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nce\Financial_Analysis\Commercial Services\Cintas_Corporation\Cintas Acquisition of Vestis\"/>
    </mc:Choice>
  </mc:AlternateContent>
  <xr:revisionPtr revIDLastSave="0" documentId="13_ncr:1_{B5F2598D-BCF7-481C-9AA1-3C85A0530888}" xr6:coauthVersionLast="47" xr6:coauthVersionMax="47" xr10:uidLastSave="{00000000-0000-0000-0000-000000000000}"/>
  <bookViews>
    <workbookView xWindow="-108" yWindow="-108" windowWidth="23256" windowHeight="12456" tabRatio="709" activeTab="1" xr2:uid="{B291BA41-1CF5-4F4A-82E2-24AF40F3096F}"/>
  </bookViews>
  <sheets>
    <sheet name="Cover" sheetId="16" r:id="rId1"/>
    <sheet name="Markets" sheetId="20" r:id="rId2"/>
    <sheet name="Routes and Operating Margin" sheetId="24" r:id="rId3"/>
    <sheet name="Sheet7" sheetId="26" r:id="rId4"/>
    <sheet name="Data Analysis" sheetId="23" r:id="rId5"/>
    <sheet name="Cintas PNL" sheetId="2" r:id="rId6"/>
    <sheet name="Cintas BS" sheetId="3" r:id="rId7"/>
    <sheet name="Cintas CF" sheetId="4" r:id="rId8"/>
    <sheet name="Cintas Cash Flow" sheetId="19" r:id="rId9"/>
    <sheet name="Vestis Corporation PNL" sheetId="9" r:id="rId10"/>
    <sheet name="Merger Model_Updated" sheetId="12" r:id="rId11"/>
    <sheet name="Pro-Forma DCF Valuation_Updated" sheetId="5" r:id="rId12"/>
    <sheet name="Add_Pro-Forma BS_Debt Schedule" sheetId="18" r:id="rId13"/>
    <sheet name="Conclusion_Updated" sheetId="17" r:id="rId14"/>
  </sheets>
  <externalReferences>
    <externalReference r:id="rId15"/>
    <externalReference r:id="rId16"/>
    <externalReference r:id="rId17"/>
    <externalReference r:id="rId18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 localSheetId="9">[2]Publishing!$Y$11</definedName>
    <definedName name="publishing_analystemail">[1]Publishing!$Y$11</definedName>
    <definedName name="publishing_analystname" localSheetId="9">[2]Publishing!$X$11</definedName>
    <definedName name="publishing_analystname">[1]Publishing!$X$11</definedName>
    <definedName name="publishing_analystphone" localSheetId="9">[2]Publishing!$Z$11</definedName>
    <definedName name="publishing_analystphone">[1]Publishing!$Z$11</definedName>
    <definedName name="publishing_annotations">#REF!</definedName>
    <definedName name="publishing_bloomberghistory" localSheetId="9">[2]Publishing!$O$30:$P$395</definedName>
    <definedName name="publishing_bloomberghistory">[1]Publishing!$O$30:$P$395</definedName>
    <definedName name="publishing_companyname" localSheetId="9">#REF!</definedName>
    <definedName name="publishing_companyname">#REF!</definedName>
    <definedName name="publishing_coverage" localSheetId="9">#REF!</definedName>
    <definedName name="publishing_coverage">#REF!</definedName>
    <definedName name="publishing_date" localSheetId="9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 localSheetId="9">[2]Publishing!$J$30:$M$395</definedName>
    <definedName name="publishing_factsethistory">[1]Publishing!$J$30:$M$395</definedName>
    <definedName name="publishing_fiscalyear" localSheetId="9">#REF!</definedName>
    <definedName name="publishing_fiscalyear">#REF!</definedName>
    <definedName name="publishing_freeform" localSheetId="9">#REF!</definedName>
    <definedName name="publishing_freeform">#REF!</definedName>
    <definedName name="publishing_id" localSheetId="9">[2]Publishing!$G$1</definedName>
    <definedName name="publishing_id">[1]Publishing!$G$1</definedName>
    <definedName name="publishing_id_type" localSheetId="9">[2]Publishing!$F$1</definedName>
    <definedName name="publishing_id_type">[1]Publishing!$F$1</definedName>
    <definedName name="publishing_link" localSheetId="9">#REF!</definedName>
    <definedName name="publishing_link">#REF!</definedName>
    <definedName name="publishing_path" localSheetId="9">[2]Publishing!$K$2</definedName>
    <definedName name="publishing_path">[1]Publishing!$K$2</definedName>
    <definedName name="publishing_previousdate" localSheetId="9">#REF!</definedName>
    <definedName name="publishing_previousdate">#REF!</definedName>
    <definedName name="publishing_price" localSheetId="9">#REF!</definedName>
    <definedName name="publishing_price">#REF!</definedName>
    <definedName name="publishing_priceperfdata" localSheetId="9">#REF!</definedName>
    <definedName name="publishing_priceperfdata">#REF!</definedName>
    <definedName name="publishing_pricingdate" localSheetId="9">[2]Publishing!$G$3</definedName>
    <definedName name="publishing_pricingdate">[1]Publishing!$G$3</definedName>
    <definedName name="publishing_ratings" localSheetId="9">[2]Publishing!$Y$2:$Y$6</definedName>
    <definedName name="publishing_ratings">[1]Publishing!$Y$2:$Y$6</definedName>
    <definedName name="publishing_source" localSheetId="9">[2]Publishing!$G$4</definedName>
    <definedName name="publishing_source">[1]Publishing!$G$4</definedName>
    <definedName name="publishing_symbol" localSheetId="9">[2]Publishing!$G$2</definedName>
    <definedName name="publishing_symbol">[1]Publishing!$G$2</definedName>
    <definedName name="publishing_tfdata" localSheetId="9">#REF!</definedName>
    <definedName name="publishing_tfdata">#REF!</definedName>
    <definedName name="publishing_version" localSheetId="9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" i="20" l="1"/>
  <c r="D18" i="20"/>
  <c r="E18" i="20"/>
  <c r="F18" i="20"/>
  <c r="J18" i="20"/>
  <c r="K18" i="20"/>
  <c r="L18" i="20"/>
  <c r="B18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B21" i="20"/>
  <c r="B2" i="23" a="1"/>
  <c r="B2" i="23" s="1"/>
  <c r="A2" i="23" a="1"/>
  <c r="A2" i="23" s="1"/>
  <c r="G5" i="20"/>
  <c r="H5" i="20"/>
  <c r="I5" i="20"/>
  <c r="J5" i="20"/>
  <c r="J8" i="20" a="1"/>
  <c r="J8" i="20" s="1"/>
  <c r="T50" i="19"/>
  <c r="I10" i="20" l="1"/>
  <c r="H10" i="20"/>
  <c r="K11" i="20"/>
  <c r="C23" i="20"/>
  <c r="C12" i="20" s="1"/>
  <c r="D23" i="20"/>
  <c r="D6" i="20" s="1"/>
  <c r="E23" i="20"/>
  <c r="E12" i="20" s="1"/>
  <c r="F23" i="20"/>
  <c r="F12" i="20" s="1"/>
  <c r="I23" i="20"/>
  <c r="J23" i="20"/>
  <c r="J12" i="20" s="1"/>
  <c r="L23" i="20"/>
  <c r="L12" i="20" s="1"/>
  <c r="B23" i="20"/>
  <c r="B6" i="20" s="1"/>
  <c r="H7" i="20"/>
  <c r="T26" i="20"/>
  <c r="O23" i="20"/>
  <c r="O18" i="20" s="1"/>
  <c r="B22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R16" i="20"/>
  <c r="Q16" i="20"/>
  <c r="P16" i="20"/>
  <c r="O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R15" i="20"/>
  <c r="Q15" i="20"/>
  <c r="P15" i="20"/>
  <c r="O15" i="20"/>
  <c r="N15" i="20"/>
  <c r="M15" i="20"/>
  <c r="L15" i="20"/>
  <c r="K15" i="20"/>
  <c r="J15" i="20"/>
  <c r="I15" i="20"/>
  <c r="H15" i="20"/>
  <c r="S14" i="20"/>
  <c r="S26" i="20" s="1"/>
  <c r="R13" i="20"/>
  <c r="Q13" i="20"/>
  <c r="P13" i="20"/>
  <c r="O13" i="20"/>
  <c r="N13" i="20"/>
  <c r="M13" i="20"/>
  <c r="J13" i="20"/>
  <c r="I13" i="20"/>
  <c r="H13" i="20"/>
  <c r="G13" i="20"/>
  <c r="F13" i="20"/>
  <c r="E13" i="20"/>
  <c r="D13" i="20"/>
  <c r="C13" i="20"/>
  <c r="B13" i="20"/>
  <c r="S11" i="20"/>
  <c r="S13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6" i="20"/>
  <c r="M28" i="20" s="1"/>
  <c r="M7" i="20"/>
  <c r="L7" i="20"/>
  <c r="G7" i="20"/>
  <c r="F7" i="20"/>
  <c r="E7" i="20"/>
  <c r="D7" i="20"/>
  <c r="C7" i="20"/>
  <c r="B7" i="20"/>
  <c r="S5" i="20"/>
  <c r="R5" i="20"/>
  <c r="Q5" i="20"/>
  <c r="P5" i="20"/>
  <c r="O5" i="20"/>
  <c r="N23" i="20" s="1"/>
  <c r="N18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I12" i="20" l="1"/>
  <c r="I18" i="20"/>
  <c r="T5" i="20"/>
  <c r="L6" i="20"/>
  <c r="M23" i="20"/>
  <c r="C2" i="23" a="1"/>
  <c r="C2" i="23" s="1"/>
  <c r="N26" i="20"/>
  <c r="N28" i="20" s="1"/>
  <c r="O7" i="20"/>
  <c r="I9" i="20"/>
  <c r="B12" i="20"/>
  <c r="P7" i="20"/>
  <c r="N7" i="20"/>
  <c r="S23" i="20"/>
  <c r="U5" i="20"/>
  <c r="S15" i="20"/>
  <c r="I7" i="20"/>
  <c r="R7" i="20"/>
  <c r="S16" i="20"/>
  <c r="P23" i="20"/>
  <c r="P18" i="20" s="1"/>
  <c r="Q23" i="20"/>
  <c r="Q18" i="20" s="1"/>
  <c r="R23" i="20"/>
  <c r="E6" i="20"/>
  <c r="F6" i="20"/>
  <c r="Q7" i="20"/>
  <c r="S7" i="20"/>
  <c r="T16" i="20"/>
  <c r="C6" i="20"/>
  <c r="N6" i="20"/>
  <c r="O6" i="20"/>
  <c r="T11" i="20"/>
  <c r="H23" i="20"/>
  <c r="D12" i="20"/>
  <c r="G23" i="20"/>
  <c r="G18" i="20" s="1"/>
  <c r="K13" i="20"/>
  <c r="L13" i="20"/>
  <c r="K23" i="20"/>
  <c r="K6" i="20" s="1"/>
  <c r="T28" i="20"/>
  <c r="O26" i="20"/>
  <c r="K9" i="20"/>
  <c r="P26" i="20"/>
  <c r="Q26" i="20"/>
  <c r="R26" i="20"/>
  <c r="N9" i="20"/>
  <c r="K10" i="20"/>
  <c r="J9" i="20"/>
  <c r="N12" i="20"/>
  <c r="L9" i="20"/>
  <c r="O12" i="20"/>
  <c r="M9" i="20"/>
  <c r="J10" i="20"/>
  <c r="T7" i="20"/>
  <c r="O9" i="20"/>
  <c r="L10" i="20"/>
  <c r="M10" i="20"/>
  <c r="I6" i="20"/>
  <c r="Q9" i="20"/>
  <c r="T9" i="20"/>
  <c r="Q10" i="20"/>
  <c r="T13" i="20"/>
  <c r="J6" i="20"/>
  <c r="O10" i="20"/>
  <c r="T15" i="20"/>
  <c r="J7" i="20"/>
  <c r="R10" i="20"/>
  <c r="S10" i="20"/>
  <c r="P9" i="20"/>
  <c r="P10" i="20"/>
  <c r="N10" i="20"/>
  <c r="U20" i="12"/>
  <c r="V20" i="12"/>
  <c r="W20" i="12"/>
  <c r="X20" i="12"/>
  <c r="Y20" i="12"/>
  <c r="T20" i="12"/>
  <c r="U15" i="12"/>
  <c r="V15" i="12" s="1"/>
  <c r="W15" i="12" s="1"/>
  <c r="X15" i="12" s="1"/>
  <c r="Y15" i="12" s="1"/>
  <c r="AM14" i="12"/>
  <c r="AN14" i="12" s="1"/>
  <c r="AO14" i="12" s="1"/>
  <c r="AP14" i="12" s="1"/>
  <c r="AQ14" i="12" s="1"/>
  <c r="AJ34" i="12"/>
  <c r="AK34" i="12" s="1"/>
  <c r="AL34" i="12" s="1"/>
  <c r="AM34" i="12" s="1"/>
  <c r="AN34" i="12" s="1"/>
  <c r="AO34" i="12" s="1"/>
  <c r="AP34" i="12" s="1"/>
  <c r="AQ34" i="12" s="1"/>
  <c r="AR34" i="12" s="1"/>
  <c r="AS34" i="12" s="1"/>
  <c r="AE9" i="12"/>
  <c r="E10" i="5"/>
  <c r="F10" i="5"/>
  <c r="G10" i="5"/>
  <c r="E3" i="5"/>
  <c r="F3" i="5" s="1"/>
  <c r="G3" i="5" s="1"/>
  <c r="H3" i="5" s="1"/>
  <c r="I3" i="5" s="1"/>
  <c r="J3" i="5" s="1"/>
  <c r="K3" i="5" s="1"/>
  <c r="L3" i="5" s="1"/>
  <c r="M3" i="5" s="1"/>
  <c r="N3" i="5" s="1"/>
  <c r="D10" i="5"/>
  <c r="T22" i="12"/>
  <c r="U22" i="12"/>
  <c r="V22" i="12"/>
  <c r="W22" i="12"/>
  <c r="X22" i="12"/>
  <c r="Y22" i="12"/>
  <c r="T16" i="12"/>
  <c r="T19" i="12" s="1"/>
  <c r="E8" i="12"/>
  <c r="U16" i="12"/>
  <c r="S50" i="12"/>
  <c r="R50" i="12"/>
  <c r="Q50" i="12"/>
  <c r="P50" i="12"/>
  <c r="I50" i="12"/>
  <c r="J50" i="12" s="1"/>
  <c r="Q48" i="12"/>
  <c r="Q49" i="12" s="1"/>
  <c r="R48" i="12"/>
  <c r="R49" i="12" s="1"/>
  <c r="S48" i="12"/>
  <c r="S49" i="12" s="1"/>
  <c r="P48" i="12"/>
  <c r="P49" i="12" s="1"/>
  <c r="T47" i="12"/>
  <c r="U47" i="12" s="1"/>
  <c r="V47" i="12" s="1"/>
  <c r="W47" i="12" s="1"/>
  <c r="X47" i="12" s="1"/>
  <c r="Y47" i="12" s="1"/>
  <c r="Z47" i="12" s="1"/>
  <c r="T35" i="12"/>
  <c r="U35" i="12" s="1"/>
  <c r="Q42" i="12"/>
  <c r="R42" i="12"/>
  <c r="S42" i="12"/>
  <c r="P42" i="12"/>
  <c r="R36" i="12"/>
  <c r="Q46" i="12"/>
  <c r="R46" i="12"/>
  <c r="S46" i="12"/>
  <c r="P46" i="12"/>
  <c r="I54" i="12"/>
  <c r="J54" i="12" s="1"/>
  <c r="K54" i="12" s="1"/>
  <c r="L54" i="12" s="1"/>
  <c r="M54" i="12" s="1"/>
  <c r="N54" i="12" s="1"/>
  <c r="I55" i="12"/>
  <c r="J55" i="12" s="1"/>
  <c r="K55" i="12" s="1"/>
  <c r="L55" i="12" s="1"/>
  <c r="M55" i="12" s="1"/>
  <c r="N55" i="12" s="1"/>
  <c r="I51" i="12"/>
  <c r="J51" i="12" s="1"/>
  <c r="K51" i="12" s="1"/>
  <c r="L51" i="12" s="1"/>
  <c r="M51" i="12" s="1"/>
  <c r="N51" i="12" s="1"/>
  <c r="M12" i="20" l="1"/>
  <c r="M18" i="20"/>
  <c r="H12" i="20"/>
  <c r="H18" i="20"/>
  <c r="S6" i="20"/>
  <c r="S18" i="20"/>
  <c r="R6" i="20"/>
  <c r="R18" i="20"/>
  <c r="Q28" i="20"/>
  <c r="R28" i="20"/>
  <c r="S12" i="20"/>
  <c r="P28" i="20"/>
  <c r="O28" i="20"/>
  <c r="Q12" i="20"/>
  <c r="G12" i="20"/>
  <c r="G6" i="20"/>
  <c r="Q6" i="20"/>
  <c r="H6" i="20"/>
  <c r="P6" i="20"/>
  <c r="P12" i="20"/>
  <c r="T23" i="20"/>
  <c r="T18" i="20" s="1"/>
  <c r="R12" i="20"/>
  <c r="K12" i="20"/>
  <c r="M24" i="20"/>
  <c r="M6" i="20"/>
  <c r="H9" i="20"/>
  <c r="D2" i="23" s="1" a="1"/>
  <c r="D2" i="23" s="1"/>
  <c r="S28" i="20"/>
  <c r="H10" i="5"/>
  <c r="U19" i="12"/>
  <c r="P51" i="12"/>
  <c r="R51" i="12"/>
  <c r="T42" i="12"/>
  <c r="T50" i="12"/>
  <c r="U50" i="12" s="1"/>
  <c r="V50" i="12" s="1"/>
  <c r="W50" i="12" s="1"/>
  <c r="X50" i="12" s="1"/>
  <c r="Y50" i="12" s="1"/>
  <c r="Z50" i="12" s="1"/>
  <c r="Q51" i="12"/>
  <c r="Q52" i="12" s="1"/>
  <c r="S51" i="12"/>
  <c r="T51" i="12" s="1"/>
  <c r="U51" i="12" s="1"/>
  <c r="V51" i="12" s="1"/>
  <c r="W51" i="12" s="1"/>
  <c r="X51" i="12" s="1"/>
  <c r="Y51" i="12" s="1"/>
  <c r="Z51" i="12" s="1"/>
  <c r="R52" i="12"/>
  <c r="I8" i="12"/>
  <c r="P52" i="12"/>
  <c r="K50" i="12"/>
  <c r="R44" i="12"/>
  <c r="R43" i="12" s="1"/>
  <c r="Q44" i="12"/>
  <c r="Q43" i="12" s="1"/>
  <c r="P44" i="12"/>
  <c r="S44" i="12"/>
  <c r="V35" i="12"/>
  <c r="D47" i="12"/>
  <c r="E47" i="12"/>
  <c r="F47" i="12"/>
  <c r="G47" i="12"/>
  <c r="H47" i="12"/>
  <c r="T20" i="19"/>
  <c r="U20" i="19"/>
  <c r="V20" i="19"/>
  <c r="I35" i="12"/>
  <c r="I10" i="5" s="1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E22" i="5"/>
  <c r="F21" i="5"/>
  <c r="F22" i="5" s="1"/>
  <c r="N18" i="5"/>
  <c r="M18" i="5"/>
  <c r="L18" i="5"/>
  <c r="K18" i="5"/>
  <c r="J18" i="5"/>
  <c r="I18" i="5"/>
  <c r="H18" i="5"/>
  <c r="G18" i="5"/>
  <c r="F18" i="5"/>
  <c r="E18" i="5"/>
  <c r="D18" i="5"/>
  <c r="N17" i="5"/>
  <c r="M17" i="5"/>
  <c r="L17" i="5"/>
  <c r="K17" i="5"/>
  <c r="J17" i="5"/>
  <c r="I17" i="5"/>
  <c r="H17" i="5"/>
  <c r="G17" i="5"/>
  <c r="F17" i="5"/>
  <c r="E17" i="5"/>
  <c r="D17" i="5"/>
  <c r="D16" i="5"/>
  <c r="D13" i="5"/>
  <c r="D12" i="5"/>
  <c r="D15" i="5" s="1"/>
  <c r="C8" i="5"/>
  <c r="A1" i="18" s="1"/>
  <c r="P131" i="12"/>
  <c r="AB131" i="12" s="1"/>
  <c r="Z110" i="12"/>
  <c r="Z111" i="12" s="1"/>
  <c r="Y110" i="12"/>
  <c r="Y111" i="12" s="1"/>
  <c r="X110" i="12"/>
  <c r="X111" i="12" s="1"/>
  <c r="W110" i="12"/>
  <c r="W111" i="12" s="1"/>
  <c r="V110" i="12"/>
  <c r="V111" i="12" s="1"/>
  <c r="U110" i="12"/>
  <c r="U111" i="12" s="1"/>
  <c r="T110" i="12"/>
  <c r="T111" i="12" s="1"/>
  <c r="S110" i="12"/>
  <c r="S111" i="12" s="1"/>
  <c r="R110" i="12"/>
  <c r="R111" i="12" s="1"/>
  <c r="Q110" i="12"/>
  <c r="Q111" i="12" s="1"/>
  <c r="N110" i="12"/>
  <c r="M110" i="12"/>
  <c r="L110" i="12"/>
  <c r="K110" i="12"/>
  <c r="J110" i="12"/>
  <c r="I110" i="12"/>
  <c r="H110" i="12"/>
  <c r="G110" i="12"/>
  <c r="F110" i="12"/>
  <c r="E110" i="12"/>
  <c r="N109" i="12"/>
  <c r="M109" i="12"/>
  <c r="L109" i="12"/>
  <c r="K109" i="12"/>
  <c r="J109" i="12"/>
  <c r="I109" i="12"/>
  <c r="H109" i="12"/>
  <c r="G109" i="12"/>
  <c r="F109" i="12"/>
  <c r="E109" i="12"/>
  <c r="N105" i="12"/>
  <c r="M105" i="12"/>
  <c r="L105" i="12"/>
  <c r="K105" i="12"/>
  <c r="J105" i="12"/>
  <c r="I105" i="12"/>
  <c r="H105" i="12"/>
  <c r="G105" i="12"/>
  <c r="F105" i="12"/>
  <c r="E105" i="12"/>
  <c r="R104" i="12"/>
  <c r="S104" i="12" s="1"/>
  <c r="N104" i="12"/>
  <c r="M104" i="12"/>
  <c r="L104" i="12"/>
  <c r="K104" i="12"/>
  <c r="J104" i="12"/>
  <c r="I104" i="12"/>
  <c r="H104" i="12"/>
  <c r="G104" i="12"/>
  <c r="F104" i="12"/>
  <c r="E104" i="12"/>
  <c r="Q93" i="12"/>
  <c r="R93" i="12" s="1"/>
  <c r="N93" i="12"/>
  <c r="M93" i="12"/>
  <c r="L93" i="12"/>
  <c r="K93" i="12"/>
  <c r="J93" i="12"/>
  <c r="I93" i="12"/>
  <c r="H93" i="12"/>
  <c r="G93" i="12"/>
  <c r="F93" i="12"/>
  <c r="E93" i="12"/>
  <c r="D93" i="12"/>
  <c r="E11" i="12" s="1"/>
  <c r="P92" i="12"/>
  <c r="D92" i="12"/>
  <c r="P91" i="12"/>
  <c r="Q91" i="12" s="1"/>
  <c r="N91" i="12"/>
  <c r="M91" i="12"/>
  <c r="L91" i="12"/>
  <c r="K91" i="12"/>
  <c r="J91" i="12"/>
  <c r="I91" i="12"/>
  <c r="H91" i="12"/>
  <c r="G91" i="12"/>
  <c r="F91" i="12"/>
  <c r="E91" i="12"/>
  <c r="D91" i="12"/>
  <c r="P86" i="12"/>
  <c r="Q86" i="12" s="1"/>
  <c r="N86" i="12"/>
  <c r="M86" i="12"/>
  <c r="L86" i="12"/>
  <c r="K86" i="12"/>
  <c r="J86" i="12"/>
  <c r="I86" i="12"/>
  <c r="H86" i="12"/>
  <c r="G86" i="12"/>
  <c r="F86" i="12"/>
  <c r="E86" i="12"/>
  <c r="D86" i="12"/>
  <c r="D85" i="12"/>
  <c r="D131" i="12" s="1"/>
  <c r="E129" i="12" s="1"/>
  <c r="P83" i="12"/>
  <c r="Q83" i="12" s="1"/>
  <c r="N83" i="12"/>
  <c r="M83" i="12"/>
  <c r="L83" i="12"/>
  <c r="K83" i="12"/>
  <c r="J83" i="12"/>
  <c r="I83" i="12"/>
  <c r="H83" i="12"/>
  <c r="G83" i="12"/>
  <c r="F83" i="12"/>
  <c r="E83" i="12"/>
  <c r="D83" i="12"/>
  <c r="Q82" i="12"/>
  <c r="N82" i="12"/>
  <c r="M82" i="12"/>
  <c r="L82" i="12"/>
  <c r="K82" i="12"/>
  <c r="J82" i="12"/>
  <c r="I82" i="12"/>
  <c r="H82" i="12"/>
  <c r="G82" i="12"/>
  <c r="F82" i="12"/>
  <c r="E82" i="12"/>
  <c r="D82" i="12"/>
  <c r="P21" i="18"/>
  <c r="O21" i="18"/>
  <c r="N21" i="18"/>
  <c r="M21" i="18"/>
  <c r="L21" i="18"/>
  <c r="Z81" i="12"/>
  <c r="Y81" i="12"/>
  <c r="X81" i="12"/>
  <c r="W81" i="12"/>
  <c r="V81" i="12"/>
  <c r="U81" i="12"/>
  <c r="T81" i="12"/>
  <c r="S81" i="12"/>
  <c r="R81" i="12"/>
  <c r="Q81" i="12"/>
  <c r="P81" i="12"/>
  <c r="N81" i="12"/>
  <c r="M81" i="12"/>
  <c r="L81" i="12"/>
  <c r="K81" i="12"/>
  <c r="J81" i="12"/>
  <c r="I81" i="12"/>
  <c r="H81" i="12"/>
  <c r="G81" i="12"/>
  <c r="F81" i="12"/>
  <c r="E81" i="12"/>
  <c r="D81" i="12"/>
  <c r="O26" i="18"/>
  <c r="L26" i="18"/>
  <c r="Z80" i="12"/>
  <c r="Y80" i="12"/>
  <c r="X80" i="12"/>
  <c r="W80" i="12"/>
  <c r="V80" i="12"/>
  <c r="U80" i="12"/>
  <c r="T80" i="12"/>
  <c r="S80" i="12"/>
  <c r="R80" i="12"/>
  <c r="Q80" i="12"/>
  <c r="P80" i="12"/>
  <c r="N80" i="12"/>
  <c r="M80" i="12"/>
  <c r="L80" i="12"/>
  <c r="K80" i="12"/>
  <c r="J80" i="12"/>
  <c r="I80" i="12"/>
  <c r="H80" i="12"/>
  <c r="G80" i="12"/>
  <c r="F80" i="12"/>
  <c r="E80" i="12"/>
  <c r="D80" i="12"/>
  <c r="Q76" i="12"/>
  <c r="R76" i="12" s="1"/>
  <c r="S76" i="12" s="1"/>
  <c r="T76" i="12" s="1"/>
  <c r="U76" i="12" s="1"/>
  <c r="V76" i="12" s="1"/>
  <c r="W76" i="12" s="1"/>
  <c r="X76" i="12" s="1"/>
  <c r="Y76" i="12" s="1"/>
  <c r="Z76" i="12" s="1"/>
  <c r="N76" i="12"/>
  <c r="M76" i="12"/>
  <c r="L76" i="12"/>
  <c r="K76" i="12"/>
  <c r="J76" i="12"/>
  <c r="I76" i="12"/>
  <c r="H76" i="12"/>
  <c r="G76" i="12"/>
  <c r="F76" i="12"/>
  <c r="E76" i="12"/>
  <c r="D76" i="12"/>
  <c r="P75" i="12"/>
  <c r="Q75" i="12" s="1"/>
  <c r="N75" i="12"/>
  <c r="M75" i="12"/>
  <c r="L75" i="12"/>
  <c r="K75" i="12"/>
  <c r="J75" i="12"/>
  <c r="I75" i="12"/>
  <c r="H75" i="12"/>
  <c r="G75" i="12"/>
  <c r="F75" i="12"/>
  <c r="E75" i="12"/>
  <c r="D75" i="12"/>
  <c r="AB74" i="12"/>
  <c r="AD103" i="12" s="1"/>
  <c r="P74" i="12"/>
  <c r="Q74" i="12" s="1"/>
  <c r="R74" i="12" s="1"/>
  <c r="S74" i="12" s="1"/>
  <c r="T74" i="12" s="1"/>
  <c r="U74" i="12" s="1"/>
  <c r="V74" i="12" s="1"/>
  <c r="W74" i="12" s="1"/>
  <c r="X74" i="12" s="1"/>
  <c r="Y74" i="12" s="1"/>
  <c r="Z74" i="12" s="1"/>
  <c r="N74" i="12"/>
  <c r="M74" i="12"/>
  <c r="L74" i="12"/>
  <c r="K74" i="12"/>
  <c r="J74" i="12"/>
  <c r="I74" i="12"/>
  <c r="H74" i="12"/>
  <c r="G74" i="12"/>
  <c r="F74" i="12"/>
  <c r="E74" i="12"/>
  <c r="D74" i="12"/>
  <c r="N73" i="12"/>
  <c r="M73" i="12"/>
  <c r="L73" i="12"/>
  <c r="K73" i="12"/>
  <c r="J73" i="12"/>
  <c r="I73" i="12"/>
  <c r="H73" i="12"/>
  <c r="G73" i="12"/>
  <c r="F73" i="12"/>
  <c r="E73" i="12"/>
  <c r="D73" i="12"/>
  <c r="Q72" i="12"/>
  <c r="N72" i="12"/>
  <c r="M72" i="12"/>
  <c r="L72" i="12"/>
  <c r="K72" i="12"/>
  <c r="J72" i="12"/>
  <c r="I72" i="12"/>
  <c r="H72" i="12"/>
  <c r="G72" i="12"/>
  <c r="F72" i="12"/>
  <c r="E72" i="12"/>
  <c r="D72" i="12"/>
  <c r="P11" i="18"/>
  <c r="O11" i="18"/>
  <c r="N11" i="18"/>
  <c r="M11" i="18"/>
  <c r="L11" i="18"/>
  <c r="Z71" i="12"/>
  <c r="Y71" i="12"/>
  <c r="X71" i="12"/>
  <c r="W71" i="12"/>
  <c r="V71" i="12"/>
  <c r="U71" i="12"/>
  <c r="T71" i="12"/>
  <c r="S71" i="12"/>
  <c r="R71" i="12"/>
  <c r="Q71" i="12"/>
  <c r="P71" i="12"/>
  <c r="N71" i="12"/>
  <c r="M71" i="12"/>
  <c r="L71" i="12"/>
  <c r="K71" i="12"/>
  <c r="J71" i="12"/>
  <c r="I71" i="12"/>
  <c r="H71" i="12"/>
  <c r="G71" i="12"/>
  <c r="F71" i="12"/>
  <c r="E71" i="12"/>
  <c r="D71" i="12"/>
  <c r="P10" i="18"/>
  <c r="O9" i="18"/>
  <c r="N9" i="18"/>
  <c r="M10" i="18"/>
  <c r="L9" i="18"/>
  <c r="Z70" i="12"/>
  <c r="Z69" i="12" s="1"/>
  <c r="Y70" i="12"/>
  <c r="X70" i="12"/>
  <c r="W70" i="12"/>
  <c r="W69" i="12" s="1"/>
  <c r="V70" i="12"/>
  <c r="U70" i="12"/>
  <c r="U69" i="12" s="1"/>
  <c r="T70" i="12"/>
  <c r="T69" i="12" s="1"/>
  <c r="S70" i="12"/>
  <c r="S69" i="12" s="1"/>
  <c r="R70" i="12"/>
  <c r="R69" i="12" s="1"/>
  <c r="Q70" i="12"/>
  <c r="P70" i="12"/>
  <c r="N70" i="12"/>
  <c r="M70" i="12"/>
  <c r="L70" i="12"/>
  <c r="K70" i="12"/>
  <c r="J70" i="12"/>
  <c r="I70" i="12"/>
  <c r="H70" i="12"/>
  <c r="G70" i="12"/>
  <c r="F70" i="12"/>
  <c r="E70" i="12"/>
  <c r="D70" i="12"/>
  <c r="N69" i="12"/>
  <c r="M69" i="12"/>
  <c r="L69" i="12"/>
  <c r="K69" i="12"/>
  <c r="J69" i="12"/>
  <c r="I69" i="12"/>
  <c r="H69" i="12"/>
  <c r="G69" i="12"/>
  <c r="F69" i="12"/>
  <c r="E69" i="12"/>
  <c r="B9" i="18" s="1"/>
  <c r="D69" i="12"/>
  <c r="D68" i="12"/>
  <c r="Z103" i="12"/>
  <c r="Y103" i="12"/>
  <c r="X103" i="12"/>
  <c r="W103" i="12"/>
  <c r="V103" i="12"/>
  <c r="U103" i="12"/>
  <c r="T103" i="12"/>
  <c r="R103" i="12"/>
  <c r="H36" i="12"/>
  <c r="G36" i="12"/>
  <c r="F36" i="12"/>
  <c r="E36" i="12"/>
  <c r="P34" i="12"/>
  <c r="Q34" i="12" s="1"/>
  <c r="E34" i="12"/>
  <c r="F34" i="12" s="1"/>
  <c r="G34" i="12" s="1"/>
  <c r="H34" i="12" s="1"/>
  <c r="I34" i="12" s="1"/>
  <c r="J34" i="12" s="1"/>
  <c r="K34" i="12" s="1"/>
  <c r="L34" i="12" s="1"/>
  <c r="M34" i="12" s="1"/>
  <c r="N34" i="12" s="1"/>
  <c r="W28" i="12"/>
  <c r="M18" i="12"/>
  <c r="F17" i="12"/>
  <c r="X16" i="12"/>
  <c r="X19" i="12" s="1"/>
  <c r="W16" i="12"/>
  <c r="W19" i="12" s="1"/>
  <c r="V16" i="12"/>
  <c r="V19" i="12" s="1"/>
  <c r="I11" i="12"/>
  <c r="I12" i="12" s="1"/>
  <c r="M17" i="12" s="1"/>
  <c r="AE12" i="12" s="1"/>
  <c r="R71" i="9"/>
  <c r="M71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R70" i="9"/>
  <c r="M70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R68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R67" i="9"/>
  <c r="M67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M65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M63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M61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M59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R55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S40" i="9"/>
  <c r="R40" i="9"/>
  <c r="Q40" i="9"/>
  <c r="P40" i="9"/>
  <c r="O40" i="9"/>
  <c r="N40" i="9"/>
  <c r="M40" i="9"/>
  <c r="L40" i="9"/>
  <c r="K40" i="9"/>
  <c r="J40" i="9"/>
  <c r="I40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R35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R34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R27" i="9"/>
  <c r="M27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S23" i="9"/>
  <c r="R23" i="9"/>
  <c r="M23" i="9"/>
  <c r="H23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S21" i="9"/>
  <c r="R21" i="9"/>
  <c r="Q21" i="9"/>
  <c r="M21" i="9"/>
  <c r="H21" i="9"/>
  <c r="R20" i="9"/>
  <c r="M20" i="9"/>
  <c r="H20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S19" i="9"/>
  <c r="R19" i="9"/>
  <c r="Q19" i="9"/>
  <c r="M19" i="9"/>
  <c r="H19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R18" i="9"/>
  <c r="M18" i="9"/>
  <c r="H18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R16" i="9"/>
  <c r="M16" i="9"/>
  <c r="H16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R15" i="9"/>
  <c r="M15" i="9"/>
  <c r="H15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R14" i="9"/>
  <c r="M14" i="9"/>
  <c r="H14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R12" i="9"/>
  <c r="M12" i="9"/>
  <c r="H12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R10" i="9"/>
  <c r="M10" i="9"/>
  <c r="H10" i="9"/>
  <c r="R9" i="9"/>
  <c r="M9" i="9"/>
  <c r="H9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M50" i="4"/>
  <c r="L50" i="4"/>
  <c r="K50" i="4"/>
  <c r="J50" i="4"/>
  <c r="I50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M44" i="4"/>
  <c r="L44" i="4"/>
  <c r="K44" i="4"/>
  <c r="J44" i="4"/>
  <c r="I44" i="4"/>
  <c r="H44" i="4"/>
  <c r="G44" i="4"/>
  <c r="F44" i="4"/>
  <c r="E44" i="4"/>
  <c r="M43" i="4"/>
  <c r="L43" i="4"/>
  <c r="K43" i="4"/>
  <c r="J43" i="4"/>
  <c r="I43" i="4"/>
  <c r="H43" i="4"/>
  <c r="G43" i="4"/>
  <c r="F43" i="4"/>
  <c r="E43" i="4"/>
  <c r="D43" i="4"/>
  <c r="N42" i="4"/>
  <c r="M42" i="4"/>
  <c r="L42" i="4"/>
  <c r="K42" i="4"/>
  <c r="J42" i="4"/>
  <c r="I42" i="4"/>
  <c r="H42" i="4"/>
  <c r="G42" i="4"/>
  <c r="F42" i="4"/>
  <c r="M40" i="4"/>
  <c r="L40" i="4"/>
  <c r="K40" i="4"/>
  <c r="J40" i="4"/>
  <c r="I40" i="4"/>
  <c r="H40" i="4"/>
  <c r="G40" i="4"/>
  <c r="F40" i="4"/>
  <c r="E40" i="4"/>
  <c r="D40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K39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M36" i="4"/>
  <c r="K36" i="4"/>
  <c r="J36" i="4"/>
  <c r="I36" i="4"/>
  <c r="H36" i="4"/>
  <c r="G36" i="4"/>
  <c r="F36" i="4"/>
  <c r="E36" i="4"/>
  <c r="D36" i="4"/>
  <c r="D35" i="4"/>
  <c r="K34" i="4"/>
  <c r="D34" i="4"/>
  <c r="K33" i="4"/>
  <c r="K32" i="4"/>
  <c r="M31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M28" i="4"/>
  <c r="L28" i="4"/>
  <c r="K28" i="4"/>
  <c r="J28" i="4"/>
  <c r="I28" i="4"/>
  <c r="D28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K26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K25" i="4"/>
  <c r="M23" i="4"/>
  <c r="L23" i="4"/>
  <c r="K23" i="4"/>
  <c r="J23" i="4"/>
  <c r="I23" i="4"/>
  <c r="H23" i="4"/>
  <c r="G23" i="4"/>
  <c r="F23" i="4"/>
  <c r="E23" i="4"/>
  <c r="D23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D21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K18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K17" i="4"/>
  <c r="D17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5" i="4"/>
  <c r="L5" i="4"/>
  <c r="J5" i="4"/>
  <c r="I5" i="4"/>
  <c r="H5" i="4"/>
  <c r="G5" i="4"/>
  <c r="F5" i="4"/>
  <c r="E5" i="4"/>
  <c r="D5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M38" i="3"/>
  <c r="L38" i="3"/>
  <c r="K38" i="3"/>
  <c r="J38" i="3"/>
  <c r="I38" i="3"/>
  <c r="H38" i="3"/>
  <c r="G38" i="3"/>
  <c r="F38" i="3"/>
  <c r="E38" i="3"/>
  <c r="D38" i="3"/>
  <c r="M37" i="3"/>
  <c r="L37" i="3"/>
  <c r="K37" i="3"/>
  <c r="J37" i="3"/>
  <c r="I37" i="3"/>
  <c r="H37" i="3"/>
  <c r="G37" i="3"/>
  <c r="F37" i="3"/>
  <c r="E37" i="3"/>
  <c r="D37" i="3"/>
  <c r="M36" i="3"/>
  <c r="L36" i="3"/>
  <c r="K36" i="3"/>
  <c r="J36" i="3"/>
  <c r="I36" i="3"/>
  <c r="H36" i="3"/>
  <c r="G36" i="3"/>
  <c r="F36" i="3"/>
  <c r="E36" i="3"/>
  <c r="D36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4" i="3"/>
  <c r="L34" i="3"/>
  <c r="K34" i="3"/>
  <c r="J34" i="3"/>
  <c r="I34" i="3"/>
  <c r="H34" i="3"/>
  <c r="G34" i="3"/>
  <c r="F34" i="3"/>
  <c r="E34" i="3"/>
  <c r="D34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K33" i="3"/>
  <c r="J33" i="3"/>
  <c r="I33" i="3"/>
  <c r="H33" i="3"/>
  <c r="G33" i="3"/>
  <c r="E33" i="3"/>
  <c r="M32" i="3"/>
  <c r="J32" i="3"/>
  <c r="I32" i="3"/>
  <c r="H32" i="3"/>
  <c r="G32" i="3"/>
  <c r="E32" i="3"/>
  <c r="D32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19" i="3"/>
  <c r="L19" i="3"/>
  <c r="K19" i="3"/>
  <c r="J19" i="3"/>
  <c r="I19" i="3"/>
  <c r="H19" i="3"/>
  <c r="G19" i="3"/>
  <c r="F19" i="3"/>
  <c r="E19" i="3"/>
  <c r="D19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4" i="3"/>
  <c r="L14" i="3"/>
  <c r="K14" i="3"/>
  <c r="J14" i="3"/>
  <c r="I14" i="3"/>
  <c r="H14" i="3"/>
  <c r="G14" i="3"/>
  <c r="F14" i="3"/>
  <c r="E14" i="3"/>
  <c r="D14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5" i="3"/>
  <c r="L5" i="3"/>
  <c r="J5" i="3"/>
  <c r="I5" i="3"/>
  <c r="H5" i="3"/>
  <c r="G5" i="3"/>
  <c r="F5" i="3"/>
  <c r="E5" i="3"/>
  <c r="D5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BA113" i="2"/>
  <c r="AV113" i="2"/>
  <c r="AQ113" i="2"/>
  <c r="AL113" i="2"/>
  <c r="AG113" i="2"/>
  <c r="AB113" i="2"/>
  <c r="W113" i="2"/>
  <c r="R113" i="2"/>
  <c r="M113" i="2"/>
  <c r="H113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BB110" i="2"/>
  <c r="BA110" i="2"/>
  <c r="AZ110" i="2"/>
  <c r="AY110" i="2"/>
  <c r="AX110" i="2"/>
  <c r="AW110" i="2"/>
  <c r="AV110" i="2"/>
  <c r="AU110" i="2"/>
  <c r="AT110" i="2"/>
  <c r="AS110" i="2"/>
  <c r="AR110" i="2"/>
  <c r="AP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BA109" i="2"/>
  <c r="AV109" i="2"/>
  <c r="AQ109" i="2"/>
  <c r="AL109" i="2"/>
  <c r="AG109" i="2"/>
  <c r="AB109" i="2"/>
  <c r="W109" i="2"/>
  <c r="R109" i="2"/>
  <c r="M109" i="2"/>
  <c r="H109" i="2"/>
  <c r="BA108" i="2"/>
  <c r="AV108" i="2"/>
  <c r="AQ108" i="2"/>
  <c r="AL108" i="2"/>
  <c r="AG108" i="2"/>
  <c r="AB108" i="2"/>
  <c r="W108" i="2"/>
  <c r="R108" i="2"/>
  <c r="M108" i="2"/>
  <c r="H108" i="2"/>
  <c r="BB107" i="2"/>
  <c r="BA107" i="2"/>
  <c r="AZ107" i="2"/>
  <c r="AY107" i="2"/>
  <c r="AX107" i="2"/>
  <c r="AW107" i="2"/>
  <c r="AV107" i="2"/>
  <c r="AU107" i="2"/>
  <c r="AT107" i="2"/>
  <c r="AS107" i="2"/>
  <c r="AR107" i="2"/>
  <c r="AP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BA104" i="2"/>
  <c r="AY104" i="2"/>
  <c r="AX104" i="2"/>
  <c r="AW104" i="2"/>
  <c r="AV104" i="2"/>
  <c r="AU104" i="2"/>
  <c r="AT104" i="2"/>
  <c r="AR104" i="2"/>
  <c r="AQ104" i="2"/>
  <c r="AP104" i="2"/>
  <c r="AL104" i="2"/>
  <c r="AG104" i="2"/>
  <c r="AB104" i="2"/>
  <c r="W104" i="2"/>
  <c r="R104" i="2"/>
  <c r="M104" i="2"/>
  <c r="H104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BA100" i="2"/>
  <c r="AV100" i="2"/>
  <c r="AT100" i="2"/>
  <c r="AR100" i="2"/>
  <c r="AQ100" i="2"/>
  <c r="AL100" i="2"/>
  <c r="AG100" i="2"/>
  <c r="AB100" i="2"/>
  <c r="W100" i="2"/>
  <c r="R100" i="2"/>
  <c r="M100" i="2"/>
  <c r="H100" i="2"/>
  <c r="BA99" i="2"/>
  <c r="AW99" i="2"/>
  <c r="AV99" i="2"/>
  <c r="AQ99" i="2"/>
  <c r="AL99" i="2"/>
  <c r="AG99" i="2"/>
  <c r="AB99" i="2"/>
  <c r="W99" i="2"/>
  <c r="R99" i="2"/>
  <c r="M99" i="2"/>
  <c r="H99" i="2"/>
  <c r="BA98" i="2"/>
  <c r="AY98" i="2"/>
  <c r="AX98" i="2"/>
  <c r="AW98" i="2"/>
  <c r="AV98" i="2"/>
  <c r="AU98" i="2"/>
  <c r="AS98" i="2"/>
  <c r="AR98" i="2"/>
  <c r="AQ98" i="2"/>
  <c r="AP98" i="2"/>
  <c r="AO98" i="2"/>
  <c r="AL98" i="2"/>
  <c r="AG98" i="2"/>
  <c r="AB98" i="2"/>
  <c r="W98" i="2"/>
  <c r="R98" i="2"/>
  <c r="M98" i="2"/>
  <c r="H98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BB94" i="2"/>
  <c r="BA94" i="2"/>
  <c r="AY94" i="2"/>
  <c r="AX94" i="2"/>
  <c r="AW94" i="2"/>
  <c r="AV94" i="2"/>
  <c r="AU94" i="2"/>
  <c r="AR94" i="2"/>
  <c r="AQ94" i="2"/>
  <c r="AP94" i="2"/>
  <c r="AL94" i="2"/>
  <c r="AG94" i="2"/>
  <c r="AB94" i="2"/>
  <c r="W94" i="2"/>
  <c r="R94" i="2"/>
  <c r="M94" i="2"/>
  <c r="H94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BA90" i="2"/>
  <c r="AY90" i="2"/>
  <c r="AX90" i="2"/>
  <c r="AW90" i="2"/>
  <c r="AV90" i="2"/>
  <c r="AU90" i="2"/>
  <c r="AR90" i="2"/>
  <c r="AQ90" i="2"/>
  <c r="AP90" i="2"/>
  <c r="AL90" i="2"/>
  <c r="AG90" i="2"/>
  <c r="AB90" i="2"/>
  <c r="W90" i="2"/>
  <c r="R90" i="2"/>
  <c r="M90" i="2"/>
  <c r="H90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BA86" i="2"/>
  <c r="AY86" i="2"/>
  <c r="AX86" i="2"/>
  <c r="AW86" i="2"/>
  <c r="AV86" i="2"/>
  <c r="AU86" i="2"/>
  <c r="AR86" i="2"/>
  <c r="AQ86" i="2"/>
  <c r="AP86" i="2"/>
  <c r="AL86" i="2"/>
  <c r="AG86" i="2"/>
  <c r="AB86" i="2"/>
  <c r="W86" i="2"/>
  <c r="R86" i="2"/>
  <c r="M86" i="2"/>
  <c r="H86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BA81" i="2"/>
  <c r="AV81" i="2"/>
  <c r="AQ81" i="2"/>
  <c r="BA80" i="2"/>
  <c r="AV80" i="2"/>
  <c r="AQ80" i="2"/>
  <c r="BB77" i="2"/>
  <c r="BA77" i="2"/>
  <c r="AZ77" i="2"/>
  <c r="AY77" i="2"/>
  <c r="AX77" i="2"/>
  <c r="AW77" i="2"/>
  <c r="AV77" i="2"/>
  <c r="AU77" i="2"/>
  <c r="AT77" i="2"/>
  <c r="AS77" i="2"/>
  <c r="AR77" i="2"/>
  <c r="AP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BB76" i="2"/>
  <c r="BA76" i="2"/>
  <c r="AZ76" i="2"/>
  <c r="AY76" i="2"/>
  <c r="AX76" i="2"/>
  <c r="AW76" i="2"/>
  <c r="AV76" i="2"/>
  <c r="AU76" i="2"/>
  <c r="AT76" i="2"/>
  <c r="AS76" i="2"/>
  <c r="AR76" i="2"/>
  <c r="AP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BB72" i="2"/>
  <c r="BA72" i="2"/>
  <c r="AZ72" i="2"/>
  <c r="AY72" i="2"/>
  <c r="AX72" i="2"/>
  <c r="AW72" i="2"/>
  <c r="AV72" i="2"/>
  <c r="AU72" i="2"/>
  <c r="AT72" i="2"/>
  <c r="AS72" i="2"/>
  <c r="AR72" i="2"/>
  <c r="AP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BA71" i="2"/>
  <c r="AW71" i="2"/>
  <c r="AV71" i="2"/>
  <c r="AQ71" i="2"/>
  <c r="AL71" i="2"/>
  <c r="AG71" i="2"/>
  <c r="AB71" i="2"/>
  <c r="W71" i="2"/>
  <c r="R71" i="2"/>
  <c r="Q71" i="2"/>
  <c r="P71" i="2"/>
  <c r="O71" i="2"/>
  <c r="N71" i="2"/>
  <c r="M71" i="2"/>
  <c r="L71" i="2"/>
  <c r="K71" i="2"/>
  <c r="J71" i="2"/>
  <c r="I71" i="2"/>
  <c r="H71" i="2"/>
  <c r="BA70" i="2"/>
  <c r="AW70" i="2"/>
  <c r="AV70" i="2"/>
  <c r="AU70" i="2"/>
  <c r="AQ70" i="2"/>
  <c r="AL70" i="2"/>
  <c r="AG70" i="2"/>
  <c r="AB70" i="2"/>
  <c r="W70" i="2"/>
  <c r="R70" i="2"/>
  <c r="M70" i="2"/>
  <c r="H70" i="2"/>
  <c r="BB69" i="2"/>
  <c r="BA69" i="2"/>
  <c r="AZ69" i="2"/>
  <c r="AY69" i="2"/>
  <c r="AX69" i="2"/>
  <c r="AW69" i="2"/>
  <c r="AV69" i="2"/>
  <c r="AU69" i="2"/>
  <c r="AT69" i="2"/>
  <c r="AS69" i="2"/>
  <c r="AR69" i="2"/>
  <c r="AP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BA68" i="2"/>
  <c r="AV68" i="2"/>
  <c r="AL68" i="2"/>
  <c r="AG68" i="2"/>
  <c r="AB68" i="2"/>
  <c r="W68" i="2"/>
  <c r="R68" i="2"/>
  <c r="M68" i="2"/>
  <c r="H68" i="2"/>
  <c r="BA67" i="2"/>
  <c r="AY67" i="2"/>
  <c r="AX67" i="2"/>
  <c r="AW67" i="2"/>
  <c r="AV67" i="2"/>
  <c r="AU67" i="2"/>
  <c r="AR67" i="2"/>
  <c r="AQ67" i="2"/>
  <c r="AP67" i="2"/>
  <c r="AO67" i="2"/>
  <c r="AL67" i="2"/>
  <c r="AG67" i="2"/>
  <c r="AB67" i="2"/>
  <c r="W67" i="2"/>
  <c r="R67" i="2"/>
  <c r="M67" i="2"/>
  <c r="I67" i="2"/>
  <c r="H67" i="2"/>
  <c r="BA66" i="2"/>
  <c r="AY66" i="2"/>
  <c r="AX66" i="2"/>
  <c r="AW66" i="2"/>
  <c r="AV66" i="2"/>
  <c r="AU66" i="2"/>
  <c r="AS66" i="2"/>
  <c r="AR66" i="2"/>
  <c r="AQ66" i="2"/>
  <c r="AP66" i="2"/>
  <c r="AO66" i="2"/>
  <c r="AL66" i="2"/>
  <c r="AG66" i="2"/>
  <c r="AB66" i="2"/>
  <c r="W66" i="2"/>
  <c r="R66" i="2"/>
  <c r="M66" i="2"/>
  <c r="I66" i="2"/>
  <c r="H66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BA64" i="2"/>
  <c r="AZ64" i="2"/>
  <c r="AY64" i="2"/>
  <c r="AX64" i="2"/>
  <c r="AW64" i="2"/>
  <c r="AV64" i="2"/>
  <c r="AT64" i="2"/>
  <c r="AS64" i="2"/>
  <c r="AR64" i="2"/>
  <c r="AQ64" i="2"/>
  <c r="AL64" i="2"/>
  <c r="AG64" i="2"/>
  <c r="AB64" i="2"/>
  <c r="W64" i="2"/>
  <c r="R64" i="2"/>
  <c r="M64" i="2"/>
  <c r="H64" i="2"/>
  <c r="BA63" i="2"/>
  <c r="AV63" i="2"/>
  <c r="AQ63" i="2"/>
  <c r="AL63" i="2"/>
  <c r="AG63" i="2"/>
  <c r="AB63" i="2"/>
  <c r="W63" i="2"/>
  <c r="R63" i="2"/>
  <c r="M63" i="2"/>
  <c r="H63" i="2"/>
  <c r="BA62" i="2"/>
  <c r="AV62" i="2"/>
  <c r="AQ62" i="2"/>
  <c r="AL62" i="2"/>
  <c r="AG62" i="2"/>
  <c r="AB62" i="2"/>
  <c r="W62" i="2"/>
  <c r="R62" i="2"/>
  <c r="M62" i="2"/>
  <c r="H62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BA60" i="2"/>
  <c r="AV60" i="2"/>
  <c r="AQ60" i="2"/>
  <c r="AL60" i="2"/>
  <c r="AG60" i="2"/>
  <c r="AB60" i="2"/>
  <c r="W60" i="2"/>
  <c r="R60" i="2"/>
  <c r="M60" i="2"/>
  <c r="H60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BA58" i="2"/>
  <c r="AV58" i="2"/>
  <c r="AQ58" i="2"/>
  <c r="AL58" i="2"/>
  <c r="AG58" i="2"/>
  <c r="AB58" i="2"/>
  <c r="W58" i="2"/>
  <c r="R58" i="2"/>
  <c r="M58" i="2"/>
  <c r="H58" i="2"/>
  <c r="BA57" i="2"/>
  <c r="AV57" i="2"/>
  <c r="AQ57" i="2"/>
  <c r="AL57" i="2"/>
  <c r="AG57" i="2"/>
  <c r="AB57" i="2"/>
  <c r="W57" i="2"/>
  <c r="R57" i="2"/>
  <c r="M57" i="2"/>
  <c r="H57" i="2"/>
  <c r="BB53" i="2"/>
  <c r="BA53" i="2"/>
  <c r="AZ53" i="2"/>
  <c r="AY53" i="2"/>
  <c r="AX53" i="2"/>
  <c r="AW53" i="2"/>
  <c r="AV53" i="2"/>
  <c r="AU53" i="2"/>
  <c r="AT53" i="2"/>
  <c r="AS53" i="2"/>
  <c r="AR53" i="2"/>
  <c r="AP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A52" i="2"/>
  <c r="AV52" i="2"/>
  <c r="AQ52" i="2"/>
  <c r="AL52" i="2"/>
  <c r="AG52" i="2"/>
  <c r="BT51" i="2"/>
  <c r="BS51" i="2"/>
  <c r="BR51" i="2"/>
  <c r="BQ51" i="2"/>
  <c r="BP51" i="2"/>
  <c r="BO51" i="2"/>
  <c r="BN51" i="2"/>
  <c r="BM51" i="2"/>
  <c r="BK51" i="2"/>
  <c r="BJ51" i="2"/>
  <c r="BH51" i="2"/>
  <c r="BG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BT50" i="2"/>
  <c r="BS50" i="2"/>
  <c r="BR50" i="2"/>
  <c r="BQ50" i="2"/>
  <c r="BP50" i="2"/>
  <c r="BO50" i="2"/>
  <c r="BN50" i="2"/>
  <c r="BM50" i="2"/>
  <c r="BK50" i="2"/>
  <c r="BJ50" i="2"/>
  <c r="BH50" i="2"/>
  <c r="BG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B43" i="2"/>
  <c r="BA43" i="2"/>
  <c r="AZ43" i="2"/>
  <c r="AY43" i="2"/>
  <c r="AX43" i="2"/>
  <c r="AW43" i="2"/>
  <c r="AV43" i="2"/>
  <c r="AU43" i="2"/>
  <c r="AT43" i="2"/>
  <c r="AS43" i="2"/>
  <c r="AR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P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A38" i="2"/>
  <c r="AV38" i="2"/>
  <c r="AQ38" i="2"/>
  <c r="AL38" i="2"/>
  <c r="AG38" i="2"/>
  <c r="BB36" i="2"/>
  <c r="BA36" i="2"/>
  <c r="AZ36" i="2"/>
  <c r="AY36" i="2"/>
  <c r="AX36" i="2"/>
  <c r="AW36" i="2"/>
  <c r="AV36" i="2"/>
  <c r="AU36" i="2"/>
  <c r="AT36" i="2"/>
  <c r="AS36" i="2"/>
  <c r="AR36" i="2"/>
  <c r="AP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B33" i="2"/>
  <c r="BA33" i="2"/>
  <c r="AZ33" i="2"/>
  <c r="AY33" i="2"/>
  <c r="AX33" i="2"/>
  <c r="AW33" i="2"/>
  <c r="AV33" i="2"/>
  <c r="AU33" i="2"/>
  <c r="AT33" i="2"/>
  <c r="AS33" i="2"/>
  <c r="AR33" i="2"/>
  <c r="AP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BB32" i="2"/>
  <c r="BA32" i="2"/>
  <c r="AZ32" i="2"/>
  <c r="AY32" i="2"/>
  <c r="AX32" i="2"/>
  <c r="AW32" i="2"/>
  <c r="AV32" i="2"/>
  <c r="AU32" i="2"/>
  <c r="AT32" i="2"/>
  <c r="AS32" i="2"/>
  <c r="AR32" i="2"/>
  <c r="AP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BG28" i="2"/>
  <c r="BF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P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T12" i="20" l="1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U42" i="12"/>
  <c r="U41" i="12" s="1"/>
  <c r="P43" i="12"/>
  <c r="H42" i="12"/>
  <c r="G42" i="12"/>
  <c r="F42" i="12"/>
  <c r="E42" i="12"/>
  <c r="D42" i="12"/>
  <c r="V42" i="12"/>
  <c r="W42" i="12" s="1"/>
  <c r="S52" i="12"/>
  <c r="T41" i="12"/>
  <c r="G21" i="5"/>
  <c r="G22" i="5" s="1"/>
  <c r="D19" i="5"/>
  <c r="L50" i="12"/>
  <c r="Z44" i="12"/>
  <c r="Y44" i="12"/>
  <c r="T44" i="12"/>
  <c r="X44" i="12"/>
  <c r="S43" i="12"/>
  <c r="U44" i="12"/>
  <c r="U43" i="12" s="1"/>
  <c r="V44" i="12"/>
  <c r="V43" i="12" s="1"/>
  <c r="W44" i="12"/>
  <c r="I47" i="12"/>
  <c r="J47" i="12" s="1"/>
  <c r="K47" i="12" s="1"/>
  <c r="W35" i="12"/>
  <c r="I38" i="12"/>
  <c r="E21" i="18"/>
  <c r="M9" i="18"/>
  <c r="J10" i="18"/>
  <c r="G111" i="12"/>
  <c r="L111" i="12"/>
  <c r="F11" i="18"/>
  <c r="C9" i="18"/>
  <c r="C20" i="18"/>
  <c r="D20" i="18"/>
  <c r="H21" i="18"/>
  <c r="I11" i="18"/>
  <c r="I21" i="18"/>
  <c r="F20" i="18"/>
  <c r="J21" i="18"/>
  <c r="P77" i="12"/>
  <c r="H11" i="5"/>
  <c r="B11" i="18"/>
  <c r="B15" i="18"/>
  <c r="D11" i="18"/>
  <c r="E11" i="18"/>
  <c r="E11" i="5"/>
  <c r="K10" i="18"/>
  <c r="G20" i="18"/>
  <c r="K21" i="18"/>
  <c r="D77" i="12"/>
  <c r="P9" i="18"/>
  <c r="D9" i="18"/>
  <c r="E9" i="18"/>
  <c r="F9" i="18"/>
  <c r="G11" i="18"/>
  <c r="G10" i="18"/>
  <c r="M111" i="12"/>
  <c r="AF103" i="12"/>
  <c r="N111" i="12"/>
  <c r="D94" i="12"/>
  <c r="B21" i="18"/>
  <c r="AG103" i="12"/>
  <c r="I40" i="12"/>
  <c r="C10" i="18"/>
  <c r="P94" i="12"/>
  <c r="D87" i="12"/>
  <c r="S36" i="12"/>
  <c r="R75" i="12"/>
  <c r="S75" i="12" s="1"/>
  <c r="T75" i="12" s="1"/>
  <c r="H10" i="18"/>
  <c r="C11" i="18"/>
  <c r="H11" i="18"/>
  <c r="Q129" i="12"/>
  <c r="E111" i="12"/>
  <c r="K9" i="18"/>
  <c r="F111" i="12"/>
  <c r="V69" i="12"/>
  <c r="G9" i="18" s="1"/>
  <c r="I20" i="18"/>
  <c r="B22" i="18"/>
  <c r="Q36" i="12"/>
  <c r="H9" i="18"/>
  <c r="H111" i="12"/>
  <c r="I111" i="12"/>
  <c r="B12" i="18"/>
  <c r="P87" i="12"/>
  <c r="C21" i="18"/>
  <c r="R72" i="12"/>
  <c r="S72" i="12" s="1"/>
  <c r="D12" i="18" s="1"/>
  <c r="B20" i="18"/>
  <c r="D21" i="18"/>
  <c r="K111" i="12"/>
  <c r="R34" i="12"/>
  <c r="S34" i="12" s="1"/>
  <c r="T34" i="12" s="1"/>
  <c r="U34" i="12" s="1"/>
  <c r="V34" i="12" s="1"/>
  <c r="W34" i="12" s="1"/>
  <c r="X34" i="12" s="1"/>
  <c r="Y34" i="12" s="1"/>
  <c r="Z34" i="12" s="1"/>
  <c r="S93" i="12"/>
  <c r="C31" i="18"/>
  <c r="Q105" i="12"/>
  <c r="M26" i="18"/>
  <c r="M20" i="18"/>
  <c r="F11" i="5"/>
  <c r="Q103" i="12"/>
  <c r="Q73" i="12"/>
  <c r="N26" i="18"/>
  <c r="N20" i="18"/>
  <c r="R83" i="12"/>
  <c r="B23" i="18"/>
  <c r="P26" i="18"/>
  <c r="P20" i="18"/>
  <c r="R82" i="12"/>
  <c r="R86" i="12"/>
  <c r="B25" i="18"/>
  <c r="R91" i="12"/>
  <c r="X69" i="12"/>
  <c r="I9" i="18" s="1"/>
  <c r="I10" i="18"/>
  <c r="E20" i="18"/>
  <c r="F21" i="18"/>
  <c r="S103" i="12"/>
  <c r="T104" i="12"/>
  <c r="Y69" i="12"/>
  <c r="J9" i="18" s="1"/>
  <c r="J11" i="18"/>
  <c r="G21" i="18"/>
  <c r="K11" i="18"/>
  <c r="AE103" i="12"/>
  <c r="L10" i="18"/>
  <c r="H20" i="18"/>
  <c r="L20" i="18"/>
  <c r="N10" i="18"/>
  <c r="J20" i="18"/>
  <c r="O10" i="18"/>
  <c r="K20" i="18"/>
  <c r="O20" i="18"/>
  <c r="B10" i="18"/>
  <c r="J111" i="12"/>
  <c r="D10" i="18"/>
  <c r="E10" i="18"/>
  <c r="F10" i="18"/>
  <c r="B14" i="18"/>
  <c r="AC103" i="12"/>
  <c r="T31" i="19" l="1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H21" i="5"/>
  <c r="H22" i="5" s="1"/>
  <c r="V41" i="12"/>
  <c r="W41" i="12"/>
  <c r="I21" i="5"/>
  <c r="I22" i="5" s="1"/>
  <c r="J21" i="5"/>
  <c r="M50" i="12"/>
  <c r="W43" i="12"/>
  <c r="T43" i="12"/>
  <c r="T46" i="12"/>
  <c r="T45" i="12" s="1"/>
  <c r="T48" i="12" s="1"/>
  <c r="T52" i="12" s="1"/>
  <c r="D15" i="18"/>
  <c r="U46" i="12"/>
  <c r="U45" i="12" s="1"/>
  <c r="U48" i="12" s="1"/>
  <c r="U52" i="12" s="1"/>
  <c r="V46" i="12"/>
  <c r="V45" i="12" s="1"/>
  <c r="V48" i="12" s="1"/>
  <c r="V52" i="12" s="1"/>
  <c r="X42" i="12"/>
  <c r="W46" i="12"/>
  <c r="W45" i="12" s="1"/>
  <c r="W48" i="12" s="1"/>
  <c r="W52" i="12" s="1"/>
  <c r="E12" i="12"/>
  <c r="X35" i="12"/>
  <c r="C15" i="18"/>
  <c r="AB93" i="12"/>
  <c r="B31" i="18" s="1"/>
  <c r="C12" i="18"/>
  <c r="M19" i="12"/>
  <c r="AB92" i="12" s="1"/>
  <c r="D97" i="12"/>
  <c r="R105" i="12"/>
  <c r="T72" i="12"/>
  <c r="E12" i="18" s="1"/>
  <c r="D96" i="12"/>
  <c r="L47" i="12"/>
  <c r="I39" i="12"/>
  <c r="J40" i="12"/>
  <c r="K40" i="12" s="1"/>
  <c r="I11" i="5"/>
  <c r="G11" i="5"/>
  <c r="P97" i="12"/>
  <c r="Y16" i="12"/>
  <c r="Y19" i="12" s="1"/>
  <c r="AB35" i="12" s="1" a="1"/>
  <c r="AB35" i="12" s="1"/>
  <c r="AC74" i="12"/>
  <c r="C14" i="18" s="1"/>
  <c r="P96" i="12"/>
  <c r="R73" i="12"/>
  <c r="B13" i="18"/>
  <c r="S86" i="12"/>
  <c r="C25" i="18"/>
  <c r="U75" i="12"/>
  <c r="E15" i="18"/>
  <c r="I37" i="12"/>
  <c r="K38" i="12"/>
  <c r="L38" i="12"/>
  <c r="M38" i="12"/>
  <c r="N38" i="12"/>
  <c r="J38" i="12"/>
  <c r="S83" i="12"/>
  <c r="C23" i="18"/>
  <c r="T93" i="12"/>
  <c r="D31" i="18"/>
  <c r="AC34" i="12"/>
  <c r="AD34" i="12" s="1"/>
  <c r="AE34" i="12" s="1"/>
  <c r="AF34" i="12" s="1"/>
  <c r="AG34" i="12" s="1"/>
  <c r="S82" i="12"/>
  <c r="C22" i="18"/>
  <c r="S91" i="12"/>
  <c r="U104" i="12"/>
  <c r="AB51" i="19" l="1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I13" i="12"/>
  <c r="K13" i="12" s="1"/>
  <c r="X41" i="12"/>
  <c r="J22" i="5"/>
  <c r="K21" i="5"/>
  <c r="G23" i="12"/>
  <c r="G25" i="12" s="1"/>
  <c r="N50" i="12"/>
  <c r="U49" i="12"/>
  <c r="V49" i="12"/>
  <c r="X46" i="12"/>
  <c r="X45" i="12" s="1"/>
  <c r="X48" i="12" s="1"/>
  <c r="X52" i="12" s="1"/>
  <c r="Y42" i="12"/>
  <c r="W49" i="12"/>
  <c r="T49" i="12"/>
  <c r="X43" i="12"/>
  <c r="Y35" i="12"/>
  <c r="S102" i="12"/>
  <c r="V102" i="12"/>
  <c r="I41" i="12"/>
  <c r="U72" i="12"/>
  <c r="V72" i="12" s="1"/>
  <c r="AD74" i="12"/>
  <c r="D14" i="18" s="1"/>
  <c r="M47" i="12"/>
  <c r="S73" i="12"/>
  <c r="C13" i="18"/>
  <c r="V104" i="12"/>
  <c r="T83" i="12"/>
  <c r="T105" i="12" s="1"/>
  <c r="D23" i="18"/>
  <c r="S105" i="12"/>
  <c r="V75" i="12"/>
  <c r="F15" i="18"/>
  <c r="T82" i="12"/>
  <c r="D22" i="18"/>
  <c r="U93" i="12"/>
  <c r="E31" i="18"/>
  <c r="W102" i="12"/>
  <c r="Z102" i="12"/>
  <c r="T86" i="12"/>
  <c r="D25" i="18"/>
  <c r="T91" i="12"/>
  <c r="M20" i="12"/>
  <c r="G20" i="12" s="1"/>
  <c r="X102" i="12"/>
  <c r="L40" i="12"/>
  <c r="G45" i="12" l="1"/>
  <c r="G44" i="12"/>
  <c r="H45" i="12"/>
  <c r="E45" i="12"/>
  <c r="D43" i="12"/>
  <c r="E44" i="12"/>
  <c r="H44" i="12"/>
  <c r="F44" i="12"/>
  <c r="F45" i="12"/>
  <c r="I42" i="12"/>
  <c r="K22" i="5"/>
  <c r="L21" i="5"/>
  <c r="X49" i="12"/>
  <c r="Y41" i="12"/>
  <c r="Y43" i="12"/>
  <c r="Z42" i="12"/>
  <c r="Y46" i="12"/>
  <c r="Y45" i="12" s="1"/>
  <c r="Y48" i="12" s="1"/>
  <c r="Y52" i="12" s="1"/>
  <c r="Z35" i="12"/>
  <c r="Z43" i="12" s="1"/>
  <c r="Q92" i="12"/>
  <c r="Q102" i="12"/>
  <c r="Q106" i="12" s="1"/>
  <c r="Q123" i="12" s="1"/>
  <c r="U102" i="12"/>
  <c r="T102" i="12"/>
  <c r="T106" i="12" s="1"/>
  <c r="T123" i="12" s="1"/>
  <c r="R102" i="12"/>
  <c r="R106" i="12" s="1"/>
  <c r="R123" i="12" s="1"/>
  <c r="R125" i="12" s="1"/>
  <c r="Y102" i="12"/>
  <c r="F12" i="18"/>
  <c r="AE74" i="12"/>
  <c r="AF74" i="12" s="1"/>
  <c r="N47" i="12"/>
  <c r="D53" i="12" s="1" a="1"/>
  <c r="U91" i="12"/>
  <c r="W75" i="12"/>
  <c r="G15" i="18"/>
  <c r="W104" i="12"/>
  <c r="U83" i="12"/>
  <c r="E23" i="18"/>
  <c r="V93" i="12"/>
  <c r="F31" i="18"/>
  <c r="G18" i="12"/>
  <c r="G26" i="12" s="1"/>
  <c r="G19" i="12"/>
  <c r="G17" i="12"/>
  <c r="U82" i="12"/>
  <c r="E22" i="18"/>
  <c r="U86" i="12"/>
  <c r="E25" i="18"/>
  <c r="S106" i="12"/>
  <c r="S123" i="12" s="1"/>
  <c r="T73" i="12"/>
  <c r="D13" i="18"/>
  <c r="W72" i="12"/>
  <c r="G12" i="18"/>
  <c r="M40" i="12"/>
  <c r="E48" i="12" l="1"/>
  <c r="E46" i="12"/>
  <c r="G46" i="12"/>
  <c r="G48" i="12"/>
  <c r="F48" i="12"/>
  <c r="F46" i="12"/>
  <c r="D45" i="12"/>
  <c r="D44" i="12"/>
  <c r="N44" i="12" s="1"/>
  <c r="H46" i="12"/>
  <c r="H48" i="12"/>
  <c r="AB41" i="12" a="1"/>
  <c r="AB41" i="12" s="1"/>
  <c r="Z46" i="12"/>
  <c r="M21" i="5"/>
  <c r="L22" i="5"/>
  <c r="G28" i="12"/>
  <c r="G27" i="12"/>
  <c r="Z45" i="12"/>
  <c r="Z48" i="12" s="1"/>
  <c r="Z52" i="12" s="1"/>
  <c r="Y49" i="12"/>
  <c r="Z41" i="12"/>
  <c r="R130" i="12"/>
  <c r="R115" i="12" s="1"/>
  <c r="R116" i="12" s="1"/>
  <c r="R118" i="12" s="1"/>
  <c r="R92" i="12"/>
  <c r="Q94" i="12"/>
  <c r="AB76" i="12" s="1"/>
  <c r="Q125" i="12"/>
  <c r="Q130" i="12"/>
  <c r="D53" i="12"/>
  <c r="K103" i="12"/>
  <c r="J103" i="12"/>
  <c r="I103" i="12"/>
  <c r="H103" i="12"/>
  <c r="G103" i="12"/>
  <c r="F103" i="12"/>
  <c r="E103" i="12"/>
  <c r="N103" i="12"/>
  <c r="M103" i="12"/>
  <c r="L103" i="12"/>
  <c r="I16" i="5"/>
  <c r="N16" i="5"/>
  <c r="J16" i="5"/>
  <c r="M16" i="5"/>
  <c r="L16" i="5"/>
  <c r="K16" i="5"/>
  <c r="E14" i="18"/>
  <c r="V91" i="12"/>
  <c r="F23" i="18"/>
  <c r="V83" i="12"/>
  <c r="V105" i="12" s="1"/>
  <c r="AB114" i="12"/>
  <c r="AB91" i="12"/>
  <c r="U73" i="12"/>
  <c r="E13" i="18"/>
  <c r="H15" i="18"/>
  <c r="X75" i="12"/>
  <c r="AG74" i="12"/>
  <c r="F14" i="18"/>
  <c r="X104" i="12"/>
  <c r="V86" i="12"/>
  <c r="F25" i="18"/>
  <c r="U105" i="12"/>
  <c r="T125" i="12"/>
  <c r="AB68" i="12"/>
  <c r="L10" i="12"/>
  <c r="D56" i="5" s="1"/>
  <c r="W93" i="12"/>
  <c r="G31" i="18"/>
  <c r="S125" i="12"/>
  <c r="V82" i="12"/>
  <c r="F22" i="18"/>
  <c r="X72" i="12"/>
  <c r="H12" i="18"/>
  <c r="AB85" i="12"/>
  <c r="L9" i="12" s="1"/>
  <c r="D55" i="5" s="1"/>
  <c r="N40" i="12"/>
  <c r="E52" i="12" l="1"/>
  <c r="E56" i="12" s="1"/>
  <c r="E60" i="12" s="1"/>
  <c r="E49" i="12"/>
  <c r="U17" i="12"/>
  <c r="U21" i="12" s="1"/>
  <c r="U24" i="12" s="1"/>
  <c r="D46" i="12"/>
  <c r="D48" i="12"/>
  <c r="I44" i="12"/>
  <c r="I43" i="12" s="1"/>
  <c r="I45" i="12" s="1"/>
  <c r="L44" i="12"/>
  <c r="F52" i="12"/>
  <c r="F56" i="12" s="1"/>
  <c r="F60" i="12" s="1"/>
  <c r="V17" i="12"/>
  <c r="V21" i="12" s="1"/>
  <c r="V24" i="12" s="1"/>
  <c r="F49" i="12"/>
  <c r="H52" i="12"/>
  <c r="H49" i="12"/>
  <c r="X17" i="12"/>
  <c r="X21" i="12" s="1"/>
  <c r="X24" i="12" s="1"/>
  <c r="M44" i="12"/>
  <c r="K44" i="12"/>
  <c r="J44" i="12"/>
  <c r="G52" i="12"/>
  <c r="G56" i="12" s="1"/>
  <c r="G60" i="12" s="1"/>
  <c r="G49" i="12"/>
  <c r="W17" i="12"/>
  <c r="W21" i="12" s="1"/>
  <c r="W24" i="12" s="1"/>
  <c r="N21" i="5"/>
  <c r="N22" i="5" s="1"/>
  <c r="M22" i="5"/>
  <c r="Z49" i="12"/>
  <c r="Q115" i="12"/>
  <c r="Q131" i="12"/>
  <c r="B16" i="18"/>
  <c r="S92" i="12"/>
  <c r="R94" i="12"/>
  <c r="H16" i="5"/>
  <c r="E16" i="5"/>
  <c r="G16" i="5"/>
  <c r="F16" i="5"/>
  <c r="G14" i="18"/>
  <c r="U106" i="12"/>
  <c r="U123" i="12" s="1"/>
  <c r="I15" i="18"/>
  <c r="Y75" i="12"/>
  <c r="X93" i="12"/>
  <c r="H31" i="18"/>
  <c r="H44" i="5"/>
  <c r="G44" i="5"/>
  <c r="F44" i="5"/>
  <c r="E44" i="5"/>
  <c r="I43" i="5"/>
  <c r="I46" i="5"/>
  <c r="H43" i="5"/>
  <c r="H46" i="5"/>
  <c r="G43" i="5"/>
  <c r="G46" i="5"/>
  <c r="F43" i="5"/>
  <c r="F46" i="5"/>
  <c r="E43" i="5"/>
  <c r="E46" i="5"/>
  <c r="I42" i="5"/>
  <c r="I45" i="5"/>
  <c r="H42" i="5"/>
  <c r="H45" i="5"/>
  <c r="G42" i="5"/>
  <c r="G45" i="5"/>
  <c r="F42" i="5"/>
  <c r="I44" i="5"/>
  <c r="F45" i="5"/>
  <c r="E42" i="5"/>
  <c r="E45" i="5"/>
  <c r="V73" i="12"/>
  <c r="F13" i="18"/>
  <c r="B49" i="18"/>
  <c r="B51" i="18"/>
  <c r="AG58" i="12"/>
  <c r="AF58" i="12"/>
  <c r="AE58" i="12"/>
  <c r="AD58" i="12"/>
  <c r="AC58" i="12"/>
  <c r="AB58" i="12"/>
  <c r="B29" i="18"/>
  <c r="Y72" i="12"/>
  <c r="I12" i="18"/>
  <c r="V106" i="12"/>
  <c r="V123" i="12" s="1"/>
  <c r="G23" i="18"/>
  <c r="W83" i="12"/>
  <c r="W82" i="12"/>
  <c r="W86" i="12"/>
  <c r="G25" i="18"/>
  <c r="W91" i="12"/>
  <c r="Y104" i="12"/>
  <c r="E13" i="12" l="1"/>
  <c r="G13" i="12" s="1"/>
  <c r="H56" i="12"/>
  <c r="Q56" i="12"/>
  <c r="Q60" i="12" s="1"/>
  <c r="I48" i="12"/>
  <c r="I46" i="12"/>
  <c r="S56" i="12"/>
  <c r="S60" i="12" s="1"/>
  <c r="T17" i="12"/>
  <c r="T21" i="12" s="1"/>
  <c r="T24" i="12" s="1"/>
  <c r="D49" i="12"/>
  <c r="D52" i="12"/>
  <c r="D56" i="12" s="1"/>
  <c r="D60" i="12" s="1"/>
  <c r="R56" i="12"/>
  <c r="R60" i="12" s="1"/>
  <c r="I12" i="5"/>
  <c r="E12" i="5"/>
  <c r="H12" i="5"/>
  <c r="F12" i="5"/>
  <c r="G12" i="5"/>
  <c r="T92" i="12"/>
  <c r="S94" i="12"/>
  <c r="C16" i="18"/>
  <c r="R129" i="12"/>
  <c r="R131" i="12" s="1"/>
  <c r="Q133" i="12"/>
  <c r="Q116" i="12"/>
  <c r="Q118" i="12" s="1"/>
  <c r="Q68" i="12" s="1"/>
  <c r="Q85" i="12"/>
  <c r="U125" i="12"/>
  <c r="Z72" i="12"/>
  <c r="J12" i="18"/>
  <c r="X86" i="12"/>
  <c r="H25" i="18"/>
  <c r="Y93" i="12"/>
  <c r="I31" i="18"/>
  <c r="H23" i="18"/>
  <c r="X83" i="12"/>
  <c r="X105" i="12" s="1"/>
  <c r="J15" i="18"/>
  <c r="Z75" i="12"/>
  <c r="V125" i="12"/>
  <c r="X82" i="12"/>
  <c r="C47" i="18"/>
  <c r="W73" i="12"/>
  <c r="G13" i="18"/>
  <c r="H14" i="18"/>
  <c r="W105" i="12"/>
  <c r="X91" i="12"/>
  <c r="C29" i="18"/>
  <c r="G22" i="18"/>
  <c r="Z104" i="12"/>
  <c r="P56" i="12" l="1"/>
  <c r="P60" i="12" s="1"/>
  <c r="Y17" i="12"/>
  <c r="Y21" i="12" s="1"/>
  <c r="I52" i="12"/>
  <c r="I56" i="12" s="1"/>
  <c r="I49" i="12"/>
  <c r="T56" i="12"/>
  <c r="T60" i="12" s="1"/>
  <c r="H60" i="12"/>
  <c r="D16" i="18"/>
  <c r="S129" i="12"/>
  <c r="R133" i="12"/>
  <c r="R85" i="12"/>
  <c r="Q87" i="12"/>
  <c r="T94" i="12"/>
  <c r="U92" i="12"/>
  <c r="R68" i="12"/>
  <c r="Q77" i="12"/>
  <c r="D29" i="18"/>
  <c r="H22" i="18"/>
  <c r="K15" i="18"/>
  <c r="Y82" i="12"/>
  <c r="I14" i="18"/>
  <c r="Y91" i="12"/>
  <c r="W106" i="12"/>
  <c r="W123" i="12" s="1"/>
  <c r="X106" i="12"/>
  <c r="X123" i="12" s="1"/>
  <c r="X73" i="12"/>
  <c r="H13" i="18"/>
  <c r="Y83" i="12"/>
  <c r="Y105" i="12" s="1"/>
  <c r="I23" i="18"/>
  <c r="Y86" i="12"/>
  <c r="I25" i="18"/>
  <c r="Z93" i="12"/>
  <c r="J31" i="18"/>
  <c r="K12" i="18"/>
  <c r="U56" i="12" l="1"/>
  <c r="U60" i="12" s="1"/>
  <c r="I60" i="12"/>
  <c r="AB43" i="12" a="1"/>
  <c r="AB43" i="12" s="1"/>
  <c r="Y24" i="12"/>
  <c r="Q96" i="12"/>
  <c r="Q97" i="12"/>
  <c r="R77" i="12"/>
  <c r="R87" i="12"/>
  <c r="S130" i="12"/>
  <c r="S115" i="12" s="1"/>
  <c r="S116" i="12" s="1"/>
  <c r="S118" i="12" s="1"/>
  <c r="S68" i="12" s="1"/>
  <c r="S77" i="12" s="1"/>
  <c r="U94" i="12"/>
  <c r="V92" i="12"/>
  <c r="E16" i="18"/>
  <c r="Y106" i="12"/>
  <c r="Y123" i="12" s="1"/>
  <c r="Z82" i="12"/>
  <c r="W125" i="12"/>
  <c r="Z86" i="12"/>
  <c r="J25" i="18"/>
  <c r="L15" i="18"/>
  <c r="K31" i="18"/>
  <c r="Y73" i="12"/>
  <c r="I13" i="18"/>
  <c r="Z83" i="12"/>
  <c r="Z105" i="12" s="1"/>
  <c r="J23" i="18"/>
  <c r="L12" i="18"/>
  <c r="Z91" i="12"/>
  <c r="E29" i="18"/>
  <c r="J14" i="18"/>
  <c r="X125" i="12"/>
  <c r="I22" i="18"/>
  <c r="F16" i="18" l="1"/>
  <c r="S131" i="12"/>
  <c r="V94" i="12"/>
  <c r="W92" i="12"/>
  <c r="R96" i="12"/>
  <c r="R97" i="12"/>
  <c r="S85" i="12"/>
  <c r="S87" i="12" s="1"/>
  <c r="S97" i="12" s="1"/>
  <c r="L31" i="18"/>
  <c r="M15" i="18"/>
  <c r="K14" i="18"/>
  <c r="Z106" i="12"/>
  <c r="Z123" i="12" s="1"/>
  <c r="K25" i="18"/>
  <c r="M12" i="18"/>
  <c r="Z73" i="12"/>
  <c r="J13" i="18"/>
  <c r="J22" i="18"/>
  <c r="K23" i="18"/>
  <c r="Y125" i="12"/>
  <c r="F29" i="18"/>
  <c r="T129" i="12" l="1"/>
  <c r="S133" i="12"/>
  <c r="G16" i="18"/>
  <c r="S96" i="12"/>
  <c r="W94" i="12"/>
  <c r="X92" i="12"/>
  <c r="N12" i="18"/>
  <c r="L25" i="18"/>
  <c r="G29" i="18"/>
  <c r="N15" i="18"/>
  <c r="M31" i="18"/>
  <c r="L23" i="18"/>
  <c r="K22" i="18"/>
  <c r="L22" i="18"/>
  <c r="K13" i="18"/>
  <c r="Z125" i="12"/>
  <c r="L14" i="18"/>
  <c r="Y92" i="12" l="1"/>
  <c r="X94" i="12"/>
  <c r="H16" i="18"/>
  <c r="T130" i="12"/>
  <c r="T115" i="12" s="1"/>
  <c r="T131" i="12"/>
  <c r="M14" i="18"/>
  <c r="M22" i="18"/>
  <c r="M23" i="18"/>
  <c r="N31" i="18"/>
  <c r="H29" i="18"/>
  <c r="L13" i="18"/>
  <c r="P15" i="18"/>
  <c r="O15" i="18"/>
  <c r="M25" i="18"/>
  <c r="P12" i="18"/>
  <c r="O12" i="18"/>
  <c r="U129" i="12" l="1"/>
  <c r="U130" i="12" s="1"/>
  <c r="U115" i="12" s="1"/>
  <c r="T133" i="12"/>
  <c r="T116" i="12"/>
  <c r="T118" i="12" s="1"/>
  <c r="T68" i="12" s="1"/>
  <c r="T77" i="12" s="1"/>
  <c r="T85" i="12"/>
  <c r="T87" i="12" s="1"/>
  <c r="I16" i="18"/>
  <c r="Y94" i="12"/>
  <c r="Z92" i="12"/>
  <c r="O31" i="18"/>
  <c r="P31" i="18"/>
  <c r="M13" i="18"/>
  <c r="N22" i="18"/>
  <c r="N14" i="18"/>
  <c r="U116" i="12"/>
  <c r="U118" i="12" s="1"/>
  <c r="N23" i="18"/>
  <c r="N25" i="18"/>
  <c r="U131" i="12"/>
  <c r="I29" i="18"/>
  <c r="U68" i="12" l="1"/>
  <c r="U85" i="12"/>
  <c r="Z94" i="12"/>
  <c r="J16" i="18"/>
  <c r="T96" i="12"/>
  <c r="T97" i="12"/>
  <c r="O22" i="18"/>
  <c r="N13" i="18"/>
  <c r="U77" i="12"/>
  <c r="V129" i="12"/>
  <c r="U133" i="12"/>
  <c r="P25" i="18"/>
  <c r="O25" i="18"/>
  <c r="U87" i="12"/>
  <c r="J29" i="18"/>
  <c r="P14" i="18"/>
  <c r="O14" i="18"/>
  <c r="P23" i="18"/>
  <c r="O23" i="18"/>
  <c r="K16" i="18" l="1"/>
  <c r="U97" i="12"/>
  <c r="U96" i="12"/>
  <c r="V130" i="12"/>
  <c r="V115" i="12" s="1"/>
  <c r="P13" i="18"/>
  <c r="O13" i="18"/>
  <c r="K29" i="18"/>
  <c r="P22" i="18"/>
  <c r="L16" i="18" l="1"/>
  <c r="V116" i="12"/>
  <c r="V118" i="12" s="1"/>
  <c r="V68" i="12" s="1"/>
  <c r="V85" i="12"/>
  <c r="V131" i="12"/>
  <c r="L29" i="18"/>
  <c r="M16" i="18" l="1"/>
  <c r="M29" i="18"/>
  <c r="V87" i="12"/>
  <c r="W129" i="12"/>
  <c r="V133" i="12"/>
  <c r="V77" i="12"/>
  <c r="N16" i="18" l="1"/>
  <c r="N29" i="18"/>
  <c r="V97" i="12"/>
  <c r="V96" i="12"/>
  <c r="W130" i="12"/>
  <c r="W115" i="12" s="1"/>
  <c r="O16" i="18" l="1"/>
  <c r="P16" i="18"/>
  <c r="W116" i="12"/>
  <c r="W118" i="12" s="1"/>
  <c r="W68" i="12" s="1"/>
  <c r="W85" i="12"/>
  <c r="W131" i="12"/>
  <c r="O29" i="18"/>
  <c r="P29" i="18" l="1"/>
  <c r="X129" i="12"/>
  <c r="W133" i="12"/>
  <c r="W87" i="12"/>
  <c r="W77" i="12"/>
  <c r="W97" i="12" l="1"/>
  <c r="W96" i="12"/>
  <c r="X130" i="12"/>
  <c r="X115" i="12" s="1"/>
  <c r="X116" i="12" l="1"/>
  <c r="X118" i="12" s="1"/>
  <c r="X68" i="12" s="1"/>
  <c r="X85" i="12"/>
  <c r="X131" i="12"/>
  <c r="Y129" i="12" l="1"/>
  <c r="X133" i="12"/>
  <c r="X87" i="12"/>
  <c r="X77" i="12"/>
  <c r="X97" i="12" l="1"/>
  <c r="X96" i="12"/>
  <c r="Y130" i="12"/>
  <c r="Y115" i="12" s="1"/>
  <c r="Y116" i="12" l="1"/>
  <c r="Y118" i="12" s="1"/>
  <c r="Y68" i="12" s="1"/>
  <c r="Y85" i="12"/>
  <c r="Y131" i="12"/>
  <c r="Z129" i="12" l="1"/>
  <c r="Y133" i="12"/>
  <c r="Y87" i="12"/>
  <c r="Y77" i="12"/>
  <c r="Y97" i="12" l="1"/>
  <c r="Y96" i="12"/>
  <c r="Z130" i="12"/>
  <c r="Z115" i="12" s="1"/>
  <c r="Z116" i="12" l="1"/>
  <c r="Z118" i="12" s="1"/>
  <c r="Z68" i="12" s="1"/>
  <c r="Z85" i="12"/>
  <c r="Z131" i="12"/>
  <c r="Z133" i="12" l="1"/>
  <c r="Z87" i="12"/>
  <c r="Z77" i="12"/>
  <c r="Z97" i="12" l="1"/>
  <c r="Z96" i="12"/>
  <c r="J35" i="12" l="1"/>
  <c r="J43" i="12" l="1"/>
  <c r="J10" i="5"/>
  <c r="J39" i="12"/>
  <c r="J37" i="12"/>
  <c r="J11" i="5"/>
  <c r="K35" i="12"/>
  <c r="K43" i="12" l="1"/>
  <c r="K10" i="5"/>
  <c r="J41" i="12"/>
  <c r="K37" i="12"/>
  <c r="K11" i="5"/>
  <c r="L35" i="12"/>
  <c r="K39" i="12"/>
  <c r="J42" i="12" l="1"/>
  <c r="L43" i="12"/>
  <c r="L10" i="5"/>
  <c r="J45" i="12"/>
  <c r="J48" i="12" s="1"/>
  <c r="J52" i="12" s="1"/>
  <c r="J56" i="12" s="1"/>
  <c r="V56" i="12" s="1"/>
  <c r="V60" i="12" s="1"/>
  <c r="L11" i="5"/>
  <c r="M35" i="12"/>
  <c r="L37" i="12"/>
  <c r="L39" i="12"/>
  <c r="K41" i="12"/>
  <c r="M43" i="12" l="1"/>
  <c r="M10" i="5"/>
  <c r="J60" i="12"/>
  <c r="J46" i="12"/>
  <c r="J49" i="12"/>
  <c r="L41" i="12"/>
  <c r="K42" i="12"/>
  <c r="K45" i="12"/>
  <c r="M37" i="12"/>
  <c r="M11" i="5"/>
  <c r="N35" i="12"/>
  <c r="M39" i="12"/>
  <c r="L42" i="12" l="1"/>
  <c r="N43" i="12"/>
  <c r="N10" i="5"/>
  <c r="L45" i="12"/>
  <c r="L48" i="12" s="1"/>
  <c r="L52" i="12" s="1"/>
  <c r="L56" i="12" s="1"/>
  <c r="X56" i="12" s="1"/>
  <c r="X60" i="12" s="1"/>
  <c r="K46" i="12"/>
  <c r="K48" i="12"/>
  <c r="K52" i="12" s="1"/>
  <c r="K56" i="12" s="1"/>
  <c r="N37" i="12"/>
  <c r="N39" i="12"/>
  <c r="M41" i="12"/>
  <c r="K60" i="12" l="1"/>
  <c r="W56" i="12"/>
  <c r="W60" i="12" s="1"/>
  <c r="L46" i="12"/>
  <c r="L60" i="12"/>
  <c r="J12" i="5"/>
  <c r="K49" i="12"/>
  <c r="L49" i="12"/>
  <c r="M42" i="12"/>
  <c r="M45" i="12"/>
  <c r="N41" i="12"/>
  <c r="N11" i="5"/>
  <c r="AO35" i="12" l="1"/>
  <c r="AF36" i="12"/>
  <c r="AR35" i="12"/>
  <c r="AQ35" i="12"/>
  <c r="AD36" i="12"/>
  <c r="AK35" i="12"/>
  <c r="AL35" i="12"/>
  <c r="AG36" i="12"/>
  <c r="AP35" i="12"/>
  <c r="AE36" i="12"/>
  <c r="AM35" i="12"/>
  <c r="AJ35" i="12"/>
  <c r="AS35" i="12"/>
  <c r="AN35" i="12"/>
  <c r="AI41" i="12"/>
  <c r="AL41" i="12"/>
  <c r="AK41" i="12"/>
  <c r="AJ41" i="12"/>
  <c r="AM41" i="12"/>
  <c r="AN41" i="12"/>
  <c r="AO41" i="12"/>
  <c r="AP41" i="12"/>
  <c r="AQ41" i="12"/>
  <c r="AS41" i="12"/>
  <c r="AR41" i="12"/>
  <c r="AC36" i="12"/>
  <c r="M46" i="12"/>
  <c r="M48" i="12"/>
  <c r="M52" i="12" s="1"/>
  <c r="M56" i="12" s="1"/>
  <c r="N42" i="12"/>
  <c r="N45" i="12"/>
  <c r="M60" i="12" l="1"/>
  <c r="Y56" i="12"/>
  <c r="Y60" i="12" s="1"/>
  <c r="AI35" i="12"/>
  <c r="AJ36" i="12" s="1"/>
  <c r="AB45" i="12"/>
  <c r="AQ36" i="12"/>
  <c r="AK36" i="12"/>
  <c r="AP36" i="12"/>
  <c r="AL36" i="12"/>
  <c r="AO36" i="12"/>
  <c r="AN36" i="12"/>
  <c r="AS36" i="12"/>
  <c r="AR36" i="12"/>
  <c r="AM36" i="12"/>
  <c r="K12" i="5"/>
  <c r="L12" i="5"/>
  <c r="N46" i="12"/>
  <c r="N48" i="12"/>
  <c r="N52" i="12" s="1"/>
  <c r="N56" i="12" s="1"/>
  <c r="M49" i="12"/>
  <c r="N60" i="12" l="1"/>
  <c r="Z56" i="12"/>
  <c r="Z60" i="12" s="1"/>
  <c r="N49" i="12"/>
  <c r="M12" i="5" l="1"/>
  <c r="AJ43" i="12" l="1"/>
  <c r="AJ45" i="12" s="1"/>
  <c r="AK43" i="12"/>
  <c r="AK45" i="12" s="1"/>
  <c r="AL43" i="12"/>
  <c r="AL45" i="12" s="1"/>
  <c r="AN43" i="12"/>
  <c r="AN45" i="12" s="1"/>
  <c r="AM43" i="12"/>
  <c r="AM45" i="12" s="1"/>
  <c r="AO43" i="12"/>
  <c r="AO45" i="12" s="1"/>
  <c r="AP43" i="12"/>
  <c r="AP45" i="12" s="1"/>
  <c r="AQ43" i="12"/>
  <c r="AQ45" i="12" s="1"/>
  <c r="AR43" i="12"/>
  <c r="AR45" i="12" s="1"/>
  <c r="AS43" i="12"/>
  <c r="AS45" i="12" s="1"/>
  <c r="AE45" i="12"/>
  <c r="AG45" i="12"/>
  <c r="AD45" i="12"/>
  <c r="AC45" i="12"/>
  <c r="AF45" i="12"/>
  <c r="N12" i="5"/>
  <c r="AI43" i="12" l="1"/>
  <c r="AI45" i="12" s="1"/>
  <c r="N102" i="12" l="1"/>
  <c r="N106" i="12" s="1"/>
  <c r="N123" i="12" s="1"/>
  <c r="P3" i="18"/>
  <c r="C3" i="18"/>
  <c r="K3" i="18"/>
  <c r="E3" i="18"/>
  <c r="N3" i="18"/>
  <c r="M3" i="18"/>
  <c r="D3" i="18"/>
  <c r="O3" i="18"/>
  <c r="F102" i="12"/>
  <c r="F106" i="12" s="1"/>
  <c r="F123" i="12" s="1"/>
  <c r="K102" i="12"/>
  <c r="K106" i="12" s="1"/>
  <c r="K123" i="12" s="1"/>
  <c r="K125" i="12" s="1"/>
  <c r="L102" i="12"/>
  <c r="L106" i="12"/>
  <c r="L123" i="12" s="1"/>
  <c r="G3" i="18"/>
  <c r="I102" i="12"/>
  <c r="I106" i="12" s="1"/>
  <c r="I123" i="12" s="1"/>
  <c r="H102" i="12"/>
  <c r="H106" i="12" s="1"/>
  <c r="H123" i="12" s="1"/>
  <c r="M102" i="12"/>
  <c r="M106" i="12" s="1"/>
  <c r="M123" i="12" s="1"/>
  <c r="J102" i="12"/>
  <c r="J106" i="12" s="1"/>
  <c r="J123" i="12" s="1"/>
  <c r="J125" i="12" s="1"/>
  <c r="L3" i="18"/>
  <c r="G102" i="12"/>
  <c r="G106" i="12" s="1"/>
  <c r="G123" i="12" s="1"/>
  <c r="E92" i="12"/>
  <c r="J3" i="18"/>
  <c r="E102" i="12"/>
  <c r="E106" i="12" s="1"/>
  <c r="E123" i="12" s="1"/>
  <c r="E125" i="12" s="1"/>
  <c r="H3" i="18"/>
  <c r="L125" i="12" l="1"/>
  <c r="L130" i="12"/>
  <c r="L115" i="12" s="1"/>
  <c r="L116" i="12" s="1"/>
  <c r="L118" i="12" s="1"/>
  <c r="I130" i="12"/>
  <c r="I115" i="12" s="1"/>
  <c r="I116" i="12" s="1"/>
  <c r="I118" i="12" s="1"/>
  <c r="I125" i="12"/>
  <c r="M37" i="18"/>
  <c r="E130" i="12"/>
  <c r="E115" i="12" s="1"/>
  <c r="BE148" i="12"/>
  <c r="O48" i="18" s="1"/>
  <c r="H130" i="12"/>
  <c r="H115" i="12" s="1"/>
  <c r="H116" i="12" s="1"/>
  <c r="H118" i="12" s="1"/>
  <c r="H125" i="12"/>
  <c r="E116" i="12"/>
  <c r="E118" i="12" s="1"/>
  <c r="E68" i="12" s="1"/>
  <c r="E85" i="12"/>
  <c r="F41" i="18"/>
  <c r="E41" i="18"/>
  <c r="E48" i="18"/>
  <c r="E36" i="18"/>
  <c r="E37" i="18"/>
  <c r="D36" i="18"/>
  <c r="D37" i="18"/>
  <c r="H37" i="18"/>
  <c r="H36" i="18"/>
  <c r="M130" i="12"/>
  <c r="M115" i="12" s="1"/>
  <c r="M116" i="12" s="1"/>
  <c r="M118" i="12" s="1"/>
  <c r="M125" i="12"/>
  <c r="B30" i="18"/>
  <c r="B32" i="18"/>
  <c r="G130" i="12"/>
  <c r="G115" i="12" s="1"/>
  <c r="G116" i="12" s="1"/>
  <c r="G118" i="12" s="1"/>
  <c r="G125" i="12"/>
  <c r="K37" i="18"/>
  <c r="K48" i="18"/>
  <c r="K36" i="18"/>
  <c r="E131" i="12"/>
  <c r="O36" i="18"/>
  <c r="O37" i="18"/>
  <c r="F125" i="12"/>
  <c r="F130" i="12"/>
  <c r="F115" i="12" s="1"/>
  <c r="F116" i="12" s="1"/>
  <c r="F118" i="12" s="1"/>
  <c r="F48" i="18"/>
  <c r="F37" i="18"/>
  <c r="F36" i="18"/>
  <c r="I37" i="18"/>
  <c r="I36" i="18"/>
  <c r="F3" i="18"/>
  <c r="C37" i="18"/>
  <c r="C36" i="18"/>
  <c r="K130" i="12"/>
  <c r="K115" i="12" s="1"/>
  <c r="K116" i="12" s="1"/>
  <c r="K118" i="12" s="1"/>
  <c r="BC148" i="12"/>
  <c r="M48" i="18" s="1"/>
  <c r="M36" i="18"/>
  <c r="J37" i="18"/>
  <c r="J36" i="18"/>
  <c r="G36" i="18"/>
  <c r="G37" i="18"/>
  <c r="G48" i="18"/>
  <c r="J130" i="12"/>
  <c r="J115" i="12" s="1"/>
  <c r="J116" i="12" s="1"/>
  <c r="J118" i="12" s="1"/>
  <c r="E94" i="12"/>
  <c r="F92" i="12"/>
  <c r="I3" i="18"/>
  <c r="N130" i="12"/>
  <c r="N115" i="12" s="1"/>
  <c r="N116" i="12" s="1"/>
  <c r="N118" i="12" s="1"/>
  <c r="N125" i="12"/>
  <c r="C48" i="18" l="1"/>
  <c r="J41" i="18"/>
  <c r="J48" i="18"/>
  <c r="M41" i="18"/>
  <c r="H41" i="18"/>
  <c r="P37" i="18"/>
  <c r="P36" i="18"/>
  <c r="I41" i="18"/>
  <c r="I48" i="18"/>
  <c r="F85" i="12"/>
  <c r="E87" i="12"/>
  <c r="D41" i="18"/>
  <c r="O41" i="18"/>
  <c r="E77" i="12"/>
  <c r="F68" i="12"/>
  <c r="C30" i="18"/>
  <c r="C32" i="18"/>
  <c r="L37" i="18"/>
  <c r="L36" i="18"/>
  <c r="BB148" i="12"/>
  <c r="L48" i="18" s="1"/>
  <c r="H48" i="18"/>
  <c r="G92" i="12"/>
  <c r="F94" i="12"/>
  <c r="D48" i="18"/>
  <c r="C41" i="18"/>
  <c r="E133" i="12"/>
  <c r="F129" i="12"/>
  <c r="F131" i="12" s="1"/>
  <c r="G41" i="18"/>
  <c r="BD148" i="12"/>
  <c r="N48" i="18" s="1"/>
  <c r="N36" i="18"/>
  <c r="N37" i="18"/>
  <c r="K41" i="18"/>
  <c r="P41" i="18" l="1"/>
  <c r="BF148" i="12"/>
  <c r="P48" i="18" s="1"/>
  <c r="G94" i="12"/>
  <c r="H92" i="12"/>
  <c r="G85" i="12"/>
  <c r="F87" i="12"/>
  <c r="D32" i="18"/>
  <c r="D30" i="18"/>
  <c r="F133" i="12"/>
  <c r="G129" i="12"/>
  <c r="G131" i="12" s="1"/>
  <c r="F77" i="12"/>
  <c r="G68" i="12"/>
  <c r="B44" i="18"/>
  <c r="B42" i="18"/>
  <c r="B8" i="18"/>
  <c r="E97" i="12"/>
  <c r="E96" i="12"/>
  <c r="C51" i="18"/>
  <c r="C49" i="18"/>
  <c r="N41" i="18"/>
  <c r="B26" i="18"/>
  <c r="B24" i="18"/>
  <c r="L41" i="18"/>
  <c r="G77" i="12" l="1"/>
  <c r="H68" i="12"/>
  <c r="F96" i="12"/>
  <c r="F97" i="12"/>
  <c r="C8" i="18"/>
  <c r="C26" i="18"/>
  <c r="C24" i="18"/>
  <c r="G133" i="12"/>
  <c r="H129" i="12"/>
  <c r="H131" i="12" s="1"/>
  <c r="E30" i="18"/>
  <c r="E32" i="18"/>
  <c r="G87" i="12"/>
  <c r="H85" i="12"/>
  <c r="D47" i="18"/>
  <c r="I92" i="12"/>
  <c r="H94" i="12"/>
  <c r="B17" i="18"/>
  <c r="C40" i="18"/>
  <c r="I129" i="12" l="1"/>
  <c r="I131" i="12" s="1"/>
  <c r="H133" i="12"/>
  <c r="D26" i="18"/>
  <c r="D24" i="18"/>
  <c r="F30" i="18"/>
  <c r="F32" i="18"/>
  <c r="C42" i="18"/>
  <c r="C44" i="18"/>
  <c r="J92" i="12"/>
  <c r="I94" i="12"/>
  <c r="D8" i="18"/>
  <c r="H77" i="12"/>
  <c r="I68" i="12"/>
  <c r="C17" i="18"/>
  <c r="D51" i="18"/>
  <c r="D49" i="18"/>
  <c r="H87" i="12"/>
  <c r="I85" i="12"/>
  <c r="G96" i="12"/>
  <c r="G97" i="12"/>
  <c r="D17" i="18" l="1"/>
  <c r="H97" i="12"/>
  <c r="H96" i="12"/>
  <c r="E8" i="18"/>
  <c r="I87" i="12"/>
  <c r="J85" i="12"/>
  <c r="G32" i="18"/>
  <c r="G30" i="18"/>
  <c r="I133" i="12"/>
  <c r="J129" i="12"/>
  <c r="J131" i="12" s="1"/>
  <c r="J94" i="12"/>
  <c r="K92" i="12"/>
  <c r="D40" i="18"/>
  <c r="E47" i="18"/>
  <c r="E26" i="18"/>
  <c r="E24" i="18"/>
  <c r="I77" i="12"/>
  <c r="J68" i="12"/>
  <c r="K85" i="12" l="1"/>
  <c r="J87" i="12"/>
  <c r="H32" i="18"/>
  <c r="H30" i="18"/>
  <c r="F8" i="18"/>
  <c r="I96" i="12"/>
  <c r="I97" i="12"/>
  <c r="F24" i="18"/>
  <c r="F26" i="18"/>
  <c r="E17" i="18"/>
  <c r="K129" i="12"/>
  <c r="K131" i="12" s="1"/>
  <c r="J133" i="12"/>
  <c r="K68" i="12"/>
  <c r="J77" i="12"/>
  <c r="D44" i="18"/>
  <c r="D42" i="18"/>
  <c r="E51" i="18"/>
  <c r="E49" i="18"/>
  <c r="K94" i="12"/>
  <c r="L92" i="12"/>
  <c r="G26" i="18" l="1"/>
  <c r="G24" i="18"/>
  <c r="M92" i="12"/>
  <c r="L94" i="12"/>
  <c r="J96" i="12"/>
  <c r="J97" i="12"/>
  <c r="F47" i="18"/>
  <c r="G8" i="18"/>
  <c r="F17" i="18"/>
  <c r="I32" i="18"/>
  <c r="I30" i="18"/>
  <c r="K77" i="12"/>
  <c r="L68" i="12"/>
  <c r="E40" i="18"/>
  <c r="K133" i="12"/>
  <c r="L129" i="12"/>
  <c r="L131" i="12" s="1"/>
  <c r="L85" i="12"/>
  <c r="K87" i="12"/>
  <c r="M129" i="12" l="1"/>
  <c r="M131" i="12" s="1"/>
  <c r="L133" i="12"/>
  <c r="K97" i="12"/>
  <c r="K96" i="12"/>
  <c r="L87" i="12"/>
  <c r="M85" i="12"/>
  <c r="J30" i="18"/>
  <c r="J32" i="18"/>
  <c r="H8" i="18"/>
  <c r="G17" i="18"/>
  <c r="F49" i="18"/>
  <c r="F51" i="18"/>
  <c r="E44" i="18"/>
  <c r="E42" i="18"/>
  <c r="L77" i="12"/>
  <c r="M68" i="12"/>
  <c r="N92" i="12"/>
  <c r="N94" i="12" s="1"/>
  <c r="M94" i="12"/>
  <c r="H24" i="18"/>
  <c r="H26" i="18"/>
  <c r="K32" i="18" l="1"/>
  <c r="K30" i="18"/>
  <c r="H17" i="18"/>
  <c r="F40" i="18"/>
  <c r="I24" i="18"/>
  <c r="I26" i="18"/>
  <c r="G47" i="18"/>
  <c r="I8" i="18"/>
  <c r="N68" i="12"/>
  <c r="N77" i="12" s="1"/>
  <c r="M77" i="12"/>
  <c r="L97" i="12"/>
  <c r="L96" i="12"/>
  <c r="N85" i="12"/>
  <c r="N87" i="12" s="1"/>
  <c r="M87" i="12"/>
  <c r="N129" i="12"/>
  <c r="N131" i="12" s="1"/>
  <c r="N133" i="12" s="1"/>
  <c r="M133" i="12"/>
  <c r="F44" i="18" l="1"/>
  <c r="F42" i="18"/>
  <c r="L32" i="18"/>
  <c r="L30" i="18"/>
  <c r="I17" i="18"/>
  <c r="G51" i="18"/>
  <c r="G49" i="18"/>
  <c r="J26" i="18"/>
  <c r="J24" i="18"/>
  <c r="M96" i="12"/>
  <c r="M97" i="12"/>
  <c r="J8" i="18"/>
  <c r="N96" i="12"/>
  <c r="N97" i="12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147" i="12"/>
  <c r="BB149" i="12" l="1"/>
  <c r="L47" i="18"/>
  <c r="K40" i="18"/>
  <c r="K42" i="18" l="1"/>
  <c r="K44" i="18"/>
  <c r="BB151" i="12"/>
  <c r="L51" i="18" s="1"/>
  <c r="L49" i="18"/>
  <c r="BC147" i="12"/>
  <c r="BC149" i="12" l="1"/>
  <c r="M47" i="18"/>
  <c r="L40" i="18"/>
  <c r="L44" i="18" l="1"/>
  <c r="L42" i="18"/>
  <c r="BC151" i="12"/>
  <c r="M51" i="18" s="1"/>
  <c r="BD147" i="12"/>
  <c r="M49" i="18"/>
  <c r="N47" i="18" l="1"/>
  <c r="BD149" i="12"/>
  <c r="M40" i="18"/>
  <c r="M42" i="18" l="1"/>
  <c r="M44" i="18"/>
  <c r="BD151" i="12"/>
  <c r="N51" i="18" s="1"/>
  <c r="N49" i="18"/>
  <c r="BE147" i="12"/>
  <c r="O47" i="18" l="1"/>
  <c r="BE149" i="12"/>
  <c r="N40" i="18"/>
  <c r="BE151" i="12" l="1"/>
  <c r="O51" i="18" s="1"/>
  <c r="O49" i="18"/>
  <c r="BF147" i="12"/>
  <c r="N42" i="18"/>
  <c r="N44" i="18"/>
  <c r="BF149" i="12" l="1"/>
  <c r="P47" i="18"/>
  <c r="O40" i="18"/>
  <c r="O42" i="18" l="1"/>
  <c r="O44" i="18"/>
  <c r="P49" i="18"/>
  <c r="BF151" i="12"/>
  <c r="P51" i="18" s="1"/>
  <c r="P40" i="18" l="1"/>
  <c r="P42" i="18" l="1"/>
  <c r="P44" i="18"/>
  <c r="D26" i="5"/>
  <c r="D31" i="5" s="1"/>
  <c r="D53" i="5"/>
  <c r="X5" i="4"/>
  <c r="X5" i="3"/>
  <c r="BP4" i="2"/>
  <c r="BP41" i="2"/>
  <c r="AA19" i="3"/>
  <c r="AA14" i="3"/>
  <c r="AA9" i="3"/>
  <c r="Q19" i="3"/>
  <c r="Q14" i="3"/>
  <c r="Q9" i="3"/>
  <c r="O19" i="3"/>
  <c r="O14" i="3"/>
  <c r="O9" i="3"/>
  <c r="Z19" i="3"/>
  <c r="Z14" i="3"/>
  <c r="Z9" i="3"/>
  <c r="AB38" i="3"/>
  <c r="AB37" i="3"/>
  <c r="S38" i="3"/>
  <c r="S37" i="3"/>
  <c r="T19" i="3"/>
  <c r="T14" i="3"/>
  <c r="T9" i="3"/>
  <c r="AQ107" i="2"/>
  <c r="AQ110" i="2"/>
  <c r="T38" i="3"/>
  <c r="T37" i="3"/>
  <c r="P51" i="19"/>
  <c r="P49" i="19"/>
  <c r="W38" i="3"/>
  <c r="W37" i="3"/>
  <c r="BF41" i="2"/>
  <c r="BF4" i="2"/>
  <c r="N5" i="3"/>
  <c r="N5" i="4"/>
  <c r="J13" i="5"/>
  <c r="J15" i="5"/>
  <c r="J19" i="5"/>
  <c r="J23" i="5"/>
  <c r="S19" i="3"/>
  <c r="S14" i="3"/>
  <c r="S9" i="3"/>
  <c r="U19" i="3"/>
  <c r="U14" i="3"/>
  <c r="U9" i="3"/>
  <c r="X12" i="19"/>
  <c r="W11" i="19"/>
  <c r="AO76" i="2"/>
  <c r="AO69" i="2"/>
  <c r="AO72" i="2"/>
  <c r="AO77" i="2"/>
  <c r="O5" i="4"/>
  <c r="O5" i="3"/>
  <c r="BG4" i="2"/>
  <c r="BG41" i="2"/>
  <c r="N23" i="5"/>
  <c r="N19" i="5"/>
  <c r="N15" i="5"/>
  <c r="N13" i="5"/>
  <c r="R36" i="3"/>
  <c r="P5" i="4"/>
  <c r="P5" i="3"/>
  <c r="BH4" i="2"/>
  <c r="BH41" i="2"/>
  <c r="G13" i="5"/>
  <c r="G15" i="5"/>
  <c r="G19" i="5"/>
  <c r="G23" i="5"/>
  <c r="V38" i="3"/>
  <c r="V37" i="3"/>
  <c r="K13" i="5"/>
  <c r="K15" i="5"/>
  <c r="K19" i="5"/>
  <c r="K23" i="5"/>
  <c r="X9" i="3"/>
  <c r="X14" i="3"/>
  <c r="X19" i="3"/>
  <c r="AB19" i="3"/>
  <c r="AB14" i="3"/>
  <c r="AB9" i="3"/>
  <c r="AB5" i="4"/>
  <c r="AB5" i="3"/>
  <c r="BT4" i="2"/>
  <c r="BT41" i="2"/>
  <c r="F23" i="5"/>
  <c r="F19" i="5"/>
  <c r="F15" i="5"/>
  <c r="F13" i="5"/>
  <c r="AO110" i="2"/>
  <c r="AO107" i="2"/>
  <c r="R34" i="3"/>
  <c r="R37" i="3"/>
  <c r="R38" i="3"/>
  <c r="BO41" i="2"/>
  <c r="BO4" i="2"/>
  <c r="W5" i="3"/>
  <c r="W5" i="4"/>
  <c r="S34" i="3"/>
  <c r="S36" i="3"/>
  <c r="O37" i="19"/>
  <c r="O31" i="19"/>
  <c r="BT53" i="2"/>
  <c r="BT34" i="2"/>
  <c r="BT36" i="2"/>
  <c r="AB9" i="4"/>
  <c r="AB23" i="4"/>
  <c r="AB40" i="4"/>
  <c r="AB43" i="4"/>
  <c r="AB44" i="4"/>
  <c r="O35" i="19"/>
  <c r="O25" i="19"/>
  <c r="O27" i="19"/>
  <c r="BJ41" i="2"/>
  <c r="BJ4" i="2"/>
  <c r="R5" i="3"/>
  <c r="R5" i="4"/>
  <c r="X38" i="3"/>
  <c r="X37" i="3"/>
  <c r="BI41" i="2"/>
  <c r="BI4" i="2"/>
  <c r="Q5" i="3"/>
  <c r="Q5" i="4"/>
  <c r="V9" i="3"/>
  <c r="V14" i="3"/>
  <c r="V19" i="3"/>
  <c r="P9" i="3"/>
  <c r="P14" i="3"/>
  <c r="P19" i="3"/>
  <c r="AB32" i="3"/>
  <c r="AB34" i="3"/>
  <c r="AB36" i="3"/>
  <c r="AO36" i="2"/>
  <c r="AO41" i="2"/>
  <c r="AO4" i="2"/>
  <c r="Y5" i="4"/>
  <c r="Y5" i="3"/>
  <c r="BQ4" i="2"/>
  <c r="BQ41" i="2"/>
  <c r="BS41" i="2"/>
  <c r="BS4" i="2"/>
  <c r="AA5" i="3"/>
  <c r="AA5" i="4"/>
  <c r="H23" i="5"/>
  <c r="H13" i="5"/>
  <c r="H15" i="5"/>
  <c r="H19" i="5"/>
  <c r="K5" i="4"/>
  <c r="K5" i="3"/>
  <c r="AQ4" i="2"/>
  <c r="AQ41" i="2"/>
  <c r="AQ36" i="2"/>
  <c r="W51" i="19"/>
  <c r="W49" i="19"/>
  <c r="W17" i="19"/>
  <c r="X20" i="19"/>
  <c r="W20" i="19"/>
  <c r="W5" i="19"/>
  <c r="W19" i="19"/>
  <c r="W14" i="19"/>
  <c r="BL41" i="2"/>
  <c r="BL4" i="2"/>
  <c r="T5" i="3"/>
  <c r="T5" i="4"/>
  <c r="V5" i="4"/>
  <c r="V5" i="3"/>
  <c r="BN4" i="2"/>
  <c r="BN41" i="2"/>
  <c r="O42" i="19"/>
  <c r="Y38" i="3"/>
  <c r="Y37" i="3"/>
  <c r="O6" i="19"/>
  <c r="AO33" i="2"/>
  <c r="AO53" i="2"/>
  <c r="V42" i="4"/>
  <c r="U9" i="4"/>
  <c r="U23" i="4"/>
  <c r="U40" i="4"/>
  <c r="U43" i="4"/>
  <c r="U44" i="4"/>
  <c r="W37" i="19"/>
  <c r="W31" i="19"/>
  <c r="L13" i="5"/>
  <c r="L15" i="5"/>
  <c r="L19" i="5"/>
  <c r="L23" i="5"/>
  <c r="P45" i="19"/>
  <c r="P43" i="19"/>
  <c r="Q45" i="19"/>
  <c r="Z5" i="4"/>
  <c r="Z5" i="3"/>
  <c r="BR4" i="2"/>
  <c r="BR41" i="2"/>
  <c r="O40" i="19"/>
  <c r="O49" i="19"/>
  <c r="O51" i="19"/>
  <c r="W9" i="3"/>
  <c r="W14" i="3"/>
  <c r="W19" i="3"/>
  <c r="M23" i="5"/>
  <c r="M19" i="5"/>
  <c r="M15" i="5"/>
  <c r="M13" i="5"/>
  <c r="R42" i="4"/>
  <c r="BI34" i="2"/>
  <c r="BI36" i="2"/>
  <c r="Q9" i="4"/>
  <c r="Q23" i="4"/>
  <c r="Q40" i="4"/>
  <c r="Q43" i="4"/>
  <c r="Q44" i="4"/>
  <c r="X9" i="19"/>
  <c r="W9" i="19"/>
  <c r="W35" i="19"/>
  <c r="X27" i="19"/>
  <c r="W25" i="19"/>
  <c r="W27" i="19"/>
  <c r="T44" i="4"/>
  <c r="BL34" i="2"/>
  <c r="BL36" i="2"/>
  <c r="T9" i="4"/>
  <c r="T23" i="4"/>
  <c r="T40" i="4"/>
  <c r="T43" i="4"/>
  <c r="U42" i="4"/>
  <c r="P35" i="19"/>
  <c r="Q27" i="19"/>
  <c r="P27" i="19"/>
  <c r="O9" i="19"/>
  <c r="BM34" i="2"/>
  <c r="BM36" i="2"/>
  <c r="BM41" i="2"/>
  <c r="BM4" i="2"/>
  <c r="U5" i="3"/>
  <c r="U5" i="4"/>
  <c r="R9" i="3"/>
  <c r="R14" i="3"/>
  <c r="R19" i="3"/>
  <c r="O34" i="19"/>
  <c r="O22" i="19"/>
  <c r="O24" i="19"/>
  <c r="P20" i="19"/>
  <c r="Q20" i="19"/>
  <c r="P50" i="19"/>
  <c r="X42" i="4"/>
  <c r="BO34" i="2"/>
  <c r="BO36" i="2"/>
  <c r="W9" i="4"/>
  <c r="W23" i="4"/>
  <c r="W40" i="4"/>
  <c r="W43" i="4"/>
  <c r="W44" i="4"/>
  <c r="Y19" i="3"/>
  <c r="Y14" i="3"/>
  <c r="Y9" i="3"/>
  <c r="N36" i="3"/>
  <c r="AA36" i="3"/>
  <c r="AQ76" i="2"/>
  <c r="AQ68" i="2"/>
  <c r="AQ69" i="2"/>
  <c r="AQ72" i="2"/>
  <c r="AQ77" i="2"/>
  <c r="E13" i="5"/>
  <c r="E15" i="5"/>
  <c r="E19" i="5"/>
  <c r="E23" i="5"/>
  <c r="D52" i="5"/>
  <c r="D54" i="5"/>
  <c r="D58" i="5"/>
  <c r="D59" i="5"/>
  <c r="D61" i="5"/>
  <c r="W42" i="4"/>
  <c r="BN34" i="2"/>
  <c r="BN36" i="2"/>
  <c r="V9" i="4"/>
  <c r="V23" i="4"/>
  <c r="V40" i="4"/>
  <c r="V43" i="4"/>
  <c r="V44" i="4"/>
  <c r="S5" i="4"/>
  <c r="S5" i="3"/>
  <c r="BK4" i="2"/>
  <c r="BK41" i="2"/>
  <c r="Q9" i="19"/>
  <c r="P9" i="19"/>
  <c r="P7" i="19"/>
  <c r="P25" i="19"/>
  <c r="P31" i="19"/>
  <c r="P37" i="19"/>
  <c r="O7" i="19"/>
  <c r="O43" i="19"/>
  <c r="O45" i="19"/>
  <c r="U36" i="3"/>
  <c r="N19" i="3"/>
  <c r="N14" i="3"/>
  <c r="N9" i="3"/>
  <c r="Q6" i="19"/>
  <c r="P6" i="19"/>
  <c r="T42" i="4"/>
  <c r="BK34" i="2"/>
  <c r="BK36" i="2"/>
  <c r="S9" i="4"/>
  <c r="S23" i="4"/>
  <c r="S40" i="4"/>
  <c r="S43" i="4"/>
  <c r="S44" i="4"/>
  <c r="Z36" i="3"/>
  <c r="Z44" i="4"/>
  <c r="BR34" i="2"/>
  <c r="BR36" i="2"/>
  <c r="Z9" i="4"/>
  <c r="Z23" i="4"/>
  <c r="Z40" i="4"/>
  <c r="Z43" i="4"/>
  <c r="AA42" i="4"/>
  <c r="W34" i="3"/>
  <c r="W36" i="3"/>
  <c r="AA32" i="3"/>
  <c r="AA34" i="3"/>
  <c r="AA37" i="3"/>
  <c r="AA38" i="3"/>
  <c r="O36" i="3"/>
  <c r="S42" i="4"/>
  <c r="BJ34" i="2"/>
  <c r="BJ36" i="2"/>
  <c r="R9" i="4"/>
  <c r="R23" i="4"/>
  <c r="R40" i="4"/>
  <c r="R43" i="4"/>
  <c r="R44" i="4"/>
  <c r="I23" i="5"/>
  <c r="I13" i="5"/>
  <c r="I15" i="5"/>
  <c r="I19" i="5"/>
  <c r="P24" i="19"/>
  <c r="P34" i="19"/>
  <c r="P22" i="19"/>
  <c r="Q24" i="19"/>
  <c r="Q36" i="3"/>
  <c r="U34" i="3"/>
  <c r="U37" i="3"/>
  <c r="U38" i="3"/>
  <c r="P36" i="3"/>
  <c r="V34" i="3"/>
  <c r="V36" i="3"/>
  <c r="X34" i="3"/>
  <c r="X36" i="3"/>
  <c r="N34" i="3"/>
  <c r="N37" i="3"/>
  <c r="N38" i="3"/>
  <c r="Z42" i="4"/>
  <c r="BQ34" i="2"/>
  <c r="BQ36" i="2"/>
  <c r="Y9" i="4"/>
  <c r="Y23" i="4"/>
  <c r="Y40" i="4"/>
  <c r="Y43" i="4"/>
  <c r="Y44" i="4"/>
  <c r="P42" i="4"/>
  <c r="BG34" i="2"/>
  <c r="BG36" i="2"/>
  <c r="O9" i="4"/>
  <c r="O23" i="4"/>
  <c r="O40" i="4"/>
  <c r="O43" i="4"/>
  <c r="O44" i="4"/>
  <c r="Q42" i="4"/>
  <c r="BH34" i="2"/>
  <c r="BH36" i="2"/>
  <c r="P9" i="4"/>
  <c r="P23" i="4"/>
  <c r="P40" i="4"/>
  <c r="P43" i="4"/>
  <c r="P44" i="4"/>
  <c r="Q42" i="19"/>
  <c r="P19" i="19"/>
  <c r="P4" i="19"/>
  <c r="P40" i="19"/>
  <c r="P42" i="19"/>
  <c r="T34" i="3"/>
  <c r="T36" i="3"/>
  <c r="W45" i="19"/>
  <c r="W8" i="19"/>
  <c r="W7" i="19"/>
  <c r="W43" i="19"/>
  <c r="X45" i="19"/>
  <c r="O34" i="3"/>
  <c r="O37" i="3"/>
  <c r="O38" i="3"/>
  <c r="Y42" i="4"/>
  <c r="BP34" i="2"/>
  <c r="BP36" i="2"/>
  <c r="X9" i="4"/>
  <c r="X23" i="4"/>
  <c r="X40" i="4"/>
  <c r="X43" i="4"/>
  <c r="X44" i="4"/>
  <c r="AA44" i="4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S34" i="2"/>
  <c r="BS36" i="2"/>
  <c r="AA9" i="4"/>
  <c r="AA23" i="4"/>
  <c r="AA40" i="4"/>
  <c r="AA43" i="4"/>
  <c r="AB42" i="4"/>
  <c r="O20" i="19"/>
  <c r="O4" i="19"/>
  <c r="O19" i="19"/>
  <c r="O50" i="19"/>
  <c r="Q34" i="3"/>
  <c r="Q37" i="3"/>
  <c r="Q38" i="3"/>
  <c r="Y34" i="3"/>
  <c r="Y36" i="3"/>
  <c r="Q32" i="3"/>
  <c r="R32" i="3"/>
  <c r="S32" i="3"/>
  <c r="T32" i="3"/>
  <c r="U32" i="3"/>
  <c r="V32" i="3"/>
  <c r="W32" i="3"/>
  <c r="X32" i="3"/>
  <c r="Y32" i="3"/>
  <c r="Z32" i="3"/>
  <c r="Z34" i="3"/>
  <c r="Z37" i="3"/>
  <c r="Z38" i="3"/>
  <c r="N44" i="4"/>
  <c r="N23" i="4"/>
  <c r="N40" i="4"/>
  <c r="N43" i="4"/>
  <c r="O42" i="4"/>
  <c r="AO68" i="2"/>
  <c r="AO32" i="2"/>
  <c r="AQ32" i="2"/>
  <c r="AQ33" i="2"/>
  <c r="AQ53" i="2"/>
  <c r="BF53" i="2"/>
  <c r="BF34" i="2"/>
  <c r="BF36" i="2"/>
  <c r="N9" i="4"/>
  <c r="N32" i="3"/>
  <c r="O32" i="3"/>
  <c r="P32" i="3"/>
  <c r="P34" i="3"/>
  <c r="P37" i="3"/>
  <c r="P3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</authors>
  <commentList>
    <comment ref="C25" authorId="0" shapeId="0" xr:uid="{159CCA8E-E1B6-483F-BE1E-D8B7EF91B128}">
      <text>
        <r>
          <rPr>
            <sz val="9"/>
            <color indexed="81"/>
            <rFont val="Tahoma"/>
            <family val="2"/>
          </rPr>
          <t>Acquired In-Process Research and Development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  <author>tc={31BB4EDB-11E7-854A-B7B7-5D387E50FC2F}</author>
  </authors>
  <commentList>
    <comment ref="E7" authorId="0" shapeId="0" xr:uid="{DB004A7A-CCB7-4E52-BC20-694E2056A9F4}">
      <text>
        <r>
          <rPr>
            <sz val="9"/>
            <color indexed="81"/>
            <rFont val="Tahoma"/>
            <family val="2"/>
          </rPr>
          <t>As of Feb 1, 2021</t>
        </r>
      </text>
    </comment>
    <comment ref="G18" authorId="1" shapeId="0" xr:uid="{31BB4EDB-11E7-854A-B7B7-5D387E50FC2F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the official deck, JAZZ was expected to use $0.7 billion shares of $7.2 billon acquisition, it would need about 10% equity raise and the cash used should not be more than the amount of existing cash.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<sst xmlns="http://schemas.openxmlformats.org/spreadsheetml/2006/main" count="759" uniqueCount="442">
  <si>
    <t>Gross Profit</t>
  </si>
  <si>
    <t>(in millions, except per share amounts)</t>
  </si>
  <si>
    <t>Q111</t>
  </si>
  <si>
    <t>Q211</t>
  </si>
  <si>
    <t>Q311</t>
  </si>
  <si>
    <t>Q411</t>
  </si>
  <si>
    <t>Q112</t>
  </si>
  <si>
    <t>Q212</t>
  </si>
  <si>
    <t>Q312</t>
  </si>
  <si>
    <t>Q412</t>
  </si>
  <si>
    <t>Q113</t>
  </si>
  <si>
    <t>Q213</t>
  </si>
  <si>
    <t>Q313</t>
  </si>
  <si>
    <t>Q413</t>
  </si>
  <si>
    <t>Q114</t>
  </si>
  <si>
    <t>Q214</t>
  </si>
  <si>
    <t>Q314</t>
  </si>
  <si>
    <t>Q414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</si>
  <si>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</si>
  <si>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</si>
  <si>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</si>
  <si>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</si>
  <si>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</si>
  <si>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</si>
  <si>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</si>
  <si>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</si>
  <si>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</si>
  <si>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</si>
  <si>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</si>
  <si>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</si>
  <si>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</si>
  <si>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</si>
  <si>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</si>
  <si>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</si>
  <si>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</si>
  <si>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</si>
  <si>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</si>
  <si>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</si>
  <si>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</si>
  <si>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</si>
  <si>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</si>
  <si>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</si>
  <si>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Non GAAP Total Revenues</t>
  </si>
  <si>
    <t>Non GAAP Diluted EPS</t>
  </si>
  <si>
    <t>Non-GAAP PNL (historicals from company filings)</t>
  </si>
  <si>
    <t xml:space="preserve">Product Revenue </t>
  </si>
  <si>
    <t>Royalties + Other Revs</t>
  </si>
  <si>
    <t>Total revenues</t>
  </si>
  <si>
    <t>COGS</t>
  </si>
  <si>
    <t>SG&amp;A</t>
  </si>
  <si>
    <t>R&amp;D</t>
  </si>
  <si>
    <t>Other</t>
  </si>
  <si>
    <t>Operating Profit</t>
  </si>
  <si>
    <t>Interest Income</t>
  </si>
  <si>
    <t>Fx</t>
  </si>
  <si>
    <t>Other Income Net</t>
  </si>
  <si>
    <t>Pre-Tax Income</t>
  </si>
  <si>
    <t>Income Tax</t>
  </si>
  <si>
    <t>Net Income</t>
  </si>
  <si>
    <t>NON-GAAP EPS</t>
  </si>
  <si>
    <t>Diluted shares</t>
  </si>
  <si>
    <t>PNL Assumptions</t>
  </si>
  <si>
    <t>Revenue growth YoY/QoQ</t>
  </si>
  <si>
    <t>n/a</t>
  </si>
  <si>
    <t>Gross Margin</t>
  </si>
  <si>
    <t>Operating Margin</t>
  </si>
  <si>
    <t>SG&amp;A % of Revenue</t>
  </si>
  <si>
    <t>R&amp;D % of Revenue</t>
  </si>
  <si>
    <t>Tax Rate</t>
  </si>
  <si>
    <t>GAAP PNL (historicals from Company filings)</t>
  </si>
  <si>
    <t>Interest (Expense) / Income</t>
  </si>
  <si>
    <t>Other (Expense) / Income Net</t>
  </si>
  <si>
    <t>Loss from Discont Ops</t>
  </si>
  <si>
    <t>GAAP EPS</t>
  </si>
  <si>
    <t>Basic</t>
  </si>
  <si>
    <t>Diluted</t>
  </si>
  <si>
    <t>Share Count</t>
  </si>
  <si>
    <t>NON-GAAP Reconciliation (Historicals from Company filings)</t>
  </si>
  <si>
    <t>GAAP COGS</t>
  </si>
  <si>
    <t>Adjustments</t>
  </si>
  <si>
    <t>Non-GAAP COGS</t>
  </si>
  <si>
    <t>GAAP R&amp;D</t>
  </si>
  <si>
    <t>Non-GAAP R&amp;D</t>
  </si>
  <si>
    <t>GAAP SG&amp;A</t>
  </si>
  <si>
    <t>Non-GAAP SG&amp;A</t>
  </si>
  <si>
    <t>GAAP Other</t>
  </si>
  <si>
    <t>Intangible asset amortization</t>
  </si>
  <si>
    <t>Impairment charges</t>
  </si>
  <si>
    <t>IPR&amp;D</t>
  </si>
  <si>
    <t>Non-GAAP Other</t>
  </si>
  <si>
    <t>GAAP Interest Expense</t>
  </si>
  <si>
    <t>Non-GAAP Interest Expense</t>
  </si>
  <si>
    <t>Fx + Other</t>
  </si>
  <si>
    <t>Loss of Ext. of Debt</t>
  </si>
  <si>
    <t>Non-GAAP Fx + Other</t>
  </si>
  <si>
    <t>GAAP Tax Provision</t>
  </si>
  <si>
    <t>Non-GAAP Tax Provision</t>
  </si>
  <si>
    <t>(In millions, except per share amounts)</t>
  </si>
  <si>
    <t>Balance Sheet (Historicals from Company filings)</t>
  </si>
  <si>
    <t>Cash and cash equivalents</t>
  </si>
  <si>
    <t>Marketable Securities</t>
  </si>
  <si>
    <t>Accounts receivable</t>
  </si>
  <si>
    <t>Inventories</t>
  </si>
  <si>
    <t>Total current assets</t>
  </si>
  <si>
    <t>PP&amp;E</t>
  </si>
  <si>
    <t>Intangible assets</t>
  </si>
  <si>
    <t>Goodwill</t>
  </si>
  <si>
    <t>Total assets</t>
  </si>
  <si>
    <t>Accounts payable</t>
  </si>
  <si>
    <t>Accrued liabilities</t>
  </si>
  <si>
    <t>Revolver</t>
  </si>
  <si>
    <t>Current portion of LTD</t>
  </si>
  <si>
    <t>Total current liabilities</t>
  </si>
  <si>
    <t>LTD Less Current Portion</t>
  </si>
  <si>
    <t>Total Liabilities</t>
  </si>
  <si>
    <t>Paid in capital</t>
  </si>
  <si>
    <t>Retained earnings</t>
  </si>
  <si>
    <t>Other equity</t>
  </si>
  <si>
    <t>NCI</t>
  </si>
  <si>
    <t>Total Equity</t>
  </si>
  <si>
    <t>Total liabilities + equity</t>
  </si>
  <si>
    <t>Check</t>
  </si>
  <si>
    <t>Statement of Cash Flows</t>
  </si>
  <si>
    <t>Statement of Cash Flows (Historicals from Company Filings)</t>
  </si>
  <si>
    <t>Net Income (Loss)</t>
  </si>
  <si>
    <t>Depreciation</t>
  </si>
  <si>
    <t>Amortization</t>
  </si>
  <si>
    <t>SBC</t>
  </si>
  <si>
    <t>Non-cash interest expense</t>
  </si>
  <si>
    <t>Other assets &amp; liabilities (LT)</t>
  </si>
  <si>
    <t xml:space="preserve">Changes in WC: </t>
  </si>
  <si>
    <t>Other (current assets)</t>
  </si>
  <si>
    <t>Other (current liabilities)</t>
  </si>
  <si>
    <t>Net Cash From Operations</t>
  </si>
  <si>
    <t>Acquired IPR&amp;D</t>
  </si>
  <si>
    <t>CAPEX</t>
  </si>
  <si>
    <t>M&amp;A Activity</t>
  </si>
  <si>
    <t>Net Cash From Investments</t>
  </si>
  <si>
    <t>Issuance of Debt</t>
  </si>
  <si>
    <t>Issuance of equity</t>
  </si>
  <si>
    <t>Share Repo</t>
  </si>
  <si>
    <t>Repayments of debt</t>
  </si>
  <si>
    <t>Net Cash from Financing</t>
  </si>
  <si>
    <t>FX</t>
  </si>
  <si>
    <t>Net Increase In Cash</t>
  </si>
  <si>
    <t>Cash @ start of Period</t>
  </si>
  <si>
    <t>Cash @ end of Period</t>
  </si>
  <si>
    <t>Q121</t>
  </si>
  <si>
    <t>Q221</t>
  </si>
  <si>
    <t>Q321</t>
  </si>
  <si>
    <t>Q421</t>
  </si>
  <si>
    <t>Other revenues</t>
  </si>
  <si>
    <t>Interest Expense</t>
  </si>
  <si>
    <t xml:space="preserve"> -</t>
  </si>
  <si>
    <t>Fx (loss) gain</t>
  </si>
  <si>
    <t>R&amp;D % Revenue</t>
  </si>
  <si>
    <t>R&amp;D YoY growth</t>
  </si>
  <si>
    <t>SG&amp;A % Revenue</t>
  </si>
  <si>
    <t>SG&amp;A YoY growth</t>
  </si>
  <si>
    <t>Effective Tax Rate</t>
  </si>
  <si>
    <t>Profitabiltiy</t>
  </si>
  <si>
    <t>Gross Margin %</t>
  </si>
  <si>
    <t>Operating Margin %</t>
  </si>
  <si>
    <t>Net Margin %</t>
  </si>
  <si>
    <t>Valuation Date</t>
  </si>
  <si>
    <t>Interest (Expense) / Income</t>
    <phoneticPr fontId="40" type="noConversion"/>
  </si>
  <si>
    <t xml:space="preserve">Interest Rate </t>
    <phoneticPr fontId="40" type="noConversion"/>
  </si>
  <si>
    <t>Total Debt</t>
    <phoneticPr fontId="40" type="noConversion"/>
  </si>
  <si>
    <t xml:space="preserve">Working Capital </t>
    <phoneticPr fontId="40" type="noConversion"/>
  </si>
  <si>
    <t>A/C Days</t>
    <phoneticPr fontId="40" type="noConversion"/>
  </si>
  <si>
    <t>Inventory Days</t>
    <phoneticPr fontId="40" type="noConversion"/>
  </si>
  <si>
    <t>A/P Days</t>
    <phoneticPr fontId="40" type="noConversion"/>
  </si>
  <si>
    <t>As % of Rev</t>
    <phoneticPr fontId="40" type="noConversion"/>
  </si>
  <si>
    <t>Depreciation as % of Rev</t>
    <phoneticPr fontId="40" type="noConversion"/>
  </si>
  <si>
    <t>Amortization as % of Rev</t>
    <phoneticPr fontId="40" type="noConversion"/>
  </si>
  <si>
    <t>Capex as % of Rev</t>
    <phoneticPr fontId="40" type="noConversion"/>
  </si>
  <si>
    <t>Acquired IPR&amp;D as % of Rev</t>
    <phoneticPr fontId="40" type="noConversion"/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</si>
  <si>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</si>
  <si>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</si>
  <si>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</si>
  <si>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</si>
  <si>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</si>
  <si>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</si>
  <si>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</si>
  <si>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</si>
  <si>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</si>
  <si>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</si>
  <si>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</si>
  <si>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</si>
  <si>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</si>
  <si>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</si>
  <si>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</si>
  <si>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40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</si>
  <si>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</si>
  <si>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</si>
  <si>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</si>
  <si>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</si>
  <si>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</si>
  <si>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</si>
  <si>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</si>
  <si>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</si>
  <si>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</si>
  <si>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</si>
  <si>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</si>
  <si>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</si>
  <si>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</si>
  <si>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</si>
  <si>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</si>
  <si>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</si>
  <si>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</si>
  <si>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</si>
  <si>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</si>
  <si>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</si>
  <si>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</si>
  <si>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</si>
  <si>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</si>
  <si>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</si>
  <si>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</si>
  <si>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</si>
  <si>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</si>
  <si>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</si>
  <si>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</si>
  <si>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</si>
  <si>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</si>
  <si>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</si>
  <si>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</si>
  <si>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</si>
  <si>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Balance Sheet</t>
  </si>
  <si>
    <t>Asset</t>
  </si>
  <si>
    <t>Cash</t>
  </si>
  <si>
    <t>Other current assets</t>
  </si>
  <si>
    <t>Total Assets</t>
  </si>
  <si>
    <t>Liabilities</t>
  </si>
  <si>
    <t>Payables</t>
  </si>
  <si>
    <t>LT debt</t>
  </si>
  <si>
    <t>Other non-current liabilities</t>
  </si>
  <si>
    <t>Equities</t>
  </si>
  <si>
    <t>Common equity</t>
  </si>
  <si>
    <t>Minority interest</t>
  </si>
  <si>
    <t>Total shareholders' equity</t>
  </si>
  <si>
    <t>Balance check</t>
  </si>
  <si>
    <t>Cashflow Statement</t>
  </si>
  <si>
    <t>Net income</t>
  </si>
  <si>
    <t>Add: D&amp;A</t>
  </si>
  <si>
    <t>Less: Change in net WC</t>
  </si>
  <si>
    <t>Total CFO</t>
  </si>
  <si>
    <t>Capex</t>
  </si>
  <si>
    <t>Total CFI</t>
  </si>
  <si>
    <t>Issuance of new shares</t>
  </si>
  <si>
    <t>Repayment of debt</t>
  </si>
  <si>
    <t>Total CFF</t>
  </si>
  <si>
    <t>Total Cash flow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</si>
  <si>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</si>
  <si>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</si>
  <si>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</si>
  <si>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</si>
  <si>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</si>
  <si>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</si>
  <si>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</si>
  <si>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</si>
  <si>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>Valuation</t>
    <phoneticPr fontId="40" type="noConversion"/>
  </si>
  <si>
    <t xml:space="preserve">Goodwill </t>
    <phoneticPr fontId="40" type="noConversion"/>
  </si>
  <si>
    <t>EBITDA</t>
    <phoneticPr fontId="40" type="noConversion"/>
  </si>
  <si>
    <t>D&amp;A</t>
    <phoneticPr fontId="40" type="noConversion"/>
  </si>
  <si>
    <t>Implied EV/Sales multiple (2020A)</t>
    <phoneticPr fontId="40" type="noConversion"/>
  </si>
  <si>
    <t>No. of shares outstanding (mm)</t>
    <phoneticPr fontId="40" type="noConversion"/>
  </si>
  <si>
    <t>Revenues</t>
    <phoneticPr fontId="40" type="noConversion"/>
  </si>
  <si>
    <t>EBIT</t>
    <phoneticPr fontId="40" type="noConversion"/>
  </si>
  <si>
    <t>EBIT * (1-t)</t>
    <phoneticPr fontId="40" type="noConversion"/>
  </si>
  <si>
    <t>Tax rate</t>
    <phoneticPr fontId="40" type="noConversion"/>
  </si>
  <si>
    <t>Other Items</t>
    <phoneticPr fontId="40" type="noConversion"/>
  </si>
  <si>
    <t>Sources and Uses</t>
    <phoneticPr fontId="40" type="noConversion"/>
  </si>
  <si>
    <t>Other current liabilities</t>
    <phoneticPr fontId="40" type="noConversion"/>
  </si>
  <si>
    <t xml:space="preserve">Cash Flow from Operation </t>
    <phoneticPr fontId="40" type="noConversion"/>
  </si>
  <si>
    <t xml:space="preserve">Cash Flow from Investments </t>
    <phoneticPr fontId="40" type="noConversion"/>
  </si>
  <si>
    <t xml:space="preserve">Cash Flow from Financing </t>
    <phoneticPr fontId="40" type="noConversion"/>
  </si>
  <si>
    <t>Add: Other Adj.</t>
    <phoneticPr fontId="40" type="noConversion"/>
  </si>
  <si>
    <t>Working Capital</t>
    <phoneticPr fontId="40" type="noConversion"/>
  </si>
  <si>
    <t>Acquiror Share Price</t>
    <phoneticPr fontId="40" type="noConversion"/>
  </si>
  <si>
    <t xml:space="preserve">Issuance premium/(discount) </t>
    <phoneticPr fontId="40" type="noConversion"/>
  </si>
  <si>
    <t>No. of shares issued (mm)</t>
    <phoneticPr fontId="40" type="noConversion"/>
  </si>
  <si>
    <t>Pro forma shares outstanding (mm)</t>
    <phoneticPr fontId="40" type="noConversion"/>
  </si>
  <si>
    <t xml:space="preserve">Target current share price </t>
    <phoneticPr fontId="40" type="noConversion"/>
  </si>
  <si>
    <t xml:space="preserve">Target bid share price </t>
    <phoneticPr fontId="40" type="noConversion"/>
  </si>
  <si>
    <t xml:space="preserve">Synergies </t>
    <phoneticPr fontId="40" type="noConversion"/>
  </si>
  <si>
    <t xml:space="preserve">Revenue synergies </t>
    <phoneticPr fontId="40" type="noConversion"/>
  </si>
  <si>
    <t xml:space="preserve">Cost synergies </t>
    <phoneticPr fontId="40" type="noConversion"/>
  </si>
  <si>
    <t xml:space="preserve">Total synergies </t>
    <phoneticPr fontId="40" type="noConversion"/>
  </si>
  <si>
    <t xml:space="preserve">Cash interest </t>
    <phoneticPr fontId="40" type="noConversion"/>
  </si>
  <si>
    <t>Capex</t>
    <phoneticPr fontId="40" type="noConversion"/>
  </si>
  <si>
    <t>Net Working Capital</t>
    <phoneticPr fontId="40" type="noConversion"/>
  </si>
  <si>
    <t>Change in NWC</t>
    <phoneticPr fontId="40" type="noConversion"/>
  </si>
  <si>
    <t>WACC</t>
    <phoneticPr fontId="40" type="noConversion"/>
  </si>
  <si>
    <t>Discount year</t>
    <phoneticPr fontId="40" type="noConversion"/>
  </si>
  <si>
    <t>Discount factor</t>
    <phoneticPr fontId="40" type="noConversion"/>
  </si>
  <si>
    <t>PV of FCFF</t>
    <phoneticPr fontId="40" type="noConversion"/>
  </si>
  <si>
    <t>Terminal Value</t>
    <phoneticPr fontId="40" type="noConversion"/>
  </si>
  <si>
    <t>PV of Terminal Value</t>
    <phoneticPr fontId="40" type="noConversion"/>
  </si>
  <si>
    <t>Enterprise Value</t>
    <phoneticPr fontId="40" type="noConversion"/>
  </si>
  <si>
    <t>Sensitivity Analysis - Enterprise Value</t>
    <phoneticPr fontId="62" type="noConversion"/>
  </si>
  <si>
    <t>+D&amp;A</t>
  </si>
  <si>
    <t>-Capex</t>
  </si>
  <si>
    <t>-Change in NWC</t>
  </si>
  <si>
    <t>FCFF</t>
  </si>
  <si>
    <t>2021E</t>
  </si>
  <si>
    <t>2022E</t>
  </si>
  <si>
    <t>2023E</t>
  </si>
  <si>
    <t>2024E</t>
  </si>
  <si>
    <t>2025E</t>
  </si>
  <si>
    <t>2026E</t>
  </si>
  <si>
    <t>2027E</t>
  </si>
  <si>
    <t>2028E</t>
  </si>
  <si>
    <t>2029E</t>
  </si>
  <si>
    <t>2030E</t>
  </si>
  <si>
    <t>2031E</t>
  </si>
  <si>
    <t>2032E</t>
  </si>
  <si>
    <t>2033E</t>
  </si>
  <si>
    <t>2034E</t>
  </si>
  <si>
    <t>2035E</t>
  </si>
  <si>
    <t>2018A</t>
  </si>
  <si>
    <t>2019A</t>
  </si>
  <si>
    <t>2020A</t>
  </si>
  <si>
    <t>2016A</t>
  </si>
  <si>
    <t>2017A</t>
  </si>
  <si>
    <t>FV of acquired tech, Est</t>
  </si>
  <si>
    <t>Other non-current assets</t>
  </si>
  <si>
    <t xml:space="preserve">Buyer revenue </t>
  </si>
  <si>
    <t xml:space="preserve">Buyer costs 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</si>
  <si>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</si>
  <si>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</si>
  <si>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</si>
  <si>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</si>
  <si>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</si>
  <si>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</si>
  <si>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</si>
  <si>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</si>
  <si>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</si>
  <si>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</si>
  <si>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</si>
  <si>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</si>
  <si>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</si>
  <si>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</si>
  <si>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2011A</t>
  </si>
  <si>
    <t>2012A</t>
  </si>
  <si>
    <t>2013A</t>
  </si>
  <si>
    <t>2014A</t>
  </si>
  <si>
    <t>2015A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</si>
  <si>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</si>
  <si>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</si>
  <si>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</si>
  <si>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</si>
  <si>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</si>
  <si>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</si>
  <si>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</si>
  <si>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</si>
  <si>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</si>
  <si>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Growth%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</si>
  <si>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</si>
  <si>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</si>
  <si>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</si>
  <si>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</si>
  <si>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</si>
  <si>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</si>
  <si>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</si>
  <si>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</si>
  <si>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</si>
  <si>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</si>
  <si>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</si>
  <si>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</si>
  <si>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</si>
  <si>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</si>
  <si>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</si>
  <si>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</si>
  <si>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</si>
  <si>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</si>
  <si>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</si>
  <si>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</si>
  <si>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</si>
  <si>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</si>
  <si>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</si>
  <si>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</si>
  <si>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</si>
  <si>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</si>
  <si>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</si>
  <si>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</si>
  <si>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</si>
  <si>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</si>
  <si>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</si>
  <si>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</si>
  <si>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</si>
  <si>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</si>
  <si>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</si>
  <si>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Less: Changes OWC</t>
  </si>
  <si>
    <t>(EBIT) Less: Income Taxes</t>
  </si>
  <si>
    <t>pat</t>
  </si>
  <si>
    <t>(EBIT) Less: Interest Expense</t>
  </si>
  <si>
    <t>Less: CAPEX</t>
  </si>
  <si>
    <t>FCF</t>
  </si>
  <si>
    <t>Revenue (mm)</t>
  </si>
  <si>
    <t>Vestis Corporation</t>
  </si>
  <si>
    <t>SOFR</t>
  </si>
  <si>
    <t>Pro-Forma</t>
  </si>
  <si>
    <t>Cintas operating income</t>
  </si>
  <si>
    <t xml:space="preserve"> 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</si>
  <si>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</si>
  <si>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</si>
  <si>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</si>
  <si>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</si>
  <si>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</si>
  <si>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</si>
  <si>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</si>
  <si>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</si>
  <si>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</si>
  <si>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</si>
  <si>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</si>
  <si>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</si>
  <si>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</si>
  <si>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</si>
  <si>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</si>
  <si>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</si>
  <si>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</si>
  <si>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</si>
  <si>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</si>
  <si>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</si>
  <si>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</si>
  <si>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</si>
  <si>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</si>
  <si>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</si>
  <si>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</si>
  <si>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</si>
  <si>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</si>
  <si>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</si>
  <si>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</si>
  <si>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</si>
  <si>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</si>
  <si>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</si>
  <si>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</si>
  <si>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</si>
  <si>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</si>
  <si>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</si>
  <si>
    <t>Unifirst Operating Margin</t>
  </si>
  <si>
    <t>Unifirst Revenues (U.S. and Canadian Rental and Cleaning)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</si>
</sst>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&quot;$&quot;\ #,##0.00_);_(* &quot;$&quot;\ \(#,##0.00\);_(* &quot;&quot;&quot;$&quot;\ \ \-&quot;&quot;?_);_(@_)"/>
    <numFmt numFmtId="166" formatCode="_(* #,##0_);_(* \(#,##0\);_(* &quot;   -&quot;?_);_(@_)"/>
    <numFmt numFmtId="167" formatCode="_(* #,##0.0%;_(* \(#,##0.0\)%;_(* &quot;   -&quot;?_)"/>
    <numFmt numFmtId="168" formatCode="#,##0.0%;\(#,##0.0%\)"/>
    <numFmt numFmtId="169" formatCode="_(* #,##0%;_(* \(#,##0\)%;_(* &quot;   -&quot;?_)"/>
    <numFmt numFmtId="170" formatCode="0.0%"/>
    <numFmt numFmtId="171" formatCode="_(* #,##0_);_(* \(#,##0\);_(* &quot;-&quot;??_);_(@_)"/>
    <numFmt numFmtId="172" formatCode="_(* #,##0.000_);_(* \(#,##0.000\);_(* &quot;   -&quot;?_);_(@_)"/>
    <numFmt numFmtId="173" formatCode="m/d/yy;@"/>
    <numFmt numFmtId="174" formatCode="0.0\ \x"/>
    <numFmt numFmtId="175" formatCode="0000\E"/>
    <numFmt numFmtId="176" formatCode="_(&quot;$&quot;* #,##0.0_);_(&quot;$&quot;* \(#,##0.0\);_(&quot;$&quot;* &quot;-&quot;?_);_(@_)"/>
    <numFmt numFmtId="177" formatCode="0000\A"/>
    <numFmt numFmtId="178" formatCode="_(* #,##0.0_);_(* \(#,##0.0\);_(* &quot;-&quot;?_);_(@_)"/>
    <numFmt numFmtId="179" formatCode="_(* #,##0_);_(* \(#,##0\);_(* &quot;-&quot;?_);_(@_)"/>
    <numFmt numFmtId="180" formatCode="_(* #,##0.0_);_(* \(#,##0.0\);_(* &quot;-&quot;??_);_(@_)"/>
    <numFmt numFmtId="181" formatCode="_(* #,##0.00_);_(* \(#,##0.00\);_(* &quot;   -&quot;?_);_(@_)"/>
    <numFmt numFmtId="182" formatCode="_ * #,##0_ ;_ * \-#,##0_ ;_ * &quot;-&quot;??_ ;_ @_ "/>
    <numFmt numFmtId="183" formatCode="&quot;$&quot;#,##0"/>
    <numFmt numFmtId="184" formatCode="_(&quot;$&quot;* #,##0_);_(&quot;$&quot;* \(#,##0\);_(&quot;$&quot;* &quot;-&quot;??_);_(@_)"/>
    <numFmt numFmtId="185" formatCode="0.00_);[Red]\(0.00\)"/>
    <numFmt numFmtId="186" formatCode="_(* #,##0.0_);_(* \(#,##0.0\);_(* &quot;-&quot;_);_(@_)"/>
  </numFmts>
  <fonts count="8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indexed="12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2"/>
      <name val="Helvetica"/>
      <family val="2"/>
    </font>
    <font>
      <sz val="11"/>
      <color rgb="FF008000"/>
      <name val="Helvetica"/>
      <family val="2"/>
    </font>
    <font>
      <u val="singleAccounting"/>
      <sz val="11"/>
      <color rgb="FF008000"/>
      <name val="Helvetica"/>
      <family val="2"/>
    </font>
    <font>
      <b/>
      <sz val="11"/>
      <color indexed="12"/>
      <name val="Helvetica"/>
      <family val="2"/>
    </font>
    <font>
      <u/>
      <sz val="11"/>
      <color indexed="12"/>
      <name val="Helvetica"/>
      <family val="2"/>
    </font>
    <font>
      <u/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b/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2"/>
      <name val="Helvetica"/>
      <family val="2"/>
    </font>
    <font>
      <sz val="11"/>
      <color indexed="17"/>
      <name val="Helvetica"/>
      <family val="2"/>
    </font>
    <font>
      <u val="singleAccounting"/>
      <sz val="11"/>
      <color indexed="12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sz val="11"/>
      <name val="Helvetica"/>
      <family val="2"/>
    </font>
    <font>
      <sz val="11"/>
      <color rgb="FF008000"/>
      <name val="Helvetica"/>
      <family val="2"/>
    </font>
    <font>
      <sz val="11"/>
      <color rgb="FF0000FF"/>
      <name val="Helvetica"/>
      <family val="2"/>
    </font>
    <font>
      <u val="singleAccounting"/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i/>
      <sz val="11"/>
      <color rgb="FF008000"/>
      <name val="Helvetica"/>
      <family val="2"/>
    </font>
    <font>
      <sz val="9"/>
      <color indexed="81"/>
      <name val="Tahoma"/>
      <family val="2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sz val="9"/>
      <color rgb="FFFF0000"/>
      <name val="Helvetica"/>
      <family val="2"/>
    </font>
    <font>
      <i/>
      <sz val="9"/>
      <color rgb="FFFF0000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i/>
      <sz val="11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0"/>
      <name val="Helvetica"/>
    </font>
    <font>
      <sz val="11"/>
      <color theme="9"/>
      <name val="Calibri"/>
      <family val="2"/>
      <scheme val="minor"/>
    </font>
    <font>
      <b/>
      <sz val="9"/>
      <color theme="1"/>
      <name val="Helvetica"/>
    </font>
    <font>
      <i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indexed="64"/>
      </bottom>
      <diagonal/>
    </border>
    <border>
      <left/>
      <right style="dotted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dotted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  <xf numFmtId="44" fontId="1" fillId="0" borderId="0" applyFont="0" applyFill="0" applyBorder="0" applyAlignment="0" applyProtection="0"/>
  </cellStyleXfs>
  <cellXfs count="520">
    <xf numFmtId="0" fontId="0" fillId="0" borderId="0" xfId="0"/>
    <xf numFmtId="0" fontId="2" fillId="0" borderId="0" xfId="0" applyFont="1"/>
    <xf numFmtId="0" fontId="2" fillId="2" borderId="0" xfId="0" applyFont="1" applyFill="1"/>
    <xf numFmtId="0" fontId="6" fillId="4" borderId="0" xfId="0" applyFont="1" applyFill="1" applyAlignment="1">
      <alignment horizontal="right"/>
    </xf>
    <xf numFmtId="0" fontId="7" fillId="4" borderId="0" xfId="0" applyFont="1" applyFill="1" applyAlignment="1">
      <alignment horizontal="right" indent="2"/>
    </xf>
    <xf numFmtId="164" fontId="6" fillId="4" borderId="0" xfId="0" applyNumberFormat="1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6" fillId="4" borderId="2" xfId="0" applyFont="1" applyFill="1" applyBorder="1" applyAlignment="1">
      <alignment horizontal="right"/>
    </xf>
    <xf numFmtId="0" fontId="7" fillId="4" borderId="2" xfId="0" applyFont="1" applyFill="1" applyBorder="1" applyAlignment="1">
      <alignment horizontal="right" indent="2"/>
    </xf>
    <xf numFmtId="165" fontId="6" fillId="4" borderId="2" xfId="0" applyNumberFormat="1" applyFont="1" applyFill="1" applyBorder="1" applyAlignment="1">
      <alignment horizontal="center"/>
    </xf>
    <xf numFmtId="165" fontId="6" fillId="2" borderId="2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3" fillId="4" borderId="0" xfId="0" applyFont="1" applyFill="1" applyAlignment="1">
      <alignment horizontal="right"/>
    </xf>
    <xf numFmtId="0" fontId="5" fillId="2" borderId="0" xfId="0" applyFont="1" applyFill="1" applyAlignment="1">
      <alignment horizontal="right"/>
    </xf>
    <xf numFmtId="0" fontId="5" fillId="4" borderId="0" xfId="0" applyFont="1" applyFill="1" applyAlignment="1">
      <alignment horizontal="right"/>
    </xf>
    <xf numFmtId="0" fontId="2" fillId="0" borderId="0" xfId="0" applyFont="1" applyAlignment="1">
      <alignment horizontal="left" indent="1"/>
    </xf>
    <xf numFmtId="166" fontId="8" fillId="4" borderId="0" xfId="0" applyNumberFormat="1" applyFont="1" applyFill="1"/>
    <xf numFmtId="166" fontId="9" fillId="0" borderId="0" xfId="0" applyNumberFormat="1" applyFont="1"/>
    <xf numFmtId="166" fontId="2" fillId="5" borderId="0" xfId="0" applyNumberFormat="1" applyFont="1" applyFill="1"/>
    <xf numFmtId="166" fontId="10" fillId="4" borderId="0" xfId="0" applyNumberFormat="1" applyFont="1" applyFill="1"/>
    <xf numFmtId="166" fontId="10" fillId="2" borderId="0" xfId="0" applyNumberFormat="1" applyFont="1" applyFill="1"/>
    <xf numFmtId="0" fontId="2" fillId="5" borderId="0" xfId="0" applyFont="1" applyFill="1"/>
    <xf numFmtId="166" fontId="11" fillId="4" borderId="0" xfId="0" applyNumberFormat="1" applyFont="1" applyFill="1"/>
    <xf numFmtId="166" fontId="12" fillId="0" borderId="0" xfId="0" applyNumberFormat="1" applyFont="1"/>
    <xf numFmtId="166" fontId="13" fillId="5" borderId="0" xfId="0" applyNumberFormat="1" applyFont="1" applyFill="1"/>
    <xf numFmtId="166" fontId="12" fillId="4" borderId="0" xfId="0" applyNumberFormat="1" applyFont="1" applyFill="1"/>
    <xf numFmtId="166" fontId="14" fillId="4" borderId="0" xfId="0" applyNumberFormat="1" applyFont="1" applyFill="1"/>
    <xf numFmtId="166" fontId="14" fillId="2" borderId="0" xfId="0" applyNumberFormat="1" applyFont="1" applyFill="1"/>
    <xf numFmtId="166" fontId="2" fillId="4" borderId="0" xfId="0" applyNumberFormat="1" applyFont="1" applyFill="1"/>
    <xf numFmtId="166" fontId="9" fillId="5" borderId="0" xfId="0" applyNumberFormat="1" applyFont="1" applyFill="1"/>
    <xf numFmtId="166" fontId="12" fillId="5" borderId="0" xfId="0" applyNumberFormat="1" applyFont="1" applyFill="1"/>
    <xf numFmtId="166" fontId="9" fillId="4" borderId="0" xfId="0" applyNumberFormat="1" applyFont="1" applyFill="1"/>
    <xf numFmtId="166" fontId="2" fillId="5" borderId="0" xfId="1" applyNumberFormat="1" applyFont="1" applyFill="1"/>
    <xf numFmtId="166" fontId="9" fillId="2" borderId="0" xfId="0" applyNumberFormat="1" applyFont="1" applyFill="1"/>
    <xf numFmtId="166" fontId="8" fillId="2" borderId="0" xfId="0" applyNumberFormat="1" applyFont="1" applyFill="1"/>
    <xf numFmtId="166" fontId="15" fillId="5" borderId="0" xfId="0" applyNumberFormat="1" applyFont="1" applyFill="1"/>
    <xf numFmtId="166" fontId="16" fillId="5" borderId="0" xfId="0" applyNumberFormat="1" applyFont="1" applyFill="1"/>
    <xf numFmtId="0" fontId="2" fillId="0" borderId="0" xfId="0" applyFont="1" applyAlignment="1">
      <alignment horizontal="left"/>
    </xf>
    <xf numFmtId="0" fontId="9" fillId="5" borderId="0" xfId="0" applyFont="1" applyFill="1"/>
    <xf numFmtId="166" fontId="14" fillId="5" borderId="0" xfId="0" applyNumberFormat="1" applyFont="1" applyFill="1"/>
    <xf numFmtId="0" fontId="5" fillId="0" borderId="0" xfId="0" applyFont="1" applyAlignment="1">
      <alignment horizontal="left"/>
    </xf>
    <xf numFmtId="166" fontId="5" fillId="4" borderId="0" xfId="0" applyNumberFormat="1" applyFont="1" applyFill="1"/>
    <xf numFmtId="166" fontId="6" fillId="0" borderId="0" xfId="0" applyNumberFormat="1" applyFont="1"/>
    <xf numFmtId="166" fontId="5" fillId="5" borderId="0" xfId="1" applyNumberFormat="1" applyFont="1" applyFill="1"/>
    <xf numFmtId="166" fontId="5" fillId="5" borderId="0" xfId="0" applyNumberFormat="1" applyFont="1" applyFill="1"/>
    <xf numFmtId="0" fontId="2" fillId="4" borderId="0" xfId="0" applyFont="1" applyFill="1"/>
    <xf numFmtId="0" fontId="5" fillId="2" borderId="0" xfId="0" applyFont="1" applyFill="1" applyAlignment="1">
      <alignment horizontal="left"/>
    </xf>
    <xf numFmtId="165" fontId="5" fillId="4" borderId="0" xfId="0" applyNumberFormat="1" applyFont="1" applyFill="1"/>
    <xf numFmtId="165" fontId="6" fillId="2" borderId="0" xfId="0" applyNumberFormat="1" applyFont="1" applyFill="1"/>
    <xf numFmtId="165" fontId="5" fillId="2" borderId="0" xfId="0" applyNumberFormat="1" applyFont="1" applyFill="1"/>
    <xf numFmtId="164" fontId="5" fillId="2" borderId="0" xfId="0" applyNumberFormat="1" applyFont="1" applyFill="1"/>
    <xf numFmtId="166" fontId="8" fillId="4" borderId="0" xfId="1" applyNumberFormat="1" applyFont="1" applyFill="1"/>
    <xf numFmtId="165" fontId="2" fillId="4" borderId="0" xfId="0" applyNumberFormat="1" applyFont="1" applyFill="1"/>
    <xf numFmtId="165" fontId="2" fillId="2" borderId="0" xfId="0" applyNumberFormat="1" applyFont="1" applyFill="1"/>
    <xf numFmtId="165" fontId="2" fillId="2" borderId="0" xfId="1" applyNumberFormat="1" applyFont="1" applyFill="1"/>
    <xf numFmtId="165" fontId="2" fillId="4" borderId="0" xfId="1" applyNumberFormat="1" applyFont="1" applyFill="1"/>
    <xf numFmtId="167" fontId="2" fillId="2" borderId="0" xfId="0" applyNumberFormat="1" applyFont="1" applyFill="1" applyAlignment="1">
      <alignment horizontal="right"/>
    </xf>
    <xf numFmtId="0" fontId="2" fillId="5" borderId="0" xfId="0" applyFont="1" applyFill="1" applyAlignment="1">
      <alignment horizontal="left" indent="1"/>
    </xf>
    <xf numFmtId="0" fontId="2" fillId="4" borderId="0" xfId="0" applyFont="1" applyFill="1" applyAlignment="1">
      <alignment horizontal="right"/>
    </xf>
    <xf numFmtId="167" fontId="2" fillId="4" borderId="0" xfId="0" applyNumberFormat="1" applyFont="1" applyFill="1" applyAlignment="1">
      <alignment horizontal="right"/>
    </xf>
    <xf numFmtId="167" fontId="9" fillId="2" borderId="0" xfId="0" applyNumberFormat="1" applyFont="1" applyFill="1" applyAlignment="1">
      <alignment horizontal="right"/>
    </xf>
    <xf numFmtId="167" fontId="9" fillId="4" borderId="0" xfId="0" applyNumberFormat="1" applyFont="1" applyFill="1" applyAlignment="1">
      <alignment horizontal="right"/>
    </xf>
    <xf numFmtId="168" fontId="2" fillId="4" borderId="0" xfId="0" applyNumberFormat="1" applyFont="1" applyFill="1"/>
    <xf numFmtId="168" fontId="2" fillId="0" borderId="0" xfId="0" applyNumberFormat="1" applyFont="1"/>
    <xf numFmtId="167" fontId="9" fillId="2" borderId="0" xfId="0" applyNumberFormat="1" applyFont="1" applyFill="1"/>
    <xf numFmtId="168" fontId="8" fillId="2" borderId="0" xfId="0" applyNumberFormat="1" applyFont="1" applyFill="1"/>
    <xf numFmtId="168" fontId="2" fillId="2" borderId="0" xfId="0" applyNumberFormat="1" applyFont="1" applyFill="1"/>
    <xf numFmtId="168" fontId="9" fillId="2" borderId="0" xfId="0" applyNumberFormat="1" applyFont="1" applyFill="1"/>
    <xf numFmtId="166" fontId="2" fillId="0" borderId="0" xfId="0" applyNumberFormat="1" applyFont="1"/>
    <xf numFmtId="0" fontId="2" fillId="2" borderId="0" xfId="0" applyFont="1" applyFill="1" applyAlignment="1">
      <alignment horizontal="left" indent="1"/>
    </xf>
    <xf numFmtId="43" fontId="2" fillId="2" borderId="0" xfId="0" applyNumberFormat="1" applyFont="1" applyFill="1"/>
    <xf numFmtId="43" fontId="2" fillId="4" borderId="0" xfId="0" applyNumberFormat="1" applyFont="1" applyFill="1"/>
    <xf numFmtId="166" fontId="5" fillId="2" borderId="0" xfId="0" applyNumberFormat="1" applyFont="1" applyFill="1" applyAlignment="1">
      <alignment horizontal="right"/>
    </xf>
    <xf numFmtId="166" fontId="5" fillId="4" borderId="0" xfId="0" applyNumberFormat="1" applyFont="1" applyFill="1" applyAlignment="1">
      <alignment horizontal="right"/>
    </xf>
    <xf numFmtId="166" fontId="11" fillId="2" borderId="0" xfId="0" applyNumberFormat="1" applyFont="1" applyFill="1"/>
    <xf numFmtId="166" fontId="16" fillId="4" borderId="0" xfId="0" applyNumberFormat="1" applyFont="1" applyFill="1"/>
    <xf numFmtId="166" fontId="15" fillId="4" borderId="0" xfId="0" applyNumberFormat="1" applyFont="1" applyFill="1"/>
    <xf numFmtId="166" fontId="15" fillId="2" borderId="0" xfId="0" applyNumberFormat="1" applyFont="1" applyFill="1"/>
    <xf numFmtId="166" fontId="16" fillId="0" borderId="0" xfId="0" applyNumberFormat="1" applyFont="1"/>
    <xf numFmtId="166" fontId="5" fillId="0" borderId="0" xfId="0" applyNumberFormat="1" applyFont="1"/>
    <xf numFmtId="166" fontId="17" fillId="0" borderId="0" xfId="0" applyNumberFormat="1" applyFont="1"/>
    <xf numFmtId="167" fontId="2" fillId="4" borderId="0" xfId="0" applyNumberFormat="1" applyFont="1" applyFill="1"/>
    <xf numFmtId="0" fontId="5" fillId="0" borderId="0" xfId="0" applyFont="1" applyAlignment="1">
      <alignment horizontal="left" indent="1"/>
    </xf>
    <xf numFmtId="165" fontId="5" fillId="0" borderId="0" xfId="0" applyNumberFormat="1" applyFont="1"/>
    <xf numFmtId="165" fontId="2" fillId="0" borderId="0" xfId="0" applyNumberFormat="1" applyFont="1"/>
    <xf numFmtId="166" fontId="10" fillId="0" borderId="0" xfId="0" applyNumberFormat="1" applyFont="1"/>
    <xf numFmtId="166" fontId="10" fillId="4" borderId="0" xfId="1" applyNumberFormat="1" applyFont="1" applyFill="1"/>
    <xf numFmtId="166" fontId="9" fillId="2" borderId="0" xfId="1" applyNumberFormat="1" applyFont="1" applyFill="1"/>
    <xf numFmtId="166" fontId="9" fillId="0" borderId="0" xfId="1" applyNumberFormat="1" applyFont="1"/>
    <xf numFmtId="166" fontId="15" fillId="0" borderId="0" xfId="1" applyNumberFormat="1" applyFont="1"/>
    <xf numFmtId="166" fontId="2" fillId="2" borderId="0" xfId="0" applyNumberFormat="1" applyFont="1" applyFill="1"/>
    <xf numFmtId="166" fontId="8" fillId="0" borderId="0" xfId="0" applyNumberFormat="1" applyFont="1"/>
    <xf numFmtId="166" fontId="18" fillId="4" borderId="0" xfId="0" applyNumberFormat="1" applyFont="1" applyFill="1"/>
    <xf numFmtId="166" fontId="19" fillId="0" borderId="0" xfId="0" applyNumberFormat="1" applyFont="1"/>
    <xf numFmtId="166" fontId="13" fillId="5" borderId="0" xfId="2" applyNumberFormat="1" applyFont="1" applyFill="1"/>
    <xf numFmtId="166" fontId="14" fillId="4" borderId="0" xfId="2" applyNumberFormat="1" applyFont="1" applyFill="1"/>
    <xf numFmtId="166" fontId="11" fillId="5" borderId="0" xfId="0" applyNumberFormat="1" applyFont="1" applyFill="1"/>
    <xf numFmtId="166" fontId="15" fillId="5" borderId="0" xfId="1" applyNumberFormat="1" applyFont="1" applyFill="1"/>
    <xf numFmtId="166" fontId="15" fillId="0" borderId="0" xfId="0" applyNumberFormat="1" applyFont="1"/>
    <xf numFmtId="166" fontId="14" fillId="0" borderId="0" xfId="0" applyNumberFormat="1" applyFont="1"/>
    <xf numFmtId="166" fontId="2" fillId="0" borderId="0" xfId="1" applyNumberFormat="1" applyFont="1"/>
    <xf numFmtId="166" fontId="9" fillId="0" borderId="0" xfId="0" applyNumberFormat="1" applyFont="1" applyAlignment="1">
      <alignment horizontal="left" indent="1"/>
    </xf>
    <xf numFmtId="166" fontId="13" fillId="0" borderId="0" xfId="0" applyNumberFormat="1" applyFont="1"/>
    <xf numFmtId="0" fontId="2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3" borderId="4" xfId="0" applyFont="1" applyFill="1" applyBorder="1"/>
    <xf numFmtId="14" fontId="20" fillId="3" borderId="4" xfId="0" applyNumberFormat="1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164" fontId="6" fillId="4" borderId="0" xfId="0" applyNumberFormat="1" applyFont="1" applyFill="1"/>
    <xf numFmtId="0" fontId="6" fillId="4" borderId="2" xfId="0" applyFont="1" applyFill="1" applyBorder="1" applyAlignment="1">
      <alignment horizontal="center"/>
    </xf>
    <xf numFmtId="0" fontId="4" fillId="2" borderId="0" xfId="0" applyFont="1" applyFill="1" applyAlignment="1">
      <alignment horizontal="left" indent="1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2" borderId="0" xfId="0" applyFont="1" applyFill="1"/>
    <xf numFmtId="166" fontId="6" fillId="2" borderId="0" xfId="0" applyNumberFormat="1" applyFont="1" applyFill="1"/>
    <xf numFmtId="0" fontId="5" fillId="0" borderId="0" xfId="0" applyFont="1"/>
    <xf numFmtId="166" fontId="12" fillId="2" borderId="0" xfId="0" applyNumberFormat="1" applyFont="1" applyFill="1"/>
    <xf numFmtId="0" fontId="5" fillId="2" borderId="0" xfId="0" applyFont="1" applyFill="1" applyAlignment="1">
      <alignment horizontal="left" indent="1"/>
    </xf>
    <xf numFmtId="0" fontId="9" fillId="2" borderId="0" xfId="0" applyFont="1" applyFill="1" applyAlignment="1">
      <alignment horizontal="left" indent="1"/>
    </xf>
    <xf numFmtId="166" fontId="11" fillId="0" borderId="0" xfId="0" applyNumberFormat="1" applyFont="1"/>
    <xf numFmtId="0" fontId="6" fillId="2" borderId="0" xfId="0" applyFont="1" applyFill="1" applyAlignment="1">
      <alignment horizontal="left" indent="1"/>
    </xf>
    <xf numFmtId="0" fontId="3" fillId="3" borderId="0" xfId="0" applyFont="1" applyFill="1"/>
    <xf numFmtId="14" fontId="20" fillId="3" borderId="0" xfId="0" applyNumberFormat="1" applyFont="1" applyFill="1" applyAlignment="1">
      <alignment horizontal="center"/>
    </xf>
    <xf numFmtId="0" fontId="6" fillId="4" borderId="0" xfId="0" applyFont="1" applyFill="1"/>
    <xf numFmtId="0" fontId="6" fillId="4" borderId="2" xfId="0" applyFont="1" applyFill="1" applyBorder="1"/>
    <xf numFmtId="166" fontId="10" fillId="2" borderId="0" xfId="1" applyNumberFormat="1" applyFont="1" applyFill="1"/>
    <xf numFmtId="0" fontId="10" fillId="2" borderId="0" xfId="0" applyFont="1" applyFill="1"/>
    <xf numFmtId="166" fontId="13" fillId="2" borderId="0" xfId="0" applyNumberFormat="1" applyFont="1" applyFill="1"/>
    <xf numFmtId="166" fontId="2" fillId="2" borderId="0" xfId="1" applyNumberFormat="1" applyFont="1" applyFill="1"/>
    <xf numFmtId="164" fontId="5" fillId="0" borderId="0" xfId="0" applyNumberFormat="1" applyFont="1"/>
    <xf numFmtId="0" fontId="21" fillId="0" borderId="0" xfId="0" applyFont="1" applyAlignment="1">
      <alignment horizontal="left" indent="1"/>
    </xf>
    <xf numFmtId="0" fontId="20" fillId="3" borderId="0" xfId="0" applyFont="1" applyFill="1"/>
    <xf numFmtId="164" fontId="8" fillId="0" borderId="0" xfId="0" applyNumberFormat="1" applyFont="1"/>
    <xf numFmtId="0" fontId="2" fillId="0" borderId="0" xfId="0" quotePrefix="1" applyFont="1"/>
    <xf numFmtId="0" fontId="21" fillId="0" borderId="0" xfId="0" applyFont="1"/>
    <xf numFmtId="166" fontId="21" fillId="0" borderId="0" xfId="0" applyNumberFormat="1" applyFont="1"/>
    <xf numFmtId="0" fontId="9" fillId="0" borderId="0" xfId="3" applyFont="1" applyAlignment="1" applyProtection="1">
      <alignment horizontal="left" indent="1"/>
      <protection locked="0"/>
    </xf>
    <xf numFmtId="0" fontId="3" fillId="6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right"/>
    </xf>
    <xf numFmtId="0" fontId="3" fillId="6" borderId="0" xfId="0" applyFont="1" applyFill="1" applyAlignment="1">
      <alignment horizontal="right"/>
    </xf>
    <xf numFmtId="0" fontId="3" fillId="6" borderId="0" xfId="0" applyFont="1" applyFill="1" applyAlignment="1">
      <alignment horizontal="left"/>
    </xf>
    <xf numFmtId="0" fontId="5" fillId="6" borderId="0" xfId="0" applyFont="1" applyFill="1" applyAlignment="1">
      <alignment horizontal="right"/>
    </xf>
    <xf numFmtId="0" fontId="5" fillId="7" borderId="3" xfId="0" applyFont="1" applyFill="1" applyBorder="1" applyAlignment="1">
      <alignment horizontal="left"/>
    </xf>
    <xf numFmtId="165" fontId="5" fillId="7" borderId="3" xfId="0" applyNumberFormat="1" applyFont="1" applyFill="1" applyBorder="1"/>
    <xf numFmtId="0" fontId="5" fillId="8" borderId="1" xfId="0" applyFont="1" applyFill="1" applyBorder="1" applyAlignment="1">
      <alignment horizontal="right"/>
    </xf>
    <xf numFmtId="0" fontId="2" fillId="6" borderId="1" xfId="0" applyFont="1" applyFill="1" applyBorder="1"/>
    <xf numFmtId="0" fontId="4" fillId="6" borderId="1" xfId="0" applyFont="1" applyFill="1" applyBorder="1" applyAlignment="1">
      <alignment horizontal="right" indent="1"/>
    </xf>
    <xf numFmtId="0" fontId="3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4" fontId="6" fillId="5" borderId="0" xfId="0" applyNumberFormat="1" applyFont="1" applyFill="1"/>
    <xf numFmtId="164" fontId="6" fillId="5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2" xfId="0" applyFont="1" applyFill="1" applyBorder="1"/>
    <xf numFmtId="166" fontId="13" fillId="4" borderId="0" xfId="0" applyNumberFormat="1" applyFont="1" applyFill="1"/>
    <xf numFmtId="164" fontId="5" fillId="4" borderId="0" xfId="0" applyNumberFormat="1" applyFont="1" applyFill="1"/>
    <xf numFmtId="167" fontId="9" fillId="4" borderId="0" xfId="0" applyNumberFormat="1" applyFont="1" applyFill="1"/>
    <xf numFmtId="168" fontId="9" fillId="4" borderId="0" xfId="0" applyNumberFormat="1" applyFont="1" applyFill="1"/>
    <xf numFmtId="166" fontId="6" fillId="4" borderId="0" xfId="0" applyNumberFormat="1" applyFont="1" applyFill="1"/>
    <xf numFmtId="166" fontId="17" fillId="4" borderId="0" xfId="0" applyNumberFormat="1" applyFont="1" applyFill="1"/>
    <xf numFmtId="166" fontId="9" fillId="4" borderId="0" xfId="1" applyNumberFormat="1" applyFont="1" applyFill="1"/>
    <xf numFmtId="172" fontId="9" fillId="0" borderId="0" xfId="1" applyNumberFormat="1" applyFont="1"/>
    <xf numFmtId="0" fontId="27" fillId="4" borderId="0" xfId="0" applyFont="1" applyFill="1" applyAlignment="1">
      <alignment horizontal="right"/>
    </xf>
    <xf numFmtId="0" fontId="28" fillId="4" borderId="0" xfId="0" applyFont="1" applyFill="1" applyAlignment="1">
      <alignment horizontal="right"/>
    </xf>
    <xf numFmtId="164" fontId="27" fillId="4" borderId="0" xfId="0" applyNumberFormat="1" applyFont="1" applyFill="1" applyAlignment="1">
      <alignment horizontal="center"/>
    </xf>
    <xf numFmtId="164" fontId="27" fillId="2" borderId="0" xfId="0" applyNumberFormat="1" applyFont="1" applyFill="1" applyAlignment="1">
      <alignment horizontal="center"/>
    </xf>
    <xf numFmtId="0" fontId="27" fillId="4" borderId="2" xfId="0" applyFont="1" applyFill="1" applyBorder="1" applyAlignment="1">
      <alignment horizontal="right"/>
    </xf>
    <xf numFmtId="0" fontId="28" fillId="4" borderId="2" xfId="0" applyFont="1" applyFill="1" applyBorder="1" applyAlignment="1">
      <alignment horizontal="right"/>
    </xf>
    <xf numFmtId="165" fontId="27" fillId="4" borderId="2" xfId="0" applyNumberFormat="1" applyFont="1" applyFill="1" applyBorder="1" applyAlignment="1">
      <alignment horizontal="center"/>
    </xf>
    <xf numFmtId="165" fontId="27" fillId="2" borderId="2" xfId="0" applyNumberFormat="1" applyFont="1" applyFill="1" applyBorder="1" applyAlignment="1">
      <alignment horizontal="center"/>
    </xf>
    <xf numFmtId="0" fontId="23" fillId="0" borderId="0" xfId="0" applyFont="1"/>
    <xf numFmtId="0" fontId="24" fillId="2" borderId="0" xfId="0" applyFont="1" applyFill="1" applyAlignment="1">
      <alignment horizontal="right"/>
    </xf>
    <xf numFmtId="0" fontId="24" fillId="2" borderId="0" xfId="0" applyFont="1" applyFill="1" applyAlignment="1">
      <alignment horizontal="left"/>
    </xf>
    <xf numFmtId="0" fontId="24" fillId="4" borderId="0" xfId="0" applyFont="1" applyFill="1" applyAlignment="1">
      <alignment horizontal="right"/>
    </xf>
    <xf numFmtId="0" fontId="26" fillId="2" borderId="0" xfId="0" applyFont="1" applyFill="1" applyAlignment="1">
      <alignment horizontal="right"/>
    </xf>
    <xf numFmtId="0" fontId="26" fillId="4" borderId="0" xfId="0" applyFont="1" applyFill="1" applyAlignment="1">
      <alignment horizontal="right"/>
    </xf>
    <xf numFmtId="0" fontId="23" fillId="0" borderId="0" xfId="0" applyFont="1" applyAlignment="1">
      <alignment horizontal="left" indent="1"/>
    </xf>
    <xf numFmtId="166" fontId="29" fillId="4" borderId="0" xfId="0" applyNumberFormat="1" applyFont="1" applyFill="1"/>
    <xf numFmtId="166" fontId="23" fillId="5" borderId="0" xfId="0" applyNumberFormat="1" applyFont="1" applyFill="1"/>
    <xf numFmtId="166" fontId="30" fillId="4" borderId="0" xfId="0" applyNumberFormat="1" applyFont="1" applyFill="1"/>
    <xf numFmtId="166" fontId="31" fillId="4" borderId="0" xfId="0" applyNumberFormat="1" applyFont="1" applyFill="1"/>
    <xf numFmtId="166" fontId="32" fillId="5" borderId="0" xfId="0" applyNumberFormat="1" applyFont="1" applyFill="1"/>
    <xf numFmtId="166" fontId="33" fillId="4" borderId="0" xfId="0" applyNumberFormat="1" applyFont="1" applyFill="1"/>
    <xf numFmtId="166" fontId="23" fillId="4" borderId="0" xfId="0" applyNumberFormat="1" applyFont="1" applyFill="1"/>
    <xf numFmtId="166" fontId="23" fillId="2" borderId="0" xfId="0" applyNumberFormat="1" applyFont="1" applyFill="1"/>
    <xf numFmtId="166" fontId="34" fillId="4" borderId="0" xfId="0" applyNumberFormat="1" applyFont="1" applyFill="1"/>
    <xf numFmtId="166" fontId="35" fillId="4" borderId="0" xfId="0" applyNumberFormat="1" applyFont="1" applyFill="1"/>
    <xf numFmtId="166" fontId="35" fillId="2" borderId="0" xfId="0" applyNumberFormat="1" applyFont="1" applyFill="1"/>
    <xf numFmtId="166" fontId="23" fillId="4" borderId="0" xfId="1" applyNumberFormat="1" applyFont="1" applyFill="1"/>
    <xf numFmtId="166" fontId="31" fillId="4" borderId="0" xfId="2" applyNumberFormat="1" applyFont="1" applyFill="1"/>
    <xf numFmtId="166" fontId="29" fillId="2" borderId="0" xfId="0" applyNumberFormat="1" applyFont="1" applyFill="1"/>
    <xf numFmtId="166" fontId="30" fillId="2" borderId="0" xfId="0" applyNumberFormat="1" applyFont="1" applyFill="1"/>
    <xf numFmtId="0" fontId="23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166" fontId="26" fillId="4" borderId="0" xfId="0" applyNumberFormat="1" applyFont="1" applyFill="1"/>
    <xf numFmtId="166" fontId="26" fillId="2" borderId="0" xfId="0" applyNumberFormat="1" applyFont="1" applyFill="1"/>
    <xf numFmtId="0" fontId="23" fillId="4" borderId="0" xfId="0" applyFont="1" applyFill="1"/>
    <xf numFmtId="0" fontId="26" fillId="10" borderId="3" xfId="0" applyFont="1" applyFill="1" applyBorder="1" applyAlignment="1">
      <alignment horizontal="left"/>
    </xf>
    <xf numFmtId="165" fontId="26" fillId="10" borderId="3" xfId="0" applyNumberFormat="1" applyFont="1" applyFill="1" applyBorder="1"/>
    <xf numFmtId="0" fontId="26" fillId="2" borderId="0" xfId="0" applyFont="1" applyFill="1" applyAlignment="1">
      <alignment horizontal="left"/>
    </xf>
    <xf numFmtId="165" fontId="26" fillId="4" borderId="0" xfId="0" applyNumberFormat="1" applyFont="1" applyFill="1"/>
    <xf numFmtId="165" fontId="26" fillId="2" borderId="0" xfId="0" applyNumberFormat="1" applyFont="1" applyFill="1"/>
    <xf numFmtId="164" fontId="26" fillId="2" borderId="0" xfId="0" applyNumberFormat="1" applyFont="1" applyFill="1"/>
    <xf numFmtId="0" fontId="23" fillId="2" borderId="0" xfId="0" applyFont="1" applyFill="1" applyAlignment="1">
      <alignment horizontal="left" indent="1"/>
    </xf>
    <xf numFmtId="0" fontId="23" fillId="2" borderId="0" xfId="0" applyFont="1" applyFill="1"/>
    <xf numFmtId="165" fontId="23" fillId="4" borderId="0" xfId="0" applyNumberFormat="1" applyFont="1" applyFill="1"/>
    <xf numFmtId="165" fontId="23" fillId="2" borderId="0" xfId="0" applyNumberFormat="1" applyFont="1" applyFill="1"/>
    <xf numFmtId="165" fontId="23" fillId="2" borderId="0" xfId="1" applyNumberFormat="1" applyFont="1" applyFill="1"/>
    <xf numFmtId="165" fontId="23" fillId="4" borderId="0" xfId="1" applyNumberFormat="1" applyFont="1" applyFill="1"/>
    <xf numFmtId="0" fontId="23" fillId="5" borderId="0" xfId="0" applyFont="1" applyFill="1" applyAlignment="1">
      <alignment horizontal="left" indent="1"/>
    </xf>
    <xf numFmtId="167" fontId="35" fillId="4" borderId="0" xfId="0" applyNumberFormat="1" applyFont="1" applyFill="1" applyAlignment="1">
      <alignment horizontal="right"/>
    </xf>
    <xf numFmtId="167" fontId="35" fillId="2" borderId="0" xfId="0" applyNumberFormat="1" applyFont="1" applyFill="1" applyAlignment="1">
      <alignment horizontal="right"/>
    </xf>
    <xf numFmtId="167" fontId="29" fillId="4" borderId="0" xfId="0" applyNumberFormat="1" applyFont="1" applyFill="1" applyAlignment="1">
      <alignment horizontal="right"/>
    </xf>
    <xf numFmtId="0" fontId="23" fillId="5" borderId="0" xfId="0" applyFont="1" applyFill="1" applyAlignment="1">
      <alignment horizontal="left" indent="2"/>
    </xf>
    <xf numFmtId="0" fontId="27" fillId="2" borderId="0" xfId="0" applyFont="1" applyFill="1" applyAlignment="1">
      <alignment horizontal="left"/>
    </xf>
    <xf numFmtId="167" fontId="23" fillId="4" borderId="0" xfId="0" applyNumberFormat="1" applyFont="1" applyFill="1" applyAlignment="1">
      <alignment horizontal="right"/>
    </xf>
    <xf numFmtId="167" fontId="23" fillId="2" borderId="0" xfId="0" applyNumberFormat="1" applyFont="1" applyFill="1" applyAlignment="1">
      <alignment horizontal="right"/>
    </xf>
    <xf numFmtId="167" fontId="36" fillId="4" borderId="0" xfId="0" applyNumberFormat="1" applyFont="1" applyFill="1" applyAlignment="1">
      <alignment horizontal="right"/>
    </xf>
    <xf numFmtId="0" fontId="24" fillId="6" borderId="1" xfId="0" applyFont="1" applyFill="1" applyBorder="1" applyAlignment="1">
      <alignment horizontal="right"/>
    </xf>
    <xf numFmtId="0" fontId="27" fillId="8" borderId="1" xfId="0" applyFont="1" applyFill="1" applyBorder="1" applyAlignment="1">
      <alignment horizontal="right"/>
    </xf>
    <xf numFmtId="0" fontId="24" fillId="6" borderId="0" xfId="0" applyFont="1" applyFill="1" applyAlignment="1">
      <alignment horizontal="right"/>
    </xf>
    <xf numFmtId="0" fontId="24" fillId="6" borderId="0" xfId="0" applyFont="1" applyFill="1" applyAlignment="1">
      <alignment horizontal="left"/>
    </xf>
    <xf numFmtId="0" fontId="26" fillId="6" borderId="0" xfId="0" applyFont="1" applyFill="1" applyAlignment="1">
      <alignment horizontal="right"/>
    </xf>
    <xf numFmtId="0" fontId="0" fillId="6" borderId="0" xfId="0" applyFill="1"/>
    <xf numFmtId="0" fontId="24" fillId="6" borderId="1" xfId="0" applyFont="1" applyFill="1" applyBorder="1" applyAlignment="1">
      <alignment horizontal="left"/>
    </xf>
    <xf numFmtId="0" fontId="26" fillId="6" borderId="1" xfId="0" applyFont="1" applyFill="1" applyBorder="1" applyAlignment="1">
      <alignment horizontal="right"/>
    </xf>
    <xf numFmtId="0" fontId="25" fillId="6" borderId="1" xfId="0" applyFont="1" applyFill="1" applyBorder="1" applyAlignment="1">
      <alignment horizontal="right"/>
    </xf>
    <xf numFmtId="166" fontId="37" fillId="5" borderId="0" xfId="0" applyNumberFormat="1" applyFont="1" applyFill="1"/>
    <xf numFmtId="166" fontId="37" fillId="0" borderId="0" xfId="0" applyNumberFormat="1" applyFont="1"/>
    <xf numFmtId="166" fontId="38" fillId="5" borderId="0" xfId="0" applyNumberFormat="1" applyFont="1" applyFill="1"/>
    <xf numFmtId="166" fontId="38" fillId="0" borderId="0" xfId="0" applyNumberFormat="1" applyFont="1"/>
    <xf numFmtId="14" fontId="39" fillId="0" borderId="0" xfId="0" applyNumberFormat="1" applyFont="1"/>
    <xf numFmtId="0" fontId="21" fillId="2" borderId="0" xfId="0" applyFont="1" applyFill="1" applyAlignment="1">
      <alignment horizontal="left" indent="2"/>
    </xf>
    <xf numFmtId="166" fontId="21" fillId="0" borderId="0" xfId="0" applyNumberFormat="1" applyFont="1" applyAlignment="1">
      <alignment horizontal="left" indent="1"/>
    </xf>
    <xf numFmtId="166" fontId="41" fillId="0" borderId="0" xfId="0" applyNumberFormat="1" applyFont="1"/>
    <xf numFmtId="166" fontId="16" fillId="2" borderId="0" xfId="0" applyNumberFormat="1" applyFont="1" applyFill="1"/>
    <xf numFmtId="170" fontId="2" fillId="0" borderId="0" xfId="0" applyNumberFormat="1" applyFont="1"/>
    <xf numFmtId="170" fontId="21" fillId="0" borderId="0" xfId="0" applyNumberFormat="1" applyFont="1"/>
    <xf numFmtId="170" fontId="41" fillId="0" borderId="0" xfId="0" applyNumberFormat="1" applyFont="1"/>
    <xf numFmtId="170" fontId="15" fillId="0" borderId="0" xfId="0" applyNumberFormat="1" applyFont="1"/>
    <xf numFmtId="0" fontId="43" fillId="0" borderId="0" xfId="0" applyFont="1"/>
    <xf numFmtId="0" fontId="44" fillId="12" borderId="0" xfId="0" applyFont="1" applyFill="1"/>
    <xf numFmtId="0" fontId="45" fillId="0" borderId="0" xfId="0" applyFont="1"/>
    <xf numFmtId="0" fontId="45" fillId="0" borderId="2" xfId="0" applyFont="1" applyBorder="1"/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41" fontId="45" fillId="0" borderId="0" xfId="0" applyNumberFormat="1" applyFont="1"/>
    <xf numFmtId="44" fontId="47" fillId="0" borderId="0" xfId="0" applyNumberFormat="1" applyFont="1"/>
    <xf numFmtId="173" fontId="48" fillId="13" borderId="5" xfId="0" applyNumberFormat="1" applyFont="1" applyFill="1" applyBorder="1"/>
    <xf numFmtId="0" fontId="47" fillId="0" borderId="0" xfId="0" applyFont="1" applyAlignment="1">
      <alignment horizontal="left" indent="1"/>
    </xf>
    <xf numFmtId="0" fontId="49" fillId="0" borderId="0" xfId="0" applyFont="1" applyAlignment="1">
      <alignment horizontal="center"/>
    </xf>
    <xf numFmtId="41" fontId="47" fillId="0" borderId="0" xfId="0" applyNumberFormat="1" applyFont="1"/>
    <xf numFmtId="170" fontId="48" fillId="13" borderId="5" xfId="0" applyNumberFormat="1" applyFont="1" applyFill="1" applyBorder="1"/>
    <xf numFmtId="0" fontId="50" fillId="0" borderId="0" xfId="0" applyFont="1"/>
    <xf numFmtId="0" fontId="51" fillId="0" borderId="0" xfId="0" applyFont="1"/>
    <xf numFmtId="41" fontId="50" fillId="0" borderId="0" xfId="0" applyNumberFormat="1" applyFont="1"/>
    <xf numFmtId="174" fontId="47" fillId="0" borderId="0" xfId="0" applyNumberFormat="1" applyFont="1"/>
    <xf numFmtId="0" fontId="52" fillId="0" borderId="2" xfId="0" applyFont="1" applyBorder="1" applyAlignment="1">
      <alignment horizontal="center"/>
    </xf>
    <xf numFmtId="175" fontId="45" fillId="0" borderId="0" xfId="0" applyNumberFormat="1" applyFont="1" applyAlignment="1">
      <alignment horizontal="center"/>
    </xf>
    <xf numFmtId="0" fontId="53" fillId="0" borderId="0" xfId="0" applyFont="1" applyAlignment="1">
      <alignment horizontal="left" indent="1"/>
    </xf>
    <xf numFmtId="0" fontId="47" fillId="0" borderId="0" xfId="0" applyFont="1" applyAlignment="1">
      <alignment horizontal="left" indent="2"/>
    </xf>
    <xf numFmtId="41" fontId="47" fillId="0" borderId="0" xfId="0" applyNumberFormat="1" applyFont="1" applyAlignment="1">
      <alignment horizontal="left" indent="1"/>
    </xf>
    <xf numFmtId="41" fontId="47" fillId="0" borderId="6" xfId="0" applyNumberFormat="1" applyFont="1" applyBorder="1" applyAlignment="1">
      <alignment horizontal="left" indent="1"/>
    </xf>
    <xf numFmtId="41" fontId="47" fillId="0" borderId="6" xfId="0" applyNumberFormat="1" applyFont="1" applyBorder="1"/>
    <xf numFmtId="0" fontId="45" fillId="0" borderId="0" xfId="0" applyFont="1" applyAlignment="1">
      <alignment horizontal="left" indent="1"/>
    </xf>
    <xf numFmtId="41" fontId="45" fillId="0" borderId="0" xfId="0" applyNumberFormat="1" applyFont="1" applyAlignment="1">
      <alignment horizontal="left" indent="1"/>
    </xf>
    <xf numFmtId="0" fontId="49" fillId="0" borderId="0" xfId="0" applyFont="1" applyAlignment="1">
      <alignment horizontal="left" indent="1"/>
    </xf>
    <xf numFmtId="0" fontId="49" fillId="0" borderId="0" xfId="0" applyFont="1"/>
    <xf numFmtId="0" fontId="45" fillId="0" borderId="2" xfId="0" applyFont="1" applyBorder="1" applyAlignment="1">
      <alignment horizontal="left"/>
    </xf>
    <xf numFmtId="0" fontId="47" fillId="0" borderId="2" xfId="0" applyFont="1" applyBorder="1"/>
    <xf numFmtId="176" fontId="47" fillId="0" borderId="0" xfId="0" applyNumberFormat="1" applyFont="1"/>
    <xf numFmtId="0" fontId="47" fillId="0" borderId="0" xfId="0" applyFont="1" applyAlignment="1">
      <alignment horizontal="center"/>
    </xf>
    <xf numFmtId="170" fontId="48" fillId="13" borderId="5" xfId="0" applyNumberFormat="1" applyFont="1" applyFill="1" applyBorder="1" applyAlignment="1">
      <alignment vertical="center"/>
    </xf>
    <xf numFmtId="170" fontId="47" fillId="11" borderId="5" xfId="2" applyNumberFormat="1" applyFont="1" applyFill="1" applyBorder="1" applyAlignment="1">
      <alignment vertical="center"/>
    </xf>
    <xf numFmtId="0" fontId="47" fillId="0" borderId="0" xfId="0" applyFont="1" applyAlignment="1">
      <alignment vertical="center"/>
    </xf>
    <xf numFmtId="170" fontId="48" fillId="13" borderId="7" xfId="0" applyNumberFormat="1" applyFont="1" applyFill="1" applyBorder="1" applyAlignment="1">
      <alignment vertical="center"/>
    </xf>
    <xf numFmtId="0" fontId="52" fillId="0" borderId="0" xfId="0" applyFont="1"/>
    <xf numFmtId="170" fontId="47" fillId="0" borderId="0" xfId="2" applyNumberFormat="1" applyFont="1"/>
    <xf numFmtId="0" fontId="45" fillId="0" borderId="2" xfId="0" applyFont="1" applyBorder="1" applyAlignment="1">
      <alignment horizontal="centerContinuous"/>
    </xf>
    <xf numFmtId="0" fontId="45" fillId="0" borderId="1" xfId="0" applyFont="1" applyBorder="1"/>
    <xf numFmtId="41" fontId="47" fillId="11" borderId="5" xfId="0" applyNumberFormat="1" applyFont="1" applyFill="1" applyBorder="1"/>
    <xf numFmtId="0" fontId="49" fillId="0" borderId="0" xfId="0" applyFont="1" applyAlignment="1">
      <alignment horizontal="left" indent="2"/>
    </xf>
    <xf numFmtId="41" fontId="47" fillId="11" borderId="5" xfId="0" applyNumberFormat="1" applyFont="1" applyFill="1" applyBorder="1" applyAlignment="1">
      <alignment vertical="center"/>
    </xf>
    <xf numFmtId="178" fontId="47" fillId="0" borderId="0" xfId="0" applyNumberFormat="1" applyFont="1"/>
    <xf numFmtId="41" fontId="45" fillId="0" borderId="1" xfId="0" applyNumberFormat="1" applyFont="1" applyBorder="1"/>
    <xf numFmtId="41" fontId="48" fillId="13" borderId="5" xfId="0" applyNumberFormat="1" applyFont="1" applyFill="1" applyBorder="1"/>
    <xf numFmtId="41" fontId="54" fillId="0" borderId="0" xfId="0" applyNumberFormat="1" applyFont="1"/>
    <xf numFmtId="41" fontId="47" fillId="0" borderId="0" xfId="0" applyNumberFormat="1" applyFont="1" applyAlignment="1">
      <alignment vertical="center"/>
    </xf>
    <xf numFmtId="41" fontId="45" fillId="0" borderId="1" xfId="0" applyNumberFormat="1" applyFont="1" applyBorder="1" applyAlignment="1">
      <alignment vertical="center"/>
    </xf>
    <xf numFmtId="171" fontId="47" fillId="11" borderId="5" xfId="0" applyNumberFormat="1" applyFont="1" applyFill="1" applyBorder="1"/>
    <xf numFmtId="41" fontId="47" fillId="0" borderId="1" xfId="0" applyNumberFormat="1" applyFont="1" applyBorder="1" applyAlignment="1">
      <alignment vertical="center"/>
    </xf>
    <xf numFmtId="0" fontId="47" fillId="0" borderId="2" xfId="0" applyFont="1" applyBorder="1" applyAlignment="1">
      <alignment horizontal="left" indent="1"/>
    </xf>
    <xf numFmtId="41" fontId="54" fillId="0" borderId="2" xfId="0" applyNumberFormat="1" applyFont="1" applyBorder="1"/>
    <xf numFmtId="41" fontId="47" fillId="0" borderId="2" xfId="0" applyNumberFormat="1" applyFont="1" applyBorder="1"/>
    <xf numFmtId="41" fontId="47" fillId="0" borderId="2" xfId="0" applyNumberFormat="1" applyFont="1" applyBorder="1" applyAlignment="1">
      <alignment vertical="center"/>
    </xf>
    <xf numFmtId="41" fontId="45" fillId="0" borderId="2" xfId="0" applyNumberFormat="1" applyFont="1" applyBorder="1"/>
    <xf numFmtId="0" fontId="55" fillId="0" borderId="0" xfId="0" applyFont="1"/>
    <xf numFmtId="178" fontId="55" fillId="0" borderId="0" xfId="0" applyNumberFormat="1" applyFont="1"/>
    <xf numFmtId="0" fontId="56" fillId="4" borderId="0" xfId="0" applyFont="1" applyFill="1"/>
    <xf numFmtId="178" fontId="56" fillId="4" borderId="0" xfId="1" applyNumberFormat="1" applyFont="1" applyFill="1" applyAlignment="1">
      <alignment horizontal="right" vertical="center"/>
    </xf>
    <xf numFmtId="178" fontId="56" fillId="4" borderId="0" xfId="0" applyNumberFormat="1" applyFont="1" applyFill="1" applyAlignment="1">
      <alignment horizontal="right"/>
    </xf>
    <xf numFmtId="180" fontId="56" fillId="4" borderId="0" xfId="1" applyNumberFormat="1" applyFont="1" applyFill="1"/>
    <xf numFmtId="178" fontId="56" fillId="4" borderId="0" xfId="0" applyNumberFormat="1" applyFont="1" applyFill="1"/>
    <xf numFmtId="180" fontId="47" fillId="0" borderId="0" xfId="1" applyNumberFormat="1" applyFont="1"/>
    <xf numFmtId="41" fontId="47" fillId="11" borderId="9" xfId="0" applyNumberFormat="1" applyFont="1" applyFill="1" applyBorder="1"/>
    <xf numFmtId="0" fontId="47" fillId="0" borderId="1" xfId="0" applyFont="1" applyBorder="1"/>
    <xf numFmtId="178" fontId="47" fillId="0" borderId="1" xfId="0" applyNumberFormat="1" applyFont="1" applyBorder="1"/>
    <xf numFmtId="178" fontId="47" fillId="0" borderId="0" xfId="0" applyNumberFormat="1" applyFont="1" applyAlignment="1">
      <alignment vertical="center"/>
    </xf>
    <xf numFmtId="41" fontId="47" fillId="11" borderId="10" xfId="0" applyNumberFormat="1" applyFont="1" applyFill="1" applyBorder="1" applyAlignment="1">
      <alignment vertical="center"/>
    </xf>
    <xf numFmtId="178" fontId="45" fillId="0" borderId="1" xfId="0" applyNumberFormat="1" applyFont="1" applyBorder="1" applyAlignment="1">
      <alignment vertical="center"/>
    </xf>
    <xf numFmtId="178" fontId="45" fillId="0" borderId="1" xfId="0" applyNumberFormat="1" applyFont="1" applyBorder="1"/>
    <xf numFmtId="178" fontId="47" fillId="0" borderId="1" xfId="0" applyNumberFormat="1" applyFont="1" applyBorder="1" applyAlignment="1">
      <alignment vertical="center"/>
    </xf>
    <xf numFmtId="0" fontId="57" fillId="12" borderId="0" xfId="0" applyFont="1" applyFill="1" applyAlignment="1">
      <alignment vertical="center"/>
    </xf>
    <xf numFmtId="0" fontId="45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0" fontId="47" fillId="0" borderId="0" xfId="0" applyFont="1" applyAlignment="1">
      <alignment horizontal="left" vertical="center" indent="1"/>
    </xf>
    <xf numFmtId="0" fontId="47" fillId="0" borderId="0" xfId="0" applyFont="1" applyAlignment="1">
      <alignment horizontal="left" vertical="center" indent="2"/>
    </xf>
    <xf numFmtId="166" fontId="26" fillId="2" borderId="0" xfId="0" applyNumberFormat="1" applyFont="1" applyFill="1" applyAlignment="1">
      <alignment wrapText="1"/>
    </xf>
    <xf numFmtId="170" fontId="2" fillId="2" borderId="0" xfId="0" applyNumberFormat="1" applyFont="1" applyFill="1"/>
    <xf numFmtId="0" fontId="58" fillId="0" borderId="0" xfId="0" applyFont="1"/>
    <xf numFmtId="170" fontId="59" fillId="13" borderId="5" xfId="0" applyNumberFormat="1" applyFont="1" applyFill="1" applyBorder="1"/>
    <xf numFmtId="170" fontId="46" fillId="13" borderId="5" xfId="0" applyNumberFormat="1" applyFont="1" applyFill="1" applyBorder="1"/>
    <xf numFmtId="0" fontId="5" fillId="0" borderId="0" xfId="0" quotePrefix="1" applyFont="1"/>
    <xf numFmtId="170" fontId="0" fillId="0" borderId="0" xfId="0" applyNumberFormat="1"/>
    <xf numFmtId="174" fontId="46" fillId="13" borderId="5" xfId="0" applyNumberFormat="1" applyFont="1" applyFill="1" applyBorder="1"/>
    <xf numFmtId="41" fontId="60" fillId="0" borderId="0" xfId="0" applyNumberFormat="1" applyFont="1"/>
    <xf numFmtId="41" fontId="58" fillId="13" borderId="5" xfId="0" applyNumberFormat="1" applyFont="1" applyFill="1" applyBorder="1"/>
    <xf numFmtId="170" fontId="35" fillId="2" borderId="0" xfId="0" applyNumberFormat="1" applyFont="1" applyFill="1"/>
    <xf numFmtId="174" fontId="47" fillId="0" borderId="0" xfId="0" applyNumberFormat="1" applyFont="1" applyAlignment="1">
      <alignment horizontal="right"/>
    </xf>
    <xf numFmtId="170" fontId="9" fillId="0" borderId="0" xfId="0" applyNumberFormat="1" applyFont="1"/>
    <xf numFmtId="37" fontId="6" fillId="0" borderId="0" xfId="0" applyNumberFormat="1" applyFont="1"/>
    <xf numFmtId="166" fontId="61" fillId="0" borderId="0" xfId="0" applyNumberFormat="1" applyFont="1"/>
    <xf numFmtId="169" fontId="6" fillId="0" borderId="0" xfId="2" applyNumberFormat="1" applyFont="1" applyFill="1" applyBorder="1"/>
    <xf numFmtId="0" fontId="9" fillId="0" borderId="0" xfId="0" applyFont="1" applyProtection="1">
      <protection locked="0"/>
    </xf>
    <xf numFmtId="14" fontId="9" fillId="0" borderId="0" xfId="2" applyNumberFormat="1" applyFont="1" applyFill="1" applyBorder="1"/>
    <xf numFmtId="9" fontId="9" fillId="0" borderId="0" xfId="2" applyFont="1" applyFill="1" applyBorder="1"/>
    <xf numFmtId="0" fontId="9" fillId="0" borderId="0" xfId="0" applyFont="1"/>
    <xf numFmtId="0" fontId="6" fillId="0" borderId="0" xfId="0" applyFont="1" applyProtection="1">
      <protection locked="0"/>
    </xf>
    <xf numFmtId="0" fontId="9" fillId="0" borderId="0" xfId="0" applyFont="1" applyAlignment="1" applyProtection="1">
      <alignment horizontal="left" indent="1"/>
      <protection locked="0"/>
    </xf>
    <xf numFmtId="166" fontId="6" fillId="0" borderId="11" xfId="0" applyNumberFormat="1" applyFont="1" applyBorder="1"/>
    <xf numFmtId="166" fontId="9" fillId="0" borderId="11" xfId="0" applyNumberFormat="1" applyFont="1" applyBorder="1"/>
    <xf numFmtId="170" fontId="9" fillId="0" borderId="11" xfId="0" applyNumberFormat="1" applyFont="1" applyBorder="1"/>
    <xf numFmtId="9" fontId="39" fillId="0" borderId="0" xfId="0" applyNumberFormat="1" applyFont="1"/>
    <xf numFmtId="181" fontId="9" fillId="0" borderId="0" xfId="0" applyNumberFormat="1" applyFont="1"/>
    <xf numFmtId="0" fontId="35" fillId="0" borderId="0" xfId="0" applyFont="1"/>
    <xf numFmtId="169" fontId="35" fillId="0" borderId="0" xfId="2" applyNumberFormat="1" applyFont="1" applyFill="1" applyBorder="1"/>
    <xf numFmtId="37" fontId="27" fillId="0" borderId="0" xfId="0" applyNumberFormat="1" applyFont="1"/>
    <xf numFmtId="9" fontId="35" fillId="0" borderId="0" xfId="2" applyFont="1" applyFill="1" applyBorder="1"/>
    <xf numFmtId="37" fontId="35" fillId="0" borderId="0" xfId="0" applyNumberFormat="1" applyFont="1"/>
    <xf numFmtId="7" fontId="35" fillId="0" borderId="0" xfId="2" applyNumberFormat="1" applyFont="1" applyFill="1" applyBorder="1"/>
    <xf numFmtId="167" fontId="35" fillId="0" borderId="0" xfId="2" applyNumberFormat="1" applyFont="1" applyFill="1" applyBorder="1"/>
    <xf numFmtId="170" fontId="63" fillId="12" borderId="12" xfId="2" applyNumberFormat="1" applyFont="1" applyFill="1" applyBorder="1" applyAlignment="1">
      <alignment horizontal="left" vertical="center"/>
    </xf>
    <xf numFmtId="170" fontId="64" fillId="12" borderId="4" xfId="2" applyNumberFormat="1" applyFont="1" applyFill="1" applyBorder="1" applyAlignment="1">
      <alignment horizontal="right" vertical="center"/>
    </xf>
    <xf numFmtId="170" fontId="64" fillId="12" borderId="13" xfId="2" applyNumberFormat="1" applyFont="1" applyFill="1" applyBorder="1" applyAlignment="1">
      <alignment horizontal="right" vertical="center"/>
    </xf>
    <xf numFmtId="170" fontId="35" fillId="0" borderId="0" xfId="2" applyNumberFormat="1" applyFont="1" applyFill="1" applyBorder="1"/>
    <xf numFmtId="182" fontId="64" fillId="0" borderId="14" xfId="1" applyNumberFormat="1" applyFont="1" applyFill="1" applyBorder="1" applyAlignment="1">
      <alignment horizontal="right" vertical="center"/>
    </xf>
    <xf numFmtId="170" fontId="64" fillId="0" borderId="15" xfId="2" applyNumberFormat="1" applyFont="1" applyFill="1" applyBorder="1" applyAlignment="1">
      <alignment horizontal="right" vertical="center"/>
    </xf>
    <xf numFmtId="1" fontId="35" fillId="0" borderId="0" xfId="0" applyNumberFormat="1" applyFont="1"/>
    <xf numFmtId="182" fontId="64" fillId="0" borderId="16" xfId="1" applyNumberFormat="1" applyFont="1" applyFill="1" applyBorder="1" applyAlignment="1">
      <alignment horizontal="right" vertical="center"/>
    </xf>
    <xf numFmtId="170" fontId="64" fillId="0" borderId="17" xfId="2" applyNumberFormat="1" applyFont="1" applyFill="1" applyBorder="1" applyAlignment="1">
      <alignment horizontal="right" vertical="center"/>
    </xf>
    <xf numFmtId="37" fontId="64" fillId="0" borderId="0" xfId="1" applyNumberFormat="1" applyFont="1" applyFill="1" applyBorder="1" applyAlignment="1">
      <alignment horizontal="right" vertical="center"/>
    </xf>
    <xf numFmtId="170" fontId="64" fillId="5" borderId="12" xfId="2" applyNumberFormat="1" applyFont="1" applyFill="1" applyBorder="1" applyAlignment="1">
      <alignment horizontal="right" vertical="center"/>
    </xf>
    <xf numFmtId="170" fontId="64" fillId="5" borderId="13" xfId="2" applyNumberFormat="1" applyFont="1" applyFill="1" applyBorder="1" applyAlignment="1">
      <alignment horizontal="right" vertical="center"/>
    </xf>
    <xf numFmtId="170" fontId="64" fillId="5" borderId="4" xfId="2" applyNumberFormat="1" applyFont="1" applyFill="1" applyBorder="1" applyAlignment="1">
      <alignment horizontal="centerContinuous" vertical="center"/>
    </xf>
    <xf numFmtId="170" fontId="64" fillId="5" borderId="13" xfId="2" applyNumberFormat="1" applyFont="1" applyFill="1" applyBorder="1" applyAlignment="1">
      <alignment horizontal="centerContinuous" vertical="center"/>
    </xf>
    <xf numFmtId="182" fontId="64" fillId="5" borderId="14" xfId="1" applyNumberFormat="1" applyFont="1" applyFill="1" applyBorder="1" applyAlignment="1">
      <alignment horizontal="right" vertical="center"/>
    </xf>
    <xf numFmtId="182" fontId="65" fillId="5" borderId="15" xfId="1" applyNumberFormat="1" applyFont="1" applyFill="1" applyBorder="1" applyAlignment="1">
      <alignment horizontal="right" vertical="center"/>
    </xf>
    <xf numFmtId="170" fontId="66" fillId="5" borderId="4" xfId="2" applyNumberFormat="1" applyFont="1" applyFill="1" applyBorder="1" applyAlignment="1">
      <alignment horizontal="centerContinuous" vertical="center"/>
    </xf>
    <xf numFmtId="182" fontId="66" fillId="0" borderId="16" xfId="1" applyNumberFormat="1" applyFont="1" applyFill="1" applyBorder="1" applyAlignment="1">
      <alignment horizontal="right" vertical="center"/>
    </xf>
    <xf numFmtId="0" fontId="43" fillId="0" borderId="0" xfId="0" applyFont="1" applyAlignment="1">
      <alignment horizontal="center"/>
    </xf>
    <xf numFmtId="0" fontId="43" fillId="0" borderId="0" xfId="0" applyFont="1" applyAlignment="1">
      <alignment horizontal="left" indent="1"/>
    </xf>
    <xf numFmtId="0" fontId="2" fillId="0" borderId="16" xfId="0" applyFont="1" applyBorder="1"/>
    <xf numFmtId="9" fontId="37" fillId="0" borderId="17" xfId="0" applyNumberFormat="1" applyFont="1" applyBorder="1"/>
    <xf numFmtId="164" fontId="2" fillId="0" borderId="17" xfId="0" applyNumberFormat="1" applyFont="1" applyBorder="1"/>
    <xf numFmtId="0" fontId="2" fillId="0" borderId="16" xfId="0" applyFont="1" applyBorder="1" applyAlignment="1">
      <alignment horizontal="left" indent="1"/>
    </xf>
    <xf numFmtId="0" fontId="2" fillId="17" borderId="18" xfId="0" applyFont="1" applyFill="1" applyBorder="1"/>
    <xf numFmtId="183" fontId="5" fillId="17" borderId="19" xfId="4" applyNumberFormat="1" applyFont="1" applyFill="1" applyBorder="1"/>
    <xf numFmtId="8" fontId="37" fillId="0" borderId="17" xfId="0" applyNumberFormat="1" applyFont="1" applyBorder="1"/>
    <xf numFmtId="9" fontId="5" fillId="17" borderId="19" xfId="2" applyFont="1" applyFill="1" applyBorder="1"/>
    <xf numFmtId="0" fontId="2" fillId="0" borderId="14" xfId="0" applyFont="1" applyBorder="1"/>
    <xf numFmtId="180" fontId="2" fillId="0" borderId="15" xfId="1" applyNumberFormat="1" applyFont="1" applyFill="1" applyBorder="1"/>
    <xf numFmtId="170" fontId="66" fillId="5" borderId="4" xfId="2" applyNumberFormat="1" applyFont="1" applyFill="1" applyBorder="1" applyAlignment="1">
      <alignment horizontal="center" vertical="center"/>
    </xf>
    <xf numFmtId="175" fontId="45" fillId="0" borderId="0" xfId="0" applyNumberFormat="1" applyFont="1"/>
    <xf numFmtId="170" fontId="43" fillId="0" borderId="0" xfId="0" applyNumberFormat="1" applyFont="1"/>
    <xf numFmtId="0" fontId="67" fillId="0" borderId="0" xfId="0" applyFont="1"/>
    <xf numFmtId="175" fontId="67" fillId="0" borderId="0" xfId="0" applyNumberFormat="1" applyFont="1"/>
    <xf numFmtId="0" fontId="68" fillId="0" borderId="0" xfId="0" applyFont="1"/>
    <xf numFmtId="0" fontId="69" fillId="0" borderId="0" xfId="0" applyFont="1" applyAlignment="1">
      <alignment horizontal="left" indent="1"/>
    </xf>
    <xf numFmtId="0" fontId="70" fillId="0" borderId="0" xfId="0" applyFont="1"/>
    <xf numFmtId="0" fontId="44" fillId="0" borderId="0" xfId="0" applyFont="1"/>
    <xf numFmtId="0" fontId="44" fillId="18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44" fillId="19" borderId="8" xfId="0" applyFont="1" applyFill="1" applyBorder="1" applyAlignment="1">
      <alignment horizontal="center"/>
    </xf>
    <xf numFmtId="182" fontId="64" fillId="0" borderId="0" xfId="1" applyNumberFormat="1" applyFont="1" applyFill="1" applyBorder="1" applyAlignment="1">
      <alignment horizontal="right" vertical="center"/>
    </xf>
    <xf numFmtId="170" fontId="64" fillId="0" borderId="0" xfId="2" applyNumberFormat="1" applyFont="1" applyFill="1" applyBorder="1" applyAlignment="1">
      <alignment horizontal="right" vertical="center"/>
    </xf>
    <xf numFmtId="0" fontId="2" fillId="0" borderId="0" xfId="0" quotePrefix="1" applyFont="1" applyAlignment="1">
      <alignment horizontal="left" indent="1"/>
    </xf>
    <xf numFmtId="170" fontId="9" fillId="0" borderId="0" xfId="2" applyNumberFormat="1" applyFont="1"/>
    <xf numFmtId="170" fontId="9" fillId="0" borderId="0" xfId="0" applyNumberFormat="1" applyFont="1" applyAlignment="1">
      <alignment horizontal="center"/>
    </xf>
    <xf numFmtId="170" fontId="9" fillId="0" borderId="17" xfId="0" applyNumberFormat="1" applyFont="1" applyBorder="1" applyAlignment="1">
      <alignment horizontal="center"/>
    </xf>
    <xf numFmtId="37" fontId="64" fillId="5" borderId="12" xfId="1" applyNumberFormat="1" applyFont="1" applyFill="1" applyBorder="1" applyAlignment="1">
      <alignment horizontal="center" vertical="center"/>
    </xf>
    <xf numFmtId="37" fontId="64" fillId="5" borderId="4" xfId="1" applyNumberFormat="1" applyFont="1" applyFill="1" applyBorder="1" applyAlignment="1">
      <alignment horizontal="center" vertical="center"/>
    </xf>
    <xf numFmtId="37" fontId="64" fillId="5" borderId="13" xfId="1" applyNumberFormat="1" applyFont="1" applyFill="1" applyBorder="1" applyAlignment="1">
      <alignment horizontal="center" vertical="center"/>
    </xf>
    <xf numFmtId="37" fontId="64" fillId="5" borderId="0" xfId="1" applyNumberFormat="1" applyFont="1" applyFill="1" applyBorder="1" applyAlignment="1">
      <alignment horizontal="center" vertical="center"/>
    </xf>
    <xf numFmtId="37" fontId="64" fillId="15" borderId="0" xfId="1" applyNumberFormat="1" applyFont="1" applyFill="1" applyBorder="1" applyAlignment="1">
      <alignment horizontal="center" vertical="center"/>
    </xf>
    <xf numFmtId="37" fontId="64" fillId="5" borderId="17" xfId="1" applyNumberFormat="1" applyFont="1" applyFill="1" applyBorder="1" applyAlignment="1">
      <alignment horizontal="center" vertical="center"/>
    </xf>
    <xf numFmtId="37" fontId="64" fillId="0" borderId="16" xfId="1" applyNumberFormat="1" applyFont="1" applyFill="1" applyBorder="1" applyAlignment="1">
      <alignment horizontal="center" vertical="center"/>
    </xf>
    <xf numFmtId="37" fontId="64" fillId="16" borderId="0" xfId="1" applyNumberFormat="1" applyFont="1" applyFill="1" applyBorder="1" applyAlignment="1">
      <alignment horizontal="center" vertical="center"/>
    </xf>
    <xf numFmtId="37" fontId="64" fillId="0" borderId="17" xfId="1" applyNumberFormat="1" applyFont="1" applyFill="1" applyBorder="1" applyAlignment="1">
      <alignment horizontal="center" vertical="center"/>
    </xf>
    <xf numFmtId="37" fontId="64" fillId="0" borderId="0" xfId="1" applyNumberFormat="1" applyFont="1" applyFill="1" applyBorder="1" applyAlignment="1">
      <alignment horizontal="center" vertical="center"/>
    </xf>
    <xf numFmtId="37" fontId="64" fillId="0" borderId="2" xfId="1" applyNumberFormat="1" applyFont="1" applyFill="1" applyBorder="1" applyAlignment="1">
      <alignment horizontal="center" vertical="center"/>
    </xf>
    <xf numFmtId="37" fontId="64" fillId="0" borderId="15" xfId="1" applyNumberFormat="1" applyFont="1" applyFill="1" applyBorder="1" applyAlignment="1">
      <alignment horizontal="center" vertical="center"/>
    </xf>
    <xf numFmtId="0" fontId="72" fillId="0" borderId="0" xfId="0" applyFont="1"/>
    <xf numFmtId="0" fontId="73" fillId="0" borderId="0" xfId="0" applyFont="1"/>
    <xf numFmtId="0" fontId="74" fillId="0" borderId="0" xfId="0" applyFont="1"/>
    <xf numFmtId="0" fontId="71" fillId="0" borderId="0" xfId="0" applyFont="1"/>
    <xf numFmtId="0" fontId="75" fillId="0" borderId="0" xfId="0" applyFont="1"/>
    <xf numFmtId="0" fontId="63" fillId="19" borderId="20" xfId="0" applyFont="1" applyFill="1" applyBorder="1" applyAlignment="1">
      <alignment horizontal="center" vertical="center"/>
    </xf>
    <xf numFmtId="0" fontId="43" fillId="0" borderId="21" xfId="0" applyFont="1" applyBorder="1"/>
    <xf numFmtId="0" fontId="45" fillId="0" borderId="23" xfId="0" applyFont="1" applyBorder="1"/>
    <xf numFmtId="0" fontId="43" fillId="0" borderId="24" xfId="0" applyFont="1" applyBorder="1"/>
    <xf numFmtId="0" fontId="47" fillId="14" borderId="25" xfId="0" applyFont="1" applyFill="1" applyBorder="1"/>
    <xf numFmtId="0" fontId="76" fillId="0" borderId="0" xfId="0" applyFont="1"/>
    <xf numFmtId="41" fontId="43" fillId="0" borderId="0" xfId="0" applyNumberFormat="1" applyFont="1"/>
    <xf numFmtId="179" fontId="47" fillId="0" borderId="0" xfId="0" applyNumberFormat="1" applyFont="1" applyAlignment="1">
      <alignment vertical="center"/>
    </xf>
    <xf numFmtId="184" fontId="45" fillId="0" borderId="1" xfId="4" applyNumberFormat="1" applyFont="1" applyBorder="1" applyAlignment="1">
      <alignment vertical="center"/>
    </xf>
    <xf numFmtId="184" fontId="45" fillId="0" borderId="1" xfId="4" applyNumberFormat="1" applyFont="1" applyBorder="1"/>
    <xf numFmtId="0" fontId="43" fillId="0" borderId="29" xfId="0" applyFont="1" applyBorder="1"/>
    <xf numFmtId="0" fontId="43" fillId="0" borderId="30" xfId="0" applyFont="1" applyBorder="1"/>
    <xf numFmtId="41" fontId="47" fillId="0" borderId="30" xfId="0" applyNumberFormat="1" applyFont="1" applyBorder="1"/>
    <xf numFmtId="0" fontId="45" fillId="0" borderId="29" xfId="0" applyFont="1" applyBorder="1"/>
    <xf numFmtId="0" fontId="47" fillId="0" borderId="29" xfId="0" applyFont="1" applyBorder="1" applyAlignment="1">
      <alignment horizontal="left" indent="1"/>
    </xf>
    <xf numFmtId="0" fontId="43" fillId="0" borderId="29" xfId="0" applyFont="1" applyBorder="1" applyAlignment="1">
      <alignment horizontal="left" indent="1"/>
    </xf>
    <xf numFmtId="0" fontId="45" fillId="0" borderId="33" xfId="0" applyFont="1" applyBorder="1"/>
    <xf numFmtId="0" fontId="47" fillId="0" borderId="26" xfId="0" applyFont="1" applyBorder="1" applyAlignment="1">
      <alignment horizontal="left" indent="1"/>
    </xf>
    <xf numFmtId="0" fontId="45" fillId="0" borderId="26" xfId="0" applyFont="1" applyBorder="1"/>
    <xf numFmtId="0" fontId="0" fillId="0" borderId="29" xfId="0" applyBorder="1"/>
    <xf numFmtId="0" fontId="45" fillId="0" borderId="28" xfId="0" applyFont="1" applyBorder="1" applyAlignment="1">
      <alignment horizontal="centerContinuous"/>
    </xf>
    <xf numFmtId="0" fontId="57" fillId="12" borderId="26" xfId="0" applyFont="1" applyFill="1" applyBorder="1" applyAlignment="1">
      <alignment vertical="center"/>
    </xf>
    <xf numFmtId="0" fontId="47" fillId="0" borderId="29" xfId="0" applyFont="1" applyBorder="1" applyAlignment="1">
      <alignment vertical="center"/>
    </xf>
    <xf numFmtId="0" fontId="47" fillId="0" borderId="30" xfId="0" applyFont="1" applyBorder="1" applyAlignment="1">
      <alignment vertical="center"/>
    </xf>
    <xf numFmtId="179" fontId="47" fillId="0" borderId="30" xfId="0" applyNumberFormat="1" applyFont="1" applyBorder="1" applyAlignment="1">
      <alignment vertical="center"/>
    </xf>
    <xf numFmtId="41" fontId="47" fillId="0" borderId="30" xfId="0" applyNumberFormat="1" applyFont="1" applyBorder="1" applyAlignment="1">
      <alignment vertical="center"/>
    </xf>
    <xf numFmtId="0" fontId="53" fillId="0" borderId="29" xfId="0" applyFont="1" applyBorder="1" applyAlignment="1">
      <alignment vertical="center"/>
    </xf>
    <xf numFmtId="0" fontId="47" fillId="0" borderId="29" xfId="0" applyFont="1" applyBorder="1" applyAlignment="1">
      <alignment horizontal="left" vertical="center" indent="1"/>
    </xf>
    <xf numFmtId="0" fontId="47" fillId="0" borderId="29" xfId="0" applyFont="1" applyBorder="1" applyAlignment="1">
      <alignment horizontal="left" vertical="center" indent="2"/>
    </xf>
    <xf numFmtId="184" fontId="45" fillId="0" borderId="32" xfId="4" applyNumberFormat="1" applyFont="1" applyBorder="1" applyAlignment="1">
      <alignment vertical="center"/>
    </xf>
    <xf numFmtId="184" fontId="45" fillId="0" borderId="32" xfId="4" applyNumberFormat="1" applyFont="1" applyBorder="1"/>
    <xf numFmtId="0" fontId="47" fillId="0" borderId="16" xfId="0" applyFont="1" applyBorder="1" applyAlignment="1">
      <alignment vertical="center"/>
    </xf>
    <xf numFmtId="0" fontId="43" fillId="0" borderId="16" xfId="0" applyFont="1" applyBorder="1"/>
    <xf numFmtId="0" fontId="63" fillId="19" borderId="34" xfId="0" applyFont="1" applyFill="1" applyBorder="1" applyAlignment="1">
      <alignment horizontal="center" vertical="center"/>
    </xf>
    <xf numFmtId="0" fontId="45" fillId="0" borderId="35" xfId="0" applyFont="1" applyBorder="1"/>
    <xf numFmtId="0" fontId="43" fillId="0" borderId="36" xfId="0" applyFont="1" applyBorder="1"/>
    <xf numFmtId="170" fontId="78" fillId="18" borderId="36" xfId="2" applyNumberFormat="1" applyFont="1" applyFill="1" applyBorder="1" applyAlignment="1">
      <alignment vertical="center"/>
    </xf>
    <xf numFmtId="170" fontId="78" fillId="21" borderId="36" xfId="2" applyNumberFormat="1" applyFont="1" applyFill="1" applyBorder="1" applyAlignment="1">
      <alignment vertical="center"/>
    </xf>
    <xf numFmtId="170" fontId="78" fillId="21" borderId="37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44" fillId="19" borderId="31" xfId="0" applyFont="1" applyFill="1" applyBorder="1" applyAlignment="1">
      <alignment horizontal="center" vertical="center"/>
    </xf>
    <xf numFmtId="175" fontId="77" fillId="20" borderId="0" xfId="0" applyNumberFormat="1" applyFont="1" applyFill="1" applyAlignment="1">
      <alignment vertical="center"/>
    </xf>
    <xf numFmtId="175" fontId="77" fillId="20" borderId="30" xfId="0" applyNumberFormat="1" applyFont="1" applyFill="1" applyBorder="1" applyAlignment="1">
      <alignment vertical="center"/>
    </xf>
    <xf numFmtId="175" fontId="77" fillId="20" borderId="18" xfId="0" applyNumberFormat="1" applyFont="1" applyFill="1" applyBorder="1" applyAlignment="1">
      <alignment vertical="center"/>
    </xf>
    <xf numFmtId="175" fontId="77" fillId="20" borderId="1" xfId="0" applyNumberFormat="1" applyFont="1" applyFill="1" applyBorder="1" applyAlignment="1">
      <alignment vertical="center"/>
    </xf>
    <xf numFmtId="175" fontId="77" fillId="20" borderId="32" xfId="0" applyNumberFormat="1" applyFont="1" applyFill="1" applyBorder="1" applyAlignment="1">
      <alignment vertical="center"/>
    </xf>
    <xf numFmtId="175" fontId="77" fillId="20" borderId="2" xfId="0" applyNumberFormat="1" applyFont="1" applyFill="1" applyBorder="1" applyAlignment="1">
      <alignment vertical="center"/>
    </xf>
    <xf numFmtId="175" fontId="77" fillId="20" borderId="28" xfId="0" applyNumberFormat="1" applyFont="1" applyFill="1" applyBorder="1" applyAlignment="1">
      <alignment vertical="center"/>
    </xf>
    <xf numFmtId="175" fontId="77" fillId="20" borderId="16" xfId="0" applyNumberFormat="1" applyFont="1" applyFill="1" applyBorder="1" applyAlignment="1">
      <alignment vertical="center"/>
    </xf>
    <xf numFmtId="170" fontId="78" fillId="21" borderId="38" xfId="2" applyNumberFormat="1" applyFont="1" applyFill="1" applyBorder="1" applyAlignment="1">
      <alignment vertical="center"/>
    </xf>
    <xf numFmtId="41" fontId="47" fillId="0" borderId="16" xfId="0" applyNumberFormat="1" applyFont="1" applyBorder="1"/>
    <xf numFmtId="184" fontId="45" fillId="0" borderId="18" xfId="4" applyNumberFormat="1" applyFont="1" applyBorder="1" applyAlignment="1">
      <alignment vertical="center"/>
    </xf>
    <xf numFmtId="184" fontId="45" fillId="0" borderId="18" xfId="4" applyNumberFormat="1" applyFont="1" applyBorder="1"/>
    <xf numFmtId="0" fontId="45" fillId="0" borderId="14" xfId="0" applyFont="1" applyBorder="1" applyAlignment="1">
      <alignment horizontal="centerContinuous"/>
    </xf>
    <xf numFmtId="175" fontId="77" fillId="20" borderId="14" xfId="0" applyNumberFormat="1" applyFont="1" applyFill="1" applyBorder="1" applyAlignment="1">
      <alignment vertical="center"/>
    </xf>
    <xf numFmtId="179" fontId="47" fillId="0" borderId="16" xfId="0" applyNumberFormat="1" applyFont="1" applyBorder="1" applyAlignment="1">
      <alignment vertical="center"/>
    </xf>
    <xf numFmtId="41" fontId="47" fillId="0" borderId="16" xfId="0" applyNumberFormat="1" applyFont="1" applyBorder="1" applyAlignment="1">
      <alignment vertical="center"/>
    </xf>
    <xf numFmtId="0" fontId="45" fillId="0" borderId="26" xfId="0" applyFont="1" applyBorder="1" applyAlignment="1">
      <alignment vertical="center"/>
    </xf>
    <xf numFmtId="0" fontId="49" fillId="0" borderId="29" xfId="0" applyFont="1" applyBorder="1" applyAlignment="1">
      <alignment vertical="center"/>
    </xf>
    <xf numFmtId="0" fontId="45" fillId="0" borderId="23" xfId="0" applyFont="1" applyBorder="1" applyAlignment="1">
      <alignment vertical="center"/>
    </xf>
    <xf numFmtId="184" fontId="45" fillId="0" borderId="39" xfId="4" applyNumberFormat="1" applyFont="1" applyBorder="1" applyAlignment="1">
      <alignment vertical="center"/>
    </xf>
    <xf numFmtId="184" fontId="45" fillId="0" borderId="40" xfId="4" applyNumberFormat="1" applyFont="1" applyBorder="1" applyAlignment="1">
      <alignment vertical="center"/>
    </xf>
    <xf numFmtId="184" fontId="45" fillId="0" borderId="41" xfId="4" applyNumberFormat="1" applyFont="1" applyBorder="1" applyAlignment="1">
      <alignment vertical="center"/>
    </xf>
    <xf numFmtId="184" fontId="27" fillId="0" borderId="0" xfId="4" applyNumberFormat="1" applyFont="1" applyFill="1" applyBorder="1"/>
    <xf numFmtId="1" fontId="79" fillId="0" borderId="0" xfId="0" applyNumberFormat="1" applyFont="1"/>
    <xf numFmtId="185" fontId="0" fillId="0" borderId="0" xfId="0" applyNumberFormat="1"/>
    <xf numFmtId="1" fontId="0" fillId="0" borderId="0" xfId="0" applyNumberFormat="1"/>
    <xf numFmtId="0" fontId="80" fillId="2" borderId="0" xfId="0" applyFont="1" applyFill="1" applyAlignment="1">
      <alignment horizontal="left"/>
    </xf>
    <xf numFmtId="1" fontId="81" fillId="0" borderId="0" xfId="0" applyNumberFormat="1" applyFont="1"/>
    <xf numFmtId="185" fontId="81" fillId="0" borderId="0" xfId="0" applyNumberFormat="1" applyFont="1"/>
    <xf numFmtId="2" fontId="0" fillId="0" borderId="0" xfId="0" applyNumberFormat="1"/>
    <xf numFmtId="0" fontId="82" fillId="0" borderId="0" xfId="0" applyFont="1"/>
    <xf numFmtId="170" fontId="59" fillId="13" borderId="0" xfId="0" applyNumberFormat="1" applyFont="1" applyFill="1"/>
    <xf numFmtId="0" fontId="82" fillId="0" borderId="0" xfId="0" applyFont="1" applyAlignment="1">
      <alignment horizontal="left" vertical="top"/>
    </xf>
    <xf numFmtId="41" fontId="58" fillId="0" borderId="0" xfId="0" applyNumberFormat="1" applyFont="1"/>
    <xf numFmtId="43" fontId="43" fillId="0" borderId="0" xfId="0" applyNumberFormat="1" applyFont="1"/>
    <xf numFmtId="186" fontId="47" fillId="0" borderId="0" xfId="0" applyNumberFormat="1" applyFont="1"/>
    <xf numFmtId="170" fontId="43" fillId="0" borderId="5" xfId="2" applyNumberFormat="1" applyFont="1" applyFill="1" applyBorder="1" applyAlignment="1">
      <alignment vertical="center"/>
    </xf>
    <xf numFmtId="170" fontId="48" fillId="13" borderId="5" xfId="0" quotePrefix="1" applyNumberFormat="1" applyFont="1" applyFill="1" applyBorder="1" applyAlignment="1">
      <alignment vertical="center"/>
    </xf>
    <xf numFmtId="2" fontId="54" fillId="0" borderId="0" xfId="0" applyNumberFormat="1" applyFont="1"/>
    <xf numFmtId="2" fontId="54" fillId="0" borderId="0" xfId="4" applyNumberFormat="1" applyFont="1"/>
    <xf numFmtId="0" fontId="45" fillId="0" borderId="0" xfId="0" applyFont="1" applyAlignment="1">
      <alignment horizontal="centerContinuous"/>
    </xf>
    <xf numFmtId="41" fontId="58" fillId="0" borderId="2" xfId="0" applyNumberFormat="1" applyFont="1" applyBorder="1"/>
    <xf numFmtId="41" fontId="50" fillId="0" borderId="2" xfId="0" applyNumberFormat="1" applyFont="1" applyBorder="1"/>
    <xf numFmtId="2" fontId="58" fillId="0" borderId="2" xfId="0" applyNumberFormat="1" applyFont="1" applyBorder="1"/>
    <xf numFmtId="177" fontId="45" fillId="0" borderId="1" xfId="0" applyNumberFormat="1" applyFont="1" applyBorder="1" applyAlignment="1">
      <alignment horizontal="center"/>
    </xf>
    <xf numFmtId="175" fontId="45" fillId="0" borderId="1" xfId="0" applyNumberFormat="1" applyFont="1" applyBorder="1" applyAlignment="1">
      <alignment horizontal="center"/>
    </xf>
    <xf numFmtId="0" fontId="43" fillId="0" borderId="1" xfId="0" applyFont="1" applyBorder="1"/>
    <xf numFmtId="170" fontId="59" fillId="13" borderId="42" xfId="0" applyNumberFormat="1" applyFont="1" applyFill="1" applyBorder="1"/>
    <xf numFmtId="0" fontId="43" fillId="0" borderId="4" xfId="0" applyFont="1" applyBorder="1"/>
    <xf numFmtId="43" fontId="0" fillId="0" borderId="0" xfId="0" applyNumberFormat="1"/>
    <xf numFmtId="9" fontId="0" fillId="0" borderId="0" xfId="0" applyNumberFormat="1"/>
    <xf numFmtId="0" fontId="0" fillId="0" borderId="24" xfId="0" applyBorder="1"/>
    <xf numFmtId="0" fontId="83" fillId="0" borderId="43" xfId="0" applyFont="1" applyBorder="1" applyAlignment="1">
      <alignment horizontal="center"/>
    </xf>
    <xf numFmtId="0" fontId="83" fillId="0" borderId="43" xfId="0" applyFont="1" applyBorder="1" applyAlignment="1">
      <alignment horizontal="centerContinuous"/>
    </xf>
    <xf numFmtId="0" fontId="82" fillId="0" borderId="0" xfId="0" applyFont="1"/>
    <xf numFmtId="0" fontId="82" fillId="0" borderId="2" xfId="0" applyFont="1" applyBorder="1" applyAlignment="1">
      <alignment horizontal="center"/>
    </xf>
    <xf numFmtId="0" fontId="27" fillId="0" borderId="0" xfId="0" applyFont="1" applyAlignment="1">
      <alignment horizontal="center"/>
    </xf>
    <xf numFmtId="0" fontId="3" fillId="3" borderId="27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1"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[3]Market!$M$1:$S$1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[3]Market!$M$6:$S$6</c:f>
              <c:numCache>
                <c:formatCode>General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[3]Market!$M$1:$S$1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[3]Market!$M$12:$S$12</c:f>
              <c:numCache>
                <c:formatCode>General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[3]Market!$M$1:$S$1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[3]Market!$M$18:$S$18</c:f>
              <c:numCache>
                <c:formatCode>General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[3]Market!$H$1:$S$1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[3]Market!$H$2:$S$2</c:f>
              <c:numCache>
                <c:formatCode>General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Aramark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[3]Market!$H$1:$S$1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[3]Market!$H$8:$S$8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[3]Market!$H$1:$S$1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[3]Market!$H$14:$S$14</c:f>
              <c:numCache>
                <c:formatCode>General</c:formatCode>
                <c:ptCount val="12"/>
                <c:pt idx="0">
                  <c:v>0</c:v>
                </c:pt>
                <c:pt idx="1">
                  <c:v>-8.4745762711864406E-3</c:v>
                </c:pt>
                <c:pt idx="2">
                  <c:v>0.47008547008547008</c:v>
                </c:pt>
                <c:pt idx="3">
                  <c:v>0.11627906976744186</c:v>
                </c:pt>
                <c:pt idx="4">
                  <c:v>1.5625E-2</c:v>
                </c:pt>
                <c:pt idx="5">
                  <c:v>-6.6666666666666666E-2</c:v>
                </c:pt>
                <c:pt idx="6">
                  <c:v>0</c:v>
                </c:pt>
                <c:pt idx="7">
                  <c:v>4.3715846994535519E-2</c:v>
                </c:pt>
                <c:pt idx="8">
                  <c:v>-0.10471204188481675</c:v>
                </c:pt>
                <c:pt idx="9">
                  <c:v>-0.29239766081871343</c:v>
                </c:pt>
                <c:pt idx="10">
                  <c:v>0.80165289256198347</c:v>
                </c:pt>
                <c:pt idx="11">
                  <c:v>7.000000000000009E-2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Markets!$H$9:$S$9</c:f>
              <c:numCache>
                <c:formatCode>0%</c:formatCode>
                <c:ptCount val="12"/>
                <c:pt idx="0">
                  <c:v>0.14343434343434344</c:v>
                </c:pt>
                <c:pt idx="1">
                  <c:v>0.14247542223342577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0.20200000000000001</c:v>
                </c:pt>
                <c:pt idx="11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Markets!$H$15:$S$15</c:f>
              <c:numCache>
                <c:formatCode>0%</c:formatCode>
                <c:ptCount val="12"/>
                <c:pt idx="0">
                  <c:v>8.6573734409391048E-2</c:v>
                </c:pt>
                <c:pt idx="1">
                  <c:v>8.2919914953933374E-2</c:v>
                </c:pt>
                <c:pt idx="2">
                  <c:v>0.11551376762928139</c:v>
                </c:pt>
                <c:pt idx="3">
                  <c:v>0.12577792335407795</c:v>
                </c:pt>
                <c:pt idx="4">
                  <c:v>0.12468030690537084</c:v>
                </c:pt>
                <c:pt idx="5">
                  <c:v>0.11636828644501279</c:v>
                </c:pt>
                <c:pt idx="6">
                  <c:v>9.1683366733466928E-2</c:v>
                </c:pt>
                <c:pt idx="7">
                  <c:v>7.3887814313346234E-2</c:v>
                </c:pt>
                <c:pt idx="8">
                  <c:v>6.7938021454112041E-2</c:v>
                </c:pt>
                <c:pt idx="9">
                  <c:v>5.9024390243902436E-2</c:v>
                </c:pt>
                <c:pt idx="10">
                  <c:v>0.10064635272391505</c:v>
                </c:pt>
                <c:pt idx="11">
                  <c:v>0.10207734352093756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360-84CE-7797F16A918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Markets!$H$21:$S$21</c:f>
              <c:numCache>
                <c:formatCode>0%</c:formatCode>
                <c:ptCount val="12"/>
                <c:pt idx="0">
                  <c:v>0.1464503042596349</c:v>
                </c:pt>
                <c:pt idx="1">
                  <c:v>0.14989994542477714</c:v>
                </c:pt>
                <c:pt idx="2">
                  <c:v>0.16835422693667629</c:v>
                </c:pt>
                <c:pt idx="3">
                  <c:v>0.16809684339564818</c:v>
                </c:pt>
                <c:pt idx="4">
                  <c:v>0.15372267237425469</c:v>
                </c:pt>
                <c:pt idx="5">
                  <c:v>0.1417267203617352</c:v>
                </c:pt>
                <c:pt idx="6">
                  <c:v>0.14358801750252442</c:v>
                </c:pt>
                <c:pt idx="7">
                  <c:v>0.14850859453993934</c:v>
                </c:pt>
                <c:pt idx="8">
                  <c:v>0.15938667697461667</c:v>
                </c:pt>
                <c:pt idx="9">
                  <c:v>0.18395748987854252</c:v>
                </c:pt>
                <c:pt idx="10">
                  <c:v>0.16676283900750144</c:v>
                </c:pt>
                <c:pt idx="11">
                  <c:v>0.15374934452018876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360-84CE-7797F16A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0.20200000000000001</c:v>
                </c:pt>
                <c:pt idx="12">
                  <c:v>0.20399999999999999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'Routes and Operating Margin'!$A$25:$A$37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'Routes and Operating Margin'!$B$25:$B$37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Sheet7!$A$26:$A$38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Sheet7!$B$26:$B$38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26</xdr:row>
      <xdr:rowOff>148590</xdr:rowOff>
    </xdr:from>
    <xdr:to>
      <xdr:col>29</xdr:col>
      <xdr:colOff>457200</xdr:colOff>
      <xdr:row>41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26670</xdr:rowOff>
    </xdr:from>
    <xdr:to>
      <xdr:col>8</xdr:col>
      <xdr:colOff>482782</xdr:colOff>
      <xdr:row>50</xdr:row>
      <xdr:rowOff>26669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578592</xdr:colOff>
      <xdr:row>34</xdr:row>
      <xdr:rowOff>147987</xdr:rowOff>
    </xdr:from>
    <xdr:to>
      <xdr:col>19</xdr:col>
      <xdr:colOff>228072</xdr:colOff>
      <xdr:row>49</xdr:row>
      <xdr:rowOff>147986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148627</xdr:colOff>
      <xdr:row>26</xdr:row>
      <xdr:rowOff>139989</xdr:rowOff>
    </xdr:from>
    <xdr:to>
      <xdr:col>10</xdr:col>
      <xdr:colOff>531137</xdr:colOff>
      <xdr:row>40</xdr:row>
      <xdr:rowOff>113319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Finance\Financial_Analysis\Commercial%20Services\Cintas_Corporation\Cintas%20DCF\Cintas%20Corporation%20v3.xlsx" TargetMode="External"/><Relationship Id="rId1" Type="http://schemas.openxmlformats.org/officeDocument/2006/relationships/externalLinkPath" Target="/Finance/Financial_Analysis/Commercial%20Services/Cintas_Corporation/Cintas%20DCF/Cintas%20Corporation%20v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vin%20H\docs\Study\M&amp;A\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v3.xlsx</v>
          </cell>
          <cell r="Y2" t="str">
            <v>Outperform</v>
          </cell>
        </row>
        <row r="3">
          <cell r="G3">
            <v>43417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43417</v>
          </cell>
          <cell r="K30">
            <v>93.52</v>
          </cell>
          <cell r="O30" t="e">
            <v>#NAME?</v>
          </cell>
          <cell r="P30">
            <v>78.569999999999993</v>
          </cell>
        </row>
        <row r="31">
          <cell r="J31">
            <v>43416</v>
          </cell>
          <cell r="K31">
            <v>93.07</v>
          </cell>
          <cell r="O31">
            <v>43143</v>
          </cell>
          <cell r="P31">
            <v>77.92</v>
          </cell>
        </row>
        <row r="32">
          <cell r="J32">
            <v>43415</v>
          </cell>
          <cell r="K32">
            <v>95.67</v>
          </cell>
          <cell r="O32">
            <v>43140</v>
          </cell>
          <cell r="P32">
            <v>77.94</v>
          </cell>
        </row>
        <row r="33">
          <cell r="J33">
            <v>43414</v>
          </cell>
          <cell r="K33">
            <v>95.67</v>
          </cell>
          <cell r="O33">
            <v>43139</v>
          </cell>
          <cell r="P33">
            <v>76.06</v>
          </cell>
        </row>
        <row r="34">
          <cell r="J34">
            <v>43413</v>
          </cell>
          <cell r="K34">
            <v>95.67</v>
          </cell>
          <cell r="O34">
            <v>43138</v>
          </cell>
          <cell r="P34">
            <v>77.959999999999994</v>
          </cell>
        </row>
        <row r="35">
          <cell r="J35">
            <v>43412</v>
          </cell>
          <cell r="K35">
            <v>98.54</v>
          </cell>
          <cell r="O35">
            <v>43137</v>
          </cell>
          <cell r="P35">
            <v>78.959999999999994</v>
          </cell>
        </row>
        <row r="36">
          <cell r="J36">
            <v>43411</v>
          </cell>
          <cell r="K36">
            <v>99.06</v>
          </cell>
          <cell r="O36">
            <v>43136</v>
          </cell>
          <cell r="P36">
            <v>78.819999999999993</v>
          </cell>
        </row>
        <row r="37">
          <cell r="J37">
            <v>43410</v>
          </cell>
          <cell r="K37">
            <v>96.58</v>
          </cell>
          <cell r="O37">
            <v>43133</v>
          </cell>
          <cell r="P37">
            <v>81.22</v>
          </cell>
        </row>
        <row r="38">
          <cell r="J38">
            <v>43409</v>
          </cell>
          <cell r="K38">
            <v>97.75</v>
          </cell>
          <cell r="O38">
            <v>43132</v>
          </cell>
          <cell r="P38">
            <v>81.84</v>
          </cell>
        </row>
        <row r="39">
          <cell r="J39">
            <v>43408</v>
          </cell>
          <cell r="K39">
            <v>97.96</v>
          </cell>
          <cell r="O39">
            <v>43131</v>
          </cell>
          <cell r="P39">
            <v>83.17</v>
          </cell>
        </row>
        <row r="40">
          <cell r="J40">
            <v>43407</v>
          </cell>
          <cell r="K40">
            <v>97.96</v>
          </cell>
          <cell r="O40">
            <v>43130</v>
          </cell>
          <cell r="P40">
            <v>83.11</v>
          </cell>
        </row>
        <row r="41">
          <cell r="J41">
            <v>43406</v>
          </cell>
          <cell r="K41">
            <v>97.96</v>
          </cell>
          <cell r="O41">
            <v>43129</v>
          </cell>
          <cell r="P41">
            <v>83.74</v>
          </cell>
        </row>
        <row r="42">
          <cell r="J42">
            <v>43405</v>
          </cell>
          <cell r="K42">
            <v>97.45</v>
          </cell>
          <cell r="O42">
            <v>43126</v>
          </cell>
          <cell r="P42">
            <v>84.94</v>
          </cell>
        </row>
        <row r="43">
          <cell r="J43">
            <v>43404</v>
          </cell>
          <cell r="K43">
            <v>92.17</v>
          </cell>
          <cell r="O43">
            <v>43125</v>
          </cell>
          <cell r="P43">
            <v>84.53</v>
          </cell>
        </row>
        <row r="44">
          <cell r="J44">
            <v>43403</v>
          </cell>
          <cell r="K44">
            <v>92.11</v>
          </cell>
          <cell r="O44">
            <v>43124</v>
          </cell>
          <cell r="P44">
            <v>83.75</v>
          </cell>
        </row>
        <row r="45">
          <cell r="J45">
            <v>43402</v>
          </cell>
          <cell r="K45">
            <v>93.76</v>
          </cell>
          <cell r="O45">
            <v>43123</v>
          </cell>
          <cell r="P45">
            <v>84.2</v>
          </cell>
        </row>
        <row r="46">
          <cell r="J46">
            <v>43401</v>
          </cell>
          <cell r="K46">
            <v>97.44</v>
          </cell>
          <cell r="O46">
            <v>43122</v>
          </cell>
          <cell r="P46">
            <v>82.96</v>
          </cell>
        </row>
        <row r="47">
          <cell r="J47">
            <v>43400</v>
          </cell>
          <cell r="K47">
            <v>97.44</v>
          </cell>
          <cell r="O47">
            <v>43119</v>
          </cell>
          <cell r="P47">
            <v>83.01</v>
          </cell>
        </row>
        <row r="48">
          <cell r="J48">
            <v>43399</v>
          </cell>
          <cell r="K48">
            <v>97.44</v>
          </cell>
          <cell r="O48">
            <v>43118</v>
          </cell>
          <cell r="P48">
            <v>82.41</v>
          </cell>
        </row>
        <row r="49">
          <cell r="J49">
            <v>43398</v>
          </cell>
          <cell r="K49">
            <v>96.43</v>
          </cell>
          <cell r="O49">
            <v>43117</v>
          </cell>
          <cell r="P49">
            <v>82.51</v>
          </cell>
        </row>
        <row r="50">
          <cell r="J50">
            <v>43397</v>
          </cell>
          <cell r="K50">
            <v>92.88</v>
          </cell>
          <cell r="O50">
            <v>43116</v>
          </cell>
          <cell r="P50">
            <v>82.22</v>
          </cell>
        </row>
        <row r="51">
          <cell r="J51">
            <v>43396</v>
          </cell>
          <cell r="K51">
            <v>100.24</v>
          </cell>
          <cell r="O51">
            <v>43112</v>
          </cell>
          <cell r="P51">
            <v>80.83</v>
          </cell>
        </row>
        <row r="52">
          <cell r="J52">
            <v>43395</v>
          </cell>
          <cell r="K52">
            <v>103.53</v>
          </cell>
          <cell r="O52">
            <v>43111</v>
          </cell>
          <cell r="P52">
            <v>84.74</v>
          </cell>
        </row>
        <row r="53">
          <cell r="J53">
            <v>43394</v>
          </cell>
          <cell r="K53">
            <v>103.22</v>
          </cell>
          <cell r="O53">
            <v>43110</v>
          </cell>
          <cell r="P53">
            <v>85.7</v>
          </cell>
        </row>
        <row r="54">
          <cell r="J54">
            <v>43393</v>
          </cell>
          <cell r="K54">
            <v>103.22</v>
          </cell>
          <cell r="O54">
            <v>43109</v>
          </cell>
          <cell r="P54">
            <v>86.71</v>
          </cell>
        </row>
        <row r="55">
          <cell r="J55">
            <v>43392</v>
          </cell>
          <cell r="K55">
            <v>103.22</v>
          </cell>
          <cell r="O55">
            <v>43108</v>
          </cell>
          <cell r="P55">
            <v>87.5</v>
          </cell>
        </row>
        <row r="56">
          <cell r="J56">
            <v>43391</v>
          </cell>
          <cell r="K56">
            <v>103.82</v>
          </cell>
          <cell r="O56">
            <v>43105</v>
          </cell>
          <cell r="P56">
            <v>86.75</v>
          </cell>
        </row>
        <row r="57">
          <cell r="J57">
            <v>43390</v>
          </cell>
          <cell r="K57">
            <v>106.07</v>
          </cell>
          <cell r="O57">
            <v>43104</v>
          </cell>
          <cell r="P57">
            <v>87.61</v>
          </cell>
        </row>
        <row r="58">
          <cell r="J58">
            <v>43389</v>
          </cell>
          <cell r="K58">
            <v>106.01</v>
          </cell>
          <cell r="O58">
            <v>43103</v>
          </cell>
          <cell r="P58">
            <v>88.45</v>
          </cell>
        </row>
        <row r="59">
          <cell r="J59">
            <v>43388</v>
          </cell>
          <cell r="K59">
            <v>99.45</v>
          </cell>
          <cell r="O59">
            <v>43102</v>
          </cell>
          <cell r="P59">
            <v>89.08</v>
          </cell>
        </row>
        <row r="60">
          <cell r="J60">
            <v>43387</v>
          </cell>
          <cell r="K60">
            <v>99.51</v>
          </cell>
          <cell r="O60">
            <v>43098</v>
          </cell>
          <cell r="P60">
            <v>91.49</v>
          </cell>
        </row>
        <row r="61">
          <cell r="J61">
            <v>43386</v>
          </cell>
          <cell r="K61">
            <v>99.51</v>
          </cell>
          <cell r="O61">
            <v>43097</v>
          </cell>
          <cell r="P61">
            <v>91.62</v>
          </cell>
        </row>
        <row r="62">
          <cell r="J62">
            <v>43385</v>
          </cell>
          <cell r="K62">
            <v>99.51</v>
          </cell>
          <cell r="O62">
            <v>43096</v>
          </cell>
          <cell r="P62">
            <v>90.84</v>
          </cell>
        </row>
        <row r="63">
          <cell r="J63">
            <v>43384</v>
          </cell>
          <cell r="K63">
            <v>97.3</v>
          </cell>
          <cell r="O63">
            <v>43095</v>
          </cell>
          <cell r="P63">
            <v>90.42</v>
          </cell>
        </row>
        <row r="64">
          <cell r="J64">
            <v>43383</v>
          </cell>
          <cell r="K64">
            <v>98.44</v>
          </cell>
          <cell r="O64">
            <v>43091</v>
          </cell>
          <cell r="P64">
            <v>90.51</v>
          </cell>
        </row>
        <row r="65">
          <cell r="J65">
            <v>43382</v>
          </cell>
          <cell r="K65">
            <v>104.27</v>
          </cell>
          <cell r="O65">
            <v>43090</v>
          </cell>
          <cell r="P65">
            <v>89.7</v>
          </cell>
        </row>
        <row r="66">
          <cell r="J66">
            <v>43381</v>
          </cell>
          <cell r="K66">
            <v>101.33</v>
          </cell>
          <cell r="O66">
            <v>43089</v>
          </cell>
          <cell r="P66">
            <v>89.34</v>
          </cell>
        </row>
        <row r="67">
          <cell r="J67">
            <v>43380</v>
          </cell>
          <cell r="K67">
            <v>101.09</v>
          </cell>
          <cell r="O67">
            <v>43088</v>
          </cell>
          <cell r="P67">
            <v>89</v>
          </cell>
        </row>
        <row r="68">
          <cell r="J68">
            <v>43379</v>
          </cell>
          <cell r="K68">
            <v>101.09</v>
          </cell>
          <cell r="O68">
            <v>43087</v>
          </cell>
          <cell r="P68">
            <v>90.49</v>
          </cell>
        </row>
        <row r="69">
          <cell r="J69">
            <v>43378</v>
          </cell>
          <cell r="K69">
            <v>101.09</v>
          </cell>
          <cell r="O69">
            <v>43084</v>
          </cell>
          <cell r="P69">
            <v>90.82</v>
          </cell>
        </row>
        <row r="70">
          <cell r="J70">
            <v>43377</v>
          </cell>
          <cell r="K70">
            <v>98.75</v>
          </cell>
          <cell r="O70">
            <v>43083</v>
          </cell>
          <cell r="P70">
            <v>90.35</v>
          </cell>
        </row>
        <row r="71">
          <cell r="J71">
            <v>43376</v>
          </cell>
          <cell r="K71">
            <v>99.68</v>
          </cell>
          <cell r="O71">
            <v>43082</v>
          </cell>
          <cell r="P71">
            <v>89.93</v>
          </cell>
        </row>
        <row r="72">
          <cell r="J72">
            <v>43375</v>
          </cell>
          <cell r="K72">
            <v>99</v>
          </cell>
          <cell r="O72">
            <v>43081</v>
          </cell>
          <cell r="P72">
            <v>89.32</v>
          </cell>
        </row>
        <row r="73">
          <cell r="J73">
            <v>43374</v>
          </cell>
          <cell r="K73">
            <v>98.62</v>
          </cell>
          <cell r="O73">
            <v>43080</v>
          </cell>
          <cell r="P73">
            <v>92.25</v>
          </cell>
        </row>
        <row r="74">
          <cell r="J74">
            <v>43373</v>
          </cell>
          <cell r="K74">
            <v>96.97</v>
          </cell>
          <cell r="O74">
            <v>43077</v>
          </cell>
          <cell r="P74">
            <v>91.52</v>
          </cell>
        </row>
        <row r="75">
          <cell r="J75">
            <v>43372</v>
          </cell>
          <cell r="K75">
            <v>96.97</v>
          </cell>
          <cell r="O75">
            <v>43076</v>
          </cell>
          <cell r="P75">
            <v>91.08</v>
          </cell>
        </row>
        <row r="76">
          <cell r="J76">
            <v>43371</v>
          </cell>
          <cell r="K76">
            <v>96.97</v>
          </cell>
          <cell r="O76">
            <v>43075</v>
          </cell>
          <cell r="P76">
            <v>90.94</v>
          </cell>
        </row>
        <row r="77">
          <cell r="J77">
            <v>43370</v>
          </cell>
          <cell r="K77">
            <v>97.97</v>
          </cell>
          <cell r="O77">
            <v>43074</v>
          </cell>
          <cell r="P77">
            <v>90.66</v>
          </cell>
        </row>
        <row r="78">
          <cell r="J78">
            <v>43369</v>
          </cell>
          <cell r="K78">
            <v>98.08</v>
          </cell>
          <cell r="O78">
            <v>43073</v>
          </cell>
          <cell r="P78">
            <v>91.32</v>
          </cell>
        </row>
        <row r="79">
          <cell r="J79">
            <v>43368</v>
          </cell>
          <cell r="K79">
            <v>96.28</v>
          </cell>
          <cell r="O79">
            <v>43070</v>
          </cell>
          <cell r="P79">
            <v>91.22</v>
          </cell>
        </row>
        <row r="80">
          <cell r="J80">
            <v>43367</v>
          </cell>
          <cell r="K80">
            <v>97.63</v>
          </cell>
          <cell r="O80">
            <v>43069</v>
          </cell>
          <cell r="P80">
            <v>91.56</v>
          </cell>
        </row>
        <row r="81">
          <cell r="J81">
            <v>43366</v>
          </cell>
          <cell r="K81">
            <v>97.84</v>
          </cell>
          <cell r="O81">
            <v>43068</v>
          </cell>
          <cell r="P81">
            <v>90.35</v>
          </cell>
        </row>
        <row r="82">
          <cell r="J82">
            <v>43365</v>
          </cell>
          <cell r="K82">
            <v>97.84</v>
          </cell>
          <cell r="O82">
            <v>43067</v>
          </cell>
          <cell r="P82">
            <v>89.57</v>
          </cell>
        </row>
        <row r="83">
          <cell r="J83">
            <v>43364</v>
          </cell>
          <cell r="K83">
            <v>97.84</v>
          </cell>
          <cell r="O83">
            <v>43066</v>
          </cell>
          <cell r="P83">
            <v>89.2</v>
          </cell>
        </row>
        <row r="84">
          <cell r="J84">
            <v>43363</v>
          </cell>
          <cell r="K84">
            <v>100.4</v>
          </cell>
          <cell r="O84">
            <v>43063</v>
          </cell>
          <cell r="P84">
            <v>88.74</v>
          </cell>
        </row>
        <row r="85">
          <cell r="J85">
            <v>43362</v>
          </cell>
          <cell r="K85">
            <v>99.77</v>
          </cell>
          <cell r="O85">
            <v>43061</v>
          </cell>
          <cell r="P85">
            <v>88.66</v>
          </cell>
        </row>
        <row r="86">
          <cell r="J86">
            <v>43361</v>
          </cell>
          <cell r="K86">
            <v>99.56</v>
          </cell>
          <cell r="O86">
            <v>43060</v>
          </cell>
          <cell r="P86">
            <v>88.58</v>
          </cell>
        </row>
        <row r="87">
          <cell r="J87">
            <v>43360</v>
          </cell>
          <cell r="K87">
            <v>98.15</v>
          </cell>
          <cell r="O87">
            <v>43059</v>
          </cell>
          <cell r="P87">
            <v>88.38</v>
          </cell>
        </row>
        <row r="88">
          <cell r="J88">
            <v>43359</v>
          </cell>
          <cell r="K88">
            <v>99.41</v>
          </cell>
          <cell r="O88">
            <v>43056</v>
          </cell>
          <cell r="P88">
            <v>89.02</v>
          </cell>
        </row>
        <row r="89">
          <cell r="J89">
            <v>43358</v>
          </cell>
          <cell r="K89">
            <v>99.41</v>
          </cell>
          <cell r="O89">
            <v>43055</v>
          </cell>
          <cell r="P89">
            <v>89.69</v>
          </cell>
        </row>
        <row r="90">
          <cell r="J90">
            <v>43357</v>
          </cell>
          <cell r="K90">
            <v>99.41</v>
          </cell>
          <cell r="O90">
            <v>43054</v>
          </cell>
          <cell r="P90">
            <v>89.82</v>
          </cell>
        </row>
        <row r="91">
          <cell r="J91">
            <v>43356</v>
          </cell>
          <cell r="K91">
            <v>99.57</v>
          </cell>
          <cell r="O91">
            <v>43053</v>
          </cell>
          <cell r="P91">
            <v>90.71</v>
          </cell>
        </row>
        <row r="92">
          <cell r="J92">
            <v>43355</v>
          </cell>
          <cell r="K92">
            <v>98.58</v>
          </cell>
          <cell r="O92">
            <v>43052</v>
          </cell>
          <cell r="P92">
            <v>89.52</v>
          </cell>
        </row>
        <row r="93">
          <cell r="J93">
            <v>43354</v>
          </cell>
          <cell r="K93">
            <v>96.71</v>
          </cell>
          <cell r="O93">
            <v>43049</v>
          </cell>
          <cell r="P93">
            <v>88.74</v>
          </cell>
        </row>
        <row r="94">
          <cell r="J94">
            <v>43353</v>
          </cell>
          <cell r="K94">
            <v>97.51</v>
          </cell>
          <cell r="O94">
            <v>43048</v>
          </cell>
          <cell r="P94">
            <v>89.31</v>
          </cell>
        </row>
        <row r="95">
          <cell r="J95">
            <v>43352</v>
          </cell>
          <cell r="K95">
            <v>98.04</v>
          </cell>
          <cell r="O95">
            <v>43047</v>
          </cell>
          <cell r="P95">
            <v>90.24</v>
          </cell>
        </row>
        <row r="96">
          <cell r="J96">
            <v>43351</v>
          </cell>
          <cell r="K96">
            <v>98.04</v>
          </cell>
          <cell r="O96">
            <v>43046</v>
          </cell>
          <cell r="P96">
            <v>90</v>
          </cell>
        </row>
        <row r="97">
          <cell r="J97">
            <v>43350</v>
          </cell>
          <cell r="K97">
            <v>98.04</v>
          </cell>
          <cell r="O97">
            <v>43045</v>
          </cell>
          <cell r="P97">
            <v>88.61</v>
          </cell>
        </row>
        <row r="98">
          <cell r="J98">
            <v>43349</v>
          </cell>
          <cell r="K98">
            <v>96.16</v>
          </cell>
          <cell r="O98">
            <v>43042</v>
          </cell>
          <cell r="P98">
            <v>88.76</v>
          </cell>
        </row>
        <row r="99">
          <cell r="J99">
            <v>43348</v>
          </cell>
          <cell r="K99">
            <v>96.6</v>
          </cell>
          <cell r="O99">
            <v>43041</v>
          </cell>
          <cell r="P99">
            <v>89.45</v>
          </cell>
        </row>
        <row r="100">
          <cell r="J100">
            <v>43347</v>
          </cell>
          <cell r="K100">
            <v>95.78</v>
          </cell>
          <cell r="O100">
            <v>43040</v>
          </cell>
          <cell r="P100">
            <v>87.21</v>
          </cell>
        </row>
        <row r="101">
          <cell r="J101">
            <v>43346</v>
          </cell>
          <cell r="K101">
            <v>99.98</v>
          </cell>
          <cell r="O101">
            <v>43039</v>
          </cell>
          <cell r="P101">
            <v>87.76</v>
          </cell>
        </row>
        <row r="102">
          <cell r="J102">
            <v>43345</v>
          </cell>
          <cell r="K102">
            <v>99.98</v>
          </cell>
          <cell r="O102">
            <v>43038</v>
          </cell>
          <cell r="P102">
            <v>87.76</v>
          </cell>
        </row>
        <row r="103">
          <cell r="J103">
            <v>43344</v>
          </cell>
          <cell r="K103">
            <v>99.98</v>
          </cell>
          <cell r="O103">
            <v>43035</v>
          </cell>
          <cell r="P103">
            <v>87.67</v>
          </cell>
        </row>
        <row r="104">
          <cell r="J104">
            <v>43343</v>
          </cell>
          <cell r="K104">
            <v>99.98</v>
          </cell>
          <cell r="O104">
            <v>43034</v>
          </cell>
          <cell r="P104">
            <v>87.49</v>
          </cell>
        </row>
        <row r="105">
          <cell r="J105">
            <v>43342</v>
          </cell>
          <cell r="K105">
            <v>99.26</v>
          </cell>
          <cell r="O105">
            <v>43033</v>
          </cell>
          <cell r="P105">
            <v>86.93</v>
          </cell>
        </row>
        <row r="106">
          <cell r="J106">
            <v>43341</v>
          </cell>
          <cell r="K106">
            <v>99.96</v>
          </cell>
          <cell r="O106">
            <v>43032</v>
          </cell>
          <cell r="P106">
            <v>86.82</v>
          </cell>
        </row>
        <row r="107">
          <cell r="J107">
            <v>43340</v>
          </cell>
          <cell r="K107">
            <v>98.92</v>
          </cell>
          <cell r="O107">
            <v>43031</v>
          </cell>
          <cell r="P107">
            <v>87.73</v>
          </cell>
        </row>
        <row r="108">
          <cell r="J108">
            <v>43339</v>
          </cell>
          <cell r="K108">
            <v>100.03</v>
          </cell>
          <cell r="O108">
            <v>43028</v>
          </cell>
          <cell r="P108">
            <v>87.76</v>
          </cell>
        </row>
        <row r="109">
          <cell r="J109">
            <v>43338</v>
          </cell>
          <cell r="K109">
            <v>98.76</v>
          </cell>
          <cell r="O109">
            <v>43027</v>
          </cell>
          <cell r="P109">
            <v>87.24</v>
          </cell>
        </row>
        <row r="110">
          <cell r="J110">
            <v>43337</v>
          </cell>
          <cell r="K110">
            <v>98.76</v>
          </cell>
          <cell r="O110">
            <v>43026</v>
          </cell>
          <cell r="P110">
            <v>86.22</v>
          </cell>
        </row>
        <row r="111">
          <cell r="J111">
            <v>43336</v>
          </cell>
          <cell r="K111">
            <v>98.76</v>
          </cell>
          <cell r="O111">
            <v>43025</v>
          </cell>
          <cell r="P111">
            <v>86.03</v>
          </cell>
        </row>
        <row r="112">
          <cell r="J112">
            <v>43335</v>
          </cell>
          <cell r="K112">
            <v>99.09</v>
          </cell>
          <cell r="O112">
            <v>43024</v>
          </cell>
          <cell r="P112">
            <v>85.21</v>
          </cell>
        </row>
        <row r="113">
          <cell r="J113">
            <v>43334</v>
          </cell>
          <cell r="K113">
            <v>101.53</v>
          </cell>
          <cell r="O113">
            <v>43021</v>
          </cell>
          <cell r="P113">
            <v>85.02</v>
          </cell>
        </row>
        <row r="114">
          <cell r="J114">
            <v>43333</v>
          </cell>
          <cell r="K114">
            <v>99.74</v>
          </cell>
          <cell r="O114">
            <v>43020</v>
          </cell>
          <cell r="P114">
            <v>85.1</v>
          </cell>
        </row>
        <row r="115">
          <cell r="J115">
            <v>43332</v>
          </cell>
          <cell r="K115">
            <v>99.03</v>
          </cell>
          <cell r="O115">
            <v>43019</v>
          </cell>
          <cell r="P115">
            <v>84.44</v>
          </cell>
        </row>
        <row r="116">
          <cell r="J116">
            <v>43331</v>
          </cell>
          <cell r="K116">
            <v>101.01</v>
          </cell>
          <cell r="O116">
            <v>43018</v>
          </cell>
          <cell r="P116">
            <v>84.07</v>
          </cell>
        </row>
        <row r="117">
          <cell r="J117">
            <v>43330</v>
          </cell>
          <cell r="K117">
            <v>101.01</v>
          </cell>
          <cell r="O117">
            <v>43017</v>
          </cell>
          <cell r="P117">
            <v>83.21</v>
          </cell>
        </row>
        <row r="118">
          <cell r="J118">
            <v>43329</v>
          </cell>
          <cell r="K118">
            <v>101.01</v>
          </cell>
          <cell r="O118">
            <v>43014</v>
          </cell>
          <cell r="P118">
            <v>82.77</v>
          </cell>
        </row>
        <row r="119">
          <cell r="J119">
            <v>43328</v>
          </cell>
          <cell r="K119">
            <v>100.32</v>
          </cell>
          <cell r="O119">
            <v>43013</v>
          </cell>
          <cell r="P119">
            <v>82.91</v>
          </cell>
        </row>
        <row r="120">
          <cell r="J120">
            <v>43327</v>
          </cell>
          <cell r="K120">
            <v>101.81</v>
          </cell>
          <cell r="O120">
            <v>43012</v>
          </cell>
          <cell r="P120">
            <v>82.51</v>
          </cell>
        </row>
        <row r="121">
          <cell r="J121">
            <v>43326</v>
          </cell>
          <cell r="K121">
            <v>103.14</v>
          </cell>
          <cell r="O121">
            <v>43011</v>
          </cell>
          <cell r="P121">
            <v>81.75</v>
          </cell>
        </row>
        <row r="122">
          <cell r="J122">
            <v>43325</v>
          </cell>
          <cell r="K122">
            <v>102.72</v>
          </cell>
          <cell r="O122">
            <v>43010</v>
          </cell>
          <cell r="P122">
            <v>81.77</v>
          </cell>
        </row>
        <row r="123">
          <cell r="J123">
            <v>43324</v>
          </cell>
          <cell r="K123">
            <v>101.46</v>
          </cell>
          <cell r="O123">
            <v>43007</v>
          </cell>
          <cell r="P123">
            <v>80.91</v>
          </cell>
        </row>
        <row r="124">
          <cell r="J124">
            <v>43323</v>
          </cell>
          <cell r="K124">
            <v>101.46</v>
          </cell>
          <cell r="O124">
            <v>43006</v>
          </cell>
          <cell r="P124">
            <v>81.11</v>
          </cell>
        </row>
        <row r="125">
          <cell r="J125">
            <v>43322</v>
          </cell>
          <cell r="K125">
            <v>101.46</v>
          </cell>
          <cell r="O125">
            <v>43005</v>
          </cell>
          <cell r="P125">
            <v>81</v>
          </cell>
        </row>
        <row r="126">
          <cell r="J126">
            <v>43321</v>
          </cell>
          <cell r="K126">
            <v>102.03</v>
          </cell>
          <cell r="O126">
            <v>43004</v>
          </cell>
          <cell r="P126">
            <v>82.28</v>
          </cell>
        </row>
        <row r="127">
          <cell r="J127">
            <v>43320</v>
          </cell>
          <cell r="K127">
            <v>103.32</v>
          </cell>
          <cell r="O127">
            <v>43003</v>
          </cell>
          <cell r="P127">
            <v>82.48</v>
          </cell>
        </row>
        <row r="128">
          <cell r="J128">
            <v>43319</v>
          </cell>
          <cell r="K128">
            <v>105.72</v>
          </cell>
          <cell r="O128">
            <v>43000</v>
          </cell>
          <cell r="P128">
            <v>82.03</v>
          </cell>
        </row>
        <row r="129">
          <cell r="J129">
            <v>43318</v>
          </cell>
          <cell r="K129">
            <v>97.95</v>
          </cell>
          <cell r="O129">
            <v>42999</v>
          </cell>
          <cell r="P129">
            <v>81.790000000000006</v>
          </cell>
        </row>
        <row r="130">
          <cell r="J130">
            <v>43317</v>
          </cell>
          <cell r="K130">
            <v>99.47</v>
          </cell>
          <cell r="O130">
            <v>42998</v>
          </cell>
          <cell r="P130">
            <v>82.4</v>
          </cell>
        </row>
        <row r="131">
          <cell r="J131">
            <v>43316</v>
          </cell>
          <cell r="K131">
            <v>99.47</v>
          </cell>
          <cell r="O131">
            <v>42997</v>
          </cell>
          <cell r="P131">
            <v>82.32</v>
          </cell>
        </row>
        <row r="132">
          <cell r="J132">
            <v>43315</v>
          </cell>
          <cell r="K132">
            <v>99.47</v>
          </cell>
          <cell r="O132">
            <v>42996</v>
          </cell>
          <cell r="P132">
            <v>82.24</v>
          </cell>
        </row>
        <row r="133">
          <cell r="J133">
            <v>43314</v>
          </cell>
          <cell r="K133">
            <v>102.05</v>
          </cell>
          <cell r="O133">
            <v>42993</v>
          </cell>
          <cell r="P133">
            <v>82.68</v>
          </cell>
        </row>
        <row r="134">
          <cell r="J134">
            <v>43313</v>
          </cell>
          <cell r="K134">
            <v>100.97</v>
          </cell>
          <cell r="O134">
            <v>42992</v>
          </cell>
          <cell r="P134">
            <v>82.27</v>
          </cell>
        </row>
        <row r="135">
          <cell r="J135">
            <v>43312</v>
          </cell>
          <cell r="K135">
            <v>100.56</v>
          </cell>
          <cell r="O135">
            <v>42991</v>
          </cell>
          <cell r="P135">
            <v>81.36</v>
          </cell>
        </row>
        <row r="136">
          <cell r="J136">
            <v>43311</v>
          </cell>
          <cell r="K136">
            <v>99.38</v>
          </cell>
          <cell r="O136">
            <v>42990</v>
          </cell>
          <cell r="P136">
            <v>81.75</v>
          </cell>
        </row>
        <row r="137">
          <cell r="J137">
            <v>43310</v>
          </cell>
          <cell r="K137">
            <v>100.04</v>
          </cell>
          <cell r="O137">
            <v>42989</v>
          </cell>
          <cell r="P137">
            <v>82.92</v>
          </cell>
        </row>
        <row r="138">
          <cell r="J138">
            <v>43309</v>
          </cell>
          <cell r="K138">
            <v>100.04</v>
          </cell>
          <cell r="O138">
            <v>42986</v>
          </cell>
          <cell r="P138">
            <v>81.96</v>
          </cell>
        </row>
        <row r="139">
          <cell r="J139">
            <v>43308</v>
          </cell>
          <cell r="K139">
            <v>100.04</v>
          </cell>
          <cell r="O139">
            <v>42985</v>
          </cell>
          <cell r="P139">
            <v>81.5</v>
          </cell>
        </row>
        <row r="140">
          <cell r="J140">
            <v>43307</v>
          </cell>
          <cell r="K140">
            <v>102.28</v>
          </cell>
          <cell r="O140">
            <v>42984</v>
          </cell>
          <cell r="P140">
            <v>80.849999999999994</v>
          </cell>
        </row>
        <row r="141">
          <cell r="J141">
            <v>43306</v>
          </cell>
          <cell r="K141">
            <v>102.18</v>
          </cell>
          <cell r="O141">
            <v>42983</v>
          </cell>
          <cell r="P141">
            <v>80.819999999999993</v>
          </cell>
        </row>
        <row r="142">
          <cell r="J142">
            <v>43305</v>
          </cell>
          <cell r="K142">
            <v>101</v>
          </cell>
          <cell r="O142">
            <v>42979</v>
          </cell>
          <cell r="P142">
            <v>80.83</v>
          </cell>
        </row>
        <row r="143">
          <cell r="J143">
            <v>43304</v>
          </cell>
          <cell r="K143">
            <v>101.65</v>
          </cell>
          <cell r="O143">
            <v>42978</v>
          </cell>
          <cell r="P143">
            <v>80.900000000000006</v>
          </cell>
        </row>
        <row r="144">
          <cell r="J144">
            <v>43303</v>
          </cell>
          <cell r="K144">
            <v>101.9</v>
          </cell>
          <cell r="O144">
            <v>42977</v>
          </cell>
          <cell r="P144">
            <v>80.849999999999994</v>
          </cell>
        </row>
        <row r="145">
          <cell r="J145">
            <v>43302</v>
          </cell>
          <cell r="K145">
            <v>101.9</v>
          </cell>
          <cell r="O145">
            <v>42976</v>
          </cell>
          <cell r="P145">
            <v>81.36</v>
          </cell>
        </row>
        <row r="146">
          <cell r="J146">
            <v>43301</v>
          </cell>
          <cell r="K146">
            <v>101.9</v>
          </cell>
          <cell r="O146">
            <v>42975</v>
          </cell>
          <cell r="P146">
            <v>82</v>
          </cell>
        </row>
        <row r="147">
          <cell r="J147">
            <v>43300</v>
          </cell>
          <cell r="K147">
            <v>102.87</v>
          </cell>
          <cell r="O147">
            <v>42972</v>
          </cell>
          <cell r="P147">
            <v>81.96</v>
          </cell>
        </row>
        <row r="148">
          <cell r="J148">
            <v>43299</v>
          </cell>
          <cell r="K148">
            <v>102.69</v>
          </cell>
          <cell r="O148">
            <v>42971</v>
          </cell>
          <cell r="P148">
            <v>81.67</v>
          </cell>
        </row>
        <row r="149">
          <cell r="J149">
            <v>43298</v>
          </cell>
          <cell r="K149">
            <v>103.92</v>
          </cell>
          <cell r="O149">
            <v>42970</v>
          </cell>
          <cell r="P149">
            <v>81.8</v>
          </cell>
        </row>
        <row r="150">
          <cell r="J150">
            <v>43297</v>
          </cell>
          <cell r="K150">
            <v>102.73</v>
          </cell>
          <cell r="O150">
            <v>42969</v>
          </cell>
          <cell r="P150">
            <v>82.19</v>
          </cell>
        </row>
        <row r="151">
          <cell r="J151">
            <v>43296</v>
          </cell>
          <cell r="K151">
            <v>103.61</v>
          </cell>
          <cell r="O151">
            <v>42968</v>
          </cell>
          <cell r="P151">
            <v>82.08</v>
          </cell>
        </row>
        <row r="152">
          <cell r="J152">
            <v>43295</v>
          </cell>
          <cell r="K152">
            <v>103.61</v>
          </cell>
          <cell r="O152">
            <v>42965</v>
          </cell>
          <cell r="P152">
            <v>81.44</v>
          </cell>
        </row>
        <row r="153">
          <cell r="J153">
            <v>43294</v>
          </cell>
          <cell r="K153">
            <v>103.61</v>
          </cell>
          <cell r="O153">
            <v>42964</v>
          </cell>
          <cell r="P153">
            <v>81.33</v>
          </cell>
        </row>
        <row r="154">
          <cell r="J154">
            <v>43293</v>
          </cell>
          <cell r="K154">
            <v>103.31</v>
          </cell>
          <cell r="O154">
            <v>42963</v>
          </cell>
          <cell r="P154">
            <v>81.59</v>
          </cell>
        </row>
        <row r="155">
          <cell r="J155">
            <v>43292</v>
          </cell>
          <cell r="K155">
            <v>100.11</v>
          </cell>
          <cell r="O155">
            <v>42962</v>
          </cell>
          <cell r="P155">
            <v>81.760000000000005</v>
          </cell>
        </row>
        <row r="156">
          <cell r="J156">
            <v>43291</v>
          </cell>
          <cell r="K156">
            <v>99.37</v>
          </cell>
          <cell r="O156">
            <v>42961</v>
          </cell>
          <cell r="P156">
            <v>81.33</v>
          </cell>
        </row>
        <row r="157">
          <cell r="J157">
            <v>43290</v>
          </cell>
          <cell r="K157">
            <v>99.55</v>
          </cell>
          <cell r="O157">
            <v>42958</v>
          </cell>
          <cell r="P157">
            <v>80.72</v>
          </cell>
        </row>
        <row r="158">
          <cell r="J158">
            <v>43289</v>
          </cell>
          <cell r="K158">
            <v>98.25</v>
          </cell>
          <cell r="O158">
            <v>42957</v>
          </cell>
          <cell r="P158">
            <v>81.36</v>
          </cell>
        </row>
        <row r="159">
          <cell r="J159">
            <v>43288</v>
          </cell>
          <cell r="K159">
            <v>98.25</v>
          </cell>
          <cell r="O159">
            <v>42956</v>
          </cell>
          <cell r="P159">
            <v>81.680000000000007</v>
          </cell>
        </row>
        <row r="160">
          <cell r="J160">
            <v>43287</v>
          </cell>
          <cell r="K160">
            <v>98.25</v>
          </cell>
          <cell r="O160">
            <v>42955</v>
          </cell>
          <cell r="P160">
            <v>81.31</v>
          </cell>
        </row>
        <row r="161">
          <cell r="J161">
            <v>43286</v>
          </cell>
          <cell r="K161">
            <v>95.5</v>
          </cell>
          <cell r="O161">
            <v>42954</v>
          </cell>
          <cell r="P161">
            <v>81.39</v>
          </cell>
        </row>
        <row r="162">
          <cell r="J162">
            <v>43285</v>
          </cell>
          <cell r="K162">
            <v>94.46</v>
          </cell>
          <cell r="O162">
            <v>42951</v>
          </cell>
          <cell r="P162">
            <v>81.08</v>
          </cell>
        </row>
        <row r="163">
          <cell r="J163">
            <v>43284</v>
          </cell>
          <cell r="K163">
            <v>94.46</v>
          </cell>
          <cell r="O163">
            <v>42950</v>
          </cell>
          <cell r="P163">
            <v>80.650000000000006</v>
          </cell>
        </row>
        <row r="164">
          <cell r="J164">
            <v>43283</v>
          </cell>
          <cell r="K164">
            <v>93.92</v>
          </cell>
          <cell r="O164">
            <v>42949</v>
          </cell>
          <cell r="P164">
            <v>82</v>
          </cell>
        </row>
        <row r="165">
          <cell r="J165">
            <v>43282</v>
          </cell>
          <cell r="K165">
            <v>94.2</v>
          </cell>
          <cell r="O165">
            <v>42948</v>
          </cell>
          <cell r="P165">
            <v>81.38</v>
          </cell>
        </row>
        <row r="166">
          <cell r="J166">
            <v>43281</v>
          </cell>
          <cell r="K166">
            <v>94.2</v>
          </cell>
          <cell r="O166">
            <v>42947</v>
          </cell>
          <cell r="P166">
            <v>81.099999999999994</v>
          </cell>
        </row>
        <row r="167">
          <cell r="J167">
            <v>43280</v>
          </cell>
          <cell r="K167">
            <v>94.2</v>
          </cell>
          <cell r="O167">
            <v>42944</v>
          </cell>
          <cell r="P167">
            <v>81.05</v>
          </cell>
        </row>
        <row r="168">
          <cell r="J168">
            <v>43279</v>
          </cell>
          <cell r="K168">
            <v>91.15</v>
          </cell>
          <cell r="O168">
            <v>42943</v>
          </cell>
          <cell r="P168">
            <v>80.8</v>
          </cell>
        </row>
        <row r="169">
          <cell r="J169">
            <v>43278</v>
          </cell>
          <cell r="K169">
            <v>91.72</v>
          </cell>
          <cell r="O169">
            <v>42942</v>
          </cell>
          <cell r="P169">
            <v>81.349999999999994</v>
          </cell>
        </row>
        <row r="170">
          <cell r="J170">
            <v>43277</v>
          </cell>
          <cell r="K170">
            <v>93.79</v>
          </cell>
          <cell r="O170">
            <v>42941</v>
          </cell>
          <cell r="P170">
            <v>80.760000000000005</v>
          </cell>
        </row>
        <row r="171">
          <cell r="J171">
            <v>43276</v>
          </cell>
          <cell r="K171">
            <v>94.88</v>
          </cell>
          <cell r="O171">
            <v>42940</v>
          </cell>
          <cell r="P171">
            <v>80.930000000000007</v>
          </cell>
        </row>
        <row r="172">
          <cell r="J172">
            <v>43275</v>
          </cell>
          <cell r="K172">
            <v>99.03</v>
          </cell>
          <cell r="O172">
            <v>42937</v>
          </cell>
          <cell r="P172">
            <v>81.92</v>
          </cell>
        </row>
        <row r="173">
          <cell r="J173">
            <v>43274</v>
          </cell>
          <cell r="K173">
            <v>99.03</v>
          </cell>
          <cell r="O173">
            <v>42936</v>
          </cell>
          <cell r="P173">
            <v>81</v>
          </cell>
        </row>
        <row r="174">
          <cell r="J174">
            <v>43273</v>
          </cell>
          <cell r="K174">
            <v>99.03</v>
          </cell>
          <cell r="O174">
            <v>42935</v>
          </cell>
          <cell r="P174">
            <v>80.02</v>
          </cell>
        </row>
        <row r="175">
          <cell r="J175">
            <v>43272</v>
          </cell>
          <cell r="K175">
            <v>98.43</v>
          </cell>
          <cell r="O175">
            <v>42934</v>
          </cell>
          <cell r="P175">
            <v>79.67</v>
          </cell>
        </row>
        <row r="176">
          <cell r="J176">
            <v>43271</v>
          </cell>
          <cell r="K176">
            <v>98.34</v>
          </cell>
          <cell r="O176">
            <v>42933</v>
          </cell>
          <cell r="P176">
            <v>79.319999999999993</v>
          </cell>
        </row>
        <row r="177">
          <cell r="J177">
            <v>43270</v>
          </cell>
          <cell r="K177">
            <v>95.62</v>
          </cell>
          <cell r="O177">
            <v>42930</v>
          </cell>
          <cell r="P177">
            <v>78.64</v>
          </cell>
        </row>
        <row r="178">
          <cell r="J178">
            <v>43269</v>
          </cell>
          <cell r="K178">
            <v>95.58</v>
          </cell>
          <cell r="O178">
            <v>42929</v>
          </cell>
          <cell r="P178">
            <v>77.760000000000005</v>
          </cell>
        </row>
        <row r="179">
          <cell r="J179">
            <v>43268</v>
          </cell>
          <cell r="K179">
            <v>97.6</v>
          </cell>
          <cell r="O179">
            <v>42928</v>
          </cell>
          <cell r="P179">
            <v>78.52</v>
          </cell>
        </row>
        <row r="180">
          <cell r="J180">
            <v>43267</v>
          </cell>
          <cell r="K180">
            <v>97.6</v>
          </cell>
          <cell r="O180">
            <v>42927</v>
          </cell>
          <cell r="P180">
            <v>77.75</v>
          </cell>
        </row>
        <row r="181">
          <cell r="J181">
            <v>43266</v>
          </cell>
          <cell r="K181">
            <v>97.6</v>
          </cell>
          <cell r="O181">
            <v>42926</v>
          </cell>
          <cell r="P181">
            <v>77.87</v>
          </cell>
        </row>
        <row r="182">
          <cell r="J182">
            <v>43265</v>
          </cell>
          <cell r="K182">
            <v>89.98</v>
          </cell>
          <cell r="O182">
            <v>42923</v>
          </cell>
          <cell r="P182">
            <v>77.760000000000005</v>
          </cell>
        </row>
        <row r="183">
          <cell r="J183">
            <v>43264</v>
          </cell>
          <cell r="K183">
            <v>88.97</v>
          </cell>
          <cell r="O183">
            <v>42922</v>
          </cell>
          <cell r="P183">
            <v>77.599999999999994</v>
          </cell>
        </row>
        <row r="184">
          <cell r="J184">
            <v>43263</v>
          </cell>
          <cell r="K184">
            <v>90</v>
          </cell>
          <cell r="O184">
            <v>42921</v>
          </cell>
          <cell r="P184">
            <v>77.91</v>
          </cell>
        </row>
        <row r="185">
          <cell r="J185">
            <v>43262</v>
          </cell>
          <cell r="K185">
            <v>89.79</v>
          </cell>
          <cell r="O185">
            <v>42919</v>
          </cell>
          <cell r="P185">
            <v>78.069999999999993</v>
          </cell>
        </row>
        <row r="186">
          <cell r="J186">
            <v>43261</v>
          </cell>
          <cell r="K186">
            <v>90.64</v>
          </cell>
          <cell r="O186">
            <v>42916</v>
          </cell>
          <cell r="P186">
            <v>77.95</v>
          </cell>
        </row>
        <row r="187">
          <cell r="J187">
            <v>43260</v>
          </cell>
          <cell r="K187">
            <v>90.64</v>
          </cell>
          <cell r="O187">
            <v>42915</v>
          </cell>
          <cell r="P187">
            <v>78.099999999999994</v>
          </cell>
        </row>
        <row r="188">
          <cell r="J188">
            <v>43259</v>
          </cell>
          <cell r="K188">
            <v>90.64</v>
          </cell>
          <cell r="O188">
            <v>42914</v>
          </cell>
          <cell r="P188">
            <v>79.650000000000006</v>
          </cell>
        </row>
        <row r="189">
          <cell r="J189">
            <v>43258</v>
          </cell>
          <cell r="K189">
            <v>91.01</v>
          </cell>
          <cell r="O189">
            <v>42913</v>
          </cell>
          <cell r="P189">
            <v>80.069999999999993</v>
          </cell>
        </row>
        <row r="190">
          <cell r="J190">
            <v>43257</v>
          </cell>
          <cell r="K190">
            <v>92.24</v>
          </cell>
          <cell r="O190">
            <v>42912</v>
          </cell>
          <cell r="P190">
            <v>81.209999999999994</v>
          </cell>
        </row>
        <row r="191">
          <cell r="J191">
            <v>43256</v>
          </cell>
          <cell r="K191">
            <v>92.13</v>
          </cell>
          <cell r="O191">
            <v>42909</v>
          </cell>
          <cell r="P191">
            <v>81.13</v>
          </cell>
        </row>
        <row r="192">
          <cell r="J192">
            <v>43255</v>
          </cell>
          <cell r="K192">
            <v>92.07</v>
          </cell>
          <cell r="O192">
            <v>42908</v>
          </cell>
          <cell r="P192">
            <v>81.099999999999994</v>
          </cell>
        </row>
        <row r="193">
          <cell r="J193">
            <v>43254</v>
          </cell>
          <cell r="K193">
            <v>91.92</v>
          </cell>
          <cell r="O193">
            <v>42907</v>
          </cell>
          <cell r="P193">
            <v>80.709999999999994</v>
          </cell>
        </row>
        <row r="194">
          <cell r="J194">
            <v>43253</v>
          </cell>
          <cell r="K194">
            <v>91.92</v>
          </cell>
          <cell r="O194">
            <v>42906</v>
          </cell>
          <cell r="P194">
            <v>81.290000000000006</v>
          </cell>
        </row>
        <row r="195">
          <cell r="J195">
            <v>43252</v>
          </cell>
          <cell r="K195">
            <v>91.92</v>
          </cell>
          <cell r="O195">
            <v>42905</v>
          </cell>
          <cell r="P195">
            <v>81.33</v>
          </cell>
        </row>
        <row r="196">
          <cell r="J196">
            <v>43251</v>
          </cell>
          <cell r="K196">
            <v>90.34</v>
          </cell>
          <cell r="O196">
            <v>42902</v>
          </cell>
          <cell r="P196">
            <v>82.63</v>
          </cell>
        </row>
        <row r="197">
          <cell r="J197">
            <v>43250</v>
          </cell>
          <cell r="K197">
            <v>90.6</v>
          </cell>
          <cell r="O197">
            <v>42901</v>
          </cell>
          <cell r="P197">
            <v>82.06</v>
          </cell>
        </row>
        <row r="198">
          <cell r="J198">
            <v>43249</v>
          </cell>
          <cell r="K198">
            <v>90.54</v>
          </cell>
          <cell r="O198">
            <v>42900</v>
          </cell>
          <cell r="P198">
            <v>81.319999999999993</v>
          </cell>
        </row>
        <row r="199">
          <cell r="J199">
            <v>43248</v>
          </cell>
          <cell r="K199">
            <v>92.49</v>
          </cell>
          <cell r="O199">
            <v>42899</v>
          </cell>
          <cell r="P199">
            <v>80.180000000000007</v>
          </cell>
        </row>
        <row r="200">
          <cell r="J200">
            <v>43247</v>
          </cell>
          <cell r="K200">
            <v>92.49</v>
          </cell>
          <cell r="O200">
            <v>42898</v>
          </cell>
          <cell r="P200">
            <v>79.7</v>
          </cell>
        </row>
        <row r="201">
          <cell r="J201">
            <v>43246</v>
          </cell>
          <cell r="K201">
            <v>92.49</v>
          </cell>
          <cell r="O201">
            <v>42895</v>
          </cell>
          <cell r="P201">
            <v>79.260000000000005</v>
          </cell>
        </row>
        <row r="202">
          <cell r="J202">
            <v>43245</v>
          </cell>
          <cell r="K202">
            <v>92.49</v>
          </cell>
          <cell r="O202">
            <v>42894</v>
          </cell>
          <cell r="P202">
            <v>78.69</v>
          </cell>
        </row>
        <row r="203">
          <cell r="J203">
            <v>43244</v>
          </cell>
          <cell r="K203">
            <v>88.28</v>
          </cell>
          <cell r="O203">
            <v>42893</v>
          </cell>
          <cell r="P203">
            <v>79.36</v>
          </cell>
        </row>
        <row r="204">
          <cell r="J204">
            <v>43243</v>
          </cell>
          <cell r="K204">
            <v>88.46</v>
          </cell>
          <cell r="O204">
            <v>42892</v>
          </cell>
          <cell r="P204">
            <v>78.75</v>
          </cell>
        </row>
        <row r="205">
          <cell r="J205">
            <v>43242</v>
          </cell>
          <cell r="K205">
            <v>87.61</v>
          </cell>
          <cell r="O205">
            <v>42891</v>
          </cell>
          <cell r="P205">
            <v>78.81</v>
          </cell>
        </row>
        <row r="206">
          <cell r="J206">
            <v>43241</v>
          </cell>
          <cell r="K206">
            <v>89.36</v>
          </cell>
          <cell r="O206">
            <v>42888</v>
          </cell>
          <cell r="P206">
            <v>79</v>
          </cell>
        </row>
        <row r="207">
          <cell r="J207">
            <v>43240</v>
          </cell>
          <cell r="K207">
            <v>88.88</v>
          </cell>
          <cell r="O207">
            <v>42887</v>
          </cell>
          <cell r="P207">
            <v>78.8</v>
          </cell>
        </row>
        <row r="208">
          <cell r="J208">
            <v>43239</v>
          </cell>
          <cell r="K208">
            <v>88.88</v>
          </cell>
          <cell r="O208">
            <v>42886</v>
          </cell>
          <cell r="P208">
            <v>78.180000000000007</v>
          </cell>
        </row>
        <row r="209">
          <cell r="J209">
            <v>43238</v>
          </cell>
          <cell r="K209">
            <v>88.88</v>
          </cell>
          <cell r="O209">
            <v>42885</v>
          </cell>
          <cell r="P209">
            <v>77.77</v>
          </cell>
        </row>
        <row r="210">
          <cell r="J210">
            <v>43237</v>
          </cell>
          <cell r="K210">
            <v>88.43</v>
          </cell>
          <cell r="O210">
            <v>42881</v>
          </cell>
          <cell r="P210">
            <v>77.53</v>
          </cell>
        </row>
        <row r="211">
          <cell r="J211">
            <v>43236</v>
          </cell>
          <cell r="K211">
            <v>89.52</v>
          </cell>
          <cell r="O211">
            <v>42880</v>
          </cell>
          <cell r="P211">
            <v>77.73</v>
          </cell>
        </row>
        <row r="212">
          <cell r="J212">
            <v>43235</v>
          </cell>
          <cell r="K212">
            <v>88.7</v>
          </cell>
          <cell r="O212">
            <v>42879</v>
          </cell>
          <cell r="P212">
            <v>77.040000000000006</v>
          </cell>
        </row>
        <row r="213">
          <cell r="J213">
            <v>43234</v>
          </cell>
          <cell r="K213">
            <v>89.54</v>
          </cell>
          <cell r="O213">
            <v>42878</v>
          </cell>
          <cell r="P213">
            <v>76.569999999999993</v>
          </cell>
        </row>
        <row r="214">
          <cell r="J214">
            <v>43233</v>
          </cell>
          <cell r="K214">
            <v>88.41</v>
          </cell>
          <cell r="O214">
            <v>42877</v>
          </cell>
          <cell r="P214">
            <v>76.37</v>
          </cell>
        </row>
        <row r="215">
          <cell r="J215">
            <v>43232</v>
          </cell>
          <cell r="K215">
            <v>88.41</v>
          </cell>
          <cell r="O215">
            <v>42874</v>
          </cell>
          <cell r="P215">
            <v>75.86</v>
          </cell>
        </row>
        <row r="216">
          <cell r="J216">
            <v>43231</v>
          </cell>
          <cell r="K216">
            <v>88.41</v>
          </cell>
          <cell r="O216">
            <v>42873</v>
          </cell>
          <cell r="P216">
            <v>75.25</v>
          </cell>
        </row>
        <row r="217">
          <cell r="J217">
            <v>43230</v>
          </cell>
          <cell r="K217">
            <v>89.4</v>
          </cell>
          <cell r="O217">
            <v>42872</v>
          </cell>
          <cell r="P217">
            <v>75.55</v>
          </cell>
        </row>
        <row r="218">
          <cell r="J218">
            <v>43229</v>
          </cell>
          <cell r="K218">
            <v>88.45</v>
          </cell>
          <cell r="O218">
            <v>42871</v>
          </cell>
          <cell r="P218">
            <v>75.849999999999994</v>
          </cell>
        </row>
        <row r="219">
          <cell r="J219">
            <v>43228</v>
          </cell>
          <cell r="K219">
            <v>86.81</v>
          </cell>
          <cell r="O219">
            <v>42870</v>
          </cell>
          <cell r="P219">
            <v>76.5</v>
          </cell>
        </row>
        <row r="220">
          <cell r="J220">
            <v>43227</v>
          </cell>
          <cell r="K220">
            <v>86.97</v>
          </cell>
          <cell r="O220">
            <v>42867</v>
          </cell>
          <cell r="P220">
            <v>76.31</v>
          </cell>
        </row>
        <row r="221">
          <cell r="J221">
            <v>43226</v>
          </cell>
          <cell r="K221">
            <v>85.38</v>
          </cell>
          <cell r="O221">
            <v>42866</v>
          </cell>
          <cell r="P221">
            <v>75.72</v>
          </cell>
        </row>
        <row r="222">
          <cell r="J222">
            <v>43225</v>
          </cell>
          <cell r="K222">
            <v>85.38</v>
          </cell>
          <cell r="O222">
            <v>42865</v>
          </cell>
          <cell r="P222">
            <v>75.680000000000007</v>
          </cell>
        </row>
        <row r="223">
          <cell r="J223">
            <v>43224</v>
          </cell>
          <cell r="K223">
            <v>85.38</v>
          </cell>
          <cell r="O223">
            <v>42864</v>
          </cell>
          <cell r="P223">
            <v>75.3</v>
          </cell>
        </row>
        <row r="224">
          <cell r="J224">
            <v>43223</v>
          </cell>
          <cell r="K224">
            <v>82.3</v>
          </cell>
          <cell r="O224">
            <v>42863</v>
          </cell>
          <cell r="P224">
            <v>76.569999999999993</v>
          </cell>
        </row>
        <row r="225">
          <cell r="J225">
            <v>43222</v>
          </cell>
          <cell r="K225">
            <v>82.37</v>
          </cell>
          <cell r="O225">
            <v>42860</v>
          </cell>
          <cell r="P225">
            <v>76.650000000000006</v>
          </cell>
        </row>
        <row r="226">
          <cell r="J226">
            <v>43221</v>
          </cell>
          <cell r="K226">
            <v>86.16</v>
          </cell>
          <cell r="O226">
            <v>42859</v>
          </cell>
          <cell r="P226">
            <v>75.680000000000007</v>
          </cell>
        </row>
        <row r="227">
          <cell r="J227">
            <v>43220</v>
          </cell>
          <cell r="K227">
            <v>83.51</v>
          </cell>
          <cell r="O227">
            <v>42858</v>
          </cell>
          <cell r="P227">
            <v>77.7</v>
          </cell>
        </row>
        <row r="228">
          <cell r="J228">
            <v>43219</v>
          </cell>
          <cell r="K228">
            <v>84.31</v>
          </cell>
          <cell r="O228">
            <v>42857</v>
          </cell>
          <cell r="P228">
            <v>79.11</v>
          </cell>
        </row>
        <row r="229">
          <cell r="J229">
            <v>43218</v>
          </cell>
          <cell r="K229">
            <v>84.31</v>
          </cell>
          <cell r="O229">
            <v>42856</v>
          </cell>
          <cell r="P229">
            <v>78.989999999999995</v>
          </cell>
        </row>
        <row r="230">
          <cell r="J230">
            <v>43217</v>
          </cell>
          <cell r="K230">
            <v>84.31</v>
          </cell>
          <cell r="O230">
            <v>42853</v>
          </cell>
          <cell r="P230">
            <v>79.760000000000005</v>
          </cell>
        </row>
        <row r="231">
          <cell r="J231">
            <v>43216</v>
          </cell>
          <cell r="K231">
            <v>82.51</v>
          </cell>
          <cell r="O231">
            <v>42852</v>
          </cell>
          <cell r="P231">
            <v>80.41</v>
          </cell>
        </row>
        <row r="232">
          <cell r="J232">
            <v>43215</v>
          </cell>
          <cell r="K232">
            <v>81.53</v>
          </cell>
          <cell r="O232">
            <v>42851</v>
          </cell>
          <cell r="P232">
            <v>80.23</v>
          </cell>
        </row>
        <row r="233">
          <cell r="J233">
            <v>43214</v>
          </cell>
          <cell r="K233">
            <v>81.13</v>
          </cell>
          <cell r="O233">
            <v>42850</v>
          </cell>
          <cell r="P233">
            <v>80.97</v>
          </cell>
        </row>
        <row r="234">
          <cell r="J234">
            <v>43213</v>
          </cell>
          <cell r="K234">
            <v>82.08</v>
          </cell>
          <cell r="O234">
            <v>42849</v>
          </cell>
          <cell r="P234">
            <v>80.77</v>
          </cell>
        </row>
        <row r="235">
          <cell r="J235">
            <v>43212</v>
          </cell>
          <cell r="K235">
            <v>82.3</v>
          </cell>
          <cell r="O235">
            <v>42846</v>
          </cell>
          <cell r="P235">
            <v>80.510000000000005</v>
          </cell>
        </row>
        <row r="236">
          <cell r="J236">
            <v>43211</v>
          </cell>
          <cell r="K236">
            <v>82.3</v>
          </cell>
          <cell r="O236">
            <v>42845</v>
          </cell>
          <cell r="P236">
            <v>79.17</v>
          </cell>
        </row>
        <row r="237">
          <cell r="J237">
            <v>43210</v>
          </cell>
          <cell r="K237">
            <v>82.3</v>
          </cell>
          <cell r="O237">
            <v>42844</v>
          </cell>
          <cell r="P237">
            <v>79.319999999999993</v>
          </cell>
        </row>
        <row r="238">
          <cell r="J238">
            <v>43209</v>
          </cell>
          <cell r="K238">
            <v>83.62</v>
          </cell>
          <cell r="O238">
            <v>42843</v>
          </cell>
          <cell r="P238">
            <v>79.5</v>
          </cell>
        </row>
        <row r="239">
          <cell r="J239">
            <v>43208</v>
          </cell>
          <cell r="K239">
            <v>84.42</v>
          </cell>
          <cell r="O239">
            <v>42842</v>
          </cell>
          <cell r="P239">
            <v>79.16</v>
          </cell>
        </row>
        <row r="240">
          <cell r="J240">
            <v>43207</v>
          </cell>
          <cell r="K240">
            <v>84.45</v>
          </cell>
          <cell r="O240">
            <v>42838</v>
          </cell>
          <cell r="P240">
            <v>78.569999999999993</v>
          </cell>
        </row>
        <row r="241">
          <cell r="J241">
            <v>43206</v>
          </cell>
          <cell r="K241">
            <v>82.69</v>
          </cell>
          <cell r="O241">
            <v>42837</v>
          </cell>
          <cell r="P241">
            <v>78.819999999999993</v>
          </cell>
        </row>
        <row r="242">
          <cell r="J242">
            <v>43205</v>
          </cell>
          <cell r="K242">
            <v>83.59</v>
          </cell>
          <cell r="O242">
            <v>42836</v>
          </cell>
          <cell r="P242">
            <v>78.3</v>
          </cell>
        </row>
        <row r="243">
          <cell r="J243">
            <v>43204</v>
          </cell>
          <cell r="K243">
            <v>83.59</v>
          </cell>
          <cell r="O243">
            <v>42835</v>
          </cell>
          <cell r="P243">
            <v>78.02</v>
          </cell>
        </row>
        <row r="244">
          <cell r="J244">
            <v>43203</v>
          </cell>
          <cell r="K244">
            <v>83.59</v>
          </cell>
          <cell r="O244">
            <v>42832</v>
          </cell>
          <cell r="P244">
            <v>77.900000000000006</v>
          </cell>
        </row>
        <row r="245">
          <cell r="J245">
            <v>43202</v>
          </cell>
          <cell r="K245">
            <v>83.89</v>
          </cell>
          <cell r="O245">
            <v>42831</v>
          </cell>
          <cell r="P245">
            <v>77.94</v>
          </cell>
        </row>
        <row r="246">
          <cell r="J246">
            <v>43201</v>
          </cell>
          <cell r="K246">
            <v>79.48</v>
          </cell>
          <cell r="O246">
            <v>42830</v>
          </cell>
          <cell r="P246">
            <v>78.290000000000006</v>
          </cell>
        </row>
        <row r="247">
          <cell r="J247">
            <v>43200</v>
          </cell>
          <cell r="K247">
            <v>79.83</v>
          </cell>
          <cell r="O247">
            <v>42829</v>
          </cell>
          <cell r="P247">
            <v>77.72</v>
          </cell>
        </row>
        <row r="248">
          <cell r="J248">
            <v>43199</v>
          </cell>
          <cell r="K248">
            <v>78.650000000000006</v>
          </cell>
          <cell r="O248">
            <v>42828</v>
          </cell>
          <cell r="P248">
            <v>77.14</v>
          </cell>
        </row>
        <row r="249">
          <cell r="J249">
            <v>43198</v>
          </cell>
          <cell r="K249">
            <v>76.010000000000005</v>
          </cell>
          <cell r="O249">
            <v>42825</v>
          </cell>
          <cell r="P249">
            <v>77.77</v>
          </cell>
        </row>
        <row r="250">
          <cell r="J250">
            <v>43197</v>
          </cell>
          <cell r="K250">
            <v>76.010000000000005</v>
          </cell>
          <cell r="O250">
            <v>42824</v>
          </cell>
          <cell r="P250">
            <v>77</v>
          </cell>
        </row>
        <row r="251">
          <cell r="J251">
            <v>43196</v>
          </cell>
          <cell r="K251">
            <v>76.010000000000005</v>
          </cell>
          <cell r="O251">
            <v>42823</v>
          </cell>
          <cell r="P251">
            <v>77.17</v>
          </cell>
        </row>
        <row r="252">
          <cell r="J252">
            <v>43195</v>
          </cell>
          <cell r="K252">
            <v>78.7</v>
          </cell>
          <cell r="O252">
            <v>42822</v>
          </cell>
          <cell r="P252">
            <v>77.19</v>
          </cell>
        </row>
        <row r="253">
          <cell r="J253">
            <v>43194</v>
          </cell>
          <cell r="K253">
            <v>79.14</v>
          </cell>
          <cell r="O253">
            <v>42821</v>
          </cell>
          <cell r="P253">
            <v>76.84</v>
          </cell>
        </row>
        <row r="254">
          <cell r="J254">
            <v>43193</v>
          </cell>
          <cell r="K254">
            <v>77.42</v>
          </cell>
          <cell r="O254">
            <v>42818</v>
          </cell>
          <cell r="P254">
            <v>77.09</v>
          </cell>
        </row>
        <row r="255">
          <cell r="J255">
            <v>43192</v>
          </cell>
          <cell r="K255">
            <v>77.290000000000006</v>
          </cell>
          <cell r="O255">
            <v>42817</v>
          </cell>
          <cell r="P255">
            <v>76.489999999999995</v>
          </cell>
        </row>
        <row r="256">
          <cell r="J256">
            <v>43191</v>
          </cell>
          <cell r="K256">
            <v>81.069999999999993</v>
          </cell>
          <cell r="O256">
            <v>42816</v>
          </cell>
          <cell r="P256">
            <v>77.16</v>
          </cell>
        </row>
        <row r="257">
          <cell r="J257">
            <v>43190</v>
          </cell>
          <cell r="K257">
            <v>81.069999999999993</v>
          </cell>
          <cell r="O257">
            <v>42815</v>
          </cell>
          <cell r="P257">
            <v>76.489999999999995</v>
          </cell>
        </row>
        <row r="258">
          <cell r="J258">
            <v>43189</v>
          </cell>
          <cell r="K258">
            <v>81.069999999999993</v>
          </cell>
          <cell r="O258">
            <v>42814</v>
          </cell>
          <cell r="P258">
            <v>75.930000000000007</v>
          </cell>
        </row>
        <row r="259">
          <cell r="J259">
            <v>43188</v>
          </cell>
          <cell r="K259">
            <v>81.069999999999993</v>
          </cell>
          <cell r="O259">
            <v>42811</v>
          </cell>
          <cell r="P259">
            <v>76.2</v>
          </cell>
        </row>
        <row r="260">
          <cell r="J260">
            <v>43187</v>
          </cell>
          <cell r="K260">
            <v>79.62</v>
          </cell>
          <cell r="O260">
            <v>42810</v>
          </cell>
          <cell r="P260">
            <v>75.739999999999995</v>
          </cell>
        </row>
        <row r="261">
          <cell r="J261">
            <v>43186</v>
          </cell>
          <cell r="K261">
            <v>78.040000000000006</v>
          </cell>
          <cell r="O261">
            <v>42809</v>
          </cell>
          <cell r="P261">
            <v>77.22</v>
          </cell>
        </row>
        <row r="262">
          <cell r="J262">
            <v>43185</v>
          </cell>
          <cell r="K262">
            <v>80.3</v>
          </cell>
          <cell r="O262">
            <v>42808</v>
          </cell>
          <cell r="P262">
            <v>76.010000000000005</v>
          </cell>
        </row>
        <row r="263">
          <cell r="J263">
            <v>43184</v>
          </cell>
          <cell r="K263">
            <v>78.84</v>
          </cell>
          <cell r="O263">
            <v>42807</v>
          </cell>
          <cell r="P263">
            <v>76.09</v>
          </cell>
        </row>
        <row r="264">
          <cell r="J264">
            <v>43183</v>
          </cell>
          <cell r="K264">
            <v>78.84</v>
          </cell>
          <cell r="O264">
            <v>42804</v>
          </cell>
          <cell r="P264">
            <v>75.92</v>
          </cell>
        </row>
        <row r="265">
          <cell r="J265">
            <v>43182</v>
          </cell>
          <cell r="K265">
            <v>78.84</v>
          </cell>
          <cell r="O265">
            <v>42803</v>
          </cell>
          <cell r="P265">
            <v>75.28</v>
          </cell>
        </row>
        <row r="266">
          <cell r="J266">
            <v>43181</v>
          </cell>
          <cell r="K266">
            <v>81.36</v>
          </cell>
          <cell r="O266">
            <v>42802</v>
          </cell>
          <cell r="P266">
            <v>75.47</v>
          </cell>
        </row>
        <row r="267">
          <cell r="J267">
            <v>43180</v>
          </cell>
          <cell r="K267">
            <v>86.07</v>
          </cell>
          <cell r="O267">
            <v>42801</v>
          </cell>
          <cell r="P267">
            <v>76.89</v>
          </cell>
        </row>
        <row r="268">
          <cell r="J268">
            <v>43179</v>
          </cell>
          <cell r="K268">
            <v>84.25</v>
          </cell>
          <cell r="O268">
            <v>42800</v>
          </cell>
          <cell r="P268">
            <v>77.3</v>
          </cell>
        </row>
        <row r="269">
          <cell r="J269">
            <v>43178</v>
          </cell>
          <cell r="K269">
            <v>83.82</v>
          </cell>
          <cell r="O269">
            <v>42797</v>
          </cell>
          <cell r="P269">
            <v>77.34</v>
          </cell>
        </row>
        <row r="270">
          <cell r="J270">
            <v>43177</v>
          </cell>
          <cell r="K270">
            <v>84.1</v>
          </cell>
          <cell r="O270">
            <v>42796</v>
          </cell>
          <cell r="P270">
            <v>77.84</v>
          </cell>
        </row>
        <row r="271">
          <cell r="J271">
            <v>43176</v>
          </cell>
          <cell r="K271">
            <v>84.1</v>
          </cell>
          <cell r="O271">
            <v>42795</v>
          </cell>
          <cell r="P271">
            <v>77.66</v>
          </cell>
        </row>
        <row r="272">
          <cell r="J272">
            <v>43175</v>
          </cell>
          <cell r="K272">
            <v>84.1</v>
          </cell>
          <cell r="O272">
            <v>42794</v>
          </cell>
          <cell r="P272">
            <v>78</v>
          </cell>
        </row>
        <row r="273">
          <cell r="J273">
            <v>43174</v>
          </cell>
          <cell r="K273">
            <v>83.57</v>
          </cell>
          <cell r="O273">
            <v>42793</v>
          </cell>
          <cell r="P273">
            <v>76.45</v>
          </cell>
        </row>
        <row r="274">
          <cell r="J274">
            <v>43173</v>
          </cell>
          <cell r="K274">
            <v>85.95</v>
          </cell>
          <cell r="O274">
            <v>42790</v>
          </cell>
          <cell r="P274">
            <v>76.3</v>
          </cell>
        </row>
        <row r="275">
          <cell r="J275">
            <v>43172</v>
          </cell>
          <cell r="K275">
            <v>86.16</v>
          </cell>
          <cell r="O275">
            <v>42789</v>
          </cell>
          <cell r="P275">
            <v>75.569999999999993</v>
          </cell>
        </row>
        <row r="276">
          <cell r="J276">
            <v>43171</v>
          </cell>
          <cell r="K276">
            <v>85.46</v>
          </cell>
          <cell r="O276">
            <v>42788</v>
          </cell>
          <cell r="P276">
            <v>74.92</v>
          </cell>
        </row>
        <row r="277">
          <cell r="J277">
            <v>43170</v>
          </cell>
          <cell r="K277">
            <v>83.81</v>
          </cell>
          <cell r="O277">
            <v>42787</v>
          </cell>
          <cell r="P277">
            <v>74.38</v>
          </cell>
        </row>
        <row r="278">
          <cell r="J278">
            <v>43169</v>
          </cell>
          <cell r="K278">
            <v>83.81</v>
          </cell>
          <cell r="O278">
            <v>42783</v>
          </cell>
          <cell r="P278">
            <v>73.81</v>
          </cell>
        </row>
        <row r="279">
          <cell r="J279">
            <v>43168</v>
          </cell>
          <cell r="K279">
            <v>83.81</v>
          </cell>
          <cell r="O279">
            <v>42782</v>
          </cell>
          <cell r="P279">
            <v>73.44</v>
          </cell>
        </row>
        <row r="280">
          <cell r="J280">
            <v>43167</v>
          </cell>
          <cell r="K280">
            <v>81.849999999999994</v>
          </cell>
          <cell r="O280">
            <v>42781</v>
          </cell>
          <cell r="P280">
            <v>73.010000000000005</v>
          </cell>
        </row>
        <row r="281">
          <cell r="J281">
            <v>43166</v>
          </cell>
          <cell r="K281">
            <v>82.98</v>
          </cell>
          <cell r="O281">
            <v>42780</v>
          </cell>
          <cell r="P281">
            <v>72.81</v>
          </cell>
        </row>
        <row r="282">
          <cell r="J282">
            <v>43165</v>
          </cell>
          <cell r="K282">
            <v>82.37</v>
          </cell>
          <cell r="O282">
            <v>42779</v>
          </cell>
          <cell r="P282">
            <v>73.22</v>
          </cell>
        </row>
        <row r="283">
          <cell r="J283">
            <v>43164</v>
          </cell>
          <cell r="K283">
            <v>80.790000000000006</v>
          </cell>
        </row>
        <row r="284">
          <cell r="J284">
            <v>43163</v>
          </cell>
          <cell r="K284">
            <v>79.86</v>
          </cell>
        </row>
        <row r="285">
          <cell r="J285">
            <v>43162</v>
          </cell>
          <cell r="K285">
            <v>79.86</v>
          </cell>
        </row>
        <row r="286">
          <cell r="J286">
            <v>43161</v>
          </cell>
          <cell r="K286">
            <v>79.86</v>
          </cell>
        </row>
        <row r="287">
          <cell r="J287">
            <v>43160</v>
          </cell>
          <cell r="K287">
            <v>77.67</v>
          </cell>
        </row>
        <row r="288">
          <cell r="J288">
            <v>43159</v>
          </cell>
          <cell r="K288">
            <v>81.17</v>
          </cell>
        </row>
        <row r="289">
          <cell r="J289">
            <v>43158</v>
          </cell>
          <cell r="K289">
            <v>83.01</v>
          </cell>
        </row>
        <row r="290">
          <cell r="J290">
            <v>43157</v>
          </cell>
          <cell r="K290">
            <v>84.04</v>
          </cell>
        </row>
        <row r="291">
          <cell r="J291">
            <v>43156</v>
          </cell>
          <cell r="K291">
            <v>83.05</v>
          </cell>
        </row>
        <row r="292">
          <cell r="J292">
            <v>43155</v>
          </cell>
          <cell r="K292">
            <v>83.05</v>
          </cell>
        </row>
        <row r="293">
          <cell r="J293">
            <v>43154</v>
          </cell>
          <cell r="K293">
            <v>83.05</v>
          </cell>
        </row>
        <row r="294">
          <cell r="J294">
            <v>43153</v>
          </cell>
          <cell r="K294">
            <v>84</v>
          </cell>
        </row>
        <row r="295">
          <cell r="J295">
            <v>43152</v>
          </cell>
          <cell r="K295">
            <v>84.21</v>
          </cell>
        </row>
        <row r="296">
          <cell r="J296">
            <v>43151</v>
          </cell>
          <cell r="K296">
            <v>83.85</v>
          </cell>
        </row>
        <row r="297">
          <cell r="J297">
            <v>43150</v>
          </cell>
          <cell r="K297">
            <v>84.98</v>
          </cell>
        </row>
        <row r="298">
          <cell r="J298">
            <v>43149</v>
          </cell>
          <cell r="K298">
            <v>84.98</v>
          </cell>
        </row>
        <row r="299">
          <cell r="J299">
            <v>43148</v>
          </cell>
          <cell r="K299">
            <v>84.98</v>
          </cell>
        </row>
        <row r="300">
          <cell r="J300">
            <v>43147</v>
          </cell>
          <cell r="K300">
            <v>84.98</v>
          </cell>
        </row>
        <row r="301">
          <cell r="J301">
            <v>43146</v>
          </cell>
          <cell r="K301">
            <v>85.12</v>
          </cell>
        </row>
        <row r="302">
          <cell r="J302">
            <v>43145</v>
          </cell>
          <cell r="K302">
            <v>84.54</v>
          </cell>
        </row>
        <row r="303">
          <cell r="J303">
            <v>43144</v>
          </cell>
          <cell r="K303">
            <v>81.569999999999993</v>
          </cell>
        </row>
        <row r="304">
          <cell r="J304">
            <v>43143</v>
          </cell>
          <cell r="K304">
            <v>83.28</v>
          </cell>
        </row>
        <row r="305">
          <cell r="J305">
            <v>43142</v>
          </cell>
          <cell r="K305">
            <v>80.33</v>
          </cell>
        </row>
        <row r="306">
          <cell r="J306">
            <v>43141</v>
          </cell>
          <cell r="K306">
            <v>80.33</v>
          </cell>
        </row>
        <row r="307">
          <cell r="J307">
            <v>43140</v>
          </cell>
          <cell r="K307">
            <v>80.33</v>
          </cell>
        </row>
        <row r="308">
          <cell r="J308">
            <v>43139</v>
          </cell>
          <cell r="K308">
            <v>82.16</v>
          </cell>
        </row>
        <row r="309">
          <cell r="J309">
            <v>43138</v>
          </cell>
          <cell r="K309">
            <v>85</v>
          </cell>
        </row>
        <row r="310">
          <cell r="J310">
            <v>43137</v>
          </cell>
          <cell r="K310">
            <v>86.93</v>
          </cell>
        </row>
        <row r="311">
          <cell r="J311">
            <v>43136</v>
          </cell>
          <cell r="K311">
            <v>87.41</v>
          </cell>
        </row>
        <row r="312">
          <cell r="J312">
            <v>43135</v>
          </cell>
          <cell r="K312">
            <v>90.82</v>
          </cell>
        </row>
        <row r="313">
          <cell r="J313">
            <v>43134</v>
          </cell>
          <cell r="K313">
            <v>90.82</v>
          </cell>
        </row>
        <row r="314">
          <cell r="J314">
            <v>43133</v>
          </cell>
          <cell r="K314">
            <v>90.82</v>
          </cell>
        </row>
        <row r="315">
          <cell r="J315">
            <v>43132</v>
          </cell>
          <cell r="K315">
            <v>92.63</v>
          </cell>
        </row>
        <row r="316">
          <cell r="J316">
            <v>43131</v>
          </cell>
          <cell r="K316">
            <v>90.23</v>
          </cell>
        </row>
        <row r="317">
          <cell r="J317">
            <v>43130</v>
          </cell>
          <cell r="K317">
            <v>90.13</v>
          </cell>
        </row>
        <row r="318">
          <cell r="J318">
            <v>43129</v>
          </cell>
          <cell r="K318">
            <v>92.23</v>
          </cell>
        </row>
        <row r="319">
          <cell r="J319">
            <v>43128</v>
          </cell>
          <cell r="K319">
            <v>91.6</v>
          </cell>
        </row>
        <row r="320">
          <cell r="J320">
            <v>43127</v>
          </cell>
          <cell r="K320">
            <v>91.6</v>
          </cell>
        </row>
        <row r="321">
          <cell r="J321">
            <v>43126</v>
          </cell>
          <cell r="K321">
            <v>91.6</v>
          </cell>
        </row>
        <row r="322">
          <cell r="J322">
            <v>43125</v>
          </cell>
          <cell r="K322">
            <v>90.56</v>
          </cell>
        </row>
        <row r="323">
          <cell r="J323">
            <v>43124</v>
          </cell>
          <cell r="K323">
            <v>91.29</v>
          </cell>
        </row>
        <row r="324">
          <cell r="J324">
            <v>43123</v>
          </cell>
          <cell r="K324">
            <v>92.39</v>
          </cell>
        </row>
        <row r="325">
          <cell r="J325">
            <v>43122</v>
          </cell>
          <cell r="K325">
            <v>91.71</v>
          </cell>
        </row>
        <row r="326">
          <cell r="J326">
            <v>43121</v>
          </cell>
          <cell r="K326">
            <v>89.12</v>
          </cell>
        </row>
        <row r="327">
          <cell r="J327">
            <v>43120</v>
          </cell>
          <cell r="K327">
            <v>89.12</v>
          </cell>
        </row>
        <row r="328">
          <cell r="J328">
            <v>43119</v>
          </cell>
          <cell r="K328">
            <v>89.12</v>
          </cell>
        </row>
        <row r="329">
          <cell r="J329">
            <v>43118</v>
          </cell>
          <cell r="K329">
            <v>89.78</v>
          </cell>
        </row>
        <row r="330">
          <cell r="J330">
            <v>43117</v>
          </cell>
          <cell r="K330">
            <v>89.64</v>
          </cell>
        </row>
        <row r="331">
          <cell r="J331">
            <v>43116</v>
          </cell>
          <cell r="K331">
            <v>90.24</v>
          </cell>
        </row>
        <row r="332">
          <cell r="J332">
            <v>43115</v>
          </cell>
          <cell r="K332">
            <v>90.22</v>
          </cell>
        </row>
        <row r="333">
          <cell r="J333">
            <v>43114</v>
          </cell>
          <cell r="K333">
            <v>90.22</v>
          </cell>
        </row>
        <row r="334">
          <cell r="J334">
            <v>43113</v>
          </cell>
          <cell r="K334">
            <v>90.22</v>
          </cell>
        </row>
        <row r="335">
          <cell r="J335">
            <v>43112</v>
          </cell>
          <cell r="K335">
            <v>90.22</v>
          </cell>
        </row>
        <row r="336">
          <cell r="J336">
            <v>43111</v>
          </cell>
          <cell r="K336">
            <v>89.98</v>
          </cell>
        </row>
        <row r="337">
          <cell r="J337">
            <v>43110</v>
          </cell>
          <cell r="K337">
            <v>88.37</v>
          </cell>
        </row>
        <row r="338">
          <cell r="J338">
            <v>43109</v>
          </cell>
          <cell r="K338">
            <v>89.14</v>
          </cell>
        </row>
        <row r="339">
          <cell r="J339">
            <v>43108</v>
          </cell>
          <cell r="K339">
            <v>88.635000000000005</v>
          </cell>
        </row>
        <row r="340">
          <cell r="J340">
            <v>43107</v>
          </cell>
          <cell r="K340">
            <v>90.27</v>
          </cell>
        </row>
        <row r="341">
          <cell r="J341">
            <v>43106</v>
          </cell>
          <cell r="K341">
            <v>90.27</v>
          </cell>
        </row>
        <row r="342">
          <cell r="J342">
            <v>43105</v>
          </cell>
          <cell r="K342">
            <v>90.27</v>
          </cell>
        </row>
        <row r="343">
          <cell r="J343">
            <v>43104</v>
          </cell>
          <cell r="K343">
            <v>90.32</v>
          </cell>
        </row>
        <row r="344">
          <cell r="J344">
            <v>43103</v>
          </cell>
          <cell r="K344">
            <v>92.08</v>
          </cell>
        </row>
        <row r="345">
          <cell r="J345">
            <v>43102</v>
          </cell>
          <cell r="K345">
            <v>91.03</v>
          </cell>
        </row>
        <row r="346">
          <cell r="J346">
            <v>43101</v>
          </cell>
          <cell r="K346">
            <v>89.17</v>
          </cell>
        </row>
        <row r="347">
          <cell r="J347">
            <v>43100</v>
          </cell>
          <cell r="K347">
            <v>89.17</v>
          </cell>
        </row>
        <row r="348">
          <cell r="J348">
            <v>43099</v>
          </cell>
          <cell r="K348">
            <v>89.17</v>
          </cell>
        </row>
        <row r="349">
          <cell r="J349">
            <v>43098</v>
          </cell>
          <cell r="K349">
            <v>89.17</v>
          </cell>
        </row>
        <row r="350">
          <cell r="J350">
            <v>43097</v>
          </cell>
          <cell r="K350">
            <v>90.48</v>
          </cell>
        </row>
        <row r="351">
          <cell r="J351">
            <v>43096</v>
          </cell>
          <cell r="K351">
            <v>90.72</v>
          </cell>
        </row>
        <row r="352">
          <cell r="J352">
            <v>43095</v>
          </cell>
          <cell r="K352">
            <v>90.82</v>
          </cell>
        </row>
        <row r="353">
          <cell r="J353">
            <v>43094</v>
          </cell>
          <cell r="K353">
            <v>90.46</v>
          </cell>
        </row>
        <row r="354">
          <cell r="J354">
            <v>43093</v>
          </cell>
          <cell r="K354">
            <v>90.46</v>
          </cell>
        </row>
        <row r="355">
          <cell r="J355">
            <v>43092</v>
          </cell>
          <cell r="K355">
            <v>90.46</v>
          </cell>
        </row>
        <row r="356">
          <cell r="J356">
            <v>43091</v>
          </cell>
          <cell r="K356">
            <v>90.46</v>
          </cell>
        </row>
        <row r="357">
          <cell r="J357">
            <v>43090</v>
          </cell>
          <cell r="K357">
            <v>91.55</v>
          </cell>
        </row>
        <row r="358">
          <cell r="J358">
            <v>43089</v>
          </cell>
          <cell r="K358">
            <v>91.11</v>
          </cell>
        </row>
        <row r="359">
          <cell r="J359">
            <v>43088</v>
          </cell>
          <cell r="K359">
            <v>90.85</v>
          </cell>
        </row>
        <row r="360">
          <cell r="J360">
            <v>43087</v>
          </cell>
          <cell r="K360">
            <v>92.6</v>
          </cell>
        </row>
        <row r="361">
          <cell r="J361">
            <v>43086</v>
          </cell>
          <cell r="K361">
            <v>93.02</v>
          </cell>
        </row>
        <row r="362">
          <cell r="J362">
            <v>43085</v>
          </cell>
          <cell r="K362">
            <v>93.02</v>
          </cell>
        </row>
        <row r="363">
          <cell r="J363">
            <v>43084</v>
          </cell>
          <cell r="K363">
            <v>93.02</v>
          </cell>
        </row>
        <row r="364">
          <cell r="J364">
            <v>43083</v>
          </cell>
          <cell r="K364">
            <v>88.53</v>
          </cell>
        </row>
        <row r="365">
          <cell r="J365">
            <v>43082</v>
          </cell>
          <cell r="K365">
            <v>88.66</v>
          </cell>
        </row>
        <row r="366">
          <cell r="J366">
            <v>43081</v>
          </cell>
          <cell r="K366">
            <v>87.38</v>
          </cell>
        </row>
        <row r="367">
          <cell r="J367">
            <v>43080</v>
          </cell>
          <cell r="K367">
            <v>88.11</v>
          </cell>
        </row>
        <row r="368">
          <cell r="J368">
            <v>43079</v>
          </cell>
          <cell r="K368">
            <v>81.99</v>
          </cell>
        </row>
        <row r="369">
          <cell r="J369">
            <v>43078</v>
          </cell>
          <cell r="K369">
            <v>81.99</v>
          </cell>
        </row>
        <row r="370">
          <cell r="J370">
            <v>43077</v>
          </cell>
          <cell r="K370">
            <v>81.99</v>
          </cell>
        </row>
        <row r="371">
          <cell r="J371">
            <v>43076</v>
          </cell>
          <cell r="K371">
            <v>80.900000000000006</v>
          </cell>
        </row>
        <row r="372">
          <cell r="J372">
            <v>43075</v>
          </cell>
          <cell r="K372">
            <v>80.819999999999993</v>
          </cell>
        </row>
        <row r="373">
          <cell r="J373">
            <v>43074</v>
          </cell>
          <cell r="K373">
            <v>80.760000000000005</v>
          </cell>
        </row>
        <row r="374">
          <cell r="J374">
            <v>43073</v>
          </cell>
          <cell r="K374">
            <v>83.62</v>
          </cell>
        </row>
        <row r="375">
          <cell r="J375">
            <v>43072</v>
          </cell>
          <cell r="K375">
            <v>85</v>
          </cell>
        </row>
        <row r="376">
          <cell r="J376">
            <v>43071</v>
          </cell>
          <cell r="K376">
            <v>85</v>
          </cell>
        </row>
        <row r="377">
          <cell r="J377">
            <v>43070</v>
          </cell>
          <cell r="K377">
            <v>85</v>
          </cell>
        </row>
        <row r="378">
          <cell r="J378">
            <v>43069</v>
          </cell>
          <cell r="K378">
            <v>85.8</v>
          </cell>
        </row>
        <row r="379">
          <cell r="J379">
            <v>43068</v>
          </cell>
          <cell r="K379">
            <v>83.27</v>
          </cell>
        </row>
        <row r="380">
          <cell r="J380">
            <v>43067</v>
          </cell>
          <cell r="K380">
            <v>82.56</v>
          </cell>
        </row>
        <row r="381">
          <cell r="J381">
            <v>43066</v>
          </cell>
          <cell r="K381">
            <v>82.96</v>
          </cell>
        </row>
        <row r="382">
          <cell r="J382">
            <v>43065</v>
          </cell>
          <cell r="K382">
            <v>82.71</v>
          </cell>
        </row>
        <row r="383">
          <cell r="J383">
            <v>43064</v>
          </cell>
          <cell r="K383">
            <v>82.71</v>
          </cell>
        </row>
        <row r="384">
          <cell r="J384">
            <v>43063</v>
          </cell>
          <cell r="K384">
            <v>82.71</v>
          </cell>
        </row>
        <row r="385">
          <cell r="J385">
            <v>43062</v>
          </cell>
          <cell r="K385">
            <v>82.99</v>
          </cell>
        </row>
        <row r="386">
          <cell r="J386">
            <v>43061</v>
          </cell>
          <cell r="K386">
            <v>82.99</v>
          </cell>
        </row>
        <row r="387">
          <cell r="J387">
            <v>43060</v>
          </cell>
          <cell r="K387">
            <v>82.91</v>
          </cell>
        </row>
        <row r="388">
          <cell r="J388">
            <v>43059</v>
          </cell>
          <cell r="K388">
            <v>82.95</v>
          </cell>
        </row>
        <row r="389">
          <cell r="J389">
            <v>43058</v>
          </cell>
          <cell r="K389">
            <v>82.88</v>
          </cell>
        </row>
        <row r="390">
          <cell r="J390">
            <v>43057</v>
          </cell>
          <cell r="K390">
            <v>82.88</v>
          </cell>
        </row>
        <row r="391">
          <cell r="J391">
            <v>43056</v>
          </cell>
          <cell r="K391">
            <v>82.88</v>
          </cell>
        </row>
        <row r="392">
          <cell r="J392">
            <v>43055</v>
          </cell>
          <cell r="K392">
            <v>82.56</v>
          </cell>
        </row>
        <row r="393">
          <cell r="J393">
            <v>43054</v>
          </cell>
          <cell r="K393">
            <v>81.81</v>
          </cell>
        </row>
        <row r="394">
          <cell r="J394">
            <v>43053</v>
          </cell>
          <cell r="K394">
            <v>81.41</v>
          </cell>
        </row>
        <row r="395">
          <cell r="J395">
            <v>43052</v>
          </cell>
          <cell r="K395">
            <v>81.06</v>
          </cell>
        </row>
      </sheetData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2">
          <cell r="H2">
            <v>3762</v>
          </cell>
          <cell r="I2">
            <v>3967</v>
          </cell>
          <cell r="J2">
            <v>4194</v>
          </cell>
          <cell r="K2">
            <v>4477</v>
          </cell>
          <cell r="L2">
            <v>4905</v>
          </cell>
          <cell r="M2">
            <v>5323</v>
          </cell>
          <cell r="N2">
            <v>6691.37</v>
          </cell>
          <cell r="O2">
            <v>6691.37</v>
          </cell>
          <cell r="P2">
            <v>7106.3060000000005</v>
          </cell>
          <cell r="Q2">
            <v>7085.11</v>
          </cell>
          <cell r="R2">
            <v>7116.3399999999992</v>
          </cell>
          <cell r="S2">
            <v>7854.4589999999989</v>
          </cell>
        </row>
        <row r="6">
          <cell r="H6">
            <v>0.15018607123870281</v>
          </cell>
          <cell r="I6">
            <v>0.14292916561633476</v>
          </cell>
          <cell r="J6">
            <v>0.14368</v>
          </cell>
          <cell r="K6">
            <v>0.15278088005360732</v>
          </cell>
          <cell r="L6">
            <v>0.15677879714576962</v>
          </cell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H12">
            <v>118</v>
          </cell>
          <cell r="I12">
            <v>117</v>
          </cell>
          <cell r="J12">
            <v>172</v>
          </cell>
          <cell r="K12">
            <v>192</v>
          </cell>
          <cell r="L12">
            <v>195</v>
          </cell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4">
          <cell r="H14">
            <v>0</v>
          </cell>
          <cell r="I14">
            <v>-8.4745762711864406E-3</v>
          </cell>
          <cell r="J14">
            <v>0.47008547008547008</v>
          </cell>
          <cell r="K14">
            <v>0.11627906976744186</v>
          </cell>
          <cell r="L14">
            <v>1.5625E-2</v>
          </cell>
          <cell r="M14">
            <v>-6.6666666666666666E-2</v>
          </cell>
          <cell r="N14" t="str">
            <v xml:space="preserve"> </v>
          </cell>
          <cell r="O14">
            <v>4.3715846994535519E-2</v>
          </cell>
          <cell r="P14">
            <v>-0.10471204188481675</v>
          </cell>
          <cell r="Q14">
            <v>-0.29239766081871343</v>
          </cell>
          <cell r="R14">
            <v>0.80165289256198347</v>
          </cell>
          <cell r="S14">
            <v>7.000000000000009E-2</v>
          </cell>
        </row>
        <row r="18">
          <cell r="H18">
            <v>151</v>
          </cell>
          <cell r="I18">
            <v>186</v>
          </cell>
          <cell r="J18">
            <v>193</v>
          </cell>
          <cell r="K18">
            <v>200</v>
          </cell>
          <cell r="L18">
            <v>201</v>
          </cell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8" dT="2022-12-31T03:38:59.11" personId="{E914C072-CF5A-6548-BC48-6E169F20945D}" id="{31BB4EDB-11E7-854A-B7B7-5D387E50FC2F}">
    <text>Based on the official deck, JAZZ was expected to use $0.7 billion shares of $7.2 billon acquisition, it would need about 10% equity raise and the cash used should not be more than the amount of existing cash.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defaultColWidth="11.44140625" defaultRowHeight="14.4"/>
  <sheetData>
    <row r="13" spans="2:2" ht="33">
      <c r="B13" s="424"/>
    </row>
    <row r="14" spans="2:2" ht="21">
      <c r="B14" s="417" t="s">
        <v>363</v>
      </c>
    </row>
    <row r="22" spans="2:2" s="414" customFormat="1" ht="16.8">
      <c r="B22" s="415"/>
    </row>
    <row r="23" spans="2:2" s="414" customFormat="1" ht="16.8">
      <c r="B23" s="415"/>
    </row>
    <row r="24" spans="2:2" s="414" customFormat="1" ht="16.8">
      <c r="B24" s="415" t="s">
        <v>361</v>
      </c>
    </row>
    <row r="25" spans="2:2" ht="16.8">
      <c r="B25" s="415" t="s">
        <v>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3"/>
  <sheetViews>
    <sheetView tabSelected="1" topLeftCell="C1" zoomScale="101" workbookViewId="0">
      <selection activeCell="R10" sqref="R10"/>
    </sheetView>
  </sheetViews>
  <sheetFormatPr defaultRowHeight="14.4"/>
  <cols>
    <col min="1" max="1" width="52.44140625" style="485" bestFit="1" customWidth="1"/>
    <col min="2" max="31" width="8.88671875" style="485"/>
  </cols>
  <sheetData>
    <row r="1" spans="1:32">
      <c r="B1" s="485">
        <v>2006</v>
      </c>
      <c r="C1" s="485">
        <v>2007</v>
      </c>
      <c r="D1" s="485">
        <f>E1-1</f>
        <v>2008</v>
      </c>
      <c r="E1" s="485">
        <f t="shared" ref="E1:L1" si="0">F1-1</f>
        <v>2009</v>
      </c>
      <c r="F1" s="485">
        <f t="shared" si="0"/>
        <v>2010</v>
      </c>
      <c r="G1" s="485">
        <f t="shared" si="0"/>
        <v>2011</v>
      </c>
      <c r="H1" s="485">
        <f t="shared" si="0"/>
        <v>2012</v>
      </c>
      <c r="I1" s="485">
        <f t="shared" si="0"/>
        <v>2013</v>
      </c>
      <c r="J1" s="485">
        <f t="shared" si="0"/>
        <v>2014</v>
      </c>
      <c r="K1" s="485">
        <f t="shared" si="0"/>
        <v>2015</v>
      </c>
      <c r="L1" s="485">
        <f t="shared" si="0"/>
        <v>2016</v>
      </c>
      <c r="M1" s="485">
        <v>2017</v>
      </c>
      <c r="N1" s="485">
        <v>2018</v>
      </c>
      <c r="O1" s="485">
        <f>N1+1</f>
        <v>2019</v>
      </c>
      <c r="P1" s="485">
        <f>O1+1</f>
        <v>2020</v>
      </c>
      <c r="Q1" s="485">
        <f>P1+1</f>
        <v>2021</v>
      </c>
      <c r="R1" s="485">
        <f>Q1+1</f>
        <v>2022</v>
      </c>
      <c r="S1" s="485">
        <v>2023</v>
      </c>
      <c r="T1" s="485">
        <f>S1+1</f>
        <v>2024</v>
      </c>
    </row>
    <row r="2" spans="1:32">
      <c r="A2" s="485" t="s">
        <v>408</v>
      </c>
      <c r="G2" s="485">
        <v>7700</v>
      </c>
      <c r="H2" s="485">
        <v>7800</v>
      </c>
      <c r="I2" s="485">
        <v>8200</v>
      </c>
      <c r="J2" s="485">
        <v>7800</v>
      </c>
      <c r="K2" s="485">
        <v>8000</v>
      </c>
      <c r="L2" s="485">
        <v>9000</v>
      </c>
      <c r="M2" s="485">
        <v>11000</v>
      </c>
      <c r="N2" s="485">
        <v>11100</v>
      </c>
      <c r="O2" s="485">
        <v>11400</v>
      </c>
      <c r="P2" s="485">
        <v>11100</v>
      </c>
      <c r="Q2" s="485">
        <v>11000</v>
      </c>
      <c r="R2" s="485">
        <v>11300</v>
      </c>
      <c r="S2" s="485">
        <v>11500</v>
      </c>
    </row>
    <row r="3" spans="1:32">
      <c r="A3" s="485" t="s">
        <v>409</v>
      </c>
      <c r="G3" s="485">
        <v>423</v>
      </c>
      <c r="H3" s="485">
        <v>429</v>
      </c>
      <c r="I3" s="485">
        <v>446</v>
      </c>
      <c r="J3" s="485">
        <v>391</v>
      </c>
      <c r="K3" s="485">
        <v>364</v>
      </c>
      <c r="L3" s="485">
        <v>377</v>
      </c>
      <c r="M3" s="485">
        <v>528</v>
      </c>
      <c r="N3" s="485">
        <v>474</v>
      </c>
      <c r="O3" s="485">
        <v>470</v>
      </c>
      <c r="P3" s="485">
        <v>472</v>
      </c>
      <c r="Q3" s="485">
        <v>460</v>
      </c>
      <c r="R3" s="485">
        <v>462</v>
      </c>
      <c r="S3" s="485">
        <v>461</v>
      </c>
    </row>
    <row r="4" spans="1:32">
      <c r="A4" s="485" t="s">
        <v>410</v>
      </c>
      <c r="G4" s="485">
        <v>8</v>
      </c>
      <c r="H4" s="485">
        <v>8</v>
      </c>
      <c r="I4" s="485">
        <v>8</v>
      </c>
      <c r="J4" s="485">
        <v>8</v>
      </c>
      <c r="K4" s="485">
        <v>8</v>
      </c>
      <c r="L4" s="485">
        <v>11</v>
      </c>
      <c r="M4" s="485">
        <v>11</v>
      </c>
      <c r="N4" s="485">
        <v>11</v>
      </c>
      <c r="O4" s="485">
        <v>11</v>
      </c>
      <c r="P4" s="485">
        <v>12</v>
      </c>
      <c r="Q4" s="485">
        <v>12</v>
      </c>
      <c r="R4" s="485">
        <v>12</v>
      </c>
      <c r="S4" s="485">
        <v>12</v>
      </c>
      <c r="AF4" s="485"/>
    </row>
    <row r="5" spans="1:32" s="489" customFormat="1">
      <c r="A5" s="483" t="s">
        <v>405</v>
      </c>
      <c r="B5" s="485"/>
      <c r="C5" s="485"/>
      <c r="D5" s="485"/>
      <c r="E5" s="485"/>
      <c r="F5" s="485"/>
      <c r="G5" s="485">
        <f>3810-350</f>
        <v>3460</v>
      </c>
      <c r="H5" s="485">
        <f>'[3]Cintas YOY'!R19</f>
        <v>3762</v>
      </c>
      <c r="I5" s="485">
        <f>'[3]Cintas YOY'!S19</f>
        <v>3967</v>
      </c>
      <c r="J5" s="485">
        <f>'[3]Cintas YOY'!T19</f>
        <v>4194</v>
      </c>
      <c r="K5" s="485">
        <v>4477</v>
      </c>
      <c r="L5" s="485">
        <v>4905</v>
      </c>
      <c r="M5" s="485">
        <v>5323</v>
      </c>
      <c r="N5" s="485">
        <f>'[3]Cintas YOY'!X19</f>
        <v>6691.37</v>
      </c>
      <c r="O5" s="485">
        <f>'[3]Cintas YOY'!X19</f>
        <v>6691.37</v>
      </c>
      <c r="P5" s="485">
        <f>'[3]Cintas YOY'!Y19</f>
        <v>7106.3060000000005</v>
      </c>
      <c r="Q5" s="485">
        <f>'[3]Cintas YOY'!Z19</f>
        <v>7085.11</v>
      </c>
      <c r="R5" s="485">
        <f>'[3]Cintas YOY'!AA19</f>
        <v>7116.3399999999992</v>
      </c>
      <c r="S5" s="485">
        <f>'[3]Cintas YOY'!AB19</f>
        <v>7854.4589999999989</v>
      </c>
      <c r="T5" s="485">
        <f>S5*1.122</f>
        <v>8812.7029979999988</v>
      </c>
      <c r="U5" s="485">
        <f>T5*1.07</f>
        <v>9429.5922078599997</v>
      </c>
    </row>
    <row r="6" spans="1:32" s="484" customFormat="1">
      <c r="A6" s="489" t="s">
        <v>411</v>
      </c>
      <c r="B6" s="510">
        <f>IFERROR(B5/B23,0)</f>
        <v>0</v>
      </c>
      <c r="C6" s="510">
        <f t="shared" ref="C6:T6" si="1">IFERROR(C5/C23,0)</f>
        <v>0</v>
      </c>
      <c r="D6" s="510">
        <f t="shared" si="1"/>
        <v>0</v>
      </c>
      <c r="E6" s="510">
        <f t="shared" si="1"/>
        <v>0</v>
      </c>
      <c r="F6" s="510">
        <f t="shared" si="1"/>
        <v>0</v>
      </c>
      <c r="G6" s="510">
        <f t="shared" si="1"/>
        <v>0.72872788542544231</v>
      </c>
      <c r="H6" s="510">
        <f t="shared" si="1"/>
        <v>0.59563014566181127</v>
      </c>
      <c r="I6" s="510">
        <f t="shared" si="1"/>
        <v>0.59170097249567455</v>
      </c>
      <c r="J6" s="510">
        <f t="shared" si="1"/>
        <v>0.58165982469765898</v>
      </c>
      <c r="K6" s="510">
        <f t="shared" si="1"/>
        <v>0.57867049258727887</v>
      </c>
      <c r="L6" s="510">
        <f t="shared" si="1"/>
        <v>0.59852108551347127</v>
      </c>
      <c r="M6" s="510">
        <f t="shared" si="1"/>
        <v>0.55042152796519828</v>
      </c>
      <c r="N6" s="510">
        <f t="shared" si="1"/>
        <v>0.6577661957736608</v>
      </c>
      <c r="O6" s="510">
        <f t="shared" si="1"/>
        <v>0.59353774171510232</v>
      </c>
      <c r="P6" s="510">
        <f t="shared" si="1"/>
        <v>0.63709059547385716</v>
      </c>
      <c r="Q6" s="510">
        <f t="shared" si="1"/>
        <v>0.65925539259747246</v>
      </c>
      <c r="R6" s="510">
        <f t="shared" si="1"/>
        <v>0.60546771805644617</v>
      </c>
      <c r="S6" s="510">
        <f t="shared" si="1"/>
        <v>0.60396461847744831</v>
      </c>
      <c r="T6" s="510">
        <f t="shared" si="1"/>
        <v>0.75227588342531171</v>
      </c>
      <c r="U6" s="489"/>
    </row>
    <row r="7" spans="1:32" s="484" customFormat="1">
      <c r="A7" s="485" t="s">
        <v>366</v>
      </c>
      <c r="B7" s="510">
        <f>IFERROR((B5-A5)/A5,0)</f>
        <v>0</v>
      </c>
      <c r="C7" s="510">
        <f t="shared" ref="C7:T7" si="2">IFERROR((C5-B5)/B5,0)</f>
        <v>0</v>
      </c>
      <c r="D7" s="510">
        <f t="shared" si="2"/>
        <v>0</v>
      </c>
      <c r="E7" s="510">
        <f t="shared" si="2"/>
        <v>0</v>
      </c>
      <c r="F7" s="510">
        <f t="shared" si="2"/>
        <v>0</v>
      </c>
      <c r="G7" s="510">
        <f t="shared" si="2"/>
        <v>0</v>
      </c>
      <c r="H7" s="510">
        <f t="shared" si="2"/>
        <v>8.7283236994219651E-2</v>
      </c>
      <c r="I7" s="510">
        <f t="shared" si="2"/>
        <v>5.4492291334396599E-2</v>
      </c>
      <c r="J7" s="510">
        <f t="shared" si="2"/>
        <v>5.7222082177968238E-2</v>
      </c>
      <c r="K7" s="510">
        <f t="shared" si="2"/>
        <v>6.7477348593228417E-2</v>
      </c>
      <c r="L7" s="510">
        <f t="shared" si="2"/>
        <v>9.5599731963368323E-2</v>
      </c>
      <c r="M7" s="510">
        <f t="shared" si="2"/>
        <v>8.521916411824669E-2</v>
      </c>
      <c r="N7" s="510">
        <f t="shared" si="2"/>
        <v>0.25706744317114405</v>
      </c>
      <c r="O7" s="510">
        <f t="shared" si="2"/>
        <v>0</v>
      </c>
      <c r="P7" s="510">
        <f t="shared" si="2"/>
        <v>6.2010619648891124E-2</v>
      </c>
      <c r="Q7" s="510">
        <f t="shared" si="2"/>
        <v>-2.982702968321491E-3</v>
      </c>
      <c r="R7" s="510">
        <f t="shared" si="2"/>
        <v>4.4078355875913806E-3</v>
      </c>
      <c r="S7" s="510">
        <f t="shared" si="2"/>
        <v>0.10372171650033582</v>
      </c>
      <c r="T7" s="510">
        <f t="shared" si="2"/>
        <v>0.12200000000000001</v>
      </c>
    </row>
    <row r="8" spans="1:32" s="489" customFormat="1">
      <c r="A8" s="485" t="s">
        <v>402</v>
      </c>
      <c r="B8" s="485"/>
      <c r="C8" s="485"/>
      <c r="D8" s="485"/>
      <c r="E8" s="485"/>
      <c r="F8" s="485">
        <v>390.8</v>
      </c>
      <c r="G8" s="485">
        <v>440.3</v>
      </c>
      <c r="H8" s="485">
        <v>539.6</v>
      </c>
      <c r="I8" s="485">
        <v>565.20000000000005</v>
      </c>
      <c r="J8" s="485" cm="1">
        <f t="array" ref="J8:S8">'Cintas Cash Flow'!T50:AC50</f>
        <v>602.59392000000003</v>
      </c>
      <c r="K8" s="485">
        <v>684</v>
      </c>
      <c r="L8" s="485">
        <v>769</v>
      </c>
      <c r="M8" s="484">
        <v>774</v>
      </c>
      <c r="N8" s="484">
        <v>949</v>
      </c>
      <c r="O8" s="484">
        <v>1134</v>
      </c>
      <c r="P8" s="484">
        <v>1163</v>
      </c>
      <c r="Q8" s="484">
        <v>1319</v>
      </c>
      <c r="R8" s="484">
        <v>1534</v>
      </c>
      <c r="S8" s="484">
        <v>1375.2940000000008</v>
      </c>
      <c r="T8" s="484"/>
      <c r="U8" s="484"/>
    </row>
    <row r="9" spans="1:32" s="484" customFormat="1">
      <c r="A9" s="489" t="s">
        <v>65</v>
      </c>
      <c r="B9" s="510">
        <f>IFERROR(B8/B5,0)</f>
        <v>0</v>
      </c>
      <c r="C9" s="510">
        <f t="shared" ref="C9:T9" si="3">IFERROR(C8/C5,0)</f>
        <v>0</v>
      </c>
      <c r="D9" s="510">
        <f t="shared" si="3"/>
        <v>0</v>
      </c>
      <c r="E9" s="510">
        <f t="shared" si="3"/>
        <v>0</v>
      </c>
      <c r="F9" s="510">
        <f t="shared" si="3"/>
        <v>0</v>
      </c>
      <c r="G9" s="510">
        <f t="shared" si="3"/>
        <v>0.12725433526011562</v>
      </c>
      <c r="H9" s="510">
        <f t="shared" si="3"/>
        <v>0.14343434343434344</v>
      </c>
      <c r="I9" s="510">
        <f t="shared" si="3"/>
        <v>0.14247542223342577</v>
      </c>
      <c r="J9" s="510">
        <f t="shared" si="3"/>
        <v>0.14368</v>
      </c>
      <c r="K9" s="510">
        <f t="shared" si="3"/>
        <v>0.15278088005360732</v>
      </c>
      <c r="L9" s="510">
        <f t="shared" si="3"/>
        <v>0.15677879714576962</v>
      </c>
      <c r="M9" s="510">
        <f t="shared" si="3"/>
        <v>0.14540672553071576</v>
      </c>
      <c r="N9" s="510">
        <f t="shared" si="3"/>
        <v>0.14182446942853258</v>
      </c>
      <c r="O9" s="510">
        <f t="shared" si="3"/>
        <v>0.1694720214246111</v>
      </c>
      <c r="P9" s="510">
        <f t="shared" si="3"/>
        <v>0.16365746141525567</v>
      </c>
      <c r="Q9" s="510">
        <f t="shared" si="3"/>
        <v>0.18616507012594019</v>
      </c>
      <c r="R9" s="510">
        <v>0.20200000000000001</v>
      </c>
      <c r="S9" s="510">
        <v>0.20399999999999999</v>
      </c>
      <c r="T9" s="510">
        <f t="shared" si="3"/>
        <v>0</v>
      </c>
      <c r="U9" s="489"/>
    </row>
    <row r="10" spans="1:32">
      <c r="A10" s="485" t="s">
        <v>366</v>
      </c>
      <c r="B10" s="510">
        <f>IFERROR((B8-A8)/A8,0)</f>
        <v>0</v>
      </c>
      <c r="C10" s="510">
        <f t="shared" ref="C10:T10" si="4">IFERROR((C8-B8)/B8,0)</f>
        <v>0</v>
      </c>
      <c r="D10" s="510">
        <f t="shared" si="4"/>
        <v>0</v>
      </c>
      <c r="E10" s="510">
        <f t="shared" si="4"/>
        <v>0</v>
      </c>
      <c r="F10" s="510">
        <f t="shared" si="4"/>
        <v>0</v>
      </c>
      <c r="G10" s="510">
        <f t="shared" si="4"/>
        <v>0.12666325486182189</v>
      </c>
      <c r="H10" s="510">
        <f>IFERROR((H8-G8)/G8,0)</f>
        <v>0.22552804905746085</v>
      </c>
      <c r="I10" s="510">
        <f>IFERROR((I8-H8)/H8,0)</f>
        <v>4.7442550037064532E-2</v>
      </c>
      <c r="J10" s="510">
        <f t="shared" si="4"/>
        <v>6.6160509554140087E-2</v>
      </c>
      <c r="K10" s="510">
        <f t="shared" si="4"/>
        <v>0.13509276694992206</v>
      </c>
      <c r="L10" s="510">
        <f t="shared" si="4"/>
        <v>0.12426900584795321</v>
      </c>
      <c r="M10" s="510">
        <f t="shared" si="4"/>
        <v>6.5019505851755524E-3</v>
      </c>
      <c r="N10" s="510">
        <f t="shared" si="4"/>
        <v>0.22609819121447028</v>
      </c>
      <c r="O10" s="510">
        <f t="shared" si="4"/>
        <v>0.19494204425711276</v>
      </c>
      <c r="P10" s="510">
        <f t="shared" si="4"/>
        <v>2.5573192239858905E-2</v>
      </c>
      <c r="Q10" s="510">
        <f t="shared" si="4"/>
        <v>0.13413585554600171</v>
      </c>
      <c r="R10" s="510">
        <f t="shared" si="4"/>
        <v>0.16300227445034116</v>
      </c>
      <c r="S10" s="510">
        <f t="shared" si="4"/>
        <v>-0.10345893089960836</v>
      </c>
      <c r="T10" s="510">
        <f t="shared" si="4"/>
        <v>-1</v>
      </c>
      <c r="U10" s="484"/>
    </row>
    <row r="11" spans="1:32" s="489" customFormat="1">
      <c r="A11" s="483" t="s">
        <v>406</v>
      </c>
      <c r="B11" s="485"/>
      <c r="C11" s="485"/>
      <c r="D11" s="485"/>
      <c r="E11" s="485"/>
      <c r="F11" s="485"/>
      <c r="G11" s="485"/>
      <c r="H11" s="485">
        <v>1363</v>
      </c>
      <c r="I11" s="485">
        <v>1411</v>
      </c>
      <c r="J11" s="485">
        <v>1489</v>
      </c>
      <c r="K11" s="485">
        <f>AVERAGE(J11,L11)</f>
        <v>1526.5</v>
      </c>
      <c r="L11" s="485">
        <v>1564</v>
      </c>
      <c r="M11" s="485">
        <v>1564</v>
      </c>
      <c r="N11" s="485">
        <v>1996</v>
      </c>
      <c r="O11" s="485">
        <v>2585</v>
      </c>
      <c r="P11" s="485">
        <v>2517</v>
      </c>
      <c r="Q11" s="485">
        <v>2050</v>
      </c>
      <c r="R11" s="485">
        <v>2166</v>
      </c>
      <c r="S11" s="485">
        <f>R11*1.055</f>
        <v>2285.1299999999997</v>
      </c>
      <c r="T11" s="485">
        <f>S11</f>
        <v>2285.1299999999997</v>
      </c>
      <c r="U11" s="485"/>
    </row>
    <row r="12" spans="1:32" s="489" customFormat="1">
      <c r="A12" s="489" t="s">
        <v>411</v>
      </c>
      <c r="B12" s="510">
        <f>IFERROR(B11/B23,0)</f>
        <v>0</v>
      </c>
      <c r="C12" s="510">
        <f t="shared" ref="C12:M12" si="5">IFERROR(C11/C23,0)</f>
        <v>0</v>
      </c>
      <c r="D12" s="510">
        <f t="shared" si="5"/>
        <v>0</v>
      </c>
      <c r="E12" s="510">
        <f t="shared" si="5"/>
        <v>0</v>
      </c>
      <c r="F12" s="510">
        <f t="shared" si="5"/>
        <v>0</v>
      </c>
      <c r="G12" s="510">
        <f t="shared" si="5"/>
        <v>0</v>
      </c>
      <c r="H12" s="510">
        <f t="shared" si="5"/>
        <v>0.21580113996200126</v>
      </c>
      <c r="I12" s="510">
        <f t="shared" si="5"/>
        <v>0.21045880317403498</v>
      </c>
      <c r="J12" s="510">
        <f t="shared" si="5"/>
        <v>0.20650726728059471</v>
      </c>
      <c r="K12" s="510">
        <f t="shared" si="5"/>
        <v>0.19730634508252873</v>
      </c>
      <c r="L12" s="510">
        <f t="shared" si="5"/>
        <v>0.190843420538852</v>
      </c>
      <c r="M12" s="510">
        <f t="shared" si="5"/>
        <v>0.16172445420581819</v>
      </c>
      <c r="N12" s="510">
        <f t="shared" ref="N12:T12" si="6">IFERROR(N11/N23,0)</f>
        <v>0.19620814971586192</v>
      </c>
      <c r="O12" s="510">
        <f t="shared" si="6"/>
        <v>0.2292946081794221</v>
      </c>
      <c r="P12" s="510">
        <f t="shared" si="6"/>
        <v>0.2256526849262751</v>
      </c>
      <c r="Q12" s="510">
        <f t="shared" si="6"/>
        <v>0.19074842237097497</v>
      </c>
      <c r="R12" s="510">
        <f t="shared" si="6"/>
        <v>0.18428617481883419</v>
      </c>
      <c r="S12" s="510">
        <f t="shared" si="6"/>
        <v>0.17571390577267912</v>
      </c>
      <c r="T12" s="510">
        <f t="shared" si="6"/>
        <v>0.19506480473491641</v>
      </c>
    </row>
    <row r="13" spans="1:32" s="489" customFormat="1">
      <c r="A13" s="489" t="s">
        <v>366</v>
      </c>
      <c r="B13" s="510">
        <f>IFERROR((B11-A11)/A11,0)</f>
        <v>0</v>
      </c>
      <c r="C13" s="510">
        <f t="shared" ref="C13:T13" si="7">IFERROR((C11-B11)/B11,0)</f>
        <v>0</v>
      </c>
      <c r="D13" s="510">
        <f t="shared" si="7"/>
        <v>0</v>
      </c>
      <c r="E13" s="510">
        <f t="shared" si="7"/>
        <v>0</v>
      </c>
      <c r="F13" s="510">
        <f t="shared" si="7"/>
        <v>0</v>
      </c>
      <c r="G13" s="510">
        <f t="shared" si="7"/>
        <v>0</v>
      </c>
      <c r="H13" s="510">
        <f t="shared" si="7"/>
        <v>0</v>
      </c>
      <c r="I13" s="510">
        <f t="shared" si="7"/>
        <v>3.5216434336023478E-2</v>
      </c>
      <c r="J13" s="510">
        <f t="shared" si="7"/>
        <v>5.5279943302622252E-2</v>
      </c>
      <c r="K13" s="510">
        <f t="shared" si="7"/>
        <v>2.5184687709872398E-2</v>
      </c>
      <c r="L13" s="510">
        <f t="shared" si="7"/>
        <v>2.4566000655093352E-2</v>
      </c>
      <c r="M13" s="510">
        <f t="shared" si="7"/>
        <v>0</v>
      </c>
      <c r="N13" s="510">
        <f t="shared" si="7"/>
        <v>0.27621483375959077</v>
      </c>
      <c r="O13" s="510">
        <f t="shared" si="7"/>
        <v>0.29509018036072143</v>
      </c>
      <c r="P13" s="510">
        <f t="shared" si="7"/>
        <v>-2.630560928433269E-2</v>
      </c>
      <c r="Q13" s="510">
        <f t="shared" si="7"/>
        <v>-0.18553833929280891</v>
      </c>
      <c r="R13" s="510">
        <f t="shared" si="7"/>
        <v>5.6585365853658538E-2</v>
      </c>
      <c r="S13" s="510">
        <f t="shared" si="7"/>
        <v>5.4999999999999841E-2</v>
      </c>
      <c r="T13" s="510">
        <f t="shared" si="7"/>
        <v>0</v>
      </c>
    </row>
    <row r="14" spans="1:32" s="489" customFormat="1">
      <c r="A14" s="489" t="s">
        <v>407</v>
      </c>
      <c r="H14" s="489">
        <v>118</v>
      </c>
      <c r="I14" s="489">
        <v>117</v>
      </c>
      <c r="J14" s="489">
        <v>172</v>
      </c>
      <c r="K14" s="489">
        <v>192</v>
      </c>
      <c r="L14" s="489">
        <v>195</v>
      </c>
      <c r="M14" s="489">
        <v>182</v>
      </c>
      <c r="N14" s="489">
        <v>183</v>
      </c>
      <c r="O14" s="489">
        <v>191</v>
      </c>
      <c r="P14" s="489">
        <v>171</v>
      </c>
      <c r="Q14" s="489">
        <v>121</v>
      </c>
      <c r="R14" s="489">
        <v>218</v>
      </c>
      <c r="S14" s="489">
        <f>R14*1.07</f>
        <v>233.26000000000002</v>
      </c>
    </row>
    <row r="15" spans="1:32" s="489" customFormat="1">
      <c r="A15" s="489" t="s">
        <v>65</v>
      </c>
      <c r="B15" s="510"/>
      <c r="C15" s="510"/>
      <c r="D15" s="510"/>
      <c r="E15" s="510"/>
      <c r="F15" s="510"/>
      <c r="G15" s="510"/>
      <c r="H15" s="510">
        <f t="shared" ref="H15:T15" si="8">IFERROR(H14/H11,0)</f>
        <v>8.6573734409391048E-2</v>
      </c>
      <c r="I15" s="510">
        <f t="shared" si="8"/>
        <v>8.2919914953933374E-2</v>
      </c>
      <c r="J15" s="510">
        <f t="shared" si="8"/>
        <v>0.11551376762928139</v>
      </c>
      <c r="K15" s="510">
        <f t="shared" si="8"/>
        <v>0.12577792335407795</v>
      </c>
      <c r="L15" s="510">
        <f t="shared" si="8"/>
        <v>0.12468030690537084</v>
      </c>
      <c r="M15" s="510">
        <f t="shared" si="8"/>
        <v>0.11636828644501279</v>
      </c>
      <c r="N15" s="510">
        <f t="shared" si="8"/>
        <v>9.1683366733466928E-2</v>
      </c>
      <c r="O15" s="510">
        <f t="shared" si="8"/>
        <v>7.3887814313346234E-2</v>
      </c>
      <c r="P15" s="510">
        <f t="shared" si="8"/>
        <v>6.7938021454112041E-2</v>
      </c>
      <c r="Q15" s="510">
        <f t="shared" si="8"/>
        <v>5.9024390243902436E-2</v>
      </c>
      <c r="R15" s="510">
        <f t="shared" si="8"/>
        <v>0.10064635272391505</v>
      </c>
      <c r="S15" s="510">
        <f t="shared" si="8"/>
        <v>0.10207734352093756</v>
      </c>
      <c r="T15" s="510">
        <f t="shared" si="8"/>
        <v>0</v>
      </c>
    </row>
    <row r="16" spans="1:32">
      <c r="A16" s="485" t="s">
        <v>366</v>
      </c>
      <c r="B16" s="510">
        <f>IFERROR((B14-A14)/A14,0)</f>
        <v>0</v>
      </c>
      <c r="C16" s="510">
        <f t="shared" ref="C16:T16" si="9">IFERROR((C14-B14)/B14,0)</f>
        <v>0</v>
      </c>
      <c r="D16" s="510">
        <f t="shared" si="9"/>
        <v>0</v>
      </c>
      <c r="E16" s="510">
        <f t="shared" si="9"/>
        <v>0</v>
      </c>
      <c r="F16" s="510">
        <f t="shared" si="9"/>
        <v>0</v>
      </c>
      <c r="G16" s="510">
        <f t="shared" si="9"/>
        <v>0</v>
      </c>
      <c r="H16" s="510">
        <f t="shared" si="9"/>
        <v>0</v>
      </c>
      <c r="I16" s="510">
        <f t="shared" si="9"/>
        <v>-8.4745762711864406E-3</v>
      </c>
      <c r="J16" s="510">
        <f t="shared" si="9"/>
        <v>0.47008547008547008</v>
      </c>
      <c r="K16" s="510">
        <f t="shared" si="9"/>
        <v>0.11627906976744186</v>
      </c>
      <c r="L16" s="510">
        <f t="shared" si="9"/>
        <v>1.5625E-2</v>
      </c>
      <c r="M16" s="510">
        <f t="shared" si="9"/>
        <v>-6.6666666666666666E-2</v>
      </c>
      <c r="N16" s="510" t="s">
        <v>403</v>
      </c>
      <c r="O16" s="510">
        <f t="shared" si="9"/>
        <v>4.3715846994535519E-2</v>
      </c>
      <c r="P16" s="510">
        <f t="shared" si="9"/>
        <v>-0.10471204188481675</v>
      </c>
      <c r="Q16" s="510">
        <f t="shared" si="9"/>
        <v>-0.29239766081871343</v>
      </c>
      <c r="R16" s="510">
        <f t="shared" si="9"/>
        <v>0.80165289256198347</v>
      </c>
      <c r="S16" s="510">
        <f t="shared" si="9"/>
        <v>7.000000000000009E-2</v>
      </c>
      <c r="T16" s="510">
        <f t="shared" si="9"/>
        <v>-1</v>
      </c>
      <c r="U16" s="489"/>
    </row>
    <row r="17" spans="1:21" s="489" customFormat="1">
      <c r="A17" s="483" t="s">
        <v>441</v>
      </c>
      <c r="B17" s="485">
        <v>733.3</v>
      </c>
      <c r="C17" s="485">
        <v>799.5</v>
      </c>
      <c r="D17" s="485">
        <v>911</v>
      </c>
      <c r="E17" s="485">
        <v>904.9</v>
      </c>
      <c r="F17" s="485">
        <v>899.8</v>
      </c>
      <c r="G17" s="485">
        <v>986</v>
      </c>
      <c r="H17" s="485">
        <v>986</v>
      </c>
      <c r="I17" s="485">
        <v>1099.4000000000001</v>
      </c>
      <c r="J17" s="485">
        <v>1244.4000000000001</v>
      </c>
      <c r="K17" s="485">
        <v>1305.2</v>
      </c>
      <c r="L17" s="485">
        <v>1308.2</v>
      </c>
      <c r="M17" s="485">
        <v>1415.4</v>
      </c>
      <c r="N17" s="485">
        <v>1485.5</v>
      </c>
      <c r="O17" s="485">
        <v>1582.4</v>
      </c>
      <c r="P17" s="485">
        <v>1552.2</v>
      </c>
      <c r="Q17" s="485">
        <v>1580.8</v>
      </c>
      <c r="R17" s="485">
        <v>1733</v>
      </c>
      <c r="S17" s="485">
        <v>1907</v>
      </c>
      <c r="T17" s="485"/>
      <c r="U17" s="485"/>
    </row>
    <row r="18" spans="1:21" s="489" customFormat="1">
      <c r="A18" s="489" t="s">
        <v>411</v>
      </c>
      <c r="B18" s="510">
        <f>IFERROR(B17/B23,0)</f>
        <v>1</v>
      </c>
      <c r="C18" s="510">
        <f t="shared" ref="C18:T18" si="10">IFERROR(C17/C23,0)</f>
        <v>1</v>
      </c>
      <c r="D18" s="510">
        <f t="shared" si="10"/>
        <v>1</v>
      </c>
      <c r="E18" s="510">
        <f t="shared" si="10"/>
        <v>1</v>
      </c>
      <c r="F18" s="510">
        <f t="shared" si="10"/>
        <v>0.20638561401899166</v>
      </c>
      <c r="G18" s="510">
        <f t="shared" si="10"/>
        <v>0.2076663858466723</v>
      </c>
      <c r="H18" s="510">
        <f t="shared" si="10"/>
        <v>0.15611146295123496</v>
      </c>
      <c r="I18" s="510">
        <f t="shared" si="10"/>
        <v>0.16398186265735937</v>
      </c>
      <c r="J18" s="510">
        <f t="shared" si="10"/>
        <v>0.17258404526794632</v>
      </c>
      <c r="K18" s="510">
        <f t="shared" si="10"/>
        <v>0.16870241834373831</v>
      </c>
      <c r="L18" s="510">
        <f t="shared" si="10"/>
        <v>0.15963002733307302</v>
      </c>
      <c r="M18" s="510">
        <f t="shared" si="10"/>
        <v>0.14635856296861577</v>
      </c>
      <c r="N18" s="510">
        <f t="shared" si="10"/>
        <v>0.14602565451047739</v>
      </c>
      <c r="O18" s="510">
        <f t="shared" si="10"/>
        <v>0.14036200695671858</v>
      </c>
      <c r="P18" s="510">
        <f t="shared" si="10"/>
        <v>0.13915697161007717</v>
      </c>
      <c r="Q18" s="510">
        <f t="shared" si="10"/>
        <v>0.14709029565074988</v>
      </c>
      <c r="R18" s="510">
        <f t="shared" si="10"/>
        <v>0.14744595612236366</v>
      </c>
      <c r="S18" s="510">
        <f t="shared" si="10"/>
        <v>0.14663779229562393</v>
      </c>
      <c r="T18" s="510">
        <f t="shared" si="10"/>
        <v>0</v>
      </c>
    </row>
    <row r="19" spans="1:21" s="489" customFormat="1">
      <c r="A19" s="489" t="s">
        <v>366</v>
      </c>
      <c r="B19" s="510">
        <f>IFERROR((B17-A17)/A17,0)</f>
        <v>0</v>
      </c>
      <c r="C19" s="510">
        <f t="shared" ref="C19:T19" si="11">IFERROR((C17-B17)/B17,0)</f>
        <v>9.0276830765034843E-2</v>
      </c>
      <c r="D19" s="510">
        <f t="shared" si="11"/>
        <v>0.13946216385240776</v>
      </c>
      <c r="E19" s="510">
        <f t="shared" si="11"/>
        <v>-6.6959385290889378E-3</v>
      </c>
      <c r="F19" s="510">
        <f t="shared" si="11"/>
        <v>-5.6359818764504617E-3</v>
      </c>
      <c r="G19" s="510">
        <f t="shared" si="11"/>
        <v>9.5799066459213211E-2</v>
      </c>
      <c r="H19" s="510">
        <f t="shared" si="11"/>
        <v>0</v>
      </c>
      <c r="I19" s="510">
        <f t="shared" si="11"/>
        <v>0.1150101419878297</v>
      </c>
      <c r="J19" s="510">
        <f t="shared" si="11"/>
        <v>0.13189012188466434</v>
      </c>
      <c r="K19" s="510">
        <f t="shared" si="11"/>
        <v>4.8858887817422009E-2</v>
      </c>
      <c r="L19" s="510">
        <f t="shared" si="11"/>
        <v>2.2984983144345695E-3</v>
      </c>
      <c r="M19" s="510">
        <f t="shared" si="11"/>
        <v>8.194465678030885E-2</v>
      </c>
      <c r="N19" s="510">
        <f t="shared" si="11"/>
        <v>4.9526635580047974E-2</v>
      </c>
      <c r="O19" s="510">
        <f t="shared" si="11"/>
        <v>6.5230562100302994E-2</v>
      </c>
      <c r="P19" s="510">
        <f t="shared" si="11"/>
        <v>-1.9084934277047549E-2</v>
      </c>
      <c r="Q19" s="510">
        <f t="shared" si="11"/>
        <v>1.8425460636515855E-2</v>
      </c>
      <c r="R19" s="510">
        <f t="shared" si="11"/>
        <v>9.6280364372469673E-2</v>
      </c>
      <c r="S19" s="510">
        <f t="shared" si="11"/>
        <v>0.10040392383150606</v>
      </c>
      <c r="T19" s="510">
        <f t="shared" si="11"/>
        <v>-1</v>
      </c>
    </row>
    <row r="20" spans="1:21" s="489" customFormat="1">
      <c r="A20" s="489" t="s">
        <v>440</v>
      </c>
      <c r="B20" s="489">
        <v>103.2</v>
      </c>
      <c r="C20" s="489">
        <v>111.8</v>
      </c>
      <c r="D20" s="489">
        <v>137.30000000000001</v>
      </c>
      <c r="E20" s="489">
        <v>158.19999999999999</v>
      </c>
      <c r="F20" s="489">
        <v>149.5</v>
      </c>
      <c r="G20" s="489">
        <v>144.4</v>
      </c>
      <c r="H20" s="489">
        <v>144.4</v>
      </c>
      <c r="I20" s="489">
        <v>164.8</v>
      </c>
      <c r="J20" s="489">
        <v>209.5</v>
      </c>
      <c r="K20" s="489">
        <v>219.4</v>
      </c>
      <c r="L20" s="489">
        <v>201.1</v>
      </c>
      <c r="M20" s="489">
        <v>200.6</v>
      </c>
      <c r="N20" s="489">
        <v>213.3</v>
      </c>
      <c r="O20" s="489">
        <v>235</v>
      </c>
      <c r="P20" s="489">
        <v>247.4</v>
      </c>
      <c r="Q20" s="489">
        <v>290.8</v>
      </c>
      <c r="R20" s="489">
        <v>289</v>
      </c>
      <c r="S20" s="489">
        <v>293.2</v>
      </c>
    </row>
    <row r="21" spans="1:21" s="489" customFormat="1">
      <c r="A21" s="489" t="s">
        <v>65</v>
      </c>
      <c r="B21" s="510">
        <f t="shared" ref="B21:T21" si="12">IFERROR(B20/B17,0)</f>
        <v>0.14073366971225967</v>
      </c>
      <c r="C21" s="510">
        <f t="shared" si="12"/>
        <v>0.13983739837398373</v>
      </c>
      <c r="D21" s="510">
        <f t="shared" si="12"/>
        <v>0.15071350164654226</v>
      </c>
      <c r="E21" s="510">
        <f t="shared" si="12"/>
        <v>0.17482594761852138</v>
      </c>
      <c r="F21" s="510">
        <f t="shared" si="12"/>
        <v>0.16614803289619917</v>
      </c>
      <c r="G21" s="510">
        <f t="shared" si="12"/>
        <v>0.1464503042596349</v>
      </c>
      <c r="H21" s="510">
        <f t="shared" si="12"/>
        <v>0.1464503042596349</v>
      </c>
      <c r="I21" s="510">
        <f t="shared" si="12"/>
        <v>0.14989994542477714</v>
      </c>
      <c r="J21" s="510">
        <f t="shared" si="12"/>
        <v>0.16835422693667629</v>
      </c>
      <c r="K21" s="510">
        <f t="shared" si="12"/>
        <v>0.16809684339564818</v>
      </c>
      <c r="L21" s="510">
        <f t="shared" si="12"/>
        <v>0.15372267237425469</v>
      </c>
      <c r="M21" s="510">
        <f t="shared" si="12"/>
        <v>0.1417267203617352</v>
      </c>
      <c r="N21" s="510">
        <f t="shared" si="12"/>
        <v>0.14358801750252442</v>
      </c>
      <c r="O21" s="510">
        <f t="shared" si="12"/>
        <v>0.14850859453993934</v>
      </c>
      <c r="P21" s="510">
        <f t="shared" si="12"/>
        <v>0.15938667697461667</v>
      </c>
      <c r="Q21" s="510">
        <f t="shared" si="12"/>
        <v>0.18395748987854252</v>
      </c>
      <c r="R21" s="510">
        <f t="shared" si="12"/>
        <v>0.16676283900750144</v>
      </c>
      <c r="S21" s="510">
        <f t="shared" si="12"/>
        <v>0.15374934452018876</v>
      </c>
      <c r="T21" s="510">
        <f t="shared" si="12"/>
        <v>0</v>
      </c>
    </row>
    <row r="22" spans="1:21" s="485" customFormat="1">
      <c r="A22" s="489" t="s">
        <v>366</v>
      </c>
      <c r="B22" s="510">
        <f>IFERROR((B20-A20)/A20,0)</f>
        <v>0</v>
      </c>
      <c r="C22" s="510">
        <f t="shared" ref="C22:T22" si="13">IFERROR((C20-B20)/B20,0)</f>
        <v>8.3333333333333273E-2</v>
      </c>
      <c r="D22" s="510">
        <f t="shared" si="13"/>
        <v>0.22808586762075148</v>
      </c>
      <c r="E22" s="510">
        <f t="shared" si="13"/>
        <v>0.15222141296431155</v>
      </c>
      <c r="F22" s="510">
        <f t="shared" si="13"/>
        <v>-5.4993678887484132E-2</v>
      </c>
      <c r="G22" s="510">
        <f t="shared" si="13"/>
        <v>-3.4113712374581905E-2</v>
      </c>
      <c r="H22" s="510">
        <f t="shared" si="13"/>
        <v>0</v>
      </c>
      <c r="I22" s="510">
        <f t="shared" si="13"/>
        <v>0.14127423822714685</v>
      </c>
      <c r="J22" s="510">
        <f t="shared" si="13"/>
        <v>0.27123786407766981</v>
      </c>
      <c r="K22" s="510">
        <f t="shared" si="13"/>
        <v>4.725536992840098E-2</v>
      </c>
      <c r="L22" s="510">
        <f t="shared" si="13"/>
        <v>-8.3409298085688297E-2</v>
      </c>
      <c r="M22" s="510">
        <f t="shared" si="13"/>
        <v>-2.4863252113376429E-3</v>
      </c>
      <c r="N22" s="510">
        <f t="shared" si="13"/>
        <v>6.3310069790628198E-2</v>
      </c>
      <c r="O22" s="510">
        <f t="shared" si="13"/>
        <v>0.10173464603844345</v>
      </c>
      <c r="P22" s="510">
        <f t="shared" si="13"/>
        <v>5.2765957446808537E-2</v>
      </c>
      <c r="Q22" s="510">
        <f t="shared" si="13"/>
        <v>0.17542441390460795</v>
      </c>
      <c r="R22" s="510">
        <f t="shared" si="13"/>
        <v>-6.1898211829436427E-3</v>
      </c>
      <c r="S22" s="510">
        <f t="shared" si="13"/>
        <v>1.45328719723183E-2</v>
      </c>
      <c r="T22" s="510">
        <f t="shared" si="13"/>
        <v>-1</v>
      </c>
      <c r="U22" s="489"/>
    </row>
    <row r="23" spans="1:21">
      <c r="A23" s="485" t="s">
        <v>404</v>
      </c>
      <c r="B23" s="485">
        <f t="shared" ref="B23" si="14">C5+B11+B17</f>
        <v>733.3</v>
      </c>
      <c r="C23" s="485">
        <f t="shared" ref="C23" si="15">D5+C11+C17</f>
        <v>799.5</v>
      </c>
      <c r="D23" s="485">
        <f t="shared" ref="D23" si="16">E5+D11+D17</f>
        <v>911</v>
      </c>
      <c r="E23" s="485">
        <f t="shared" ref="E23" si="17">F5+E11+E17</f>
        <v>904.9</v>
      </c>
      <c r="F23" s="485">
        <f t="shared" ref="F23" si="18">G5+F11+F17</f>
        <v>4359.8</v>
      </c>
      <c r="G23" s="485">
        <f t="shared" ref="G23" si="19">H5+G11+G17</f>
        <v>4748</v>
      </c>
      <c r="H23" s="485">
        <f t="shared" ref="H23" si="20">I5+H11+H17</f>
        <v>6316</v>
      </c>
      <c r="I23" s="485">
        <f t="shared" ref="I23" si="21">J5+I11+I17</f>
        <v>6704.4</v>
      </c>
      <c r="J23" s="485">
        <f t="shared" ref="J23" si="22">K5+J11+J17</f>
        <v>7210.4</v>
      </c>
      <c r="K23" s="485">
        <f t="shared" ref="K23" si="23">L5+K11+K17</f>
        <v>7736.7</v>
      </c>
      <c r="L23" s="485">
        <f t="shared" ref="L23" si="24">M5+L11+L17</f>
        <v>8195.2000000000007</v>
      </c>
      <c r="M23" s="485">
        <f t="shared" ref="M23" si="25">N5+M11+M17</f>
        <v>9670.7699999999986</v>
      </c>
      <c r="N23" s="485">
        <f t="shared" ref="N23:T23" si="26">O5+N11+N17</f>
        <v>10172.869999999999</v>
      </c>
      <c r="O23" s="485">
        <f t="shared" si="26"/>
        <v>11273.706</v>
      </c>
      <c r="P23" s="485">
        <f t="shared" si="26"/>
        <v>11154.310000000001</v>
      </c>
      <c r="Q23" s="485">
        <f t="shared" si="26"/>
        <v>10747.14</v>
      </c>
      <c r="R23" s="485">
        <f t="shared" si="26"/>
        <v>11753.458999999999</v>
      </c>
      <c r="S23" s="485">
        <f t="shared" si="26"/>
        <v>13004.832997999998</v>
      </c>
      <c r="T23" s="485">
        <f t="shared" si="26"/>
        <v>11714.722207859999</v>
      </c>
    </row>
    <row r="24" spans="1:21">
      <c r="A24" s="485" t="s">
        <v>366</v>
      </c>
      <c r="B24" s="484"/>
      <c r="M24" s="484">
        <f>IFERROR((M23-A23)/A23,0)</f>
        <v>0</v>
      </c>
    </row>
    <row r="25" spans="1:21" s="485" customFormat="1"/>
    <row r="26" spans="1:21">
      <c r="A26" s="485" t="s">
        <v>404</v>
      </c>
      <c r="M26" s="485">
        <f>M8+M14+M20</f>
        <v>1156.5999999999999</v>
      </c>
      <c r="N26" s="485">
        <f t="shared" ref="N26:T26" si="27">N8+N14+N20</f>
        <v>1345.3</v>
      </c>
      <c r="O26" s="485">
        <f t="shared" si="27"/>
        <v>1560</v>
      </c>
      <c r="P26" s="485">
        <f t="shared" si="27"/>
        <v>1581.4</v>
      </c>
      <c r="Q26" s="485">
        <f t="shared" si="27"/>
        <v>1730.8</v>
      </c>
      <c r="R26" s="485">
        <f t="shared" si="27"/>
        <v>2041</v>
      </c>
      <c r="S26" s="485">
        <f t="shared" si="27"/>
        <v>1901.7540000000008</v>
      </c>
      <c r="T26" s="485">
        <f t="shared" si="27"/>
        <v>0</v>
      </c>
    </row>
    <row r="27" spans="1:21">
      <c r="A27" s="485" t="s">
        <v>366</v>
      </c>
    </row>
    <row r="28" spans="1:21">
      <c r="M28" s="484">
        <f t="shared" ref="M28:T28" si="28">IFERROR((M26-L26)/L26,0)</f>
        <v>0</v>
      </c>
      <c r="N28" s="484">
        <f t="shared" si="28"/>
        <v>0.16315061386823454</v>
      </c>
      <c r="O28" s="484">
        <f t="shared" si="28"/>
        <v>0.15959265591317925</v>
      </c>
      <c r="P28" s="484">
        <f t="shared" si="28"/>
        <v>1.3717948717948776E-2</v>
      </c>
      <c r="Q28" s="484">
        <f t="shared" si="28"/>
        <v>9.4473251549260062E-2</v>
      </c>
      <c r="R28" s="484">
        <f t="shared" si="28"/>
        <v>0.17922348047145831</v>
      </c>
      <c r="S28" s="484">
        <f t="shared" si="28"/>
        <v>-6.8224399804017233E-2</v>
      </c>
      <c r="T28" s="484">
        <f t="shared" si="28"/>
        <v>-1</v>
      </c>
    </row>
    <row r="43" spans="11:11">
      <c r="K43" s="485" t="s">
        <v>403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workbookViewId="0">
      <selection activeCell="H16" sqref="H16"/>
    </sheetView>
  </sheetViews>
  <sheetFormatPr defaultRowHeight="14.4"/>
  <cols>
    <col min="2" max="2" width="12" bestFit="1" customWidth="1"/>
    <col min="3" max="3" width="13.44140625" bestFit="1" customWidth="1"/>
    <col min="4" max="5" width="12" bestFit="1" customWidth="1"/>
  </cols>
  <sheetData>
    <row r="1" spans="1:9">
      <c r="A1" t="s">
        <v>412</v>
      </c>
    </row>
    <row r="2" spans="1:9" ht="15" thickBot="1"/>
    <row r="3" spans="1:9">
      <c r="A3" s="513" t="s">
        <v>413</v>
      </c>
      <c r="B3" s="513"/>
    </row>
    <row r="4" spans="1:9">
      <c r="A4" t="s">
        <v>414</v>
      </c>
      <c r="B4">
        <v>0.63738025858905201</v>
      </c>
    </row>
    <row r="5" spans="1:9">
      <c r="A5" t="s">
        <v>415</v>
      </c>
      <c r="B5">
        <v>0.40625359403904676</v>
      </c>
    </row>
    <row r="6" spans="1:9">
      <c r="A6" t="s">
        <v>416</v>
      </c>
      <c r="B6">
        <v>0.35227664804259645</v>
      </c>
    </row>
    <row r="7" spans="1:9">
      <c r="A7" t="s">
        <v>417</v>
      </c>
      <c r="B7">
        <v>1.8885693746792324E-2</v>
      </c>
    </row>
    <row r="8" spans="1:9" ht="15" thickBot="1">
      <c r="A8" s="511" t="s">
        <v>418</v>
      </c>
      <c r="B8" s="511">
        <v>13</v>
      </c>
    </row>
    <row r="10" spans="1:9" ht="15" thickBot="1">
      <c r="A10" t="s">
        <v>419</v>
      </c>
    </row>
    <row r="11" spans="1:9">
      <c r="A11" s="512"/>
      <c r="B11" s="512" t="s">
        <v>423</v>
      </c>
      <c r="C11" s="512" t="s">
        <v>424</v>
      </c>
      <c r="D11" s="512" t="s">
        <v>425</v>
      </c>
      <c r="E11" s="512" t="s">
        <v>426</v>
      </c>
      <c r="F11" s="512" t="s">
        <v>427</v>
      </c>
    </row>
    <row r="12" spans="1:9">
      <c r="A12" t="s">
        <v>420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421</v>
      </c>
      <c r="B13">
        <v>11</v>
      </c>
      <c r="C13">
        <v>3.9233637112739373E-3</v>
      </c>
      <c r="D13">
        <v>3.5666942829763065E-4</v>
      </c>
    </row>
    <row r="14" spans="1:9" ht="15" thickBot="1">
      <c r="A14" s="511" t="s">
        <v>404</v>
      </c>
      <c r="B14" s="511">
        <v>12</v>
      </c>
      <c r="C14" s="511">
        <v>6.6078104589519836E-3</v>
      </c>
      <c r="D14" s="511"/>
      <c r="E14" s="511"/>
      <c r="F14" s="511"/>
    </row>
    <row r="15" spans="1:9" ht="15" thickBot="1"/>
    <row r="16" spans="1:9">
      <c r="A16" s="512"/>
      <c r="B16" s="512" t="s">
        <v>428</v>
      </c>
      <c r="C16" s="512" t="s">
        <v>417</v>
      </c>
      <c r="D16" s="512" t="s">
        <v>429</v>
      </c>
      <c r="E16" s="512" t="s">
        <v>430</v>
      </c>
      <c r="F16" s="512" t="s">
        <v>431</v>
      </c>
      <c r="G16" s="512" t="s">
        <v>432</v>
      </c>
      <c r="H16" s="512" t="s">
        <v>433</v>
      </c>
      <c r="I16" s="512" t="s">
        <v>434</v>
      </c>
    </row>
    <row r="17" spans="1:9">
      <c r="A17" t="s">
        <v>422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5" thickBot="1">
      <c r="A18" s="511" t="s">
        <v>435</v>
      </c>
      <c r="B18" s="511">
        <v>9.0479792130851441E-6</v>
      </c>
      <c r="C18" s="511">
        <v>3.2980492782306054E-6</v>
      </c>
      <c r="D18" s="511">
        <v>2.7434336026474901</v>
      </c>
      <c r="E18" s="511">
        <v>1.9113748045077535E-2</v>
      </c>
      <c r="F18" s="511">
        <v>1.7890216944486423E-6</v>
      </c>
      <c r="G18" s="511">
        <v>1.6306936731721646E-5</v>
      </c>
      <c r="H18" s="511">
        <v>1.7890216944486423E-6</v>
      </c>
      <c r="I18" s="511">
        <v>1.6306936731721646E-5</v>
      </c>
    </row>
    <row r="22" spans="1:9">
      <c r="A22" t="s">
        <v>437</v>
      </c>
    </row>
    <row r="23" spans="1:9" ht="15" thickBot="1"/>
    <row r="24" spans="1:9">
      <c r="A24" s="512" t="s">
        <v>438</v>
      </c>
      <c r="B24" s="512" t="s">
        <v>439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5" thickBot="1">
      <c r="A37" s="511">
        <v>96.153846153846146</v>
      </c>
      <c r="B37" s="511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topLeftCell="A5" workbookViewId="0">
      <selection sqref="A1:I38"/>
    </sheetView>
  </sheetViews>
  <sheetFormatPr defaultRowHeight="14.4"/>
  <sheetData>
    <row r="1" spans="1:9">
      <c r="A1" t="s">
        <v>412</v>
      </c>
    </row>
    <row r="2" spans="1:9" ht="15" thickBot="1"/>
    <row r="3" spans="1:9">
      <c r="A3" s="513" t="s">
        <v>413</v>
      </c>
      <c r="B3" s="513"/>
    </row>
    <row r="4" spans="1:9">
      <c r="A4" t="s">
        <v>414</v>
      </c>
      <c r="B4">
        <v>0.70007775370677339</v>
      </c>
    </row>
    <row r="5" spans="1:9">
      <c r="A5" t="s">
        <v>415</v>
      </c>
      <c r="B5">
        <v>0.4901088612351216</v>
      </c>
    </row>
    <row r="6" spans="1:9">
      <c r="A6" t="s">
        <v>416</v>
      </c>
      <c r="B6">
        <v>0.38813063348214588</v>
      </c>
    </row>
    <row r="7" spans="1:9">
      <c r="A7" t="s">
        <v>417</v>
      </c>
      <c r="B7">
        <v>1.8355555016554254E-2</v>
      </c>
    </row>
    <row r="8" spans="1:9" ht="15" thickBot="1">
      <c r="A8" s="511" t="s">
        <v>418</v>
      </c>
      <c r="B8" s="511">
        <v>13</v>
      </c>
    </row>
    <row r="10" spans="1:9" ht="15" thickBot="1">
      <c r="A10" t="s">
        <v>419</v>
      </c>
    </row>
    <row r="11" spans="1:9">
      <c r="A11" s="512"/>
      <c r="B11" s="512" t="s">
        <v>423</v>
      </c>
      <c r="C11" s="512" t="s">
        <v>424</v>
      </c>
      <c r="D11" s="512" t="s">
        <v>425</v>
      </c>
      <c r="E11" s="512" t="s">
        <v>426</v>
      </c>
      <c r="F11" s="512" t="s">
        <v>427</v>
      </c>
    </row>
    <row r="12" spans="1:9">
      <c r="A12" t="s">
        <v>420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421</v>
      </c>
      <c r="B13">
        <v>10</v>
      </c>
      <c r="C13">
        <v>3.3692639996575008E-3</v>
      </c>
      <c r="D13">
        <v>3.3692639996575006E-4</v>
      </c>
    </row>
    <row r="14" spans="1:9" ht="15" thickBot="1">
      <c r="A14" s="511" t="s">
        <v>404</v>
      </c>
      <c r="B14" s="511">
        <v>12</v>
      </c>
      <c r="C14" s="511">
        <v>6.6078104589519836E-3</v>
      </c>
      <c r="D14" s="511"/>
      <c r="E14" s="511"/>
      <c r="F14" s="511"/>
    </row>
    <row r="15" spans="1:9" ht="15" thickBot="1"/>
    <row r="16" spans="1:9">
      <c r="A16" s="512"/>
      <c r="B16" s="512" t="s">
        <v>428</v>
      </c>
      <c r="C16" s="512" t="s">
        <v>417</v>
      </c>
      <c r="D16" s="512" t="s">
        <v>429</v>
      </c>
      <c r="E16" s="512" t="s">
        <v>430</v>
      </c>
      <c r="F16" s="512" t="s">
        <v>431</v>
      </c>
      <c r="G16" s="512" t="s">
        <v>432</v>
      </c>
      <c r="H16" s="512" t="s">
        <v>433</v>
      </c>
      <c r="I16" s="512" t="s">
        <v>434</v>
      </c>
    </row>
    <row r="17" spans="1:9">
      <c r="A17" t="s">
        <v>422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435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5" thickBot="1">
      <c r="A19" s="511" t="s">
        <v>436</v>
      </c>
      <c r="B19" s="511">
        <v>1.0634445342475147E-2</v>
      </c>
      <c r="C19" s="511">
        <v>8.2925557934096592E-3</v>
      </c>
      <c r="D19" s="511">
        <v>1.2824086575246991</v>
      </c>
      <c r="E19" s="511">
        <v>0.22862835690806033</v>
      </c>
      <c r="F19" s="511">
        <v>-7.8425204030847812E-3</v>
      </c>
      <c r="G19" s="511">
        <v>2.9111411088035076E-2</v>
      </c>
      <c r="H19" s="511">
        <v>-7.8425204030847812E-3</v>
      </c>
      <c r="I19" s="511">
        <v>2.9111411088035076E-2</v>
      </c>
    </row>
    <row r="23" spans="1:9">
      <c r="A23" t="s">
        <v>437</v>
      </c>
    </row>
    <row r="24" spans="1:9" ht="15" thickBot="1"/>
    <row r="25" spans="1:9">
      <c r="A25" s="512" t="s">
        <v>438</v>
      </c>
      <c r="B25" s="512" t="s">
        <v>439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5" thickBot="1">
      <c r="A38" s="511">
        <v>96.153846153846146</v>
      </c>
      <c r="B38" s="511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defaultRowHeight="14.4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0.20200000000000001</v>
      </c>
    </row>
    <row r="20" spans="1:4">
      <c r="A20">
        <v>11500</v>
      </c>
      <c r="B20">
        <v>12</v>
      </c>
      <c r="C20">
        <v>7854.4589999999989</v>
      </c>
      <c r="D20">
        <v>0.20399999999999999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6D138-CCCC-404C-9BDB-B52FBA5E0A8C}">
  <sheetPr>
    <pageSetUpPr autoPageBreaks="0"/>
  </sheetPr>
  <dimension ref="A1:PL115"/>
  <sheetViews>
    <sheetView showGridLines="0" zoomScale="85" zoomScaleNormal="70" workbookViewId="0">
      <pane xSplit="3" ySplit="4" topLeftCell="D94" activePane="bottomRight" state="frozen"/>
      <selection pane="topRight" activeCell="D1" sqref="D1"/>
      <selection pane="bottomLeft" activeCell="A5" sqref="A5"/>
      <selection pane="bottomRight" activeCell="D1" sqref="D1"/>
    </sheetView>
  </sheetViews>
  <sheetFormatPr defaultColWidth="0" defaultRowHeight="13.8" outlineLevelRow="1" outlineLevelCol="2"/>
  <cols>
    <col min="1" max="1" width="0.6640625" style="2" customWidth="1"/>
    <col min="2" max="2" width="0.6640625" style="1" customWidth="1"/>
    <col min="3" max="3" width="50.44140625" style="1" customWidth="1"/>
    <col min="4" max="7" width="11.33203125" style="1" customWidth="1" outlineLevel="1"/>
    <col min="8" max="8" width="11.33203125" style="1" customWidth="1" outlineLevel="1" collapsed="1"/>
    <col min="9" max="12" width="11.33203125" style="1" hidden="1" customWidth="1" outlineLevel="2"/>
    <col min="13" max="13" width="11.33203125" style="1" customWidth="1" outlineLevel="1" collapsed="1"/>
    <col min="14" max="17" width="11.33203125" style="1" hidden="1" customWidth="1" outlineLevel="2"/>
    <col min="18" max="18" width="11.33203125" style="1" customWidth="1" outlineLevel="1" collapsed="1"/>
    <col min="19" max="22" width="11.33203125" style="1" hidden="1" customWidth="1" outlineLevel="2"/>
    <col min="23" max="23" width="11.33203125" style="1" customWidth="1" outlineLevel="1" collapsed="1"/>
    <col min="24" max="27" width="11.33203125" style="1" hidden="1" customWidth="1" outlineLevel="2"/>
    <col min="28" max="28" width="11.33203125" style="1" customWidth="1" outlineLevel="1" collapsed="1"/>
    <col min="29" max="32" width="11.33203125" style="1" customWidth="1" outlineLevel="1"/>
    <col min="33" max="33" width="11.33203125" style="1" customWidth="1"/>
    <col min="34" max="37" width="11.33203125" style="1" hidden="1" customWidth="1" outlineLevel="1"/>
    <col min="38" max="38" width="11.33203125" style="1" customWidth="1" collapsed="1"/>
    <col min="39" max="42" width="11.33203125" style="1" hidden="1" customWidth="1" outlineLevel="1"/>
    <col min="43" max="43" width="11.33203125" style="1" customWidth="1" collapsed="1"/>
    <col min="44" max="47" width="11.33203125" style="1" hidden="1" customWidth="1" outlineLevel="1"/>
    <col min="48" max="48" width="11.33203125" style="1" customWidth="1" collapsed="1"/>
    <col min="49" max="52" width="11.33203125" style="1" hidden="1" customWidth="1" outlineLevel="1"/>
    <col min="53" max="53" width="11.33203125" style="1" customWidth="1" collapsed="1"/>
    <col min="54" max="57" width="11.33203125" style="1" hidden="1" customWidth="1" outlineLevel="1"/>
    <col min="58" max="58" width="11.33203125" style="1" customWidth="1" collapsed="1"/>
    <col min="59" max="73" width="11.33203125" style="1" customWidth="1"/>
    <col min="74" max="16384" width="11.33203125" style="1" hidden="1"/>
  </cols>
  <sheetData>
    <row r="1" spans="1:428" ht="5.25" customHeight="1"/>
    <row r="2" spans="1:428" ht="14.4">
      <c r="B2" s="139"/>
      <c r="C2" s="140" t="s">
        <v>1</v>
      </c>
      <c r="D2" s="139" t="s">
        <v>2</v>
      </c>
      <c r="E2" s="139" t="s">
        <v>3</v>
      </c>
      <c r="F2" s="139" t="s">
        <v>4</v>
      </c>
      <c r="G2" s="139" t="s">
        <v>5</v>
      </c>
      <c r="H2" s="148" t="s">
        <v>342</v>
      </c>
      <c r="I2" s="139" t="s">
        <v>6</v>
      </c>
      <c r="J2" s="139" t="s">
        <v>7</v>
      </c>
      <c r="K2" s="139" t="s">
        <v>8</v>
      </c>
      <c r="L2" s="139" t="s">
        <v>9</v>
      </c>
      <c r="M2" s="148" t="s">
        <v>343</v>
      </c>
      <c r="N2" s="139" t="s">
        <v>10</v>
      </c>
      <c r="O2" s="139" t="s">
        <v>11</v>
      </c>
      <c r="P2" s="139" t="s">
        <v>12</v>
      </c>
      <c r="Q2" s="139" t="s">
        <v>13</v>
      </c>
      <c r="R2" s="148" t="s">
        <v>344</v>
      </c>
      <c r="S2" s="139" t="s">
        <v>14</v>
      </c>
      <c r="T2" s="139" t="s">
        <v>15</v>
      </c>
      <c r="U2" s="139" t="s">
        <v>16</v>
      </c>
      <c r="V2" s="139" t="s">
        <v>17</v>
      </c>
      <c r="W2" s="148" t="s">
        <v>345</v>
      </c>
      <c r="X2" s="139" t="s">
        <v>18</v>
      </c>
      <c r="Y2" s="139" t="s">
        <v>19</v>
      </c>
      <c r="Z2" s="139" t="s">
        <v>20</v>
      </c>
      <c r="AA2" s="139" t="s">
        <v>21</v>
      </c>
      <c r="AB2" s="148" t="s">
        <v>346</v>
      </c>
      <c r="AC2" s="139" t="s">
        <v>22</v>
      </c>
      <c r="AD2" s="139" t="s">
        <v>23</v>
      </c>
      <c r="AE2" s="139" t="s">
        <v>24</v>
      </c>
      <c r="AF2" s="139" t="s">
        <v>25</v>
      </c>
      <c r="AG2" s="148" t="s">
        <v>322</v>
      </c>
      <c r="AH2" s="139" t="s">
        <v>26</v>
      </c>
      <c r="AI2" s="139" t="s">
        <v>27</v>
      </c>
      <c r="AJ2" s="139" t="s">
        <v>28</v>
      </c>
      <c r="AK2" s="139" t="s">
        <v>29</v>
      </c>
      <c r="AL2" s="148" t="s">
        <v>323</v>
      </c>
      <c r="AM2" s="139" t="s">
        <v>30</v>
      </c>
      <c r="AN2" s="139" t="s">
        <v>31</v>
      </c>
      <c r="AO2" s="139" t="s">
        <v>32</v>
      </c>
      <c r="AP2" s="139" t="s">
        <v>33</v>
      </c>
      <c r="AQ2" s="148" t="s">
        <v>319</v>
      </c>
      <c r="AR2" s="139" t="s">
        <v>34</v>
      </c>
      <c r="AS2" s="139" t="s">
        <v>35</v>
      </c>
      <c r="AT2" s="139" t="s">
        <v>36</v>
      </c>
      <c r="AU2" s="139" t="s">
        <v>37</v>
      </c>
      <c r="AV2" s="148" t="s">
        <v>320</v>
      </c>
      <c r="AW2" s="139" t="s">
        <v>38</v>
      </c>
      <c r="AX2" s="139" t="s">
        <v>39</v>
      </c>
      <c r="AY2" s="139" t="s">
        <v>40</v>
      </c>
      <c r="AZ2" s="139" t="s">
        <v>41</v>
      </c>
      <c r="BA2" s="148" t="s">
        <v>321</v>
      </c>
      <c r="BB2" s="139" t="s">
        <v>147</v>
      </c>
      <c r="BC2" s="148" t="s">
        <v>148</v>
      </c>
      <c r="BD2" s="148" t="s">
        <v>149</v>
      </c>
      <c r="BE2" s="148" t="s">
        <v>150</v>
      </c>
      <c r="BF2" s="148" t="s">
        <v>304</v>
      </c>
      <c r="BG2" s="148" t="s">
        <v>305</v>
      </c>
      <c r="BH2" s="148" t="s">
        <v>306</v>
      </c>
      <c r="BI2" s="148" t="s">
        <v>307</v>
      </c>
      <c r="BJ2" s="148" t="s">
        <v>308</v>
      </c>
      <c r="BK2" s="148" t="s">
        <v>309</v>
      </c>
      <c r="BL2" s="148" t="s">
        <v>310</v>
      </c>
      <c r="BM2" s="148" t="s">
        <v>311</v>
      </c>
      <c r="BN2" s="148" t="s">
        <v>312</v>
      </c>
      <c r="BO2" s="148" t="s">
        <v>313</v>
      </c>
      <c r="BP2" s="148" t="s">
        <v>314</v>
      </c>
      <c r="BQ2" s="148" t="s">
        <v>315</v>
      </c>
      <c r="BR2" s="148" t="s">
        <v>316</v>
      </c>
      <c r="BS2" s="148" t="s">
        <v>317</v>
      </c>
      <c r="BT2" s="148" t="s">
        <v>318</v>
      </c>
    </row>
    <row r="3" spans="1:428">
      <c r="B3" s="3"/>
      <c r="C3" s="4" t="s">
        <v>42</v>
      </c>
      <c r="D3" s="5">
        <f t="shared" ref="D3:AO3" si="0">D23</f>
        <v>50.595999999999997</v>
      </c>
      <c r="E3" s="5">
        <f t="shared" si="0"/>
        <v>64.283000000000001</v>
      </c>
      <c r="F3" s="5">
        <f t="shared" si="0"/>
        <v>73.007999999999996</v>
      </c>
      <c r="G3" s="5">
        <f t="shared" si="0"/>
        <v>83.25200000000001</v>
      </c>
      <c r="H3" s="6">
        <f t="shared" si="0"/>
        <v>271.13900000000001</v>
      </c>
      <c r="I3" s="5">
        <f t="shared" si="0"/>
        <v>102.53</v>
      </c>
      <c r="J3" s="5">
        <f t="shared" si="0"/>
        <v>129.53900000000002</v>
      </c>
      <c r="K3" s="5">
        <f t="shared" si="0"/>
        <v>175.51499999999999</v>
      </c>
      <c r="L3" s="5">
        <f t="shared" si="0"/>
        <v>183.703</v>
      </c>
      <c r="M3" s="6">
        <f t="shared" si="0"/>
        <v>591.28700000000003</v>
      </c>
      <c r="N3" s="5">
        <f t="shared" si="0"/>
        <v>196.23699999999999</v>
      </c>
      <c r="O3" s="5">
        <f t="shared" si="0"/>
        <v>208.25199999999998</v>
      </c>
      <c r="P3" s="5">
        <f t="shared" si="0"/>
        <v>232.16</v>
      </c>
      <c r="Q3" s="5">
        <f t="shared" si="0"/>
        <v>235.774</v>
      </c>
      <c r="R3" s="6">
        <f t="shared" si="0"/>
        <v>872.423</v>
      </c>
      <c r="S3" s="5">
        <f t="shared" si="0"/>
        <v>246.91899999999998</v>
      </c>
      <c r="T3" s="5">
        <f t="shared" si="0"/>
        <v>291.23</v>
      </c>
      <c r="U3" s="5">
        <f t="shared" si="0"/>
        <v>306.584</v>
      </c>
      <c r="V3" s="5">
        <f t="shared" si="0"/>
        <v>328.142</v>
      </c>
      <c r="W3" s="6">
        <f t="shared" si="0"/>
        <v>1172.875</v>
      </c>
      <c r="X3" s="5">
        <f t="shared" si="0"/>
        <v>309.303</v>
      </c>
      <c r="Y3" s="5">
        <f t="shared" si="0"/>
        <v>333.74700000000001</v>
      </c>
      <c r="Z3" s="5">
        <f t="shared" si="0"/>
        <v>340.87200000000001</v>
      </c>
      <c r="AA3" s="5">
        <f t="shared" si="0"/>
        <v>340.88099999999997</v>
      </c>
      <c r="AB3" s="6">
        <f t="shared" si="0"/>
        <v>1324.8029999999999</v>
      </c>
      <c r="AC3" s="5">
        <f t="shared" si="0"/>
        <v>336.01</v>
      </c>
      <c r="AD3" s="5">
        <f t="shared" si="0"/>
        <v>381.161</v>
      </c>
      <c r="AE3" s="5">
        <f t="shared" si="0"/>
        <v>374.18099999999998</v>
      </c>
      <c r="AF3" s="5">
        <f t="shared" si="0"/>
        <v>396.62099999999998</v>
      </c>
      <c r="AG3" s="6">
        <f t="shared" si="0"/>
        <v>1487.973</v>
      </c>
      <c r="AH3" s="5">
        <f t="shared" si="0"/>
        <v>376.053</v>
      </c>
      <c r="AI3" s="5">
        <f t="shared" si="0"/>
        <v>394.38599999999997</v>
      </c>
      <c r="AJ3" s="5">
        <f t="shared" si="0"/>
        <v>411.85500000000002</v>
      </c>
      <c r="AK3" s="5">
        <f t="shared" si="0"/>
        <v>436.399</v>
      </c>
      <c r="AL3" s="6">
        <f t="shared" si="0"/>
        <v>1618.6929999999998</v>
      </c>
      <c r="AM3" s="5">
        <f t="shared" si="0"/>
        <v>444.613</v>
      </c>
      <c r="AN3" s="5">
        <f t="shared" si="0"/>
        <v>500.47900000000004</v>
      </c>
      <c r="AO3" s="5">
        <f t="shared" si="0"/>
        <v>469.37299999999999</v>
      </c>
      <c r="AP3" s="5">
        <f t="shared" ref="AP3:BT3" si="1">AP23</f>
        <v>476.45699999999999</v>
      </c>
      <c r="AQ3" s="6">
        <f t="shared" si="1"/>
        <v>1890.9220000000003</v>
      </c>
      <c r="AR3" s="5">
        <f t="shared" si="1"/>
        <v>508.18600000000004</v>
      </c>
      <c r="AS3" s="5">
        <f t="shared" si="1"/>
        <v>534.13300000000004</v>
      </c>
      <c r="AT3" s="5">
        <f t="shared" si="1"/>
        <v>537.702</v>
      </c>
      <c r="AU3" s="5">
        <f t="shared" si="1"/>
        <v>581.74</v>
      </c>
      <c r="AV3" s="6">
        <f t="shared" si="1"/>
        <v>2161.7609999999995</v>
      </c>
      <c r="AW3" s="5">
        <f t="shared" si="1"/>
        <v>534.726</v>
      </c>
      <c r="AX3" s="5">
        <f t="shared" si="1"/>
        <v>562.43599999999992</v>
      </c>
      <c r="AY3" s="5">
        <f t="shared" si="1"/>
        <v>600.88799999999992</v>
      </c>
      <c r="AZ3" s="5">
        <f t="shared" si="1"/>
        <v>665.51700000000005</v>
      </c>
      <c r="BA3" s="6">
        <f t="shared" si="1"/>
        <v>2363.567</v>
      </c>
      <c r="BB3" s="5">
        <f>BB23</f>
        <v>607.5809999999999</v>
      </c>
      <c r="BC3" s="5">
        <f>BC23</f>
        <v>0</v>
      </c>
      <c r="BD3" s="5">
        <f>BD23</f>
        <v>0</v>
      </c>
      <c r="BE3" s="5">
        <f>BE23</f>
        <v>0</v>
      </c>
      <c r="BF3" s="6">
        <f t="shared" si="1"/>
        <v>2504.75103352203</v>
      </c>
      <c r="BG3" s="6">
        <f t="shared" si="1"/>
        <v>2754.7041387817476</v>
      </c>
      <c r="BH3" s="6">
        <f t="shared" si="1"/>
        <v>2449.8349020257542</v>
      </c>
      <c r="BI3" s="6">
        <f t="shared" si="1"/>
        <v>2480.2936982127299</v>
      </c>
      <c r="BJ3" s="6">
        <f t="shared" si="1"/>
        <v>2465.4924175714405</v>
      </c>
      <c r="BK3" s="6">
        <f t="shared" si="1"/>
        <v>2426.5333105726531</v>
      </c>
      <c r="BL3" s="6">
        <f t="shared" si="1"/>
        <v>2387.9350947634398</v>
      </c>
      <c r="BM3" s="6">
        <f t="shared" si="1"/>
        <v>2300.0882217835965</v>
      </c>
      <c r="BN3" s="6">
        <f t="shared" si="1"/>
        <v>2259.9669298167764</v>
      </c>
      <c r="BO3" s="6">
        <f t="shared" si="1"/>
        <v>2150.8298446574599</v>
      </c>
      <c r="BP3" s="6">
        <f t="shared" si="1"/>
        <v>2020.6918960438559</v>
      </c>
      <c r="BQ3" s="6">
        <f t="shared" si="1"/>
        <v>1720.5779736827976</v>
      </c>
      <c r="BR3" s="6">
        <f t="shared" si="1"/>
        <v>1547.4954215511214</v>
      </c>
      <c r="BS3" s="6">
        <f t="shared" si="1"/>
        <v>1200.6112015171661</v>
      </c>
      <c r="BT3" s="6">
        <f t="shared" si="1"/>
        <v>1054.8641557415517</v>
      </c>
    </row>
    <row r="4" spans="1:428">
      <c r="B4" s="7"/>
      <c r="C4" s="8" t="s">
        <v>43</v>
      </c>
      <c r="D4" s="9">
        <f t="shared" ref="D4:AO4" si="2">D41</f>
        <v>0.58380200013129946</v>
      </c>
      <c r="E4" s="9">
        <f t="shared" si="2"/>
        <v>0.82365185296452859</v>
      </c>
      <c r="F4" s="9">
        <f t="shared" si="2"/>
        <v>0.93827395694417959</v>
      </c>
      <c r="G4" s="9">
        <f t="shared" si="2"/>
        <v>1.1678995173968938</v>
      </c>
      <c r="H4" s="10">
        <f t="shared" si="2"/>
        <v>3.5216034873285178</v>
      </c>
      <c r="I4" s="9">
        <f t="shared" si="2"/>
        <v>0.88976826664830233</v>
      </c>
      <c r="J4" s="9">
        <f t="shared" si="2"/>
        <v>1.0927436668097901</v>
      </c>
      <c r="K4" s="9">
        <f t="shared" si="2"/>
        <v>1.2908036726179717</v>
      </c>
      <c r="L4" s="9">
        <f t="shared" si="2"/>
        <v>1.5341966881144462</v>
      </c>
      <c r="M4" s="10">
        <f t="shared" si="2"/>
        <v>4.8240601378852066</v>
      </c>
      <c r="N4" s="9">
        <f t="shared" si="2"/>
        <v>1.3725187364861564</v>
      </c>
      <c r="O4" s="9">
        <f t="shared" si="2"/>
        <v>1.43433277027027</v>
      </c>
      <c r="P4" s="9">
        <f t="shared" si="2"/>
        <v>1.7782636258716815</v>
      </c>
      <c r="Q4" s="9">
        <f t="shared" si="2"/>
        <v>1.7204785681862398</v>
      </c>
      <c r="R4" s="10">
        <f t="shared" si="2"/>
        <v>6.3060468742386577</v>
      </c>
      <c r="S4" s="9">
        <f t="shared" si="2"/>
        <v>1.6131132332005693</v>
      </c>
      <c r="T4" s="9">
        <f t="shared" si="2"/>
        <v>2.0486389432171603</v>
      </c>
      <c r="U4" s="9">
        <f t="shared" si="2"/>
        <v>2.2964103382259093</v>
      </c>
      <c r="V4" s="9">
        <f t="shared" si="2"/>
        <v>2.4032966333609109</v>
      </c>
      <c r="W4" s="10">
        <f t="shared" si="2"/>
        <v>8.3627942632638064</v>
      </c>
      <c r="X4" s="9">
        <f t="shared" si="2"/>
        <v>1.9863414014357408</v>
      </c>
      <c r="Y4" s="9">
        <f t="shared" si="2"/>
        <v>2.2848470439055317</v>
      </c>
      <c r="Z4" s="9">
        <f t="shared" si="2"/>
        <v>2.5230230864236631</v>
      </c>
      <c r="AA4" s="9">
        <f t="shared" si="2"/>
        <v>2.5985570811085679</v>
      </c>
      <c r="AB4" s="10">
        <f t="shared" si="2"/>
        <v>9.392727964972396</v>
      </c>
      <c r="AC4" s="9">
        <f t="shared" si="2"/>
        <v>2.2839261132631181</v>
      </c>
      <c r="AD4" s="9">
        <f t="shared" si="2"/>
        <v>2.6814807626995294</v>
      </c>
      <c r="AE4" s="9">
        <f t="shared" si="2"/>
        <v>2.6078647139736217</v>
      </c>
      <c r="AF4" s="9">
        <f t="shared" si="2"/>
        <v>2.7138924843936878</v>
      </c>
      <c r="AG4" s="10">
        <f t="shared" si="2"/>
        <v>10.267981251010182</v>
      </c>
      <c r="AH4" s="9">
        <f t="shared" si="2"/>
        <v>2.3083788289908136</v>
      </c>
      <c r="AI4" s="9">
        <f t="shared" si="2"/>
        <v>2.5601418739729591</v>
      </c>
      <c r="AJ4" s="9">
        <f t="shared" si="2"/>
        <v>3.2171528094276978</v>
      </c>
      <c r="AK4" s="9">
        <f t="shared" si="2"/>
        <v>2.9497622121623168</v>
      </c>
      <c r="AL4" s="10">
        <f t="shared" si="2"/>
        <v>11.036384689400982</v>
      </c>
      <c r="AM4" s="9">
        <f t="shared" si="2"/>
        <v>2.9809898983294656</v>
      </c>
      <c r="AN4" s="9">
        <f t="shared" si="2"/>
        <v>3.4935382011133171</v>
      </c>
      <c r="AO4" s="9">
        <f t="shared" ca="1" si="2"/>
        <v>3.5833454580726518</v>
      </c>
      <c r="AP4" s="9">
        <f t="shared" ref="AP4:BT4" si="3">AP41</f>
        <v>3.6407892341052421</v>
      </c>
      <c r="AQ4" s="10">
        <f t="shared" ca="1" si="3"/>
        <v>13.705290166533203</v>
      </c>
      <c r="AR4" s="9">
        <f t="shared" si="3"/>
        <v>3.6702708286703065</v>
      </c>
      <c r="AS4" s="9">
        <f t="shared" si="3"/>
        <v>4.0492625420098562</v>
      </c>
      <c r="AT4" s="9">
        <f t="shared" si="3"/>
        <v>4.096208085239736</v>
      </c>
      <c r="AU4" s="9">
        <f t="shared" si="3"/>
        <v>4.4225315217770955</v>
      </c>
      <c r="AV4" s="10">
        <f t="shared" si="3"/>
        <v>16.232815540728378</v>
      </c>
      <c r="AW4" s="9">
        <f t="shared" si="3"/>
        <v>0.45487040428229447</v>
      </c>
      <c r="AX4" s="9">
        <f t="shared" si="3"/>
        <v>3.7110840612917078</v>
      </c>
      <c r="AY4" s="9">
        <f t="shared" si="3"/>
        <v>4.3052315242904875</v>
      </c>
      <c r="AZ4" s="9">
        <f t="shared" si="3"/>
        <v>4.0003847902892939</v>
      </c>
      <c r="BA4" s="10">
        <f t="shared" si="3"/>
        <v>12.456114586005855</v>
      </c>
      <c r="BB4" s="9">
        <f>BB41</f>
        <v>3.9186032572397362</v>
      </c>
      <c r="BC4" s="9">
        <f>BC41</f>
        <v>0</v>
      </c>
      <c r="BD4" s="9">
        <f>BD41</f>
        <v>0</v>
      </c>
      <c r="BE4" s="9">
        <f>BE41</f>
        <v>0</v>
      </c>
      <c r="BF4" s="10">
        <f t="shared" ca="1" si="3"/>
        <v>11.786561061084024</v>
      </c>
      <c r="BG4" s="10">
        <f t="shared" ca="1" si="3"/>
        <v>13.398841359576833</v>
      </c>
      <c r="BH4" s="10">
        <f t="shared" ca="1" si="3"/>
        <v>15.130726941158965</v>
      </c>
      <c r="BI4" s="10">
        <f t="shared" ca="1" si="3"/>
        <v>17.152689025313613</v>
      </c>
      <c r="BJ4" s="10">
        <f t="shared" ca="1" si="3"/>
        <v>17.046322141608862</v>
      </c>
      <c r="BK4" s="10">
        <f t="shared" ca="1" si="3"/>
        <v>16.766349151175806</v>
      </c>
      <c r="BL4" s="10">
        <f t="shared" ca="1" si="3"/>
        <v>18.24648660089316</v>
      </c>
      <c r="BM4" s="10">
        <f t="shared" ca="1" si="3"/>
        <v>17.55053482428993</v>
      </c>
      <c r="BN4" s="10">
        <f t="shared" ca="1" si="3"/>
        <v>17.232680773522155</v>
      </c>
      <c r="BO4" s="10">
        <f t="shared" ca="1" si="3"/>
        <v>16.368060944341067</v>
      </c>
      <c r="BP4" s="10">
        <f t="shared" ca="1" si="3"/>
        <v>15.33706537820499</v>
      </c>
      <c r="BQ4" s="10">
        <f t="shared" ca="1" si="3"/>
        <v>12.95946432804049</v>
      </c>
      <c r="BR4" s="10">
        <f t="shared" ca="1" si="3"/>
        <v>11.588247509853908</v>
      </c>
      <c r="BS4" s="10">
        <f t="shared" ca="1" si="3"/>
        <v>8.8401168021888683</v>
      </c>
      <c r="BT4" s="10">
        <f t="shared" ca="1" si="3"/>
        <v>7.6854608423178172</v>
      </c>
    </row>
    <row r="5" spans="1:428">
      <c r="A5" s="11"/>
    </row>
    <row r="6" spans="1:428">
      <c r="B6" s="143"/>
      <c r="C6" s="144" t="s">
        <v>44</v>
      </c>
      <c r="D6" s="143"/>
      <c r="E6" s="143"/>
      <c r="F6" s="143"/>
      <c r="G6" s="143"/>
      <c r="H6" s="145"/>
      <c r="I6" s="143"/>
      <c r="J6" s="143"/>
      <c r="K6" s="143"/>
      <c r="L6" s="143"/>
      <c r="M6" s="145"/>
      <c r="N6" s="143"/>
      <c r="O6" s="143"/>
      <c r="P6" s="143"/>
      <c r="Q6" s="143"/>
      <c r="R6" s="145"/>
      <c r="S6" s="143"/>
      <c r="T6" s="143"/>
      <c r="U6" s="143"/>
      <c r="V6" s="143"/>
      <c r="W6" s="145"/>
      <c r="X6" s="143"/>
      <c r="Y6" s="143"/>
      <c r="Z6" s="143"/>
      <c r="AA6" s="143"/>
      <c r="AB6" s="145"/>
      <c r="AC6" s="143"/>
      <c r="AD6" s="143"/>
      <c r="AE6" s="143"/>
      <c r="AF6" s="143"/>
      <c r="AG6" s="145"/>
      <c r="AH6" s="143"/>
      <c r="AI6" s="143"/>
      <c r="AJ6" s="143"/>
      <c r="AK6" s="143"/>
      <c r="AL6" s="145"/>
      <c r="AM6" s="143"/>
      <c r="AN6" s="143"/>
      <c r="AO6" s="143"/>
      <c r="AP6" s="143"/>
      <c r="AQ6" s="145"/>
      <c r="AR6" s="145"/>
      <c r="AS6" s="145"/>
      <c r="AT6" s="145"/>
      <c r="AU6" s="145"/>
      <c r="AV6" s="145"/>
      <c r="AW6" s="145"/>
      <c r="AX6" s="145"/>
      <c r="AY6" s="145"/>
      <c r="AZ6" s="145"/>
      <c r="BA6" s="145"/>
      <c r="BB6" s="145"/>
      <c r="BC6" s="145"/>
      <c r="BD6" s="145"/>
      <c r="BE6" s="145"/>
      <c r="BF6" s="145"/>
      <c r="BG6" s="145"/>
      <c r="BH6" s="145"/>
      <c r="BI6" s="145"/>
      <c r="BJ6" s="145"/>
      <c r="BK6" s="145"/>
      <c r="BL6" s="145"/>
      <c r="BM6" s="145"/>
      <c r="BN6" s="145"/>
      <c r="BO6" s="145"/>
      <c r="BP6" s="145"/>
      <c r="BQ6" s="145"/>
      <c r="BR6" s="145"/>
      <c r="BS6" s="145"/>
      <c r="BT6" s="145"/>
    </row>
    <row r="7" spans="1:428" s="2" customFormat="1">
      <c r="B7" s="1"/>
      <c r="C7" s="486"/>
      <c r="D7" s="13"/>
      <c r="E7" s="13"/>
      <c r="F7" s="13"/>
      <c r="G7" s="13"/>
      <c r="H7" s="14"/>
      <c r="I7" s="13"/>
      <c r="J7" s="13"/>
      <c r="K7" s="13"/>
      <c r="L7" s="13"/>
      <c r="M7" s="14"/>
      <c r="N7" s="13"/>
      <c r="O7" s="13"/>
      <c r="P7" s="13"/>
      <c r="Q7" s="13"/>
      <c r="R7" s="14"/>
      <c r="S7" s="13"/>
      <c r="T7" s="13"/>
      <c r="U7" s="13"/>
      <c r="V7" s="13"/>
      <c r="W7" s="14"/>
      <c r="X7" s="13"/>
      <c r="Y7" s="13"/>
      <c r="Z7" s="13"/>
      <c r="AA7" s="13"/>
      <c r="AB7" s="14"/>
      <c r="AC7" s="13"/>
      <c r="AD7" s="13"/>
      <c r="AE7" s="13"/>
      <c r="AF7" s="13"/>
      <c r="AG7" s="14"/>
      <c r="AH7" s="13"/>
      <c r="AI7" s="13"/>
      <c r="AJ7" s="13"/>
      <c r="AK7" s="13"/>
      <c r="AL7" s="14"/>
      <c r="AM7" s="13"/>
      <c r="AN7" s="13"/>
      <c r="AO7" s="13"/>
      <c r="AP7" s="13"/>
      <c r="AQ7" s="14"/>
      <c r="AR7" s="15"/>
      <c r="AS7" s="15"/>
      <c r="AT7" s="15"/>
      <c r="AU7" s="15"/>
      <c r="AV7" s="14"/>
      <c r="AW7" s="15"/>
      <c r="AX7" s="15"/>
      <c r="AY7" s="15"/>
      <c r="AZ7" s="15"/>
      <c r="BA7" s="14"/>
      <c r="BB7" s="15"/>
      <c r="BC7" s="15"/>
      <c r="BD7" s="15"/>
      <c r="BE7" s="15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</row>
    <row r="8" spans="1:428" ht="14.4">
      <c r="C8" s="483" t="s">
        <v>364</v>
      </c>
      <c r="D8" s="13"/>
      <c r="E8" s="13"/>
      <c r="F8" s="13"/>
      <c r="G8" s="13"/>
      <c r="H8" s="14"/>
      <c r="I8" s="13"/>
      <c r="J8" s="13"/>
      <c r="K8" s="13"/>
      <c r="L8" s="13"/>
      <c r="M8" s="14"/>
      <c r="N8" s="13"/>
      <c r="O8" s="13"/>
      <c r="P8" s="13"/>
      <c r="Q8" s="13"/>
      <c r="R8" s="14"/>
      <c r="S8" s="13"/>
      <c r="T8" s="13"/>
      <c r="U8" s="13"/>
      <c r="V8" s="13"/>
      <c r="W8" s="14"/>
      <c r="X8" s="13"/>
      <c r="Y8" s="13"/>
      <c r="Z8" s="13"/>
      <c r="AA8" s="13"/>
      <c r="AB8" s="14"/>
      <c r="AC8" s="13"/>
      <c r="AD8" s="13"/>
      <c r="AE8" s="13"/>
      <c r="AF8" s="13"/>
      <c r="AG8" s="14"/>
      <c r="AH8" s="13"/>
      <c r="AI8" s="13"/>
      <c r="AJ8" s="13"/>
      <c r="AK8" s="13"/>
      <c r="AL8" s="14"/>
      <c r="AM8" s="13"/>
      <c r="AN8" s="13"/>
      <c r="AO8" s="13"/>
      <c r="AP8" s="13"/>
      <c r="AQ8" s="14"/>
      <c r="AR8" s="15"/>
      <c r="AS8" s="15"/>
      <c r="AT8" s="15"/>
      <c r="AU8" s="15"/>
      <c r="AV8" s="14"/>
      <c r="AW8" s="15"/>
      <c r="AX8" s="15"/>
      <c r="AY8" s="15"/>
      <c r="AZ8" s="15"/>
      <c r="BA8" s="14"/>
      <c r="BB8" s="15"/>
      <c r="BC8" s="15"/>
      <c r="BD8" s="15"/>
      <c r="BE8" s="15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2"/>
      <c r="EO8" s="12"/>
      <c r="EP8" s="13"/>
      <c r="EQ8" s="13"/>
      <c r="ER8" s="13"/>
      <c r="ES8" s="13"/>
      <c r="ET8" s="14"/>
      <c r="EU8" s="13"/>
      <c r="EV8" s="13"/>
      <c r="EW8" s="13"/>
      <c r="EX8" s="13"/>
      <c r="EY8" s="14"/>
      <c r="EZ8" s="13"/>
      <c r="FA8" s="13"/>
      <c r="FB8" s="13"/>
      <c r="FC8" s="13"/>
      <c r="FD8" s="14"/>
      <c r="FE8" s="13"/>
      <c r="FF8" s="13"/>
      <c r="FG8" s="13"/>
      <c r="FH8" s="13"/>
      <c r="FI8" s="14"/>
      <c r="FJ8" s="13"/>
      <c r="FK8" s="13"/>
      <c r="FL8" s="13"/>
      <c r="FM8" s="13"/>
      <c r="FN8" s="14"/>
      <c r="FO8" s="13"/>
      <c r="FP8" s="13"/>
      <c r="FQ8" s="13"/>
      <c r="FR8" s="13"/>
      <c r="FS8" s="14"/>
      <c r="FT8" s="13"/>
      <c r="FU8" s="13"/>
      <c r="FV8" s="13"/>
      <c r="FW8" s="13"/>
      <c r="FX8" s="14"/>
      <c r="FY8" s="13"/>
      <c r="FZ8" s="13"/>
      <c r="GA8" s="13"/>
      <c r="GB8" s="13"/>
      <c r="GC8" s="14"/>
      <c r="GD8" s="15"/>
      <c r="GE8" s="15"/>
      <c r="GF8" s="15"/>
      <c r="GG8" s="15"/>
      <c r="GH8" s="14"/>
      <c r="GI8" s="15"/>
      <c r="GJ8" s="15"/>
      <c r="GK8" s="15"/>
      <c r="GL8" s="15"/>
      <c r="GM8" s="14"/>
      <c r="GN8" s="15"/>
      <c r="GO8" s="15"/>
      <c r="GP8" s="15"/>
      <c r="GQ8" s="15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</row>
    <row r="9" spans="1:428" ht="14.4">
      <c r="C9" s="484" t="s">
        <v>365</v>
      </c>
      <c r="D9" s="13"/>
      <c r="E9" s="13"/>
      <c r="F9" s="13"/>
      <c r="G9" s="13"/>
      <c r="H9" s="14"/>
      <c r="I9" s="13"/>
      <c r="J9" s="13"/>
      <c r="K9" s="13"/>
      <c r="L9" s="13"/>
      <c r="M9" s="14"/>
      <c r="N9" s="13"/>
      <c r="O9" s="13"/>
      <c r="P9" s="13"/>
      <c r="Q9" s="13"/>
      <c r="R9" s="14"/>
      <c r="S9" s="13"/>
      <c r="T9" s="13"/>
      <c r="U9" s="13"/>
      <c r="V9" s="13"/>
      <c r="W9" s="14"/>
      <c r="X9" s="13"/>
      <c r="Y9" s="13"/>
      <c r="Z9" s="13"/>
      <c r="AA9" s="13"/>
      <c r="AB9" s="14"/>
      <c r="AC9" s="13"/>
      <c r="AD9" s="13"/>
      <c r="AE9" s="13"/>
      <c r="AF9" s="13"/>
      <c r="AG9" s="14"/>
      <c r="AH9" s="13"/>
      <c r="AI9" s="13"/>
      <c r="AJ9" s="13"/>
      <c r="AK9" s="13"/>
      <c r="AL9" s="14"/>
      <c r="AM9" s="13"/>
      <c r="AN9" s="13"/>
      <c r="AO9" s="13"/>
      <c r="AP9" s="13"/>
      <c r="AQ9" s="14"/>
      <c r="AR9" s="15"/>
      <c r="AS9" s="15"/>
      <c r="AT9" s="15"/>
      <c r="AU9" s="15"/>
      <c r="AV9" s="14"/>
      <c r="AW9" s="15"/>
      <c r="AX9" s="15"/>
      <c r="AY9" s="15"/>
      <c r="AZ9" s="15"/>
      <c r="BA9" s="14"/>
      <c r="BB9" s="15"/>
      <c r="BC9" s="15"/>
      <c r="BD9" s="15"/>
      <c r="BE9" s="15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2"/>
    </row>
    <row r="10" spans="1:428" ht="14.4">
      <c r="C10" s="484" t="s">
        <v>366</v>
      </c>
      <c r="D10" s="13"/>
      <c r="E10" s="13"/>
      <c r="F10" s="13"/>
      <c r="G10" s="13"/>
      <c r="H10" s="14"/>
      <c r="I10" s="13"/>
      <c r="J10" s="13"/>
      <c r="K10" s="13"/>
      <c r="L10" s="13"/>
      <c r="M10" s="14"/>
      <c r="N10" s="13"/>
      <c r="O10" s="13"/>
      <c r="P10" s="13"/>
      <c r="Q10" s="13"/>
      <c r="R10" s="14"/>
      <c r="S10" s="13"/>
      <c r="T10" s="13"/>
      <c r="U10" s="13"/>
      <c r="V10" s="13"/>
      <c r="W10" s="14"/>
      <c r="X10" s="13"/>
      <c r="Y10" s="13"/>
      <c r="Z10" s="13"/>
      <c r="AA10" s="13"/>
      <c r="AB10" s="14"/>
      <c r="AC10" s="13"/>
      <c r="AD10" s="13"/>
      <c r="AE10" s="13"/>
      <c r="AF10" s="13"/>
      <c r="AG10" s="14"/>
      <c r="AH10" s="13"/>
      <c r="AI10" s="13"/>
      <c r="AJ10" s="13"/>
      <c r="AK10" s="13"/>
      <c r="AL10" s="14"/>
      <c r="AM10" s="13"/>
      <c r="AN10" s="13"/>
      <c r="AO10" s="13"/>
      <c r="AP10" s="13"/>
      <c r="AQ10" s="14"/>
      <c r="AR10" s="15"/>
      <c r="AS10" s="15"/>
      <c r="AT10" s="15"/>
      <c r="AU10" s="15"/>
      <c r="AV10" s="14"/>
      <c r="AW10" s="15"/>
      <c r="AX10" s="15"/>
      <c r="AY10" s="15"/>
      <c r="AZ10" s="15"/>
      <c r="BA10" s="14"/>
      <c r="BB10" s="15"/>
      <c r="BC10" s="15"/>
      <c r="BD10" s="15"/>
      <c r="BE10" s="15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2"/>
    </row>
    <row r="11" spans="1:428" ht="14.4">
      <c r="C11" s="483" t="s">
        <v>367</v>
      </c>
    </row>
    <row r="12" spans="1:428" ht="14.4">
      <c r="C12" s="484" t="s">
        <v>184</v>
      </c>
    </row>
    <row r="13" spans="1:428" ht="14.4">
      <c r="C13" s="484" t="s">
        <v>366</v>
      </c>
    </row>
    <row r="14" spans="1:428" ht="14.4">
      <c r="C14" s="485" t="s">
        <v>368</v>
      </c>
    </row>
    <row r="15" spans="1:428" ht="14.4">
      <c r="C15" s="484" t="s">
        <v>184</v>
      </c>
    </row>
    <row r="16" spans="1:428" ht="14.4">
      <c r="C16" s="484" t="s">
        <v>366</v>
      </c>
    </row>
    <row r="17" spans="2:73" ht="14.4">
      <c r="C17" s="483" t="s">
        <v>369</v>
      </c>
    </row>
    <row r="18" spans="2:73" ht="14.4">
      <c r="C18" s="484" t="s">
        <v>184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</row>
    <row r="19" spans="2:73" ht="14.4">
      <c r="C19" s="484" t="s">
        <v>366</v>
      </c>
      <c r="D19" s="13"/>
      <c r="E19" s="13"/>
      <c r="F19" s="13"/>
      <c r="G19" s="13"/>
      <c r="H19" s="14"/>
      <c r="I19" s="13"/>
      <c r="J19" s="13"/>
      <c r="K19" s="13"/>
      <c r="L19" s="13"/>
      <c r="M19" s="14"/>
      <c r="N19" s="13"/>
      <c r="O19" s="13"/>
      <c r="P19" s="13"/>
      <c r="Q19" s="13"/>
      <c r="R19" s="14"/>
      <c r="S19" s="13"/>
      <c r="T19" s="13"/>
      <c r="U19" s="13"/>
      <c r="V19" s="13"/>
      <c r="W19" s="14"/>
      <c r="X19" s="13"/>
      <c r="Y19" s="13"/>
      <c r="Z19" s="13"/>
      <c r="AA19" s="13"/>
      <c r="AB19" s="14"/>
      <c r="AC19" s="13"/>
      <c r="AD19" s="13"/>
      <c r="AE19" s="13"/>
      <c r="AF19" s="13"/>
      <c r="AG19" s="14"/>
      <c r="AH19" s="13"/>
      <c r="AI19" s="13"/>
      <c r="AJ19" s="13"/>
      <c r="AK19" s="13"/>
      <c r="AL19" s="14"/>
      <c r="AM19" s="13"/>
      <c r="AN19" s="13"/>
      <c r="AO19" s="13"/>
      <c r="AP19" s="13"/>
      <c r="AQ19" s="14"/>
      <c r="AR19" s="15"/>
      <c r="AS19" s="15"/>
      <c r="AT19" s="15"/>
      <c r="AU19" s="15"/>
      <c r="AV19" s="14"/>
      <c r="AW19" s="15"/>
      <c r="AX19" s="15"/>
      <c r="AY19" s="15"/>
      <c r="AZ19" s="15"/>
      <c r="BA19" s="14"/>
      <c r="BB19" s="15"/>
      <c r="BC19" s="15"/>
      <c r="BD19" s="15"/>
      <c r="BE19" s="15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2"/>
    </row>
    <row r="20" spans="2:73" ht="14.4">
      <c r="C20" s="483" t="s">
        <v>370</v>
      </c>
      <c r="D20" s="13"/>
      <c r="E20" s="13"/>
      <c r="F20" s="13"/>
      <c r="G20" s="13"/>
      <c r="H20" s="14"/>
      <c r="I20" s="13"/>
      <c r="J20" s="13"/>
      <c r="K20" s="13"/>
      <c r="L20" s="13"/>
      <c r="M20" s="14"/>
      <c r="N20" s="13"/>
      <c r="O20" s="13"/>
      <c r="P20" s="13"/>
      <c r="Q20" s="13"/>
      <c r="R20" s="14"/>
      <c r="S20" s="13"/>
      <c r="T20" s="13"/>
      <c r="U20" s="13"/>
      <c r="V20" s="13"/>
      <c r="W20" s="14"/>
      <c r="X20" s="13"/>
      <c r="Y20" s="13"/>
      <c r="Z20" s="13"/>
      <c r="AA20" s="13"/>
      <c r="AB20" s="14"/>
      <c r="AC20" s="13"/>
      <c r="AD20" s="13"/>
      <c r="AE20" s="13"/>
      <c r="AF20" s="13"/>
      <c r="AG20" s="14"/>
      <c r="AH20" s="13"/>
      <c r="AI20" s="13"/>
      <c r="AJ20" s="13"/>
      <c r="AK20" s="13"/>
      <c r="AL20" s="14"/>
      <c r="AM20" s="13"/>
      <c r="AN20" s="13"/>
      <c r="AO20" s="13"/>
      <c r="AP20" s="13"/>
      <c r="AQ20" s="14"/>
      <c r="AR20" s="15"/>
      <c r="AS20" s="15"/>
      <c r="AT20" s="15"/>
      <c r="AU20" s="15"/>
      <c r="AV20" s="14"/>
      <c r="AW20" s="15"/>
      <c r="AX20" s="15"/>
      <c r="AY20" s="15"/>
      <c r="AZ20" s="15"/>
      <c r="BA20" s="14"/>
      <c r="BB20" s="15"/>
      <c r="BC20" s="15"/>
      <c r="BD20" s="15"/>
      <c r="BE20" s="15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2"/>
    </row>
    <row r="21" spans="2:73" ht="14.4">
      <c r="C21" s="484" t="s">
        <v>184</v>
      </c>
      <c r="D21" s="17">
        <f>D57</f>
        <v>49.902999999999999</v>
      </c>
      <c r="E21" s="17">
        <f>E57</f>
        <v>63.463999999999999</v>
      </c>
      <c r="F21" s="17">
        <f>F57</f>
        <v>72.215999999999994</v>
      </c>
      <c r="G21" s="17">
        <f>G57</f>
        <v>80.935000000000002</v>
      </c>
      <c r="H21" s="18">
        <f>SUM(D21:G21)</f>
        <v>266.51799999999997</v>
      </c>
      <c r="I21" s="17">
        <f t="shared" ref="I21:L22" si="4">I57</f>
        <v>101.452</v>
      </c>
      <c r="J21" s="17">
        <f t="shared" si="4"/>
        <v>128.31</v>
      </c>
      <c r="K21" s="17">
        <f t="shared" si="4"/>
        <v>174.13</v>
      </c>
      <c r="L21" s="17">
        <f t="shared" si="4"/>
        <v>181.94300000000001</v>
      </c>
      <c r="M21" s="18">
        <f>SUM(I21:L21)</f>
        <v>585.83500000000004</v>
      </c>
      <c r="N21" s="17">
        <f t="shared" ref="N21:Q22" si="5">N57</f>
        <v>194.65199999999999</v>
      </c>
      <c r="O21" s="17">
        <f t="shared" si="5"/>
        <v>206.56399999999999</v>
      </c>
      <c r="P21" s="17">
        <f t="shared" si="5"/>
        <v>230.386</v>
      </c>
      <c r="Q21" s="17">
        <f t="shared" si="5"/>
        <v>233.79599999999999</v>
      </c>
      <c r="R21" s="18">
        <f>SUM(N21:Q21)</f>
        <v>865.39799999999991</v>
      </c>
      <c r="S21" s="17">
        <f t="shared" ref="S21:V22" si="6">S57</f>
        <v>244.98599999999999</v>
      </c>
      <c r="T21" s="17">
        <f t="shared" si="6"/>
        <v>289.10000000000002</v>
      </c>
      <c r="U21" s="17">
        <f t="shared" si="6"/>
        <v>304.40699999999998</v>
      </c>
      <c r="V21" s="17">
        <f t="shared" si="6"/>
        <v>324.22300000000001</v>
      </c>
      <c r="W21" s="18">
        <f>SUM(S21:V21)</f>
        <v>1162.7159999999999</v>
      </c>
      <c r="X21" s="17">
        <f t="shared" ref="X21:AA22" si="7">X57</f>
        <v>307.03500000000003</v>
      </c>
      <c r="Y21" s="17">
        <f t="shared" si="7"/>
        <v>332.10599999999999</v>
      </c>
      <c r="Z21" s="17">
        <f t="shared" si="7"/>
        <v>338.75400000000002</v>
      </c>
      <c r="AA21" s="17">
        <f t="shared" si="7"/>
        <v>338.92399999999998</v>
      </c>
      <c r="AB21" s="18">
        <f>SUM(X21:AA21)</f>
        <v>1316.819</v>
      </c>
      <c r="AC21" s="17">
        <f t="shared" ref="AC21:AF22" si="8">AC57</f>
        <v>333.916</v>
      </c>
      <c r="AD21" s="17">
        <f t="shared" si="8"/>
        <v>379.11</v>
      </c>
      <c r="AE21" s="17">
        <f t="shared" si="8"/>
        <v>371.62099999999998</v>
      </c>
      <c r="AF21" s="17">
        <f t="shared" si="8"/>
        <v>392.61399999999998</v>
      </c>
      <c r="AG21" s="18">
        <f>SUM(AC21:AF21)</f>
        <v>1477.261</v>
      </c>
      <c r="AH21" s="17">
        <f t="shared" ref="AH21:AK22" si="9">AH57</f>
        <v>373.678</v>
      </c>
      <c r="AI21" s="17">
        <f t="shared" si="9"/>
        <v>389.65499999999997</v>
      </c>
      <c r="AJ21" s="17">
        <f t="shared" si="9"/>
        <v>407.971</v>
      </c>
      <c r="AK21" s="17">
        <f t="shared" si="9"/>
        <v>430.09500000000003</v>
      </c>
      <c r="AL21" s="18">
        <f>SUM(AH21:AK21)</f>
        <v>1601.3990000000001</v>
      </c>
      <c r="AM21" s="17">
        <f t="shared" ref="AM21:AT22" si="10">AM57</f>
        <v>440.84699999999998</v>
      </c>
      <c r="AN21" s="17">
        <f t="shared" si="10"/>
        <v>496.09500000000003</v>
      </c>
      <c r="AO21" s="17">
        <f t="shared" si="10"/>
        <v>465.197</v>
      </c>
      <c r="AP21" s="17">
        <f t="shared" si="10"/>
        <v>467.334</v>
      </c>
      <c r="AQ21" s="19">
        <f>SUM(AM21:AP21)</f>
        <v>1869.4730000000002</v>
      </c>
      <c r="AR21" s="17">
        <f t="shared" si="10"/>
        <v>503.33100000000002</v>
      </c>
      <c r="AS21" s="17">
        <f t="shared" si="10"/>
        <v>523.423</v>
      </c>
      <c r="AT21" s="17">
        <f t="shared" si="10"/>
        <v>532.32100000000003</v>
      </c>
      <c r="AU21" s="17">
        <f>AU57</f>
        <v>576.52599999999995</v>
      </c>
      <c r="AV21" s="19">
        <f>SUM(AR21:AU21)</f>
        <v>2135.6009999999997</v>
      </c>
      <c r="AW21" s="17">
        <f t="shared" ref="AW21:AZ22" si="11">AW57</f>
        <v>530.20500000000004</v>
      </c>
      <c r="AX21" s="17">
        <f t="shared" si="11"/>
        <v>558.20299999999997</v>
      </c>
      <c r="AY21" s="17">
        <f t="shared" si="11"/>
        <v>596.94899999999996</v>
      </c>
      <c r="AZ21" s="17">
        <f t="shared" si="11"/>
        <v>661.303</v>
      </c>
      <c r="BA21" s="19">
        <f>SUM(AW21:AZ21)</f>
        <v>2346.66</v>
      </c>
      <c r="BB21" s="17">
        <f>BB57</f>
        <v>603.53099999999995</v>
      </c>
      <c r="BC21" s="29"/>
      <c r="BD21" s="29"/>
      <c r="BE21" s="29"/>
      <c r="BF21" s="21">
        <v>2487.5790785220302</v>
      </c>
      <c r="BG21" s="21">
        <v>2739.2493792817477</v>
      </c>
      <c r="BH21" s="21">
        <v>2385.9256184757542</v>
      </c>
      <c r="BI21" s="21">
        <v>2342.7753430177299</v>
      </c>
      <c r="BJ21" s="21">
        <v>2354.2258978959403</v>
      </c>
      <c r="BK21" s="21">
        <v>2366.393442864703</v>
      </c>
      <c r="BL21" s="21">
        <v>2353.8092138262846</v>
      </c>
      <c r="BM21" s="21">
        <v>2291.8749289401571</v>
      </c>
      <c r="BN21" s="21">
        <v>2252.5749662576809</v>
      </c>
      <c r="BO21" s="21">
        <v>2144.1770774542738</v>
      </c>
      <c r="BP21" s="21">
        <v>2014.7044055609886</v>
      </c>
      <c r="BQ21" s="21">
        <v>1715.189232248217</v>
      </c>
      <c r="BR21" s="21">
        <v>1542.6455542599988</v>
      </c>
      <c r="BS21" s="21">
        <v>1196.2463209551559</v>
      </c>
      <c r="BT21" s="21">
        <v>1050.9357632357423</v>
      </c>
      <c r="BU21" s="22"/>
    </row>
    <row r="22" spans="2:73" ht="15.6">
      <c r="C22" s="484" t="s">
        <v>366</v>
      </c>
      <c r="D22" s="23">
        <f>D58-0.285</f>
        <v>0.69300000000000006</v>
      </c>
      <c r="E22" s="23">
        <f>E58+-0.284</f>
        <v>0.81899999999999995</v>
      </c>
      <c r="F22" s="23">
        <f>F58-0.285</f>
        <v>0.79200000000000004</v>
      </c>
      <c r="G22" s="23">
        <f>G58+-0.284</f>
        <v>2.3170000000000002</v>
      </c>
      <c r="H22" s="24">
        <f t="shared" ref="H22:H36" si="12">SUM(D22:G22)</f>
        <v>4.6210000000000004</v>
      </c>
      <c r="I22" s="23">
        <f t="shared" si="4"/>
        <v>1.0780000000000001</v>
      </c>
      <c r="J22" s="23">
        <f t="shared" si="4"/>
        <v>1.2290000000000001</v>
      </c>
      <c r="K22" s="23">
        <f t="shared" si="4"/>
        <v>1.385</v>
      </c>
      <c r="L22" s="23">
        <f t="shared" si="4"/>
        <v>1.76</v>
      </c>
      <c r="M22" s="24">
        <f t="shared" ref="M22:M36" si="13">SUM(I22:L22)</f>
        <v>5.452</v>
      </c>
      <c r="N22" s="23">
        <f t="shared" si="5"/>
        <v>1.585</v>
      </c>
      <c r="O22" s="23">
        <f t="shared" si="5"/>
        <v>1.6879999999999999</v>
      </c>
      <c r="P22" s="23">
        <f t="shared" si="5"/>
        <v>1.774</v>
      </c>
      <c r="Q22" s="23">
        <f t="shared" si="5"/>
        <v>1.978</v>
      </c>
      <c r="R22" s="24">
        <f t="shared" ref="R22:R36" si="14">SUM(N22:Q22)</f>
        <v>7.0249999999999995</v>
      </c>
      <c r="S22" s="23">
        <f t="shared" si="6"/>
        <v>1.9330000000000001</v>
      </c>
      <c r="T22" s="23">
        <f t="shared" si="6"/>
        <v>2.13</v>
      </c>
      <c r="U22" s="23">
        <f t="shared" si="6"/>
        <v>2.177</v>
      </c>
      <c r="V22" s="23">
        <f t="shared" si="6"/>
        <v>3.919</v>
      </c>
      <c r="W22" s="24">
        <f t="shared" ref="W22:W36" si="15">SUM(S22:V22)</f>
        <v>10.159000000000001</v>
      </c>
      <c r="X22" s="23">
        <f t="shared" si="7"/>
        <v>2.2679999999999998</v>
      </c>
      <c r="Y22" s="23">
        <f t="shared" si="7"/>
        <v>1.641</v>
      </c>
      <c r="Z22" s="23">
        <f t="shared" si="7"/>
        <v>2.1179999999999999</v>
      </c>
      <c r="AA22" s="23">
        <f t="shared" si="7"/>
        <v>1.9570000000000001</v>
      </c>
      <c r="AB22" s="24">
        <f t="shared" ref="AB22:AB36" si="16">SUM(X22:AA22)</f>
        <v>7.9839999999999991</v>
      </c>
      <c r="AC22" s="23">
        <f t="shared" si="8"/>
        <v>2.0939999999999999</v>
      </c>
      <c r="AD22" s="23">
        <f t="shared" si="8"/>
        <v>2.0510000000000002</v>
      </c>
      <c r="AE22" s="23">
        <f t="shared" si="8"/>
        <v>2.56</v>
      </c>
      <c r="AF22" s="23">
        <f t="shared" si="8"/>
        <v>4.0069999999999997</v>
      </c>
      <c r="AG22" s="24">
        <f t="shared" ref="AG22:AG36" si="17">SUM(AC22:AF22)</f>
        <v>10.712</v>
      </c>
      <c r="AH22" s="23">
        <f t="shared" si="9"/>
        <v>2.375</v>
      </c>
      <c r="AI22" s="23">
        <f t="shared" si="9"/>
        <v>4.7309999999999999</v>
      </c>
      <c r="AJ22" s="23">
        <f t="shared" si="9"/>
        <v>3.8839999999999999</v>
      </c>
      <c r="AK22" s="23">
        <f t="shared" si="9"/>
        <v>6.3040000000000003</v>
      </c>
      <c r="AL22" s="24">
        <f t="shared" ref="AL22:AL36" si="18">SUM(AH22:AK22)</f>
        <v>17.294</v>
      </c>
      <c r="AM22" s="23">
        <f t="shared" si="10"/>
        <v>3.766</v>
      </c>
      <c r="AN22" s="23">
        <f t="shared" si="10"/>
        <v>4.3840000000000003</v>
      </c>
      <c r="AO22" s="23">
        <f t="shared" si="10"/>
        <v>4.1760000000000002</v>
      </c>
      <c r="AP22" s="23">
        <f>AP58</f>
        <v>9.1229999999999993</v>
      </c>
      <c r="AQ22" s="25">
        <f>SUM(AM22:AP22)</f>
        <v>21.448999999999998</v>
      </c>
      <c r="AR22" s="26">
        <f>AR58</f>
        <v>4.8550000000000004</v>
      </c>
      <c r="AS22" s="26">
        <f>AS58</f>
        <v>10.71</v>
      </c>
      <c r="AT22" s="26">
        <f>AT58</f>
        <v>5.3810000000000002</v>
      </c>
      <c r="AU22" s="26">
        <f>AU58</f>
        <v>5.2140000000000004</v>
      </c>
      <c r="AV22" s="25">
        <f>SUM(AR22:AU22)</f>
        <v>26.160000000000004</v>
      </c>
      <c r="AW22" s="26">
        <f t="shared" si="11"/>
        <v>4.5209999999999999</v>
      </c>
      <c r="AX22" s="26">
        <f t="shared" si="11"/>
        <v>4.2329999999999997</v>
      </c>
      <c r="AY22" s="26">
        <f t="shared" si="11"/>
        <v>3.9390000000000001</v>
      </c>
      <c r="AZ22" s="26">
        <f t="shared" si="11"/>
        <v>4.2140000000000004</v>
      </c>
      <c r="BA22" s="25">
        <f>SUM(AW22:AZ22)</f>
        <v>16.907</v>
      </c>
      <c r="BB22" s="26">
        <f>BB58</f>
        <v>4.05</v>
      </c>
      <c r="BC22" s="157"/>
      <c r="BD22" s="157"/>
      <c r="BE22" s="157"/>
      <c r="BF22" s="28">
        <v>17.171955000000001</v>
      </c>
      <c r="BG22" s="28">
        <v>15.454759500000002</v>
      </c>
      <c r="BH22" s="28">
        <v>63.909283549999998</v>
      </c>
      <c r="BI22" s="28">
        <v>137.518355195</v>
      </c>
      <c r="BJ22" s="28">
        <v>111.26651967550001</v>
      </c>
      <c r="BK22" s="28">
        <v>60.139867707950003</v>
      </c>
      <c r="BL22" s="28">
        <v>34.125880937155003</v>
      </c>
      <c r="BM22" s="28">
        <v>8.2132928434395005</v>
      </c>
      <c r="BN22" s="28">
        <v>7.3919635590955508</v>
      </c>
      <c r="BO22" s="28">
        <v>6.6527672031859959</v>
      </c>
      <c r="BP22" s="28">
        <v>5.987490482867396</v>
      </c>
      <c r="BQ22" s="28">
        <v>5.3887414345806564</v>
      </c>
      <c r="BR22" s="28">
        <v>4.8498672911225906</v>
      </c>
      <c r="BS22" s="28">
        <v>4.3648805620103319</v>
      </c>
      <c r="BT22" s="28">
        <v>3.928392505809299</v>
      </c>
      <c r="BU22" s="22"/>
    </row>
    <row r="23" spans="2:73">
      <c r="C23" s="1" t="s">
        <v>47</v>
      </c>
      <c r="D23" s="29">
        <f>SUM(D21:D22)</f>
        <v>50.595999999999997</v>
      </c>
      <c r="E23" s="29">
        <f>SUM(E21:E22)</f>
        <v>64.283000000000001</v>
      </c>
      <c r="F23" s="29">
        <f>SUM(F21:F22)</f>
        <v>73.007999999999996</v>
      </c>
      <c r="G23" s="29">
        <f>SUM(G21:G22)</f>
        <v>83.25200000000001</v>
      </c>
      <c r="H23" s="18">
        <f t="shared" si="12"/>
        <v>271.13900000000001</v>
      </c>
      <c r="I23" s="29">
        <f>SUM(I21:I22)</f>
        <v>102.53</v>
      </c>
      <c r="J23" s="29">
        <f>SUM(J21:J22)</f>
        <v>129.53900000000002</v>
      </c>
      <c r="K23" s="29">
        <f>SUM(K21:K22)</f>
        <v>175.51499999999999</v>
      </c>
      <c r="L23" s="29">
        <f>SUM(L21:L22)</f>
        <v>183.703</v>
      </c>
      <c r="M23" s="18">
        <f t="shared" si="13"/>
        <v>591.28700000000003</v>
      </c>
      <c r="N23" s="29">
        <f>SUM(N21:N22)</f>
        <v>196.23699999999999</v>
      </c>
      <c r="O23" s="29">
        <f>SUM(O21:O22)</f>
        <v>208.25199999999998</v>
      </c>
      <c r="P23" s="29">
        <f>SUM(P21:P22)</f>
        <v>232.16</v>
      </c>
      <c r="Q23" s="29">
        <f>SUM(Q21:Q22)</f>
        <v>235.774</v>
      </c>
      <c r="R23" s="18">
        <f t="shared" si="14"/>
        <v>872.423</v>
      </c>
      <c r="S23" s="29">
        <f>SUM(S21:S22)</f>
        <v>246.91899999999998</v>
      </c>
      <c r="T23" s="29">
        <f>SUM(T21:T22)</f>
        <v>291.23</v>
      </c>
      <c r="U23" s="29">
        <f>SUM(U21:U22)</f>
        <v>306.584</v>
      </c>
      <c r="V23" s="29">
        <f>SUM(V21:V22)</f>
        <v>328.142</v>
      </c>
      <c r="W23" s="18">
        <f t="shared" si="15"/>
        <v>1172.875</v>
      </c>
      <c r="X23" s="29">
        <f>SUM(X21:X22)</f>
        <v>309.303</v>
      </c>
      <c r="Y23" s="29">
        <f>SUM(Y21:Y22)</f>
        <v>333.74700000000001</v>
      </c>
      <c r="Z23" s="29">
        <f>SUM(Z21:Z22)</f>
        <v>340.87200000000001</v>
      </c>
      <c r="AA23" s="29">
        <f>SUM(AA21:AA22)</f>
        <v>340.88099999999997</v>
      </c>
      <c r="AB23" s="18">
        <f t="shared" si="16"/>
        <v>1324.8029999999999</v>
      </c>
      <c r="AC23" s="29">
        <f>SUM(AC21:AC22)</f>
        <v>336.01</v>
      </c>
      <c r="AD23" s="29">
        <f>SUM(AD21:AD22)</f>
        <v>381.161</v>
      </c>
      <c r="AE23" s="29">
        <f>SUM(AE21:AE22)</f>
        <v>374.18099999999998</v>
      </c>
      <c r="AF23" s="29">
        <f>SUM(AF21:AF22)</f>
        <v>396.62099999999998</v>
      </c>
      <c r="AG23" s="18">
        <f t="shared" si="17"/>
        <v>1487.973</v>
      </c>
      <c r="AH23" s="29">
        <f>SUM(AH21:AH22)</f>
        <v>376.053</v>
      </c>
      <c r="AI23" s="29">
        <f>SUM(AI21:AI22)</f>
        <v>394.38599999999997</v>
      </c>
      <c r="AJ23" s="29">
        <f>SUM(AJ21:AJ22)</f>
        <v>411.85500000000002</v>
      </c>
      <c r="AK23" s="29">
        <f>SUM(AK21:AK22)</f>
        <v>436.399</v>
      </c>
      <c r="AL23" s="18">
        <f t="shared" si="18"/>
        <v>1618.6929999999998</v>
      </c>
      <c r="AM23" s="29">
        <f t="shared" ref="AM23:AW23" si="19">SUM(AM21:AM22)</f>
        <v>444.613</v>
      </c>
      <c r="AN23" s="29">
        <f t="shared" si="19"/>
        <v>500.47900000000004</v>
      </c>
      <c r="AO23" s="29">
        <f t="shared" si="19"/>
        <v>469.37299999999999</v>
      </c>
      <c r="AP23" s="29">
        <f t="shared" si="19"/>
        <v>476.45699999999999</v>
      </c>
      <c r="AQ23" s="19">
        <f t="shared" si="19"/>
        <v>1890.9220000000003</v>
      </c>
      <c r="AR23" s="29">
        <f t="shared" si="19"/>
        <v>508.18600000000004</v>
      </c>
      <c r="AS23" s="29">
        <f t="shared" si="19"/>
        <v>534.13300000000004</v>
      </c>
      <c r="AT23" s="29">
        <f t="shared" si="19"/>
        <v>537.702</v>
      </c>
      <c r="AU23" s="29">
        <f t="shared" si="19"/>
        <v>581.74</v>
      </c>
      <c r="AV23" s="19">
        <f t="shared" si="19"/>
        <v>2161.7609999999995</v>
      </c>
      <c r="AW23" s="29">
        <f t="shared" si="19"/>
        <v>534.726</v>
      </c>
      <c r="AX23" s="29">
        <f>SUM(AX21:AX22)</f>
        <v>562.43599999999992</v>
      </c>
      <c r="AY23" s="29">
        <f>SUM(AY21:AY22)</f>
        <v>600.88799999999992</v>
      </c>
      <c r="AZ23" s="29">
        <f>SUM(AZ21:AZ22)</f>
        <v>665.51700000000005</v>
      </c>
      <c r="BA23" s="19">
        <f>SUM(BA21:BA22)</f>
        <v>2363.567</v>
      </c>
      <c r="BB23" s="29">
        <f>SUM(BB21:BB22)</f>
        <v>607.5809999999999</v>
      </c>
      <c r="BC23" s="29"/>
      <c r="BD23" s="29"/>
      <c r="BE23" s="29"/>
      <c r="BF23" s="30">
        <f>SUM(BF21:BF22)</f>
        <v>2504.75103352203</v>
      </c>
      <c r="BG23" s="30">
        <f t="shared" ref="BG23:BT23" si="20">SUM(BG21:BG22)</f>
        <v>2754.7041387817476</v>
      </c>
      <c r="BH23" s="30">
        <f t="shared" si="20"/>
        <v>2449.8349020257542</v>
      </c>
      <c r="BI23" s="30">
        <f t="shared" si="20"/>
        <v>2480.2936982127299</v>
      </c>
      <c r="BJ23" s="30">
        <f t="shared" si="20"/>
        <v>2465.4924175714405</v>
      </c>
      <c r="BK23" s="30">
        <f t="shared" si="20"/>
        <v>2426.5333105726531</v>
      </c>
      <c r="BL23" s="30">
        <f t="shared" si="20"/>
        <v>2387.9350947634398</v>
      </c>
      <c r="BM23" s="30">
        <f t="shared" si="20"/>
        <v>2300.0882217835965</v>
      </c>
      <c r="BN23" s="30">
        <f t="shared" si="20"/>
        <v>2259.9669298167764</v>
      </c>
      <c r="BO23" s="30">
        <f t="shared" si="20"/>
        <v>2150.8298446574599</v>
      </c>
      <c r="BP23" s="30">
        <f t="shared" si="20"/>
        <v>2020.6918960438559</v>
      </c>
      <c r="BQ23" s="30">
        <f t="shared" si="20"/>
        <v>1720.5779736827976</v>
      </c>
      <c r="BR23" s="30">
        <f t="shared" si="20"/>
        <v>1547.4954215511214</v>
      </c>
      <c r="BS23" s="30">
        <f t="shared" si="20"/>
        <v>1200.6112015171661</v>
      </c>
      <c r="BT23" s="30">
        <f t="shared" si="20"/>
        <v>1054.8641557415517</v>
      </c>
      <c r="BU23" s="22"/>
    </row>
    <row r="24" spans="2:73" ht="15.6">
      <c r="C24" s="16" t="s">
        <v>48</v>
      </c>
      <c r="D24" s="23">
        <f>D87</f>
        <v>2.8090000000000002</v>
      </c>
      <c r="E24" s="23">
        <f>E87</f>
        <v>3.2210000000000001</v>
      </c>
      <c r="F24" s="23">
        <f>F87</f>
        <v>3.6999999999999997</v>
      </c>
      <c r="G24" s="23">
        <f>G87</f>
        <v>3.6680000000000001</v>
      </c>
      <c r="H24" s="24">
        <f t="shared" si="12"/>
        <v>13.398</v>
      </c>
      <c r="I24" s="23">
        <f>I87</f>
        <v>6.0749999999999993</v>
      </c>
      <c r="J24" s="23">
        <f>J87</f>
        <v>11.065</v>
      </c>
      <c r="K24" s="23">
        <f>K87</f>
        <v>21.857999999999997</v>
      </c>
      <c r="L24" s="23">
        <f>L87</f>
        <v>23.149000000000001</v>
      </c>
      <c r="M24" s="24">
        <f t="shared" si="13"/>
        <v>62.146999999999998</v>
      </c>
      <c r="N24" s="23">
        <f>N87</f>
        <v>24.923999999999999</v>
      </c>
      <c r="O24" s="23">
        <f>O87</f>
        <v>23.398</v>
      </c>
      <c r="P24" s="23">
        <f>P87</f>
        <v>23.148999999999997</v>
      </c>
      <c r="Q24" s="23">
        <f>Q87</f>
        <v>24.493000000000002</v>
      </c>
      <c r="R24" s="24">
        <f t="shared" si="14"/>
        <v>95.963999999999999</v>
      </c>
      <c r="S24" s="23">
        <f>S87</f>
        <v>22.716000000000001</v>
      </c>
      <c r="T24" s="23">
        <f>T87</f>
        <v>26.618000000000002</v>
      </c>
      <c r="U24" s="23">
        <f>U87</f>
        <v>26.754000000000001</v>
      </c>
      <c r="V24" s="23">
        <f>V87</f>
        <v>28.137</v>
      </c>
      <c r="W24" s="24">
        <f t="shared" si="15"/>
        <v>104.22500000000001</v>
      </c>
      <c r="X24" s="23">
        <f>X87</f>
        <v>27.602999999999998</v>
      </c>
      <c r="Y24" s="23">
        <f>Y87</f>
        <v>21.041</v>
      </c>
      <c r="Z24" s="23">
        <f>Z87</f>
        <v>27.599</v>
      </c>
      <c r="AA24" s="23">
        <f>AA87</f>
        <v>22.209</v>
      </c>
      <c r="AB24" s="24">
        <f t="shared" si="16"/>
        <v>98.451999999999998</v>
      </c>
      <c r="AC24" s="23">
        <f>AC87</f>
        <v>22.64</v>
      </c>
      <c r="AD24" s="23">
        <f>AD87</f>
        <v>23.016999999999999</v>
      </c>
      <c r="AE24" s="23">
        <f>AE87</f>
        <v>22.963000000000001</v>
      </c>
      <c r="AF24" s="23">
        <f>AF87</f>
        <v>32.177</v>
      </c>
      <c r="AG24" s="24">
        <f t="shared" si="17"/>
        <v>100.797</v>
      </c>
      <c r="AH24" s="23">
        <f>AH87</f>
        <v>23.819000000000003</v>
      </c>
      <c r="AI24" s="23">
        <f>AI87</f>
        <v>27.145</v>
      </c>
      <c r="AJ24" s="23">
        <f>AJ87</f>
        <v>29.63</v>
      </c>
      <c r="AK24" s="23">
        <f>AK87</f>
        <v>23.782</v>
      </c>
      <c r="AL24" s="24">
        <f t="shared" si="18"/>
        <v>104.37599999999999</v>
      </c>
      <c r="AM24" s="23">
        <f>AM87</f>
        <v>32.224999999999994</v>
      </c>
      <c r="AN24" s="23">
        <f>AN87</f>
        <v>32.911000000000001</v>
      </c>
      <c r="AO24" s="23">
        <f>AO87</f>
        <v>25.049000000000003</v>
      </c>
      <c r="AP24" s="23">
        <f>AP87</f>
        <v>24.725000000000001</v>
      </c>
      <c r="AQ24" s="31">
        <f>SUM(AM24:AP24)</f>
        <v>114.91</v>
      </c>
      <c r="AR24" s="23">
        <f>AR87</f>
        <v>31.847000000000001</v>
      </c>
      <c r="AS24" s="23">
        <f>AS87</f>
        <v>25.968</v>
      </c>
      <c r="AT24" s="23">
        <f>AT87</f>
        <v>29.414999999999999</v>
      </c>
      <c r="AU24" s="23">
        <f>AU87</f>
        <v>34.063000000000002</v>
      </c>
      <c r="AV24" s="31">
        <f>SUM(AR24:AU24)</f>
        <v>121.29299999999999</v>
      </c>
      <c r="AW24" s="23">
        <f>AW87</f>
        <v>26.984000000000002</v>
      </c>
      <c r="AX24" s="23">
        <f>AX87</f>
        <v>26.087</v>
      </c>
      <c r="AY24" s="23">
        <f>AY87</f>
        <v>40.176000000000002</v>
      </c>
      <c r="AZ24" s="23">
        <f>AZ87</f>
        <v>48.297999999999995</v>
      </c>
      <c r="BA24" s="31">
        <f>SUM(AW24:AZ24)</f>
        <v>141.54499999999999</v>
      </c>
      <c r="BB24" s="31">
        <f>BB87</f>
        <v>38.192999999999998</v>
      </c>
      <c r="BC24" s="31"/>
      <c r="BD24" s="31"/>
      <c r="BE24" s="31"/>
      <c r="BF24" s="31">
        <f>BF$23*(1-BF48)</f>
        <v>154.78695184144775</v>
      </c>
      <c r="BG24" s="31">
        <f t="shared" ref="BG24:BT24" si="21">BG$23*(1-BG48)</f>
        <v>170.23338893186525</v>
      </c>
      <c r="BH24" s="31">
        <f t="shared" si="21"/>
        <v>151.39328097856759</v>
      </c>
      <c r="BI24" s="31">
        <f t="shared" si="21"/>
        <v>153.27555356991272</v>
      </c>
      <c r="BJ24" s="31">
        <f t="shared" si="21"/>
        <v>152.36087379409744</v>
      </c>
      <c r="BK24" s="31">
        <f t="shared" si="21"/>
        <v>149.95330460334733</v>
      </c>
      <c r="BL24" s="31">
        <f t="shared" si="21"/>
        <v>147.56803752822989</v>
      </c>
      <c r="BM24" s="31">
        <f t="shared" si="21"/>
        <v>142.13933442945014</v>
      </c>
      <c r="BN24" s="31">
        <f t="shared" si="21"/>
        <v>139.65994529880575</v>
      </c>
      <c r="BO24" s="31">
        <f t="shared" si="21"/>
        <v>132.91556371413498</v>
      </c>
      <c r="BP24" s="31">
        <f t="shared" si="21"/>
        <v>124.87338462519217</v>
      </c>
      <c r="BQ24" s="31">
        <f t="shared" si="21"/>
        <v>106.32714245351865</v>
      </c>
      <c r="BR24" s="31">
        <f t="shared" si="21"/>
        <v>95.631101089387997</v>
      </c>
      <c r="BS24" s="31">
        <f t="shared" si="21"/>
        <v>74.194578919176962</v>
      </c>
      <c r="BT24" s="31">
        <f t="shared" si="21"/>
        <v>65.187799142034336</v>
      </c>
      <c r="BU24" s="22"/>
    </row>
    <row r="25" spans="2:73">
      <c r="C25" s="1" t="s">
        <v>0</v>
      </c>
      <c r="D25" s="32">
        <f>D23-D24</f>
        <v>47.786999999999999</v>
      </c>
      <c r="E25" s="32">
        <f>E23-E24</f>
        <v>61.061999999999998</v>
      </c>
      <c r="F25" s="32">
        <f>F23-F24</f>
        <v>69.307999999999993</v>
      </c>
      <c r="G25" s="32">
        <f>G23-G24</f>
        <v>79.584000000000003</v>
      </c>
      <c r="H25" s="18">
        <f t="shared" si="12"/>
        <v>257.74099999999999</v>
      </c>
      <c r="I25" s="32">
        <f>I23-I24</f>
        <v>96.454999999999998</v>
      </c>
      <c r="J25" s="32">
        <f>J23-J24</f>
        <v>118.47400000000002</v>
      </c>
      <c r="K25" s="32">
        <f>K23-K24</f>
        <v>153.65699999999998</v>
      </c>
      <c r="L25" s="32">
        <f>L23-L24</f>
        <v>160.554</v>
      </c>
      <c r="M25" s="18">
        <f t="shared" si="13"/>
        <v>529.14</v>
      </c>
      <c r="N25" s="32">
        <f>N23-N24</f>
        <v>171.31299999999999</v>
      </c>
      <c r="O25" s="32">
        <f>O23-O24</f>
        <v>184.85399999999998</v>
      </c>
      <c r="P25" s="32">
        <f>P23-P24</f>
        <v>209.011</v>
      </c>
      <c r="Q25" s="32">
        <f>Q23-Q24</f>
        <v>211.28100000000001</v>
      </c>
      <c r="R25" s="18">
        <f t="shared" si="14"/>
        <v>776.45900000000006</v>
      </c>
      <c r="S25" s="32">
        <f>S23-S24</f>
        <v>224.20299999999997</v>
      </c>
      <c r="T25" s="32">
        <f>T23-T24</f>
        <v>264.61200000000002</v>
      </c>
      <c r="U25" s="32">
        <f>U23-U24</f>
        <v>279.83</v>
      </c>
      <c r="V25" s="32">
        <f>V23-V24</f>
        <v>300.005</v>
      </c>
      <c r="W25" s="18">
        <f t="shared" si="15"/>
        <v>1068.6500000000001</v>
      </c>
      <c r="X25" s="32">
        <f>X23-X24</f>
        <v>281.7</v>
      </c>
      <c r="Y25" s="32">
        <f>Y23-Y24</f>
        <v>312.70600000000002</v>
      </c>
      <c r="Z25" s="32">
        <f>Z23-Z24</f>
        <v>313.27300000000002</v>
      </c>
      <c r="AA25" s="32">
        <f>AA23-AA24</f>
        <v>318.67199999999997</v>
      </c>
      <c r="AB25" s="18">
        <f t="shared" si="16"/>
        <v>1226.3509999999999</v>
      </c>
      <c r="AC25" s="32">
        <f>AC23-AC24</f>
        <v>313.37</v>
      </c>
      <c r="AD25" s="32">
        <f>AD23-AD24</f>
        <v>358.14400000000001</v>
      </c>
      <c r="AE25" s="32">
        <f>AE23-AE24</f>
        <v>351.21799999999996</v>
      </c>
      <c r="AF25" s="32">
        <f>AF23-AF24</f>
        <v>364.44399999999996</v>
      </c>
      <c r="AG25" s="18">
        <f t="shared" si="17"/>
        <v>1387.1759999999999</v>
      </c>
      <c r="AH25" s="32">
        <f>AH23-AH24</f>
        <v>352.23399999999998</v>
      </c>
      <c r="AI25" s="32">
        <f>AI23-AI24</f>
        <v>367.24099999999999</v>
      </c>
      <c r="AJ25" s="32">
        <f>AJ23-AJ24</f>
        <v>382.22500000000002</v>
      </c>
      <c r="AK25" s="32">
        <f>AK23-AK24</f>
        <v>412.61700000000002</v>
      </c>
      <c r="AL25" s="18">
        <f t="shared" si="18"/>
        <v>1514.3169999999998</v>
      </c>
      <c r="AM25" s="32">
        <f t="shared" ref="AM25:AV25" si="22">AM23-AM24</f>
        <v>412.38800000000003</v>
      </c>
      <c r="AN25" s="32">
        <f t="shared" si="22"/>
        <v>467.56800000000004</v>
      </c>
      <c r="AO25" s="32">
        <f t="shared" si="22"/>
        <v>444.32400000000001</v>
      </c>
      <c r="AP25" s="32">
        <f t="shared" si="22"/>
        <v>451.73199999999997</v>
      </c>
      <c r="AQ25" s="30">
        <f t="shared" si="22"/>
        <v>1776.0120000000002</v>
      </c>
      <c r="AR25" s="32">
        <f t="shared" si="22"/>
        <v>476.33900000000006</v>
      </c>
      <c r="AS25" s="32">
        <f t="shared" si="22"/>
        <v>508.16500000000002</v>
      </c>
      <c r="AT25" s="32">
        <f t="shared" si="22"/>
        <v>508.28699999999998</v>
      </c>
      <c r="AU25" s="32">
        <f t="shared" si="22"/>
        <v>547.67700000000002</v>
      </c>
      <c r="AV25" s="30">
        <f t="shared" si="22"/>
        <v>2040.4679999999996</v>
      </c>
      <c r="AW25" s="32">
        <f t="shared" ref="AW25:BB25" si="23">AW23-AW24</f>
        <v>507.74200000000002</v>
      </c>
      <c r="AX25" s="32">
        <f t="shared" si="23"/>
        <v>536.34899999999993</v>
      </c>
      <c r="AY25" s="32">
        <f t="shared" si="23"/>
        <v>560.71199999999988</v>
      </c>
      <c r="AZ25" s="32">
        <f t="shared" si="23"/>
        <v>617.21900000000005</v>
      </c>
      <c r="BA25" s="30">
        <f t="shared" si="23"/>
        <v>2222.0219999999999</v>
      </c>
      <c r="BB25" s="30">
        <f t="shared" si="23"/>
        <v>569.38799999999992</v>
      </c>
      <c r="BC25" s="30"/>
      <c r="BD25" s="30"/>
      <c r="BE25" s="30"/>
      <c r="BF25" s="30">
        <f>BF23-BF24</f>
        <v>2349.9640816805822</v>
      </c>
      <c r="BG25" s="30">
        <f t="shared" ref="BG25:BT25" si="24">BG23-BG24</f>
        <v>2584.4707498498824</v>
      </c>
      <c r="BH25" s="30">
        <f t="shared" si="24"/>
        <v>2298.4416210471868</v>
      </c>
      <c r="BI25" s="30">
        <f t="shared" si="24"/>
        <v>2327.0181446428173</v>
      </c>
      <c r="BJ25" s="30">
        <f t="shared" si="24"/>
        <v>2313.1315437773428</v>
      </c>
      <c r="BK25" s="30">
        <f t="shared" si="24"/>
        <v>2276.5800059693056</v>
      </c>
      <c r="BL25" s="30">
        <f t="shared" si="24"/>
        <v>2240.3670572352098</v>
      </c>
      <c r="BM25" s="30">
        <f t="shared" si="24"/>
        <v>2157.9488873541463</v>
      </c>
      <c r="BN25" s="30">
        <f t="shared" si="24"/>
        <v>2120.3069845179707</v>
      </c>
      <c r="BO25" s="30">
        <f t="shared" si="24"/>
        <v>2017.9142809433249</v>
      </c>
      <c r="BP25" s="30">
        <f t="shared" si="24"/>
        <v>1895.8185114186638</v>
      </c>
      <c r="BQ25" s="30">
        <f t="shared" si="24"/>
        <v>1614.2508312292789</v>
      </c>
      <c r="BR25" s="30">
        <f t="shared" si="24"/>
        <v>1451.8643204617333</v>
      </c>
      <c r="BS25" s="30">
        <f t="shared" si="24"/>
        <v>1126.4166225979891</v>
      </c>
      <c r="BT25" s="30">
        <f t="shared" si="24"/>
        <v>989.67635659951736</v>
      </c>
      <c r="BU25" s="22"/>
    </row>
    <row r="26" spans="2:73">
      <c r="C26" s="16" t="s">
        <v>49</v>
      </c>
      <c r="D26" s="17">
        <f>D95</f>
        <v>17.499000000000002</v>
      </c>
      <c r="E26" s="17">
        <f>E95</f>
        <v>19.676000000000002</v>
      </c>
      <c r="F26" s="17">
        <f>F95</f>
        <v>22.417000000000002</v>
      </c>
      <c r="G26" s="17">
        <f>G95</f>
        <v>22.506999999999998</v>
      </c>
      <c r="H26" s="18">
        <f t="shared" si="12"/>
        <v>82.099000000000004</v>
      </c>
      <c r="I26" s="17">
        <f>I95</f>
        <v>35.856000000000002</v>
      </c>
      <c r="J26" s="17">
        <f>J95</f>
        <v>45.354999999999997</v>
      </c>
      <c r="K26" s="17">
        <f>K95</f>
        <v>51.649000000000001</v>
      </c>
      <c r="L26" s="17">
        <f>L95</f>
        <v>54.136000000000003</v>
      </c>
      <c r="M26" s="18">
        <f t="shared" si="13"/>
        <v>186.99600000000001</v>
      </c>
      <c r="N26" s="17">
        <f>N95</f>
        <v>56.540000000000006</v>
      </c>
      <c r="O26" s="17">
        <f>O95</f>
        <v>62.886000000000003</v>
      </c>
      <c r="P26" s="17">
        <f>P95</f>
        <v>59.625</v>
      </c>
      <c r="Q26" s="17">
        <f>Q95</f>
        <v>64.481000000000009</v>
      </c>
      <c r="R26" s="18">
        <f t="shared" si="14"/>
        <v>243.53200000000004</v>
      </c>
      <c r="S26" s="17">
        <f>S95</f>
        <v>76.472999999999999</v>
      </c>
      <c r="T26" s="17">
        <f>T95</f>
        <v>80.435999999999993</v>
      </c>
      <c r="U26" s="17">
        <f>U95</f>
        <v>78.667000000000002</v>
      </c>
      <c r="V26" s="17">
        <f>V95</f>
        <v>83.477000000000004</v>
      </c>
      <c r="W26" s="18">
        <f t="shared" si="15"/>
        <v>319.053</v>
      </c>
      <c r="X26" s="17">
        <f>X95</f>
        <v>95.040999999999997</v>
      </c>
      <c r="Y26" s="17">
        <f>Y95</f>
        <v>88.47</v>
      </c>
      <c r="Z26" s="17">
        <f>Z95</f>
        <v>84.501999999999995</v>
      </c>
      <c r="AA26" s="17">
        <f>AA95</f>
        <v>87.409000000000006</v>
      </c>
      <c r="AB26" s="18">
        <f t="shared" si="16"/>
        <v>355.42199999999997</v>
      </c>
      <c r="AC26" s="17">
        <f>AC95</f>
        <v>102.61099999999999</v>
      </c>
      <c r="AD26" s="17">
        <f>AD95</f>
        <v>99.488</v>
      </c>
      <c r="AE26" s="17">
        <f>AE95</f>
        <v>94.533999999999992</v>
      </c>
      <c r="AF26" s="17">
        <f>AF95</f>
        <v>108.20400000000001</v>
      </c>
      <c r="AG26" s="18">
        <f t="shared" si="17"/>
        <v>404.83699999999999</v>
      </c>
      <c r="AH26" s="17">
        <f>AH95</f>
        <v>118.44999999999999</v>
      </c>
      <c r="AI26" s="17">
        <f>AI95</f>
        <v>111.45400000000001</v>
      </c>
      <c r="AJ26" s="17">
        <f>AJ95</f>
        <v>103.62</v>
      </c>
      <c r="AK26" s="17">
        <f>AK95</f>
        <v>121.41400000000002</v>
      </c>
      <c r="AL26" s="18">
        <f t="shared" si="18"/>
        <v>454.93799999999999</v>
      </c>
      <c r="AM26" s="17">
        <f>AM95</f>
        <v>131.97899999999998</v>
      </c>
      <c r="AN26" s="17">
        <f>AN95</f>
        <v>137.70600000000002</v>
      </c>
      <c r="AO26" s="17">
        <f>AO95</f>
        <v>136.89499999999998</v>
      </c>
      <c r="AP26" s="17">
        <f>AP95</f>
        <v>142.107</v>
      </c>
      <c r="AQ26" s="33">
        <f>SUM(AM26:AP26)</f>
        <v>548.68700000000001</v>
      </c>
      <c r="AR26" s="17">
        <f>AR95</f>
        <v>147.577</v>
      </c>
      <c r="AS26" s="17">
        <f>AS95</f>
        <v>155.32900000000001</v>
      </c>
      <c r="AT26" s="17">
        <f>AT95</f>
        <v>158.404</v>
      </c>
      <c r="AU26" s="17">
        <f>AU95</f>
        <v>196.935</v>
      </c>
      <c r="AV26" s="33">
        <f>SUM(AR26:AU26)</f>
        <v>658.245</v>
      </c>
      <c r="AW26" s="17">
        <f>AW95</f>
        <v>187.804</v>
      </c>
      <c r="AX26" s="17">
        <f>AX95</f>
        <v>170.386</v>
      </c>
      <c r="AY26" s="17">
        <f>AY95</f>
        <v>186.28100000000001</v>
      </c>
      <c r="AZ26" s="17">
        <f>AZ95</f>
        <v>225.37799999999999</v>
      </c>
      <c r="BA26" s="33">
        <f>SUM(AW26:AZ26)</f>
        <v>769.84899999999993</v>
      </c>
      <c r="BB26" s="33">
        <f>BB95</f>
        <v>228.39999999999998</v>
      </c>
      <c r="BC26" s="33"/>
      <c r="BD26" s="33"/>
      <c r="BE26" s="33"/>
      <c r="BF26" s="33">
        <f>BF$23*BF50</f>
        <v>876.66286173271044</v>
      </c>
      <c r="BG26" s="33">
        <f t="shared" ref="BG26:BT26" si="25">BG$23*BG50</f>
        <v>964.14644857361156</v>
      </c>
      <c r="BH26" s="33">
        <f t="shared" si="25"/>
        <v>857.44221570901391</v>
      </c>
      <c r="BI26" s="33">
        <f t="shared" si="25"/>
        <v>806.09545191913719</v>
      </c>
      <c r="BJ26" s="33">
        <f t="shared" si="25"/>
        <v>801.28503571071815</v>
      </c>
      <c r="BK26" s="33">
        <f t="shared" si="25"/>
        <v>788.62332593611234</v>
      </c>
      <c r="BL26" s="33">
        <f t="shared" si="25"/>
        <v>716.38052842903187</v>
      </c>
      <c r="BM26" s="33">
        <f t="shared" si="25"/>
        <v>690.02646653507895</v>
      </c>
      <c r="BN26" s="33">
        <f t="shared" si="25"/>
        <v>677.99007894503291</v>
      </c>
      <c r="BO26" s="33">
        <f t="shared" si="25"/>
        <v>645.24895339723798</v>
      </c>
      <c r="BP26" s="33">
        <f t="shared" si="25"/>
        <v>606.20756881315674</v>
      </c>
      <c r="BQ26" s="33">
        <f t="shared" si="25"/>
        <v>516.17339210483931</v>
      </c>
      <c r="BR26" s="33">
        <f t="shared" si="25"/>
        <v>464.24862646533637</v>
      </c>
      <c r="BS26" s="33">
        <f t="shared" si="25"/>
        <v>360.18336045514985</v>
      </c>
      <c r="BT26" s="33">
        <f t="shared" si="25"/>
        <v>316.45924672246548</v>
      </c>
      <c r="BU26" s="22"/>
    </row>
    <row r="27" spans="2:73">
      <c r="C27" s="16" t="s">
        <v>50</v>
      </c>
      <c r="D27" s="17">
        <f>D91</f>
        <v>3.0389999999999997</v>
      </c>
      <c r="E27" s="17">
        <f>E91</f>
        <v>2.5340000000000003</v>
      </c>
      <c r="F27" s="17">
        <f>F91</f>
        <v>2.4409999999999998</v>
      </c>
      <c r="G27" s="17">
        <f>G91</f>
        <v>1.6179999999999999</v>
      </c>
      <c r="H27" s="18">
        <f t="shared" si="12"/>
        <v>9.6319999999999997</v>
      </c>
      <c r="I27" s="17">
        <f>I91</f>
        <v>3.444</v>
      </c>
      <c r="J27" s="17">
        <f>J91</f>
        <v>1.7990000000000002</v>
      </c>
      <c r="K27" s="17">
        <f>K91</f>
        <v>6.2389999999999999</v>
      </c>
      <c r="L27" s="17">
        <f>L91</f>
        <v>6.3550000000000004</v>
      </c>
      <c r="M27" s="18">
        <f t="shared" si="13"/>
        <v>17.837</v>
      </c>
      <c r="N27" s="17">
        <f>N91</f>
        <v>5.6829999999999998</v>
      </c>
      <c r="O27" s="17">
        <f>O91</f>
        <v>7.6970000000000001</v>
      </c>
      <c r="P27" s="17">
        <f>P91</f>
        <v>9.8780000000000001</v>
      </c>
      <c r="Q27" s="17">
        <f>Q91</f>
        <v>11.004</v>
      </c>
      <c r="R27" s="18">
        <f t="shared" si="14"/>
        <v>34.262</v>
      </c>
      <c r="S27" s="17">
        <f>S91</f>
        <v>15.328000000000001</v>
      </c>
      <c r="T27" s="17">
        <f>T91</f>
        <v>16.509999999999998</v>
      </c>
      <c r="U27" s="17">
        <f>U91</f>
        <v>18.367999999999999</v>
      </c>
      <c r="V27" s="17">
        <f>V91</f>
        <v>21.164000000000001</v>
      </c>
      <c r="W27" s="18">
        <f t="shared" si="15"/>
        <v>71.37</v>
      </c>
      <c r="X27" s="17">
        <f>X91</f>
        <v>23.696000000000002</v>
      </c>
      <c r="Y27" s="17">
        <f>Y91</f>
        <v>23.966999999999999</v>
      </c>
      <c r="Z27" s="17">
        <f>Z91</f>
        <v>22.997999999999998</v>
      </c>
      <c r="AA27" s="17">
        <f>AA91</f>
        <v>26.016999999999999</v>
      </c>
      <c r="AB27" s="18">
        <f t="shared" si="16"/>
        <v>96.677999999999997</v>
      </c>
      <c r="AC27" s="17">
        <f>AC91</f>
        <v>27.962</v>
      </c>
      <c r="AD27" s="17">
        <f>AD91</f>
        <v>35.561999999999998</v>
      </c>
      <c r="AE27" s="17">
        <f>AE91</f>
        <v>43.323</v>
      </c>
      <c r="AF27" s="17">
        <f>AF91</f>
        <v>39.619</v>
      </c>
      <c r="AG27" s="18">
        <f t="shared" si="17"/>
        <v>146.46600000000001</v>
      </c>
      <c r="AH27" s="17">
        <f>AH91</f>
        <v>40.785999999999994</v>
      </c>
      <c r="AI27" s="17">
        <f>AI91</f>
        <v>35.297999999999995</v>
      </c>
      <c r="AJ27" s="17">
        <f>AJ91</f>
        <v>42.712000000000003</v>
      </c>
      <c r="AK27" s="17">
        <f>AK91</f>
        <v>43.276000000000003</v>
      </c>
      <c r="AL27" s="18">
        <f t="shared" si="18"/>
        <v>162.072</v>
      </c>
      <c r="AM27" s="17">
        <f>AM91</f>
        <v>47.292000000000002</v>
      </c>
      <c r="AN27" s="17">
        <f>AN91</f>
        <v>51.423000000000002</v>
      </c>
      <c r="AO27" s="17">
        <f>AO91</f>
        <v>46.559999999999995</v>
      </c>
      <c r="AP27" s="17">
        <f>AP91</f>
        <v>51.303999999999995</v>
      </c>
      <c r="AQ27" s="33">
        <f>SUM(AM27:AP27)</f>
        <v>196.57900000000001</v>
      </c>
      <c r="AR27" s="17">
        <f>AR91</f>
        <v>54.581999999999994</v>
      </c>
      <c r="AS27" s="17">
        <f>AS91</f>
        <v>56.488</v>
      </c>
      <c r="AT27" s="17">
        <f>AT91</f>
        <v>73.356999999999999</v>
      </c>
      <c r="AU27" s="17">
        <f>AU91</f>
        <v>90.070000000000007</v>
      </c>
      <c r="AV27" s="33">
        <f>SUM(AR27:AU27)</f>
        <v>274.49700000000001</v>
      </c>
      <c r="AW27" s="17">
        <f>AW91</f>
        <v>79.721999999999994</v>
      </c>
      <c r="AX27" s="17">
        <f>AX91</f>
        <v>71.259</v>
      </c>
      <c r="AY27" s="17">
        <f>AY91</f>
        <v>71.184000000000012</v>
      </c>
      <c r="AZ27" s="17">
        <f>AZ91</f>
        <v>83.968000000000004</v>
      </c>
      <c r="BA27" s="33">
        <f>SUM(AW27:AZ27)</f>
        <v>306.13300000000004</v>
      </c>
      <c r="BB27" s="33">
        <f>BB91</f>
        <v>67.929999999999993</v>
      </c>
      <c r="BC27" s="33"/>
      <c r="BD27" s="33"/>
      <c r="BE27" s="33"/>
      <c r="BF27" s="33">
        <f>BF$23*BF51</f>
        <v>375.71265502830448</v>
      </c>
      <c r="BG27" s="33">
        <f t="shared" ref="BG27:BT27" si="26">BG$23*BG51</f>
        <v>413.20562081726212</v>
      </c>
      <c r="BH27" s="33">
        <f t="shared" si="26"/>
        <v>367.47523530386314</v>
      </c>
      <c r="BI27" s="33">
        <f t="shared" si="26"/>
        <v>310.03671227659123</v>
      </c>
      <c r="BJ27" s="33">
        <f t="shared" si="26"/>
        <v>308.18655219643006</v>
      </c>
      <c r="BK27" s="33">
        <f t="shared" si="26"/>
        <v>303.31666382158164</v>
      </c>
      <c r="BL27" s="33">
        <f t="shared" si="26"/>
        <v>238.79350947634398</v>
      </c>
      <c r="BM27" s="33">
        <f t="shared" si="26"/>
        <v>230.00882217835965</v>
      </c>
      <c r="BN27" s="33">
        <f t="shared" si="26"/>
        <v>225.99669298167765</v>
      </c>
      <c r="BO27" s="33">
        <f t="shared" si="26"/>
        <v>215.08298446574599</v>
      </c>
      <c r="BP27" s="33">
        <f t="shared" si="26"/>
        <v>202.0691896043856</v>
      </c>
      <c r="BQ27" s="33">
        <f t="shared" si="26"/>
        <v>172.05779736827978</v>
      </c>
      <c r="BR27" s="33">
        <f t="shared" si="26"/>
        <v>154.74954215511215</v>
      </c>
      <c r="BS27" s="33">
        <f t="shared" si="26"/>
        <v>120.06112015171662</v>
      </c>
      <c r="BT27" s="33">
        <f t="shared" si="26"/>
        <v>105.48641557415517</v>
      </c>
      <c r="BU27" s="22"/>
    </row>
    <row r="28" spans="2:73" ht="15.6">
      <c r="C28" s="16" t="s">
        <v>51</v>
      </c>
      <c r="D28" s="23">
        <f>D101</f>
        <v>0</v>
      </c>
      <c r="E28" s="23">
        <f>E101</f>
        <v>0</v>
      </c>
      <c r="F28" s="23">
        <f>F101</f>
        <v>0</v>
      </c>
      <c r="G28" s="23">
        <f>G101</f>
        <v>0</v>
      </c>
      <c r="H28" s="24">
        <f t="shared" si="12"/>
        <v>0</v>
      </c>
      <c r="I28" s="23">
        <f>I101</f>
        <v>0</v>
      </c>
      <c r="J28" s="23">
        <f>J101</f>
        <v>0</v>
      </c>
      <c r="K28" s="23">
        <f>K101</f>
        <v>0</v>
      </c>
      <c r="L28" s="23">
        <f>L101</f>
        <v>0</v>
      </c>
      <c r="M28" s="24">
        <f t="shared" si="13"/>
        <v>0</v>
      </c>
      <c r="N28" s="23">
        <f>N101</f>
        <v>0</v>
      </c>
      <c r="O28" s="23">
        <f>O101</f>
        <v>0</v>
      </c>
      <c r="P28" s="23">
        <f>P101</f>
        <v>0</v>
      </c>
      <c r="Q28" s="23">
        <f>Q101</f>
        <v>0</v>
      </c>
      <c r="R28" s="24">
        <f t="shared" si="14"/>
        <v>0</v>
      </c>
      <c r="S28" s="23">
        <f>S101</f>
        <v>0</v>
      </c>
      <c r="T28" s="23">
        <f>T101</f>
        <v>0</v>
      </c>
      <c r="U28" s="23">
        <f>U101</f>
        <v>0</v>
      </c>
      <c r="V28" s="23">
        <f>V101</f>
        <v>0</v>
      </c>
      <c r="W28" s="24">
        <f t="shared" si="15"/>
        <v>0</v>
      </c>
      <c r="X28" s="23">
        <f>X101</f>
        <v>0</v>
      </c>
      <c r="Y28" s="23">
        <f>Y101</f>
        <v>0</v>
      </c>
      <c r="Z28" s="23">
        <f>Z101</f>
        <v>0</v>
      </c>
      <c r="AA28" s="23">
        <f>AA101</f>
        <v>0</v>
      </c>
      <c r="AB28" s="24">
        <f t="shared" si="16"/>
        <v>0</v>
      </c>
      <c r="AC28" s="23">
        <f>AC101</f>
        <v>0</v>
      </c>
      <c r="AD28" s="23">
        <f>AD101</f>
        <v>0</v>
      </c>
      <c r="AE28" s="23">
        <f>AE101</f>
        <v>0</v>
      </c>
      <c r="AF28" s="23">
        <f>AF101</f>
        <v>0</v>
      </c>
      <c r="AG28" s="24">
        <f t="shared" si="17"/>
        <v>0</v>
      </c>
      <c r="AH28" s="23">
        <f>AH101</f>
        <v>0</v>
      </c>
      <c r="AI28" s="23">
        <f>AI101</f>
        <v>2</v>
      </c>
      <c r="AJ28" s="23">
        <f>AJ101</f>
        <v>0</v>
      </c>
      <c r="AK28" s="23">
        <f>AK101</f>
        <v>0</v>
      </c>
      <c r="AL28" s="24">
        <f t="shared" si="18"/>
        <v>2</v>
      </c>
      <c r="AM28" s="23">
        <f>AM101</f>
        <v>0</v>
      </c>
      <c r="AN28" s="23">
        <f>AN101</f>
        <v>0</v>
      </c>
      <c r="AO28" s="23">
        <f>AO101</f>
        <v>0</v>
      </c>
      <c r="AP28" s="23">
        <f>AP101</f>
        <v>0</v>
      </c>
      <c r="AQ28" s="25">
        <f>SUM(AM28:AP28)</f>
        <v>0</v>
      </c>
      <c r="AR28" s="23">
        <f>AR101</f>
        <v>0</v>
      </c>
      <c r="AS28" s="23">
        <f>AS101</f>
        <v>2.2000000000000028</v>
      </c>
      <c r="AT28" s="23">
        <f>AT101</f>
        <v>3.5</v>
      </c>
      <c r="AU28" s="23">
        <f>AU101</f>
        <v>0</v>
      </c>
      <c r="AV28" s="25">
        <f>SUM(AR28:AU28)</f>
        <v>5.7000000000000028</v>
      </c>
      <c r="AW28" s="23">
        <f>AW101</f>
        <v>202.24999999999997</v>
      </c>
      <c r="AX28" s="23">
        <f>AX101</f>
        <v>2.9999999999999929</v>
      </c>
      <c r="AY28" s="23">
        <f>AY101</f>
        <v>10</v>
      </c>
      <c r="AZ28" s="23">
        <f>AZ101</f>
        <v>36</v>
      </c>
      <c r="BA28" s="25">
        <f>SUM(AW28:AZ28)</f>
        <v>251.24999999999997</v>
      </c>
      <c r="BB28" s="25">
        <f>BB101</f>
        <v>0</v>
      </c>
      <c r="BC28" s="25"/>
      <c r="BD28" s="25"/>
      <c r="BE28" s="25"/>
      <c r="BF28" s="25">
        <f>BA28</f>
        <v>251.24999999999997</v>
      </c>
      <c r="BG28" s="25">
        <f>BF28</f>
        <v>251.24999999999997</v>
      </c>
      <c r="BH28" s="25">
        <v>0</v>
      </c>
      <c r="BI28" s="25">
        <v>0</v>
      </c>
      <c r="BJ28" s="25">
        <v>0</v>
      </c>
      <c r="BK28" s="25">
        <v>0</v>
      </c>
      <c r="BL28" s="25">
        <v>0</v>
      </c>
      <c r="BM28" s="25">
        <v>0</v>
      </c>
      <c r="BN28" s="25">
        <v>0</v>
      </c>
      <c r="BO28" s="25">
        <v>0</v>
      </c>
      <c r="BP28" s="25">
        <v>0</v>
      </c>
      <c r="BQ28" s="25">
        <v>0</v>
      </c>
      <c r="BR28" s="25">
        <v>0</v>
      </c>
      <c r="BS28" s="25">
        <v>0</v>
      </c>
      <c r="BT28" s="25">
        <v>0</v>
      </c>
      <c r="BU28" s="22"/>
    </row>
    <row r="29" spans="2:73" s="2" customFormat="1">
      <c r="B29" s="1"/>
      <c r="C29" s="1" t="s">
        <v>52</v>
      </c>
      <c r="D29" s="29">
        <f>D25-SUM(D26:D28)</f>
        <v>27.248999999999995</v>
      </c>
      <c r="E29" s="29">
        <f>E25-SUM(E26:E28)</f>
        <v>38.851999999999997</v>
      </c>
      <c r="F29" s="29">
        <f>F25-SUM(F26:F28)</f>
        <v>44.449999999999989</v>
      </c>
      <c r="G29" s="29">
        <f>G25-SUM(G26:G28)</f>
        <v>55.459000000000003</v>
      </c>
      <c r="H29" s="18">
        <f t="shared" si="12"/>
        <v>166.01</v>
      </c>
      <c r="I29" s="29">
        <f>I25-SUM(I26:I28)</f>
        <v>57.154999999999994</v>
      </c>
      <c r="J29" s="29">
        <f>J25-SUM(J26:J28)</f>
        <v>71.320000000000022</v>
      </c>
      <c r="K29" s="29">
        <f>K25-SUM(K26:K28)</f>
        <v>95.768999999999977</v>
      </c>
      <c r="L29" s="29">
        <f>L25-SUM(L26:L28)</f>
        <v>100.063</v>
      </c>
      <c r="M29" s="18">
        <f t="shared" si="13"/>
        <v>324.30700000000002</v>
      </c>
      <c r="N29" s="29">
        <f>N25-SUM(N26:N28)</f>
        <v>109.08999999999997</v>
      </c>
      <c r="O29" s="29">
        <f>O25-SUM(O26:O28)</f>
        <v>114.27099999999999</v>
      </c>
      <c r="P29" s="29">
        <f>P25-SUM(P26:P28)</f>
        <v>139.50799999999998</v>
      </c>
      <c r="Q29" s="29">
        <f>Q25-SUM(Q26:Q28)</f>
        <v>135.79599999999999</v>
      </c>
      <c r="R29" s="18">
        <f t="shared" si="14"/>
        <v>498.66499999999991</v>
      </c>
      <c r="S29" s="29">
        <f>S25-SUM(S26:S28)</f>
        <v>132.40199999999999</v>
      </c>
      <c r="T29" s="29">
        <f>T25-SUM(T26:T28)</f>
        <v>167.66600000000003</v>
      </c>
      <c r="U29" s="29">
        <f>U25-SUM(U26:U28)</f>
        <v>182.79499999999999</v>
      </c>
      <c r="V29" s="29">
        <f>V25-SUM(V26:V28)</f>
        <v>195.36399999999998</v>
      </c>
      <c r="W29" s="18">
        <f t="shared" si="15"/>
        <v>678.22699999999986</v>
      </c>
      <c r="X29" s="29">
        <f>X25-SUM(X26:X28)</f>
        <v>162.96299999999999</v>
      </c>
      <c r="Y29" s="29">
        <f>Y25-SUM(Y26:Y28)</f>
        <v>200.26900000000001</v>
      </c>
      <c r="Z29" s="29">
        <f>Z25-SUM(Z26:Z28)</f>
        <v>205.77300000000002</v>
      </c>
      <c r="AA29" s="29">
        <f>AA25-SUM(AA26:AA28)</f>
        <v>205.24599999999998</v>
      </c>
      <c r="AB29" s="18">
        <f t="shared" si="16"/>
        <v>774.25099999999998</v>
      </c>
      <c r="AC29" s="29">
        <f>AC25-SUM(AC26:AC28)</f>
        <v>182.79700000000003</v>
      </c>
      <c r="AD29" s="29">
        <f>AD25-SUM(AD26:AD28)</f>
        <v>223.09399999999999</v>
      </c>
      <c r="AE29" s="29">
        <f>AE25-SUM(AE26:AE28)</f>
        <v>213.36099999999996</v>
      </c>
      <c r="AF29" s="29">
        <f>AF25-SUM(AF26:AF28)</f>
        <v>216.62099999999995</v>
      </c>
      <c r="AG29" s="18">
        <f t="shared" si="17"/>
        <v>835.87299999999993</v>
      </c>
      <c r="AH29" s="29">
        <f>AH25-SUM(AH26:AH28)</f>
        <v>192.99799999999999</v>
      </c>
      <c r="AI29" s="29">
        <f>AI25-SUM(AI26:AI28)</f>
        <v>218.48899999999998</v>
      </c>
      <c r="AJ29" s="29">
        <f>AJ25-SUM(AJ26:AJ28)</f>
        <v>235.89300000000003</v>
      </c>
      <c r="AK29" s="29">
        <f>AK25-SUM(AK26:AK28)</f>
        <v>247.92699999999999</v>
      </c>
      <c r="AL29" s="18">
        <f t="shared" si="18"/>
        <v>895.30700000000002</v>
      </c>
      <c r="AM29" s="29">
        <f t="shared" ref="AM29:AZ29" si="27">AM25-SUM(AM26:AM28)</f>
        <v>233.11700000000005</v>
      </c>
      <c r="AN29" s="29">
        <f t="shared" si="27"/>
        <v>278.43900000000002</v>
      </c>
      <c r="AO29" s="29">
        <f t="shared" si="27"/>
        <v>260.86900000000003</v>
      </c>
      <c r="AP29" s="29">
        <f t="shared" si="27"/>
        <v>258.32099999999997</v>
      </c>
      <c r="AQ29" s="19">
        <f t="shared" si="27"/>
        <v>1030.7460000000001</v>
      </c>
      <c r="AR29" s="29">
        <f t="shared" si="27"/>
        <v>274.18000000000006</v>
      </c>
      <c r="AS29" s="29">
        <f t="shared" si="27"/>
        <v>294.14800000000002</v>
      </c>
      <c r="AT29" s="29">
        <f t="shared" si="27"/>
        <v>273.02599999999995</v>
      </c>
      <c r="AU29" s="29">
        <f t="shared" si="27"/>
        <v>260.67200000000003</v>
      </c>
      <c r="AV29" s="19">
        <f t="shared" si="27"/>
        <v>1102.0259999999996</v>
      </c>
      <c r="AW29" s="29">
        <f t="shared" si="27"/>
        <v>37.966000000000065</v>
      </c>
      <c r="AX29" s="29">
        <f t="shared" si="27"/>
        <v>291.70399999999995</v>
      </c>
      <c r="AY29" s="29">
        <f t="shared" si="27"/>
        <v>293.24699999999984</v>
      </c>
      <c r="AZ29" s="29">
        <f t="shared" si="27"/>
        <v>271.87300000000005</v>
      </c>
      <c r="BA29" s="19">
        <f t="shared" ref="BA29:BT29" si="28">BA25-SUM(BA26:BA28)</f>
        <v>894.79</v>
      </c>
      <c r="BB29" s="19">
        <f t="shared" si="28"/>
        <v>273.05799999999994</v>
      </c>
      <c r="BC29" s="19">
        <f t="shared" si="28"/>
        <v>0</v>
      </c>
      <c r="BD29" s="19">
        <f t="shared" si="28"/>
        <v>0</v>
      </c>
      <c r="BE29" s="19">
        <f t="shared" si="28"/>
        <v>0</v>
      </c>
      <c r="BF29" s="19">
        <f t="shared" si="28"/>
        <v>846.33856491956726</v>
      </c>
      <c r="BG29" s="19">
        <f t="shared" si="28"/>
        <v>955.86868045900883</v>
      </c>
      <c r="BH29" s="19">
        <f t="shared" si="28"/>
        <v>1073.5241700343097</v>
      </c>
      <c r="BI29" s="19">
        <f t="shared" si="28"/>
        <v>1210.885980447089</v>
      </c>
      <c r="BJ29" s="19">
        <f t="shared" si="28"/>
        <v>1203.6599558701946</v>
      </c>
      <c r="BK29" s="19">
        <f t="shared" si="28"/>
        <v>1184.6400162116115</v>
      </c>
      <c r="BL29" s="19">
        <f t="shared" si="28"/>
        <v>1285.193019329834</v>
      </c>
      <c r="BM29" s="19">
        <f t="shared" si="28"/>
        <v>1237.9135986407077</v>
      </c>
      <c r="BN29" s="19">
        <f t="shared" si="28"/>
        <v>1216.3202125912601</v>
      </c>
      <c r="BO29" s="19">
        <f t="shared" si="28"/>
        <v>1157.5823430803409</v>
      </c>
      <c r="BP29" s="19">
        <f t="shared" si="28"/>
        <v>1087.5417530011214</v>
      </c>
      <c r="BQ29" s="19">
        <f t="shared" si="28"/>
        <v>926.01964175615979</v>
      </c>
      <c r="BR29" s="19">
        <f t="shared" si="28"/>
        <v>832.86615184128482</v>
      </c>
      <c r="BS29" s="19">
        <f t="shared" si="28"/>
        <v>646.17214199112254</v>
      </c>
      <c r="BT29" s="19">
        <f t="shared" si="28"/>
        <v>567.73069430289672</v>
      </c>
      <c r="BU29" s="22"/>
    </row>
    <row r="30" spans="2:73" s="2" customFormat="1">
      <c r="B30" s="1"/>
      <c r="C30" s="16" t="s">
        <v>165</v>
      </c>
      <c r="D30" s="17">
        <f>D105</f>
        <v>-0.57100000000000006</v>
      </c>
      <c r="E30" s="17">
        <f>E105</f>
        <v>-0.46900000000000003</v>
      </c>
      <c r="F30" s="17">
        <f>F105</f>
        <v>-0.125</v>
      </c>
      <c r="G30" s="17">
        <f>G105</f>
        <v>-4.1000000000000002E-2</v>
      </c>
      <c r="H30" s="18">
        <f t="shared" si="12"/>
        <v>-1.206</v>
      </c>
      <c r="I30" s="17">
        <f>I105</f>
        <v>4.3300000000000005E-2</v>
      </c>
      <c r="J30" s="17">
        <f>J105</f>
        <v>-1.214</v>
      </c>
      <c r="K30" s="17">
        <f>K105</f>
        <v>-6.4889999999999999</v>
      </c>
      <c r="L30" s="17">
        <f>L105</f>
        <v>-6.3789999999999996</v>
      </c>
      <c r="M30" s="18">
        <f t="shared" si="13"/>
        <v>-14.038699999999999</v>
      </c>
      <c r="N30" s="17">
        <f>N105</f>
        <v>-6.17</v>
      </c>
      <c r="O30" s="17">
        <f>O105</f>
        <v>-5.9489999999999998</v>
      </c>
      <c r="P30" s="17">
        <f>P105</f>
        <v>-5.1189999999999998</v>
      </c>
      <c r="Q30" s="17">
        <f>Q105</f>
        <v>-5.0880000000000001</v>
      </c>
      <c r="R30" s="18">
        <f t="shared" si="14"/>
        <v>-22.326000000000001</v>
      </c>
      <c r="S30" s="17">
        <f>S105</f>
        <v>-8.4380000000000006</v>
      </c>
      <c r="T30" s="17">
        <f>T105</f>
        <v>-9.5289999999999999</v>
      </c>
      <c r="U30" s="17">
        <f>U105</f>
        <v>-10.465</v>
      </c>
      <c r="V30" s="17">
        <f>V105</f>
        <v>-10.556000000000001</v>
      </c>
      <c r="W30" s="18">
        <f t="shared" si="15"/>
        <v>-38.988</v>
      </c>
      <c r="X30" s="17">
        <f>X105</f>
        <v>-10.229000000000001</v>
      </c>
      <c r="Y30" s="17">
        <f>Y105</f>
        <v>-9.7799999999999994</v>
      </c>
      <c r="Z30" s="17">
        <f>Z105</f>
        <v>-7.3500000000000005</v>
      </c>
      <c r="AA30" s="17">
        <f>AA105</f>
        <v>-6.8200000000000012</v>
      </c>
      <c r="AB30" s="18">
        <f t="shared" si="16"/>
        <v>-34.179000000000002</v>
      </c>
      <c r="AC30" s="17">
        <f>AC105</f>
        <v>-6.83</v>
      </c>
      <c r="AD30" s="17">
        <f>AD105</f>
        <v>-6.7070000000000007</v>
      </c>
      <c r="AE30" s="17">
        <f>AE105</f>
        <v>-12.856000000000002</v>
      </c>
      <c r="AF30" s="17">
        <f>AF105</f>
        <v>-13.416</v>
      </c>
      <c r="AG30" s="18">
        <f t="shared" si="17"/>
        <v>-39.808999999999997</v>
      </c>
      <c r="AH30" s="17">
        <f>AH105</f>
        <v>-13.229000000000001</v>
      </c>
      <c r="AI30" s="17">
        <f>AI105</f>
        <v>-12.530000000000001</v>
      </c>
      <c r="AJ30" s="17">
        <f>AJ105</f>
        <v>-11.337</v>
      </c>
      <c r="AK30" s="17">
        <f>AK105</f>
        <v>-10.633999999999999</v>
      </c>
      <c r="AL30" s="18">
        <f t="shared" si="18"/>
        <v>-47.730000000000004</v>
      </c>
      <c r="AM30" s="17">
        <f>AM105</f>
        <v>-9.9879999999999995</v>
      </c>
      <c r="AN30" s="17">
        <f>AN105</f>
        <v>-8.7590000000000003</v>
      </c>
      <c r="AO30" s="17">
        <f>AO105</f>
        <v>-7.7550000000000026</v>
      </c>
      <c r="AP30" s="17">
        <f>AP105</f>
        <v>-6.6129999999999995</v>
      </c>
      <c r="AQ30" s="34">
        <f>SUM(AM30:AP30)</f>
        <v>-33.115000000000002</v>
      </c>
      <c r="AR30" s="17">
        <f>AR105</f>
        <v>-6.7890000000000015</v>
      </c>
      <c r="AS30" s="17">
        <f>AS105</f>
        <v>-6.7830000000000013</v>
      </c>
      <c r="AT30" s="17">
        <f>AT105</f>
        <v>-6.0300000000000011</v>
      </c>
      <c r="AU30" s="17">
        <f>AU105</f>
        <v>-6.2629999999999999</v>
      </c>
      <c r="AV30" s="34">
        <f>SUM(AR30:AU30)</f>
        <v>-25.865000000000002</v>
      </c>
      <c r="AW30" s="17">
        <f>AW105</f>
        <v>-6.4959999999999987</v>
      </c>
      <c r="AX30" s="17">
        <f>AX105</f>
        <v>-8.9420000000000002</v>
      </c>
      <c r="AY30" s="17">
        <f>AY105</f>
        <v>-11.608000000000001</v>
      </c>
      <c r="AZ30" s="17">
        <f>AZ105</f>
        <v>-11.527000000000001</v>
      </c>
      <c r="BA30" s="34">
        <f>SUM(AW30:AZ30)</f>
        <v>-38.573</v>
      </c>
      <c r="BB30" s="34">
        <f>BB105</f>
        <v>-11.688000000000001</v>
      </c>
      <c r="BC30" s="34"/>
      <c r="BD30" s="34"/>
      <c r="BE30" s="34"/>
      <c r="BF30" s="34">
        <f>BF52*AVERAGE('Cintas BS'!M41:N41)*-1</f>
        <v>-45.619610504474657</v>
      </c>
      <c r="BG30" s="34">
        <f>BG52*AVERAGE('Cintas BS'!N41:O41)*-1</f>
        <v>-45.619610504474657</v>
      </c>
      <c r="BH30" s="34">
        <f>BH52*AVERAGE('Cintas BS'!O41:P41)*-1</f>
        <v>-45.619610504474657</v>
      </c>
      <c r="BI30" s="34">
        <f>BI52*AVERAGE('Cintas BS'!P41:Q41)*-1</f>
        <v>-45.619610504474657</v>
      </c>
      <c r="BJ30" s="34">
        <f>BJ52*AVERAGE('Cintas BS'!Q41:R41)*-1</f>
        <v>-45.619610504474657</v>
      </c>
      <c r="BK30" s="34">
        <f>BK52*AVERAGE('Cintas BS'!R41:S41)*-1</f>
        <v>-45.619610504474657</v>
      </c>
      <c r="BL30" s="34">
        <f>BL52*AVERAGE('Cintas BS'!S41:T41)*-1</f>
        <v>-45.619610504474657</v>
      </c>
      <c r="BM30" s="34">
        <f>BM52*AVERAGE('Cintas BS'!T41:U41)*-1</f>
        <v>-45.619610504474657</v>
      </c>
      <c r="BN30" s="34">
        <f>BN52*AVERAGE('Cintas BS'!U41:V41)*-1</f>
        <v>-45.619610504474657</v>
      </c>
      <c r="BO30" s="34">
        <f>BO52*AVERAGE('Cintas BS'!V41:W41)*-1</f>
        <v>-45.619610504474657</v>
      </c>
      <c r="BP30" s="34">
        <f>BP52*AVERAGE('Cintas BS'!W41:X41)*-1</f>
        <v>-45.619610504474657</v>
      </c>
      <c r="BQ30" s="34">
        <f>BQ52*AVERAGE('Cintas BS'!X41:Y41)*-1</f>
        <v>-45.619610504474657</v>
      </c>
      <c r="BR30" s="34">
        <f>BR52*AVERAGE('Cintas BS'!Y41:Z41)*-1</f>
        <v>-45.619610504474657</v>
      </c>
      <c r="BS30" s="34">
        <f>BS52*AVERAGE('Cintas BS'!Z41:AA41)*-1</f>
        <v>-45.619610504474657</v>
      </c>
      <c r="BT30" s="34">
        <f>BT52*AVERAGE('Cintas BS'!AA41:AB41)*-1</f>
        <v>-45.619610504474657</v>
      </c>
      <c r="BU30" s="22"/>
    </row>
    <row r="31" spans="2:73" s="2" customFormat="1" ht="15" customHeight="1">
      <c r="B31" s="1"/>
      <c r="C31" s="16" t="s">
        <v>54</v>
      </c>
      <c r="D31" s="17">
        <f>D108+D67</f>
        <v>0</v>
      </c>
      <c r="E31" s="17">
        <f>E108+E67</f>
        <v>0</v>
      </c>
      <c r="F31" s="17">
        <f>F108+F67</f>
        <v>0</v>
      </c>
      <c r="G31" s="17">
        <f>G108+G67</f>
        <v>0</v>
      </c>
      <c r="H31" s="18">
        <f t="shared" si="12"/>
        <v>0</v>
      </c>
      <c r="I31" s="17">
        <f>I108+I67</f>
        <v>0</v>
      </c>
      <c r="J31" s="17">
        <f>J108+J67</f>
        <v>0</v>
      </c>
      <c r="K31" s="17">
        <f>K108+K67</f>
        <v>-1.099</v>
      </c>
      <c r="L31" s="17">
        <f>L108+L67</f>
        <v>-2.2629999999999999</v>
      </c>
      <c r="M31" s="18">
        <f t="shared" si="13"/>
        <v>-3.3620000000000001</v>
      </c>
      <c r="N31" s="17">
        <f>N108+N67</f>
        <v>0.27100000000000002</v>
      </c>
      <c r="O31" s="17">
        <f>O108+O67</f>
        <v>-0.38500000000000001</v>
      </c>
      <c r="P31" s="17">
        <f>P108+P67</f>
        <v>-0.61399999999999999</v>
      </c>
      <c r="Q31" s="17">
        <f>Q108+Q67</f>
        <v>-0.96899999999999997</v>
      </c>
      <c r="R31" s="18">
        <f t="shared" si="14"/>
        <v>-1.6970000000000001</v>
      </c>
      <c r="S31" s="17">
        <f>S108+S67</f>
        <v>0.123</v>
      </c>
      <c r="T31" s="17">
        <f>T108+T67</f>
        <v>7.3999999999999996E-2</v>
      </c>
      <c r="U31" s="17">
        <f>U108+U67</f>
        <v>6.4829999999999997</v>
      </c>
      <c r="V31" s="17">
        <f>V108+V67</f>
        <v>2.0030000000000001</v>
      </c>
      <c r="W31" s="18">
        <f t="shared" si="15"/>
        <v>8.6829999999999998</v>
      </c>
      <c r="X31" s="17">
        <f>X108+X67</f>
        <v>2.2450000000000001</v>
      </c>
      <c r="Y31" s="17">
        <f>Y108+Y67</f>
        <v>-1.9139999999999999</v>
      </c>
      <c r="Z31" s="17">
        <f>Z108+Z67</f>
        <v>-0.97699999999999998</v>
      </c>
      <c r="AA31" s="17">
        <f>AA108+AA67</f>
        <v>2.0910000000000002</v>
      </c>
      <c r="AB31" s="18">
        <f t="shared" si="16"/>
        <v>1.4450000000000003</v>
      </c>
      <c r="AC31" s="17">
        <f>AC108+AC67</f>
        <v>-0.81899999999999995</v>
      </c>
      <c r="AD31" s="17">
        <f>AD108+AD67</f>
        <v>0</v>
      </c>
      <c r="AE31" s="17">
        <f>AE108+AE67</f>
        <v>-0.749</v>
      </c>
      <c r="AF31" s="17">
        <f>AF108+AF67</f>
        <v>4.9400000000000004</v>
      </c>
      <c r="AG31" s="18">
        <f t="shared" si="17"/>
        <v>3.3720000000000003</v>
      </c>
      <c r="AH31" s="17">
        <f>AH108+AH67</f>
        <v>-1.464</v>
      </c>
      <c r="AI31" s="17">
        <f>AI108+AI67</f>
        <v>-5.4269999999999996</v>
      </c>
      <c r="AJ31" s="17">
        <f>AJ108+AJ67</f>
        <v>-2.2240000000000002</v>
      </c>
      <c r="AK31" s="17">
        <f>AK108+AK67</f>
        <v>-0.85399999999999998</v>
      </c>
      <c r="AL31" s="18">
        <f t="shared" si="18"/>
        <v>-9.9689999999999994</v>
      </c>
      <c r="AM31" s="17">
        <f>AM108+AM67</f>
        <v>-1.728</v>
      </c>
      <c r="AN31" s="17">
        <f>AN108+AN67</f>
        <v>-2.6970000000000001</v>
      </c>
      <c r="AO31" s="17">
        <f>AO108+AO67</f>
        <v>-0.75600000000000001</v>
      </c>
      <c r="AP31" s="17">
        <f>AP108+AP67</f>
        <v>-1.694</v>
      </c>
      <c r="AQ31" s="30">
        <f>SUM(AM31:AP31)</f>
        <v>-6.875</v>
      </c>
      <c r="AR31" s="17">
        <f>AR108+AR67</f>
        <v>-0.61099999999999999</v>
      </c>
      <c r="AS31" s="17">
        <f>AS108+AS67</f>
        <v>-1.9330000000000001</v>
      </c>
      <c r="AT31" s="17">
        <f>AT108+AT67</f>
        <v>-1.0329999999999999</v>
      </c>
      <c r="AU31" s="17">
        <f>AU108+AU67</f>
        <v>-2.234</v>
      </c>
      <c r="AV31" s="30">
        <f>SUM(AR31:AU31)</f>
        <v>-5.8109999999999999</v>
      </c>
      <c r="AW31" s="17">
        <f>AW108+AW67</f>
        <v>-1.1319999999999999</v>
      </c>
      <c r="AX31" s="17">
        <f>AX108+AX67</f>
        <v>-0.46400000000000002</v>
      </c>
      <c r="AY31" s="17">
        <f>AY108+AY67</f>
        <v>-0.63900000000000001</v>
      </c>
      <c r="AZ31" s="17">
        <f>AZ108+AZ67</f>
        <v>-1.036</v>
      </c>
      <c r="BA31" s="30">
        <f>SUM(AW31:AZ31)</f>
        <v>-3.2709999999999999</v>
      </c>
      <c r="BB31" s="30">
        <f>BB108+BB67</f>
        <v>0.94299999999999995</v>
      </c>
      <c r="BC31" s="30"/>
      <c r="BD31" s="30"/>
      <c r="BE31" s="30"/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0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22"/>
    </row>
    <row r="32" spans="2:73" ht="15.6">
      <c r="C32" s="16" t="s">
        <v>55</v>
      </c>
      <c r="D32" s="23">
        <f>D68-D109</f>
        <v>0</v>
      </c>
      <c r="E32" s="23">
        <f>E68-E109</f>
        <v>0</v>
      </c>
      <c r="F32" s="23">
        <f>F68-F109</f>
        <v>0</v>
      </c>
      <c r="G32" s="23">
        <f>G68-G109</f>
        <v>0</v>
      </c>
      <c r="H32" s="24">
        <f t="shared" si="12"/>
        <v>0</v>
      </c>
      <c r="I32" s="23">
        <f>I68-I109</f>
        <v>0</v>
      </c>
      <c r="J32" s="23">
        <f>J68-J109</f>
        <v>-0.24</v>
      </c>
      <c r="K32" s="23">
        <f>K68-K109</f>
        <v>0</v>
      </c>
      <c r="L32" s="23">
        <f>L68-L109</f>
        <v>0</v>
      </c>
      <c r="M32" s="24">
        <f t="shared" si="13"/>
        <v>-0.24</v>
      </c>
      <c r="N32" s="23">
        <f>N68-N109</f>
        <v>0</v>
      </c>
      <c r="O32" s="23">
        <f>O68-O109</f>
        <v>0</v>
      </c>
      <c r="P32" s="23">
        <f>P68-P109</f>
        <v>0</v>
      </c>
      <c r="Q32" s="23">
        <f>Q68-Q109</f>
        <v>0</v>
      </c>
      <c r="R32" s="24">
        <f t="shared" si="14"/>
        <v>0</v>
      </c>
      <c r="S32" s="23">
        <f>S68-S109</f>
        <v>0</v>
      </c>
      <c r="T32" s="23">
        <f>T68-T109</f>
        <v>0</v>
      </c>
      <c r="U32" s="23">
        <f>U68-U109</f>
        <v>0</v>
      </c>
      <c r="V32" s="23">
        <f>V68-V109</f>
        <v>0</v>
      </c>
      <c r="W32" s="24">
        <f t="shared" si="15"/>
        <v>0</v>
      </c>
      <c r="X32" s="23">
        <f>X68-X109</f>
        <v>0</v>
      </c>
      <c r="Y32" s="23">
        <f>Y68-Y109</f>
        <v>0</v>
      </c>
      <c r="Z32" s="23">
        <f>Z68-Z109</f>
        <v>0</v>
      </c>
      <c r="AA32" s="23">
        <f>AA68-AA109</f>
        <v>0</v>
      </c>
      <c r="AB32" s="24">
        <f t="shared" si="16"/>
        <v>0</v>
      </c>
      <c r="AC32" s="23">
        <f>AC68-AC109</f>
        <v>0</v>
      </c>
      <c r="AD32" s="23">
        <f>AD68-AD109</f>
        <v>0</v>
      </c>
      <c r="AE32" s="23">
        <f>AE68-AE109</f>
        <v>0</v>
      </c>
      <c r="AF32" s="23">
        <f>AF68-AF109</f>
        <v>0</v>
      </c>
      <c r="AG32" s="24">
        <f t="shared" si="17"/>
        <v>0</v>
      </c>
      <c r="AH32" s="23">
        <f>AH68-AH109</f>
        <v>0</v>
      </c>
      <c r="AI32" s="23">
        <f>AI68-AI109</f>
        <v>0</v>
      </c>
      <c r="AJ32" s="23">
        <f>AJ68-AJ109</f>
        <v>0</v>
      </c>
      <c r="AK32" s="23">
        <f>AK68-AK109</f>
        <v>0</v>
      </c>
      <c r="AL32" s="24">
        <f t="shared" si="18"/>
        <v>0</v>
      </c>
      <c r="AM32" s="23">
        <f>AM68-AM109</f>
        <v>0</v>
      </c>
      <c r="AN32" s="23">
        <f>AN68-AN109</f>
        <v>-1.425</v>
      </c>
      <c r="AO32" s="23">
        <f ca="1">AO68-AO109</f>
        <v>0</v>
      </c>
      <c r="AP32" s="23">
        <f>AP68-AP109</f>
        <v>0</v>
      </c>
      <c r="AQ32" s="31">
        <f ca="1">SUM(AM32:AP32)</f>
        <v>-1.425</v>
      </c>
      <c r="AR32" s="23">
        <f>AR68-AR109</f>
        <v>0</v>
      </c>
      <c r="AS32" s="23">
        <f>AS68-AS109</f>
        <v>0</v>
      </c>
      <c r="AT32" s="23">
        <f>AT68-AT109</f>
        <v>0</v>
      </c>
      <c r="AU32" s="23">
        <f>AU68-AU109</f>
        <v>0</v>
      </c>
      <c r="AV32" s="31">
        <f>SUM(AR32:AU32)</f>
        <v>0</v>
      </c>
      <c r="AW32" s="23">
        <f>AW68-AW109</f>
        <v>0</v>
      </c>
      <c r="AX32" s="23">
        <f>AX68-AX109</f>
        <v>0</v>
      </c>
      <c r="AY32" s="23">
        <f>AY68-AY109</f>
        <v>0</v>
      </c>
      <c r="AZ32" s="23">
        <f>AZ68-AZ109</f>
        <v>0</v>
      </c>
      <c r="BA32" s="31">
        <f>SUM(AW32:AZ32)</f>
        <v>0</v>
      </c>
      <c r="BB32" s="31">
        <f>BB68-BB109</f>
        <v>0</v>
      </c>
      <c r="BC32" s="31"/>
      <c r="BD32" s="31"/>
      <c r="BE32" s="31"/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0</v>
      </c>
      <c r="BR32" s="31">
        <v>0</v>
      </c>
      <c r="BS32" s="31">
        <v>0</v>
      </c>
      <c r="BT32" s="31">
        <v>0</v>
      </c>
      <c r="BU32" s="22"/>
    </row>
    <row r="33" spans="2:73" s="2" customFormat="1">
      <c r="B33" s="1"/>
      <c r="C33" s="38" t="s">
        <v>56</v>
      </c>
      <c r="D33" s="29">
        <f>D29+SUM(D30:D32)</f>
        <v>26.677999999999994</v>
      </c>
      <c r="E33" s="29">
        <f>E29+SUM(E30:E32)</f>
        <v>38.382999999999996</v>
      </c>
      <c r="F33" s="29">
        <f>F29+SUM(F30:F32)</f>
        <v>44.324999999999989</v>
      </c>
      <c r="G33" s="29">
        <f>G29+SUM(G30:G32)</f>
        <v>55.418000000000006</v>
      </c>
      <c r="H33" s="18">
        <f t="shared" si="12"/>
        <v>164.80399999999997</v>
      </c>
      <c r="I33" s="29">
        <f>I29+SUM(I30:I32)</f>
        <v>57.198299999999996</v>
      </c>
      <c r="J33" s="29">
        <f>J29+SUM(J30:J32)</f>
        <v>69.866000000000028</v>
      </c>
      <c r="K33" s="29">
        <f>K29+SUM(K30:K32)</f>
        <v>88.180999999999983</v>
      </c>
      <c r="L33" s="29">
        <f>L29+SUM(L30:L32)</f>
        <v>91.421000000000006</v>
      </c>
      <c r="M33" s="18">
        <f t="shared" si="13"/>
        <v>306.66630000000004</v>
      </c>
      <c r="N33" s="29">
        <f>N29+SUM(N30:N32)</f>
        <v>103.19099999999997</v>
      </c>
      <c r="O33" s="29">
        <f>O29+SUM(O30:O32)</f>
        <v>107.93699999999998</v>
      </c>
      <c r="P33" s="29">
        <f>P29+SUM(P30:P32)</f>
        <v>133.77499999999998</v>
      </c>
      <c r="Q33" s="29">
        <f>Q29+SUM(Q30:Q32)</f>
        <v>129.739</v>
      </c>
      <c r="R33" s="18">
        <f t="shared" si="14"/>
        <v>474.64199999999994</v>
      </c>
      <c r="S33" s="29">
        <f>S29+SUM(S30:S32)</f>
        <v>124.08699999999999</v>
      </c>
      <c r="T33" s="29">
        <f>T29+SUM(T30:T32)</f>
        <v>158.21100000000001</v>
      </c>
      <c r="U33" s="29">
        <f>U29+SUM(U30:U32)</f>
        <v>178.81299999999999</v>
      </c>
      <c r="V33" s="29">
        <f>V29+SUM(V30:V32)</f>
        <v>186.81099999999998</v>
      </c>
      <c r="W33" s="18">
        <f t="shared" si="15"/>
        <v>647.92200000000003</v>
      </c>
      <c r="X33" s="29">
        <f>X29+SUM(X30:X32)</f>
        <v>154.97899999999998</v>
      </c>
      <c r="Y33" s="29">
        <f>Y29+SUM(Y30:Y32)</f>
        <v>188.57500000000002</v>
      </c>
      <c r="Z33" s="29">
        <f>Z29+SUM(Z30:Z32)</f>
        <v>197.44600000000003</v>
      </c>
      <c r="AA33" s="29">
        <f>AA29+SUM(AA30:AA32)</f>
        <v>200.51699999999997</v>
      </c>
      <c r="AB33" s="18">
        <f t="shared" si="16"/>
        <v>741.51699999999994</v>
      </c>
      <c r="AC33" s="29">
        <f>AC29+SUM(AC30:AC32)</f>
        <v>175.14800000000002</v>
      </c>
      <c r="AD33" s="29">
        <f>AD29+SUM(AD30:AD32)</f>
        <v>216.387</v>
      </c>
      <c r="AE33" s="29">
        <f>AE29+SUM(AE30:AE32)</f>
        <v>199.75599999999997</v>
      </c>
      <c r="AF33" s="29">
        <f>AF29+SUM(AF30:AF32)</f>
        <v>208.14499999999995</v>
      </c>
      <c r="AG33" s="18">
        <f t="shared" si="17"/>
        <v>799.43599999999992</v>
      </c>
      <c r="AH33" s="29">
        <f>AH29+SUM(AH30:AH32)</f>
        <v>178.30499999999998</v>
      </c>
      <c r="AI33" s="29">
        <f>AI29+SUM(AI30:AI32)</f>
        <v>200.53199999999998</v>
      </c>
      <c r="AJ33" s="29">
        <f>AJ29+SUM(AJ30:AJ32)</f>
        <v>222.33200000000002</v>
      </c>
      <c r="AK33" s="29">
        <f>AK29+SUM(AK30:AK32)</f>
        <v>236.43899999999999</v>
      </c>
      <c r="AL33" s="18">
        <f t="shared" si="18"/>
        <v>837.60799999999995</v>
      </c>
      <c r="AM33" s="29">
        <f t="shared" ref="AM33:AY33" si="29">AM29+SUM(AM30:AM32)</f>
        <v>221.40100000000004</v>
      </c>
      <c r="AN33" s="29">
        <f t="shared" si="29"/>
        <v>265.55799999999999</v>
      </c>
      <c r="AO33" s="29">
        <f t="shared" ca="1" si="29"/>
        <v>252.35800000000003</v>
      </c>
      <c r="AP33" s="29">
        <f t="shared" si="29"/>
        <v>250.01399999999998</v>
      </c>
      <c r="AQ33" s="19">
        <f t="shared" ca="1" si="29"/>
        <v>989.33100000000013</v>
      </c>
      <c r="AR33" s="29">
        <f t="shared" si="29"/>
        <v>266.78000000000009</v>
      </c>
      <c r="AS33" s="29">
        <f t="shared" si="29"/>
        <v>285.43200000000002</v>
      </c>
      <c r="AT33" s="29">
        <f t="shared" si="29"/>
        <v>265.96299999999997</v>
      </c>
      <c r="AU33" s="29">
        <f t="shared" si="29"/>
        <v>252.17500000000001</v>
      </c>
      <c r="AV33" s="19">
        <f t="shared" si="29"/>
        <v>1070.3499999999997</v>
      </c>
      <c r="AW33" s="29">
        <f t="shared" si="29"/>
        <v>30.338000000000065</v>
      </c>
      <c r="AX33" s="29">
        <f t="shared" si="29"/>
        <v>282.29799999999994</v>
      </c>
      <c r="AY33" s="29">
        <f t="shared" si="29"/>
        <v>280.99999999999983</v>
      </c>
      <c r="AZ33" s="29">
        <f>AZ29+SUM(AZ30:AZ32)</f>
        <v>259.31000000000006</v>
      </c>
      <c r="BA33" s="19">
        <f>BA29+SUM(BA30:BA32)</f>
        <v>852.94599999999991</v>
      </c>
      <c r="BB33" s="19">
        <f>BB29+SUM(BB30:BB32)</f>
        <v>262.31299999999993</v>
      </c>
      <c r="BC33" s="19"/>
      <c r="BD33" s="19"/>
      <c r="BE33" s="19"/>
      <c r="BF33" s="19">
        <f t="shared" ref="BF33:BT33" si="30">BF29+SUM(BF30:BF32)</f>
        <v>800.71895441509264</v>
      </c>
      <c r="BG33" s="19">
        <f t="shared" si="30"/>
        <v>910.24906995453421</v>
      </c>
      <c r="BH33" s="19">
        <f t="shared" si="30"/>
        <v>1027.9045595298351</v>
      </c>
      <c r="BI33" s="19">
        <f t="shared" si="30"/>
        <v>1165.2663699426143</v>
      </c>
      <c r="BJ33" s="19">
        <f t="shared" si="30"/>
        <v>1158.04034536572</v>
      </c>
      <c r="BK33" s="19">
        <f t="shared" si="30"/>
        <v>1139.0204057071369</v>
      </c>
      <c r="BL33" s="19">
        <f t="shared" si="30"/>
        <v>1239.5734088253594</v>
      </c>
      <c r="BM33" s="19">
        <f t="shared" si="30"/>
        <v>1192.2939881362331</v>
      </c>
      <c r="BN33" s="19">
        <f t="shared" si="30"/>
        <v>1170.7006020867855</v>
      </c>
      <c r="BO33" s="19">
        <f t="shared" si="30"/>
        <v>1111.9627325758663</v>
      </c>
      <c r="BP33" s="19">
        <f t="shared" si="30"/>
        <v>1041.9221424966468</v>
      </c>
      <c r="BQ33" s="19">
        <f t="shared" si="30"/>
        <v>880.40003125168516</v>
      </c>
      <c r="BR33" s="19">
        <f t="shared" si="30"/>
        <v>787.2465413368102</v>
      </c>
      <c r="BS33" s="19">
        <f t="shared" si="30"/>
        <v>600.55253148664792</v>
      </c>
      <c r="BT33" s="19">
        <f t="shared" si="30"/>
        <v>522.1110837984221</v>
      </c>
      <c r="BU33" s="1"/>
    </row>
    <row r="34" spans="2:73" s="2" customFormat="1">
      <c r="B34" s="1"/>
      <c r="C34" s="16" t="s">
        <v>57</v>
      </c>
      <c r="D34" s="17">
        <f>D114</f>
        <v>0</v>
      </c>
      <c r="E34" s="17">
        <f>E114</f>
        <v>0</v>
      </c>
      <c r="F34" s="17">
        <f>F114</f>
        <v>0</v>
      </c>
      <c r="G34" s="17">
        <f>G114</f>
        <v>0</v>
      </c>
      <c r="H34" s="18">
        <f t="shared" si="12"/>
        <v>0</v>
      </c>
      <c r="I34" s="17">
        <f>I114</f>
        <v>5.5170000000000003</v>
      </c>
      <c r="J34" s="17">
        <f>J114</f>
        <v>3.6960000000000002</v>
      </c>
      <c r="K34" s="17">
        <f>K114</f>
        <v>9.593</v>
      </c>
      <c r="L34" s="17">
        <f>L114</f>
        <v>-2.5240000000000009</v>
      </c>
      <c r="M34" s="18">
        <f t="shared" si="13"/>
        <v>16.282</v>
      </c>
      <c r="N34" s="17">
        <f>N114</f>
        <v>18.766000000000002</v>
      </c>
      <c r="O34" s="17">
        <f>O114</f>
        <v>19.628</v>
      </c>
      <c r="P34" s="17">
        <f>P114</f>
        <v>24.378</v>
      </c>
      <c r="Q34" s="17">
        <f>Q114</f>
        <v>23.613</v>
      </c>
      <c r="R34" s="18">
        <f t="shared" si="14"/>
        <v>86.385000000000005</v>
      </c>
      <c r="S34" s="17">
        <f>S114</f>
        <v>22.971</v>
      </c>
      <c r="T34" s="17">
        <f>T114</f>
        <v>30.25</v>
      </c>
      <c r="U34" s="17">
        <f>U114</f>
        <v>34.869999999999997</v>
      </c>
      <c r="V34" s="17">
        <f>V114</f>
        <v>35.760000000000005</v>
      </c>
      <c r="W34" s="18">
        <f t="shared" si="15"/>
        <v>123.85100000000001</v>
      </c>
      <c r="X34" s="17">
        <f>X114</f>
        <v>29.910999999999998</v>
      </c>
      <c r="Y34" s="17">
        <f>Y114</f>
        <v>44.423000000000002</v>
      </c>
      <c r="Z34" s="17">
        <f>Z114</f>
        <v>38.106999999999999</v>
      </c>
      <c r="AA34" s="17">
        <f>AA114</f>
        <v>36.994999999999997</v>
      </c>
      <c r="AB34" s="18">
        <f t="shared" si="16"/>
        <v>149.43600000000001</v>
      </c>
      <c r="AC34" s="17">
        <f>AC114</f>
        <v>32.461999999999996</v>
      </c>
      <c r="AD34" s="17">
        <f>AD114</f>
        <v>50.582999999999998</v>
      </c>
      <c r="AE34" s="17">
        <f>AE114</f>
        <v>38.5</v>
      </c>
      <c r="AF34" s="17">
        <f>AF114</f>
        <v>42.231999999999999</v>
      </c>
      <c r="AG34" s="18">
        <f t="shared" si="17"/>
        <v>163.77699999999999</v>
      </c>
      <c r="AH34" s="17">
        <f>AH114</f>
        <v>36.921999999999997</v>
      </c>
      <c r="AI34" s="17">
        <f>AI114</f>
        <v>42.975000000000001</v>
      </c>
      <c r="AJ34" s="17">
        <f>AJ114</f>
        <v>24.41</v>
      </c>
      <c r="AK34" s="17">
        <f>AK114</f>
        <v>55.574000000000012</v>
      </c>
      <c r="AL34" s="18">
        <f t="shared" si="18"/>
        <v>159.881</v>
      </c>
      <c r="AM34" s="17">
        <f>AM114</f>
        <v>38.692999999999998</v>
      </c>
      <c r="AN34" s="17">
        <f>AN114</f>
        <v>50.335999999999999</v>
      </c>
      <c r="AO34" s="17">
        <f>AO114</f>
        <v>30.265999999999998</v>
      </c>
      <c r="AP34" s="17">
        <f>AP114</f>
        <v>29.22</v>
      </c>
      <c r="AQ34" s="30">
        <f>SUM(AM34:AP34)</f>
        <v>148.51499999999999</v>
      </c>
      <c r="AR34" s="17">
        <f>AR114</f>
        <v>52.713999999999999</v>
      </c>
      <c r="AS34" s="17">
        <f>AS114</f>
        <v>52.026999999999987</v>
      </c>
      <c r="AT34" s="17">
        <f>AT114</f>
        <v>29.655000000000001</v>
      </c>
      <c r="AU34" s="17">
        <f>AU114</f>
        <v>-2.3660000000000068</v>
      </c>
      <c r="AV34" s="30">
        <f>SUM(AR34:AU34)</f>
        <v>132.02999999999997</v>
      </c>
      <c r="AW34" s="17">
        <f>AW114</f>
        <v>4.6869999999999976</v>
      </c>
      <c r="AX34" s="17">
        <f>AX114</f>
        <v>73.084999999999994</v>
      </c>
      <c r="AY34" s="17">
        <f>AY114</f>
        <v>38.268000000000001</v>
      </c>
      <c r="AZ34" s="17">
        <f>AZ114</f>
        <v>29.968</v>
      </c>
      <c r="BA34" s="30">
        <f>SUM(AW34:AZ34)</f>
        <v>146.00799999999998</v>
      </c>
      <c r="BB34" s="30">
        <f>BB114</f>
        <v>37.658999999999999</v>
      </c>
      <c r="BC34" s="30"/>
      <c r="BD34" s="30"/>
      <c r="BE34" s="30"/>
      <c r="BF34" s="30">
        <f ca="1">BF33*BF53</f>
        <v>134.58377620633738</v>
      </c>
      <c r="BG34" s="30">
        <f t="shared" ref="BG34:BT34" ca="1" si="31">BG33*BG53</f>
        <v>152.99345225601004</v>
      </c>
      <c r="BH34" s="30">
        <f t="shared" ca="1" si="31"/>
        <v>172.76883035982439</v>
      </c>
      <c r="BI34" s="30">
        <f t="shared" ca="1" si="31"/>
        <v>195.85642064347758</v>
      </c>
      <c r="BJ34" s="30">
        <f t="shared" ca="1" si="31"/>
        <v>194.64188004948272</v>
      </c>
      <c r="BK34" s="30">
        <f t="shared" ca="1" si="31"/>
        <v>191.44503390470945</v>
      </c>
      <c r="BL34" s="30">
        <f t="shared" ca="1" si="31"/>
        <v>208.34584884598107</v>
      </c>
      <c r="BM34" s="30">
        <f t="shared" ca="1" si="31"/>
        <v>200.39918673925138</v>
      </c>
      <c r="BN34" s="30">
        <f t="shared" ca="1" si="31"/>
        <v>196.76979915002067</v>
      </c>
      <c r="BO34" s="30">
        <f t="shared" ca="1" si="31"/>
        <v>186.89721621501431</v>
      </c>
      <c r="BP34" s="30">
        <f t="shared" ca="1" si="31"/>
        <v>175.12488704932443</v>
      </c>
      <c r="BQ34" s="30">
        <f t="shared" ca="1" si="31"/>
        <v>147.97646555598493</v>
      </c>
      <c r="BR34" s="30">
        <f t="shared" ca="1" si="31"/>
        <v>132.31935094615181</v>
      </c>
      <c r="BS34" s="30">
        <f t="shared" ca="1" si="31"/>
        <v>100.94007023574082</v>
      </c>
      <c r="BT34" s="30">
        <f t="shared" ca="1" si="31"/>
        <v>87.755736103567159</v>
      </c>
      <c r="BU34" s="1"/>
    </row>
    <row r="35" spans="2:73" ht="15.6">
      <c r="C35" s="16" t="s">
        <v>51</v>
      </c>
      <c r="D35" s="23">
        <f>D71</f>
        <v>0</v>
      </c>
      <c r="E35" s="23">
        <f>E71</f>
        <v>0</v>
      </c>
      <c r="F35" s="23">
        <f>F71</f>
        <v>0</v>
      </c>
      <c r="G35" s="23">
        <f>G71</f>
        <v>0</v>
      </c>
      <c r="H35" s="24">
        <f t="shared" si="12"/>
        <v>0</v>
      </c>
      <c r="I35" s="23">
        <f>I71</f>
        <v>0</v>
      </c>
      <c r="J35" s="23">
        <f>J71</f>
        <v>0</v>
      </c>
      <c r="K35" s="23">
        <f>K71</f>
        <v>0</v>
      </c>
      <c r="L35" s="23">
        <f>L71</f>
        <v>0</v>
      </c>
      <c r="M35" s="24">
        <f t="shared" si="13"/>
        <v>0</v>
      </c>
      <c r="N35" s="23">
        <f>N71</f>
        <v>0</v>
      </c>
      <c r="O35" s="23">
        <f>O71</f>
        <v>0</v>
      </c>
      <c r="P35" s="23">
        <f>P71</f>
        <v>0</v>
      </c>
      <c r="Q35" s="23">
        <f>Q71</f>
        <v>0</v>
      </c>
      <c r="R35" s="24">
        <f t="shared" si="14"/>
        <v>0</v>
      </c>
      <c r="S35" s="23">
        <f>S71+1.258</f>
        <v>0.26900000000000002</v>
      </c>
      <c r="T35" s="23">
        <f>T71+0.244</f>
        <v>0.17099999999999999</v>
      </c>
      <c r="U35" s="23">
        <f>U71+0.002</f>
        <v>4.0000000000000001E-3</v>
      </c>
      <c r="V35" s="23">
        <f>V71</f>
        <v>-1E-3</v>
      </c>
      <c r="W35" s="24">
        <f t="shared" si="15"/>
        <v>0.443</v>
      </c>
      <c r="X35" s="23">
        <f>X71</f>
        <v>0</v>
      </c>
      <c r="Y35" s="23">
        <f>Y71+0.002</f>
        <v>1E-3</v>
      </c>
      <c r="Z35" s="23">
        <f>Z71</f>
        <v>0</v>
      </c>
      <c r="AA35" s="23">
        <f>AA71</f>
        <v>0</v>
      </c>
      <c r="AB35" s="24">
        <f t="shared" si="16"/>
        <v>1E-3</v>
      </c>
      <c r="AC35" s="23">
        <f>AC71</f>
        <v>0</v>
      </c>
      <c r="AD35" s="23">
        <f>AD71</f>
        <v>0</v>
      </c>
      <c r="AE35" s="23">
        <f>AE71</f>
        <v>0.10299999999999999</v>
      </c>
      <c r="AF35" s="23">
        <f>AF71</f>
        <v>0.27600000000000002</v>
      </c>
      <c r="AG35" s="24">
        <f t="shared" si="17"/>
        <v>0.379</v>
      </c>
      <c r="AH35" s="23">
        <f>AH71</f>
        <v>0.161</v>
      </c>
      <c r="AI35" s="23">
        <f>AI71</f>
        <v>0.20300000000000001</v>
      </c>
      <c r="AJ35" s="23">
        <f>AJ71</f>
        <v>0.27300000000000002</v>
      </c>
      <c r="AK35" s="23">
        <f>AK71</f>
        <v>0.372</v>
      </c>
      <c r="AL35" s="24">
        <f t="shared" si="18"/>
        <v>1.0089999999999999</v>
      </c>
      <c r="AM35" s="23">
        <f>AM71</f>
        <v>0.33700000000000002</v>
      </c>
      <c r="AN35" s="23">
        <f>AN71</f>
        <v>0.58599999999999997</v>
      </c>
      <c r="AO35" s="23">
        <f>AO71</f>
        <v>0.437</v>
      </c>
      <c r="AP35" s="23">
        <f>AP71</f>
        <v>0.84299999999999997</v>
      </c>
      <c r="AQ35" s="31">
        <f>SUM(AM35:AP35)</f>
        <v>2.2030000000000003</v>
      </c>
      <c r="AR35" s="23">
        <f>AR71</f>
        <v>0.89300000000000002</v>
      </c>
      <c r="AS35" s="23">
        <f>AS71</f>
        <v>0.86799999999999999</v>
      </c>
      <c r="AT35" s="23">
        <f>AT71</f>
        <v>1.03</v>
      </c>
      <c r="AU35" s="23">
        <f>AU71</f>
        <v>1.298</v>
      </c>
      <c r="AV35" s="31">
        <f>SUM(AR35:AU35)</f>
        <v>4.0890000000000004</v>
      </c>
      <c r="AW35" s="23">
        <f>AW71</f>
        <v>-0.182</v>
      </c>
      <c r="AX35" s="23">
        <f>AX71</f>
        <v>1.897</v>
      </c>
      <c r="AY35" s="23">
        <f>AY71</f>
        <v>0.623</v>
      </c>
      <c r="AZ35" s="23">
        <f>AZ71</f>
        <v>0.624</v>
      </c>
      <c r="BA35" s="31">
        <f>SUM(AW35:AZ35)</f>
        <v>2.9620000000000002</v>
      </c>
      <c r="BB35" s="31">
        <f>BB71</f>
        <v>-4.165</v>
      </c>
      <c r="BC35" s="31"/>
      <c r="BD35" s="31"/>
      <c r="BE35" s="31"/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0</v>
      </c>
      <c r="BR35" s="31">
        <v>0</v>
      </c>
      <c r="BS35" s="31">
        <v>0</v>
      </c>
      <c r="BT35" s="31">
        <v>0</v>
      </c>
    </row>
    <row r="36" spans="2:73">
      <c r="C36" s="41" t="s">
        <v>58</v>
      </c>
      <c r="D36" s="42">
        <f>D33-SUM(D34:D35)</f>
        <v>26.677999999999994</v>
      </c>
      <c r="E36" s="42">
        <f>E33-SUM(E34:E35)</f>
        <v>38.382999999999996</v>
      </c>
      <c r="F36" s="42">
        <f>F33-SUM(F34:F35)</f>
        <v>44.324999999999989</v>
      </c>
      <c r="G36" s="42">
        <f>G33-SUM(G34:G35)</f>
        <v>55.418000000000006</v>
      </c>
      <c r="H36" s="43">
        <f t="shared" si="12"/>
        <v>164.80399999999997</v>
      </c>
      <c r="I36" s="42">
        <f>I33-SUM(I34:I35)</f>
        <v>51.681299999999993</v>
      </c>
      <c r="J36" s="42">
        <f>J33-SUM(J34:J35)</f>
        <v>66.17000000000003</v>
      </c>
      <c r="K36" s="42">
        <f>K33-SUM(K34:K35)</f>
        <v>78.58799999999998</v>
      </c>
      <c r="L36" s="42">
        <f>L33-SUM(L34:L35)</f>
        <v>93.945000000000007</v>
      </c>
      <c r="M36" s="43">
        <f t="shared" si="13"/>
        <v>290.3843</v>
      </c>
      <c r="N36" s="42">
        <f>N33-SUM(N34:N35)</f>
        <v>84.424999999999969</v>
      </c>
      <c r="O36" s="42">
        <f>O33-SUM(O34:O35)</f>
        <v>88.308999999999983</v>
      </c>
      <c r="P36" s="42">
        <f>P33-SUM(P34:P35)</f>
        <v>109.39699999999998</v>
      </c>
      <c r="Q36" s="42">
        <f>Q33-SUM(Q34:Q35)</f>
        <v>106.126</v>
      </c>
      <c r="R36" s="43">
        <f t="shared" si="14"/>
        <v>388.25699999999995</v>
      </c>
      <c r="S36" s="42">
        <f>S33-SUM(S34:S35)</f>
        <v>100.84699999999999</v>
      </c>
      <c r="T36" s="42">
        <f>T33-SUM(T34:T35)</f>
        <v>127.79000000000002</v>
      </c>
      <c r="U36" s="42">
        <f>U33-SUM(U34:U35)</f>
        <v>143.93899999999999</v>
      </c>
      <c r="V36" s="42">
        <f>V33-SUM(V34:V35)</f>
        <v>151.05199999999996</v>
      </c>
      <c r="W36" s="43">
        <f t="shared" si="15"/>
        <v>523.62799999999993</v>
      </c>
      <c r="X36" s="42">
        <f>X33-SUM(X34:X35)</f>
        <v>125.06799999999998</v>
      </c>
      <c r="Y36" s="42">
        <f>Y33-SUM(Y34:Y35)</f>
        <v>144.15100000000001</v>
      </c>
      <c r="Z36" s="42">
        <f>Z33-SUM(Z34:Z35)</f>
        <v>159.33900000000003</v>
      </c>
      <c r="AA36" s="42">
        <f>AA33-SUM(AA34:AA35)</f>
        <v>163.52199999999996</v>
      </c>
      <c r="AB36" s="43">
        <f t="shared" si="16"/>
        <v>592.07999999999993</v>
      </c>
      <c r="AC36" s="42">
        <f>AC33-SUM(AC34:AC35)</f>
        <v>142.68600000000004</v>
      </c>
      <c r="AD36" s="42">
        <f>AD33-SUM(AD34:AD35)</f>
        <v>165.804</v>
      </c>
      <c r="AE36" s="42">
        <f>AE33-SUM(AE34:AE35)</f>
        <v>161.15299999999996</v>
      </c>
      <c r="AF36" s="42">
        <f>AF33-SUM(AF34:AF35)</f>
        <v>165.63699999999994</v>
      </c>
      <c r="AG36" s="43">
        <f t="shared" si="17"/>
        <v>635.28</v>
      </c>
      <c r="AH36" s="42">
        <f>AH33-SUM(AH34:AH35)</f>
        <v>141.22199999999998</v>
      </c>
      <c r="AI36" s="42">
        <f>AI33-SUM(AI34:AI35)</f>
        <v>157.35399999999998</v>
      </c>
      <c r="AJ36" s="42">
        <f>AJ33-SUM(AJ34:AJ35)</f>
        <v>197.64900000000003</v>
      </c>
      <c r="AK36" s="42">
        <f>AK33-SUM(AK34:AK35)</f>
        <v>180.49299999999999</v>
      </c>
      <c r="AL36" s="43">
        <f t="shared" si="18"/>
        <v>676.71800000000007</v>
      </c>
      <c r="AM36" s="42">
        <f t="shared" ref="AM36:AR36" si="32">AM33-SUM(AM34:AM35)</f>
        <v>182.37100000000004</v>
      </c>
      <c r="AN36" s="42">
        <f t="shared" si="32"/>
        <v>214.636</v>
      </c>
      <c r="AO36" s="42">
        <f t="shared" ca="1" si="32"/>
        <v>221.65500000000003</v>
      </c>
      <c r="AP36" s="42">
        <f t="shared" si="32"/>
        <v>219.95099999999999</v>
      </c>
      <c r="AQ36" s="44">
        <f t="shared" ca="1" si="32"/>
        <v>838.61300000000017</v>
      </c>
      <c r="AR36" s="42">
        <f t="shared" si="32"/>
        <v>213.17300000000009</v>
      </c>
      <c r="AS36" s="42">
        <f t="shared" ref="AS36:AY36" si="33">AS33-SUM(AS34:AS35)</f>
        <v>232.53700000000003</v>
      </c>
      <c r="AT36" s="42">
        <f t="shared" si="33"/>
        <v>235.27799999999996</v>
      </c>
      <c r="AU36" s="42">
        <f t="shared" si="33"/>
        <v>253.24300000000002</v>
      </c>
      <c r="AV36" s="45">
        <f t="shared" si="33"/>
        <v>934.23099999999977</v>
      </c>
      <c r="AW36" s="42">
        <f t="shared" si="33"/>
        <v>25.833000000000069</v>
      </c>
      <c r="AX36" s="42">
        <f t="shared" si="33"/>
        <v>207.31599999999995</v>
      </c>
      <c r="AY36" s="42">
        <f t="shared" si="33"/>
        <v>242.10899999999984</v>
      </c>
      <c r="AZ36" s="42">
        <f>AZ33-SUM(AZ34:AZ35)</f>
        <v>228.71800000000007</v>
      </c>
      <c r="BA36" s="45">
        <f>BA33-SUM(BA34:BA35)</f>
        <v>703.97599999999989</v>
      </c>
      <c r="BB36" s="45">
        <f>BB33-SUM(BB34:BB35)</f>
        <v>228.81899999999993</v>
      </c>
      <c r="BC36" s="45"/>
      <c r="BD36" s="45"/>
      <c r="BE36" s="45"/>
      <c r="BF36" s="45">
        <f t="shared" ref="BF36:BT36" ca="1" si="34">BF33-SUM(BF34:BF35)</f>
        <v>666.13517820875529</v>
      </c>
      <c r="BG36" s="45">
        <f t="shared" ca="1" si="34"/>
        <v>757.25561769852413</v>
      </c>
      <c r="BH36" s="45">
        <f t="shared" ca="1" si="34"/>
        <v>855.13572917001068</v>
      </c>
      <c r="BI36" s="45">
        <f t="shared" ca="1" si="34"/>
        <v>969.40994929913677</v>
      </c>
      <c r="BJ36" s="45">
        <f t="shared" ca="1" si="34"/>
        <v>963.39846531623721</v>
      </c>
      <c r="BK36" s="45">
        <f t="shared" ca="1" si="34"/>
        <v>947.57537180242741</v>
      </c>
      <c r="BL36" s="45">
        <f t="shared" ca="1" si="34"/>
        <v>1031.2275599793784</v>
      </c>
      <c r="BM36" s="45">
        <f t="shared" ca="1" si="34"/>
        <v>991.89480139698173</v>
      </c>
      <c r="BN36" s="45">
        <f t="shared" ca="1" si="34"/>
        <v>973.93080293676485</v>
      </c>
      <c r="BO36" s="45">
        <f t="shared" ca="1" si="34"/>
        <v>925.06551636085203</v>
      </c>
      <c r="BP36" s="45">
        <f t="shared" ca="1" si="34"/>
        <v>866.7972554473223</v>
      </c>
      <c r="BQ36" s="45">
        <f t="shared" ca="1" si="34"/>
        <v>732.42356569570029</v>
      </c>
      <c r="BR36" s="45">
        <f t="shared" ca="1" si="34"/>
        <v>654.92719039065832</v>
      </c>
      <c r="BS36" s="45">
        <f t="shared" ca="1" si="34"/>
        <v>499.61246125090713</v>
      </c>
      <c r="BT36" s="45">
        <f t="shared" ca="1" si="34"/>
        <v>434.35534769485491</v>
      </c>
    </row>
    <row r="37" spans="2:73">
      <c r="C37" s="41"/>
      <c r="D37" s="42"/>
      <c r="E37" s="42"/>
      <c r="F37" s="42"/>
      <c r="G37" s="42"/>
      <c r="H37" s="43"/>
      <c r="I37" s="42"/>
      <c r="J37" s="42"/>
      <c r="K37" s="42"/>
      <c r="L37" s="42"/>
      <c r="M37" s="43"/>
      <c r="N37" s="42"/>
      <c r="O37" s="42"/>
      <c r="P37" s="42"/>
      <c r="Q37" s="42"/>
      <c r="R37" s="43"/>
      <c r="S37" s="42"/>
      <c r="T37" s="42"/>
      <c r="U37" s="42"/>
      <c r="V37" s="42"/>
      <c r="W37" s="43"/>
      <c r="X37" s="42"/>
      <c r="Y37" s="42"/>
      <c r="Z37" s="42"/>
      <c r="AA37" s="42"/>
      <c r="AB37" s="43"/>
      <c r="AC37" s="42"/>
      <c r="AD37" s="42"/>
      <c r="AE37" s="42"/>
      <c r="AF37" s="42"/>
      <c r="AG37" s="43"/>
      <c r="AH37" s="42"/>
      <c r="AI37" s="42"/>
      <c r="AJ37" s="42"/>
      <c r="AK37" s="42"/>
      <c r="AL37" s="43"/>
      <c r="AM37" s="42"/>
      <c r="AN37" s="42"/>
      <c r="AO37" s="42"/>
      <c r="AP37" s="42"/>
      <c r="AQ37" s="44"/>
      <c r="AR37" s="42"/>
      <c r="AS37" s="42"/>
      <c r="AT37" s="42"/>
      <c r="AU37" s="42"/>
      <c r="AV37" s="45"/>
      <c r="AW37" s="42"/>
      <c r="AX37" s="42"/>
      <c r="AY37" s="42"/>
      <c r="AZ37" s="42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</row>
    <row r="38" spans="2:73">
      <c r="B38" s="2"/>
      <c r="C38" s="41" t="s">
        <v>263</v>
      </c>
      <c r="D38" s="42"/>
      <c r="E38" s="42"/>
      <c r="F38" s="42"/>
      <c r="G38" s="42"/>
      <c r="H38" s="43"/>
      <c r="I38" s="42"/>
      <c r="J38" s="42"/>
      <c r="K38" s="42"/>
      <c r="L38" s="42"/>
      <c r="M38" s="43"/>
      <c r="N38" s="42"/>
      <c r="O38" s="42"/>
      <c r="P38" s="42"/>
      <c r="Q38" s="42"/>
      <c r="R38" s="43"/>
      <c r="S38" s="42"/>
      <c r="T38" s="42"/>
      <c r="U38" s="42"/>
      <c r="V38" s="42"/>
      <c r="W38" s="43"/>
      <c r="X38" s="42"/>
      <c r="Y38" s="42"/>
      <c r="Z38" s="42"/>
      <c r="AA38" s="42"/>
      <c r="AB38" s="43"/>
      <c r="AC38" s="42"/>
      <c r="AD38" s="42"/>
      <c r="AE38" s="42"/>
      <c r="AF38" s="42"/>
      <c r="AG38" s="43">
        <f>'Cintas CF'!I11+'Cintas CF'!I12</f>
        <v>113.78</v>
      </c>
      <c r="AH38" s="42"/>
      <c r="AI38" s="42"/>
      <c r="AJ38" s="42"/>
      <c r="AK38" s="42"/>
      <c r="AL38" s="43">
        <f>'Cintas CF'!J11+'Cintas CF'!J12</f>
        <v>165.154</v>
      </c>
      <c r="AM38" s="42"/>
      <c r="AN38" s="42"/>
      <c r="AO38" s="42"/>
      <c r="AP38" s="42"/>
      <c r="AQ38" s="44">
        <f>'Cintas CF'!K11+'Cintas CF'!K12</f>
        <v>216.73099999999999</v>
      </c>
      <c r="AR38" s="42"/>
      <c r="AS38" s="42"/>
      <c r="AT38" s="42"/>
      <c r="AU38" s="42"/>
      <c r="AV38" s="45">
        <f>'Cintas CF'!L11+'Cintas CF'!L12</f>
        <v>370.15600000000001</v>
      </c>
      <c r="AW38" s="42"/>
      <c r="AX38" s="42"/>
      <c r="AY38" s="42"/>
      <c r="AZ38" s="42"/>
      <c r="BA38" s="45">
        <f>'Cintas CF'!M11+'Cintas CF'!M12</f>
        <v>278.25299999999999</v>
      </c>
      <c r="BB38" s="45"/>
      <c r="BC38" s="45"/>
      <c r="BD38" s="45"/>
      <c r="BE38" s="45"/>
      <c r="BF38" s="45">
        <f>'Cintas CF'!N11+'Cintas CF'!N12</f>
        <v>291.58660479003669</v>
      </c>
      <c r="BG38" s="45">
        <f>'Cintas CF'!O11+'Cintas CF'!O12</f>
        <v>320.68449769196076</v>
      </c>
      <c r="BH38" s="45">
        <f>'Cintas CF'!P11+'Cintas CF'!P12</f>
        <v>285.19363075114148</v>
      </c>
      <c r="BI38" s="45">
        <f>'Cintas CF'!Q11+'Cintas CF'!Q12</f>
        <v>288.73944302840545</v>
      </c>
      <c r="BJ38" s="45">
        <f>'Cintas CF'!R11+'Cintas CF'!R12</f>
        <v>287.01637550154248</v>
      </c>
      <c r="BK38" s="45">
        <f>'Cintas CF'!S11+'Cintas CF'!S12</f>
        <v>282.48101307094817</v>
      </c>
      <c r="BL38" s="45">
        <f>'Cintas CF'!T11+'Cintas CF'!T12</f>
        <v>277.98766321376263</v>
      </c>
      <c r="BM38" s="45">
        <f>'Cintas CF'!U11+'Cintas CF'!U12</f>
        <v>267.76110932046174</v>
      </c>
      <c r="BN38" s="45">
        <f>'Cintas CF'!V11+'Cintas CF'!V12</f>
        <v>263.09045297664755</v>
      </c>
      <c r="BO38" s="45">
        <f>'Cintas CF'!W11+'Cintas CF'!W12</f>
        <v>250.3854329198083</v>
      </c>
      <c r="BP38" s="45">
        <f>'Cintas CF'!X11+'Cintas CF'!X12</f>
        <v>235.23563077072086</v>
      </c>
      <c r="BQ38" s="45">
        <f>'Cintas CF'!Y11+'Cintas CF'!Y12</f>
        <v>200.29834618622004</v>
      </c>
      <c r="BR38" s="45">
        <f>'Cintas CF'!Z11+'Cintas CF'!Z12</f>
        <v>180.14921637290516</v>
      </c>
      <c r="BS38" s="45">
        <f>'Cintas CF'!AA11+'Cintas CF'!AA12</f>
        <v>139.76724202844727</v>
      </c>
      <c r="BT38" s="45">
        <f>'Cintas CF'!AB11+'Cintas CF'!AB12</f>
        <v>122.80033167802753</v>
      </c>
    </row>
    <row r="39" spans="2:73">
      <c r="B39" s="139"/>
      <c r="C39" s="41" t="s">
        <v>262</v>
      </c>
      <c r="D39" s="42"/>
      <c r="E39" s="42"/>
      <c r="F39" s="42"/>
      <c r="G39" s="42"/>
      <c r="H39" s="43"/>
      <c r="I39" s="42"/>
      <c r="J39" s="42"/>
      <c r="K39" s="42"/>
      <c r="L39" s="42"/>
      <c r="M39" s="43"/>
      <c r="N39" s="42"/>
      <c r="O39" s="42"/>
      <c r="P39" s="42"/>
      <c r="Q39" s="42"/>
      <c r="R39" s="43"/>
      <c r="S39" s="42"/>
      <c r="T39" s="42"/>
      <c r="U39" s="42"/>
      <c r="V39" s="42"/>
      <c r="W39" s="43"/>
      <c r="X39" s="42"/>
      <c r="Y39" s="42"/>
      <c r="Z39" s="42"/>
      <c r="AA39" s="42"/>
      <c r="AB39" s="43"/>
      <c r="AC39" s="42"/>
      <c r="AD39" s="42"/>
      <c r="AE39" s="42"/>
      <c r="AF39" s="42"/>
      <c r="AG39" s="43">
        <f>AG38+AG29</f>
        <v>949.65299999999991</v>
      </c>
      <c r="AH39" s="42">
        <f t="shared" ref="AH39:BT39" si="35">AH38+AH29</f>
        <v>192.99799999999999</v>
      </c>
      <c r="AI39" s="42">
        <f t="shared" si="35"/>
        <v>218.48899999999998</v>
      </c>
      <c r="AJ39" s="42">
        <f t="shared" si="35"/>
        <v>235.89300000000003</v>
      </c>
      <c r="AK39" s="42">
        <f t="shared" si="35"/>
        <v>247.92699999999999</v>
      </c>
      <c r="AL39" s="43">
        <f t="shared" si="35"/>
        <v>1060.461</v>
      </c>
      <c r="AM39" s="42">
        <f t="shared" si="35"/>
        <v>233.11700000000005</v>
      </c>
      <c r="AN39" s="42">
        <f t="shared" si="35"/>
        <v>278.43900000000002</v>
      </c>
      <c r="AO39" s="42">
        <f t="shared" si="35"/>
        <v>260.86900000000003</v>
      </c>
      <c r="AP39" s="42">
        <f t="shared" si="35"/>
        <v>258.32099999999997</v>
      </c>
      <c r="AQ39" s="44">
        <f t="shared" si="35"/>
        <v>1247.4770000000001</v>
      </c>
      <c r="AR39" s="42">
        <f t="shared" si="35"/>
        <v>274.18000000000006</v>
      </c>
      <c r="AS39" s="42">
        <f t="shared" si="35"/>
        <v>294.14800000000002</v>
      </c>
      <c r="AT39" s="42">
        <f t="shared" si="35"/>
        <v>273.02599999999995</v>
      </c>
      <c r="AU39" s="42">
        <f t="shared" si="35"/>
        <v>260.67200000000003</v>
      </c>
      <c r="AV39" s="45">
        <f t="shared" si="35"/>
        <v>1472.1819999999996</v>
      </c>
      <c r="AW39" s="42">
        <f t="shared" si="35"/>
        <v>37.966000000000065</v>
      </c>
      <c r="AX39" s="42">
        <f t="shared" si="35"/>
        <v>291.70399999999995</v>
      </c>
      <c r="AY39" s="42">
        <f t="shared" si="35"/>
        <v>293.24699999999984</v>
      </c>
      <c r="AZ39" s="42">
        <f t="shared" si="35"/>
        <v>271.87300000000005</v>
      </c>
      <c r="BA39" s="45">
        <f t="shared" si="35"/>
        <v>1173.0429999999999</v>
      </c>
      <c r="BB39" s="45">
        <f t="shared" si="35"/>
        <v>273.05799999999994</v>
      </c>
      <c r="BC39" s="45">
        <f t="shared" si="35"/>
        <v>0</v>
      </c>
      <c r="BD39" s="45">
        <f t="shared" si="35"/>
        <v>0</v>
      </c>
      <c r="BE39" s="45">
        <f t="shared" si="35"/>
        <v>0</v>
      </c>
      <c r="BF39" s="45">
        <f t="shared" si="35"/>
        <v>1137.925169709604</v>
      </c>
      <c r="BG39" s="45">
        <f t="shared" si="35"/>
        <v>1276.5531781509696</v>
      </c>
      <c r="BH39" s="45">
        <f t="shared" si="35"/>
        <v>1358.7178007854511</v>
      </c>
      <c r="BI39" s="45">
        <f t="shared" si="35"/>
        <v>1499.6254234754945</v>
      </c>
      <c r="BJ39" s="45">
        <f t="shared" si="35"/>
        <v>1490.676331371737</v>
      </c>
      <c r="BK39" s="45">
        <f t="shared" si="35"/>
        <v>1467.1210292825597</v>
      </c>
      <c r="BL39" s="45">
        <f t="shared" si="35"/>
        <v>1563.1806825435965</v>
      </c>
      <c r="BM39" s="45">
        <f t="shared" si="35"/>
        <v>1505.6747079611696</v>
      </c>
      <c r="BN39" s="45">
        <f t="shared" si="35"/>
        <v>1479.4106655679077</v>
      </c>
      <c r="BO39" s="45">
        <f t="shared" si="35"/>
        <v>1407.9677760001491</v>
      </c>
      <c r="BP39" s="45">
        <f t="shared" si="35"/>
        <v>1322.7773837718423</v>
      </c>
      <c r="BQ39" s="45">
        <f t="shared" si="35"/>
        <v>1126.3179879423799</v>
      </c>
      <c r="BR39" s="45">
        <f t="shared" si="35"/>
        <v>1013.0153682141899</v>
      </c>
      <c r="BS39" s="45">
        <f t="shared" si="35"/>
        <v>785.93938401956984</v>
      </c>
      <c r="BT39" s="45">
        <f t="shared" si="35"/>
        <v>690.53102598092426</v>
      </c>
    </row>
    <row r="40" spans="2:73">
      <c r="B40" s="11"/>
      <c r="C40" s="41"/>
      <c r="D40" s="42"/>
      <c r="E40" s="42"/>
      <c r="F40" s="42"/>
      <c r="G40" s="42"/>
      <c r="H40" s="43"/>
      <c r="I40" s="42"/>
      <c r="J40" s="42"/>
      <c r="K40" s="42"/>
      <c r="L40" s="42"/>
      <c r="M40" s="43"/>
      <c r="N40" s="42"/>
      <c r="O40" s="42"/>
      <c r="P40" s="42"/>
      <c r="Q40" s="42"/>
      <c r="R40" s="43"/>
      <c r="S40" s="42"/>
      <c r="T40" s="42"/>
      <c r="U40" s="42"/>
      <c r="V40" s="42"/>
      <c r="W40" s="43"/>
      <c r="X40" s="42"/>
      <c r="Y40" s="42"/>
      <c r="Z40" s="42"/>
      <c r="AA40" s="42"/>
      <c r="AB40" s="43"/>
      <c r="AC40" s="42"/>
      <c r="AD40" s="42"/>
      <c r="AE40" s="42"/>
      <c r="AF40" s="42"/>
      <c r="AG40" s="43"/>
      <c r="AH40" s="42"/>
      <c r="AI40" s="42"/>
      <c r="AJ40" s="42"/>
      <c r="AK40" s="42"/>
      <c r="AL40" s="43"/>
      <c r="AM40" s="42"/>
      <c r="AN40" s="42"/>
      <c r="AO40" s="42"/>
      <c r="AP40" s="42"/>
      <c r="AR40" s="42"/>
      <c r="AS40" s="46"/>
      <c r="AT40" s="46"/>
      <c r="AU40" s="46"/>
      <c r="AW40" s="46"/>
      <c r="AX40" s="46"/>
      <c r="AY40" s="46"/>
      <c r="AZ40" s="46"/>
      <c r="BB40" s="46"/>
      <c r="BC40" s="46"/>
      <c r="BD40" s="46"/>
      <c r="BE40" s="46"/>
    </row>
    <row r="41" spans="2:73" s="2" customFormat="1">
      <c r="B41" s="11"/>
      <c r="C41" s="146" t="s">
        <v>59</v>
      </c>
      <c r="D41" s="147">
        <f>IFERROR(D36/D43,0)</f>
        <v>0.58380200013129946</v>
      </c>
      <c r="E41" s="147">
        <f t="shared" ref="E41:AV41" si="36">IFERROR(E36/E43,0)</f>
        <v>0.82365185296452859</v>
      </c>
      <c r="F41" s="147">
        <f t="shared" si="36"/>
        <v>0.93827395694417959</v>
      </c>
      <c r="G41" s="147">
        <f t="shared" si="36"/>
        <v>1.1678995173968938</v>
      </c>
      <c r="H41" s="147">
        <f t="shared" si="36"/>
        <v>3.5216034873285178</v>
      </c>
      <c r="I41" s="147">
        <f t="shared" si="36"/>
        <v>0.88976826664830233</v>
      </c>
      <c r="J41" s="147">
        <f t="shared" si="36"/>
        <v>1.0927436668097901</v>
      </c>
      <c r="K41" s="147">
        <f t="shared" si="36"/>
        <v>1.2908036726179717</v>
      </c>
      <c r="L41" s="147">
        <f t="shared" si="36"/>
        <v>1.5341966881144462</v>
      </c>
      <c r="M41" s="147">
        <f t="shared" si="36"/>
        <v>4.8240601378852066</v>
      </c>
      <c r="N41" s="147">
        <f t="shared" si="36"/>
        <v>1.3725187364861564</v>
      </c>
      <c r="O41" s="147">
        <f t="shared" si="36"/>
        <v>1.43433277027027</v>
      </c>
      <c r="P41" s="147">
        <f t="shared" si="36"/>
        <v>1.7782636258716815</v>
      </c>
      <c r="Q41" s="147">
        <f t="shared" si="36"/>
        <v>1.7204785681862398</v>
      </c>
      <c r="R41" s="147">
        <f t="shared" si="36"/>
        <v>6.3060468742386577</v>
      </c>
      <c r="S41" s="147">
        <f t="shared" si="36"/>
        <v>1.6131132332005693</v>
      </c>
      <c r="T41" s="147">
        <f t="shared" si="36"/>
        <v>2.0486389432171603</v>
      </c>
      <c r="U41" s="147">
        <f t="shared" si="36"/>
        <v>2.2964103382259093</v>
      </c>
      <c r="V41" s="147">
        <f t="shared" si="36"/>
        <v>2.4032966333609109</v>
      </c>
      <c r="W41" s="147">
        <f t="shared" si="36"/>
        <v>8.3627942632638064</v>
      </c>
      <c r="X41" s="147">
        <f t="shared" si="36"/>
        <v>1.9863414014357408</v>
      </c>
      <c r="Y41" s="147">
        <f t="shared" si="36"/>
        <v>2.2848470439055317</v>
      </c>
      <c r="Z41" s="147">
        <f t="shared" si="36"/>
        <v>2.5230230864236631</v>
      </c>
      <c r="AA41" s="147">
        <f t="shared" si="36"/>
        <v>2.5985570811085679</v>
      </c>
      <c r="AB41" s="147">
        <f t="shared" si="36"/>
        <v>9.392727964972396</v>
      </c>
      <c r="AC41" s="147">
        <f t="shared" si="36"/>
        <v>2.2839261132631181</v>
      </c>
      <c r="AD41" s="147">
        <f t="shared" si="36"/>
        <v>2.6814807626995294</v>
      </c>
      <c r="AE41" s="147">
        <f t="shared" si="36"/>
        <v>2.6078647139736217</v>
      </c>
      <c r="AF41" s="147">
        <f t="shared" si="36"/>
        <v>2.7138924843936878</v>
      </c>
      <c r="AG41" s="147">
        <f t="shared" si="36"/>
        <v>10.267981251010182</v>
      </c>
      <c r="AH41" s="147">
        <f t="shared" si="36"/>
        <v>2.3083788289908136</v>
      </c>
      <c r="AI41" s="147">
        <f t="shared" si="36"/>
        <v>2.5601418739729591</v>
      </c>
      <c r="AJ41" s="147">
        <f t="shared" si="36"/>
        <v>3.2171528094276978</v>
      </c>
      <c r="AK41" s="147">
        <f t="shared" si="36"/>
        <v>2.9497622121623168</v>
      </c>
      <c r="AL41" s="147">
        <f t="shared" si="36"/>
        <v>11.036384689400982</v>
      </c>
      <c r="AM41" s="147">
        <f t="shared" si="36"/>
        <v>2.9809898983294656</v>
      </c>
      <c r="AN41" s="147">
        <f t="shared" si="36"/>
        <v>3.4935382011133171</v>
      </c>
      <c r="AO41" s="147">
        <f t="shared" ca="1" si="36"/>
        <v>3.5833454580726518</v>
      </c>
      <c r="AP41" s="147">
        <f t="shared" si="36"/>
        <v>3.6407892341052421</v>
      </c>
      <c r="AQ41" s="147">
        <f t="shared" ca="1" si="36"/>
        <v>13.705290166533203</v>
      </c>
      <c r="AR41" s="147">
        <f t="shared" si="36"/>
        <v>3.6702708286703065</v>
      </c>
      <c r="AS41" s="147">
        <f>IFERROR(AS36/AS43,0)</f>
        <v>4.0492625420098562</v>
      </c>
      <c r="AT41" s="147">
        <f>IFERROR(AT36/AT43,0)</f>
        <v>4.096208085239736</v>
      </c>
      <c r="AU41" s="147">
        <f>IFERROR(AU36/AU43,0)</f>
        <v>4.4225315217770955</v>
      </c>
      <c r="AV41" s="147">
        <f t="shared" si="36"/>
        <v>16.232815540728378</v>
      </c>
      <c r="AW41" s="147">
        <f>IFERROR(AW36/AW43,0)</f>
        <v>0.45487040428229447</v>
      </c>
      <c r="AX41" s="147">
        <f>IFERROR(AX36/AX43,0)</f>
        <v>3.7110840612917078</v>
      </c>
      <c r="AY41" s="147">
        <f>IFERROR(AY36/AY43,0)</f>
        <v>4.3052315242904875</v>
      </c>
      <c r="AZ41" s="147">
        <f>IFERROR(AZ36/AZ43,0)</f>
        <v>4.0003847902892939</v>
      </c>
      <c r="BA41" s="147">
        <f t="shared" ref="BA41:BT41" si="37">IFERROR(BA36/BA43,0)</f>
        <v>12.456114586005855</v>
      </c>
      <c r="BB41" s="147">
        <f t="shared" si="37"/>
        <v>3.9186032572397362</v>
      </c>
      <c r="BC41" s="147">
        <f t="shared" si="37"/>
        <v>0</v>
      </c>
      <c r="BD41" s="147">
        <f t="shared" si="37"/>
        <v>0</v>
      </c>
      <c r="BE41" s="147">
        <f t="shared" si="37"/>
        <v>0</v>
      </c>
      <c r="BF41" s="147">
        <f t="shared" ca="1" si="37"/>
        <v>11.786561061084024</v>
      </c>
      <c r="BG41" s="147">
        <f t="shared" ca="1" si="37"/>
        <v>13.398841359576833</v>
      </c>
      <c r="BH41" s="147">
        <f t="shared" ca="1" si="37"/>
        <v>15.130726941158965</v>
      </c>
      <c r="BI41" s="147">
        <f t="shared" ca="1" si="37"/>
        <v>17.152689025313613</v>
      </c>
      <c r="BJ41" s="147">
        <f t="shared" ca="1" si="37"/>
        <v>17.046322141608862</v>
      </c>
      <c r="BK41" s="147">
        <f t="shared" ca="1" si="37"/>
        <v>16.766349151175806</v>
      </c>
      <c r="BL41" s="147">
        <f t="shared" ca="1" si="37"/>
        <v>18.24648660089316</v>
      </c>
      <c r="BM41" s="147">
        <f t="shared" ca="1" si="37"/>
        <v>17.55053482428993</v>
      </c>
      <c r="BN41" s="147">
        <f t="shared" ca="1" si="37"/>
        <v>17.232680773522155</v>
      </c>
      <c r="BO41" s="147">
        <f t="shared" ca="1" si="37"/>
        <v>16.368060944341067</v>
      </c>
      <c r="BP41" s="147">
        <f t="shared" ca="1" si="37"/>
        <v>15.33706537820499</v>
      </c>
      <c r="BQ41" s="147">
        <f t="shared" ca="1" si="37"/>
        <v>12.95946432804049</v>
      </c>
      <c r="BR41" s="147">
        <f t="shared" ca="1" si="37"/>
        <v>11.588247509853908</v>
      </c>
      <c r="BS41" s="147">
        <f t="shared" ca="1" si="37"/>
        <v>8.8401168021888683</v>
      </c>
      <c r="BT41" s="147">
        <f t="shared" ca="1" si="37"/>
        <v>7.6854608423178172</v>
      </c>
      <c r="BU41" s="1"/>
    </row>
    <row r="42" spans="2:73">
      <c r="C42" s="47"/>
      <c r="D42" s="48"/>
      <c r="E42" s="48"/>
      <c r="F42" s="48"/>
      <c r="G42" s="48"/>
      <c r="H42" s="49"/>
      <c r="I42" s="48"/>
      <c r="J42" s="48"/>
      <c r="K42" s="48"/>
      <c r="L42" s="48"/>
      <c r="M42" s="49"/>
      <c r="N42" s="48"/>
      <c r="O42" s="48"/>
      <c r="P42" s="48"/>
      <c r="Q42" s="48"/>
      <c r="R42" s="49"/>
      <c r="S42" s="48"/>
      <c r="T42" s="48"/>
      <c r="U42" s="48"/>
      <c r="V42" s="48"/>
      <c r="W42" s="49"/>
      <c r="X42" s="48"/>
      <c r="Y42" s="48"/>
      <c r="Z42" s="48"/>
      <c r="AA42" s="48"/>
      <c r="AB42" s="49"/>
      <c r="AC42" s="48"/>
      <c r="AD42" s="48"/>
      <c r="AE42" s="48"/>
      <c r="AF42" s="48"/>
      <c r="AG42" s="49"/>
      <c r="AH42" s="48"/>
      <c r="AI42" s="48"/>
      <c r="AJ42" s="48"/>
      <c r="AK42" s="48"/>
      <c r="AL42" s="49"/>
      <c r="AM42" s="48"/>
      <c r="AN42" s="48"/>
      <c r="AO42" s="48"/>
      <c r="AP42" s="48"/>
      <c r="AQ42" s="50"/>
      <c r="AR42" s="48"/>
      <c r="AS42" s="48"/>
      <c r="AT42" s="48"/>
      <c r="AU42" s="48"/>
      <c r="AV42" s="50"/>
      <c r="AW42" s="48"/>
      <c r="AX42" s="48"/>
      <c r="AY42" s="48"/>
      <c r="AZ42" s="48"/>
      <c r="BA42" s="50"/>
      <c r="BB42" s="48"/>
      <c r="BC42" s="158"/>
      <c r="BD42" s="158"/>
      <c r="BE42" s="158"/>
      <c r="BF42" s="51"/>
      <c r="BG42" s="51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2"/>
    </row>
    <row r="43" spans="2:73" s="2" customFormat="1">
      <c r="B43" s="1"/>
      <c r="C43" s="47" t="s">
        <v>60</v>
      </c>
      <c r="D43" s="17">
        <f>D81</f>
        <v>45.697000000000003</v>
      </c>
      <c r="E43" s="17">
        <f t="shared" ref="E43:AS43" si="38">E81</f>
        <v>46.600999999999999</v>
      </c>
      <c r="F43" s="17">
        <f t="shared" si="38"/>
        <v>47.241</v>
      </c>
      <c r="G43" s="17">
        <f t="shared" si="38"/>
        <v>47.451000000000001</v>
      </c>
      <c r="H43" s="35">
        <f t="shared" si="38"/>
        <v>46.798000000000002</v>
      </c>
      <c r="I43" s="17">
        <f t="shared" si="38"/>
        <v>58.084000000000003</v>
      </c>
      <c r="J43" s="17">
        <f t="shared" si="38"/>
        <v>60.554000000000002</v>
      </c>
      <c r="K43" s="17">
        <f t="shared" si="38"/>
        <v>60.883000000000003</v>
      </c>
      <c r="L43" s="17">
        <f t="shared" si="38"/>
        <v>61.234000000000002</v>
      </c>
      <c r="M43" s="35">
        <f t="shared" si="38"/>
        <v>60.195</v>
      </c>
      <c r="N43" s="17">
        <f t="shared" si="38"/>
        <v>61.511000000000003</v>
      </c>
      <c r="O43" s="17">
        <f t="shared" si="38"/>
        <v>61.567999999999998</v>
      </c>
      <c r="P43" s="17">
        <f t="shared" si="38"/>
        <v>61.518999999999998</v>
      </c>
      <c r="Q43" s="17">
        <f t="shared" si="38"/>
        <v>61.683999999999997</v>
      </c>
      <c r="R43" s="35">
        <f t="shared" si="38"/>
        <v>61.569000000000003</v>
      </c>
      <c r="S43" s="17">
        <f t="shared" si="38"/>
        <v>62.517000000000003</v>
      </c>
      <c r="T43" s="17">
        <f t="shared" si="38"/>
        <v>62.378</v>
      </c>
      <c r="U43" s="17">
        <f t="shared" si="38"/>
        <v>62.68</v>
      </c>
      <c r="V43" s="17">
        <f t="shared" si="38"/>
        <v>62.851999999999997</v>
      </c>
      <c r="W43" s="35">
        <f t="shared" si="38"/>
        <v>62.613999999999997</v>
      </c>
      <c r="X43" s="17">
        <f t="shared" si="38"/>
        <v>62.963999999999999</v>
      </c>
      <c r="Y43" s="17">
        <f t="shared" si="38"/>
        <v>63.09</v>
      </c>
      <c r="Z43" s="17">
        <f t="shared" si="38"/>
        <v>63.154000000000003</v>
      </c>
      <c r="AA43" s="17">
        <f t="shared" si="38"/>
        <v>62.927999999999997</v>
      </c>
      <c r="AB43" s="35">
        <f t="shared" si="38"/>
        <v>63.036000000000001</v>
      </c>
      <c r="AC43" s="17">
        <f t="shared" si="38"/>
        <v>62.473999999999997</v>
      </c>
      <c r="AD43" s="17">
        <f t="shared" si="38"/>
        <v>61.832999999999998</v>
      </c>
      <c r="AE43" s="17">
        <f t="shared" si="38"/>
        <v>61.795000000000002</v>
      </c>
      <c r="AF43" s="17">
        <f t="shared" si="38"/>
        <v>61.033000000000001</v>
      </c>
      <c r="AG43" s="35">
        <f t="shared" si="38"/>
        <v>61.87</v>
      </c>
      <c r="AH43" s="17">
        <f t="shared" si="38"/>
        <v>61.177999999999997</v>
      </c>
      <c r="AI43" s="17">
        <f t="shared" si="38"/>
        <v>61.463000000000001</v>
      </c>
      <c r="AJ43" s="17">
        <f t="shared" si="38"/>
        <v>61.436</v>
      </c>
      <c r="AK43" s="17">
        <f t="shared" si="38"/>
        <v>61.189</v>
      </c>
      <c r="AL43" s="35">
        <f t="shared" si="38"/>
        <v>61.317</v>
      </c>
      <c r="AM43" s="17">
        <f t="shared" si="38"/>
        <v>61.177999999999997</v>
      </c>
      <c r="AN43" s="17">
        <f t="shared" si="38"/>
        <v>61.438000000000002</v>
      </c>
      <c r="AO43" s="17">
        <f t="shared" si="38"/>
        <v>61.856999999999999</v>
      </c>
      <c r="AP43" s="52">
        <f t="shared" si="38"/>
        <v>60.412999999999997</v>
      </c>
      <c r="AQ43" s="21">
        <v>61.189</v>
      </c>
      <c r="AR43" s="52">
        <f>AR81</f>
        <v>58.081000000000003</v>
      </c>
      <c r="AS43" s="17">
        <f t="shared" si="38"/>
        <v>57.427</v>
      </c>
      <c r="AT43" s="17">
        <f>AT81</f>
        <v>57.438000000000002</v>
      </c>
      <c r="AU43" s="17">
        <f>AU81</f>
        <v>57.262</v>
      </c>
      <c r="AV43" s="34">
        <f>AVERAGE(AR43:AU43)</f>
        <v>57.552000000000007</v>
      </c>
      <c r="AW43" s="17">
        <f>AW81</f>
        <v>56.792000000000002</v>
      </c>
      <c r="AX43" s="17">
        <f>AX81</f>
        <v>55.863999999999997</v>
      </c>
      <c r="AY43" s="17">
        <f>AY81</f>
        <v>56.235999999999997</v>
      </c>
      <c r="AZ43" s="17">
        <f>AZ81</f>
        <v>57.173999999999999</v>
      </c>
      <c r="BA43" s="34">
        <f>AVERAGE(AW43:AZ43)</f>
        <v>56.516500000000001</v>
      </c>
      <c r="BB43" s="17">
        <f>BB81</f>
        <v>58.393000000000001</v>
      </c>
      <c r="BC43" s="17"/>
      <c r="BD43" s="17"/>
      <c r="BE43" s="17"/>
      <c r="BF43" s="35">
        <f>BA43</f>
        <v>56.516500000000001</v>
      </c>
      <c r="BG43" s="35">
        <f>BF43</f>
        <v>56.516500000000001</v>
      </c>
      <c r="BH43" s="35">
        <f t="shared" ref="BH43:BT43" si="39">BG43</f>
        <v>56.516500000000001</v>
      </c>
      <c r="BI43" s="35">
        <f t="shared" si="39"/>
        <v>56.516500000000001</v>
      </c>
      <c r="BJ43" s="35">
        <f t="shared" si="39"/>
        <v>56.516500000000001</v>
      </c>
      <c r="BK43" s="35">
        <f t="shared" si="39"/>
        <v>56.516500000000001</v>
      </c>
      <c r="BL43" s="35">
        <f t="shared" si="39"/>
        <v>56.516500000000001</v>
      </c>
      <c r="BM43" s="35">
        <f t="shared" si="39"/>
        <v>56.516500000000001</v>
      </c>
      <c r="BN43" s="35">
        <f t="shared" si="39"/>
        <v>56.516500000000001</v>
      </c>
      <c r="BO43" s="35">
        <f t="shared" si="39"/>
        <v>56.516500000000001</v>
      </c>
      <c r="BP43" s="35">
        <f t="shared" si="39"/>
        <v>56.516500000000001</v>
      </c>
      <c r="BQ43" s="35">
        <f t="shared" si="39"/>
        <v>56.516500000000001</v>
      </c>
      <c r="BR43" s="35">
        <f t="shared" si="39"/>
        <v>56.516500000000001</v>
      </c>
      <c r="BS43" s="35">
        <f t="shared" si="39"/>
        <v>56.516500000000001</v>
      </c>
      <c r="BT43" s="35">
        <f t="shared" si="39"/>
        <v>56.516500000000001</v>
      </c>
    </row>
    <row r="44" spans="2:73">
      <c r="C44" s="2"/>
      <c r="D44" s="53"/>
      <c r="E44" s="53"/>
      <c r="F44" s="53"/>
      <c r="G44" s="53"/>
      <c r="H44" s="54"/>
      <c r="I44" s="53"/>
      <c r="J44" s="53"/>
      <c r="K44" s="53"/>
      <c r="L44" s="53"/>
      <c r="M44" s="54"/>
      <c r="N44" s="53"/>
      <c r="O44" s="53"/>
      <c r="P44" s="53"/>
      <c r="Q44" s="53"/>
      <c r="R44" s="54"/>
      <c r="S44" s="53"/>
      <c r="T44" s="53"/>
      <c r="U44" s="53"/>
      <c r="V44" s="53"/>
      <c r="W44" s="54"/>
      <c r="X44" s="53"/>
      <c r="Y44" s="53"/>
      <c r="Z44" s="53"/>
      <c r="AA44" s="53"/>
      <c r="AB44" s="54"/>
      <c r="AC44" s="53"/>
      <c r="AD44" s="53"/>
      <c r="AE44" s="53"/>
      <c r="AF44" s="53"/>
      <c r="AG44" s="54"/>
      <c r="AH44" s="53"/>
      <c r="AI44" s="53"/>
      <c r="AJ44" s="53"/>
      <c r="AK44" s="53"/>
      <c r="AL44" s="54"/>
      <c r="AM44" s="53"/>
      <c r="AN44" s="53"/>
      <c r="AO44" s="53"/>
      <c r="AP44" s="29"/>
      <c r="AQ44" s="54"/>
      <c r="AR44" s="53"/>
      <c r="AS44" s="53"/>
      <c r="AT44" s="53"/>
      <c r="AU44" s="53"/>
      <c r="AV44" s="55"/>
      <c r="AW44" s="56"/>
      <c r="AX44" s="56"/>
      <c r="AY44" s="56"/>
      <c r="AZ44" s="56"/>
      <c r="BA44" s="55"/>
      <c r="BB44" s="53"/>
      <c r="BC44" s="53"/>
      <c r="BD44" s="53"/>
      <c r="BE44" s="53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2"/>
    </row>
    <row r="45" spans="2:73">
      <c r="C45" s="141" t="s">
        <v>61</v>
      </c>
      <c r="D45" s="139"/>
      <c r="E45" s="139"/>
      <c r="F45" s="139"/>
      <c r="G45" s="139"/>
      <c r="H45" s="142"/>
      <c r="I45" s="139"/>
      <c r="J45" s="139"/>
      <c r="K45" s="139"/>
      <c r="L45" s="139"/>
      <c r="M45" s="142"/>
      <c r="N45" s="139"/>
      <c r="O45" s="139"/>
      <c r="P45" s="139"/>
      <c r="Q45" s="139"/>
      <c r="R45" s="142"/>
      <c r="S45" s="139"/>
      <c r="T45" s="139"/>
      <c r="U45" s="139"/>
      <c r="V45" s="139"/>
      <c r="W45" s="142"/>
      <c r="X45" s="139"/>
      <c r="Y45" s="139"/>
      <c r="Z45" s="139"/>
      <c r="AA45" s="139"/>
      <c r="AB45" s="142"/>
      <c r="AC45" s="139"/>
      <c r="AD45" s="139"/>
      <c r="AE45" s="139"/>
      <c r="AF45" s="139"/>
      <c r="AG45" s="142"/>
      <c r="AH45" s="139"/>
      <c r="AI45" s="139"/>
      <c r="AJ45" s="139"/>
      <c r="AK45" s="139"/>
      <c r="AL45" s="142"/>
      <c r="AM45" s="139"/>
      <c r="AN45" s="139"/>
      <c r="AO45" s="139"/>
      <c r="AP45" s="139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</row>
    <row r="46" spans="2:73">
      <c r="C46" s="12"/>
      <c r="D46" s="13"/>
      <c r="E46" s="13"/>
      <c r="F46" s="13"/>
      <c r="G46" s="13"/>
      <c r="H46" s="57"/>
      <c r="I46" s="13"/>
      <c r="J46" s="13"/>
      <c r="K46" s="13"/>
      <c r="L46" s="13"/>
      <c r="M46" s="14"/>
      <c r="N46" s="13"/>
      <c r="O46" s="13"/>
      <c r="P46" s="13"/>
      <c r="Q46" s="13"/>
      <c r="R46" s="14"/>
      <c r="S46" s="13"/>
      <c r="T46" s="13"/>
      <c r="U46" s="13"/>
      <c r="V46" s="13"/>
      <c r="W46" s="14"/>
      <c r="X46" s="13"/>
      <c r="Y46" s="13"/>
      <c r="Z46" s="13"/>
      <c r="AA46" s="13"/>
      <c r="AB46" s="14"/>
      <c r="AC46" s="13"/>
      <c r="AD46" s="13"/>
      <c r="AE46" s="13"/>
      <c r="AF46" s="13"/>
      <c r="AG46" s="14"/>
      <c r="AH46" s="13"/>
      <c r="AI46" s="13"/>
      <c r="AJ46" s="13"/>
      <c r="AK46" s="13"/>
      <c r="AL46" s="14"/>
      <c r="AM46" s="13"/>
      <c r="AN46" s="13"/>
      <c r="AO46" s="13"/>
      <c r="AP46" s="13"/>
      <c r="AQ46" s="14"/>
      <c r="AR46" s="15"/>
      <c r="AS46" s="15"/>
      <c r="AT46" s="15"/>
      <c r="AU46" s="15"/>
      <c r="AV46" s="14"/>
      <c r="AW46" s="15"/>
      <c r="AX46" s="15"/>
      <c r="AY46" s="15"/>
      <c r="AZ46" s="15"/>
      <c r="BA46" s="14"/>
      <c r="BB46" s="15"/>
      <c r="BC46" s="15"/>
      <c r="BD46" s="15"/>
      <c r="BE46" s="15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2"/>
    </row>
    <row r="47" spans="2:73">
      <c r="C47" s="58" t="s">
        <v>62</v>
      </c>
      <c r="D47" s="59" t="s">
        <v>63</v>
      </c>
      <c r="E47" s="59" t="s">
        <v>63</v>
      </c>
      <c r="F47" s="59" t="s">
        <v>63</v>
      </c>
      <c r="G47" s="59" t="s">
        <v>63</v>
      </c>
      <c r="H47" s="57" t="s">
        <v>63</v>
      </c>
      <c r="I47" s="60">
        <f t="shared" ref="I47:AT47" si="40">I23/D23-1</f>
        <v>1.0264447782433397</v>
      </c>
      <c r="J47" s="60">
        <f t="shared" si="40"/>
        <v>1.0151361946393296</v>
      </c>
      <c r="K47" s="60">
        <f t="shared" si="40"/>
        <v>1.4040516107823802</v>
      </c>
      <c r="L47" s="60">
        <f t="shared" si="40"/>
        <v>1.2065896314803246</v>
      </c>
      <c r="M47" s="57">
        <f t="shared" si="40"/>
        <v>1.1807523078568556</v>
      </c>
      <c r="N47" s="60">
        <f t="shared" si="40"/>
        <v>0.91394713742319311</v>
      </c>
      <c r="O47" s="60">
        <f t="shared" si="40"/>
        <v>0.60763939817352264</v>
      </c>
      <c r="P47" s="60">
        <f t="shared" si="40"/>
        <v>0.32273594849443077</v>
      </c>
      <c r="Q47" s="60">
        <f t="shared" si="40"/>
        <v>0.28345209386890802</v>
      </c>
      <c r="R47" s="57">
        <f t="shared" si="40"/>
        <v>0.47546453752577</v>
      </c>
      <c r="S47" s="60">
        <f t="shared" si="40"/>
        <v>0.25826933758669357</v>
      </c>
      <c r="T47" s="60">
        <f t="shared" si="40"/>
        <v>0.39844995486237855</v>
      </c>
      <c r="U47" s="60">
        <f t="shared" si="40"/>
        <v>0.32057201929703649</v>
      </c>
      <c r="V47" s="60">
        <f t="shared" si="40"/>
        <v>0.39176499529210163</v>
      </c>
      <c r="W47" s="57">
        <f t="shared" si="40"/>
        <v>0.34438798610307164</v>
      </c>
      <c r="X47" s="60">
        <f t="shared" si="40"/>
        <v>0.25264965434008735</v>
      </c>
      <c r="Y47" s="60">
        <f t="shared" si="40"/>
        <v>0.14599114102255939</v>
      </c>
      <c r="Z47" s="60">
        <f t="shared" si="40"/>
        <v>0.1118388435143387</v>
      </c>
      <c r="AA47" s="60">
        <f t="shared" si="40"/>
        <v>3.8821607718609652E-2</v>
      </c>
      <c r="AB47" s="57">
        <f t="shared" si="40"/>
        <v>0.12953469039752741</v>
      </c>
      <c r="AC47" s="60">
        <f t="shared" si="40"/>
        <v>8.6345751576932583E-2</v>
      </c>
      <c r="AD47" s="60">
        <f t="shared" si="40"/>
        <v>0.1420656964706799</v>
      </c>
      <c r="AE47" s="60">
        <f t="shared" si="40"/>
        <v>9.7717031613039351E-2</v>
      </c>
      <c r="AF47" s="60">
        <f t="shared" si="40"/>
        <v>0.16351747383984438</v>
      </c>
      <c r="AG47" s="57">
        <f t="shared" si="40"/>
        <v>0.12316548196222388</v>
      </c>
      <c r="AH47" s="60">
        <f t="shared" si="40"/>
        <v>0.11917204845093887</v>
      </c>
      <c r="AI47" s="60">
        <f t="shared" si="40"/>
        <v>3.4696624261138842E-2</v>
      </c>
      <c r="AJ47" s="60">
        <f t="shared" si="40"/>
        <v>0.10068389362367425</v>
      </c>
      <c r="AK47" s="60">
        <f t="shared" si="40"/>
        <v>0.10029221851591319</v>
      </c>
      <c r="AL47" s="57">
        <f t="shared" si="40"/>
        <v>8.7851056437179942E-2</v>
      </c>
      <c r="AM47" s="60">
        <f t="shared" si="40"/>
        <v>0.18231472691349349</v>
      </c>
      <c r="AN47" s="60">
        <f t="shared" si="40"/>
        <v>0.2690080276683251</v>
      </c>
      <c r="AO47" s="60">
        <f t="shared" si="40"/>
        <v>0.13965594687450666</v>
      </c>
      <c r="AP47" s="60">
        <f t="shared" si="40"/>
        <v>9.179214434496874E-2</v>
      </c>
      <c r="AQ47" s="61">
        <f t="shared" si="40"/>
        <v>0.1681782771655902</v>
      </c>
      <c r="AR47" s="60">
        <f t="shared" si="40"/>
        <v>0.14298502293005377</v>
      </c>
      <c r="AS47" s="60">
        <f t="shared" si="40"/>
        <v>6.7243580649737567E-2</v>
      </c>
      <c r="AT47" s="60">
        <f t="shared" si="40"/>
        <v>0.14557505438105722</v>
      </c>
      <c r="AU47" s="60">
        <f t="shared" ref="AU47:BB47" si="41">AU23/AP23-1</f>
        <v>0.22097062274245105</v>
      </c>
      <c r="AV47" s="61">
        <f t="shared" si="41"/>
        <v>0.14323118563325155</v>
      </c>
      <c r="AW47" s="60">
        <f t="shared" si="41"/>
        <v>5.2224972746199194E-2</v>
      </c>
      <c r="AX47" s="60">
        <f t="shared" si="41"/>
        <v>5.2988675105263727E-2</v>
      </c>
      <c r="AY47" s="60">
        <f t="shared" si="41"/>
        <v>0.11751118649363379</v>
      </c>
      <c r="AZ47" s="60">
        <f t="shared" si="41"/>
        <v>0.14401107023756321</v>
      </c>
      <c r="BA47" s="61">
        <f t="shared" si="41"/>
        <v>9.3352595407170558E-2</v>
      </c>
      <c r="BB47" s="60">
        <f t="shared" si="41"/>
        <v>0.13624734910963721</v>
      </c>
      <c r="BC47" s="62"/>
      <c r="BD47" s="62"/>
      <c r="BE47" s="62"/>
      <c r="BF47" s="61">
        <f>BF23/BA23-1</f>
        <v>5.9733459437379954E-2</v>
      </c>
      <c r="BG47" s="61">
        <f>BG23/BF23-1</f>
        <v>9.9791596815212769E-2</v>
      </c>
      <c r="BH47" s="61">
        <f t="shared" ref="BH47:BT47" si="42">BH23/BG23-1</f>
        <v>-0.11067222518161968</v>
      </c>
      <c r="BI47" s="61">
        <f t="shared" si="42"/>
        <v>1.2432999530617161E-2</v>
      </c>
      <c r="BJ47" s="61">
        <f t="shared" si="42"/>
        <v>-5.9675516056646449E-3</v>
      </c>
      <c r="BK47" s="61">
        <f t="shared" si="42"/>
        <v>-1.580175494401348E-2</v>
      </c>
      <c r="BL47" s="61">
        <f t="shared" si="42"/>
        <v>-1.5906732308613725E-2</v>
      </c>
      <c r="BM47" s="61">
        <f t="shared" si="42"/>
        <v>-3.6787797613295647E-2</v>
      </c>
      <c r="BN47" s="61">
        <f t="shared" si="42"/>
        <v>-1.744337090501169E-2</v>
      </c>
      <c r="BO47" s="61">
        <f t="shared" si="42"/>
        <v>-4.8291452286058245E-2</v>
      </c>
      <c r="BP47" s="61">
        <f t="shared" si="42"/>
        <v>-6.0505924695465563E-2</v>
      </c>
      <c r="BQ47" s="61">
        <f t="shared" si="42"/>
        <v>-0.14852037707907195</v>
      </c>
      <c r="BR47" s="61">
        <f t="shared" si="42"/>
        <v>-0.10059558751714293</v>
      </c>
      <c r="BS47" s="61">
        <f t="shared" si="42"/>
        <v>-0.22415847905143282</v>
      </c>
      <c r="BT47" s="61">
        <f t="shared" si="42"/>
        <v>-0.12139404129450027</v>
      </c>
      <c r="BU47" s="2"/>
    </row>
    <row r="48" spans="2:73">
      <c r="B48" s="2"/>
      <c r="C48" s="58" t="s">
        <v>64</v>
      </c>
      <c r="D48" s="63">
        <f t="shared" ref="D48:AP48" si="43">D25/D23</f>
        <v>0.94448177721559023</v>
      </c>
      <c r="E48" s="63">
        <f t="shared" si="43"/>
        <v>0.94989343994524211</v>
      </c>
      <c r="F48" s="63">
        <f t="shared" si="43"/>
        <v>0.94932062239754544</v>
      </c>
      <c r="G48" s="63">
        <f t="shared" si="43"/>
        <v>0.95594099841445246</v>
      </c>
      <c r="H48" s="64">
        <f t="shared" si="43"/>
        <v>0.95058623067872927</v>
      </c>
      <c r="I48" s="63">
        <f t="shared" si="43"/>
        <v>0.94074904905881207</v>
      </c>
      <c r="J48" s="63">
        <f t="shared" si="43"/>
        <v>0.91458170898339497</v>
      </c>
      <c r="K48" s="63">
        <f t="shared" si="43"/>
        <v>0.87546363558670193</v>
      </c>
      <c r="L48" s="63">
        <f t="shared" si="43"/>
        <v>0.87398681567530201</v>
      </c>
      <c r="M48" s="64">
        <f t="shared" si="43"/>
        <v>0.89489537229805483</v>
      </c>
      <c r="N48" s="63">
        <f t="shared" si="43"/>
        <v>0.87299031273409189</v>
      </c>
      <c r="O48" s="63">
        <f t="shared" si="43"/>
        <v>0.88764573689568405</v>
      </c>
      <c r="P48" s="63">
        <f t="shared" si="43"/>
        <v>0.90028859407305306</v>
      </c>
      <c r="Q48" s="63">
        <f t="shared" si="43"/>
        <v>0.8961166201531976</v>
      </c>
      <c r="R48" s="64">
        <f t="shared" si="43"/>
        <v>0.89000289996939563</v>
      </c>
      <c r="S48" s="63">
        <f t="shared" si="43"/>
        <v>0.90800221935128522</v>
      </c>
      <c r="T48" s="63">
        <f t="shared" si="43"/>
        <v>0.90860144902654261</v>
      </c>
      <c r="U48" s="63">
        <f t="shared" si="43"/>
        <v>0.91273517208986765</v>
      </c>
      <c r="V48" s="63">
        <f t="shared" si="43"/>
        <v>0.9142535853380549</v>
      </c>
      <c r="W48" s="64">
        <f t="shared" si="43"/>
        <v>0.91113716295427905</v>
      </c>
      <c r="X48" s="63">
        <f t="shared" si="43"/>
        <v>0.91075741263421306</v>
      </c>
      <c r="Y48" s="63">
        <f t="shared" si="43"/>
        <v>0.93695523854896079</v>
      </c>
      <c r="Z48" s="63">
        <f t="shared" si="43"/>
        <v>0.91903412424605135</v>
      </c>
      <c r="AA48" s="63">
        <f t="shared" si="43"/>
        <v>0.93484823149427509</v>
      </c>
      <c r="AB48" s="64">
        <f t="shared" si="43"/>
        <v>0.92568555475795267</v>
      </c>
      <c r="AC48" s="63">
        <f t="shared" si="43"/>
        <v>0.93262105294485287</v>
      </c>
      <c r="AD48" s="63">
        <f t="shared" si="43"/>
        <v>0.93961344418762671</v>
      </c>
      <c r="AE48" s="63">
        <f t="shared" si="43"/>
        <v>0.93863130410149098</v>
      </c>
      <c r="AF48" s="63">
        <f t="shared" si="43"/>
        <v>0.91887217267870325</v>
      </c>
      <c r="AG48" s="64">
        <f t="shared" si="43"/>
        <v>0.93225885147109522</v>
      </c>
      <c r="AH48" s="63">
        <f t="shared" si="43"/>
        <v>0.93666052391551191</v>
      </c>
      <c r="AI48" s="63">
        <f t="shared" si="43"/>
        <v>0.93117149188865733</v>
      </c>
      <c r="AJ48" s="63">
        <f t="shared" si="43"/>
        <v>0.92805720459870589</v>
      </c>
      <c r="AK48" s="63">
        <f t="shared" si="43"/>
        <v>0.94550399978001787</v>
      </c>
      <c r="AL48" s="64">
        <f t="shared" si="43"/>
        <v>0.93551834720975502</v>
      </c>
      <c r="AM48" s="63">
        <f t="shared" si="43"/>
        <v>0.92752123757065141</v>
      </c>
      <c r="AN48" s="63">
        <f t="shared" si="43"/>
        <v>0.9342409971247545</v>
      </c>
      <c r="AO48" s="63">
        <f t="shared" si="43"/>
        <v>0.94663306155232618</v>
      </c>
      <c r="AP48" s="63">
        <f t="shared" si="43"/>
        <v>0.94810654476689393</v>
      </c>
      <c r="AQ48" s="65">
        <f>AQ25/AQ23</f>
        <v>0.93923070332885228</v>
      </c>
      <c r="AR48" s="63">
        <f>AR25/AR23</f>
        <v>0.93733200048801035</v>
      </c>
      <c r="AS48" s="63">
        <f>AS25/AS23</f>
        <v>0.95138289527140241</v>
      </c>
      <c r="AT48" s="63">
        <f>AT25/AT23</f>
        <v>0.94529497751542668</v>
      </c>
      <c r="AU48" s="63">
        <f t="shared" ref="AU48:BB48" si="44">AU25/AU23</f>
        <v>0.94144635060336235</v>
      </c>
      <c r="AV48" s="65">
        <f t="shared" si="44"/>
        <v>0.94389157728352024</v>
      </c>
      <c r="AW48" s="63">
        <f t="shared" si="44"/>
        <v>0.94953677210384391</v>
      </c>
      <c r="AX48" s="63">
        <f t="shared" si="44"/>
        <v>0.95361783385131815</v>
      </c>
      <c r="AY48" s="63">
        <f t="shared" si="44"/>
        <v>0.93313895434756555</v>
      </c>
      <c r="AZ48" s="63">
        <f t="shared" si="44"/>
        <v>0.92742784932616296</v>
      </c>
      <c r="BA48" s="65">
        <f t="shared" si="44"/>
        <v>0.94011381949401052</v>
      </c>
      <c r="BB48" s="63">
        <f t="shared" si="44"/>
        <v>0.93713924563144668</v>
      </c>
      <c r="BC48" s="159"/>
      <c r="BD48" s="159"/>
      <c r="BE48" s="159"/>
      <c r="BF48" s="66">
        <f>AVERAGE(BA48,AV48,AQ48,AL48,AG48)</f>
        <v>0.93820265975744677</v>
      </c>
      <c r="BG48" s="66">
        <f>BF48</f>
        <v>0.93820265975744677</v>
      </c>
      <c r="BH48" s="66">
        <f t="shared" ref="BH48:BT48" si="45">BG48</f>
        <v>0.93820265975744677</v>
      </c>
      <c r="BI48" s="66">
        <f t="shared" si="45"/>
        <v>0.93820265975744677</v>
      </c>
      <c r="BJ48" s="66">
        <f t="shared" si="45"/>
        <v>0.93820265975744677</v>
      </c>
      <c r="BK48" s="66">
        <f t="shared" si="45"/>
        <v>0.93820265975744677</v>
      </c>
      <c r="BL48" s="66">
        <f t="shared" si="45"/>
        <v>0.93820265975744677</v>
      </c>
      <c r="BM48" s="66">
        <f t="shared" si="45"/>
        <v>0.93820265975744677</v>
      </c>
      <c r="BN48" s="66">
        <f t="shared" si="45"/>
        <v>0.93820265975744677</v>
      </c>
      <c r="BO48" s="66">
        <f t="shared" si="45"/>
        <v>0.93820265975744677</v>
      </c>
      <c r="BP48" s="66">
        <f t="shared" si="45"/>
        <v>0.93820265975744677</v>
      </c>
      <c r="BQ48" s="66">
        <f t="shared" si="45"/>
        <v>0.93820265975744677</v>
      </c>
      <c r="BR48" s="66">
        <f t="shared" si="45"/>
        <v>0.93820265975744677</v>
      </c>
      <c r="BS48" s="66">
        <f t="shared" si="45"/>
        <v>0.93820265975744677</v>
      </c>
      <c r="BT48" s="66">
        <f t="shared" si="45"/>
        <v>0.93820265975744677</v>
      </c>
    </row>
    <row r="49" spans="1:73">
      <c r="A49" s="11"/>
      <c r="B49" s="139"/>
      <c r="C49" s="58" t="s">
        <v>65</v>
      </c>
      <c r="D49" s="63">
        <f t="shared" ref="D49:AV49" si="46">D29/D23</f>
        <v>0.53856036050280653</v>
      </c>
      <c r="E49" s="63">
        <f t="shared" si="46"/>
        <v>0.60438996313177662</v>
      </c>
      <c r="F49" s="63">
        <f t="shared" si="46"/>
        <v>0.60883738768354145</v>
      </c>
      <c r="G49" s="63">
        <f t="shared" si="46"/>
        <v>0.66615817037428526</v>
      </c>
      <c r="H49" s="67">
        <f t="shared" si="46"/>
        <v>0.61226898380535444</v>
      </c>
      <c r="I49" s="63">
        <f t="shared" si="46"/>
        <v>0.55744660099483068</v>
      </c>
      <c r="J49" s="63">
        <f t="shared" si="46"/>
        <v>0.55056778267548778</v>
      </c>
      <c r="K49" s="63">
        <f t="shared" si="46"/>
        <v>0.5456456713101443</v>
      </c>
      <c r="L49" s="63">
        <f t="shared" si="46"/>
        <v>0.54469986880998134</v>
      </c>
      <c r="M49" s="67">
        <f t="shared" si="46"/>
        <v>0.54847645897846564</v>
      </c>
      <c r="N49" s="63">
        <f t="shared" si="46"/>
        <v>0.55590943603907506</v>
      </c>
      <c r="O49" s="63">
        <f t="shared" si="46"/>
        <v>0.54871501834316116</v>
      </c>
      <c r="P49" s="63">
        <f t="shared" si="46"/>
        <v>0.6009131633356305</v>
      </c>
      <c r="Q49" s="63">
        <f t="shared" si="46"/>
        <v>0.57595833297988752</v>
      </c>
      <c r="R49" s="67">
        <f t="shared" si="46"/>
        <v>0.57158626033472282</v>
      </c>
      <c r="S49" s="63">
        <f t="shared" si="46"/>
        <v>0.53621633005155533</v>
      </c>
      <c r="T49" s="63">
        <f t="shared" si="46"/>
        <v>0.57571678741887855</v>
      </c>
      <c r="U49" s="63">
        <f t="shared" si="46"/>
        <v>0.59623137541424209</v>
      </c>
      <c r="V49" s="63">
        <f t="shared" si="46"/>
        <v>0.59536420208324436</v>
      </c>
      <c r="W49" s="67">
        <f t="shared" si="46"/>
        <v>0.5782602579132472</v>
      </c>
      <c r="X49" s="63">
        <f t="shared" si="46"/>
        <v>0.52687170832484653</v>
      </c>
      <c r="Y49" s="63">
        <f t="shared" si="46"/>
        <v>0.60006232265758197</v>
      </c>
      <c r="Z49" s="63">
        <f t="shared" si="46"/>
        <v>0.60366647891290581</v>
      </c>
      <c r="AA49" s="63">
        <f t="shared" si="46"/>
        <v>0.60210454674798541</v>
      </c>
      <c r="AB49" s="67">
        <f t="shared" si="46"/>
        <v>0.58442726956385216</v>
      </c>
      <c r="AC49" s="63">
        <f t="shared" si="46"/>
        <v>0.54402249933037716</v>
      </c>
      <c r="AD49" s="63">
        <f t="shared" si="46"/>
        <v>0.58530122441697863</v>
      </c>
      <c r="AE49" s="63">
        <f t="shared" si="46"/>
        <v>0.5702080009407211</v>
      </c>
      <c r="AF49" s="63">
        <f t="shared" si="46"/>
        <v>0.54616623930654196</v>
      </c>
      <c r="AG49" s="67">
        <f t="shared" si="46"/>
        <v>0.56175280062205424</v>
      </c>
      <c r="AH49" s="63">
        <f t="shared" si="46"/>
        <v>0.51322021098089898</v>
      </c>
      <c r="AI49" s="63">
        <f t="shared" si="46"/>
        <v>0.55399785996460316</v>
      </c>
      <c r="AJ49" s="63">
        <f t="shared" si="46"/>
        <v>0.57275740248388396</v>
      </c>
      <c r="AK49" s="63">
        <f t="shared" si="46"/>
        <v>0.56812000027497767</v>
      </c>
      <c r="AL49" s="67">
        <f t="shared" si="46"/>
        <v>0.55310488153096371</v>
      </c>
      <c r="AM49" s="63">
        <f t="shared" si="46"/>
        <v>0.52431440376237326</v>
      </c>
      <c r="AN49" s="63">
        <f t="shared" si="46"/>
        <v>0.55634502146943232</v>
      </c>
      <c r="AO49" s="63">
        <f t="shared" si="46"/>
        <v>0.55578186218636361</v>
      </c>
      <c r="AP49" s="63">
        <f t="shared" si="46"/>
        <v>0.54217064708882434</v>
      </c>
      <c r="AQ49" s="67">
        <f t="shared" si="46"/>
        <v>0.54510233632058858</v>
      </c>
      <c r="AR49" s="63">
        <f t="shared" si="46"/>
        <v>0.53952686614743428</v>
      </c>
      <c r="AS49" s="63">
        <f t="shared" si="46"/>
        <v>0.55070179150136767</v>
      </c>
      <c r="AT49" s="63">
        <f t="shared" si="46"/>
        <v>0.50776452384406223</v>
      </c>
      <c r="AU49" s="63">
        <f>AU29/AU23</f>
        <v>0.44809021212225397</v>
      </c>
      <c r="AV49" s="67">
        <f t="shared" si="46"/>
        <v>0.50978160860520649</v>
      </c>
      <c r="AW49" s="63">
        <f t="shared" ref="AW49:BB49" si="47">AW29/AW23</f>
        <v>7.1000849032962804E-2</v>
      </c>
      <c r="AX49" s="63">
        <f t="shared" si="47"/>
        <v>0.51864389903917951</v>
      </c>
      <c r="AY49" s="63">
        <f t="shared" si="47"/>
        <v>0.48802272636497962</v>
      </c>
      <c r="AZ49" s="63">
        <f t="shared" si="47"/>
        <v>0.40851398236258429</v>
      </c>
      <c r="BA49" s="67">
        <f t="shared" si="47"/>
        <v>0.37857610975275929</v>
      </c>
      <c r="BB49" s="63">
        <f t="shared" si="47"/>
        <v>0.4494182668648295</v>
      </c>
      <c r="BC49" s="63"/>
      <c r="BD49" s="63"/>
      <c r="BE49" s="63"/>
      <c r="BF49" s="66">
        <f>BF29/BF$23</f>
        <v>0.33789328903060556</v>
      </c>
      <c r="BG49" s="66">
        <f t="shared" ref="BG49:BT49" si="48">BG29/BG$23</f>
        <v>0.34699504277135779</v>
      </c>
      <c r="BH49" s="66">
        <f t="shared" si="48"/>
        <v>0.43820265975744682</v>
      </c>
      <c r="BI49" s="66">
        <f t="shared" si="48"/>
        <v>0.48820265975744687</v>
      </c>
      <c r="BJ49" s="66">
        <f t="shared" si="48"/>
        <v>0.4882026597574467</v>
      </c>
      <c r="BK49" s="66">
        <f t="shared" si="48"/>
        <v>0.48820265975744659</v>
      </c>
      <c r="BL49" s="66">
        <f t="shared" si="48"/>
        <v>0.53820265975744674</v>
      </c>
      <c r="BM49" s="66">
        <f t="shared" si="48"/>
        <v>0.53820265975744674</v>
      </c>
      <c r="BN49" s="66">
        <f t="shared" si="48"/>
        <v>0.53820265975744674</v>
      </c>
      <c r="BO49" s="66">
        <f t="shared" si="48"/>
        <v>0.53820265975744674</v>
      </c>
      <c r="BP49" s="66">
        <f t="shared" si="48"/>
        <v>0.53820265975744674</v>
      </c>
      <c r="BQ49" s="66">
        <f t="shared" si="48"/>
        <v>0.53820265975744663</v>
      </c>
      <c r="BR49" s="66">
        <f t="shared" si="48"/>
        <v>0.53820265975744674</v>
      </c>
      <c r="BS49" s="66">
        <f t="shared" si="48"/>
        <v>0.53820265975744663</v>
      </c>
      <c r="BT49" s="66">
        <f t="shared" si="48"/>
        <v>0.53820265975744674</v>
      </c>
    </row>
    <row r="50" spans="1:73">
      <c r="A50" s="11"/>
      <c r="B50" s="11"/>
      <c r="C50" s="58" t="s">
        <v>66</v>
      </c>
      <c r="D50" s="63">
        <f t="shared" ref="D50:AP50" si="49">D26/D23</f>
        <v>0.34585738003004196</v>
      </c>
      <c r="E50" s="63">
        <f t="shared" si="49"/>
        <v>0.30608403465924117</v>
      </c>
      <c r="F50" s="63">
        <f t="shared" si="49"/>
        <v>0.30704854262546577</v>
      </c>
      <c r="G50" s="63">
        <f t="shared" si="49"/>
        <v>0.27034785951088258</v>
      </c>
      <c r="H50" s="64">
        <f t="shared" si="49"/>
        <v>0.30279303235609778</v>
      </c>
      <c r="I50" s="63">
        <f t="shared" si="49"/>
        <v>0.34971227933287818</v>
      </c>
      <c r="J50" s="63">
        <f t="shared" si="49"/>
        <v>0.35012621681501316</v>
      </c>
      <c r="K50" s="63">
        <f t="shared" si="49"/>
        <v>0.29427114491638895</v>
      </c>
      <c r="L50" s="63">
        <f t="shared" si="49"/>
        <v>0.29469306434843201</v>
      </c>
      <c r="M50" s="64">
        <f t="shared" si="49"/>
        <v>0.31625251358477358</v>
      </c>
      <c r="N50" s="63">
        <f t="shared" si="49"/>
        <v>0.28812099655008999</v>
      </c>
      <c r="O50" s="63">
        <f t="shared" si="49"/>
        <v>0.30197068935712507</v>
      </c>
      <c r="P50" s="63">
        <f t="shared" si="49"/>
        <v>0.25682718814610611</v>
      </c>
      <c r="Q50" s="63">
        <f t="shared" si="49"/>
        <v>0.27348647433559259</v>
      </c>
      <c r="R50" s="64">
        <f t="shared" si="49"/>
        <v>0.27914440586733735</v>
      </c>
      <c r="S50" s="63">
        <f t="shared" si="49"/>
        <v>0.30970885189070102</v>
      </c>
      <c r="T50" s="63">
        <f t="shared" si="49"/>
        <v>0.27619407341276653</v>
      </c>
      <c r="U50" s="63">
        <f t="shared" si="49"/>
        <v>0.25659199436369806</v>
      </c>
      <c r="V50" s="63">
        <f t="shared" si="49"/>
        <v>0.25439291526229502</v>
      </c>
      <c r="W50" s="64">
        <f t="shared" si="49"/>
        <v>0.27202643077906852</v>
      </c>
      <c r="X50" s="63">
        <f t="shared" si="49"/>
        <v>0.30727474353627349</v>
      </c>
      <c r="Y50" s="63">
        <f t="shared" si="49"/>
        <v>0.26508103443626457</v>
      </c>
      <c r="Z50" s="63">
        <f t="shared" si="49"/>
        <v>0.24789950479945549</v>
      </c>
      <c r="AA50" s="63">
        <f t="shared" si="49"/>
        <v>0.25642086241239614</v>
      </c>
      <c r="AB50" s="64">
        <f t="shared" si="49"/>
        <v>0.26828290696805485</v>
      </c>
      <c r="AC50" s="63">
        <f t="shared" si="49"/>
        <v>0.3053807922383262</v>
      </c>
      <c r="AD50" s="63">
        <f t="shared" si="49"/>
        <v>0.26101306272152713</v>
      </c>
      <c r="AE50" s="63">
        <f t="shared" si="49"/>
        <v>0.25264243775071421</v>
      </c>
      <c r="AF50" s="63">
        <f t="shared" si="49"/>
        <v>0.27281460134486074</v>
      </c>
      <c r="AG50" s="64">
        <f t="shared" si="49"/>
        <v>0.27207281314916332</v>
      </c>
      <c r="AH50" s="63">
        <f t="shared" si="49"/>
        <v>0.31498219665844973</v>
      </c>
      <c r="AI50" s="63">
        <f t="shared" si="49"/>
        <v>0.28260130937710776</v>
      </c>
      <c r="AJ50" s="63">
        <f t="shared" si="49"/>
        <v>0.25159340059001345</v>
      </c>
      <c r="AK50" s="63">
        <f t="shared" si="49"/>
        <v>0.27821786942683191</v>
      </c>
      <c r="AL50" s="64">
        <f t="shared" si="49"/>
        <v>0.28105267644945647</v>
      </c>
      <c r="AM50" s="63">
        <f t="shared" si="49"/>
        <v>0.29684017336425156</v>
      </c>
      <c r="AN50" s="63">
        <f t="shared" si="49"/>
        <v>0.27514840782530336</v>
      </c>
      <c r="AO50" s="63">
        <f t="shared" si="49"/>
        <v>0.2916550376779235</v>
      </c>
      <c r="AP50" s="63">
        <f t="shared" si="49"/>
        <v>0.29825776512885738</v>
      </c>
      <c r="AQ50" s="68">
        <f>AQ26/AQ23</f>
        <v>0.29016902865374666</v>
      </c>
      <c r="AR50" s="63">
        <f>AR26/AR23</f>
        <v>0.29039957810722844</v>
      </c>
      <c r="AS50" s="63">
        <f>AS26/AS23</f>
        <v>0.29080584798168246</v>
      </c>
      <c r="AT50" s="63">
        <f>AT26/AT23</f>
        <v>0.29459440359158046</v>
      </c>
      <c r="AU50" s="63">
        <f t="shared" ref="AU50:BB50" si="50">AU26/AU23</f>
        <v>0.33852752088561899</v>
      </c>
      <c r="AV50" s="68">
        <f t="shared" si="50"/>
        <v>0.30449480770538473</v>
      </c>
      <c r="AW50" s="63">
        <f t="shared" si="50"/>
        <v>0.35121538881595432</v>
      </c>
      <c r="AX50" s="63">
        <f t="shared" si="50"/>
        <v>0.30294291261583545</v>
      </c>
      <c r="AY50" s="63">
        <f t="shared" si="50"/>
        <v>0.31000951924485098</v>
      </c>
      <c r="AZ50" s="63">
        <f t="shared" si="50"/>
        <v>0.33865100365580436</v>
      </c>
      <c r="BA50" s="68">
        <f t="shared" si="50"/>
        <v>0.32571490463354746</v>
      </c>
      <c r="BB50" s="63">
        <f t="shared" si="50"/>
        <v>0.37591695592850999</v>
      </c>
      <c r="BC50" s="160"/>
      <c r="BD50" s="160"/>
      <c r="BE50" s="160"/>
      <c r="BF50" s="66">
        <v>0.35</v>
      </c>
      <c r="BG50" s="66">
        <f t="shared" ref="BG50:BT50" si="51">BF50</f>
        <v>0.35</v>
      </c>
      <c r="BH50" s="66">
        <f t="shared" si="51"/>
        <v>0.35</v>
      </c>
      <c r="BI50" s="66">
        <v>0.32500000000000001</v>
      </c>
      <c r="BJ50" s="66">
        <f t="shared" si="51"/>
        <v>0.32500000000000001</v>
      </c>
      <c r="BK50" s="66">
        <f t="shared" si="51"/>
        <v>0.32500000000000001</v>
      </c>
      <c r="BL50" s="66">
        <v>0.3</v>
      </c>
      <c r="BM50" s="66">
        <f t="shared" si="51"/>
        <v>0.3</v>
      </c>
      <c r="BN50" s="66">
        <f t="shared" si="51"/>
        <v>0.3</v>
      </c>
      <c r="BO50" s="66">
        <f t="shared" si="51"/>
        <v>0.3</v>
      </c>
      <c r="BP50" s="66">
        <f t="shared" si="51"/>
        <v>0.3</v>
      </c>
      <c r="BQ50" s="66">
        <f t="shared" si="51"/>
        <v>0.3</v>
      </c>
      <c r="BR50" s="66">
        <f t="shared" si="51"/>
        <v>0.3</v>
      </c>
      <c r="BS50" s="66">
        <f t="shared" si="51"/>
        <v>0.3</v>
      </c>
      <c r="BT50" s="66">
        <f t="shared" si="51"/>
        <v>0.3</v>
      </c>
    </row>
    <row r="51" spans="1:73">
      <c r="C51" s="58" t="s">
        <v>67</v>
      </c>
      <c r="D51" s="63">
        <f t="shared" ref="D51:AT51" si="52">D27/D23</f>
        <v>6.0064036682741719E-2</v>
      </c>
      <c r="E51" s="63">
        <f t="shared" si="52"/>
        <v>3.9419442154224292E-2</v>
      </c>
      <c r="F51" s="63">
        <f t="shared" si="52"/>
        <v>3.3434692088538241E-2</v>
      </c>
      <c r="G51" s="63">
        <f t="shared" si="52"/>
        <v>1.9434968529284578E-2</v>
      </c>
      <c r="H51" s="64">
        <f t="shared" si="52"/>
        <v>3.5524214517277115E-2</v>
      </c>
      <c r="I51" s="63">
        <f t="shared" si="52"/>
        <v>3.3590168731103091E-2</v>
      </c>
      <c r="J51" s="63">
        <f t="shared" si="52"/>
        <v>1.3887709492894031E-2</v>
      </c>
      <c r="K51" s="63">
        <f t="shared" si="52"/>
        <v>3.5546819360168645E-2</v>
      </c>
      <c r="L51" s="63">
        <f t="shared" si="52"/>
        <v>3.4593882516888677E-2</v>
      </c>
      <c r="M51" s="64">
        <f t="shared" si="52"/>
        <v>3.0166399734815746E-2</v>
      </c>
      <c r="N51" s="63">
        <f t="shared" si="52"/>
        <v>2.8959880144926797E-2</v>
      </c>
      <c r="O51" s="63">
        <f t="shared" si="52"/>
        <v>3.6960029195397884E-2</v>
      </c>
      <c r="P51" s="63">
        <f t="shared" si="52"/>
        <v>4.2548242591316336E-2</v>
      </c>
      <c r="Q51" s="63">
        <f t="shared" si="52"/>
        <v>4.6671812837717472E-2</v>
      </c>
      <c r="R51" s="64">
        <f t="shared" si="52"/>
        <v>3.9272233767335338E-2</v>
      </c>
      <c r="S51" s="63">
        <f t="shared" si="52"/>
        <v>6.2077037409028882E-2</v>
      </c>
      <c r="T51" s="63">
        <f t="shared" si="52"/>
        <v>5.6690588194897494E-2</v>
      </c>
      <c r="U51" s="63">
        <f t="shared" si="52"/>
        <v>5.991180231192756E-2</v>
      </c>
      <c r="V51" s="63">
        <f t="shared" si="52"/>
        <v>6.4496467992515447E-2</v>
      </c>
      <c r="W51" s="64">
        <f t="shared" si="52"/>
        <v>6.0850474261963126E-2</v>
      </c>
      <c r="X51" s="63">
        <f t="shared" si="52"/>
        <v>7.6610960773093054E-2</v>
      </c>
      <c r="Y51" s="63">
        <f t="shared" si="52"/>
        <v>7.181188145511419E-2</v>
      </c>
      <c r="Z51" s="63">
        <f t="shared" si="52"/>
        <v>6.746814053369006E-2</v>
      </c>
      <c r="AA51" s="63">
        <f t="shared" si="52"/>
        <v>7.6322822333893647E-2</v>
      </c>
      <c r="AB51" s="64">
        <f t="shared" si="52"/>
        <v>7.297537822604569E-2</v>
      </c>
      <c r="AC51" s="63">
        <f t="shared" si="52"/>
        <v>8.3217761376149516E-2</v>
      </c>
      <c r="AD51" s="63">
        <f t="shared" si="52"/>
        <v>9.3299157049120965E-2</v>
      </c>
      <c r="AE51" s="63">
        <f t="shared" si="52"/>
        <v>0.11578086541005557</v>
      </c>
      <c r="AF51" s="63">
        <f t="shared" si="52"/>
        <v>9.9891332027300619E-2</v>
      </c>
      <c r="AG51" s="64">
        <f t="shared" si="52"/>
        <v>9.8433237699877621E-2</v>
      </c>
      <c r="AH51" s="63">
        <f t="shared" si="52"/>
        <v>0.10845811627616318</v>
      </c>
      <c r="AI51" s="63">
        <f t="shared" si="52"/>
        <v>8.9501148620894241E-2</v>
      </c>
      <c r="AJ51" s="63">
        <f t="shared" si="52"/>
        <v>0.10370640152480849</v>
      </c>
      <c r="AK51" s="63">
        <f t="shared" si="52"/>
        <v>9.9166130078208251E-2</v>
      </c>
      <c r="AL51" s="64">
        <f t="shared" si="52"/>
        <v>0.1001252244866692</v>
      </c>
      <c r="AM51" s="63">
        <f t="shared" si="52"/>
        <v>0.10636666044402661</v>
      </c>
      <c r="AN51" s="63">
        <f t="shared" si="52"/>
        <v>0.10274756783001884</v>
      </c>
      <c r="AO51" s="63">
        <f t="shared" si="52"/>
        <v>9.9196161688039144E-2</v>
      </c>
      <c r="AP51" s="63">
        <f t="shared" si="52"/>
        <v>0.1076781325492122</v>
      </c>
      <c r="AQ51" s="68">
        <f t="shared" si="52"/>
        <v>0.103959338354517</v>
      </c>
      <c r="AR51" s="63">
        <f t="shared" si="52"/>
        <v>0.10740555623334762</v>
      </c>
      <c r="AS51" s="63">
        <f t="shared" si="52"/>
        <v>0.10575643145059375</v>
      </c>
      <c r="AT51" s="63">
        <f t="shared" si="52"/>
        <v>0.13642686841410298</v>
      </c>
      <c r="AU51" s="63">
        <f t="shared" ref="AU51:BB51" si="53">AU27/AU23</f>
        <v>0.15482861759548941</v>
      </c>
      <c r="AV51" s="68">
        <f t="shared" si="53"/>
        <v>0.12697842175892712</v>
      </c>
      <c r="AW51" s="63">
        <f t="shared" si="53"/>
        <v>0.14908944019927961</v>
      </c>
      <c r="AX51" s="63">
        <f t="shared" si="53"/>
        <v>0.1266970819791052</v>
      </c>
      <c r="AY51" s="63">
        <f t="shared" si="53"/>
        <v>0.11846467228501821</v>
      </c>
      <c r="AZ51" s="63">
        <f t="shared" si="53"/>
        <v>0.12616957943974383</v>
      </c>
      <c r="BA51" s="68">
        <f t="shared" si="53"/>
        <v>0.12952160865336165</v>
      </c>
      <c r="BB51" s="63">
        <f t="shared" si="53"/>
        <v>0.11180402283810718</v>
      </c>
      <c r="BC51" s="160"/>
      <c r="BD51" s="160"/>
      <c r="BE51" s="160"/>
      <c r="BF51" s="66">
        <v>0.15</v>
      </c>
      <c r="BG51" s="66">
        <f t="shared" ref="BG51:BT52" si="54">BF51</f>
        <v>0.15</v>
      </c>
      <c r="BH51" s="66">
        <f t="shared" si="54"/>
        <v>0.15</v>
      </c>
      <c r="BI51" s="66">
        <v>0.125</v>
      </c>
      <c r="BJ51" s="66">
        <f t="shared" si="54"/>
        <v>0.125</v>
      </c>
      <c r="BK51" s="66">
        <f t="shared" si="54"/>
        <v>0.125</v>
      </c>
      <c r="BL51" s="66">
        <v>0.1</v>
      </c>
      <c r="BM51" s="66">
        <f t="shared" si="54"/>
        <v>0.1</v>
      </c>
      <c r="BN51" s="66">
        <f t="shared" si="54"/>
        <v>0.1</v>
      </c>
      <c r="BO51" s="66">
        <f t="shared" si="54"/>
        <v>0.1</v>
      </c>
      <c r="BP51" s="66">
        <f t="shared" si="54"/>
        <v>0.1</v>
      </c>
      <c r="BQ51" s="66">
        <f t="shared" si="54"/>
        <v>0.1</v>
      </c>
      <c r="BR51" s="66">
        <f t="shared" si="54"/>
        <v>0.1</v>
      </c>
      <c r="BS51" s="66">
        <f t="shared" si="54"/>
        <v>0.1</v>
      </c>
      <c r="BT51" s="66">
        <f t="shared" si="54"/>
        <v>0.1</v>
      </c>
    </row>
    <row r="52" spans="1:73">
      <c r="C52" s="58" t="s">
        <v>166</v>
      </c>
      <c r="D52" s="63"/>
      <c r="E52" s="63"/>
      <c r="F52" s="63"/>
      <c r="G52" s="63"/>
      <c r="H52" s="64"/>
      <c r="I52" s="63"/>
      <c r="J52" s="63"/>
      <c r="K52" s="63"/>
      <c r="L52" s="63"/>
      <c r="M52" s="64"/>
      <c r="N52" s="63"/>
      <c r="O52" s="63"/>
      <c r="P52" s="63"/>
      <c r="Q52" s="63"/>
      <c r="R52" s="64"/>
      <c r="S52" s="63"/>
      <c r="T52" s="63"/>
      <c r="U52" s="63"/>
      <c r="V52" s="63"/>
      <c r="W52" s="64"/>
      <c r="X52" s="63"/>
      <c r="Y52" s="63"/>
      <c r="Z52" s="63"/>
      <c r="AA52" s="63"/>
      <c r="AB52" s="64"/>
      <c r="AC52" s="63"/>
      <c r="AD52" s="63"/>
      <c r="AE52" s="63"/>
      <c r="AF52" s="63"/>
      <c r="AG52" s="68">
        <f>AG30*-1/AVERAGE('Cintas BS'!H41:I41)</f>
        <v>2.4618073248801532E-2</v>
      </c>
      <c r="AH52" s="63"/>
      <c r="AI52" s="63"/>
      <c r="AJ52" s="63"/>
      <c r="AK52" s="63"/>
      <c r="AL52" s="68">
        <f>AL30*-1/AVERAGE('Cintas BS'!I41:J41)</f>
        <v>2.6438357719897981E-2</v>
      </c>
      <c r="AM52" s="63"/>
      <c r="AN52" s="63"/>
      <c r="AO52" s="63"/>
      <c r="AP52" s="63"/>
      <c r="AQ52" s="68">
        <f>AQ30*-1/AVERAGE('Cintas BS'!J41:K41)</f>
        <v>2.0843758359690951E-2</v>
      </c>
      <c r="AR52" s="63"/>
      <c r="AS52" s="63"/>
      <c r="AT52" s="63"/>
      <c r="AU52" s="63"/>
      <c r="AV52" s="68">
        <f>AV30*-1/AVERAGE('Cintas BS'!K41:L41)</f>
        <v>1.6147111327668374E-2</v>
      </c>
      <c r="AW52" s="63"/>
      <c r="AX52" s="63"/>
      <c r="AY52" s="63"/>
      <c r="AZ52" s="63"/>
      <c r="BA52" s="68">
        <f>BA30*-1/AVERAGE('Cintas BS'!L41:M41)</f>
        <v>2.083847118996136E-2</v>
      </c>
      <c r="BB52" s="63"/>
      <c r="BC52" s="160"/>
      <c r="BD52" s="160"/>
      <c r="BE52" s="160"/>
      <c r="BF52" s="66">
        <f>AVERAGE(BA52,AV52,AQ52,AL52,AG52)</f>
        <v>2.1777154369204039E-2</v>
      </c>
      <c r="BG52" s="66">
        <f t="shared" si="54"/>
        <v>2.1777154369204039E-2</v>
      </c>
      <c r="BH52" s="66">
        <f t="shared" si="54"/>
        <v>2.1777154369204039E-2</v>
      </c>
      <c r="BI52" s="66">
        <f t="shared" si="54"/>
        <v>2.1777154369204039E-2</v>
      </c>
      <c r="BJ52" s="66">
        <f t="shared" si="54"/>
        <v>2.1777154369204039E-2</v>
      </c>
      <c r="BK52" s="66">
        <f t="shared" si="54"/>
        <v>2.1777154369204039E-2</v>
      </c>
      <c r="BL52" s="66">
        <f t="shared" si="54"/>
        <v>2.1777154369204039E-2</v>
      </c>
      <c r="BM52" s="66">
        <f t="shared" si="54"/>
        <v>2.1777154369204039E-2</v>
      </c>
      <c r="BN52" s="66">
        <f t="shared" si="54"/>
        <v>2.1777154369204039E-2</v>
      </c>
      <c r="BO52" s="66">
        <f t="shared" si="54"/>
        <v>2.1777154369204039E-2</v>
      </c>
      <c r="BP52" s="66">
        <f t="shared" si="54"/>
        <v>2.1777154369204039E-2</v>
      </c>
      <c r="BQ52" s="66">
        <f t="shared" si="54"/>
        <v>2.1777154369204039E-2</v>
      </c>
      <c r="BR52" s="66">
        <f t="shared" si="54"/>
        <v>2.1777154369204039E-2</v>
      </c>
      <c r="BS52" s="66">
        <f t="shared" si="54"/>
        <v>2.1777154369204039E-2</v>
      </c>
      <c r="BT52" s="66">
        <f t="shared" si="54"/>
        <v>2.1777154369204039E-2</v>
      </c>
    </row>
    <row r="53" spans="1:73">
      <c r="C53" s="58" t="s">
        <v>68</v>
      </c>
      <c r="D53" s="29">
        <f t="shared" ref="D53:AT53" si="55">D34/D33</f>
        <v>0</v>
      </c>
      <c r="E53" s="29">
        <f t="shared" si="55"/>
        <v>0</v>
      </c>
      <c r="F53" s="29">
        <f t="shared" si="55"/>
        <v>0</v>
      </c>
      <c r="G53" s="29">
        <f t="shared" si="55"/>
        <v>0</v>
      </c>
      <c r="H53" s="69">
        <f t="shared" si="55"/>
        <v>0</v>
      </c>
      <c r="I53" s="63">
        <f t="shared" si="55"/>
        <v>9.6453915588400371E-2</v>
      </c>
      <c r="J53" s="63">
        <f t="shared" si="55"/>
        <v>5.2901268141871564E-2</v>
      </c>
      <c r="K53" s="63">
        <f t="shared" si="55"/>
        <v>0.1087876073076967</v>
      </c>
      <c r="L53" s="63">
        <f t="shared" si="55"/>
        <v>-2.7608536331914995E-2</v>
      </c>
      <c r="M53" s="64">
        <f t="shared" si="55"/>
        <v>5.3093541742278164E-2</v>
      </c>
      <c r="N53" s="63">
        <f t="shared" si="55"/>
        <v>0.18185694488860468</v>
      </c>
      <c r="O53" s="63">
        <f t="shared" si="55"/>
        <v>0.18184681805127068</v>
      </c>
      <c r="P53" s="63">
        <f t="shared" si="55"/>
        <v>0.18223135862455619</v>
      </c>
      <c r="Q53" s="63">
        <f t="shared" si="55"/>
        <v>0.18200386930683909</v>
      </c>
      <c r="R53" s="64">
        <f t="shared" si="55"/>
        <v>0.18200032866876512</v>
      </c>
      <c r="S53" s="63">
        <f t="shared" si="55"/>
        <v>0.18512011733702968</v>
      </c>
      <c r="T53" s="63">
        <f t="shared" si="55"/>
        <v>0.19120035901422783</v>
      </c>
      <c r="U53" s="63">
        <f t="shared" si="55"/>
        <v>0.19500819291662239</v>
      </c>
      <c r="V53" s="63">
        <f t="shared" si="55"/>
        <v>0.19142341725059023</v>
      </c>
      <c r="W53" s="64">
        <f t="shared" si="55"/>
        <v>0.19115109534789682</v>
      </c>
      <c r="X53" s="63">
        <f t="shared" si="55"/>
        <v>0.1930003419818169</v>
      </c>
      <c r="Y53" s="63">
        <f t="shared" si="55"/>
        <v>0.23557205355959165</v>
      </c>
      <c r="Z53" s="63">
        <f t="shared" si="55"/>
        <v>0.19299960495527888</v>
      </c>
      <c r="AA53" s="63">
        <f t="shared" si="55"/>
        <v>0.18449807248263242</v>
      </c>
      <c r="AB53" s="64">
        <f t="shared" si="55"/>
        <v>0.20152740935137026</v>
      </c>
      <c r="AC53" s="63">
        <f t="shared" si="55"/>
        <v>0.1853403978349738</v>
      </c>
      <c r="AD53" s="63">
        <f t="shared" si="55"/>
        <v>0.2337617324515798</v>
      </c>
      <c r="AE53" s="63">
        <f t="shared" si="55"/>
        <v>0.19273513686697774</v>
      </c>
      <c r="AF53" s="63">
        <f t="shared" si="55"/>
        <v>0.20289701890509024</v>
      </c>
      <c r="AG53" s="64">
        <f t="shared" si="55"/>
        <v>0.20486568030461474</v>
      </c>
      <c r="AH53" s="63">
        <f t="shared" si="55"/>
        <v>0.20707215165026219</v>
      </c>
      <c r="AI53" s="63">
        <f t="shared" si="55"/>
        <v>0.21430494883609602</v>
      </c>
      <c r="AJ53" s="63">
        <f t="shared" si="55"/>
        <v>0.10979076336289872</v>
      </c>
      <c r="AK53" s="63">
        <f t="shared" si="55"/>
        <v>0.2350458257732439</v>
      </c>
      <c r="AL53" s="64">
        <f t="shared" si="55"/>
        <v>0.19087807184267583</v>
      </c>
      <c r="AM53" s="63">
        <f t="shared" si="55"/>
        <v>0.17476434162447321</v>
      </c>
      <c r="AN53" s="63">
        <f t="shared" si="55"/>
        <v>0.18954804600125019</v>
      </c>
      <c r="AO53" s="63">
        <f t="shared" ca="1" si="55"/>
        <v>0.11993279388804791</v>
      </c>
      <c r="AP53" s="63">
        <f t="shared" si="55"/>
        <v>0.11687345508651516</v>
      </c>
      <c r="AQ53" s="68">
        <f t="shared" ca="1" si="55"/>
        <v>0.15011659394075386</v>
      </c>
      <c r="AR53" s="63">
        <f t="shared" si="55"/>
        <v>0.19759352275282999</v>
      </c>
      <c r="AS53" s="63">
        <f t="shared" si="55"/>
        <v>0.18227458729224469</v>
      </c>
      <c r="AT53" s="63">
        <f t="shared" si="55"/>
        <v>0.11150047187014737</v>
      </c>
      <c r="AU53" s="63">
        <f t="shared" ref="AU53:BB53" si="56">AU34/AU33</f>
        <v>-9.3823733518390278E-3</v>
      </c>
      <c r="AV53" s="68">
        <f t="shared" si="56"/>
        <v>0.12335217452235252</v>
      </c>
      <c r="AW53" s="63">
        <f t="shared" si="56"/>
        <v>0.15449271540642059</v>
      </c>
      <c r="AX53" s="63">
        <f t="shared" si="56"/>
        <v>0.25889308461271426</v>
      </c>
      <c r="AY53" s="63">
        <f t="shared" si="56"/>
        <v>0.13618505338078302</v>
      </c>
      <c r="AZ53" s="63">
        <f t="shared" si="56"/>
        <v>0.11556823878755156</v>
      </c>
      <c r="BA53" s="68">
        <f t="shared" si="56"/>
        <v>0.1711808250463687</v>
      </c>
      <c r="BB53" s="63">
        <f t="shared" si="56"/>
        <v>0.14356513020704276</v>
      </c>
      <c r="BC53" s="160"/>
      <c r="BD53" s="160"/>
      <c r="BE53" s="160"/>
      <c r="BF53" s="66">
        <f ca="1">AVERAGE(BA53,AV53,AQ53,AL53,AG53)</f>
        <v>0.16807866913135311</v>
      </c>
      <c r="BG53" s="66">
        <f t="shared" ref="BG53:BT53" ca="1" si="57">BF53</f>
        <v>0.16807866913135311</v>
      </c>
      <c r="BH53" s="66">
        <f t="shared" ca="1" si="57"/>
        <v>0.16807866913135311</v>
      </c>
      <c r="BI53" s="66">
        <f t="shared" ca="1" si="57"/>
        <v>0.16807866913135311</v>
      </c>
      <c r="BJ53" s="66">
        <f t="shared" ca="1" si="57"/>
        <v>0.16807866913135311</v>
      </c>
      <c r="BK53" s="66">
        <f t="shared" ca="1" si="57"/>
        <v>0.16807866913135311</v>
      </c>
      <c r="BL53" s="66">
        <f t="shared" ca="1" si="57"/>
        <v>0.16807866913135311</v>
      </c>
      <c r="BM53" s="66">
        <f t="shared" ca="1" si="57"/>
        <v>0.16807866913135311</v>
      </c>
      <c r="BN53" s="66">
        <f t="shared" ca="1" si="57"/>
        <v>0.16807866913135311</v>
      </c>
      <c r="BO53" s="66">
        <f t="shared" ca="1" si="57"/>
        <v>0.16807866913135311</v>
      </c>
      <c r="BP53" s="66">
        <f t="shared" ca="1" si="57"/>
        <v>0.16807866913135311</v>
      </c>
      <c r="BQ53" s="66">
        <f t="shared" ca="1" si="57"/>
        <v>0.16807866913135311</v>
      </c>
      <c r="BR53" s="66">
        <f t="shared" ca="1" si="57"/>
        <v>0.16807866913135311</v>
      </c>
      <c r="BS53" s="66">
        <f t="shared" ca="1" si="57"/>
        <v>0.16807866913135311</v>
      </c>
      <c r="BT53" s="66">
        <f t="shared" ca="1" si="57"/>
        <v>0.16807866913135311</v>
      </c>
    </row>
    <row r="54" spans="1:73">
      <c r="C54" s="70"/>
      <c r="D54" s="46"/>
      <c r="E54" s="46"/>
      <c r="F54" s="46"/>
      <c r="G54" s="46"/>
      <c r="H54" s="2"/>
      <c r="I54" s="46"/>
      <c r="J54" s="46"/>
      <c r="K54" s="46"/>
      <c r="L54" s="46"/>
      <c r="M54" s="2"/>
      <c r="N54" s="46"/>
      <c r="O54" s="46"/>
      <c r="P54" s="46"/>
      <c r="Q54" s="46"/>
      <c r="R54" s="2"/>
      <c r="S54" s="46"/>
      <c r="T54" s="46"/>
      <c r="U54" s="46"/>
      <c r="V54" s="46"/>
      <c r="W54" s="2"/>
      <c r="X54" s="46"/>
      <c r="Y54" s="46"/>
      <c r="Z54" s="46"/>
      <c r="AA54" s="46"/>
      <c r="AB54" s="2"/>
      <c r="AC54" s="46"/>
      <c r="AD54" s="46"/>
      <c r="AE54" s="46"/>
      <c r="AF54" s="46"/>
      <c r="AG54" s="2"/>
      <c r="AH54" s="46"/>
      <c r="AI54" s="46"/>
      <c r="AJ54" s="46"/>
      <c r="AK54" s="46"/>
      <c r="AL54" s="71"/>
      <c r="AM54" s="46"/>
      <c r="AN54" s="46"/>
      <c r="AO54" s="46"/>
      <c r="AP54" s="46"/>
      <c r="AQ54" s="71"/>
      <c r="AR54" s="72"/>
      <c r="AS54" s="72"/>
      <c r="AT54" s="72"/>
      <c r="AU54" s="72"/>
      <c r="AV54" s="2"/>
      <c r="AW54" s="46"/>
      <c r="AX54" s="46"/>
      <c r="AY54" s="46"/>
      <c r="AZ54" s="46"/>
      <c r="BA54" s="2"/>
      <c r="BB54" s="46"/>
      <c r="BC54" s="46"/>
      <c r="BD54" s="46"/>
      <c r="BE54" s="46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</row>
    <row r="55" spans="1:73">
      <c r="C55" s="141" t="s">
        <v>69</v>
      </c>
      <c r="D55" s="139"/>
      <c r="E55" s="139"/>
      <c r="F55" s="139"/>
      <c r="G55" s="139"/>
      <c r="H55" s="142"/>
      <c r="I55" s="139"/>
      <c r="J55" s="139"/>
      <c r="K55" s="139"/>
      <c r="L55" s="139"/>
      <c r="M55" s="142"/>
      <c r="N55" s="139"/>
      <c r="O55" s="139"/>
      <c r="P55" s="139"/>
      <c r="Q55" s="139"/>
      <c r="R55" s="142"/>
      <c r="S55" s="139"/>
      <c r="T55" s="139"/>
      <c r="U55" s="139"/>
      <c r="V55" s="139"/>
      <c r="W55" s="142"/>
      <c r="X55" s="139"/>
      <c r="Y55" s="139"/>
      <c r="Z55" s="139"/>
      <c r="AA55" s="139"/>
      <c r="AB55" s="142"/>
      <c r="AC55" s="139"/>
      <c r="AD55" s="139"/>
      <c r="AE55" s="139"/>
      <c r="AF55" s="139"/>
      <c r="AG55" s="142"/>
      <c r="AH55" s="139"/>
      <c r="AI55" s="139"/>
      <c r="AJ55" s="139"/>
      <c r="AK55" s="139"/>
      <c r="AL55" s="142"/>
      <c r="AM55" s="139"/>
      <c r="AN55" s="139"/>
      <c r="AO55" s="139"/>
      <c r="AP55" s="139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</row>
    <row r="56" spans="1:73">
      <c r="A56" s="70"/>
      <c r="B56" s="16"/>
      <c r="C56" s="12"/>
      <c r="D56" s="13"/>
      <c r="E56" s="13"/>
      <c r="F56" s="13"/>
      <c r="G56" s="13"/>
      <c r="H56" s="14"/>
      <c r="I56" s="13"/>
      <c r="J56" s="13"/>
      <c r="K56" s="13"/>
      <c r="L56" s="13"/>
      <c r="M56" s="14"/>
      <c r="N56" s="13"/>
      <c r="O56" s="13"/>
      <c r="P56" s="13"/>
      <c r="Q56" s="13"/>
      <c r="R56" s="14"/>
      <c r="S56" s="13"/>
      <c r="T56" s="13"/>
      <c r="U56" s="13"/>
      <c r="V56" s="13"/>
      <c r="W56" s="14"/>
      <c r="X56" s="13"/>
      <c r="Y56" s="13"/>
      <c r="Z56" s="13"/>
      <c r="AA56" s="13"/>
      <c r="AB56" s="14"/>
      <c r="AC56" s="13"/>
      <c r="AD56" s="13"/>
      <c r="AE56" s="13"/>
      <c r="AF56" s="13"/>
      <c r="AG56" s="14"/>
      <c r="AH56" s="13"/>
      <c r="AI56" s="13"/>
      <c r="AJ56" s="13"/>
      <c r="AK56" s="13"/>
      <c r="AL56" s="14"/>
      <c r="AM56" s="13"/>
      <c r="AN56" s="13"/>
      <c r="AO56" s="13"/>
      <c r="AP56" s="13"/>
      <c r="AQ56" s="14"/>
      <c r="AR56" s="15"/>
      <c r="AS56" s="15"/>
      <c r="AT56" s="15"/>
      <c r="AU56" s="15"/>
      <c r="AV56" s="73"/>
      <c r="AW56" s="74"/>
      <c r="AX56" s="74"/>
      <c r="AY56" s="74"/>
      <c r="AZ56" s="74"/>
      <c r="BA56" s="73"/>
      <c r="BB56" s="74"/>
      <c r="BC56" s="74"/>
      <c r="BD56" s="74"/>
      <c r="BE56" s="74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2"/>
    </row>
    <row r="57" spans="1:73">
      <c r="C57" s="16" t="s">
        <v>45</v>
      </c>
      <c r="D57" s="20">
        <v>49.902999999999999</v>
      </c>
      <c r="E57" s="20">
        <v>63.463999999999999</v>
      </c>
      <c r="F57" s="20">
        <v>72.215999999999994</v>
      </c>
      <c r="G57" s="20">
        <v>80.935000000000002</v>
      </c>
      <c r="H57" s="18">
        <f>SUM(D57:G57)</f>
        <v>266.51799999999997</v>
      </c>
      <c r="I57" s="20">
        <v>101.452</v>
      </c>
      <c r="J57" s="20">
        <v>128.31</v>
      </c>
      <c r="K57" s="20">
        <v>174.13</v>
      </c>
      <c r="L57" s="20">
        <v>181.94300000000001</v>
      </c>
      <c r="M57" s="18">
        <f t="shared" ref="M57:M72" si="58">SUM(I57:L57)</f>
        <v>585.83500000000004</v>
      </c>
      <c r="N57" s="20">
        <v>194.65199999999999</v>
      </c>
      <c r="O57" s="20">
        <v>206.56399999999999</v>
      </c>
      <c r="P57" s="20">
        <v>230.386</v>
      </c>
      <c r="Q57" s="20">
        <v>233.79599999999999</v>
      </c>
      <c r="R57" s="18">
        <f>SUM(N57:Q57)</f>
        <v>865.39799999999991</v>
      </c>
      <c r="S57" s="20">
        <v>244.98599999999999</v>
      </c>
      <c r="T57" s="20">
        <v>289.10000000000002</v>
      </c>
      <c r="U57" s="20">
        <v>304.40699999999998</v>
      </c>
      <c r="V57" s="20">
        <v>324.22300000000001</v>
      </c>
      <c r="W57" s="18">
        <f>SUM(S57:V57)</f>
        <v>1162.7159999999999</v>
      </c>
      <c r="X57" s="20">
        <v>307.03500000000003</v>
      </c>
      <c r="Y57" s="20">
        <v>332.10599999999999</v>
      </c>
      <c r="Z57" s="20">
        <v>338.75400000000002</v>
      </c>
      <c r="AA57" s="20">
        <v>338.92399999999998</v>
      </c>
      <c r="AB57" s="18">
        <f>SUM(X57:AA57)</f>
        <v>1316.819</v>
      </c>
      <c r="AC57" s="20">
        <v>333.916</v>
      </c>
      <c r="AD57" s="20">
        <v>379.11</v>
      </c>
      <c r="AE57" s="20">
        <v>371.62099999999998</v>
      </c>
      <c r="AF57" s="20">
        <v>392.61399999999998</v>
      </c>
      <c r="AG57" s="18">
        <f>SUM(AC57:AF57)</f>
        <v>1477.261</v>
      </c>
      <c r="AH57" s="20">
        <v>373.678</v>
      </c>
      <c r="AI57" s="20">
        <v>389.65499999999997</v>
      </c>
      <c r="AJ57" s="20">
        <v>407.971</v>
      </c>
      <c r="AK57" s="20">
        <v>430.09500000000003</v>
      </c>
      <c r="AL57" s="18">
        <f>SUM(AH57:AK57)</f>
        <v>1601.3990000000001</v>
      </c>
      <c r="AM57" s="20">
        <v>440.84699999999998</v>
      </c>
      <c r="AN57" s="20">
        <v>496.09500000000003</v>
      </c>
      <c r="AO57" s="20">
        <v>465.197</v>
      </c>
      <c r="AP57" s="20">
        <v>467.334</v>
      </c>
      <c r="AQ57" s="18">
        <f>SUM(AM57:AP57)</f>
        <v>1869.4730000000002</v>
      </c>
      <c r="AR57" s="20">
        <v>503.33100000000002</v>
      </c>
      <c r="AS57" s="20">
        <v>523.423</v>
      </c>
      <c r="AT57" s="20">
        <v>532.32100000000003</v>
      </c>
      <c r="AU57" s="20">
        <v>576.52599999999995</v>
      </c>
      <c r="AV57" s="18">
        <f>SUM(AR57:AU57)</f>
        <v>2135.6009999999997</v>
      </c>
      <c r="AW57" s="20">
        <v>530.20500000000004</v>
      </c>
      <c r="AX57" s="20">
        <v>558.20299999999997</v>
      </c>
      <c r="AY57" s="20">
        <v>596.94899999999996</v>
      </c>
      <c r="AZ57" s="20">
        <v>661.303</v>
      </c>
      <c r="BA57" s="18">
        <f>SUM(AW57:AZ57)</f>
        <v>2346.66</v>
      </c>
      <c r="BB57" s="20">
        <v>603.53099999999995</v>
      </c>
      <c r="BC57" s="32"/>
      <c r="BD57" s="32"/>
      <c r="BE57" s="32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9"/>
    </row>
    <row r="58" spans="1:73" ht="15.6">
      <c r="C58" s="16" t="s">
        <v>46</v>
      </c>
      <c r="D58" s="27">
        <v>0.97799999999999998</v>
      </c>
      <c r="E58" s="27">
        <v>1.103</v>
      </c>
      <c r="F58" s="27">
        <v>1.077</v>
      </c>
      <c r="G58" s="27">
        <v>2.601</v>
      </c>
      <c r="H58" s="24">
        <f t="shared" ref="H58:I72" si="59">SUM(D58:G58)</f>
        <v>5.7590000000000003</v>
      </c>
      <c r="I58" s="27">
        <v>1.0780000000000001</v>
      </c>
      <c r="J58" s="27">
        <v>1.2290000000000001</v>
      </c>
      <c r="K58" s="27">
        <v>1.385</v>
      </c>
      <c r="L58" s="27">
        <v>1.76</v>
      </c>
      <c r="M58" s="24">
        <f t="shared" si="58"/>
        <v>5.452</v>
      </c>
      <c r="N58" s="27">
        <v>1.585</v>
      </c>
      <c r="O58" s="27">
        <v>1.6879999999999999</v>
      </c>
      <c r="P58" s="27">
        <v>1.774</v>
      </c>
      <c r="Q58" s="27">
        <v>1.978</v>
      </c>
      <c r="R58" s="24">
        <f t="shared" ref="R58:R72" si="60">SUM(N58:Q58)</f>
        <v>7.0249999999999995</v>
      </c>
      <c r="S58" s="27">
        <v>1.9330000000000001</v>
      </c>
      <c r="T58" s="27">
        <v>2.13</v>
      </c>
      <c r="U58" s="27">
        <v>2.177</v>
      </c>
      <c r="V58" s="27">
        <v>3.919</v>
      </c>
      <c r="W58" s="24">
        <f t="shared" ref="W58:W72" si="61">SUM(S58:V58)</f>
        <v>10.159000000000001</v>
      </c>
      <c r="X58" s="27">
        <v>2.2679999999999998</v>
      </c>
      <c r="Y58" s="27">
        <v>1.641</v>
      </c>
      <c r="Z58" s="27">
        <v>2.1179999999999999</v>
      </c>
      <c r="AA58" s="27">
        <v>1.9570000000000001</v>
      </c>
      <c r="AB58" s="24">
        <f t="shared" ref="AB58:AB72" si="62">SUM(X58:AA58)</f>
        <v>7.9839999999999991</v>
      </c>
      <c r="AC58" s="27">
        <v>2.0939999999999999</v>
      </c>
      <c r="AD58" s="27">
        <v>2.0510000000000002</v>
      </c>
      <c r="AE58" s="27">
        <v>2.56</v>
      </c>
      <c r="AF58" s="27">
        <v>4.0069999999999997</v>
      </c>
      <c r="AG58" s="24">
        <f t="shared" ref="AG58:AG72" si="63">SUM(AC58:AF58)</f>
        <v>10.712</v>
      </c>
      <c r="AH58" s="27">
        <v>2.375</v>
      </c>
      <c r="AI58" s="27">
        <v>4.7309999999999999</v>
      </c>
      <c r="AJ58" s="27">
        <v>3.8839999999999999</v>
      </c>
      <c r="AK58" s="27">
        <v>6.3040000000000003</v>
      </c>
      <c r="AL58" s="24">
        <f t="shared" ref="AL58:AL72" si="64">SUM(AH58:AK58)</f>
        <v>17.294</v>
      </c>
      <c r="AM58" s="27">
        <v>3.766</v>
      </c>
      <c r="AN58" s="27">
        <v>4.3840000000000003</v>
      </c>
      <c r="AO58" s="27">
        <v>4.1760000000000002</v>
      </c>
      <c r="AP58" s="27">
        <v>9.1229999999999993</v>
      </c>
      <c r="AQ58" s="24">
        <f>SUM(AM58:AP58)</f>
        <v>21.448999999999998</v>
      </c>
      <c r="AR58" s="27">
        <v>4.8550000000000004</v>
      </c>
      <c r="AS58" s="27">
        <v>10.71</v>
      </c>
      <c r="AT58" s="27">
        <v>5.3810000000000002</v>
      </c>
      <c r="AU58" s="27">
        <v>5.2140000000000004</v>
      </c>
      <c r="AV58" s="24">
        <f>SUM(AR58:AU58)</f>
        <v>26.160000000000004</v>
      </c>
      <c r="AW58" s="27">
        <v>4.5209999999999999</v>
      </c>
      <c r="AX58" s="27">
        <v>4.2329999999999997</v>
      </c>
      <c r="AY58" s="27">
        <v>3.9390000000000001</v>
      </c>
      <c r="AZ58" s="27">
        <v>4.2140000000000004</v>
      </c>
      <c r="BA58" s="24">
        <f>SUM(AW58:AZ58)</f>
        <v>16.907</v>
      </c>
      <c r="BB58" s="27">
        <v>4.05</v>
      </c>
      <c r="BC58" s="26"/>
      <c r="BD58" s="26"/>
      <c r="BE58" s="26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22"/>
    </row>
    <row r="59" spans="1:73">
      <c r="C59" s="1" t="s">
        <v>47</v>
      </c>
      <c r="D59" s="29">
        <f t="shared" ref="D59:AM59" si="65">SUM(D57:D58)</f>
        <v>50.881</v>
      </c>
      <c r="E59" s="29">
        <f t="shared" si="65"/>
        <v>64.566999999999993</v>
      </c>
      <c r="F59" s="29">
        <f t="shared" si="65"/>
        <v>73.292999999999992</v>
      </c>
      <c r="G59" s="29">
        <f t="shared" si="65"/>
        <v>83.536000000000001</v>
      </c>
      <c r="H59" s="18">
        <f t="shared" si="59"/>
        <v>272.27699999999999</v>
      </c>
      <c r="I59" s="29">
        <f t="shared" si="65"/>
        <v>102.53</v>
      </c>
      <c r="J59" s="29">
        <f t="shared" si="65"/>
        <v>129.53900000000002</v>
      </c>
      <c r="K59" s="29">
        <f t="shared" si="65"/>
        <v>175.51499999999999</v>
      </c>
      <c r="L59" s="29">
        <f t="shared" si="65"/>
        <v>183.703</v>
      </c>
      <c r="M59" s="18">
        <f t="shared" si="58"/>
        <v>591.28700000000003</v>
      </c>
      <c r="N59" s="29">
        <f t="shared" si="65"/>
        <v>196.23699999999999</v>
      </c>
      <c r="O59" s="29">
        <f t="shared" si="65"/>
        <v>208.25199999999998</v>
      </c>
      <c r="P59" s="29">
        <f t="shared" si="65"/>
        <v>232.16</v>
      </c>
      <c r="Q59" s="29">
        <f t="shared" si="65"/>
        <v>235.774</v>
      </c>
      <c r="R59" s="18">
        <f t="shared" si="60"/>
        <v>872.423</v>
      </c>
      <c r="S59" s="29">
        <f t="shared" si="65"/>
        <v>246.91899999999998</v>
      </c>
      <c r="T59" s="29">
        <f t="shared" si="65"/>
        <v>291.23</v>
      </c>
      <c r="U59" s="29">
        <f t="shared" si="65"/>
        <v>306.584</v>
      </c>
      <c r="V59" s="29">
        <f t="shared" si="65"/>
        <v>328.142</v>
      </c>
      <c r="W59" s="18">
        <f t="shared" si="61"/>
        <v>1172.875</v>
      </c>
      <c r="X59" s="29">
        <f t="shared" si="65"/>
        <v>309.303</v>
      </c>
      <c r="Y59" s="29">
        <f t="shared" si="65"/>
        <v>333.74700000000001</v>
      </c>
      <c r="Z59" s="29">
        <f t="shared" si="65"/>
        <v>340.87200000000001</v>
      </c>
      <c r="AA59" s="29">
        <f t="shared" si="65"/>
        <v>340.88099999999997</v>
      </c>
      <c r="AB59" s="18">
        <f t="shared" si="62"/>
        <v>1324.8029999999999</v>
      </c>
      <c r="AC59" s="29">
        <f t="shared" si="65"/>
        <v>336.01</v>
      </c>
      <c r="AD59" s="29">
        <f t="shared" si="65"/>
        <v>381.161</v>
      </c>
      <c r="AE59" s="29">
        <f t="shared" si="65"/>
        <v>374.18099999999998</v>
      </c>
      <c r="AF59" s="29">
        <f t="shared" si="65"/>
        <v>396.62099999999998</v>
      </c>
      <c r="AG59" s="18">
        <f t="shared" si="63"/>
        <v>1487.973</v>
      </c>
      <c r="AH59" s="29">
        <f t="shared" si="65"/>
        <v>376.053</v>
      </c>
      <c r="AI59" s="29">
        <f t="shared" si="65"/>
        <v>394.38599999999997</v>
      </c>
      <c r="AJ59" s="29">
        <f t="shared" si="65"/>
        <v>411.85500000000002</v>
      </c>
      <c r="AK59" s="29">
        <f t="shared" si="65"/>
        <v>436.399</v>
      </c>
      <c r="AL59" s="18">
        <f t="shared" si="64"/>
        <v>1618.6929999999998</v>
      </c>
      <c r="AM59" s="29">
        <f t="shared" si="65"/>
        <v>444.613</v>
      </c>
      <c r="AN59" s="29">
        <f t="shared" ref="AN59:AU59" si="66">SUM(AN57:AN58)</f>
        <v>500.47900000000004</v>
      </c>
      <c r="AO59" s="29">
        <f t="shared" si="66"/>
        <v>469.37299999999999</v>
      </c>
      <c r="AP59" s="29">
        <f t="shared" si="66"/>
        <v>476.45699999999999</v>
      </c>
      <c r="AQ59" s="18">
        <f t="shared" si="66"/>
        <v>1890.9220000000003</v>
      </c>
      <c r="AR59" s="29">
        <f t="shared" si="66"/>
        <v>508.18600000000004</v>
      </c>
      <c r="AS59" s="29">
        <f t="shared" si="66"/>
        <v>534.13300000000004</v>
      </c>
      <c r="AT59" s="29">
        <f t="shared" si="66"/>
        <v>537.702</v>
      </c>
      <c r="AU59" s="29">
        <f t="shared" si="66"/>
        <v>581.74</v>
      </c>
      <c r="AV59" s="18">
        <f t="shared" ref="AV59:BB59" si="67">SUM(AV57:AV58)</f>
        <v>2161.7609999999995</v>
      </c>
      <c r="AW59" s="29">
        <f t="shared" si="67"/>
        <v>534.726</v>
      </c>
      <c r="AX59" s="29">
        <f t="shared" si="67"/>
        <v>562.43599999999992</v>
      </c>
      <c r="AY59" s="29">
        <f t="shared" si="67"/>
        <v>600.88799999999992</v>
      </c>
      <c r="AZ59" s="29">
        <f t="shared" si="67"/>
        <v>665.51700000000005</v>
      </c>
      <c r="BA59" s="18">
        <f t="shared" si="67"/>
        <v>2363.567</v>
      </c>
      <c r="BB59" s="29">
        <f t="shared" si="67"/>
        <v>607.5809999999999</v>
      </c>
      <c r="BC59" s="32"/>
      <c r="BD59" s="32"/>
      <c r="BE59" s="32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22"/>
    </row>
    <row r="60" spans="1:73" ht="15.6" hidden="1" outlineLevel="1">
      <c r="C60" s="16" t="s">
        <v>48</v>
      </c>
      <c r="D60" s="27">
        <v>2.8090000000000002</v>
      </c>
      <c r="E60" s="27">
        <v>3.37</v>
      </c>
      <c r="F60" s="27">
        <v>3.9009999999999998</v>
      </c>
      <c r="G60" s="27">
        <v>3.8620000000000001</v>
      </c>
      <c r="H60" s="24">
        <f t="shared" si="59"/>
        <v>13.942</v>
      </c>
      <c r="I60" s="27">
        <v>7.7439999999999998</v>
      </c>
      <c r="J60" s="27">
        <v>15.37</v>
      </c>
      <c r="K60" s="27">
        <v>32.628999999999998</v>
      </c>
      <c r="L60" s="27">
        <v>25.763000000000002</v>
      </c>
      <c r="M60" s="24">
        <f t="shared" si="58"/>
        <v>81.506</v>
      </c>
      <c r="N60" s="27">
        <v>27.22</v>
      </c>
      <c r="O60" s="27">
        <v>25.030999999999999</v>
      </c>
      <c r="P60" s="27">
        <v>24.251999999999999</v>
      </c>
      <c r="Q60" s="27">
        <v>25.643000000000001</v>
      </c>
      <c r="R60" s="24">
        <f t="shared" si="60"/>
        <v>102.146</v>
      </c>
      <c r="S60" s="27">
        <v>30.923999999999999</v>
      </c>
      <c r="T60" s="27">
        <v>30.692</v>
      </c>
      <c r="U60" s="27">
        <v>26.994</v>
      </c>
      <c r="V60" s="27">
        <v>28.808</v>
      </c>
      <c r="W60" s="24">
        <f t="shared" si="61"/>
        <v>117.41800000000001</v>
      </c>
      <c r="X60" s="27">
        <v>28.297999999999998</v>
      </c>
      <c r="Y60" s="27">
        <v>21.812999999999999</v>
      </c>
      <c r="Z60" s="27">
        <v>28.385000000000002</v>
      </c>
      <c r="AA60" s="27">
        <v>24.03</v>
      </c>
      <c r="AB60" s="24">
        <f t="shared" si="62"/>
        <v>102.526</v>
      </c>
      <c r="AC60" s="27">
        <v>23.439</v>
      </c>
      <c r="AD60" s="27">
        <v>23.98</v>
      </c>
      <c r="AE60" s="27">
        <v>24.311</v>
      </c>
      <c r="AF60" s="27">
        <v>33.655999999999999</v>
      </c>
      <c r="AG60" s="24">
        <f t="shared" si="63"/>
        <v>105.386</v>
      </c>
      <c r="AH60" s="27">
        <v>25.065000000000001</v>
      </c>
      <c r="AI60" s="27">
        <v>28.672000000000001</v>
      </c>
      <c r="AJ60" s="27">
        <v>31.202999999999999</v>
      </c>
      <c r="AK60" s="27">
        <v>25.248000000000001</v>
      </c>
      <c r="AL60" s="24">
        <f t="shared" si="64"/>
        <v>110.188</v>
      </c>
      <c r="AM60" s="27">
        <v>33.918999999999997</v>
      </c>
      <c r="AN60" s="27">
        <v>34.713999999999999</v>
      </c>
      <c r="AO60" s="27">
        <v>26.574000000000002</v>
      </c>
      <c r="AP60" s="27">
        <v>26.337</v>
      </c>
      <c r="AQ60" s="24">
        <f>SUM(AM60:AP60)</f>
        <v>121.544</v>
      </c>
      <c r="AR60" s="27">
        <v>33.506</v>
      </c>
      <c r="AS60" s="27">
        <v>27.675999999999998</v>
      </c>
      <c r="AT60" s="27">
        <v>31.4</v>
      </c>
      <c r="AU60" s="27">
        <v>35.347999999999999</v>
      </c>
      <c r="AV60" s="24">
        <f>SUM(AR60:AU60)</f>
        <v>127.92999999999999</v>
      </c>
      <c r="AW60" s="27">
        <v>28.657</v>
      </c>
      <c r="AX60" s="27">
        <v>28.007999999999999</v>
      </c>
      <c r="AY60" s="27">
        <v>42.094999999999999</v>
      </c>
      <c r="AZ60" s="27">
        <v>50.156999999999996</v>
      </c>
      <c r="BA60" s="24">
        <f>SUM(AW60:AZ60)</f>
        <v>148.91699999999997</v>
      </c>
      <c r="BB60" s="27">
        <v>40.189</v>
      </c>
      <c r="BC60" s="26"/>
      <c r="BD60" s="26"/>
      <c r="BE60" s="26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22"/>
    </row>
    <row r="61" spans="1:73" collapsed="1">
      <c r="C61" s="1" t="s">
        <v>0</v>
      </c>
      <c r="D61" s="32">
        <f t="shared" ref="D61:AV61" si="68">D59-D60</f>
        <v>48.072000000000003</v>
      </c>
      <c r="E61" s="32">
        <f t="shared" si="68"/>
        <v>61.196999999999996</v>
      </c>
      <c r="F61" s="32">
        <f t="shared" si="68"/>
        <v>69.391999999999996</v>
      </c>
      <c r="G61" s="32">
        <f t="shared" si="68"/>
        <v>79.674000000000007</v>
      </c>
      <c r="H61" s="18">
        <f t="shared" si="59"/>
        <v>258.33500000000004</v>
      </c>
      <c r="I61" s="32">
        <f t="shared" si="68"/>
        <v>94.786000000000001</v>
      </c>
      <c r="J61" s="32">
        <f t="shared" si="68"/>
        <v>114.16900000000001</v>
      </c>
      <c r="K61" s="32">
        <f t="shared" si="68"/>
        <v>142.886</v>
      </c>
      <c r="L61" s="32">
        <f t="shared" si="68"/>
        <v>157.94</v>
      </c>
      <c r="M61" s="18">
        <f t="shared" si="58"/>
        <v>509.78100000000001</v>
      </c>
      <c r="N61" s="32">
        <f t="shared" si="68"/>
        <v>169.017</v>
      </c>
      <c r="O61" s="32">
        <f t="shared" si="68"/>
        <v>183.22099999999998</v>
      </c>
      <c r="P61" s="32">
        <f t="shared" si="68"/>
        <v>207.90799999999999</v>
      </c>
      <c r="Q61" s="32">
        <f t="shared" si="68"/>
        <v>210.131</v>
      </c>
      <c r="R61" s="18">
        <f t="shared" si="60"/>
        <v>770.27699999999993</v>
      </c>
      <c r="S61" s="32">
        <f t="shared" si="68"/>
        <v>215.99499999999998</v>
      </c>
      <c r="T61" s="32">
        <f t="shared" si="68"/>
        <v>260.53800000000001</v>
      </c>
      <c r="U61" s="32">
        <f t="shared" si="68"/>
        <v>279.59000000000003</v>
      </c>
      <c r="V61" s="32">
        <f t="shared" si="68"/>
        <v>299.334</v>
      </c>
      <c r="W61" s="18">
        <f t="shared" si="61"/>
        <v>1055.4570000000001</v>
      </c>
      <c r="X61" s="32">
        <f t="shared" si="68"/>
        <v>281.005</v>
      </c>
      <c r="Y61" s="32">
        <f t="shared" si="68"/>
        <v>311.93400000000003</v>
      </c>
      <c r="Z61" s="32">
        <f t="shared" si="68"/>
        <v>312.48700000000002</v>
      </c>
      <c r="AA61" s="32">
        <f t="shared" si="68"/>
        <v>316.851</v>
      </c>
      <c r="AB61" s="18">
        <f t="shared" si="62"/>
        <v>1222.277</v>
      </c>
      <c r="AC61" s="32">
        <f t="shared" si="68"/>
        <v>312.57099999999997</v>
      </c>
      <c r="AD61" s="32">
        <f t="shared" si="68"/>
        <v>357.18099999999998</v>
      </c>
      <c r="AE61" s="32">
        <f t="shared" si="68"/>
        <v>349.87</v>
      </c>
      <c r="AF61" s="32">
        <f t="shared" si="68"/>
        <v>362.96499999999997</v>
      </c>
      <c r="AG61" s="18">
        <f t="shared" si="63"/>
        <v>1382.587</v>
      </c>
      <c r="AH61" s="32">
        <f t="shared" si="68"/>
        <v>350.988</v>
      </c>
      <c r="AI61" s="32">
        <f t="shared" si="68"/>
        <v>365.71399999999994</v>
      </c>
      <c r="AJ61" s="32">
        <f t="shared" si="68"/>
        <v>380.65200000000004</v>
      </c>
      <c r="AK61" s="32">
        <f t="shared" si="68"/>
        <v>411.15100000000001</v>
      </c>
      <c r="AL61" s="18">
        <f t="shared" si="64"/>
        <v>1508.5050000000001</v>
      </c>
      <c r="AM61" s="32">
        <f t="shared" si="68"/>
        <v>410.69400000000002</v>
      </c>
      <c r="AN61" s="32">
        <f t="shared" si="68"/>
        <v>465.76500000000004</v>
      </c>
      <c r="AO61" s="32">
        <f t="shared" si="68"/>
        <v>442.79899999999998</v>
      </c>
      <c r="AP61" s="32">
        <f t="shared" si="68"/>
        <v>450.12</v>
      </c>
      <c r="AQ61" s="18">
        <f t="shared" si="68"/>
        <v>1769.3780000000002</v>
      </c>
      <c r="AR61" s="32">
        <f t="shared" si="68"/>
        <v>474.68000000000006</v>
      </c>
      <c r="AS61" s="32">
        <f t="shared" si="68"/>
        <v>506.45700000000005</v>
      </c>
      <c r="AT61" s="32">
        <f t="shared" si="68"/>
        <v>506.30200000000002</v>
      </c>
      <c r="AU61" s="32">
        <f t="shared" si="68"/>
        <v>546.39200000000005</v>
      </c>
      <c r="AV61" s="18">
        <f t="shared" si="68"/>
        <v>2033.8309999999994</v>
      </c>
      <c r="AW61" s="32">
        <f t="shared" ref="AW61:BB61" si="69">AW59-AW60</f>
        <v>506.06900000000002</v>
      </c>
      <c r="AX61" s="32">
        <f t="shared" si="69"/>
        <v>534.42799999999988</v>
      </c>
      <c r="AY61" s="32">
        <f t="shared" si="69"/>
        <v>558.79299999999989</v>
      </c>
      <c r="AZ61" s="32">
        <f t="shared" si="69"/>
        <v>615.36</v>
      </c>
      <c r="BA61" s="18">
        <f t="shared" si="69"/>
        <v>2214.65</v>
      </c>
      <c r="BB61" s="32">
        <f t="shared" si="69"/>
        <v>567.39199999999994</v>
      </c>
      <c r="BC61" s="32"/>
      <c r="BD61" s="32"/>
      <c r="BE61" s="32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22"/>
    </row>
    <row r="62" spans="1:73">
      <c r="C62" s="16" t="s">
        <v>49</v>
      </c>
      <c r="D62" s="20">
        <v>19.911000000000001</v>
      </c>
      <c r="E62" s="20">
        <v>22.094000000000001</v>
      </c>
      <c r="F62" s="20">
        <v>30.547000000000001</v>
      </c>
      <c r="G62" s="20">
        <v>36.384</v>
      </c>
      <c r="H62" s="18">
        <f t="shared" si="59"/>
        <v>108.93600000000001</v>
      </c>
      <c r="I62" s="20">
        <v>44.356000000000002</v>
      </c>
      <c r="J62" s="20">
        <v>60.637999999999998</v>
      </c>
      <c r="K62" s="20">
        <v>60.923999999999999</v>
      </c>
      <c r="L62" s="20">
        <v>61.378</v>
      </c>
      <c r="M62" s="18">
        <f t="shared" si="58"/>
        <v>227.29599999999999</v>
      </c>
      <c r="N62" s="20">
        <v>70.528000000000006</v>
      </c>
      <c r="O62" s="20">
        <v>77.506</v>
      </c>
      <c r="P62" s="20">
        <v>74.97</v>
      </c>
      <c r="Q62" s="20">
        <v>81.299000000000007</v>
      </c>
      <c r="R62" s="18">
        <f t="shared" si="60"/>
        <v>304.303</v>
      </c>
      <c r="S62" s="20">
        <v>106.363</v>
      </c>
      <c r="T62" s="20">
        <v>100.556</v>
      </c>
      <c r="U62" s="20">
        <v>93.501000000000005</v>
      </c>
      <c r="V62" s="20">
        <v>105.694</v>
      </c>
      <c r="W62" s="18">
        <f t="shared" si="61"/>
        <v>406.11399999999998</v>
      </c>
      <c r="X62" s="20">
        <v>112.38800000000001</v>
      </c>
      <c r="Y62" s="20">
        <v>107.13200000000001</v>
      </c>
      <c r="Z62" s="20">
        <v>104.044</v>
      </c>
      <c r="AA62" s="20">
        <v>125.55500000000001</v>
      </c>
      <c r="AB62" s="18">
        <f t="shared" si="62"/>
        <v>449.11900000000003</v>
      </c>
      <c r="AC62" s="20">
        <v>128.76499999999999</v>
      </c>
      <c r="AD62" s="20">
        <v>122.61799999999999</v>
      </c>
      <c r="AE62" s="20">
        <v>124.36799999999999</v>
      </c>
      <c r="AF62" s="20">
        <v>127.14100000000001</v>
      </c>
      <c r="AG62" s="18">
        <f t="shared" si="63"/>
        <v>502.892</v>
      </c>
      <c r="AH62" s="20">
        <v>144.255</v>
      </c>
      <c r="AI62" s="20">
        <v>132.328</v>
      </c>
      <c r="AJ62" s="20">
        <v>124.523</v>
      </c>
      <c r="AK62" s="20">
        <v>143.05000000000001</v>
      </c>
      <c r="AL62" s="18">
        <f t="shared" si="64"/>
        <v>544.15599999999995</v>
      </c>
      <c r="AM62" s="20">
        <v>207.21299999999999</v>
      </c>
      <c r="AN62" s="20">
        <v>158.57900000000001</v>
      </c>
      <c r="AO62" s="20">
        <v>155.87299999999999</v>
      </c>
      <c r="AP62" s="20">
        <v>161.86500000000001</v>
      </c>
      <c r="AQ62" s="18">
        <f t="shared" ref="AQ62:AQ71" si="70">SUM(AM62:AP62)</f>
        <v>683.53</v>
      </c>
      <c r="AR62" s="20">
        <v>167.947</v>
      </c>
      <c r="AS62" s="20">
        <v>176.01400000000001</v>
      </c>
      <c r="AT62" s="20">
        <v>178.70599999999999</v>
      </c>
      <c r="AU62" s="20">
        <v>214.27500000000001</v>
      </c>
      <c r="AV62" s="18">
        <f t="shared" ref="AV62:AV71" si="71">SUM(AR62:AU62)</f>
        <v>736.94200000000001</v>
      </c>
      <c r="AW62" s="20">
        <v>208.4</v>
      </c>
      <c r="AX62" s="20">
        <v>191.40600000000001</v>
      </c>
      <c r="AY62" s="20">
        <v>207.255</v>
      </c>
      <c r="AZ62" s="20">
        <v>247.172</v>
      </c>
      <c r="BA62" s="18">
        <f t="shared" ref="BA62:BA71" si="72">SUM(AW62:AZ62)</f>
        <v>854.23300000000006</v>
      </c>
      <c r="BB62" s="20">
        <v>260.50799999999998</v>
      </c>
      <c r="BC62" s="32"/>
      <c r="BD62" s="32"/>
      <c r="BE62" s="32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22"/>
    </row>
    <row r="63" spans="1:73">
      <c r="C63" s="16" t="s">
        <v>50</v>
      </c>
      <c r="D63" s="20">
        <v>3.6949999999999998</v>
      </c>
      <c r="E63" s="20">
        <v>3.3820000000000001</v>
      </c>
      <c r="F63" s="20">
        <v>3.2789999999999999</v>
      </c>
      <c r="G63" s="20">
        <v>3.7639999999999998</v>
      </c>
      <c r="H63" s="18">
        <f t="shared" si="59"/>
        <v>14.12</v>
      </c>
      <c r="I63" s="20">
        <v>3.9590000000000001</v>
      </c>
      <c r="J63" s="20">
        <v>2.3210000000000002</v>
      </c>
      <c r="K63" s="20">
        <v>6.92</v>
      </c>
      <c r="L63" s="20">
        <v>7.2770000000000001</v>
      </c>
      <c r="M63" s="18">
        <f t="shared" si="58"/>
        <v>20.477</v>
      </c>
      <c r="N63" s="20">
        <v>6.7469999999999999</v>
      </c>
      <c r="O63" s="20">
        <v>9.25</v>
      </c>
      <c r="P63" s="20">
        <v>12.814</v>
      </c>
      <c r="Q63" s="20">
        <v>13.808999999999999</v>
      </c>
      <c r="R63" s="18">
        <f t="shared" si="60"/>
        <v>42.62</v>
      </c>
      <c r="S63" s="20">
        <v>18.109000000000002</v>
      </c>
      <c r="T63" s="20">
        <v>20.09</v>
      </c>
      <c r="U63" s="20">
        <v>22.422999999999998</v>
      </c>
      <c r="V63" s="20">
        <v>24.559000000000001</v>
      </c>
      <c r="W63" s="18">
        <f t="shared" si="61"/>
        <v>85.180999999999997</v>
      </c>
      <c r="X63" s="20">
        <v>27.181000000000001</v>
      </c>
      <c r="Y63" s="20">
        <v>27.832999999999998</v>
      </c>
      <c r="Z63" s="20">
        <v>50.783999999999999</v>
      </c>
      <c r="AA63" s="20">
        <v>29.454999999999998</v>
      </c>
      <c r="AB63" s="18">
        <f t="shared" si="62"/>
        <v>135.25299999999999</v>
      </c>
      <c r="AC63" s="20">
        <v>31.251999999999999</v>
      </c>
      <c r="AD63" s="20">
        <v>39.091000000000001</v>
      </c>
      <c r="AE63" s="20">
        <v>47.795999999999999</v>
      </c>
      <c r="AF63" s="20">
        <v>44.158000000000001</v>
      </c>
      <c r="AG63" s="18">
        <f t="shared" si="63"/>
        <v>162.29700000000003</v>
      </c>
      <c r="AH63" s="20">
        <v>44.927999999999997</v>
      </c>
      <c r="AI63" s="20">
        <v>40.156999999999996</v>
      </c>
      <c r="AJ63" s="20">
        <v>47.362000000000002</v>
      </c>
      <c r="AK63" s="20">
        <v>65.995000000000005</v>
      </c>
      <c r="AL63" s="18">
        <f t="shared" si="64"/>
        <v>198.44200000000001</v>
      </c>
      <c r="AM63" s="20">
        <v>62.667000000000002</v>
      </c>
      <c r="AN63" s="20">
        <v>56.131999999999998</v>
      </c>
      <c r="AO63" s="20">
        <v>51.16</v>
      </c>
      <c r="AP63" s="20">
        <v>56.656999999999996</v>
      </c>
      <c r="AQ63" s="18">
        <f t="shared" si="70"/>
        <v>226.61599999999999</v>
      </c>
      <c r="AR63" s="20">
        <v>60.104999999999997</v>
      </c>
      <c r="AS63" s="20">
        <v>62.384</v>
      </c>
      <c r="AT63" s="20">
        <v>79.855000000000004</v>
      </c>
      <c r="AU63" s="20">
        <v>97.382000000000005</v>
      </c>
      <c r="AV63" s="18">
        <f t="shared" si="71"/>
        <v>299.726</v>
      </c>
      <c r="AW63" s="20">
        <v>86.106999999999999</v>
      </c>
      <c r="AX63" s="20">
        <v>78.921999999999997</v>
      </c>
      <c r="AY63" s="20">
        <v>78.647000000000006</v>
      </c>
      <c r="AZ63" s="20">
        <v>91.698999999999998</v>
      </c>
      <c r="BA63" s="18">
        <f t="shared" si="72"/>
        <v>335.375</v>
      </c>
      <c r="BB63" s="20">
        <v>76.572999999999993</v>
      </c>
      <c r="BC63" s="32"/>
      <c r="BD63" s="32"/>
      <c r="BE63" s="32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22"/>
    </row>
    <row r="64" spans="1:73" ht="15.6">
      <c r="C64" s="16" t="s">
        <v>51</v>
      </c>
      <c r="D64" s="27">
        <v>1.8620000000000001</v>
      </c>
      <c r="E64" s="27">
        <v>1.8620000000000001</v>
      </c>
      <c r="F64" s="27">
        <v>1.8620000000000001</v>
      </c>
      <c r="G64" s="27">
        <v>1.8620000000000001</v>
      </c>
      <c r="H64" s="24">
        <f t="shared" si="59"/>
        <v>7.4480000000000004</v>
      </c>
      <c r="I64" s="27">
        <v>10.731999999999999</v>
      </c>
      <c r="J64" s="27">
        <v>15.750999999999999</v>
      </c>
      <c r="K64" s="27">
        <v>19.742000000000001</v>
      </c>
      <c r="L64" s="27">
        <v>21.907</v>
      </c>
      <c r="M64" s="24">
        <f t="shared" si="58"/>
        <v>68.131999999999991</v>
      </c>
      <c r="N64" s="27">
        <v>23.555</v>
      </c>
      <c r="O64" s="27">
        <v>19.399000000000001</v>
      </c>
      <c r="P64" s="27">
        <v>19.564</v>
      </c>
      <c r="Q64" s="27">
        <v>20.524000000000001</v>
      </c>
      <c r="R64" s="24">
        <f t="shared" si="60"/>
        <v>83.042000000000002</v>
      </c>
      <c r="S64" s="27">
        <v>158.18199999999999</v>
      </c>
      <c r="T64" s="27">
        <v>65.600999999999999</v>
      </c>
      <c r="U64" s="27">
        <v>105.63</v>
      </c>
      <c r="V64" s="27">
        <v>39.161999999999999</v>
      </c>
      <c r="W64" s="24">
        <f t="shared" si="61"/>
        <v>368.57499999999999</v>
      </c>
      <c r="X64" s="27">
        <v>24.677</v>
      </c>
      <c r="Y64" s="27">
        <v>23.667999999999999</v>
      </c>
      <c r="Z64" s="27">
        <v>26.126999999999999</v>
      </c>
      <c r="AA64" s="27">
        <v>55.213000000000001</v>
      </c>
      <c r="AB64" s="24">
        <f t="shared" si="62"/>
        <v>129.685</v>
      </c>
      <c r="AC64" s="27">
        <v>31.391999999999999</v>
      </c>
      <c r="AD64" s="27">
        <v>26.736999999999998</v>
      </c>
      <c r="AE64" s="27">
        <v>41.453000000000003</v>
      </c>
      <c r="AF64" s="27">
        <v>26.161999999999999</v>
      </c>
      <c r="AG64" s="24">
        <f t="shared" si="63"/>
        <v>125.744</v>
      </c>
      <c r="AH64" s="27">
        <v>25.664999999999999</v>
      </c>
      <c r="AI64" s="27">
        <v>28.186</v>
      </c>
      <c r="AJ64" s="27">
        <v>122.313</v>
      </c>
      <c r="AK64" s="27">
        <v>60.901000000000003</v>
      </c>
      <c r="AL64" s="24">
        <f t="shared" si="64"/>
        <v>237.065</v>
      </c>
      <c r="AM64" s="27">
        <v>53.006999999999998</v>
      </c>
      <c r="AN64" s="27">
        <v>97.855000000000004</v>
      </c>
      <c r="AO64" s="27">
        <v>46.988999999999997</v>
      </c>
      <c r="AP64" s="27">
        <v>46.542999999999999</v>
      </c>
      <c r="AQ64" s="24">
        <f t="shared" si="70"/>
        <v>244.39400000000001</v>
      </c>
      <c r="AR64" s="27">
        <f>56.885+56</f>
        <v>112.88499999999999</v>
      </c>
      <c r="AS64" s="27">
        <f>61.576+2.2</f>
        <v>63.776000000000003</v>
      </c>
      <c r="AT64" s="27">
        <f>62.863+51.775</f>
        <v>114.63800000000001</v>
      </c>
      <c r="AU64" s="27">
        <v>173.49</v>
      </c>
      <c r="AV64" s="24">
        <f t="shared" si="71"/>
        <v>464.78899999999999</v>
      </c>
      <c r="AW64" s="27">
        <f>62.847+202.25+136.139</f>
        <v>401.23599999999999</v>
      </c>
      <c r="AX64" s="27">
        <f>62.974+3</f>
        <v>65.97399999999999</v>
      </c>
      <c r="AY64" s="27">
        <f>66.684+10</f>
        <v>76.683999999999997</v>
      </c>
      <c r="AZ64" s="27">
        <f>67.075+36</f>
        <v>103.075</v>
      </c>
      <c r="BA64" s="24">
        <f t="shared" si="72"/>
        <v>646.96900000000005</v>
      </c>
      <c r="BB64" s="27">
        <v>68.191999999999993</v>
      </c>
      <c r="BC64" s="26"/>
      <c r="BD64" s="26"/>
      <c r="BE64" s="26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22"/>
    </row>
    <row r="65" spans="1:73">
      <c r="C65" s="1" t="s">
        <v>52</v>
      </c>
      <c r="D65" s="29">
        <f>D61-SUM(D62:D64)</f>
        <v>22.603999999999999</v>
      </c>
      <c r="E65" s="29">
        <f>E61-SUM(E62:E64)</f>
        <v>33.858999999999995</v>
      </c>
      <c r="F65" s="29">
        <f>F61-SUM(F62:F64)</f>
        <v>33.703999999999994</v>
      </c>
      <c r="G65" s="29">
        <f>G61-SUM(G62:G64)</f>
        <v>37.664000000000001</v>
      </c>
      <c r="H65" s="18">
        <f t="shared" si="59"/>
        <v>127.83099999999999</v>
      </c>
      <c r="I65" s="29">
        <f>I61-SUM(I62:I64)</f>
        <v>35.738999999999997</v>
      </c>
      <c r="J65" s="29">
        <f>J61-SUM(J62:J64)</f>
        <v>35.459000000000017</v>
      </c>
      <c r="K65" s="29">
        <f>K61-SUM(K62:K64)</f>
        <v>55.3</v>
      </c>
      <c r="L65" s="29">
        <f>L61-SUM(L62:L64)</f>
        <v>67.378</v>
      </c>
      <c r="M65" s="18">
        <f t="shared" si="58"/>
        <v>193.876</v>
      </c>
      <c r="N65" s="29">
        <f>N61-SUM(N62:N64)</f>
        <v>68.186999999999983</v>
      </c>
      <c r="O65" s="29">
        <f>O61-SUM(O62:O64)</f>
        <v>77.065999999999974</v>
      </c>
      <c r="P65" s="29">
        <f>P61-SUM(P62:P64)</f>
        <v>100.56</v>
      </c>
      <c r="Q65" s="29">
        <f>Q61-SUM(Q62:Q64)</f>
        <v>94.498999999999995</v>
      </c>
      <c r="R65" s="18">
        <f t="shared" si="60"/>
        <v>340.31199999999995</v>
      </c>
      <c r="S65" s="29">
        <f>S61-SUM(S62:S64)</f>
        <v>-66.65900000000002</v>
      </c>
      <c r="T65" s="29">
        <f>T61-SUM(T62:T64)</f>
        <v>74.290999999999997</v>
      </c>
      <c r="U65" s="29">
        <f>U61-SUM(U62:U64)</f>
        <v>58.03600000000003</v>
      </c>
      <c r="V65" s="29">
        <f>V61-SUM(V62:V64)</f>
        <v>129.91899999999998</v>
      </c>
      <c r="W65" s="18">
        <f t="shared" si="61"/>
        <v>195.58699999999999</v>
      </c>
      <c r="X65" s="29">
        <f>X61-SUM(X62:X64)</f>
        <v>116.75899999999999</v>
      </c>
      <c r="Y65" s="29">
        <f>Y61-SUM(Y62:Y64)</f>
        <v>153.30100000000002</v>
      </c>
      <c r="Z65" s="29">
        <f>Z61-SUM(Z62:Z64)</f>
        <v>131.53200000000001</v>
      </c>
      <c r="AA65" s="29">
        <f>AA61-SUM(AA62:AA64)</f>
        <v>106.62800000000001</v>
      </c>
      <c r="AB65" s="18">
        <f t="shared" si="62"/>
        <v>508.22</v>
      </c>
      <c r="AC65" s="29">
        <f>AC61-SUM(AC62:AC64)</f>
        <v>121.16199999999998</v>
      </c>
      <c r="AD65" s="29">
        <f>AD61-SUM(AD62:AD64)</f>
        <v>168.73499999999999</v>
      </c>
      <c r="AE65" s="29">
        <f>AE61-SUM(AE62:AE64)</f>
        <v>136.25300000000001</v>
      </c>
      <c r="AF65" s="29">
        <f>AF61-SUM(AF62:AF64)</f>
        <v>165.50399999999996</v>
      </c>
      <c r="AG65" s="18">
        <f t="shared" si="63"/>
        <v>591.654</v>
      </c>
      <c r="AH65" s="29">
        <f>AH61-SUM(AH62:AH64)</f>
        <v>136.14000000000001</v>
      </c>
      <c r="AI65" s="29">
        <f>AI61-SUM(AI62:AI64)</f>
        <v>165.04299999999992</v>
      </c>
      <c r="AJ65" s="29">
        <f>AJ61-SUM(AJ62:AJ64)</f>
        <v>86.454000000000065</v>
      </c>
      <c r="AK65" s="29">
        <f>AK61-SUM(AK62:AK64)</f>
        <v>141.20499999999998</v>
      </c>
      <c r="AL65" s="18">
        <f t="shared" si="64"/>
        <v>528.84199999999998</v>
      </c>
      <c r="AM65" s="29">
        <f t="shared" ref="AM65:BB65" si="73">AM61-SUM(AM62:AM64)</f>
        <v>87.807000000000016</v>
      </c>
      <c r="AN65" s="29">
        <f t="shared" si="73"/>
        <v>153.19900000000001</v>
      </c>
      <c r="AO65" s="29">
        <f t="shared" si="73"/>
        <v>188.77699999999999</v>
      </c>
      <c r="AP65" s="29">
        <f t="shared" si="73"/>
        <v>185.05500000000001</v>
      </c>
      <c r="AQ65" s="18">
        <f t="shared" si="73"/>
        <v>614.83800000000019</v>
      </c>
      <c r="AR65" s="29">
        <f t="shared" si="73"/>
        <v>133.74300000000005</v>
      </c>
      <c r="AS65" s="29">
        <f t="shared" si="73"/>
        <v>204.28300000000002</v>
      </c>
      <c r="AT65" s="29">
        <f t="shared" si="73"/>
        <v>133.10300000000007</v>
      </c>
      <c r="AU65" s="29">
        <f t="shared" si="73"/>
        <v>61.245000000000005</v>
      </c>
      <c r="AV65" s="18">
        <f t="shared" si="73"/>
        <v>532.37399999999934</v>
      </c>
      <c r="AW65" s="29">
        <f t="shared" si="73"/>
        <v>-189.67399999999992</v>
      </c>
      <c r="AX65" s="29">
        <f t="shared" si="73"/>
        <v>198.12599999999992</v>
      </c>
      <c r="AY65" s="29">
        <f t="shared" si="73"/>
        <v>196.20699999999988</v>
      </c>
      <c r="AZ65" s="29">
        <f t="shared" si="73"/>
        <v>173.41400000000004</v>
      </c>
      <c r="BA65" s="18">
        <f t="shared" si="73"/>
        <v>378.07299999999987</v>
      </c>
      <c r="BB65" s="29">
        <f t="shared" si="73"/>
        <v>162.11899999999997</v>
      </c>
      <c r="BC65" s="32"/>
      <c r="BD65" s="32"/>
      <c r="BE65" s="32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22"/>
    </row>
    <row r="66" spans="1:73">
      <c r="C66" s="16" t="s">
        <v>70</v>
      </c>
      <c r="D66" s="20">
        <v>-0.77700000000000002</v>
      </c>
      <c r="E66" s="20">
        <v>-0.65700000000000003</v>
      </c>
      <c r="F66" s="20">
        <v>-0.125</v>
      </c>
      <c r="G66" s="20">
        <v>-4.1000000000000002E-2</v>
      </c>
      <c r="H66" s="18">
        <f t="shared" si="59"/>
        <v>-1.6</v>
      </c>
      <c r="I66" s="20">
        <f>0.0071+-0.0058</f>
        <v>1.3000000000000008E-3</v>
      </c>
      <c r="J66" s="20">
        <v>-1.4810000000000001</v>
      </c>
      <c r="K66" s="20">
        <v>-7.75</v>
      </c>
      <c r="L66" s="20">
        <v>-7.6689999999999996</v>
      </c>
      <c r="M66" s="18">
        <f t="shared" si="58"/>
        <v>-16.898699999999998</v>
      </c>
      <c r="N66" s="20">
        <v>-7.399</v>
      </c>
      <c r="O66" s="20">
        <v>-7.1420000000000003</v>
      </c>
      <c r="P66" s="20">
        <v>-6.202</v>
      </c>
      <c r="Q66" s="20">
        <v>-6.173</v>
      </c>
      <c r="R66" s="18">
        <f t="shared" si="60"/>
        <v>-26.916000000000004</v>
      </c>
      <c r="S66" s="20">
        <v>-10.076000000000001</v>
      </c>
      <c r="T66" s="20">
        <v>-11.429</v>
      </c>
      <c r="U66" s="20">
        <v>-14.53</v>
      </c>
      <c r="V66" s="20">
        <v>-16.678000000000001</v>
      </c>
      <c r="W66" s="18">
        <f t="shared" si="61"/>
        <v>-52.713000000000008</v>
      </c>
      <c r="X66" s="20">
        <v>-16.245000000000001</v>
      </c>
      <c r="Y66" s="20">
        <v>-15.811999999999999</v>
      </c>
      <c r="Z66" s="20">
        <v>-12.65</v>
      </c>
      <c r="AA66" s="20">
        <v>-12.21</v>
      </c>
      <c r="AB66" s="18">
        <f t="shared" si="62"/>
        <v>-56.917000000000002</v>
      </c>
      <c r="AC66" s="20">
        <v>-12.192</v>
      </c>
      <c r="AD66" s="20">
        <v>-12.121</v>
      </c>
      <c r="AE66" s="20">
        <v>-18.498000000000001</v>
      </c>
      <c r="AF66" s="20">
        <v>-19.131</v>
      </c>
      <c r="AG66" s="18">
        <f t="shared" si="63"/>
        <v>-61.942000000000007</v>
      </c>
      <c r="AH66" s="20">
        <v>-18.844000000000001</v>
      </c>
      <c r="AI66" s="20">
        <v>-18.294</v>
      </c>
      <c r="AJ66" s="20">
        <v>-19.192</v>
      </c>
      <c r="AK66" s="20">
        <v>-21.425999999999998</v>
      </c>
      <c r="AL66" s="18">
        <f t="shared" si="64"/>
        <v>-77.756</v>
      </c>
      <c r="AM66" s="20">
        <v>-20.605</v>
      </c>
      <c r="AN66" s="20">
        <v>-19.646000000000001</v>
      </c>
      <c r="AO66" s="20">
        <f>-18.92</f>
        <v>-18.920000000000002</v>
      </c>
      <c r="AP66" s="20">
        <f>-17.904</f>
        <v>-17.904</v>
      </c>
      <c r="AQ66" s="18">
        <f t="shared" si="70"/>
        <v>-77.075000000000003</v>
      </c>
      <c r="AR66" s="20">
        <f>-17.922</f>
        <v>-17.922000000000001</v>
      </c>
      <c r="AS66" s="20">
        <f>-18.234</f>
        <v>-18.234000000000002</v>
      </c>
      <c r="AT66" s="20">
        <v>-17.861000000000001</v>
      </c>
      <c r="AU66" s="20">
        <f>-18.244</f>
        <v>-18.244</v>
      </c>
      <c r="AV66" s="18">
        <f t="shared" si="71"/>
        <v>-72.26100000000001</v>
      </c>
      <c r="AW66" s="20">
        <f>-18.496</f>
        <v>-18.495999999999999</v>
      </c>
      <c r="AX66" s="20">
        <f>-26.21</f>
        <v>-26.21</v>
      </c>
      <c r="AY66" s="20">
        <f>-27.428</f>
        <v>-27.428000000000001</v>
      </c>
      <c r="AZ66" s="20">
        <v>-27.573</v>
      </c>
      <c r="BA66" s="18">
        <f t="shared" si="72"/>
        <v>-99.706999999999994</v>
      </c>
      <c r="BB66" s="20">
        <v>-27.376000000000001</v>
      </c>
      <c r="BC66" s="32"/>
      <c r="BD66" s="32"/>
      <c r="BE66" s="32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22"/>
    </row>
    <row r="67" spans="1:73">
      <c r="C67" s="16" t="s">
        <v>54</v>
      </c>
      <c r="D67" s="20">
        <v>0</v>
      </c>
      <c r="E67" s="20">
        <v>0</v>
      </c>
      <c r="F67" s="20">
        <v>0</v>
      </c>
      <c r="G67" s="20">
        <v>0</v>
      </c>
      <c r="H67" s="18">
        <f t="shared" si="59"/>
        <v>0</v>
      </c>
      <c r="I67" s="20">
        <f t="shared" si="59"/>
        <v>0</v>
      </c>
      <c r="J67" s="20">
        <v>0</v>
      </c>
      <c r="K67" s="20">
        <v>-1.099</v>
      </c>
      <c r="L67" s="20">
        <v>-2.2629999999999999</v>
      </c>
      <c r="M67" s="18">
        <f t="shared" si="58"/>
        <v>-3.3620000000000001</v>
      </c>
      <c r="N67" s="20">
        <v>0.27100000000000002</v>
      </c>
      <c r="O67" s="20">
        <v>-0.38500000000000001</v>
      </c>
      <c r="P67" s="20">
        <v>-0.61399999999999999</v>
      </c>
      <c r="Q67" s="20">
        <v>-0.96899999999999997</v>
      </c>
      <c r="R67" s="18">
        <f t="shared" si="60"/>
        <v>-1.6970000000000001</v>
      </c>
      <c r="S67" s="20">
        <v>0.123</v>
      </c>
      <c r="T67" s="20">
        <v>7.3999999999999996E-2</v>
      </c>
      <c r="U67" s="20">
        <v>6.4829999999999997</v>
      </c>
      <c r="V67" s="20">
        <v>2.0030000000000001</v>
      </c>
      <c r="W67" s="18">
        <f t="shared" si="61"/>
        <v>8.6829999999999998</v>
      </c>
      <c r="X67" s="20">
        <v>2.2450000000000001</v>
      </c>
      <c r="Y67" s="20">
        <v>-1.9139999999999999</v>
      </c>
      <c r="Z67" s="20">
        <v>-0.97699999999999998</v>
      </c>
      <c r="AA67" s="20">
        <v>2.0910000000000002</v>
      </c>
      <c r="AB67" s="18">
        <f t="shared" si="62"/>
        <v>1.4450000000000003</v>
      </c>
      <c r="AC67" s="20">
        <v>-0.81899999999999995</v>
      </c>
      <c r="AD67" s="20">
        <v>0</v>
      </c>
      <c r="AE67" s="20">
        <v>-0.749</v>
      </c>
      <c r="AF67" s="20">
        <v>4.9400000000000004</v>
      </c>
      <c r="AG67" s="18">
        <f t="shared" si="63"/>
        <v>3.3720000000000003</v>
      </c>
      <c r="AH67" s="20">
        <v>-1.464</v>
      </c>
      <c r="AI67" s="20">
        <v>-5.4269999999999996</v>
      </c>
      <c r="AJ67" s="20">
        <v>-2.2240000000000002</v>
      </c>
      <c r="AK67" s="20">
        <v>-0.85399999999999998</v>
      </c>
      <c r="AL67" s="18">
        <f t="shared" si="64"/>
        <v>-9.9689999999999994</v>
      </c>
      <c r="AM67" s="20">
        <v>-1.728</v>
      </c>
      <c r="AN67" s="20">
        <v>-2.6970000000000001</v>
      </c>
      <c r="AO67" s="20">
        <f>-0.756</f>
        <v>-0.75600000000000001</v>
      </c>
      <c r="AP67" s="20">
        <f>-1.694</f>
        <v>-1.694</v>
      </c>
      <c r="AQ67" s="18">
        <f t="shared" si="70"/>
        <v>-6.875</v>
      </c>
      <c r="AR67" s="20">
        <f>-0.611</f>
        <v>-0.61099999999999999</v>
      </c>
      <c r="AS67" s="20">
        <v>-1.9330000000000001</v>
      </c>
      <c r="AT67" s="20">
        <v>-1.0329999999999999</v>
      </c>
      <c r="AU67" s="20">
        <f>-2.234</f>
        <v>-2.234</v>
      </c>
      <c r="AV67" s="18">
        <f t="shared" si="71"/>
        <v>-5.8109999999999999</v>
      </c>
      <c r="AW67" s="20">
        <f>-1.132</f>
        <v>-1.1319999999999999</v>
      </c>
      <c r="AX67" s="20">
        <f>-0.464</f>
        <v>-0.46400000000000002</v>
      </c>
      <c r="AY67" s="20">
        <f>-0.639</f>
        <v>-0.63900000000000001</v>
      </c>
      <c r="AZ67" s="20">
        <v>-1.036</v>
      </c>
      <c r="BA67" s="18">
        <f t="shared" si="72"/>
        <v>-3.2709999999999999</v>
      </c>
      <c r="BB67" s="20">
        <v>0.94299999999999995</v>
      </c>
      <c r="BC67" s="32"/>
      <c r="BD67" s="32"/>
      <c r="BE67" s="32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22"/>
    </row>
    <row r="68" spans="1:73" ht="15.6">
      <c r="C68" s="16" t="s">
        <v>71</v>
      </c>
      <c r="D68" s="27">
        <v>0</v>
      </c>
      <c r="E68" s="27">
        <v>0</v>
      </c>
      <c r="F68" s="27">
        <v>-1.097</v>
      </c>
      <c r="G68" s="27">
        <v>-0.15</v>
      </c>
      <c r="H68" s="24">
        <f t="shared" si="59"/>
        <v>-1.2469999999999999</v>
      </c>
      <c r="I68" s="27">
        <v>0</v>
      </c>
      <c r="J68" s="27">
        <v>-0.24</v>
      </c>
      <c r="K68" s="27">
        <v>0</v>
      </c>
      <c r="L68" s="27">
        <v>0</v>
      </c>
      <c r="M68" s="24">
        <f t="shared" si="58"/>
        <v>-0.24</v>
      </c>
      <c r="N68" s="27">
        <v>0</v>
      </c>
      <c r="O68" s="27">
        <v>-3.7490000000000001</v>
      </c>
      <c r="P68" s="27">
        <v>0</v>
      </c>
      <c r="Q68" s="27">
        <v>0</v>
      </c>
      <c r="R68" s="24">
        <f t="shared" si="60"/>
        <v>-3.7490000000000001</v>
      </c>
      <c r="S68" s="27">
        <v>0</v>
      </c>
      <c r="T68" s="27">
        <v>0</v>
      </c>
      <c r="U68" s="27">
        <v>0</v>
      </c>
      <c r="V68" s="27">
        <v>0</v>
      </c>
      <c r="W68" s="24">
        <f t="shared" si="61"/>
        <v>0</v>
      </c>
      <c r="X68" s="27"/>
      <c r="Y68" s="27">
        <v>-16.815000000000001</v>
      </c>
      <c r="Z68" s="27">
        <v>0</v>
      </c>
      <c r="AA68" s="27"/>
      <c r="AB68" s="24">
        <f t="shared" si="62"/>
        <v>-16.815000000000001</v>
      </c>
      <c r="AC68" s="27">
        <v>0</v>
      </c>
      <c r="AD68" s="27">
        <v>0</v>
      </c>
      <c r="AE68" s="27">
        <v>-0.63800000000000001</v>
      </c>
      <c r="AF68" s="27">
        <v>0</v>
      </c>
      <c r="AG68" s="24">
        <f t="shared" si="63"/>
        <v>-0.63800000000000001</v>
      </c>
      <c r="AH68" s="27">
        <v>0</v>
      </c>
      <c r="AI68" s="27">
        <v>0</v>
      </c>
      <c r="AJ68" s="27">
        <v>0</v>
      </c>
      <c r="AK68" s="27">
        <v>0</v>
      </c>
      <c r="AL68" s="24">
        <f t="shared" si="64"/>
        <v>0</v>
      </c>
      <c r="AM68" s="27">
        <v>0</v>
      </c>
      <c r="AN68" s="27">
        <v>-1.425</v>
      </c>
      <c r="AO68" s="27">
        <f ca="1">AO32+AO109</f>
        <v>0</v>
      </c>
      <c r="AP68" s="27">
        <v>0</v>
      </c>
      <c r="AQ68" s="24">
        <f t="shared" ca="1" si="70"/>
        <v>-1.425</v>
      </c>
      <c r="AR68" s="27">
        <v>0</v>
      </c>
      <c r="AS68" s="26">
        <v>0</v>
      </c>
      <c r="AT68" s="26">
        <v>0</v>
      </c>
      <c r="AU68" s="26">
        <v>0</v>
      </c>
      <c r="AV68" s="24">
        <f t="shared" si="71"/>
        <v>0</v>
      </c>
      <c r="AW68" s="27">
        <v>0</v>
      </c>
      <c r="AX68" s="27">
        <v>0</v>
      </c>
      <c r="AY68" s="27">
        <v>0</v>
      </c>
      <c r="AZ68" s="27">
        <v>0</v>
      </c>
      <c r="BA68" s="24">
        <f t="shared" si="72"/>
        <v>0</v>
      </c>
      <c r="BB68" s="27">
        <v>0</v>
      </c>
      <c r="BC68" s="26"/>
      <c r="BD68" s="26"/>
      <c r="BE68" s="26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2"/>
    </row>
    <row r="69" spans="1:73" s="2" customFormat="1">
      <c r="B69" s="1"/>
      <c r="C69" s="38" t="s">
        <v>56</v>
      </c>
      <c r="D69" s="29">
        <f t="shared" ref="D69:AM69" si="74">D65+SUM(D66:D68)</f>
        <v>21.826999999999998</v>
      </c>
      <c r="E69" s="29">
        <f t="shared" si="74"/>
        <v>33.201999999999998</v>
      </c>
      <c r="F69" s="29">
        <f t="shared" si="74"/>
        <v>32.481999999999992</v>
      </c>
      <c r="G69" s="29">
        <f t="shared" si="74"/>
        <v>37.472999999999999</v>
      </c>
      <c r="H69" s="18">
        <f t="shared" si="59"/>
        <v>124.98399999999999</v>
      </c>
      <c r="I69" s="29">
        <f t="shared" si="74"/>
        <v>35.740299999999998</v>
      </c>
      <c r="J69" s="29">
        <f t="shared" si="74"/>
        <v>33.738000000000014</v>
      </c>
      <c r="K69" s="29">
        <f t="shared" si="74"/>
        <v>46.450999999999993</v>
      </c>
      <c r="L69" s="29">
        <f t="shared" si="74"/>
        <v>57.445999999999998</v>
      </c>
      <c r="M69" s="18">
        <f t="shared" si="58"/>
        <v>173.37530000000001</v>
      </c>
      <c r="N69" s="29">
        <f t="shared" si="74"/>
        <v>61.058999999999983</v>
      </c>
      <c r="O69" s="29">
        <f t="shared" si="74"/>
        <v>65.789999999999978</v>
      </c>
      <c r="P69" s="29">
        <f t="shared" si="74"/>
        <v>93.744</v>
      </c>
      <c r="Q69" s="29">
        <f t="shared" si="74"/>
        <v>87.356999999999999</v>
      </c>
      <c r="R69" s="18">
        <f t="shared" si="60"/>
        <v>307.94999999999993</v>
      </c>
      <c r="S69" s="29">
        <f t="shared" si="74"/>
        <v>-76.612000000000023</v>
      </c>
      <c r="T69" s="29">
        <f t="shared" si="74"/>
        <v>62.935999999999993</v>
      </c>
      <c r="U69" s="29">
        <f t="shared" si="74"/>
        <v>49.989000000000033</v>
      </c>
      <c r="V69" s="29">
        <f t="shared" si="74"/>
        <v>115.24399999999999</v>
      </c>
      <c r="W69" s="18">
        <f t="shared" si="61"/>
        <v>151.55699999999999</v>
      </c>
      <c r="X69" s="29">
        <f t="shared" si="74"/>
        <v>102.75899999999999</v>
      </c>
      <c r="Y69" s="29">
        <f t="shared" si="74"/>
        <v>118.76000000000002</v>
      </c>
      <c r="Z69" s="29">
        <f t="shared" si="74"/>
        <v>117.90500000000002</v>
      </c>
      <c r="AA69" s="29">
        <f t="shared" si="74"/>
        <v>96.509000000000015</v>
      </c>
      <c r="AB69" s="18">
        <f t="shared" si="62"/>
        <v>435.93300000000005</v>
      </c>
      <c r="AC69" s="29">
        <f t="shared" si="74"/>
        <v>108.15099999999998</v>
      </c>
      <c r="AD69" s="29">
        <f t="shared" si="74"/>
        <v>156.61399999999998</v>
      </c>
      <c r="AE69" s="29">
        <f t="shared" si="74"/>
        <v>116.36800000000001</v>
      </c>
      <c r="AF69" s="29">
        <f t="shared" si="74"/>
        <v>151.31299999999996</v>
      </c>
      <c r="AG69" s="18">
        <f t="shared" si="63"/>
        <v>532.44599999999991</v>
      </c>
      <c r="AH69" s="29">
        <f t="shared" si="74"/>
        <v>115.83200000000002</v>
      </c>
      <c r="AI69" s="29">
        <f t="shared" si="74"/>
        <v>141.32199999999992</v>
      </c>
      <c r="AJ69" s="29">
        <f t="shared" si="74"/>
        <v>65.038000000000068</v>
      </c>
      <c r="AK69" s="29">
        <f t="shared" si="74"/>
        <v>118.92499999999998</v>
      </c>
      <c r="AL69" s="18">
        <f t="shared" si="64"/>
        <v>441.11699999999996</v>
      </c>
      <c r="AM69" s="29">
        <f t="shared" si="74"/>
        <v>65.474000000000018</v>
      </c>
      <c r="AN69" s="29">
        <f>AN65+SUM(AN66:AN68)</f>
        <v>129.43100000000001</v>
      </c>
      <c r="AO69" s="29">
        <f ca="1">AO65+SUM(AO66:AO68)</f>
        <v>169.101</v>
      </c>
      <c r="AP69" s="29">
        <f>AP65+SUM(AP66:AP68)</f>
        <v>165.45699999999999</v>
      </c>
      <c r="AQ69" s="18">
        <f ca="1">AQ65+SUM(AQ66:AQ68)</f>
        <v>529.46300000000019</v>
      </c>
      <c r="AR69" s="29">
        <f t="shared" ref="AR69:AY69" si="75">AR65+SUM(AR66:AR68)</f>
        <v>115.21000000000005</v>
      </c>
      <c r="AS69" s="29">
        <f t="shared" si="75"/>
        <v>184.11600000000001</v>
      </c>
      <c r="AT69" s="29">
        <f t="shared" si="75"/>
        <v>114.20900000000006</v>
      </c>
      <c r="AU69" s="29">
        <f t="shared" si="75"/>
        <v>40.767000000000003</v>
      </c>
      <c r="AV69" s="18">
        <f t="shared" si="75"/>
        <v>454.30199999999934</v>
      </c>
      <c r="AW69" s="29">
        <f t="shared" si="75"/>
        <v>-209.30199999999991</v>
      </c>
      <c r="AX69" s="29">
        <f t="shared" si="75"/>
        <v>171.45199999999991</v>
      </c>
      <c r="AY69" s="29">
        <f t="shared" si="75"/>
        <v>168.13999999999987</v>
      </c>
      <c r="AZ69" s="29">
        <f>AZ65+SUM(AZ66:AZ68)</f>
        <v>144.80500000000004</v>
      </c>
      <c r="BA69" s="18">
        <f>BA65+SUM(BA66:BA68)</f>
        <v>275.09499999999986</v>
      </c>
      <c r="BB69" s="29">
        <f>BB65+SUM(BB66:BB68)</f>
        <v>135.68599999999998</v>
      </c>
      <c r="BC69" s="32"/>
      <c r="BD69" s="32"/>
      <c r="BE69" s="32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1"/>
    </row>
    <row r="70" spans="1:73" s="22" customFormat="1">
      <c r="A70" s="2"/>
      <c r="B70" s="1"/>
      <c r="C70" s="16" t="s">
        <v>57</v>
      </c>
      <c r="D70" s="20">
        <v>0</v>
      </c>
      <c r="E70" s="20">
        <v>0</v>
      </c>
      <c r="F70" s="20">
        <v>0</v>
      </c>
      <c r="G70" s="20">
        <v>0</v>
      </c>
      <c r="H70" s="18">
        <f t="shared" si="59"/>
        <v>0</v>
      </c>
      <c r="I70" s="20">
        <v>5.5170000000000003</v>
      </c>
      <c r="J70" s="20">
        <v>6.593</v>
      </c>
      <c r="K70" s="20">
        <v>12.856</v>
      </c>
      <c r="L70" s="20">
        <v>-108.76</v>
      </c>
      <c r="M70" s="18">
        <f t="shared" si="58"/>
        <v>-83.794000000000011</v>
      </c>
      <c r="N70" s="20">
        <v>17.634</v>
      </c>
      <c r="O70" s="20">
        <v>23.605</v>
      </c>
      <c r="P70" s="20">
        <v>18.335000000000001</v>
      </c>
      <c r="Q70" s="20">
        <v>32.064</v>
      </c>
      <c r="R70" s="18">
        <f t="shared" si="60"/>
        <v>91.638000000000005</v>
      </c>
      <c r="S70" s="20">
        <v>17.027000000000001</v>
      </c>
      <c r="T70" s="20">
        <v>19.350000000000001</v>
      </c>
      <c r="U70" s="20">
        <v>24.221</v>
      </c>
      <c r="V70" s="20">
        <v>33.633000000000003</v>
      </c>
      <c r="W70" s="18">
        <f t="shared" si="61"/>
        <v>94.230999999999995</v>
      </c>
      <c r="X70" s="20">
        <v>32.058999999999997</v>
      </c>
      <c r="Y70" s="20">
        <v>30.646999999999998</v>
      </c>
      <c r="Z70" s="20">
        <v>29.945</v>
      </c>
      <c r="AA70" s="20">
        <v>13.747999999999999</v>
      </c>
      <c r="AB70" s="18">
        <f t="shared" si="62"/>
        <v>106.399</v>
      </c>
      <c r="AC70" s="20">
        <v>32.338999999999999</v>
      </c>
      <c r="AD70" s="20">
        <v>42.112000000000002</v>
      </c>
      <c r="AE70" s="20">
        <v>26.437000000000001</v>
      </c>
      <c r="AF70" s="20">
        <v>34.347999999999999</v>
      </c>
      <c r="AG70" s="18">
        <f t="shared" si="63"/>
        <v>135.23599999999999</v>
      </c>
      <c r="AH70" s="20">
        <v>29.16</v>
      </c>
      <c r="AI70" s="20">
        <v>35.515000000000001</v>
      </c>
      <c r="AJ70" s="20">
        <v>1.2390000000000001</v>
      </c>
      <c r="AK70" s="20">
        <v>-113.654</v>
      </c>
      <c r="AL70" s="18">
        <f t="shared" si="64"/>
        <v>-47.739999999999995</v>
      </c>
      <c r="AM70" s="20">
        <v>19.146000000000001</v>
      </c>
      <c r="AN70" s="20">
        <v>36.524000000000001</v>
      </c>
      <c r="AO70" s="20">
        <v>19.347999999999999</v>
      </c>
      <c r="AP70" s="20">
        <v>5.1440000000000001</v>
      </c>
      <c r="AQ70" s="18">
        <f t="shared" si="70"/>
        <v>80.162000000000006</v>
      </c>
      <c r="AR70" s="20">
        <v>29.116</v>
      </c>
      <c r="AS70" s="20">
        <v>-78.650000000000006</v>
      </c>
      <c r="AT70" s="20">
        <v>10.903</v>
      </c>
      <c r="AU70" s="20">
        <f>-34.523</f>
        <v>-34.523000000000003</v>
      </c>
      <c r="AV70" s="18">
        <f t="shared" si="71"/>
        <v>-73.154000000000011</v>
      </c>
      <c r="AW70" s="20">
        <f>-51.287</f>
        <v>-51.286999999999999</v>
      </c>
      <c r="AX70" s="20">
        <v>54.753999999999998</v>
      </c>
      <c r="AY70" s="20">
        <v>19.283000000000001</v>
      </c>
      <c r="AZ70" s="20">
        <v>10.766999999999999</v>
      </c>
      <c r="BA70" s="18">
        <f t="shared" si="72"/>
        <v>33.516999999999996</v>
      </c>
      <c r="BB70" s="20">
        <v>18.018999999999998</v>
      </c>
      <c r="BC70" s="32"/>
      <c r="BD70" s="32"/>
      <c r="BE70" s="32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1"/>
    </row>
    <row r="71" spans="1:73" s="2" customFormat="1" ht="15.6">
      <c r="B71" s="1"/>
      <c r="C71" s="16" t="s">
        <v>51</v>
      </c>
      <c r="D71" s="27">
        <v>0</v>
      </c>
      <c r="E71" s="27">
        <v>0</v>
      </c>
      <c r="F71" s="27">
        <v>0</v>
      </c>
      <c r="G71" s="27">
        <v>0</v>
      </c>
      <c r="H71" s="24">
        <f t="shared" si="59"/>
        <v>0</v>
      </c>
      <c r="I71" s="27">
        <f t="shared" si="59"/>
        <v>0</v>
      </c>
      <c r="J71" s="27">
        <f>SUM(F71:I71)</f>
        <v>0</v>
      </c>
      <c r="K71" s="27">
        <f>SUM(G71:J71)</f>
        <v>0</v>
      </c>
      <c r="L71" s="27">
        <f>SUM(H71:K71)</f>
        <v>0</v>
      </c>
      <c r="M71" s="24">
        <f t="shared" si="58"/>
        <v>0</v>
      </c>
      <c r="N71" s="27">
        <f>SUM(J71:M71)</f>
        <v>0</v>
      </c>
      <c r="O71" s="27">
        <f>SUM(K71:N71)</f>
        <v>0</v>
      </c>
      <c r="P71" s="27">
        <f>SUM(L71:O71)</f>
        <v>0</v>
      </c>
      <c r="Q71" s="27">
        <f>SUM(M71:P71)</f>
        <v>0</v>
      </c>
      <c r="R71" s="24">
        <f t="shared" si="60"/>
        <v>0</v>
      </c>
      <c r="S71" s="27">
        <v>-0.98899999999999999</v>
      </c>
      <c r="T71" s="27">
        <v>-7.2999999999999995E-2</v>
      </c>
      <c r="U71" s="27">
        <v>2E-3</v>
      </c>
      <c r="V71" s="27">
        <v>-1E-3</v>
      </c>
      <c r="W71" s="24">
        <f t="shared" si="61"/>
        <v>-1.0609999999999999</v>
      </c>
      <c r="X71" s="27"/>
      <c r="Y71" s="27">
        <v>-1E-3</v>
      </c>
      <c r="Z71" s="27"/>
      <c r="AA71" s="27"/>
      <c r="AB71" s="24">
        <f t="shared" si="62"/>
        <v>-1E-3</v>
      </c>
      <c r="AC71" s="27">
        <v>0</v>
      </c>
      <c r="AD71" s="27">
        <v>0</v>
      </c>
      <c r="AE71" s="27">
        <v>0.10299999999999999</v>
      </c>
      <c r="AF71" s="27">
        <v>0.27600000000000002</v>
      </c>
      <c r="AG71" s="24">
        <f t="shared" si="63"/>
        <v>0.379</v>
      </c>
      <c r="AH71" s="27">
        <v>0.161</v>
      </c>
      <c r="AI71" s="27">
        <v>0.20300000000000001</v>
      </c>
      <c r="AJ71" s="27">
        <v>0.27300000000000002</v>
      </c>
      <c r="AK71" s="27">
        <v>0.372</v>
      </c>
      <c r="AL71" s="24">
        <f t="shared" si="64"/>
        <v>1.0089999999999999</v>
      </c>
      <c r="AM71" s="27">
        <v>0.33700000000000002</v>
      </c>
      <c r="AN71" s="27">
        <v>0.58599999999999997</v>
      </c>
      <c r="AO71" s="27">
        <v>0.437</v>
      </c>
      <c r="AP71" s="27">
        <v>0.84299999999999997</v>
      </c>
      <c r="AQ71" s="24">
        <f t="shared" si="70"/>
        <v>2.2030000000000003</v>
      </c>
      <c r="AR71" s="27">
        <v>0.89300000000000002</v>
      </c>
      <c r="AS71" s="27">
        <v>0.86799999999999999</v>
      </c>
      <c r="AT71" s="27">
        <v>1.03</v>
      </c>
      <c r="AU71" s="27">
        <v>1.298</v>
      </c>
      <c r="AV71" s="24">
        <f t="shared" si="71"/>
        <v>4.0890000000000004</v>
      </c>
      <c r="AW71" s="27">
        <f>-0.182</f>
        <v>-0.182</v>
      </c>
      <c r="AX71" s="27">
        <v>1.897</v>
      </c>
      <c r="AY71" s="27">
        <v>0.623</v>
      </c>
      <c r="AZ71" s="27">
        <v>0.624</v>
      </c>
      <c r="BA71" s="24">
        <f t="shared" si="72"/>
        <v>2.9620000000000002</v>
      </c>
      <c r="BB71" s="27">
        <v>-4.165</v>
      </c>
      <c r="BC71" s="26"/>
      <c r="BD71" s="26"/>
      <c r="BE71" s="26"/>
      <c r="BF71" s="79"/>
      <c r="BG71" s="79"/>
      <c r="BH71" s="79"/>
      <c r="BI71" s="79"/>
      <c r="BJ71" s="79"/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1"/>
    </row>
    <row r="72" spans="1:73">
      <c r="C72" s="41" t="s">
        <v>58</v>
      </c>
      <c r="D72" s="42">
        <f t="shared" ref="D72:AM72" si="76">D69-SUM(D70:D71)</f>
        <v>21.826999999999998</v>
      </c>
      <c r="E72" s="42">
        <f t="shared" si="76"/>
        <v>33.201999999999998</v>
      </c>
      <c r="F72" s="42">
        <f t="shared" si="76"/>
        <v>32.481999999999992</v>
      </c>
      <c r="G72" s="42">
        <f t="shared" si="76"/>
        <v>37.472999999999999</v>
      </c>
      <c r="H72" s="43">
        <f t="shared" si="59"/>
        <v>124.98399999999999</v>
      </c>
      <c r="I72" s="42">
        <f t="shared" si="76"/>
        <v>30.223299999999998</v>
      </c>
      <c r="J72" s="42">
        <f t="shared" si="76"/>
        <v>27.145000000000014</v>
      </c>
      <c r="K72" s="42">
        <f t="shared" si="76"/>
        <v>33.594999999999992</v>
      </c>
      <c r="L72" s="42">
        <f t="shared" si="76"/>
        <v>166.20600000000002</v>
      </c>
      <c r="M72" s="43">
        <f t="shared" si="58"/>
        <v>257.16930000000002</v>
      </c>
      <c r="N72" s="42">
        <f t="shared" si="76"/>
        <v>43.424999999999983</v>
      </c>
      <c r="O72" s="42">
        <f t="shared" si="76"/>
        <v>42.184999999999974</v>
      </c>
      <c r="P72" s="42">
        <f t="shared" si="76"/>
        <v>75.408999999999992</v>
      </c>
      <c r="Q72" s="42">
        <f t="shared" si="76"/>
        <v>55.292999999999999</v>
      </c>
      <c r="R72" s="43">
        <f t="shared" si="60"/>
        <v>216.31199999999995</v>
      </c>
      <c r="S72" s="42">
        <f t="shared" si="76"/>
        <v>-92.65000000000002</v>
      </c>
      <c r="T72" s="42">
        <f t="shared" si="76"/>
        <v>43.658999999999992</v>
      </c>
      <c r="U72" s="42">
        <f t="shared" si="76"/>
        <v>25.766000000000034</v>
      </c>
      <c r="V72" s="42">
        <f t="shared" si="76"/>
        <v>81.611999999999981</v>
      </c>
      <c r="W72" s="43">
        <f t="shared" si="61"/>
        <v>58.386999999999986</v>
      </c>
      <c r="X72" s="42">
        <f t="shared" si="76"/>
        <v>70.699999999999989</v>
      </c>
      <c r="Y72" s="42">
        <f t="shared" si="76"/>
        <v>88.114000000000019</v>
      </c>
      <c r="Z72" s="42">
        <f t="shared" si="76"/>
        <v>87.960000000000008</v>
      </c>
      <c r="AA72" s="42">
        <f t="shared" si="76"/>
        <v>82.76100000000001</v>
      </c>
      <c r="AB72" s="43">
        <f t="shared" si="62"/>
        <v>329.53500000000003</v>
      </c>
      <c r="AC72" s="42">
        <f t="shared" si="76"/>
        <v>75.811999999999983</v>
      </c>
      <c r="AD72" s="42">
        <f t="shared" si="76"/>
        <v>114.50199999999998</v>
      </c>
      <c r="AE72" s="42">
        <f t="shared" si="76"/>
        <v>89.828000000000003</v>
      </c>
      <c r="AF72" s="42">
        <f t="shared" si="76"/>
        <v>116.68899999999996</v>
      </c>
      <c r="AG72" s="43">
        <f t="shared" si="63"/>
        <v>396.8309999999999</v>
      </c>
      <c r="AH72" s="42">
        <f t="shared" si="76"/>
        <v>86.511000000000024</v>
      </c>
      <c r="AI72" s="42">
        <f t="shared" si="76"/>
        <v>105.60399999999991</v>
      </c>
      <c r="AJ72" s="42">
        <f t="shared" si="76"/>
        <v>63.526000000000067</v>
      </c>
      <c r="AK72" s="42">
        <f t="shared" si="76"/>
        <v>232.20699999999999</v>
      </c>
      <c r="AL72" s="43">
        <f t="shared" si="64"/>
        <v>487.84800000000001</v>
      </c>
      <c r="AM72" s="42">
        <f t="shared" si="76"/>
        <v>45.991000000000014</v>
      </c>
      <c r="AN72" s="42">
        <f t="shared" ref="AN72:AT72" si="77">AN69-SUM(AN70:AN71)</f>
        <v>92.321000000000012</v>
      </c>
      <c r="AO72" s="42">
        <f t="shared" ca="1" si="77"/>
        <v>149.316</v>
      </c>
      <c r="AP72" s="42">
        <f t="shared" si="77"/>
        <v>159.47</v>
      </c>
      <c r="AQ72" s="43">
        <f t="shared" ca="1" si="77"/>
        <v>447.09800000000018</v>
      </c>
      <c r="AR72" s="42">
        <f t="shared" si="77"/>
        <v>85.20100000000005</v>
      </c>
      <c r="AS72" s="42">
        <f t="shared" si="77"/>
        <v>261.89800000000002</v>
      </c>
      <c r="AT72" s="42">
        <f t="shared" si="77"/>
        <v>102.27600000000007</v>
      </c>
      <c r="AU72" s="42">
        <f t="shared" ref="AU72:BB72" si="78">AU69-SUM(AU70:AU71)</f>
        <v>73.992000000000004</v>
      </c>
      <c r="AV72" s="43">
        <f t="shared" si="78"/>
        <v>523.36699999999939</v>
      </c>
      <c r="AW72" s="42">
        <f t="shared" si="78"/>
        <v>-157.83299999999991</v>
      </c>
      <c r="AX72" s="42">
        <f t="shared" si="78"/>
        <v>114.80099999999992</v>
      </c>
      <c r="AY72" s="42">
        <f t="shared" si="78"/>
        <v>148.23399999999987</v>
      </c>
      <c r="AZ72" s="42">
        <f t="shared" si="78"/>
        <v>133.41400000000004</v>
      </c>
      <c r="BA72" s="43">
        <f t="shared" si="78"/>
        <v>238.61599999999987</v>
      </c>
      <c r="BB72" s="42">
        <f t="shared" si="78"/>
        <v>121.83199999999998</v>
      </c>
      <c r="BC72" s="161"/>
      <c r="BD72" s="161"/>
      <c r="BE72" s="161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</row>
    <row r="73" spans="1:73">
      <c r="C73" s="38" t="s">
        <v>72</v>
      </c>
      <c r="D73" s="42"/>
      <c r="E73" s="42"/>
      <c r="F73" s="42"/>
      <c r="G73" s="42"/>
      <c r="H73" s="80"/>
      <c r="I73" s="42">
        <v>-2554</v>
      </c>
      <c r="J73" s="42"/>
      <c r="K73" s="42">
        <v>-386</v>
      </c>
      <c r="L73" s="42">
        <v>34345</v>
      </c>
      <c r="M73" s="80"/>
      <c r="N73" s="42"/>
      <c r="O73" s="42"/>
      <c r="P73" s="42"/>
      <c r="Q73" s="42"/>
      <c r="R73" s="80"/>
      <c r="S73" s="42"/>
      <c r="T73" s="42"/>
      <c r="U73" s="42"/>
      <c r="V73" s="42"/>
      <c r="W73" s="80"/>
      <c r="X73" s="42"/>
      <c r="Y73" s="42"/>
      <c r="Z73" s="42"/>
      <c r="AA73" s="42"/>
      <c r="AB73" s="43"/>
      <c r="AC73" s="42"/>
      <c r="AD73" s="42"/>
      <c r="AE73" s="42"/>
      <c r="AF73" s="42"/>
      <c r="AG73" s="43"/>
      <c r="AH73" s="42"/>
      <c r="AI73" s="42"/>
      <c r="AJ73" s="42"/>
      <c r="AK73" s="42"/>
      <c r="AL73" s="43"/>
      <c r="AM73" s="42"/>
      <c r="AN73" s="42"/>
      <c r="AO73" s="42"/>
      <c r="AP73" s="42"/>
      <c r="AQ73" s="81">
        <v>0</v>
      </c>
      <c r="AR73" s="42"/>
      <c r="AS73" s="42"/>
      <c r="AT73" s="42"/>
      <c r="AU73" s="42"/>
      <c r="AV73" s="81">
        <v>0</v>
      </c>
      <c r="AW73" s="42"/>
      <c r="AX73" s="42"/>
      <c r="AY73" s="42"/>
      <c r="AZ73" s="42"/>
      <c r="BA73" s="81">
        <v>0</v>
      </c>
      <c r="BB73" s="42"/>
      <c r="BC73" s="162"/>
      <c r="BD73" s="162"/>
      <c r="BE73" s="162"/>
      <c r="BF73" s="81"/>
      <c r="BG73" s="81"/>
      <c r="BH73" s="81"/>
      <c r="BI73" s="81"/>
      <c r="BJ73" s="81"/>
      <c r="BK73" s="81"/>
      <c r="BL73" s="81"/>
      <c r="BM73" s="81"/>
      <c r="BN73" s="81"/>
      <c r="BO73" s="81"/>
      <c r="BP73" s="81"/>
      <c r="BQ73" s="81"/>
      <c r="BR73" s="81"/>
      <c r="BS73" s="81"/>
      <c r="BT73" s="81"/>
    </row>
    <row r="74" spans="1:73">
      <c r="C74" s="38"/>
      <c r="D74" s="46"/>
      <c r="E74" s="46"/>
      <c r="F74" s="46"/>
      <c r="G74" s="46"/>
      <c r="I74" s="46"/>
      <c r="J74" s="46"/>
      <c r="K74" s="46"/>
      <c r="L74" s="46"/>
      <c r="N74" s="46"/>
      <c r="O74" s="46"/>
      <c r="P74" s="46"/>
      <c r="Q74" s="46"/>
      <c r="S74" s="46"/>
      <c r="T74" s="46"/>
      <c r="U74" s="46"/>
      <c r="V74" s="46"/>
      <c r="X74" s="46"/>
      <c r="Y74" s="46"/>
      <c r="Z74" s="46"/>
      <c r="AA74" s="46"/>
      <c r="AC74" s="46"/>
      <c r="AD74" s="46"/>
      <c r="AE74" s="46"/>
      <c r="AF74" s="46"/>
      <c r="AH74" s="46"/>
      <c r="AI74" s="46"/>
      <c r="AJ74" s="46"/>
      <c r="AK74" s="46"/>
      <c r="AM74" s="46"/>
      <c r="AN74" s="46"/>
      <c r="AO74" s="46"/>
      <c r="AP74" s="46"/>
      <c r="AQ74" s="69"/>
      <c r="AR74" s="46"/>
      <c r="AS74" s="46"/>
      <c r="AT74" s="46"/>
      <c r="AU74" s="46"/>
      <c r="AV74" s="69"/>
      <c r="AW74" s="82"/>
      <c r="AX74" s="82"/>
      <c r="AY74" s="82"/>
      <c r="AZ74" s="82"/>
      <c r="BA74" s="69"/>
      <c r="BB74" s="82"/>
      <c r="BC74" s="82"/>
      <c r="BD74" s="82"/>
      <c r="BE74" s="82"/>
    </row>
    <row r="75" spans="1:73">
      <c r="C75" s="41" t="s">
        <v>73</v>
      </c>
      <c r="D75" s="46"/>
      <c r="E75" s="46"/>
      <c r="F75" s="46"/>
      <c r="G75" s="46"/>
      <c r="I75" s="46"/>
      <c r="J75" s="46"/>
      <c r="K75" s="46"/>
      <c r="L75" s="46"/>
      <c r="N75" s="46"/>
      <c r="O75" s="46"/>
      <c r="P75" s="46"/>
      <c r="Q75" s="46"/>
      <c r="S75" s="46"/>
      <c r="T75" s="46"/>
      <c r="U75" s="46"/>
      <c r="V75" s="46"/>
      <c r="X75" s="46"/>
      <c r="Y75" s="46"/>
      <c r="Z75" s="46"/>
      <c r="AA75" s="46"/>
      <c r="AC75" s="46"/>
      <c r="AD75" s="46"/>
      <c r="AE75" s="46"/>
      <c r="AF75" s="46"/>
      <c r="AH75" s="46"/>
      <c r="AI75" s="46"/>
      <c r="AJ75" s="46"/>
      <c r="AK75" s="46"/>
      <c r="AM75" s="46"/>
      <c r="AN75" s="46"/>
      <c r="AO75" s="46"/>
      <c r="AP75" s="46"/>
      <c r="AR75" s="46"/>
      <c r="AS75" s="46"/>
      <c r="AT75" s="46"/>
      <c r="AU75" s="46"/>
      <c r="AW75" s="46"/>
      <c r="AX75" s="46"/>
      <c r="AY75" s="46"/>
      <c r="AZ75" s="46"/>
      <c r="BB75" s="46"/>
      <c r="BC75" s="46"/>
      <c r="BD75" s="46"/>
      <c r="BE75" s="46"/>
    </row>
    <row r="76" spans="1:73">
      <c r="B76" s="2"/>
      <c r="C76" s="83" t="s">
        <v>74</v>
      </c>
      <c r="D76" s="48">
        <f t="shared" ref="D76:AM76" si="79">D72/D80</f>
        <v>0.540780932560329</v>
      </c>
      <c r="E76" s="48">
        <f t="shared" si="79"/>
        <v>0.80569778446455864</v>
      </c>
      <c r="F76" s="48">
        <f t="shared" si="79"/>
        <v>0.7728657085752354</v>
      </c>
      <c r="G76" s="48">
        <f t="shared" si="79"/>
        <v>0.88448556659664368</v>
      </c>
      <c r="H76" s="84">
        <f t="shared" si="79"/>
        <v>3.0117352225354823</v>
      </c>
      <c r="I76" s="48">
        <f t="shared" si="79"/>
        <v>0.56048995790293565</v>
      </c>
      <c r="J76" s="48">
        <f t="shared" si="79"/>
        <v>0.47662944233740717</v>
      </c>
      <c r="K76" s="48">
        <f t="shared" si="79"/>
        <v>0.58220543126007296</v>
      </c>
      <c r="L76" s="48">
        <f t="shared" si="79"/>
        <v>2.8672025945349158</v>
      </c>
      <c r="M76" s="84">
        <f t="shared" si="79"/>
        <v>4.5401779566760236</v>
      </c>
      <c r="N76" s="48">
        <f t="shared" si="79"/>
        <v>0.74411391754343847</v>
      </c>
      <c r="O76" s="48">
        <f t="shared" si="79"/>
        <v>0.718201474368796</v>
      </c>
      <c r="P76" s="48">
        <f t="shared" si="79"/>
        <v>1.29530893038116</v>
      </c>
      <c r="Q76" s="48">
        <f t="shared" si="79"/>
        <v>0.95523806233155961</v>
      </c>
      <c r="R76" s="84">
        <f t="shared" si="79"/>
        <v>3.7104531887886369</v>
      </c>
      <c r="S76" s="48">
        <f t="shared" si="79"/>
        <v>-1.5830571028260947</v>
      </c>
      <c r="T76" s="48">
        <f t="shared" si="79"/>
        <v>0.73353046926191623</v>
      </c>
      <c r="U76" s="48">
        <f t="shared" si="79"/>
        <v>0.42726142110936133</v>
      </c>
      <c r="V76" s="48">
        <f t="shared" si="79"/>
        <v>1.3465993465993462</v>
      </c>
      <c r="W76" s="84">
        <f t="shared" si="79"/>
        <v>0.97725370736116202</v>
      </c>
      <c r="X76" s="48">
        <f t="shared" si="79"/>
        <v>1.1627715737710309</v>
      </c>
      <c r="Y76" s="48">
        <f t="shared" si="79"/>
        <v>1.4400065370158526</v>
      </c>
      <c r="Z76" s="48">
        <f t="shared" si="79"/>
        <v>1.4317571416944739</v>
      </c>
      <c r="AA76" s="48">
        <f t="shared" si="79"/>
        <v>1.3458823912053604</v>
      </c>
      <c r="AB76" s="84">
        <f t="shared" si="79"/>
        <v>5.3817448392997127</v>
      </c>
      <c r="AC76" s="48">
        <f t="shared" si="79"/>
        <v>1.2399332700925711</v>
      </c>
      <c r="AD76" s="48">
        <f t="shared" si="79"/>
        <v>1.8926263244020558</v>
      </c>
      <c r="AE76" s="48">
        <f t="shared" si="79"/>
        <v>1.4863080563231135</v>
      </c>
      <c r="AF76" s="48">
        <f t="shared" si="79"/>
        <v>1.9470882696479219</v>
      </c>
      <c r="AG76" s="84">
        <f t="shared" si="79"/>
        <v>6.5591900826446263</v>
      </c>
      <c r="AH76" s="48">
        <f t="shared" si="79"/>
        <v>1.4447394789579162</v>
      </c>
      <c r="AI76" s="48">
        <f t="shared" si="79"/>
        <v>1.7571381031613962</v>
      </c>
      <c r="AJ76" s="48">
        <f t="shared" si="79"/>
        <v>1.0568643109070353</v>
      </c>
      <c r="AK76" s="48">
        <f t="shared" si="79"/>
        <v>3.871407135711904</v>
      </c>
      <c r="AL76" s="84">
        <f t="shared" si="79"/>
        <v>8.1283614915525337</v>
      </c>
      <c r="AM76" s="48">
        <f t="shared" si="79"/>
        <v>0.76743759177679904</v>
      </c>
      <c r="AN76" s="48">
        <f>AN72/AN80</f>
        <v>1.5341575685062401</v>
      </c>
      <c r="AO76" s="48">
        <f t="shared" ref="AO76:AV76" ca="1" si="80">AO72/AO80</f>
        <v>2.4690125008267745</v>
      </c>
      <c r="AP76" s="48">
        <f t="shared" si="80"/>
        <v>2.688164792744804</v>
      </c>
      <c r="AQ76" s="84">
        <f t="shared" ca="1" si="80"/>
        <v>7.4546151794050983</v>
      </c>
      <c r="AR76" s="48">
        <f t="shared" si="80"/>
        <v>1.4893717442226349</v>
      </c>
      <c r="AS76" s="48">
        <f t="shared" si="80"/>
        <v>4.618442167633626</v>
      </c>
      <c r="AT76" s="48">
        <f t="shared" si="80"/>
        <v>1.8046370469703932</v>
      </c>
      <c r="AU76" s="48">
        <f>AU72/AU80</f>
        <v>1.3114963309582048</v>
      </c>
      <c r="AV76" s="84">
        <f t="shared" si="80"/>
        <v>9.2221228607299288</v>
      </c>
      <c r="AW76" s="48">
        <f t="shared" ref="AW76:BB76" si="81">AW72/AW80</f>
        <v>-2.8206626635213365</v>
      </c>
      <c r="AX76" s="48">
        <f t="shared" si="81"/>
        <v>2.0717340696226505</v>
      </c>
      <c r="AY76" s="48">
        <f t="shared" si="81"/>
        <v>2.6687190566207555</v>
      </c>
      <c r="AZ76" s="48">
        <f t="shared" si="81"/>
        <v>2.3851613479932072</v>
      </c>
      <c r="BA76" s="84">
        <f t="shared" si="81"/>
        <v>4.2830077765661931</v>
      </c>
      <c r="BB76" s="48">
        <f t="shared" si="81"/>
        <v>2.1575405539420554</v>
      </c>
      <c r="BC76" s="48"/>
      <c r="BD76" s="48"/>
      <c r="BE76" s="48"/>
      <c r="BF76" s="84"/>
      <c r="BG76" s="84"/>
      <c r="BH76" s="84"/>
      <c r="BI76" s="84"/>
      <c r="BJ76" s="84"/>
      <c r="BK76" s="84"/>
      <c r="BL76" s="84"/>
      <c r="BM76" s="84"/>
      <c r="BN76" s="84"/>
      <c r="BO76" s="84"/>
      <c r="BP76" s="84"/>
      <c r="BQ76" s="84"/>
      <c r="BR76" s="84"/>
      <c r="BS76" s="84"/>
      <c r="BT76" s="84"/>
    </row>
    <row r="77" spans="1:73">
      <c r="A77" s="11"/>
      <c r="B77" s="139"/>
      <c r="C77" s="83" t="s">
        <v>75</v>
      </c>
      <c r="D77" s="48">
        <f t="shared" ref="D77:AM77" si="82">D72/D81</f>
        <v>0.47764623498260272</v>
      </c>
      <c r="E77" s="48">
        <f t="shared" si="82"/>
        <v>0.71247398124503758</v>
      </c>
      <c r="F77" s="48">
        <f t="shared" si="82"/>
        <v>0.68758070320272624</v>
      </c>
      <c r="G77" s="48">
        <f t="shared" si="82"/>
        <v>0.78971992160333815</v>
      </c>
      <c r="H77" s="84">
        <f t="shared" si="82"/>
        <v>2.6707124236078461</v>
      </c>
      <c r="I77" s="48">
        <f t="shared" si="82"/>
        <v>0.5203377866538117</v>
      </c>
      <c r="J77" s="48">
        <f t="shared" si="82"/>
        <v>0.44827757043300215</v>
      </c>
      <c r="K77" s="48">
        <f t="shared" si="82"/>
        <v>0.5517960678678776</v>
      </c>
      <c r="L77" s="48">
        <f t="shared" si="82"/>
        <v>2.7142763824019336</v>
      </c>
      <c r="M77" s="84">
        <f t="shared" si="82"/>
        <v>4.2722701221031647</v>
      </c>
      <c r="N77" s="48">
        <f t="shared" si="82"/>
        <v>0.70597128968802292</v>
      </c>
      <c r="O77" s="48">
        <f t="shared" si="82"/>
        <v>0.68517736486486447</v>
      </c>
      <c r="P77" s="48">
        <f t="shared" si="82"/>
        <v>1.2257839041596903</v>
      </c>
      <c r="Q77" s="48">
        <f t="shared" si="82"/>
        <v>0.89639128461189288</v>
      </c>
      <c r="R77" s="84">
        <f t="shared" si="82"/>
        <v>3.5133265117185588</v>
      </c>
      <c r="S77" s="48">
        <f t="shared" si="82"/>
        <v>-1.4819968968440587</v>
      </c>
      <c r="T77" s="48">
        <f t="shared" si="82"/>
        <v>0.69991022475872888</v>
      </c>
      <c r="U77" s="48">
        <f t="shared" si="82"/>
        <v>0.41107211231652896</v>
      </c>
      <c r="V77" s="48">
        <f t="shared" si="82"/>
        <v>1.298478966460892</v>
      </c>
      <c r="W77" s="84">
        <f t="shared" si="82"/>
        <v>0.93249113616763002</v>
      </c>
      <c r="X77" s="48">
        <f t="shared" si="82"/>
        <v>1.1228638587129152</v>
      </c>
      <c r="Y77" s="48">
        <f t="shared" si="82"/>
        <v>1.3966397210334445</v>
      </c>
      <c r="Z77" s="48">
        <f t="shared" si="82"/>
        <v>1.3927858884631219</v>
      </c>
      <c r="AA77" s="48">
        <f t="shared" si="82"/>
        <v>1.3151697177726929</v>
      </c>
      <c r="AB77" s="84">
        <f t="shared" si="82"/>
        <v>5.2277270131353513</v>
      </c>
      <c r="AC77" s="48">
        <f t="shared" si="82"/>
        <v>1.2134968146749046</v>
      </c>
      <c r="AD77" s="48">
        <f t="shared" si="82"/>
        <v>1.8517943492956832</v>
      </c>
      <c r="AE77" s="48">
        <f t="shared" si="82"/>
        <v>1.4536451169188447</v>
      </c>
      <c r="AF77" s="48">
        <f t="shared" si="82"/>
        <v>1.9119001196074248</v>
      </c>
      <c r="AG77" s="84">
        <f t="shared" si="82"/>
        <v>6.4139486019072232</v>
      </c>
      <c r="AH77" s="48">
        <f t="shared" si="82"/>
        <v>1.4140867632155354</v>
      </c>
      <c r="AI77" s="48">
        <f t="shared" si="82"/>
        <v>1.7181719083025546</v>
      </c>
      <c r="AJ77" s="48">
        <f t="shared" si="82"/>
        <v>1.0340191418712166</v>
      </c>
      <c r="AK77" s="48">
        <f t="shared" si="82"/>
        <v>3.7949141185507198</v>
      </c>
      <c r="AL77" s="84">
        <f t="shared" si="82"/>
        <v>7.956162238857087</v>
      </c>
      <c r="AM77" s="48">
        <f t="shared" si="82"/>
        <v>0.75175716760927158</v>
      </c>
      <c r="AN77" s="48">
        <f>AN72/AN81</f>
        <v>1.5026693577264887</v>
      </c>
      <c r="AO77" s="48">
        <f t="shared" ref="AO77:AV77" ca="1" si="83">AO72/AO81</f>
        <v>2.4138901013628207</v>
      </c>
      <c r="AP77" s="48">
        <f t="shared" si="83"/>
        <v>2.6396636485524638</v>
      </c>
      <c r="AQ77" s="84">
        <f t="shared" ca="1" si="83"/>
        <v>7.3029572944145462</v>
      </c>
      <c r="AR77" s="48">
        <f t="shared" si="83"/>
        <v>1.4669341092612049</v>
      </c>
      <c r="AS77" s="48">
        <f t="shared" si="83"/>
        <v>4.560537726156686</v>
      </c>
      <c r="AT77" s="48">
        <f t="shared" si="83"/>
        <v>1.7806330303979954</v>
      </c>
      <c r="AU77" s="48">
        <f>AU72/AU81</f>
        <v>1.2921658342356188</v>
      </c>
      <c r="AV77" s="84">
        <f t="shared" si="83"/>
        <v>9.0938108145676839</v>
      </c>
      <c r="AW77" s="48">
        <f t="shared" ref="AW77:BB77" si="84">AW72/AW81</f>
        <v>-2.7791414283701914</v>
      </c>
      <c r="AX77" s="48">
        <f t="shared" si="84"/>
        <v>2.0550085922955734</v>
      </c>
      <c r="AY77" s="48">
        <f t="shared" si="84"/>
        <v>2.6359271640941722</v>
      </c>
      <c r="AZ77" s="48">
        <f t="shared" si="84"/>
        <v>2.3334732570748948</v>
      </c>
      <c r="BA77" s="84">
        <f t="shared" si="84"/>
        <v>4.2220590447037569</v>
      </c>
      <c r="BB77" s="48">
        <f t="shared" si="84"/>
        <v>2.0864144674875411</v>
      </c>
      <c r="BC77" s="48"/>
      <c r="BD77" s="48"/>
      <c r="BE77" s="48"/>
      <c r="BF77" s="84"/>
      <c r="BG77" s="84"/>
      <c r="BH77" s="84"/>
      <c r="BI77" s="84"/>
      <c r="BJ77" s="84"/>
      <c r="BK77" s="84"/>
      <c r="BL77" s="84"/>
      <c r="BM77" s="84"/>
      <c r="BN77" s="84"/>
      <c r="BO77" s="84"/>
      <c r="BP77" s="84"/>
      <c r="BQ77" s="84"/>
      <c r="BR77" s="84"/>
      <c r="BS77" s="84"/>
      <c r="BT77" s="84"/>
    </row>
    <row r="78" spans="1:73">
      <c r="B78" s="2"/>
      <c r="D78" s="53"/>
      <c r="E78" s="53"/>
      <c r="F78" s="53"/>
      <c r="G78" s="53"/>
      <c r="H78" s="85"/>
      <c r="I78" s="53"/>
      <c r="J78" s="53"/>
      <c r="K78" s="53"/>
      <c r="L78" s="53"/>
      <c r="M78" s="85"/>
      <c r="N78" s="53"/>
      <c r="O78" s="53"/>
      <c r="P78" s="53"/>
      <c r="Q78" s="53"/>
      <c r="R78" s="85"/>
      <c r="S78" s="53"/>
      <c r="T78" s="53"/>
      <c r="U78" s="53"/>
      <c r="V78" s="53"/>
      <c r="W78" s="85"/>
      <c r="X78" s="53"/>
      <c r="Y78" s="53"/>
      <c r="Z78" s="53"/>
      <c r="AA78" s="53"/>
      <c r="AB78" s="85"/>
      <c r="AC78" s="53"/>
      <c r="AD78" s="53"/>
      <c r="AE78" s="53"/>
      <c r="AF78" s="53"/>
      <c r="AG78" s="85"/>
      <c r="AH78" s="53"/>
      <c r="AI78" s="53"/>
      <c r="AJ78" s="53"/>
      <c r="AK78" s="53"/>
      <c r="AL78" s="85"/>
      <c r="AM78" s="53"/>
      <c r="AN78" s="53"/>
      <c r="AO78" s="53"/>
      <c r="AP78" s="53"/>
      <c r="AQ78" s="85"/>
      <c r="AR78" s="53"/>
      <c r="AS78" s="53"/>
      <c r="AT78" s="53"/>
      <c r="AU78" s="53"/>
      <c r="AV78" s="85"/>
      <c r="AW78" s="53"/>
      <c r="AX78" s="53"/>
      <c r="AY78" s="53"/>
      <c r="AZ78" s="53"/>
      <c r="BA78" s="85"/>
      <c r="BB78" s="53"/>
      <c r="BC78" s="53"/>
      <c r="BD78" s="53"/>
      <c r="BE78" s="53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</row>
    <row r="79" spans="1:73">
      <c r="C79" s="1" t="s">
        <v>76</v>
      </c>
      <c r="D79" s="53"/>
      <c r="E79" s="53"/>
      <c r="F79" s="53"/>
      <c r="G79" s="53"/>
      <c r="H79" s="85"/>
      <c r="I79" s="53"/>
      <c r="J79" s="53"/>
      <c r="K79" s="53"/>
      <c r="L79" s="53"/>
      <c r="M79" s="85"/>
      <c r="N79" s="53"/>
      <c r="O79" s="53"/>
      <c r="P79" s="53"/>
      <c r="Q79" s="53"/>
      <c r="R79" s="85"/>
      <c r="S79" s="53"/>
      <c r="T79" s="53"/>
      <c r="U79" s="53"/>
      <c r="V79" s="53"/>
      <c r="W79" s="85"/>
      <c r="X79" s="53"/>
      <c r="Y79" s="53"/>
      <c r="Z79" s="53"/>
      <c r="AA79" s="53"/>
      <c r="AB79" s="85"/>
      <c r="AC79" s="53"/>
      <c r="AD79" s="53"/>
      <c r="AE79" s="53"/>
      <c r="AF79" s="53"/>
      <c r="AG79" s="85"/>
      <c r="AH79" s="53"/>
      <c r="AI79" s="53"/>
      <c r="AJ79" s="53"/>
      <c r="AK79" s="53"/>
      <c r="AL79" s="85"/>
      <c r="AM79" s="53"/>
      <c r="AN79" s="53"/>
      <c r="AO79" s="53"/>
      <c r="AP79" s="53"/>
      <c r="AQ79" s="85"/>
      <c r="AR79" s="53"/>
      <c r="AS79" s="53"/>
      <c r="AT79" s="53"/>
      <c r="AU79" s="53"/>
      <c r="AV79" s="85"/>
      <c r="AW79" s="53"/>
      <c r="AX79" s="53"/>
      <c r="AY79" s="53"/>
      <c r="AZ79" s="53"/>
      <c r="BA79" s="85"/>
      <c r="BB79" s="53"/>
      <c r="BC79" s="53"/>
      <c r="BD79" s="53"/>
      <c r="BE79" s="53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</row>
    <row r="80" spans="1:73">
      <c r="C80" s="1" t="s">
        <v>74</v>
      </c>
      <c r="D80" s="20">
        <v>40.362000000000002</v>
      </c>
      <c r="E80" s="20">
        <v>41.209000000000003</v>
      </c>
      <c r="F80" s="20">
        <v>42.027999999999999</v>
      </c>
      <c r="G80" s="20">
        <v>42.366999999999997</v>
      </c>
      <c r="H80" s="86">
        <v>41.499000000000002</v>
      </c>
      <c r="I80" s="20">
        <v>53.923000000000002</v>
      </c>
      <c r="J80" s="20">
        <v>56.951999999999998</v>
      </c>
      <c r="K80" s="20">
        <v>57.703000000000003</v>
      </c>
      <c r="L80" s="20">
        <v>57.968000000000004</v>
      </c>
      <c r="M80" s="86">
        <v>56.643000000000001</v>
      </c>
      <c r="N80" s="20">
        <v>58.357999999999997</v>
      </c>
      <c r="O80" s="20">
        <v>58.737000000000002</v>
      </c>
      <c r="P80" s="20">
        <v>58.216999999999999</v>
      </c>
      <c r="Q80" s="20">
        <v>57.884</v>
      </c>
      <c r="R80" s="86">
        <v>58.298000000000002</v>
      </c>
      <c r="S80" s="20">
        <v>58.526000000000003</v>
      </c>
      <c r="T80" s="20">
        <v>59.518999999999998</v>
      </c>
      <c r="U80" s="20">
        <v>60.305</v>
      </c>
      <c r="V80" s="20">
        <v>60.606000000000002</v>
      </c>
      <c r="W80" s="86">
        <v>59.746000000000002</v>
      </c>
      <c r="X80" s="20">
        <v>60.802999999999997</v>
      </c>
      <c r="Y80" s="20">
        <v>61.19</v>
      </c>
      <c r="Z80" s="20">
        <v>61.435000000000002</v>
      </c>
      <c r="AA80" s="20">
        <v>61.491999999999997</v>
      </c>
      <c r="AB80" s="86">
        <v>61.231999999999999</v>
      </c>
      <c r="AC80" s="20">
        <v>61.142000000000003</v>
      </c>
      <c r="AD80" s="20">
        <v>60.499000000000002</v>
      </c>
      <c r="AE80" s="20">
        <v>60.436999999999998</v>
      </c>
      <c r="AF80" s="20">
        <v>59.93</v>
      </c>
      <c r="AG80" s="86">
        <v>60.5</v>
      </c>
      <c r="AH80" s="20">
        <v>59.88</v>
      </c>
      <c r="AI80" s="20">
        <v>60.1</v>
      </c>
      <c r="AJ80" s="20">
        <v>60.107999999999997</v>
      </c>
      <c r="AK80" s="20">
        <v>59.98</v>
      </c>
      <c r="AL80" s="86">
        <v>60.018000000000001</v>
      </c>
      <c r="AM80" s="20">
        <v>59.927999999999997</v>
      </c>
      <c r="AN80" s="20">
        <v>60.177</v>
      </c>
      <c r="AO80" s="87">
        <v>60.475999999999999</v>
      </c>
      <c r="AP80" s="87">
        <v>59.323</v>
      </c>
      <c r="AQ80" s="88">
        <f>AVERAGE(AM80:AP80)</f>
        <v>59.975999999999999</v>
      </c>
      <c r="AR80" s="87">
        <v>57.206000000000003</v>
      </c>
      <c r="AS80" s="20">
        <v>56.707000000000001</v>
      </c>
      <c r="AT80" s="20">
        <v>56.673999999999999</v>
      </c>
      <c r="AU80" s="20">
        <v>56.417999999999999</v>
      </c>
      <c r="AV80" s="89">
        <f>AVERAGE(AR80:AU80)</f>
        <v>56.751250000000006</v>
      </c>
      <c r="AW80" s="20">
        <v>55.956000000000003</v>
      </c>
      <c r="AX80" s="20">
        <v>55.412999999999997</v>
      </c>
      <c r="AY80" s="20">
        <v>55.545000000000002</v>
      </c>
      <c r="AZ80" s="20">
        <v>55.935000000000002</v>
      </c>
      <c r="BA80" s="164">
        <f>AVERAGE(AW80:AZ80)</f>
        <v>55.712249999999997</v>
      </c>
      <c r="BB80" s="20">
        <v>56.468000000000004</v>
      </c>
      <c r="BC80" s="163"/>
      <c r="BD80" s="163"/>
      <c r="BE80" s="163"/>
      <c r="BF80" s="90"/>
      <c r="BG80" s="90"/>
      <c r="BH80" s="90"/>
      <c r="BI80" s="90"/>
      <c r="BJ80" s="90"/>
      <c r="BK80" s="90"/>
      <c r="BL80" s="90"/>
      <c r="BM80" s="90"/>
      <c r="BN80" s="90"/>
      <c r="BO80" s="90"/>
      <c r="BP80" s="90"/>
      <c r="BQ80" s="90"/>
      <c r="BR80" s="90"/>
      <c r="BS80" s="90"/>
      <c r="BT80" s="90"/>
    </row>
    <row r="81" spans="3:73">
      <c r="C81" s="1" t="s">
        <v>75</v>
      </c>
      <c r="D81" s="20">
        <v>45.697000000000003</v>
      </c>
      <c r="E81" s="20">
        <v>46.600999999999999</v>
      </c>
      <c r="F81" s="20">
        <v>47.241</v>
      </c>
      <c r="G81" s="20">
        <v>47.451000000000001</v>
      </c>
      <c r="H81" s="86">
        <v>46.798000000000002</v>
      </c>
      <c r="I81" s="20">
        <v>58.084000000000003</v>
      </c>
      <c r="J81" s="20">
        <v>60.554000000000002</v>
      </c>
      <c r="K81" s="20">
        <v>60.883000000000003</v>
      </c>
      <c r="L81" s="20">
        <v>61.234000000000002</v>
      </c>
      <c r="M81" s="86">
        <v>60.195</v>
      </c>
      <c r="N81" s="20">
        <v>61.511000000000003</v>
      </c>
      <c r="O81" s="20">
        <v>61.567999999999998</v>
      </c>
      <c r="P81" s="20">
        <v>61.518999999999998</v>
      </c>
      <c r="Q81" s="20">
        <v>61.683999999999997</v>
      </c>
      <c r="R81" s="86">
        <v>61.569000000000003</v>
      </c>
      <c r="S81" s="20">
        <v>62.517000000000003</v>
      </c>
      <c r="T81" s="20">
        <v>62.378</v>
      </c>
      <c r="U81" s="20">
        <v>62.68</v>
      </c>
      <c r="V81" s="20">
        <v>62.851999999999997</v>
      </c>
      <c r="W81" s="86">
        <v>62.613999999999997</v>
      </c>
      <c r="X81" s="20">
        <v>62.963999999999999</v>
      </c>
      <c r="Y81" s="20">
        <v>63.09</v>
      </c>
      <c r="Z81" s="20">
        <v>63.154000000000003</v>
      </c>
      <c r="AA81" s="20">
        <v>62.927999999999997</v>
      </c>
      <c r="AB81" s="86">
        <v>63.036000000000001</v>
      </c>
      <c r="AC81" s="20">
        <v>62.473999999999997</v>
      </c>
      <c r="AD81" s="20">
        <v>61.832999999999998</v>
      </c>
      <c r="AE81" s="20">
        <v>61.795000000000002</v>
      </c>
      <c r="AF81" s="20">
        <v>61.033000000000001</v>
      </c>
      <c r="AG81" s="86">
        <v>61.87</v>
      </c>
      <c r="AH81" s="20">
        <v>61.177999999999997</v>
      </c>
      <c r="AI81" s="20">
        <v>61.463000000000001</v>
      </c>
      <c r="AJ81" s="20">
        <v>61.436</v>
      </c>
      <c r="AK81" s="20">
        <v>61.189</v>
      </c>
      <c r="AL81" s="86">
        <v>61.317</v>
      </c>
      <c r="AM81" s="20">
        <v>61.177999999999997</v>
      </c>
      <c r="AN81" s="20">
        <v>61.438000000000002</v>
      </c>
      <c r="AO81" s="87">
        <v>61.856999999999999</v>
      </c>
      <c r="AP81" s="87">
        <v>60.412999999999997</v>
      </c>
      <c r="AQ81" s="88">
        <f>AVERAGE(AM81:AP81)</f>
        <v>61.221500000000006</v>
      </c>
      <c r="AR81" s="87">
        <v>58.081000000000003</v>
      </c>
      <c r="AS81" s="20">
        <v>57.427</v>
      </c>
      <c r="AT81" s="20">
        <v>57.438000000000002</v>
      </c>
      <c r="AU81" s="20">
        <v>57.262</v>
      </c>
      <c r="AV81" s="89">
        <f>AVERAGE(AR81:AU81)</f>
        <v>57.552000000000007</v>
      </c>
      <c r="AW81" s="20">
        <v>56.792000000000002</v>
      </c>
      <c r="AX81" s="20">
        <v>55.863999999999997</v>
      </c>
      <c r="AY81" s="20">
        <v>56.235999999999997</v>
      </c>
      <c r="AZ81" s="20">
        <v>57.173999999999999</v>
      </c>
      <c r="BA81" s="164">
        <f>AVERAGE(AW81:AZ81)</f>
        <v>56.516500000000001</v>
      </c>
      <c r="BB81" s="20">
        <v>58.393000000000001</v>
      </c>
      <c r="BC81" s="163"/>
      <c r="BD81" s="163"/>
      <c r="BE81" s="163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</row>
    <row r="82" spans="3:73">
      <c r="C82" s="2"/>
      <c r="D82" s="46"/>
      <c r="E82" s="46"/>
      <c r="F82" s="46"/>
      <c r="G82" s="46"/>
      <c r="H82" s="2"/>
      <c r="I82" s="46"/>
      <c r="J82" s="46"/>
      <c r="K82" s="46"/>
      <c r="L82" s="46"/>
      <c r="M82" s="2"/>
      <c r="N82" s="46"/>
      <c r="O82" s="46"/>
      <c r="P82" s="46"/>
      <c r="Q82" s="46"/>
      <c r="R82" s="2"/>
      <c r="S82" s="46"/>
      <c r="T82" s="46"/>
      <c r="U82" s="46"/>
      <c r="V82" s="46"/>
      <c r="W82" s="2"/>
      <c r="X82" s="46"/>
      <c r="Y82" s="46"/>
      <c r="Z82" s="46"/>
      <c r="AA82" s="46"/>
      <c r="AB82" s="2"/>
      <c r="AC82" s="46"/>
      <c r="AD82" s="46"/>
      <c r="AE82" s="46"/>
      <c r="AF82" s="46"/>
      <c r="AG82" s="2"/>
      <c r="AH82" s="46"/>
      <c r="AI82" s="46"/>
      <c r="AJ82" s="46"/>
      <c r="AK82" s="46"/>
      <c r="AL82" s="2"/>
      <c r="AM82" s="46"/>
      <c r="AN82" s="46"/>
      <c r="AO82" s="46"/>
      <c r="AP82" s="46"/>
      <c r="AQ82" s="2"/>
      <c r="AR82" s="46"/>
      <c r="AS82" s="46"/>
      <c r="AT82" s="46"/>
      <c r="AU82" s="46"/>
      <c r="AV82" s="91"/>
      <c r="AW82" s="29"/>
      <c r="AX82" s="29"/>
      <c r="AY82" s="29"/>
      <c r="AZ82" s="29"/>
      <c r="BA82" s="91"/>
      <c r="BB82" s="29"/>
      <c r="BC82" s="29"/>
      <c r="BD82" s="29"/>
      <c r="BE82" s="29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2"/>
    </row>
    <row r="83" spans="3:73">
      <c r="C83" s="141" t="s">
        <v>77</v>
      </c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22"/>
    </row>
    <row r="84" spans="3:73">
      <c r="C84" s="2"/>
      <c r="D84" s="46"/>
      <c r="E84" s="46"/>
      <c r="F84" s="46"/>
      <c r="G84" s="46"/>
      <c r="H84" s="2"/>
      <c r="I84" s="46"/>
      <c r="J84" s="46"/>
      <c r="K84" s="46"/>
      <c r="L84" s="46"/>
      <c r="M84" s="2"/>
      <c r="N84" s="46"/>
      <c r="O84" s="46"/>
      <c r="P84" s="46"/>
      <c r="Q84" s="46"/>
      <c r="R84" s="2"/>
      <c r="S84" s="46"/>
      <c r="T84" s="46"/>
      <c r="U84" s="46"/>
      <c r="V84" s="46"/>
      <c r="W84" s="2"/>
      <c r="X84" s="46"/>
      <c r="Y84" s="46"/>
      <c r="Z84" s="46"/>
      <c r="AA84" s="46"/>
      <c r="AB84" s="2"/>
      <c r="AC84" s="46"/>
      <c r="AD84" s="46"/>
      <c r="AE84" s="46"/>
      <c r="AF84" s="46"/>
      <c r="AG84" s="2"/>
      <c r="AH84" s="46"/>
      <c r="AI84" s="46"/>
      <c r="AJ84" s="46"/>
      <c r="AK84" s="46"/>
      <c r="AL84" s="2"/>
      <c r="AM84" s="46"/>
      <c r="AN84" s="46"/>
      <c r="AO84" s="46"/>
      <c r="AP84" s="46"/>
      <c r="AQ84" s="2"/>
      <c r="AR84" s="46"/>
      <c r="AS84" s="46"/>
      <c r="AT84" s="46"/>
      <c r="AU84" s="46"/>
      <c r="AV84" s="2"/>
      <c r="AW84" s="46"/>
      <c r="AX84" s="46"/>
      <c r="AY84" s="46"/>
      <c r="AZ84" s="46"/>
      <c r="BA84" s="2"/>
      <c r="BB84" s="46"/>
      <c r="BC84" s="46"/>
      <c r="BD84" s="46"/>
      <c r="BE84" s="46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</row>
    <row r="85" spans="3:73">
      <c r="C85" s="1" t="s">
        <v>78</v>
      </c>
      <c r="D85" s="17">
        <f t="shared" ref="D85:AP85" si="85">D60</f>
        <v>2.8090000000000002</v>
      </c>
      <c r="E85" s="17">
        <f t="shared" si="85"/>
        <v>3.37</v>
      </c>
      <c r="F85" s="17">
        <f t="shared" si="85"/>
        <v>3.9009999999999998</v>
      </c>
      <c r="G85" s="17">
        <f t="shared" si="85"/>
        <v>3.8620000000000001</v>
      </c>
      <c r="H85" s="92">
        <f t="shared" si="85"/>
        <v>13.942</v>
      </c>
      <c r="I85" s="17">
        <f t="shared" si="85"/>
        <v>7.7439999999999998</v>
      </c>
      <c r="J85" s="17">
        <f t="shared" si="85"/>
        <v>15.37</v>
      </c>
      <c r="K85" s="17">
        <f t="shared" si="85"/>
        <v>32.628999999999998</v>
      </c>
      <c r="L85" s="17">
        <f t="shared" si="85"/>
        <v>25.763000000000002</v>
      </c>
      <c r="M85" s="92">
        <f t="shared" si="85"/>
        <v>81.506</v>
      </c>
      <c r="N85" s="17">
        <f t="shared" si="85"/>
        <v>27.22</v>
      </c>
      <c r="O85" s="17">
        <f t="shared" si="85"/>
        <v>25.030999999999999</v>
      </c>
      <c r="P85" s="17">
        <f t="shared" si="85"/>
        <v>24.251999999999999</v>
      </c>
      <c r="Q85" s="17">
        <f t="shared" si="85"/>
        <v>25.643000000000001</v>
      </c>
      <c r="R85" s="92">
        <f t="shared" si="85"/>
        <v>102.146</v>
      </c>
      <c r="S85" s="17">
        <f t="shared" si="85"/>
        <v>30.923999999999999</v>
      </c>
      <c r="T85" s="17">
        <f t="shared" si="85"/>
        <v>30.692</v>
      </c>
      <c r="U85" s="17">
        <f t="shared" si="85"/>
        <v>26.994</v>
      </c>
      <c r="V85" s="17">
        <f t="shared" si="85"/>
        <v>28.808</v>
      </c>
      <c r="W85" s="92">
        <f t="shared" si="85"/>
        <v>117.41800000000001</v>
      </c>
      <c r="X85" s="17">
        <f t="shared" si="85"/>
        <v>28.297999999999998</v>
      </c>
      <c r="Y85" s="17">
        <f t="shared" si="85"/>
        <v>21.812999999999999</v>
      </c>
      <c r="Z85" s="17">
        <f t="shared" si="85"/>
        <v>28.385000000000002</v>
      </c>
      <c r="AA85" s="17">
        <f t="shared" si="85"/>
        <v>24.03</v>
      </c>
      <c r="AB85" s="92">
        <f t="shared" si="85"/>
        <v>102.526</v>
      </c>
      <c r="AC85" s="17">
        <f t="shared" si="85"/>
        <v>23.439</v>
      </c>
      <c r="AD85" s="17">
        <f t="shared" si="85"/>
        <v>23.98</v>
      </c>
      <c r="AE85" s="17">
        <f t="shared" si="85"/>
        <v>24.311</v>
      </c>
      <c r="AF85" s="17">
        <f t="shared" si="85"/>
        <v>33.655999999999999</v>
      </c>
      <c r="AG85" s="92">
        <f t="shared" si="85"/>
        <v>105.386</v>
      </c>
      <c r="AH85" s="17">
        <f t="shared" si="85"/>
        <v>25.065000000000001</v>
      </c>
      <c r="AI85" s="17">
        <f t="shared" si="85"/>
        <v>28.672000000000001</v>
      </c>
      <c r="AJ85" s="17">
        <f t="shared" si="85"/>
        <v>31.202999999999999</v>
      </c>
      <c r="AK85" s="17">
        <f t="shared" si="85"/>
        <v>25.248000000000001</v>
      </c>
      <c r="AL85" s="92">
        <f t="shared" si="85"/>
        <v>110.188</v>
      </c>
      <c r="AM85" s="17">
        <f t="shared" si="85"/>
        <v>33.918999999999997</v>
      </c>
      <c r="AN85" s="17">
        <f t="shared" si="85"/>
        <v>34.713999999999999</v>
      </c>
      <c r="AO85" s="17">
        <f t="shared" si="85"/>
        <v>26.574000000000002</v>
      </c>
      <c r="AP85" s="17">
        <f t="shared" si="85"/>
        <v>26.337</v>
      </c>
      <c r="AQ85" s="19">
        <f>AQ87-AQ86</f>
        <v>121.544</v>
      </c>
      <c r="AR85" s="17">
        <f>AR60</f>
        <v>33.506</v>
      </c>
      <c r="AS85" s="17">
        <f>AS60</f>
        <v>27.675999999999998</v>
      </c>
      <c r="AT85" s="17">
        <f>AT60</f>
        <v>31.4</v>
      </c>
      <c r="AU85" s="17">
        <f>AU60</f>
        <v>35.347999999999999</v>
      </c>
      <c r="AV85" s="19">
        <f>AV87-AV86</f>
        <v>127.92999999999999</v>
      </c>
      <c r="AW85" s="17">
        <f>AW60</f>
        <v>28.657</v>
      </c>
      <c r="AX85" s="17">
        <f>AX60</f>
        <v>28.007999999999999</v>
      </c>
      <c r="AY85" s="17">
        <f>AY60</f>
        <v>42.094999999999999</v>
      </c>
      <c r="AZ85" s="17">
        <f>AZ60</f>
        <v>50.156999999999996</v>
      </c>
      <c r="BA85" s="19">
        <f>BA87-BA86</f>
        <v>148.91699999999997</v>
      </c>
      <c r="BB85" s="17">
        <f>BB60</f>
        <v>40.189</v>
      </c>
      <c r="BC85" s="29"/>
      <c r="BD85" s="29"/>
      <c r="BE85" s="2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</row>
    <row r="86" spans="3:73" ht="15.6">
      <c r="C86" s="16" t="s">
        <v>79</v>
      </c>
      <c r="D86" s="93"/>
      <c r="E86" s="93">
        <v>-0.14899999999999999</v>
      </c>
      <c r="F86" s="93">
        <v>-0.20100000000000001</v>
      </c>
      <c r="G86" s="93">
        <v>-0.19400000000000001</v>
      </c>
      <c r="H86" s="94">
        <f>SUM(D86:G86)</f>
        <v>-0.54400000000000004</v>
      </c>
      <c r="I86" s="93">
        <v>-1.669</v>
      </c>
      <c r="J86" s="93">
        <v>-4.3049999999999997</v>
      </c>
      <c r="K86" s="93">
        <v>-10.771000000000001</v>
      </c>
      <c r="L86" s="93">
        <v>-2.6139999999999999</v>
      </c>
      <c r="M86" s="94">
        <f>SUM(I86:L86)</f>
        <v>-19.359000000000002</v>
      </c>
      <c r="N86" s="93">
        <v>-2.2959999999999998</v>
      </c>
      <c r="O86" s="93">
        <v>-1.633</v>
      </c>
      <c r="P86" s="93">
        <v>-1.103</v>
      </c>
      <c r="Q86" s="93">
        <v>-1.1499999999999999</v>
      </c>
      <c r="R86" s="94">
        <f>SUM(N86:Q86)</f>
        <v>-6.1820000000000004</v>
      </c>
      <c r="S86" s="93">
        <v>-8.2080000000000002</v>
      </c>
      <c r="T86" s="93">
        <v>-4.0739999999999998</v>
      </c>
      <c r="U86" s="93">
        <v>-0.24</v>
      </c>
      <c r="V86" s="93">
        <v>-0.67100000000000004</v>
      </c>
      <c r="W86" s="94">
        <f>SUM(S86:V86)</f>
        <v>-13.193</v>
      </c>
      <c r="X86" s="93">
        <v>-0.69499999999999995</v>
      </c>
      <c r="Y86" s="93">
        <v>-0.77200000000000002</v>
      </c>
      <c r="Z86" s="93">
        <v>-0.78600000000000003</v>
      </c>
      <c r="AA86" s="93">
        <v>-1.821</v>
      </c>
      <c r="AB86" s="94">
        <f>SUM(X86:AA86)</f>
        <v>-4.0739999999999998</v>
      </c>
      <c r="AC86" s="93">
        <v>-0.79900000000000004</v>
      </c>
      <c r="AD86" s="93">
        <v>-0.96299999999999997</v>
      </c>
      <c r="AE86" s="93">
        <v>-1.3480000000000001</v>
      </c>
      <c r="AF86" s="93">
        <v>-1.4790000000000001</v>
      </c>
      <c r="AG86" s="94">
        <f>SUM(AC86:AF86)</f>
        <v>-4.5890000000000004</v>
      </c>
      <c r="AH86" s="93">
        <v>-1.246</v>
      </c>
      <c r="AI86" s="93">
        <v>-1.5269999999999999</v>
      </c>
      <c r="AJ86" s="93">
        <v>-1.573</v>
      </c>
      <c r="AK86" s="93">
        <v>-1.466</v>
      </c>
      <c r="AL86" s="94">
        <f>SUM(AH86:AK86)</f>
        <v>-5.8120000000000003</v>
      </c>
      <c r="AM86" s="93">
        <v>-1.694</v>
      </c>
      <c r="AN86" s="93">
        <v>-1.8029999999999999</v>
      </c>
      <c r="AO86" s="93">
        <v>-1.5249999999999999</v>
      </c>
      <c r="AP86" s="93">
        <f>-1.612</f>
        <v>-1.6120000000000001</v>
      </c>
      <c r="AQ86" s="95">
        <f>SUM(AM86:AP86)</f>
        <v>-6.6340000000000003</v>
      </c>
      <c r="AR86" s="93">
        <f>-1.659</f>
        <v>-1.659</v>
      </c>
      <c r="AS86" s="96">
        <v>-1.708</v>
      </c>
      <c r="AT86" s="96">
        <v>-1.9850000000000001</v>
      </c>
      <c r="AU86" s="96">
        <f>-1.285</f>
        <v>-1.2849999999999999</v>
      </c>
      <c r="AV86" s="95">
        <f>SUM(AR86:AU86)</f>
        <v>-6.6370000000000005</v>
      </c>
      <c r="AW86" s="96">
        <f>-1.673</f>
        <v>-1.673</v>
      </c>
      <c r="AX86" s="96">
        <f>-1.921</f>
        <v>-1.921</v>
      </c>
      <c r="AY86" s="96">
        <f>-1.919</f>
        <v>-1.919</v>
      </c>
      <c r="AZ86" s="96">
        <v>-1.859</v>
      </c>
      <c r="BA86" s="95">
        <f>SUM(AW86:AZ86)</f>
        <v>-7.3719999999999999</v>
      </c>
      <c r="BB86" s="96">
        <v>-1.996</v>
      </c>
      <c r="BC86" s="26"/>
      <c r="BD86" s="26"/>
      <c r="BE86" s="26"/>
      <c r="BF86" s="97"/>
      <c r="BG86" s="97"/>
      <c r="BH86" s="97"/>
      <c r="BI86" s="97"/>
      <c r="BJ86" s="97"/>
      <c r="BK86" s="97"/>
      <c r="BL86" s="97"/>
      <c r="BM86" s="97"/>
      <c r="BN86" s="97"/>
      <c r="BO86" s="97"/>
      <c r="BP86" s="97"/>
      <c r="BQ86" s="97"/>
      <c r="BR86" s="97"/>
      <c r="BS86" s="97"/>
      <c r="BT86" s="97"/>
    </row>
    <row r="87" spans="3:73">
      <c r="C87" s="1" t="s">
        <v>80</v>
      </c>
      <c r="D87" s="29">
        <f t="shared" ref="D87:AM87" si="86">D85+D86</f>
        <v>2.8090000000000002</v>
      </c>
      <c r="E87" s="29">
        <f t="shared" si="86"/>
        <v>3.2210000000000001</v>
      </c>
      <c r="F87" s="29">
        <f t="shared" si="86"/>
        <v>3.6999999999999997</v>
      </c>
      <c r="G87" s="29">
        <f t="shared" si="86"/>
        <v>3.6680000000000001</v>
      </c>
      <c r="H87" s="69">
        <f t="shared" si="86"/>
        <v>13.398</v>
      </c>
      <c r="I87" s="29">
        <f t="shared" si="86"/>
        <v>6.0749999999999993</v>
      </c>
      <c r="J87" s="29">
        <f t="shared" si="86"/>
        <v>11.065</v>
      </c>
      <c r="K87" s="29">
        <f t="shared" si="86"/>
        <v>21.857999999999997</v>
      </c>
      <c r="L87" s="29">
        <f t="shared" si="86"/>
        <v>23.149000000000001</v>
      </c>
      <c r="M87" s="69">
        <f t="shared" si="86"/>
        <v>62.146999999999998</v>
      </c>
      <c r="N87" s="29">
        <f t="shared" si="86"/>
        <v>24.923999999999999</v>
      </c>
      <c r="O87" s="29">
        <f t="shared" si="86"/>
        <v>23.398</v>
      </c>
      <c r="P87" s="29">
        <f t="shared" si="86"/>
        <v>23.148999999999997</v>
      </c>
      <c r="Q87" s="29">
        <f t="shared" si="86"/>
        <v>24.493000000000002</v>
      </c>
      <c r="R87" s="69">
        <f t="shared" si="86"/>
        <v>95.963999999999999</v>
      </c>
      <c r="S87" s="29">
        <f t="shared" si="86"/>
        <v>22.716000000000001</v>
      </c>
      <c r="T87" s="29">
        <f t="shared" si="86"/>
        <v>26.618000000000002</v>
      </c>
      <c r="U87" s="29">
        <f t="shared" si="86"/>
        <v>26.754000000000001</v>
      </c>
      <c r="V87" s="29">
        <f t="shared" si="86"/>
        <v>28.137</v>
      </c>
      <c r="W87" s="69">
        <f t="shared" si="86"/>
        <v>104.22500000000001</v>
      </c>
      <c r="X87" s="29">
        <f t="shared" si="86"/>
        <v>27.602999999999998</v>
      </c>
      <c r="Y87" s="29">
        <f t="shared" si="86"/>
        <v>21.041</v>
      </c>
      <c r="Z87" s="29">
        <f t="shared" si="86"/>
        <v>27.599</v>
      </c>
      <c r="AA87" s="29">
        <f t="shared" si="86"/>
        <v>22.209</v>
      </c>
      <c r="AB87" s="69">
        <f t="shared" si="86"/>
        <v>98.451999999999998</v>
      </c>
      <c r="AC87" s="29">
        <f t="shared" si="86"/>
        <v>22.64</v>
      </c>
      <c r="AD87" s="29">
        <f t="shared" si="86"/>
        <v>23.016999999999999</v>
      </c>
      <c r="AE87" s="29">
        <f t="shared" si="86"/>
        <v>22.963000000000001</v>
      </c>
      <c r="AF87" s="29">
        <f t="shared" si="86"/>
        <v>32.177</v>
      </c>
      <c r="AG87" s="69">
        <f t="shared" si="86"/>
        <v>100.797</v>
      </c>
      <c r="AH87" s="29">
        <f t="shared" si="86"/>
        <v>23.819000000000003</v>
      </c>
      <c r="AI87" s="29">
        <f t="shared" si="86"/>
        <v>27.145</v>
      </c>
      <c r="AJ87" s="29">
        <f t="shared" si="86"/>
        <v>29.63</v>
      </c>
      <c r="AK87" s="29">
        <f t="shared" si="86"/>
        <v>23.782</v>
      </c>
      <c r="AL87" s="69">
        <f t="shared" si="86"/>
        <v>104.376</v>
      </c>
      <c r="AM87" s="29">
        <f t="shared" si="86"/>
        <v>32.224999999999994</v>
      </c>
      <c r="AN87" s="29">
        <f>AN85+AN86</f>
        <v>32.911000000000001</v>
      </c>
      <c r="AO87" s="29">
        <f>AO85+AO86</f>
        <v>25.049000000000003</v>
      </c>
      <c r="AP87" s="29">
        <f>AP85+AP86</f>
        <v>24.725000000000001</v>
      </c>
      <c r="AQ87" s="98">
        <f>AQ24</f>
        <v>114.91</v>
      </c>
      <c r="AR87" s="29">
        <f>AR85+AR86</f>
        <v>31.847000000000001</v>
      </c>
      <c r="AS87" s="29">
        <f>AS85+AS86</f>
        <v>25.968</v>
      </c>
      <c r="AT87" s="29">
        <f>AT85+AT86</f>
        <v>29.414999999999999</v>
      </c>
      <c r="AU87" s="29">
        <f>AU85+AU86</f>
        <v>34.063000000000002</v>
      </c>
      <c r="AV87" s="36">
        <f>AV24</f>
        <v>121.29299999999999</v>
      </c>
      <c r="AW87" s="29">
        <f>AW85+AW86</f>
        <v>26.984000000000002</v>
      </c>
      <c r="AX87" s="29">
        <f>AX85+AX86</f>
        <v>26.087</v>
      </c>
      <c r="AY87" s="29">
        <f>AY85+AY86</f>
        <v>40.176000000000002</v>
      </c>
      <c r="AZ87" s="29">
        <f>AZ85+AZ86</f>
        <v>48.297999999999995</v>
      </c>
      <c r="BA87" s="36">
        <f>BA24</f>
        <v>141.54499999999999</v>
      </c>
      <c r="BB87" s="29">
        <f>BB85+BB86</f>
        <v>38.192999999999998</v>
      </c>
      <c r="BC87" s="77"/>
      <c r="BD87" s="77"/>
      <c r="BE87" s="77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</row>
    <row r="88" spans="3:73">
      <c r="D88" s="46"/>
      <c r="E88" s="46"/>
      <c r="F88" s="46"/>
      <c r="G88" s="46"/>
      <c r="I88" s="46"/>
      <c r="J88" s="46"/>
      <c r="K88" s="46"/>
      <c r="L88" s="46"/>
      <c r="N88" s="46"/>
      <c r="O88" s="46"/>
      <c r="P88" s="46"/>
      <c r="Q88" s="46"/>
      <c r="S88" s="46"/>
      <c r="T88" s="46"/>
      <c r="U88" s="46"/>
      <c r="V88" s="46"/>
      <c r="X88" s="46"/>
      <c r="Y88" s="46"/>
      <c r="Z88" s="46"/>
      <c r="AA88" s="46"/>
      <c r="AC88" s="46"/>
      <c r="AD88" s="46"/>
      <c r="AE88" s="46"/>
      <c r="AF88" s="46"/>
      <c r="AH88" s="46"/>
      <c r="AI88" s="46"/>
      <c r="AJ88" s="46"/>
      <c r="AK88" s="46"/>
      <c r="AM88" s="46"/>
      <c r="AN88" s="46"/>
      <c r="AO88" s="46"/>
      <c r="AP88" s="46"/>
      <c r="AQ88" s="22"/>
      <c r="AR88" s="46"/>
      <c r="AS88" s="46"/>
      <c r="AT88" s="46"/>
      <c r="AU88" s="46"/>
      <c r="AV88" s="22"/>
      <c r="AW88" s="46"/>
      <c r="AX88" s="46"/>
      <c r="AY88" s="46"/>
      <c r="AZ88" s="46"/>
      <c r="BA88" s="22"/>
      <c r="BB88" s="46"/>
      <c r="BC88" s="46"/>
      <c r="BD88" s="46"/>
      <c r="BE88" s="46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</row>
    <row r="89" spans="3:73">
      <c r="C89" s="1" t="s">
        <v>81</v>
      </c>
      <c r="D89" s="17">
        <f t="shared" ref="D89:AP89" si="87">D63</f>
        <v>3.6949999999999998</v>
      </c>
      <c r="E89" s="17">
        <f t="shared" si="87"/>
        <v>3.3820000000000001</v>
      </c>
      <c r="F89" s="17">
        <f t="shared" si="87"/>
        <v>3.2789999999999999</v>
      </c>
      <c r="G89" s="17">
        <f t="shared" si="87"/>
        <v>3.7639999999999998</v>
      </c>
      <c r="H89" s="92">
        <f t="shared" si="87"/>
        <v>14.12</v>
      </c>
      <c r="I89" s="17">
        <f t="shared" si="87"/>
        <v>3.9590000000000001</v>
      </c>
      <c r="J89" s="17">
        <f t="shared" si="87"/>
        <v>2.3210000000000002</v>
      </c>
      <c r="K89" s="17">
        <f t="shared" si="87"/>
        <v>6.92</v>
      </c>
      <c r="L89" s="17">
        <f t="shared" si="87"/>
        <v>7.2770000000000001</v>
      </c>
      <c r="M89" s="92">
        <f t="shared" si="87"/>
        <v>20.477</v>
      </c>
      <c r="N89" s="17">
        <f t="shared" si="87"/>
        <v>6.7469999999999999</v>
      </c>
      <c r="O89" s="17">
        <f t="shared" si="87"/>
        <v>9.25</v>
      </c>
      <c r="P89" s="17">
        <f t="shared" si="87"/>
        <v>12.814</v>
      </c>
      <c r="Q89" s="17">
        <f t="shared" si="87"/>
        <v>13.808999999999999</v>
      </c>
      <c r="R89" s="92">
        <f t="shared" si="87"/>
        <v>42.62</v>
      </c>
      <c r="S89" s="17">
        <f t="shared" si="87"/>
        <v>18.109000000000002</v>
      </c>
      <c r="T89" s="17">
        <f t="shared" si="87"/>
        <v>20.09</v>
      </c>
      <c r="U89" s="17">
        <f t="shared" si="87"/>
        <v>22.422999999999998</v>
      </c>
      <c r="V89" s="17">
        <f t="shared" si="87"/>
        <v>24.559000000000001</v>
      </c>
      <c r="W89" s="92">
        <f t="shared" si="87"/>
        <v>85.180999999999997</v>
      </c>
      <c r="X89" s="17">
        <f t="shared" si="87"/>
        <v>27.181000000000001</v>
      </c>
      <c r="Y89" s="17">
        <f t="shared" si="87"/>
        <v>27.832999999999998</v>
      </c>
      <c r="Z89" s="17">
        <f t="shared" si="87"/>
        <v>50.783999999999999</v>
      </c>
      <c r="AA89" s="17">
        <f t="shared" si="87"/>
        <v>29.454999999999998</v>
      </c>
      <c r="AB89" s="92">
        <f t="shared" si="87"/>
        <v>135.25299999999999</v>
      </c>
      <c r="AC89" s="17">
        <f t="shared" si="87"/>
        <v>31.251999999999999</v>
      </c>
      <c r="AD89" s="17">
        <f t="shared" si="87"/>
        <v>39.091000000000001</v>
      </c>
      <c r="AE89" s="17">
        <f t="shared" si="87"/>
        <v>47.795999999999999</v>
      </c>
      <c r="AF89" s="17">
        <f t="shared" si="87"/>
        <v>44.158000000000001</v>
      </c>
      <c r="AG89" s="92">
        <f t="shared" si="87"/>
        <v>162.29700000000003</v>
      </c>
      <c r="AH89" s="17">
        <f t="shared" si="87"/>
        <v>44.927999999999997</v>
      </c>
      <c r="AI89" s="17">
        <f t="shared" si="87"/>
        <v>40.156999999999996</v>
      </c>
      <c r="AJ89" s="17">
        <f t="shared" si="87"/>
        <v>47.362000000000002</v>
      </c>
      <c r="AK89" s="17">
        <f t="shared" si="87"/>
        <v>65.995000000000005</v>
      </c>
      <c r="AL89" s="92">
        <f t="shared" si="87"/>
        <v>198.44200000000001</v>
      </c>
      <c r="AM89" s="17">
        <f t="shared" si="87"/>
        <v>62.667000000000002</v>
      </c>
      <c r="AN89" s="17">
        <f t="shared" si="87"/>
        <v>56.131999999999998</v>
      </c>
      <c r="AO89" s="17">
        <f t="shared" si="87"/>
        <v>51.16</v>
      </c>
      <c r="AP89" s="17">
        <f t="shared" si="87"/>
        <v>56.656999999999996</v>
      </c>
      <c r="AQ89" s="19">
        <f>AQ91-AQ90</f>
        <v>226.61600000000001</v>
      </c>
      <c r="AR89" s="17">
        <f>AR63</f>
        <v>60.104999999999997</v>
      </c>
      <c r="AS89" s="17">
        <f>AS63</f>
        <v>62.384</v>
      </c>
      <c r="AT89" s="17">
        <f>AT63</f>
        <v>79.855000000000004</v>
      </c>
      <c r="AU89" s="17">
        <f>AU63</f>
        <v>97.382000000000005</v>
      </c>
      <c r="AV89" s="19">
        <f>AV91-AV90</f>
        <v>299.726</v>
      </c>
      <c r="AW89" s="17">
        <f>AW63</f>
        <v>86.106999999999999</v>
      </c>
      <c r="AX89" s="17">
        <f>AX63</f>
        <v>78.921999999999997</v>
      </c>
      <c r="AY89" s="17">
        <f>AY63</f>
        <v>78.647000000000006</v>
      </c>
      <c r="AZ89" s="17">
        <f>AZ63</f>
        <v>91.698999999999998</v>
      </c>
      <c r="BA89" s="19">
        <f>BA91-BA90</f>
        <v>335.37500000000006</v>
      </c>
      <c r="BB89" s="17">
        <f>BB63</f>
        <v>76.572999999999993</v>
      </c>
      <c r="BC89" s="29"/>
      <c r="BD89" s="29"/>
      <c r="BE89" s="2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</row>
    <row r="90" spans="3:73" ht="15.6">
      <c r="C90" s="16" t="s">
        <v>79</v>
      </c>
      <c r="D90" s="93">
        <v>-0.65600000000000003</v>
      </c>
      <c r="E90" s="93">
        <v>-0.84799999999999998</v>
      </c>
      <c r="F90" s="93">
        <v>-0.83799999999999997</v>
      </c>
      <c r="G90" s="93">
        <v>-2.1459999999999999</v>
      </c>
      <c r="H90" s="94">
        <f>SUM(D90:G90)</f>
        <v>-4.4879999999999995</v>
      </c>
      <c r="I90" s="93">
        <v>-0.51500000000000001</v>
      </c>
      <c r="J90" s="93">
        <v>-0.52200000000000002</v>
      </c>
      <c r="K90" s="93">
        <v>-0.68100000000000005</v>
      </c>
      <c r="L90" s="93">
        <v>-0.92200000000000004</v>
      </c>
      <c r="M90" s="94">
        <f>SUM(I90:L90)</f>
        <v>-2.64</v>
      </c>
      <c r="N90" s="93">
        <v>-1.0640000000000001</v>
      </c>
      <c r="O90" s="93">
        <v>-1.5529999999999999</v>
      </c>
      <c r="P90" s="93">
        <v>-2.9359999999999999</v>
      </c>
      <c r="Q90" s="93">
        <v>-2.8050000000000002</v>
      </c>
      <c r="R90" s="94">
        <f>SUM(N90:Q90)</f>
        <v>-8.3580000000000005</v>
      </c>
      <c r="S90" s="93">
        <v>-2.7810000000000001</v>
      </c>
      <c r="T90" s="93">
        <v>-3.58</v>
      </c>
      <c r="U90" s="93">
        <v>-4.0549999999999997</v>
      </c>
      <c r="V90" s="93">
        <v>-3.395</v>
      </c>
      <c r="W90" s="94">
        <f>SUM(S90:V90)</f>
        <v>-13.811</v>
      </c>
      <c r="X90" s="93">
        <v>-3.4849999999999999</v>
      </c>
      <c r="Y90" s="93">
        <v>-3.8660000000000001</v>
      </c>
      <c r="Z90" s="93">
        <v>-27.786000000000001</v>
      </c>
      <c r="AA90" s="93">
        <v>-3.4380000000000002</v>
      </c>
      <c r="AB90" s="94">
        <f>SUM(X90:AA90)</f>
        <v>-38.575000000000003</v>
      </c>
      <c r="AC90" s="93">
        <v>-3.29</v>
      </c>
      <c r="AD90" s="93">
        <v>-3.5289999999999999</v>
      </c>
      <c r="AE90" s="93">
        <v>-4.4729999999999999</v>
      </c>
      <c r="AF90" s="93">
        <v>-4.5389999999999997</v>
      </c>
      <c r="AG90" s="94">
        <f>SUM(AC90:AF90)</f>
        <v>-15.831</v>
      </c>
      <c r="AH90" s="93">
        <v>-4.1420000000000003</v>
      </c>
      <c r="AI90" s="93">
        <v>-4.859</v>
      </c>
      <c r="AJ90" s="93">
        <v>-4.6500000000000004</v>
      </c>
      <c r="AK90" s="93">
        <v>-22.719000000000001</v>
      </c>
      <c r="AL90" s="94">
        <f>SUM(AH90:AK90)</f>
        <v>-36.370000000000005</v>
      </c>
      <c r="AM90" s="93">
        <v>-15.375</v>
      </c>
      <c r="AN90" s="93">
        <v>-4.7089999999999996</v>
      </c>
      <c r="AO90" s="93">
        <v>-4.5999999999999996</v>
      </c>
      <c r="AP90" s="93">
        <f>-5.353</f>
        <v>-5.3529999999999998</v>
      </c>
      <c r="AQ90" s="95">
        <f>SUM(AM90:AP90)</f>
        <v>-30.036999999999999</v>
      </c>
      <c r="AR90" s="93">
        <f>-5.523</f>
        <v>-5.5229999999999997</v>
      </c>
      <c r="AS90" s="96">
        <v>-5.8959999999999999</v>
      </c>
      <c r="AT90" s="96">
        <v>-6.4980000000000002</v>
      </c>
      <c r="AU90" s="96">
        <f>-7.312</f>
        <v>-7.3120000000000003</v>
      </c>
      <c r="AV90" s="95">
        <f>SUM(AR90:AU90)</f>
        <v>-25.229000000000003</v>
      </c>
      <c r="AW90" s="96">
        <f>-6.385</f>
        <v>-6.3849999999999998</v>
      </c>
      <c r="AX90" s="96">
        <f>-7.663</f>
        <v>-7.6630000000000003</v>
      </c>
      <c r="AY90" s="96">
        <f>-7.463</f>
        <v>-7.4630000000000001</v>
      </c>
      <c r="AZ90" s="96">
        <v>-7.7309999999999999</v>
      </c>
      <c r="BA90" s="95">
        <f>SUM(AW90:AZ90)</f>
        <v>-29.241999999999997</v>
      </c>
      <c r="BB90" s="96">
        <v>-8.6430000000000007</v>
      </c>
      <c r="BC90" s="26"/>
      <c r="BD90" s="26"/>
      <c r="BE90" s="26"/>
      <c r="BF90" s="40"/>
      <c r="BG90" s="40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</row>
    <row r="91" spans="3:73">
      <c r="C91" s="1" t="s">
        <v>82</v>
      </c>
      <c r="D91" s="29">
        <f t="shared" ref="D91:AM91" si="88">D89+D90</f>
        <v>3.0389999999999997</v>
      </c>
      <c r="E91" s="29">
        <f t="shared" si="88"/>
        <v>2.5340000000000003</v>
      </c>
      <c r="F91" s="29">
        <f t="shared" si="88"/>
        <v>2.4409999999999998</v>
      </c>
      <c r="G91" s="29">
        <f t="shared" si="88"/>
        <v>1.6179999999999999</v>
      </c>
      <c r="H91" s="69">
        <f t="shared" si="88"/>
        <v>9.6319999999999997</v>
      </c>
      <c r="I91" s="29">
        <f t="shared" si="88"/>
        <v>3.444</v>
      </c>
      <c r="J91" s="29">
        <f t="shared" si="88"/>
        <v>1.7990000000000002</v>
      </c>
      <c r="K91" s="29">
        <f t="shared" si="88"/>
        <v>6.2389999999999999</v>
      </c>
      <c r="L91" s="29">
        <f t="shared" si="88"/>
        <v>6.3550000000000004</v>
      </c>
      <c r="M91" s="69">
        <f t="shared" si="88"/>
        <v>17.837</v>
      </c>
      <c r="N91" s="29">
        <f t="shared" si="88"/>
        <v>5.6829999999999998</v>
      </c>
      <c r="O91" s="29">
        <f t="shared" si="88"/>
        <v>7.6970000000000001</v>
      </c>
      <c r="P91" s="29">
        <f t="shared" si="88"/>
        <v>9.8780000000000001</v>
      </c>
      <c r="Q91" s="29">
        <f t="shared" si="88"/>
        <v>11.004</v>
      </c>
      <c r="R91" s="69">
        <f t="shared" si="88"/>
        <v>34.262</v>
      </c>
      <c r="S91" s="29">
        <f t="shared" si="88"/>
        <v>15.328000000000001</v>
      </c>
      <c r="T91" s="29">
        <f t="shared" si="88"/>
        <v>16.509999999999998</v>
      </c>
      <c r="U91" s="29">
        <f t="shared" si="88"/>
        <v>18.367999999999999</v>
      </c>
      <c r="V91" s="29">
        <f t="shared" si="88"/>
        <v>21.164000000000001</v>
      </c>
      <c r="W91" s="69">
        <f t="shared" si="88"/>
        <v>71.37</v>
      </c>
      <c r="X91" s="29">
        <f t="shared" si="88"/>
        <v>23.696000000000002</v>
      </c>
      <c r="Y91" s="29">
        <f t="shared" si="88"/>
        <v>23.966999999999999</v>
      </c>
      <c r="Z91" s="29">
        <f t="shared" si="88"/>
        <v>22.997999999999998</v>
      </c>
      <c r="AA91" s="29">
        <f t="shared" si="88"/>
        <v>26.016999999999999</v>
      </c>
      <c r="AB91" s="69">
        <f t="shared" si="88"/>
        <v>96.677999999999983</v>
      </c>
      <c r="AC91" s="29">
        <f t="shared" si="88"/>
        <v>27.962</v>
      </c>
      <c r="AD91" s="29">
        <f t="shared" si="88"/>
        <v>35.561999999999998</v>
      </c>
      <c r="AE91" s="29">
        <f t="shared" si="88"/>
        <v>43.323</v>
      </c>
      <c r="AF91" s="29">
        <f t="shared" si="88"/>
        <v>39.619</v>
      </c>
      <c r="AG91" s="69">
        <f t="shared" si="88"/>
        <v>146.46600000000004</v>
      </c>
      <c r="AH91" s="29">
        <f t="shared" si="88"/>
        <v>40.785999999999994</v>
      </c>
      <c r="AI91" s="29">
        <f t="shared" si="88"/>
        <v>35.297999999999995</v>
      </c>
      <c r="AJ91" s="29">
        <f t="shared" si="88"/>
        <v>42.712000000000003</v>
      </c>
      <c r="AK91" s="29">
        <f t="shared" si="88"/>
        <v>43.276000000000003</v>
      </c>
      <c r="AL91" s="69">
        <f t="shared" si="88"/>
        <v>162.072</v>
      </c>
      <c r="AM91" s="29">
        <f t="shared" si="88"/>
        <v>47.292000000000002</v>
      </c>
      <c r="AN91" s="29">
        <f>AN89+AN90</f>
        <v>51.423000000000002</v>
      </c>
      <c r="AO91" s="29">
        <f>AO89+AO90</f>
        <v>46.559999999999995</v>
      </c>
      <c r="AP91" s="29">
        <f>AP89+AP90</f>
        <v>51.303999999999995</v>
      </c>
      <c r="AQ91" s="90">
        <f>AQ27</f>
        <v>196.57900000000001</v>
      </c>
      <c r="AR91" s="29">
        <f>AR89+AR90</f>
        <v>54.581999999999994</v>
      </c>
      <c r="AS91" s="29">
        <f>AS89+AS90</f>
        <v>56.488</v>
      </c>
      <c r="AT91" s="29">
        <f>AT89+AT90</f>
        <v>73.356999999999999</v>
      </c>
      <c r="AU91" s="29">
        <f>AU89+AU90</f>
        <v>90.070000000000007</v>
      </c>
      <c r="AV91" s="99">
        <f>AV27</f>
        <v>274.49700000000001</v>
      </c>
      <c r="AW91" s="29">
        <f>AW89+AW90</f>
        <v>79.721999999999994</v>
      </c>
      <c r="AX91" s="29">
        <f>AX89+AX90</f>
        <v>71.259</v>
      </c>
      <c r="AY91" s="29">
        <f>AY89+AY90</f>
        <v>71.184000000000012</v>
      </c>
      <c r="AZ91" s="29">
        <f>AZ89+AZ90</f>
        <v>83.968000000000004</v>
      </c>
      <c r="BA91" s="99">
        <f>BA27</f>
        <v>306.13300000000004</v>
      </c>
      <c r="BB91" s="29">
        <f>BB89+BB90</f>
        <v>67.929999999999993</v>
      </c>
      <c r="BC91" s="77"/>
      <c r="BD91" s="77"/>
      <c r="BE91" s="77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</row>
    <row r="92" spans="3:73">
      <c r="D92" s="46"/>
      <c r="E92" s="46"/>
      <c r="F92" s="46"/>
      <c r="G92" s="46"/>
      <c r="I92" s="46"/>
      <c r="J92" s="46"/>
      <c r="K92" s="46"/>
      <c r="L92" s="46"/>
      <c r="N92" s="46"/>
      <c r="O92" s="46"/>
      <c r="P92" s="46"/>
      <c r="Q92" s="46"/>
      <c r="S92" s="46"/>
      <c r="T92" s="46"/>
      <c r="U92" s="46"/>
      <c r="V92" s="46"/>
      <c r="X92" s="46"/>
      <c r="Y92" s="46"/>
      <c r="Z92" s="46"/>
      <c r="AA92" s="46"/>
      <c r="AC92" s="46"/>
      <c r="AD92" s="46"/>
      <c r="AE92" s="46"/>
      <c r="AF92" s="46"/>
      <c r="AH92" s="46"/>
      <c r="AI92" s="46"/>
      <c r="AJ92" s="46"/>
      <c r="AK92" s="46"/>
      <c r="AM92" s="46"/>
      <c r="AN92" s="46"/>
      <c r="AO92" s="46"/>
      <c r="AP92" s="46"/>
      <c r="AR92" s="46"/>
      <c r="AS92" s="46"/>
      <c r="AT92" s="46"/>
      <c r="AU92" s="46"/>
      <c r="AW92" s="46"/>
      <c r="AX92" s="46"/>
      <c r="AY92" s="46"/>
      <c r="AZ92" s="46"/>
      <c r="BB92" s="46"/>
      <c r="BC92" s="46"/>
      <c r="BD92" s="46"/>
      <c r="BE92" s="46"/>
    </row>
    <row r="93" spans="3:73">
      <c r="C93" s="1" t="s">
        <v>83</v>
      </c>
      <c r="D93" s="17">
        <f t="shared" ref="D93:AP93" si="89">D62</f>
        <v>19.911000000000001</v>
      </c>
      <c r="E93" s="17">
        <f t="shared" si="89"/>
        <v>22.094000000000001</v>
      </c>
      <c r="F93" s="17">
        <f t="shared" si="89"/>
        <v>30.547000000000001</v>
      </c>
      <c r="G93" s="17">
        <f t="shared" si="89"/>
        <v>36.384</v>
      </c>
      <c r="H93" s="92">
        <f t="shared" si="89"/>
        <v>108.93600000000001</v>
      </c>
      <c r="I93" s="17">
        <f t="shared" si="89"/>
        <v>44.356000000000002</v>
      </c>
      <c r="J93" s="17">
        <f t="shared" si="89"/>
        <v>60.637999999999998</v>
      </c>
      <c r="K93" s="17">
        <f t="shared" si="89"/>
        <v>60.923999999999999</v>
      </c>
      <c r="L93" s="17">
        <f t="shared" si="89"/>
        <v>61.378</v>
      </c>
      <c r="M93" s="92">
        <f t="shared" si="89"/>
        <v>227.29599999999999</v>
      </c>
      <c r="N93" s="17">
        <f t="shared" si="89"/>
        <v>70.528000000000006</v>
      </c>
      <c r="O93" s="17">
        <f t="shared" si="89"/>
        <v>77.506</v>
      </c>
      <c r="P93" s="17">
        <f t="shared" si="89"/>
        <v>74.97</v>
      </c>
      <c r="Q93" s="17">
        <f t="shared" si="89"/>
        <v>81.299000000000007</v>
      </c>
      <c r="R93" s="92">
        <f t="shared" si="89"/>
        <v>304.303</v>
      </c>
      <c r="S93" s="17">
        <f t="shared" si="89"/>
        <v>106.363</v>
      </c>
      <c r="T93" s="17">
        <f t="shared" si="89"/>
        <v>100.556</v>
      </c>
      <c r="U93" s="17">
        <f t="shared" si="89"/>
        <v>93.501000000000005</v>
      </c>
      <c r="V93" s="17">
        <f t="shared" si="89"/>
        <v>105.694</v>
      </c>
      <c r="W93" s="92">
        <f t="shared" si="89"/>
        <v>406.11399999999998</v>
      </c>
      <c r="X93" s="17">
        <f t="shared" si="89"/>
        <v>112.38800000000001</v>
      </c>
      <c r="Y93" s="17">
        <f t="shared" si="89"/>
        <v>107.13200000000001</v>
      </c>
      <c r="Z93" s="17">
        <f t="shared" si="89"/>
        <v>104.044</v>
      </c>
      <c r="AA93" s="17">
        <f t="shared" si="89"/>
        <v>125.55500000000001</v>
      </c>
      <c r="AB93" s="92">
        <f t="shared" si="89"/>
        <v>449.11900000000003</v>
      </c>
      <c r="AC93" s="17">
        <f t="shared" si="89"/>
        <v>128.76499999999999</v>
      </c>
      <c r="AD93" s="17">
        <f t="shared" si="89"/>
        <v>122.61799999999999</v>
      </c>
      <c r="AE93" s="17">
        <f t="shared" si="89"/>
        <v>124.36799999999999</v>
      </c>
      <c r="AF93" s="17">
        <f t="shared" si="89"/>
        <v>127.14100000000001</v>
      </c>
      <c r="AG93" s="92">
        <f t="shared" si="89"/>
        <v>502.892</v>
      </c>
      <c r="AH93" s="17">
        <f t="shared" si="89"/>
        <v>144.255</v>
      </c>
      <c r="AI93" s="17">
        <f t="shared" si="89"/>
        <v>132.328</v>
      </c>
      <c r="AJ93" s="17">
        <f t="shared" si="89"/>
        <v>124.523</v>
      </c>
      <c r="AK93" s="17">
        <f t="shared" si="89"/>
        <v>143.05000000000001</v>
      </c>
      <c r="AL93" s="92">
        <f t="shared" si="89"/>
        <v>544.15599999999995</v>
      </c>
      <c r="AM93" s="17">
        <f t="shared" si="89"/>
        <v>207.21299999999999</v>
      </c>
      <c r="AN93" s="17">
        <f t="shared" si="89"/>
        <v>158.57900000000001</v>
      </c>
      <c r="AO93" s="17">
        <f t="shared" si="89"/>
        <v>155.87299999999999</v>
      </c>
      <c r="AP93" s="17">
        <f t="shared" si="89"/>
        <v>161.86500000000001</v>
      </c>
      <c r="AQ93" s="69">
        <f>AQ95-AQ94</f>
        <v>683.53</v>
      </c>
      <c r="AR93" s="17">
        <f>AR62</f>
        <v>167.947</v>
      </c>
      <c r="AS93" s="17">
        <f>AS62</f>
        <v>176.01400000000001</v>
      </c>
      <c r="AT93" s="17">
        <f>AT62</f>
        <v>178.70599999999999</v>
      </c>
      <c r="AU93" s="17">
        <f>AU62</f>
        <v>214.27500000000001</v>
      </c>
      <c r="AV93" s="69">
        <f>AV95-AV94</f>
        <v>736.94200000000001</v>
      </c>
      <c r="AW93" s="17">
        <f>AW62</f>
        <v>208.4</v>
      </c>
      <c r="AX93" s="17">
        <f>AX62</f>
        <v>191.40600000000001</v>
      </c>
      <c r="AY93" s="17">
        <f>AY62</f>
        <v>207.255</v>
      </c>
      <c r="AZ93" s="17">
        <f>AZ62</f>
        <v>247.172</v>
      </c>
      <c r="BA93" s="69">
        <f>BA95-BA94</f>
        <v>854.23299999999995</v>
      </c>
      <c r="BB93" s="17">
        <f>BB62</f>
        <v>260.50799999999998</v>
      </c>
      <c r="BC93" s="29"/>
      <c r="BD93" s="29"/>
      <c r="BE93" s="2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</row>
    <row r="94" spans="3:73" ht="15.6">
      <c r="C94" s="16" t="s">
        <v>79</v>
      </c>
      <c r="D94" s="93">
        <v>-2.4119999999999999</v>
      </c>
      <c r="E94" s="93">
        <v>-2.4180000000000001</v>
      </c>
      <c r="F94" s="93">
        <v>-8.1300000000000008</v>
      </c>
      <c r="G94" s="93">
        <v>-13.877000000000001</v>
      </c>
      <c r="H94" s="94">
        <f>SUM(D94:G94)</f>
        <v>-26.837000000000003</v>
      </c>
      <c r="I94" s="93">
        <v>-8.5</v>
      </c>
      <c r="J94" s="93">
        <v>-15.282999999999999</v>
      </c>
      <c r="K94" s="93">
        <v>-9.2750000000000004</v>
      </c>
      <c r="L94" s="93">
        <v>-7.242</v>
      </c>
      <c r="M94" s="94">
        <f>SUM(I94:L94)</f>
        <v>-40.299999999999997</v>
      </c>
      <c r="N94" s="93">
        <v>-13.988</v>
      </c>
      <c r="O94" s="93">
        <v>-14.62</v>
      </c>
      <c r="P94" s="93">
        <v>-15.345000000000001</v>
      </c>
      <c r="Q94" s="93">
        <v>-16.818000000000001</v>
      </c>
      <c r="R94" s="94">
        <f>SUM(N94:Q94)</f>
        <v>-60.771000000000001</v>
      </c>
      <c r="S94" s="93">
        <v>-29.89</v>
      </c>
      <c r="T94" s="93">
        <v>-20.12</v>
      </c>
      <c r="U94" s="93">
        <v>-14.834</v>
      </c>
      <c r="V94" s="93">
        <v>-22.216999999999999</v>
      </c>
      <c r="W94" s="94">
        <f>SUM(S94:V94)</f>
        <v>-87.061000000000007</v>
      </c>
      <c r="X94" s="93">
        <v>-17.347000000000001</v>
      </c>
      <c r="Y94" s="93">
        <v>-18.661999999999999</v>
      </c>
      <c r="Z94" s="93">
        <v>-19.542000000000002</v>
      </c>
      <c r="AA94" s="93">
        <v>-38.146000000000001</v>
      </c>
      <c r="AB94" s="94">
        <f>SUM(X94:AA94)</f>
        <v>-93.697000000000003</v>
      </c>
      <c r="AC94" s="93">
        <v>-26.154</v>
      </c>
      <c r="AD94" s="93">
        <v>-23.13</v>
      </c>
      <c r="AE94" s="93">
        <v>-29.834</v>
      </c>
      <c r="AF94" s="93">
        <v>-18.937000000000001</v>
      </c>
      <c r="AG94" s="94">
        <f>SUM(AC94:AF94)</f>
        <v>-98.054999999999993</v>
      </c>
      <c r="AH94" s="93">
        <v>-25.805</v>
      </c>
      <c r="AI94" s="93">
        <v>-20.873999999999999</v>
      </c>
      <c r="AJ94" s="93">
        <v>-20.902999999999999</v>
      </c>
      <c r="AK94" s="93">
        <v>-21.635999999999999</v>
      </c>
      <c r="AL94" s="94">
        <f>SUM(AH94:AK94)</f>
        <v>-89.217999999999989</v>
      </c>
      <c r="AM94" s="93">
        <v>-75.233999999999995</v>
      </c>
      <c r="AN94" s="93">
        <v>-20.873000000000001</v>
      </c>
      <c r="AO94" s="93">
        <v>-18.978000000000002</v>
      </c>
      <c r="AP94" s="93">
        <f>-19.758</f>
        <v>-19.757999999999999</v>
      </c>
      <c r="AQ94" s="95">
        <f>SUM(AM94:AP94)</f>
        <v>-134.84300000000002</v>
      </c>
      <c r="AR94" s="93">
        <f>-20.37</f>
        <v>-20.37</v>
      </c>
      <c r="AS94" s="96">
        <v>-20.684999999999999</v>
      </c>
      <c r="AT94" s="96">
        <v>-20.302</v>
      </c>
      <c r="AU94" s="96">
        <f>-17.34</f>
        <v>-17.34</v>
      </c>
      <c r="AV94" s="95">
        <f>SUM(AR94:AU94)</f>
        <v>-78.697000000000003</v>
      </c>
      <c r="AW94" s="96">
        <f>-20.596</f>
        <v>-20.596</v>
      </c>
      <c r="AX94" s="96">
        <f>-21.02</f>
        <v>-21.02</v>
      </c>
      <c r="AY94" s="96">
        <f>-20.974</f>
        <v>-20.974</v>
      </c>
      <c r="AZ94" s="96">
        <v>-21.794</v>
      </c>
      <c r="BA94" s="95">
        <f>SUM(AW94:AZ94)</f>
        <v>-84.384</v>
      </c>
      <c r="BB94" s="96">
        <f>-23.846-8.262</f>
        <v>-32.108000000000004</v>
      </c>
      <c r="BC94" s="26"/>
      <c r="BD94" s="26"/>
      <c r="BE94" s="26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</row>
    <row r="95" spans="3:73">
      <c r="C95" s="1" t="s">
        <v>84</v>
      </c>
      <c r="D95" s="29">
        <f t="shared" ref="D95:AM95" si="90">D93+D94</f>
        <v>17.499000000000002</v>
      </c>
      <c r="E95" s="29">
        <f t="shared" si="90"/>
        <v>19.676000000000002</v>
      </c>
      <c r="F95" s="29">
        <f t="shared" si="90"/>
        <v>22.417000000000002</v>
      </c>
      <c r="G95" s="29">
        <f t="shared" si="90"/>
        <v>22.506999999999998</v>
      </c>
      <c r="H95" s="69">
        <f t="shared" si="90"/>
        <v>82.099000000000004</v>
      </c>
      <c r="I95" s="29">
        <f t="shared" si="90"/>
        <v>35.856000000000002</v>
      </c>
      <c r="J95" s="29">
        <f t="shared" si="90"/>
        <v>45.354999999999997</v>
      </c>
      <c r="K95" s="29">
        <f t="shared" si="90"/>
        <v>51.649000000000001</v>
      </c>
      <c r="L95" s="29">
        <f t="shared" si="90"/>
        <v>54.136000000000003</v>
      </c>
      <c r="M95" s="69">
        <f t="shared" si="90"/>
        <v>186.99599999999998</v>
      </c>
      <c r="N95" s="29">
        <f t="shared" si="90"/>
        <v>56.540000000000006</v>
      </c>
      <c r="O95" s="29">
        <f t="shared" si="90"/>
        <v>62.886000000000003</v>
      </c>
      <c r="P95" s="29">
        <f t="shared" si="90"/>
        <v>59.625</v>
      </c>
      <c r="Q95" s="29">
        <f t="shared" si="90"/>
        <v>64.481000000000009</v>
      </c>
      <c r="R95" s="69">
        <f t="shared" si="90"/>
        <v>243.53199999999998</v>
      </c>
      <c r="S95" s="29">
        <f t="shared" si="90"/>
        <v>76.472999999999999</v>
      </c>
      <c r="T95" s="29">
        <f t="shared" si="90"/>
        <v>80.435999999999993</v>
      </c>
      <c r="U95" s="29">
        <f t="shared" si="90"/>
        <v>78.667000000000002</v>
      </c>
      <c r="V95" s="29">
        <f t="shared" si="90"/>
        <v>83.477000000000004</v>
      </c>
      <c r="W95" s="69">
        <f t="shared" si="90"/>
        <v>319.053</v>
      </c>
      <c r="X95" s="29">
        <f t="shared" si="90"/>
        <v>95.040999999999997</v>
      </c>
      <c r="Y95" s="29">
        <f t="shared" si="90"/>
        <v>88.47</v>
      </c>
      <c r="Z95" s="29">
        <f t="shared" si="90"/>
        <v>84.501999999999995</v>
      </c>
      <c r="AA95" s="29">
        <f t="shared" si="90"/>
        <v>87.409000000000006</v>
      </c>
      <c r="AB95" s="69">
        <f t="shared" si="90"/>
        <v>355.42200000000003</v>
      </c>
      <c r="AC95" s="29">
        <f t="shared" si="90"/>
        <v>102.61099999999999</v>
      </c>
      <c r="AD95" s="29">
        <f t="shared" si="90"/>
        <v>99.488</v>
      </c>
      <c r="AE95" s="29">
        <f t="shared" si="90"/>
        <v>94.533999999999992</v>
      </c>
      <c r="AF95" s="29">
        <f t="shared" si="90"/>
        <v>108.20400000000001</v>
      </c>
      <c r="AG95" s="69">
        <f t="shared" si="90"/>
        <v>404.83699999999999</v>
      </c>
      <c r="AH95" s="29">
        <f t="shared" si="90"/>
        <v>118.44999999999999</v>
      </c>
      <c r="AI95" s="29">
        <f t="shared" si="90"/>
        <v>111.45400000000001</v>
      </c>
      <c r="AJ95" s="29">
        <f t="shared" si="90"/>
        <v>103.62</v>
      </c>
      <c r="AK95" s="29">
        <f t="shared" si="90"/>
        <v>121.41400000000002</v>
      </c>
      <c r="AL95" s="69">
        <f t="shared" si="90"/>
        <v>454.93799999999999</v>
      </c>
      <c r="AM95" s="29">
        <f t="shared" si="90"/>
        <v>131.97899999999998</v>
      </c>
      <c r="AN95" s="29">
        <f>AN93+AN94</f>
        <v>137.70600000000002</v>
      </c>
      <c r="AO95" s="29">
        <f>AO93+AO94</f>
        <v>136.89499999999998</v>
      </c>
      <c r="AP95" s="29">
        <f>AP93+AP94</f>
        <v>142.107</v>
      </c>
      <c r="AQ95" s="90">
        <f>AQ26</f>
        <v>548.68700000000001</v>
      </c>
      <c r="AR95" s="29">
        <f>AR93+AR94</f>
        <v>147.577</v>
      </c>
      <c r="AS95" s="29">
        <f>AS93+AS94</f>
        <v>155.32900000000001</v>
      </c>
      <c r="AT95" s="29">
        <f>AT93+AT94</f>
        <v>158.404</v>
      </c>
      <c r="AU95" s="29">
        <f>AU93+AU94</f>
        <v>196.935</v>
      </c>
      <c r="AV95" s="99">
        <f>AV26</f>
        <v>658.245</v>
      </c>
      <c r="AW95" s="29">
        <f>AW93+AW94</f>
        <v>187.804</v>
      </c>
      <c r="AX95" s="29">
        <f>AX93+AX94</f>
        <v>170.386</v>
      </c>
      <c r="AY95" s="29">
        <f>AY93+AY94</f>
        <v>186.28100000000001</v>
      </c>
      <c r="AZ95" s="29">
        <f>AZ93+AZ94</f>
        <v>225.37799999999999</v>
      </c>
      <c r="BA95" s="99">
        <f>BA26</f>
        <v>769.84899999999993</v>
      </c>
      <c r="BB95" s="29">
        <f>BB93+BB94</f>
        <v>228.39999999999998</v>
      </c>
      <c r="BC95" s="77"/>
      <c r="BD95" s="77"/>
      <c r="BE95" s="77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</row>
    <row r="96" spans="3:73">
      <c r="D96" s="46"/>
      <c r="E96" s="46"/>
      <c r="F96" s="46"/>
      <c r="G96" s="46"/>
      <c r="I96" s="46"/>
      <c r="J96" s="46"/>
      <c r="K96" s="46"/>
      <c r="L96" s="46"/>
      <c r="N96" s="46"/>
      <c r="O96" s="46"/>
      <c r="P96" s="46"/>
      <c r="Q96" s="46"/>
      <c r="S96" s="46"/>
      <c r="T96" s="46"/>
      <c r="U96" s="46"/>
      <c r="V96" s="46"/>
      <c r="X96" s="46"/>
      <c r="Y96" s="46"/>
      <c r="Z96" s="46"/>
      <c r="AA96" s="46"/>
      <c r="AC96" s="46"/>
      <c r="AD96" s="46"/>
      <c r="AE96" s="46"/>
      <c r="AF96" s="46"/>
      <c r="AH96" s="46"/>
      <c r="AI96" s="46"/>
      <c r="AJ96" s="46"/>
      <c r="AK96" s="46"/>
      <c r="AM96" s="46"/>
      <c r="AN96" s="46"/>
      <c r="AO96" s="46"/>
      <c r="AP96" s="46"/>
      <c r="AR96" s="46"/>
      <c r="AS96" s="46"/>
      <c r="AT96" s="46"/>
      <c r="AU96" s="46"/>
      <c r="AW96" s="46"/>
      <c r="AX96" s="46"/>
      <c r="AY96" s="46"/>
      <c r="AZ96" s="46"/>
      <c r="BB96" s="46"/>
      <c r="BC96" s="46"/>
      <c r="BD96" s="46"/>
      <c r="BE96" s="46"/>
    </row>
    <row r="97" spans="2:73">
      <c r="C97" s="1" t="s">
        <v>85</v>
      </c>
      <c r="D97" s="17">
        <f t="shared" ref="D97:AP97" si="91">D64</f>
        <v>1.8620000000000001</v>
      </c>
      <c r="E97" s="17">
        <f t="shared" si="91"/>
        <v>1.8620000000000001</v>
      </c>
      <c r="F97" s="17">
        <f t="shared" si="91"/>
        <v>1.8620000000000001</v>
      </c>
      <c r="G97" s="17">
        <f t="shared" si="91"/>
        <v>1.8620000000000001</v>
      </c>
      <c r="H97" s="92">
        <f t="shared" si="91"/>
        <v>7.4480000000000004</v>
      </c>
      <c r="I97" s="17">
        <f t="shared" si="91"/>
        <v>10.731999999999999</v>
      </c>
      <c r="J97" s="17">
        <f t="shared" si="91"/>
        <v>15.750999999999999</v>
      </c>
      <c r="K97" s="17">
        <f t="shared" si="91"/>
        <v>19.742000000000001</v>
      </c>
      <c r="L97" s="17">
        <f t="shared" si="91"/>
        <v>21.907</v>
      </c>
      <c r="M97" s="92">
        <f t="shared" si="91"/>
        <v>68.131999999999991</v>
      </c>
      <c r="N97" s="17">
        <f t="shared" si="91"/>
        <v>23.555</v>
      </c>
      <c r="O97" s="17">
        <f t="shared" si="91"/>
        <v>19.399000000000001</v>
      </c>
      <c r="P97" s="17">
        <f t="shared" si="91"/>
        <v>19.564</v>
      </c>
      <c r="Q97" s="17">
        <f t="shared" si="91"/>
        <v>20.524000000000001</v>
      </c>
      <c r="R97" s="92">
        <f t="shared" si="91"/>
        <v>83.042000000000002</v>
      </c>
      <c r="S97" s="17">
        <f t="shared" si="91"/>
        <v>158.18199999999999</v>
      </c>
      <c r="T97" s="17">
        <f t="shared" si="91"/>
        <v>65.600999999999999</v>
      </c>
      <c r="U97" s="17">
        <f t="shared" si="91"/>
        <v>105.63</v>
      </c>
      <c r="V97" s="17">
        <f t="shared" si="91"/>
        <v>39.161999999999999</v>
      </c>
      <c r="W97" s="92">
        <f t="shared" si="91"/>
        <v>368.57499999999999</v>
      </c>
      <c r="X97" s="17">
        <f t="shared" si="91"/>
        <v>24.677</v>
      </c>
      <c r="Y97" s="17">
        <f t="shared" si="91"/>
        <v>23.667999999999999</v>
      </c>
      <c r="Z97" s="17">
        <f t="shared" si="91"/>
        <v>26.126999999999999</v>
      </c>
      <c r="AA97" s="17">
        <f t="shared" si="91"/>
        <v>55.213000000000001</v>
      </c>
      <c r="AB97" s="92">
        <f t="shared" si="91"/>
        <v>129.685</v>
      </c>
      <c r="AC97" s="17">
        <f t="shared" si="91"/>
        <v>31.391999999999999</v>
      </c>
      <c r="AD97" s="17">
        <f t="shared" si="91"/>
        <v>26.736999999999998</v>
      </c>
      <c r="AE97" s="17">
        <f t="shared" si="91"/>
        <v>41.453000000000003</v>
      </c>
      <c r="AF97" s="17">
        <f t="shared" si="91"/>
        <v>26.161999999999999</v>
      </c>
      <c r="AG97" s="92">
        <f t="shared" si="91"/>
        <v>125.744</v>
      </c>
      <c r="AH97" s="17">
        <f t="shared" si="91"/>
        <v>25.664999999999999</v>
      </c>
      <c r="AI97" s="17">
        <f t="shared" si="91"/>
        <v>28.186</v>
      </c>
      <c r="AJ97" s="17">
        <f t="shared" si="91"/>
        <v>122.313</v>
      </c>
      <c r="AK97" s="17">
        <f t="shared" si="91"/>
        <v>60.901000000000003</v>
      </c>
      <c r="AL97" s="92">
        <f t="shared" si="91"/>
        <v>237.065</v>
      </c>
      <c r="AM97" s="17">
        <f t="shared" si="91"/>
        <v>53.006999999999998</v>
      </c>
      <c r="AN97" s="17">
        <f t="shared" si="91"/>
        <v>97.855000000000004</v>
      </c>
      <c r="AO97" s="17">
        <f t="shared" si="91"/>
        <v>46.988999999999997</v>
      </c>
      <c r="AP97" s="17">
        <f t="shared" si="91"/>
        <v>46.542999999999999</v>
      </c>
      <c r="AQ97" s="69">
        <f>AQ101-SUM(AQ98:AQ100)</f>
        <v>244.39400000000001</v>
      </c>
      <c r="AR97" s="17">
        <f>AR64</f>
        <v>112.88499999999999</v>
      </c>
      <c r="AS97" s="17">
        <f>AS64</f>
        <v>63.776000000000003</v>
      </c>
      <c r="AT97" s="17">
        <f>AT64</f>
        <v>114.63800000000001</v>
      </c>
      <c r="AU97" s="17">
        <f>AU64</f>
        <v>173.49</v>
      </c>
      <c r="AV97" s="69">
        <f>AV101-SUM(AV98:AV100)</f>
        <v>464.78900000000004</v>
      </c>
      <c r="AW97" s="17">
        <f>AW64</f>
        <v>401.23599999999999</v>
      </c>
      <c r="AX97" s="17">
        <f>AX64</f>
        <v>65.97399999999999</v>
      </c>
      <c r="AY97" s="17">
        <f>AY64</f>
        <v>76.683999999999997</v>
      </c>
      <c r="AZ97" s="17">
        <f>AZ64</f>
        <v>103.075</v>
      </c>
      <c r="BA97" s="69">
        <f>BA101-SUM(BA98:BA100)</f>
        <v>646.96899999999994</v>
      </c>
      <c r="BB97" s="17">
        <f>BB64</f>
        <v>68.191999999999993</v>
      </c>
      <c r="BC97" s="29"/>
      <c r="BD97" s="29"/>
      <c r="BE97" s="2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</row>
    <row r="98" spans="2:73">
      <c r="C98" s="16" t="s">
        <v>86</v>
      </c>
      <c r="D98" s="20">
        <v>-1.8620000000000001</v>
      </c>
      <c r="E98" s="20">
        <v>-1.8620000000000001</v>
      </c>
      <c r="F98" s="20">
        <v>-1.8620000000000001</v>
      </c>
      <c r="G98" s="20">
        <v>-1.8620000000000001</v>
      </c>
      <c r="H98" s="18">
        <f>SUM(D98:G98)</f>
        <v>-7.4480000000000004</v>
      </c>
      <c r="I98" s="20">
        <v>-10.731999999999999</v>
      </c>
      <c r="J98" s="20">
        <v>-15.750999999999999</v>
      </c>
      <c r="K98" s="20">
        <v>-19.742000000000001</v>
      </c>
      <c r="L98" s="20">
        <v>-21.907</v>
      </c>
      <c r="M98" s="18">
        <f>SUM(I98:L98)</f>
        <v>-68.131999999999991</v>
      </c>
      <c r="N98" s="20">
        <v>-19.555</v>
      </c>
      <c r="O98" s="20">
        <v>-19.399000000000001</v>
      </c>
      <c r="P98" s="20">
        <v>-19.564</v>
      </c>
      <c r="Q98" s="20">
        <v>-20.524000000000001</v>
      </c>
      <c r="R98" s="18">
        <f>SUM(N98:Q98)</f>
        <v>-79.042000000000002</v>
      </c>
      <c r="S98" s="20">
        <v>-31.181999999999999</v>
      </c>
      <c r="T98" s="20">
        <v>-32.795000000000002</v>
      </c>
      <c r="U98" s="20">
        <v>-30.63</v>
      </c>
      <c r="V98" s="20">
        <v>-31.977</v>
      </c>
      <c r="W98" s="18">
        <f>SUM(S98:V98)</f>
        <v>-126.584</v>
      </c>
      <c r="X98" s="20">
        <v>-24.677</v>
      </c>
      <c r="Y98" s="20">
        <v>-23.667999999999999</v>
      </c>
      <c r="Z98" s="20">
        <v>-26.126999999999999</v>
      </c>
      <c r="AA98" s="20">
        <v>-23.69</v>
      </c>
      <c r="AB98" s="18">
        <f>SUM(X98:AA98)</f>
        <v>-98.161999999999992</v>
      </c>
      <c r="AC98" s="20">
        <v>-22.641999999999999</v>
      </c>
      <c r="AD98" s="20">
        <v>-26.736999999999998</v>
      </c>
      <c r="AE98" s="20">
        <v>-26.452999999999999</v>
      </c>
      <c r="AF98" s="20">
        <v>-26.161999999999999</v>
      </c>
      <c r="AG98" s="18">
        <f>SUM(AC98:AF98)</f>
        <v>-101.994</v>
      </c>
      <c r="AH98" s="20">
        <v>-25.664999999999999</v>
      </c>
      <c r="AI98" s="20">
        <v>-26.186</v>
      </c>
      <c r="AJ98" s="20">
        <v>-47.313000000000002</v>
      </c>
      <c r="AK98" s="20">
        <v>-52.901000000000003</v>
      </c>
      <c r="AL98" s="18">
        <f>SUM(AH98:AK98)</f>
        <v>-152.065</v>
      </c>
      <c r="AM98" s="20">
        <v>-53.006999999999998</v>
      </c>
      <c r="AN98" s="20">
        <v>-54.959000000000003</v>
      </c>
      <c r="AO98" s="20">
        <f>-46.989</f>
        <v>-46.988999999999997</v>
      </c>
      <c r="AP98" s="20">
        <f>-46.543</f>
        <v>-46.542999999999999</v>
      </c>
      <c r="AQ98" s="18">
        <f>SUM(AM98:AP98)</f>
        <v>-201.49800000000002</v>
      </c>
      <c r="AR98" s="20">
        <f>-56.885</f>
        <v>-56.884999999999998</v>
      </c>
      <c r="AS98" s="20">
        <f>-61.576</f>
        <v>-61.576000000000001</v>
      </c>
      <c r="AT98" s="20">
        <v>-62.863</v>
      </c>
      <c r="AU98" s="20">
        <f>-173.49</f>
        <v>-173.49</v>
      </c>
      <c r="AV98" s="18">
        <f>SUM(AR98:AU98)</f>
        <v>-354.81400000000002</v>
      </c>
      <c r="AW98" s="20">
        <f>-62.847</f>
        <v>-62.847000000000001</v>
      </c>
      <c r="AX98" s="20">
        <f>-62.974</f>
        <v>-62.973999999999997</v>
      </c>
      <c r="AY98" s="20">
        <f>-66.684</f>
        <v>-66.683999999999997</v>
      </c>
      <c r="AZ98" s="20">
        <v>-67.075000000000003</v>
      </c>
      <c r="BA98" s="18">
        <f>SUM(AW98:AZ98)</f>
        <v>-259.58</v>
      </c>
      <c r="BB98" s="20">
        <v>-68.191999999999993</v>
      </c>
      <c r="BC98" s="32"/>
      <c r="BD98" s="32"/>
      <c r="BE98" s="32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</row>
    <row r="99" spans="2:73">
      <c r="C99" s="16" t="s">
        <v>87</v>
      </c>
      <c r="D99" s="20">
        <v>0</v>
      </c>
      <c r="E99" s="20">
        <v>0</v>
      </c>
      <c r="F99" s="20">
        <v>0</v>
      </c>
      <c r="G99" s="20">
        <v>0</v>
      </c>
      <c r="H99" s="18">
        <f>SUM(D99:G99)</f>
        <v>0</v>
      </c>
      <c r="I99" s="20">
        <v>0</v>
      </c>
      <c r="J99" s="20">
        <v>0</v>
      </c>
      <c r="K99" s="20">
        <v>0</v>
      </c>
      <c r="L99" s="20">
        <v>0</v>
      </c>
      <c r="M99" s="18">
        <f>SUM(I99:L99)</f>
        <v>0</v>
      </c>
      <c r="N99" s="20">
        <v>0</v>
      </c>
      <c r="O99" s="20">
        <v>0</v>
      </c>
      <c r="P99" s="20">
        <v>0</v>
      </c>
      <c r="Q99" s="20">
        <v>0</v>
      </c>
      <c r="R99" s="18">
        <f>SUM(N99:Q99)</f>
        <v>0</v>
      </c>
      <c r="S99" s="20">
        <v>0</v>
      </c>
      <c r="T99" s="20">
        <v>-32.805999999999997</v>
      </c>
      <c r="U99" s="20">
        <v>0</v>
      </c>
      <c r="V99" s="20">
        <v>-6.5590000000000002</v>
      </c>
      <c r="W99" s="18">
        <f>SUM(S99:V99)</f>
        <v>-39.364999999999995</v>
      </c>
      <c r="X99" s="20">
        <v>0</v>
      </c>
      <c r="Y99" s="20">
        <v>0</v>
      </c>
      <c r="Z99" s="20">
        <v>0</v>
      </c>
      <c r="AA99" s="20">
        <v>-31.523</v>
      </c>
      <c r="AB99" s="18">
        <f>SUM(X99:AA99)</f>
        <v>-31.523</v>
      </c>
      <c r="AC99" s="20"/>
      <c r="AD99" s="20">
        <v>0</v>
      </c>
      <c r="AE99" s="20"/>
      <c r="AF99" s="20">
        <v>0</v>
      </c>
      <c r="AG99" s="18">
        <f>SUM(AC99:AF99)</f>
        <v>0</v>
      </c>
      <c r="AH99" s="20">
        <v>0</v>
      </c>
      <c r="AI99" s="20">
        <v>0</v>
      </c>
      <c r="AJ99" s="20"/>
      <c r="AK99" s="20">
        <v>0</v>
      </c>
      <c r="AL99" s="18">
        <f>SUM(AH99:AK99)</f>
        <v>0</v>
      </c>
      <c r="AM99" s="20">
        <v>0</v>
      </c>
      <c r="AN99" s="20">
        <v>-42.896000000000001</v>
      </c>
      <c r="AO99" s="20">
        <v>0</v>
      </c>
      <c r="AP99" s="20">
        <v>0</v>
      </c>
      <c r="AQ99" s="18">
        <f>SUM(AM99:AP99)</f>
        <v>-42.896000000000001</v>
      </c>
      <c r="AR99" s="20">
        <v>0</v>
      </c>
      <c r="AS99" s="20">
        <v>0</v>
      </c>
      <c r="AT99" s="20">
        <v>0</v>
      </c>
      <c r="AU99" s="20">
        <v>0</v>
      </c>
      <c r="AV99" s="18">
        <f>SUM(AR99:AU99)</f>
        <v>0</v>
      </c>
      <c r="AW99" s="20">
        <f>-136.139</f>
        <v>-136.13900000000001</v>
      </c>
      <c r="AX99" s="20">
        <v>0</v>
      </c>
      <c r="AY99" s="20">
        <v>0</v>
      </c>
      <c r="AZ99" s="20">
        <v>0</v>
      </c>
      <c r="BA99" s="18">
        <f>SUM(AW99:AZ99)</f>
        <v>-136.13900000000001</v>
      </c>
      <c r="BB99" s="20">
        <v>0</v>
      </c>
      <c r="BC99" s="32"/>
      <c r="BD99" s="32"/>
      <c r="BE99" s="32"/>
      <c r="BF99" s="92"/>
      <c r="BG99" s="92"/>
      <c r="BH99" s="92"/>
      <c r="BI99" s="92"/>
      <c r="BJ99" s="92"/>
      <c r="BK99" s="92"/>
      <c r="BL99" s="92"/>
      <c r="BM99" s="92"/>
      <c r="BN99" s="92"/>
      <c r="BO99" s="92"/>
      <c r="BP99" s="92"/>
      <c r="BQ99" s="92"/>
      <c r="BR99" s="92"/>
      <c r="BS99" s="92"/>
      <c r="BT99" s="92"/>
    </row>
    <row r="100" spans="2:73" ht="15.6">
      <c r="C100" s="16" t="s">
        <v>88</v>
      </c>
      <c r="D100" s="93">
        <v>0</v>
      </c>
      <c r="E100" s="93">
        <v>0</v>
      </c>
      <c r="F100" s="93">
        <v>0</v>
      </c>
      <c r="G100" s="93">
        <v>0</v>
      </c>
      <c r="H100" s="94">
        <f>SUM(D100:G100)</f>
        <v>0</v>
      </c>
      <c r="I100" s="93">
        <v>0</v>
      </c>
      <c r="J100" s="93">
        <v>0</v>
      </c>
      <c r="K100" s="93">
        <v>0</v>
      </c>
      <c r="L100" s="93">
        <v>0</v>
      </c>
      <c r="M100" s="94">
        <f>SUM(I100:L100)</f>
        <v>0</v>
      </c>
      <c r="N100" s="93">
        <v>-4</v>
      </c>
      <c r="O100" s="93">
        <v>0</v>
      </c>
      <c r="P100" s="93">
        <v>0</v>
      </c>
      <c r="Q100" s="93">
        <v>0</v>
      </c>
      <c r="R100" s="94">
        <f>SUM(N100:Q100)</f>
        <v>-4</v>
      </c>
      <c r="S100" s="93">
        <v>-127</v>
      </c>
      <c r="T100" s="93">
        <v>0</v>
      </c>
      <c r="U100" s="93">
        <v>-75</v>
      </c>
      <c r="V100" s="93">
        <v>-0.626</v>
      </c>
      <c r="W100" s="94">
        <f>SUM(S100:V100)</f>
        <v>-202.626</v>
      </c>
      <c r="X100" s="93">
        <v>0</v>
      </c>
      <c r="Y100" s="93">
        <v>0</v>
      </c>
      <c r="Z100" s="93">
        <v>0</v>
      </c>
      <c r="AA100" s="93">
        <v>0</v>
      </c>
      <c r="AB100" s="94">
        <f>SUM(X100:AA100)</f>
        <v>0</v>
      </c>
      <c r="AC100" s="93">
        <v>-8.75</v>
      </c>
      <c r="AD100" s="93">
        <v>0</v>
      </c>
      <c r="AE100" s="93">
        <v>-15</v>
      </c>
      <c r="AF100" s="93">
        <v>0</v>
      </c>
      <c r="AG100" s="94">
        <f>SUM(AC100:AF100)</f>
        <v>-23.75</v>
      </c>
      <c r="AH100" s="93">
        <v>0</v>
      </c>
      <c r="AI100" s="93">
        <v>0</v>
      </c>
      <c r="AJ100" s="93">
        <v>-75</v>
      </c>
      <c r="AK100" s="93">
        <v>-8</v>
      </c>
      <c r="AL100" s="94">
        <f>SUM(AH100:AK100)</f>
        <v>-83</v>
      </c>
      <c r="AM100" s="93">
        <v>0</v>
      </c>
      <c r="AN100" s="93">
        <v>0</v>
      </c>
      <c r="AO100" s="93">
        <v>0</v>
      </c>
      <c r="AP100" s="93">
        <v>0</v>
      </c>
      <c r="AQ100" s="24">
        <f>SUM(AM100:AP100)</f>
        <v>0</v>
      </c>
      <c r="AR100" s="93">
        <f>-56</f>
        <v>-56</v>
      </c>
      <c r="AS100" s="93">
        <v>0</v>
      </c>
      <c r="AT100" s="93">
        <f>-48.275</f>
        <v>-48.274999999999999</v>
      </c>
      <c r="AU100" s="93">
        <v>0</v>
      </c>
      <c r="AV100" s="24">
        <f>SUM(AR100:AU100)</f>
        <v>-104.27500000000001</v>
      </c>
      <c r="AW100" s="93">
        <v>0</v>
      </c>
      <c r="AX100" s="93">
        <v>0</v>
      </c>
      <c r="AY100" s="93">
        <v>0</v>
      </c>
      <c r="AZ100" s="93">
        <v>0</v>
      </c>
      <c r="BA100" s="24">
        <f>SUM(AW100:AZ100)</f>
        <v>0</v>
      </c>
      <c r="BB100" s="93">
        <v>0</v>
      </c>
      <c r="BC100" s="26"/>
      <c r="BD100" s="26"/>
      <c r="BE100" s="26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</row>
    <row r="101" spans="2:73">
      <c r="C101" s="1" t="s">
        <v>89</v>
      </c>
      <c r="D101" s="29">
        <f t="shared" ref="D101:AM101" si="92">D97+SUM(D98:D100)</f>
        <v>0</v>
      </c>
      <c r="E101" s="29">
        <f t="shared" si="92"/>
        <v>0</v>
      </c>
      <c r="F101" s="29">
        <f t="shared" si="92"/>
        <v>0</v>
      </c>
      <c r="G101" s="29">
        <f t="shared" si="92"/>
        <v>0</v>
      </c>
      <c r="H101" s="69">
        <f t="shared" si="92"/>
        <v>0</v>
      </c>
      <c r="I101" s="29">
        <f t="shared" si="92"/>
        <v>0</v>
      </c>
      <c r="J101" s="29">
        <f t="shared" si="92"/>
        <v>0</v>
      </c>
      <c r="K101" s="29">
        <f t="shared" si="92"/>
        <v>0</v>
      </c>
      <c r="L101" s="29">
        <f t="shared" si="92"/>
        <v>0</v>
      </c>
      <c r="M101" s="69">
        <f t="shared" si="92"/>
        <v>0</v>
      </c>
      <c r="N101" s="29">
        <f t="shared" si="92"/>
        <v>0</v>
      </c>
      <c r="O101" s="29">
        <f t="shared" si="92"/>
        <v>0</v>
      </c>
      <c r="P101" s="29">
        <f t="shared" si="92"/>
        <v>0</v>
      </c>
      <c r="Q101" s="29">
        <f t="shared" si="92"/>
        <v>0</v>
      </c>
      <c r="R101" s="69">
        <f t="shared" si="92"/>
        <v>0</v>
      </c>
      <c r="S101" s="29">
        <f t="shared" si="92"/>
        <v>0</v>
      </c>
      <c r="T101" s="29">
        <f t="shared" si="92"/>
        <v>0</v>
      </c>
      <c r="U101" s="29">
        <f t="shared" si="92"/>
        <v>0</v>
      </c>
      <c r="V101" s="29">
        <f t="shared" si="92"/>
        <v>0</v>
      </c>
      <c r="W101" s="69">
        <f t="shared" si="92"/>
        <v>0</v>
      </c>
      <c r="X101" s="29">
        <f t="shared" si="92"/>
        <v>0</v>
      </c>
      <c r="Y101" s="29">
        <f t="shared" si="92"/>
        <v>0</v>
      </c>
      <c r="Z101" s="29">
        <f t="shared" si="92"/>
        <v>0</v>
      </c>
      <c r="AA101" s="29">
        <f t="shared" si="92"/>
        <v>0</v>
      </c>
      <c r="AB101" s="69">
        <f t="shared" si="92"/>
        <v>0</v>
      </c>
      <c r="AC101" s="29">
        <f t="shared" si="92"/>
        <v>0</v>
      </c>
      <c r="AD101" s="29">
        <f t="shared" si="92"/>
        <v>0</v>
      </c>
      <c r="AE101" s="29">
        <f t="shared" si="92"/>
        <v>0</v>
      </c>
      <c r="AF101" s="29">
        <f t="shared" si="92"/>
        <v>0</v>
      </c>
      <c r="AG101" s="69">
        <f t="shared" si="92"/>
        <v>0</v>
      </c>
      <c r="AH101" s="29">
        <f t="shared" si="92"/>
        <v>0</v>
      </c>
      <c r="AI101" s="29">
        <f t="shared" si="92"/>
        <v>2</v>
      </c>
      <c r="AJ101" s="29">
        <f t="shared" si="92"/>
        <v>0</v>
      </c>
      <c r="AK101" s="29">
        <f t="shared" si="92"/>
        <v>0</v>
      </c>
      <c r="AL101" s="69">
        <f t="shared" si="92"/>
        <v>2</v>
      </c>
      <c r="AM101" s="29">
        <f t="shared" si="92"/>
        <v>0</v>
      </c>
      <c r="AN101" s="29">
        <f>AN97+SUM(AN98:AN100)</f>
        <v>0</v>
      </c>
      <c r="AO101" s="29">
        <f>AO97+SUM(AO98:AO100)</f>
        <v>0</v>
      </c>
      <c r="AP101" s="29">
        <f>AP97+SUM(AP98:AP100)</f>
        <v>0</v>
      </c>
      <c r="AQ101" s="99">
        <f>AQ28</f>
        <v>0</v>
      </c>
      <c r="AR101" s="29">
        <f>AR97+SUM(AR98:AR100)</f>
        <v>0</v>
      </c>
      <c r="AS101" s="29">
        <f>AS97+SUM(AS98:AS100)</f>
        <v>2.2000000000000028</v>
      </c>
      <c r="AT101" s="29">
        <f>AT97+SUM(AT98:AT100)</f>
        <v>3.5</v>
      </c>
      <c r="AU101" s="29">
        <f>AU97+SUM(AU98:AU100)</f>
        <v>0</v>
      </c>
      <c r="AV101" s="99">
        <f>AV28</f>
        <v>5.7000000000000028</v>
      </c>
      <c r="AW101" s="29">
        <f>AW97+SUM(AW98:AW100)</f>
        <v>202.24999999999997</v>
      </c>
      <c r="AX101" s="29">
        <f>AX97+SUM(AX98:AX100)</f>
        <v>2.9999999999999929</v>
      </c>
      <c r="AY101" s="29">
        <f>AY97+SUM(AY98:AY100)</f>
        <v>10</v>
      </c>
      <c r="AZ101" s="29">
        <f>AZ97+SUM(AZ98:AZ100)</f>
        <v>36</v>
      </c>
      <c r="BA101" s="99">
        <f>BA28</f>
        <v>251.24999999999997</v>
      </c>
      <c r="BB101" s="29">
        <f>BB97+SUM(BB98:BB100)</f>
        <v>0</v>
      </c>
      <c r="BC101" s="77"/>
      <c r="BD101" s="77"/>
      <c r="BE101" s="77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</row>
    <row r="102" spans="2:73" s="2" customFormat="1">
      <c r="B102" s="1"/>
      <c r="C102" s="1"/>
      <c r="D102" s="46"/>
      <c r="E102" s="46"/>
      <c r="F102" s="46"/>
      <c r="G102" s="46"/>
      <c r="H102" s="1"/>
      <c r="I102" s="46"/>
      <c r="J102" s="46"/>
      <c r="K102" s="46"/>
      <c r="L102" s="46"/>
      <c r="M102" s="1"/>
      <c r="N102" s="46"/>
      <c r="O102" s="46"/>
      <c r="P102" s="46"/>
      <c r="Q102" s="46"/>
      <c r="R102" s="1"/>
      <c r="S102" s="46"/>
      <c r="T102" s="46"/>
      <c r="U102" s="46"/>
      <c r="V102" s="46"/>
      <c r="W102" s="1"/>
      <c r="X102" s="46"/>
      <c r="Y102" s="46"/>
      <c r="Z102" s="46"/>
      <c r="AA102" s="46"/>
      <c r="AB102" s="1"/>
      <c r="AC102" s="46"/>
      <c r="AD102" s="46"/>
      <c r="AE102" s="46"/>
      <c r="AF102" s="46"/>
      <c r="AG102" s="1"/>
      <c r="AH102" s="46"/>
      <c r="AI102" s="46"/>
      <c r="AJ102" s="46"/>
      <c r="AK102" s="46"/>
      <c r="AL102" s="1"/>
      <c r="AM102" s="46"/>
      <c r="AN102" s="46"/>
      <c r="AO102" s="46"/>
      <c r="AP102" s="46"/>
      <c r="AQ102" s="1"/>
      <c r="AR102" s="46"/>
      <c r="AS102" s="46"/>
      <c r="AT102" s="46"/>
      <c r="AU102" s="46"/>
      <c r="AV102" s="1"/>
      <c r="AW102" s="46"/>
      <c r="AX102" s="46"/>
      <c r="AY102" s="46"/>
      <c r="AZ102" s="46"/>
      <c r="BA102" s="1"/>
      <c r="BB102" s="46"/>
      <c r="BC102" s="46"/>
      <c r="BD102" s="46"/>
      <c r="BE102" s="46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spans="2:73">
      <c r="C103" s="1" t="s">
        <v>90</v>
      </c>
      <c r="D103" s="17">
        <f t="shared" ref="D103:AP103" si="93">D66</f>
        <v>-0.77700000000000002</v>
      </c>
      <c r="E103" s="17">
        <f t="shared" si="93"/>
        <v>-0.65700000000000003</v>
      </c>
      <c r="F103" s="17">
        <f t="shared" si="93"/>
        <v>-0.125</v>
      </c>
      <c r="G103" s="17">
        <f t="shared" si="93"/>
        <v>-4.1000000000000002E-2</v>
      </c>
      <c r="H103" s="92">
        <f t="shared" si="93"/>
        <v>-1.6</v>
      </c>
      <c r="I103" s="17">
        <f t="shared" si="93"/>
        <v>1.3000000000000008E-3</v>
      </c>
      <c r="J103" s="17">
        <f t="shared" si="93"/>
        <v>-1.4810000000000001</v>
      </c>
      <c r="K103" s="17">
        <f t="shared" si="93"/>
        <v>-7.75</v>
      </c>
      <c r="L103" s="17">
        <f t="shared" si="93"/>
        <v>-7.6689999999999996</v>
      </c>
      <c r="M103" s="92">
        <f t="shared" si="93"/>
        <v>-16.898699999999998</v>
      </c>
      <c r="N103" s="17">
        <f t="shared" si="93"/>
        <v>-7.399</v>
      </c>
      <c r="O103" s="17">
        <f t="shared" si="93"/>
        <v>-7.1420000000000003</v>
      </c>
      <c r="P103" s="17">
        <f t="shared" si="93"/>
        <v>-6.202</v>
      </c>
      <c r="Q103" s="17">
        <f t="shared" si="93"/>
        <v>-6.173</v>
      </c>
      <c r="R103" s="92">
        <f t="shared" si="93"/>
        <v>-26.916000000000004</v>
      </c>
      <c r="S103" s="17">
        <f t="shared" si="93"/>
        <v>-10.076000000000001</v>
      </c>
      <c r="T103" s="17">
        <f t="shared" si="93"/>
        <v>-11.429</v>
      </c>
      <c r="U103" s="17">
        <f t="shared" si="93"/>
        <v>-14.53</v>
      </c>
      <c r="V103" s="17">
        <f t="shared" si="93"/>
        <v>-16.678000000000001</v>
      </c>
      <c r="W103" s="92">
        <f t="shared" si="93"/>
        <v>-52.713000000000008</v>
      </c>
      <c r="X103" s="17">
        <f t="shared" si="93"/>
        <v>-16.245000000000001</v>
      </c>
      <c r="Y103" s="17">
        <f t="shared" si="93"/>
        <v>-15.811999999999999</v>
      </c>
      <c r="Z103" s="17">
        <f t="shared" si="93"/>
        <v>-12.65</v>
      </c>
      <c r="AA103" s="17">
        <f t="shared" si="93"/>
        <v>-12.21</v>
      </c>
      <c r="AB103" s="92">
        <f t="shared" si="93"/>
        <v>-56.917000000000002</v>
      </c>
      <c r="AC103" s="17">
        <f t="shared" si="93"/>
        <v>-12.192</v>
      </c>
      <c r="AD103" s="17">
        <f t="shared" si="93"/>
        <v>-12.121</v>
      </c>
      <c r="AE103" s="17">
        <f t="shared" si="93"/>
        <v>-18.498000000000001</v>
      </c>
      <c r="AF103" s="17">
        <f t="shared" si="93"/>
        <v>-19.131</v>
      </c>
      <c r="AG103" s="92">
        <f t="shared" si="93"/>
        <v>-61.942000000000007</v>
      </c>
      <c r="AH103" s="17">
        <f t="shared" si="93"/>
        <v>-18.844000000000001</v>
      </c>
      <c r="AI103" s="17">
        <f t="shared" si="93"/>
        <v>-18.294</v>
      </c>
      <c r="AJ103" s="17">
        <f t="shared" si="93"/>
        <v>-19.192</v>
      </c>
      <c r="AK103" s="17">
        <f t="shared" si="93"/>
        <v>-21.425999999999998</v>
      </c>
      <c r="AL103" s="92">
        <f t="shared" si="93"/>
        <v>-77.756</v>
      </c>
      <c r="AM103" s="17">
        <f t="shared" si="93"/>
        <v>-20.605</v>
      </c>
      <c r="AN103" s="17">
        <f t="shared" si="93"/>
        <v>-19.646000000000001</v>
      </c>
      <c r="AO103" s="17">
        <f t="shared" si="93"/>
        <v>-18.920000000000002</v>
      </c>
      <c r="AP103" s="17">
        <f t="shared" si="93"/>
        <v>-17.904</v>
      </c>
      <c r="AQ103" s="69">
        <f>AQ105+AQ104</f>
        <v>-77.074999999999989</v>
      </c>
      <c r="AR103" s="17">
        <f>AR66</f>
        <v>-17.922000000000001</v>
      </c>
      <c r="AS103" s="17">
        <f>AS66</f>
        <v>-18.234000000000002</v>
      </c>
      <c r="AT103" s="17">
        <f>AT66</f>
        <v>-17.861000000000001</v>
      </c>
      <c r="AU103" s="17">
        <f>AU66</f>
        <v>-18.244</v>
      </c>
      <c r="AV103" s="69">
        <f>AV105+AV104</f>
        <v>-72.260999999999996</v>
      </c>
      <c r="AW103" s="17">
        <f>AW66</f>
        <v>-18.495999999999999</v>
      </c>
      <c r="AX103" s="17">
        <f>AX66</f>
        <v>-26.21</v>
      </c>
      <c r="AY103" s="17">
        <f>AY66</f>
        <v>-27.428000000000001</v>
      </c>
      <c r="AZ103" s="17">
        <f>AZ66</f>
        <v>-27.573</v>
      </c>
      <c r="BA103" s="69">
        <f>BA105+BA104</f>
        <v>-99.706999999999994</v>
      </c>
      <c r="BB103" s="17">
        <f>BB66</f>
        <v>-27.376000000000001</v>
      </c>
      <c r="BC103" s="29"/>
      <c r="BD103" s="29"/>
      <c r="BE103" s="2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</row>
    <row r="104" spans="2:73" ht="15.6">
      <c r="C104" s="16" t="s">
        <v>79</v>
      </c>
      <c r="D104" s="93">
        <v>-0.20599999999999999</v>
      </c>
      <c r="E104" s="93">
        <v>-0.188</v>
      </c>
      <c r="F104" s="93">
        <v>0</v>
      </c>
      <c r="G104" s="93">
        <v>0</v>
      </c>
      <c r="H104" s="94">
        <f>SUM(D104:G104)</f>
        <v>-0.39400000000000002</v>
      </c>
      <c r="I104" s="93">
        <v>-4.2000000000000003E-2</v>
      </c>
      <c r="J104" s="93">
        <v>-0.26700000000000002</v>
      </c>
      <c r="K104" s="93">
        <v>-1.2609999999999999</v>
      </c>
      <c r="L104" s="93">
        <v>-1.29</v>
      </c>
      <c r="M104" s="94">
        <f>SUM(I104:L104)</f>
        <v>-2.86</v>
      </c>
      <c r="N104" s="93">
        <v>-1.2290000000000001</v>
      </c>
      <c r="O104" s="93">
        <v>-1.1930000000000001</v>
      </c>
      <c r="P104" s="93">
        <v>-1.083</v>
      </c>
      <c r="Q104" s="93">
        <v>-1.085</v>
      </c>
      <c r="R104" s="94">
        <f>SUM(N104:Q104)</f>
        <v>-4.59</v>
      </c>
      <c r="S104" s="93">
        <v>-1.6379999999999999</v>
      </c>
      <c r="T104" s="93">
        <v>-1.9</v>
      </c>
      <c r="U104" s="93">
        <v>-4.0650000000000004</v>
      </c>
      <c r="V104" s="93">
        <v>-6.1219999999999999</v>
      </c>
      <c r="W104" s="94">
        <f>SUM(S104:V104)</f>
        <v>-13.725</v>
      </c>
      <c r="X104" s="93">
        <v>-6.016</v>
      </c>
      <c r="Y104" s="93">
        <v>-6.032</v>
      </c>
      <c r="Z104" s="93">
        <v>-5.3</v>
      </c>
      <c r="AA104" s="93">
        <v>-5.39</v>
      </c>
      <c r="AB104" s="94">
        <f>SUM(X104:AA104)</f>
        <v>-22.738</v>
      </c>
      <c r="AC104" s="93">
        <v>-5.3620000000000001</v>
      </c>
      <c r="AD104" s="93">
        <v>-5.4139999999999997</v>
      </c>
      <c r="AE104" s="93">
        <v>-5.6420000000000003</v>
      </c>
      <c r="AF104" s="93">
        <v>-5.7149999999999999</v>
      </c>
      <c r="AG104" s="94">
        <f>SUM(AC104:AF104)</f>
        <v>-22.132999999999999</v>
      </c>
      <c r="AH104" s="93">
        <v>-5.6150000000000002</v>
      </c>
      <c r="AI104" s="93">
        <v>-5.7640000000000002</v>
      </c>
      <c r="AJ104" s="93">
        <v>-7.8550000000000004</v>
      </c>
      <c r="AK104" s="93">
        <v>-10.792</v>
      </c>
      <c r="AL104" s="94">
        <f>SUM(AH104:AK104)</f>
        <v>-30.026000000000003</v>
      </c>
      <c r="AM104" s="93">
        <v>-10.617000000000001</v>
      </c>
      <c r="AN104" s="93">
        <v>-10.887</v>
      </c>
      <c r="AO104" s="93">
        <v>-11.164999999999999</v>
      </c>
      <c r="AP104" s="93">
        <f>-11.291</f>
        <v>-11.291</v>
      </c>
      <c r="AQ104" s="24">
        <f>SUM(AM104:AP104)</f>
        <v>-43.959999999999994</v>
      </c>
      <c r="AR104" s="93">
        <f>-11.133</f>
        <v>-11.132999999999999</v>
      </c>
      <c r="AS104" s="93">
        <v>-11.451000000000001</v>
      </c>
      <c r="AT104" s="93">
        <f>-11.831</f>
        <v>-11.831</v>
      </c>
      <c r="AU104" s="93">
        <f>-11.981</f>
        <v>-11.981</v>
      </c>
      <c r="AV104" s="24">
        <f>SUM(AR104:AU104)</f>
        <v>-46.396000000000001</v>
      </c>
      <c r="AW104" s="93">
        <f>-12</f>
        <v>-12</v>
      </c>
      <c r="AX104" s="93">
        <f>-12.793-4.475</f>
        <v>-17.268000000000001</v>
      </c>
      <c r="AY104" s="93">
        <f>-15.82</f>
        <v>-15.82</v>
      </c>
      <c r="AZ104" s="93">
        <v>-16.045999999999999</v>
      </c>
      <c r="BA104" s="24">
        <f>SUM(AW104:AZ104)</f>
        <v>-61.134</v>
      </c>
      <c r="BB104" s="93">
        <v>-15.688000000000001</v>
      </c>
      <c r="BC104" s="26"/>
      <c r="BD104" s="26"/>
      <c r="BE104" s="26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</row>
    <row r="105" spans="2:73">
      <c r="C105" s="1" t="s">
        <v>91</v>
      </c>
      <c r="D105" s="29">
        <f t="shared" ref="D105:AM105" si="94">D103-D104</f>
        <v>-0.57100000000000006</v>
      </c>
      <c r="E105" s="29">
        <f t="shared" si="94"/>
        <v>-0.46900000000000003</v>
      </c>
      <c r="F105" s="29">
        <f t="shared" si="94"/>
        <v>-0.125</v>
      </c>
      <c r="G105" s="29">
        <f t="shared" si="94"/>
        <v>-4.1000000000000002E-2</v>
      </c>
      <c r="H105" s="69">
        <f t="shared" si="94"/>
        <v>-1.206</v>
      </c>
      <c r="I105" s="29">
        <f t="shared" si="94"/>
        <v>4.3300000000000005E-2</v>
      </c>
      <c r="J105" s="29">
        <f t="shared" si="94"/>
        <v>-1.214</v>
      </c>
      <c r="K105" s="29">
        <f t="shared" si="94"/>
        <v>-6.4889999999999999</v>
      </c>
      <c r="L105" s="29">
        <f t="shared" si="94"/>
        <v>-6.3789999999999996</v>
      </c>
      <c r="M105" s="69">
        <f t="shared" si="94"/>
        <v>-14.038699999999999</v>
      </c>
      <c r="N105" s="29">
        <f t="shared" si="94"/>
        <v>-6.17</v>
      </c>
      <c r="O105" s="29">
        <f t="shared" si="94"/>
        <v>-5.9489999999999998</v>
      </c>
      <c r="P105" s="29">
        <f t="shared" si="94"/>
        <v>-5.1189999999999998</v>
      </c>
      <c r="Q105" s="29">
        <f t="shared" si="94"/>
        <v>-5.0880000000000001</v>
      </c>
      <c r="R105" s="69">
        <f t="shared" si="94"/>
        <v>-22.326000000000004</v>
      </c>
      <c r="S105" s="29">
        <f t="shared" si="94"/>
        <v>-8.4380000000000006</v>
      </c>
      <c r="T105" s="29">
        <f t="shared" si="94"/>
        <v>-9.5289999999999999</v>
      </c>
      <c r="U105" s="29">
        <f t="shared" si="94"/>
        <v>-10.465</v>
      </c>
      <c r="V105" s="29">
        <f t="shared" si="94"/>
        <v>-10.556000000000001</v>
      </c>
      <c r="W105" s="69">
        <f t="shared" si="94"/>
        <v>-38.988000000000007</v>
      </c>
      <c r="X105" s="29">
        <f t="shared" si="94"/>
        <v>-10.229000000000001</v>
      </c>
      <c r="Y105" s="29">
        <f t="shared" si="94"/>
        <v>-9.7799999999999994</v>
      </c>
      <c r="Z105" s="29">
        <f t="shared" si="94"/>
        <v>-7.3500000000000005</v>
      </c>
      <c r="AA105" s="29">
        <f t="shared" si="94"/>
        <v>-6.8200000000000012</v>
      </c>
      <c r="AB105" s="69">
        <f t="shared" si="94"/>
        <v>-34.179000000000002</v>
      </c>
      <c r="AC105" s="29">
        <f t="shared" si="94"/>
        <v>-6.83</v>
      </c>
      <c r="AD105" s="29">
        <f t="shared" si="94"/>
        <v>-6.7070000000000007</v>
      </c>
      <c r="AE105" s="29">
        <f t="shared" si="94"/>
        <v>-12.856000000000002</v>
      </c>
      <c r="AF105" s="29">
        <f t="shared" si="94"/>
        <v>-13.416</v>
      </c>
      <c r="AG105" s="69">
        <f t="shared" si="94"/>
        <v>-39.809000000000012</v>
      </c>
      <c r="AH105" s="29">
        <f t="shared" si="94"/>
        <v>-13.229000000000001</v>
      </c>
      <c r="AI105" s="29">
        <f t="shared" si="94"/>
        <v>-12.530000000000001</v>
      </c>
      <c r="AJ105" s="29">
        <f t="shared" si="94"/>
        <v>-11.337</v>
      </c>
      <c r="AK105" s="29">
        <f t="shared" si="94"/>
        <v>-10.633999999999999</v>
      </c>
      <c r="AL105" s="69">
        <f t="shared" si="94"/>
        <v>-47.73</v>
      </c>
      <c r="AM105" s="29">
        <f t="shared" si="94"/>
        <v>-9.9879999999999995</v>
      </c>
      <c r="AN105" s="29">
        <f>AN103-AN104</f>
        <v>-8.7590000000000003</v>
      </c>
      <c r="AO105" s="29">
        <f>AO103-AO104</f>
        <v>-7.7550000000000026</v>
      </c>
      <c r="AP105" s="29">
        <f>AP103-AP104</f>
        <v>-6.6129999999999995</v>
      </c>
      <c r="AQ105" s="101">
        <f>AQ30</f>
        <v>-33.115000000000002</v>
      </c>
      <c r="AR105" s="29">
        <f>AR103-AR104</f>
        <v>-6.7890000000000015</v>
      </c>
      <c r="AS105" s="29">
        <f>AS103-AS104</f>
        <v>-6.7830000000000013</v>
      </c>
      <c r="AT105" s="29">
        <f>AT103-AT104</f>
        <v>-6.0300000000000011</v>
      </c>
      <c r="AU105" s="29">
        <f>AU103-AU104</f>
        <v>-6.2629999999999999</v>
      </c>
      <c r="AV105" s="69">
        <f>AV30</f>
        <v>-25.865000000000002</v>
      </c>
      <c r="AW105" s="29">
        <f>AW103-AW104</f>
        <v>-6.4959999999999987</v>
      </c>
      <c r="AX105" s="29">
        <f>AX103-AX104</f>
        <v>-8.9420000000000002</v>
      </c>
      <c r="AY105" s="29">
        <f>AY103-AY104</f>
        <v>-11.608000000000001</v>
      </c>
      <c r="AZ105" s="29">
        <f>AZ103-AZ104</f>
        <v>-11.527000000000001</v>
      </c>
      <c r="BA105" s="69">
        <f>BA30</f>
        <v>-38.573</v>
      </c>
      <c r="BB105" s="29">
        <f>BB103-BB104</f>
        <v>-11.688000000000001</v>
      </c>
      <c r="BC105" s="29"/>
      <c r="BD105" s="29"/>
      <c r="BE105" s="2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</row>
    <row r="106" spans="2:73">
      <c r="D106" s="46"/>
      <c r="E106" s="46"/>
      <c r="F106" s="46"/>
      <c r="G106" s="46"/>
      <c r="I106" s="46"/>
      <c r="J106" s="46"/>
      <c r="K106" s="46"/>
      <c r="L106" s="46"/>
      <c r="N106" s="46"/>
      <c r="O106" s="46"/>
      <c r="P106" s="46"/>
      <c r="Q106" s="46"/>
      <c r="S106" s="46"/>
      <c r="T106" s="46"/>
      <c r="U106" s="46"/>
      <c r="V106" s="46"/>
      <c r="X106" s="46"/>
      <c r="Y106" s="46"/>
      <c r="Z106" s="46"/>
      <c r="AA106" s="46"/>
      <c r="AC106" s="46"/>
      <c r="AD106" s="46"/>
      <c r="AE106" s="46"/>
      <c r="AF106" s="46"/>
      <c r="AH106" s="46"/>
      <c r="AI106" s="46"/>
      <c r="AJ106" s="46"/>
      <c r="AK106" s="46"/>
      <c r="AM106" s="46"/>
      <c r="AN106" s="46"/>
      <c r="AO106" s="46"/>
      <c r="AP106" s="46"/>
      <c r="AR106" s="46"/>
      <c r="AS106" s="46"/>
      <c r="AT106" s="46"/>
      <c r="AU106" s="46"/>
      <c r="AW106" s="46"/>
      <c r="AX106" s="46"/>
      <c r="AY106" s="46"/>
      <c r="AZ106" s="46"/>
      <c r="BB106" s="46"/>
      <c r="BC106" s="46"/>
      <c r="BD106" s="46"/>
      <c r="BE106" s="46"/>
    </row>
    <row r="107" spans="2:73">
      <c r="C107" s="18" t="s">
        <v>92</v>
      </c>
      <c r="D107" s="32">
        <f t="shared" ref="D107:AN107" si="95">SUM(D67:D68)</f>
        <v>0</v>
      </c>
      <c r="E107" s="32">
        <f t="shared" si="95"/>
        <v>0</v>
      </c>
      <c r="F107" s="32">
        <f t="shared" si="95"/>
        <v>-1.097</v>
      </c>
      <c r="G107" s="32">
        <f t="shared" si="95"/>
        <v>-0.15</v>
      </c>
      <c r="H107" s="18">
        <f t="shared" si="95"/>
        <v>-1.2469999999999999</v>
      </c>
      <c r="I107" s="32">
        <f t="shared" si="95"/>
        <v>0</v>
      </c>
      <c r="J107" s="32">
        <f t="shared" si="95"/>
        <v>-0.24</v>
      </c>
      <c r="K107" s="32">
        <f t="shared" si="95"/>
        <v>-1.099</v>
      </c>
      <c r="L107" s="32">
        <f t="shared" si="95"/>
        <v>-2.2629999999999999</v>
      </c>
      <c r="M107" s="18">
        <f t="shared" si="95"/>
        <v>-3.6020000000000003</v>
      </c>
      <c r="N107" s="32">
        <f t="shared" si="95"/>
        <v>0.27100000000000002</v>
      </c>
      <c r="O107" s="32">
        <f t="shared" si="95"/>
        <v>-4.1340000000000003</v>
      </c>
      <c r="P107" s="32">
        <f t="shared" si="95"/>
        <v>-0.61399999999999999</v>
      </c>
      <c r="Q107" s="32">
        <f t="shared" si="95"/>
        <v>-0.96899999999999997</v>
      </c>
      <c r="R107" s="18">
        <f t="shared" si="95"/>
        <v>-5.4459999999999997</v>
      </c>
      <c r="S107" s="32">
        <f t="shared" si="95"/>
        <v>0.123</v>
      </c>
      <c r="T107" s="32">
        <f t="shared" si="95"/>
        <v>7.3999999999999996E-2</v>
      </c>
      <c r="U107" s="32">
        <f t="shared" si="95"/>
        <v>6.4829999999999997</v>
      </c>
      <c r="V107" s="32">
        <f t="shared" si="95"/>
        <v>2.0030000000000001</v>
      </c>
      <c r="W107" s="18">
        <f t="shared" si="95"/>
        <v>8.6829999999999998</v>
      </c>
      <c r="X107" s="32">
        <f t="shared" si="95"/>
        <v>2.2450000000000001</v>
      </c>
      <c r="Y107" s="32">
        <f t="shared" si="95"/>
        <v>-18.729000000000003</v>
      </c>
      <c r="Z107" s="32">
        <f t="shared" si="95"/>
        <v>-0.97699999999999998</v>
      </c>
      <c r="AA107" s="32">
        <f t="shared" si="95"/>
        <v>2.0910000000000002</v>
      </c>
      <c r="AB107" s="18">
        <f t="shared" si="95"/>
        <v>-15.370000000000001</v>
      </c>
      <c r="AC107" s="32">
        <f t="shared" si="95"/>
        <v>-0.81899999999999995</v>
      </c>
      <c r="AD107" s="32">
        <f t="shared" si="95"/>
        <v>0</v>
      </c>
      <c r="AE107" s="32">
        <f t="shared" si="95"/>
        <v>-1.387</v>
      </c>
      <c r="AF107" s="32">
        <f t="shared" si="95"/>
        <v>4.9400000000000004</v>
      </c>
      <c r="AG107" s="18">
        <f t="shared" si="95"/>
        <v>2.7340000000000004</v>
      </c>
      <c r="AH107" s="32">
        <f t="shared" si="95"/>
        <v>-1.464</v>
      </c>
      <c r="AI107" s="32">
        <f t="shared" si="95"/>
        <v>-5.4269999999999996</v>
      </c>
      <c r="AJ107" s="32">
        <f t="shared" si="95"/>
        <v>-2.2240000000000002</v>
      </c>
      <c r="AK107" s="32">
        <f t="shared" si="95"/>
        <v>-0.85399999999999998</v>
      </c>
      <c r="AL107" s="18">
        <f t="shared" si="95"/>
        <v>-9.9689999999999994</v>
      </c>
      <c r="AM107" s="32">
        <f t="shared" si="95"/>
        <v>-1.728</v>
      </c>
      <c r="AN107" s="32">
        <f t="shared" si="95"/>
        <v>-4.1219999999999999</v>
      </c>
      <c r="AO107" s="32">
        <f ca="1">SUM(AO67:AO68)</f>
        <v>-0.75600000000000001</v>
      </c>
      <c r="AP107" s="32">
        <f>SUM(AP67:AP68)</f>
        <v>-1.694</v>
      </c>
      <c r="AQ107" s="69">
        <f ca="1">AQ110+AQ109+AQ108</f>
        <v>-8.3000000000000007</v>
      </c>
      <c r="AR107" s="32">
        <f>SUM(AR67:AR68)</f>
        <v>-0.61099999999999999</v>
      </c>
      <c r="AS107" s="32">
        <f>SUM(AS67:AS68)</f>
        <v>-1.9330000000000001</v>
      </c>
      <c r="AT107" s="32">
        <f>SUM(AT67:AT68)</f>
        <v>-1.0329999999999999</v>
      </c>
      <c r="AU107" s="32">
        <f>SUM(AU67:AU68)</f>
        <v>-2.234</v>
      </c>
      <c r="AV107" s="69">
        <f>AV110+AV109+AV108</f>
        <v>-5.8109999999999999</v>
      </c>
      <c r="AW107" s="32">
        <f>SUM(AW67:AW68)</f>
        <v>-1.1319999999999999</v>
      </c>
      <c r="AX107" s="32">
        <f>SUM(AX67:AX68)</f>
        <v>-0.46400000000000002</v>
      </c>
      <c r="AY107" s="32">
        <f>SUM(AY67:AY68)</f>
        <v>-0.63900000000000001</v>
      </c>
      <c r="AZ107" s="32">
        <f>SUM(AZ67:AZ68)</f>
        <v>-1.036</v>
      </c>
      <c r="BA107" s="69">
        <f>BA110+BA109+BA108</f>
        <v>-3.2709999999999999</v>
      </c>
      <c r="BB107" s="32">
        <f>SUM(BB67:BB68)</f>
        <v>0.94299999999999995</v>
      </c>
      <c r="BC107" s="29"/>
      <c r="BD107" s="29"/>
      <c r="BE107" s="2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</row>
    <row r="108" spans="2:73">
      <c r="C108" s="102" t="s">
        <v>54</v>
      </c>
      <c r="D108" s="32">
        <v>0</v>
      </c>
      <c r="E108" s="32">
        <v>0</v>
      </c>
      <c r="F108" s="32">
        <v>0</v>
      </c>
      <c r="G108" s="32">
        <v>0</v>
      </c>
      <c r="H108" s="18">
        <f>SUM(D108:G108)</f>
        <v>0</v>
      </c>
      <c r="I108" s="32">
        <v>0</v>
      </c>
      <c r="J108" s="32">
        <v>0</v>
      </c>
      <c r="K108" s="32">
        <v>0</v>
      </c>
      <c r="L108" s="32">
        <v>0</v>
      </c>
      <c r="M108" s="18">
        <f>SUM(I108:L108)</f>
        <v>0</v>
      </c>
      <c r="N108" s="32">
        <v>0</v>
      </c>
      <c r="O108" s="32">
        <v>0</v>
      </c>
      <c r="P108" s="32">
        <v>0</v>
      </c>
      <c r="Q108" s="32">
        <v>0</v>
      </c>
      <c r="R108" s="18">
        <f>SUM(N108:Q108)</f>
        <v>0</v>
      </c>
      <c r="S108" s="32">
        <v>0</v>
      </c>
      <c r="T108" s="32">
        <v>0</v>
      </c>
      <c r="U108" s="32">
        <v>0</v>
      </c>
      <c r="V108" s="32">
        <v>0</v>
      </c>
      <c r="W108" s="18">
        <f>SUM(S108:V108)</f>
        <v>0</v>
      </c>
      <c r="X108" s="32">
        <v>0</v>
      </c>
      <c r="Y108" s="32">
        <v>0</v>
      </c>
      <c r="Z108" s="32">
        <v>0</v>
      </c>
      <c r="AA108" s="32">
        <v>0</v>
      </c>
      <c r="AB108" s="18">
        <f>SUM(X108:AA108)</f>
        <v>0</v>
      </c>
      <c r="AC108" s="32">
        <v>0</v>
      </c>
      <c r="AD108" s="32">
        <v>0</v>
      </c>
      <c r="AE108" s="32">
        <v>0</v>
      </c>
      <c r="AF108" s="32">
        <v>0</v>
      </c>
      <c r="AG108" s="18">
        <f>SUM(AC108:AF108)</f>
        <v>0</v>
      </c>
      <c r="AH108" s="32">
        <v>0</v>
      </c>
      <c r="AI108" s="32">
        <v>0</v>
      </c>
      <c r="AJ108" s="32">
        <v>0</v>
      </c>
      <c r="AK108" s="32">
        <v>0</v>
      </c>
      <c r="AL108" s="18">
        <f>SUM(AH108:AK108)</f>
        <v>0</v>
      </c>
      <c r="AM108" s="32">
        <v>0</v>
      </c>
      <c r="AN108" s="32">
        <v>0</v>
      </c>
      <c r="AO108" s="32">
        <v>0</v>
      </c>
      <c r="AP108" s="32">
        <v>0</v>
      </c>
      <c r="AQ108" s="18">
        <f>SUM(AM108:AP108)</f>
        <v>0</v>
      </c>
      <c r="AR108" s="32">
        <v>0</v>
      </c>
      <c r="AS108" s="20">
        <v>0</v>
      </c>
      <c r="AT108" s="20">
        <v>0</v>
      </c>
      <c r="AU108" s="20">
        <v>0</v>
      </c>
      <c r="AV108" s="18">
        <f>SUM(AR108:AU108)</f>
        <v>0</v>
      </c>
      <c r="AW108" s="20">
        <v>0</v>
      </c>
      <c r="AX108" s="20">
        <v>0</v>
      </c>
      <c r="AY108" s="20">
        <v>0</v>
      </c>
      <c r="AZ108" s="20">
        <v>0</v>
      </c>
      <c r="BA108" s="18">
        <f>SUM(AW108:AZ108)</f>
        <v>0</v>
      </c>
      <c r="BB108" s="20">
        <v>0</v>
      </c>
      <c r="BC108" s="32"/>
      <c r="BD108" s="32"/>
      <c r="BE108" s="32"/>
      <c r="BF108" s="86"/>
      <c r="BG108" s="86"/>
      <c r="BH108" s="86"/>
      <c r="BI108" s="86"/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</row>
    <row r="109" spans="2:73" ht="15.6">
      <c r="B109" s="2"/>
      <c r="C109" s="16" t="s">
        <v>93</v>
      </c>
      <c r="D109" s="93">
        <v>0</v>
      </c>
      <c r="E109" s="93">
        <v>0</v>
      </c>
      <c r="F109" s="93">
        <v>-1.097</v>
      </c>
      <c r="G109" s="93">
        <v>-0.15</v>
      </c>
      <c r="H109" s="94">
        <f>SUM(D109:G109)</f>
        <v>-1.2469999999999999</v>
      </c>
      <c r="I109" s="93">
        <v>0</v>
      </c>
      <c r="J109" s="93">
        <v>0</v>
      </c>
      <c r="K109" s="93">
        <v>0</v>
      </c>
      <c r="L109" s="93">
        <v>0</v>
      </c>
      <c r="M109" s="94">
        <f>SUM(I109:L109)</f>
        <v>0</v>
      </c>
      <c r="N109" s="93">
        <v>0</v>
      </c>
      <c r="O109" s="93">
        <v>-3.7490000000000001</v>
      </c>
      <c r="P109" s="93">
        <v>0</v>
      </c>
      <c r="Q109" s="93">
        <v>0</v>
      </c>
      <c r="R109" s="94">
        <f>SUM(N109:Q109)</f>
        <v>-3.7490000000000001</v>
      </c>
      <c r="S109" s="93">
        <v>0</v>
      </c>
      <c r="T109" s="93">
        <v>0</v>
      </c>
      <c r="U109" s="93">
        <v>0</v>
      </c>
      <c r="V109" s="93">
        <v>0</v>
      </c>
      <c r="W109" s="94">
        <f>SUM(S109:V109)</f>
        <v>0</v>
      </c>
      <c r="X109" s="93">
        <v>0</v>
      </c>
      <c r="Y109" s="93">
        <v>-16.815000000000001</v>
      </c>
      <c r="Z109" s="93">
        <v>0</v>
      </c>
      <c r="AA109" s="93">
        <v>0</v>
      </c>
      <c r="AB109" s="94">
        <f>SUM(X109:AA109)</f>
        <v>-16.815000000000001</v>
      </c>
      <c r="AC109" s="93">
        <v>0</v>
      </c>
      <c r="AD109" s="93">
        <v>0</v>
      </c>
      <c r="AE109" s="93">
        <v>-0.63800000000000001</v>
      </c>
      <c r="AF109" s="93">
        <v>0</v>
      </c>
      <c r="AG109" s="94">
        <f>SUM(AC109:AF109)</f>
        <v>-0.63800000000000001</v>
      </c>
      <c r="AH109" s="93">
        <v>0</v>
      </c>
      <c r="AI109" s="93">
        <v>0</v>
      </c>
      <c r="AJ109" s="93">
        <v>0</v>
      </c>
      <c r="AK109" s="93">
        <v>0</v>
      </c>
      <c r="AL109" s="94">
        <f>SUM(AH109:AK109)</f>
        <v>0</v>
      </c>
      <c r="AM109" s="93">
        <v>0</v>
      </c>
      <c r="AN109" s="93">
        <v>0</v>
      </c>
      <c r="AO109" s="93">
        <v>0</v>
      </c>
      <c r="AP109" s="93">
        <v>0</v>
      </c>
      <c r="AQ109" s="24">
        <f>SUM(AM109:AP109)</f>
        <v>0</v>
      </c>
      <c r="AR109" s="93">
        <v>0</v>
      </c>
      <c r="AS109" s="93">
        <v>0</v>
      </c>
      <c r="AT109" s="93">
        <v>0</v>
      </c>
      <c r="AU109" s="93">
        <v>0</v>
      </c>
      <c r="AV109" s="24">
        <f>SUM(AR109:AU109)</f>
        <v>0</v>
      </c>
      <c r="AW109" s="93">
        <v>0</v>
      </c>
      <c r="AX109" s="93">
        <v>0</v>
      </c>
      <c r="AY109" s="93">
        <v>0</v>
      </c>
      <c r="AZ109" s="93">
        <v>0</v>
      </c>
      <c r="BA109" s="24">
        <f>SUM(AW109:AZ109)</f>
        <v>0</v>
      </c>
      <c r="BB109" s="93">
        <v>0</v>
      </c>
      <c r="BC109" s="26"/>
      <c r="BD109" s="26"/>
      <c r="BE109" s="26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</row>
    <row r="110" spans="2:73">
      <c r="C110" s="1" t="s">
        <v>94</v>
      </c>
      <c r="D110" s="29">
        <f t="shared" ref="D110:AL110" si="96">D107-D109-D108</f>
        <v>0</v>
      </c>
      <c r="E110" s="29">
        <f t="shared" si="96"/>
        <v>0</v>
      </c>
      <c r="F110" s="29">
        <f t="shared" si="96"/>
        <v>0</v>
      </c>
      <c r="G110" s="29">
        <f t="shared" si="96"/>
        <v>0</v>
      </c>
      <c r="H110" s="69">
        <f t="shared" si="96"/>
        <v>0</v>
      </c>
      <c r="I110" s="29">
        <f t="shared" si="96"/>
        <v>0</v>
      </c>
      <c r="J110" s="29">
        <f t="shared" si="96"/>
        <v>-0.24</v>
      </c>
      <c r="K110" s="29">
        <f t="shared" si="96"/>
        <v>-1.099</v>
      </c>
      <c r="L110" s="29">
        <f t="shared" si="96"/>
        <v>-2.2629999999999999</v>
      </c>
      <c r="M110" s="69">
        <f t="shared" si="96"/>
        <v>-3.6020000000000003</v>
      </c>
      <c r="N110" s="29">
        <f t="shared" si="96"/>
        <v>0.27100000000000002</v>
      </c>
      <c r="O110" s="29">
        <f t="shared" si="96"/>
        <v>-0.38500000000000023</v>
      </c>
      <c r="P110" s="29">
        <f t="shared" si="96"/>
        <v>-0.61399999999999999</v>
      </c>
      <c r="Q110" s="29">
        <f t="shared" si="96"/>
        <v>-0.96899999999999997</v>
      </c>
      <c r="R110" s="69">
        <f t="shared" si="96"/>
        <v>-1.6969999999999996</v>
      </c>
      <c r="S110" s="29">
        <f t="shared" si="96"/>
        <v>0.123</v>
      </c>
      <c r="T110" s="29">
        <f t="shared" si="96"/>
        <v>7.3999999999999996E-2</v>
      </c>
      <c r="U110" s="29">
        <f t="shared" si="96"/>
        <v>6.4829999999999997</v>
      </c>
      <c r="V110" s="29">
        <f t="shared" si="96"/>
        <v>2.0030000000000001</v>
      </c>
      <c r="W110" s="69">
        <f t="shared" si="96"/>
        <v>8.6829999999999998</v>
      </c>
      <c r="X110" s="29">
        <f t="shared" si="96"/>
        <v>2.2450000000000001</v>
      </c>
      <c r="Y110" s="29">
        <f t="shared" si="96"/>
        <v>-1.9140000000000015</v>
      </c>
      <c r="Z110" s="29">
        <f t="shared" si="96"/>
        <v>-0.97699999999999998</v>
      </c>
      <c r="AA110" s="29">
        <f t="shared" si="96"/>
        <v>2.0910000000000002</v>
      </c>
      <c r="AB110" s="69">
        <f t="shared" si="96"/>
        <v>1.4450000000000003</v>
      </c>
      <c r="AC110" s="29">
        <f t="shared" si="96"/>
        <v>-0.81899999999999995</v>
      </c>
      <c r="AD110" s="29">
        <f t="shared" si="96"/>
        <v>0</v>
      </c>
      <c r="AE110" s="29">
        <f t="shared" si="96"/>
        <v>-0.749</v>
      </c>
      <c r="AF110" s="29">
        <f t="shared" si="96"/>
        <v>4.9400000000000004</v>
      </c>
      <c r="AG110" s="69">
        <f t="shared" si="96"/>
        <v>3.3720000000000003</v>
      </c>
      <c r="AH110" s="29">
        <f t="shared" si="96"/>
        <v>-1.464</v>
      </c>
      <c r="AI110" s="29">
        <f t="shared" si="96"/>
        <v>-5.4269999999999996</v>
      </c>
      <c r="AJ110" s="29">
        <f t="shared" si="96"/>
        <v>-2.2240000000000002</v>
      </c>
      <c r="AK110" s="29">
        <f t="shared" si="96"/>
        <v>-0.85399999999999998</v>
      </c>
      <c r="AL110" s="69">
        <f t="shared" si="96"/>
        <v>-9.9689999999999994</v>
      </c>
      <c r="AM110" s="29">
        <f>AM107-AM109-AM108</f>
        <v>-1.728</v>
      </c>
      <c r="AN110" s="29">
        <f>AN107-AN109-AN108</f>
        <v>-4.1219999999999999</v>
      </c>
      <c r="AO110" s="29">
        <f ca="1">AO107-AO109-AO108</f>
        <v>-0.75600000000000001</v>
      </c>
      <c r="AP110" s="29">
        <f>AP107-AP109-AP108</f>
        <v>-1.694</v>
      </c>
      <c r="AQ110" s="101">
        <f ca="1">SUM(AQ31:AQ32)</f>
        <v>-8.3000000000000007</v>
      </c>
      <c r="AR110" s="29">
        <f>AR107-AR109-AR108</f>
        <v>-0.61099999999999999</v>
      </c>
      <c r="AS110" s="29">
        <f>AS107-AS109-AS108</f>
        <v>-1.9330000000000001</v>
      </c>
      <c r="AT110" s="29">
        <f>AT107-AT109-AT108</f>
        <v>-1.0329999999999999</v>
      </c>
      <c r="AU110" s="29">
        <f>AU107-AU109-AU108</f>
        <v>-2.234</v>
      </c>
      <c r="AV110" s="69">
        <f>SUM(AV31:AV32)</f>
        <v>-5.8109999999999999</v>
      </c>
      <c r="AW110" s="29">
        <f>AW107-AW109-AW108</f>
        <v>-1.1319999999999999</v>
      </c>
      <c r="AX110" s="29">
        <f>AX107-AX109-AX108</f>
        <v>-0.46400000000000002</v>
      </c>
      <c r="AY110" s="29">
        <f>AY107-AY109-AY108</f>
        <v>-0.63900000000000001</v>
      </c>
      <c r="AZ110" s="29">
        <f>AZ107-AZ109-AZ108</f>
        <v>-1.036</v>
      </c>
      <c r="BA110" s="69">
        <f>SUM(BA31:BA32)</f>
        <v>-3.2709999999999999</v>
      </c>
      <c r="BB110" s="29">
        <f>BB107-BB109-BB108</f>
        <v>0.94299999999999995</v>
      </c>
      <c r="BC110" s="29"/>
      <c r="BD110" s="29"/>
      <c r="BE110" s="2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</row>
    <row r="111" spans="2:73">
      <c r="D111" s="46"/>
      <c r="E111" s="46"/>
      <c r="F111" s="46"/>
      <c r="G111" s="46"/>
      <c r="I111" s="46"/>
      <c r="J111" s="46"/>
      <c r="K111" s="46"/>
      <c r="L111" s="46"/>
      <c r="N111" s="46"/>
      <c r="O111" s="46"/>
      <c r="P111" s="46"/>
      <c r="Q111" s="46"/>
      <c r="S111" s="46"/>
      <c r="T111" s="46"/>
      <c r="U111" s="46"/>
      <c r="V111" s="46"/>
      <c r="X111" s="46"/>
      <c r="Y111" s="46"/>
      <c r="Z111" s="46"/>
      <c r="AA111" s="46"/>
      <c r="AC111" s="46"/>
      <c r="AD111" s="46"/>
      <c r="AE111" s="46"/>
      <c r="AF111" s="46"/>
      <c r="AH111" s="46"/>
      <c r="AI111" s="46"/>
      <c r="AJ111" s="46"/>
      <c r="AK111" s="46"/>
      <c r="AM111" s="46"/>
      <c r="AN111" s="46"/>
      <c r="AO111" s="46"/>
      <c r="AP111" s="46"/>
      <c r="AR111" s="46"/>
      <c r="AS111" s="46"/>
      <c r="AT111" s="46"/>
      <c r="AU111" s="46"/>
      <c r="AW111" s="46"/>
      <c r="AX111" s="46"/>
      <c r="AY111" s="46"/>
      <c r="AZ111" s="46"/>
      <c r="BB111" s="46"/>
      <c r="BC111" s="46"/>
      <c r="BD111" s="46"/>
      <c r="BE111" s="46"/>
    </row>
    <row r="112" spans="2:73">
      <c r="C112" s="18" t="s">
        <v>95</v>
      </c>
      <c r="D112" s="17">
        <f t="shared" ref="D112:AP112" si="97">D70</f>
        <v>0</v>
      </c>
      <c r="E112" s="17">
        <f t="shared" si="97"/>
        <v>0</v>
      </c>
      <c r="F112" s="17">
        <f t="shared" si="97"/>
        <v>0</v>
      </c>
      <c r="G112" s="17">
        <f t="shared" si="97"/>
        <v>0</v>
      </c>
      <c r="H112" s="92">
        <f t="shared" si="97"/>
        <v>0</v>
      </c>
      <c r="I112" s="17">
        <f t="shared" si="97"/>
        <v>5.5170000000000003</v>
      </c>
      <c r="J112" s="17">
        <f t="shared" si="97"/>
        <v>6.593</v>
      </c>
      <c r="K112" s="17">
        <f t="shared" si="97"/>
        <v>12.856</v>
      </c>
      <c r="L112" s="17">
        <f t="shared" si="97"/>
        <v>-108.76</v>
      </c>
      <c r="M112" s="92">
        <f t="shared" si="97"/>
        <v>-83.794000000000011</v>
      </c>
      <c r="N112" s="17">
        <f t="shared" si="97"/>
        <v>17.634</v>
      </c>
      <c r="O112" s="17">
        <f t="shared" si="97"/>
        <v>23.605</v>
      </c>
      <c r="P112" s="17">
        <f t="shared" si="97"/>
        <v>18.335000000000001</v>
      </c>
      <c r="Q112" s="17">
        <f t="shared" si="97"/>
        <v>32.064</v>
      </c>
      <c r="R112" s="92">
        <f t="shared" si="97"/>
        <v>91.638000000000005</v>
      </c>
      <c r="S112" s="17">
        <f t="shared" si="97"/>
        <v>17.027000000000001</v>
      </c>
      <c r="T112" s="17">
        <f t="shared" si="97"/>
        <v>19.350000000000001</v>
      </c>
      <c r="U112" s="17">
        <f t="shared" si="97"/>
        <v>24.221</v>
      </c>
      <c r="V112" s="17">
        <f t="shared" si="97"/>
        <v>33.633000000000003</v>
      </c>
      <c r="W112" s="92">
        <f t="shared" si="97"/>
        <v>94.230999999999995</v>
      </c>
      <c r="X112" s="17">
        <f t="shared" si="97"/>
        <v>32.058999999999997</v>
      </c>
      <c r="Y112" s="17">
        <f t="shared" si="97"/>
        <v>30.646999999999998</v>
      </c>
      <c r="Z112" s="17">
        <f t="shared" si="97"/>
        <v>29.945</v>
      </c>
      <c r="AA112" s="17">
        <f t="shared" si="97"/>
        <v>13.747999999999999</v>
      </c>
      <c r="AB112" s="92">
        <f t="shared" si="97"/>
        <v>106.399</v>
      </c>
      <c r="AC112" s="17">
        <f t="shared" si="97"/>
        <v>32.338999999999999</v>
      </c>
      <c r="AD112" s="17">
        <f t="shared" si="97"/>
        <v>42.112000000000002</v>
      </c>
      <c r="AE112" s="17">
        <f t="shared" si="97"/>
        <v>26.437000000000001</v>
      </c>
      <c r="AF112" s="17">
        <f t="shared" si="97"/>
        <v>34.347999999999999</v>
      </c>
      <c r="AG112" s="92">
        <f t="shared" si="97"/>
        <v>135.23599999999999</v>
      </c>
      <c r="AH112" s="17">
        <f t="shared" si="97"/>
        <v>29.16</v>
      </c>
      <c r="AI112" s="17">
        <f t="shared" si="97"/>
        <v>35.515000000000001</v>
      </c>
      <c r="AJ112" s="17">
        <f t="shared" si="97"/>
        <v>1.2390000000000001</v>
      </c>
      <c r="AK112" s="17">
        <f t="shared" si="97"/>
        <v>-113.654</v>
      </c>
      <c r="AL112" s="92">
        <f t="shared" si="97"/>
        <v>-47.739999999999995</v>
      </c>
      <c r="AM112" s="17">
        <f t="shared" si="97"/>
        <v>19.146000000000001</v>
      </c>
      <c r="AN112" s="17">
        <f t="shared" si="97"/>
        <v>36.524000000000001</v>
      </c>
      <c r="AO112" s="17">
        <f t="shared" si="97"/>
        <v>19.347999999999999</v>
      </c>
      <c r="AP112" s="17">
        <f t="shared" si="97"/>
        <v>5.1440000000000001</v>
      </c>
      <c r="AQ112" s="69">
        <f>AQ114-AQ113</f>
        <v>80.161999999999978</v>
      </c>
      <c r="AR112" s="17">
        <f t="shared" ref="AR112:AW112" si="98">AR70</f>
        <v>29.116</v>
      </c>
      <c r="AS112" s="17">
        <f t="shared" si="98"/>
        <v>-78.650000000000006</v>
      </c>
      <c r="AT112" s="17">
        <f t="shared" si="98"/>
        <v>10.903</v>
      </c>
      <c r="AU112" s="17">
        <f t="shared" si="98"/>
        <v>-34.523000000000003</v>
      </c>
      <c r="AV112" s="69">
        <f>AV114-AV113</f>
        <v>-73.153999999999996</v>
      </c>
      <c r="AW112" s="17">
        <f t="shared" si="98"/>
        <v>-51.286999999999999</v>
      </c>
      <c r="AX112" s="17">
        <f>AX70</f>
        <v>54.753999999999998</v>
      </c>
      <c r="AY112" s="17">
        <f>AY70</f>
        <v>19.283000000000001</v>
      </c>
      <c r="AZ112" s="17">
        <f>AZ70</f>
        <v>10.766999999999999</v>
      </c>
      <c r="BA112" s="69">
        <f>BA114-BA113</f>
        <v>33.516999999999996</v>
      </c>
      <c r="BB112" s="17">
        <f>BB70</f>
        <v>18.018999999999998</v>
      </c>
      <c r="BC112" s="29"/>
      <c r="BD112" s="29"/>
      <c r="BE112" s="2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</row>
    <row r="113" spans="3:73" ht="15.6">
      <c r="C113" s="16" t="s">
        <v>79</v>
      </c>
      <c r="D113" s="93">
        <v>0</v>
      </c>
      <c r="E113" s="93">
        <v>0</v>
      </c>
      <c r="F113" s="93">
        <v>0</v>
      </c>
      <c r="G113" s="93">
        <v>0</v>
      </c>
      <c r="H113" s="94">
        <f>SUM(D113:G113)</f>
        <v>0</v>
      </c>
      <c r="I113" s="93">
        <v>0</v>
      </c>
      <c r="J113" s="93">
        <v>-2.8969999999999998</v>
      </c>
      <c r="K113" s="93">
        <v>-3.2629999999999999</v>
      </c>
      <c r="L113" s="93">
        <v>106.236</v>
      </c>
      <c r="M113" s="94">
        <f>SUM(I113:L113)</f>
        <v>100.07600000000001</v>
      </c>
      <c r="N113" s="93">
        <v>1.1319999999999999</v>
      </c>
      <c r="O113" s="93">
        <v>-3.9769999999999999</v>
      </c>
      <c r="P113" s="93">
        <v>6.0430000000000001</v>
      </c>
      <c r="Q113" s="93">
        <v>-8.4510000000000005</v>
      </c>
      <c r="R113" s="94">
        <f>SUM(N113:Q113)</f>
        <v>-5.2530000000000001</v>
      </c>
      <c r="S113" s="93">
        <v>5.944</v>
      </c>
      <c r="T113" s="93">
        <v>10.9</v>
      </c>
      <c r="U113" s="93">
        <v>10.648999999999999</v>
      </c>
      <c r="V113" s="93">
        <v>2.1269999999999998</v>
      </c>
      <c r="W113" s="94">
        <f>SUM(S113:V113)</f>
        <v>29.62</v>
      </c>
      <c r="X113" s="93">
        <v>-2.1480000000000001</v>
      </c>
      <c r="Y113" s="93">
        <v>13.776</v>
      </c>
      <c r="Z113" s="93">
        <v>8.1620000000000008</v>
      </c>
      <c r="AA113" s="93">
        <v>23.247</v>
      </c>
      <c r="AB113" s="94">
        <f>SUM(X113:AA113)</f>
        <v>43.036999999999999</v>
      </c>
      <c r="AC113" s="93">
        <v>0.123</v>
      </c>
      <c r="AD113" s="93">
        <v>8.4710000000000001</v>
      </c>
      <c r="AE113" s="93">
        <v>12.063000000000001</v>
      </c>
      <c r="AF113" s="93">
        <v>7.8840000000000003</v>
      </c>
      <c r="AG113" s="94">
        <f>SUM(AC113:AF113)</f>
        <v>28.541</v>
      </c>
      <c r="AH113" s="93">
        <v>7.7619999999999996</v>
      </c>
      <c r="AI113" s="93">
        <v>7.46</v>
      </c>
      <c r="AJ113" s="93">
        <v>23.170999999999999</v>
      </c>
      <c r="AK113" s="93">
        <v>169.22800000000001</v>
      </c>
      <c r="AL113" s="94">
        <f>SUM(AH113:AK113)</f>
        <v>207.62100000000001</v>
      </c>
      <c r="AM113" s="93">
        <v>19.547000000000001</v>
      </c>
      <c r="AN113" s="93">
        <v>13.811999999999999</v>
      </c>
      <c r="AO113" s="93">
        <v>10.917999999999999</v>
      </c>
      <c r="AP113" s="93">
        <v>24.076000000000001</v>
      </c>
      <c r="AQ113" s="103">
        <f>SUM(AM113:AP113)</f>
        <v>68.353000000000009</v>
      </c>
      <c r="AR113" s="93">
        <v>23.597999999999999</v>
      </c>
      <c r="AS113" s="93">
        <v>130.67699999999999</v>
      </c>
      <c r="AT113" s="93">
        <v>18.751999999999999</v>
      </c>
      <c r="AU113" s="93">
        <v>32.156999999999996</v>
      </c>
      <c r="AV113" s="103">
        <f>SUM(AR113:AU113)</f>
        <v>205.18399999999997</v>
      </c>
      <c r="AW113" s="93">
        <v>55.973999999999997</v>
      </c>
      <c r="AX113" s="93">
        <v>18.331</v>
      </c>
      <c r="AY113" s="93">
        <v>18.984999999999999</v>
      </c>
      <c r="AZ113" s="93">
        <v>19.201000000000001</v>
      </c>
      <c r="BA113" s="103">
        <f>SUM(AW113:AZ113)</f>
        <v>112.49099999999999</v>
      </c>
      <c r="BB113" s="93">
        <v>19.64</v>
      </c>
      <c r="BC113" s="76"/>
      <c r="BD113" s="76"/>
      <c r="BE113" s="76"/>
      <c r="BF113" s="100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</row>
    <row r="114" spans="3:73">
      <c r="C114" s="1" t="s">
        <v>96</v>
      </c>
      <c r="D114" s="29">
        <f t="shared" ref="D114:AM114" si="99">SUM(D112:D113)</f>
        <v>0</v>
      </c>
      <c r="E114" s="29">
        <f t="shared" si="99"/>
        <v>0</v>
      </c>
      <c r="F114" s="29">
        <f t="shared" si="99"/>
        <v>0</v>
      </c>
      <c r="G114" s="29">
        <f t="shared" si="99"/>
        <v>0</v>
      </c>
      <c r="H114" s="69">
        <f t="shared" si="99"/>
        <v>0</v>
      </c>
      <c r="I114" s="29">
        <f t="shared" si="99"/>
        <v>5.5170000000000003</v>
      </c>
      <c r="J114" s="29">
        <f t="shared" si="99"/>
        <v>3.6960000000000002</v>
      </c>
      <c r="K114" s="29">
        <f t="shared" si="99"/>
        <v>9.593</v>
      </c>
      <c r="L114" s="29">
        <f t="shared" si="99"/>
        <v>-2.5240000000000009</v>
      </c>
      <c r="M114" s="69">
        <f t="shared" si="99"/>
        <v>16.281999999999996</v>
      </c>
      <c r="N114" s="29">
        <f t="shared" si="99"/>
        <v>18.766000000000002</v>
      </c>
      <c r="O114" s="29">
        <f t="shared" si="99"/>
        <v>19.628</v>
      </c>
      <c r="P114" s="29">
        <f t="shared" si="99"/>
        <v>24.378</v>
      </c>
      <c r="Q114" s="29">
        <f t="shared" si="99"/>
        <v>23.613</v>
      </c>
      <c r="R114" s="69">
        <f t="shared" si="99"/>
        <v>86.385000000000005</v>
      </c>
      <c r="S114" s="29">
        <f t="shared" si="99"/>
        <v>22.971</v>
      </c>
      <c r="T114" s="29">
        <f t="shared" si="99"/>
        <v>30.25</v>
      </c>
      <c r="U114" s="29">
        <f t="shared" si="99"/>
        <v>34.869999999999997</v>
      </c>
      <c r="V114" s="29">
        <f t="shared" si="99"/>
        <v>35.760000000000005</v>
      </c>
      <c r="W114" s="69">
        <f t="shared" si="99"/>
        <v>123.851</v>
      </c>
      <c r="X114" s="29">
        <f t="shared" si="99"/>
        <v>29.910999999999998</v>
      </c>
      <c r="Y114" s="29">
        <f t="shared" si="99"/>
        <v>44.423000000000002</v>
      </c>
      <c r="Z114" s="29">
        <f t="shared" si="99"/>
        <v>38.106999999999999</v>
      </c>
      <c r="AA114" s="29">
        <f t="shared" si="99"/>
        <v>36.994999999999997</v>
      </c>
      <c r="AB114" s="69">
        <f t="shared" si="99"/>
        <v>149.43600000000001</v>
      </c>
      <c r="AC114" s="29">
        <f t="shared" si="99"/>
        <v>32.461999999999996</v>
      </c>
      <c r="AD114" s="29">
        <f t="shared" si="99"/>
        <v>50.582999999999998</v>
      </c>
      <c r="AE114" s="29">
        <f t="shared" si="99"/>
        <v>38.5</v>
      </c>
      <c r="AF114" s="29">
        <f t="shared" si="99"/>
        <v>42.231999999999999</v>
      </c>
      <c r="AG114" s="69">
        <f t="shared" si="99"/>
        <v>163.77699999999999</v>
      </c>
      <c r="AH114" s="29">
        <f t="shared" si="99"/>
        <v>36.921999999999997</v>
      </c>
      <c r="AI114" s="29">
        <f t="shared" si="99"/>
        <v>42.975000000000001</v>
      </c>
      <c r="AJ114" s="29">
        <f t="shared" si="99"/>
        <v>24.41</v>
      </c>
      <c r="AK114" s="29">
        <f t="shared" si="99"/>
        <v>55.574000000000012</v>
      </c>
      <c r="AL114" s="69">
        <f t="shared" si="99"/>
        <v>159.88100000000003</v>
      </c>
      <c r="AM114" s="29">
        <f t="shared" si="99"/>
        <v>38.692999999999998</v>
      </c>
      <c r="AN114" s="29">
        <f>SUM(AN112:AN113)</f>
        <v>50.335999999999999</v>
      </c>
      <c r="AO114" s="29">
        <f>SUM(AO112:AO113)</f>
        <v>30.265999999999998</v>
      </c>
      <c r="AP114" s="29">
        <f>SUM(AP112:AP113)</f>
        <v>29.22</v>
      </c>
      <c r="AQ114" s="90">
        <f>AQ34</f>
        <v>148.51499999999999</v>
      </c>
      <c r="AR114" s="29">
        <f>SUM(AR112:AR113)</f>
        <v>52.713999999999999</v>
      </c>
      <c r="AS114" s="29">
        <f>SUM(AS112:AS113)</f>
        <v>52.026999999999987</v>
      </c>
      <c r="AT114" s="29">
        <f>SUM(AT112:AT113)</f>
        <v>29.655000000000001</v>
      </c>
      <c r="AU114" s="29">
        <f>SUM(AU112:AU113)</f>
        <v>-2.3660000000000068</v>
      </c>
      <c r="AV114" s="99">
        <f>AV34</f>
        <v>132.02999999999997</v>
      </c>
      <c r="AW114" s="29">
        <f>SUM(AW112:AW113)</f>
        <v>4.6869999999999976</v>
      </c>
      <c r="AX114" s="29">
        <f>SUM(AX112:AX113)</f>
        <v>73.084999999999994</v>
      </c>
      <c r="AY114" s="29">
        <f>SUM(AY112:AY113)</f>
        <v>38.268000000000001</v>
      </c>
      <c r="AZ114" s="29">
        <f>SUM(AZ112:AZ113)</f>
        <v>29.968</v>
      </c>
      <c r="BA114" s="99">
        <f>BA34</f>
        <v>146.00799999999998</v>
      </c>
      <c r="BB114" s="29">
        <f>SUM(BB112:BB113)</f>
        <v>37.658999999999999</v>
      </c>
      <c r="BC114" s="77"/>
      <c r="BD114" s="77"/>
      <c r="BE114" s="77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</row>
    <row r="115" spans="3:73">
      <c r="C115" s="2"/>
      <c r="D115" s="46"/>
      <c r="E115" s="46"/>
      <c r="F115" s="46"/>
      <c r="G115" s="46"/>
      <c r="H115" s="2"/>
      <c r="I115" s="46"/>
      <c r="J115" s="46"/>
      <c r="K115" s="46"/>
      <c r="L115" s="46"/>
      <c r="M115" s="2"/>
      <c r="N115" s="46"/>
      <c r="O115" s="46"/>
      <c r="P115" s="46"/>
      <c r="Q115" s="46"/>
      <c r="R115" s="2"/>
      <c r="S115" s="46"/>
      <c r="T115" s="46"/>
      <c r="U115" s="46"/>
      <c r="V115" s="46"/>
      <c r="W115" s="2"/>
      <c r="X115" s="46"/>
      <c r="Y115" s="46"/>
      <c r="Z115" s="46"/>
      <c r="AA115" s="46"/>
      <c r="AB115" s="2"/>
      <c r="AC115" s="46"/>
      <c r="AD115" s="46"/>
      <c r="AE115" s="46"/>
      <c r="AF115" s="46"/>
      <c r="AG115" s="2"/>
      <c r="AH115" s="46"/>
      <c r="AI115" s="46"/>
      <c r="AJ115" s="46"/>
      <c r="AK115" s="46"/>
      <c r="AL115" s="2"/>
      <c r="AM115" s="46"/>
      <c r="AN115" s="46"/>
      <c r="AO115" s="46"/>
      <c r="AP115" s="46"/>
      <c r="AQ115" s="2"/>
      <c r="AR115" s="46"/>
      <c r="AS115" s="46"/>
      <c r="AT115" s="46"/>
      <c r="AU115" s="46"/>
      <c r="AV115" s="2"/>
      <c r="AW115" s="46"/>
      <c r="AX115" s="46"/>
      <c r="AY115" s="46"/>
      <c r="AZ115" s="46"/>
      <c r="BA115" s="2"/>
      <c r="BB115" s="46"/>
      <c r="BC115" s="46"/>
      <c r="BD115" s="46"/>
      <c r="BE115" s="46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</sheetData>
  <phoneticPr fontId="40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EFD68-D9A7-4E0C-9163-5CF5560B90F3}">
  <sheetPr>
    <outlinePr summaryBelow="0"/>
  </sheetPr>
  <dimension ref="A1:AC51"/>
  <sheetViews>
    <sheetView showGridLines="0" zoomScale="90" zoomScaleNormal="8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E17" sqref="E17"/>
    </sheetView>
  </sheetViews>
  <sheetFormatPr defaultColWidth="0" defaultRowHeight="13.8" outlineLevelCol="1"/>
  <cols>
    <col min="1" max="1" width="0.6640625" style="1" customWidth="1"/>
    <col min="2" max="2" width="0.6640625" style="104" customWidth="1"/>
    <col min="3" max="3" width="40.44140625" style="1" customWidth="1"/>
    <col min="4" max="4" width="10.109375" style="1" customWidth="1" outlineLevel="1"/>
    <col min="5" max="5" width="11.77734375" style="1" customWidth="1" outlineLevel="1"/>
    <col min="6" max="6" width="11.44140625" style="1" customWidth="1" outlineLevel="1"/>
    <col min="7" max="8" width="11.109375" style="1" customWidth="1" outlineLevel="1"/>
    <col min="9" max="9" width="10.44140625" style="1" customWidth="1"/>
    <col min="10" max="10" width="11.33203125" style="1" customWidth="1"/>
    <col min="11" max="11" width="11.77734375" style="1" customWidth="1"/>
    <col min="12" max="12" width="12.109375" style="1" customWidth="1"/>
    <col min="13" max="13" width="11.6640625" style="1" customWidth="1"/>
    <col min="14" max="14" width="11.109375" style="1" customWidth="1"/>
    <col min="15" max="15" width="10.44140625" style="1" customWidth="1"/>
    <col min="16" max="16" width="10.77734375" style="1" customWidth="1"/>
    <col min="17" max="17" width="11.33203125" style="1" customWidth="1"/>
    <col min="18" max="18" width="12.6640625" style="1" customWidth="1"/>
    <col min="19" max="19" width="12" style="1" customWidth="1"/>
    <col min="20" max="20" width="12.109375" style="1" customWidth="1"/>
    <col min="21" max="21" width="11.77734375" style="1" customWidth="1"/>
    <col min="22" max="22" width="12.44140625" style="1" customWidth="1"/>
    <col min="23" max="23" width="11.33203125" style="1" customWidth="1"/>
    <col min="24" max="24" width="12.33203125" style="1" customWidth="1"/>
    <col min="25" max="25" width="11.44140625" style="1" customWidth="1"/>
    <col min="26" max="27" width="11.33203125" style="1" customWidth="1"/>
    <col min="28" max="28" width="11.44140625" style="1" customWidth="1"/>
    <col min="29" max="29" width="8.109375" style="1" customWidth="1"/>
    <col min="30" max="16384" width="8.109375" style="1" hidden="1"/>
  </cols>
  <sheetData>
    <row r="1" spans="2:28" ht="5.25" customHeight="1"/>
    <row r="2" spans="2:28" ht="38.25" hidden="1" customHeight="1">
      <c r="B2" s="105"/>
      <c r="C2" s="106"/>
      <c r="D2" s="107">
        <v>40908</v>
      </c>
      <c r="E2" s="107">
        <v>41274</v>
      </c>
      <c r="F2" s="107">
        <v>41639</v>
      </c>
      <c r="G2" s="107">
        <v>42004</v>
      </c>
      <c r="H2" s="107">
        <v>42369</v>
      </c>
      <c r="I2" s="107">
        <v>42735</v>
      </c>
      <c r="J2" s="107">
        <v>43100</v>
      </c>
      <c r="K2" s="107">
        <v>43465</v>
      </c>
      <c r="L2" s="107">
        <v>43830</v>
      </c>
      <c r="M2" s="107">
        <v>44196</v>
      </c>
      <c r="N2" s="107">
        <v>44561</v>
      </c>
      <c r="O2" s="107">
        <v>44926</v>
      </c>
      <c r="P2" s="107">
        <v>45291</v>
      </c>
      <c r="Q2" s="107">
        <v>45657</v>
      </c>
      <c r="R2" s="107">
        <v>46022</v>
      </c>
      <c r="S2" s="107">
        <v>46387</v>
      </c>
      <c r="T2" s="107">
        <v>46752</v>
      </c>
      <c r="U2" s="107">
        <v>47118</v>
      </c>
      <c r="V2" s="107">
        <v>47483</v>
      </c>
      <c r="W2" s="107">
        <v>47848</v>
      </c>
      <c r="X2" s="107">
        <v>48213</v>
      </c>
      <c r="Y2" s="107">
        <v>48579</v>
      </c>
      <c r="Z2" s="107">
        <v>48944</v>
      </c>
      <c r="AA2" s="107">
        <v>49309</v>
      </c>
      <c r="AB2" s="107">
        <v>49674</v>
      </c>
    </row>
    <row r="3" spans="2:28" ht="14.4">
      <c r="B3" s="152"/>
      <c r="C3" s="150" t="s">
        <v>97</v>
      </c>
      <c r="D3" s="139" t="s">
        <v>342</v>
      </c>
      <c r="E3" s="139" t="s">
        <v>343</v>
      </c>
      <c r="F3" s="139" t="s">
        <v>344</v>
      </c>
      <c r="G3" s="139" t="s">
        <v>345</v>
      </c>
      <c r="H3" s="139" t="s">
        <v>346</v>
      </c>
      <c r="I3" s="139" t="s">
        <v>322</v>
      </c>
      <c r="J3" s="139" t="s">
        <v>323</v>
      </c>
      <c r="K3" s="139" t="s">
        <v>319</v>
      </c>
      <c r="L3" s="139" t="s">
        <v>320</v>
      </c>
      <c r="M3" s="139" t="s">
        <v>321</v>
      </c>
      <c r="N3" s="148" t="s">
        <v>304</v>
      </c>
      <c r="O3" s="148" t="s">
        <v>305</v>
      </c>
      <c r="P3" s="148" t="s">
        <v>306</v>
      </c>
      <c r="Q3" s="148" t="s">
        <v>307</v>
      </c>
      <c r="R3" s="148" t="s">
        <v>308</v>
      </c>
      <c r="S3" s="148" t="s">
        <v>309</v>
      </c>
      <c r="T3" s="148" t="s">
        <v>310</v>
      </c>
      <c r="U3" s="148" t="s">
        <v>311</v>
      </c>
      <c r="V3" s="148" t="s">
        <v>312</v>
      </c>
      <c r="W3" s="148" t="s">
        <v>313</v>
      </c>
      <c r="X3" s="148" t="s">
        <v>314</v>
      </c>
      <c r="Y3" s="148" t="s">
        <v>315</v>
      </c>
      <c r="Z3" s="148" t="s">
        <v>316</v>
      </c>
      <c r="AA3" s="148" t="s">
        <v>317</v>
      </c>
      <c r="AB3" s="148" t="s">
        <v>318</v>
      </c>
    </row>
    <row r="4" spans="2:28">
      <c r="B4" s="108"/>
      <c r="C4" s="4" t="s">
        <v>42</v>
      </c>
      <c r="D4" s="109">
        <f>'Cintas PNL'!H3</f>
        <v>271.13900000000001</v>
      </c>
      <c r="E4" s="109">
        <f>'Cintas PNL'!M3</f>
        <v>591.28700000000003</v>
      </c>
      <c r="F4" s="109">
        <f>'Cintas PNL'!R3</f>
        <v>872.423</v>
      </c>
      <c r="G4" s="109">
        <f>'Cintas PNL'!W3</f>
        <v>1172.875</v>
      </c>
      <c r="H4" s="109">
        <f>'Cintas PNL'!AB3</f>
        <v>1324.8029999999999</v>
      </c>
      <c r="I4" s="109">
        <f>'Cintas PNL'!AG3</f>
        <v>1487.973</v>
      </c>
      <c r="J4" s="109">
        <f>'Cintas PNL'!AL3</f>
        <v>1618.6929999999998</v>
      </c>
      <c r="K4" s="109">
        <f>'Cintas PNL'!AQ3</f>
        <v>1890.9220000000003</v>
      </c>
      <c r="L4" s="109">
        <f>'Cintas PNL'!AV3</f>
        <v>2161.7609999999995</v>
      </c>
      <c r="M4" s="109">
        <f>'Cintas PNL'!BA3</f>
        <v>2363.567</v>
      </c>
      <c r="N4" s="153">
        <f>'Cintas PNL'!BF3</f>
        <v>2504.75103352203</v>
      </c>
      <c r="O4" s="153">
        <f>'Cintas PNL'!BG3</f>
        <v>2754.7041387817476</v>
      </c>
      <c r="P4" s="153">
        <f>'Cintas PNL'!BH3</f>
        <v>2449.8349020257542</v>
      </c>
      <c r="Q4" s="153">
        <f>'Cintas PNL'!BI3</f>
        <v>2480.2936982127299</v>
      </c>
      <c r="R4" s="153">
        <f>'Cintas PNL'!BJ3</f>
        <v>2465.4924175714405</v>
      </c>
      <c r="S4" s="153">
        <f>'Cintas PNL'!BK3</f>
        <v>2426.5333105726531</v>
      </c>
      <c r="T4" s="153">
        <f>'Cintas PNL'!BL3</f>
        <v>2387.9350947634398</v>
      </c>
      <c r="U4" s="153">
        <f>'Cintas PNL'!BM3</f>
        <v>2300.0882217835965</v>
      </c>
      <c r="V4" s="153">
        <f>'Cintas PNL'!BN3</f>
        <v>2259.9669298167764</v>
      </c>
      <c r="W4" s="153">
        <f>'Cintas PNL'!BO3</f>
        <v>2150.8298446574599</v>
      </c>
      <c r="X4" s="153">
        <f>'Cintas PNL'!BP3</f>
        <v>2020.6918960438559</v>
      </c>
      <c r="Y4" s="153">
        <f>'Cintas PNL'!BQ3</f>
        <v>1720.5779736827976</v>
      </c>
      <c r="Z4" s="153">
        <f>'Cintas PNL'!BR3</f>
        <v>1547.4954215511214</v>
      </c>
      <c r="AA4" s="153">
        <f>'Cintas PNL'!BS3</f>
        <v>1200.6112015171661</v>
      </c>
      <c r="AB4" s="153">
        <f>'Cintas PNL'!BT3</f>
        <v>1054.8641557415517</v>
      </c>
    </row>
    <row r="5" spans="2:28">
      <c r="B5" s="110"/>
      <c r="C5" s="8" t="s">
        <v>43</v>
      </c>
      <c r="D5" s="109">
        <f>'Cintas PNL'!H4</f>
        <v>3.5216034873285178</v>
      </c>
      <c r="E5" s="109">
        <f>'Cintas PNL'!M4</f>
        <v>4.8240601378852066</v>
      </c>
      <c r="F5" s="109">
        <f>'Cintas PNL'!R4</f>
        <v>6.3060468742386577</v>
      </c>
      <c r="G5" s="109">
        <f>'Cintas PNL'!W4</f>
        <v>8.3627942632638064</v>
      </c>
      <c r="H5" s="109">
        <f>'Cintas PNL'!AB4</f>
        <v>9.392727964972396</v>
      </c>
      <c r="I5" s="109">
        <f>'Cintas PNL'!AG4</f>
        <v>10.267981251010182</v>
      </c>
      <c r="J5" s="109">
        <f>'Cintas PNL'!AL4</f>
        <v>11.036384689400982</v>
      </c>
      <c r="K5" s="109">
        <f ca="1">'Cintas PNL'!AQ4</f>
        <v>13.705290166533203</v>
      </c>
      <c r="L5" s="109">
        <f>'Cintas PNL'!AV4</f>
        <v>16.232815540728378</v>
      </c>
      <c r="M5" s="109">
        <f>'Cintas PNL'!BA4</f>
        <v>12.456114586005855</v>
      </c>
      <c r="N5" s="153">
        <f ca="1">'Cintas PNL'!BF4</f>
        <v>11.786561061084024</v>
      </c>
      <c r="O5" s="153">
        <f ca="1">'Cintas PNL'!BG4</f>
        <v>13.398841359576833</v>
      </c>
      <c r="P5" s="153">
        <f ca="1">'Cintas PNL'!BH4</f>
        <v>15.130726941158965</v>
      </c>
      <c r="Q5" s="153">
        <f ca="1">'Cintas PNL'!BI4</f>
        <v>17.152689025313613</v>
      </c>
      <c r="R5" s="153">
        <f ca="1">'Cintas PNL'!BJ4</f>
        <v>17.046322141608862</v>
      </c>
      <c r="S5" s="153">
        <f ca="1">'Cintas PNL'!BK4</f>
        <v>16.766349151175806</v>
      </c>
      <c r="T5" s="153">
        <f ca="1">'Cintas PNL'!BL4</f>
        <v>18.24648660089316</v>
      </c>
      <c r="U5" s="153">
        <f ca="1">'Cintas PNL'!BM4</f>
        <v>17.55053482428993</v>
      </c>
      <c r="V5" s="153">
        <f ca="1">'Cintas PNL'!BN4</f>
        <v>17.232680773522155</v>
      </c>
      <c r="W5" s="153">
        <f ca="1">'Cintas PNL'!BO4</f>
        <v>16.368060944341067</v>
      </c>
      <c r="X5" s="153">
        <f ca="1">'Cintas PNL'!BP4</f>
        <v>15.33706537820499</v>
      </c>
      <c r="Y5" s="153">
        <f ca="1">'Cintas PNL'!BQ4</f>
        <v>12.95946432804049</v>
      </c>
      <c r="Z5" s="153">
        <f ca="1">'Cintas PNL'!BR4</f>
        <v>11.588247509853908</v>
      </c>
      <c r="AA5" s="153">
        <f ca="1">'Cintas PNL'!BS4</f>
        <v>8.8401168021888683</v>
      </c>
      <c r="AB5" s="153">
        <f ca="1">'Cintas PNL'!BT4</f>
        <v>7.6854608423178172</v>
      </c>
    </row>
    <row r="6" spans="2:28" s="2" customFormat="1" ht="14.4">
      <c r="B6" s="104">
        <v>0.5</v>
      </c>
      <c r="C6" s="111"/>
      <c r="D6" s="112"/>
      <c r="E6" s="112"/>
      <c r="F6" s="112"/>
      <c r="G6" s="112"/>
      <c r="H6" s="112"/>
      <c r="I6" s="112"/>
      <c r="J6" s="112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</row>
    <row r="7" spans="2:28">
      <c r="B7" s="151">
        <v>0.5</v>
      </c>
      <c r="C7" s="141" t="s">
        <v>98</v>
      </c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</row>
    <row r="8" spans="2:28">
      <c r="J8" s="69"/>
      <c r="K8" s="2"/>
      <c r="L8" s="2"/>
    </row>
    <row r="9" spans="2:28">
      <c r="C9" s="70" t="s">
        <v>99</v>
      </c>
      <c r="D9" s="86">
        <v>82.075999999999993</v>
      </c>
      <c r="E9" s="86">
        <v>387.19600000000003</v>
      </c>
      <c r="F9" s="86">
        <v>636.50400000000002</v>
      </c>
      <c r="G9" s="86">
        <v>684.04200000000003</v>
      </c>
      <c r="H9" s="86">
        <v>988.78499999999997</v>
      </c>
      <c r="I9" s="86">
        <v>365.96300000000002</v>
      </c>
      <c r="J9" s="86">
        <v>386.03500000000003</v>
      </c>
      <c r="K9" s="21">
        <v>309.62200000000001</v>
      </c>
      <c r="L9" s="21">
        <v>637.34400000000005</v>
      </c>
      <c r="M9" s="21">
        <v>1057.769</v>
      </c>
      <c r="N9" s="78">
        <f ca="1">'Cintas CF'!N43</f>
        <v>2006.1037258638851</v>
      </c>
      <c r="O9" s="78">
        <f ca="1">'Cintas CF'!O43</f>
        <v>3059.4655452530978</v>
      </c>
      <c r="P9" s="78">
        <f ca="1">'Cintas CF'!P43</f>
        <v>4216.8416773425433</v>
      </c>
      <c r="Q9" s="78">
        <f ca="1">'Cintas CF'!Q43</f>
        <v>5474.332534503048</v>
      </c>
      <c r="R9" s="78">
        <f ca="1">'Cintas CF'!R43</f>
        <v>6726.9965620049707</v>
      </c>
      <c r="S9" s="78">
        <f ca="1">'Cintas CF'!S43</f>
        <v>7962.3590995677769</v>
      </c>
      <c r="T9" s="78">
        <f ca="1">'Cintas CF'!T43</f>
        <v>9278.7332812820096</v>
      </c>
      <c r="U9" s="78">
        <f ca="1">'Cintas CF'!U43</f>
        <v>10552.188330828265</v>
      </c>
      <c r="V9" s="78">
        <f ca="1">'Cintas CF'!V43</f>
        <v>11802.642944079169</v>
      </c>
      <c r="W9" s="78">
        <f ca="1">'Cintas CF'!W43</f>
        <v>13000.155749015365</v>
      </c>
      <c r="X9" s="78">
        <f ca="1">'Cintas CF'!X43</f>
        <v>14131.572725272441</v>
      </c>
      <c r="Y9" s="78">
        <f ca="1">'Cintas CF'!Y43</f>
        <v>15116.447326144264</v>
      </c>
      <c r="Z9" s="78">
        <f ca="1">'Cintas CF'!Z43</f>
        <v>16005.914969842164</v>
      </c>
      <c r="AA9" s="78">
        <f ca="1">'Cintas CF'!AA43</f>
        <v>16724.905917351924</v>
      </c>
      <c r="AB9" s="78">
        <f ca="1">'Cintas CF'!AB43</f>
        <v>17359.000227735502</v>
      </c>
    </row>
    <row r="10" spans="2:28">
      <c r="C10" s="70" t="s">
        <v>100</v>
      </c>
      <c r="D10" s="86">
        <v>75.822000000000003</v>
      </c>
      <c r="E10" s="86">
        <v>0</v>
      </c>
      <c r="F10" s="86">
        <v>0</v>
      </c>
      <c r="G10" s="86">
        <v>0</v>
      </c>
      <c r="H10" s="86">
        <v>0</v>
      </c>
      <c r="I10" s="86">
        <v>60</v>
      </c>
      <c r="J10" s="86">
        <v>215</v>
      </c>
      <c r="K10" s="21">
        <v>515</v>
      </c>
      <c r="L10" s="21">
        <v>440</v>
      </c>
      <c r="M10" s="21">
        <v>1075</v>
      </c>
      <c r="N10" s="78">
        <f>M10</f>
        <v>1075</v>
      </c>
      <c r="O10" s="78">
        <f>N10</f>
        <v>1075</v>
      </c>
      <c r="P10" s="78">
        <f t="shared" ref="P10:AB10" si="0">O10</f>
        <v>1075</v>
      </c>
      <c r="Q10" s="78">
        <f t="shared" si="0"/>
        <v>1075</v>
      </c>
      <c r="R10" s="78">
        <f t="shared" si="0"/>
        <v>1075</v>
      </c>
      <c r="S10" s="78">
        <f t="shared" si="0"/>
        <v>1075</v>
      </c>
      <c r="T10" s="78">
        <f t="shared" si="0"/>
        <v>1075</v>
      </c>
      <c r="U10" s="78">
        <f t="shared" si="0"/>
        <v>1075</v>
      </c>
      <c r="V10" s="78">
        <f t="shared" si="0"/>
        <v>1075</v>
      </c>
      <c r="W10" s="78">
        <f t="shared" si="0"/>
        <v>1075</v>
      </c>
      <c r="X10" s="78">
        <f t="shared" si="0"/>
        <v>1075</v>
      </c>
      <c r="Y10" s="78">
        <f t="shared" si="0"/>
        <v>1075</v>
      </c>
      <c r="Z10" s="78">
        <f t="shared" si="0"/>
        <v>1075</v>
      </c>
      <c r="AA10" s="78">
        <f t="shared" si="0"/>
        <v>1075</v>
      </c>
      <c r="AB10" s="78">
        <f t="shared" si="0"/>
        <v>1075</v>
      </c>
    </row>
    <row r="11" spans="2:28">
      <c r="C11" s="70" t="s">
        <v>101</v>
      </c>
      <c r="D11" s="86">
        <v>34.374000000000002</v>
      </c>
      <c r="E11" s="86">
        <v>75.48</v>
      </c>
      <c r="F11" s="86">
        <v>124.80500000000001</v>
      </c>
      <c r="G11" s="86">
        <v>186.37100000000001</v>
      </c>
      <c r="H11" s="86">
        <v>209.685</v>
      </c>
      <c r="I11" s="86">
        <v>234.244</v>
      </c>
      <c r="J11" s="86">
        <v>224.12899999999999</v>
      </c>
      <c r="K11" s="21">
        <v>263.83800000000002</v>
      </c>
      <c r="L11" s="21">
        <v>355.98700000000002</v>
      </c>
      <c r="M11" s="21">
        <v>396.49</v>
      </c>
      <c r="N11" s="18">
        <f>N44</f>
        <v>420.17371933232681</v>
      </c>
      <c r="O11" s="18">
        <f t="shared" ref="O11:AB11" si="1">O44</f>
        <v>462.10352572428667</v>
      </c>
      <c r="P11" s="18">
        <f t="shared" si="1"/>
        <v>410.96150026810801</v>
      </c>
      <c r="Q11" s="18">
        <f t="shared" si="1"/>
        <v>416.0709844080431</v>
      </c>
      <c r="R11" s="18">
        <f t="shared" si="1"/>
        <v>413.5880593369684</v>
      </c>
      <c r="S11" s="18">
        <f t="shared" si="1"/>
        <v>407.05264217555555</v>
      </c>
      <c r="T11" s="18">
        <f t="shared" si="1"/>
        <v>400.57776476095506</v>
      </c>
      <c r="U11" s="18">
        <f t="shared" si="1"/>
        <v>385.84139102254272</v>
      </c>
      <c r="V11" s="18">
        <f t="shared" si="1"/>
        <v>379.11101652843087</v>
      </c>
      <c r="W11" s="18">
        <f t="shared" si="1"/>
        <v>360.80319496262905</v>
      </c>
      <c r="X11" s="18">
        <f t="shared" si="1"/>
        <v>338.97246401833689</v>
      </c>
      <c r="Y11" s="18">
        <f t="shared" si="1"/>
        <v>288.62814584291135</v>
      </c>
      <c r="Z11" s="18">
        <f t="shared" si="1"/>
        <v>259.59342793786004</v>
      </c>
      <c r="AA11" s="18">
        <f t="shared" si="1"/>
        <v>201.40335995956164</v>
      </c>
      <c r="AB11" s="18">
        <f t="shared" si="1"/>
        <v>176.95419216377951</v>
      </c>
    </row>
    <row r="12" spans="2:28">
      <c r="C12" s="70" t="s">
        <v>102</v>
      </c>
      <c r="D12" s="86">
        <v>3.9089999999999998</v>
      </c>
      <c r="E12" s="86">
        <v>26.524999999999999</v>
      </c>
      <c r="F12" s="86">
        <v>28.669</v>
      </c>
      <c r="G12" s="86">
        <v>30.036999999999999</v>
      </c>
      <c r="H12" s="86">
        <v>19.451000000000001</v>
      </c>
      <c r="I12" s="86">
        <v>34.051000000000002</v>
      </c>
      <c r="J12" s="86">
        <v>43.244999999999997</v>
      </c>
      <c r="K12" s="21">
        <v>52.956000000000003</v>
      </c>
      <c r="L12" s="21">
        <v>78.608000000000004</v>
      </c>
      <c r="M12" s="21">
        <v>95.396000000000001</v>
      </c>
      <c r="N12" s="18">
        <f>N46</f>
        <v>104.32057690392986</v>
      </c>
      <c r="O12" s="18">
        <f t="shared" ref="O12:AB12" si="2">O46</f>
        <v>114.73089385385721</v>
      </c>
      <c r="P12" s="18">
        <f t="shared" si="2"/>
        <v>102.0333705339746</v>
      </c>
      <c r="Q12" s="18">
        <f t="shared" si="2"/>
        <v>103.30195138193081</v>
      </c>
      <c r="R12" s="18">
        <f t="shared" si="2"/>
        <v>102.68549165609328</v>
      </c>
      <c r="S12" s="18">
        <f t="shared" si="2"/>
        <v>101.06288068063813</v>
      </c>
      <c r="T12" s="18">
        <f t="shared" si="2"/>
        <v>99.455300491313864</v>
      </c>
      <c r="U12" s="18">
        <f t="shared" si="2"/>
        <v>95.7965590252699</v>
      </c>
      <c r="V12" s="18">
        <f t="shared" si="2"/>
        <v>94.125544114768275</v>
      </c>
      <c r="W12" s="18">
        <f t="shared" si="2"/>
        <v>89.580084892250682</v>
      </c>
      <c r="X12" s="18">
        <f t="shared" si="2"/>
        <v>84.159959021546754</v>
      </c>
      <c r="Y12" s="18">
        <f t="shared" si="2"/>
        <v>71.660490172707384</v>
      </c>
      <c r="Z12" s="18">
        <f t="shared" si="2"/>
        <v>64.451761062017439</v>
      </c>
      <c r="AA12" s="18">
        <f t="shared" si="2"/>
        <v>50.004352330169247</v>
      </c>
      <c r="AB12" s="18">
        <f t="shared" si="2"/>
        <v>43.934121918495947</v>
      </c>
    </row>
    <row r="13" spans="2:28" ht="15.6">
      <c r="C13" s="70" t="s">
        <v>51</v>
      </c>
      <c r="D13" s="100">
        <f>1.26+1.69</f>
        <v>2.95</v>
      </c>
      <c r="E13" s="100">
        <f>54.926+7.445</f>
        <v>62.371000000000002</v>
      </c>
      <c r="F13" s="100">
        <f>67.456+7.183</f>
        <v>74.63900000000001</v>
      </c>
      <c r="G13" s="100">
        <f>21.322+32.833+48.44+12.8</f>
        <v>115.395</v>
      </c>
      <c r="H13" s="100">
        <f>19.047+20.699</f>
        <v>39.746000000000002</v>
      </c>
      <c r="I13" s="100">
        <f>29.31+24.501</f>
        <v>53.811</v>
      </c>
      <c r="J13" s="100">
        <f>76.686+23.182</f>
        <v>99.868000000000009</v>
      </c>
      <c r="K13" s="28">
        <f>25.017+67.572</f>
        <v>92.588999999999999</v>
      </c>
      <c r="L13" s="28">
        <f>39.434+78.895</f>
        <v>118.32899999999999</v>
      </c>
      <c r="M13" s="28">
        <f>62.422+152.491</f>
        <v>214.91300000000001</v>
      </c>
      <c r="N13" s="238">
        <f>M13</f>
        <v>214.91300000000001</v>
      </c>
      <c r="O13" s="238">
        <f>N13</f>
        <v>214.91300000000001</v>
      </c>
      <c r="P13" s="238">
        <f t="shared" ref="P13:AB13" si="3">O13</f>
        <v>214.91300000000001</v>
      </c>
      <c r="Q13" s="238">
        <f t="shared" si="3"/>
        <v>214.91300000000001</v>
      </c>
      <c r="R13" s="238">
        <f t="shared" si="3"/>
        <v>214.91300000000001</v>
      </c>
      <c r="S13" s="238">
        <f t="shared" si="3"/>
        <v>214.91300000000001</v>
      </c>
      <c r="T13" s="238">
        <f t="shared" si="3"/>
        <v>214.91300000000001</v>
      </c>
      <c r="U13" s="238">
        <f t="shared" si="3"/>
        <v>214.91300000000001</v>
      </c>
      <c r="V13" s="238">
        <f t="shared" si="3"/>
        <v>214.91300000000001</v>
      </c>
      <c r="W13" s="238">
        <f t="shared" si="3"/>
        <v>214.91300000000001</v>
      </c>
      <c r="X13" s="238">
        <f t="shared" si="3"/>
        <v>214.91300000000001</v>
      </c>
      <c r="Y13" s="238">
        <f t="shared" si="3"/>
        <v>214.91300000000001</v>
      </c>
      <c r="Z13" s="238">
        <f t="shared" si="3"/>
        <v>214.91300000000001</v>
      </c>
      <c r="AA13" s="238">
        <f t="shared" si="3"/>
        <v>214.91300000000001</v>
      </c>
      <c r="AB13" s="238">
        <f t="shared" si="3"/>
        <v>214.91300000000001</v>
      </c>
    </row>
    <row r="14" spans="2:28" s="117" customFormat="1">
      <c r="B14" s="114"/>
      <c r="C14" s="115" t="s">
        <v>103</v>
      </c>
      <c r="D14" s="43">
        <f t="shared" ref="D14:L14" si="4">SUM(D9:D13)</f>
        <v>199.13099999999997</v>
      </c>
      <c r="E14" s="43">
        <f t="shared" si="4"/>
        <v>551.572</v>
      </c>
      <c r="F14" s="43">
        <f t="shared" si="4"/>
        <v>864.61699999999996</v>
      </c>
      <c r="G14" s="43">
        <f t="shared" si="4"/>
        <v>1015.845</v>
      </c>
      <c r="H14" s="43">
        <f t="shared" si="4"/>
        <v>1257.6670000000001</v>
      </c>
      <c r="I14" s="43">
        <f t="shared" si="4"/>
        <v>748.06900000000007</v>
      </c>
      <c r="J14" s="43">
        <f t="shared" si="4"/>
        <v>968.27700000000016</v>
      </c>
      <c r="K14" s="116">
        <f t="shared" si="4"/>
        <v>1234.0049999999999</v>
      </c>
      <c r="L14" s="116">
        <f t="shared" si="4"/>
        <v>1630.268</v>
      </c>
      <c r="M14" s="116">
        <f t="shared" ref="M14:AB14" si="5">SUM(M9:M13)</f>
        <v>2839.5680000000002</v>
      </c>
      <c r="N14" s="116">
        <f t="shared" ca="1" si="5"/>
        <v>3820.5110221001423</v>
      </c>
      <c r="O14" s="116">
        <f t="shared" ca="1" si="5"/>
        <v>4926.2129648312421</v>
      </c>
      <c r="P14" s="116">
        <f t="shared" ca="1" si="5"/>
        <v>6019.7495481446258</v>
      </c>
      <c r="Q14" s="116">
        <f t="shared" ca="1" si="5"/>
        <v>7283.6184702930223</v>
      </c>
      <c r="R14" s="116">
        <f t="shared" ca="1" si="5"/>
        <v>8533.1831129980328</v>
      </c>
      <c r="S14" s="116">
        <f t="shared" ca="1" si="5"/>
        <v>9760.3876224239702</v>
      </c>
      <c r="T14" s="116">
        <f t="shared" ca="1" si="5"/>
        <v>11068.67934653428</v>
      </c>
      <c r="U14" s="116">
        <f t="shared" ca="1" si="5"/>
        <v>12323.739280876078</v>
      </c>
      <c r="V14" s="116">
        <f t="shared" ca="1" si="5"/>
        <v>13565.792504722369</v>
      </c>
      <c r="W14" s="116">
        <f t="shared" ca="1" si="5"/>
        <v>14740.452028870244</v>
      </c>
      <c r="X14" s="116">
        <f t="shared" ca="1" si="5"/>
        <v>15844.618148312326</v>
      </c>
      <c r="Y14" s="116">
        <f t="shared" ca="1" si="5"/>
        <v>16766.648962159885</v>
      </c>
      <c r="Z14" s="116">
        <f t="shared" ca="1" si="5"/>
        <v>17619.873158842041</v>
      </c>
      <c r="AA14" s="116">
        <f t="shared" ca="1" si="5"/>
        <v>18266.226629641653</v>
      </c>
      <c r="AB14" s="116">
        <f t="shared" ca="1" si="5"/>
        <v>18869.801541817778</v>
      </c>
    </row>
    <row r="15" spans="2:28">
      <c r="C15" s="70" t="s">
        <v>104</v>
      </c>
      <c r="D15" s="86">
        <v>1.5569999999999999</v>
      </c>
      <c r="E15" s="86">
        <v>7.2809999999999997</v>
      </c>
      <c r="F15" s="86">
        <v>14.246</v>
      </c>
      <c r="G15" s="86">
        <v>58.363</v>
      </c>
      <c r="H15" s="86">
        <v>85.572000000000003</v>
      </c>
      <c r="I15" s="86">
        <v>107.49</v>
      </c>
      <c r="J15" s="86">
        <v>170.08</v>
      </c>
      <c r="K15" s="21">
        <v>200.358</v>
      </c>
      <c r="L15" s="21">
        <v>131.506</v>
      </c>
      <c r="M15" s="21">
        <v>127.935</v>
      </c>
      <c r="N15" s="18">
        <f>M15+'Cintas CF'!N26*-1-'Cintas CF'!N11</f>
        <v>123.39629416312741</v>
      </c>
      <c r="O15" s="18">
        <f>N15+'Cintas CF'!O26*-1-'Cintas CF'!O11</f>
        <v>118.40466362331875</v>
      </c>
      <c r="P15" s="18">
        <f>O15+'Cintas CF'!P26*-1-'Cintas CF'!P11</f>
        <v>113.96546794263527</v>
      </c>
      <c r="Q15" s="18">
        <f>P15+'Cintas CF'!Q26*-1-'Cintas CF'!Q11</f>
        <v>109.47107974413753</v>
      </c>
      <c r="R15" s="18">
        <f>Q15+'Cintas CF'!R26*-1-'Cintas CF'!R11</f>
        <v>105.00351203915019</v>
      </c>
      <c r="S15" s="18">
        <f>R15+'Cintas CF'!S26*-1-'Cintas CF'!S11</f>
        <v>100.60653974423286</v>
      </c>
      <c r="T15" s="18">
        <f>S15+'Cintas CF'!T26*-1-'Cintas CF'!T11</f>
        <v>96.279508910579167</v>
      </c>
      <c r="U15" s="18">
        <f>T15+'Cintas CF'!U26*-1-'Cintas CF'!U11</f>
        <v>92.111660011500419</v>
      </c>
      <c r="V15" s="18">
        <f>U15+'Cintas CF'!V26*-1-'Cintas CF'!V11</f>
        <v>88.016512446644356</v>
      </c>
      <c r="W15" s="18">
        <f>V15+'Cintas CF'!W26*-1-'Cintas CF'!W11</f>
        <v>84.119125505020904</v>
      </c>
      <c r="X15" s="18">
        <f>W15+'Cintas CF'!X26*-1-'Cintas CF'!X11</f>
        <v>80.457553564196402</v>
      </c>
      <c r="Y15" s="18">
        <f>X15+'Cintas CF'!Y26*-1-'Cintas CF'!Y11</f>
        <v>77.339799668725306</v>
      </c>
      <c r="Z15" s="18">
        <f>Y15+'Cintas CF'!Z26*-1-'Cintas CF'!Z11</f>
        <v>74.535678058102988</v>
      </c>
      <c r="AA15" s="18">
        <f>Z15+'Cintas CF'!AA26*-1-'Cintas CF'!AA11</f>
        <v>72.360124082793021</v>
      </c>
      <c r="AB15" s="18">
        <f>AA15+'Cintas CF'!AB26*-1-'Cintas CF'!AB11</f>
        <v>70.448669396600252</v>
      </c>
    </row>
    <row r="16" spans="2:28">
      <c r="C16" s="70" t="s">
        <v>105</v>
      </c>
      <c r="D16" s="86">
        <v>14.585000000000001</v>
      </c>
      <c r="E16" s="86">
        <v>869.952</v>
      </c>
      <c r="F16" s="86">
        <v>812.39599999999996</v>
      </c>
      <c r="G16" s="86">
        <v>1437.4349999999999</v>
      </c>
      <c r="H16" s="86">
        <v>1185.606</v>
      </c>
      <c r="I16" s="86">
        <v>3012.0010000000002</v>
      </c>
      <c r="J16" s="86">
        <v>2979.127</v>
      </c>
      <c r="K16" s="21">
        <v>2731.3339999999998</v>
      </c>
      <c r="L16" s="21">
        <v>2440.9769999999999</v>
      </c>
      <c r="M16" s="21">
        <v>2195.0509999999999</v>
      </c>
      <c r="N16" s="78">
        <f>M16-'Cintas CF'!N12+'Cintas CF'!N25*-1</f>
        <v>2029.370548708735</v>
      </c>
      <c r="O16" s="78">
        <f>N16-'Cintas CF'!O12+'Cintas CF'!O25*-1</f>
        <v>1847.1565806220494</v>
      </c>
      <c r="P16" s="78">
        <f>O16-'Cintas CF'!P12+'Cintas CF'!P25*-1</f>
        <v>1685.1086378426901</v>
      </c>
      <c r="Q16" s="78">
        <f>P16-'Cintas CF'!Q12+'Cintas CF'!Q25*-1</f>
        <v>1521.0459530668174</v>
      </c>
      <c r="R16" s="78">
        <f>Q16-'Cintas CF'!R12+'Cintas CF'!R25*-1</f>
        <v>1357.9623208289088</v>
      </c>
      <c r="S16" s="78">
        <f>R16-'Cintas CF'!S12+'Cintas CF'!S25*-1</f>
        <v>1197.4556961830031</v>
      </c>
      <c r="T16" s="78">
        <f>S16-'Cintas CF'!T12+'Cintas CF'!T25*-1</f>
        <v>1039.5022074490989</v>
      </c>
      <c r="U16" s="78">
        <f>T16-'Cintas CF'!U12+'Cintas CF'!U25*-1</f>
        <v>887.35947969105166</v>
      </c>
      <c r="V16" s="78">
        <f>U16-'Cintas CF'!V12+'Cintas CF'!V25*-1</f>
        <v>737.87063396378812</v>
      </c>
      <c r="W16" s="78">
        <f>V16-'Cintas CF'!W12+'Cintas CF'!W25*-1</f>
        <v>595.6008216972607</v>
      </c>
      <c r="X16" s="78">
        <f>W16-'Cintas CF'!X12+'Cintas CF'!X25*-1</f>
        <v>461.93917597816983</v>
      </c>
      <c r="Y16" s="78">
        <f>X16-'Cintas CF'!Y12+'Cintas CF'!Y25*-1</f>
        <v>348.12900828228771</v>
      </c>
      <c r="Z16" s="78">
        <f>Y16-'Cintas CF'!Z12+'Cintas CF'!Z25*-1</f>
        <v>245.76764127119736</v>
      </c>
      <c r="AA16" s="78">
        <f>Z16-'Cintas CF'!AA12+'Cintas CF'!AA25*-1</f>
        <v>166.35144260293853</v>
      </c>
      <c r="AB16" s="78">
        <f>AA16-'Cintas CF'!AB12+'Cintas CF'!AB25*-1</f>
        <v>96.575897235266552</v>
      </c>
    </row>
    <row r="17" spans="2:28">
      <c r="C17" s="70" t="s">
        <v>106</v>
      </c>
      <c r="D17" s="86">
        <v>38.213000000000001</v>
      </c>
      <c r="E17" s="86">
        <v>442.6</v>
      </c>
      <c r="F17" s="86">
        <v>450.45600000000002</v>
      </c>
      <c r="G17" s="86">
        <v>702.71299999999997</v>
      </c>
      <c r="H17" s="86">
        <v>657.13900000000001</v>
      </c>
      <c r="I17" s="86">
        <v>893.81</v>
      </c>
      <c r="J17" s="86">
        <v>947.53700000000003</v>
      </c>
      <c r="K17" s="21">
        <v>927.63</v>
      </c>
      <c r="L17" s="21">
        <v>920.01800000000003</v>
      </c>
      <c r="M17" s="21">
        <v>958.303</v>
      </c>
      <c r="N17" s="78">
        <f>M17</f>
        <v>958.303</v>
      </c>
      <c r="O17" s="78">
        <f>N17</f>
        <v>958.303</v>
      </c>
      <c r="P17" s="78">
        <f t="shared" ref="P17:AB18" si="6">O17</f>
        <v>958.303</v>
      </c>
      <c r="Q17" s="78">
        <f t="shared" si="6"/>
        <v>958.303</v>
      </c>
      <c r="R17" s="78">
        <f t="shared" si="6"/>
        <v>958.303</v>
      </c>
      <c r="S17" s="78">
        <f t="shared" si="6"/>
        <v>958.303</v>
      </c>
      <c r="T17" s="78">
        <f t="shared" si="6"/>
        <v>958.303</v>
      </c>
      <c r="U17" s="78">
        <f t="shared" si="6"/>
        <v>958.303</v>
      </c>
      <c r="V17" s="78">
        <f t="shared" si="6"/>
        <v>958.303</v>
      </c>
      <c r="W17" s="78">
        <f t="shared" si="6"/>
        <v>958.303</v>
      </c>
      <c r="X17" s="78">
        <f t="shared" si="6"/>
        <v>958.303</v>
      </c>
      <c r="Y17" s="78">
        <f t="shared" si="6"/>
        <v>958.303</v>
      </c>
      <c r="Z17" s="78">
        <f t="shared" si="6"/>
        <v>958.303</v>
      </c>
      <c r="AA17" s="78">
        <f t="shared" si="6"/>
        <v>958.303</v>
      </c>
      <c r="AB17" s="78">
        <f t="shared" si="6"/>
        <v>958.303</v>
      </c>
    </row>
    <row r="18" spans="2:28" ht="15.6">
      <c r="C18" s="70" t="s">
        <v>51</v>
      </c>
      <c r="D18" s="100">
        <v>8.6999999999999994E-2</v>
      </c>
      <c r="E18" s="100">
        <f>3.662+16.576+74.85</f>
        <v>95.087999999999994</v>
      </c>
      <c r="F18" s="100">
        <f>7.304+14.605+74.597</f>
        <v>96.506</v>
      </c>
      <c r="G18" s="100">
        <f>15.931+33.174+75.494</f>
        <v>124.59899999999999</v>
      </c>
      <c r="H18" s="100">
        <f>27.548+23.268+122.863</f>
        <v>173.679</v>
      </c>
      <c r="I18" s="100">
        <f>14.06+9.737+15.06</f>
        <v>38.856999999999999</v>
      </c>
      <c r="J18" s="100">
        <f>16.419+7.673+34.559</f>
        <v>58.650999999999996</v>
      </c>
      <c r="K18" s="28">
        <f>57.879+9.589+42.696</f>
        <v>110.164</v>
      </c>
      <c r="L18" s="28">
        <f>221.403+7.426+47.914+139.385</f>
        <v>416.12799999999999</v>
      </c>
      <c r="M18" s="28">
        <f>129.169+254.916+5.238+25.721</f>
        <v>415.04400000000004</v>
      </c>
      <c r="N18" s="238">
        <f>M18</f>
        <v>415.04400000000004</v>
      </c>
      <c r="O18" s="238">
        <f>N18</f>
        <v>415.04400000000004</v>
      </c>
      <c r="P18" s="238">
        <f t="shared" si="6"/>
        <v>415.04400000000004</v>
      </c>
      <c r="Q18" s="238">
        <f t="shared" si="6"/>
        <v>415.04400000000004</v>
      </c>
      <c r="R18" s="238">
        <f t="shared" si="6"/>
        <v>415.04400000000004</v>
      </c>
      <c r="S18" s="238">
        <f t="shared" si="6"/>
        <v>415.04400000000004</v>
      </c>
      <c r="T18" s="238">
        <f t="shared" si="6"/>
        <v>415.04400000000004</v>
      </c>
      <c r="U18" s="238">
        <f t="shared" si="6"/>
        <v>415.04400000000004</v>
      </c>
      <c r="V18" s="238">
        <f t="shared" si="6"/>
        <v>415.04400000000004</v>
      </c>
      <c r="W18" s="238">
        <f t="shared" si="6"/>
        <v>415.04400000000004</v>
      </c>
      <c r="X18" s="238">
        <f t="shared" si="6"/>
        <v>415.04400000000004</v>
      </c>
      <c r="Y18" s="238">
        <f t="shared" si="6"/>
        <v>415.04400000000004</v>
      </c>
      <c r="Z18" s="238">
        <f t="shared" si="6"/>
        <v>415.04400000000004</v>
      </c>
      <c r="AA18" s="238">
        <f t="shared" si="6"/>
        <v>415.04400000000004</v>
      </c>
      <c r="AB18" s="238">
        <f t="shared" si="6"/>
        <v>415.04400000000004</v>
      </c>
    </row>
    <row r="19" spans="2:28" s="117" customFormat="1">
      <c r="B19" s="114"/>
      <c r="C19" s="115" t="s">
        <v>107</v>
      </c>
      <c r="D19" s="43">
        <f t="shared" ref="D19:L19" si="7">SUM(D14:D18)</f>
        <v>253.57299999999995</v>
      </c>
      <c r="E19" s="43">
        <f t="shared" si="7"/>
        <v>1966.4929999999997</v>
      </c>
      <c r="F19" s="43">
        <f t="shared" si="7"/>
        <v>2238.221</v>
      </c>
      <c r="G19" s="43">
        <f t="shared" si="7"/>
        <v>3338.9549999999999</v>
      </c>
      <c r="H19" s="43">
        <f t="shared" si="7"/>
        <v>3359.6630000000005</v>
      </c>
      <c r="I19" s="43">
        <f t="shared" si="7"/>
        <v>4800.2270000000008</v>
      </c>
      <c r="J19" s="43">
        <f t="shared" si="7"/>
        <v>5123.6720000000005</v>
      </c>
      <c r="K19" s="116">
        <f t="shared" si="7"/>
        <v>5203.491</v>
      </c>
      <c r="L19" s="116">
        <f t="shared" si="7"/>
        <v>5538.8969999999999</v>
      </c>
      <c r="M19" s="116">
        <f t="shared" ref="M19:AB19" si="8">SUM(M14:M18)</f>
        <v>6535.9009999999998</v>
      </c>
      <c r="N19" s="116">
        <f t="shared" ca="1" si="8"/>
        <v>7346.6248649720046</v>
      </c>
      <c r="O19" s="116">
        <f t="shared" ca="1" si="8"/>
        <v>8265.1212090766112</v>
      </c>
      <c r="P19" s="116">
        <f t="shared" ca="1" si="8"/>
        <v>9192.1706539299503</v>
      </c>
      <c r="Q19" s="116">
        <f t="shared" ca="1" si="8"/>
        <v>10287.482503103976</v>
      </c>
      <c r="R19" s="116">
        <f t="shared" ca="1" si="8"/>
        <v>11369.495945866091</v>
      </c>
      <c r="S19" s="116">
        <f t="shared" ca="1" si="8"/>
        <v>12431.796858351207</v>
      </c>
      <c r="T19" s="116">
        <f t="shared" ca="1" si="8"/>
        <v>13577.808062893957</v>
      </c>
      <c r="U19" s="116">
        <f t="shared" ca="1" si="8"/>
        <v>14676.557420578629</v>
      </c>
      <c r="V19" s="116">
        <f t="shared" ca="1" si="8"/>
        <v>15765.026651132801</v>
      </c>
      <c r="W19" s="116">
        <f t="shared" ca="1" si="8"/>
        <v>16793.518976072526</v>
      </c>
      <c r="X19" s="116">
        <f t="shared" ca="1" si="8"/>
        <v>17760.361877854692</v>
      </c>
      <c r="Y19" s="116">
        <f t="shared" ca="1" si="8"/>
        <v>18565.464770110899</v>
      </c>
      <c r="Z19" s="116">
        <f t="shared" ca="1" si="8"/>
        <v>19313.523478171344</v>
      </c>
      <c r="AA19" s="116">
        <f t="shared" ca="1" si="8"/>
        <v>19878.285196327386</v>
      </c>
      <c r="AB19" s="116">
        <f t="shared" ca="1" si="8"/>
        <v>20410.173108449646</v>
      </c>
    </row>
    <row r="20" spans="2:28">
      <c r="C20" s="2"/>
      <c r="K20" s="91"/>
      <c r="L20" s="91"/>
      <c r="M20" s="91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</row>
    <row r="21" spans="2:28">
      <c r="C21" s="70" t="s">
        <v>108</v>
      </c>
      <c r="D21" s="86">
        <v>5.1289999999999996</v>
      </c>
      <c r="E21" s="86">
        <v>15.887</v>
      </c>
      <c r="F21" s="86">
        <v>21.004999999999999</v>
      </c>
      <c r="G21" s="86">
        <v>25.126000000000001</v>
      </c>
      <c r="H21" s="86">
        <v>21.806999999999999</v>
      </c>
      <c r="I21" s="86">
        <v>22.414999999999999</v>
      </c>
      <c r="J21" s="86">
        <v>24.367999999999999</v>
      </c>
      <c r="K21" s="21">
        <v>40.601999999999997</v>
      </c>
      <c r="L21" s="21">
        <v>47.545000000000002</v>
      </c>
      <c r="M21" s="21">
        <v>26.945</v>
      </c>
      <c r="N21" s="18">
        <f>N48</f>
        <v>29.465784148983079</v>
      </c>
      <c r="O21" s="18">
        <f t="shared" ref="O21:AB21" si="9">O48</f>
        <v>32.406221800622482</v>
      </c>
      <c r="P21" s="18">
        <f t="shared" si="9"/>
        <v>28.819753124218476</v>
      </c>
      <c r="Q21" s="18">
        <f t="shared" si="9"/>
        <v>29.178069101284386</v>
      </c>
      <c r="R21" s="18">
        <f t="shared" si="9"/>
        <v>29.003947468168821</v>
      </c>
      <c r="S21" s="18">
        <f t="shared" si="9"/>
        <v>28.545634197867777</v>
      </c>
      <c r="T21" s="18">
        <f t="shared" si="9"/>
        <v>28.091566436102688</v>
      </c>
      <c r="U21" s="18">
        <f t="shared" si="9"/>
        <v>27.058139575410891</v>
      </c>
      <c r="V21" s="18">
        <f t="shared" si="9"/>
        <v>26.586154410797423</v>
      </c>
      <c r="W21" s="18">
        <f t="shared" si="9"/>
        <v>25.302270403598623</v>
      </c>
      <c r="X21" s="18">
        <f t="shared" si="9"/>
        <v>23.771333135934178</v>
      </c>
      <c r="Y21" s="18">
        <f t="shared" si="9"/>
        <v>20.240805774912996</v>
      </c>
      <c r="Z21" s="18">
        <f t="shared" si="9"/>
        <v>18.204670026165246</v>
      </c>
      <c r="AA21" s="18">
        <f t="shared" si="9"/>
        <v>14.123938881466836</v>
      </c>
      <c r="AB21" s="18">
        <f t="shared" si="9"/>
        <v>12.409376861649054</v>
      </c>
    </row>
    <row r="22" spans="2:28">
      <c r="C22" s="70" t="s">
        <v>109</v>
      </c>
      <c r="D22" s="86">
        <v>34.783000000000001</v>
      </c>
      <c r="E22" s="86">
        <v>104.666</v>
      </c>
      <c r="F22" s="86">
        <v>119.718</v>
      </c>
      <c r="G22" s="86">
        <v>164.09100000000001</v>
      </c>
      <c r="H22" s="86">
        <v>164.07</v>
      </c>
      <c r="I22" s="86">
        <v>193.268</v>
      </c>
      <c r="J22" s="86">
        <v>198.779</v>
      </c>
      <c r="K22" s="21">
        <v>264.887</v>
      </c>
      <c r="L22" s="21">
        <v>267.87299999999999</v>
      </c>
      <c r="M22" s="21">
        <v>352.73200000000003</v>
      </c>
      <c r="N22" s="18">
        <f>N50</f>
        <v>373.80190261426594</v>
      </c>
      <c r="O22" s="18">
        <f t="shared" ref="O22:AB22" si="10">O50</f>
        <v>411.10419136870814</v>
      </c>
      <c r="P22" s="18">
        <f t="shared" si="10"/>
        <v>365.6063757284428</v>
      </c>
      <c r="Q22" s="18">
        <f t="shared" si="10"/>
        <v>370.15195962626512</v>
      </c>
      <c r="R22" s="18">
        <f t="shared" si="10"/>
        <v>367.9430587052575</v>
      </c>
      <c r="S22" s="18">
        <f t="shared" si="10"/>
        <v>362.12891265824624</v>
      </c>
      <c r="T22" s="18">
        <f t="shared" si="10"/>
        <v>356.36862498338218</v>
      </c>
      <c r="U22" s="18">
        <f t="shared" si="10"/>
        <v>343.25860813176507</v>
      </c>
      <c r="V22" s="18">
        <f t="shared" si="10"/>
        <v>337.27102091378464</v>
      </c>
      <c r="W22" s="18">
        <f t="shared" si="10"/>
        <v>320.98371349985644</v>
      </c>
      <c r="X22" s="18">
        <f t="shared" si="10"/>
        <v>301.56229710236323</v>
      </c>
      <c r="Y22" s="18">
        <f t="shared" si="10"/>
        <v>256.77415102388915</v>
      </c>
      <c r="Z22" s="18">
        <f t="shared" si="10"/>
        <v>230.94380444242543</v>
      </c>
      <c r="AA22" s="18">
        <f t="shared" si="10"/>
        <v>179.1757924922598</v>
      </c>
      <c r="AB22" s="18">
        <f t="shared" si="10"/>
        <v>157.42491893947962</v>
      </c>
    </row>
    <row r="23" spans="2:28">
      <c r="C23" s="70" t="s">
        <v>110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78">
        <f t="shared" ref="N23:O25" si="11">M23</f>
        <v>0</v>
      </c>
      <c r="O23" s="78">
        <f t="shared" si="11"/>
        <v>0</v>
      </c>
      <c r="P23" s="78">
        <f t="shared" ref="P23:AB25" si="12">O23</f>
        <v>0</v>
      </c>
      <c r="Q23" s="78">
        <f t="shared" si="12"/>
        <v>0</v>
      </c>
      <c r="R23" s="78">
        <f t="shared" si="12"/>
        <v>0</v>
      </c>
      <c r="S23" s="78">
        <f t="shared" si="12"/>
        <v>0</v>
      </c>
      <c r="T23" s="78">
        <f t="shared" si="12"/>
        <v>0</v>
      </c>
      <c r="U23" s="78">
        <f t="shared" si="12"/>
        <v>0</v>
      </c>
      <c r="V23" s="78">
        <f t="shared" si="12"/>
        <v>0</v>
      </c>
      <c r="W23" s="78">
        <f t="shared" si="12"/>
        <v>0</v>
      </c>
      <c r="X23" s="78">
        <f t="shared" si="12"/>
        <v>0</v>
      </c>
      <c r="Y23" s="78">
        <f t="shared" si="12"/>
        <v>0</v>
      </c>
      <c r="Z23" s="78">
        <f t="shared" si="12"/>
        <v>0</v>
      </c>
      <c r="AA23" s="78">
        <f t="shared" si="12"/>
        <v>0</v>
      </c>
      <c r="AB23" s="78">
        <f t="shared" si="12"/>
        <v>0</v>
      </c>
    </row>
    <row r="24" spans="2:28">
      <c r="C24" s="70" t="s">
        <v>111</v>
      </c>
      <c r="D24" s="86">
        <v>0</v>
      </c>
      <c r="E24" s="86">
        <v>29.687999999999999</v>
      </c>
      <c r="F24" s="86">
        <v>5.5720000000000001</v>
      </c>
      <c r="G24" s="86">
        <v>9.4280000000000008</v>
      </c>
      <c r="H24" s="86">
        <v>37.587000000000003</v>
      </c>
      <c r="I24" s="86">
        <v>36.094000000000001</v>
      </c>
      <c r="J24" s="86">
        <v>40.604999999999997</v>
      </c>
      <c r="K24" s="21">
        <v>33.387</v>
      </c>
      <c r="L24" s="21">
        <v>33.387</v>
      </c>
      <c r="M24" s="21">
        <v>246.322</v>
      </c>
      <c r="N24" s="78">
        <f t="shared" si="11"/>
        <v>246.322</v>
      </c>
      <c r="O24" s="78">
        <f t="shared" si="11"/>
        <v>246.322</v>
      </c>
      <c r="P24" s="78">
        <f t="shared" si="12"/>
        <v>246.322</v>
      </c>
      <c r="Q24" s="78">
        <f t="shared" si="12"/>
        <v>246.322</v>
      </c>
      <c r="R24" s="78">
        <f t="shared" si="12"/>
        <v>246.322</v>
      </c>
      <c r="S24" s="78">
        <f t="shared" si="12"/>
        <v>246.322</v>
      </c>
      <c r="T24" s="78">
        <f t="shared" si="12"/>
        <v>246.322</v>
      </c>
      <c r="U24" s="78">
        <f t="shared" si="12"/>
        <v>246.322</v>
      </c>
      <c r="V24" s="78">
        <f t="shared" si="12"/>
        <v>246.322</v>
      </c>
      <c r="W24" s="78">
        <f t="shared" si="12"/>
        <v>246.322</v>
      </c>
      <c r="X24" s="78">
        <f t="shared" si="12"/>
        <v>246.322</v>
      </c>
      <c r="Y24" s="78">
        <f t="shared" si="12"/>
        <v>246.322</v>
      </c>
      <c r="Z24" s="78">
        <f t="shared" si="12"/>
        <v>246.322</v>
      </c>
      <c r="AA24" s="78">
        <f t="shared" si="12"/>
        <v>246.322</v>
      </c>
      <c r="AB24" s="78">
        <f t="shared" si="12"/>
        <v>246.322</v>
      </c>
    </row>
    <row r="25" spans="2:28" ht="15.6">
      <c r="C25" s="70" t="s">
        <v>51</v>
      </c>
      <c r="D25" s="100">
        <f>1.138+11.82</f>
        <v>12.958</v>
      </c>
      <c r="E25" s="100">
        <f>1.138+0.275+39.884</f>
        <v>41.296999999999997</v>
      </c>
      <c r="F25" s="100">
        <f>1.138+6.259+50+0.336</f>
        <v>57.732999999999997</v>
      </c>
      <c r="G25" s="100">
        <f>1.138+9.43+7.588</f>
        <v>18.155999999999999</v>
      </c>
      <c r="H25" s="100">
        <f>1.37+1.808</f>
        <v>3.1779999999999999</v>
      </c>
      <c r="I25" s="100">
        <f>1.123+4.506</f>
        <v>5.6290000000000004</v>
      </c>
      <c r="J25" s="100">
        <f>8.618+21.577</f>
        <v>30.195</v>
      </c>
      <c r="K25" s="28">
        <f>1.197+5.414</f>
        <v>6.6109999999999998</v>
      </c>
      <c r="L25" s="28">
        <f>10.965+4.72</f>
        <v>15.684999999999999</v>
      </c>
      <c r="M25" s="28">
        <f>25.2+2.546</f>
        <v>27.745999999999999</v>
      </c>
      <c r="N25" s="238">
        <f t="shared" si="11"/>
        <v>27.745999999999999</v>
      </c>
      <c r="O25" s="238">
        <f t="shared" si="11"/>
        <v>27.745999999999999</v>
      </c>
      <c r="P25" s="238">
        <f t="shared" si="12"/>
        <v>27.745999999999999</v>
      </c>
      <c r="Q25" s="238">
        <f t="shared" si="12"/>
        <v>27.745999999999999</v>
      </c>
      <c r="R25" s="238">
        <f t="shared" si="12"/>
        <v>27.745999999999999</v>
      </c>
      <c r="S25" s="238">
        <f t="shared" si="12"/>
        <v>27.745999999999999</v>
      </c>
      <c r="T25" s="238">
        <f t="shared" si="12"/>
        <v>27.745999999999999</v>
      </c>
      <c r="U25" s="238">
        <f t="shared" si="12"/>
        <v>27.745999999999999</v>
      </c>
      <c r="V25" s="238">
        <f t="shared" si="12"/>
        <v>27.745999999999999</v>
      </c>
      <c r="W25" s="238">
        <f t="shared" si="12"/>
        <v>27.745999999999999</v>
      </c>
      <c r="X25" s="238">
        <f t="shared" si="12"/>
        <v>27.745999999999999</v>
      </c>
      <c r="Y25" s="238">
        <f t="shared" si="12"/>
        <v>27.745999999999999</v>
      </c>
      <c r="Z25" s="238">
        <f t="shared" si="12"/>
        <v>27.745999999999999</v>
      </c>
      <c r="AA25" s="238">
        <f t="shared" si="12"/>
        <v>27.745999999999999</v>
      </c>
      <c r="AB25" s="238">
        <f t="shared" si="12"/>
        <v>27.745999999999999</v>
      </c>
    </row>
    <row r="26" spans="2:28" s="117" customFormat="1">
      <c r="B26" s="114"/>
      <c r="C26" s="115" t="s">
        <v>112</v>
      </c>
      <c r="D26" s="43">
        <f t="shared" ref="D26:L26" si="13">SUM(D21:D25)</f>
        <v>52.87</v>
      </c>
      <c r="E26" s="43">
        <f t="shared" si="13"/>
        <v>191.53799999999998</v>
      </c>
      <c r="F26" s="43">
        <f t="shared" si="13"/>
        <v>204.02800000000002</v>
      </c>
      <c r="G26" s="43">
        <f t="shared" si="13"/>
        <v>216.80100000000002</v>
      </c>
      <c r="H26" s="43">
        <f t="shared" si="13"/>
        <v>226.642</v>
      </c>
      <c r="I26" s="43">
        <f t="shared" si="13"/>
        <v>257.40600000000001</v>
      </c>
      <c r="J26" s="43">
        <f t="shared" si="13"/>
        <v>293.947</v>
      </c>
      <c r="K26" s="116">
        <f t="shared" si="13"/>
        <v>345.48699999999997</v>
      </c>
      <c r="L26" s="116">
        <f t="shared" si="13"/>
        <v>364.49</v>
      </c>
      <c r="M26" s="116">
        <f t="shared" ref="M26:AB26" si="14">SUM(M21:M25)</f>
        <v>653.745</v>
      </c>
      <c r="N26" s="116">
        <f t="shared" si="14"/>
        <v>677.33568676324899</v>
      </c>
      <c r="O26" s="116">
        <f t="shared" si="14"/>
        <v>717.57841316933059</v>
      </c>
      <c r="P26" s="116">
        <f t="shared" si="14"/>
        <v>668.49412885266122</v>
      </c>
      <c r="Q26" s="116">
        <f t="shared" si="14"/>
        <v>673.39802872754956</v>
      </c>
      <c r="R26" s="116">
        <f t="shared" si="14"/>
        <v>671.01500617342629</v>
      </c>
      <c r="S26" s="116">
        <f t="shared" si="14"/>
        <v>664.74254685611402</v>
      </c>
      <c r="T26" s="116">
        <f t="shared" si="14"/>
        <v>658.52819141948487</v>
      </c>
      <c r="U26" s="116">
        <f t="shared" si="14"/>
        <v>644.38474770717596</v>
      </c>
      <c r="V26" s="116">
        <f t="shared" si="14"/>
        <v>637.92517532458203</v>
      </c>
      <c r="W26" s="116">
        <f t="shared" si="14"/>
        <v>620.35398390345506</v>
      </c>
      <c r="X26" s="116">
        <f t="shared" si="14"/>
        <v>599.40163023829734</v>
      </c>
      <c r="Y26" s="116">
        <f t="shared" si="14"/>
        <v>551.08295679880212</v>
      </c>
      <c r="Z26" s="116">
        <f t="shared" si="14"/>
        <v>523.21647446859072</v>
      </c>
      <c r="AA26" s="116">
        <f t="shared" si="14"/>
        <v>467.36773137372666</v>
      </c>
      <c r="AB26" s="116">
        <f t="shared" si="14"/>
        <v>443.90229580112867</v>
      </c>
    </row>
    <row r="27" spans="2:28">
      <c r="C27" s="70" t="s">
        <v>113</v>
      </c>
      <c r="D27" s="86">
        <v>0</v>
      </c>
      <c r="E27" s="86">
        <v>427.07299999999998</v>
      </c>
      <c r="F27" s="86">
        <v>544.404</v>
      </c>
      <c r="G27" s="86">
        <v>1333</v>
      </c>
      <c r="H27" s="86">
        <v>1166.9159999999999</v>
      </c>
      <c r="I27" s="86">
        <v>1993.5309999999999</v>
      </c>
      <c r="J27" s="86">
        <v>1540.433</v>
      </c>
      <c r="K27" s="21">
        <v>1563.0250000000001</v>
      </c>
      <c r="L27" s="21">
        <v>1573.87</v>
      </c>
      <c r="M27" s="21">
        <v>1848.5160000000001</v>
      </c>
      <c r="N27" s="78">
        <f>M27</f>
        <v>1848.5160000000001</v>
      </c>
      <c r="O27" s="78">
        <f>N27</f>
        <v>1848.5160000000001</v>
      </c>
      <c r="P27" s="78">
        <f t="shared" ref="P27:AB27" si="15">O27</f>
        <v>1848.5160000000001</v>
      </c>
      <c r="Q27" s="78">
        <f t="shared" si="15"/>
        <v>1848.5160000000001</v>
      </c>
      <c r="R27" s="78">
        <f t="shared" si="15"/>
        <v>1848.5160000000001</v>
      </c>
      <c r="S27" s="78">
        <f t="shared" si="15"/>
        <v>1848.5160000000001</v>
      </c>
      <c r="T27" s="78">
        <f t="shared" si="15"/>
        <v>1848.5160000000001</v>
      </c>
      <c r="U27" s="78">
        <f t="shared" si="15"/>
        <v>1848.5160000000001</v>
      </c>
      <c r="V27" s="78">
        <f t="shared" si="15"/>
        <v>1848.5160000000001</v>
      </c>
      <c r="W27" s="78">
        <f t="shared" si="15"/>
        <v>1848.5160000000001</v>
      </c>
      <c r="X27" s="78">
        <f t="shared" si="15"/>
        <v>1848.5160000000001</v>
      </c>
      <c r="Y27" s="78">
        <f t="shared" si="15"/>
        <v>1848.5160000000001</v>
      </c>
      <c r="Z27" s="78">
        <f t="shared" si="15"/>
        <v>1848.5160000000001</v>
      </c>
      <c r="AA27" s="78">
        <f t="shared" si="15"/>
        <v>1848.5160000000001</v>
      </c>
      <c r="AB27" s="78">
        <f t="shared" si="15"/>
        <v>1848.5160000000001</v>
      </c>
    </row>
    <row r="28" spans="2:28" ht="15.6">
      <c r="C28" s="70" t="s">
        <v>51</v>
      </c>
      <c r="D28" s="100">
        <v>7.915</v>
      </c>
      <c r="E28" s="100">
        <f>6.621+34.8+178.393+6.776</f>
        <v>226.59</v>
      </c>
      <c r="F28" s="100">
        <f>20.04+168.497+5.718</f>
        <v>194.255</v>
      </c>
      <c r="G28" s="100">
        <f>38.393+375.054+4.499</f>
        <v>417.94600000000003</v>
      </c>
      <c r="H28" s="100">
        <f>69.253+294.485+3.721</f>
        <v>367.459</v>
      </c>
      <c r="I28" s="100">
        <f>112.617+556.733+2.601</f>
        <v>671.95099999999991</v>
      </c>
      <c r="J28" s="100">
        <f>176.608+383.472+16.115</f>
        <v>576.19499999999994</v>
      </c>
      <c r="K28" s="28">
        <f>9.581+309.097+218.879</f>
        <v>537.55700000000002</v>
      </c>
      <c r="L28" s="28">
        <f>4.861+151.226+224.095+109.374</f>
        <v>489.55600000000004</v>
      </c>
      <c r="M28" s="28">
        <f>2.315+140.035+130.397+101.148</f>
        <v>373.89499999999998</v>
      </c>
      <c r="N28" s="238">
        <f>M28</f>
        <v>373.89499999999998</v>
      </c>
      <c r="O28" s="238">
        <f>N28</f>
        <v>373.89499999999998</v>
      </c>
      <c r="P28" s="238">
        <f t="shared" ref="P28:AB28" si="16">O28</f>
        <v>373.89499999999998</v>
      </c>
      <c r="Q28" s="238">
        <f t="shared" si="16"/>
        <v>373.89499999999998</v>
      </c>
      <c r="R28" s="238">
        <f t="shared" si="16"/>
        <v>373.89499999999998</v>
      </c>
      <c r="S28" s="238">
        <f t="shared" si="16"/>
        <v>373.89499999999998</v>
      </c>
      <c r="T28" s="238">
        <f t="shared" si="16"/>
        <v>373.89499999999998</v>
      </c>
      <c r="U28" s="238">
        <f t="shared" si="16"/>
        <v>373.89499999999998</v>
      </c>
      <c r="V28" s="238">
        <f t="shared" si="16"/>
        <v>373.89499999999998</v>
      </c>
      <c r="W28" s="238">
        <f t="shared" si="16"/>
        <v>373.89499999999998</v>
      </c>
      <c r="X28" s="238">
        <f t="shared" si="16"/>
        <v>373.89499999999998</v>
      </c>
      <c r="Y28" s="238">
        <f t="shared" si="16"/>
        <v>373.89499999999998</v>
      </c>
      <c r="Z28" s="238">
        <f t="shared" si="16"/>
        <v>373.89499999999998</v>
      </c>
      <c r="AA28" s="238">
        <f t="shared" si="16"/>
        <v>373.89499999999998</v>
      </c>
      <c r="AB28" s="238">
        <f t="shared" si="16"/>
        <v>373.89499999999998</v>
      </c>
    </row>
    <row r="29" spans="2:28" s="117" customFormat="1">
      <c r="B29" s="114"/>
      <c r="C29" s="119" t="s">
        <v>114</v>
      </c>
      <c r="D29" s="43">
        <f t="shared" ref="D29:L29" si="17">D26+SUM(D27:D28)</f>
        <v>60.784999999999997</v>
      </c>
      <c r="E29" s="43">
        <f t="shared" si="17"/>
        <v>845.20100000000002</v>
      </c>
      <c r="F29" s="43">
        <f t="shared" si="17"/>
        <v>942.68700000000001</v>
      </c>
      <c r="G29" s="43">
        <f t="shared" si="17"/>
        <v>1967.7469999999998</v>
      </c>
      <c r="H29" s="43">
        <f t="shared" si="17"/>
        <v>1761.0170000000001</v>
      </c>
      <c r="I29" s="43">
        <f t="shared" si="17"/>
        <v>2922.8879999999999</v>
      </c>
      <c r="J29" s="43">
        <f t="shared" si="17"/>
        <v>2410.5749999999998</v>
      </c>
      <c r="K29" s="116">
        <f t="shared" si="17"/>
        <v>2446.0690000000004</v>
      </c>
      <c r="L29" s="116">
        <f t="shared" si="17"/>
        <v>2427.9160000000002</v>
      </c>
      <c r="M29" s="116">
        <f t="shared" ref="M29:AB29" si="18">M26+SUM(M27:M28)</f>
        <v>2876.1559999999999</v>
      </c>
      <c r="N29" s="116">
        <f t="shared" si="18"/>
        <v>2899.7466867632493</v>
      </c>
      <c r="O29" s="116">
        <f t="shared" si="18"/>
        <v>2939.9894131693309</v>
      </c>
      <c r="P29" s="116">
        <f t="shared" si="18"/>
        <v>2890.9051288526612</v>
      </c>
      <c r="Q29" s="116">
        <f t="shared" si="18"/>
        <v>2895.8090287275495</v>
      </c>
      <c r="R29" s="116">
        <f t="shared" si="18"/>
        <v>2893.4260061734262</v>
      </c>
      <c r="S29" s="116">
        <f t="shared" si="18"/>
        <v>2887.1535468561142</v>
      </c>
      <c r="T29" s="116">
        <f t="shared" si="18"/>
        <v>2880.9391914194848</v>
      </c>
      <c r="U29" s="116">
        <f t="shared" si="18"/>
        <v>2866.7957477071759</v>
      </c>
      <c r="V29" s="116">
        <f t="shared" si="18"/>
        <v>2860.3361753245822</v>
      </c>
      <c r="W29" s="116">
        <f t="shared" si="18"/>
        <v>2842.7649839034552</v>
      </c>
      <c r="X29" s="116">
        <f t="shared" si="18"/>
        <v>2821.8126302382975</v>
      </c>
      <c r="Y29" s="116">
        <f t="shared" si="18"/>
        <v>2773.4939567988022</v>
      </c>
      <c r="Z29" s="116">
        <f t="shared" si="18"/>
        <v>2745.6274744685907</v>
      </c>
      <c r="AA29" s="116">
        <f t="shared" si="18"/>
        <v>2689.7787313737267</v>
      </c>
      <c r="AB29" s="116">
        <f t="shared" si="18"/>
        <v>2666.3132958011288</v>
      </c>
    </row>
    <row r="30" spans="2:28">
      <c r="C30" s="70"/>
      <c r="D30" s="86"/>
      <c r="E30" s="86"/>
      <c r="F30" s="86"/>
      <c r="G30" s="86"/>
      <c r="H30" s="86"/>
      <c r="I30" s="86"/>
      <c r="J30" s="86"/>
      <c r="K30" s="91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</row>
    <row r="31" spans="2:28">
      <c r="C31" s="120" t="s">
        <v>115</v>
      </c>
      <c r="D31" s="86">
        <f>0.004+542.697</f>
        <v>542.70100000000002</v>
      </c>
      <c r="E31" s="86">
        <f>0.006+0.055+0.471+1151.01</f>
        <v>1151.5419999999999</v>
      </c>
      <c r="F31" s="86">
        <f>0.006+0.055+0.471+1220.317</f>
        <v>1220.8489999999999</v>
      </c>
      <c r="G31" s="86">
        <f>0.006+0.055+0.471+1458.005</f>
        <v>1458.537</v>
      </c>
      <c r="H31" s="86">
        <f>0.006+0.055+0.471+1562.9</f>
        <v>1563.432</v>
      </c>
      <c r="I31" s="86">
        <f>0.006+0.055+0.472+1665.232</f>
        <v>1665.7649999999999</v>
      </c>
      <c r="J31" s="86">
        <f>0.006+0.055+0.472+1935.486</f>
        <v>1936.019</v>
      </c>
      <c r="K31" s="86">
        <f>0.006+0.055+0.472+2113.63</f>
        <v>2114.163</v>
      </c>
      <c r="L31" s="86">
        <f>0.006+0.055+0.472+2266.026</f>
        <v>2266.5589999999997</v>
      </c>
      <c r="M31" s="86">
        <f>0.006+0.055+0.472+2633.67</f>
        <v>2634.203</v>
      </c>
      <c r="N31" s="78">
        <f>M31</f>
        <v>2634.203</v>
      </c>
      <c r="O31" s="78">
        <f t="shared" ref="O31:AB31" si="19">N31</f>
        <v>2634.203</v>
      </c>
      <c r="P31" s="78">
        <f t="shared" si="19"/>
        <v>2634.203</v>
      </c>
      <c r="Q31" s="78">
        <f t="shared" si="19"/>
        <v>2634.203</v>
      </c>
      <c r="R31" s="78">
        <f t="shared" si="19"/>
        <v>2634.203</v>
      </c>
      <c r="S31" s="78">
        <f t="shared" si="19"/>
        <v>2634.203</v>
      </c>
      <c r="T31" s="78">
        <f t="shared" si="19"/>
        <v>2634.203</v>
      </c>
      <c r="U31" s="78">
        <f t="shared" si="19"/>
        <v>2634.203</v>
      </c>
      <c r="V31" s="78">
        <f t="shared" si="19"/>
        <v>2634.203</v>
      </c>
      <c r="W31" s="78">
        <f t="shared" si="19"/>
        <v>2634.203</v>
      </c>
      <c r="X31" s="78">
        <f t="shared" si="19"/>
        <v>2634.203</v>
      </c>
      <c r="Y31" s="78">
        <f t="shared" si="19"/>
        <v>2634.203</v>
      </c>
      <c r="Z31" s="78">
        <f t="shared" si="19"/>
        <v>2634.203</v>
      </c>
      <c r="AA31" s="78">
        <f t="shared" si="19"/>
        <v>2634.203</v>
      </c>
      <c r="AB31" s="78">
        <f t="shared" si="19"/>
        <v>2634.203</v>
      </c>
    </row>
    <row r="32" spans="2:28">
      <c r="C32" s="120" t="s">
        <v>116</v>
      </c>
      <c r="D32" s="86">
        <f>-349.882</f>
        <v>-349.88200000000001</v>
      </c>
      <c r="E32" s="86">
        <f>-61.296</f>
        <v>-61.295999999999999</v>
      </c>
      <c r="F32" s="86">
        <v>18.532</v>
      </c>
      <c r="G32" s="86">
        <f>34.704</f>
        <v>34.704000000000001</v>
      </c>
      <c r="H32" s="86">
        <f>302.686</f>
        <v>302.68599999999998</v>
      </c>
      <c r="I32" s="86">
        <f>528.907</f>
        <v>528.90700000000004</v>
      </c>
      <c r="J32" s="86">
        <f>917.956</f>
        <v>917.95600000000002</v>
      </c>
      <c r="K32" s="21">
        <v>841.05</v>
      </c>
      <c r="L32" s="21">
        <v>1067.8150000000001</v>
      </c>
      <c r="M32" s="21">
        <f>1159.894</f>
        <v>1159.894</v>
      </c>
      <c r="N32" s="34">
        <f ca="1">M32+'Cintas CF'!N9+'Cintas CF'!N13</f>
        <v>1947.0271782087552</v>
      </c>
      <c r="O32" s="34">
        <f ca="1">N32+'Cintas CF'!O9+'Cintas CF'!O13</f>
        <v>2825.2807959072793</v>
      </c>
      <c r="P32" s="34">
        <f ca="1">O32+'Cintas CF'!P9+'Cintas CF'!P13</f>
        <v>3801.4145250772899</v>
      </c>
      <c r="Q32" s="34">
        <f ca="1">P32+'Cintas CF'!Q9+'Cintas CF'!Q13</f>
        <v>4891.8224743764258</v>
      </c>
      <c r="R32" s="34">
        <f ca="1">Q32+'Cintas CF'!R9+'Cintas CF'!R13</f>
        <v>5976.2189396926624</v>
      </c>
      <c r="S32" s="34">
        <f ca="1">R32+'Cintas CF'!S9+'Cintas CF'!S13</f>
        <v>7044.7923114950891</v>
      </c>
      <c r="T32" s="34">
        <f ca="1">S32+'Cintas CF'!T9+'Cintas CF'!T13</f>
        <v>8197.017871474467</v>
      </c>
      <c r="U32" s="34">
        <f ca="1">T32+'Cintas CF'!U9+'Cintas CF'!U13</f>
        <v>9309.9106728714487</v>
      </c>
      <c r="V32" s="34">
        <f ca="1">U32+'Cintas CF'!V9+'Cintas CF'!V13</f>
        <v>10404.839475808214</v>
      </c>
      <c r="W32" s="34">
        <f ca="1">V32+'Cintas CF'!W9+'Cintas CF'!W13</f>
        <v>11450.902992169065</v>
      </c>
      <c r="X32" s="34">
        <f ca="1">W32+'Cintas CF'!X9+'Cintas CF'!X13</f>
        <v>12438.698247616387</v>
      </c>
      <c r="Y32" s="34">
        <f ca="1">X32+'Cintas CF'!Y9+'Cintas CF'!Y13</f>
        <v>13292.119813312087</v>
      </c>
      <c r="Z32" s="34">
        <f ca="1">Y32+'Cintas CF'!Z9+'Cintas CF'!Z13</f>
        <v>14068.045003702744</v>
      </c>
      <c r="AA32" s="34">
        <f ca="1">Z32+'Cintas CF'!AA9+'Cintas CF'!AA13</f>
        <v>14688.65546495365</v>
      </c>
      <c r="AB32" s="34">
        <f ca="1">AA32+'Cintas CF'!AB9+'Cintas CF'!AB13</f>
        <v>15244.008812648504</v>
      </c>
    </row>
    <row r="33" spans="2:28" ht="15.6">
      <c r="C33" s="120" t="s">
        <v>117</v>
      </c>
      <c r="D33" s="100">
        <v>-3.1E-2</v>
      </c>
      <c r="E33" s="100">
        <f>31.046</f>
        <v>31.045999999999999</v>
      </c>
      <c r="F33" s="100">
        <v>56.152999999999999</v>
      </c>
      <c r="G33" s="100">
        <f>-122.097</f>
        <v>-122.09699999999999</v>
      </c>
      <c r="H33" s="100">
        <f>-267.472</f>
        <v>-267.47199999999998</v>
      </c>
      <c r="I33" s="100">
        <f>-317.333</f>
        <v>-317.33300000000003</v>
      </c>
      <c r="J33" s="100">
        <f>-140.878</f>
        <v>-140.87799999999999</v>
      </c>
      <c r="K33" s="100">
        <f>-197.791</f>
        <v>-197.791</v>
      </c>
      <c r="L33" s="100">
        <v>-223.393</v>
      </c>
      <c r="M33" s="100">
        <v>-134.352</v>
      </c>
      <c r="N33" s="238">
        <f>M33</f>
        <v>-134.352</v>
      </c>
      <c r="O33" s="238">
        <f>N33</f>
        <v>-134.352</v>
      </c>
      <c r="P33" s="238">
        <f t="shared" ref="P33:AB33" si="20">O33</f>
        <v>-134.352</v>
      </c>
      <c r="Q33" s="238">
        <f t="shared" si="20"/>
        <v>-134.352</v>
      </c>
      <c r="R33" s="238">
        <f t="shared" si="20"/>
        <v>-134.352</v>
      </c>
      <c r="S33" s="238">
        <f t="shared" si="20"/>
        <v>-134.352</v>
      </c>
      <c r="T33" s="238">
        <f t="shared" si="20"/>
        <v>-134.352</v>
      </c>
      <c r="U33" s="238">
        <f t="shared" si="20"/>
        <v>-134.352</v>
      </c>
      <c r="V33" s="238">
        <f t="shared" si="20"/>
        <v>-134.352</v>
      </c>
      <c r="W33" s="238">
        <f t="shared" si="20"/>
        <v>-134.352</v>
      </c>
      <c r="X33" s="238">
        <f t="shared" si="20"/>
        <v>-134.352</v>
      </c>
      <c r="Y33" s="238">
        <f t="shared" si="20"/>
        <v>-134.352</v>
      </c>
      <c r="Z33" s="238">
        <f t="shared" si="20"/>
        <v>-134.352</v>
      </c>
      <c r="AA33" s="238">
        <f t="shared" si="20"/>
        <v>-134.352</v>
      </c>
      <c r="AB33" s="238">
        <f t="shared" si="20"/>
        <v>-134.352</v>
      </c>
    </row>
    <row r="34" spans="2:28">
      <c r="C34" s="122"/>
      <c r="D34" s="43">
        <f>SUM(D31:D33)</f>
        <v>192.78800000000001</v>
      </c>
      <c r="E34" s="43">
        <f>SUM(E31:E33)</f>
        <v>1121.2919999999999</v>
      </c>
      <c r="F34" s="43">
        <f t="shared" ref="F34:L34" si="21">SUM(F31:F33)</f>
        <v>1295.5339999999999</v>
      </c>
      <c r="G34" s="43">
        <f t="shared" si="21"/>
        <v>1371.144</v>
      </c>
      <c r="H34" s="43">
        <f t="shared" si="21"/>
        <v>1598.646</v>
      </c>
      <c r="I34" s="43">
        <f t="shared" si="21"/>
        <v>1877.3389999999999</v>
      </c>
      <c r="J34" s="43">
        <f t="shared" si="21"/>
        <v>2713.0969999999998</v>
      </c>
      <c r="K34" s="43">
        <f t="shared" si="21"/>
        <v>2757.4219999999996</v>
      </c>
      <c r="L34" s="43">
        <f t="shared" si="21"/>
        <v>3110.9809999999998</v>
      </c>
      <c r="M34" s="43">
        <f t="shared" ref="M34:AB34" si="22">SUM(M31:M33)</f>
        <v>3659.7449999999999</v>
      </c>
      <c r="N34" s="43">
        <f t="shared" ca="1" si="22"/>
        <v>4446.8781782087553</v>
      </c>
      <c r="O34" s="43">
        <f t="shared" ca="1" si="22"/>
        <v>5325.1317959072794</v>
      </c>
      <c r="P34" s="43">
        <f t="shared" ca="1" si="22"/>
        <v>6301.2655250772905</v>
      </c>
      <c r="Q34" s="43">
        <f t="shared" ca="1" si="22"/>
        <v>7391.6734743764255</v>
      </c>
      <c r="R34" s="43">
        <f t="shared" ca="1" si="22"/>
        <v>8476.0699396926611</v>
      </c>
      <c r="S34" s="43">
        <f t="shared" ca="1" si="22"/>
        <v>9544.6433114950887</v>
      </c>
      <c r="T34" s="43">
        <f t="shared" ca="1" si="22"/>
        <v>10696.868871474466</v>
      </c>
      <c r="U34" s="43">
        <f t="shared" ca="1" si="22"/>
        <v>11809.761672871447</v>
      </c>
      <c r="V34" s="43">
        <f t="shared" ca="1" si="22"/>
        <v>12904.690475808213</v>
      </c>
      <c r="W34" s="43">
        <f t="shared" ca="1" si="22"/>
        <v>13950.753992169064</v>
      </c>
      <c r="X34" s="43">
        <f t="shared" ca="1" si="22"/>
        <v>14938.549247616385</v>
      </c>
      <c r="Y34" s="43">
        <f t="shared" ca="1" si="22"/>
        <v>15791.970813312086</v>
      </c>
      <c r="Z34" s="43">
        <f t="shared" ca="1" si="22"/>
        <v>16567.896003702746</v>
      </c>
      <c r="AA34" s="43">
        <f t="shared" ca="1" si="22"/>
        <v>17188.506464953651</v>
      </c>
      <c r="AB34" s="43">
        <f t="shared" ca="1" si="22"/>
        <v>17743.859812648505</v>
      </c>
    </row>
    <row r="35" spans="2:28">
      <c r="C35" s="16" t="s">
        <v>118</v>
      </c>
      <c r="D35" s="86"/>
      <c r="E35" s="86"/>
      <c r="F35" s="86"/>
      <c r="G35" s="86">
        <v>6.4000000000000001E-2</v>
      </c>
      <c r="H35" s="86"/>
      <c r="I35" s="86"/>
      <c r="J35" s="86"/>
      <c r="K35" s="69"/>
      <c r="L35" s="69"/>
      <c r="M35" s="69"/>
      <c r="N35" s="78">
        <f>M35</f>
        <v>0</v>
      </c>
      <c r="O35" s="78">
        <f>N35</f>
        <v>0</v>
      </c>
      <c r="P35" s="78">
        <f t="shared" ref="P35:AB35" si="23">O35</f>
        <v>0</v>
      </c>
      <c r="Q35" s="78">
        <f t="shared" si="23"/>
        <v>0</v>
      </c>
      <c r="R35" s="78">
        <f t="shared" si="23"/>
        <v>0</v>
      </c>
      <c r="S35" s="78">
        <f t="shared" si="23"/>
        <v>0</v>
      </c>
      <c r="T35" s="78">
        <f t="shared" si="23"/>
        <v>0</v>
      </c>
      <c r="U35" s="78">
        <f t="shared" si="23"/>
        <v>0</v>
      </c>
      <c r="V35" s="78">
        <f t="shared" si="23"/>
        <v>0</v>
      </c>
      <c r="W35" s="78">
        <f t="shared" si="23"/>
        <v>0</v>
      </c>
      <c r="X35" s="78">
        <f t="shared" si="23"/>
        <v>0</v>
      </c>
      <c r="Y35" s="78">
        <f t="shared" si="23"/>
        <v>0</v>
      </c>
      <c r="Z35" s="78">
        <f t="shared" si="23"/>
        <v>0</v>
      </c>
      <c r="AA35" s="78">
        <f t="shared" si="23"/>
        <v>0</v>
      </c>
      <c r="AB35" s="78">
        <f t="shared" si="23"/>
        <v>0</v>
      </c>
    </row>
    <row r="36" spans="2:28" ht="15.6">
      <c r="C36" s="41" t="s">
        <v>119</v>
      </c>
      <c r="D36" s="24">
        <f>SUM(D34:D35)</f>
        <v>192.78800000000001</v>
      </c>
      <c r="E36" s="24">
        <f t="shared" ref="E36:L36" si="24">SUM(E34:E35)</f>
        <v>1121.2919999999999</v>
      </c>
      <c r="F36" s="24">
        <f t="shared" si="24"/>
        <v>1295.5339999999999</v>
      </c>
      <c r="G36" s="24">
        <f t="shared" si="24"/>
        <v>1371.2080000000001</v>
      </c>
      <c r="H36" s="24">
        <f t="shared" si="24"/>
        <v>1598.646</v>
      </c>
      <c r="I36" s="24">
        <f t="shared" si="24"/>
        <v>1877.3389999999999</v>
      </c>
      <c r="J36" s="24">
        <f t="shared" si="24"/>
        <v>2713.0969999999998</v>
      </c>
      <c r="K36" s="24">
        <f t="shared" si="24"/>
        <v>2757.4219999999996</v>
      </c>
      <c r="L36" s="24">
        <f t="shared" si="24"/>
        <v>3110.9809999999998</v>
      </c>
      <c r="M36" s="24">
        <f t="shared" ref="M36:AB36" si="25">SUM(M34:M35)</f>
        <v>3659.7449999999999</v>
      </c>
      <c r="N36" s="24">
        <f t="shared" ca="1" si="25"/>
        <v>4446.8781782087553</v>
      </c>
      <c r="O36" s="24">
        <f t="shared" ca="1" si="25"/>
        <v>5325.1317959072794</v>
      </c>
      <c r="P36" s="24">
        <f t="shared" ca="1" si="25"/>
        <v>6301.2655250772905</v>
      </c>
      <c r="Q36" s="24">
        <f t="shared" ca="1" si="25"/>
        <v>7391.6734743764255</v>
      </c>
      <c r="R36" s="24">
        <f t="shared" ca="1" si="25"/>
        <v>8476.0699396926611</v>
      </c>
      <c r="S36" s="24">
        <f t="shared" ca="1" si="25"/>
        <v>9544.6433114950887</v>
      </c>
      <c r="T36" s="24">
        <f t="shared" ca="1" si="25"/>
        <v>10696.868871474466</v>
      </c>
      <c r="U36" s="24">
        <f t="shared" ca="1" si="25"/>
        <v>11809.761672871447</v>
      </c>
      <c r="V36" s="24">
        <f t="shared" ca="1" si="25"/>
        <v>12904.690475808213</v>
      </c>
      <c r="W36" s="24">
        <f t="shared" ca="1" si="25"/>
        <v>13950.753992169064</v>
      </c>
      <c r="X36" s="24">
        <f t="shared" ca="1" si="25"/>
        <v>14938.549247616385</v>
      </c>
      <c r="Y36" s="24">
        <f t="shared" ca="1" si="25"/>
        <v>15791.970813312086</v>
      </c>
      <c r="Z36" s="24">
        <f t="shared" ca="1" si="25"/>
        <v>16567.896003702746</v>
      </c>
      <c r="AA36" s="24">
        <f t="shared" ca="1" si="25"/>
        <v>17188.506464953651</v>
      </c>
      <c r="AB36" s="24">
        <f t="shared" ca="1" si="25"/>
        <v>17743.859812648505</v>
      </c>
    </row>
    <row r="37" spans="2:28" s="117" customFormat="1">
      <c r="B37" s="114"/>
      <c r="C37" s="41" t="s">
        <v>120</v>
      </c>
      <c r="D37" s="43">
        <f t="shared" ref="D37:L37" si="26">D29+D34+D35</f>
        <v>253.57300000000001</v>
      </c>
      <c r="E37" s="43">
        <f t="shared" si="26"/>
        <v>1966.4929999999999</v>
      </c>
      <c r="F37" s="43">
        <f t="shared" si="26"/>
        <v>2238.221</v>
      </c>
      <c r="G37" s="43">
        <f t="shared" si="26"/>
        <v>3338.9549999999995</v>
      </c>
      <c r="H37" s="43">
        <f t="shared" si="26"/>
        <v>3359.663</v>
      </c>
      <c r="I37" s="43">
        <f t="shared" si="26"/>
        <v>4800.2269999999999</v>
      </c>
      <c r="J37" s="43">
        <f t="shared" si="26"/>
        <v>5123.6719999999996</v>
      </c>
      <c r="K37" s="43">
        <f t="shared" si="26"/>
        <v>5203.491</v>
      </c>
      <c r="L37" s="43">
        <f t="shared" si="26"/>
        <v>5538.8969999999999</v>
      </c>
      <c r="M37" s="43">
        <f t="shared" ref="M37:AB37" si="27">M29+M34+M35</f>
        <v>6535.9009999999998</v>
      </c>
      <c r="N37" s="43">
        <f t="shared" ca="1" si="27"/>
        <v>7346.6248649720046</v>
      </c>
      <c r="O37" s="43">
        <f t="shared" ca="1" si="27"/>
        <v>8265.1212090766094</v>
      </c>
      <c r="P37" s="43">
        <f t="shared" ca="1" si="27"/>
        <v>9192.1706539299521</v>
      </c>
      <c r="Q37" s="43">
        <f t="shared" ca="1" si="27"/>
        <v>10287.482503103975</v>
      </c>
      <c r="R37" s="43">
        <f t="shared" ca="1" si="27"/>
        <v>11369.495945866087</v>
      </c>
      <c r="S37" s="43">
        <f t="shared" ca="1" si="27"/>
        <v>12431.796858351203</v>
      </c>
      <c r="T37" s="43">
        <f t="shared" ca="1" si="27"/>
        <v>13577.80806289395</v>
      </c>
      <c r="U37" s="43">
        <f t="shared" ca="1" si="27"/>
        <v>14676.557420578623</v>
      </c>
      <c r="V37" s="43">
        <f t="shared" ca="1" si="27"/>
        <v>15765.026651132795</v>
      </c>
      <c r="W37" s="43">
        <f t="shared" ca="1" si="27"/>
        <v>16793.518976072519</v>
      </c>
      <c r="X37" s="43">
        <f t="shared" ca="1" si="27"/>
        <v>17760.361877854684</v>
      </c>
      <c r="Y37" s="43">
        <f t="shared" ca="1" si="27"/>
        <v>18565.464770110888</v>
      </c>
      <c r="Z37" s="43">
        <f t="shared" ca="1" si="27"/>
        <v>19313.523478171337</v>
      </c>
      <c r="AA37" s="43">
        <f t="shared" ca="1" si="27"/>
        <v>19878.285196327379</v>
      </c>
      <c r="AB37" s="43">
        <f t="shared" ca="1" si="27"/>
        <v>20410.173108449635</v>
      </c>
    </row>
    <row r="38" spans="2:28">
      <c r="C38" s="16" t="s">
        <v>121</v>
      </c>
      <c r="D38" s="18">
        <f t="shared" ref="D38:L38" si="28">D37-D19</f>
        <v>0</v>
      </c>
      <c r="E38" s="18">
        <f t="shared" si="28"/>
        <v>0</v>
      </c>
      <c r="F38" s="18">
        <f t="shared" si="28"/>
        <v>0</v>
      </c>
      <c r="G38" s="18">
        <f t="shared" si="28"/>
        <v>0</v>
      </c>
      <c r="H38" s="18">
        <f t="shared" si="28"/>
        <v>0</v>
      </c>
      <c r="I38" s="18">
        <f t="shared" si="28"/>
        <v>0</v>
      </c>
      <c r="J38" s="18">
        <f t="shared" si="28"/>
        <v>0</v>
      </c>
      <c r="K38" s="18">
        <f>K37-K19</f>
        <v>0</v>
      </c>
      <c r="L38" s="18">
        <f t="shared" si="28"/>
        <v>0</v>
      </c>
      <c r="M38" s="18">
        <f t="shared" ref="M38:AB38" si="29">M37-M19</f>
        <v>0</v>
      </c>
      <c r="N38" s="18">
        <f t="shared" ca="1" si="29"/>
        <v>0</v>
      </c>
      <c r="O38" s="18">
        <f t="shared" ca="1" si="29"/>
        <v>0</v>
      </c>
      <c r="P38" s="18">
        <f t="shared" ca="1" si="29"/>
        <v>0</v>
      </c>
      <c r="Q38" s="18">
        <f t="shared" ca="1" si="29"/>
        <v>0</v>
      </c>
      <c r="R38" s="18">
        <f t="shared" ca="1" si="29"/>
        <v>0</v>
      </c>
      <c r="S38" s="18">
        <f t="shared" ca="1" si="29"/>
        <v>0</v>
      </c>
      <c r="T38" s="18">
        <f t="shared" ca="1" si="29"/>
        <v>0</v>
      </c>
      <c r="U38" s="18">
        <f t="shared" ca="1" si="29"/>
        <v>0</v>
      </c>
      <c r="V38" s="18">
        <f t="shared" ca="1" si="29"/>
        <v>0</v>
      </c>
      <c r="W38" s="18">
        <f t="shared" ca="1" si="29"/>
        <v>0</v>
      </c>
      <c r="X38" s="18">
        <f t="shared" ca="1" si="29"/>
        <v>0</v>
      </c>
      <c r="Y38" s="18">
        <f t="shared" ca="1" si="29"/>
        <v>0</v>
      </c>
      <c r="Z38" s="18">
        <f t="shared" ca="1" si="29"/>
        <v>0</v>
      </c>
      <c r="AA38" s="18">
        <f t="shared" ca="1" si="29"/>
        <v>0</v>
      </c>
      <c r="AB38" s="18">
        <f t="shared" ca="1" si="29"/>
        <v>0</v>
      </c>
    </row>
    <row r="39" spans="2:28">
      <c r="L39" s="69"/>
      <c r="O39" s="69"/>
      <c r="P39" s="69"/>
      <c r="Q39" s="69"/>
      <c r="R39" s="69"/>
    </row>
    <row r="41" spans="2:28">
      <c r="C41" s="1" t="s">
        <v>167</v>
      </c>
      <c r="D41" s="69">
        <f t="shared" ref="D41:AB41" si="30">D24+D27</f>
        <v>0</v>
      </c>
      <c r="E41" s="69">
        <f t="shared" si="30"/>
        <v>456.76099999999997</v>
      </c>
      <c r="F41" s="69">
        <f t="shared" si="30"/>
        <v>549.976</v>
      </c>
      <c r="G41" s="69">
        <f t="shared" si="30"/>
        <v>1342.4280000000001</v>
      </c>
      <c r="H41" s="69">
        <f t="shared" si="30"/>
        <v>1204.5029999999999</v>
      </c>
      <c r="I41" s="69">
        <f t="shared" si="30"/>
        <v>2029.625</v>
      </c>
      <c r="J41" s="69">
        <f t="shared" si="30"/>
        <v>1581.038</v>
      </c>
      <c r="K41" s="69">
        <f t="shared" si="30"/>
        <v>1596.412</v>
      </c>
      <c r="L41" s="69">
        <f t="shared" si="30"/>
        <v>1607.2569999999998</v>
      </c>
      <c r="M41" s="69">
        <f t="shared" si="30"/>
        <v>2094.8380000000002</v>
      </c>
      <c r="N41" s="69">
        <f t="shared" si="30"/>
        <v>2094.8380000000002</v>
      </c>
      <c r="O41" s="69">
        <f t="shared" si="30"/>
        <v>2094.8380000000002</v>
      </c>
      <c r="P41" s="69">
        <f t="shared" si="30"/>
        <v>2094.8380000000002</v>
      </c>
      <c r="Q41" s="69">
        <f t="shared" si="30"/>
        <v>2094.8380000000002</v>
      </c>
      <c r="R41" s="69">
        <f t="shared" si="30"/>
        <v>2094.8380000000002</v>
      </c>
      <c r="S41" s="69">
        <f t="shared" si="30"/>
        <v>2094.8380000000002</v>
      </c>
      <c r="T41" s="69">
        <f t="shared" si="30"/>
        <v>2094.8380000000002</v>
      </c>
      <c r="U41" s="69">
        <f t="shared" si="30"/>
        <v>2094.8380000000002</v>
      </c>
      <c r="V41" s="69">
        <f t="shared" si="30"/>
        <v>2094.8380000000002</v>
      </c>
      <c r="W41" s="69">
        <f t="shared" si="30"/>
        <v>2094.8380000000002</v>
      </c>
      <c r="X41" s="69">
        <f t="shared" si="30"/>
        <v>2094.8380000000002</v>
      </c>
      <c r="Y41" s="69">
        <f t="shared" si="30"/>
        <v>2094.8380000000002</v>
      </c>
      <c r="Z41" s="69">
        <f t="shared" si="30"/>
        <v>2094.8380000000002</v>
      </c>
      <c r="AA41" s="69">
        <f t="shared" si="30"/>
        <v>2094.8380000000002</v>
      </c>
      <c r="AB41" s="69">
        <f t="shared" si="30"/>
        <v>2094.8380000000002</v>
      </c>
    </row>
    <row r="43" spans="2:28">
      <c r="C43" s="117" t="s">
        <v>168</v>
      </c>
    </row>
    <row r="44" spans="2:28">
      <c r="C44" s="70" t="s">
        <v>101</v>
      </c>
      <c r="D44" s="69">
        <f t="shared" ref="D44:M44" si="31">D11</f>
        <v>34.374000000000002</v>
      </c>
      <c r="E44" s="69">
        <f t="shared" si="31"/>
        <v>75.48</v>
      </c>
      <c r="F44" s="69">
        <f t="shared" si="31"/>
        <v>124.80500000000001</v>
      </c>
      <c r="G44" s="69">
        <f t="shared" si="31"/>
        <v>186.37100000000001</v>
      </c>
      <c r="H44" s="69">
        <f t="shared" si="31"/>
        <v>209.685</v>
      </c>
      <c r="I44" s="69">
        <f t="shared" si="31"/>
        <v>234.244</v>
      </c>
      <c r="J44" s="69">
        <f t="shared" si="31"/>
        <v>224.12899999999999</v>
      </c>
      <c r="K44" s="69">
        <f t="shared" si="31"/>
        <v>263.83800000000002</v>
      </c>
      <c r="L44" s="69">
        <f t="shared" si="31"/>
        <v>355.98700000000002</v>
      </c>
      <c r="M44" s="69">
        <f t="shared" si="31"/>
        <v>396.49</v>
      </c>
      <c r="N44" s="69">
        <f>N45/365*'Cintas PNL'!BF$23</f>
        <v>420.17371933232681</v>
      </c>
      <c r="O44" s="69">
        <f>O45/365*'Cintas PNL'!BG$23</f>
        <v>462.10352572428667</v>
      </c>
      <c r="P44" s="69">
        <f>P45/365*'Cintas PNL'!BH$23</f>
        <v>410.96150026810801</v>
      </c>
      <c r="Q44" s="69">
        <f>Q45/365*'Cintas PNL'!BI$23</f>
        <v>416.0709844080431</v>
      </c>
      <c r="R44" s="69">
        <f>R45/365*'Cintas PNL'!BJ$23</f>
        <v>413.5880593369684</v>
      </c>
      <c r="S44" s="69">
        <f>S45/365*'Cintas PNL'!BK$23</f>
        <v>407.05264217555555</v>
      </c>
      <c r="T44" s="69">
        <f>T45/365*'Cintas PNL'!BL$23</f>
        <v>400.57776476095506</v>
      </c>
      <c r="U44" s="69">
        <f>U45/365*'Cintas PNL'!BM$23</f>
        <v>385.84139102254272</v>
      </c>
      <c r="V44" s="69">
        <f>V45/365*'Cintas PNL'!BN$23</f>
        <v>379.11101652843087</v>
      </c>
      <c r="W44" s="69">
        <f>W45/365*'Cintas PNL'!BO$23</f>
        <v>360.80319496262905</v>
      </c>
      <c r="X44" s="69">
        <f>X45/365*'Cintas PNL'!BP$23</f>
        <v>338.97246401833689</v>
      </c>
      <c r="Y44" s="69">
        <f>Y45/365*'Cintas PNL'!BQ$23</f>
        <v>288.62814584291135</v>
      </c>
      <c r="Z44" s="69">
        <f>Z45/365*'Cintas PNL'!BR$23</f>
        <v>259.59342793786004</v>
      </c>
      <c r="AA44" s="69">
        <f>AA45/365*'Cintas PNL'!BS$23</f>
        <v>201.40335995956164</v>
      </c>
      <c r="AB44" s="69">
        <f>AB45/365*'Cintas PNL'!BT$23</f>
        <v>176.95419216377951</v>
      </c>
    </row>
    <row r="45" spans="2:28" ht="14.4">
      <c r="C45" s="235" t="s">
        <v>169</v>
      </c>
      <c r="D45" s="69"/>
      <c r="E45" s="69"/>
      <c r="F45" s="69"/>
      <c r="G45" s="69"/>
      <c r="H45" s="69"/>
      <c r="I45" s="137">
        <f>I44/'Cintas PNL'!AG$23*365</f>
        <v>57.460088321495085</v>
      </c>
      <c r="J45" s="236">
        <f>J44/'Cintas PNL'!AL$23*365</f>
        <v>50.538974963133846</v>
      </c>
      <c r="K45" s="137">
        <f>K44/'Cintas PNL'!AQ$23*365</f>
        <v>50.927997030020272</v>
      </c>
      <c r="L45" s="137">
        <f>L44/'Cintas PNL'!AV$23*365</f>
        <v>60.106207392954182</v>
      </c>
      <c r="M45" s="137">
        <f>M44/'Cintas PNL'!BA$23*365</f>
        <v>61.22900260496106</v>
      </c>
      <c r="N45" s="237">
        <f>M45</f>
        <v>61.22900260496106</v>
      </c>
      <c r="O45" s="237">
        <f>N45</f>
        <v>61.22900260496106</v>
      </c>
      <c r="P45" s="237">
        <f t="shared" ref="P45:AB45" si="32">O45</f>
        <v>61.22900260496106</v>
      </c>
      <c r="Q45" s="237">
        <f t="shared" si="32"/>
        <v>61.22900260496106</v>
      </c>
      <c r="R45" s="237">
        <f t="shared" si="32"/>
        <v>61.22900260496106</v>
      </c>
      <c r="S45" s="237">
        <f t="shared" si="32"/>
        <v>61.22900260496106</v>
      </c>
      <c r="T45" s="237">
        <f t="shared" si="32"/>
        <v>61.22900260496106</v>
      </c>
      <c r="U45" s="237">
        <f t="shared" si="32"/>
        <v>61.22900260496106</v>
      </c>
      <c r="V45" s="237">
        <f t="shared" si="32"/>
        <v>61.22900260496106</v>
      </c>
      <c r="W45" s="237">
        <f t="shared" si="32"/>
        <v>61.22900260496106</v>
      </c>
      <c r="X45" s="237">
        <f t="shared" si="32"/>
        <v>61.22900260496106</v>
      </c>
      <c r="Y45" s="237">
        <f t="shared" si="32"/>
        <v>61.22900260496106</v>
      </c>
      <c r="Z45" s="237">
        <f t="shared" si="32"/>
        <v>61.22900260496106</v>
      </c>
      <c r="AA45" s="237">
        <f t="shared" si="32"/>
        <v>61.22900260496106</v>
      </c>
      <c r="AB45" s="237">
        <f t="shared" si="32"/>
        <v>61.22900260496106</v>
      </c>
    </row>
    <row r="46" spans="2:28">
      <c r="C46" s="70" t="s">
        <v>102</v>
      </c>
      <c r="D46" s="69">
        <f t="shared" ref="D46:M46" si="33">D12</f>
        <v>3.9089999999999998</v>
      </c>
      <c r="E46" s="69">
        <f t="shared" si="33"/>
        <v>26.524999999999999</v>
      </c>
      <c r="F46" s="69">
        <f t="shared" si="33"/>
        <v>28.669</v>
      </c>
      <c r="G46" s="69">
        <f t="shared" si="33"/>
        <v>30.036999999999999</v>
      </c>
      <c r="H46" s="69">
        <f t="shared" si="33"/>
        <v>19.451000000000001</v>
      </c>
      <c r="I46" s="69">
        <f t="shared" si="33"/>
        <v>34.051000000000002</v>
      </c>
      <c r="J46" s="69">
        <f t="shared" si="33"/>
        <v>43.244999999999997</v>
      </c>
      <c r="K46" s="69">
        <f t="shared" si="33"/>
        <v>52.956000000000003</v>
      </c>
      <c r="L46" s="69">
        <f t="shared" si="33"/>
        <v>78.608000000000004</v>
      </c>
      <c r="M46" s="69">
        <f t="shared" si="33"/>
        <v>95.396000000000001</v>
      </c>
      <c r="N46" s="69">
        <f>N47/365*'Cintas PNL'!BF$24</f>
        <v>104.32057690392986</v>
      </c>
      <c r="O46" s="69">
        <f>O47/365*'Cintas PNL'!BG$24</f>
        <v>114.73089385385721</v>
      </c>
      <c r="P46" s="69">
        <f>P47/365*'Cintas PNL'!BH$24</f>
        <v>102.0333705339746</v>
      </c>
      <c r="Q46" s="69">
        <f>Q47/365*'Cintas PNL'!BI$24</f>
        <v>103.30195138193081</v>
      </c>
      <c r="R46" s="69">
        <f>R47/365*'Cintas PNL'!BJ$24</f>
        <v>102.68549165609328</v>
      </c>
      <c r="S46" s="69">
        <f>S47/365*'Cintas PNL'!BK$24</f>
        <v>101.06288068063813</v>
      </c>
      <c r="T46" s="69">
        <f>T47/365*'Cintas PNL'!BL$24</f>
        <v>99.455300491313864</v>
      </c>
      <c r="U46" s="69">
        <f>U47/365*'Cintas PNL'!BM$24</f>
        <v>95.7965590252699</v>
      </c>
      <c r="V46" s="69">
        <f>V47/365*'Cintas PNL'!BN$24</f>
        <v>94.125544114768275</v>
      </c>
      <c r="W46" s="69">
        <f>W47/365*'Cintas PNL'!BO$24</f>
        <v>89.580084892250682</v>
      </c>
      <c r="X46" s="69">
        <f>X47/365*'Cintas PNL'!BP$24</f>
        <v>84.159959021546754</v>
      </c>
      <c r="Y46" s="69">
        <f>Y47/365*'Cintas PNL'!BQ$24</f>
        <v>71.660490172707384</v>
      </c>
      <c r="Z46" s="69">
        <f>Z47/365*'Cintas PNL'!BR$24</f>
        <v>64.451761062017439</v>
      </c>
      <c r="AA46" s="69">
        <f>AA47/365*'Cintas PNL'!BS$24</f>
        <v>50.004352330169247</v>
      </c>
      <c r="AB46" s="69">
        <f>AB47/365*'Cintas PNL'!BT$24</f>
        <v>43.934121918495947</v>
      </c>
    </row>
    <row r="47" spans="2:28" ht="14.4">
      <c r="C47" s="235" t="s">
        <v>170</v>
      </c>
      <c r="D47" s="69"/>
      <c r="E47" s="69"/>
      <c r="F47" s="69"/>
      <c r="G47" s="69"/>
      <c r="H47" s="69"/>
      <c r="I47" s="137">
        <f>I46/'Cintas PNL'!AG$24*365</f>
        <v>123.30342172882131</v>
      </c>
      <c r="J47" s="236">
        <f>J46/'Cintas PNL'!AL$24*365</f>
        <v>151.22657507472982</v>
      </c>
      <c r="K47" s="137">
        <f>K46/'Cintas PNL'!AQ$24*365</f>
        <v>168.20938125489516</v>
      </c>
      <c r="L47" s="137">
        <f>L46/'Cintas PNL'!AV$24*365</f>
        <v>236.55050167775556</v>
      </c>
      <c r="M47" s="137">
        <f>M46/'Cintas PNL'!BA$24*365</f>
        <v>245.99625560775729</v>
      </c>
      <c r="N47" s="237">
        <f>M47</f>
        <v>245.99625560775729</v>
      </c>
      <c r="O47" s="237">
        <f>N47</f>
        <v>245.99625560775729</v>
      </c>
      <c r="P47" s="237">
        <f t="shared" ref="P47:AB47" si="34">O47</f>
        <v>245.99625560775729</v>
      </c>
      <c r="Q47" s="237">
        <f t="shared" si="34"/>
        <v>245.99625560775729</v>
      </c>
      <c r="R47" s="237">
        <f t="shared" si="34"/>
        <v>245.99625560775729</v>
      </c>
      <c r="S47" s="237">
        <f t="shared" si="34"/>
        <v>245.99625560775729</v>
      </c>
      <c r="T47" s="237">
        <f t="shared" si="34"/>
        <v>245.99625560775729</v>
      </c>
      <c r="U47" s="237">
        <f t="shared" si="34"/>
        <v>245.99625560775729</v>
      </c>
      <c r="V47" s="237">
        <f t="shared" si="34"/>
        <v>245.99625560775729</v>
      </c>
      <c r="W47" s="237">
        <f t="shared" si="34"/>
        <v>245.99625560775729</v>
      </c>
      <c r="X47" s="237">
        <f t="shared" si="34"/>
        <v>245.99625560775729</v>
      </c>
      <c r="Y47" s="237">
        <f t="shared" si="34"/>
        <v>245.99625560775729</v>
      </c>
      <c r="Z47" s="237">
        <f t="shared" si="34"/>
        <v>245.99625560775729</v>
      </c>
      <c r="AA47" s="237">
        <f t="shared" si="34"/>
        <v>245.99625560775729</v>
      </c>
      <c r="AB47" s="237">
        <f t="shared" si="34"/>
        <v>245.99625560775729</v>
      </c>
    </row>
    <row r="48" spans="2:28">
      <c r="C48" s="70" t="s">
        <v>108</v>
      </c>
      <c r="D48" s="69">
        <f t="shared" ref="D48:M48" si="35">D21</f>
        <v>5.1289999999999996</v>
      </c>
      <c r="E48" s="69">
        <f t="shared" si="35"/>
        <v>15.887</v>
      </c>
      <c r="F48" s="69">
        <f t="shared" si="35"/>
        <v>21.004999999999999</v>
      </c>
      <c r="G48" s="69">
        <f t="shared" si="35"/>
        <v>25.126000000000001</v>
      </c>
      <c r="H48" s="69">
        <f t="shared" si="35"/>
        <v>21.806999999999999</v>
      </c>
      <c r="I48" s="69">
        <f t="shared" si="35"/>
        <v>22.414999999999999</v>
      </c>
      <c r="J48" s="69">
        <f t="shared" si="35"/>
        <v>24.367999999999999</v>
      </c>
      <c r="K48" s="69">
        <f t="shared" si="35"/>
        <v>40.601999999999997</v>
      </c>
      <c r="L48" s="69">
        <f t="shared" si="35"/>
        <v>47.545000000000002</v>
      </c>
      <c r="M48" s="69">
        <f t="shared" si="35"/>
        <v>26.945</v>
      </c>
      <c r="N48" s="69">
        <f>N49/365*'Cintas PNL'!BF$24</f>
        <v>29.465784148983079</v>
      </c>
      <c r="O48" s="69">
        <f>O49/365*'Cintas PNL'!BG$24</f>
        <v>32.406221800622482</v>
      </c>
      <c r="P48" s="69">
        <f>P49/365*'Cintas PNL'!BH$24</f>
        <v>28.819753124218476</v>
      </c>
      <c r="Q48" s="69">
        <f>Q49/365*'Cintas PNL'!BI$24</f>
        <v>29.178069101284386</v>
      </c>
      <c r="R48" s="69">
        <f>R49/365*'Cintas PNL'!BJ$24</f>
        <v>29.003947468168821</v>
      </c>
      <c r="S48" s="69">
        <f>S49/365*'Cintas PNL'!BK$24</f>
        <v>28.545634197867777</v>
      </c>
      <c r="T48" s="69">
        <f>T49/365*'Cintas PNL'!BL$24</f>
        <v>28.091566436102688</v>
      </c>
      <c r="U48" s="69">
        <f>U49/365*'Cintas PNL'!BM$24</f>
        <v>27.058139575410891</v>
      </c>
      <c r="V48" s="69">
        <f>V49/365*'Cintas PNL'!BN$24</f>
        <v>26.586154410797423</v>
      </c>
      <c r="W48" s="69">
        <f>W49/365*'Cintas PNL'!BO$24</f>
        <v>25.302270403598623</v>
      </c>
      <c r="X48" s="69">
        <f>X49/365*'Cintas PNL'!BP$24</f>
        <v>23.771333135934178</v>
      </c>
      <c r="Y48" s="69">
        <f>Y49/365*'Cintas PNL'!BQ$24</f>
        <v>20.240805774912996</v>
      </c>
      <c r="Z48" s="69">
        <f>Z49/365*'Cintas PNL'!BR$24</f>
        <v>18.204670026165246</v>
      </c>
      <c r="AA48" s="69">
        <f>AA49/365*'Cintas PNL'!BS$24</f>
        <v>14.123938881466836</v>
      </c>
      <c r="AB48" s="69">
        <f>AB49/365*'Cintas PNL'!BT$24</f>
        <v>12.409376861649054</v>
      </c>
    </row>
    <row r="49" spans="3:28" ht="14.4">
      <c r="C49" s="235" t="s">
        <v>171</v>
      </c>
      <c r="D49" s="69"/>
      <c r="E49" s="69"/>
      <c r="F49" s="69"/>
      <c r="G49" s="69"/>
      <c r="H49" s="69"/>
      <c r="I49" s="137">
        <f>I48/'Cintas PNL'!AG$24*365</f>
        <v>81.167842296893753</v>
      </c>
      <c r="J49" s="236">
        <f>J48/'Cintas PNL'!AL$24*365</f>
        <v>85.214225492450382</v>
      </c>
      <c r="K49" s="137">
        <f>K48/'Cintas PNL'!AQ$24*365</f>
        <v>128.96814898616307</v>
      </c>
      <c r="L49" s="137">
        <f>L48/'Cintas PNL'!AV$24*365</f>
        <v>143.07441484669354</v>
      </c>
      <c r="M49" s="137">
        <f>M48/'Cintas PNL'!BA$24*365</f>
        <v>69.482673354763506</v>
      </c>
      <c r="N49" s="237">
        <f>M49</f>
        <v>69.482673354763506</v>
      </c>
      <c r="O49" s="237">
        <f>N49</f>
        <v>69.482673354763506</v>
      </c>
      <c r="P49" s="237">
        <f t="shared" ref="P49:AB49" si="36">O49</f>
        <v>69.482673354763506</v>
      </c>
      <c r="Q49" s="237">
        <f t="shared" si="36"/>
        <v>69.482673354763506</v>
      </c>
      <c r="R49" s="237">
        <f t="shared" si="36"/>
        <v>69.482673354763506</v>
      </c>
      <c r="S49" s="237">
        <f t="shared" si="36"/>
        <v>69.482673354763506</v>
      </c>
      <c r="T49" s="237">
        <f t="shared" si="36"/>
        <v>69.482673354763506</v>
      </c>
      <c r="U49" s="237">
        <f t="shared" si="36"/>
        <v>69.482673354763506</v>
      </c>
      <c r="V49" s="237">
        <f t="shared" si="36"/>
        <v>69.482673354763506</v>
      </c>
      <c r="W49" s="237">
        <f t="shared" si="36"/>
        <v>69.482673354763506</v>
      </c>
      <c r="X49" s="237">
        <f t="shared" si="36"/>
        <v>69.482673354763506</v>
      </c>
      <c r="Y49" s="237">
        <f t="shared" si="36"/>
        <v>69.482673354763506</v>
      </c>
      <c r="Z49" s="237">
        <f t="shared" si="36"/>
        <v>69.482673354763506</v>
      </c>
      <c r="AA49" s="237">
        <f t="shared" si="36"/>
        <v>69.482673354763506</v>
      </c>
      <c r="AB49" s="237">
        <f t="shared" si="36"/>
        <v>69.482673354763506</v>
      </c>
    </row>
    <row r="50" spans="3:28">
      <c r="C50" s="70" t="s">
        <v>109</v>
      </c>
      <c r="D50" s="69">
        <f t="shared" ref="D50:M50" si="37">D22</f>
        <v>34.783000000000001</v>
      </c>
      <c r="E50" s="69">
        <f t="shared" si="37"/>
        <v>104.666</v>
      </c>
      <c r="F50" s="69">
        <f t="shared" si="37"/>
        <v>119.718</v>
      </c>
      <c r="G50" s="69">
        <f t="shared" si="37"/>
        <v>164.09100000000001</v>
      </c>
      <c r="H50" s="69">
        <f t="shared" si="37"/>
        <v>164.07</v>
      </c>
      <c r="I50" s="69">
        <f t="shared" si="37"/>
        <v>193.268</v>
      </c>
      <c r="J50" s="69">
        <f t="shared" si="37"/>
        <v>198.779</v>
      </c>
      <c r="K50" s="69">
        <f t="shared" si="37"/>
        <v>264.887</v>
      </c>
      <c r="L50" s="69">
        <f t="shared" si="37"/>
        <v>267.87299999999999</v>
      </c>
      <c r="M50" s="69">
        <f t="shared" si="37"/>
        <v>352.73200000000003</v>
      </c>
      <c r="N50" s="69">
        <f>N51*'Cintas PNL'!BF$23</f>
        <v>373.80190261426594</v>
      </c>
      <c r="O50" s="69">
        <f>O51*'Cintas PNL'!BG$23</f>
        <v>411.10419136870814</v>
      </c>
      <c r="P50" s="69">
        <f>P51*'Cintas PNL'!BH$23</f>
        <v>365.6063757284428</v>
      </c>
      <c r="Q50" s="69">
        <f>Q51*'Cintas PNL'!BI$23</f>
        <v>370.15195962626512</v>
      </c>
      <c r="R50" s="69">
        <f>R51*'Cintas PNL'!BJ$23</f>
        <v>367.9430587052575</v>
      </c>
      <c r="S50" s="69">
        <f>S51*'Cintas PNL'!BK$23</f>
        <v>362.12891265824624</v>
      </c>
      <c r="T50" s="69">
        <f>T51*'Cintas PNL'!BL$23</f>
        <v>356.36862498338218</v>
      </c>
      <c r="U50" s="69">
        <f>U51*'Cintas PNL'!BM$23</f>
        <v>343.25860813176507</v>
      </c>
      <c r="V50" s="69">
        <f>V51*'Cintas PNL'!BN$23</f>
        <v>337.27102091378464</v>
      </c>
      <c r="W50" s="69">
        <f>W51*'Cintas PNL'!BO$23</f>
        <v>320.98371349985644</v>
      </c>
      <c r="X50" s="69">
        <f>X51*'Cintas PNL'!BP$23</f>
        <v>301.56229710236323</v>
      </c>
      <c r="Y50" s="69">
        <f>Y51*'Cintas PNL'!BQ$23</f>
        <v>256.77415102388915</v>
      </c>
      <c r="Z50" s="69">
        <f>Z51*'Cintas PNL'!BR$23</f>
        <v>230.94380444242543</v>
      </c>
      <c r="AA50" s="69">
        <f>AA51*'Cintas PNL'!BS$23</f>
        <v>179.1757924922598</v>
      </c>
      <c r="AB50" s="69">
        <f>AB51*'Cintas PNL'!BT$23</f>
        <v>157.42491893947962</v>
      </c>
    </row>
    <row r="51" spans="3:28" ht="14.4">
      <c r="C51" s="235" t="s">
        <v>172</v>
      </c>
      <c r="D51" s="69"/>
      <c r="E51" s="69"/>
      <c r="F51" s="69"/>
      <c r="G51" s="69"/>
      <c r="H51" s="69"/>
      <c r="I51" s="240">
        <f>I50/'Cintas PNL'!AG23</f>
        <v>0.12988676541845853</v>
      </c>
      <c r="J51" s="240">
        <f>J50/'Cintas PNL'!AL23</f>
        <v>0.12280216199118674</v>
      </c>
      <c r="K51" s="240">
        <f>K50/'Cintas PNL'!AQ23</f>
        <v>0.14008351481446615</v>
      </c>
      <c r="L51" s="240">
        <f>L50/'Cintas PNL'!AV23</f>
        <v>0.12391425324076068</v>
      </c>
      <c r="M51" s="240">
        <f>M50/'Cintas PNL'!BA23</f>
        <v>0.14923714876709651</v>
      </c>
      <c r="N51" s="241">
        <f>M51</f>
        <v>0.14923714876709651</v>
      </c>
      <c r="O51" s="241">
        <f>N51</f>
        <v>0.14923714876709651</v>
      </c>
      <c r="P51" s="241">
        <f t="shared" ref="P51:AB51" si="38">O51</f>
        <v>0.14923714876709651</v>
      </c>
      <c r="Q51" s="241">
        <f t="shared" si="38"/>
        <v>0.14923714876709651</v>
      </c>
      <c r="R51" s="241">
        <f t="shared" si="38"/>
        <v>0.14923714876709651</v>
      </c>
      <c r="S51" s="241">
        <f t="shared" si="38"/>
        <v>0.14923714876709651</v>
      </c>
      <c r="T51" s="241">
        <f t="shared" si="38"/>
        <v>0.14923714876709651</v>
      </c>
      <c r="U51" s="241">
        <f t="shared" si="38"/>
        <v>0.14923714876709651</v>
      </c>
      <c r="V51" s="241">
        <f t="shared" si="38"/>
        <v>0.14923714876709651</v>
      </c>
      <c r="W51" s="241">
        <f t="shared" si="38"/>
        <v>0.14923714876709651</v>
      </c>
      <c r="X51" s="241">
        <f t="shared" si="38"/>
        <v>0.14923714876709651</v>
      </c>
      <c r="Y51" s="241">
        <f t="shared" si="38"/>
        <v>0.14923714876709651</v>
      </c>
      <c r="Z51" s="241">
        <f t="shared" si="38"/>
        <v>0.14923714876709651</v>
      </c>
      <c r="AA51" s="241">
        <f t="shared" si="38"/>
        <v>0.14923714876709651</v>
      </c>
      <c r="AB51" s="241">
        <f t="shared" si="38"/>
        <v>0.14923714876709651</v>
      </c>
    </row>
  </sheetData>
  <phoneticPr fontId="40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BCA2-6AA7-4EA1-8059-72F8B01C1273}">
  <sheetPr>
    <outlinePr summaryBelow="0"/>
  </sheetPr>
  <dimension ref="A1:AB50"/>
  <sheetViews>
    <sheetView showGridLines="0" zoomScale="70" zoomScaleNormal="70" workbookViewId="0">
      <pane xSplit="3" ySplit="5" topLeftCell="I6" activePane="bottomRight" state="frozen"/>
      <selection pane="topRight" activeCell="D1" sqref="D1"/>
      <selection pane="bottomLeft" activeCell="A6" sqref="A6"/>
      <selection pane="bottomRight" activeCell="N48" sqref="N48"/>
    </sheetView>
  </sheetViews>
  <sheetFormatPr defaultColWidth="8.109375" defaultRowHeight="13.8" outlineLevelRow="1" outlineLevelCol="1"/>
  <cols>
    <col min="1" max="2" width="0.6640625" style="2" customWidth="1"/>
    <col min="3" max="3" width="50.44140625" style="1" customWidth="1"/>
    <col min="4" max="4" width="11.44140625" style="1" hidden="1" customWidth="1" outlineLevel="1"/>
    <col min="5" max="8" width="10.44140625" style="1" hidden="1" customWidth="1" outlineLevel="1"/>
    <col min="9" max="9" width="10.44140625" style="1" customWidth="1" collapsed="1"/>
    <col min="10" max="12" width="10.44140625" style="1" customWidth="1"/>
    <col min="13" max="13" width="11.109375" style="1" customWidth="1"/>
    <col min="14" max="84" width="10.44140625" style="1" customWidth="1"/>
    <col min="85" max="16384" width="8.109375" style="1"/>
  </cols>
  <sheetData>
    <row r="1" spans="1:28" ht="5.25" customHeight="1"/>
    <row r="2" spans="1:28" hidden="1">
      <c r="C2" s="123" t="s">
        <v>122</v>
      </c>
      <c r="D2" s="124">
        <v>40908</v>
      </c>
      <c r="E2" s="124">
        <v>41274</v>
      </c>
      <c r="F2" s="124">
        <v>41639</v>
      </c>
      <c r="G2" s="124">
        <v>42004</v>
      </c>
      <c r="H2" s="124">
        <v>42369</v>
      </c>
      <c r="I2" s="124">
        <v>42735</v>
      </c>
      <c r="J2" s="124">
        <v>43100</v>
      </c>
      <c r="K2" s="124">
        <v>43465</v>
      </c>
      <c r="L2" s="124">
        <v>43830</v>
      </c>
      <c r="M2" s="124">
        <v>44196</v>
      </c>
      <c r="N2" s="124">
        <v>44561</v>
      </c>
      <c r="O2" s="124">
        <v>44926</v>
      </c>
      <c r="P2" s="124">
        <v>45291</v>
      </c>
      <c r="Q2" s="124">
        <v>45657</v>
      </c>
      <c r="R2" s="124">
        <v>46022</v>
      </c>
      <c r="S2" s="124">
        <v>46387</v>
      </c>
      <c r="T2" s="124">
        <v>46752</v>
      </c>
      <c r="U2" s="124">
        <v>47118</v>
      </c>
      <c r="V2" s="124">
        <v>47483</v>
      </c>
      <c r="W2" s="124">
        <v>47848</v>
      </c>
      <c r="X2" s="124">
        <v>48213</v>
      </c>
      <c r="Y2" s="124">
        <v>48579</v>
      </c>
      <c r="Z2" s="124">
        <v>48944</v>
      </c>
      <c r="AA2" s="124">
        <v>49309</v>
      </c>
      <c r="AB2" s="124">
        <v>49674</v>
      </c>
    </row>
    <row r="3" spans="1:28" ht="14.4">
      <c r="B3" s="149"/>
      <c r="C3" s="150" t="s">
        <v>97</v>
      </c>
      <c r="D3" s="139">
        <v>2011</v>
      </c>
      <c r="E3" s="139">
        <v>2012</v>
      </c>
      <c r="F3" s="139">
        <v>2013</v>
      </c>
      <c r="G3" s="139">
        <v>2014</v>
      </c>
      <c r="H3" s="139">
        <v>2015</v>
      </c>
      <c r="I3" s="139" t="s">
        <v>322</v>
      </c>
      <c r="J3" s="139" t="s">
        <v>323</v>
      </c>
      <c r="K3" s="139" t="s">
        <v>319</v>
      </c>
      <c r="L3" s="139" t="s">
        <v>320</v>
      </c>
      <c r="M3" s="139" t="s">
        <v>321</v>
      </c>
      <c r="N3" s="148" t="s">
        <v>304</v>
      </c>
      <c r="O3" s="148" t="s">
        <v>305</v>
      </c>
      <c r="P3" s="148" t="s">
        <v>306</v>
      </c>
      <c r="Q3" s="148" t="s">
        <v>307</v>
      </c>
      <c r="R3" s="148" t="s">
        <v>308</v>
      </c>
      <c r="S3" s="148" t="s">
        <v>309</v>
      </c>
      <c r="T3" s="148" t="s">
        <v>310</v>
      </c>
      <c r="U3" s="148" t="s">
        <v>311</v>
      </c>
      <c r="V3" s="148" t="s">
        <v>312</v>
      </c>
      <c r="W3" s="148" t="s">
        <v>313</v>
      </c>
      <c r="X3" s="148" t="s">
        <v>314</v>
      </c>
      <c r="Y3" s="148" t="s">
        <v>315</v>
      </c>
      <c r="Z3" s="148" t="s">
        <v>316</v>
      </c>
      <c r="AA3" s="148" t="s">
        <v>317</v>
      </c>
      <c r="AB3" s="148" t="s">
        <v>318</v>
      </c>
    </row>
    <row r="4" spans="1:28">
      <c r="B4" s="125"/>
      <c r="C4" s="4" t="s">
        <v>42</v>
      </c>
      <c r="D4" s="5">
        <f>'Cintas BS'!D4</f>
        <v>271.13900000000001</v>
      </c>
      <c r="E4" s="5">
        <f>'Cintas BS'!E4</f>
        <v>591.28700000000003</v>
      </c>
      <c r="F4" s="5">
        <f>'Cintas BS'!F4</f>
        <v>872.423</v>
      </c>
      <c r="G4" s="5">
        <f>'Cintas BS'!G4</f>
        <v>1172.875</v>
      </c>
      <c r="H4" s="5">
        <f>'Cintas BS'!H4</f>
        <v>1324.8029999999999</v>
      </c>
      <c r="I4" s="5">
        <f>'Cintas BS'!I4</f>
        <v>1487.973</v>
      </c>
      <c r="J4" s="5">
        <f>'Cintas BS'!J4</f>
        <v>1618.6929999999998</v>
      </c>
      <c r="K4" s="5">
        <f>'Cintas BS'!K4</f>
        <v>1890.9220000000003</v>
      </c>
      <c r="L4" s="5">
        <f>'Cintas BS'!L4</f>
        <v>2161.7609999999995</v>
      </c>
      <c r="M4" s="5">
        <f>'Cintas BS'!M4</f>
        <v>2363.567</v>
      </c>
      <c r="N4" s="154">
        <f>'Cintas BS'!N4</f>
        <v>2504.75103352203</v>
      </c>
      <c r="O4" s="154">
        <f>'Cintas BS'!O4</f>
        <v>2754.7041387817476</v>
      </c>
      <c r="P4" s="154">
        <f>'Cintas BS'!P4</f>
        <v>2449.8349020257542</v>
      </c>
      <c r="Q4" s="154">
        <f>'Cintas BS'!Q4</f>
        <v>2480.2936982127299</v>
      </c>
      <c r="R4" s="154">
        <f>'Cintas BS'!R4</f>
        <v>2465.4924175714405</v>
      </c>
      <c r="S4" s="154">
        <f>'Cintas BS'!S4</f>
        <v>2426.5333105726531</v>
      </c>
      <c r="T4" s="154">
        <f>'Cintas BS'!T4</f>
        <v>2387.9350947634398</v>
      </c>
      <c r="U4" s="154">
        <f>'Cintas BS'!U4</f>
        <v>2300.0882217835965</v>
      </c>
      <c r="V4" s="154">
        <f>'Cintas BS'!V4</f>
        <v>2259.9669298167764</v>
      </c>
      <c r="W4" s="154">
        <f>'Cintas BS'!W4</f>
        <v>2150.8298446574599</v>
      </c>
      <c r="X4" s="154">
        <f>'Cintas BS'!X4</f>
        <v>2020.6918960438559</v>
      </c>
      <c r="Y4" s="154">
        <f>'Cintas BS'!Y4</f>
        <v>1720.5779736827976</v>
      </c>
      <c r="Z4" s="154">
        <f>'Cintas BS'!Z4</f>
        <v>1547.4954215511214</v>
      </c>
      <c r="AA4" s="154">
        <f>'Cintas BS'!AA4</f>
        <v>1200.6112015171661</v>
      </c>
      <c r="AB4" s="154">
        <f>'Cintas BS'!AB4</f>
        <v>1054.8641557415517</v>
      </c>
    </row>
    <row r="5" spans="1:28">
      <c r="B5" s="126"/>
      <c r="C5" s="8" t="s">
        <v>43</v>
      </c>
      <c r="D5" s="5">
        <f>'Cintas BS'!D5</f>
        <v>3.5216034873285178</v>
      </c>
      <c r="E5" s="5">
        <f>'Cintas BS'!E5</f>
        <v>4.8240601378852066</v>
      </c>
      <c r="F5" s="5">
        <f>'Cintas BS'!F5</f>
        <v>6.3060468742386577</v>
      </c>
      <c r="G5" s="5">
        <f>'Cintas BS'!G5</f>
        <v>8.3627942632638064</v>
      </c>
      <c r="H5" s="5">
        <f>'Cintas BS'!H5</f>
        <v>9.392727964972396</v>
      </c>
      <c r="I5" s="5">
        <f>'Cintas BS'!I5</f>
        <v>10.267981251010182</v>
      </c>
      <c r="J5" s="5">
        <f>'Cintas BS'!J5</f>
        <v>11.036384689400982</v>
      </c>
      <c r="K5" s="5">
        <f ca="1">'Cintas BS'!K5</f>
        <v>13.705290166533203</v>
      </c>
      <c r="L5" s="5">
        <f>'Cintas BS'!L5</f>
        <v>16.232815540728378</v>
      </c>
      <c r="M5" s="5">
        <f>'Cintas BS'!M5</f>
        <v>12.456114586005855</v>
      </c>
      <c r="N5" s="154">
        <f ca="1">'Cintas BS'!N5</f>
        <v>11.786561061084024</v>
      </c>
      <c r="O5" s="154">
        <f ca="1">'Cintas BS'!O5</f>
        <v>13.398841359576833</v>
      </c>
      <c r="P5" s="154">
        <f ca="1">'Cintas BS'!P5</f>
        <v>15.130726941158965</v>
      </c>
      <c r="Q5" s="154">
        <f ca="1">'Cintas BS'!Q5</f>
        <v>17.152689025313613</v>
      </c>
      <c r="R5" s="154">
        <f ca="1">'Cintas BS'!R5</f>
        <v>17.046322141608862</v>
      </c>
      <c r="S5" s="154">
        <f ca="1">'Cintas BS'!S5</f>
        <v>16.766349151175806</v>
      </c>
      <c r="T5" s="154">
        <f ca="1">'Cintas BS'!T5</f>
        <v>18.24648660089316</v>
      </c>
      <c r="U5" s="154">
        <f ca="1">'Cintas BS'!U5</f>
        <v>17.55053482428993</v>
      </c>
      <c r="V5" s="154">
        <f ca="1">'Cintas BS'!V5</f>
        <v>17.232680773522155</v>
      </c>
      <c r="W5" s="154">
        <f ca="1">'Cintas BS'!W5</f>
        <v>16.368060944341067</v>
      </c>
      <c r="X5" s="154">
        <f ca="1">'Cintas BS'!X5</f>
        <v>15.33706537820499</v>
      </c>
      <c r="Y5" s="154">
        <f ca="1">'Cintas BS'!Y5</f>
        <v>12.95946432804049</v>
      </c>
      <c r="Z5" s="154">
        <f ca="1">'Cintas BS'!Z5</f>
        <v>11.588247509853908</v>
      </c>
      <c r="AA5" s="154">
        <f ca="1">'Cintas BS'!AA5</f>
        <v>8.8401168021888683</v>
      </c>
      <c r="AB5" s="154">
        <f ca="1">'Cintas BS'!AB5</f>
        <v>7.6854608423178172</v>
      </c>
    </row>
    <row r="7" spans="1:28">
      <c r="A7" s="11"/>
      <c r="B7" s="139"/>
      <c r="C7" s="141" t="s">
        <v>123</v>
      </c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</row>
    <row r="9" spans="1:28">
      <c r="C9" s="117" t="s">
        <v>124</v>
      </c>
      <c r="D9" s="86">
        <v>124.98399999999999</v>
      </c>
      <c r="E9" s="86">
        <v>288.58600000000001</v>
      </c>
      <c r="F9" s="86">
        <v>216.31200000000001</v>
      </c>
      <c r="G9" s="86">
        <v>57.326000000000001</v>
      </c>
      <c r="H9" s="86">
        <v>329.53399999999999</v>
      </c>
      <c r="I9" s="86">
        <v>396.83100000000002</v>
      </c>
      <c r="J9" s="86">
        <v>487.84800000000001</v>
      </c>
      <c r="K9" s="21">
        <v>447.09800000000001</v>
      </c>
      <c r="L9" s="21">
        <v>523.36699999999996</v>
      </c>
      <c r="M9" s="21">
        <v>238.61600000000001</v>
      </c>
      <c r="N9" s="78">
        <f ca="1">'Cintas PNL'!BF36</f>
        <v>666.13517820875529</v>
      </c>
      <c r="O9" s="78">
        <f ca="1">'Cintas PNL'!BG36</f>
        <v>757.25561769852413</v>
      </c>
      <c r="P9" s="78">
        <f ca="1">'Cintas PNL'!BH36</f>
        <v>855.13572917001068</v>
      </c>
      <c r="Q9" s="78">
        <f ca="1">'Cintas PNL'!BI36</f>
        <v>969.40994929913677</v>
      </c>
      <c r="R9" s="78">
        <f ca="1">'Cintas PNL'!BJ36</f>
        <v>963.39846531623721</v>
      </c>
      <c r="S9" s="78">
        <f ca="1">'Cintas PNL'!BK36</f>
        <v>947.57537180242741</v>
      </c>
      <c r="T9" s="78">
        <f ca="1">'Cintas PNL'!BL36</f>
        <v>1031.2275599793784</v>
      </c>
      <c r="U9" s="78">
        <f ca="1">'Cintas PNL'!BM36</f>
        <v>991.89480139698173</v>
      </c>
      <c r="V9" s="78">
        <f ca="1">'Cintas PNL'!BN36</f>
        <v>973.93080293676485</v>
      </c>
      <c r="W9" s="78">
        <f ca="1">'Cintas PNL'!BO36</f>
        <v>925.06551636085203</v>
      </c>
      <c r="X9" s="78">
        <f ca="1">'Cintas PNL'!BP36</f>
        <v>866.7972554473223</v>
      </c>
      <c r="Y9" s="78">
        <f ca="1">'Cintas PNL'!BQ36</f>
        <v>732.42356569570029</v>
      </c>
      <c r="Z9" s="78">
        <f ca="1">'Cintas PNL'!BR36</f>
        <v>654.92719039065832</v>
      </c>
      <c r="AA9" s="78">
        <f ca="1">'Cintas PNL'!BS36</f>
        <v>499.61246125090713</v>
      </c>
      <c r="AB9" s="78">
        <f ca="1">'Cintas PNL'!BT36</f>
        <v>434.35534769485491</v>
      </c>
    </row>
    <row r="10" spans="1:28">
      <c r="D10" s="86"/>
      <c r="E10" s="86"/>
      <c r="F10" s="86"/>
      <c r="G10" s="86"/>
      <c r="H10" s="86"/>
      <c r="I10" s="86"/>
      <c r="J10" s="86"/>
      <c r="K10" s="78"/>
      <c r="L10" s="21"/>
      <c r="M10" s="21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</row>
    <row r="11" spans="1:28">
      <c r="C11" s="1" t="s">
        <v>125</v>
      </c>
      <c r="D11" s="86">
        <v>0.379</v>
      </c>
      <c r="E11" s="86">
        <v>1.3069999999999999</v>
      </c>
      <c r="F11" s="86">
        <v>3.048</v>
      </c>
      <c r="G11" s="86">
        <v>7.0970000000000004</v>
      </c>
      <c r="H11" s="86">
        <v>9.8940000000000001</v>
      </c>
      <c r="I11" s="86">
        <v>11.786</v>
      </c>
      <c r="J11" s="86">
        <v>13.089</v>
      </c>
      <c r="K11" s="21">
        <v>15.233000000000001</v>
      </c>
      <c r="L11" s="21">
        <v>15.342000000000001</v>
      </c>
      <c r="M11" s="21">
        <v>18.672999999999998</v>
      </c>
      <c r="N11" s="78">
        <f>N47*'Cintas PNL'!BF$23</f>
        <v>19.567212038004786</v>
      </c>
      <c r="O11" s="78">
        <f>O47*'Cintas PNL'!BG$23</f>
        <v>21.519855372499137</v>
      </c>
      <c r="P11" s="78">
        <f>P47*'Cintas PNL'!BH$23</f>
        <v>19.138205092838025</v>
      </c>
      <c r="Q11" s="78">
        <f>Q47*'Cintas PNL'!BI$23</f>
        <v>19.376150387774132</v>
      </c>
      <c r="R11" s="78">
        <f>R47*'Cintas PNL'!BJ$23</f>
        <v>19.260522210415971</v>
      </c>
      <c r="S11" s="78">
        <f>S47*'Cintas PNL'!BK$23</f>
        <v>18.956172158353247</v>
      </c>
      <c r="T11" s="78">
        <f>T47*'Cintas PNL'!BL$23</f>
        <v>18.654641402234329</v>
      </c>
      <c r="U11" s="78">
        <f>U47*'Cintas PNL'!BM$23</f>
        <v>17.968378229780328</v>
      </c>
      <c r="V11" s="78">
        <f>V47*'Cintas PNL'!BN$23</f>
        <v>17.654949143756731</v>
      </c>
      <c r="W11" s="78">
        <f>W47*'Cintas PNL'!BO$23</f>
        <v>16.802366009568217</v>
      </c>
      <c r="X11" s="78">
        <f>X47*'Cintas PNL'!BP$23</f>
        <v>15.785723317087633</v>
      </c>
      <c r="Y11" s="78">
        <f>Y47*'Cintas PNL'!BQ$23</f>
        <v>13.441221737567879</v>
      </c>
      <c r="Z11" s="78">
        <f>Z47*'Cintas PNL'!BR$23</f>
        <v>12.089094139929047</v>
      </c>
      <c r="AA11" s="78">
        <f>AA47*'Cintas PNL'!BS$23</f>
        <v>9.3792211844129625</v>
      </c>
      <c r="AB11" s="78">
        <f>AB47*'Cintas PNL'!BT$23</f>
        <v>8.2406396206420833</v>
      </c>
    </row>
    <row r="12" spans="1:28">
      <c r="C12" s="1" t="s">
        <v>126</v>
      </c>
      <c r="D12" s="86">
        <v>7.4480000000000004</v>
      </c>
      <c r="E12" s="86">
        <v>72.921999999999997</v>
      </c>
      <c r="F12" s="86">
        <v>79.042000000000002</v>
      </c>
      <c r="G12" s="86">
        <v>126.584</v>
      </c>
      <c r="H12" s="86">
        <v>98.162000000000006</v>
      </c>
      <c r="I12" s="86">
        <v>101.994</v>
      </c>
      <c r="J12" s="86">
        <v>152.065</v>
      </c>
      <c r="K12" s="21">
        <v>201.49799999999999</v>
      </c>
      <c r="L12" s="21">
        <v>354.81400000000002</v>
      </c>
      <c r="M12" s="21">
        <v>259.58</v>
      </c>
      <c r="N12" s="78">
        <f>N48*'Cintas PNL'!BF$23</f>
        <v>272.01939275203188</v>
      </c>
      <c r="O12" s="78">
        <f>O48*'Cintas PNL'!BG$23</f>
        <v>299.16464231946162</v>
      </c>
      <c r="P12" s="78">
        <f>P48*'Cintas PNL'!BH$23</f>
        <v>266.05542565830348</v>
      </c>
      <c r="Q12" s="78">
        <f>Q48*'Cintas PNL'!BI$23</f>
        <v>269.3632926406313</v>
      </c>
      <c r="R12" s="78">
        <f>R48*'Cintas PNL'!BJ$23</f>
        <v>267.75585329112653</v>
      </c>
      <c r="S12" s="78">
        <f>S48*'Cintas PNL'!BK$23</f>
        <v>263.52484091259493</v>
      </c>
      <c r="T12" s="78">
        <f>T48*'Cintas PNL'!BL$23</f>
        <v>259.33302181152828</v>
      </c>
      <c r="U12" s="78">
        <f>U48*'Cintas PNL'!BM$23</f>
        <v>249.7927310906814</v>
      </c>
      <c r="V12" s="78">
        <f>V48*'Cintas PNL'!BN$23</f>
        <v>245.43550383289082</v>
      </c>
      <c r="W12" s="78">
        <f>W48*'Cintas PNL'!BO$23</f>
        <v>233.58306691024009</v>
      </c>
      <c r="X12" s="78">
        <f>X48*'Cintas PNL'!BP$23</f>
        <v>219.44990745363322</v>
      </c>
      <c r="Y12" s="78">
        <f>Y48*'Cintas PNL'!BQ$23</f>
        <v>186.85712444865217</v>
      </c>
      <c r="Z12" s="78">
        <f>Z48*'Cintas PNL'!BR$23</f>
        <v>168.06012223297611</v>
      </c>
      <c r="AA12" s="78">
        <f>AA48*'Cintas PNL'!BS$23</f>
        <v>130.38802084403432</v>
      </c>
      <c r="AB12" s="78">
        <f>AB48*'Cintas PNL'!BT$23</f>
        <v>114.55969205738545</v>
      </c>
    </row>
    <row r="13" spans="1:28">
      <c r="C13" s="2" t="s">
        <v>127</v>
      </c>
      <c r="D13" s="86">
        <v>20.704000000000001</v>
      </c>
      <c r="E13" s="86">
        <v>23.006</v>
      </c>
      <c r="F13" s="86">
        <v>44.551000000000002</v>
      </c>
      <c r="G13" s="86">
        <v>69.638000000000005</v>
      </c>
      <c r="H13" s="86">
        <v>91.55</v>
      </c>
      <c r="I13" s="86">
        <v>98.771000000000001</v>
      </c>
      <c r="J13" s="86">
        <v>106.9</v>
      </c>
      <c r="K13" s="21">
        <v>102.441</v>
      </c>
      <c r="L13" s="21">
        <v>110.563</v>
      </c>
      <c r="M13" s="21">
        <v>120.998</v>
      </c>
      <c r="N13" s="35">
        <f>M13</f>
        <v>120.998</v>
      </c>
      <c r="O13" s="35">
        <f t="shared" ref="O13:AB14" si="0">N13</f>
        <v>120.998</v>
      </c>
      <c r="P13" s="35">
        <f t="shared" si="0"/>
        <v>120.998</v>
      </c>
      <c r="Q13" s="35">
        <f t="shared" si="0"/>
        <v>120.998</v>
      </c>
      <c r="R13" s="35">
        <f t="shared" si="0"/>
        <v>120.998</v>
      </c>
      <c r="S13" s="35">
        <f t="shared" si="0"/>
        <v>120.998</v>
      </c>
      <c r="T13" s="35">
        <f t="shared" si="0"/>
        <v>120.998</v>
      </c>
      <c r="U13" s="35">
        <f t="shared" si="0"/>
        <v>120.998</v>
      </c>
      <c r="V13" s="35">
        <f t="shared" si="0"/>
        <v>120.998</v>
      </c>
      <c r="W13" s="35">
        <f t="shared" si="0"/>
        <v>120.998</v>
      </c>
      <c r="X13" s="35">
        <f t="shared" si="0"/>
        <v>120.998</v>
      </c>
      <c r="Y13" s="35">
        <f t="shared" si="0"/>
        <v>120.998</v>
      </c>
      <c r="Z13" s="35">
        <f t="shared" si="0"/>
        <v>120.998</v>
      </c>
      <c r="AA13" s="35">
        <f t="shared" si="0"/>
        <v>120.998</v>
      </c>
      <c r="AB13" s="35">
        <f t="shared" si="0"/>
        <v>120.998</v>
      </c>
    </row>
    <row r="14" spans="1:28">
      <c r="C14" s="2" t="s">
        <v>128</v>
      </c>
      <c r="D14" s="86"/>
      <c r="E14" s="86"/>
      <c r="F14" s="86"/>
      <c r="G14" s="86"/>
      <c r="H14" s="86"/>
      <c r="I14" s="86"/>
      <c r="J14" s="86"/>
      <c r="K14" s="127">
        <v>43.96</v>
      </c>
      <c r="L14" s="21">
        <v>46.396000000000001</v>
      </c>
      <c r="M14" s="21">
        <v>56.658999999999999</v>
      </c>
      <c r="N14" s="35">
        <v>0</v>
      </c>
      <c r="O14" s="35">
        <f t="shared" si="0"/>
        <v>0</v>
      </c>
      <c r="P14" s="35">
        <f t="shared" si="0"/>
        <v>0</v>
      </c>
      <c r="Q14" s="35">
        <f t="shared" si="0"/>
        <v>0</v>
      </c>
      <c r="R14" s="35">
        <f t="shared" si="0"/>
        <v>0</v>
      </c>
      <c r="S14" s="35">
        <f t="shared" si="0"/>
        <v>0</v>
      </c>
      <c r="T14" s="35">
        <f t="shared" si="0"/>
        <v>0</v>
      </c>
      <c r="U14" s="35">
        <f t="shared" si="0"/>
        <v>0</v>
      </c>
      <c r="V14" s="35">
        <f t="shared" si="0"/>
        <v>0</v>
      </c>
      <c r="W14" s="35">
        <f t="shared" si="0"/>
        <v>0</v>
      </c>
      <c r="X14" s="35">
        <f t="shared" si="0"/>
        <v>0</v>
      </c>
      <c r="Y14" s="35">
        <f t="shared" si="0"/>
        <v>0</v>
      </c>
      <c r="Z14" s="35">
        <f t="shared" si="0"/>
        <v>0</v>
      </c>
      <c r="AA14" s="35">
        <f t="shared" si="0"/>
        <v>0</v>
      </c>
      <c r="AB14" s="35">
        <f t="shared" si="0"/>
        <v>0</v>
      </c>
    </row>
    <row r="15" spans="1:28">
      <c r="C15" s="2" t="s">
        <v>129</v>
      </c>
      <c r="D15" s="86">
        <f>0.033+0.059+1.247+0.394</f>
        <v>1.7330000000000001</v>
      </c>
      <c r="E15" s="86">
        <f>-113.862-17.05</f>
        <v>-130.91200000000001</v>
      </c>
      <c r="F15" s="86">
        <f>-10.097+36.706</f>
        <v>26.609000000000002</v>
      </c>
      <c r="G15" s="86">
        <f>-43.423+254.883</f>
        <v>211.46</v>
      </c>
      <c r="H15" s="86">
        <f>70.123-68.358</f>
        <v>1.7650000000000006</v>
      </c>
      <c r="I15" s="86">
        <f>45.036-41.163</f>
        <v>3.8730000000000047</v>
      </c>
      <c r="J15" s="86">
        <f>132.01-225.591</f>
        <v>-93.581000000000017</v>
      </c>
      <c r="K15" s="21">
        <f>42.896+0.655-88.815+4.728+1.425+4.499</f>
        <v>-34.611999999999995</v>
      </c>
      <c r="L15" s="21">
        <f>0+0.021-236.61+6.668+0-4.051+109.975</f>
        <v>-123.99700000000001</v>
      </c>
      <c r="M15" s="21">
        <f>136.139+251.25+5.438-136.937+15+5.089+14.58</f>
        <v>290.55899999999997</v>
      </c>
      <c r="N15" s="34">
        <f>'Cintas BS'!M18-'Cintas BS'!N18+'Cintas BS'!N28-'Cintas BS'!M28</f>
        <v>0</v>
      </c>
      <c r="O15" s="34">
        <f>'Cintas BS'!N18-'Cintas BS'!O18+'Cintas BS'!O28-'Cintas BS'!N28</f>
        <v>0</v>
      </c>
      <c r="P15" s="34">
        <f>'Cintas BS'!O18-'Cintas BS'!P18+'Cintas BS'!P28-'Cintas BS'!O28</f>
        <v>0</v>
      </c>
      <c r="Q15" s="34">
        <f>'Cintas BS'!P18-'Cintas BS'!Q18+'Cintas BS'!Q28-'Cintas BS'!P28</f>
        <v>0</v>
      </c>
      <c r="R15" s="34">
        <f>'Cintas BS'!Q18-'Cintas BS'!R18+'Cintas BS'!R28-'Cintas BS'!Q28</f>
        <v>0</v>
      </c>
      <c r="S15" s="34">
        <f>'Cintas BS'!R18-'Cintas BS'!S18+'Cintas BS'!S28-'Cintas BS'!R28</f>
        <v>0</v>
      </c>
      <c r="T15" s="34">
        <f>'Cintas BS'!S18-'Cintas BS'!T18+'Cintas BS'!T28-'Cintas BS'!S28</f>
        <v>0</v>
      </c>
      <c r="U15" s="34">
        <f>'Cintas BS'!T18-'Cintas BS'!U18+'Cintas BS'!U28-'Cintas BS'!T28</f>
        <v>0</v>
      </c>
      <c r="V15" s="34">
        <f>'Cintas BS'!U18-'Cintas BS'!V18+'Cintas BS'!V28-'Cintas BS'!U28</f>
        <v>0</v>
      </c>
      <c r="W15" s="34">
        <f>'Cintas BS'!V18-'Cintas BS'!W18+'Cintas BS'!W28-'Cintas BS'!V28</f>
        <v>0</v>
      </c>
      <c r="X15" s="34">
        <f>'Cintas BS'!W18-'Cintas BS'!X18+'Cintas BS'!X28-'Cintas BS'!W28</f>
        <v>0</v>
      </c>
      <c r="Y15" s="34">
        <f>'Cintas BS'!X18-'Cintas BS'!Y18+'Cintas BS'!Y28-'Cintas BS'!X28</f>
        <v>0</v>
      </c>
      <c r="Z15" s="34">
        <f>'Cintas BS'!Y18-'Cintas BS'!Z18+'Cintas BS'!Z28-'Cintas BS'!Y28</f>
        <v>0</v>
      </c>
      <c r="AA15" s="34">
        <f>'Cintas BS'!Z18-'Cintas BS'!AA18+'Cintas BS'!AA28-'Cintas BS'!Z28</f>
        <v>0</v>
      </c>
      <c r="AB15" s="34">
        <f>'Cintas BS'!AA18-'Cintas BS'!AB18+'Cintas BS'!AB28-'Cintas BS'!AA28</f>
        <v>0</v>
      </c>
    </row>
    <row r="16" spans="1:28">
      <c r="C16" s="2" t="s">
        <v>130</v>
      </c>
      <c r="K16" s="2"/>
      <c r="L16" s="128"/>
      <c r="M16" s="128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3:28" outlineLevel="1">
      <c r="C17" s="70" t="s">
        <v>101</v>
      </c>
      <c r="D17" s="86">
        <f>-12.293</f>
        <v>-12.292999999999999</v>
      </c>
      <c r="E17" s="86">
        <v>-4.7240000000000002</v>
      </c>
      <c r="F17" s="86">
        <v>-48.845999999999997</v>
      </c>
      <c r="G17" s="86">
        <v>-55.040999999999997</v>
      </c>
      <c r="H17" s="86">
        <v>-24.841000000000001</v>
      </c>
      <c r="I17" s="86">
        <v>-25.603000000000002</v>
      </c>
      <c r="J17" s="86">
        <v>12.278</v>
      </c>
      <c r="K17" s="21">
        <f>-40.132</f>
        <v>-40.131999999999998</v>
      </c>
      <c r="L17" s="21">
        <v>-92.325999999999993</v>
      </c>
      <c r="M17" s="21">
        <v>-38.646999999999998</v>
      </c>
      <c r="N17" s="91">
        <f>'Cintas BS'!M11-'Cintas BS'!N11</f>
        <v>-23.683719332326802</v>
      </c>
      <c r="O17" s="91">
        <f>'Cintas BS'!N11-'Cintas BS'!O11</f>
        <v>-41.929806391959858</v>
      </c>
      <c r="P17" s="91">
        <f>'Cintas BS'!O11-'Cintas BS'!P11</f>
        <v>51.142025456178658</v>
      </c>
      <c r="Q17" s="91">
        <f>'Cintas BS'!P11-'Cintas BS'!Q11</f>
        <v>-5.1094841399350912</v>
      </c>
      <c r="R17" s="91">
        <f>'Cintas BS'!Q11-'Cintas BS'!R11</f>
        <v>2.4829250710747033</v>
      </c>
      <c r="S17" s="91">
        <f>'Cintas BS'!R11-'Cintas BS'!S11</f>
        <v>6.5354171614128518</v>
      </c>
      <c r="T17" s="91">
        <f>'Cintas BS'!S11-'Cintas BS'!T11</f>
        <v>6.4748774146004848</v>
      </c>
      <c r="U17" s="91">
        <f>'Cintas BS'!T11-'Cintas BS'!U11</f>
        <v>14.73637373841234</v>
      </c>
      <c r="V17" s="91">
        <f>'Cintas BS'!U11-'Cintas BS'!V11</f>
        <v>6.7303744941118566</v>
      </c>
      <c r="W17" s="91">
        <f>'Cintas BS'!V11-'Cintas BS'!W11</f>
        <v>18.307821565801817</v>
      </c>
      <c r="X17" s="91">
        <f>'Cintas BS'!W11-'Cintas BS'!X11</f>
        <v>21.830730944292156</v>
      </c>
      <c r="Y17" s="91">
        <f>'Cintas BS'!X11-'Cintas BS'!Y11</f>
        <v>50.344318175425542</v>
      </c>
      <c r="Z17" s="91">
        <f>'Cintas BS'!Y11-'Cintas BS'!Z11</f>
        <v>29.034717905051309</v>
      </c>
      <c r="AA17" s="91">
        <f>'Cintas BS'!Z11-'Cintas BS'!AA11</f>
        <v>58.190067978298401</v>
      </c>
      <c r="AB17" s="91">
        <f>'Cintas BS'!AA11-'Cintas BS'!AB11</f>
        <v>24.449167795782131</v>
      </c>
    </row>
    <row r="18" spans="3:28" outlineLevel="1">
      <c r="C18" s="70" t="s">
        <v>102</v>
      </c>
      <c r="D18" s="86">
        <v>1.2390000000000001</v>
      </c>
      <c r="E18" s="86">
        <v>1.6970000000000001</v>
      </c>
      <c r="F18" s="86">
        <v>-8.516</v>
      </c>
      <c r="G18" s="86">
        <v>-7.63</v>
      </c>
      <c r="H18" s="86">
        <v>6.2709999999999999</v>
      </c>
      <c r="I18" s="86">
        <v>-17.024000000000001</v>
      </c>
      <c r="J18" s="86">
        <v>-8.6669999999999998</v>
      </c>
      <c r="K18" s="21">
        <f>-18.512</f>
        <v>-18.512</v>
      </c>
      <c r="L18" s="21">
        <v>-32.79</v>
      </c>
      <c r="M18" s="21">
        <v>-30.536999999999999</v>
      </c>
      <c r="N18" s="91">
        <f>'Cintas BS'!M12-'Cintas BS'!N12</f>
        <v>-8.9245769039298608</v>
      </c>
      <c r="O18" s="91">
        <f>'Cintas BS'!N12-'Cintas BS'!O12</f>
        <v>-10.410316949927349</v>
      </c>
      <c r="P18" s="91">
        <f>'Cintas BS'!O12-'Cintas BS'!P12</f>
        <v>12.697523319882606</v>
      </c>
      <c r="Q18" s="91">
        <f>'Cintas BS'!P12-'Cintas BS'!Q12</f>
        <v>-1.2685808479562013</v>
      </c>
      <c r="R18" s="91">
        <f>'Cintas BS'!Q12-'Cintas BS'!R12</f>
        <v>0.6164597258375295</v>
      </c>
      <c r="S18" s="91">
        <f>'Cintas BS'!R12-'Cintas BS'!S12</f>
        <v>1.6226109754551459</v>
      </c>
      <c r="T18" s="91">
        <f>'Cintas BS'!S12-'Cintas BS'!T12</f>
        <v>1.6075801893242669</v>
      </c>
      <c r="U18" s="91">
        <f>'Cintas BS'!T12-'Cintas BS'!U12</f>
        <v>3.6587414660439634</v>
      </c>
      <c r="V18" s="91">
        <f>'Cintas BS'!U12-'Cintas BS'!V12</f>
        <v>1.6710149105016256</v>
      </c>
      <c r="W18" s="91">
        <f>'Cintas BS'!V12-'Cintas BS'!W12</f>
        <v>4.5454592225175929</v>
      </c>
      <c r="X18" s="91">
        <f>'Cintas BS'!W12-'Cintas BS'!X12</f>
        <v>5.4201258707039273</v>
      </c>
      <c r="Y18" s="91">
        <f>'Cintas BS'!X12-'Cintas BS'!Y12</f>
        <v>12.499468848839371</v>
      </c>
      <c r="Z18" s="91">
        <f>'Cintas BS'!Y12-'Cintas BS'!Z12</f>
        <v>7.2087291106899443</v>
      </c>
      <c r="AA18" s="91">
        <f>'Cintas BS'!Z12-'Cintas BS'!AA12</f>
        <v>14.447408731848192</v>
      </c>
      <c r="AB18" s="91">
        <f>'Cintas BS'!AA12-'Cintas BS'!AB12</f>
        <v>6.0702304116733004</v>
      </c>
    </row>
    <row r="19" spans="3:28" outlineLevel="1">
      <c r="C19" s="70" t="s">
        <v>131</v>
      </c>
      <c r="D19" s="86">
        <f>-0.934+0.186</f>
        <v>-0.748</v>
      </c>
      <c r="E19" s="86">
        <f>-3.491-13.091</f>
        <v>-16.582000000000001</v>
      </c>
      <c r="F19" s="86">
        <f>-4.306-13.871</f>
        <v>-18.177</v>
      </c>
      <c r="G19" s="86">
        <f>-8.891+11.936</f>
        <v>3.0449999999999999</v>
      </c>
      <c r="H19" s="86">
        <f>-4.573+3.72</f>
        <v>-0.8530000000000002</v>
      </c>
      <c r="I19" s="86">
        <f>0.267-15.7</f>
        <v>-15.433</v>
      </c>
      <c r="J19" s="86">
        <f>0.119-26.874</f>
        <v>-26.754999999999999</v>
      </c>
      <c r="K19" s="21">
        <f>6.697-0.32</f>
        <v>6.3769999999999998</v>
      </c>
      <c r="L19" s="21">
        <f>-25.65-14.83</f>
        <v>-40.479999999999997</v>
      </c>
      <c r="M19" s="21">
        <f>-98.042+21.913</f>
        <v>-76.129000000000005</v>
      </c>
      <c r="N19" s="91">
        <f>'Cintas BS'!M13-'Cintas BS'!N13</f>
        <v>0</v>
      </c>
      <c r="O19" s="91">
        <f>'Cintas BS'!N13-'Cintas BS'!O13</f>
        <v>0</v>
      </c>
      <c r="P19" s="91">
        <f>'Cintas BS'!O13-'Cintas BS'!P13</f>
        <v>0</v>
      </c>
      <c r="Q19" s="91">
        <f>'Cintas BS'!P13-'Cintas BS'!Q13</f>
        <v>0</v>
      </c>
      <c r="R19" s="91">
        <f>'Cintas BS'!Q13-'Cintas BS'!R13</f>
        <v>0</v>
      </c>
      <c r="S19" s="91">
        <f>'Cintas BS'!R13-'Cintas BS'!S13</f>
        <v>0</v>
      </c>
      <c r="T19" s="91">
        <f>'Cintas BS'!S13-'Cintas BS'!T13</f>
        <v>0</v>
      </c>
      <c r="U19" s="91">
        <f>'Cintas BS'!T13-'Cintas BS'!U13</f>
        <v>0</v>
      </c>
      <c r="V19" s="91">
        <f>'Cintas BS'!U13-'Cintas BS'!V13</f>
        <v>0</v>
      </c>
      <c r="W19" s="91">
        <f>'Cintas BS'!V13-'Cintas BS'!W13</f>
        <v>0</v>
      </c>
      <c r="X19" s="91">
        <f>'Cintas BS'!W13-'Cintas BS'!X13</f>
        <v>0</v>
      </c>
      <c r="Y19" s="91">
        <f>'Cintas BS'!X13-'Cintas BS'!Y13</f>
        <v>0</v>
      </c>
      <c r="Z19" s="91">
        <f>'Cintas BS'!Y13-'Cintas BS'!Z13</f>
        <v>0</v>
      </c>
      <c r="AA19" s="91">
        <f>'Cintas BS'!Z13-'Cintas BS'!AA13</f>
        <v>0</v>
      </c>
      <c r="AB19" s="91">
        <f>'Cintas BS'!AA13-'Cintas BS'!AB13</f>
        <v>0</v>
      </c>
    </row>
    <row r="20" spans="3:28" outlineLevel="1">
      <c r="C20" s="70" t="s">
        <v>108</v>
      </c>
      <c r="D20" s="86">
        <v>2.08</v>
      </c>
      <c r="E20" s="86">
        <v>-7.2859999999999996</v>
      </c>
      <c r="F20" s="86">
        <v>5.0890000000000004</v>
      </c>
      <c r="G20" s="86">
        <v>-37.966000000000001</v>
      </c>
      <c r="H20" s="86">
        <v>-2.2799999999999998</v>
      </c>
      <c r="I20" s="86">
        <v>0.36099999999999999</v>
      </c>
      <c r="J20" s="86">
        <v>0.214</v>
      </c>
      <c r="K20" s="21">
        <v>17.04</v>
      </c>
      <c r="L20" s="21">
        <v>4.7699999999999996</v>
      </c>
      <c r="M20" s="21">
        <v>-18.934999999999999</v>
      </c>
      <c r="N20" s="91">
        <f>'Cintas BS'!N21-'Cintas BS'!M21</f>
        <v>2.5207841489830791</v>
      </c>
      <c r="O20" s="91">
        <f>'Cintas BS'!O21-'Cintas BS'!N21</f>
        <v>2.9404376516394031</v>
      </c>
      <c r="P20" s="91">
        <f>'Cintas BS'!P21-'Cintas BS'!O21</f>
        <v>-3.5864686764040066</v>
      </c>
      <c r="Q20" s="91">
        <f>'Cintas BS'!Q21-'Cintas BS'!P21</f>
        <v>0.35831597706591012</v>
      </c>
      <c r="R20" s="91">
        <f>'Cintas BS'!R21-'Cintas BS'!Q21</f>
        <v>-0.17412163311556483</v>
      </c>
      <c r="S20" s="91">
        <f>'Cintas BS'!S21-'Cintas BS'!R21</f>
        <v>-0.45831327030104418</v>
      </c>
      <c r="T20" s="91">
        <f>'Cintas BS'!T21-'Cintas BS'!S21</f>
        <v>-0.45406776176508856</v>
      </c>
      <c r="U20" s="91">
        <f>'Cintas BS'!U21-'Cintas BS'!T21</f>
        <v>-1.0334268606917973</v>
      </c>
      <c r="V20" s="91">
        <f>'Cintas BS'!V21-'Cintas BS'!U21</f>
        <v>-0.47198516461346784</v>
      </c>
      <c r="W20" s="91">
        <f>'Cintas BS'!W21-'Cintas BS'!V21</f>
        <v>-1.2838840071988002</v>
      </c>
      <c r="X20" s="91">
        <f>'Cintas BS'!X21-'Cintas BS'!W21</f>
        <v>-1.530937267664445</v>
      </c>
      <c r="Y20" s="91">
        <f>'Cintas BS'!Y21-'Cintas BS'!X21</f>
        <v>-3.530527361021182</v>
      </c>
      <c r="Z20" s="91">
        <f>'Cintas BS'!Z21-'Cintas BS'!Y21</f>
        <v>-2.0361357487477498</v>
      </c>
      <c r="AA20" s="91">
        <f>'Cintas BS'!AA21-'Cintas BS'!Z21</f>
        <v>-4.0807311446984098</v>
      </c>
      <c r="AB20" s="91">
        <f>'Cintas BS'!AB21-'Cintas BS'!AA21</f>
        <v>-1.714562019817782</v>
      </c>
    </row>
    <row r="21" spans="3:28" outlineLevel="1">
      <c r="C21" s="70" t="s">
        <v>109</v>
      </c>
      <c r="D21" s="86">
        <f>11211</f>
        <v>11211</v>
      </c>
      <c r="E21" s="86">
        <v>-11.428000000000001</v>
      </c>
      <c r="F21" s="86">
        <v>14.717000000000001</v>
      </c>
      <c r="G21" s="86">
        <v>20.997</v>
      </c>
      <c r="H21" s="86">
        <v>2.9860000000000002</v>
      </c>
      <c r="I21" s="86">
        <v>11.989000000000001</v>
      </c>
      <c r="J21" s="86">
        <v>-6.5780000000000003</v>
      </c>
      <c r="K21" s="21">
        <v>71.207999999999998</v>
      </c>
      <c r="L21" s="21">
        <v>-5.5650000000000004</v>
      </c>
      <c r="M21" s="21">
        <v>79.477000000000004</v>
      </c>
      <c r="N21" s="91">
        <f>'Cintas BS'!N22-'Cintas BS'!M22</f>
        <v>21.069902614265914</v>
      </c>
      <c r="O21" s="91">
        <f>'Cintas BS'!O22-'Cintas BS'!N22</f>
        <v>37.302288754442202</v>
      </c>
      <c r="P21" s="91">
        <f>'Cintas BS'!P22-'Cintas BS'!O22</f>
        <v>-45.497815640265344</v>
      </c>
      <c r="Q21" s="91">
        <f>'Cintas BS'!Q22-'Cintas BS'!P22</f>
        <v>4.5455838978223255</v>
      </c>
      <c r="R21" s="91">
        <f>'Cintas BS'!R22-'Cintas BS'!Q22</f>
        <v>-2.2089009210076256</v>
      </c>
      <c r="S21" s="91">
        <f>'Cintas BS'!S22-'Cintas BS'!R22</f>
        <v>-5.8141460470112634</v>
      </c>
      <c r="T21" s="91">
        <f>'Cintas BS'!T22-'Cintas BS'!S22</f>
        <v>-5.7602876748640597</v>
      </c>
      <c r="U21" s="91">
        <f>'Cintas BS'!U22-'Cintas BS'!T22</f>
        <v>-13.110016851617104</v>
      </c>
      <c r="V21" s="91">
        <f>'Cintas BS'!V22-'Cintas BS'!U22</f>
        <v>-5.9875872179804333</v>
      </c>
      <c r="W21" s="91">
        <f>'Cintas BS'!W22-'Cintas BS'!V22</f>
        <v>-16.287307413928204</v>
      </c>
      <c r="X21" s="91">
        <f>'Cintas BS'!X22-'Cintas BS'!W22</f>
        <v>-19.421416397493203</v>
      </c>
      <c r="Y21" s="91">
        <f>'Cintas BS'!Y22-'Cintas BS'!X22</f>
        <v>-44.788146078474085</v>
      </c>
      <c r="Z21" s="91">
        <f>'Cintas BS'!Z22-'Cintas BS'!Y22</f>
        <v>-25.830346581463715</v>
      </c>
      <c r="AA21" s="91">
        <f>'Cintas BS'!AA22-'Cintas BS'!Z22</f>
        <v>-51.768011950165629</v>
      </c>
      <c r="AB21" s="91">
        <f>'Cintas BS'!AB22-'Cintas BS'!AA22</f>
        <v>-21.750873552780178</v>
      </c>
    </row>
    <row r="22" spans="3:28" ht="15.6" outlineLevel="1">
      <c r="C22" s="70" t="s">
        <v>132</v>
      </c>
      <c r="D22" s="100">
        <f>-1.273-0.082-3.786</f>
        <v>-5.141</v>
      </c>
      <c r="E22" s="100">
        <f>2.351-7.32-1.205+39.34</f>
        <v>33.166000000000004</v>
      </c>
      <c r="F22" s="100">
        <f>14.82-1.061-38.984</f>
        <v>-25.225000000000001</v>
      </c>
      <c r="G22" s="100">
        <f>2.824-1.203+8.634</f>
        <v>10.255000000000001</v>
      </c>
      <c r="H22" s="100">
        <f>26.562-0.536-6.271</f>
        <v>19.754999999999999</v>
      </c>
      <c r="I22" s="100">
        <f>23.199-1.315+2.962</f>
        <v>24.846</v>
      </c>
      <c r="J22" s="100">
        <f>18.934+21.009+16.331</f>
        <v>56.274000000000001</v>
      </c>
      <c r="K22" s="28">
        <f>-19.735-7.497+14.537</f>
        <v>-12.694999999999999</v>
      </c>
      <c r="L22" s="28">
        <f>10.056-5.414+3.561-6.044+14.148</f>
        <v>16.306999999999999</v>
      </c>
      <c r="M22" s="28">
        <f>13.038-4.72-8.967-12.383+12.366</f>
        <v>-0.66599999999999859</v>
      </c>
      <c r="N22" s="129">
        <f>'Cintas BS'!N25-'Cintas BS'!M25</f>
        <v>0</v>
      </c>
      <c r="O22" s="129">
        <f>'Cintas BS'!O25-'Cintas BS'!N25</f>
        <v>0</v>
      </c>
      <c r="P22" s="129">
        <f>'Cintas BS'!P25-'Cintas BS'!O25</f>
        <v>0</v>
      </c>
      <c r="Q22" s="129">
        <f>'Cintas BS'!Q25-'Cintas BS'!P25</f>
        <v>0</v>
      </c>
      <c r="R22" s="129">
        <f>'Cintas BS'!R25-'Cintas BS'!Q25</f>
        <v>0</v>
      </c>
      <c r="S22" s="129">
        <f>'Cintas BS'!S25-'Cintas BS'!R25</f>
        <v>0</v>
      </c>
      <c r="T22" s="129">
        <f>'Cintas BS'!T25-'Cintas BS'!S25</f>
        <v>0</v>
      </c>
      <c r="U22" s="129">
        <f>'Cintas BS'!U25-'Cintas BS'!T25</f>
        <v>0</v>
      </c>
      <c r="V22" s="129">
        <f>'Cintas BS'!V25-'Cintas BS'!U25</f>
        <v>0</v>
      </c>
      <c r="W22" s="129">
        <f>'Cintas BS'!W25-'Cintas BS'!V25</f>
        <v>0</v>
      </c>
      <c r="X22" s="129">
        <f>'Cintas BS'!X25-'Cintas BS'!W25</f>
        <v>0</v>
      </c>
      <c r="Y22" s="129">
        <f>'Cintas BS'!Y25-'Cintas BS'!X25</f>
        <v>0</v>
      </c>
      <c r="Z22" s="129">
        <f>'Cintas BS'!Z25-'Cintas BS'!Y25</f>
        <v>0</v>
      </c>
      <c r="AA22" s="129">
        <f>'Cintas BS'!AA25-'Cintas BS'!Z25</f>
        <v>0</v>
      </c>
      <c r="AB22" s="129">
        <f>'Cintas BS'!AB25-'Cintas BS'!AA25</f>
        <v>0</v>
      </c>
    </row>
    <row r="23" spans="3:28">
      <c r="C23" s="2" t="s">
        <v>133</v>
      </c>
      <c r="D23" s="69">
        <f t="shared" ref="D23:K23" si="1">SUM(D9:D22)</f>
        <v>11351.385</v>
      </c>
      <c r="E23" s="69">
        <f t="shared" si="1"/>
        <v>249.75200000000004</v>
      </c>
      <c r="F23" s="69">
        <f t="shared" si="1"/>
        <v>288.60399999999993</v>
      </c>
      <c r="G23" s="69">
        <f t="shared" si="1"/>
        <v>405.76500000000004</v>
      </c>
      <c r="H23" s="69">
        <f t="shared" si="1"/>
        <v>531.94299999999998</v>
      </c>
      <c r="I23" s="69">
        <f t="shared" si="1"/>
        <v>592.39100000000008</v>
      </c>
      <c r="J23" s="69">
        <f t="shared" si="1"/>
        <v>693.08699999999999</v>
      </c>
      <c r="K23" s="130">
        <f t="shared" si="1"/>
        <v>798.904</v>
      </c>
      <c r="L23" s="91">
        <f>SUM(L9:L22)</f>
        <v>776.40099999999984</v>
      </c>
      <c r="M23" s="91">
        <f>SUM(M9:M22)</f>
        <v>899.6479999999998</v>
      </c>
      <c r="N23" s="91">
        <f t="shared" ref="N23:AB23" ca="1" si="2">SUM(N9:N22)</f>
        <v>1069.7021735257842</v>
      </c>
      <c r="O23" s="91">
        <f t="shared" ca="1" si="2"/>
        <v>1186.8407184546795</v>
      </c>
      <c r="P23" s="91">
        <f t="shared" ca="1" si="2"/>
        <v>1276.0826243805443</v>
      </c>
      <c r="Q23" s="91">
        <f t="shared" ca="1" si="2"/>
        <v>1377.6732272145393</v>
      </c>
      <c r="R23" s="91">
        <f t="shared" ca="1" si="2"/>
        <v>1372.1292030605689</v>
      </c>
      <c r="S23" s="91">
        <f t="shared" ca="1" si="2"/>
        <v>1352.9399536929316</v>
      </c>
      <c r="T23" s="91">
        <f t="shared" ca="1" si="2"/>
        <v>1432.0813253604367</v>
      </c>
      <c r="U23" s="91">
        <f t="shared" ca="1" si="2"/>
        <v>1384.9055822095909</v>
      </c>
      <c r="V23" s="91">
        <f t="shared" ca="1" si="2"/>
        <v>1359.961072935432</v>
      </c>
      <c r="W23" s="91">
        <f t="shared" ca="1" si="2"/>
        <v>1301.7310386478528</v>
      </c>
      <c r="X23" s="91">
        <f t="shared" ca="1" si="2"/>
        <v>1229.3293893678815</v>
      </c>
      <c r="Y23" s="91">
        <f t="shared" ca="1" si="2"/>
        <v>1068.2450254666901</v>
      </c>
      <c r="Z23" s="91">
        <f t="shared" ca="1" si="2"/>
        <v>964.45137144909347</v>
      </c>
      <c r="AA23" s="91">
        <f t="shared" ca="1" si="2"/>
        <v>777.16643689463706</v>
      </c>
      <c r="AB23" s="91">
        <f t="shared" ca="1" si="2"/>
        <v>685.20764200773999</v>
      </c>
    </row>
    <row r="24" spans="3:28">
      <c r="C24" s="2"/>
      <c r="E24" s="69"/>
      <c r="F24" s="69"/>
      <c r="G24" s="69"/>
      <c r="H24" s="69"/>
      <c r="I24" s="69"/>
      <c r="J24" s="69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3:28">
      <c r="C25" s="120" t="s">
        <v>134</v>
      </c>
      <c r="D25" s="86">
        <v>-4.5</v>
      </c>
      <c r="E25" s="86">
        <v>0</v>
      </c>
      <c r="F25" s="86">
        <v>-4.9880000000000004</v>
      </c>
      <c r="G25" s="86">
        <v>-202.626</v>
      </c>
      <c r="H25" s="86">
        <v>0</v>
      </c>
      <c r="I25" s="86">
        <v>-23.75</v>
      </c>
      <c r="J25" s="86">
        <v>-85</v>
      </c>
      <c r="K25" s="21">
        <f>-111.1</f>
        <v>-111.1</v>
      </c>
      <c r="L25" s="21">
        <v>-80.5</v>
      </c>
      <c r="M25" s="21">
        <v>-113</v>
      </c>
      <c r="N25" s="78">
        <f>N49*-1*'Cintas PNL'!BF$23</f>
        <v>-106.33894146076673</v>
      </c>
      <c r="O25" s="78">
        <f>O49*-1*'Cintas PNL'!BG$23</f>
        <v>-116.95067423277608</v>
      </c>
      <c r="P25" s="78">
        <f>P49*-1*'Cintas PNL'!BH$23</f>
        <v>-104.00748287894403</v>
      </c>
      <c r="Q25" s="78">
        <f>Q49*-1*'Cintas PNL'!BI$23</f>
        <v>-105.3006078647586</v>
      </c>
      <c r="R25" s="78">
        <f>R49*-1*'Cintas PNL'!BJ$23</f>
        <v>-104.6722210532178</v>
      </c>
      <c r="S25" s="78">
        <f>S49*-1*'Cintas PNL'!BK$23</f>
        <v>-103.01821626668924</v>
      </c>
      <c r="T25" s="78">
        <f>T49*-1*'Cintas PNL'!BL$23</f>
        <v>-101.37953307762415</v>
      </c>
      <c r="U25" s="78">
        <f>U49*-1*'Cintas PNL'!BM$23</f>
        <v>-97.6500033326341</v>
      </c>
      <c r="V25" s="78">
        <f>V49*-1*'Cintas PNL'!BN$23</f>
        <v>-95.946658105627336</v>
      </c>
      <c r="W25" s="78">
        <f>W49*-1*'Cintas PNL'!BO$23</f>
        <v>-91.313254643712682</v>
      </c>
      <c r="X25" s="78">
        <f>X49*-1*'Cintas PNL'!BP$23</f>
        <v>-85.788261734542345</v>
      </c>
      <c r="Y25" s="78">
        <f>Y49*-1*'Cintas PNL'!BQ$23</f>
        <v>-73.046956752770001</v>
      </c>
      <c r="Z25" s="78">
        <f>Z49*-1*'Cintas PNL'!BR$23</f>
        <v>-65.698755221885776</v>
      </c>
      <c r="AA25" s="78">
        <f>AA49*-1*'Cintas PNL'!BS$23</f>
        <v>-50.971822175775479</v>
      </c>
      <c r="AB25" s="78">
        <f>AB49*-1*'Cintas PNL'!BT$23</f>
        <v>-44.784146689713467</v>
      </c>
    </row>
    <row r="26" spans="3:28">
      <c r="C26" s="70" t="s">
        <v>135</v>
      </c>
      <c r="D26" s="86">
        <v>-1.2789999999999999</v>
      </c>
      <c r="E26" s="86">
        <v>-5.976</v>
      </c>
      <c r="F26" s="86">
        <v>-9.9760000000000009</v>
      </c>
      <c r="G26" s="86">
        <v>-36.347000000000001</v>
      </c>
      <c r="H26" s="86">
        <v>-35.957999999999998</v>
      </c>
      <c r="I26" s="86">
        <v>-9.6869999999999994</v>
      </c>
      <c r="J26" s="86">
        <v>-28.95</v>
      </c>
      <c r="K26" s="21">
        <f>-20.37</f>
        <v>-20.37</v>
      </c>
      <c r="L26" s="21">
        <v>-40.134999999999998</v>
      </c>
      <c r="M26" s="21">
        <v>-15.004</v>
      </c>
      <c r="N26" s="78">
        <f>N50*-1*'Cintas PNL'!BF$23</f>
        <v>-15.028506201132179</v>
      </c>
      <c r="O26" s="78">
        <f>O50*-1*'Cintas PNL'!BG$23</f>
        <v>-16.528224832690487</v>
      </c>
      <c r="P26" s="78">
        <f>P50*-1*'Cintas PNL'!BH$23</f>
        <v>-14.699009412154526</v>
      </c>
      <c r="Q26" s="78">
        <f>Q50*-1*'Cintas PNL'!BI$23</f>
        <v>-14.88176218927638</v>
      </c>
      <c r="R26" s="78">
        <f>R50*-1*'Cintas PNL'!BJ$23</f>
        <v>-14.792954505428643</v>
      </c>
      <c r="S26" s="78">
        <f>S50*-1*'Cintas PNL'!BK$23</f>
        <v>-14.55919986343592</v>
      </c>
      <c r="T26" s="78">
        <f>T50*-1*'Cintas PNL'!BL$23</f>
        <v>-14.327610568580639</v>
      </c>
      <c r="U26" s="78">
        <f>U50*-1*'Cintas PNL'!BM$23</f>
        <v>-13.800529330701579</v>
      </c>
      <c r="V26" s="78">
        <f>V50*-1*'Cintas PNL'!BN$23</f>
        <v>-13.559801578900659</v>
      </c>
      <c r="W26" s="78">
        <f>W50*-1*'Cintas PNL'!BO$23</f>
        <v>-12.90497906794476</v>
      </c>
      <c r="X26" s="78">
        <f>X50*-1*'Cintas PNL'!BP$23</f>
        <v>-12.124151376263136</v>
      </c>
      <c r="Y26" s="78">
        <f>Y50*-1*'Cintas PNL'!BQ$23</f>
        <v>-10.323467842096786</v>
      </c>
      <c r="Z26" s="78">
        <f>Z50*-1*'Cintas PNL'!BR$23</f>
        <v>-9.284972529306728</v>
      </c>
      <c r="AA26" s="78">
        <f>AA50*-1*'Cintas PNL'!BS$23</f>
        <v>-7.2036672091029974</v>
      </c>
      <c r="AB26" s="78">
        <f>AB50*-1*'Cintas PNL'!BT$23</f>
        <v>-6.3291849344493105</v>
      </c>
    </row>
    <row r="27" spans="3:28">
      <c r="C27" s="70" t="s">
        <v>136</v>
      </c>
      <c r="D27" s="86">
        <v>0</v>
      </c>
      <c r="E27" s="86">
        <v>-542.53099999999995</v>
      </c>
      <c r="F27" s="86">
        <v>0</v>
      </c>
      <c r="G27" s="86">
        <v>-828.67600000000004</v>
      </c>
      <c r="H27" s="86">
        <v>0</v>
      </c>
      <c r="I27" s="86">
        <v>-1502.443</v>
      </c>
      <c r="J27" s="86">
        <v>0</v>
      </c>
      <c r="K27" s="21">
        <v>0</v>
      </c>
      <c r="L27" s="21">
        <v>-55.073999999999998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</row>
    <row r="28" spans="3:28" ht="15.6">
      <c r="C28" s="70" t="s">
        <v>51</v>
      </c>
      <c r="D28" s="100">
        <f>-79.886+4.033+0.4</f>
        <v>-75.452999999999989</v>
      </c>
      <c r="E28" s="100">
        <v>153.21299999999999</v>
      </c>
      <c r="F28" s="100">
        <v>-1.3</v>
      </c>
      <c r="G28" s="100">
        <v>0</v>
      </c>
      <c r="H28" s="100">
        <v>33.703000000000003</v>
      </c>
      <c r="I28" s="100">
        <f>-150-132.181+66.906</f>
        <v>-215.27500000000003</v>
      </c>
      <c r="J28" s="100">
        <f>-155</f>
        <v>-155</v>
      </c>
      <c r="K28" s="28">
        <f>-1165.915+855+47.898</f>
        <v>-263.01699999999994</v>
      </c>
      <c r="L28" s="28">
        <f>-917.1+985-61.7+14.209</f>
        <v>20.408999999999974</v>
      </c>
      <c r="M28" s="28">
        <f>-2397.675+1755-251.25+14.259</f>
        <v>-879.66600000000017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</row>
    <row r="29" spans="3:28">
      <c r="C29" s="2" t="s">
        <v>137</v>
      </c>
      <c r="D29" s="69">
        <f t="shared" ref="D29:L29" si="3">SUM(D25:D28)</f>
        <v>-81.231999999999985</v>
      </c>
      <c r="E29" s="69">
        <f t="shared" si="3"/>
        <v>-395.29399999999998</v>
      </c>
      <c r="F29" s="69">
        <f t="shared" si="3"/>
        <v>-16.264000000000003</v>
      </c>
      <c r="G29" s="69">
        <f t="shared" si="3"/>
        <v>-1067.6490000000001</v>
      </c>
      <c r="H29" s="69">
        <f t="shared" si="3"/>
        <v>-2.2549999999999955</v>
      </c>
      <c r="I29" s="69">
        <f t="shared" si="3"/>
        <v>-1751.155</v>
      </c>
      <c r="J29" s="69">
        <f t="shared" si="3"/>
        <v>-268.95</v>
      </c>
      <c r="K29" s="91">
        <f t="shared" si="3"/>
        <v>-394.48699999999997</v>
      </c>
      <c r="L29" s="91">
        <f t="shared" si="3"/>
        <v>-155.30000000000004</v>
      </c>
      <c r="M29" s="91">
        <f t="shared" ref="M29:AB29" si="4">SUM(M25:M28)</f>
        <v>-1007.6700000000002</v>
      </c>
      <c r="N29" s="91">
        <f t="shared" si="4"/>
        <v>-121.36744766189891</v>
      </c>
      <c r="O29" s="91">
        <f t="shared" si="4"/>
        <v>-133.47889906546658</v>
      </c>
      <c r="P29" s="91">
        <f t="shared" si="4"/>
        <v>-118.70649229109856</v>
      </c>
      <c r="Q29" s="91">
        <f t="shared" si="4"/>
        <v>-120.18237005403498</v>
      </c>
      <c r="R29" s="91">
        <f t="shared" si="4"/>
        <v>-119.46517555864644</v>
      </c>
      <c r="S29" s="91">
        <f t="shared" si="4"/>
        <v>-117.57741613012516</v>
      </c>
      <c r="T29" s="91">
        <f t="shared" si="4"/>
        <v>-115.70714364620478</v>
      </c>
      <c r="U29" s="91">
        <f t="shared" si="4"/>
        <v>-111.45053266333568</v>
      </c>
      <c r="V29" s="91">
        <f t="shared" si="4"/>
        <v>-109.506459684528</v>
      </c>
      <c r="W29" s="91">
        <f t="shared" si="4"/>
        <v>-104.21823371165745</v>
      </c>
      <c r="X29" s="91">
        <f t="shared" si="4"/>
        <v>-97.912413110805488</v>
      </c>
      <c r="Y29" s="91">
        <f t="shared" si="4"/>
        <v>-83.37042459486679</v>
      </c>
      <c r="Z29" s="91">
        <f t="shared" si="4"/>
        <v>-74.983727751192504</v>
      </c>
      <c r="AA29" s="91">
        <f t="shared" si="4"/>
        <v>-58.175489384878475</v>
      </c>
      <c r="AB29" s="91">
        <f t="shared" si="4"/>
        <v>-51.113331624162775</v>
      </c>
    </row>
    <row r="30" spans="3:28">
      <c r="C30" s="2"/>
      <c r="E30" s="69"/>
      <c r="F30" s="69"/>
      <c r="G30" s="69"/>
      <c r="H30" s="69"/>
      <c r="I30" s="69"/>
      <c r="J30" s="69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</row>
    <row r="31" spans="3:28">
      <c r="C31" s="70" t="s">
        <v>138</v>
      </c>
      <c r="D31" s="86">
        <v>0</v>
      </c>
      <c r="E31" s="86">
        <v>450.916</v>
      </c>
      <c r="F31" s="86">
        <v>553.42499999999995</v>
      </c>
      <c r="G31" s="86">
        <v>1194.385</v>
      </c>
      <c r="H31" s="86">
        <v>898.64200000000005</v>
      </c>
      <c r="I31" s="86">
        <v>994.64700000000005</v>
      </c>
      <c r="J31" s="86">
        <v>559.39300000000003</v>
      </c>
      <c r="K31" s="21">
        <v>0</v>
      </c>
      <c r="L31" s="21">
        <v>0</v>
      </c>
      <c r="M31" s="21">
        <f>981.381+500</f>
        <v>1481.3809999999999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</row>
    <row r="32" spans="3:28">
      <c r="C32" s="70" t="s">
        <v>139</v>
      </c>
      <c r="D32" s="86">
        <v>16.419</v>
      </c>
      <c r="E32" s="86">
        <v>25.003</v>
      </c>
      <c r="F32" s="86">
        <v>30.702999999999999</v>
      </c>
      <c r="G32" s="86">
        <v>58.487000000000002</v>
      </c>
      <c r="H32" s="86">
        <v>40.523000000000003</v>
      </c>
      <c r="I32" s="86">
        <v>24.173999999999999</v>
      </c>
      <c r="J32" s="86">
        <v>31.824000000000002</v>
      </c>
      <c r="K32" s="21">
        <f>93.337</f>
        <v>93.337000000000003</v>
      </c>
      <c r="L32" s="21">
        <v>57.831000000000003</v>
      </c>
      <c r="M32" s="21">
        <v>99.680999999999997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</row>
    <row r="33" spans="3:28">
      <c r="C33" s="70" t="s">
        <v>140</v>
      </c>
      <c r="D33" s="86">
        <v>0</v>
      </c>
      <c r="E33" s="86">
        <v>0</v>
      </c>
      <c r="F33" s="86">
        <v>-136.48400000000001</v>
      </c>
      <c r="G33" s="86">
        <v>-42.215000000000003</v>
      </c>
      <c r="H33" s="86">
        <v>-61.552999999999997</v>
      </c>
      <c r="I33" s="86">
        <v>-278.29599999999999</v>
      </c>
      <c r="J33" s="86">
        <v>-98.799000000000007</v>
      </c>
      <c r="K33" s="21">
        <f>-523.672</f>
        <v>-523.67200000000003</v>
      </c>
      <c r="L33" s="21">
        <v>-301.45</v>
      </c>
      <c r="M33" s="21">
        <v>-146.53700000000001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</row>
    <row r="34" spans="3:28">
      <c r="C34" s="70" t="s">
        <v>141</v>
      </c>
      <c r="D34" s="86">
        <f>-41.668</f>
        <v>-41.667999999999999</v>
      </c>
      <c r="E34" s="86">
        <v>-11.875</v>
      </c>
      <c r="F34" s="86">
        <v>-465.91</v>
      </c>
      <c r="G34" s="86">
        <v>-9.5239999999999991</v>
      </c>
      <c r="H34" s="86">
        <v>-905.76</v>
      </c>
      <c r="I34" s="86">
        <v>-28.303999999999998</v>
      </c>
      <c r="J34" s="86">
        <v>-36.094000000000001</v>
      </c>
      <c r="K34" s="21">
        <f>-25.717</f>
        <v>-25.716999999999999</v>
      </c>
      <c r="L34" s="21">
        <v>-33.387</v>
      </c>
      <c r="M34" s="21">
        <v>-33.387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</row>
    <row r="35" spans="3:28">
      <c r="C35" s="70" t="s">
        <v>110</v>
      </c>
      <c r="D35" s="86">
        <f>-7.35</f>
        <v>-7.35</v>
      </c>
      <c r="E35" s="86">
        <v>0</v>
      </c>
      <c r="F35" s="86">
        <v>0</v>
      </c>
      <c r="G35" s="86">
        <v>-300</v>
      </c>
      <c r="H35" s="86">
        <v>-160</v>
      </c>
      <c r="I35" s="86">
        <v>-150</v>
      </c>
      <c r="J35" s="86">
        <v>-850</v>
      </c>
      <c r="K35" s="21">
        <v>0</v>
      </c>
      <c r="L35" s="21">
        <v>0</v>
      </c>
      <c r="M35" s="21">
        <v>-500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</row>
    <row r="36" spans="3:28" ht="15.6">
      <c r="C36" s="70" t="s">
        <v>51</v>
      </c>
      <c r="D36" s="100">
        <f>-0.483</f>
        <v>-0.48299999999999998</v>
      </c>
      <c r="E36" s="100">
        <f>9.785+-25.299</f>
        <v>-15.513999999999999</v>
      </c>
      <c r="F36" s="100">
        <f>-0.173+-5.59</f>
        <v>-5.7629999999999999</v>
      </c>
      <c r="G36" s="100">
        <f>1.841-136.969-35.1+-18.03</f>
        <v>-188.25799999999998</v>
      </c>
      <c r="H36" s="100">
        <f>-0.073+-26.102</f>
        <v>-26.175000000000001</v>
      </c>
      <c r="I36" s="100">
        <f>0+-21.234</f>
        <v>-21.234000000000002</v>
      </c>
      <c r="J36" s="100">
        <f>3.154+-18.589</f>
        <v>-15.434999999999999</v>
      </c>
      <c r="K36" s="28">
        <f>-17.925-6.406+1.253</f>
        <v>-23.077999999999999</v>
      </c>
      <c r="L36" s="28">
        <v>-16.739000000000001</v>
      </c>
      <c r="M36" s="28">
        <f>-16.877-356.188</f>
        <v>-373.065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</row>
    <row r="37" spans="3:28">
      <c r="C37" s="1" t="s">
        <v>142</v>
      </c>
      <c r="D37" s="69">
        <f t="shared" ref="D37:L37" si="5">SUM(D31:D36)</f>
        <v>-33.081999999999994</v>
      </c>
      <c r="E37" s="69">
        <f t="shared" si="5"/>
        <v>448.53</v>
      </c>
      <c r="F37" s="69">
        <f t="shared" si="5"/>
        <v>-24.029000000000131</v>
      </c>
      <c r="G37" s="69">
        <f t="shared" si="5"/>
        <v>712.87500000000023</v>
      </c>
      <c r="H37" s="69">
        <f t="shared" si="5"/>
        <v>-214.32299999999992</v>
      </c>
      <c r="I37" s="69">
        <f t="shared" si="5"/>
        <v>540.98700000000008</v>
      </c>
      <c r="J37" s="69">
        <f t="shared" si="5"/>
        <v>-409.11099999999999</v>
      </c>
      <c r="K37" s="91">
        <f t="shared" si="5"/>
        <v>-479.13</v>
      </c>
      <c r="L37" s="91">
        <f t="shared" si="5"/>
        <v>-293.74499999999995</v>
      </c>
      <c r="M37" s="91">
        <f t="shared" ref="M37:AB37" si="6">SUM(M31:M36)</f>
        <v>528.07299999999987</v>
      </c>
      <c r="N37" s="91">
        <f t="shared" si="6"/>
        <v>0</v>
      </c>
      <c r="O37" s="91">
        <f t="shared" si="6"/>
        <v>0</v>
      </c>
      <c r="P37" s="91">
        <f t="shared" si="6"/>
        <v>0</v>
      </c>
      <c r="Q37" s="91">
        <f t="shared" si="6"/>
        <v>0</v>
      </c>
      <c r="R37" s="91">
        <f t="shared" si="6"/>
        <v>0</v>
      </c>
      <c r="S37" s="91">
        <f t="shared" si="6"/>
        <v>0</v>
      </c>
      <c r="T37" s="91">
        <f t="shared" si="6"/>
        <v>0</v>
      </c>
      <c r="U37" s="91">
        <f t="shared" si="6"/>
        <v>0</v>
      </c>
      <c r="V37" s="91">
        <f t="shared" si="6"/>
        <v>0</v>
      </c>
      <c r="W37" s="91">
        <f t="shared" si="6"/>
        <v>0</v>
      </c>
      <c r="X37" s="91">
        <f t="shared" si="6"/>
        <v>0</v>
      </c>
      <c r="Y37" s="91">
        <f t="shared" si="6"/>
        <v>0</v>
      </c>
      <c r="Z37" s="91">
        <f t="shared" si="6"/>
        <v>0</v>
      </c>
      <c r="AA37" s="91">
        <f t="shared" si="6"/>
        <v>0</v>
      </c>
      <c r="AB37" s="91">
        <f t="shared" si="6"/>
        <v>0</v>
      </c>
    </row>
    <row r="38" spans="3:28">
      <c r="E38" s="69"/>
      <c r="F38" s="69"/>
      <c r="G38" s="69"/>
      <c r="H38" s="69"/>
      <c r="I38" s="69"/>
      <c r="J38" s="69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3:28">
      <c r="C39" s="16" t="s">
        <v>143</v>
      </c>
      <c r="D39" s="86">
        <v>0</v>
      </c>
      <c r="E39" s="86">
        <v>2.1320000000000001</v>
      </c>
      <c r="F39" s="86">
        <v>0.997</v>
      </c>
      <c r="G39" s="86">
        <v>-3.4529999999999998</v>
      </c>
      <c r="H39" s="86">
        <v>-10.622</v>
      </c>
      <c r="I39" s="86">
        <v>-5.0449999999999999</v>
      </c>
      <c r="J39" s="86">
        <v>5.0460000000000003</v>
      </c>
      <c r="K39" s="21">
        <f>-1.7</f>
        <v>-1.7</v>
      </c>
      <c r="L39" s="21">
        <v>0.36599999999999999</v>
      </c>
      <c r="M39" s="21">
        <v>0.374</v>
      </c>
      <c r="N39" s="91">
        <f>'Cintas PNL'!BF31</f>
        <v>0</v>
      </c>
      <c r="O39" s="91">
        <f>'Cintas PNL'!BG31</f>
        <v>0</v>
      </c>
      <c r="P39" s="91">
        <f>'Cintas PNL'!BH31</f>
        <v>0</v>
      </c>
      <c r="Q39" s="91">
        <f>'Cintas PNL'!BI31</f>
        <v>0</v>
      </c>
      <c r="R39" s="91">
        <f>'Cintas PNL'!BJ31</f>
        <v>0</v>
      </c>
      <c r="S39" s="91">
        <f>'Cintas PNL'!BK31</f>
        <v>0</v>
      </c>
      <c r="T39" s="91">
        <f>'Cintas PNL'!BL31</f>
        <v>0</v>
      </c>
      <c r="U39" s="91">
        <f>'Cintas PNL'!BM31</f>
        <v>0</v>
      </c>
      <c r="V39" s="91">
        <f>'Cintas PNL'!BN31</f>
        <v>0</v>
      </c>
      <c r="W39" s="91">
        <f>'Cintas PNL'!BO31</f>
        <v>0</v>
      </c>
      <c r="X39" s="91">
        <f>'Cintas PNL'!BP31</f>
        <v>0</v>
      </c>
      <c r="Y39" s="91">
        <f>'Cintas PNL'!BQ31</f>
        <v>0</v>
      </c>
      <c r="Z39" s="91">
        <f>'Cintas PNL'!BR31</f>
        <v>0</v>
      </c>
      <c r="AA39" s="91">
        <f>'Cintas PNL'!BS31</f>
        <v>0</v>
      </c>
      <c r="AB39" s="91">
        <f>'Cintas PNL'!BT31</f>
        <v>0</v>
      </c>
    </row>
    <row r="40" spans="3:28">
      <c r="C40" s="1" t="s">
        <v>144</v>
      </c>
      <c r="D40" s="69">
        <f t="shared" ref="D40:L40" si="7">D39+D37+D29+D23</f>
        <v>11237.071</v>
      </c>
      <c r="E40" s="69">
        <f t="shared" si="7"/>
        <v>305.12</v>
      </c>
      <c r="F40" s="69">
        <f t="shared" si="7"/>
        <v>249.30799999999979</v>
      </c>
      <c r="G40" s="69">
        <f t="shared" si="7"/>
        <v>47.538000000000181</v>
      </c>
      <c r="H40" s="69">
        <f t="shared" si="7"/>
        <v>304.74300000000005</v>
      </c>
      <c r="I40" s="69">
        <f t="shared" si="7"/>
        <v>-622.82199999999966</v>
      </c>
      <c r="J40" s="69">
        <f t="shared" si="7"/>
        <v>20.072000000000003</v>
      </c>
      <c r="K40" s="91">
        <f t="shared" si="7"/>
        <v>-76.413000000000011</v>
      </c>
      <c r="L40" s="91">
        <f t="shared" si="7"/>
        <v>327.72199999999987</v>
      </c>
      <c r="M40" s="91">
        <f t="shared" ref="M40:AB40" si="8">M39+M37+M29+M23</f>
        <v>420.4249999999995</v>
      </c>
      <c r="N40" s="91">
        <f t="shared" ca="1" si="8"/>
        <v>948.3347258638853</v>
      </c>
      <c r="O40" s="91">
        <f t="shared" ca="1" si="8"/>
        <v>1053.361819389213</v>
      </c>
      <c r="P40" s="91">
        <f t="shared" ca="1" si="8"/>
        <v>1157.3761320894457</v>
      </c>
      <c r="Q40" s="91">
        <f t="shared" ca="1" si="8"/>
        <v>1257.4908571605044</v>
      </c>
      <c r="R40" s="91">
        <f t="shared" ca="1" si="8"/>
        <v>1252.6640275019224</v>
      </c>
      <c r="S40" s="91">
        <f t="shared" ca="1" si="8"/>
        <v>1235.3625375628064</v>
      </c>
      <c r="T40" s="91">
        <f t="shared" ca="1" si="8"/>
        <v>1316.374181714232</v>
      </c>
      <c r="U40" s="91">
        <f t="shared" ca="1" si="8"/>
        <v>1273.4550495462552</v>
      </c>
      <c r="V40" s="91">
        <f t="shared" ca="1" si="8"/>
        <v>1250.454613250904</v>
      </c>
      <c r="W40" s="91">
        <f t="shared" ca="1" si="8"/>
        <v>1197.5128049361954</v>
      </c>
      <c r="X40" s="91">
        <f t="shared" ca="1" si="8"/>
        <v>1131.4169762570759</v>
      </c>
      <c r="Y40" s="91">
        <f t="shared" ca="1" si="8"/>
        <v>984.8746008718233</v>
      </c>
      <c r="Z40" s="91">
        <f t="shared" ca="1" si="8"/>
        <v>889.46764369790094</v>
      </c>
      <c r="AA40" s="91">
        <f t="shared" ca="1" si="8"/>
        <v>718.9909475097586</v>
      </c>
      <c r="AB40" s="91">
        <f t="shared" ca="1" si="8"/>
        <v>634.09431038357718</v>
      </c>
    </row>
    <row r="42" spans="3:28" ht="15.6">
      <c r="C42" s="1" t="s">
        <v>145</v>
      </c>
      <c r="D42" s="100">
        <v>44.793999999999997</v>
      </c>
      <c r="E42" s="100">
        <v>82.075999999999993</v>
      </c>
      <c r="F42" s="121">
        <f t="shared" ref="F42:M42" si="9">E43</f>
        <v>387.19600000000003</v>
      </c>
      <c r="G42" s="121">
        <f t="shared" si="9"/>
        <v>636.50399999999979</v>
      </c>
      <c r="H42" s="121">
        <f t="shared" si="9"/>
        <v>684.04199999999992</v>
      </c>
      <c r="I42" s="121">
        <f t="shared" si="9"/>
        <v>988.78499999999997</v>
      </c>
      <c r="J42" s="121">
        <f t="shared" si="9"/>
        <v>365.96300000000031</v>
      </c>
      <c r="K42" s="75">
        <f t="shared" si="9"/>
        <v>386.03500000000031</v>
      </c>
      <c r="L42" s="75">
        <f t="shared" si="9"/>
        <v>309.6220000000003</v>
      </c>
      <c r="M42" s="75">
        <f t="shared" si="9"/>
        <v>637.34400000000016</v>
      </c>
      <c r="N42" s="75">
        <f t="shared" ref="N42:AB42" si="10">M43</f>
        <v>1057.7689999999998</v>
      </c>
      <c r="O42" s="75">
        <f t="shared" ca="1" si="10"/>
        <v>2006.1037258638851</v>
      </c>
      <c r="P42" s="75">
        <f t="shared" ca="1" si="10"/>
        <v>3059.4655452530978</v>
      </c>
      <c r="Q42" s="75">
        <f t="shared" ca="1" si="10"/>
        <v>4216.8416773425433</v>
      </c>
      <c r="R42" s="75">
        <f t="shared" ca="1" si="10"/>
        <v>5474.332534503048</v>
      </c>
      <c r="S42" s="75">
        <f t="shared" ca="1" si="10"/>
        <v>6726.9965620049707</v>
      </c>
      <c r="T42" s="75">
        <f t="shared" ca="1" si="10"/>
        <v>7962.3590995677769</v>
      </c>
      <c r="U42" s="75">
        <f t="shared" ca="1" si="10"/>
        <v>9278.7332812820096</v>
      </c>
      <c r="V42" s="75">
        <f t="shared" ca="1" si="10"/>
        <v>10552.188330828265</v>
      </c>
      <c r="W42" s="75">
        <f t="shared" ca="1" si="10"/>
        <v>11802.642944079169</v>
      </c>
      <c r="X42" s="75">
        <f t="shared" ca="1" si="10"/>
        <v>13000.155749015365</v>
      </c>
      <c r="Y42" s="75">
        <f t="shared" ca="1" si="10"/>
        <v>14131.572725272441</v>
      </c>
      <c r="Z42" s="75">
        <f t="shared" ca="1" si="10"/>
        <v>15116.447326144264</v>
      </c>
      <c r="AA42" s="75">
        <f t="shared" ca="1" si="10"/>
        <v>16005.914969842164</v>
      </c>
      <c r="AB42" s="75">
        <f t="shared" ca="1" si="10"/>
        <v>16724.905917351924</v>
      </c>
    </row>
    <row r="43" spans="3:28">
      <c r="C43" s="117" t="s">
        <v>146</v>
      </c>
      <c r="D43" s="131">
        <f t="shared" ref="D43:L43" si="11">SUM(D40:D42)</f>
        <v>11281.865</v>
      </c>
      <c r="E43" s="131">
        <f t="shared" si="11"/>
        <v>387.19600000000003</v>
      </c>
      <c r="F43" s="131">
        <f t="shared" si="11"/>
        <v>636.50399999999979</v>
      </c>
      <c r="G43" s="131">
        <f t="shared" si="11"/>
        <v>684.04199999999992</v>
      </c>
      <c r="H43" s="131">
        <f t="shared" si="11"/>
        <v>988.78499999999997</v>
      </c>
      <c r="I43" s="131">
        <f t="shared" si="11"/>
        <v>365.96300000000031</v>
      </c>
      <c r="J43" s="131">
        <f t="shared" si="11"/>
        <v>386.03500000000031</v>
      </c>
      <c r="K43" s="51">
        <f t="shared" si="11"/>
        <v>309.6220000000003</v>
      </c>
      <c r="L43" s="51">
        <f t="shared" si="11"/>
        <v>637.34400000000016</v>
      </c>
      <c r="M43" s="51">
        <f t="shared" ref="M43:AB43" si="12">SUM(M40:M42)</f>
        <v>1057.7689999999998</v>
      </c>
      <c r="N43" s="51">
        <f t="shared" ca="1" si="12"/>
        <v>2006.1037258638851</v>
      </c>
      <c r="O43" s="51">
        <f t="shared" ca="1" si="12"/>
        <v>3059.4655452530978</v>
      </c>
      <c r="P43" s="51">
        <f t="shared" ca="1" si="12"/>
        <v>4216.8416773425433</v>
      </c>
      <c r="Q43" s="51">
        <f t="shared" ca="1" si="12"/>
        <v>5474.332534503048</v>
      </c>
      <c r="R43" s="51">
        <f t="shared" ca="1" si="12"/>
        <v>6726.9965620049707</v>
      </c>
      <c r="S43" s="51">
        <f t="shared" ca="1" si="12"/>
        <v>7962.3590995677769</v>
      </c>
      <c r="T43" s="51">
        <f t="shared" ca="1" si="12"/>
        <v>9278.7332812820096</v>
      </c>
      <c r="U43" s="51">
        <f t="shared" ca="1" si="12"/>
        <v>10552.188330828265</v>
      </c>
      <c r="V43" s="51">
        <f t="shared" ca="1" si="12"/>
        <v>11802.642944079169</v>
      </c>
      <c r="W43" s="51">
        <f t="shared" ca="1" si="12"/>
        <v>13000.155749015365</v>
      </c>
      <c r="X43" s="51">
        <f t="shared" ca="1" si="12"/>
        <v>14131.572725272441</v>
      </c>
      <c r="Y43" s="51">
        <f t="shared" ca="1" si="12"/>
        <v>15116.447326144264</v>
      </c>
      <c r="Z43" s="51">
        <f t="shared" ca="1" si="12"/>
        <v>16005.914969842164</v>
      </c>
      <c r="AA43" s="51">
        <f t="shared" ca="1" si="12"/>
        <v>16724.905917351924</v>
      </c>
      <c r="AB43" s="51">
        <f t="shared" ca="1" si="12"/>
        <v>17359.000227735502</v>
      </c>
    </row>
    <row r="44" spans="3:28" ht="14.4">
      <c r="C44" s="132" t="s">
        <v>121</v>
      </c>
      <c r="D44" s="69"/>
      <c r="E44" s="69">
        <f>E43-'Cintas BS'!E9</f>
        <v>0</v>
      </c>
      <c r="F44" s="69">
        <f>F43-'Cintas BS'!F9</f>
        <v>0</v>
      </c>
      <c r="G44" s="69">
        <f>G43-'Cintas BS'!G9</f>
        <v>0</v>
      </c>
      <c r="H44" s="69">
        <f>H43-'Cintas BS'!H9</f>
        <v>0</v>
      </c>
      <c r="I44" s="69">
        <f>I43-'Cintas BS'!I9</f>
        <v>0</v>
      </c>
      <c r="J44" s="69">
        <f>J43-'Cintas BS'!J9</f>
        <v>0</v>
      </c>
      <c r="K44" s="69">
        <f>K43-'Cintas BS'!K9</f>
        <v>0</v>
      </c>
      <c r="L44" s="69">
        <f>L43-'Cintas BS'!L9</f>
        <v>0</v>
      </c>
      <c r="M44" s="69">
        <f>M43-'Cintas BS'!M9</f>
        <v>0</v>
      </c>
      <c r="N44" s="91">
        <f ca="1">N43-'Cintas BS'!N9</f>
        <v>0</v>
      </c>
      <c r="O44" s="91">
        <f ca="1">O43-'Cintas BS'!O9</f>
        <v>0</v>
      </c>
      <c r="P44" s="91">
        <f ca="1">P43-'Cintas BS'!P9</f>
        <v>0</v>
      </c>
      <c r="Q44" s="91">
        <f ca="1">Q43-'Cintas BS'!Q9</f>
        <v>0</v>
      </c>
      <c r="R44" s="91">
        <f ca="1">R43-'Cintas BS'!R9</f>
        <v>0</v>
      </c>
      <c r="S44" s="91">
        <f ca="1">S43-'Cintas BS'!S9</f>
        <v>0</v>
      </c>
      <c r="T44" s="91">
        <f ca="1">T43-'Cintas BS'!T9</f>
        <v>0</v>
      </c>
      <c r="U44" s="91">
        <f ca="1">U43-'Cintas BS'!U9</f>
        <v>0</v>
      </c>
      <c r="V44" s="91">
        <f ca="1">V43-'Cintas BS'!V9</f>
        <v>0</v>
      </c>
      <c r="W44" s="91">
        <f ca="1">W43-'Cintas BS'!W9</f>
        <v>0</v>
      </c>
      <c r="X44" s="91">
        <f ca="1">X43-'Cintas BS'!X9</f>
        <v>0</v>
      </c>
      <c r="Y44" s="91">
        <f ca="1">Y43-'Cintas BS'!Y9</f>
        <v>0</v>
      </c>
      <c r="Z44" s="91">
        <f ca="1">Z43-'Cintas BS'!Z9</f>
        <v>0</v>
      </c>
      <c r="AA44" s="91">
        <f ca="1">AA43-'Cintas BS'!AA9</f>
        <v>0</v>
      </c>
      <c r="AB44" s="91">
        <f ca="1">AB43-'Cintas BS'!AB9</f>
        <v>0</v>
      </c>
    </row>
    <row r="45" spans="3:28"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3:28"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3:28">
      <c r="C47" s="1" t="s">
        <v>173</v>
      </c>
      <c r="I47" s="239">
        <f>I11/'Cintas PNL'!AG$23</f>
        <v>7.9208426496986169E-3</v>
      </c>
      <c r="J47" s="239">
        <f>J11/'Cintas PNL'!AL$23</f>
        <v>8.0861534583766045E-3</v>
      </c>
      <c r="K47" s="239">
        <f>K11/'Cintas PNL'!AQ$23</f>
        <v>8.0558584648124029E-3</v>
      </c>
      <c r="L47" s="239">
        <f>L11/'Cintas PNL'!AV$23</f>
        <v>7.0969917581083222E-3</v>
      </c>
      <c r="M47" s="239">
        <f>M11/'Cintas PNL'!BA$23</f>
        <v>7.9003472294206165E-3</v>
      </c>
      <c r="N47" s="242">
        <f>AVERAGE(I47:M47)</f>
        <v>7.8120387120833136E-3</v>
      </c>
      <c r="O47" s="242">
        <f>N47</f>
        <v>7.8120387120833136E-3</v>
      </c>
      <c r="P47" s="242">
        <f t="shared" ref="P47:AB47" si="13">O47</f>
        <v>7.8120387120833136E-3</v>
      </c>
      <c r="Q47" s="242">
        <f t="shared" si="13"/>
        <v>7.8120387120833136E-3</v>
      </c>
      <c r="R47" s="242">
        <f t="shared" si="13"/>
        <v>7.8120387120833136E-3</v>
      </c>
      <c r="S47" s="242">
        <f t="shared" si="13"/>
        <v>7.8120387120833136E-3</v>
      </c>
      <c r="T47" s="242">
        <f t="shared" si="13"/>
        <v>7.8120387120833136E-3</v>
      </c>
      <c r="U47" s="242">
        <f t="shared" si="13"/>
        <v>7.8120387120833136E-3</v>
      </c>
      <c r="V47" s="242">
        <f t="shared" si="13"/>
        <v>7.8120387120833136E-3</v>
      </c>
      <c r="W47" s="242">
        <f t="shared" si="13"/>
        <v>7.8120387120833136E-3</v>
      </c>
      <c r="X47" s="242">
        <f t="shared" si="13"/>
        <v>7.8120387120833136E-3</v>
      </c>
      <c r="Y47" s="242">
        <f t="shared" si="13"/>
        <v>7.8120387120833136E-3</v>
      </c>
      <c r="Z47" s="242">
        <f t="shared" si="13"/>
        <v>7.8120387120833136E-3</v>
      </c>
      <c r="AA47" s="242">
        <f t="shared" si="13"/>
        <v>7.8120387120833136E-3</v>
      </c>
      <c r="AB47" s="242">
        <f t="shared" si="13"/>
        <v>7.8120387120833136E-3</v>
      </c>
    </row>
    <row r="48" spans="3:28">
      <c r="C48" s="1" t="s">
        <v>174</v>
      </c>
      <c r="I48" s="239">
        <f>I12/'Cintas PNL'!AG$23</f>
        <v>6.8545598609652189E-2</v>
      </c>
      <c r="J48" s="239">
        <f>J12/'Cintas PNL'!AL$23</f>
        <v>9.394307629674066E-2</v>
      </c>
      <c r="K48" s="239">
        <f>K12/'Cintas PNL'!AQ$23</f>
        <v>0.10656071482588915</v>
      </c>
      <c r="L48" s="239">
        <f>L12/'Cintas PNL'!AV$23</f>
        <v>0.16413192762752224</v>
      </c>
      <c r="M48" s="239">
        <f>M12/'Cintas PNL'!BA$23</f>
        <v>0.10982553064922636</v>
      </c>
      <c r="N48" s="242">
        <f>AVERAGE(I48:M48)</f>
        <v>0.10860136960180614</v>
      </c>
      <c r="O48" s="242">
        <f t="shared" ref="O48:AB49" si="14">N48</f>
        <v>0.10860136960180614</v>
      </c>
      <c r="P48" s="242">
        <f t="shared" si="14"/>
        <v>0.10860136960180614</v>
      </c>
      <c r="Q48" s="242">
        <f t="shared" si="14"/>
        <v>0.10860136960180614</v>
      </c>
      <c r="R48" s="242">
        <f t="shared" si="14"/>
        <v>0.10860136960180614</v>
      </c>
      <c r="S48" s="242">
        <f t="shared" si="14"/>
        <v>0.10860136960180614</v>
      </c>
      <c r="T48" s="242">
        <f t="shared" si="14"/>
        <v>0.10860136960180614</v>
      </c>
      <c r="U48" s="242">
        <f t="shared" si="14"/>
        <v>0.10860136960180614</v>
      </c>
      <c r="V48" s="242">
        <f t="shared" si="14"/>
        <v>0.10860136960180614</v>
      </c>
      <c r="W48" s="242">
        <f t="shared" si="14"/>
        <v>0.10860136960180614</v>
      </c>
      <c r="X48" s="242">
        <f t="shared" si="14"/>
        <v>0.10860136960180614</v>
      </c>
      <c r="Y48" s="242">
        <f t="shared" si="14"/>
        <v>0.10860136960180614</v>
      </c>
      <c r="Z48" s="242">
        <f t="shared" si="14"/>
        <v>0.10860136960180614</v>
      </c>
      <c r="AA48" s="242">
        <f t="shared" si="14"/>
        <v>0.10860136960180614</v>
      </c>
      <c r="AB48" s="242">
        <f t="shared" si="14"/>
        <v>0.10860136960180614</v>
      </c>
    </row>
    <row r="49" spans="3:28">
      <c r="C49" s="1" t="s">
        <v>176</v>
      </c>
      <c r="I49" s="239">
        <f>I25*-1/'Cintas PNL'!AG$23</f>
        <v>1.5961311125941131E-2</v>
      </c>
      <c r="J49" s="239">
        <f>J25*-1/'Cintas PNL'!AL$23</f>
        <v>5.2511501563298299E-2</v>
      </c>
      <c r="K49" s="239">
        <f>K25*-1/'Cintas PNL'!AQ$23</f>
        <v>5.8754406580493523E-2</v>
      </c>
      <c r="L49" s="239">
        <f>L25*-1/'Cintas PNL'!AV$23</f>
        <v>3.7238159074939374E-2</v>
      </c>
      <c r="M49" s="239">
        <f>M25*-1/'Cintas PNL'!BA$23</f>
        <v>4.7809095320758839E-2</v>
      </c>
      <c r="N49" s="242">
        <f>AVERAGE(I49:M49)</f>
        <v>4.2454894733086238E-2</v>
      </c>
      <c r="O49" s="242">
        <f t="shared" si="14"/>
        <v>4.2454894733086238E-2</v>
      </c>
      <c r="P49" s="242">
        <f t="shared" si="14"/>
        <v>4.2454894733086238E-2</v>
      </c>
      <c r="Q49" s="242">
        <f t="shared" si="14"/>
        <v>4.2454894733086238E-2</v>
      </c>
      <c r="R49" s="242">
        <f t="shared" si="14"/>
        <v>4.2454894733086238E-2</v>
      </c>
      <c r="S49" s="242">
        <f t="shared" si="14"/>
        <v>4.2454894733086238E-2</v>
      </c>
      <c r="T49" s="242">
        <f t="shared" si="14"/>
        <v>4.2454894733086238E-2</v>
      </c>
      <c r="U49" s="242">
        <f t="shared" si="14"/>
        <v>4.2454894733086238E-2</v>
      </c>
      <c r="V49" s="242">
        <f t="shared" si="14"/>
        <v>4.2454894733086238E-2</v>
      </c>
      <c r="W49" s="242">
        <f t="shared" si="14"/>
        <v>4.2454894733086238E-2</v>
      </c>
      <c r="X49" s="242">
        <f t="shared" si="14"/>
        <v>4.2454894733086238E-2</v>
      </c>
      <c r="Y49" s="242">
        <f t="shared" si="14"/>
        <v>4.2454894733086238E-2</v>
      </c>
      <c r="Z49" s="242">
        <f t="shared" si="14"/>
        <v>4.2454894733086238E-2</v>
      </c>
      <c r="AA49" s="242">
        <f t="shared" si="14"/>
        <v>4.2454894733086238E-2</v>
      </c>
      <c r="AB49" s="242">
        <f t="shared" si="14"/>
        <v>4.2454894733086238E-2</v>
      </c>
    </row>
    <row r="50" spans="3:28">
      <c r="C50" s="1" t="s">
        <v>175</v>
      </c>
      <c r="I50" s="239">
        <f>I26*-1/'Cintas PNL'!AG$23</f>
        <v>6.5101987737680722E-3</v>
      </c>
      <c r="J50" s="239">
        <f>J26*-1/'Cintas PNL'!AL$23</f>
        <v>1.7884799650088067E-2</v>
      </c>
      <c r="K50" s="239">
        <f>K26*-1/'Cintas PNL'!AQ$23</f>
        <v>1.0772522610662945E-2</v>
      </c>
      <c r="L50" s="239">
        <f>L26*-1/'Cintas PNL'!AV$23</f>
        <v>1.856588216736263E-2</v>
      </c>
      <c r="M50" s="239">
        <f>M26*-1/'Cintas PNL'!BA$23</f>
        <v>6.3480324441828814E-3</v>
      </c>
      <c r="N50" s="242">
        <v>6.0000000000000001E-3</v>
      </c>
      <c r="O50" s="242">
        <v>6.0000000000000001E-3</v>
      </c>
      <c r="P50" s="242">
        <v>6.0000000000000001E-3</v>
      </c>
      <c r="Q50" s="242">
        <v>6.0000000000000001E-3</v>
      </c>
      <c r="R50" s="242">
        <v>6.0000000000000001E-3</v>
      </c>
      <c r="S50" s="242">
        <v>6.0000000000000001E-3</v>
      </c>
      <c r="T50" s="242">
        <v>6.0000000000000001E-3</v>
      </c>
      <c r="U50" s="242">
        <v>6.0000000000000001E-3</v>
      </c>
      <c r="V50" s="242">
        <v>6.0000000000000001E-3</v>
      </c>
      <c r="W50" s="242">
        <v>6.0000000000000001E-3</v>
      </c>
      <c r="X50" s="242">
        <v>6.0000000000000001E-3</v>
      </c>
      <c r="Y50" s="242">
        <v>6.0000000000000001E-3</v>
      </c>
      <c r="Z50" s="242">
        <v>6.0000000000000001E-3</v>
      </c>
      <c r="AA50" s="242">
        <v>6.0000000000000001E-3</v>
      </c>
      <c r="AB50" s="242">
        <v>6.0000000000000001E-3</v>
      </c>
    </row>
  </sheetData>
  <phoneticPr fontId="40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topLeftCell="A27" workbookViewId="0">
      <selection activeCell="T50" sqref="T50"/>
    </sheetView>
  </sheetViews>
  <sheetFormatPr defaultRowHeight="14.4" outlineLevelCol="1"/>
  <cols>
    <col min="1" max="1" width="24.77734375" customWidth="1"/>
    <col min="2" max="11" width="8.88671875" hidden="1" customWidth="1" outlineLevel="1"/>
    <col min="12" max="18" width="8.88671875" outlineLevel="1"/>
    <col min="23" max="23" width="12" bestFit="1" customWidth="1"/>
  </cols>
  <sheetData>
    <row r="1" spans="1:37">
      <c r="A1" t="s">
        <v>373</v>
      </c>
      <c r="C1" t="s">
        <v>374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375</v>
      </c>
    </row>
    <row r="4" spans="1:37" s="485" customFormat="1">
      <c r="A4" s="483" t="s">
        <v>364</v>
      </c>
      <c r="L4" s="485">
        <v>2569</v>
      </c>
      <c r="M4" s="485">
        <v>2735</v>
      </c>
      <c r="N4" s="485">
        <v>2835</v>
      </c>
      <c r="O4" s="485">
        <f ca="1">O5*O19</f>
        <v>0</v>
      </c>
      <c r="P4" s="485">
        <f ca="1">P5*P19</f>
        <v>0</v>
      </c>
      <c r="Q4" s="485">
        <v>2692</v>
      </c>
      <c r="R4" s="485">
        <v>2912</v>
      </c>
      <c r="S4" s="485">
        <v>3044</v>
      </c>
      <c r="T4" s="485">
        <f>T5*T19</f>
        <v>3304.8720000000003</v>
      </c>
      <c r="U4" s="485">
        <f>U5*U19</f>
        <v>3541.3070000000002</v>
      </c>
      <c r="V4" s="485">
        <f>V5*V19</f>
        <v>3776.85</v>
      </c>
      <c r="W4" s="485">
        <f>4202490/1000</f>
        <v>4202.49</v>
      </c>
      <c r="X4" s="485">
        <f>5247124/1000</f>
        <v>5247.1239999999998</v>
      </c>
      <c r="Y4" s="485">
        <f>5552430/1000</f>
        <v>5552.43</v>
      </c>
      <c r="Z4" s="485">
        <f>5643484/1000</f>
        <v>5643.4840000000004</v>
      </c>
      <c r="AA4" s="485">
        <f>5689632/1000</f>
        <v>5689.6319999999996</v>
      </c>
      <c r="AB4" s="485">
        <f>6226980/1000</f>
        <v>6226.98</v>
      </c>
      <c r="AC4" s="485">
        <v>6897</v>
      </c>
    </row>
    <row r="5" spans="1:37" s="484" customFormat="1">
      <c r="A5" s="484" t="s">
        <v>365</v>
      </c>
      <c r="B5" s="484">
        <f t="shared" ref="B5:K5" si="3">IFERROR(B4/B19, 0)</f>
        <v>0</v>
      </c>
      <c r="C5" s="484">
        <f t="shared" si="3"/>
        <v>0</v>
      </c>
      <c r="D5" s="484">
        <f t="shared" si="3"/>
        <v>0</v>
      </c>
      <c r="E5" s="484">
        <f t="shared" si="3"/>
        <v>0</v>
      </c>
      <c r="F5" s="484">
        <f t="shared" si="3"/>
        <v>0</v>
      </c>
      <c r="G5" s="484">
        <f t="shared" si="3"/>
        <v>0</v>
      </c>
      <c r="H5" s="484">
        <f t="shared" si="3"/>
        <v>0</v>
      </c>
      <c r="I5" s="484">
        <f t="shared" si="3"/>
        <v>0</v>
      </c>
      <c r="J5" s="484">
        <f t="shared" si="3"/>
        <v>0</v>
      </c>
      <c r="K5" s="484">
        <f t="shared" si="3"/>
        <v>0</v>
      </c>
      <c r="T5" s="484">
        <v>0.78800000000000003</v>
      </c>
      <c r="U5" s="484">
        <v>0.79100000000000004</v>
      </c>
      <c r="V5" s="484">
        <v>0.77</v>
      </c>
      <c r="W5" s="484">
        <f t="shared" ref="W5:AD5" ca="1" si="4">IFERROR(W4/W19, 0)</f>
        <v>0.7612973443385519</v>
      </c>
      <c r="X5" s="484">
        <f t="shared" si="4"/>
        <v>0.78416288443173821</v>
      </c>
      <c r="Y5" s="484">
        <f t="shared" si="4"/>
        <v>0.78133843377980061</v>
      </c>
      <c r="Z5" s="484">
        <f t="shared" si="4"/>
        <v>0.79652736513618005</v>
      </c>
      <c r="AA5" s="484">
        <f t="shared" si="4"/>
        <v>0.79951660544605796</v>
      </c>
      <c r="AB5" s="484">
        <f t="shared" si="4"/>
        <v>0.79279553181193008</v>
      </c>
      <c r="AC5" s="484">
        <f t="shared" si="4"/>
        <v>0.87882262996941896</v>
      </c>
      <c r="AD5" s="484">
        <f t="shared" si="4"/>
        <v>0</v>
      </c>
    </row>
    <row r="6" spans="1:37" s="484" customFormat="1">
      <c r="A6" s="484" t="s">
        <v>366</v>
      </c>
      <c r="B6" s="484">
        <f t="shared" ref="B6:AD6" si="5">IFERROR((B4-A4)/A4,0)</f>
        <v>0</v>
      </c>
      <c r="C6" s="484">
        <f t="shared" si="5"/>
        <v>0</v>
      </c>
      <c r="D6" s="484">
        <f t="shared" si="5"/>
        <v>0</v>
      </c>
      <c r="E6" s="484">
        <f t="shared" si="5"/>
        <v>0</v>
      </c>
      <c r="F6" s="484">
        <f t="shared" si="5"/>
        <v>0</v>
      </c>
      <c r="G6" s="484">
        <f t="shared" si="5"/>
        <v>0</v>
      </c>
      <c r="H6" s="484">
        <f t="shared" si="5"/>
        <v>0</v>
      </c>
      <c r="I6" s="484">
        <f t="shared" si="5"/>
        <v>0</v>
      </c>
      <c r="J6" s="484">
        <f t="shared" si="5"/>
        <v>0</v>
      </c>
      <c r="K6" s="484">
        <f t="shared" si="5"/>
        <v>0</v>
      </c>
      <c r="L6" s="484">
        <f t="shared" si="5"/>
        <v>0</v>
      </c>
      <c r="M6" s="484">
        <f t="shared" si="5"/>
        <v>6.4616582327753996E-2</v>
      </c>
      <c r="N6" s="484">
        <f t="shared" si="5"/>
        <v>3.6563071297989032E-2</v>
      </c>
      <c r="O6" s="484">
        <f t="shared" ca="1" si="5"/>
        <v>-1</v>
      </c>
      <c r="P6" s="484">
        <f t="shared" ca="1" si="5"/>
        <v>0</v>
      </c>
      <c r="Q6" s="484">
        <f t="shared" ca="1" si="5"/>
        <v>0</v>
      </c>
      <c r="R6" s="484">
        <f t="shared" si="5"/>
        <v>8.1723625557206539E-2</v>
      </c>
      <c r="S6" s="484">
        <f t="shared" si="5"/>
        <v>4.5329670329670328E-2</v>
      </c>
      <c r="T6" s="484">
        <f t="shared" si="5"/>
        <v>8.5700394218134135E-2</v>
      </c>
      <c r="U6" s="484">
        <f t="shared" si="5"/>
        <v>7.1541348651324443E-2</v>
      </c>
      <c r="V6" s="484">
        <f t="shared" si="5"/>
        <v>6.651301341566819E-2</v>
      </c>
      <c r="W6" s="484">
        <f t="shared" si="5"/>
        <v>0.1126970888438778</v>
      </c>
      <c r="X6" s="484">
        <f t="shared" si="5"/>
        <v>0.24857501148128849</v>
      </c>
      <c r="Y6" s="484">
        <f t="shared" si="5"/>
        <v>5.818539832487292E-2</v>
      </c>
      <c r="Z6" s="484">
        <f t="shared" si="5"/>
        <v>1.6398946047046083E-2</v>
      </c>
      <c r="AA6" s="484">
        <f t="shared" si="5"/>
        <v>8.1772181864960061E-3</v>
      </c>
      <c r="AB6" s="484">
        <f t="shared" si="5"/>
        <v>9.4443366460256126E-2</v>
      </c>
      <c r="AC6" s="484">
        <f t="shared" si="5"/>
        <v>0.1075995105171368</v>
      </c>
      <c r="AD6" s="484">
        <f t="shared" si="5"/>
        <v>-1</v>
      </c>
    </row>
    <row r="7" spans="1:37" s="485" customFormat="1">
      <c r="A7" s="483" t="s">
        <v>367</v>
      </c>
      <c r="L7" s="485">
        <v>285</v>
      </c>
      <c r="M7" s="485">
        <v>362</v>
      </c>
      <c r="N7" s="485">
        <v>404</v>
      </c>
      <c r="O7" s="485">
        <f ca="1">O8*O19</f>
        <v>0</v>
      </c>
      <c r="P7" s="485">
        <f t="shared" ref="P7:W7" ca="1" si="6">P8*P19</f>
        <v>0</v>
      </c>
      <c r="Q7" s="485">
        <v>378</v>
      </c>
      <c r="R7" s="485">
        <v>416</v>
      </c>
      <c r="S7" s="485">
        <v>461</v>
      </c>
      <c r="T7" s="485">
        <f t="shared" si="6"/>
        <v>293.58000000000004</v>
      </c>
      <c r="U7" s="485">
        <f t="shared" si="6"/>
        <v>326.82099999999997</v>
      </c>
      <c r="V7" s="485">
        <f t="shared" si="6"/>
        <v>461.07</v>
      </c>
      <c r="W7" s="485">
        <f t="shared" ca="1" si="6"/>
        <v>461.07</v>
      </c>
      <c r="X7" s="485">
        <f>564706/1000</f>
        <v>564.70600000000002</v>
      </c>
      <c r="Y7" s="485">
        <f>619470/1000</f>
        <v>619.47</v>
      </c>
      <c r="Z7" s="485">
        <f>708569/1000</f>
        <v>708.56899999999996</v>
      </c>
      <c r="AA7" s="485">
        <f>784291/1000</f>
        <v>784.29100000000005</v>
      </c>
      <c r="AB7" s="485">
        <f>832458/1000</f>
        <v>832.45799999999997</v>
      </c>
      <c r="AC7" s="485">
        <v>951</v>
      </c>
    </row>
    <row r="8" spans="1:37" s="484" customFormat="1">
      <c r="A8" s="484" t="s">
        <v>184</v>
      </c>
      <c r="B8" s="484">
        <f t="shared" ref="B8:K8" si="7">IFERROR(B7/B19, 0)</f>
        <v>0</v>
      </c>
      <c r="C8" s="484">
        <f t="shared" si="7"/>
        <v>0</v>
      </c>
      <c r="D8" s="484">
        <f t="shared" si="7"/>
        <v>0</v>
      </c>
      <c r="E8" s="484">
        <f t="shared" si="7"/>
        <v>0</v>
      </c>
      <c r="F8" s="484">
        <f t="shared" si="7"/>
        <v>0</v>
      </c>
      <c r="G8" s="484">
        <f t="shared" si="7"/>
        <v>0</v>
      </c>
      <c r="H8" s="484">
        <f t="shared" si="7"/>
        <v>0</v>
      </c>
      <c r="I8" s="484">
        <f t="shared" si="7"/>
        <v>0</v>
      </c>
      <c r="J8" s="484">
        <f t="shared" si="7"/>
        <v>0</v>
      </c>
      <c r="K8" s="484">
        <f t="shared" si="7"/>
        <v>0</v>
      </c>
      <c r="T8" s="484">
        <v>7.0000000000000007E-2</v>
      </c>
      <c r="U8" s="484">
        <v>7.2999999999999995E-2</v>
      </c>
      <c r="V8" s="484">
        <v>9.4E-2</v>
      </c>
      <c r="W8" s="484">
        <f t="shared" ref="W8:AD8" ca="1" si="8">IFERROR(W7/W19, 0)</f>
        <v>8.4244380510454409E-2</v>
      </c>
      <c r="X8" s="484">
        <f t="shared" si="8"/>
        <v>8.4393181067554182E-2</v>
      </c>
      <c r="Y8" s="484">
        <f t="shared" si="8"/>
        <v>8.7171872418665905E-2</v>
      </c>
      <c r="Z8" s="484">
        <f t="shared" si="8"/>
        <v>0.10000818618200705</v>
      </c>
      <c r="AA8" s="484">
        <f t="shared" si="8"/>
        <v>0.11020988317028137</v>
      </c>
      <c r="AB8" s="484">
        <f t="shared" si="8"/>
        <v>0.10598540268655042</v>
      </c>
      <c r="AC8" s="484">
        <f t="shared" si="8"/>
        <v>0.12117737003058104</v>
      </c>
      <c r="AD8" s="484">
        <f t="shared" si="8"/>
        <v>0</v>
      </c>
    </row>
    <row r="9" spans="1:37" s="484" customFormat="1">
      <c r="A9" s="484" t="s">
        <v>366</v>
      </c>
      <c r="B9" s="484">
        <f t="shared" ref="B9:AD9" si="9">IFERROR((B7-A7)/A7,0)</f>
        <v>0</v>
      </c>
      <c r="C9" s="484">
        <f t="shared" si="9"/>
        <v>0</v>
      </c>
      <c r="D9" s="484">
        <f t="shared" si="9"/>
        <v>0</v>
      </c>
      <c r="E9" s="484">
        <f t="shared" si="9"/>
        <v>0</v>
      </c>
      <c r="F9" s="484">
        <f t="shared" si="9"/>
        <v>0</v>
      </c>
      <c r="G9" s="484">
        <f t="shared" si="9"/>
        <v>0</v>
      </c>
      <c r="H9" s="484">
        <f t="shared" si="9"/>
        <v>0</v>
      </c>
      <c r="I9" s="484">
        <f t="shared" si="9"/>
        <v>0</v>
      </c>
      <c r="J9" s="484">
        <f t="shared" si="9"/>
        <v>0</v>
      </c>
      <c r="K9" s="484">
        <f t="shared" si="9"/>
        <v>0</v>
      </c>
      <c r="L9" s="484">
        <f t="shared" si="9"/>
        <v>0</v>
      </c>
      <c r="M9" s="484">
        <f t="shared" si="9"/>
        <v>0.27017543859649124</v>
      </c>
      <c r="N9" s="484">
        <f t="shared" si="9"/>
        <v>0.11602209944751381</v>
      </c>
      <c r="O9" s="484">
        <f t="shared" ca="1" si="9"/>
        <v>-1</v>
      </c>
      <c r="P9" s="484">
        <f t="shared" ca="1" si="9"/>
        <v>0</v>
      </c>
      <c r="Q9" s="484">
        <f t="shared" ca="1" si="9"/>
        <v>0</v>
      </c>
      <c r="R9" s="484">
        <f t="shared" si="9"/>
        <v>0.10052910052910052</v>
      </c>
      <c r="S9" s="484">
        <f t="shared" si="9"/>
        <v>0.10817307692307693</v>
      </c>
      <c r="T9" s="484">
        <f t="shared" si="9"/>
        <v>-0.36316702819956609</v>
      </c>
      <c r="U9" s="484">
        <f t="shared" si="9"/>
        <v>0.11322637781865223</v>
      </c>
      <c r="V9" s="484">
        <f t="shared" si="9"/>
        <v>0.41077225759666619</v>
      </c>
      <c r="W9" s="484">
        <f t="shared" ca="1" si="9"/>
        <v>0</v>
      </c>
      <c r="X9" s="484">
        <f t="shared" ca="1" si="9"/>
        <v>0.22477281106990268</v>
      </c>
      <c r="Y9" s="484">
        <f t="shared" si="9"/>
        <v>9.6977896462938251E-2</v>
      </c>
      <c r="Z9" s="484">
        <f t="shared" si="9"/>
        <v>0.14383101683697341</v>
      </c>
      <c r="AA9" s="484">
        <f t="shared" si="9"/>
        <v>0.10686609208136413</v>
      </c>
      <c r="AB9" s="484">
        <f t="shared" si="9"/>
        <v>6.1414704491062518E-2</v>
      </c>
      <c r="AC9" s="484">
        <f t="shared" si="9"/>
        <v>0.14239997693577339</v>
      </c>
      <c r="AD9" s="484">
        <f t="shared" si="9"/>
        <v>-1</v>
      </c>
    </row>
    <row r="10" spans="1:37" s="485" customFormat="1" ht="22.2" customHeight="1">
      <c r="A10" s="485" t="s">
        <v>368</v>
      </c>
      <c r="B10" s="485">
        <f t="shared" ref="B10:S10" si="10">B13+B16</f>
        <v>0</v>
      </c>
      <c r="C10" s="485">
        <f t="shared" si="10"/>
        <v>0</v>
      </c>
      <c r="D10" s="485">
        <f t="shared" si="10"/>
        <v>0</v>
      </c>
      <c r="E10" s="485">
        <f t="shared" si="10"/>
        <v>0</v>
      </c>
      <c r="F10" s="485">
        <f t="shared" si="10"/>
        <v>0</v>
      </c>
      <c r="G10" s="485">
        <f t="shared" si="10"/>
        <v>0</v>
      </c>
      <c r="H10" s="485">
        <f t="shared" si="10"/>
        <v>0</v>
      </c>
      <c r="I10" s="485">
        <f t="shared" si="10"/>
        <v>0</v>
      </c>
      <c r="J10" s="485">
        <f t="shared" si="10"/>
        <v>0</v>
      </c>
      <c r="K10" s="485">
        <f t="shared" si="10"/>
        <v>0</v>
      </c>
      <c r="L10" s="485">
        <f t="shared" si="10"/>
        <v>485</v>
      </c>
      <c r="M10" s="485">
        <f t="shared" si="10"/>
        <v>501</v>
      </c>
      <c r="N10" s="485">
        <f t="shared" si="10"/>
        <v>517</v>
      </c>
      <c r="O10" s="485">
        <f t="shared" si="10"/>
        <v>0</v>
      </c>
      <c r="P10" s="485">
        <f t="shared" si="10"/>
        <v>0</v>
      </c>
      <c r="Q10" s="485">
        <f t="shared" si="10"/>
        <v>419</v>
      </c>
      <c r="R10" s="485">
        <f t="shared" si="10"/>
        <v>434</v>
      </c>
      <c r="S10" s="485">
        <f t="shared" si="10"/>
        <v>461</v>
      </c>
      <c r="T10" s="485">
        <f>T11*T19</f>
        <v>595.548</v>
      </c>
      <c r="U10" s="485">
        <f>U11*U19</f>
        <v>608.87200000000007</v>
      </c>
      <c r="V10" s="485">
        <f>V11*V19</f>
        <v>667.08</v>
      </c>
      <c r="W10" s="485">
        <v>613</v>
      </c>
      <c r="X10" s="485">
        <v>665</v>
      </c>
      <c r="Y10" s="485">
        <v>720</v>
      </c>
      <c r="Z10" s="485">
        <f>Z13+Z16</f>
        <v>733.05700000000002</v>
      </c>
      <c r="AA10" s="485">
        <f>AA13+AA16</f>
        <v>642.41699999999992</v>
      </c>
      <c r="AB10" s="485">
        <f>AB13+AB16</f>
        <v>795.02100000000007</v>
      </c>
      <c r="AC10" s="485">
        <v>967</v>
      </c>
      <c r="AD10" s="485">
        <f>AD13+AD16</f>
        <v>0</v>
      </c>
    </row>
    <row r="11" spans="1:37" s="484" customFormat="1">
      <c r="A11" s="484" t="s">
        <v>184</v>
      </c>
      <c r="B11" s="484">
        <f t="shared" ref="B11:K11" si="11">IFERROR(B10/B19,0)</f>
        <v>0</v>
      </c>
      <c r="C11" s="484">
        <f t="shared" si="11"/>
        <v>0</v>
      </c>
      <c r="D11" s="484">
        <f t="shared" si="11"/>
        <v>0</v>
      </c>
      <c r="E11" s="484">
        <f t="shared" si="11"/>
        <v>0</v>
      </c>
      <c r="F11" s="484">
        <f t="shared" si="11"/>
        <v>0</v>
      </c>
      <c r="G11" s="484">
        <f t="shared" si="11"/>
        <v>0</v>
      </c>
      <c r="H11" s="484">
        <f t="shared" si="11"/>
        <v>0</v>
      </c>
      <c r="I11" s="484">
        <f t="shared" si="11"/>
        <v>0</v>
      </c>
      <c r="J11" s="484">
        <f t="shared" si="11"/>
        <v>0</v>
      </c>
      <c r="K11" s="484">
        <f t="shared" si="11"/>
        <v>0</v>
      </c>
      <c r="T11" s="484">
        <v>0.14199999999999999</v>
      </c>
      <c r="U11" s="484">
        <v>0.13600000000000001</v>
      </c>
      <c r="V11" s="484">
        <v>0.13600000000000001</v>
      </c>
      <c r="W11" s="484">
        <f t="shared" ref="W11:AD11" ca="1" si="12">IFERROR(W10/W19,0)</f>
        <v>0.11104732481922203</v>
      </c>
      <c r="X11" s="484">
        <f t="shared" si="12"/>
        <v>9.9381740958876877E-2</v>
      </c>
      <c r="Y11" s="484">
        <f t="shared" si="12"/>
        <v>0.10131846278502502</v>
      </c>
      <c r="Z11" s="484">
        <f t="shared" si="12"/>
        <v>0.103464448681813</v>
      </c>
      <c r="AA11" s="484">
        <f t="shared" si="12"/>
        <v>9.0273511383660701E-2</v>
      </c>
      <c r="AB11" s="484">
        <f t="shared" si="12"/>
        <v>0.1012190655015196</v>
      </c>
      <c r="AC11" s="484">
        <f t="shared" si="12"/>
        <v>0.12321610601427115</v>
      </c>
      <c r="AD11" s="484">
        <f t="shared" si="12"/>
        <v>0</v>
      </c>
    </row>
    <row r="12" spans="1:37" s="484" customFormat="1">
      <c r="A12" s="484" t="s">
        <v>366</v>
      </c>
      <c r="B12" s="484">
        <f>IFERROR((B10-A10)/A10,0)</f>
        <v>0</v>
      </c>
      <c r="C12" s="484">
        <f t="shared" ref="C12:K12" si="13">IFERROR((C11-B11)/B11,0)</f>
        <v>0</v>
      </c>
      <c r="D12" s="484">
        <f t="shared" si="13"/>
        <v>0</v>
      </c>
      <c r="E12" s="484">
        <f t="shared" si="13"/>
        <v>0</v>
      </c>
      <c r="F12" s="484">
        <f t="shared" si="13"/>
        <v>0</v>
      </c>
      <c r="G12" s="484">
        <f t="shared" si="13"/>
        <v>0</v>
      </c>
      <c r="H12" s="484">
        <f t="shared" si="13"/>
        <v>0</v>
      </c>
      <c r="I12" s="484">
        <f t="shared" si="13"/>
        <v>0</v>
      </c>
      <c r="J12" s="484">
        <f t="shared" si="13"/>
        <v>0</v>
      </c>
      <c r="K12" s="484">
        <f t="shared" si="13"/>
        <v>0</v>
      </c>
      <c r="L12" s="484">
        <f>IFERROR((L10-K10)/K10,0)</f>
        <v>0</v>
      </c>
      <c r="M12" s="484">
        <f t="shared" ref="M12:W12" si="14">IFERROR((M10-L10)/L10,0)</f>
        <v>3.2989690721649485E-2</v>
      </c>
      <c r="N12" s="484">
        <f t="shared" si="14"/>
        <v>3.1936127744510975E-2</v>
      </c>
      <c r="O12" s="484">
        <f t="shared" si="14"/>
        <v>-1</v>
      </c>
      <c r="P12" s="484">
        <f t="shared" si="14"/>
        <v>0</v>
      </c>
      <c r="Q12" s="484">
        <f t="shared" si="14"/>
        <v>0</v>
      </c>
      <c r="R12" s="484">
        <f t="shared" si="14"/>
        <v>3.5799522673031027E-2</v>
      </c>
      <c r="S12" s="484">
        <f t="shared" si="14"/>
        <v>6.2211981566820278E-2</v>
      </c>
      <c r="T12" s="484">
        <f t="shared" si="14"/>
        <v>0.29186117136659434</v>
      </c>
      <c r="U12" s="484">
        <f t="shared" si="14"/>
        <v>2.2372671892106209E-2</v>
      </c>
      <c r="V12" s="484">
        <f t="shared" si="14"/>
        <v>9.5599731963368267E-2</v>
      </c>
      <c r="W12" s="484">
        <f t="shared" si="14"/>
        <v>-8.1069736763206862E-2</v>
      </c>
      <c r="X12" s="484">
        <f t="shared" ref="X12:AD12" ca="1" si="15">IFERROR((X11-W11)/W11,0)</f>
        <v>-0.10505056181529791</v>
      </c>
      <c r="Y12" s="484">
        <f t="shared" si="15"/>
        <v>1.9487702745613338E-2</v>
      </c>
      <c r="Z12" s="484">
        <f t="shared" si="15"/>
        <v>2.1180600630916396E-2</v>
      </c>
      <c r="AA12" s="484">
        <f t="shared" si="15"/>
        <v>-0.12749246206026515</v>
      </c>
      <c r="AB12" s="484">
        <f t="shared" si="15"/>
        <v>0.12124879103617121</v>
      </c>
      <c r="AC12" s="484">
        <f t="shared" si="15"/>
        <v>0.21732111834623985</v>
      </c>
      <c r="AD12" s="484">
        <f t="shared" si="15"/>
        <v>-1</v>
      </c>
    </row>
    <row r="13" spans="1:37" s="485" customFormat="1">
      <c r="A13" s="483" t="s">
        <v>369</v>
      </c>
      <c r="W13" s="487">
        <f>508233/1000</f>
        <v>508.233</v>
      </c>
      <c r="X13" s="487">
        <f>564706/1000</f>
        <v>564.70600000000002</v>
      </c>
      <c r="Y13" s="487">
        <f>619470/1000</f>
        <v>619.47</v>
      </c>
      <c r="Z13" s="485">
        <f>422688/1000</f>
        <v>422.68799999999999</v>
      </c>
      <c r="AA13" s="485">
        <f>446441/1000</f>
        <v>446.44099999999997</v>
      </c>
      <c r="AB13" s="485">
        <f>527517/1000</f>
        <v>527.51700000000005</v>
      </c>
    </row>
    <row r="14" spans="1:37" s="484" customFormat="1">
      <c r="A14" s="484" t="s">
        <v>184</v>
      </c>
      <c r="B14" s="484">
        <f t="shared" ref="B14:K14" si="16">IFERROR(B13/B19,0)</f>
        <v>0</v>
      </c>
      <c r="C14" s="484">
        <f t="shared" si="16"/>
        <v>0</v>
      </c>
      <c r="D14" s="484">
        <f t="shared" si="16"/>
        <v>0</v>
      </c>
      <c r="E14" s="484">
        <f t="shared" si="16"/>
        <v>0</v>
      </c>
      <c r="F14" s="484">
        <f t="shared" si="16"/>
        <v>0</v>
      </c>
      <c r="G14" s="484">
        <f t="shared" si="16"/>
        <v>0</v>
      </c>
      <c r="H14" s="484">
        <f t="shared" si="16"/>
        <v>0</v>
      </c>
      <c r="I14" s="484">
        <f t="shared" si="16"/>
        <v>0</v>
      </c>
      <c r="J14" s="484">
        <f t="shared" si="16"/>
        <v>0</v>
      </c>
      <c r="K14" s="484">
        <f t="shared" si="16"/>
        <v>0</v>
      </c>
      <c r="W14" s="488">
        <f t="shared" ref="W14:AD14" ca="1" si="17">IFERROR(W13/W19,0)</f>
        <v>9.2068376892084289E-2</v>
      </c>
      <c r="X14" s="488">
        <f t="shared" si="17"/>
        <v>8.4393181067554182E-2</v>
      </c>
      <c r="Y14" s="488">
        <f t="shared" si="17"/>
        <v>8.7171872418665905E-2</v>
      </c>
      <c r="Z14" s="484">
        <f t="shared" si="17"/>
        <v>5.9658636210305836E-2</v>
      </c>
      <c r="AA14" s="484">
        <f t="shared" si="17"/>
        <v>6.2734636062919985E-2</v>
      </c>
      <c r="AB14" s="484">
        <f t="shared" si="17"/>
        <v>6.7161468409218272E-2</v>
      </c>
      <c r="AC14" s="484">
        <f t="shared" si="17"/>
        <v>0</v>
      </c>
      <c r="AD14" s="484">
        <f t="shared" si="17"/>
        <v>0</v>
      </c>
    </row>
    <row r="15" spans="1:37" s="484" customFormat="1">
      <c r="A15" s="484" t="s">
        <v>366</v>
      </c>
      <c r="B15" s="484">
        <f t="shared" ref="B15:K15" si="18">IFERROR((B13-A13)/A13,0)</f>
        <v>0</v>
      </c>
      <c r="C15" s="484">
        <f t="shared" si="18"/>
        <v>0</v>
      </c>
      <c r="D15" s="484">
        <f t="shared" si="18"/>
        <v>0</v>
      </c>
      <c r="E15" s="484">
        <f t="shared" si="18"/>
        <v>0</v>
      </c>
      <c r="F15" s="484">
        <f t="shared" si="18"/>
        <v>0</v>
      </c>
      <c r="G15" s="484">
        <f t="shared" si="18"/>
        <v>0</v>
      </c>
      <c r="H15" s="484">
        <f t="shared" si="18"/>
        <v>0</v>
      </c>
      <c r="I15" s="484">
        <f t="shared" si="18"/>
        <v>0</v>
      </c>
      <c r="J15" s="484">
        <f t="shared" si="18"/>
        <v>0</v>
      </c>
      <c r="K15" s="484">
        <f t="shared" si="18"/>
        <v>0</v>
      </c>
      <c r="W15" s="488">
        <f>IFERROR((W13-K13)/K13,0)</f>
        <v>0</v>
      </c>
      <c r="X15" s="488">
        <f t="shared" ref="X15:AD15" si="19">IFERROR((X13-W13)/W13,0)</f>
        <v>0.11111635804837547</v>
      </c>
      <c r="Y15" s="488">
        <f t="shared" si="19"/>
        <v>9.6977896462938251E-2</v>
      </c>
      <c r="Z15" s="484">
        <f t="shared" si="19"/>
        <v>-0.31766187224562936</v>
      </c>
      <c r="AA15" s="484">
        <f t="shared" si="19"/>
        <v>5.6195113180407263E-2</v>
      </c>
      <c r="AB15" s="484">
        <f t="shared" si="19"/>
        <v>0.18160518411167451</v>
      </c>
      <c r="AC15" s="484">
        <f t="shared" si="19"/>
        <v>-1</v>
      </c>
      <c r="AD15" s="484">
        <f t="shared" si="19"/>
        <v>0</v>
      </c>
    </row>
    <row r="16" spans="1:37" s="485" customFormat="1">
      <c r="A16" s="483" t="s">
        <v>370</v>
      </c>
      <c r="L16" s="485">
        <v>485</v>
      </c>
      <c r="M16" s="485">
        <v>501</v>
      </c>
      <c r="N16" s="485">
        <v>517</v>
      </c>
      <c r="Q16" s="485">
        <v>419</v>
      </c>
      <c r="R16" s="485">
        <v>434</v>
      </c>
      <c r="S16" s="485">
        <v>461</v>
      </c>
      <c r="W16" s="487">
        <f>301213/1000</f>
        <v>301.21300000000002</v>
      </c>
      <c r="X16" s="487">
        <f>314834/1000</f>
        <v>314.834</v>
      </c>
      <c r="Y16" s="487">
        <f>314936/1000</f>
        <v>314.93599999999998</v>
      </c>
      <c r="Z16" s="485">
        <f>310369/1000</f>
        <v>310.36900000000003</v>
      </c>
      <c r="AA16" s="485">
        <f>195976/1000</f>
        <v>195.976</v>
      </c>
      <c r="AB16" s="485">
        <f>267504/1000</f>
        <v>267.50400000000002</v>
      </c>
    </row>
    <row r="17" spans="1:31" s="484" customFormat="1">
      <c r="A17" s="484" t="s">
        <v>184</v>
      </c>
      <c r="B17" s="484">
        <f t="shared" ref="B17:K17" si="20">IFERROR(B16/B19,0)</f>
        <v>0</v>
      </c>
      <c r="C17" s="484">
        <f t="shared" si="20"/>
        <v>0</v>
      </c>
      <c r="D17" s="484">
        <f t="shared" si="20"/>
        <v>0</v>
      </c>
      <c r="E17" s="484">
        <f t="shared" si="20"/>
        <v>0</v>
      </c>
      <c r="F17" s="484">
        <f t="shared" si="20"/>
        <v>0</v>
      </c>
      <c r="G17" s="484">
        <f t="shared" si="20"/>
        <v>0</v>
      </c>
      <c r="H17" s="484">
        <f t="shared" si="20"/>
        <v>0</v>
      </c>
      <c r="I17" s="484">
        <f t="shared" si="20"/>
        <v>0</v>
      </c>
      <c r="J17" s="484">
        <f t="shared" si="20"/>
        <v>0</v>
      </c>
      <c r="K17" s="484">
        <f t="shared" si="20"/>
        <v>0</v>
      </c>
      <c r="W17" s="488">
        <f t="shared" ref="W17:AD17" ca="1" si="21">IFERROR(W16/W19,0)</f>
        <v>5.5036117263529409E-2</v>
      </c>
      <c r="X17" s="488">
        <f t="shared" si="21"/>
        <v>4.7050753433153451E-2</v>
      </c>
      <c r="Y17" s="488">
        <f t="shared" si="21"/>
        <v>4.431782138286755E-2</v>
      </c>
      <c r="Z17" s="484">
        <f t="shared" si="21"/>
        <v>4.3805812471507152E-2</v>
      </c>
      <c r="AA17" s="484">
        <f t="shared" si="21"/>
        <v>2.753887532074072E-2</v>
      </c>
      <c r="AB17" s="484">
        <f t="shared" si="21"/>
        <v>3.4057597092301335E-2</v>
      </c>
      <c r="AC17" s="484">
        <f t="shared" si="21"/>
        <v>0</v>
      </c>
      <c r="AD17" s="484">
        <f t="shared" si="21"/>
        <v>0</v>
      </c>
    </row>
    <row r="18" spans="1:31" s="484" customFormat="1">
      <c r="A18" s="484" t="s">
        <v>366</v>
      </c>
      <c r="B18" s="484">
        <f t="shared" ref="B18:K18" si="22">IFERROR((B16-A16)/A16,0)</f>
        <v>0</v>
      </c>
      <c r="C18" s="484">
        <f t="shared" si="22"/>
        <v>0</v>
      </c>
      <c r="D18" s="484">
        <f t="shared" si="22"/>
        <v>0</v>
      </c>
      <c r="E18" s="484">
        <f t="shared" si="22"/>
        <v>0</v>
      </c>
      <c r="F18" s="484">
        <f t="shared" si="22"/>
        <v>0</v>
      </c>
      <c r="G18" s="484">
        <f t="shared" si="22"/>
        <v>0</v>
      </c>
      <c r="H18" s="484">
        <f t="shared" si="22"/>
        <v>0</v>
      </c>
      <c r="I18" s="484">
        <f t="shared" si="22"/>
        <v>0</v>
      </c>
      <c r="J18" s="484">
        <f t="shared" si="22"/>
        <v>0</v>
      </c>
      <c r="K18" s="484">
        <f t="shared" si="22"/>
        <v>0</v>
      </c>
      <c r="W18" s="488">
        <f>IFERROR((W16-K16)/K16,0)</f>
        <v>0</v>
      </c>
      <c r="X18" s="488">
        <f t="shared" ref="X18:AD18" si="23">IFERROR((X16-W16)/W16,0)</f>
        <v>4.5220491811442332E-2</v>
      </c>
      <c r="Y18" s="488">
        <f t="shared" si="23"/>
        <v>3.2398025626195217E-4</v>
      </c>
      <c r="Z18" s="484">
        <f t="shared" si="23"/>
        <v>-1.4501359006274134E-2</v>
      </c>
      <c r="AA18" s="484">
        <f t="shared" si="23"/>
        <v>-0.36857095908418697</v>
      </c>
      <c r="AB18" s="484">
        <f t="shared" si="23"/>
        <v>0.36498346736335074</v>
      </c>
      <c r="AC18" s="484">
        <f t="shared" si="23"/>
        <v>-1</v>
      </c>
      <c r="AD18" s="484">
        <f t="shared" si="23"/>
        <v>0</v>
      </c>
    </row>
    <row r="19" spans="1:31" s="485" customFormat="1">
      <c r="A19" s="485" t="s">
        <v>376</v>
      </c>
      <c r="B19" s="485">
        <f t="shared" ref="B19:K19" si="24">B4+B7+B13+B16</f>
        <v>0</v>
      </c>
      <c r="C19" s="485">
        <f t="shared" si="24"/>
        <v>0</v>
      </c>
      <c r="D19" s="485">
        <f t="shared" si="24"/>
        <v>0</v>
      </c>
      <c r="E19" s="485">
        <f t="shared" si="24"/>
        <v>0</v>
      </c>
      <c r="F19" s="485">
        <f t="shared" si="24"/>
        <v>0</v>
      </c>
      <c r="G19" s="485">
        <f t="shared" si="24"/>
        <v>0</v>
      </c>
      <c r="H19" s="485">
        <f t="shared" si="24"/>
        <v>0</v>
      </c>
      <c r="I19" s="485">
        <f t="shared" si="24"/>
        <v>0</v>
      </c>
      <c r="J19" s="485">
        <f t="shared" si="24"/>
        <v>0</v>
      </c>
      <c r="K19" s="485">
        <f t="shared" si="24"/>
        <v>0</v>
      </c>
      <c r="L19" s="485">
        <f t="shared" ref="L19:R19" si="25">L4+L7+L10</f>
        <v>3339</v>
      </c>
      <c r="M19" s="485">
        <f t="shared" si="25"/>
        <v>3598</v>
      </c>
      <c r="N19" s="485">
        <f t="shared" si="25"/>
        <v>3756</v>
      </c>
      <c r="O19" s="485">
        <f t="shared" ca="1" si="25"/>
        <v>0</v>
      </c>
      <c r="P19" s="485">
        <f t="shared" ca="1" si="25"/>
        <v>0</v>
      </c>
      <c r="Q19" s="485">
        <f t="shared" si="25"/>
        <v>3489</v>
      </c>
      <c r="R19" s="485">
        <f t="shared" si="25"/>
        <v>3762</v>
      </c>
      <c r="S19" s="485">
        <v>3967</v>
      </c>
      <c r="T19" s="485">
        <v>4194</v>
      </c>
      <c r="U19" s="485">
        <v>4477</v>
      </c>
      <c r="V19" s="485">
        <v>4905</v>
      </c>
      <c r="W19" s="487">
        <f t="shared" ref="W19:AD19" ca="1" si="26">W4+W7+W13+W16</f>
        <v>5473.0059999999994</v>
      </c>
      <c r="X19" s="487">
        <f t="shared" si="26"/>
        <v>6691.37</v>
      </c>
      <c r="Y19" s="487">
        <f t="shared" si="26"/>
        <v>7106.3060000000005</v>
      </c>
      <c r="Z19" s="485">
        <f t="shared" si="26"/>
        <v>7085.11</v>
      </c>
      <c r="AA19" s="485">
        <f t="shared" si="26"/>
        <v>7116.3399999999992</v>
      </c>
      <c r="AB19" s="485">
        <f t="shared" si="26"/>
        <v>7854.4589999999989</v>
      </c>
      <c r="AC19" s="485">
        <f t="shared" si="26"/>
        <v>7848</v>
      </c>
      <c r="AD19" s="485">
        <f t="shared" si="26"/>
        <v>0</v>
      </c>
    </row>
    <row r="20" spans="1:31" s="484" customFormat="1">
      <c r="M20" s="484">
        <f>M19/L19-1</f>
        <v>7.7568134171907666E-2</v>
      </c>
      <c r="N20" s="484">
        <f t="shared" ref="N20:AE20" si="27">N19/M19-1</f>
        <v>4.3913285158421411E-2</v>
      </c>
      <c r="O20" s="484">
        <f t="shared" ca="1" si="27"/>
        <v>7.7568134171907666E-2</v>
      </c>
      <c r="P20" s="484">
        <f t="shared" ca="1" si="27"/>
        <v>7.7568134171907666E-2</v>
      </c>
      <c r="Q20" s="484">
        <f t="shared" ca="1" si="27"/>
        <v>7.7568134171907666E-2</v>
      </c>
      <c r="R20" s="484">
        <f t="shared" si="27"/>
        <v>7.8245915735167593E-2</v>
      </c>
      <c r="S20" s="484">
        <f t="shared" si="27"/>
        <v>5.4492291334396592E-2</v>
      </c>
      <c r="T20" s="484">
        <f t="shared" si="27"/>
        <v>5.7222082177968314E-2</v>
      </c>
      <c r="U20" s="484">
        <f t="shared" si="27"/>
        <v>6.7477348593228514E-2</v>
      </c>
      <c r="V20" s="484">
        <f t="shared" si="27"/>
        <v>9.5599731963368351E-2</v>
      </c>
      <c r="W20" s="484">
        <f t="shared" ca="1" si="27"/>
        <v>7.7568134171907666E-2</v>
      </c>
      <c r="X20" s="484">
        <f t="shared" ca="1" si="27"/>
        <v>7.7568134171907666E-2</v>
      </c>
      <c r="Y20" s="484">
        <f t="shared" si="27"/>
        <v>6.2010619648891208E-2</v>
      </c>
      <c r="Z20" s="484">
        <f t="shared" si="27"/>
        <v>-2.9827029683214823E-3</v>
      </c>
      <c r="AA20" s="484">
        <f t="shared" si="27"/>
        <v>4.407835587591391E-3</v>
      </c>
      <c r="AB20" s="484">
        <f t="shared" si="27"/>
        <v>0.1037217165003359</v>
      </c>
      <c r="AC20" s="484">
        <f t="shared" si="27"/>
        <v>-8.2233544028931238E-4</v>
      </c>
      <c r="AD20" s="484">
        <f t="shared" si="27"/>
        <v>-1</v>
      </c>
      <c r="AE20" s="484" t="e">
        <f t="shared" si="27"/>
        <v>#DIV/0!</v>
      </c>
    </row>
    <row r="21" spans="1:31" s="484" customFormat="1">
      <c r="A21" s="484" t="s">
        <v>377</v>
      </c>
    </row>
    <row r="22" spans="1:31" s="484" customFormat="1">
      <c r="A22" s="484" t="s">
        <v>364</v>
      </c>
      <c r="B22" s="484">
        <f t="shared" ref="B22:AD22" si="28">B23*B4</f>
        <v>0</v>
      </c>
      <c r="C22" s="484">
        <f t="shared" si="28"/>
        <v>0</v>
      </c>
      <c r="D22" s="484">
        <f t="shared" si="28"/>
        <v>0</v>
      </c>
      <c r="E22" s="484">
        <f t="shared" si="28"/>
        <v>0</v>
      </c>
      <c r="F22" s="484">
        <f t="shared" si="28"/>
        <v>0</v>
      </c>
      <c r="G22" s="484">
        <f t="shared" si="28"/>
        <v>0</v>
      </c>
      <c r="H22" s="484">
        <f t="shared" si="28"/>
        <v>0</v>
      </c>
      <c r="I22" s="484">
        <f t="shared" si="28"/>
        <v>0</v>
      </c>
      <c r="J22" s="484">
        <f t="shared" si="28"/>
        <v>0</v>
      </c>
      <c r="K22" s="484">
        <f t="shared" si="28"/>
        <v>0</v>
      </c>
      <c r="L22" s="484">
        <f t="shared" si="28"/>
        <v>0</v>
      </c>
      <c r="M22" s="484">
        <f t="shared" si="28"/>
        <v>0</v>
      </c>
      <c r="N22" s="484">
        <f t="shared" si="28"/>
        <v>0</v>
      </c>
      <c r="O22" s="484">
        <f t="shared" ca="1" si="28"/>
        <v>0</v>
      </c>
      <c r="P22" s="484">
        <f t="shared" ca="1" si="28"/>
        <v>0</v>
      </c>
      <c r="Q22" s="484">
        <f t="shared" si="28"/>
        <v>1529.0559999999998</v>
      </c>
      <c r="R22" s="484">
        <f t="shared" si="28"/>
        <v>1648.1919999999998</v>
      </c>
      <c r="S22" s="484">
        <f t="shared" si="28"/>
        <v>1756.3879999999999</v>
      </c>
      <c r="T22" s="484">
        <f t="shared" si="28"/>
        <v>1923.435504</v>
      </c>
      <c r="U22" s="484">
        <f t="shared" si="28"/>
        <v>2007.921069</v>
      </c>
      <c r="V22" s="484">
        <f t="shared" si="28"/>
        <v>2107.4823000000001</v>
      </c>
      <c r="W22" s="484">
        <f t="shared" si="28"/>
        <v>2307.1670100000001</v>
      </c>
      <c r="X22" s="484">
        <f t="shared" si="28"/>
        <v>2885.9182000000001</v>
      </c>
      <c r="Y22" s="484">
        <f t="shared" si="28"/>
        <v>3026.0743500000003</v>
      </c>
      <c r="Z22" s="484">
        <f t="shared" si="28"/>
        <v>3053.1248440000004</v>
      </c>
      <c r="AA22" s="484">
        <f t="shared" si="28"/>
        <v>2981.3671679999998</v>
      </c>
      <c r="AB22" s="484">
        <f t="shared" si="28"/>
        <v>3318.9803400000001</v>
      </c>
      <c r="AC22" s="484">
        <f t="shared" si="28"/>
        <v>3282.9719999999998</v>
      </c>
      <c r="AD22" s="484">
        <f t="shared" si="28"/>
        <v>0</v>
      </c>
    </row>
    <row r="23" spans="1:31" s="484" customFormat="1">
      <c r="A23" s="484" t="s">
        <v>378</v>
      </c>
      <c r="B23" s="484">
        <v>0.47599999999999998</v>
      </c>
      <c r="C23" s="484">
        <v>0.47599999999999998</v>
      </c>
      <c r="D23" s="484">
        <v>0.47599999999999998</v>
      </c>
      <c r="E23" s="484">
        <v>0.47599999999999998</v>
      </c>
      <c r="F23" s="484">
        <v>0.47599999999999998</v>
      </c>
      <c r="G23" s="484">
        <v>0.47599999999999998</v>
      </c>
      <c r="H23" s="484">
        <v>0.47599999999999998</v>
      </c>
      <c r="I23" s="484">
        <v>0.47599999999999998</v>
      </c>
      <c r="J23" s="484">
        <v>0.47599999999999998</v>
      </c>
      <c r="K23" s="484">
        <v>0.47599999999999998</v>
      </c>
      <c r="Q23" s="484">
        <v>0.56799999999999995</v>
      </c>
      <c r="R23" s="484">
        <v>0.56599999999999995</v>
      </c>
      <c r="S23" s="484">
        <v>0.57699999999999996</v>
      </c>
      <c r="T23" s="484">
        <v>0.58199999999999996</v>
      </c>
      <c r="U23" s="484">
        <v>0.56699999999999995</v>
      </c>
      <c r="V23" s="484">
        <v>0.55800000000000005</v>
      </c>
      <c r="W23" s="484">
        <v>0.54900000000000004</v>
      </c>
      <c r="X23" s="484">
        <v>0.55000000000000004</v>
      </c>
      <c r="Y23" s="484">
        <v>0.54500000000000004</v>
      </c>
      <c r="Z23" s="484">
        <v>0.54100000000000004</v>
      </c>
      <c r="AA23" s="484">
        <v>0.52400000000000002</v>
      </c>
      <c r="AB23" s="484">
        <v>0.53300000000000003</v>
      </c>
      <c r="AC23" s="484">
        <v>0.47599999999999998</v>
      </c>
      <c r="AD23" s="484">
        <v>0.47599999999999998</v>
      </c>
    </row>
    <row r="24" spans="1:31" s="484" customFormat="1">
      <c r="A24" s="484" t="s">
        <v>366</v>
      </c>
      <c r="B24" s="484">
        <f t="shared" ref="B24:AD24" si="29">IFERROR((B22-A22)/A22,0)</f>
        <v>0</v>
      </c>
      <c r="C24" s="484">
        <f t="shared" si="29"/>
        <v>0</v>
      </c>
      <c r="D24" s="484">
        <f t="shared" si="29"/>
        <v>0</v>
      </c>
      <c r="E24" s="484">
        <f t="shared" si="29"/>
        <v>0</v>
      </c>
      <c r="F24" s="484">
        <f t="shared" si="29"/>
        <v>0</v>
      </c>
      <c r="G24" s="484">
        <f t="shared" si="29"/>
        <v>0</v>
      </c>
      <c r="H24" s="484">
        <f t="shared" si="29"/>
        <v>0</v>
      </c>
      <c r="I24" s="484">
        <f t="shared" si="29"/>
        <v>0</v>
      </c>
      <c r="J24" s="484">
        <f t="shared" si="29"/>
        <v>0</v>
      </c>
      <c r="K24" s="484">
        <f t="shared" si="29"/>
        <v>0</v>
      </c>
      <c r="L24" s="484">
        <f t="shared" si="29"/>
        <v>0</v>
      </c>
      <c r="M24" s="484">
        <f t="shared" si="29"/>
        <v>0</v>
      </c>
      <c r="N24" s="484">
        <f t="shared" si="29"/>
        <v>0</v>
      </c>
      <c r="O24" s="484">
        <f t="shared" ca="1" si="29"/>
        <v>0</v>
      </c>
      <c r="P24" s="484">
        <f t="shared" ca="1" si="29"/>
        <v>0</v>
      </c>
      <c r="Q24" s="484">
        <f t="shared" ca="1" si="29"/>
        <v>0</v>
      </c>
      <c r="R24" s="484">
        <f t="shared" si="29"/>
        <v>7.79147395517234E-2</v>
      </c>
      <c r="S24" s="484">
        <f t="shared" si="29"/>
        <v>6.5645264629363667E-2</v>
      </c>
      <c r="T24" s="484">
        <f t="shared" si="29"/>
        <v>9.5108543214825036E-2</v>
      </c>
      <c r="U24" s="484">
        <f t="shared" si="29"/>
        <v>4.3924303582991341E-2</v>
      </c>
      <c r="V24" s="484">
        <f t="shared" si="29"/>
        <v>4.958423542494346E-2</v>
      </c>
      <c r="W24" s="484">
        <f t="shared" si="29"/>
        <v>9.4750361604460445E-2</v>
      </c>
      <c r="X24" s="484">
        <f t="shared" si="29"/>
        <v>0.25084928290475161</v>
      </c>
      <c r="Y24" s="484">
        <f t="shared" si="29"/>
        <v>4.8565531067374067E-2</v>
      </c>
      <c r="Z24" s="484">
        <f t="shared" si="29"/>
        <v>8.9391372687191474E-3</v>
      </c>
      <c r="AA24" s="484">
        <f t="shared" si="29"/>
        <v>-2.3503027116961426E-2</v>
      </c>
      <c r="AB24" s="484">
        <f t="shared" si="29"/>
        <v>0.11324105786892476</v>
      </c>
      <c r="AC24" s="484">
        <f t="shared" si="29"/>
        <v>-1.0849217624470869E-2</v>
      </c>
      <c r="AD24" s="484">
        <f t="shared" si="29"/>
        <v>-1</v>
      </c>
    </row>
    <row r="25" spans="1:31" s="484" customFormat="1">
      <c r="A25" s="484" t="s">
        <v>379</v>
      </c>
      <c r="B25" s="484">
        <f t="shared" ref="B25:AD25" si="30">B26*B7</f>
        <v>0</v>
      </c>
      <c r="C25" s="484">
        <f t="shared" si="30"/>
        <v>0</v>
      </c>
      <c r="D25" s="484">
        <f t="shared" si="30"/>
        <v>0</v>
      </c>
      <c r="E25" s="484">
        <f t="shared" si="30"/>
        <v>0</v>
      </c>
      <c r="F25" s="484">
        <f t="shared" si="30"/>
        <v>0</v>
      </c>
      <c r="G25" s="484">
        <f t="shared" si="30"/>
        <v>0</v>
      </c>
      <c r="H25" s="484">
        <f t="shared" si="30"/>
        <v>0</v>
      </c>
      <c r="I25" s="484">
        <f t="shared" si="30"/>
        <v>0</v>
      </c>
      <c r="J25" s="484">
        <f t="shared" si="30"/>
        <v>0</v>
      </c>
      <c r="K25" s="484">
        <f t="shared" si="30"/>
        <v>0</v>
      </c>
      <c r="L25" s="484">
        <f t="shared" si="30"/>
        <v>0</v>
      </c>
      <c r="M25" s="484">
        <f t="shared" si="30"/>
        <v>0</v>
      </c>
      <c r="N25" s="484">
        <f t="shared" si="30"/>
        <v>0</v>
      </c>
      <c r="O25" s="484">
        <f t="shared" ca="1" si="30"/>
        <v>0</v>
      </c>
      <c r="P25" s="484">
        <f t="shared" ca="1" si="30"/>
        <v>0</v>
      </c>
      <c r="Q25" s="484">
        <f t="shared" si="30"/>
        <v>221.886</v>
      </c>
      <c r="R25" s="484">
        <f t="shared" si="30"/>
        <v>237.53599999999997</v>
      </c>
      <c r="S25" s="484">
        <f t="shared" si="30"/>
        <v>261.387</v>
      </c>
      <c r="T25" s="484">
        <f t="shared" si="30"/>
        <v>157.94604000000004</v>
      </c>
      <c r="U25" s="484">
        <f t="shared" si="30"/>
        <v>174.522414</v>
      </c>
      <c r="V25" s="484">
        <f t="shared" si="30"/>
        <v>264.19310999999999</v>
      </c>
      <c r="W25" s="484">
        <f t="shared" ca="1" si="30"/>
        <v>252.20529000000002</v>
      </c>
      <c r="X25" s="484">
        <f t="shared" si="30"/>
        <v>298.72947400000004</v>
      </c>
      <c r="Y25" s="484">
        <f t="shared" si="30"/>
        <v>322.12440000000004</v>
      </c>
      <c r="Z25" s="484">
        <f t="shared" si="30"/>
        <v>369.873018</v>
      </c>
      <c r="AA25" s="484">
        <f t="shared" si="30"/>
        <v>451.75161600000001</v>
      </c>
      <c r="AB25" s="484">
        <f t="shared" si="30"/>
        <v>460.34927400000004</v>
      </c>
      <c r="AC25" s="484">
        <f t="shared" si="30"/>
        <v>403.22399999999999</v>
      </c>
      <c r="AD25" s="484">
        <f t="shared" si="30"/>
        <v>0</v>
      </c>
    </row>
    <row r="26" spans="1:31" s="484" customFormat="1">
      <c r="A26" s="484" t="s">
        <v>378</v>
      </c>
      <c r="B26" s="484">
        <v>0.42399999999999999</v>
      </c>
      <c r="C26" s="484">
        <v>0.42399999999999999</v>
      </c>
      <c r="D26" s="484">
        <v>0.42399999999999999</v>
      </c>
      <c r="E26" s="484">
        <v>0.42399999999999999</v>
      </c>
      <c r="F26" s="484">
        <v>0.42399999999999999</v>
      </c>
      <c r="G26" s="484">
        <v>0.42399999999999999</v>
      </c>
      <c r="H26" s="484">
        <v>0.42399999999999999</v>
      </c>
      <c r="I26" s="484">
        <v>0.42399999999999999</v>
      </c>
      <c r="J26" s="484">
        <v>0.42399999999999999</v>
      </c>
      <c r="K26" s="484">
        <v>0.42399999999999999</v>
      </c>
      <c r="Q26" s="484">
        <v>0.58699999999999997</v>
      </c>
      <c r="R26" s="484">
        <v>0.57099999999999995</v>
      </c>
      <c r="S26" s="484">
        <v>0.56699999999999995</v>
      </c>
      <c r="T26" s="484">
        <v>0.53800000000000003</v>
      </c>
      <c r="U26" s="484">
        <v>0.53400000000000003</v>
      </c>
      <c r="V26" s="484">
        <v>0.57299999999999995</v>
      </c>
      <c r="W26" s="484">
        <v>0.54700000000000004</v>
      </c>
      <c r="X26" s="484">
        <v>0.52900000000000003</v>
      </c>
      <c r="Y26" s="484">
        <v>0.52</v>
      </c>
      <c r="Z26" s="484">
        <v>0.52200000000000002</v>
      </c>
      <c r="AA26" s="484">
        <v>0.57599999999999996</v>
      </c>
      <c r="AB26" s="484">
        <v>0.55300000000000005</v>
      </c>
      <c r="AC26" s="484">
        <v>0.42399999999999999</v>
      </c>
      <c r="AD26" s="484">
        <v>0.42399999999999999</v>
      </c>
    </row>
    <row r="27" spans="1:31" s="484" customFormat="1">
      <c r="A27" s="484" t="s">
        <v>366</v>
      </c>
      <c r="B27" s="484">
        <f t="shared" ref="B27:AD27" si="31">IFERROR((B25-A25)/A25,0)</f>
        <v>0</v>
      </c>
      <c r="C27" s="484">
        <f t="shared" si="31"/>
        <v>0</v>
      </c>
      <c r="D27" s="484">
        <f t="shared" si="31"/>
        <v>0</v>
      </c>
      <c r="E27" s="484">
        <f t="shared" si="31"/>
        <v>0</v>
      </c>
      <c r="F27" s="484">
        <f t="shared" si="31"/>
        <v>0</v>
      </c>
      <c r="G27" s="484">
        <f t="shared" si="31"/>
        <v>0</v>
      </c>
      <c r="H27" s="484">
        <f t="shared" si="31"/>
        <v>0</v>
      </c>
      <c r="I27" s="484">
        <f t="shared" si="31"/>
        <v>0</v>
      </c>
      <c r="J27" s="484">
        <f t="shared" si="31"/>
        <v>0</v>
      </c>
      <c r="K27" s="484">
        <f t="shared" si="31"/>
        <v>0</v>
      </c>
      <c r="L27" s="484">
        <f t="shared" si="31"/>
        <v>0</v>
      </c>
      <c r="M27" s="484">
        <f t="shared" si="31"/>
        <v>0</v>
      </c>
      <c r="N27" s="484">
        <f t="shared" si="31"/>
        <v>0</v>
      </c>
      <c r="O27" s="484">
        <f t="shared" ca="1" si="31"/>
        <v>0</v>
      </c>
      <c r="P27" s="484">
        <f t="shared" ca="1" si="31"/>
        <v>0</v>
      </c>
      <c r="Q27" s="484">
        <f t="shared" ca="1" si="31"/>
        <v>0</v>
      </c>
      <c r="R27" s="484">
        <f t="shared" si="31"/>
        <v>7.0531714484014213E-2</v>
      </c>
      <c r="S27" s="484">
        <f t="shared" si="31"/>
        <v>0.10041004310925515</v>
      </c>
      <c r="T27" s="484">
        <f t="shared" si="31"/>
        <v>-0.39573873222463229</v>
      </c>
      <c r="U27" s="484">
        <f t="shared" si="31"/>
        <v>0.10494960177539085</v>
      </c>
      <c r="V27" s="484">
        <f t="shared" si="31"/>
        <v>0.51380618652226528</v>
      </c>
      <c r="W27" s="484">
        <f t="shared" ca="1" si="31"/>
        <v>-4.5375218150087153E-2</v>
      </c>
      <c r="X27" s="484">
        <f t="shared" ca="1" si="31"/>
        <v>7.4553114090659234E-2</v>
      </c>
      <c r="Y27" s="484">
        <f t="shared" si="31"/>
        <v>7.8314756447500702E-2</v>
      </c>
      <c r="Z27" s="484">
        <f t="shared" si="31"/>
        <v>0.148230366901731</v>
      </c>
      <c r="AA27" s="484">
        <f t="shared" si="31"/>
        <v>0.22136948091736719</v>
      </c>
      <c r="AB27" s="484">
        <f t="shared" si="31"/>
        <v>1.903182566589872E-2</v>
      </c>
      <c r="AC27" s="484">
        <f t="shared" si="31"/>
        <v>-0.12409115692447045</v>
      </c>
      <c r="AD27" s="484">
        <f t="shared" si="31"/>
        <v>-1</v>
      </c>
    </row>
    <row r="28" spans="1:31" s="484" customFormat="1">
      <c r="A28" s="484" t="s">
        <v>368</v>
      </c>
      <c r="B28" s="484">
        <v>0.43</v>
      </c>
      <c r="C28" s="484">
        <v>0.43</v>
      </c>
      <c r="D28" s="484">
        <v>0.43</v>
      </c>
      <c r="E28" s="484">
        <v>0.43</v>
      </c>
      <c r="F28" s="484">
        <v>0.43</v>
      </c>
      <c r="G28" s="484">
        <v>0.43</v>
      </c>
      <c r="H28" s="484">
        <v>0.43</v>
      </c>
      <c r="I28" s="484">
        <v>0.43</v>
      </c>
      <c r="J28" s="484">
        <v>0.43</v>
      </c>
      <c r="K28" s="484">
        <v>0.43</v>
      </c>
      <c r="L28" s="484">
        <f>L29*L10</f>
        <v>0</v>
      </c>
      <c r="M28" s="484">
        <f t="shared" ref="M28:V28" si="32">M29*M10</f>
        <v>0</v>
      </c>
      <c r="N28" s="484">
        <f t="shared" si="32"/>
        <v>0</v>
      </c>
      <c r="O28" s="484">
        <f t="shared" si="32"/>
        <v>0</v>
      </c>
      <c r="P28" s="484">
        <f t="shared" si="32"/>
        <v>0</v>
      </c>
      <c r="Q28" s="484">
        <f t="shared" si="32"/>
        <v>0</v>
      </c>
      <c r="R28" s="484">
        <f t="shared" si="32"/>
        <v>0</v>
      </c>
      <c r="S28" s="484">
        <f t="shared" si="32"/>
        <v>0</v>
      </c>
      <c r="T28" s="484">
        <f t="shared" si="32"/>
        <v>363.87982799999997</v>
      </c>
      <c r="U28" s="484">
        <f t="shared" si="32"/>
        <v>372.62966400000005</v>
      </c>
      <c r="V28" s="484">
        <f t="shared" si="32"/>
        <v>404.91756000000004</v>
      </c>
      <c r="W28" s="484">
        <f>W29*W10</f>
        <v>357.37899999999996</v>
      </c>
      <c r="X28" s="484">
        <f t="shared" ref="X28:AD28" si="33">X29*X10</f>
        <v>382.37499999999994</v>
      </c>
      <c r="Y28" s="484">
        <f t="shared" si="33"/>
        <v>413.28</v>
      </c>
      <c r="Z28" s="484">
        <f t="shared" si="33"/>
        <v>426.63917399999997</v>
      </c>
      <c r="AA28" s="484">
        <f t="shared" si="33"/>
        <v>366.17768999999993</v>
      </c>
      <c r="AB28" s="484">
        <f t="shared" si="33"/>
        <v>445.21176000000008</v>
      </c>
      <c r="AC28" s="484">
        <f t="shared" si="33"/>
        <v>415.81</v>
      </c>
      <c r="AD28" s="484">
        <f t="shared" si="33"/>
        <v>0</v>
      </c>
    </row>
    <row r="29" spans="1:31" s="484" customFormat="1">
      <c r="A29" s="484" t="s">
        <v>378</v>
      </c>
      <c r="B29" s="484">
        <v>0.43</v>
      </c>
      <c r="C29" s="484">
        <v>0.43</v>
      </c>
      <c r="D29" s="484">
        <v>0.43</v>
      </c>
      <c r="E29" s="484">
        <v>0.43</v>
      </c>
      <c r="F29" s="484">
        <v>0.43</v>
      </c>
      <c r="G29" s="484">
        <v>0.43</v>
      </c>
      <c r="H29" s="484">
        <v>0.43</v>
      </c>
      <c r="I29" s="484">
        <v>0.43</v>
      </c>
      <c r="J29" s="484">
        <v>0.43</v>
      </c>
      <c r="K29" s="484">
        <v>0.43</v>
      </c>
      <c r="T29" s="484">
        <v>0.61099999999999999</v>
      </c>
      <c r="U29" s="484">
        <v>0.61199999999999999</v>
      </c>
      <c r="V29" s="484">
        <v>0.60699999999999998</v>
      </c>
      <c r="W29" s="484">
        <v>0.58299999999999996</v>
      </c>
      <c r="X29" s="484">
        <v>0.57499999999999996</v>
      </c>
      <c r="Y29" s="484">
        <v>0.57399999999999995</v>
      </c>
      <c r="Z29" s="484">
        <v>0.58199999999999996</v>
      </c>
      <c r="AA29" s="484">
        <v>0.56999999999999995</v>
      </c>
      <c r="AB29" s="484">
        <v>0.56000000000000005</v>
      </c>
      <c r="AC29" s="484">
        <v>0.43</v>
      </c>
      <c r="AD29" s="484">
        <v>0.44</v>
      </c>
    </row>
    <row r="30" spans="1:31" s="484" customFormat="1">
      <c r="A30" s="484" t="s">
        <v>366</v>
      </c>
      <c r="B30" s="484">
        <f t="shared" ref="B30:AD30" si="34">IFERROR((B28-A28)/A28,0)</f>
        <v>0</v>
      </c>
      <c r="C30" s="484">
        <f t="shared" si="34"/>
        <v>0</v>
      </c>
      <c r="D30" s="484">
        <f t="shared" si="34"/>
        <v>0</v>
      </c>
      <c r="E30" s="484">
        <f t="shared" si="34"/>
        <v>0</v>
      </c>
      <c r="F30" s="484">
        <f t="shared" si="34"/>
        <v>0</v>
      </c>
      <c r="G30" s="484">
        <f t="shared" si="34"/>
        <v>0</v>
      </c>
      <c r="H30" s="484">
        <f t="shared" si="34"/>
        <v>0</v>
      </c>
      <c r="I30" s="484">
        <f t="shared" si="34"/>
        <v>0</v>
      </c>
      <c r="J30" s="484">
        <f t="shared" si="34"/>
        <v>0</v>
      </c>
      <c r="K30" s="484">
        <f t="shared" si="34"/>
        <v>0</v>
      </c>
      <c r="L30" s="484">
        <f t="shared" si="34"/>
        <v>-1</v>
      </c>
      <c r="M30" s="484">
        <f t="shared" si="34"/>
        <v>0</v>
      </c>
      <c r="N30" s="484">
        <f t="shared" si="34"/>
        <v>0</v>
      </c>
      <c r="O30" s="484">
        <f t="shared" si="34"/>
        <v>0</v>
      </c>
      <c r="P30" s="484">
        <f t="shared" si="34"/>
        <v>0</v>
      </c>
      <c r="Q30" s="484">
        <f t="shared" si="34"/>
        <v>0</v>
      </c>
      <c r="R30" s="484">
        <f t="shared" si="34"/>
        <v>0</v>
      </c>
      <c r="S30" s="484">
        <f t="shared" si="34"/>
        <v>0</v>
      </c>
      <c r="T30" s="484">
        <f t="shared" si="34"/>
        <v>0</v>
      </c>
      <c r="U30" s="484">
        <f t="shared" si="34"/>
        <v>2.4045949587510725E-2</v>
      </c>
      <c r="V30" s="484">
        <f t="shared" si="34"/>
        <v>8.6648753761053188E-2</v>
      </c>
      <c r="W30" s="484">
        <f t="shared" si="34"/>
        <v>-0.11740305853863209</v>
      </c>
      <c r="X30" s="484">
        <f t="shared" si="34"/>
        <v>6.9942553983306191E-2</v>
      </c>
      <c r="Y30" s="484">
        <f t="shared" si="34"/>
        <v>8.0823798627002383E-2</v>
      </c>
      <c r="Z30" s="484">
        <f t="shared" si="34"/>
        <v>3.2324753193960505E-2</v>
      </c>
      <c r="AA30" s="484">
        <f t="shared" si="34"/>
        <v>-0.14171573471122473</v>
      </c>
      <c r="AB30" s="484">
        <f t="shared" si="34"/>
        <v>0.21583529570029286</v>
      </c>
      <c r="AC30" s="484">
        <f t="shared" si="34"/>
        <v>-6.6039944677112924E-2</v>
      </c>
      <c r="AD30" s="484">
        <f t="shared" si="34"/>
        <v>-1</v>
      </c>
    </row>
    <row r="31" spans="1:31" s="484" customFormat="1">
      <c r="A31" s="484" t="s">
        <v>380</v>
      </c>
      <c r="B31" s="484">
        <f t="shared" ref="B31:AD31" si="35">B28+B25+B22</f>
        <v>0.43</v>
      </c>
      <c r="C31" s="484">
        <f t="shared" si="35"/>
        <v>0.43</v>
      </c>
      <c r="D31" s="484">
        <f t="shared" si="35"/>
        <v>0.43</v>
      </c>
      <c r="E31" s="484">
        <f t="shared" si="35"/>
        <v>0.43</v>
      </c>
      <c r="F31" s="484">
        <f t="shared" si="35"/>
        <v>0.43</v>
      </c>
      <c r="G31" s="484">
        <f t="shared" si="35"/>
        <v>0.43</v>
      </c>
      <c r="H31" s="484">
        <f t="shared" si="35"/>
        <v>0.43</v>
      </c>
      <c r="I31" s="484">
        <f t="shared" si="35"/>
        <v>0.43</v>
      </c>
      <c r="J31" s="484">
        <f t="shared" si="35"/>
        <v>0.43</v>
      </c>
      <c r="K31" s="484">
        <f t="shared" si="35"/>
        <v>0.43</v>
      </c>
      <c r="L31" s="484">
        <f t="shared" si="35"/>
        <v>0</v>
      </c>
      <c r="M31" s="484">
        <f t="shared" si="35"/>
        <v>0</v>
      </c>
      <c r="N31" s="484">
        <f t="shared" si="35"/>
        <v>0</v>
      </c>
      <c r="O31" s="484">
        <f t="shared" ca="1" si="35"/>
        <v>0</v>
      </c>
      <c r="P31" s="484">
        <f t="shared" ca="1" si="35"/>
        <v>0</v>
      </c>
      <c r="Q31" s="484">
        <f t="shared" si="35"/>
        <v>1750.9419999999998</v>
      </c>
      <c r="R31" s="484">
        <f t="shared" si="35"/>
        <v>1885.7279999999998</v>
      </c>
      <c r="S31" s="484">
        <f t="shared" si="35"/>
        <v>2017.7749999999999</v>
      </c>
      <c r="T31" s="484">
        <f t="shared" si="35"/>
        <v>2445.2613719999999</v>
      </c>
      <c r="U31" s="484">
        <f t="shared" si="35"/>
        <v>2555.0731470000001</v>
      </c>
      <c r="V31" s="484">
        <f t="shared" si="35"/>
        <v>2776.5929700000002</v>
      </c>
      <c r="W31" s="484">
        <f t="shared" ca="1" si="35"/>
        <v>2942.5494610000001</v>
      </c>
      <c r="X31" s="484">
        <f t="shared" si="35"/>
        <v>3567.0226739999998</v>
      </c>
      <c r="Y31" s="484">
        <f t="shared" si="35"/>
        <v>3761.4787500000002</v>
      </c>
      <c r="Z31" s="484">
        <f t="shared" si="35"/>
        <v>3849.6370360000001</v>
      </c>
      <c r="AA31" s="484">
        <f t="shared" si="35"/>
        <v>3799.2964739999998</v>
      </c>
      <c r="AB31" s="484">
        <f t="shared" si="35"/>
        <v>4224.5413740000004</v>
      </c>
      <c r="AC31" s="484">
        <f t="shared" si="35"/>
        <v>4102.0059999999994</v>
      </c>
      <c r="AD31" s="484">
        <f t="shared" si="35"/>
        <v>0</v>
      </c>
    </row>
    <row r="33" spans="1:30">
      <c r="A33" t="s">
        <v>381</v>
      </c>
    </row>
    <row r="34" spans="1:30">
      <c r="A34" t="s">
        <v>364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379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368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382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383</v>
      </c>
    </row>
    <row r="40" spans="1:30">
      <c r="A40" s="484" t="s">
        <v>364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484" t="s">
        <v>378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484" customFormat="1">
      <c r="A42" s="484" t="s">
        <v>366</v>
      </c>
      <c r="B42"/>
      <c r="C42"/>
      <c r="D42"/>
      <c r="E42"/>
      <c r="F42"/>
      <c r="G42"/>
      <c r="H42"/>
      <c r="I42"/>
      <c r="J42"/>
      <c r="K42"/>
      <c r="L42" s="484">
        <f>IFERROR((L40-K40)/K40,0)</f>
        <v>0</v>
      </c>
      <c r="M42" s="484">
        <f t="shared" ref="M42:AD42" si="44">IFERROR((M40-L40)/L40,0)</f>
        <v>0</v>
      </c>
      <c r="N42" s="484">
        <f t="shared" si="44"/>
        <v>0</v>
      </c>
      <c r="O42" s="484">
        <f t="shared" ca="1" si="44"/>
        <v>0</v>
      </c>
      <c r="P42" s="484">
        <f t="shared" ca="1" si="44"/>
        <v>0</v>
      </c>
      <c r="Q42" s="484">
        <f t="shared" ca="1" si="44"/>
        <v>0</v>
      </c>
      <c r="R42" s="484">
        <f t="shared" si="44"/>
        <v>0</v>
      </c>
      <c r="S42" s="484">
        <f t="shared" si="44"/>
        <v>0</v>
      </c>
      <c r="T42" s="484">
        <f t="shared" si="44"/>
        <v>0</v>
      </c>
      <c r="U42" s="484">
        <f t="shared" si="44"/>
        <v>7.9783974410180897E-2</v>
      </c>
      <c r="V42" s="484">
        <f t="shared" si="44"/>
        <v>7.4654334128764779E-2</v>
      </c>
      <c r="W42" s="484">
        <f t="shared" si="44"/>
        <v>0.14220042074504136</v>
      </c>
      <c r="X42" s="484">
        <f t="shared" si="44"/>
        <v>0.31768432945995739</v>
      </c>
      <c r="Y42" s="484">
        <f t="shared" si="44"/>
        <v>2.1185908872954368E-2</v>
      </c>
      <c r="Z42" s="484">
        <f t="shared" si="44"/>
        <v>3.481197043195635E-2</v>
      </c>
      <c r="AA42" s="484">
        <f t="shared" si="44"/>
        <v>-6.7166986731356015E-2</v>
      </c>
      <c r="AB42" s="484">
        <f t="shared" si="44"/>
        <v>5.2349390827169308E-2</v>
      </c>
      <c r="AC42" s="484">
        <f t="shared" si="44"/>
        <v>-1</v>
      </c>
      <c r="AD42" s="484">
        <f t="shared" si="44"/>
        <v>0</v>
      </c>
    </row>
    <row r="43" spans="1:30">
      <c r="A43" s="484" t="s">
        <v>379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484" t="s">
        <v>378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484" customFormat="1">
      <c r="A45" s="484" t="s">
        <v>366</v>
      </c>
      <c r="B45"/>
      <c r="C45"/>
      <c r="D45"/>
      <c r="E45"/>
      <c r="F45"/>
      <c r="G45"/>
      <c r="H45"/>
      <c r="I45"/>
      <c r="J45"/>
      <c r="K45"/>
      <c r="L45" s="484">
        <f>IFERROR((L43-K43)/K43,0)</f>
        <v>0</v>
      </c>
      <c r="M45" s="484">
        <f t="shared" ref="M45:S45" si="47">IFERROR((M43-L43)/L43,0)</f>
        <v>0</v>
      </c>
      <c r="N45" s="484">
        <f t="shared" si="47"/>
        <v>0</v>
      </c>
      <c r="O45" s="484">
        <f t="shared" ca="1" si="47"/>
        <v>0</v>
      </c>
      <c r="P45" s="484">
        <f t="shared" ca="1" si="47"/>
        <v>0</v>
      </c>
      <c r="Q45" s="484">
        <f t="shared" ca="1" si="47"/>
        <v>0</v>
      </c>
      <c r="R45" s="484">
        <f t="shared" si="47"/>
        <v>0</v>
      </c>
      <c r="S45" s="484">
        <f t="shared" si="47"/>
        <v>0</v>
      </c>
      <c r="T45" s="484">
        <f>IFERROR((T44-S43)/S43,0)</f>
        <v>0</v>
      </c>
      <c r="U45" s="484">
        <f>IFERROR((U44-T44)/T44,0)</f>
        <v>6.1349693251533796E-3</v>
      </c>
      <c r="V45" s="484">
        <f>IFERROR((V44-U44)/U44,0)</f>
        <v>-2.7439024390243927E-2</v>
      </c>
      <c r="W45" s="484">
        <f ca="1">IFERROR((W43-V44)/V44,0)</f>
        <v>503.43081504702189</v>
      </c>
      <c r="X45" s="484">
        <f t="shared" ref="X45:AD45" ca="1" si="48">IFERROR((X43-W43)/W43,0)</f>
        <v>7.2911784132672131E-2</v>
      </c>
      <c r="Y45" s="484">
        <f t="shared" si="48"/>
        <v>8.7212514595315663E-2</v>
      </c>
      <c r="Z45" s="484">
        <f t="shared" si="48"/>
        <v>0.11985851049607886</v>
      </c>
      <c r="AA45" s="484">
        <f t="shared" si="48"/>
        <v>8.3171710905310378E-2</v>
      </c>
      <c r="AB45" s="484">
        <f t="shared" si="48"/>
        <v>5.8097783539527964E-2</v>
      </c>
      <c r="AC45" s="484">
        <f t="shared" si="48"/>
        <v>-1</v>
      </c>
      <c r="AD45" s="484">
        <f t="shared" si="48"/>
        <v>0</v>
      </c>
    </row>
    <row r="46" spans="1:30">
      <c r="A46" s="484" t="s">
        <v>368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484" t="s">
        <v>378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484" customFormat="1">
      <c r="A48" s="484" t="s">
        <v>366</v>
      </c>
      <c r="B48"/>
      <c r="C48"/>
      <c r="D48"/>
      <c r="E48"/>
      <c r="F48"/>
      <c r="G48"/>
      <c r="H48"/>
      <c r="I48"/>
      <c r="J48"/>
      <c r="K48"/>
      <c r="L48" s="484">
        <f>IFERROR((L46-K46)/K46,0)</f>
        <v>0</v>
      </c>
      <c r="M48" s="484">
        <f t="shared" ref="M48:S48" si="51">IFERROR((M46-L46)/L46,0)</f>
        <v>0</v>
      </c>
      <c r="N48" s="484">
        <f t="shared" si="51"/>
        <v>0</v>
      </c>
      <c r="O48" s="484">
        <f t="shared" si="51"/>
        <v>0</v>
      </c>
      <c r="P48" s="484">
        <f t="shared" si="51"/>
        <v>0</v>
      </c>
      <c r="Q48" s="484">
        <f t="shared" si="51"/>
        <v>0</v>
      </c>
      <c r="R48" s="484">
        <f t="shared" si="51"/>
        <v>0</v>
      </c>
      <c r="S48" s="484">
        <f t="shared" si="51"/>
        <v>0</v>
      </c>
      <c r="T48" s="484">
        <f>IFERROR((T47-S46)/S46,0)</f>
        <v>0</v>
      </c>
      <c r="U48" s="484">
        <f>IFERROR((U47-T47)/T47,0)</f>
        <v>-2.1806853582554537E-2</v>
      </c>
      <c r="V48" s="484">
        <f>IFERROR((V47-U47)/U47,0)</f>
        <v>-3.1847133757961811E-2</v>
      </c>
      <c r="W48" s="484">
        <f>IFERROR((W46-V47)/V47,0)</f>
        <v>694.67434210526312</v>
      </c>
      <c r="X48" s="484">
        <f t="shared" ref="X48:AD48" si="52">IFERROR((X46-W46)/W46,0)</f>
        <v>6.5962124973402453E-2</v>
      </c>
      <c r="Y48" s="484">
        <f t="shared" si="52"/>
        <v>6.3543815290438566E-2</v>
      </c>
      <c r="Z48" s="484">
        <f t="shared" si="52"/>
        <v>6.7054108274941418E-2</v>
      </c>
      <c r="AA48" s="484">
        <f t="shared" si="52"/>
        <v>-0.22659928488109021</v>
      </c>
      <c r="AB48" s="484">
        <f t="shared" si="52"/>
        <v>0.12504240024215399</v>
      </c>
      <c r="AC48" s="484">
        <f t="shared" si="52"/>
        <v>-1</v>
      </c>
      <c r="AD48" s="484">
        <f t="shared" si="52"/>
        <v>0</v>
      </c>
    </row>
    <row r="49" spans="1:30">
      <c r="A49" t="s">
        <v>384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484" t="s">
        <v>385</v>
      </c>
      <c r="L50" s="489">
        <f>L19-L31-L49</f>
        <v>3339</v>
      </c>
      <c r="M50" s="489">
        <f>M19-M31-M49</f>
        <v>3598</v>
      </c>
      <c r="N50" s="489">
        <f>N19-N31-N49</f>
        <v>3756</v>
      </c>
      <c r="O50" s="489">
        <f ca="1">O19-O31-O49</f>
        <v>3339</v>
      </c>
      <c r="P50" s="489">
        <f ca="1">P19-P31-P49</f>
        <v>3339</v>
      </c>
      <c r="Q50" s="489">
        <v>540</v>
      </c>
      <c r="R50" s="489">
        <v>565</v>
      </c>
      <c r="S50" s="489">
        <v>567</v>
      </c>
      <c r="T50" s="489">
        <f>T19-T31-T49</f>
        <v>602.59392000000003</v>
      </c>
      <c r="U50" s="489">
        <v>684</v>
      </c>
      <c r="V50" s="489">
        <v>769</v>
      </c>
      <c r="W50" s="489">
        <v>774</v>
      </c>
      <c r="X50" s="489">
        <v>949</v>
      </c>
      <c r="Y50" s="489">
        <v>1134</v>
      </c>
      <c r="Z50" s="489">
        <v>1163</v>
      </c>
      <c r="AA50" s="489">
        <v>1319</v>
      </c>
      <c r="AB50" s="489">
        <v>1534</v>
      </c>
      <c r="AC50" s="489">
        <f>AC19-AC31-AC49</f>
        <v>1375.2940000000008</v>
      </c>
      <c r="AD50" s="489">
        <f>AD19-AD31-AD49</f>
        <v>0</v>
      </c>
    </row>
    <row r="51" spans="1:30">
      <c r="A51" s="484" t="s">
        <v>65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386</v>
      </c>
    </row>
    <row r="55" spans="1:30">
      <c r="A55" t="s">
        <v>387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D1889-B4DB-4E57-BA8F-F81F89877D33}">
  <dimension ref="A1:AL72"/>
  <sheetViews>
    <sheetView showGridLines="0" zoomScale="75" zoomScaleNormal="70" workbookViewId="0">
      <pane xSplit="3" ySplit="5" topLeftCell="D42" activePane="bottomRight" state="frozen"/>
      <selection pane="topRight" activeCell="D1" sqref="D1"/>
      <selection pane="bottomLeft" activeCell="A7" sqref="A7"/>
      <selection pane="bottomRight" activeCell="A56" sqref="A56"/>
    </sheetView>
  </sheetViews>
  <sheetFormatPr defaultColWidth="12.109375" defaultRowHeight="14.4" outlineLevelCol="1"/>
  <cols>
    <col min="1" max="1" width="0.77734375" customWidth="1"/>
    <col min="2" max="2" width="4.6640625" customWidth="1"/>
    <col min="3" max="3" width="34.6640625" customWidth="1"/>
    <col min="4" max="7" width="12.109375" hidden="1" customWidth="1" outlineLevel="1"/>
    <col min="8" max="8" width="12.109375" customWidth="1" collapsed="1"/>
    <col min="9" max="12" width="12.109375" hidden="1" customWidth="1" outlineLevel="1"/>
    <col min="13" max="13" width="12.109375" customWidth="1" collapsed="1"/>
    <col min="14" max="17" width="12.109375" hidden="1" customWidth="1" outlineLevel="1"/>
    <col min="18" max="18" width="12.109375" customWidth="1" collapsed="1"/>
    <col min="19" max="22" width="12.109375" hidden="1" customWidth="1" outlineLevel="1"/>
    <col min="23" max="23" width="12.109375" customWidth="1" collapsed="1"/>
    <col min="24" max="26" width="12.109375" customWidth="1"/>
    <col min="27" max="27" width="12.44140625" bestFit="1" customWidth="1"/>
    <col min="28" max="38" width="12.109375" customWidth="1"/>
  </cols>
  <sheetData>
    <row r="1" spans="1:37" ht="5.25" customHeight="1"/>
    <row r="2" spans="1:37" ht="5.25" customHeight="1"/>
    <row r="3" spans="1:37">
      <c r="B3" s="221"/>
      <c r="C3" s="229" t="s">
        <v>1</v>
      </c>
      <c r="D3" s="221" t="s">
        <v>30</v>
      </c>
      <c r="E3" s="221" t="s">
        <v>31</v>
      </c>
      <c r="F3" s="221" t="s">
        <v>32</v>
      </c>
      <c r="G3" s="221" t="s">
        <v>33</v>
      </c>
      <c r="H3" s="148" t="s">
        <v>319</v>
      </c>
      <c r="I3" s="221" t="s">
        <v>34</v>
      </c>
      <c r="J3" s="221" t="s">
        <v>35</v>
      </c>
      <c r="K3" s="221" t="s">
        <v>36</v>
      </c>
      <c r="L3" s="221" t="s">
        <v>37</v>
      </c>
      <c r="M3" s="148" t="s">
        <v>320</v>
      </c>
      <c r="N3" s="221" t="s">
        <v>38</v>
      </c>
      <c r="O3" s="221" t="s">
        <v>39</v>
      </c>
      <c r="P3" s="221" t="s">
        <v>40</v>
      </c>
      <c r="Q3" s="221" t="s">
        <v>41</v>
      </c>
      <c r="R3" s="148" t="s">
        <v>321</v>
      </c>
      <c r="S3" s="221" t="s">
        <v>147</v>
      </c>
      <c r="T3" s="222" t="s">
        <v>148</v>
      </c>
      <c r="U3" s="222" t="s">
        <v>149</v>
      </c>
      <c r="V3" s="222" t="s">
        <v>150</v>
      </c>
      <c r="W3" s="148" t="s">
        <v>304</v>
      </c>
      <c r="X3" s="148" t="s">
        <v>305</v>
      </c>
      <c r="Y3" s="148" t="s">
        <v>306</v>
      </c>
      <c r="Z3" s="148" t="s">
        <v>307</v>
      </c>
      <c r="AA3" s="148" t="s">
        <v>308</v>
      </c>
      <c r="AB3" s="148" t="s">
        <v>309</v>
      </c>
      <c r="AC3" s="148" t="s">
        <v>310</v>
      </c>
      <c r="AD3" s="148" t="s">
        <v>311</v>
      </c>
      <c r="AE3" s="148" t="s">
        <v>312</v>
      </c>
      <c r="AF3" s="148" t="s">
        <v>313</v>
      </c>
      <c r="AG3" s="148" t="s">
        <v>314</v>
      </c>
      <c r="AH3" s="148" t="s">
        <v>315</v>
      </c>
      <c r="AI3" s="148" t="s">
        <v>316</v>
      </c>
      <c r="AJ3" s="148" t="s">
        <v>317</v>
      </c>
      <c r="AK3" s="148" t="s">
        <v>318</v>
      </c>
    </row>
    <row r="4" spans="1:37">
      <c r="B4" s="165"/>
      <c r="C4" s="166" t="s">
        <v>42</v>
      </c>
      <c r="D4" s="167">
        <f>D11</f>
        <v>3.0409999999999999</v>
      </c>
      <c r="E4" s="167">
        <f>E11</f>
        <v>3.2839999999999998</v>
      </c>
      <c r="F4" s="167">
        <f>F11</f>
        <v>2.42</v>
      </c>
      <c r="G4" s="167">
        <f t="shared" ref="G4:AK4" si="0">G11</f>
        <v>6.6539999999999999</v>
      </c>
      <c r="H4" s="168">
        <f t="shared" si="0"/>
        <v>15.398999999999999</v>
      </c>
      <c r="I4" s="167">
        <f t="shared" si="0"/>
        <v>39.247</v>
      </c>
      <c r="J4" s="167">
        <f t="shared" si="0"/>
        <v>72.038000000000011</v>
      </c>
      <c r="K4" s="167">
        <f t="shared" si="0"/>
        <v>90.971000000000004</v>
      </c>
      <c r="L4" s="167">
        <f t="shared" si="0"/>
        <v>109.07600000000001</v>
      </c>
      <c r="M4" s="168">
        <f t="shared" si="0"/>
        <v>311.33199999999999</v>
      </c>
      <c r="N4" s="167">
        <f t="shared" si="0"/>
        <v>120.633</v>
      </c>
      <c r="O4" s="167">
        <f t="shared" si="0"/>
        <v>121.297</v>
      </c>
      <c r="P4" s="167">
        <f t="shared" si="0"/>
        <v>137.053</v>
      </c>
      <c r="Q4" s="167">
        <f t="shared" si="0"/>
        <v>148.22200000000001</v>
      </c>
      <c r="R4" s="168">
        <f t="shared" si="0"/>
        <v>527.20500000000004</v>
      </c>
      <c r="S4" s="167">
        <f t="shared" si="0"/>
        <v>152.46600000000001</v>
      </c>
      <c r="T4" s="167">
        <f t="shared" si="0"/>
        <v>0</v>
      </c>
      <c r="U4" s="167">
        <f t="shared" si="0"/>
        <v>0</v>
      </c>
      <c r="V4" s="167">
        <f t="shared" si="0"/>
        <v>0</v>
      </c>
      <c r="W4" s="168">
        <f t="shared" si="0"/>
        <v>652.21260628383368</v>
      </c>
      <c r="X4" s="168">
        <f t="shared" si="0"/>
        <v>744.47351451430302</v>
      </c>
      <c r="Y4" s="168">
        <f t="shared" si="0"/>
        <v>881.30706194362608</v>
      </c>
      <c r="Z4" s="168">
        <f t="shared" si="0"/>
        <v>1026.3204269714192</v>
      </c>
      <c r="AA4" s="168">
        <f t="shared" si="0"/>
        <v>1176.7441344158319</v>
      </c>
      <c r="AB4" s="168">
        <f t="shared" si="0"/>
        <v>1286.6492047247332</v>
      </c>
      <c r="AC4" s="168">
        <f t="shared" si="0"/>
        <v>1370.1216089743971</v>
      </c>
      <c r="AD4" s="168">
        <f t="shared" si="0"/>
        <v>1428.1295723712483</v>
      </c>
      <c r="AE4" s="168">
        <f t="shared" si="0"/>
        <v>1472.3756399806971</v>
      </c>
      <c r="AF4" s="168">
        <f t="shared" si="0"/>
        <v>1241.5915372730499</v>
      </c>
      <c r="AG4" s="168">
        <f t="shared" si="0"/>
        <v>1061.9677393772274</v>
      </c>
      <c r="AH4" s="168">
        <f t="shared" si="0"/>
        <v>976.34279282099465</v>
      </c>
      <c r="AI4" s="168">
        <f t="shared" si="0"/>
        <v>903.42371745859941</v>
      </c>
      <c r="AJ4" s="168">
        <f t="shared" si="0"/>
        <v>821.83812941503697</v>
      </c>
      <c r="AK4" s="168">
        <f t="shared" si="0"/>
        <v>764.07360844716641</v>
      </c>
    </row>
    <row r="5" spans="1:37">
      <c r="B5" s="169"/>
      <c r="C5" s="170" t="s">
        <v>43</v>
      </c>
      <c r="D5" s="171">
        <f>D31</f>
        <v>-0.20414575079646854</v>
      </c>
      <c r="E5" s="171">
        <f>E31</f>
        <v>-0.24675950266847213</v>
      </c>
      <c r="F5" s="171">
        <f>F31</f>
        <v>-0.23404199213599686</v>
      </c>
      <c r="G5" s="171">
        <f t="shared" ref="G5:AK5" si="1">G31</f>
        <v>-0.19621893914172972</v>
      </c>
      <c r="H5" s="172">
        <f t="shared" si="1"/>
        <v>-0.87939145490215309</v>
      </c>
      <c r="I5" s="171">
        <f t="shared" si="1"/>
        <v>-0.13537286756096839</v>
      </c>
      <c r="J5" s="171">
        <f t="shared" si="1"/>
        <v>0.21128936108204063</v>
      </c>
      <c r="K5" s="171">
        <f t="shared" si="1"/>
        <v>-3.6956743658763294E-2</v>
      </c>
      <c r="L5" s="171">
        <f t="shared" si="1"/>
        <v>-6.6978657366014452E-2</v>
      </c>
      <c r="M5" s="172">
        <f t="shared" si="1"/>
        <v>-2.4272027557995634E-2</v>
      </c>
      <c r="N5" s="171">
        <f t="shared" si="1"/>
        <v>-2.1306419210819931E-2</v>
      </c>
      <c r="O5" s="171">
        <f t="shared" si="1"/>
        <v>-2.7761134411823488E-2</v>
      </c>
      <c r="P5" s="171">
        <f t="shared" si="1"/>
        <v>-3.239068674740421E-2</v>
      </c>
      <c r="Q5" s="171">
        <f t="shared" si="1"/>
        <v>-7.7378676860996101E-2</v>
      </c>
      <c r="R5" s="172">
        <f t="shared" si="1"/>
        <v>-0.15902103217896102</v>
      </c>
      <c r="S5" s="171">
        <f t="shared" si="1"/>
        <v>-5.197772647305883E-2</v>
      </c>
      <c r="T5" s="171" t="e">
        <f>T31</f>
        <v>#DIV/0!</v>
      </c>
      <c r="U5" s="171" t="e">
        <f t="shared" si="1"/>
        <v>#DIV/0!</v>
      </c>
      <c r="V5" s="171" t="e">
        <f t="shared" si="1"/>
        <v>#DIV/0!</v>
      </c>
      <c r="W5" s="172">
        <f t="shared" si="1"/>
        <v>-0.10069431597956512</v>
      </c>
      <c r="X5" s="172">
        <f t="shared" si="1"/>
        <v>-1.7278878080047591E-2</v>
      </c>
      <c r="Y5" s="172">
        <f t="shared" si="1"/>
        <v>0.10353250799299499</v>
      </c>
      <c r="Z5" s="172">
        <f t="shared" si="1"/>
        <v>0.26696580956151811</v>
      </c>
      <c r="AA5" s="172">
        <f t="shared" si="1"/>
        <v>0.47387933167402535</v>
      </c>
      <c r="AB5" s="172">
        <f t="shared" si="1"/>
        <v>0.70148473124526067</v>
      </c>
      <c r="AC5" s="172">
        <f t="shared" si="1"/>
        <v>0.94217819382255175</v>
      </c>
      <c r="AD5" s="172">
        <f t="shared" si="1"/>
        <v>1.1854741286083168</v>
      </c>
      <c r="AE5" s="172">
        <f t="shared" si="1"/>
        <v>1.4318895127951969</v>
      </c>
      <c r="AF5" s="172">
        <f t="shared" si="1"/>
        <v>1.3839708765606735</v>
      </c>
      <c r="AG5" s="172">
        <f t="shared" si="1"/>
        <v>1.2731993239359805</v>
      </c>
      <c r="AH5" s="172">
        <f t="shared" si="1"/>
        <v>1.2528675192411634</v>
      </c>
      <c r="AI5" s="172">
        <f t="shared" si="1"/>
        <v>1.235471771227683</v>
      </c>
      <c r="AJ5" s="172">
        <f t="shared" si="1"/>
        <v>1.1931597169927251</v>
      </c>
      <c r="AK5" s="172">
        <f t="shared" si="1"/>
        <v>1.1737103777155282</v>
      </c>
    </row>
    <row r="6" spans="1:37">
      <c r="B6" s="173"/>
      <c r="C6" s="173"/>
      <c r="D6" s="173"/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73"/>
      <c r="AH6" s="173"/>
      <c r="AI6" s="173"/>
      <c r="AJ6" s="173"/>
      <c r="AK6" s="173"/>
    </row>
    <row r="7" spans="1:37" s="226" customFormat="1">
      <c r="A7" s="223"/>
      <c r="B7" s="223"/>
      <c r="C7" s="224" t="s">
        <v>44</v>
      </c>
      <c r="D7" s="223"/>
      <c r="E7" s="223"/>
      <c r="F7" s="223"/>
      <c r="G7" s="223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  <c r="AA7" s="225"/>
      <c r="AB7" s="225"/>
      <c r="AC7" s="225"/>
      <c r="AD7" s="225"/>
      <c r="AE7" s="225"/>
      <c r="AF7" s="225"/>
      <c r="AG7" s="225"/>
      <c r="AH7" s="225"/>
      <c r="AI7" s="225"/>
      <c r="AJ7" s="225"/>
      <c r="AK7" s="225"/>
    </row>
    <row r="8" spans="1:37">
      <c r="B8" s="174"/>
      <c r="C8" s="175"/>
      <c r="D8" s="176"/>
      <c r="E8" s="176"/>
      <c r="F8" s="176"/>
      <c r="G8" s="176"/>
      <c r="H8" s="177"/>
      <c r="I8" s="178"/>
      <c r="J8" s="178"/>
      <c r="K8" s="178"/>
      <c r="L8" s="178"/>
      <c r="M8" s="177"/>
      <c r="N8" s="178"/>
      <c r="O8" s="178"/>
      <c r="P8" s="178"/>
      <c r="Q8" s="178"/>
      <c r="R8" s="177"/>
      <c r="S8" s="178"/>
      <c r="T8" s="178"/>
      <c r="U8" s="178"/>
      <c r="V8" s="178"/>
      <c r="W8" s="177"/>
      <c r="X8" s="177"/>
      <c r="Y8" s="177"/>
      <c r="Z8" s="177"/>
      <c r="AA8" s="177"/>
      <c r="AB8" s="177"/>
      <c r="AC8" s="177"/>
      <c r="AD8" s="177"/>
      <c r="AE8" s="177"/>
      <c r="AF8" s="177"/>
      <c r="AG8" s="177"/>
      <c r="AH8" s="177"/>
      <c r="AI8" s="177"/>
      <c r="AJ8" s="177"/>
      <c r="AK8" s="177"/>
    </row>
    <row r="9" spans="1:37">
      <c r="B9" s="173"/>
      <c r="C9" s="179" t="s">
        <v>45</v>
      </c>
      <c r="D9" s="180">
        <v>2.8119999999999998</v>
      </c>
      <c r="E9" s="180">
        <v>3.0939999999999999</v>
      </c>
      <c r="F9" s="180">
        <v>2.343</v>
      </c>
      <c r="G9" s="180">
        <v>6.617</v>
      </c>
      <c r="H9" s="181">
        <f>SUM(D9:G9)</f>
        <v>14.866</v>
      </c>
      <c r="I9" s="180">
        <v>38.973999999999997</v>
      </c>
      <c r="J9" s="180">
        <v>71.489000000000004</v>
      </c>
      <c r="K9" s="180">
        <v>90.849000000000004</v>
      </c>
      <c r="L9" s="180">
        <v>109.01900000000001</v>
      </c>
      <c r="M9" s="181">
        <f>SUM(I9:L9)</f>
        <v>310.33100000000002</v>
      </c>
      <c r="N9" s="180">
        <v>120.532</v>
      </c>
      <c r="O9" s="180">
        <v>121.23</v>
      </c>
      <c r="P9" s="180">
        <v>136.846</v>
      </c>
      <c r="Q9" s="180">
        <v>148.22200000000001</v>
      </c>
      <c r="R9" s="181">
        <f>SUM(N9:Q9)</f>
        <v>526.83000000000004</v>
      </c>
      <c r="S9" s="180">
        <v>152.44300000000001</v>
      </c>
      <c r="T9" s="182"/>
      <c r="U9" s="182"/>
      <c r="V9" s="182"/>
      <c r="W9" s="230">
        <v>651.66551068003321</v>
      </c>
      <c r="X9" s="230">
        <v>743.37959720765207</v>
      </c>
      <c r="Y9" s="231">
        <v>880.05706194362608</v>
      </c>
      <c r="Z9" s="231">
        <v>1025.0704269714192</v>
      </c>
      <c r="AA9" s="231">
        <v>1175.4941344158319</v>
      </c>
      <c r="AB9" s="231">
        <v>1285.3992047247332</v>
      </c>
      <c r="AC9" s="231">
        <v>1368.8716089743971</v>
      </c>
      <c r="AD9" s="231">
        <v>1426.8795723712483</v>
      </c>
      <c r="AE9" s="231">
        <v>1471.1256399806971</v>
      </c>
      <c r="AF9" s="231">
        <v>1240.3415372730499</v>
      </c>
      <c r="AG9" s="231">
        <v>1060.7177393772274</v>
      </c>
      <c r="AH9" s="231">
        <v>975.09279282099465</v>
      </c>
      <c r="AI9" s="231">
        <v>902.17371745859941</v>
      </c>
      <c r="AJ9" s="231">
        <v>820.58812941503697</v>
      </c>
      <c r="AK9" s="231">
        <v>762.82360844716641</v>
      </c>
    </row>
    <row r="10" spans="1:37" ht="15.6">
      <c r="B10" s="173"/>
      <c r="C10" s="179" t="s">
        <v>151</v>
      </c>
      <c r="D10" s="183">
        <v>0.22900000000000001</v>
      </c>
      <c r="E10" s="183">
        <v>0.19</v>
      </c>
      <c r="F10" s="183">
        <v>7.6999999999999999E-2</v>
      </c>
      <c r="G10" s="183">
        <v>3.6999999999999998E-2</v>
      </c>
      <c r="H10" s="184">
        <f>SUM(D10:G10)</f>
        <v>0.53300000000000003</v>
      </c>
      <c r="I10" s="183">
        <v>0.27300000000000002</v>
      </c>
      <c r="J10" s="183">
        <v>0.54900000000000004</v>
      </c>
      <c r="K10" s="183">
        <v>0.122</v>
      </c>
      <c r="L10" s="183">
        <v>5.7000000000000002E-2</v>
      </c>
      <c r="M10" s="184">
        <f>SUM(I10:L10)</f>
        <v>1.0010000000000001</v>
      </c>
      <c r="N10" s="183">
        <v>0.10100000000000001</v>
      </c>
      <c r="O10" s="183">
        <v>6.7000000000000004E-2</v>
      </c>
      <c r="P10" s="183">
        <v>0.20699999999999999</v>
      </c>
      <c r="Q10" s="183">
        <v>0</v>
      </c>
      <c r="R10" s="184">
        <f>SUM(N10:Q10)</f>
        <v>0.375</v>
      </c>
      <c r="S10" s="183">
        <v>2.3E-2</v>
      </c>
      <c r="T10" s="185"/>
      <c r="U10" s="185"/>
      <c r="V10" s="185"/>
      <c r="W10" s="232">
        <v>0.5470956038005218</v>
      </c>
      <c r="X10" s="232">
        <v>1.0939173066509131</v>
      </c>
      <c r="Y10" s="233">
        <v>1.25</v>
      </c>
      <c r="Z10" s="233">
        <v>1.25</v>
      </c>
      <c r="AA10" s="233">
        <v>1.25</v>
      </c>
      <c r="AB10" s="233">
        <v>1.25</v>
      </c>
      <c r="AC10" s="233">
        <v>1.25</v>
      </c>
      <c r="AD10" s="233">
        <v>1.25</v>
      </c>
      <c r="AE10" s="233">
        <v>1.25</v>
      </c>
      <c r="AF10" s="233">
        <v>1.25</v>
      </c>
      <c r="AG10" s="233">
        <v>1.25</v>
      </c>
      <c r="AH10" s="233">
        <v>1.25</v>
      </c>
      <c r="AI10" s="233">
        <v>1.25</v>
      </c>
      <c r="AJ10" s="233">
        <v>1.25</v>
      </c>
      <c r="AK10" s="233">
        <v>1.25</v>
      </c>
    </row>
    <row r="11" spans="1:37">
      <c r="B11" s="173"/>
      <c r="C11" s="173" t="s">
        <v>47</v>
      </c>
      <c r="D11" s="186">
        <f t="shared" ref="D11:S11" si="2">SUM(D9:D10)</f>
        <v>3.0409999999999999</v>
      </c>
      <c r="E11" s="186">
        <f t="shared" si="2"/>
        <v>3.2839999999999998</v>
      </c>
      <c r="F11" s="186">
        <f t="shared" si="2"/>
        <v>2.42</v>
      </c>
      <c r="G11" s="186">
        <f t="shared" si="2"/>
        <v>6.6539999999999999</v>
      </c>
      <c r="H11" s="187">
        <f t="shared" si="2"/>
        <v>15.398999999999999</v>
      </c>
      <c r="I11" s="186">
        <f t="shared" si="2"/>
        <v>39.247</v>
      </c>
      <c r="J11" s="186">
        <f t="shared" si="2"/>
        <v>72.038000000000011</v>
      </c>
      <c r="K11" s="186">
        <f t="shared" si="2"/>
        <v>90.971000000000004</v>
      </c>
      <c r="L11" s="186">
        <f t="shared" si="2"/>
        <v>109.07600000000001</v>
      </c>
      <c r="M11" s="187">
        <f t="shared" si="2"/>
        <v>311.33199999999999</v>
      </c>
      <c r="N11" s="186">
        <f t="shared" si="2"/>
        <v>120.633</v>
      </c>
      <c r="O11" s="186">
        <f t="shared" si="2"/>
        <v>121.297</v>
      </c>
      <c r="P11" s="186">
        <f t="shared" si="2"/>
        <v>137.053</v>
      </c>
      <c r="Q11" s="186">
        <f t="shared" si="2"/>
        <v>148.22200000000001</v>
      </c>
      <c r="R11" s="187">
        <f t="shared" si="2"/>
        <v>527.20500000000004</v>
      </c>
      <c r="S11" s="186">
        <f t="shared" si="2"/>
        <v>152.46600000000001</v>
      </c>
      <c r="T11" s="186"/>
      <c r="U11" s="186"/>
      <c r="V11" s="186"/>
      <c r="W11" s="30">
        <f>SUM(W9:W10)</f>
        <v>652.21260628383368</v>
      </c>
      <c r="X11" s="30">
        <f t="shared" ref="X11:AK11" si="3">SUM(X9:X10)</f>
        <v>744.47351451430302</v>
      </c>
      <c r="Y11" s="30">
        <f t="shared" si="3"/>
        <v>881.30706194362608</v>
      </c>
      <c r="Z11" s="30">
        <f t="shared" si="3"/>
        <v>1026.3204269714192</v>
      </c>
      <c r="AA11" s="30">
        <f t="shared" si="3"/>
        <v>1176.7441344158319</v>
      </c>
      <c r="AB11" s="30">
        <f t="shared" si="3"/>
        <v>1286.6492047247332</v>
      </c>
      <c r="AC11" s="30">
        <f t="shared" si="3"/>
        <v>1370.1216089743971</v>
      </c>
      <c r="AD11" s="30">
        <f t="shared" si="3"/>
        <v>1428.1295723712483</v>
      </c>
      <c r="AE11" s="30">
        <f t="shared" si="3"/>
        <v>1472.3756399806971</v>
      </c>
      <c r="AF11" s="30">
        <f t="shared" si="3"/>
        <v>1241.5915372730499</v>
      </c>
      <c r="AG11" s="30">
        <f t="shared" si="3"/>
        <v>1061.9677393772274</v>
      </c>
      <c r="AH11" s="30">
        <f t="shared" si="3"/>
        <v>976.34279282099465</v>
      </c>
      <c r="AI11" s="30">
        <f t="shared" si="3"/>
        <v>903.42371745859941</v>
      </c>
      <c r="AJ11" s="30">
        <f t="shared" si="3"/>
        <v>821.83812941503697</v>
      </c>
      <c r="AK11" s="30">
        <f t="shared" si="3"/>
        <v>764.07360844716641</v>
      </c>
    </row>
    <row r="12" spans="1:37" ht="15.6">
      <c r="B12" s="173"/>
      <c r="C12" s="179" t="s">
        <v>48</v>
      </c>
      <c r="D12" s="183">
        <v>1.625</v>
      </c>
      <c r="E12" s="183">
        <v>1.7909999999999999</v>
      </c>
      <c r="F12" s="183">
        <v>1.399</v>
      </c>
      <c r="G12" s="183">
        <v>1.829</v>
      </c>
      <c r="H12" s="184">
        <f>SUM(D12:G12)</f>
        <v>6.6439999999999992</v>
      </c>
      <c r="I12" s="183">
        <v>5.1310000000000002</v>
      </c>
      <c r="J12" s="183">
        <v>6.62</v>
      </c>
      <c r="K12" s="183">
        <v>8.15</v>
      </c>
      <c r="L12" s="183">
        <v>7.298</v>
      </c>
      <c r="M12" s="184">
        <f>SUM(I12:L12)</f>
        <v>27.199000000000005</v>
      </c>
      <c r="N12" s="183">
        <v>10.769</v>
      </c>
      <c r="O12" s="183">
        <v>8.7080000000000002</v>
      </c>
      <c r="P12" s="183">
        <v>7.6349999999999998</v>
      </c>
      <c r="Q12" s="183">
        <v>10.419</v>
      </c>
      <c r="R12" s="184">
        <f>SUM(N12:Q12)</f>
        <v>37.531000000000006</v>
      </c>
      <c r="S12" s="183">
        <v>11.807</v>
      </c>
      <c r="T12" s="188"/>
      <c r="U12" s="188"/>
      <c r="V12" s="188"/>
      <c r="W12" s="184">
        <f>W11-W13</f>
        <v>51.70479222516758</v>
      </c>
      <c r="X12" s="184">
        <f t="shared" ref="X12:AK12" si="4">X11-X13</f>
        <v>59.018865956035711</v>
      </c>
      <c r="Y12" s="184">
        <f t="shared" si="4"/>
        <v>69.866479251303531</v>
      </c>
      <c r="Z12" s="184">
        <f t="shared" si="4"/>
        <v>81.362555586527606</v>
      </c>
      <c r="AA12" s="184">
        <f t="shared" si="4"/>
        <v>93.287542108128264</v>
      </c>
      <c r="AB12" s="184">
        <f t="shared" si="4"/>
        <v>102.000374043703</v>
      </c>
      <c r="AC12" s="184">
        <f t="shared" si="4"/>
        <v>108.61773052636158</v>
      </c>
      <c r="AD12" s="184">
        <f t="shared" si="4"/>
        <v>113.21636855626525</v>
      </c>
      <c r="AE12" s="184">
        <f t="shared" si="4"/>
        <v>116.72401883852854</v>
      </c>
      <c r="AF12" s="184">
        <f t="shared" si="4"/>
        <v>98.42838339020409</v>
      </c>
      <c r="AG12" s="184">
        <f t="shared" si="4"/>
        <v>84.188531140465102</v>
      </c>
      <c r="AH12" s="184">
        <f t="shared" si="4"/>
        <v>77.400529761273106</v>
      </c>
      <c r="AI12" s="184">
        <f t="shared" si="4"/>
        <v>71.619798747277287</v>
      </c>
      <c r="AJ12" s="184">
        <f t="shared" si="4"/>
        <v>65.152021464657992</v>
      </c>
      <c r="AK12" s="184">
        <f t="shared" si="4"/>
        <v>60.572682571397877</v>
      </c>
    </row>
    <row r="13" spans="1:37">
      <c r="B13" s="173"/>
      <c r="C13" s="173" t="s">
        <v>0</v>
      </c>
      <c r="D13" s="189">
        <f t="shared" ref="D13:S13" si="5">D11-D12</f>
        <v>1.4159999999999999</v>
      </c>
      <c r="E13" s="189">
        <f t="shared" si="5"/>
        <v>1.4929999999999999</v>
      </c>
      <c r="F13" s="189">
        <f t="shared" si="5"/>
        <v>1.0209999999999999</v>
      </c>
      <c r="G13" s="189">
        <f t="shared" si="5"/>
        <v>4.8250000000000002</v>
      </c>
      <c r="H13" s="190">
        <f t="shared" si="5"/>
        <v>8.754999999999999</v>
      </c>
      <c r="I13" s="189">
        <f t="shared" si="5"/>
        <v>34.116</v>
      </c>
      <c r="J13" s="189">
        <f t="shared" si="5"/>
        <v>65.418000000000006</v>
      </c>
      <c r="K13" s="189">
        <f t="shared" si="5"/>
        <v>82.820999999999998</v>
      </c>
      <c r="L13" s="189">
        <f t="shared" si="5"/>
        <v>101.77800000000001</v>
      </c>
      <c r="M13" s="190">
        <f t="shared" si="5"/>
        <v>284.13299999999998</v>
      </c>
      <c r="N13" s="189">
        <f t="shared" si="5"/>
        <v>109.86399999999999</v>
      </c>
      <c r="O13" s="189">
        <f t="shared" si="5"/>
        <v>112.589</v>
      </c>
      <c r="P13" s="189">
        <f t="shared" si="5"/>
        <v>129.41800000000001</v>
      </c>
      <c r="Q13" s="189">
        <f t="shared" si="5"/>
        <v>137.803</v>
      </c>
      <c r="R13" s="190">
        <f t="shared" si="5"/>
        <v>489.67400000000004</v>
      </c>
      <c r="S13" s="189">
        <f t="shared" si="5"/>
        <v>140.65900000000002</v>
      </c>
      <c r="T13" s="189"/>
      <c r="U13" s="189"/>
      <c r="V13" s="189"/>
      <c r="W13" s="190">
        <f>W$11*W46</f>
        <v>600.5078140586661</v>
      </c>
      <c r="X13" s="190">
        <f t="shared" ref="X13:AK13" si="6">X$11*X46</f>
        <v>685.45464855826731</v>
      </c>
      <c r="Y13" s="190">
        <f t="shared" si="6"/>
        <v>811.44058269232255</v>
      </c>
      <c r="Z13" s="190">
        <f t="shared" si="6"/>
        <v>944.95787138489163</v>
      </c>
      <c r="AA13" s="190">
        <f t="shared" si="6"/>
        <v>1083.4565923077037</v>
      </c>
      <c r="AB13" s="190">
        <f t="shared" si="6"/>
        <v>1184.6488306810302</v>
      </c>
      <c r="AC13" s="190">
        <f t="shared" si="6"/>
        <v>1261.5038784480355</v>
      </c>
      <c r="AD13" s="190">
        <f t="shared" si="6"/>
        <v>1314.913203814983</v>
      </c>
      <c r="AE13" s="190">
        <f t="shared" si="6"/>
        <v>1355.6516211421686</v>
      </c>
      <c r="AF13" s="190">
        <f t="shared" si="6"/>
        <v>1143.1631538828458</v>
      </c>
      <c r="AG13" s="190">
        <f t="shared" si="6"/>
        <v>977.77920823676232</v>
      </c>
      <c r="AH13" s="190">
        <f t="shared" si="6"/>
        <v>898.94226305972154</v>
      </c>
      <c r="AI13" s="190">
        <f t="shared" si="6"/>
        <v>831.80391871132213</v>
      </c>
      <c r="AJ13" s="190">
        <f t="shared" si="6"/>
        <v>756.68610795037898</v>
      </c>
      <c r="AK13" s="190">
        <f t="shared" si="6"/>
        <v>703.50092587576853</v>
      </c>
    </row>
    <row r="14" spans="1:37">
      <c r="B14" s="173"/>
      <c r="C14" s="179" t="s">
        <v>50</v>
      </c>
      <c r="D14" s="180">
        <v>43.484999999999999</v>
      </c>
      <c r="E14" s="180">
        <v>45.113</v>
      </c>
      <c r="F14" s="180">
        <v>28.943000000000001</v>
      </c>
      <c r="G14" s="180">
        <v>29.085999999999999</v>
      </c>
      <c r="H14" s="181">
        <f t="shared" ref="H14:H23" si="7">SUM(D14:G14)</f>
        <v>146.62700000000001</v>
      </c>
      <c r="I14" s="180">
        <v>30.375</v>
      </c>
      <c r="J14" s="180">
        <v>32.466999999999999</v>
      </c>
      <c r="K14" s="180">
        <v>36.301000000000002</v>
      </c>
      <c r="L14" s="180">
        <v>43.534999999999997</v>
      </c>
      <c r="M14" s="181">
        <f t="shared" ref="M14:M23" si="8">SUM(I14:L14)</f>
        <v>142.678</v>
      </c>
      <c r="N14" s="180">
        <v>45.874000000000002</v>
      </c>
      <c r="O14" s="180">
        <v>45.734000000000002</v>
      </c>
      <c r="P14" s="180">
        <v>56.933999999999997</v>
      </c>
      <c r="Q14" s="180">
        <v>56.853999999999999</v>
      </c>
      <c r="R14" s="181">
        <f>SUM(N14:Q14)</f>
        <v>205.39600000000002</v>
      </c>
      <c r="S14" s="180">
        <v>60.634</v>
      </c>
      <c r="T14" s="191"/>
      <c r="U14" s="191"/>
      <c r="V14" s="191"/>
      <c r="W14" s="181">
        <f t="shared" ref="W14:AK14" si="9">W$11*W39</f>
        <v>241.05398381721898</v>
      </c>
      <c r="X14" s="181">
        <f t="shared" si="9"/>
        <v>260.26360830872102</v>
      </c>
      <c r="Y14" s="181">
        <f t="shared" si="9"/>
        <v>290.47367896634825</v>
      </c>
      <c r="Z14" s="181">
        <f t="shared" si="9"/>
        <v>317.74283165391876</v>
      </c>
      <c r="AA14" s="181">
        <f t="shared" si="9"/>
        <v>340.77825341945601</v>
      </c>
      <c r="AB14" s="181">
        <f t="shared" si="9"/>
        <v>346.87313810835042</v>
      </c>
      <c r="AC14" s="181">
        <f t="shared" si="9"/>
        <v>341.9743803579189</v>
      </c>
      <c r="AD14" s="181">
        <f t="shared" si="9"/>
        <v>327.89023900465173</v>
      </c>
      <c r="AE14" s="181">
        <f t="shared" si="9"/>
        <v>308.60136584400942</v>
      </c>
      <c r="AF14" s="181">
        <f t="shared" si="9"/>
        <v>235.39853018868877</v>
      </c>
      <c r="AG14" s="181">
        <f t="shared" si="9"/>
        <v>201.34290340465424</v>
      </c>
      <c r="AH14" s="181">
        <f t="shared" si="9"/>
        <v>185.1089118206817</v>
      </c>
      <c r="AI14" s="181">
        <f t="shared" si="9"/>
        <v>171.28387947491825</v>
      </c>
      <c r="AJ14" s="181">
        <f t="shared" si="9"/>
        <v>155.81572675843361</v>
      </c>
      <c r="AK14" s="181">
        <f t="shared" si="9"/>
        <v>144.86390973594047</v>
      </c>
    </row>
    <row r="15" spans="1:37">
      <c r="B15" s="173"/>
      <c r="C15" s="179" t="s">
        <v>49</v>
      </c>
      <c r="D15" s="180">
        <v>26.172999999999998</v>
      </c>
      <c r="E15" s="180">
        <v>37.786000000000001</v>
      </c>
      <c r="F15" s="180">
        <v>52.685000000000002</v>
      </c>
      <c r="G15" s="180">
        <v>49.082999999999998</v>
      </c>
      <c r="H15" s="181">
        <f t="shared" si="7"/>
        <v>165.727</v>
      </c>
      <c r="I15" s="180">
        <v>55.078000000000003</v>
      </c>
      <c r="J15" s="180">
        <v>62.273000000000003</v>
      </c>
      <c r="K15" s="180">
        <v>64.177999999999997</v>
      </c>
      <c r="L15" s="180">
        <v>78.350999999999999</v>
      </c>
      <c r="M15" s="181">
        <f t="shared" si="8"/>
        <v>259.88</v>
      </c>
      <c r="N15" s="180">
        <v>71.183000000000007</v>
      </c>
      <c r="O15" s="180">
        <v>75.894000000000005</v>
      </c>
      <c r="P15" s="180">
        <v>85.204999999999998</v>
      </c>
      <c r="Q15" s="180">
        <v>103.761</v>
      </c>
      <c r="R15" s="181">
        <f>SUM(N15:Q15)</f>
        <v>336.04300000000001</v>
      </c>
      <c r="S15" s="180">
        <v>101.05200000000001</v>
      </c>
      <c r="T15" s="191"/>
      <c r="U15" s="191"/>
      <c r="V15" s="191"/>
      <c r="W15" s="181">
        <f t="shared" ref="W15:AK15" si="10">W$11*W41</f>
        <v>396.70472034816436</v>
      </c>
      <c r="X15" s="181">
        <f t="shared" si="10"/>
        <v>431.11282275154116</v>
      </c>
      <c r="Y15" s="181">
        <f t="shared" si="10"/>
        <v>484.65176695413948</v>
      </c>
      <c r="Z15" s="181">
        <f t="shared" si="10"/>
        <v>534.47024164660752</v>
      </c>
      <c r="AA15" s="181">
        <f t="shared" si="10"/>
        <v>578.49118565512993</v>
      </c>
      <c r="AB15" s="181">
        <f t="shared" si="10"/>
        <v>595.00176732037869</v>
      </c>
      <c r="AC15" s="181">
        <f t="shared" si="10"/>
        <v>593.6498015964379</v>
      </c>
      <c r="AD15" s="181">
        <f t="shared" si="10"/>
        <v>577.1389248510709</v>
      </c>
      <c r="AE15" s="181">
        <f t="shared" si="10"/>
        <v>552.08479962734805</v>
      </c>
      <c r="AF15" s="181">
        <f t="shared" si="10"/>
        <v>429.34434203207633</v>
      </c>
      <c r="AG15" s="181">
        <f t="shared" si="10"/>
        <v>336.2628256128807</v>
      </c>
      <c r="AH15" s="181">
        <f t="shared" si="10"/>
        <v>280.6799642641094</v>
      </c>
      <c r="AI15" s="181">
        <f t="shared" si="10"/>
        <v>233.37299343709523</v>
      </c>
      <c r="AJ15" s="181">
        <f t="shared" si="10"/>
        <v>188.33268897603128</v>
      </c>
      <c r="AK15" s="181">
        <f t="shared" si="10"/>
        <v>152.8147216894333</v>
      </c>
    </row>
    <row r="16" spans="1:37" ht="15.6">
      <c r="B16" s="173"/>
      <c r="C16" s="179" t="s">
        <v>51</v>
      </c>
      <c r="D16" s="183">
        <v>0</v>
      </c>
      <c r="E16" s="183">
        <v>0</v>
      </c>
      <c r="F16" s="183">
        <v>0</v>
      </c>
      <c r="G16" s="183">
        <v>0</v>
      </c>
      <c r="H16" s="184">
        <f t="shared" si="7"/>
        <v>0</v>
      </c>
      <c r="I16" s="183">
        <v>0</v>
      </c>
      <c r="J16" s="183">
        <v>0</v>
      </c>
      <c r="K16" s="183">
        <v>0</v>
      </c>
      <c r="L16" s="183">
        <v>0</v>
      </c>
      <c r="M16" s="184">
        <f t="shared" si="8"/>
        <v>0</v>
      </c>
      <c r="N16" s="183">
        <v>0</v>
      </c>
      <c r="O16" s="183">
        <v>0</v>
      </c>
      <c r="P16" s="183">
        <v>0</v>
      </c>
      <c r="Q16" s="183">
        <v>0</v>
      </c>
      <c r="R16" s="184">
        <f t="shared" ref="R16:R23" si="11">SUM(N16:Q16)</f>
        <v>0</v>
      </c>
      <c r="S16" s="183">
        <v>0</v>
      </c>
      <c r="T16" s="192"/>
      <c r="U16" s="192"/>
      <c r="V16" s="192"/>
      <c r="W16" s="184">
        <v>0</v>
      </c>
      <c r="X16" s="184">
        <v>0</v>
      </c>
      <c r="Y16" s="184">
        <v>0</v>
      </c>
      <c r="Z16" s="184">
        <v>0</v>
      </c>
      <c r="AA16" s="184">
        <v>0</v>
      </c>
      <c r="AB16" s="184">
        <v>0</v>
      </c>
      <c r="AC16" s="184">
        <v>0</v>
      </c>
      <c r="AD16" s="184">
        <v>0</v>
      </c>
      <c r="AE16" s="184">
        <v>0</v>
      </c>
      <c r="AF16" s="184">
        <v>0</v>
      </c>
      <c r="AG16" s="184">
        <v>0</v>
      </c>
      <c r="AH16" s="184">
        <v>0</v>
      </c>
      <c r="AI16" s="184">
        <v>0</v>
      </c>
      <c r="AJ16" s="184">
        <v>0</v>
      </c>
      <c r="AK16" s="184">
        <v>0</v>
      </c>
    </row>
    <row r="17" spans="2:37">
      <c r="B17" s="173"/>
      <c r="C17" s="173" t="s">
        <v>52</v>
      </c>
      <c r="D17" s="186">
        <f t="shared" ref="D17:M17" si="12">D13-SUM(D14:D16)</f>
        <v>-68.242000000000004</v>
      </c>
      <c r="E17" s="186">
        <f t="shared" si="12"/>
        <v>-81.406000000000006</v>
      </c>
      <c r="F17" s="186">
        <f t="shared" si="12"/>
        <v>-80.606999999999999</v>
      </c>
      <c r="G17" s="186">
        <f t="shared" si="12"/>
        <v>-73.343999999999994</v>
      </c>
      <c r="H17" s="187">
        <f t="shared" si="12"/>
        <v>-303.59900000000005</v>
      </c>
      <c r="I17" s="186">
        <f t="shared" si="12"/>
        <v>-51.337000000000003</v>
      </c>
      <c r="J17" s="186">
        <f t="shared" si="12"/>
        <v>-29.322000000000003</v>
      </c>
      <c r="K17" s="186">
        <f t="shared" si="12"/>
        <v>-17.658000000000001</v>
      </c>
      <c r="L17" s="186">
        <f t="shared" si="12"/>
        <v>-20.10799999999999</v>
      </c>
      <c r="M17" s="187">
        <f t="shared" si="12"/>
        <v>-118.42500000000001</v>
      </c>
      <c r="N17" s="186">
        <f t="shared" ref="N17:AK17" si="13">N13-SUM(N14:N16)</f>
        <v>-7.1930000000000263</v>
      </c>
      <c r="O17" s="186">
        <f t="shared" si="13"/>
        <v>-9.0390000000000157</v>
      </c>
      <c r="P17" s="186">
        <f t="shared" si="13"/>
        <v>-12.721000000000004</v>
      </c>
      <c r="Q17" s="186">
        <f t="shared" si="13"/>
        <v>-22.812000000000012</v>
      </c>
      <c r="R17" s="187">
        <f t="shared" si="13"/>
        <v>-51.765000000000043</v>
      </c>
      <c r="S17" s="187">
        <f t="shared" si="13"/>
        <v>-21.026999999999987</v>
      </c>
      <c r="T17" s="187">
        <f t="shared" si="13"/>
        <v>0</v>
      </c>
      <c r="U17" s="187">
        <f t="shared" si="13"/>
        <v>0</v>
      </c>
      <c r="V17" s="187">
        <f t="shared" si="13"/>
        <v>0</v>
      </c>
      <c r="W17" s="187">
        <f t="shared" si="13"/>
        <v>-37.250890106717179</v>
      </c>
      <c r="X17" s="187">
        <f t="shared" si="13"/>
        <v>-5.9217825019948123</v>
      </c>
      <c r="Y17" s="187">
        <f t="shared" si="13"/>
        <v>36.315136771834887</v>
      </c>
      <c r="Z17" s="187">
        <f t="shared" si="13"/>
        <v>92.744798084365357</v>
      </c>
      <c r="AA17" s="187">
        <f t="shared" si="13"/>
        <v>164.18715323311767</v>
      </c>
      <c r="AB17" s="187">
        <f t="shared" si="13"/>
        <v>242.77392525230107</v>
      </c>
      <c r="AC17" s="187">
        <f t="shared" si="13"/>
        <v>325.87969649367869</v>
      </c>
      <c r="AD17" s="187">
        <f t="shared" si="13"/>
        <v>409.88403995926046</v>
      </c>
      <c r="AE17" s="187">
        <f t="shared" si="13"/>
        <v>494.96545567081102</v>
      </c>
      <c r="AF17" s="187">
        <f t="shared" si="13"/>
        <v>478.4202816620807</v>
      </c>
      <c r="AG17" s="187">
        <f t="shared" si="13"/>
        <v>440.17347921922737</v>
      </c>
      <c r="AH17" s="187">
        <f t="shared" si="13"/>
        <v>433.15338697493041</v>
      </c>
      <c r="AI17" s="187">
        <f t="shared" si="13"/>
        <v>427.14704579930867</v>
      </c>
      <c r="AJ17" s="187">
        <f t="shared" si="13"/>
        <v>412.53769221591409</v>
      </c>
      <c r="AK17" s="187">
        <f t="shared" si="13"/>
        <v>405.82229445039479</v>
      </c>
    </row>
    <row r="18" spans="2:37">
      <c r="B18" s="173"/>
      <c r="C18" s="179" t="s">
        <v>53</v>
      </c>
      <c r="D18" s="180">
        <v>0.75900000000000001</v>
      </c>
      <c r="E18" s="180">
        <v>0.999</v>
      </c>
      <c r="F18" s="180">
        <v>1.2829999999999999</v>
      </c>
      <c r="G18" s="180">
        <v>2.4489999999999998</v>
      </c>
      <c r="H18" s="181">
        <f t="shared" si="7"/>
        <v>5.49</v>
      </c>
      <c r="I18" s="180">
        <v>2.0870000000000002</v>
      </c>
      <c r="J18" s="180">
        <v>2.31</v>
      </c>
      <c r="K18" s="180">
        <v>2.2490000000000001</v>
      </c>
      <c r="L18" s="180">
        <v>1.8180000000000001</v>
      </c>
      <c r="M18" s="181">
        <f t="shared" si="8"/>
        <v>8.4640000000000004</v>
      </c>
      <c r="N18" s="180">
        <v>1.2689999999999999</v>
      </c>
      <c r="O18" s="180">
        <v>-9.0389999999999997</v>
      </c>
      <c r="P18" s="180">
        <v>0.20799999999999999</v>
      </c>
      <c r="Q18" s="180">
        <v>8.6999999999999994E-2</v>
      </c>
      <c r="R18" s="181">
        <f t="shared" si="11"/>
        <v>-7.4749999999999996</v>
      </c>
      <c r="S18" s="180">
        <v>0.14599999999999999</v>
      </c>
      <c r="T18" s="180"/>
      <c r="U18" s="180"/>
      <c r="V18" s="180"/>
      <c r="W18" s="181">
        <v>0</v>
      </c>
      <c r="X18" s="181">
        <f>W18</f>
        <v>0</v>
      </c>
      <c r="Y18" s="193">
        <f>X18</f>
        <v>0</v>
      </c>
      <c r="Z18" s="193">
        <f t="shared" ref="Z18:AK18" si="14">Y18</f>
        <v>0</v>
      </c>
      <c r="AA18" s="193">
        <f t="shared" si="14"/>
        <v>0</v>
      </c>
      <c r="AB18" s="193">
        <f t="shared" si="14"/>
        <v>0</v>
      </c>
      <c r="AC18" s="193">
        <f t="shared" si="14"/>
        <v>0</v>
      </c>
      <c r="AD18" s="193">
        <f t="shared" si="14"/>
        <v>0</v>
      </c>
      <c r="AE18" s="193">
        <f t="shared" si="14"/>
        <v>0</v>
      </c>
      <c r="AF18" s="193">
        <f t="shared" si="14"/>
        <v>0</v>
      </c>
      <c r="AG18" s="193">
        <f t="shared" si="14"/>
        <v>0</v>
      </c>
      <c r="AH18" s="193">
        <f t="shared" si="14"/>
        <v>0</v>
      </c>
      <c r="AI18" s="193">
        <f t="shared" si="14"/>
        <v>0</v>
      </c>
      <c r="AJ18" s="193">
        <f t="shared" si="14"/>
        <v>0</v>
      </c>
      <c r="AK18" s="193">
        <f t="shared" si="14"/>
        <v>0</v>
      </c>
    </row>
    <row r="19" spans="2:37">
      <c r="B19" s="173"/>
      <c r="C19" s="179" t="s">
        <v>152</v>
      </c>
      <c r="D19" s="180">
        <v>-0.32500000000000001</v>
      </c>
      <c r="E19" s="180">
        <v>-0.313</v>
      </c>
      <c r="F19" s="180">
        <v>-0.29699999999999999</v>
      </c>
      <c r="G19" s="180">
        <v>-0.29499999999999998</v>
      </c>
      <c r="H19" s="181">
        <f t="shared" si="7"/>
        <v>-1.23</v>
      </c>
      <c r="I19" s="180">
        <v>-0.26500000000000001</v>
      </c>
      <c r="J19" s="180">
        <v>-0.26800000000000002</v>
      </c>
      <c r="K19" s="180">
        <v>-0.27200000000000002</v>
      </c>
      <c r="L19" s="180">
        <v>-0.28199999999999997</v>
      </c>
      <c r="M19" s="181">
        <f t="shared" si="8"/>
        <v>-1.087</v>
      </c>
      <c r="N19" s="180">
        <v>-0.28399999999999997</v>
      </c>
      <c r="O19" s="180">
        <v>0.25</v>
      </c>
      <c r="P19" s="180">
        <v>-0.26900000000000002</v>
      </c>
      <c r="Q19" s="180">
        <f>-0.271</f>
        <v>-0.27100000000000002</v>
      </c>
      <c r="R19" s="181">
        <f t="shared" si="11"/>
        <v>-0.57400000000000007</v>
      </c>
      <c r="S19" s="180">
        <f>-0.286</f>
        <v>-0.28599999999999998</v>
      </c>
      <c r="T19" s="180"/>
      <c r="U19" s="180"/>
      <c r="V19" s="180"/>
      <c r="W19" s="181">
        <f>W55*AVERAGE(W54,R54)*-1</f>
        <v>-0.56780556815090233</v>
      </c>
      <c r="X19" s="181">
        <f>X55*AVERAGE(X54,W54)*-1</f>
        <v>-0.56780556815090233</v>
      </c>
      <c r="Y19" s="181">
        <f>Y55*AVERAGE(Y54,X54)*-1</f>
        <v>-0.56780556815090233</v>
      </c>
      <c r="Z19" s="181">
        <f t="shared" ref="Z19:AK19" si="15">Z55*AVERAGE(Z54,Y54)*-1</f>
        <v>-0.56780556815090233</v>
      </c>
      <c r="AA19" s="181">
        <f t="shared" si="15"/>
        <v>-0.56780556815090233</v>
      </c>
      <c r="AB19" s="181">
        <f t="shared" si="15"/>
        <v>-0.56780556815090233</v>
      </c>
      <c r="AC19" s="181">
        <f t="shared" si="15"/>
        <v>-0.56780556815090233</v>
      </c>
      <c r="AD19" s="181">
        <f t="shared" si="15"/>
        <v>-0.56780556815090233</v>
      </c>
      <c r="AE19" s="181">
        <f t="shared" si="15"/>
        <v>-0.56780556815090233</v>
      </c>
      <c r="AF19" s="181">
        <f t="shared" si="15"/>
        <v>-0.56780556815090233</v>
      </c>
      <c r="AG19" s="181">
        <f t="shared" si="15"/>
        <v>-0.56780556815090233</v>
      </c>
      <c r="AH19" s="181">
        <f t="shared" si="15"/>
        <v>-0.56780556815090233</v>
      </c>
      <c r="AI19" s="181">
        <f t="shared" si="15"/>
        <v>-0.56780556815090233</v>
      </c>
      <c r="AJ19" s="181">
        <f t="shared" si="15"/>
        <v>-0.56780556815090233</v>
      </c>
      <c r="AK19" s="181">
        <f t="shared" si="15"/>
        <v>-0.56780556815090233</v>
      </c>
    </row>
    <row r="20" spans="2:37">
      <c r="B20" s="173"/>
      <c r="C20" s="179" t="s">
        <v>55</v>
      </c>
      <c r="D20" s="180">
        <v>0</v>
      </c>
      <c r="E20" s="180">
        <v>0</v>
      </c>
      <c r="F20" s="180">
        <v>0</v>
      </c>
      <c r="G20" s="180">
        <v>0</v>
      </c>
      <c r="H20" s="181">
        <f t="shared" si="7"/>
        <v>0</v>
      </c>
      <c r="I20" s="180">
        <v>0</v>
      </c>
      <c r="J20" s="180">
        <v>104.117</v>
      </c>
      <c r="K20" s="180" t="s">
        <v>153</v>
      </c>
      <c r="L20" s="180">
        <v>0</v>
      </c>
      <c r="M20" s="181">
        <f t="shared" si="8"/>
        <v>104.117</v>
      </c>
      <c r="N20" s="180">
        <v>0</v>
      </c>
      <c r="O20" s="180">
        <v>-0.29699999999999999</v>
      </c>
      <c r="P20" s="180">
        <v>0</v>
      </c>
      <c r="Q20" s="180">
        <v>0</v>
      </c>
      <c r="R20" s="181">
        <f t="shared" si="11"/>
        <v>-0.29699999999999999</v>
      </c>
      <c r="S20" s="180">
        <v>0</v>
      </c>
      <c r="T20" s="180"/>
      <c r="U20" s="180"/>
      <c r="V20" s="180"/>
      <c r="W20" s="181">
        <v>0</v>
      </c>
      <c r="X20" s="181">
        <v>0</v>
      </c>
      <c r="Y20" s="181">
        <v>0</v>
      </c>
      <c r="Z20" s="181">
        <v>0</v>
      </c>
      <c r="AA20" s="181">
        <v>0</v>
      </c>
      <c r="AB20" s="181">
        <v>0</v>
      </c>
      <c r="AC20" s="181">
        <v>0</v>
      </c>
      <c r="AD20" s="181">
        <v>0</v>
      </c>
      <c r="AE20" s="181">
        <v>0</v>
      </c>
      <c r="AF20" s="181">
        <v>0</v>
      </c>
      <c r="AG20" s="181">
        <v>0</v>
      </c>
      <c r="AH20" s="181">
        <v>0</v>
      </c>
      <c r="AI20" s="181">
        <v>0</v>
      </c>
      <c r="AJ20" s="181">
        <v>0</v>
      </c>
      <c r="AK20" s="181">
        <v>0</v>
      </c>
    </row>
    <row r="21" spans="2:37" ht="15.6">
      <c r="B21" s="173"/>
      <c r="C21" s="179" t="s">
        <v>154</v>
      </c>
      <c r="D21" s="183">
        <v>-0.64</v>
      </c>
      <c r="E21" s="183">
        <v>-3.66</v>
      </c>
      <c r="F21" s="183">
        <v>-0.82299999999999995</v>
      </c>
      <c r="G21" s="183">
        <v>-0.98199999999999998</v>
      </c>
      <c r="H21" s="184">
        <f t="shared" si="7"/>
        <v>-6.1049999999999995</v>
      </c>
      <c r="I21" s="183">
        <v>-1.1140000000000001</v>
      </c>
      <c r="J21" s="183">
        <v>2.0259999999999998</v>
      </c>
      <c r="K21" s="183">
        <v>1.889</v>
      </c>
      <c r="L21" s="183">
        <v>-5.0730000000000004</v>
      </c>
      <c r="M21" s="184">
        <f t="shared" si="8"/>
        <v>-2.2720000000000007</v>
      </c>
      <c r="N21" s="183">
        <v>-0.02</v>
      </c>
      <c r="O21" s="183">
        <v>0</v>
      </c>
      <c r="P21" s="183">
        <v>-1.796</v>
      </c>
      <c r="Q21" s="183">
        <f>-3.544</f>
        <v>-3.544</v>
      </c>
      <c r="R21" s="184">
        <f t="shared" si="11"/>
        <v>-5.36</v>
      </c>
      <c r="S21" s="183">
        <f>-0.573</f>
        <v>-0.57299999999999995</v>
      </c>
      <c r="T21" s="183"/>
      <c r="U21" s="183"/>
      <c r="V21" s="183"/>
      <c r="W21" s="184">
        <v>0</v>
      </c>
      <c r="X21" s="184">
        <v>0</v>
      </c>
      <c r="Y21" s="184">
        <v>0</v>
      </c>
      <c r="Z21" s="184">
        <v>0</v>
      </c>
      <c r="AA21" s="184">
        <v>0</v>
      </c>
      <c r="AB21" s="184">
        <v>0</v>
      </c>
      <c r="AC21" s="184">
        <v>0</v>
      </c>
      <c r="AD21" s="184">
        <v>0</v>
      </c>
      <c r="AE21" s="184">
        <v>0</v>
      </c>
      <c r="AF21" s="184">
        <v>0</v>
      </c>
      <c r="AG21" s="184">
        <v>0</v>
      </c>
      <c r="AH21" s="184">
        <v>0</v>
      </c>
      <c r="AI21" s="184">
        <v>0</v>
      </c>
      <c r="AJ21" s="184">
        <v>0</v>
      </c>
      <c r="AK21" s="184">
        <v>0</v>
      </c>
    </row>
    <row r="22" spans="2:37">
      <c r="B22" s="173"/>
      <c r="C22" s="195" t="s">
        <v>56</v>
      </c>
      <c r="D22" s="186">
        <f>D17+SUM(D18:D21)</f>
        <v>-68.448000000000008</v>
      </c>
      <c r="E22" s="186">
        <f>E17+SUM(E18:E21)</f>
        <v>-84.38000000000001</v>
      </c>
      <c r="F22" s="186">
        <f>F17+SUM(F18:F21)</f>
        <v>-80.444000000000003</v>
      </c>
      <c r="G22" s="186">
        <f>G17+SUM(G18:G21)</f>
        <v>-72.171999999999997</v>
      </c>
      <c r="H22" s="187">
        <f t="shared" ref="H22:AK22" si="16">H17+SUM(H18:H21)</f>
        <v>-305.44400000000007</v>
      </c>
      <c r="I22" s="186">
        <f t="shared" si="16"/>
        <v>-50.629000000000005</v>
      </c>
      <c r="J22" s="186">
        <f t="shared" si="16"/>
        <v>78.863</v>
      </c>
      <c r="K22" s="186">
        <f t="shared" si="16"/>
        <v>-13.792000000000002</v>
      </c>
      <c r="L22" s="186">
        <f t="shared" si="16"/>
        <v>-23.644999999999989</v>
      </c>
      <c r="M22" s="187">
        <f t="shared" si="16"/>
        <v>-9.2030000000000172</v>
      </c>
      <c r="N22" s="186">
        <f t="shared" si="16"/>
        <v>-6.2280000000000264</v>
      </c>
      <c r="O22" s="186">
        <f t="shared" si="16"/>
        <v>-18.125000000000014</v>
      </c>
      <c r="P22" s="186">
        <f t="shared" si="16"/>
        <v>-14.578000000000003</v>
      </c>
      <c r="Q22" s="186">
        <f t="shared" si="16"/>
        <v>-26.540000000000013</v>
      </c>
      <c r="R22" s="187">
        <f t="shared" si="16"/>
        <v>-65.471000000000046</v>
      </c>
      <c r="S22" s="187">
        <f t="shared" si="16"/>
        <v>-21.739999999999988</v>
      </c>
      <c r="T22" s="187">
        <f t="shared" si="16"/>
        <v>0</v>
      </c>
      <c r="U22" s="187">
        <f t="shared" si="16"/>
        <v>0</v>
      </c>
      <c r="V22" s="187">
        <f t="shared" si="16"/>
        <v>0</v>
      </c>
      <c r="W22" s="187">
        <f t="shared" si="16"/>
        <v>-37.818695674868081</v>
      </c>
      <c r="X22" s="187">
        <f t="shared" si="16"/>
        <v>-6.4895880701457145</v>
      </c>
      <c r="Y22" s="187">
        <f t="shared" si="16"/>
        <v>35.747331203683984</v>
      </c>
      <c r="Z22" s="187">
        <f t="shared" si="16"/>
        <v>92.176992516214455</v>
      </c>
      <c r="AA22" s="187">
        <f t="shared" si="16"/>
        <v>163.61934766496677</v>
      </c>
      <c r="AB22" s="187">
        <f t="shared" si="16"/>
        <v>242.20611968415017</v>
      </c>
      <c r="AC22" s="187">
        <f t="shared" si="16"/>
        <v>325.31189092552779</v>
      </c>
      <c r="AD22" s="187">
        <f t="shared" si="16"/>
        <v>409.31623439110956</v>
      </c>
      <c r="AE22" s="187">
        <f t="shared" si="16"/>
        <v>494.39765010266012</v>
      </c>
      <c r="AF22" s="187">
        <f t="shared" si="16"/>
        <v>477.85247609392979</v>
      </c>
      <c r="AG22" s="187">
        <f t="shared" si="16"/>
        <v>439.60567365107647</v>
      </c>
      <c r="AH22" s="187">
        <f t="shared" si="16"/>
        <v>432.58558140677951</v>
      </c>
      <c r="AI22" s="187">
        <f t="shared" si="16"/>
        <v>426.57924023115777</v>
      </c>
      <c r="AJ22" s="187">
        <f t="shared" si="16"/>
        <v>411.96988664776319</v>
      </c>
      <c r="AK22" s="187">
        <f t="shared" si="16"/>
        <v>405.25448888224389</v>
      </c>
    </row>
    <row r="23" spans="2:37" ht="15.6">
      <c r="B23" s="173"/>
      <c r="C23" s="179" t="s">
        <v>57</v>
      </c>
      <c r="D23" s="183">
        <v>1.0129999999999999</v>
      </c>
      <c r="E23" s="183">
        <v>-0.36899999999999999</v>
      </c>
      <c r="F23" s="183">
        <v>-0.56499999999999995</v>
      </c>
      <c r="G23" s="183">
        <v>-0.26600000000000001</v>
      </c>
      <c r="H23" s="184">
        <f t="shared" si="7"/>
        <v>-0.18700000000000006</v>
      </c>
      <c r="I23" s="183">
        <v>-0.56499999999999995</v>
      </c>
      <c r="J23" s="183">
        <v>-0.88500000000000001</v>
      </c>
      <c r="K23" s="183">
        <v>-3.5000000000000003E-2</v>
      </c>
      <c r="L23" s="183">
        <v>1.3009999999999999</v>
      </c>
      <c r="M23" s="184">
        <f t="shared" si="8"/>
        <v>-0.18399999999999994</v>
      </c>
      <c r="N23" s="183">
        <v>1.7370000000000001</v>
      </c>
      <c r="O23" s="183">
        <v>-7.7</v>
      </c>
      <c r="P23" s="183">
        <v>-2.39</v>
      </c>
      <c r="Q23" s="183">
        <v>2.6070000000000002</v>
      </c>
      <c r="R23" s="184">
        <f t="shared" si="11"/>
        <v>-5.7459999999999996</v>
      </c>
      <c r="S23" s="184">
        <f>-2.063</f>
        <v>-2.0630000000000002</v>
      </c>
      <c r="T23" s="184"/>
      <c r="U23" s="184"/>
      <c r="V23" s="184"/>
      <c r="W23" s="184">
        <f>IF(W22&lt;0,0,W22*W43*-1)</f>
        <v>0</v>
      </c>
      <c r="X23" s="184">
        <f t="shared" ref="X23:AK23" si="17">IF(X22&lt;0,0,X22*X43*-1)</f>
        <v>0</v>
      </c>
      <c r="Y23" s="184">
        <f t="shared" si="17"/>
        <v>-3.1373304989440824</v>
      </c>
      <c r="Z23" s="184">
        <f t="shared" si="17"/>
        <v>-8.0898260145433536</v>
      </c>
      <c r="AA23" s="184">
        <f t="shared" si="17"/>
        <v>-14.359896315664926</v>
      </c>
      <c r="AB23" s="184">
        <f t="shared" si="17"/>
        <v>-21.256989563396402</v>
      </c>
      <c r="AC23" s="184">
        <f t="shared" si="17"/>
        <v>-28.550688476700849</v>
      </c>
      <c r="AD23" s="184">
        <f t="shared" si="17"/>
        <v>-35.923249726005615</v>
      </c>
      <c r="AE23" s="184">
        <f t="shared" si="17"/>
        <v>-43.390339195825369</v>
      </c>
      <c r="AF23" s="184">
        <f t="shared" si="17"/>
        <v>-41.938267746570524</v>
      </c>
      <c r="AG23" s="184">
        <f t="shared" si="17"/>
        <v>-38.581573533306099</v>
      </c>
      <c r="AH23" s="184">
        <f t="shared" si="17"/>
        <v>-37.965461819177243</v>
      </c>
      <c r="AI23" s="184">
        <f t="shared" si="17"/>
        <v>-37.438321002707013</v>
      </c>
      <c r="AJ23" s="184">
        <f t="shared" si="17"/>
        <v>-36.156144990576678</v>
      </c>
      <c r="AK23" s="184">
        <f t="shared" si="17"/>
        <v>-35.566774497370922</v>
      </c>
    </row>
    <row r="24" spans="2:37">
      <c r="B24" s="173"/>
      <c r="C24" s="196" t="s">
        <v>58</v>
      </c>
      <c r="D24" s="197">
        <f t="shared" ref="D24:AK24" si="18">D22-D23</f>
        <v>-69.461000000000013</v>
      </c>
      <c r="E24" s="197">
        <f t="shared" si="18"/>
        <v>-84.01100000000001</v>
      </c>
      <c r="F24" s="197">
        <f t="shared" si="18"/>
        <v>-79.879000000000005</v>
      </c>
      <c r="G24" s="197">
        <f t="shared" si="18"/>
        <v>-71.905999999999992</v>
      </c>
      <c r="H24" s="198">
        <f t="shared" si="18"/>
        <v>-305.25700000000006</v>
      </c>
      <c r="I24" s="197">
        <f t="shared" si="18"/>
        <v>-50.064000000000007</v>
      </c>
      <c r="J24" s="197">
        <f t="shared" si="18"/>
        <v>79.748000000000005</v>
      </c>
      <c r="K24" s="197">
        <f t="shared" si="18"/>
        <v>-13.757000000000001</v>
      </c>
      <c r="L24" s="197">
        <f t="shared" si="18"/>
        <v>-24.945999999999987</v>
      </c>
      <c r="M24" s="198">
        <f t="shared" si="18"/>
        <v>-9.0190000000000179</v>
      </c>
      <c r="N24" s="197">
        <f t="shared" si="18"/>
        <v>-7.9650000000000265</v>
      </c>
      <c r="O24" s="197">
        <f t="shared" si="18"/>
        <v>-10.425000000000015</v>
      </c>
      <c r="P24" s="197">
        <f t="shared" si="18"/>
        <v>-12.188000000000002</v>
      </c>
      <c r="Q24" s="197">
        <f t="shared" si="18"/>
        <v>-29.147000000000013</v>
      </c>
      <c r="R24" s="198">
        <f t="shared" si="18"/>
        <v>-59.725000000000044</v>
      </c>
      <c r="S24" s="198">
        <f t="shared" si="18"/>
        <v>-19.676999999999989</v>
      </c>
      <c r="T24" s="198">
        <f t="shared" si="18"/>
        <v>0</v>
      </c>
      <c r="U24" s="198">
        <f t="shared" si="18"/>
        <v>0</v>
      </c>
      <c r="V24" s="198">
        <f t="shared" si="18"/>
        <v>0</v>
      </c>
      <c r="W24" s="198">
        <f t="shared" si="18"/>
        <v>-37.818695674868081</v>
      </c>
      <c r="X24" s="198">
        <f t="shared" si="18"/>
        <v>-6.4895880701457145</v>
      </c>
      <c r="Y24" s="198">
        <f t="shared" si="18"/>
        <v>38.884661702628065</v>
      </c>
      <c r="Z24" s="198">
        <f t="shared" si="18"/>
        <v>100.2668185307578</v>
      </c>
      <c r="AA24" s="198">
        <f t="shared" si="18"/>
        <v>177.97924398063168</v>
      </c>
      <c r="AB24" s="198">
        <f t="shared" si="18"/>
        <v>263.46310924754658</v>
      </c>
      <c r="AC24" s="198">
        <f t="shared" si="18"/>
        <v>353.86257940222862</v>
      </c>
      <c r="AD24" s="198">
        <f t="shared" si="18"/>
        <v>445.23948411711518</v>
      </c>
      <c r="AE24" s="198">
        <f t="shared" si="18"/>
        <v>537.78798929848551</v>
      </c>
      <c r="AF24" s="198">
        <f t="shared" si="18"/>
        <v>519.79074384050034</v>
      </c>
      <c r="AG24" s="198">
        <f t="shared" si="18"/>
        <v>478.18724718438256</v>
      </c>
      <c r="AH24" s="198">
        <f t="shared" si="18"/>
        <v>470.55104322595673</v>
      </c>
      <c r="AI24" s="198">
        <f t="shared" si="18"/>
        <v>464.0175612338648</v>
      </c>
      <c r="AJ24" s="198">
        <f t="shared" si="18"/>
        <v>448.1260316383399</v>
      </c>
      <c r="AK24" s="198">
        <f t="shared" si="18"/>
        <v>440.82126337961483</v>
      </c>
    </row>
    <row r="25" spans="2:37">
      <c r="B25" s="173"/>
      <c r="C25" s="196"/>
      <c r="D25" s="197"/>
      <c r="E25" s="197"/>
      <c r="F25" s="197"/>
      <c r="G25" s="197"/>
      <c r="H25" s="198"/>
      <c r="I25" s="197"/>
      <c r="J25" s="197"/>
      <c r="K25" s="197"/>
      <c r="L25" s="197"/>
      <c r="M25" s="198"/>
      <c r="N25" s="197"/>
      <c r="O25" s="197"/>
      <c r="P25" s="197"/>
      <c r="Q25" s="197"/>
      <c r="R25" s="198"/>
      <c r="S25" s="198"/>
      <c r="T25" s="198"/>
      <c r="U25" s="198"/>
      <c r="V25" s="198"/>
      <c r="W25" s="198"/>
      <c r="X25" s="198"/>
      <c r="Y25" s="198"/>
      <c r="Z25" s="198"/>
      <c r="AA25" s="198"/>
      <c r="AB25" s="198"/>
      <c r="AC25" s="198"/>
      <c r="AD25" s="198"/>
      <c r="AE25" s="198"/>
      <c r="AF25" s="198"/>
      <c r="AG25" s="198"/>
      <c r="AH25" s="198"/>
      <c r="AI25" s="198"/>
      <c r="AJ25" s="198"/>
      <c r="AK25" s="198"/>
    </row>
    <row r="26" spans="2:37">
      <c r="B26" s="173"/>
      <c r="C26" s="196" t="s">
        <v>263</v>
      </c>
      <c r="D26" s="197"/>
      <c r="E26" s="197"/>
      <c r="F26" s="197"/>
      <c r="G26" s="197"/>
      <c r="H26" s="198"/>
      <c r="I26" s="197"/>
      <c r="J26" s="197"/>
      <c r="K26" s="197"/>
      <c r="L26" s="197"/>
      <c r="M26" s="198">
        <v>9.24</v>
      </c>
      <c r="N26" s="197"/>
      <c r="O26" s="197"/>
      <c r="P26" s="197"/>
      <c r="Q26" s="197"/>
      <c r="R26" s="320">
        <v>12.757</v>
      </c>
      <c r="S26" s="198"/>
      <c r="T26" s="198"/>
      <c r="U26" s="198"/>
      <c r="V26" s="198"/>
      <c r="W26" s="198">
        <f>W27*W$11</f>
        <v>17.569416158685865</v>
      </c>
      <c r="X26" s="198">
        <f>X27*X$11</f>
        <v>20.054756485232726</v>
      </c>
      <c r="Y26" s="198">
        <f t="shared" ref="Y26:AK26" si="19">Y27*Y$11</f>
        <v>23.740802287004353</v>
      </c>
      <c r="Z26" s="198">
        <f t="shared" si="19"/>
        <v>27.647197432080642</v>
      </c>
      <c r="AA26" s="198">
        <f t="shared" si="19"/>
        <v>31.699337318308423</v>
      </c>
      <c r="AB26" s="198">
        <f t="shared" si="19"/>
        <v>34.659979139092833</v>
      </c>
      <c r="AC26" s="198">
        <f t="shared" si="19"/>
        <v>36.908573223136308</v>
      </c>
      <c r="AD26" s="198">
        <f t="shared" si="19"/>
        <v>38.471201788757085</v>
      </c>
      <c r="AE26" s="198">
        <f t="shared" si="19"/>
        <v>39.663110021940568</v>
      </c>
      <c r="AF26" s="198">
        <f t="shared" si="19"/>
        <v>33.446207888780954</v>
      </c>
      <c r="AG26" s="198">
        <f t="shared" si="19"/>
        <v>28.607470908186638</v>
      </c>
      <c r="AH26" s="198">
        <f t="shared" si="19"/>
        <v>26.300891266644101</v>
      </c>
      <c r="AI26" s="198">
        <f t="shared" si="19"/>
        <v>24.336584584121987</v>
      </c>
      <c r="AJ26" s="198">
        <f t="shared" si="19"/>
        <v>22.138817881856415</v>
      </c>
      <c r="AK26" s="198">
        <f t="shared" si="19"/>
        <v>20.582747210554505</v>
      </c>
    </row>
    <row r="27" spans="2:37">
      <c r="B27" s="173"/>
      <c r="C27" s="1" t="s">
        <v>172</v>
      </c>
      <c r="D27" s="197"/>
      <c r="E27" s="197"/>
      <c r="F27" s="197"/>
      <c r="G27" s="197"/>
      <c r="H27" s="198"/>
      <c r="I27" s="197"/>
      <c r="J27" s="197"/>
      <c r="K27" s="197"/>
      <c r="L27" s="197"/>
      <c r="M27" s="321">
        <f>M26/M$11</f>
        <v>2.9678927961147586E-2</v>
      </c>
      <c r="N27" s="197"/>
      <c r="O27" s="197"/>
      <c r="P27" s="197"/>
      <c r="Q27" s="197"/>
      <c r="R27" s="321">
        <f>R26/R$11</f>
        <v>2.4197418461509277E-2</v>
      </c>
      <c r="S27" s="198"/>
      <c r="T27" s="198"/>
      <c r="U27" s="198"/>
      <c r="V27" s="198"/>
      <c r="W27" s="321">
        <f>AVERAGE(R27,M27)</f>
        <v>2.693817321132843E-2</v>
      </c>
      <c r="X27" s="321">
        <f>W27</f>
        <v>2.693817321132843E-2</v>
      </c>
      <c r="Y27" s="321">
        <f t="shared" ref="Y27:AK27" si="20">X27</f>
        <v>2.693817321132843E-2</v>
      </c>
      <c r="Z27" s="321">
        <f t="shared" si="20"/>
        <v>2.693817321132843E-2</v>
      </c>
      <c r="AA27" s="321">
        <f t="shared" si="20"/>
        <v>2.693817321132843E-2</v>
      </c>
      <c r="AB27" s="321">
        <f t="shared" si="20"/>
        <v>2.693817321132843E-2</v>
      </c>
      <c r="AC27" s="321">
        <f t="shared" si="20"/>
        <v>2.693817321132843E-2</v>
      </c>
      <c r="AD27" s="321">
        <f t="shared" si="20"/>
        <v>2.693817321132843E-2</v>
      </c>
      <c r="AE27" s="321">
        <f t="shared" si="20"/>
        <v>2.693817321132843E-2</v>
      </c>
      <c r="AF27" s="321">
        <f t="shared" si="20"/>
        <v>2.693817321132843E-2</v>
      </c>
      <c r="AG27" s="321">
        <f t="shared" si="20"/>
        <v>2.693817321132843E-2</v>
      </c>
      <c r="AH27" s="321">
        <f t="shared" si="20"/>
        <v>2.693817321132843E-2</v>
      </c>
      <c r="AI27" s="321">
        <f t="shared" si="20"/>
        <v>2.693817321132843E-2</v>
      </c>
      <c r="AJ27" s="321">
        <f t="shared" si="20"/>
        <v>2.693817321132843E-2</v>
      </c>
      <c r="AK27" s="321">
        <f t="shared" si="20"/>
        <v>2.693817321132843E-2</v>
      </c>
    </row>
    <row r="28" spans="2:37">
      <c r="B28" s="173"/>
      <c r="C28" s="196" t="s">
        <v>262</v>
      </c>
      <c r="D28" s="197"/>
      <c r="E28" s="197"/>
      <c r="F28" s="197"/>
      <c r="G28" s="197"/>
      <c r="H28" s="198"/>
      <c r="I28" s="197"/>
      <c r="J28" s="197"/>
      <c r="K28" s="197"/>
      <c r="L28" s="197"/>
      <c r="M28" s="198">
        <f>M26+M17</f>
        <v>-109.18500000000002</v>
      </c>
      <c r="N28" s="197">
        <f t="shared" ref="N28:AK28" si="21">N26+N17</f>
        <v>-7.1930000000000263</v>
      </c>
      <c r="O28" s="197">
        <f t="shared" si="21"/>
        <v>-9.0390000000000157</v>
      </c>
      <c r="P28" s="197">
        <f t="shared" si="21"/>
        <v>-12.721000000000004</v>
      </c>
      <c r="Q28" s="197">
        <f t="shared" si="21"/>
        <v>-22.812000000000012</v>
      </c>
      <c r="R28" s="198">
        <f t="shared" si="21"/>
        <v>-39.008000000000045</v>
      </c>
      <c r="S28" s="198">
        <f t="shared" si="21"/>
        <v>-21.026999999999987</v>
      </c>
      <c r="T28" s="198">
        <f t="shared" si="21"/>
        <v>0</v>
      </c>
      <c r="U28" s="198">
        <f t="shared" si="21"/>
        <v>0</v>
      </c>
      <c r="V28" s="198">
        <f t="shared" si="21"/>
        <v>0</v>
      </c>
      <c r="W28" s="198">
        <f t="shared" si="21"/>
        <v>-19.681473948031314</v>
      </c>
      <c r="X28" s="198">
        <f t="shared" si="21"/>
        <v>14.132973983237914</v>
      </c>
      <c r="Y28" s="198">
        <f t="shared" si="21"/>
        <v>60.055939058839243</v>
      </c>
      <c r="Z28" s="198">
        <f t="shared" si="21"/>
        <v>120.391995516446</v>
      </c>
      <c r="AA28" s="198">
        <f t="shared" si="21"/>
        <v>195.88649055142611</v>
      </c>
      <c r="AB28" s="198">
        <f t="shared" si="21"/>
        <v>277.43390439139392</v>
      </c>
      <c r="AC28" s="198">
        <f t="shared" si="21"/>
        <v>362.78826971681502</v>
      </c>
      <c r="AD28" s="198">
        <f t="shared" si="21"/>
        <v>448.35524174801753</v>
      </c>
      <c r="AE28" s="198">
        <f t="shared" si="21"/>
        <v>534.62856569275164</v>
      </c>
      <c r="AF28" s="198">
        <f t="shared" si="21"/>
        <v>511.86648955086167</v>
      </c>
      <c r="AG28" s="198">
        <f t="shared" si="21"/>
        <v>468.78095012741403</v>
      </c>
      <c r="AH28" s="198">
        <f t="shared" si="21"/>
        <v>459.45427824157451</v>
      </c>
      <c r="AI28" s="198">
        <f t="shared" si="21"/>
        <v>451.48363038343064</v>
      </c>
      <c r="AJ28" s="198">
        <f t="shared" si="21"/>
        <v>434.67651009777052</v>
      </c>
      <c r="AK28" s="198">
        <f t="shared" si="21"/>
        <v>426.40504166094928</v>
      </c>
    </row>
    <row r="29" spans="2:37">
      <c r="B29" s="173"/>
      <c r="C29" s="196"/>
      <c r="D29" s="197"/>
      <c r="E29" s="197"/>
      <c r="F29" s="197"/>
      <c r="G29" s="197"/>
      <c r="H29" s="198"/>
      <c r="I29" s="197"/>
      <c r="J29" s="197"/>
      <c r="K29" s="197"/>
      <c r="L29" s="197"/>
      <c r="M29" s="198"/>
      <c r="N29" s="197"/>
      <c r="O29" s="197"/>
      <c r="P29" s="197"/>
      <c r="Q29" s="197"/>
      <c r="R29" s="198"/>
      <c r="S29" s="198"/>
      <c r="T29" s="198"/>
      <c r="U29" s="198"/>
      <c r="V29" s="198"/>
      <c r="W29" s="198"/>
      <c r="X29" s="198"/>
      <c r="Y29" s="198"/>
      <c r="Z29" s="198"/>
      <c r="AA29" s="198"/>
      <c r="AB29" s="198"/>
      <c r="AC29" s="198"/>
      <c r="AD29" s="198"/>
      <c r="AE29" s="198"/>
      <c r="AF29" s="198"/>
      <c r="AG29" s="198"/>
      <c r="AH29" s="198"/>
      <c r="AI29" s="198"/>
      <c r="AJ29" s="198"/>
      <c r="AK29" s="198"/>
    </row>
    <row r="30" spans="2:37">
      <c r="B30" s="173"/>
      <c r="C30" s="196"/>
      <c r="D30" s="199"/>
      <c r="E30" s="199"/>
      <c r="F30" s="199"/>
      <c r="G30" s="199"/>
      <c r="H30" s="173"/>
      <c r="I30" s="199"/>
      <c r="J30" s="199"/>
      <c r="K30" s="199"/>
      <c r="L30" s="199"/>
      <c r="M30" s="173"/>
      <c r="N30" s="199"/>
      <c r="O30" s="199"/>
      <c r="P30" s="199"/>
      <c r="Q30" s="199"/>
      <c r="R30" s="173"/>
      <c r="S30" s="199"/>
      <c r="T30" s="199"/>
      <c r="U30" s="199"/>
      <c r="V30" s="199"/>
      <c r="W30" s="173"/>
      <c r="X30" s="173"/>
      <c r="Y30" s="173"/>
      <c r="Z30" s="173"/>
      <c r="AA30" s="173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</row>
    <row r="31" spans="2:37">
      <c r="B31" s="173"/>
      <c r="C31" s="200" t="s">
        <v>59</v>
      </c>
      <c r="D31" s="201">
        <f t="shared" ref="D31:M31" si="22">D24/D35</f>
        <v>-0.20414575079646854</v>
      </c>
      <c r="E31" s="201">
        <f t="shared" si="22"/>
        <v>-0.24675950266847213</v>
      </c>
      <c r="F31" s="201">
        <f t="shared" si="22"/>
        <v>-0.23404199213599686</v>
      </c>
      <c r="G31" s="201">
        <f t="shared" si="22"/>
        <v>-0.19621893914172972</v>
      </c>
      <c r="H31" s="201">
        <f t="shared" si="22"/>
        <v>-0.87939145490215309</v>
      </c>
      <c r="I31" s="201">
        <f t="shared" si="22"/>
        <v>-0.13537286756096839</v>
      </c>
      <c r="J31" s="201">
        <f t="shared" si="22"/>
        <v>0.21128936108204063</v>
      </c>
      <c r="K31" s="201">
        <f t="shared" si="22"/>
        <v>-3.6956743658763294E-2</v>
      </c>
      <c r="L31" s="201">
        <f t="shared" si="22"/>
        <v>-6.6978657366014452E-2</v>
      </c>
      <c r="M31" s="201">
        <f t="shared" si="22"/>
        <v>-2.4272027557995634E-2</v>
      </c>
      <c r="N31" s="201">
        <f>N24/N35</f>
        <v>-2.1306419210819931E-2</v>
      </c>
      <c r="O31" s="201">
        <f>O24/O35</f>
        <v>-2.7761134411823488E-2</v>
      </c>
      <c r="P31" s="201">
        <f>P24/P35</f>
        <v>-3.239068674740421E-2</v>
      </c>
      <c r="Q31" s="201">
        <f>Q24/Q35</f>
        <v>-7.7378676860996101E-2</v>
      </c>
      <c r="R31" s="201">
        <f t="shared" ref="R31:AK31" si="23">R24/R35</f>
        <v>-0.15902103217896102</v>
      </c>
      <c r="S31" s="201">
        <f t="shared" si="23"/>
        <v>-5.197772647305883E-2</v>
      </c>
      <c r="T31" s="201" t="e">
        <f t="shared" si="23"/>
        <v>#DIV/0!</v>
      </c>
      <c r="U31" s="201" t="e">
        <f t="shared" si="23"/>
        <v>#DIV/0!</v>
      </c>
      <c r="V31" s="201" t="e">
        <f t="shared" si="23"/>
        <v>#DIV/0!</v>
      </c>
      <c r="W31" s="201">
        <f t="shared" si="23"/>
        <v>-0.10069431597956512</v>
      </c>
      <c r="X31" s="201">
        <f t="shared" si="23"/>
        <v>-1.7278878080047591E-2</v>
      </c>
      <c r="Y31" s="201">
        <f t="shared" si="23"/>
        <v>0.10353250799299499</v>
      </c>
      <c r="Z31" s="201">
        <f t="shared" si="23"/>
        <v>0.26696580956151811</v>
      </c>
      <c r="AA31" s="201">
        <f t="shared" si="23"/>
        <v>0.47387933167402535</v>
      </c>
      <c r="AB31" s="201">
        <f t="shared" si="23"/>
        <v>0.70148473124526067</v>
      </c>
      <c r="AC31" s="201">
        <f t="shared" si="23"/>
        <v>0.94217819382255175</v>
      </c>
      <c r="AD31" s="201">
        <f t="shared" si="23"/>
        <v>1.1854741286083168</v>
      </c>
      <c r="AE31" s="201">
        <f t="shared" si="23"/>
        <v>1.4318895127951969</v>
      </c>
      <c r="AF31" s="201">
        <f t="shared" si="23"/>
        <v>1.3839708765606735</v>
      </c>
      <c r="AG31" s="201">
        <f t="shared" si="23"/>
        <v>1.2731993239359805</v>
      </c>
      <c r="AH31" s="201">
        <f t="shared" si="23"/>
        <v>1.2528675192411634</v>
      </c>
      <c r="AI31" s="201">
        <f t="shared" si="23"/>
        <v>1.235471771227683</v>
      </c>
      <c r="AJ31" s="201">
        <f t="shared" si="23"/>
        <v>1.1931597169927251</v>
      </c>
      <c r="AK31" s="201">
        <f t="shared" si="23"/>
        <v>1.1737103777155282</v>
      </c>
    </row>
    <row r="32" spans="2:37">
      <c r="B32" s="173"/>
      <c r="C32" s="202"/>
      <c r="D32" s="203"/>
      <c r="E32" s="203"/>
      <c r="F32" s="203"/>
      <c r="G32" s="203"/>
      <c r="H32" s="204"/>
      <c r="I32" s="203"/>
      <c r="J32" s="203"/>
      <c r="K32" s="203"/>
      <c r="L32" s="203"/>
      <c r="M32" s="204"/>
      <c r="N32" s="203"/>
      <c r="O32" s="203"/>
      <c r="P32" s="203"/>
      <c r="Q32" s="203"/>
      <c r="R32" s="205"/>
      <c r="S32" s="203"/>
      <c r="T32" s="203"/>
      <c r="U32" s="203"/>
      <c r="V32" s="203"/>
      <c r="W32" s="205"/>
      <c r="X32" s="205"/>
      <c r="Y32" s="204"/>
      <c r="Z32" s="204"/>
      <c r="AA32" s="204"/>
      <c r="AB32" s="204"/>
      <c r="AC32" s="204"/>
      <c r="AD32" s="204"/>
      <c r="AE32" s="204"/>
      <c r="AF32" s="204"/>
      <c r="AG32" s="204"/>
      <c r="AH32" s="204"/>
      <c r="AI32" s="204"/>
      <c r="AJ32" s="204"/>
      <c r="AK32" s="204"/>
    </row>
    <row r="33" spans="2:37">
      <c r="B33" s="173"/>
      <c r="C33" s="202" t="s">
        <v>76</v>
      </c>
      <c r="D33" s="182"/>
      <c r="E33" s="182"/>
      <c r="F33" s="182"/>
      <c r="G33" s="182"/>
      <c r="H33" s="193"/>
      <c r="I33" s="182"/>
      <c r="J33" s="182"/>
      <c r="K33" s="182"/>
      <c r="L33" s="182"/>
      <c r="M33" s="190"/>
      <c r="N33" s="182"/>
      <c r="O33" s="182"/>
      <c r="P33" s="182"/>
      <c r="Q33" s="182"/>
      <c r="R33" s="194"/>
      <c r="S33" s="182"/>
      <c r="T33" s="182"/>
      <c r="U33" s="182"/>
      <c r="V33" s="182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</row>
    <row r="34" spans="2:37">
      <c r="B34" s="173"/>
      <c r="C34" s="206" t="s">
        <v>74</v>
      </c>
      <c r="D34" s="180">
        <v>340.25200000000001</v>
      </c>
      <c r="E34" s="180">
        <v>340.45699999999999</v>
      </c>
      <c r="F34" s="180">
        <v>341.30200000000002</v>
      </c>
      <c r="G34" s="180">
        <v>366.45800000000003</v>
      </c>
      <c r="H34" s="193">
        <v>347.12299999999999</v>
      </c>
      <c r="I34" s="180">
        <v>369.82299999999998</v>
      </c>
      <c r="J34" s="180">
        <v>371.71199999999999</v>
      </c>
      <c r="K34" s="180">
        <v>372.24599999999998</v>
      </c>
      <c r="L34" s="180">
        <v>372.447</v>
      </c>
      <c r="M34" s="193">
        <v>371.58</v>
      </c>
      <c r="N34" s="180">
        <v>373.83100000000002</v>
      </c>
      <c r="O34" s="180">
        <v>375.52499999999998</v>
      </c>
      <c r="P34" s="180">
        <v>376.28100000000001</v>
      </c>
      <c r="Q34" s="180">
        <v>376.68</v>
      </c>
      <c r="R34" s="190">
        <f>AVERAGE(N34:Q34)</f>
        <v>375.57925</v>
      </c>
      <c r="S34" s="180">
        <v>378.56599999999997</v>
      </c>
      <c r="T34" s="180"/>
      <c r="U34" s="180"/>
      <c r="V34" s="180"/>
      <c r="W34" s="190">
        <f>R34</f>
        <v>375.57925</v>
      </c>
      <c r="X34" s="190">
        <f>W34</f>
        <v>375.57925</v>
      </c>
      <c r="Y34" s="190">
        <f t="shared" ref="Y34:AK34" si="24">X34</f>
        <v>375.57925</v>
      </c>
      <c r="Z34" s="190">
        <f t="shared" si="24"/>
        <v>375.57925</v>
      </c>
      <c r="AA34" s="190">
        <f t="shared" si="24"/>
        <v>375.57925</v>
      </c>
      <c r="AB34" s="190">
        <f t="shared" si="24"/>
        <v>375.57925</v>
      </c>
      <c r="AC34" s="190">
        <f t="shared" si="24"/>
        <v>375.57925</v>
      </c>
      <c r="AD34" s="190">
        <f t="shared" si="24"/>
        <v>375.57925</v>
      </c>
      <c r="AE34" s="190">
        <f t="shared" si="24"/>
        <v>375.57925</v>
      </c>
      <c r="AF34" s="190">
        <f t="shared" si="24"/>
        <v>375.57925</v>
      </c>
      <c r="AG34" s="190">
        <f t="shared" si="24"/>
        <v>375.57925</v>
      </c>
      <c r="AH34" s="190">
        <f t="shared" si="24"/>
        <v>375.57925</v>
      </c>
      <c r="AI34" s="190">
        <f t="shared" si="24"/>
        <v>375.57925</v>
      </c>
      <c r="AJ34" s="190">
        <f t="shared" si="24"/>
        <v>375.57925</v>
      </c>
      <c r="AK34" s="190">
        <f t="shared" si="24"/>
        <v>375.57925</v>
      </c>
    </row>
    <row r="35" spans="2:37">
      <c r="B35" s="173"/>
      <c r="C35" s="206" t="s">
        <v>75</v>
      </c>
      <c r="D35" s="180">
        <v>340.25200000000001</v>
      </c>
      <c r="E35" s="180">
        <v>340.45699999999999</v>
      </c>
      <c r="F35" s="180">
        <v>341.30200000000002</v>
      </c>
      <c r="G35" s="180">
        <v>366.45800000000003</v>
      </c>
      <c r="H35" s="193">
        <v>347.12299999999999</v>
      </c>
      <c r="I35" s="180">
        <v>369.82299999999998</v>
      </c>
      <c r="J35" s="180">
        <v>377.435</v>
      </c>
      <c r="K35" s="180">
        <v>372.24599999999998</v>
      </c>
      <c r="L35" s="180">
        <v>372.447</v>
      </c>
      <c r="M35" s="193">
        <v>371.58</v>
      </c>
      <c r="N35" s="180">
        <v>373.83100000000002</v>
      </c>
      <c r="O35" s="180">
        <v>375.52499999999998</v>
      </c>
      <c r="P35" s="180">
        <v>376.28100000000001</v>
      </c>
      <c r="Q35" s="180">
        <v>376.68</v>
      </c>
      <c r="R35" s="190">
        <f>AVERAGE(N35:Q35)</f>
        <v>375.57925</v>
      </c>
      <c r="S35" s="180">
        <v>378.56599999999997</v>
      </c>
      <c r="T35" s="180"/>
      <c r="U35" s="180"/>
      <c r="V35" s="180"/>
      <c r="W35" s="190">
        <f>R35</f>
        <v>375.57925</v>
      </c>
      <c r="X35" s="190">
        <f>W35</f>
        <v>375.57925</v>
      </c>
      <c r="Y35" s="190">
        <f t="shared" ref="Y35:AK35" si="25">X35</f>
        <v>375.57925</v>
      </c>
      <c r="Z35" s="190">
        <f t="shared" si="25"/>
        <v>375.57925</v>
      </c>
      <c r="AA35" s="190">
        <f t="shared" si="25"/>
        <v>375.57925</v>
      </c>
      <c r="AB35" s="190">
        <f t="shared" si="25"/>
        <v>375.57925</v>
      </c>
      <c r="AC35" s="190">
        <f t="shared" si="25"/>
        <v>375.57925</v>
      </c>
      <c r="AD35" s="190">
        <f t="shared" si="25"/>
        <v>375.57925</v>
      </c>
      <c r="AE35" s="190">
        <f t="shared" si="25"/>
        <v>375.57925</v>
      </c>
      <c r="AF35" s="190">
        <f t="shared" si="25"/>
        <v>375.57925</v>
      </c>
      <c r="AG35" s="190">
        <f t="shared" si="25"/>
        <v>375.57925</v>
      </c>
      <c r="AH35" s="190">
        <f t="shared" si="25"/>
        <v>375.57925</v>
      </c>
      <c r="AI35" s="190">
        <f t="shared" si="25"/>
        <v>375.57925</v>
      </c>
      <c r="AJ35" s="190">
        <f t="shared" si="25"/>
        <v>375.57925</v>
      </c>
      <c r="AK35" s="190">
        <f t="shared" si="25"/>
        <v>375.57925</v>
      </c>
    </row>
    <row r="36" spans="2:37">
      <c r="B36" s="207"/>
      <c r="C36" s="207"/>
      <c r="D36" s="208"/>
      <c r="E36" s="208"/>
      <c r="F36" s="208"/>
      <c r="G36" s="186"/>
      <c r="H36" s="209"/>
      <c r="I36" s="208"/>
      <c r="J36" s="208"/>
      <c r="K36" s="208"/>
      <c r="L36" s="208"/>
      <c r="M36" s="210"/>
      <c r="N36" s="211"/>
      <c r="O36" s="211"/>
      <c r="P36" s="211"/>
      <c r="Q36" s="211"/>
      <c r="R36" s="209"/>
      <c r="S36" s="211"/>
      <c r="T36" s="211"/>
      <c r="U36" s="211"/>
      <c r="V36" s="211"/>
      <c r="W36" s="209"/>
      <c r="X36" s="209"/>
      <c r="Y36" s="209"/>
      <c r="Z36" s="209"/>
      <c r="AA36" s="209"/>
      <c r="AB36" s="209"/>
      <c r="AC36" s="209"/>
      <c r="AD36" s="209"/>
      <c r="AE36" s="209"/>
      <c r="AF36" s="209"/>
      <c r="AG36" s="209"/>
      <c r="AH36" s="209"/>
      <c r="AI36" s="209"/>
      <c r="AJ36" s="209"/>
      <c r="AK36" s="209"/>
    </row>
    <row r="37" spans="2:37" s="226" customFormat="1">
      <c r="B37" s="221"/>
      <c r="C37" s="227" t="s">
        <v>61</v>
      </c>
      <c r="D37" s="221"/>
      <c r="E37" s="221"/>
      <c r="F37" s="221"/>
      <c r="G37" s="221"/>
      <c r="H37" s="228"/>
      <c r="I37" s="228"/>
      <c r="J37" s="228"/>
      <c r="K37" s="228"/>
      <c r="L37" s="228"/>
      <c r="M37" s="228"/>
      <c r="N37" s="228"/>
      <c r="O37" s="228"/>
      <c r="P37" s="228"/>
      <c r="Q37" s="228"/>
      <c r="R37" s="228"/>
      <c r="S37" s="228"/>
      <c r="T37" s="228"/>
      <c r="U37" s="228"/>
      <c r="V37" s="228"/>
      <c r="W37" s="228"/>
      <c r="X37" s="228"/>
      <c r="Y37" s="228"/>
      <c r="Z37" s="228"/>
      <c r="AA37" s="228"/>
      <c r="AB37" s="228"/>
      <c r="AC37" s="228"/>
      <c r="AD37" s="228"/>
      <c r="AE37" s="228"/>
      <c r="AF37" s="228"/>
      <c r="AG37" s="228"/>
      <c r="AH37" s="228"/>
      <c r="AI37" s="228"/>
      <c r="AJ37" s="228"/>
      <c r="AK37" s="228"/>
    </row>
    <row r="38" spans="2:37">
      <c r="B38" s="174"/>
      <c r="C38" s="175"/>
      <c r="D38" s="176"/>
      <c r="E38" s="176"/>
      <c r="F38" s="176"/>
      <c r="G38" s="176"/>
      <c r="H38" s="177"/>
      <c r="I38" s="178"/>
      <c r="J38" s="178"/>
      <c r="K38" s="178"/>
      <c r="L38" s="178"/>
      <c r="M38" s="177"/>
      <c r="N38" s="178"/>
      <c r="O38" s="178"/>
      <c r="P38" s="178"/>
      <c r="Q38" s="178"/>
      <c r="R38" s="177"/>
      <c r="S38" s="178"/>
      <c r="T38" s="178"/>
      <c r="U38" s="178"/>
      <c r="V38" s="178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</row>
    <row r="39" spans="2:37">
      <c r="B39" s="174"/>
      <c r="C39" s="212" t="s">
        <v>155</v>
      </c>
      <c r="D39" s="213">
        <f t="shared" ref="D39:S39" si="26">D14/D11</f>
        <v>14.299572509043077</v>
      </c>
      <c r="E39" s="213">
        <f t="shared" si="26"/>
        <v>13.737210718635811</v>
      </c>
      <c r="F39" s="213">
        <f t="shared" si="26"/>
        <v>11.959917355371902</v>
      </c>
      <c r="G39" s="213">
        <f t="shared" si="26"/>
        <v>4.3712052900510967</v>
      </c>
      <c r="H39" s="214">
        <f t="shared" si="26"/>
        <v>9.5218520683161252</v>
      </c>
      <c r="I39" s="213">
        <f t="shared" si="26"/>
        <v>0.77394450531250791</v>
      </c>
      <c r="J39" s="213">
        <f t="shared" si="26"/>
        <v>0.45069268996918282</v>
      </c>
      <c r="K39" s="213">
        <f t="shared" si="26"/>
        <v>0.39903925426784359</v>
      </c>
      <c r="L39" s="213">
        <f t="shared" si="26"/>
        <v>0.39912538046866397</v>
      </c>
      <c r="M39" s="214">
        <f t="shared" si="26"/>
        <v>0.45828247658448218</v>
      </c>
      <c r="N39" s="213">
        <f t="shared" si="26"/>
        <v>0.38027737020549934</v>
      </c>
      <c r="O39" s="213">
        <f t="shared" si="26"/>
        <v>0.37704147670593668</v>
      </c>
      <c r="P39" s="213">
        <f t="shared" si="26"/>
        <v>0.41541593398174426</v>
      </c>
      <c r="Q39" s="213">
        <f t="shared" si="26"/>
        <v>0.38357328871557528</v>
      </c>
      <c r="R39" s="214">
        <f>R14/R11</f>
        <v>0.38959418063182255</v>
      </c>
      <c r="S39" s="213">
        <f t="shared" si="26"/>
        <v>0.39768866501383915</v>
      </c>
      <c r="T39" s="215"/>
      <c r="U39" s="215"/>
      <c r="V39" s="215"/>
      <c r="W39" s="219">
        <f>R39-0.02</f>
        <v>0.36959418063182253</v>
      </c>
      <c r="X39" s="219">
        <f>W39-0.02</f>
        <v>0.34959418063182252</v>
      </c>
      <c r="Y39" s="219">
        <f t="shared" ref="Y39:AF39" si="27">X39-0.02</f>
        <v>0.3295941806318225</v>
      </c>
      <c r="Z39" s="219">
        <f t="shared" si="27"/>
        <v>0.30959418063182248</v>
      </c>
      <c r="AA39" s="219">
        <f t="shared" si="27"/>
        <v>0.28959418063182246</v>
      </c>
      <c r="AB39" s="219">
        <f t="shared" si="27"/>
        <v>0.26959418063182244</v>
      </c>
      <c r="AC39" s="219">
        <f t="shared" si="27"/>
        <v>0.24959418063182245</v>
      </c>
      <c r="AD39" s="219">
        <f t="shared" si="27"/>
        <v>0.22959418063182246</v>
      </c>
      <c r="AE39" s="219">
        <f t="shared" si="27"/>
        <v>0.20959418063182247</v>
      </c>
      <c r="AF39" s="219">
        <f t="shared" si="27"/>
        <v>0.18959418063182248</v>
      </c>
      <c r="AG39" s="219">
        <f>AF39</f>
        <v>0.18959418063182248</v>
      </c>
      <c r="AH39" s="219">
        <f>AG39</f>
        <v>0.18959418063182248</v>
      </c>
      <c r="AI39" s="219">
        <f>AH39</f>
        <v>0.18959418063182248</v>
      </c>
      <c r="AJ39" s="219">
        <f>AI39</f>
        <v>0.18959418063182248</v>
      </c>
      <c r="AK39" s="219">
        <f>AJ39</f>
        <v>0.18959418063182248</v>
      </c>
    </row>
    <row r="40" spans="2:37">
      <c r="B40" s="174"/>
      <c r="C40" s="216" t="s">
        <v>156</v>
      </c>
      <c r="D40" s="213"/>
      <c r="E40" s="213"/>
      <c r="F40" s="213"/>
      <c r="G40" s="213"/>
      <c r="H40" s="214"/>
      <c r="I40" s="213">
        <f t="shared" ref="I40:S40" si="28">I14/D14-1</f>
        <v>-0.30148327009313558</v>
      </c>
      <c r="J40" s="213">
        <f t="shared" si="28"/>
        <v>-0.28031831179482636</v>
      </c>
      <c r="K40" s="213">
        <f t="shared" si="28"/>
        <v>0.25422381923090209</v>
      </c>
      <c r="L40" s="213">
        <f t="shared" si="28"/>
        <v>0.49676820463453208</v>
      </c>
      <c r="M40" s="214">
        <f t="shared" si="28"/>
        <v>-2.6932283958616132E-2</v>
      </c>
      <c r="N40" s="213">
        <f t="shared" si="28"/>
        <v>0.51025514403292194</v>
      </c>
      <c r="O40" s="213">
        <f t="shared" si="28"/>
        <v>0.40863030153694524</v>
      </c>
      <c r="P40" s="213">
        <f t="shared" si="28"/>
        <v>0.56838654582518378</v>
      </c>
      <c r="Q40" s="213">
        <f t="shared" si="28"/>
        <v>0.30593775123463884</v>
      </c>
      <c r="R40" s="214">
        <f t="shared" si="28"/>
        <v>0.43957722984622727</v>
      </c>
      <c r="S40" s="213">
        <f t="shared" si="28"/>
        <v>0.32175088285303222</v>
      </c>
      <c r="T40" s="213"/>
      <c r="U40" s="213"/>
      <c r="V40" s="213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</row>
    <row r="41" spans="2:37">
      <c r="B41" s="174"/>
      <c r="C41" s="212" t="s">
        <v>157</v>
      </c>
      <c r="D41" s="213">
        <f t="shared" ref="D41:S41" si="29">D15/D11</f>
        <v>8.6067083196317</v>
      </c>
      <c r="E41" s="213">
        <f t="shared" si="29"/>
        <v>11.50609013398295</v>
      </c>
      <c r="F41" s="213">
        <f t="shared" si="29"/>
        <v>21.770661157024794</v>
      </c>
      <c r="G41" s="213">
        <f t="shared" si="29"/>
        <v>7.3764652840396749</v>
      </c>
      <c r="H41" s="214">
        <f t="shared" si="29"/>
        <v>10.762192350152608</v>
      </c>
      <c r="I41" s="213">
        <f t="shared" si="29"/>
        <v>1.403368410324356</v>
      </c>
      <c r="J41" s="213">
        <f t="shared" si="29"/>
        <v>0.86444654210277905</v>
      </c>
      <c r="K41" s="213">
        <f t="shared" si="29"/>
        <v>0.70547756977498322</v>
      </c>
      <c r="L41" s="213">
        <f t="shared" si="29"/>
        <v>0.71831566980820705</v>
      </c>
      <c r="M41" s="214">
        <f t="shared" si="29"/>
        <v>0.8347359089332288</v>
      </c>
      <c r="N41" s="213">
        <f t="shared" si="29"/>
        <v>0.59007899994197288</v>
      </c>
      <c r="O41" s="213">
        <f t="shared" si="29"/>
        <v>0.62568736242446232</v>
      </c>
      <c r="P41" s="213">
        <f t="shared" si="29"/>
        <v>0.62169379729009944</v>
      </c>
      <c r="Q41" s="213">
        <f t="shared" si="29"/>
        <v>0.70003778116608861</v>
      </c>
      <c r="R41" s="214">
        <f t="shared" si="29"/>
        <v>0.63740480458265758</v>
      </c>
      <c r="S41" s="213">
        <f t="shared" si="29"/>
        <v>0.66278383377277561</v>
      </c>
      <c r="T41" s="215"/>
      <c r="U41" s="215"/>
      <c r="V41" s="215"/>
      <c r="W41" s="219">
        <f>R$41-($R$41-$AK$41)/15</f>
        <v>0.60824448427714706</v>
      </c>
      <c r="X41" s="219">
        <f>W$41-($R$41-$AK$41)/15</f>
        <v>0.57908416397163653</v>
      </c>
      <c r="Y41" s="219">
        <f t="shared" ref="Y41:AJ41" si="30">X$41-($R$41-$AK$41)/15</f>
        <v>0.54992384366612601</v>
      </c>
      <c r="Z41" s="219">
        <f t="shared" si="30"/>
        <v>0.52076352336061549</v>
      </c>
      <c r="AA41" s="219">
        <f t="shared" si="30"/>
        <v>0.49160320305510496</v>
      </c>
      <c r="AB41" s="219">
        <f t="shared" si="30"/>
        <v>0.46244288274959444</v>
      </c>
      <c r="AC41" s="219">
        <f t="shared" si="30"/>
        <v>0.43328256244408392</v>
      </c>
      <c r="AD41" s="219">
        <f t="shared" si="30"/>
        <v>0.4041222421385734</v>
      </c>
      <c r="AE41" s="219">
        <f t="shared" si="30"/>
        <v>0.37496192183306287</v>
      </c>
      <c r="AF41" s="219">
        <f t="shared" si="30"/>
        <v>0.34580160152755235</v>
      </c>
      <c r="AG41" s="219">
        <f t="shared" si="30"/>
        <v>0.31664128122204183</v>
      </c>
      <c r="AH41" s="219">
        <f t="shared" si="30"/>
        <v>0.2874809609165313</v>
      </c>
      <c r="AI41" s="219">
        <f t="shared" si="30"/>
        <v>0.25832064061102078</v>
      </c>
      <c r="AJ41" s="219">
        <f t="shared" si="30"/>
        <v>0.22916032030551028</v>
      </c>
      <c r="AK41" s="219">
        <v>0.2</v>
      </c>
    </row>
    <row r="42" spans="2:37">
      <c r="B42" s="174"/>
      <c r="C42" s="216" t="s">
        <v>158</v>
      </c>
      <c r="D42" s="213"/>
      <c r="E42" s="213"/>
      <c r="F42" s="213"/>
      <c r="G42" s="213"/>
      <c r="H42" s="214"/>
      <c r="I42" s="213">
        <f t="shared" ref="I42:W42" si="31">I15/D15-1</f>
        <v>1.1043823787872999</v>
      </c>
      <c r="J42" s="213">
        <f t="shared" si="31"/>
        <v>0.64804424919282266</v>
      </c>
      <c r="K42" s="213">
        <f t="shared" si="31"/>
        <v>0.21814558223403235</v>
      </c>
      <c r="L42" s="213">
        <f t="shared" si="31"/>
        <v>0.59629606992237649</v>
      </c>
      <c r="M42" s="214">
        <f t="shared" si="31"/>
        <v>0.56812106657334049</v>
      </c>
      <c r="N42" s="213">
        <f t="shared" si="31"/>
        <v>0.29240350049021391</v>
      </c>
      <c r="O42" s="213">
        <f t="shared" si="31"/>
        <v>0.21873042891782957</v>
      </c>
      <c r="P42" s="213">
        <f t="shared" si="31"/>
        <v>0.32763563838075349</v>
      </c>
      <c r="Q42" s="213">
        <f t="shared" si="31"/>
        <v>0.32430983650495837</v>
      </c>
      <c r="R42" s="214">
        <f t="shared" si="31"/>
        <v>0.29306987840541798</v>
      </c>
      <c r="S42" s="214">
        <f t="shared" si="31"/>
        <v>0.41960861441636332</v>
      </c>
      <c r="T42" s="214">
        <f t="shared" si="31"/>
        <v>-1</v>
      </c>
      <c r="U42" s="214">
        <f t="shared" si="31"/>
        <v>-1</v>
      </c>
      <c r="V42" s="214">
        <f t="shared" si="31"/>
        <v>-1</v>
      </c>
      <c r="W42" s="214">
        <f t="shared" si="31"/>
        <v>0.18051773239783109</v>
      </c>
      <c r="X42" s="214">
        <f>X15/W15-1</f>
        <v>8.673479451713817E-2</v>
      </c>
      <c r="Y42" s="214">
        <f t="shared" ref="Y42:AK42" si="32">Y15/X15-1</f>
        <v>0.12418777957215599</v>
      </c>
      <c r="Z42" s="214">
        <f t="shared" si="32"/>
        <v>0.10279231004471323</v>
      </c>
      <c r="AA42" s="214">
        <f t="shared" si="32"/>
        <v>8.2363695072903864E-2</v>
      </c>
      <c r="AB42" s="214">
        <f t="shared" si="32"/>
        <v>2.8540766177017618E-2</v>
      </c>
      <c r="AC42" s="214">
        <f t="shared" si="32"/>
        <v>-2.2722045516426759E-3</v>
      </c>
      <c r="AD42" s="214">
        <f t="shared" si="32"/>
        <v>-2.7812485915039598E-2</v>
      </c>
      <c r="AE42" s="214">
        <f t="shared" si="32"/>
        <v>-4.3410908786282287E-2</v>
      </c>
      <c r="AF42" s="214">
        <f t="shared" si="32"/>
        <v>-0.22232174781504643</v>
      </c>
      <c r="AG42" s="214">
        <f t="shared" si="32"/>
        <v>-0.21679921523745505</v>
      </c>
      <c r="AH42" s="214">
        <f t="shared" si="32"/>
        <v>-0.16529588498956027</v>
      </c>
      <c r="AI42" s="214">
        <f t="shared" si="32"/>
        <v>-0.16854416720140408</v>
      </c>
      <c r="AJ42" s="214">
        <f t="shared" si="32"/>
        <v>-0.19299707218780815</v>
      </c>
      <c r="AK42" s="214">
        <f t="shared" si="32"/>
        <v>-0.18859162198400026</v>
      </c>
    </row>
    <row r="43" spans="2:37">
      <c r="B43" s="174"/>
      <c r="C43" s="212" t="s">
        <v>159</v>
      </c>
      <c r="D43" s="213">
        <f t="shared" ref="D43:S43" si="33">D23/D22</f>
        <v>-1.4799555867227674E-2</v>
      </c>
      <c r="E43" s="213">
        <f t="shared" si="33"/>
        <v>4.3730741881962548E-3</v>
      </c>
      <c r="F43" s="213">
        <f t="shared" si="33"/>
        <v>7.0235194669583797E-3</v>
      </c>
      <c r="G43" s="213">
        <f t="shared" si="33"/>
        <v>3.6856398603336477E-3</v>
      </c>
      <c r="H43" s="214">
        <f t="shared" si="33"/>
        <v>6.1222351724047621E-4</v>
      </c>
      <c r="I43" s="213">
        <f t="shared" si="33"/>
        <v>1.1159612080033181E-2</v>
      </c>
      <c r="J43" s="213">
        <f t="shared" si="33"/>
        <v>-1.1221992569392492E-2</v>
      </c>
      <c r="K43" s="213">
        <f t="shared" si="33"/>
        <v>2.5377030162412992E-3</v>
      </c>
      <c r="L43" s="213">
        <f t="shared" si="33"/>
        <v>-5.5022203425671413E-2</v>
      </c>
      <c r="M43" s="214">
        <f t="shared" si="33"/>
        <v>1.9993480386830336E-2</v>
      </c>
      <c r="N43" s="213">
        <f t="shared" si="33"/>
        <v>-0.27890173410404506</v>
      </c>
      <c r="O43" s="213">
        <f t="shared" si="33"/>
        <v>0.4248275862068962</v>
      </c>
      <c r="P43" s="213">
        <f t="shared" si="33"/>
        <v>0.16394567155988474</v>
      </c>
      <c r="Q43" s="213">
        <f t="shared" si="33"/>
        <v>-9.822908816880177E-2</v>
      </c>
      <c r="R43" s="214">
        <f t="shared" si="33"/>
        <v>8.7764048204548514E-2</v>
      </c>
      <c r="S43" s="213">
        <f t="shared" si="33"/>
        <v>9.4894204231830787E-2</v>
      </c>
      <c r="T43" s="215"/>
      <c r="U43" s="215"/>
      <c r="V43" s="215"/>
      <c r="W43" s="219">
        <f>R43</f>
        <v>8.7764048204548514E-2</v>
      </c>
      <c r="X43" s="219">
        <f t="shared" ref="X43:AK43" si="34">W43</f>
        <v>8.7764048204548514E-2</v>
      </c>
      <c r="Y43" s="219">
        <f t="shared" si="34"/>
        <v>8.7764048204548514E-2</v>
      </c>
      <c r="Z43" s="219">
        <f t="shared" si="34"/>
        <v>8.7764048204548514E-2</v>
      </c>
      <c r="AA43" s="219">
        <f t="shared" si="34"/>
        <v>8.7764048204548514E-2</v>
      </c>
      <c r="AB43" s="219">
        <f t="shared" si="34"/>
        <v>8.7764048204548514E-2</v>
      </c>
      <c r="AC43" s="219">
        <f t="shared" si="34"/>
        <v>8.7764048204548514E-2</v>
      </c>
      <c r="AD43" s="219">
        <f t="shared" si="34"/>
        <v>8.7764048204548514E-2</v>
      </c>
      <c r="AE43" s="219">
        <f t="shared" si="34"/>
        <v>8.7764048204548514E-2</v>
      </c>
      <c r="AF43" s="219">
        <f t="shared" si="34"/>
        <v>8.7764048204548514E-2</v>
      </c>
      <c r="AG43" s="219">
        <f t="shared" si="34"/>
        <v>8.7764048204548514E-2</v>
      </c>
      <c r="AH43" s="219">
        <f t="shared" si="34"/>
        <v>8.7764048204548514E-2</v>
      </c>
      <c r="AI43" s="219">
        <f t="shared" si="34"/>
        <v>8.7764048204548514E-2</v>
      </c>
      <c r="AJ43" s="219">
        <f t="shared" si="34"/>
        <v>8.7764048204548514E-2</v>
      </c>
      <c r="AK43" s="219">
        <f t="shared" si="34"/>
        <v>8.7764048204548514E-2</v>
      </c>
    </row>
    <row r="44" spans="2:37">
      <c r="B44" s="174"/>
      <c r="C44" s="175"/>
      <c r="D44" s="176"/>
      <c r="E44" s="176"/>
      <c r="F44" s="176"/>
      <c r="G44" s="176"/>
      <c r="H44" s="174"/>
      <c r="I44" s="176"/>
      <c r="J44" s="176"/>
      <c r="K44" s="176"/>
      <c r="L44" s="176"/>
      <c r="M44" s="174"/>
      <c r="N44" s="176"/>
      <c r="O44" s="176"/>
      <c r="P44" s="176"/>
      <c r="Q44" s="176"/>
      <c r="R44" s="174"/>
      <c r="S44" s="176"/>
      <c r="T44" s="178"/>
      <c r="U44" s="178"/>
      <c r="V44" s="178"/>
      <c r="W44" s="174"/>
      <c r="X44" s="174"/>
      <c r="Y44" s="177"/>
      <c r="Z44" s="177"/>
      <c r="AA44" s="177"/>
      <c r="AB44" s="177"/>
      <c r="AC44" s="177"/>
      <c r="AD44" s="177"/>
      <c r="AE44" s="177"/>
      <c r="AF44" s="177"/>
      <c r="AG44" s="177"/>
      <c r="AH44" s="177"/>
      <c r="AI44" s="177"/>
      <c r="AJ44" s="177"/>
      <c r="AK44" s="177"/>
    </row>
    <row r="45" spans="2:37">
      <c r="B45" s="174"/>
      <c r="C45" s="217" t="s">
        <v>160</v>
      </c>
      <c r="D45" s="176"/>
      <c r="E45" s="176"/>
      <c r="F45" s="176"/>
      <c r="G45" s="176"/>
      <c r="H45" s="174"/>
      <c r="I45" s="176"/>
      <c r="J45" s="176"/>
      <c r="K45" s="176"/>
      <c r="L45" s="176"/>
      <c r="M45" s="174"/>
      <c r="N45" s="176"/>
      <c r="O45" s="176"/>
      <c r="P45" s="176"/>
      <c r="Q45" s="176"/>
      <c r="R45" s="174"/>
      <c r="S45" s="176"/>
      <c r="T45" s="178"/>
      <c r="U45" s="178"/>
      <c r="V45" s="178"/>
      <c r="W45" s="174"/>
      <c r="X45" s="174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77"/>
    </row>
    <row r="46" spans="2:37">
      <c r="B46" s="174"/>
      <c r="C46" s="212" t="s">
        <v>161</v>
      </c>
      <c r="D46" s="218">
        <f t="shared" ref="D46:R46" si="35">D13/D11</f>
        <v>0.46563630384741861</v>
      </c>
      <c r="E46" s="218">
        <f t="shared" si="35"/>
        <v>0.45462850182704018</v>
      </c>
      <c r="F46" s="218">
        <f t="shared" si="35"/>
        <v>0.42190082644628096</v>
      </c>
      <c r="G46" s="218">
        <f t="shared" si="35"/>
        <v>0.72512774271115121</v>
      </c>
      <c r="H46" s="219">
        <f t="shared" si="35"/>
        <v>0.56854341190986424</v>
      </c>
      <c r="I46" s="218">
        <f t="shared" si="35"/>
        <v>0.86926389278161387</v>
      </c>
      <c r="J46" s="218">
        <f t="shared" si="35"/>
        <v>0.90810405619256496</v>
      </c>
      <c r="K46" s="218">
        <f t="shared" si="35"/>
        <v>0.91041101010212044</v>
      </c>
      <c r="L46" s="218">
        <f t="shared" si="35"/>
        <v>0.93309252264476139</v>
      </c>
      <c r="M46" s="219">
        <f t="shared" si="35"/>
        <v>0.91263667082085997</v>
      </c>
      <c r="N46" s="218">
        <f t="shared" si="35"/>
        <v>0.91072923661021443</v>
      </c>
      <c r="O46" s="218">
        <f t="shared" si="35"/>
        <v>0.92820927145766174</v>
      </c>
      <c r="P46" s="218">
        <f t="shared" si="35"/>
        <v>0.94429162440807579</v>
      </c>
      <c r="Q46" s="218">
        <f t="shared" si="35"/>
        <v>0.92970679116460442</v>
      </c>
      <c r="R46" s="219">
        <f t="shared" si="35"/>
        <v>0.92881137318500395</v>
      </c>
      <c r="S46" s="218">
        <f>S13/S11</f>
        <v>0.92255978382065518</v>
      </c>
      <c r="T46" s="220"/>
      <c r="U46" s="220"/>
      <c r="V46" s="220"/>
      <c r="W46" s="219">
        <f>AVERAGE(R46,M46)</f>
        <v>0.92072402200293202</v>
      </c>
      <c r="X46" s="219">
        <f>W46</f>
        <v>0.92072402200293202</v>
      </c>
      <c r="Y46" s="219">
        <f t="shared" ref="Y46:AK46" si="36">X46</f>
        <v>0.92072402200293202</v>
      </c>
      <c r="Z46" s="219">
        <f t="shared" si="36"/>
        <v>0.92072402200293202</v>
      </c>
      <c r="AA46" s="219">
        <f t="shared" si="36"/>
        <v>0.92072402200293202</v>
      </c>
      <c r="AB46" s="219">
        <f t="shared" si="36"/>
        <v>0.92072402200293202</v>
      </c>
      <c r="AC46" s="219">
        <f t="shared" si="36"/>
        <v>0.92072402200293202</v>
      </c>
      <c r="AD46" s="219">
        <f t="shared" si="36"/>
        <v>0.92072402200293202</v>
      </c>
      <c r="AE46" s="219">
        <f t="shared" si="36"/>
        <v>0.92072402200293202</v>
      </c>
      <c r="AF46" s="219">
        <f t="shared" si="36"/>
        <v>0.92072402200293202</v>
      </c>
      <c r="AG46" s="219">
        <f t="shared" si="36"/>
        <v>0.92072402200293202</v>
      </c>
      <c r="AH46" s="219">
        <f t="shared" si="36"/>
        <v>0.92072402200293202</v>
      </c>
      <c r="AI46" s="219">
        <f t="shared" si="36"/>
        <v>0.92072402200293202</v>
      </c>
      <c r="AJ46" s="219">
        <f t="shared" si="36"/>
        <v>0.92072402200293202</v>
      </c>
      <c r="AK46" s="219">
        <f t="shared" si="36"/>
        <v>0.92072402200293202</v>
      </c>
    </row>
    <row r="47" spans="2:37">
      <c r="B47" s="173"/>
      <c r="C47" s="212" t="s">
        <v>162</v>
      </c>
      <c r="D47" s="218">
        <f t="shared" ref="D47:S47" si="37">D17/D11</f>
        <v>-22.440644524827363</v>
      </c>
      <c r="E47" s="218">
        <f t="shared" si="37"/>
        <v>-24.788672350791721</v>
      </c>
      <c r="F47" s="218">
        <f t="shared" si="37"/>
        <v>-33.308677685950414</v>
      </c>
      <c r="G47" s="218">
        <f t="shared" si="37"/>
        <v>-11.022542831379621</v>
      </c>
      <c r="H47" s="219">
        <f t="shared" si="37"/>
        <v>-19.715501006558871</v>
      </c>
      <c r="I47" s="218">
        <f t="shared" si="37"/>
        <v>-1.3080490228552502</v>
      </c>
      <c r="J47" s="218">
        <f t="shared" si="37"/>
        <v>-0.40703517587939697</v>
      </c>
      <c r="K47" s="218">
        <f t="shared" si="37"/>
        <v>-0.19410581394070639</v>
      </c>
      <c r="L47" s="218">
        <f t="shared" si="37"/>
        <v>-0.18434852763210963</v>
      </c>
      <c r="M47" s="219">
        <f t="shared" si="37"/>
        <v>-0.380381714696851</v>
      </c>
      <c r="N47" s="218">
        <f t="shared" si="37"/>
        <v>-5.9627133537257855E-2</v>
      </c>
      <c r="O47" s="218">
        <f t="shared" si="37"/>
        <v>-7.4519567672737291E-2</v>
      </c>
      <c r="P47" s="218">
        <f t="shared" si="37"/>
        <v>-9.2818106863768055E-2</v>
      </c>
      <c r="Q47" s="218">
        <f t="shared" si="37"/>
        <v>-0.15390427871705961</v>
      </c>
      <c r="R47" s="219">
        <f t="shared" si="37"/>
        <v>-9.8187612029476276E-2</v>
      </c>
      <c r="S47" s="218">
        <f t="shared" si="37"/>
        <v>-0.13791271496595953</v>
      </c>
      <c r="T47" s="218"/>
      <c r="U47" s="218"/>
      <c r="V47" s="218"/>
      <c r="W47" s="219">
        <f>W17/W$11</f>
        <v>-5.7114642906037481E-2</v>
      </c>
      <c r="X47" s="219">
        <f t="shared" ref="X47:AK47" si="38">X17/X$11</f>
        <v>-7.9543226005269006E-3</v>
      </c>
      <c r="Y47" s="219">
        <f t="shared" si="38"/>
        <v>4.1205997704983587E-2</v>
      </c>
      <c r="Z47" s="219">
        <f t="shared" si="38"/>
        <v>9.0366318010494107E-2</v>
      </c>
      <c r="AA47" s="219">
        <f t="shared" si="38"/>
        <v>0.13952663831600459</v>
      </c>
      <c r="AB47" s="219">
        <f t="shared" si="38"/>
        <v>0.18868695862151513</v>
      </c>
      <c r="AC47" s="219">
        <f t="shared" si="38"/>
        <v>0.23784727892702573</v>
      </c>
      <c r="AD47" s="219">
        <f t="shared" si="38"/>
        <v>0.28700759923253616</v>
      </c>
      <c r="AE47" s="219">
        <f t="shared" si="38"/>
        <v>0.3361679195380467</v>
      </c>
      <c r="AF47" s="219">
        <f t="shared" si="38"/>
        <v>0.38532823984355724</v>
      </c>
      <c r="AG47" s="219">
        <f t="shared" si="38"/>
        <v>0.41448856014906771</v>
      </c>
      <c r="AH47" s="219">
        <f t="shared" si="38"/>
        <v>0.44364888045457812</v>
      </c>
      <c r="AI47" s="219">
        <f t="shared" si="38"/>
        <v>0.47280920076008881</v>
      </c>
      <c r="AJ47" s="219">
        <f t="shared" si="38"/>
        <v>0.50196952106559922</v>
      </c>
      <c r="AK47" s="219">
        <f t="shared" si="38"/>
        <v>0.53112984137110963</v>
      </c>
    </row>
    <row r="48" spans="2:37">
      <c r="B48" s="173"/>
      <c r="C48" s="212" t="s">
        <v>163</v>
      </c>
      <c r="D48" s="218">
        <f t="shared" ref="D48:S48" si="39">D24/D11</f>
        <v>-22.841499506741208</v>
      </c>
      <c r="E48" s="218">
        <f t="shared" si="39"/>
        <v>-25.581912302070648</v>
      </c>
      <c r="F48" s="218">
        <f t="shared" si="39"/>
        <v>-33.007851239669428</v>
      </c>
      <c r="G48" s="218">
        <f t="shared" si="39"/>
        <v>-10.806432221220318</v>
      </c>
      <c r="H48" s="219">
        <f t="shared" si="39"/>
        <v>-19.823170335736091</v>
      </c>
      <c r="I48" s="218">
        <f t="shared" si="39"/>
        <v>-1.2756134226819886</v>
      </c>
      <c r="J48" s="218">
        <f t="shared" si="39"/>
        <v>1.1070268469418916</v>
      </c>
      <c r="K48" s="218">
        <f t="shared" si="39"/>
        <v>-0.1512240164448011</v>
      </c>
      <c r="L48" s="218">
        <f t="shared" si="39"/>
        <v>-0.22870292273277334</v>
      </c>
      <c r="M48" s="219">
        <f t="shared" si="39"/>
        <v>-2.8969074814024956E-2</v>
      </c>
      <c r="N48" s="218">
        <f t="shared" si="39"/>
        <v>-6.6026709109447884E-2</v>
      </c>
      <c r="O48" s="218">
        <f t="shared" si="39"/>
        <v>-8.5946066267096596E-2</v>
      </c>
      <c r="P48" s="218">
        <f t="shared" si="39"/>
        <v>-8.8929100421005033E-2</v>
      </c>
      <c r="Q48" s="218">
        <f t="shared" si="39"/>
        <v>-0.1966442228549069</v>
      </c>
      <c r="R48" s="219">
        <f t="shared" si="39"/>
        <v>-0.11328610312876403</v>
      </c>
      <c r="S48" s="218">
        <f t="shared" si="39"/>
        <v>-0.12905828184644438</v>
      </c>
      <c r="T48" s="218"/>
      <c r="U48" s="218"/>
      <c r="V48" s="218"/>
      <c r="W48" s="219">
        <f>W24/W$11</f>
        <v>-5.7985226459130908E-2</v>
      </c>
      <c r="X48" s="219">
        <f t="shared" ref="X48:AK48" si="40">X24/X$11</f>
        <v>-8.7170167153354586E-3</v>
      </c>
      <c r="Y48" s="219">
        <f t="shared" si="40"/>
        <v>4.4121581888691787E-2</v>
      </c>
      <c r="Z48" s="219">
        <f t="shared" si="40"/>
        <v>9.7695433020500544E-2</v>
      </c>
      <c r="AA48" s="219">
        <f t="shared" si="40"/>
        <v>0.15124719025600705</v>
      </c>
      <c r="AB48" s="219">
        <f t="shared" si="40"/>
        <v>0.20476685352936747</v>
      </c>
      <c r="AC48" s="219">
        <f t="shared" si="40"/>
        <v>0.25827092798508011</v>
      </c>
      <c r="AD48" s="219">
        <f t="shared" si="40"/>
        <v>0.3117640673022723</v>
      </c>
      <c r="AE48" s="219">
        <f t="shared" si="40"/>
        <v>0.36525189272048536</v>
      </c>
      <c r="AF48" s="219">
        <f t="shared" si="40"/>
        <v>0.41864874899367838</v>
      </c>
      <c r="AG48" s="219">
        <f t="shared" si="40"/>
        <v>0.45028415596203253</v>
      </c>
      <c r="AH48" s="219">
        <f t="shared" si="40"/>
        <v>0.48195269805430813</v>
      </c>
      <c r="AI48" s="219">
        <f t="shared" si="40"/>
        <v>0.51362118601355955</v>
      </c>
      <c r="AJ48" s="219">
        <f t="shared" si="40"/>
        <v>0.54527286529928265</v>
      </c>
      <c r="AK48" s="219">
        <f t="shared" si="40"/>
        <v>0.57693559691912377</v>
      </c>
    </row>
    <row r="51" spans="2:37" s="226" customFormat="1">
      <c r="B51" s="221"/>
      <c r="C51" s="227" t="s">
        <v>270</v>
      </c>
      <c r="D51" s="221"/>
      <c r="E51" s="221"/>
      <c r="F51" s="221"/>
      <c r="G51" s="221"/>
      <c r="H51" s="228"/>
      <c r="I51" s="228"/>
      <c r="J51" s="228"/>
      <c r="K51" s="228"/>
      <c r="L51" s="228"/>
      <c r="M51" s="228"/>
      <c r="N51" s="228"/>
      <c r="O51" s="228"/>
      <c r="P51" s="228"/>
      <c r="Q51" s="228"/>
      <c r="R51" s="228"/>
      <c r="S51" s="228"/>
      <c r="T51" s="228"/>
      <c r="U51" s="228"/>
      <c r="V51" s="228"/>
      <c r="W51" s="228"/>
      <c r="X51" s="228"/>
      <c r="Y51" s="228"/>
      <c r="Z51" s="228"/>
      <c r="AA51" s="228"/>
      <c r="AB51" s="228"/>
      <c r="AC51" s="228"/>
      <c r="AD51" s="228"/>
      <c r="AE51" s="228"/>
      <c r="AF51" s="228"/>
      <c r="AG51" s="228"/>
      <c r="AH51" s="228"/>
      <c r="AI51" s="228"/>
      <c r="AJ51" s="228"/>
      <c r="AK51" s="228"/>
    </row>
    <row r="54" spans="2:37">
      <c r="C54" s="212" t="s">
        <v>167</v>
      </c>
      <c r="M54" s="190">
        <v>5.5730000000000004</v>
      </c>
      <c r="N54" s="190"/>
      <c r="O54" s="190"/>
      <c r="P54" s="190"/>
      <c r="Q54" s="190"/>
      <c r="R54" s="190">
        <v>5.4539999999999997</v>
      </c>
      <c r="W54" s="190">
        <f>R54</f>
        <v>5.4539999999999997</v>
      </c>
      <c r="X54" s="190">
        <f>W54</f>
        <v>5.4539999999999997</v>
      </c>
      <c r="Y54" s="190">
        <f t="shared" ref="Y54:AK54" si="41">X54</f>
        <v>5.4539999999999997</v>
      </c>
      <c r="Z54" s="190">
        <f t="shared" si="41"/>
        <v>5.4539999999999997</v>
      </c>
      <c r="AA54" s="190">
        <f t="shared" si="41"/>
        <v>5.4539999999999997</v>
      </c>
      <c r="AB54" s="190">
        <f t="shared" si="41"/>
        <v>5.4539999999999997</v>
      </c>
      <c r="AC54" s="190">
        <f t="shared" si="41"/>
        <v>5.4539999999999997</v>
      </c>
      <c r="AD54" s="190">
        <f t="shared" si="41"/>
        <v>5.4539999999999997</v>
      </c>
      <c r="AE54" s="190">
        <f t="shared" si="41"/>
        <v>5.4539999999999997</v>
      </c>
      <c r="AF54" s="190">
        <f t="shared" si="41"/>
        <v>5.4539999999999997</v>
      </c>
      <c r="AG54" s="190">
        <f t="shared" si="41"/>
        <v>5.4539999999999997</v>
      </c>
      <c r="AH54" s="190">
        <f t="shared" si="41"/>
        <v>5.4539999999999997</v>
      </c>
      <c r="AI54" s="190">
        <f t="shared" si="41"/>
        <v>5.4539999999999997</v>
      </c>
      <c r="AJ54" s="190">
        <f t="shared" si="41"/>
        <v>5.4539999999999997</v>
      </c>
      <c r="AK54" s="190">
        <f t="shared" si="41"/>
        <v>5.4539999999999997</v>
      </c>
    </row>
    <row r="55" spans="2:37">
      <c r="C55" s="58" t="s">
        <v>166</v>
      </c>
      <c r="M55" t="s">
        <v>394</v>
      </c>
      <c r="R55" s="326">
        <f>R19/AVERAGE(R54,M54)*-1</f>
        <v>0.10410809830416251</v>
      </c>
      <c r="W55" s="326">
        <f>R55</f>
        <v>0.10410809830416251</v>
      </c>
      <c r="X55" s="326">
        <f>W55</f>
        <v>0.10410809830416251</v>
      </c>
      <c r="Y55" s="326">
        <f t="shared" ref="Y55:AK55" si="42">X55</f>
        <v>0.10410809830416251</v>
      </c>
      <c r="Z55" s="326">
        <f t="shared" si="42"/>
        <v>0.10410809830416251</v>
      </c>
      <c r="AA55" s="326">
        <f t="shared" si="42"/>
        <v>0.10410809830416251</v>
      </c>
      <c r="AB55" s="326">
        <f t="shared" si="42"/>
        <v>0.10410809830416251</v>
      </c>
      <c r="AC55" s="326">
        <f t="shared" si="42"/>
        <v>0.10410809830416251</v>
      </c>
      <c r="AD55" s="326">
        <f t="shared" si="42"/>
        <v>0.10410809830416251</v>
      </c>
      <c r="AE55" s="326">
        <f t="shared" si="42"/>
        <v>0.10410809830416251</v>
      </c>
      <c r="AF55" s="326">
        <f t="shared" si="42"/>
        <v>0.10410809830416251</v>
      </c>
      <c r="AG55" s="326">
        <f t="shared" si="42"/>
        <v>0.10410809830416251</v>
      </c>
      <c r="AH55" s="326">
        <f t="shared" si="42"/>
        <v>0.10410809830416251</v>
      </c>
      <c r="AI55" s="326">
        <f t="shared" si="42"/>
        <v>0.10410809830416251</v>
      </c>
      <c r="AJ55" s="326">
        <f t="shared" si="42"/>
        <v>0.10410809830416251</v>
      </c>
      <c r="AK55" s="326">
        <f t="shared" si="42"/>
        <v>0.10410809830416251</v>
      </c>
    </row>
    <row r="57" spans="2:37">
      <c r="C57" s="217" t="s">
        <v>277</v>
      </c>
    </row>
    <row r="58" spans="2:37">
      <c r="C58" s="70" t="s">
        <v>101</v>
      </c>
      <c r="M58" s="190">
        <v>48.883000000000003</v>
      </c>
      <c r="N58" s="190"/>
      <c r="O58" s="190"/>
      <c r="P58" s="190"/>
      <c r="Q58" s="190"/>
      <c r="R58" s="190">
        <v>71.168000000000006</v>
      </c>
      <c r="S58" s="190">
        <v>71.168000000000006</v>
      </c>
      <c r="T58" s="190">
        <v>71.168000000000006</v>
      </c>
      <c r="U58" s="190">
        <v>71.168000000000006</v>
      </c>
      <c r="V58" s="190">
        <v>71.168000000000006</v>
      </c>
      <c r="W58" s="190">
        <f>W59/365*W$11</f>
        <v>95.22420869993617</v>
      </c>
      <c r="X58" s="190">
        <f>X59/365*X$11</f>
        <v>108.69446655073361</v>
      </c>
      <c r="Y58" s="190">
        <f t="shared" ref="Y58:AK58" si="43">Y59/365*Y$11</f>
        <v>128.67240955892512</v>
      </c>
      <c r="Z58" s="190">
        <f t="shared" si="43"/>
        <v>149.84462058742096</v>
      </c>
      <c r="AA58" s="190">
        <f t="shared" si="43"/>
        <v>171.80675129924487</v>
      </c>
      <c r="AB58" s="190">
        <f t="shared" si="43"/>
        <v>187.85308841607375</v>
      </c>
      <c r="AC58" s="190">
        <f t="shared" si="43"/>
        <v>200.0402089445235</v>
      </c>
      <c r="AD58" s="190">
        <f t="shared" si="43"/>
        <v>208.509475498927</v>
      </c>
      <c r="AE58" s="190">
        <f t="shared" si="43"/>
        <v>214.96948061934333</v>
      </c>
      <c r="AF58" s="190">
        <f t="shared" si="43"/>
        <v>181.27458826502911</v>
      </c>
      <c r="AG58" s="190">
        <f t="shared" si="43"/>
        <v>155.04919204681602</v>
      </c>
      <c r="AH58" s="190">
        <f t="shared" si="43"/>
        <v>142.54779648617384</v>
      </c>
      <c r="AI58" s="190">
        <f t="shared" si="43"/>
        <v>131.90148087740542</v>
      </c>
      <c r="AJ58" s="190">
        <f t="shared" si="43"/>
        <v>119.98983889453599</v>
      </c>
      <c r="AK58" s="190">
        <f t="shared" si="43"/>
        <v>111.55611537079507</v>
      </c>
    </row>
    <row r="59" spans="2:37">
      <c r="C59" s="235" t="s">
        <v>169</v>
      </c>
      <c r="M59" s="137">
        <f>M58/M$11*365</f>
        <v>57.309544152223353</v>
      </c>
      <c r="N59" s="190"/>
      <c r="O59" s="190"/>
      <c r="P59" s="190"/>
      <c r="Q59" s="190"/>
      <c r="R59" s="137">
        <f>R58/R$11*365</f>
        <v>49.271763355810357</v>
      </c>
      <c r="S59" s="137">
        <f>S58/S$11*365</f>
        <v>170.37450972675876</v>
      </c>
      <c r="T59" s="137" t="e">
        <f>T58/T$11*365</f>
        <v>#DIV/0!</v>
      </c>
      <c r="U59" s="137" t="e">
        <f>U58/U$11*365</f>
        <v>#DIV/0!</v>
      </c>
      <c r="V59" s="137" t="e">
        <f>V58/V$11*365</f>
        <v>#DIV/0!</v>
      </c>
      <c r="W59" s="137">
        <f>AVERAGE(R59,M59)</f>
        <v>53.290653754016859</v>
      </c>
      <c r="X59" s="137">
        <f>W59</f>
        <v>53.290653754016859</v>
      </c>
      <c r="Y59" s="137">
        <f t="shared" ref="Y59:AK59" si="44">X59</f>
        <v>53.290653754016859</v>
      </c>
      <c r="Z59" s="137">
        <f t="shared" si="44"/>
        <v>53.290653754016859</v>
      </c>
      <c r="AA59" s="137">
        <f t="shared" si="44"/>
        <v>53.290653754016859</v>
      </c>
      <c r="AB59" s="137">
        <f t="shared" si="44"/>
        <v>53.290653754016859</v>
      </c>
      <c r="AC59" s="137">
        <f t="shared" si="44"/>
        <v>53.290653754016859</v>
      </c>
      <c r="AD59" s="137">
        <f t="shared" si="44"/>
        <v>53.290653754016859</v>
      </c>
      <c r="AE59" s="137">
        <f t="shared" si="44"/>
        <v>53.290653754016859</v>
      </c>
      <c r="AF59" s="137">
        <f t="shared" si="44"/>
        <v>53.290653754016859</v>
      </c>
      <c r="AG59" s="137">
        <f t="shared" si="44"/>
        <v>53.290653754016859</v>
      </c>
      <c r="AH59" s="137">
        <f t="shared" si="44"/>
        <v>53.290653754016859</v>
      </c>
      <c r="AI59" s="137">
        <f t="shared" si="44"/>
        <v>53.290653754016859</v>
      </c>
      <c r="AJ59" s="137">
        <f t="shared" si="44"/>
        <v>53.290653754016859</v>
      </c>
      <c r="AK59" s="137">
        <f t="shared" si="44"/>
        <v>53.290653754016859</v>
      </c>
    </row>
    <row r="60" spans="2:37">
      <c r="C60" s="70" t="s">
        <v>102</v>
      </c>
      <c r="M60" s="190">
        <v>85.528000000000006</v>
      </c>
      <c r="N60" s="190"/>
      <c r="O60" s="190"/>
      <c r="P60" s="190"/>
      <c r="Q60" s="190"/>
      <c r="R60" s="190">
        <v>129.13800000000001</v>
      </c>
      <c r="S60" s="190">
        <v>129.13800000000001</v>
      </c>
      <c r="T60" s="190">
        <v>129.13800000000001</v>
      </c>
      <c r="U60" s="190">
        <v>129.13800000000001</v>
      </c>
      <c r="V60" s="190">
        <v>129.13800000000001</v>
      </c>
      <c r="W60" s="190">
        <f>W61*W$11</f>
        <v>169.46594713282073</v>
      </c>
      <c r="X60" s="190">
        <f>X61*X$11</f>
        <v>193.43831756229778</v>
      </c>
      <c r="Y60" s="190">
        <f t="shared" ref="Y60:AK60" si="45">Y61*Y$11</f>
        <v>228.9921024650119</v>
      </c>
      <c r="Z60" s="190">
        <f t="shared" si="45"/>
        <v>266.67126875922764</v>
      </c>
      <c r="AA60" s="190">
        <f t="shared" si="45"/>
        <v>305.75621714522083</v>
      </c>
      <c r="AB60" s="190">
        <f t="shared" si="45"/>
        <v>334.31311202144741</v>
      </c>
      <c r="AC60" s="190">
        <f t="shared" si="45"/>
        <v>356.00194463420888</v>
      </c>
      <c r="AD60" s="190">
        <f t="shared" si="45"/>
        <v>371.07429123343326</v>
      </c>
      <c r="AE60" s="190">
        <f t="shared" si="45"/>
        <v>382.57085183667147</v>
      </c>
      <c r="AF60" s="190">
        <f t="shared" si="45"/>
        <v>322.6056715078364</v>
      </c>
      <c r="AG60" s="190">
        <f t="shared" si="45"/>
        <v>275.93359442019602</v>
      </c>
      <c r="AH60" s="190">
        <f t="shared" si="45"/>
        <v>253.68546163872941</v>
      </c>
      <c r="AI60" s="190">
        <f t="shared" si="45"/>
        <v>234.73872548048945</v>
      </c>
      <c r="AJ60" s="190">
        <f t="shared" si="45"/>
        <v>213.54014879401925</v>
      </c>
      <c r="AK60" s="190">
        <f t="shared" si="45"/>
        <v>198.53105641803751</v>
      </c>
    </row>
    <row r="61" spans="2:37">
      <c r="C61" s="235" t="s">
        <v>172</v>
      </c>
      <c r="M61" s="240">
        <f>M60/M$11</f>
        <v>0.27471637994167003</v>
      </c>
      <c r="N61" s="330"/>
      <c r="O61" s="330"/>
      <c r="P61" s="330"/>
      <c r="Q61" s="330"/>
      <c r="R61" s="240">
        <f>R60/R$11</f>
        <v>0.24494835974620877</v>
      </c>
      <c r="S61" s="240">
        <f>S60/S$11</f>
        <v>0.84699539569477789</v>
      </c>
      <c r="T61" s="240" t="e">
        <f>T60/T$11</f>
        <v>#DIV/0!</v>
      </c>
      <c r="U61" s="240" t="e">
        <f>U60/U$11</f>
        <v>#DIV/0!</v>
      </c>
      <c r="V61" s="240" t="e">
        <f>V60/V$11</f>
        <v>#DIV/0!</v>
      </c>
      <c r="W61" s="240">
        <f>AVERAGE(R61,M61)</f>
        <v>0.25983236984393943</v>
      </c>
      <c r="X61" s="240">
        <f>W61</f>
        <v>0.25983236984393943</v>
      </c>
      <c r="Y61" s="240">
        <f t="shared" ref="Y61:AK61" si="46">X61</f>
        <v>0.25983236984393943</v>
      </c>
      <c r="Z61" s="240">
        <f t="shared" si="46"/>
        <v>0.25983236984393943</v>
      </c>
      <c r="AA61" s="240">
        <f t="shared" si="46"/>
        <v>0.25983236984393943</v>
      </c>
      <c r="AB61" s="240">
        <f t="shared" si="46"/>
        <v>0.25983236984393943</v>
      </c>
      <c r="AC61" s="240">
        <f t="shared" si="46"/>
        <v>0.25983236984393943</v>
      </c>
      <c r="AD61" s="240">
        <f t="shared" si="46"/>
        <v>0.25983236984393943</v>
      </c>
      <c r="AE61" s="240">
        <f t="shared" si="46"/>
        <v>0.25983236984393943</v>
      </c>
      <c r="AF61" s="240">
        <f t="shared" si="46"/>
        <v>0.25983236984393943</v>
      </c>
      <c r="AG61" s="240">
        <f t="shared" si="46"/>
        <v>0.25983236984393943</v>
      </c>
      <c r="AH61" s="240">
        <f t="shared" si="46"/>
        <v>0.25983236984393943</v>
      </c>
      <c r="AI61" s="240">
        <f t="shared" si="46"/>
        <v>0.25983236984393943</v>
      </c>
      <c r="AJ61" s="240">
        <f t="shared" si="46"/>
        <v>0.25983236984393943</v>
      </c>
      <c r="AK61" s="240">
        <f t="shared" si="46"/>
        <v>0.25983236984393943</v>
      </c>
    </row>
    <row r="62" spans="2:37">
      <c r="C62" s="70" t="s">
        <v>108</v>
      </c>
      <c r="M62" s="190">
        <v>9.99</v>
      </c>
      <c r="N62" s="190"/>
      <c r="O62" s="190"/>
      <c r="P62" s="190"/>
      <c r="Q62" s="190"/>
      <c r="R62" s="190">
        <v>21.87</v>
      </c>
      <c r="S62" s="190">
        <v>21.87</v>
      </c>
      <c r="T62" s="190">
        <v>21.87</v>
      </c>
      <c r="U62" s="190">
        <v>21.87</v>
      </c>
      <c r="V62" s="190">
        <v>21.87</v>
      </c>
      <c r="W62" s="190">
        <f>W63/365*W$12</f>
        <v>24.56006588991804</v>
      </c>
      <c r="X62" s="190">
        <f>X63/365*X$12</f>
        <v>28.034291876003756</v>
      </c>
      <c r="Y62" s="190">
        <f t="shared" ref="Y62:AK62" si="47">Y63/365*Y$12</f>
        <v>33.186968945469829</v>
      </c>
      <c r="Z62" s="190">
        <f t="shared" si="47"/>
        <v>38.647669590761232</v>
      </c>
      <c r="AA62" s="190">
        <f t="shared" si="47"/>
        <v>44.312104976778251</v>
      </c>
      <c r="AB62" s="190">
        <f t="shared" si="47"/>
        <v>48.450748944122886</v>
      </c>
      <c r="AC62" s="190">
        <f t="shared" si="47"/>
        <v>51.594030335205673</v>
      </c>
      <c r="AD62" s="190">
        <f t="shared" si="47"/>
        <v>53.778409154996027</v>
      </c>
      <c r="AE62" s="190">
        <f t="shared" si="47"/>
        <v>55.444562684363518</v>
      </c>
      <c r="AF62" s="190">
        <f t="shared" si="47"/>
        <v>46.754033378067433</v>
      </c>
      <c r="AG62" s="190">
        <f t="shared" si="47"/>
        <v>39.990023806319201</v>
      </c>
      <c r="AH62" s="190">
        <f t="shared" si="47"/>
        <v>36.765685133652397</v>
      </c>
      <c r="AI62" s="190">
        <f t="shared" si="47"/>
        <v>34.019805525871611</v>
      </c>
      <c r="AJ62" s="190">
        <f t="shared" si="47"/>
        <v>30.947575092555521</v>
      </c>
      <c r="AK62" s="190">
        <f t="shared" si="47"/>
        <v>28.772363470759508</v>
      </c>
    </row>
    <row r="63" spans="2:37">
      <c r="C63" s="235" t="s">
        <v>171</v>
      </c>
      <c r="M63" s="137">
        <f>M62/M$12*365</f>
        <v>134.06191404095736</v>
      </c>
      <c r="N63" s="190"/>
      <c r="O63" s="190"/>
      <c r="P63" s="190"/>
      <c r="Q63" s="190"/>
      <c r="R63" s="137">
        <f>R62/R$12*365</f>
        <v>212.69217446910551</v>
      </c>
      <c r="S63" s="137">
        <f>S62/S$12*365</f>
        <v>676.08622003895994</v>
      </c>
      <c r="T63" s="137" t="e">
        <f>T62/T$12*365</f>
        <v>#DIV/0!</v>
      </c>
      <c r="U63" s="137" t="e">
        <f>U62/U$12*365</f>
        <v>#DIV/0!</v>
      </c>
      <c r="V63" s="137" t="e">
        <f>V62/V$12*365</f>
        <v>#DIV/0!</v>
      </c>
      <c r="W63" s="137">
        <f>AVERAGE(R63,M63)</f>
        <v>173.37704425503142</v>
      </c>
      <c r="X63" s="137">
        <f>W63</f>
        <v>173.37704425503142</v>
      </c>
      <c r="Y63" s="137">
        <f t="shared" ref="Y63:AK63" si="48">X63</f>
        <v>173.37704425503142</v>
      </c>
      <c r="Z63" s="137">
        <f t="shared" si="48"/>
        <v>173.37704425503142</v>
      </c>
      <c r="AA63" s="137">
        <f t="shared" si="48"/>
        <v>173.37704425503142</v>
      </c>
      <c r="AB63" s="137">
        <f t="shared" si="48"/>
        <v>173.37704425503142</v>
      </c>
      <c r="AC63" s="137">
        <f t="shared" si="48"/>
        <v>173.37704425503142</v>
      </c>
      <c r="AD63" s="137">
        <f t="shared" si="48"/>
        <v>173.37704425503142</v>
      </c>
      <c r="AE63" s="137">
        <f t="shared" si="48"/>
        <v>173.37704425503142</v>
      </c>
      <c r="AF63" s="137">
        <f t="shared" si="48"/>
        <v>173.37704425503142</v>
      </c>
      <c r="AG63" s="137">
        <f t="shared" si="48"/>
        <v>173.37704425503142</v>
      </c>
      <c r="AH63" s="137">
        <f t="shared" si="48"/>
        <v>173.37704425503142</v>
      </c>
      <c r="AI63" s="137">
        <f t="shared" si="48"/>
        <v>173.37704425503142</v>
      </c>
      <c r="AJ63" s="137">
        <f t="shared" si="48"/>
        <v>173.37704425503142</v>
      </c>
      <c r="AK63" s="137">
        <f t="shared" si="48"/>
        <v>173.37704425503142</v>
      </c>
    </row>
    <row r="64" spans="2:37">
      <c r="C64" s="70" t="s">
        <v>109</v>
      </c>
      <c r="M64" s="190">
        <v>99.373999999999995</v>
      </c>
      <c r="N64" s="190"/>
      <c r="O64" s="190"/>
      <c r="P64" s="190"/>
      <c r="Q64" s="190"/>
      <c r="R64" s="190">
        <v>127.849</v>
      </c>
      <c r="S64" s="190">
        <v>127.849</v>
      </c>
      <c r="T64" s="190">
        <v>127.849</v>
      </c>
      <c r="U64" s="190">
        <v>127.849</v>
      </c>
      <c r="V64" s="190">
        <v>127.849</v>
      </c>
      <c r="W64" s="190">
        <f>W65*W$11</f>
        <v>183.17169110372512</v>
      </c>
      <c r="X64" s="190">
        <f>X65*X$11</f>
        <v>209.08285323171719</v>
      </c>
      <c r="Y64" s="190">
        <f t="shared" ref="Y64:AK64" si="49">Y65*Y$11</f>
        <v>247.51208940542489</v>
      </c>
      <c r="Z64" s="190">
        <f t="shared" si="49"/>
        <v>288.2385995171033</v>
      </c>
      <c r="AA64" s="190">
        <f t="shared" si="49"/>
        <v>330.48458588599334</v>
      </c>
      <c r="AB64" s="190">
        <f t="shared" si="49"/>
        <v>361.35105089356222</v>
      </c>
      <c r="AC64" s="190">
        <f t="shared" si="49"/>
        <v>384.79399158436325</v>
      </c>
      <c r="AD64" s="190">
        <f t="shared" si="49"/>
        <v>401.08533071291146</v>
      </c>
      <c r="AE64" s="190">
        <f t="shared" si="49"/>
        <v>413.51168823901162</v>
      </c>
      <c r="AF64" s="190">
        <f t="shared" si="49"/>
        <v>348.69675831350986</v>
      </c>
      <c r="AG64" s="190">
        <f t="shared" si="49"/>
        <v>298.25002590439561</v>
      </c>
      <c r="AH64" s="190">
        <f t="shared" si="49"/>
        <v>274.20255103153835</v>
      </c>
      <c r="AI64" s="190">
        <f t="shared" si="49"/>
        <v>253.72347684750264</v>
      </c>
      <c r="AJ64" s="190">
        <f t="shared" si="49"/>
        <v>230.81044206766322</v>
      </c>
      <c r="AK64" s="190">
        <f t="shared" si="49"/>
        <v>214.58747291690011</v>
      </c>
    </row>
    <row r="65" spans="3:38">
      <c r="C65" s="235" t="s">
        <v>172</v>
      </c>
      <c r="M65" s="240">
        <f>M64/M$11</f>
        <v>0.31918980381072293</v>
      </c>
      <c r="N65" s="330"/>
      <c r="O65" s="330"/>
      <c r="P65" s="330"/>
      <c r="Q65" s="330"/>
      <c r="R65" s="240">
        <f>R64/R$11</f>
        <v>0.24250339052171355</v>
      </c>
      <c r="S65" s="240">
        <f>S64/S$11</f>
        <v>0.83854105177547777</v>
      </c>
      <c r="T65" s="240" t="e">
        <f>T64/T$11</f>
        <v>#DIV/0!</v>
      </c>
      <c r="U65" s="240" t="e">
        <f>U64/U$11</f>
        <v>#DIV/0!</v>
      </c>
      <c r="V65" s="240" t="e">
        <f>V64/V$11</f>
        <v>#DIV/0!</v>
      </c>
      <c r="W65" s="240">
        <f>AVERAGE(R65,M65)</f>
        <v>0.28084659716621824</v>
      </c>
      <c r="X65" s="240">
        <f>W65</f>
        <v>0.28084659716621824</v>
      </c>
      <c r="Y65" s="240">
        <f t="shared" ref="Y65:AK65" si="50">X65</f>
        <v>0.28084659716621824</v>
      </c>
      <c r="Z65" s="240">
        <f t="shared" si="50"/>
        <v>0.28084659716621824</v>
      </c>
      <c r="AA65" s="240">
        <f t="shared" si="50"/>
        <v>0.28084659716621824</v>
      </c>
      <c r="AB65" s="240">
        <f t="shared" si="50"/>
        <v>0.28084659716621824</v>
      </c>
      <c r="AC65" s="240">
        <f t="shared" si="50"/>
        <v>0.28084659716621824</v>
      </c>
      <c r="AD65" s="240">
        <f t="shared" si="50"/>
        <v>0.28084659716621824</v>
      </c>
      <c r="AE65" s="240">
        <f t="shared" si="50"/>
        <v>0.28084659716621824</v>
      </c>
      <c r="AF65" s="240">
        <f t="shared" si="50"/>
        <v>0.28084659716621824</v>
      </c>
      <c r="AG65" s="240">
        <f t="shared" si="50"/>
        <v>0.28084659716621824</v>
      </c>
      <c r="AH65" s="240">
        <f t="shared" si="50"/>
        <v>0.28084659716621824</v>
      </c>
      <c r="AI65" s="240">
        <f t="shared" si="50"/>
        <v>0.28084659716621824</v>
      </c>
      <c r="AJ65" s="240">
        <f t="shared" si="50"/>
        <v>0.28084659716621824</v>
      </c>
      <c r="AK65" s="240">
        <f t="shared" si="50"/>
        <v>0.28084659716621824</v>
      </c>
    </row>
    <row r="66" spans="3:38">
      <c r="C66" s="235"/>
      <c r="M66" s="240"/>
      <c r="N66" s="330"/>
      <c r="O66" s="330"/>
      <c r="P66" s="330"/>
      <c r="Q66" s="330"/>
      <c r="R66" s="240"/>
      <c r="S66" s="240"/>
      <c r="T66" s="240"/>
      <c r="U66" s="240"/>
      <c r="V66" s="240"/>
      <c r="W66" s="240"/>
      <c r="X66" s="240"/>
      <c r="Y66" s="240"/>
      <c r="Z66" s="240"/>
      <c r="AA66" s="240"/>
      <c r="AB66" s="240"/>
      <c r="AC66" s="240"/>
      <c r="AD66" s="240"/>
      <c r="AE66" s="240"/>
      <c r="AF66" s="240"/>
      <c r="AG66" s="240"/>
      <c r="AH66" s="240"/>
      <c r="AI66" s="240"/>
      <c r="AJ66" s="240"/>
      <c r="AK66" s="240"/>
    </row>
    <row r="67" spans="3:38">
      <c r="C67" s="217" t="s">
        <v>290</v>
      </c>
      <c r="M67" s="190">
        <f>M58+M60-M62-M64</f>
        <v>25.047000000000011</v>
      </c>
      <c r="N67" s="330"/>
      <c r="O67" s="330"/>
      <c r="P67" s="330"/>
      <c r="Q67" s="330"/>
      <c r="R67" s="190">
        <f>R58+R60-R62-R64</f>
        <v>50.587000000000003</v>
      </c>
      <c r="S67" s="240"/>
      <c r="T67" s="240"/>
      <c r="U67" s="240"/>
      <c r="V67" s="240"/>
      <c r="W67" s="190">
        <f>W58+W60-W62-W64</f>
        <v>56.958398839113727</v>
      </c>
      <c r="X67" s="190">
        <f t="shared" ref="X67:AK67" si="51">X58+X60-X62-X64</f>
        <v>65.015639005310447</v>
      </c>
      <c r="Y67" s="190">
        <f t="shared" si="51"/>
        <v>76.965453673042305</v>
      </c>
      <c r="Z67" s="190">
        <f t="shared" si="51"/>
        <v>89.629620238784071</v>
      </c>
      <c r="AA67" s="190">
        <f t="shared" si="51"/>
        <v>102.76627758169411</v>
      </c>
      <c r="AB67" s="190">
        <f t="shared" si="51"/>
        <v>112.36440059983607</v>
      </c>
      <c r="AC67" s="190">
        <f t="shared" si="51"/>
        <v>119.65413165916345</v>
      </c>
      <c r="AD67" s="190">
        <f t="shared" si="51"/>
        <v>124.72002686445279</v>
      </c>
      <c r="AE67" s="190">
        <f t="shared" si="51"/>
        <v>128.58408153263963</v>
      </c>
      <c r="AF67" s="190">
        <f t="shared" si="51"/>
        <v>108.42946808128823</v>
      </c>
      <c r="AG67" s="190">
        <f t="shared" si="51"/>
        <v>92.742736756297234</v>
      </c>
      <c r="AH67" s="190">
        <f t="shared" si="51"/>
        <v>85.265021959712556</v>
      </c>
      <c r="AI67" s="190">
        <f t="shared" si="51"/>
        <v>78.896923984520583</v>
      </c>
      <c r="AJ67" s="190">
        <f t="shared" si="51"/>
        <v>71.771970528336539</v>
      </c>
      <c r="AK67" s="190">
        <f t="shared" si="51"/>
        <v>66.727335401172951</v>
      </c>
    </row>
    <row r="68" spans="3:38">
      <c r="C68" s="217" t="s">
        <v>291</v>
      </c>
      <c r="M68" s="190"/>
      <c r="N68" s="330"/>
      <c r="O68" s="330"/>
      <c r="P68" s="330"/>
      <c r="Q68" s="330"/>
      <c r="R68" s="190">
        <f>R67-M67</f>
        <v>25.539999999999992</v>
      </c>
      <c r="S68" s="190"/>
      <c r="T68" s="190"/>
      <c r="U68" s="190"/>
      <c r="V68" s="190"/>
      <c r="W68" s="190">
        <f>W67-R67</f>
        <v>6.3713988391137235</v>
      </c>
      <c r="X68" s="190">
        <f>X67-W67</f>
        <v>8.0572401661967206</v>
      </c>
      <c r="Y68" s="190">
        <f t="shared" ref="Y68:AK68" si="52">Y67-X67</f>
        <v>11.949814667731857</v>
      </c>
      <c r="Z68" s="190">
        <f t="shared" si="52"/>
        <v>12.664166565741766</v>
      </c>
      <c r="AA68" s="190">
        <f t="shared" si="52"/>
        <v>13.136657342910041</v>
      </c>
      <c r="AB68" s="190">
        <f t="shared" si="52"/>
        <v>9.5981230181419619</v>
      </c>
      <c r="AC68" s="190">
        <f t="shared" si="52"/>
        <v>7.2897310593273801</v>
      </c>
      <c r="AD68" s="190">
        <f t="shared" si="52"/>
        <v>5.0658952052893369</v>
      </c>
      <c r="AE68" s="190">
        <f t="shared" si="52"/>
        <v>3.8640546681868386</v>
      </c>
      <c r="AF68" s="190">
        <f t="shared" si="52"/>
        <v>-20.154613451351395</v>
      </c>
      <c r="AG68" s="190">
        <f t="shared" si="52"/>
        <v>-15.686731324991001</v>
      </c>
      <c r="AH68" s="190">
        <f t="shared" si="52"/>
        <v>-7.477714796584678</v>
      </c>
      <c r="AI68" s="190">
        <f t="shared" si="52"/>
        <v>-6.3680979751919722</v>
      </c>
      <c r="AJ68" s="190">
        <f t="shared" si="52"/>
        <v>-7.1249534561840449</v>
      </c>
      <c r="AK68" s="190">
        <f t="shared" si="52"/>
        <v>-5.0446351271635876</v>
      </c>
      <c r="AL68" s="190"/>
    </row>
    <row r="69" spans="3:38">
      <c r="M69" s="190"/>
      <c r="N69" s="190"/>
      <c r="O69" s="190"/>
      <c r="P69" s="190"/>
      <c r="Q69" s="190"/>
      <c r="R69" s="190"/>
      <c r="S69" s="190"/>
      <c r="T69" s="190"/>
      <c r="U69" s="190"/>
      <c r="V69" s="190"/>
      <c r="W69" s="190"/>
      <c r="X69" s="190"/>
      <c r="Y69" s="190"/>
      <c r="Z69" s="190"/>
      <c r="AA69" s="190"/>
      <c r="AB69" s="190"/>
      <c r="AC69" s="190"/>
      <c r="AD69" s="190"/>
      <c r="AE69" s="190"/>
      <c r="AF69" s="190"/>
      <c r="AG69" s="190"/>
      <c r="AH69" s="190"/>
      <c r="AI69" s="190"/>
      <c r="AJ69" s="190"/>
      <c r="AK69" s="190"/>
    </row>
    <row r="70" spans="3:38">
      <c r="C70" s="217" t="s">
        <v>289</v>
      </c>
      <c r="M70" s="190">
        <f>40.386+2.102</f>
        <v>42.488</v>
      </c>
      <c r="N70" s="190"/>
      <c r="O70" s="190"/>
      <c r="P70" s="190"/>
      <c r="Q70" s="190"/>
      <c r="R70" s="190">
        <f>18.585+3.018+6.404</f>
        <v>28.007000000000001</v>
      </c>
      <c r="S70" s="190"/>
      <c r="T70" s="190"/>
      <c r="U70" s="190"/>
      <c r="V70" s="190"/>
      <c r="W70" s="190">
        <f t="shared" ref="W70:AK70" si="53">W71*W$11</f>
        <v>32.610630314191688</v>
      </c>
      <c r="X70" s="190">
        <f t="shared" si="53"/>
        <v>37.223675725715154</v>
      </c>
      <c r="Y70" s="190">
        <f t="shared" si="53"/>
        <v>44.065353097181308</v>
      </c>
      <c r="Z70" s="190">
        <f t="shared" si="53"/>
        <v>51.316021348570963</v>
      </c>
      <c r="AA70" s="190">
        <f t="shared" si="53"/>
        <v>58.837206720791599</v>
      </c>
      <c r="AB70" s="190">
        <f t="shared" si="53"/>
        <v>64.332460236236656</v>
      </c>
      <c r="AC70" s="190">
        <f t="shared" si="53"/>
        <v>68.506080448719857</v>
      </c>
      <c r="AD70" s="190">
        <f t="shared" si="53"/>
        <v>71.406478618562417</v>
      </c>
      <c r="AE70" s="190">
        <f t="shared" si="53"/>
        <v>73.618781999034852</v>
      </c>
      <c r="AF70" s="190">
        <f t="shared" si="53"/>
        <v>62.079576863652498</v>
      </c>
      <c r="AG70" s="190">
        <f t="shared" si="53"/>
        <v>53.098386968861377</v>
      </c>
      <c r="AH70" s="190">
        <f t="shared" si="53"/>
        <v>48.817139641049735</v>
      </c>
      <c r="AI70" s="190">
        <f t="shared" si="53"/>
        <v>45.171185872929975</v>
      </c>
      <c r="AJ70" s="190">
        <f t="shared" si="53"/>
        <v>41.091906470751852</v>
      </c>
      <c r="AK70" s="190">
        <f t="shared" si="53"/>
        <v>38.203680422358325</v>
      </c>
    </row>
    <row r="71" spans="3:38">
      <c r="C71" s="235" t="s">
        <v>172</v>
      </c>
      <c r="M71" s="240">
        <f>M70/M$11</f>
        <v>0.13647167653822928</v>
      </c>
      <c r="N71" s="330"/>
      <c r="O71" s="330"/>
      <c r="P71" s="330"/>
      <c r="Q71" s="330"/>
      <c r="R71" s="240">
        <f>R70/R$11</f>
        <v>5.3123547766049259E-2</v>
      </c>
      <c r="S71" s="190"/>
      <c r="T71" s="190"/>
      <c r="U71" s="190"/>
      <c r="V71" s="190"/>
      <c r="W71" s="240">
        <v>0.05</v>
      </c>
      <c r="X71" s="240">
        <v>0.05</v>
      </c>
      <c r="Y71" s="240">
        <v>0.05</v>
      </c>
      <c r="Z71" s="240">
        <v>0.05</v>
      </c>
      <c r="AA71" s="240">
        <v>0.05</v>
      </c>
      <c r="AB71" s="240">
        <v>0.05</v>
      </c>
      <c r="AC71" s="240">
        <v>0.05</v>
      </c>
      <c r="AD71" s="240">
        <v>0.05</v>
      </c>
      <c r="AE71" s="240">
        <v>0.05</v>
      </c>
      <c r="AF71" s="240">
        <v>0.05</v>
      </c>
      <c r="AG71" s="240">
        <v>0.05</v>
      </c>
      <c r="AH71" s="240">
        <v>0.05</v>
      </c>
      <c r="AI71" s="240">
        <v>0.05</v>
      </c>
      <c r="AJ71" s="240">
        <v>0.05</v>
      </c>
      <c r="AK71" s="240">
        <v>0.05</v>
      </c>
    </row>
    <row r="72" spans="3:38">
      <c r="M72" s="190"/>
      <c r="N72" s="190"/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90"/>
      <c r="Z72" s="190"/>
      <c r="AA72" s="190"/>
      <c r="AB72" s="190"/>
      <c r="AC72" s="190"/>
      <c r="AD72" s="190"/>
      <c r="AE72" s="190"/>
      <c r="AF72" s="190"/>
      <c r="AG72" s="190"/>
      <c r="AH72" s="190"/>
      <c r="AI72" s="190"/>
      <c r="AJ72" s="190"/>
      <c r="AK72" s="190"/>
    </row>
  </sheetData>
  <phoneticPr fontId="40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EE177"/>
  <sheetViews>
    <sheetView showGridLines="0" topLeftCell="A27" zoomScale="96" zoomScaleNormal="96" workbookViewId="0">
      <pane xSplit="3" topLeftCell="AA1" activePane="topRight" state="frozen"/>
      <selection pane="topRight" activeCell="R50" sqref="R50"/>
    </sheetView>
  </sheetViews>
  <sheetFormatPr defaultColWidth="8.77734375" defaultRowHeight="11.4" outlineLevelRow="1"/>
  <cols>
    <col min="1" max="2" width="2.6640625" style="243" customWidth="1"/>
    <col min="3" max="3" width="35" style="243" customWidth="1"/>
    <col min="4" max="14" width="8" style="243" customWidth="1"/>
    <col min="15" max="15" width="11.6640625" style="243" customWidth="1"/>
    <col min="16" max="28" width="8" style="243" customWidth="1"/>
    <col min="29" max="29" width="8.6640625" style="243" customWidth="1"/>
    <col min="30" max="30" width="7" style="243" bestFit="1" customWidth="1"/>
    <col min="31" max="33" width="6.6640625" style="243" customWidth="1"/>
    <col min="34" max="34" width="8.6640625" style="243" bestFit="1" customWidth="1"/>
    <col min="35" max="39" width="8.77734375" style="243"/>
    <col min="40" max="40" width="9.33203125" style="243" bestFit="1" customWidth="1"/>
    <col min="41" max="16384" width="8.77734375" style="243"/>
  </cols>
  <sheetData>
    <row r="3" spans="3:68" s="245" customFormat="1" ht="12">
      <c r="C3" s="244" t="s">
        <v>177</v>
      </c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  <c r="R3" s="244"/>
      <c r="S3" s="244"/>
      <c r="T3" s="244"/>
      <c r="U3" s="244"/>
      <c r="V3" s="244"/>
      <c r="W3" s="244"/>
      <c r="X3" s="244"/>
      <c r="Y3" s="244"/>
      <c r="Z3" s="244"/>
      <c r="AA3" s="244"/>
      <c r="AB3" s="244"/>
      <c r="AC3" s="244"/>
      <c r="AD3" s="244"/>
      <c r="AE3" s="244"/>
      <c r="AF3" s="244"/>
      <c r="AG3" s="244"/>
      <c r="AH3" s="244"/>
      <c r="AI3" s="244"/>
      <c r="AJ3" s="244"/>
      <c r="AK3" s="244"/>
      <c r="AL3" s="244"/>
      <c r="AM3" s="244"/>
      <c r="AN3" s="244"/>
      <c r="AO3" s="244"/>
      <c r="AP3" s="244"/>
      <c r="AQ3" s="244"/>
      <c r="AR3" s="244"/>
      <c r="AS3" s="244"/>
      <c r="AT3" s="244"/>
      <c r="AU3" s="244"/>
      <c r="AV3" s="244"/>
      <c r="AW3" s="244"/>
      <c r="AX3" s="244"/>
      <c r="AY3" s="244"/>
      <c r="AZ3" s="244"/>
      <c r="BA3" s="244"/>
      <c r="BB3" s="244"/>
      <c r="BC3" s="244"/>
      <c r="BD3" s="244"/>
      <c r="BE3" s="244"/>
      <c r="BF3" s="244"/>
      <c r="BG3" s="244"/>
      <c r="BH3" s="244"/>
      <c r="BI3" s="244"/>
      <c r="BJ3" s="244"/>
      <c r="BK3" s="244"/>
      <c r="BL3" s="244"/>
      <c r="BM3" s="244"/>
      <c r="BN3" s="244"/>
      <c r="BO3" s="244"/>
      <c r="BP3" s="244"/>
    </row>
    <row r="5" spans="3:68" s="245" customFormat="1" ht="12">
      <c r="C5" s="246" t="s">
        <v>260</v>
      </c>
      <c r="D5" s="246"/>
      <c r="E5" s="246"/>
      <c r="F5" s="246"/>
      <c r="G5" s="246"/>
      <c r="H5" s="246"/>
      <c r="I5" s="246"/>
      <c r="J5" s="246"/>
      <c r="K5" s="246"/>
      <c r="L5" s="246"/>
      <c r="M5" s="246"/>
      <c r="N5" s="243"/>
      <c r="O5" s="246" t="s">
        <v>261</v>
      </c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  <c r="AF5" s="246"/>
      <c r="AG5" s="246"/>
      <c r="AH5" s="246"/>
      <c r="AK5" s="246" t="s">
        <v>178</v>
      </c>
      <c r="AL5" s="246"/>
      <c r="AM5" s="246"/>
      <c r="AN5" s="246"/>
      <c r="AO5" s="246"/>
      <c r="AP5" s="246"/>
      <c r="AQ5" s="246"/>
      <c r="AR5" s="246"/>
      <c r="AS5" s="246"/>
      <c r="AT5" s="246"/>
      <c r="AU5" s="246"/>
      <c r="AV5" s="246"/>
      <c r="AW5" s="246"/>
      <c r="AX5" s="246"/>
      <c r="AY5" s="246"/>
      <c r="AZ5" s="246"/>
      <c r="BA5" s="246"/>
      <c r="BB5" s="246"/>
      <c r="BC5" s="246"/>
      <c r="BD5" s="243"/>
      <c r="BE5" s="243"/>
      <c r="BF5" s="243"/>
    </row>
    <row r="6" spans="3:68" ht="12">
      <c r="E6" s="247" t="s">
        <v>371</v>
      </c>
      <c r="I6" s="247" t="s">
        <v>372</v>
      </c>
      <c r="L6" s="247" t="s">
        <v>341</v>
      </c>
    </row>
    <row r="7" spans="3:68" ht="12">
      <c r="C7" s="245" t="s">
        <v>179</v>
      </c>
      <c r="D7" s="248" t="s">
        <v>180</v>
      </c>
      <c r="E7" s="328">
        <v>56180</v>
      </c>
      <c r="I7" s="328">
        <v>3384</v>
      </c>
      <c r="L7" s="328"/>
      <c r="O7" s="243" t="s">
        <v>282</v>
      </c>
      <c r="AE7" s="499">
        <v>16.600000000000001</v>
      </c>
      <c r="AH7" s="243" t="s">
        <v>181</v>
      </c>
      <c r="AJ7" s="251">
        <v>44196</v>
      </c>
    </row>
    <row r="8" spans="3:68">
      <c r="C8" s="252" t="s">
        <v>264</v>
      </c>
      <c r="D8" s="253"/>
      <c r="E8" s="327">
        <f>E7/H35</f>
        <v>6.3726491072846487</v>
      </c>
      <c r="I8" s="327">
        <f>I7/T35</f>
        <v>1.198414862610802</v>
      </c>
      <c r="L8" s="327"/>
      <c r="O8" s="243" t="s">
        <v>283</v>
      </c>
      <c r="AE8" s="498">
        <v>19</v>
      </c>
    </row>
    <row r="9" spans="3:68" ht="12">
      <c r="C9" s="252" t="s">
        <v>182</v>
      </c>
      <c r="D9" s="248" t="s">
        <v>180</v>
      </c>
      <c r="E9" s="254">
        <v>2480</v>
      </c>
      <c r="I9" s="254">
        <v>192</v>
      </c>
      <c r="L9" s="254">
        <f>E9-AB85+I9+M18</f>
        <v>648.61284626506108</v>
      </c>
      <c r="O9" s="252" t="s">
        <v>183</v>
      </c>
      <c r="R9" s="253" t="s">
        <v>184</v>
      </c>
      <c r="AE9" s="324">
        <f>AE8/AE7-1</f>
        <v>0.14457831325301185</v>
      </c>
      <c r="AH9" s="392" t="s">
        <v>349</v>
      </c>
    </row>
    <row r="10" spans="3:68" ht="12">
      <c r="C10" s="252" t="s">
        <v>185</v>
      </c>
      <c r="D10" s="248" t="s">
        <v>180</v>
      </c>
      <c r="E10" s="254">
        <v>88</v>
      </c>
      <c r="I10" s="254">
        <v>14.3</v>
      </c>
      <c r="L10" s="254">
        <f>E10+I10-G19</f>
        <v>17.53770192771087</v>
      </c>
      <c r="O10" s="243" t="s">
        <v>186</v>
      </c>
      <c r="R10" s="253" t="s">
        <v>184</v>
      </c>
      <c r="AE10" s="255">
        <v>1</v>
      </c>
      <c r="AH10" s="392" t="s">
        <v>350</v>
      </c>
    </row>
    <row r="11" spans="3:68" ht="12">
      <c r="C11" s="252" t="s">
        <v>187</v>
      </c>
      <c r="D11" s="248" t="s">
        <v>180</v>
      </c>
      <c r="E11" s="254">
        <f>-D93</f>
        <v>0</v>
      </c>
      <c r="I11" s="254">
        <f>-P93</f>
        <v>0</v>
      </c>
      <c r="L11" s="254"/>
      <c r="O11" s="243" t="s">
        <v>324</v>
      </c>
      <c r="AE11" s="258">
        <v>0</v>
      </c>
      <c r="AH11" s="392" t="s">
        <v>351</v>
      </c>
    </row>
    <row r="12" spans="3:68" ht="12">
      <c r="C12" s="245" t="s">
        <v>189</v>
      </c>
      <c r="D12" s="248" t="s">
        <v>180</v>
      </c>
      <c r="E12" s="249">
        <f>SUM(E9:E11,E7)</f>
        <v>58748</v>
      </c>
      <c r="F12" s="249"/>
      <c r="G12" s="243" t="s">
        <v>190</v>
      </c>
      <c r="I12" s="249">
        <f>SUM(I9:I11,I7)</f>
        <v>3590.3</v>
      </c>
      <c r="K12" s="243" t="s">
        <v>190</v>
      </c>
      <c r="L12" s="249"/>
      <c r="O12" s="256" t="s">
        <v>188</v>
      </c>
      <c r="P12" s="257"/>
      <c r="Q12" s="257"/>
      <c r="R12" s="248" t="s">
        <v>180</v>
      </c>
      <c r="S12" s="257"/>
      <c r="T12" s="257"/>
      <c r="U12" s="257"/>
      <c r="AE12" s="258">
        <f>AE10*M17-I12</f>
        <v>519.07951807228801</v>
      </c>
    </row>
    <row r="13" spans="3:68" ht="12">
      <c r="C13" s="252" t="s">
        <v>192</v>
      </c>
      <c r="D13" s="253" t="s">
        <v>193</v>
      </c>
      <c r="E13" s="259">
        <f>E12/H52</f>
        <v>33.467016064714592</v>
      </c>
      <c r="G13" s="496">
        <f>1/E13</f>
        <v>2.9880166133315178E-2</v>
      </c>
      <c r="I13" s="331">
        <f>I12/T52</f>
        <v>18.028231997075295</v>
      </c>
      <c r="K13" s="496">
        <f>1/I13</f>
        <v>5.5468556215730373E-2</v>
      </c>
      <c r="L13" s="331"/>
      <c r="O13" s="243" t="s">
        <v>191</v>
      </c>
      <c r="R13" s="248" t="s">
        <v>180</v>
      </c>
      <c r="AE13" s="258">
        <v>0</v>
      </c>
      <c r="AH13" s="246" t="s">
        <v>348</v>
      </c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6"/>
      <c r="AT13" s="246"/>
      <c r="AU13" s="246"/>
      <c r="AV13" s="246"/>
      <c r="AW13" s="246"/>
      <c r="AX13" s="246"/>
      <c r="AY13" s="246"/>
      <c r="AZ13" s="246"/>
    </row>
    <row r="14" spans="3:68" ht="12">
      <c r="D14" s="253"/>
      <c r="O14" s="246" t="s">
        <v>284</v>
      </c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  <c r="AH14" s="245" t="s">
        <v>349</v>
      </c>
      <c r="AI14" s="245"/>
      <c r="AJ14" s="385"/>
      <c r="AK14" s="385"/>
      <c r="AL14" s="385">
        <v>2024</v>
      </c>
      <c r="AM14" s="385">
        <f>AL14+1</f>
        <v>2025</v>
      </c>
      <c r="AN14" s="385">
        <f t="shared" ref="AN14:AQ14" si="0">AM14+1</f>
        <v>2026</v>
      </c>
      <c r="AO14" s="385">
        <f t="shared" si="0"/>
        <v>2027</v>
      </c>
      <c r="AP14" s="385">
        <f t="shared" si="0"/>
        <v>2028</v>
      </c>
      <c r="AQ14" s="385">
        <f t="shared" si="0"/>
        <v>2029</v>
      </c>
    </row>
    <row r="15" spans="3:68" s="245" customFormat="1" ht="12">
      <c r="C15" s="246" t="s">
        <v>271</v>
      </c>
      <c r="D15" s="260"/>
      <c r="E15" s="246"/>
      <c r="F15" s="246"/>
      <c r="G15" s="246"/>
      <c r="H15" s="246"/>
      <c r="I15" s="246"/>
      <c r="J15" s="246"/>
      <c r="K15" s="246"/>
      <c r="L15" s="246"/>
      <c r="M15" s="246"/>
      <c r="O15" s="391" t="s">
        <v>354</v>
      </c>
      <c r="P15" s="393" t="s">
        <v>350</v>
      </c>
      <c r="Q15" s="243"/>
      <c r="T15" s="385">
        <v>2024</v>
      </c>
      <c r="U15" s="385">
        <f>T15+1</f>
        <v>2025</v>
      </c>
      <c r="V15" s="385">
        <f t="shared" ref="V15:Y15" si="1">U15+1</f>
        <v>2026</v>
      </c>
      <c r="W15" s="385">
        <f t="shared" si="1"/>
        <v>2027</v>
      </c>
      <c r="X15" s="385">
        <f t="shared" si="1"/>
        <v>2028</v>
      </c>
      <c r="Y15" s="385">
        <f t="shared" si="1"/>
        <v>2029</v>
      </c>
      <c r="Z15" s="261"/>
      <c r="AA15" s="261"/>
      <c r="AB15" s="261"/>
      <c r="AC15" s="261"/>
      <c r="AD15" s="261"/>
      <c r="AE15" s="261"/>
      <c r="AH15" s="243" t="s">
        <v>285</v>
      </c>
      <c r="AI15" s="243"/>
      <c r="AJ15" s="269" t="s">
        <v>204</v>
      </c>
      <c r="AK15" s="243"/>
      <c r="AL15" s="386">
        <v>0.03</v>
      </c>
      <c r="AM15" s="386">
        <v>0.03</v>
      </c>
      <c r="AN15" s="386">
        <v>0.03</v>
      </c>
      <c r="AO15" s="386">
        <v>0.03</v>
      </c>
      <c r="AP15" s="386">
        <v>0.03</v>
      </c>
      <c r="AQ15" s="386">
        <v>0.03</v>
      </c>
      <c r="AR15" s="243"/>
      <c r="AS15" s="243"/>
      <c r="AT15" s="243"/>
    </row>
    <row r="16" spans="3:68" ht="12">
      <c r="C16" s="262" t="s">
        <v>194</v>
      </c>
      <c r="D16" s="253"/>
      <c r="G16" s="262"/>
      <c r="H16" s="262"/>
      <c r="I16" s="262" t="s">
        <v>195</v>
      </c>
      <c r="J16" s="252"/>
      <c r="K16" s="252"/>
      <c r="O16" s="243" t="s">
        <v>326</v>
      </c>
      <c r="R16" s="248" t="s">
        <v>180</v>
      </c>
      <c r="T16" s="254">
        <f t="shared" ref="T16:Y16" si="2">D35</f>
        <v>6892.3</v>
      </c>
      <c r="U16" s="254">
        <f t="shared" si="2"/>
        <v>7085.1</v>
      </c>
      <c r="V16" s="254">
        <f t="shared" si="2"/>
        <v>7116.3</v>
      </c>
      <c r="W16" s="254">
        <f t="shared" si="2"/>
        <v>7854.5</v>
      </c>
      <c r="X16" s="254">
        <f t="shared" si="2"/>
        <v>8815.7999999999993</v>
      </c>
      <c r="Y16" s="254">
        <f t="shared" si="2"/>
        <v>9565.1429999999982</v>
      </c>
      <c r="Z16" s="254"/>
      <c r="AA16" s="254"/>
      <c r="AB16" s="254"/>
      <c r="AC16" s="254"/>
      <c r="AD16" s="254"/>
      <c r="AE16" s="254"/>
      <c r="AH16" s="243" t="s">
        <v>286</v>
      </c>
      <c r="AJ16" s="269" t="s">
        <v>207</v>
      </c>
      <c r="AL16" s="386">
        <v>0.05</v>
      </c>
      <c r="AM16" s="386">
        <v>0.05</v>
      </c>
      <c r="AN16" s="386">
        <v>0.05</v>
      </c>
      <c r="AO16" s="386">
        <v>0.05</v>
      </c>
      <c r="AP16" s="386">
        <v>0.05</v>
      </c>
      <c r="AQ16" s="386">
        <v>0.05</v>
      </c>
    </row>
    <row r="17" spans="3:68">
      <c r="C17" s="263" t="s">
        <v>196</v>
      </c>
      <c r="D17" s="248" t="s">
        <v>180</v>
      </c>
      <c r="F17" s="255">
        <f>1-F18-F19</f>
        <v>0.48</v>
      </c>
      <c r="G17" s="264">
        <f>F17*$G$20</f>
        <v>2034.2951537349388</v>
      </c>
      <c r="H17" s="252"/>
      <c r="I17" s="263" t="s">
        <v>197</v>
      </c>
      <c r="J17" s="252"/>
      <c r="K17" s="252"/>
      <c r="M17" s="254">
        <f>I12*(1+AE9)</f>
        <v>4109.3795180722882</v>
      </c>
      <c r="O17" s="243" t="s">
        <v>327</v>
      </c>
      <c r="R17" s="248" t="s">
        <v>180</v>
      </c>
      <c r="T17" s="254">
        <f t="shared" ref="T17:Y17" si="3">T16-D48</f>
        <v>5382.7336599999999</v>
      </c>
      <c r="U17" s="254">
        <f t="shared" si="3"/>
        <v>5545.6579600000005</v>
      </c>
      <c r="V17" s="254">
        <f t="shared" si="3"/>
        <v>5341.9418759999999</v>
      </c>
      <c r="W17" s="254">
        <f t="shared" si="3"/>
        <v>5867.7049819999993</v>
      </c>
      <c r="X17" s="254">
        <f t="shared" si="3"/>
        <v>6604.0999999999995</v>
      </c>
      <c r="Y17" s="254">
        <f t="shared" si="3"/>
        <v>7047.5228075469586</v>
      </c>
      <c r="Z17" s="254"/>
      <c r="AA17" s="254"/>
      <c r="AB17" s="254"/>
      <c r="AC17" s="254"/>
      <c r="AD17" s="254"/>
      <c r="AE17" s="254"/>
      <c r="AJ17" s="269"/>
      <c r="AL17" s="386"/>
      <c r="AM17" s="386"/>
      <c r="AN17" s="386"/>
      <c r="AO17" s="386"/>
      <c r="AP17" s="386"/>
      <c r="AQ17" s="386"/>
    </row>
    <row r="18" spans="3:68" ht="12">
      <c r="C18" s="263" t="s">
        <v>198</v>
      </c>
      <c r="D18" s="248" t="s">
        <v>180</v>
      </c>
      <c r="F18" s="255">
        <v>0.5</v>
      </c>
      <c r="G18" s="264">
        <f>F18*$G$20</f>
        <v>2119.0574518072281</v>
      </c>
      <c r="H18" s="252"/>
      <c r="I18" s="263" t="s">
        <v>199</v>
      </c>
      <c r="J18" s="252"/>
      <c r="K18" s="252"/>
      <c r="L18" s="255">
        <v>0.5</v>
      </c>
      <c r="M18" s="254">
        <f>P85</f>
        <v>5.4539999999999997</v>
      </c>
      <c r="Z18" s="261"/>
      <c r="AA18" s="261"/>
      <c r="AB18" s="261"/>
      <c r="AC18" s="261"/>
      <c r="AD18" s="261"/>
      <c r="AH18" s="245"/>
      <c r="AI18" s="245"/>
      <c r="AJ18" s="245"/>
      <c r="AK18" s="245"/>
      <c r="AL18" s="245"/>
      <c r="AM18" s="245"/>
      <c r="AN18" s="245"/>
      <c r="AO18" s="245"/>
      <c r="AP18" s="245"/>
      <c r="AQ18" s="245"/>
    </row>
    <row r="19" spans="3:68" ht="12">
      <c r="C19" s="263" t="s">
        <v>200</v>
      </c>
      <c r="D19" s="248" t="s">
        <v>180</v>
      </c>
      <c r="F19" s="255">
        <v>0.02</v>
      </c>
      <c r="G19" s="265">
        <f>F19*$G$20</f>
        <v>84.762298072289127</v>
      </c>
      <c r="H19" s="252"/>
      <c r="I19" s="263" t="s">
        <v>201</v>
      </c>
      <c r="J19" s="252"/>
      <c r="K19" s="252"/>
      <c r="L19" s="255">
        <v>0.03</v>
      </c>
      <c r="M19" s="266">
        <f>M17*L19</f>
        <v>123.28138554216864</v>
      </c>
      <c r="O19" s="243" t="s">
        <v>285</v>
      </c>
      <c r="R19" s="248" t="s">
        <v>180</v>
      </c>
      <c r="T19" s="254">
        <f>T16*T20*T25</f>
        <v>124.06139999999999</v>
      </c>
      <c r="U19" s="254">
        <f t="shared" ref="U19:Y19" si="4">U16*U20*U25</f>
        <v>212.553</v>
      </c>
      <c r="V19" s="254">
        <f t="shared" si="4"/>
        <v>298.88459999999998</v>
      </c>
      <c r="W19" s="254">
        <f t="shared" si="4"/>
        <v>424.14299999999997</v>
      </c>
      <c r="X19" s="254">
        <f t="shared" si="4"/>
        <v>528.94799999999998</v>
      </c>
      <c r="Y19" s="254">
        <f t="shared" si="4"/>
        <v>573.90857999999992</v>
      </c>
      <c r="Z19" s="261"/>
      <c r="AA19" s="261"/>
      <c r="AB19" s="261"/>
      <c r="AC19" s="261"/>
      <c r="AD19" s="261"/>
      <c r="AE19" s="254"/>
      <c r="AF19" s="254"/>
      <c r="AH19" s="245" t="s">
        <v>350</v>
      </c>
      <c r="AI19" s="245"/>
      <c r="AJ19" s="385"/>
      <c r="AK19" s="385"/>
    </row>
    <row r="20" spans="3:68" ht="12">
      <c r="C20" s="267" t="s">
        <v>202</v>
      </c>
      <c r="D20" s="248" t="s">
        <v>180</v>
      </c>
      <c r="G20" s="268">
        <f>M20</f>
        <v>4238.1149036144561</v>
      </c>
      <c r="H20" s="267"/>
      <c r="I20" s="267" t="s">
        <v>203</v>
      </c>
      <c r="J20" s="252"/>
      <c r="K20" s="252"/>
      <c r="M20" s="249">
        <f>SUM(M17:M19)</f>
        <v>4238.1149036144561</v>
      </c>
      <c r="O20" s="269" t="s">
        <v>204</v>
      </c>
      <c r="P20" s="270"/>
      <c r="R20" s="253" t="s">
        <v>184</v>
      </c>
      <c r="T20" s="255">
        <f>IF($P$15="Base",AL20,IF($P$15="Bear",AL15,AL25))</f>
        <v>0.06</v>
      </c>
      <c r="U20" s="255">
        <f t="shared" ref="U20:Y20" si="5">IF($P$15="Base",AM20,IF($P$15="Bear",AM15,AM25))</f>
        <v>0.06</v>
      </c>
      <c r="V20" s="255">
        <f t="shared" si="5"/>
        <v>0.06</v>
      </c>
      <c r="W20" s="255">
        <f t="shared" si="5"/>
        <v>0.06</v>
      </c>
      <c r="X20" s="255">
        <f t="shared" si="5"/>
        <v>0.06</v>
      </c>
      <c r="Y20" s="255">
        <f t="shared" si="5"/>
        <v>0.06</v>
      </c>
      <c r="Z20" s="261"/>
      <c r="AA20" s="261"/>
      <c r="AB20" s="261"/>
      <c r="AC20" s="261"/>
      <c r="AD20" s="261"/>
      <c r="AE20" s="254"/>
      <c r="AF20" s="254"/>
      <c r="AH20" s="243" t="s">
        <v>285</v>
      </c>
      <c r="AJ20" s="269" t="s">
        <v>204</v>
      </c>
      <c r="AL20" s="386">
        <v>0.06</v>
      </c>
      <c r="AM20" s="386">
        <v>0.06</v>
      </c>
      <c r="AN20" s="386">
        <v>0.06</v>
      </c>
      <c r="AO20" s="386">
        <v>0.06</v>
      </c>
      <c r="AP20" s="386">
        <v>0.06</v>
      </c>
      <c r="AQ20" s="386">
        <v>0.06</v>
      </c>
    </row>
    <row r="21" spans="3:68" ht="12">
      <c r="D21" s="253"/>
      <c r="O21" s="243" t="s">
        <v>286</v>
      </c>
      <c r="R21" s="248" t="s">
        <v>180</v>
      </c>
      <c r="T21" s="254">
        <f>T22*T17*T25</f>
        <v>209.92661274</v>
      </c>
      <c r="U21" s="254">
        <f t="shared" ref="U21:Y21" si="6">U22*U17*U25</f>
        <v>360.46776740000001</v>
      </c>
      <c r="V21" s="254">
        <f t="shared" si="6"/>
        <v>486.116710716</v>
      </c>
      <c r="W21" s="254">
        <f t="shared" si="6"/>
        <v>686.52148289399997</v>
      </c>
      <c r="X21" s="254">
        <f t="shared" si="6"/>
        <v>858.5329999999999</v>
      </c>
      <c r="Y21" s="254">
        <f t="shared" si="6"/>
        <v>916.17796498110465</v>
      </c>
      <c r="Z21" s="261"/>
      <c r="AA21" s="261"/>
      <c r="AB21" s="261"/>
      <c r="AC21" s="261"/>
      <c r="AD21" s="261"/>
      <c r="AE21" s="254"/>
      <c r="AF21" s="254"/>
      <c r="AH21" s="243" t="s">
        <v>286</v>
      </c>
      <c r="AJ21" s="269" t="s">
        <v>207</v>
      </c>
      <c r="AL21" s="386">
        <v>0.13</v>
      </c>
      <c r="AM21" s="386">
        <v>0.13</v>
      </c>
      <c r="AN21" s="386">
        <v>0.13</v>
      </c>
      <c r="AO21" s="386">
        <v>0.13</v>
      </c>
      <c r="AP21" s="386">
        <v>0.13</v>
      </c>
      <c r="AQ21" s="386">
        <v>0.13</v>
      </c>
    </row>
    <row r="22" spans="3:68" ht="12">
      <c r="C22" s="271" t="s">
        <v>205</v>
      </c>
      <c r="D22" s="260"/>
      <c r="E22" s="246"/>
      <c r="F22" s="272"/>
      <c r="G22" s="272"/>
      <c r="I22" s="271" t="s">
        <v>206</v>
      </c>
      <c r="J22" s="272"/>
      <c r="K22" s="272"/>
      <c r="L22" s="272"/>
      <c r="M22" s="272"/>
      <c r="O22" s="269" t="s">
        <v>207</v>
      </c>
      <c r="P22" s="270"/>
      <c r="R22" s="253" t="s">
        <v>184</v>
      </c>
      <c r="T22" s="255">
        <f t="shared" ref="T22:Y22" si="7">IF($P$15="Base",AL21,IF($P$15="Bear",AL16,AL26))</f>
        <v>0.13</v>
      </c>
      <c r="U22" s="255">
        <f t="shared" si="7"/>
        <v>0.13</v>
      </c>
      <c r="V22" s="255">
        <f t="shared" si="7"/>
        <v>0.13</v>
      </c>
      <c r="W22" s="255">
        <f t="shared" si="7"/>
        <v>0.13</v>
      </c>
      <c r="X22" s="255">
        <f t="shared" si="7"/>
        <v>0.13</v>
      </c>
      <c r="Y22" s="255">
        <f t="shared" si="7"/>
        <v>0.13</v>
      </c>
      <c r="Z22" s="261"/>
      <c r="AA22" s="261"/>
      <c r="AB22" s="261"/>
      <c r="AC22" s="261"/>
      <c r="AD22" s="261"/>
      <c r="AE22" s="254"/>
      <c r="AF22" s="254"/>
      <c r="AJ22" s="269"/>
      <c r="AL22" s="386"/>
      <c r="AM22" s="386"/>
      <c r="AN22" s="386"/>
      <c r="AO22" s="386"/>
      <c r="AP22" s="386"/>
      <c r="AQ22" s="386"/>
    </row>
    <row r="23" spans="3:68" ht="12">
      <c r="C23" s="243" t="s">
        <v>278</v>
      </c>
      <c r="D23" s="253"/>
      <c r="G23" s="273">
        <f>E12/H58</f>
        <v>587.48</v>
      </c>
      <c r="I23" s="245" t="s">
        <v>208</v>
      </c>
      <c r="K23" s="372" t="s">
        <v>400</v>
      </c>
      <c r="L23" s="274" t="s">
        <v>210</v>
      </c>
      <c r="Z23" s="261"/>
      <c r="AA23" s="261"/>
      <c r="AB23" s="261"/>
      <c r="AC23" s="261"/>
      <c r="AD23" s="261"/>
      <c r="AE23" s="254"/>
      <c r="AF23" s="254"/>
    </row>
    <row r="24" spans="3:68" ht="12">
      <c r="C24" s="252" t="s">
        <v>279</v>
      </c>
      <c r="D24" s="253"/>
      <c r="G24" s="255">
        <v>0.1</v>
      </c>
      <c r="I24" s="252" t="s">
        <v>211</v>
      </c>
      <c r="K24" s="497"/>
      <c r="L24" s="275"/>
      <c r="M24" s="276"/>
      <c r="O24" s="243" t="s">
        <v>287</v>
      </c>
      <c r="R24" s="248" t="s">
        <v>180</v>
      </c>
      <c r="T24" s="254">
        <f t="shared" ref="T24:Y24" si="8">T21+T19</f>
        <v>333.98801273999999</v>
      </c>
      <c r="U24" s="254">
        <f t="shared" si="8"/>
        <v>573.02076740000007</v>
      </c>
      <c r="V24" s="254">
        <f t="shared" si="8"/>
        <v>785.00131071600003</v>
      </c>
      <c r="W24" s="254">
        <f t="shared" si="8"/>
        <v>1110.664482894</v>
      </c>
      <c r="X24" s="254">
        <f t="shared" si="8"/>
        <v>1387.4809999999998</v>
      </c>
      <c r="Y24" s="254">
        <f t="shared" si="8"/>
        <v>1490.0865449811045</v>
      </c>
      <c r="Z24" s="261"/>
      <c r="AA24" s="261"/>
      <c r="AB24" s="261"/>
      <c r="AC24" s="261"/>
      <c r="AD24" s="261"/>
      <c r="AE24" s="254"/>
      <c r="AF24" s="254"/>
      <c r="AH24" s="387" t="s">
        <v>351</v>
      </c>
      <c r="AI24" s="387"/>
      <c r="AJ24" s="388"/>
      <c r="AK24" s="388"/>
    </row>
    <row r="25" spans="3:68" ht="12">
      <c r="C25" s="243" t="s">
        <v>212</v>
      </c>
      <c r="D25" s="253"/>
      <c r="G25" s="273">
        <f>G23*(1+G24)</f>
        <v>646.22800000000007</v>
      </c>
      <c r="I25" s="252" t="s">
        <v>213</v>
      </c>
      <c r="K25" s="277"/>
      <c r="L25" s="277"/>
      <c r="M25" s="278"/>
      <c r="O25" s="269" t="s">
        <v>214</v>
      </c>
      <c r="P25" s="279"/>
      <c r="Q25" s="245"/>
      <c r="R25" s="253" t="s">
        <v>184</v>
      </c>
      <c r="T25" s="255">
        <v>0.3</v>
      </c>
      <c r="U25" s="255">
        <v>0.5</v>
      </c>
      <c r="V25" s="255">
        <v>0.7</v>
      </c>
      <c r="W25" s="255">
        <v>0.9</v>
      </c>
      <c r="X25" s="255">
        <v>1</v>
      </c>
      <c r="Y25" s="255">
        <v>1</v>
      </c>
      <c r="Z25" s="261"/>
      <c r="AA25" s="261"/>
      <c r="AB25" s="261"/>
      <c r="AC25" s="261"/>
      <c r="AD25" s="261"/>
      <c r="AE25" s="254"/>
      <c r="AF25" s="254"/>
      <c r="AH25" s="389" t="s">
        <v>352</v>
      </c>
      <c r="AI25" s="389"/>
      <c r="AJ25" s="390" t="s">
        <v>204</v>
      </c>
      <c r="AK25" s="390"/>
      <c r="AL25" s="386">
        <v>0.08</v>
      </c>
      <c r="AM25" s="386">
        <v>0.08</v>
      </c>
      <c r="AN25" s="386">
        <v>0.08</v>
      </c>
      <c r="AO25" s="386">
        <v>0.08</v>
      </c>
      <c r="AP25" s="386">
        <v>0.08</v>
      </c>
      <c r="AQ25" s="386">
        <v>0.08</v>
      </c>
    </row>
    <row r="26" spans="3:68" ht="12">
      <c r="C26" s="243" t="s">
        <v>280</v>
      </c>
      <c r="D26" s="248"/>
      <c r="G26" s="254">
        <f>G18/G25</f>
        <v>3.2791173576620447</v>
      </c>
      <c r="I26" s="245" t="s">
        <v>196</v>
      </c>
      <c r="K26" s="277"/>
      <c r="L26" s="277"/>
      <c r="M26" s="277"/>
      <c r="Z26" s="261"/>
      <c r="AA26" s="261"/>
      <c r="AB26" s="261"/>
      <c r="AC26" s="261"/>
      <c r="AD26" s="261"/>
      <c r="AH26" s="389" t="s">
        <v>353</v>
      </c>
      <c r="AI26" s="389"/>
      <c r="AJ26" s="390" t="s">
        <v>207</v>
      </c>
      <c r="AK26" s="390"/>
      <c r="AL26" s="386">
        <v>0.15</v>
      </c>
      <c r="AM26" s="386">
        <v>0.15</v>
      </c>
      <c r="AN26" s="386">
        <v>0.15</v>
      </c>
      <c r="AO26" s="386">
        <v>0.15</v>
      </c>
      <c r="AP26" s="386">
        <v>0.15</v>
      </c>
      <c r="AQ26" s="386">
        <v>0.15</v>
      </c>
    </row>
    <row r="27" spans="3:68" ht="12">
      <c r="C27" s="252" t="s">
        <v>215</v>
      </c>
      <c r="D27" s="253" t="s">
        <v>184</v>
      </c>
      <c r="G27" s="280">
        <f>G26/I58</f>
        <v>3.2791173576620446E-2</v>
      </c>
      <c r="I27" s="252" t="s">
        <v>216</v>
      </c>
      <c r="K27" s="275"/>
      <c r="L27" s="275"/>
      <c r="M27" s="276"/>
      <c r="U27" s="274" t="s">
        <v>209</v>
      </c>
      <c r="V27" s="274" t="s">
        <v>210</v>
      </c>
      <c r="Z27" s="261"/>
      <c r="AA27" s="261"/>
      <c r="AB27" s="261"/>
      <c r="AC27" s="261"/>
      <c r="AD27" s="261"/>
    </row>
    <row r="28" spans="3:68" ht="12">
      <c r="C28" s="245" t="s">
        <v>281</v>
      </c>
      <c r="D28" s="248"/>
      <c r="G28" s="254">
        <f>G26+H58</f>
        <v>103.27911735766205</v>
      </c>
      <c r="I28" s="252" t="s">
        <v>213</v>
      </c>
      <c r="M28" s="278"/>
      <c r="O28" s="243" t="s">
        <v>288</v>
      </c>
      <c r="R28" s="253" t="s">
        <v>184</v>
      </c>
      <c r="U28" s="255">
        <v>5.0000000000000001E-3</v>
      </c>
      <c r="V28" s="255">
        <v>1.4999999999999999E-2</v>
      </c>
      <c r="W28" s="276">
        <f>SUM(U28:V28)</f>
        <v>0.02</v>
      </c>
    </row>
    <row r="29" spans="3:68">
      <c r="D29" s="253"/>
    </row>
    <row r="30" spans="3:68" s="245" customFormat="1" ht="12">
      <c r="C30" s="244" t="s">
        <v>217</v>
      </c>
      <c r="D30" s="244"/>
      <c r="E30" s="244"/>
      <c r="F30" s="244"/>
      <c r="G30" s="244"/>
      <c r="H30" s="244"/>
      <c r="I30" s="244"/>
      <c r="J30" s="244"/>
      <c r="K30" s="244"/>
      <c r="L30" s="244"/>
      <c r="M30" s="244"/>
      <c r="N30" s="244"/>
      <c r="O30" s="244"/>
      <c r="P30" s="244"/>
      <c r="Q30" s="244"/>
      <c r="R30" s="244"/>
      <c r="S30" s="244"/>
      <c r="T30" s="244"/>
      <c r="U30" s="244"/>
      <c r="V30" s="244"/>
      <c r="W30" s="244"/>
      <c r="X30" s="244"/>
      <c r="Y30" s="244"/>
      <c r="Z30" s="244"/>
      <c r="AA30" s="244"/>
      <c r="AB30" s="244"/>
      <c r="AC30" s="244"/>
      <c r="AD30" s="244"/>
      <c r="AE30" s="244"/>
      <c r="AF30" s="244"/>
      <c r="AG30" s="244"/>
      <c r="AH30" s="244"/>
      <c r="AI30" s="244"/>
      <c r="AJ30" s="244"/>
      <c r="AK30" s="244"/>
      <c r="AL30" s="244"/>
      <c r="AM30" s="244"/>
      <c r="AN30" s="244"/>
      <c r="AO30" s="244"/>
      <c r="AP30" s="244"/>
      <c r="AQ30" s="244"/>
      <c r="AR30" s="244"/>
      <c r="AS30" s="244"/>
      <c r="AT30" s="244"/>
      <c r="AU30" s="244"/>
      <c r="AV30" s="244"/>
      <c r="AW30" s="244"/>
      <c r="AX30" s="244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4"/>
      <c r="BP30" s="244"/>
    </row>
    <row r="32" spans="3:68" ht="12">
      <c r="C32" s="395" t="s">
        <v>218</v>
      </c>
      <c r="F32" s="514" t="s">
        <v>388</v>
      </c>
      <c r="G32" s="514"/>
      <c r="H32" s="514"/>
      <c r="I32" s="514"/>
      <c r="J32" s="514"/>
      <c r="K32" s="514"/>
      <c r="L32" s="514"/>
      <c r="Q32" s="514" t="s">
        <v>399</v>
      </c>
      <c r="R32" s="514"/>
      <c r="S32" s="514"/>
      <c r="T32" s="514"/>
      <c r="U32" s="514"/>
      <c r="V32" s="514"/>
      <c r="W32" s="514"/>
      <c r="X32" s="514"/>
      <c r="Y32" s="514"/>
      <c r="AC32" s="514" t="s">
        <v>79</v>
      </c>
      <c r="AD32" s="514"/>
      <c r="AE32" s="514"/>
      <c r="AF32" s="514"/>
      <c r="AG32" s="514"/>
      <c r="AH32" s="514"/>
      <c r="AI32" s="514"/>
      <c r="AJ32" s="514"/>
      <c r="AK32" s="514"/>
    </row>
    <row r="33" spans="1:16354" s="245" customFormat="1" ht="12">
      <c r="A33" s="243"/>
      <c r="B33" s="243"/>
      <c r="C33" s="243"/>
      <c r="D33" s="49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L33" s="500"/>
      <c r="AM33" s="500"/>
      <c r="AN33" s="500"/>
      <c r="AO33" s="515" t="s">
        <v>401</v>
      </c>
      <c r="AP33" s="515"/>
      <c r="AQ33" s="515"/>
      <c r="AR33" s="515"/>
      <c r="AS33" s="515"/>
      <c r="AT33" s="515"/>
      <c r="AU33" s="515"/>
      <c r="AV33" s="515"/>
      <c r="AW33" s="515"/>
    </row>
    <row r="34" spans="1:16354" ht="12">
      <c r="C34" s="245"/>
      <c r="D34" s="504">
        <v>2019</v>
      </c>
      <c r="E34" s="504">
        <f>D34+1</f>
        <v>2020</v>
      </c>
      <c r="F34" s="504">
        <f>E34+1</f>
        <v>2021</v>
      </c>
      <c r="G34" s="504">
        <f>F34+1</f>
        <v>2022</v>
      </c>
      <c r="H34" s="504">
        <f>G34+1</f>
        <v>2023</v>
      </c>
      <c r="I34" s="505">
        <f t="shared" ref="I34:N34" si="9">H34+1</f>
        <v>2024</v>
      </c>
      <c r="J34" s="505">
        <f t="shared" si="9"/>
        <v>2025</v>
      </c>
      <c r="K34" s="505">
        <f t="shared" si="9"/>
        <v>2026</v>
      </c>
      <c r="L34" s="505">
        <f t="shared" si="9"/>
        <v>2027</v>
      </c>
      <c r="M34" s="505">
        <f t="shared" si="9"/>
        <v>2028</v>
      </c>
      <c r="N34" s="505">
        <f t="shared" si="9"/>
        <v>2029</v>
      </c>
      <c r="O34" s="506"/>
      <c r="P34" s="504">
        <f>D34</f>
        <v>2019</v>
      </c>
      <c r="Q34" s="504">
        <f t="shared" ref="Q34:V34" si="10">P34+1</f>
        <v>2020</v>
      </c>
      <c r="R34" s="504">
        <f t="shared" si="10"/>
        <v>2021</v>
      </c>
      <c r="S34" s="504">
        <f t="shared" si="10"/>
        <v>2022</v>
      </c>
      <c r="T34" s="504">
        <f t="shared" si="10"/>
        <v>2023</v>
      </c>
      <c r="U34" s="504">
        <f t="shared" si="10"/>
        <v>2024</v>
      </c>
      <c r="V34" s="504">
        <f t="shared" si="10"/>
        <v>2025</v>
      </c>
      <c r="W34" s="504">
        <f t="shared" ref="W34:Z34" si="11">V34+1</f>
        <v>2026</v>
      </c>
      <c r="X34" s="504">
        <f t="shared" si="11"/>
        <v>2027</v>
      </c>
      <c r="Y34" s="504">
        <f t="shared" si="11"/>
        <v>2028</v>
      </c>
      <c r="Z34" s="504">
        <f t="shared" si="11"/>
        <v>2029</v>
      </c>
      <c r="AA34" s="504"/>
      <c r="AB34" s="504">
        <v>2024</v>
      </c>
      <c r="AC34" s="504">
        <f t="shared" ref="AC34:AG34" si="12">AB34+1</f>
        <v>2025</v>
      </c>
      <c r="AD34" s="504">
        <f t="shared" si="12"/>
        <v>2026</v>
      </c>
      <c r="AE34" s="504">
        <f t="shared" si="12"/>
        <v>2027</v>
      </c>
      <c r="AF34" s="504">
        <f t="shared" si="12"/>
        <v>2028</v>
      </c>
      <c r="AG34" s="505">
        <f t="shared" si="12"/>
        <v>2029</v>
      </c>
      <c r="AH34" s="504"/>
      <c r="AI34" s="504">
        <v>2019</v>
      </c>
      <c r="AJ34" s="504">
        <f t="shared" ref="AJ34" si="13">AI34+1</f>
        <v>2020</v>
      </c>
      <c r="AK34" s="504">
        <f t="shared" ref="AK34" si="14">AJ34+1</f>
        <v>2021</v>
      </c>
      <c r="AL34" s="504">
        <f t="shared" ref="AL34" si="15">AK34+1</f>
        <v>2022</v>
      </c>
      <c r="AM34" s="504">
        <f t="shared" ref="AM34" si="16">AL34+1</f>
        <v>2023</v>
      </c>
      <c r="AN34" s="505">
        <f t="shared" ref="AN34" si="17">AM34+1</f>
        <v>2024</v>
      </c>
      <c r="AO34" s="505">
        <f t="shared" ref="AO34" si="18">AN34+1</f>
        <v>2025</v>
      </c>
      <c r="AP34" s="505">
        <f t="shared" ref="AP34" si="19">AO34+1</f>
        <v>2026</v>
      </c>
      <c r="AQ34" s="505">
        <f t="shared" ref="AQ34" si="20">AP34+1</f>
        <v>2027</v>
      </c>
      <c r="AR34" s="505">
        <f t="shared" ref="AR34" si="21">AQ34+1</f>
        <v>2028</v>
      </c>
      <c r="AS34" s="505">
        <f>AR34+1</f>
        <v>2029</v>
      </c>
    </row>
    <row r="35" spans="1:16354" ht="12">
      <c r="C35" s="282" t="s">
        <v>398</v>
      </c>
      <c r="D35" s="501">
        <v>6892.3</v>
      </c>
      <c r="E35" s="501">
        <v>7085.1</v>
      </c>
      <c r="F35" s="501">
        <v>7116.3</v>
      </c>
      <c r="G35" s="502">
        <v>7854.5</v>
      </c>
      <c r="H35" s="502">
        <v>8815.7999999999993</v>
      </c>
      <c r="I35" s="503">
        <f>(1+I36)*H35</f>
        <v>9565.1429999999982</v>
      </c>
      <c r="J35" s="503">
        <f t="shared" ref="J35:N35" si="22">(1+J36)*I35</f>
        <v>10378.180154999998</v>
      </c>
      <c r="K35" s="503">
        <f t="shared" si="22"/>
        <v>11260.325468174997</v>
      </c>
      <c r="L35" s="503">
        <f t="shared" si="22"/>
        <v>12217.453132969871</v>
      </c>
      <c r="M35" s="503">
        <f t="shared" si="22"/>
        <v>13255.936649272309</v>
      </c>
      <c r="N35" s="503">
        <f t="shared" si="22"/>
        <v>14382.691264460454</v>
      </c>
      <c r="O35" s="501"/>
      <c r="P35" s="296">
        <v>2585.8000000000002</v>
      </c>
      <c r="Q35" s="296">
        <v>2517.1</v>
      </c>
      <c r="R35" s="296">
        <v>2420.5</v>
      </c>
      <c r="S35" s="296">
        <v>2639</v>
      </c>
      <c r="T35" s="503">
        <f>(1+T36)*S35</f>
        <v>2823.73</v>
      </c>
      <c r="U35" s="503">
        <f t="shared" ref="U35:Z35" si="23">(1+U36)*T35</f>
        <v>3021.3911000000003</v>
      </c>
      <c r="V35" s="503">
        <f t="shared" si="23"/>
        <v>3232.8884770000004</v>
      </c>
      <c r="W35" s="503">
        <f t="shared" si="23"/>
        <v>3459.1906703900008</v>
      </c>
      <c r="X35" s="503">
        <f t="shared" si="23"/>
        <v>3701.334017317301</v>
      </c>
      <c r="Y35" s="503">
        <f t="shared" si="23"/>
        <v>3960.4273985295122</v>
      </c>
      <c r="Z35" s="503">
        <f t="shared" si="23"/>
        <v>4237.6573164265783</v>
      </c>
      <c r="AA35" s="501"/>
      <c r="AB35" s="296" cm="1">
        <f t="array" ref="AB35:AG35">T19:Y19</f>
        <v>124.06139999999999</v>
      </c>
      <c r="AC35" s="296">
        <v>212.553</v>
      </c>
      <c r="AD35" s="296">
        <v>298.88459999999998</v>
      </c>
      <c r="AE35" s="296">
        <v>424.14299999999997</v>
      </c>
      <c r="AF35" s="296">
        <v>528.94799999999998</v>
      </c>
      <c r="AG35" s="296">
        <v>573.90857999999992</v>
      </c>
      <c r="AH35" s="254"/>
      <c r="AI35" s="254">
        <f t="shared" ref="AI35:AN35" si="24">D35+P35+AB35</f>
        <v>9602.1614000000009</v>
      </c>
      <c r="AJ35" s="254">
        <f t="shared" si="24"/>
        <v>9814.7530000000006</v>
      </c>
      <c r="AK35" s="254">
        <f t="shared" si="24"/>
        <v>9835.6845999999987</v>
      </c>
      <c r="AL35" s="254">
        <f t="shared" si="24"/>
        <v>10917.643</v>
      </c>
      <c r="AM35" s="254">
        <f t="shared" si="24"/>
        <v>12168.477999999999</v>
      </c>
      <c r="AN35" s="254">
        <f t="shared" si="24"/>
        <v>13160.442679999998</v>
      </c>
      <c r="AO35" s="254" t="e">
        <f>J35+V35+#REF!</f>
        <v>#REF!</v>
      </c>
      <c r="AP35" s="254" t="e">
        <f>K35+W35+#REF!</f>
        <v>#REF!</v>
      </c>
      <c r="AQ35" s="254" t="e">
        <f>L35+X35+#REF!</f>
        <v>#REF!</v>
      </c>
      <c r="AR35" s="254" t="e">
        <f>M35+Y35+#REF!</f>
        <v>#REF!</v>
      </c>
      <c r="AS35" s="254" t="e">
        <f>N35+Z35+#REF!</f>
        <v>#REF!</v>
      </c>
      <c r="AT35" s="254"/>
      <c r="AU35" s="254"/>
      <c r="AV35" s="254"/>
      <c r="AW35" s="254"/>
      <c r="AX35" s="254"/>
      <c r="AY35" s="254"/>
      <c r="AZ35" s="254"/>
      <c r="BA35" s="254"/>
      <c r="BB35" s="254"/>
      <c r="BC35" s="254"/>
      <c r="BD35" s="254"/>
      <c r="BE35" s="254"/>
      <c r="BF35" s="254"/>
      <c r="BG35" s="254"/>
      <c r="BH35" s="254"/>
      <c r="BI35" s="254"/>
      <c r="BJ35" s="254"/>
      <c r="BK35" s="254"/>
      <c r="BL35" s="254"/>
      <c r="BM35" s="254"/>
      <c r="BN35" s="254"/>
      <c r="BO35" s="254"/>
      <c r="BP35" s="254"/>
      <c r="BQ35" s="254"/>
      <c r="BR35" s="254"/>
      <c r="BS35" s="254"/>
      <c r="BT35" s="254"/>
      <c r="BU35" s="254"/>
      <c r="BV35" s="254"/>
      <c r="BW35" s="254"/>
      <c r="BX35" s="254"/>
      <c r="BY35" s="254"/>
      <c r="BZ35" s="254"/>
      <c r="CA35" s="254"/>
      <c r="CB35" s="254"/>
      <c r="CC35" s="254"/>
      <c r="CD35" s="254"/>
      <c r="CE35" s="254"/>
      <c r="CF35" s="254"/>
      <c r="CG35" s="254"/>
      <c r="CH35" s="254"/>
      <c r="CI35" s="254"/>
      <c r="CJ35" s="254"/>
      <c r="CK35" s="254"/>
      <c r="CL35" s="254"/>
      <c r="CM35" s="254"/>
      <c r="CN35" s="254"/>
      <c r="CO35" s="254"/>
      <c r="CP35" s="254"/>
      <c r="CQ35" s="254"/>
      <c r="CR35" s="254"/>
      <c r="CS35" s="254"/>
      <c r="CT35" s="254"/>
      <c r="CU35" s="254"/>
      <c r="CV35" s="254"/>
      <c r="CW35" s="254"/>
      <c r="CX35" s="254"/>
      <c r="CY35" s="254"/>
      <c r="CZ35" s="254"/>
      <c r="DA35" s="254"/>
      <c r="DB35" s="254"/>
      <c r="DC35" s="254"/>
      <c r="DD35" s="254"/>
      <c r="DE35" s="254"/>
      <c r="DF35" s="254"/>
      <c r="DG35" s="254"/>
      <c r="DH35" s="254"/>
      <c r="DI35" s="254"/>
      <c r="DJ35" s="254"/>
      <c r="DK35" s="254"/>
      <c r="DL35" s="254"/>
      <c r="DM35" s="254"/>
      <c r="DN35" s="254"/>
      <c r="DO35" s="254"/>
      <c r="DP35" s="254"/>
      <c r="DQ35" s="254"/>
      <c r="DR35" s="254"/>
      <c r="DS35" s="254"/>
      <c r="DT35" s="254"/>
      <c r="DU35" s="254"/>
      <c r="DV35" s="254"/>
      <c r="DW35" s="254"/>
      <c r="DX35" s="254"/>
      <c r="DY35" s="254"/>
      <c r="DZ35" s="254"/>
      <c r="EA35" s="254"/>
      <c r="EB35" s="254"/>
      <c r="EC35" s="254"/>
      <c r="ED35" s="254"/>
      <c r="EE35" s="254"/>
      <c r="EF35" s="254"/>
      <c r="EG35" s="254"/>
      <c r="EH35" s="254"/>
      <c r="EI35" s="254"/>
      <c r="EJ35" s="254"/>
      <c r="EK35" s="254"/>
      <c r="EL35" s="254"/>
      <c r="EM35" s="254"/>
      <c r="EN35" s="254"/>
      <c r="EO35" s="254"/>
      <c r="EP35" s="254"/>
      <c r="EQ35" s="254"/>
      <c r="ER35" s="254"/>
      <c r="ES35" s="254"/>
      <c r="ET35" s="254"/>
      <c r="EU35" s="254"/>
      <c r="EV35" s="254"/>
      <c r="EW35" s="254"/>
      <c r="EX35" s="254"/>
      <c r="EY35" s="254"/>
      <c r="EZ35" s="254"/>
      <c r="FA35" s="254"/>
      <c r="FB35" s="254"/>
      <c r="FC35" s="254"/>
      <c r="FD35" s="254"/>
      <c r="FE35" s="254"/>
      <c r="FF35" s="254"/>
      <c r="FG35" s="254"/>
      <c r="FH35" s="254"/>
      <c r="FI35" s="254"/>
      <c r="FJ35" s="254"/>
      <c r="FK35" s="254"/>
      <c r="FL35" s="254"/>
      <c r="FM35" s="254"/>
      <c r="FN35" s="254"/>
      <c r="FO35" s="254"/>
      <c r="FP35" s="254"/>
      <c r="FQ35" s="254"/>
      <c r="FR35" s="254"/>
      <c r="FS35" s="254"/>
      <c r="FT35" s="254"/>
      <c r="FU35" s="254"/>
      <c r="FV35" s="254"/>
      <c r="FW35" s="254"/>
      <c r="FX35" s="254"/>
      <c r="FY35" s="254"/>
      <c r="FZ35" s="254"/>
      <c r="GA35" s="254"/>
      <c r="GB35" s="254"/>
      <c r="GC35" s="254"/>
      <c r="GD35" s="254"/>
      <c r="GE35" s="254"/>
      <c r="GF35" s="254"/>
      <c r="GG35" s="254"/>
      <c r="GH35" s="254"/>
      <c r="GI35" s="254"/>
      <c r="GJ35" s="254"/>
      <c r="GK35" s="254"/>
      <c r="GL35" s="254"/>
      <c r="GM35" s="254"/>
      <c r="GN35" s="254"/>
      <c r="GO35" s="254"/>
      <c r="GP35" s="254"/>
      <c r="GQ35" s="254"/>
      <c r="GR35" s="254"/>
      <c r="GS35" s="254"/>
      <c r="GT35" s="254"/>
      <c r="GU35" s="254"/>
      <c r="GV35" s="254"/>
      <c r="GW35" s="254"/>
      <c r="GX35" s="254"/>
      <c r="GY35" s="254"/>
      <c r="GZ35" s="254"/>
      <c r="HA35" s="254"/>
      <c r="HB35" s="254"/>
      <c r="HC35" s="254"/>
      <c r="HD35" s="254"/>
      <c r="HE35" s="254"/>
      <c r="HF35" s="254"/>
      <c r="HG35" s="254"/>
      <c r="HH35" s="254"/>
      <c r="HI35" s="254"/>
      <c r="HJ35" s="254"/>
      <c r="HK35" s="254"/>
      <c r="HL35" s="254"/>
      <c r="HM35" s="254"/>
      <c r="HN35" s="254"/>
      <c r="HO35" s="254"/>
      <c r="HP35" s="254"/>
      <c r="HQ35" s="254"/>
      <c r="HR35" s="254"/>
      <c r="HS35" s="254"/>
      <c r="HT35" s="254"/>
      <c r="HU35" s="254"/>
      <c r="HV35" s="254"/>
      <c r="HW35" s="254"/>
      <c r="HX35" s="254"/>
      <c r="HY35" s="254"/>
      <c r="HZ35" s="254"/>
      <c r="IA35" s="254"/>
      <c r="IB35" s="254"/>
      <c r="IC35" s="254"/>
      <c r="ID35" s="254"/>
      <c r="IE35" s="254"/>
      <c r="IF35" s="254"/>
      <c r="IG35" s="254"/>
      <c r="IH35" s="254"/>
      <c r="II35" s="254"/>
      <c r="IJ35" s="254"/>
      <c r="IK35" s="254"/>
      <c r="IL35" s="254"/>
      <c r="IM35" s="254"/>
      <c r="IN35" s="254"/>
      <c r="IO35" s="254"/>
      <c r="IP35" s="254"/>
      <c r="IQ35" s="254"/>
      <c r="IR35" s="254"/>
      <c r="IS35" s="254"/>
      <c r="IT35" s="254"/>
      <c r="IU35" s="254"/>
      <c r="IV35" s="254"/>
      <c r="IW35" s="254"/>
      <c r="IX35" s="254"/>
      <c r="IY35" s="254"/>
      <c r="IZ35" s="254"/>
      <c r="JA35" s="254"/>
      <c r="JB35" s="254"/>
      <c r="JC35" s="254"/>
      <c r="JD35" s="254"/>
      <c r="JE35" s="254"/>
      <c r="JF35" s="254"/>
      <c r="JG35" s="254"/>
      <c r="JH35" s="254"/>
      <c r="JI35" s="254"/>
      <c r="JJ35" s="254"/>
      <c r="JK35" s="254"/>
      <c r="JL35" s="254"/>
      <c r="JM35" s="254"/>
      <c r="JN35" s="254"/>
      <c r="JO35" s="254"/>
      <c r="JP35" s="254"/>
      <c r="JQ35" s="254"/>
      <c r="JR35" s="254"/>
      <c r="JS35" s="254"/>
      <c r="JT35" s="254"/>
      <c r="JU35" s="254"/>
      <c r="JV35" s="254"/>
      <c r="JW35" s="254"/>
      <c r="JX35" s="254"/>
      <c r="JY35" s="254"/>
      <c r="JZ35" s="254"/>
      <c r="KA35" s="254"/>
      <c r="KB35" s="254"/>
      <c r="KC35" s="254"/>
      <c r="KD35" s="254"/>
      <c r="KE35" s="254"/>
      <c r="KF35" s="254"/>
      <c r="KG35" s="254"/>
      <c r="KH35" s="254"/>
      <c r="KI35" s="254"/>
      <c r="KJ35" s="254"/>
      <c r="KK35" s="254"/>
      <c r="KL35" s="254"/>
      <c r="KM35" s="254"/>
      <c r="KN35" s="254"/>
      <c r="KO35" s="254"/>
      <c r="KP35" s="254"/>
      <c r="KQ35" s="254"/>
      <c r="KR35" s="254"/>
      <c r="KS35" s="254"/>
      <c r="KT35" s="254"/>
      <c r="KU35" s="254"/>
      <c r="KV35" s="254"/>
      <c r="KW35" s="254"/>
      <c r="KX35" s="254"/>
      <c r="KY35" s="254"/>
      <c r="KZ35" s="254"/>
      <c r="LA35" s="254"/>
      <c r="LB35" s="254"/>
      <c r="LC35" s="254"/>
      <c r="LD35" s="254"/>
      <c r="LE35" s="254"/>
      <c r="LF35" s="254"/>
      <c r="LG35" s="254"/>
      <c r="LH35" s="254"/>
      <c r="LI35" s="254"/>
      <c r="LJ35" s="254"/>
      <c r="LK35" s="254"/>
      <c r="LL35" s="254"/>
      <c r="LM35" s="254"/>
      <c r="LN35" s="254"/>
      <c r="LO35" s="254"/>
      <c r="LP35" s="254"/>
      <c r="LQ35" s="254"/>
      <c r="LR35" s="254"/>
      <c r="LS35" s="254"/>
      <c r="LT35" s="254"/>
      <c r="LU35" s="254"/>
      <c r="LV35" s="254"/>
      <c r="LW35" s="254"/>
      <c r="LX35" s="254"/>
      <c r="LY35" s="254"/>
      <c r="LZ35" s="254"/>
      <c r="MA35" s="254"/>
      <c r="MB35" s="254"/>
      <c r="MC35" s="254"/>
      <c r="MD35" s="254"/>
      <c r="ME35" s="254"/>
      <c r="MF35" s="254"/>
      <c r="MG35" s="254"/>
      <c r="MH35" s="254"/>
      <c r="MI35" s="254"/>
      <c r="MJ35" s="254"/>
      <c r="MK35" s="254"/>
      <c r="ML35" s="254"/>
      <c r="MM35" s="254"/>
      <c r="MN35" s="254"/>
      <c r="MO35" s="254"/>
      <c r="MP35" s="254"/>
      <c r="MQ35" s="254"/>
      <c r="MR35" s="254"/>
      <c r="MS35" s="254"/>
      <c r="MT35" s="254"/>
      <c r="MU35" s="254"/>
      <c r="MV35" s="254"/>
      <c r="MW35" s="254"/>
      <c r="MX35" s="254"/>
      <c r="MY35" s="254"/>
      <c r="MZ35" s="254"/>
      <c r="NA35" s="254"/>
      <c r="NB35" s="254"/>
      <c r="NC35" s="254"/>
      <c r="ND35" s="254"/>
      <c r="NE35" s="254"/>
      <c r="NF35" s="254"/>
      <c r="NG35" s="254"/>
      <c r="NH35" s="254"/>
      <c r="NI35" s="254"/>
      <c r="NJ35" s="254"/>
      <c r="NK35" s="254"/>
      <c r="NL35" s="254"/>
      <c r="NM35" s="254"/>
      <c r="NN35" s="254"/>
      <c r="NO35" s="254"/>
      <c r="NP35" s="254"/>
      <c r="NQ35" s="254"/>
      <c r="NR35" s="254"/>
      <c r="NS35" s="254"/>
      <c r="NT35" s="254"/>
      <c r="NU35" s="254"/>
      <c r="NV35" s="254"/>
      <c r="NW35" s="254"/>
      <c r="NX35" s="254"/>
      <c r="NY35" s="254"/>
      <c r="NZ35" s="254"/>
      <c r="OA35" s="254"/>
      <c r="OB35" s="254"/>
      <c r="OC35" s="254"/>
      <c r="OD35" s="254"/>
      <c r="OE35" s="254"/>
      <c r="OF35" s="254"/>
      <c r="OG35" s="254"/>
      <c r="OH35" s="254"/>
      <c r="OI35" s="254"/>
      <c r="OJ35" s="254"/>
      <c r="OK35" s="254"/>
      <c r="OL35" s="254"/>
      <c r="OM35" s="254"/>
      <c r="ON35" s="254"/>
      <c r="OO35" s="254"/>
      <c r="OP35" s="254"/>
      <c r="OQ35" s="254"/>
      <c r="OR35" s="254"/>
      <c r="OS35" s="254"/>
      <c r="OT35" s="254"/>
      <c r="OU35" s="254"/>
      <c r="OV35" s="254"/>
      <c r="OW35" s="254"/>
      <c r="OX35" s="254"/>
      <c r="OY35" s="254"/>
      <c r="OZ35" s="254"/>
      <c r="PA35" s="254"/>
      <c r="PB35" s="254"/>
      <c r="PC35" s="254"/>
      <c r="PD35" s="254"/>
      <c r="PE35" s="254"/>
      <c r="PF35" s="254"/>
      <c r="PG35" s="254"/>
      <c r="PH35" s="254"/>
      <c r="PI35" s="254"/>
      <c r="PJ35" s="254"/>
      <c r="PK35" s="254"/>
      <c r="PL35" s="254"/>
      <c r="PM35" s="254"/>
      <c r="PN35" s="254"/>
      <c r="PO35" s="254"/>
      <c r="PP35" s="254"/>
      <c r="PQ35" s="254"/>
      <c r="PR35" s="254"/>
      <c r="PS35" s="254"/>
      <c r="PT35" s="254"/>
      <c r="PU35" s="254"/>
      <c r="PV35" s="254"/>
      <c r="PW35" s="254"/>
      <c r="PX35" s="254"/>
      <c r="PY35" s="254"/>
      <c r="PZ35" s="254"/>
      <c r="QA35" s="254"/>
      <c r="QB35" s="254"/>
      <c r="QC35" s="254"/>
      <c r="QD35" s="254"/>
      <c r="QE35" s="254"/>
      <c r="QF35" s="254"/>
      <c r="QG35" s="254"/>
      <c r="QH35" s="254"/>
      <c r="QI35" s="254"/>
      <c r="QJ35" s="254"/>
      <c r="QK35" s="254"/>
      <c r="QL35" s="254"/>
      <c r="QM35" s="254"/>
      <c r="QN35" s="254"/>
      <c r="QO35" s="254"/>
      <c r="QP35" s="254"/>
      <c r="QQ35" s="254"/>
      <c r="QR35" s="254"/>
      <c r="QS35" s="254"/>
      <c r="QT35" s="254"/>
      <c r="QU35" s="254"/>
      <c r="QV35" s="254"/>
      <c r="QW35" s="254"/>
      <c r="QX35" s="254"/>
      <c r="QY35" s="254"/>
      <c r="QZ35" s="254"/>
      <c r="RA35" s="254"/>
      <c r="RB35" s="254"/>
      <c r="RC35" s="254"/>
      <c r="RD35" s="254"/>
      <c r="RE35" s="254"/>
      <c r="RF35" s="254"/>
      <c r="RG35" s="254"/>
      <c r="RH35" s="254"/>
      <c r="RI35" s="254"/>
      <c r="RJ35" s="254"/>
      <c r="RK35" s="254"/>
      <c r="RL35" s="254"/>
      <c r="RM35" s="254"/>
      <c r="RN35" s="254"/>
      <c r="RO35" s="254"/>
      <c r="RP35" s="254"/>
      <c r="RQ35" s="254"/>
      <c r="RR35" s="254"/>
      <c r="RS35" s="254"/>
      <c r="RT35" s="254"/>
      <c r="RU35" s="254"/>
      <c r="RV35" s="254"/>
      <c r="RW35" s="254"/>
      <c r="RX35" s="254"/>
      <c r="RY35" s="254"/>
      <c r="RZ35" s="254"/>
      <c r="SA35" s="254"/>
      <c r="SB35" s="254"/>
      <c r="SC35" s="254"/>
      <c r="SD35" s="254"/>
      <c r="SE35" s="254"/>
      <c r="SF35" s="254"/>
      <c r="SG35" s="254"/>
      <c r="SH35" s="254"/>
      <c r="SI35" s="254"/>
      <c r="SJ35" s="254"/>
      <c r="SK35" s="254"/>
      <c r="SL35" s="254"/>
      <c r="SM35" s="254"/>
      <c r="SN35" s="254"/>
      <c r="SO35" s="254"/>
      <c r="SP35" s="254"/>
      <c r="SQ35" s="254"/>
      <c r="SR35" s="254"/>
      <c r="SS35" s="254"/>
      <c r="ST35" s="254"/>
      <c r="SU35" s="254"/>
      <c r="SV35" s="254"/>
      <c r="SW35" s="254"/>
      <c r="SX35" s="254"/>
      <c r="SY35" s="254"/>
      <c r="SZ35" s="254"/>
      <c r="TA35" s="254"/>
      <c r="TB35" s="254"/>
      <c r="TC35" s="254"/>
      <c r="TD35" s="254"/>
      <c r="TE35" s="254"/>
      <c r="TF35" s="254"/>
      <c r="TG35" s="254"/>
      <c r="TH35" s="254"/>
      <c r="TI35" s="254"/>
      <c r="TJ35" s="254"/>
      <c r="TK35" s="254"/>
      <c r="TL35" s="254"/>
      <c r="TM35" s="254"/>
      <c r="TN35" s="254"/>
      <c r="TO35" s="254"/>
      <c r="TP35" s="254"/>
      <c r="TQ35" s="254"/>
      <c r="TR35" s="254"/>
      <c r="TS35" s="254"/>
      <c r="TT35" s="254"/>
      <c r="TU35" s="254"/>
      <c r="TV35" s="254"/>
      <c r="TW35" s="254"/>
      <c r="TX35" s="254"/>
      <c r="TY35" s="254"/>
      <c r="TZ35" s="254"/>
      <c r="UA35" s="254"/>
      <c r="UB35" s="254"/>
      <c r="UC35" s="254"/>
      <c r="UD35" s="254"/>
      <c r="UE35" s="254"/>
      <c r="UF35" s="254"/>
      <c r="UG35" s="254"/>
      <c r="UH35" s="254"/>
      <c r="UI35" s="254"/>
      <c r="UJ35" s="254"/>
      <c r="UK35" s="254"/>
      <c r="UL35" s="254"/>
      <c r="UM35" s="254"/>
      <c r="UN35" s="254"/>
      <c r="UO35" s="254"/>
      <c r="UP35" s="254"/>
      <c r="UQ35" s="254"/>
      <c r="UR35" s="254"/>
      <c r="US35" s="254"/>
      <c r="UT35" s="254"/>
      <c r="UU35" s="254"/>
      <c r="UV35" s="254"/>
      <c r="UW35" s="254"/>
      <c r="UX35" s="254"/>
      <c r="UY35" s="254"/>
      <c r="UZ35" s="254"/>
      <c r="VA35" s="254"/>
      <c r="VB35" s="254"/>
      <c r="VC35" s="254"/>
      <c r="VD35" s="254"/>
      <c r="VE35" s="254"/>
      <c r="VF35" s="254"/>
      <c r="VG35" s="254"/>
      <c r="VH35" s="254"/>
      <c r="VI35" s="254"/>
      <c r="VJ35" s="254"/>
      <c r="VK35" s="254"/>
      <c r="VL35" s="254"/>
      <c r="VM35" s="254"/>
      <c r="VN35" s="254"/>
      <c r="VO35" s="254"/>
      <c r="VP35" s="254"/>
      <c r="VQ35" s="254"/>
      <c r="VR35" s="254"/>
      <c r="VS35" s="254"/>
      <c r="VT35" s="254"/>
      <c r="VU35" s="254"/>
      <c r="VV35" s="254"/>
      <c r="VW35" s="254"/>
      <c r="VX35" s="254"/>
      <c r="VY35" s="254"/>
      <c r="VZ35" s="254"/>
      <c r="WA35" s="254"/>
      <c r="WB35" s="254"/>
      <c r="WC35" s="254"/>
      <c r="WD35" s="254"/>
      <c r="WE35" s="254"/>
      <c r="WF35" s="254"/>
      <c r="WG35" s="254"/>
      <c r="WH35" s="254"/>
      <c r="WI35" s="254"/>
      <c r="WJ35" s="254"/>
      <c r="WK35" s="254"/>
      <c r="WL35" s="254"/>
      <c r="WM35" s="254"/>
      <c r="WN35" s="254"/>
      <c r="WO35" s="254"/>
      <c r="WP35" s="254"/>
      <c r="WQ35" s="254"/>
      <c r="WR35" s="254"/>
      <c r="WS35" s="254"/>
      <c r="WT35" s="254"/>
      <c r="WU35" s="254"/>
      <c r="WV35" s="254"/>
      <c r="WW35" s="254"/>
      <c r="WX35" s="254"/>
      <c r="WY35" s="254"/>
      <c r="WZ35" s="254"/>
      <c r="XA35" s="254"/>
      <c r="XB35" s="254"/>
      <c r="XC35" s="254"/>
      <c r="XD35" s="254"/>
      <c r="XE35" s="254"/>
      <c r="XF35" s="254"/>
      <c r="XG35" s="254"/>
      <c r="XH35" s="254"/>
      <c r="XI35" s="254"/>
      <c r="XJ35" s="254"/>
      <c r="XK35" s="254"/>
      <c r="XL35" s="254"/>
      <c r="XM35" s="254"/>
      <c r="XN35" s="254"/>
      <c r="XO35" s="254"/>
      <c r="XP35" s="254"/>
      <c r="XQ35" s="254"/>
      <c r="XR35" s="254"/>
      <c r="XS35" s="254"/>
      <c r="XT35" s="254"/>
      <c r="XU35" s="254"/>
      <c r="XV35" s="254"/>
      <c r="XW35" s="254"/>
      <c r="XX35" s="254"/>
      <c r="XY35" s="254"/>
      <c r="XZ35" s="254"/>
      <c r="YA35" s="254"/>
      <c r="YB35" s="254"/>
      <c r="YC35" s="254"/>
      <c r="YD35" s="254"/>
      <c r="YE35" s="254"/>
      <c r="YF35" s="254"/>
      <c r="YG35" s="254"/>
      <c r="YH35" s="254"/>
      <c r="YI35" s="254"/>
      <c r="YJ35" s="254"/>
      <c r="YK35" s="254"/>
      <c r="YL35" s="254"/>
      <c r="YM35" s="254"/>
      <c r="YN35" s="254"/>
      <c r="YO35" s="254"/>
      <c r="YP35" s="254"/>
      <c r="YQ35" s="254"/>
      <c r="YR35" s="254"/>
      <c r="YS35" s="254"/>
      <c r="YT35" s="254"/>
      <c r="YU35" s="254"/>
      <c r="YV35" s="254"/>
      <c r="YW35" s="254"/>
      <c r="YX35" s="254"/>
      <c r="YY35" s="254"/>
      <c r="YZ35" s="254"/>
      <c r="ZA35" s="254"/>
      <c r="ZB35" s="254"/>
      <c r="ZC35" s="254"/>
      <c r="ZD35" s="254"/>
      <c r="ZE35" s="254"/>
      <c r="ZF35" s="254"/>
      <c r="ZG35" s="254"/>
      <c r="ZH35" s="254"/>
      <c r="ZI35" s="254"/>
      <c r="ZJ35" s="254"/>
      <c r="ZK35" s="254"/>
      <c r="ZL35" s="254"/>
      <c r="ZM35" s="254"/>
      <c r="ZN35" s="254"/>
      <c r="ZO35" s="254"/>
      <c r="ZP35" s="254"/>
      <c r="ZQ35" s="254"/>
      <c r="ZR35" s="254"/>
      <c r="ZS35" s="254"/>
      <c r="ZT35" s="254"/>
      <c r="ZU35" s="254"/>
      <c r="ZV35" s="254"/>
      <c r="ZW35" s="254"/>
      <c r="ZX35" s="254"/>
      <c r="ZY35" s="254"/>
      <c r="ZZ35" s="254"/>
      <c r="AAA35" s="254"/>
      <c r="AAB35" s="254"/>
      <c r="AAC35" s="254"/>
      <c r="AAD35" s="254"/>
      <c r="AAE35" s="254"/>
      <c r="AAF35" s="254"/>
      <c r="AAG35" s="254"/>
      <c r="AAH35" s="254"/>
      <c r="AAI35" s="254"/>
      <c r="AAJ35" s="254"/>
      <c r="AAK35" s="254"/>
      <c r="AAL35" s="254"/>
      <c r="AAM35" s="254"/>
      <c r="AAN35" s="254"/>
      <c r="AAO35" s="254"/>
      <c r="AAP35" s="254"/>
      <c r="AAQ35" s="254"/>
      <c r="AAR35" s="254"/>
      <c r="AAS35" s="254"/>
      <c r="AAT35" s="254"/>
      <c r="AAU35" s="254"/>
      <c r="AAV35" s="254"/>
      <c r="AAW35" s="254"/>
      <c r="AAX35" s="254"/>
      <c r="AAY35" s="254"/>
      <c r="AAZ35" s="254"/>
      <c r="ABA35" s="254"/>
      <c r="ABB35" s="254"/>
      <c r="ABC35" s="254"/>
      <c r="ABD35" s="254"/>
      <c r="ABE35" s="254"/>
      <c r="ABF35" s="254"/>
      <c r="ABG35" s="254"/>
      <c r="ABH35" s="254"/>
      <c r="ABI35" s="254"/>
      <c r="ABJ35" s="254"/>
      <c r="ABK35" s="254"/>
      <c r="ABL35" s="254"/>
      <c r="ABM35" s="254"/>
      <c r="ABN35" s="254"/>
      <c r="ABO35" s="254"/>
      <c r="ABP35" s="254"/>
      <c r="ABQ35" s="254"/>
      <c r="ABR35" s="254"/>
      <c r="ABS35" s="254"/>
      <c r="ABT35" s="254"/>
      <c r="ABU35" s="254"/>
      <c r="ABV35" s="254"/>
      <c r="ABW35" s="254"/>
      <c r="ABX35" s="254"/>
      <c r="ABY35" s="254"/>
      <c r="ABZ35" s="254"/>
      <c r="ACA35" s="254"/>
      <c r="ACB35" s="254"/>
      <c r="ACC35" s="254"/>
      <c r="ACD35" s="254"/>
      <c r="ACE35" s="254"/>
      <c r="ACF35" s="254"/>
      <c r="ACG35" s="254"/>
      <c r="ACH35" s="254"/>
      <c r="ACI35" s="254"/>
      <c r="ACJ35" s="254"/>
      <c r="ACK35" s="254"/>
      <c r="ACL35" s="254"/>
      <c r="ACM35" s="254"/>
      <c r="ACN35" s="254"/>
      <c r="ACO35" s="254"/>
      <c r="ACP35" s="254"/>
      <c r="ACQ35" s="254"/>
      <c r="ACR35" s="254"/>
      <c r="ACS35" s="254"/>
      <c r="ACT35" s="254"/>
      <c r="ACU35" s="254"/>
      <c r="ACV35" s="254"/>
      <c r="ACW35" s="254"/>
      <c r="ACX35" s="254"/>
      <c r="ACY35" s="254"/>
      <c r="ACZ35" s="254"/>
      <c r="ADA35" s="254"/>
      <c r="ADB35" s="254"/>
      <c r="ADC35" s="254"/>
      <c r="ADD35" s="254"/>
      <c r="ADE35" s="254"/>
      <c r="ADF35" s="254"/>
      <c r="ADG35" s="254"/>
      <c r="ADH35" s="254"/>
      <c r="ADI35" s="254"/>
      <c r="ADJ35" s="254"/>
      <c r="ADK35" s="254"/>
      <c r="ADL35" s="254"/>
      <c r="ADM35" s="254"/>
      <c r="ADN35" s="254"/>
      <c r="ADO35" s="254"/>
      <c r="ADP35" s="254"/>
      <c r="ADQ35" s="254"/>
      <c r="ADR35" s="254"/>
      <c r="ADS35" s="254"/>
      <c r="ADT35" s="254"/>
      <c r="ADU35" s="254"/>
      <c r="ADV35" s="254"/>
      <c r="ADW35" s="254"/>
      <c r="ADX35" s="254"/>
      <c r="ADY35" s="254"/>
      <c r="ADZ35" s="254"/>
      <c r="AEA35" s="254"/>
      <c r="AEB35" s="254"/>
      <c r="AEC35" s="254"/>
      <c r="AED35" s="254"/>
      <c r="AEE35" s="254"/>
      <c r="AEF35" s="254"/>
      <c r="AEG35" s="254"/>
      <c r="AEH35" s="254"/>
      <c r="AEI35" s="254"/>
      <c r="AEJ35" s="254"/>
      <c r="AEK35" s="254"/>
      <c r="AEL35" s="254"/>
      <c r="AEM35" s="254"/>
      <c r="AEN35" s="254"/>
      <c r="AEO35" s="254"/>
      <c r="AEP35" s="254"/>
      <c r="AEQ35" s="254"/>
      <c r="AER35" s="254"/>
      <c r="AES35" s="254"/>
      <c r="AET35" s="254"/>
      <c r="AEU35" s="254"/>
      <c r="AEV35" s="254"/>
      <c r="AEW35" s="254"/>
      <c r="AEX35" s="254"/>
      <c r="AEY35" s="254"/>
      <c r="AEZ35" s="254"/>
      <c r="AFA35" s="254"/>
      <c r="AFB35" s="254"/>
      <c r="AFC35" s="254"/>
      <c r="AFD35" s="254"/>
      <c r="AFE35" s="254"/>
      <c r="AFF35" s="254"/>
      <c r="AFG35" s="254"/>
      <c r="AFH35" s="254"/>
      <c r="AFI35" s="254"/>
      <c r="AFJ35" s="254"/>
      <c r="AFK35" s="254"/>
      <c r="AFL35" s="254"/>
      <c r="AFM35" s="254"/>
      <c r="AFN35" s="254"/>
      <c r="AFO35" s="254"/>
      <c r="AFP35" s="254"/>
      <c r="AFQ35" s="254"/>
      <c r="AFR35" s="254"/>
      <c r="AFS35" s="254"/>
      <c r="AFT35" s="254"/>
      <c r="AFU35" s="254"/>
      <c r="AFV35" s="254"/>
      <c r="AFW35" s="254"/>
      <c r="AFX35" s="254"/>
      <c r="AFY35" s="254"/>
      <c r="AFZ35" s="254"/>
      <c r="AGA35" s="254"/>
      <c r="AGB35" s="254"/>
      <c r="AGC35" s="254"/>
      <c r="AGD35" s="254"/>
      <c r="AGE35" s="254"/>
      <c r="AGF35" s="254"/>
      <c r="AGG35" s="254"/>
      <c r="AGH35" s="254"/>
      <c r="AGI35" s="254"/>
      <c r="AGJ35" s="254"/>
      <c r="AGK35" s="254"/>
      <c r="AGL35" s="254"/>
      <c r="AGM35" s="254"/>
      <c r="AGN35" s="254"/>
      <c r="AGO35" s="254"/>
      <c r="AGP35" s="254"/>
      <c r="AGQ35" s="254"/>
      <c r="AGR35" s="254"/>
      <c r="AGS35" s="254"/>
      <c r="AGT35" s="254"/>
      <c r="AGU35" s="254"/>
      <c r="AGV35" s="254"/>
      <c r="AGW35" s="254"/>
      <c r="AGX35" s="254"/>
      <c r="AGY35" s="254"/>
      <c r="AGZ35" s="254"/>
      <c r="AHA35" s="254"/>
      <c r="AHB35" s="254"/>
      <c r="AHC35" s="254"/>
      <c r="AHD35" s="254"/>
      <c r="AHE35" s="254"/>
      <c r="AHF35" s="254"/>
      <c r="AHG35" s="254"/>
      <c r="AHH35" s="254"/>
      <c r="AHI35" s="254"/>
      <c r="AHJ35" s="254"/>
      <c r="AHK35" s="254"/>
      <c r="AHL35" s="254"/>
      <c r="AHM35" s="254"/>
      <c r="AHN35" s="254"/>
      <c r="AHO35" s="254"/>
      <c r="AHP35" s="254"/>
      <c r="AHQ35" s="254"/>
      <c r="AHR35" s="254"/>
      <c r="AHS35" s="254"/>
      <c r="AHT35" s="254"/>
      <c r="AHU35" s="254"/>
      <c r="AHV35" s="254"/>
      <c r="AHW35" s="254"/>
      <c r="AHX35" s="254"/>
      <c r="AHY35" s="254"/>
      <c r="AHZ35" s="254"/>
      <c r="AIA35" s="254"/>
      <c r="AIB35" s="254"/>
      <c r="AIC35" s="254"/>
      <c r="AID35" s="254"/>
      <c r="AIE35" s="254"/>
      <c r="AIF35" s="254"/>
      <c r="AIG35" s="254"/>
      <c r="AIH35" s="254"/>
      <c r="AII35" s="254"/>
      <c r="AIJ35" s="254"/>
      <c r="AIK35" s="254"/>
      <c r="AIL35" s="254"/>
      <c r="AIM35" s="254"/>
      <c r="AIN35" s="254"/>
      <c r="AIO35" s="254"/>
      <c r="AIP35" s="254"/>
      <c r="AIQ35" s="254"/>
      <c r="AIR35" s="254"/>
      <c r="AIS35" s="254"/>
      <c r="AIT35" s="254"/>
      <c r="AIU35" s="254"/>
      <c r="AIV35" s="254"/>
      <c r="AIW35" s="254"/>
      <c r="AIX35" s="254"/>
      <c r="AIY35" s="254"/>
      <c r="AIZ35" s="254"/>
      <c r="AJA35" s="254"/>
      <c r="AJB35" s="254"/>
      <c r="AJC35" s="254"/>
      <c r="AJD35" s="254"/>
      <c r="AJE35" s="254"/>
      <c r="AJF35" s="254"/>
      <c r="AJG35" s="254"/>
      <c r="AJH35" s="254"/>
      <c r="AJI35" s="254"/>
      <c r="AJJ35" s="254"/>
      <c r="AJK35" s="254"/>
      <c r="AJL35" s="254"/>
      <c r="AJM35" s="254"/>
      <c r="AJN35" s="254"/>
      <c r="AJO35" s="254"/>
      <c r="AJP35" s="254"/>
      <c r="AJQ35" s="254"/>
      <c r="AJR35" s="254"/>
      <c r="AJS35" s="254"/>
      <c r="AJT35" s="254"/>
      <c r="AJU35" s="254"/>
      <c r="AJV35" s="254"/>
      <c r="AJW35" s="254"/>
      <c r="AJX35" s="254"/>
      <c r="AJY35" s="254"/>
      <c r="AJZ35" s="254"/>
      <c r="AKA35" s="254"/>
      <c r="AKB35" s="254"/>
      <c r="AKC35" s="254"/>
      <c r="AKD35" s="254"/>
      <c r="AKE35" s="254"/>
      <c r="AKF35" s="254"/>
      <c r="AKG35" s="254"/>
      <c r="AKH35" s="254"/>
      <c r="AKI35" s="254"/>
      <c r="AKJ35" s="254"/>
      <c r="AKK35" s="254"/>
      <c r="AKL35" s="254"/>
      <c r="AKM35" s="254"/>
      <c r="AKN35" s="254"/>
      <c r="AKO35" s="254"/>
      <c r="AKP35" s="254"/>
      <c r="AKQ35" s="254"/>
      <c r="AKR35" s="254"/>
      <c r="AKS35" s="254"/>
      <c r="AKT35" s="254"/>
      <c r="AKU35" s="254"/>
      <c r="AKV35" s="254"/>
      <c r="AKW35" s="254"/>
      <c r="AKX35" s="254"/>
      <c r="AKY35" s="254"/>
      <c r="AKZ35" s="254"/>
      <c r="ALA35" s="254"/>
      <c r="ALB35" s="254"/>
      <c r="ALC35" s="254"/>
      <c r="ALD35" s="254"/>
      <c r="ALE35" s="254"/>
      <c r="ALF35" s="254"/>
      <c r="ALG35" s="254"/>
      <c r="ALH35" s="254"/>
      <c r="ALI35" s="254"/>
      <c r="ALJ35" s="254"/>
      <c r="ALK35" s="254"/>
      <c r="ALL35" s="254"/>
      <c r="ALM35" s="254"/>
      <c r="ALN35" s="254"/>
      <c r="ALO35" s="254"/>
      <c r="ALP35" s="254"/>
      <c r="ALQ35" s="254"/>
      <c r="ALR35" s="254"/>
      <c r="ALS35" s="254"/>
      <c r="ALT35" s="254"/>
      <c r="ALU35" s="254"/>
      <c r="ALV35" s="254"/>
      <c r="ALW35" s="254"/>
      <c r="ALX35" s="254"/>
      <c r="ALY35" s="254"/>
      <c r="ALZ35" s="254"/>
      <c r="AMA35" s="254"/>
      <c r="AMB35" s="254"/>
      <c r="AMC35" s="254"/>
      <c r="AMD35" s="254"/>
      <c r="AME35" s="254"/>
      <c r="AMF35" s="254"/>
      <c r="AMG35" s="254"/>
      <c r="AMH35" s="254"/>
      <c r="AMI35" s="254"/>
      <c r="AMJ35" s="254"/>
      <c r="AMK35" s="254"/>
      <c r="AML35" s="254"/>
      <c r="AMM35" s="254"/>
      <c r="AMN35" s="254"/>
      <c r="AMO35" s="254"/>
      <c r="AMP35" s="254"/>
      <c r="AMQ35" s="254"/>
      <c r="AMR35" s="254"/>
      <c r="AMS35" s="254"/>
      <c r="AMT35" s="254"/>
      <c r="AMU35" s="254"/>
      <c r="AMV35" s="254"/>
      <c r="AMW35" s="254"/>
      <c r="AMX35" s="254"/>
      <c r="AMY35" s="254"/>
      <c r="AMZ35" s="254"/>
      <c r="ANA35" s="254"/>
      <c r="ANB35" s="254"/>
      <c r="ANC35" s="254"/>
      <c r="AND35" s="254"/>
      <c r="ANE35" s="254"/>
      <c r="ANF35" s="254"/>
      <c r="ANG35" s="254"/>
      <c r="ANH35" s="254"/>
      <c r="ANI35" s="254"/>
      <c r="ANJ35" s="254"/>
      <c r="ANK35" s="254"/>
      <c r="ANL35" s="254"/>
      <c r="ANM35" s="254"/>
      <c r="ANN35" s="254"/>
      <c r="ANO35" s="254"/>
      <c r="ANP35" s="254"/>
      <c r="ANQ35" s="254"/>
      <c r="ANR35" s="254"/>
      <c r="ANS35" s="254"/>
      <c r="ANT35" s="254"/>
      <c r="ANU35" s="254"/>
      <c r="ANV35" s="254"/>
      <c r="ANW35" s="254"/>
      <c r="ANX35" s="254"/>
      <c r="ANY35" s="254"/>
      <c r="ANZ35" s="254"/>
      <c r="AOA35" s="254"/>
      <c r="AOB35" s="254"/>
      <c r="AOC35" s="254"/>
      <c r="AOD35" s="254"/>
      <c r="AOE35" s="254"/>
      <c r="AOF35" s="254"/>
      <c r="AOG35" s="254"/>
      <c r="AOH35" s="254"/>
      <c r="AOI35" s="254"/>
      <c r="AOJ35" s="254"/>
      <c r="AOK35" s="254"/>
      <c r="AOL35" s="254"/>
      <c r="AOM35" s="254"/>
      <c r="AON35" s="254"/>
      <c r="AOO35" s="254"/>
      <c r="AOP35" s="254"/>
      <c r="AOQ35" s="254"/>
      <c r="AOR35" s="254"/>
      <c r="AOS35" s="254"/>
      <c r="AOT35" s="254"/>
      <c r="AOU35" s="254"/>
      <c r="AOV35" s="254"/>
      <c r="AOW35" s="254"/>
      <c r="AOX35" s="254"/>
      <c r="AOY35" s="254"/>
      <c r="AOZ35" s="254"/>
      <c r="APA35" s="254"/>
      <c r="APB35" s="254"/>
      <c r="APC35" s="254"/>
      <c r="APD35" s="254"/>
      <c r="APE35" s="254"/>
      <c r="APF35" s="254"/>
      <c r="APG35" s="254"/>
      <c r="APH35" s="254"/>
      <c r="API35" s="254"/>
      <c r="APJ35" s="254"/>
      <c r="APK35" s="254"/>
      <c r="APL35" s="254"/>
      <c r="APM35" s="254"/>
      <c r="APN35" s="254"/>
      <c r="APO35" s="254"/>
      <c r="APP35" s="254"/>
      <c r="APQ35" s="254"/>
      <c r="APR35" s="254"/>
      <c r="APS35" s="254"/>
      <c r="APT35" s="254"/>
      <c r="APU35" s="254"/>
      <c r="APV35" s="254"/>
      <c r="APW35" s="254"/>
      <c r="APX35" s="254"/>
      <c r="APY35" s="254"/>
      <c r="APZ35" s="254"/>
      <c r="AQA35" s="254"/>
      <c r="AQB35" s="254"/>
      <c r="AQC35" s="254"/>
      <c r="AQD35" s="254"/>
      <c r="AQE35" s="254"/>
      <c r="AQF35" s="254"/>
      <c r="AQG35" s="254"/>
      <c r="AQH35" s="254"/>
      <c r="AQI35" s="254"/>
      <c r="AQJ35" s="254"/>
      <c r="AQK35" s="254"/>
      <c r="AQL35" s="254"/>
      <c r="AQM35" s="254"/>
      <c r="AQN35" s="254"/>
      <c r="AQO35" s="254"/>
      <c r="AQP35" s="254"/>
      <c r="AQQ35" s="254"/>
      <c r="AQR35" s="254"/>
      <c r="AQS35" s="254"/>
      <c r="AQT35" s="254"/>
      <c r="AQU35" s="254"/>
      <c r="AQV35" s="254"/>
      <c r="AQW35" s="254"/>
      <c r="AQX35" s="254"/>
      <c r="AQY35" s="254"/>
      <c r="AQZ35" s="254"/>
      <c r="ARA35" s="254"/>
      <c r="ARB35" s="254"/>
      <c r="ARC35" s="254"/>
      <c r="ARD35" s="254"/>
      <c r="ARE35" s="254"/>
      <c r="ARF35" s="254"/>
      <c r="ARG35" s="254"/>
      <c r="ARH35" s="254"/>
      <c r="ARI35" s="254"/>
      <c r="ARJ35" s="254"/>
      <c r="ARK35" s="254"/>
      <c r="ARL35" s="254"/>
      <c r="ARM35" s="254"/>
      <c r="ARN35" s="254"/>
      <c r="ARO35" s="254"/>
      <c r="ARP35" s="254"/>
      <c r="ARQ35" s="254"/>
      <c r="ARR35" s="254"/>
      <c r="ARS35" s="254"/>
      <c r="ART35" s="254"/>
      <c r="ARU35" s="254"/>
      <c r="ARV35" s="254"/>
      <c r="ARW35" s="254"/>
      <c r="ARX35" s="254"/>
      <c r="ARY35" s="254"/>
      <c r="ARZ35" s="254"/>
      <c r="ASA35" s="254"/>
      <c r="ASB35" s="254"/>
      <c r="ASC35" s="254"/>
      <c r="ASD35" s="254"/>
      <c r="ASE35" s="254"/>
      <c r="ASF35" s="254"/>
      <c r="ASG35" s="254"/>
      <c r="ASH35" s="254"/>
      <c r="ASI35" s="254"/>
      <c r="ASJ35" s="254"/>
      <c r="ASK35" s="254"/>
      <c r="ASL35" s="254"/>
      <c r="ASM35" s="254"/>
      <c r="ASN35" s="254"/>
      <c r="ASO35" s="254"/>
      <c r="ASP35" s="254"/>
      <c r="ASQ35" s="254"/>
      <c r="ASR35" s="254"/>
      <c r="ASS35" s="254"/>
      <c r="AST35" s="254"/>
      <c r="ASU35" s="254"/>
      <c r="ASV35" s="254"/>
      <c r="ASW35" s="254"/>
      <c r="ASX35" s="254"/>
      <c r="ASY35" s="254"/>
      <c r="ASZ35" s="254"/>
      <c r="ATA35" s="254"/>
      <c r="ATB35" s="254"/>
      <c r="ATC35" s="254"/>
      <c r="ATD35" s="254"/>
      <c r="ATE35" s="254"/>
      <c r="ATF35" s="254"/>
      <c r="ATG35" s="254"/>
      <c r="ATH35" s="254"/>
      <c r="ATI35" s="254"/>
      <c r="ATJ35" s="254"/>
      <c r="ATK35" s="254"/>
      <c r="ATL35" s="254"/>
      <c r="ATM35" s="254"/>
      <c r="ATN35" s="254"/>
      <c r="ATO35" s="254"/>
      <c r="ATP35" s="254"/>
      <c r="ATQ35" s="254"/>
      <c r="ATR35" s="254"/>
      <c r="ATS35" s="254"/>
      <c r="ATT35" s="254"/>
      <c r="ATU35" s="254"/>
      <c r="ATV35" s="254"/>
      <c r="ATW35" s="254"/>
      <c r="ATX35" s="254"/>
      <c r="ATY35" s="254"/>
      <c r="ATZ35" s="254"/>
      <c r="AUA35" s="254"/>
      <c r="AUB35" s="254"/>
      <c r="AUC35" s="254"/>
      <c r="AUD35" s="254"/>
      <c r="AUE35" s="254"/>
      <c r="AUF35" s="254"/>
      <c r="AUG35" s="254"/>
      <c r="AUH35" s="254"/>
      <c r="AUI35" s="254"/>
      <c r="AUJ35" s="254"/>
      <c r="AUK35" s="254"/>
      <c r="AUL35" s="254"/>
      <c r="AUM35" s="254"/>
      <c r="AUN35" s="254"/>
      <c r="AUO35" s="254"/>
      <c r="AUP35" s="254"/>
      <c r="AUQ35" s="254"/>
      <c r="AUR35" s="254"/>
      <c r="AUS35" s="254"/>
      <c r="AUT35" s="254"/>
      <c r="AUU35" s="254"/>
      <c r="AUV35" s="254"/>
      <c r="AUW35" s="254"/>
      <c r="AUX35" s="254"/>
      <c r="AUY35" s="254"/>
      <c r="AUZ35" s="254"/>
      <c r="AVA35" s="254"/>
      <c r="AVB35" s="254"/>
      <c r="AVC35" s="254"/>
      <c r="AVD35" s="254"/>
      <c r="AVE35" s="254"/>
      <c r="AVF35" s="254"/>
      <c r="AVG35" s="254"/>
      <c r="AVH35" s="254"/>
      <c r="AVI35" s="254"/>
      <c r="AVJ35" s="254"/>
      <c r="AVK35" s="254"/>
      <c r="AVL35" s="254"/>
      <c r="AVM35" s="254"/>
      <c r="AVN35" s="254"/>
      <c r="AVO35" s="254"/>
      <c r="AVP35" s="254"/>
      <c r="AVQ35" s="254"/>
      <c r="AVR35" s="254"/>
      <c r="AVS35" s="254"/>
      <c r="AVT35" s="254"/>
      <c r="AVU35" s="254"/>
      <c r="AVV35" s="254"/>
      <c r="AVW35" s="254"/>
      <c r="AVX35" s="254"/>
      <c r="AVY35" s="254"/>
      <c r="AVZ35" s="254"/>
      <c r="AWA35" s="254"/>
      <c r="AWB35" s="254"/>
      <c r="AWC35" s="254"/>
      <c r="AWD35" s="254"/>
      <c r="AWE35" s="254"/>
      <c r="AWF35" s="254"/>
      <c r="AWG35" s="254"/>
      <c r="AWH35" s="254"/>
      <c r="AWI35" s="254"/>
      <c r="AWJ35" s="254"/>
      <c r="AWK35" s="254"/>
      <c r="AWL35" s="254"/>
      <c r="AWM35" s="254"/>
      <c r="AWN35" s="254"/>
      <c r="AWO35" s="254"/>
      <c r="AWP35" s="254"/>
      <c r="AWQ35" s="254"/>
      <c r="AWR35" s="254"/>
      <c r="AWS35" s="254"/>
      <c r="AWT35" s="254"/>
      <c r="AWU35" s="254"/>
      <c r="AWV35" s="254"/>
      <c r="AWW35" s="254"/>
      <c r="AWX35" s="254"/>
      <c r="AWY35" s="254"/>
      <c r="AWZ35" s="254"/>
      <c r="AXA35" s="254"/>
      <c r="AXB35" s="254"/>
      <c r="AXC35" s="254"/>
      <c r="AXD35" s="254"/>
      <c r="AXE35" s="254"/>
      <c r="AXF35" s="254"/>
      <c r="AXG35" s="254"/>
      <c r="AXH35" s="254"/>
      <c r="AXI35" s="254"/>
      <c r="AXJ35" s="254"/>
      <c r="AXK35" s="254"/>
      <c r="AXL35" s="254"/>
      <c r="AXM35" s="254"/>
      <c r="AXN35" s="254"/>
      <c r="AXO35" s="254"/>
      <c r="AXP35" s="254"/>
      <c r="AXQ35" s="254"/>
      <c r="AXR35" s="254"/>
      <c r="AXS35" s="254"/>
      <c r="AXT35" s="254"/>
      <c r="AXU35" s="254"/>
      <c r="AXV35" s="254"/>
      <c r="AXW35" s="254"/>
      <c r="AXX35" s="254"/>
      <c r="AXY35" s="254"/>
      <c r="AXZ35" s="254"/>
      <c r="AYA35" s="254"/>
      <c r="AYB35" s="254"/>
      <c r="AYC35" s="254"/>
      <c r="AYD35" s="254"/>
      <c r="AYE35" s="254"/>
      <c r="AYF35" s="254"/>
      <c r="AYG35" s="254"/>
      <c r="AYH35" s="254"/>
      <c r="AYI35" s="254"/>
      <c r="AYJ35" s="254"/>
      <c r="AYK35" s="254"/>
      <c r="AYL35" s="254"/>
      <c r="AYM35" s="254"/>
      <c r="AYN35" s="254"/>
      <c r="AYO35" s="254"/>
      <c r="AYP35" s="254"/>
      <c r="AYQ35" s="254"/>
      <c r="AYR35" s="254"/>
      <c r="AYS35" s="254"/>
      <c r="AYT35" s="254"/>
      <c r="AYU35" s="254"/>
      <c r="AYV35" s="254"/>
      <c r="AYW35" s="254"/>
      <c r="AYX35" s="254"/>
      <c r="AYY35" s="254"/>
      <c r="AYZ35" s="254"/>
      <c r="AZA35" s="254"/>
      <c r="AZB35" s="254"/>
      <c r="AZC35" s="254"/>
      <c r="AZD35" s="254"/>
      <c r="AZE35" s="254"/>
      <c r="AZF35" s="254"/>
      <c r="AZG35" s="254"/>
      <c r="AZH35" s="254"/>
      <c r="AZI35" s="254"/>
      <c r="AZJ35" s="254"/>
      <c r="AZK35" s="254"/>
      <c r="AZL35" s="254"/>
      <c r="AZM35" s="254"/>
      <c r="AZN35" s="254"/>
      <c r="AZO35" s="254"/>
      <c r="AZP35" s="254"/>
      <c r="AZQ35" s="254"/>
      <c r="AZR35" s="254"/>
      <c r="AZS35" s="254"/>
      <c r="AZT35" s="254"/>
      <c r="AZU35" s="254"/>
      <c r="AZV35" s="254"/>
      <c r="AZW35" s="254"/>
      <c r="AZX35" s="254"/>
      <c r="AZY35" s="254"/>
      <c r="AZZ35" s="254"/>
      <c r="BAA35" s="254"/>
      <c r="BAB35" s="254"/>
      <c r="BAC35" s="254"/>
      <c r="BAD35" s="254"/>
      <c r="BAE35" s="254"/>
      <c r="BAF35" s="254"/>
      <c r="BAG35" s="254"/>
      <c r="BAH35" s="254"/>
      <c r="BAI35" s="254"/>
      <c r="BAJ35" s="254"/>
      <c r="BAK35" s="254"/>
      <c r="BAL35" s="254"/>
      <c r="BAM35" s="254"/>
      <c r="BAN35" s="254"/>
      <c r="BAO35" s="254"/>
      <c r="BAP35" s="254"/>
      <c r="BAQ35" s="254"/>
      <c r="BAR35" s="254"/>
      <c r="BAS35" s="254"/>
      <c r="BAT35" s="254"/>
      <c r="BAU35" s="254"/>
      <c r="BAV35" s="254"/>
      <c r="BAW35" s="254"/>
      <c r="BAX35" s="254"/>
      <c r="BAY35" s="254"/>
      <c r="BAZ35" s="254"/>
      <c r="BBA35" s="254"/>
      <c r="BBB35" s="254"/>
      <c r="BBC35" s="254"/>
      <c r="BBD35" s="254"/>
      <c r="BBE35" s="254"/>
      <c r="BBF35" s="254"/>
      <c r="BBG35" s="254"/>
      <c r="BBH35" s="254"/>
      <c r="BBI35" s="254"/>
      <c r="BBJ35" s="254"/>
      <c r="BBK35" s="254"/>
      <c r="BBL35" s="254"/>
      <c r="BBM35" s="254"/>
      <c r="BBN35" s="254"/>
      <c r="BBO35" s="254"/>
      <c r="BBP35" s="254"/>
      <c r="BBQ35" s="254"/>
      <c r="BBR35" s="254"/>
      <c r="BBS35" s="254"/>
      <c r="BBT35" s="254"/>
      <c r="BBU35" s="254"/>
      <c r="BBV35" s="254"/>
      <c r="BBW35" s="254"/>
      <c r="BBX35" s="254"/>
      <c r="BBY35" s="254"/>
      <c r="BBZ35" s="254"/>
      <c r="BCA35" s="254"/>
      <c r="BCB35" s="254"/>
      <c r="BCC35" s="254"/>
      <c r="BCD35" s="254"/>
      <c r="BCE35" s="254"/>
      <c r="BCF35" s="254"/>
      <c r="BCG35" s="254"/>
      <c r="BCH35" s="254"/>
      <c r="BCI35" s="254"/>
      <c r="BCJ35" s="254"/>
      <c r="BCK35" s="254"/>
      <c r="BCL35" s="254"/>
      <c r="BCM35" s="254"/>
      <c r="BCN35" s="254"/>
      <c r="BCO35" s="254"/>
      <c r="BCP35" s="254"/>
      <c r="BCQ35" s="254"/>
      <c r="BCR35" s="254"/>
      <c r="BCS35" s="254"/>
      <c r="BCT35" s="254"/>
      <c r="BCU35" s="254"/>
      <c r="BCV35" s="254"/>
      <c r="BCW35" s="254"/>
      <c r="BCX35" s="254"/>
      <c r="BCY35" s="254"/>
      <c r="BCZ35" s="254"/>
      <c r="BDA35" s="254"/>
      <c r="BDB35" s="254"/>
      <c r="BDC35" s="254"/>
      <c r="BDD35" s="254"/>
      <c r="BDE35" s="254"/>
      <c r="BDF35" s="254"/>
      <c r="BDG35" s="254"/>
      <c r="BDH35" s="254"/>
      <c r="BDI35" s="254"/>
      <c r="BDJ35" s="254"/>
      <c r="BDK35" s="254"/>
      <c r="BDL35" s="254"/>
      <c r="BDM35" s="254"/>
      <c r="BDN35" s="254"/>
      <c r="BDO35" s="254"/>
      <c r="BDP35" s="254"/>
      <c r="BDQ35" s="254"/>
      <c r="BDR35" s="254"/>
      <c r="BDS35" s="254"/>
      <c r="BDT35" s="254"/>
      <c r="BDU35" s="254"/>
      <c r="BDV35" s="254"/>
      <c r="BDW35" s="254"/>
      <c r="BDX35" s="254"/>
      <c r="BDY35" s="254"/>
      <c r="BDZ35" s="254"/>
      <c r="BEA35" s="254"/>
      <c r="BEB35" s="254"/>
      <c r="BEC35" s="254"/>
      <c r="BED35" s="254"/>
      <c r="BEE35" s="254"/>
      <c r="BEF35" s="254"/>
      <c r="BEG35" s="254"/>
      <c r="BEH35" s="254"/>
      <c r="BEI35" s="254"/>
      <c r="BEJ35" s="254"/>
      <c r="BEK35" s="254"/>
      <c r="BEL35" s="254"/>
      <c r="BEM35" s="254"/>
      <c r="BEN35" s="254"/>
      <c r="BEO35" s="254"/>
      <c r="BEP35" s="254"/>
      <c r="BEQ35" s="254"/>
      <c r="BER35" s="254"/>
      <c r="BES35" s="254"/>
      <c r="BET35" s="254"/>
      <c r="BEU35" s="254"/>
      <c r="BEV35" s="254"/>
      <c r="BEW35" s="254"/>
      <c r="BEX35" s="254"/>
      <c r="BEY35" s="254"/>
      <c r="BEZ35" s="254"/>
      <c r="BFA35" s="254"/>
      <c r="BFB35" s="254"/>
      <c r="BFC35" s="254"/>
      <c r="BFD35" s="254"/>
      <c r="BFE35" s="254"/>
      <c r="BFF35" s="254"/>
      <c r="BFG35" s="254"/>
      <c r="BFH35" s="254"/>
      <c r="BFI35" s="254"/>
      <c r="BFJ35" s="254"/>
      <c r="BFK35" s="254"/>
      <c r="BFL35" s="254"/>
      <c r="BFM35" s="254"/>
      <c r="BFN35" s="254"/>
      <c r="BFO35" s="254"/>
      <c r="BFP35" s="254"/>
      <c r="BFQ35" s="254"/>
      <c r="BFR35" s="254"/>
      <c r="BFS35" s="254"/>
      <c r="BFT35" s="254"/>
      <c r="BFU35" s="254"/>
      <c r="BFV35" s="254"/>
      <c r="BFW35" s="254"/>
      <c r="BFX35" s="254"/>
      <c r="BFY35" s="254"/>
      <c r="BFZ35" s="254"/>
      <c r="BGA35" s="254"/>
      <c r="BGB35" s="254"/>
      <c r="BGC35" s="254"/>
      <c r="BGD35" s="254"/>
      <c r="BGE35" s="254"/>
      <c r="BGF35" s="254"/>
      <c r="BGG35" s="254"/>
      <c r="BGH35" s="254"/>
      <c r="BGI35" s="254"/>
      <c r="BGJ35" s="254"/>
      <c r="BGK35" s="254"/>
      <c r="BGL35" s="254"/>
      <c r="BGM35" s="254"/>
      <c r="BGN35" s="254"/>
      <c r="BGO35" s="254"/>
      <c r="BGP35" s="254"/>
      <c r="BGQ35" s="254"/>
      <c r="BGR35" s="254"/>
      <c r="BGS35" s="254"/>
      <c r="BGT35" s="254"/>
      <c r="BGU35" s="254"/>
      <c r="BGV35" s="254"/>
      <c r="BGW35" s="254"/>
      <c r="BGX35" s="254"/>
      <c r="BGY35" s="254"/>
      <c r="BGZ35" s="254"/>
      <c r="BHA35" s="254"/>
      <c r="BHB35" s="254"/>
      <c r="BHC35" s="254"/>
      <c r="BHD35" s="254"/>
      <c r="BHE35" s="254"/>
      <c r="BHF35" s="254"/>
      <c r="BHG35" s="254"/>
      <c r="BHH35" s="254"/>
      <c r="BHI35" s="254"/>
      <c r="BHJ35" s="254"/>
      <c r="BHK35" s="254"/>
      <c r="BHL35" s="254"/>
      <c r="BHM35" s="254"/>
      <c r="BHN35" s="254"/>
      <c r="BHO35" s="254"/>
      <c r="BHP35" s="254"/>
      <c r="BHQ35" s="254"/>
      <c r="BHR35" s="254"/>
      <c r="BHS35" s="254"/>
      <c r="BHT35" s="254"/>
      <c r="BHU35" s="254"/>
      <c r="BHV35" s="254"/>
      <c r="BHW35" s="254"/>
      <c r="BHX35" s="254"/>
      <c r="BHY35" s="254"/>
      <c r="BHZ35" s="254"/>
      <c r="BIA35" s="254"/>
      <c r="BIB35" s="254"/>
      <c r="BIC35" s="254"/>
      <c r="BID35" s="254"/>
      <c r="BIE35" s="254"/>
      <c r="BIF35" s="254"/>
      <c r="BIG35" s="254"/>
      <c r="BIH35" s="254"/>
      <c r="BII35" s="254"/>
      <c r="BIJ35" s="254"/>
      <c r="BIK35" s="254"/>
      <c r="BIL35" s="254"/>
      <c r="BIM35" s="254"/>
      <c r="BIN35" s="254"/>
      <c r="BIO35" s="254"/>
      <c r="BIP35" s="254"/>
      <c r="BIQ35" s="254"/>
      <c r="BIR35" s="254"/>
      <c r="BIS35" s="254"/>
      <c r="BIT35" s="254"/>
      <c r="BIU35" s="254"/>
      <c r="BIV35" s="254"/>
      <c r="BIW35" s="254"/>
      <c r="BIX35" s="254"/>
      <c r="BIY35" s="254"/>
      <c r="BIZ35" s="254"/>
      <c r="BJA35" s="254"/>
      <c r="BJB35" s="254"/>
      <c r="BJC35" s="254"/>
      <c r="BJD35" s="254"/>
      <c r="BJE35" s="254"/>
      <c r="BJF35" s="254"/>
      <c r="BJG35" s="254"/>
      <c r="BJH35" s="254"/>
      <c r="BJI35" s="254"/>
      <c r="BJJ35" s="254"/>
      <c r="BJK35" s="254"/>
      <c r="BJL35" s="254"/>
      <c r="BJM35" s="254"/>
      <c r="BJN35" s="254"/>
      <c r="BJO35" s="254"/>
      <c r="BJP35" s="254"/>
      <c r="BJQ35" s="254"/>
      <c r="BJR35" s="254"/>
      <c r="BJS35" s="254"/>
      <c r="BJT35" s="254"/>
      <c r="BJU35" s="254"/>
      <c r="BJV35" s="254"/>
      <c r="BJW35" s="254"/>
      <c r="BJX35" s="254"/>
      <c r="BJY35" s="254"/>
      <c r="BJZ35" s="254"/>
      <c r="BKA35" s="254"/>
      <c r="BKB35" s="254"/>
      <c r="BKC35" s="254"/>
      <c r="BKD35" s="254"/>
      <c r="BKE35" s="254"/>
      <c r="BKF35" s="254"/>
      <c r="BKG35" s="254"/>
      <c r="BKH35" s="254"/>
      <c r="BKI35" s="254"/>
      <c r="BKJ35" s="254"/>
      <c r="BKK35" s="254"/>
      <c r="BKL35" s="254"/>
      <c r="BKM35" s="254"/>
      <c r="BKN35" s="254"/>
      <c r="BKO35" s="254"/>
      <c r="BKP35" s="254"/>
      <c r="BKQ35" s="254"/>
      <c r="BKR35" s="254"/>
      <c r="BKS35" s="254"/>
      <c r="BKT35" s="254"/>
      <c r="BKU35" s="254"/>
      <c r="BKV35" s="254"/>
      <c r="BKW35" s="254"/>
      <c r="BKX35" s="254"/>
      <c r="BKY35" s="254"/>
      <c r="BKZ35" s="254"/>
      <c r="BLA35" s="254"/>
      <c r="BLB35" s="254"/>
      <c r="BLC35" s="254"/>
      <c r="BLD35" s="254"/>
      <c r="BLE35" s="254"/>
      <c r="BLF35" s="254"/>
      <c r="BLG35" s="254"/>
      <c r="BLH35" s="254"/>
      <c r="BLI35" s="254"/>
      <c r="BLJ35" s="254"/>
      <c r="BLK35" s="254"/>
      <c r="BLL35" s="254"/>
      <c r="BLM35" s="254"/>
      <c r="BLN35" s="254"/>
      <c r="BLO35" s="254"/>
      <c r="BLP35" s="254"/>
      <c r="BLQ35" s="254"/>
      <c r="BLR35" s="254"/>
      <c r="BLS35" s="254"/>
      <c r="BLT35" s="254"/>
      <c r="BLU35" s="254"/>
      <c r="BLV35" s="254"/>
      <c r="BLW35" s="254"/>
      <c r="BLX35" s="254"/>
      <c r="BLY35" s="254"/>
      <c r="BLZ35" s="254"/>
      <c r="BMA35" s="254"/>
      <c r="BMB35" s="254"/>
      <c r="BMC35" s="254"/>
      <c r="BMD35" s="254"/>
      <c r="BME35" s="254"/>
      <c r="BMF35" s="254"/>
      <c r="BMG35" s="254"/>
      <c r="BMH35" s="254"/>
      <c r="BMI35" s="254"/>
      <c r="BMJ35" s="254"/>
      <c r="BMK35" s="254"/>
      <c r="BML35" s="254"/>
      <c r="BMM35" s="254"/>
      <c r="BMN35" s="254"/>
      <c r="BMO35" s="254"/>
      <c r="BMP35" s="254"/>
      <c r="BMQ35" s="254"/>
      <c r="BMR35" s="254"/>
      <c r="BMS35" s="254"/>
      <c r="BMT35" s="254"/>
      <c r="BMU35" s="254"/>
      <c r="BMV35" s="254"/>
      <c r="BMW35" s="254"/>
      <c r="BMX35" s="254"/>
      <c r="BMY35" s="254"/>
      <c r="BMZ35" s="254"/>
      <c r="BNA35" s="254"/>
      <c r="BNB35" s="254"/>
      <c r="BNC35" s="254"/>
      <c r="BND35" s="254"/>
      <c r="BNE35" s="254"/>
      <c r="BNF35" s="254"/>
      <c r="BNG35" s="254"/>
      <c r="BNH35" s="254"/>
      <c r="BNI35" s="254"/>
      <c r="BNJ35" s="254"/>
      <c r="BNK35" s="254"/>
      <c r="BNL35" s="254"/>
      <c r="BNM35" s="254"/>
      <c r="BNN35" s="254"/>
      <c r="BNO35" s="254"/>
      <c r="BNP35" s="254"/>
      <c r="BNQ35" s="254"/>
      <c r="BNR35" s="254"/>
      <c r="BNS35" s="254"/>
      <c r="BNT35" s="254"/>
      <c r="BNU35" s="254"/>
      <c r="BNV35" s="254"/>
      <c r="BNW35" s="254"/>
      <c r="BNX35" s="254"/>
      <c r="BNY35" s="254"/>
      <c r="BNZ35" s="254"/>
      <c r="BOA35" s="254"/>
      <c r="BOB35" s="254"/>
      <c r="BOC35" s="254"/>
      <c r="BOD35" s="254"/>
      <c r="BOE35" s="254"/>
      <c r="BOF35" s="254"/>
      <c r="BOG35" s="254"/>
      <c r="BOH35" s="254"/>
      <c r="BOI35" s="254"/>
      <c r="BOJ35" s="254"/>
      <c r="BOK35" s="254"/>
      <c r="BOL35" s="254"/>
      <c r="BOM35" s="254"/>
      <c r="BON35" s="254"/>
      <c r="BOO35" s="254"/>
      <c r="BOP35" s="254"/>
      <c r="BOQ35" s="254"/>
      <c r="BOR35" s="254"/>
      <c r="BOS35" s="254"/>
      <c r="BOT35" s="254"/>
      <c r="BOU35" s="254"/>
      <c r="BOV35" s="254"/>
      <c r="BOW35" s="254"/>
      <c r="BOX35" s="254"/>
      <c r="BOY35" s="254"/>
      <c r="BOZ35" s="254"/>
      <c r="BPA35" s="254"/>
      <c r="BPB35" s="254"/>
      <c r="BPC35" s="254"/>
      <c r="BPD35" s="254"/>
      <c r="BPE35" s="254"/>
      <c r="BPF35" s="254"/>
      <c r="BPG35" s="254"/>
      <c r="BPH35" s="254"/>
      <c r="BPI35" s="254"/>
      <c r="BPJ35" s="254"/>
      <c r="BPK35" s="254"/>
      <c r="BPL35" s="254"/>
      <c r="BPM35" s="254"/>
      <c r="BPN35" s="254"/>
      <c r="BPO35" s="254"/>
      <c r="BPP35" s="254"/>
      <c r="BPQ35" s="254"/>
      <c r="BPR35" s="254"/>
      <c r="BPS35" s="254"/>
      <c r="BPT35" s="254"/>
      <c r="BPU35" s="254"/>
      <c r="BPV35" s="254"/>
      <c r="BPW35" s="254"/>
      <c r="BPX35" s="254"/>
      <c r="BPY35" s="254"/>
      <c r="BPZ35" s="254"/>
      <c r="BQA35" s="254"/>
      <c r="BQB35" s="254"/>
      <c r="BQC35" s="254"/>
      <c r="BQD35" s="254"/>
      <c r="BQE35" s="254"/>
      <c r="BQF35" s="254"/>
      <c r="BQG35" s="254"/>
      <c r="BQH35" s="254"/>
      <c r="BQI35" s="254"/>
      <c r="BQJ35" s="254"/>
      <c r="BQK35" s="254"/>
      <c r="BQL35" s="254"/>
      <c r="BQM35" s="254"/>
      <c r="BQN35" s="254"/>
      <c r="BQO35" s="254"/>
      <c r="BQP35" s="254"/>
      <c r="BQQ35" s="254"/>
      <c r="BQR35" s="254"/>
      <c r="BQS35" s="254"/>
      <c r="BQT35" s="254"/>
      <c r="BQU35" s="254"/>
      <c r="BQV35" s="254"/>
      <c r="BQW35" s="254"/>
      <c r="BQX35" s="254"/>
      <c r="BQY35" s="254"/>
      <c r="BQZ35" s="254"/>
      <c r="BRA35" s="254"/>
      <c r="BRB35" s="254"/>
      <c r="BRC35" s="254"/>
      <c r="BRD35" s="254"/>
      <c r="BRE35" s="254"/>
      <c r="BRF35" s="254"/>
      <c r="BRG35" s="254"/>
      <c r="BRH35" s="254"/>
      <c r="BRI35" s="254"/>
      <c r="BRJ35" s="254"/>
      <c r="BRK35" s="254"/>
      <c r="BRL35" s="254"/>
      <c r="BRM35" s="254"/>
      <c r="BRN35" s="254"/>
      <c r="BRO35" s="254"/>
      <c r="BRP35" s="254"/>
      <c r="BRQ35" s="254"/>
      <c r="BRR35" s="254"/>
      <c r="BRS35" s="254"/>
      <c r="BRT35" s="254"/>
      <c r="BRU35" s="254"/>
      <c r="BRV35" s="254"/>
      <c r="BRW35" s="254"/>
      <c r="BRX35" s="254"/>
      <c r="BRY35" s="254"/>
      <c r="BRZ35" s="254"/>
      <c r="BSA35" s="254"/>
      <c r="BSB35" s="254"/>
      <c r="BSC35" s="254"/>
      <c r="BSD35" s="254"/>
      <c r="BSE35" s="254"/>
      <c r="BSF35" s="254"/>
      <c r="BSG35" s="254"/>
      <c r="BSH35" s="254"/>
      <c r="BSI35" s="254"/>
      <c r="BSJ35" s="254"/>
      <c r="BSK35" s="254"/>
      <c r="BSL35" s="254"/>
      <c r="BSM35" s="254"/>
      <c r="BSN35" s="254"/>
      <c r="BSO35" s="254"/>
      <c r="BSP35" s="254"/>
      <c r="BSQ35" s="254"/>
      <c r="BSR35" s="254"/>
      <c r="BSS35" s="254"/>
      <c r="BST35" s="254"/>
      <c r="BSU35" s="254"/>
      <c r="BSV35" s="254"/>
      <c r="BSW35" s="254"/>
      <c r="BSX35" s="254"/>
      <c r="BSY35" s="254"/>
      <c r="BSZ35" s="254"/>
      <c r="BTA35" s="254"/>
      <c r="BTB35" s="254"/>
      <c r="BTC35" s="254"/>
      <c r="BTD35" s="254"/>
      <c r="BTE35" s="254"/>
      <c r="BTF35" s="254"/>
      <c r="BTG35" s="254"/>
      <c r="BTH35" s="254"/>
      <c r="BTI35" s="254"/>
      <c r="BTJ35" s="254"/>
      <c r="BTK35" s="254"/>
      <c r="BTL35" s="254"/>
      <c r="BTM35" s="254"/>
      <c r="BTN35" s="254"/>
      <c r="BTO35" s="254"/>
      <c r="BTP35" s="254"/>
      <c r="BTQ35" s="254"/>
      <c r="BTR35" s="254"/>
      <c r="BTS35" s="254"/>
      <c r="BTT35" s="254"/>
      <c r="BTU35" s="254"/>
      <c r="BTV35" s="254"/>
      <c r="BTW35" s="254"/>
      <c r="BTX35" s="254"/>
      <c r="BTY35" s="254"/>
      <c r="BTZ35" s="254"/>
      <c r="BUA35" s="254"/>
      <c r="BUB35" s="254"/>
      <c r="BUC35" s="254"/>
      <c r="BUD35" s="254"/>
      <c r="BUE35" s="254"/>
      <c r="BUF35" s="254"/>
      <c r="BUG35" s="254"/>
      <c r="BUH35" s="254"/>
      <c r="BUI35" s="254"/>
      <c r="BUJ35" s="254"/>
      <c r="BUK35" s="254"/>
      <c r="BUL35" s="254"/>
      <c r="BUM35" s="254"/>
      <c r="BUN35" s="254"/>
      <c r="BUO35" s="254"/>
      <c r="BUP35" s="254"/>
      <c r="BUQ35" s="254"/>
      <c r="BUR35" s="254"/>
      <c r="BUS35" s="254"/>
      <c r="BUT35" s="254"/>
      <c r="BUU35" s="254"/>
      <c r="BUV35" s="254"/>
      <c r="BUW35" s="254"/>
      <c r="BUX35" s="254"/>
      <c r="BUY35" s="254"/>
      <c r="BUZ35" s="254"/>
      <c r="BVA35" s="254"/>
      <c r="BVB35" s="254"/>
      <c r="BVC35" s="254"/>
      <c r="BVD35" s="254"/>
      <c r="BVE35" s="254"/>
      <c r="BVF35" s="254"/>
      <c r="BVG35" s="254"/>
      <c r="BVH35" s="254"/>
      <c r="BVI35" s="254"/>
      <c r="BVJ35" s="254"/>
      <c r="BVK35" s="254"/>
      <c r="BVL35" s="254"/>
      <c r="BVM35" s="254"/>
      <c r="BVN35" s="254"/>
      <c r="BVO35" s="254"/>
      <c r="BVP35" s="254"/>
      <c r="BVQ35" s="254"/>
      <c r="BVR35" s="254"/>
      <c r="BVS35" s="254"/>
      <c r="BVT35" s="254"/>
      <c r="BVU35" s="254"/>
      <c r="BVV35" s="254"/>
      <c r="BVW35" s="254"/>
      <c r="BVX35" s="254"/>
      <c r="BVY35" s="254"/>
      <c r="BVZ35" s="254"/>
      <c r="BWA35" s="254"/>
      <c r="BWB35" s="254"/>
      <c r="BWC35" s="254"/>
      <c r="BWD35" s="254"/>
      <c r="BWE35" s="254"/>
      <c r="BWF35" s="254"/>
      <c r="BWG35" s="254"/>
      <c r="BWH35" s="254"/>
      <c r="BWI35" s="254"/>
      <c r="BWJ35" s="254"/>
      <c r="BWK35" s="254"/>
      <c r="BWL35" s="254"/>
      <c r="BWM35" s="254"/>
      <c r="BWN35" s="254"/>
      <c r="BWO35" s="254"/>
      <c r="BWP35" s="254"/>
      <c r="BWQ35" s="254"/>
      <c r="BWR35" s="254"/>
      <c r="BWS35" s="254"/>
      <c r="BWT35" s="254"/>
      <c r="BWU35" s="254"/>
      <c r="BWV35" s="254"/>
      <c r="BWW35" s="254"/>
      <c r="BWX35" s="254"/>
      <c r="BWY35" s="254"/>
      <c r="BWZ35" s="254"/>
      <c r="BXA35" s="254"/>
      <c r="BXB35" s="254"/>
      <c r="BXC35" s="254"/>
      <c r="BXD35" s="254"/>
      <c r="BXE35" s="254"/>
      <c r="BXF35" s="254"/>
      <c r="BXG35" s="254"/>
      <c r="BXH35" s="254"/>
      <c r="BXI35" s="254"/>
      <c r="BXJ35" s="254"/>
      <c r="BXK35" s="254"/>
      <c r="BXL35" s="254"/>
      <c r="BXM35" s="254"/>
      <c r="BXN35" s="254"/>
      <c r="BXO35" s="254"/>
      <c r="BXP35" s="254"/>
      <c r="BXQ35" s="254"/>
      <c r="BXR35" s="254"/>
      <c r="BXS35" s="254"/>
      <c r="BXT35" s="254"/>
      <c r="BXU35" s="254"/>
      <c r="BXV35" s="254"/>
      <c r="BXW35" s="254"/>
      <c r="BXX35" s="254"/>
      <c r="BXY35" s="254"/>
      <c r="BXZ35" s="254"/>
      <c r="BYA35" s="254"/>
      <c r="BYB35" s="254"/>
      <c r="BYC35" s="254"/>
      <c r="BYD35" s="254"/>
      <c r="BYE35" s="254"/>
      <c r="BYF35" s="254"/>
      <c r="BYG35" s="254"/>
      <c r="BYH35" s="254"/>
      <c r="BYI35" s="254"/>
      <c r="BYJ35" s="254"/>
      <c r="BYK35" s="254"/>
      <c r="BYL35" s="254"/>
      <c r="BYM35" s="254"/>
      <c r="BYN35" s="254"/>
      <c r="BYO35" s="254"/>
      <c r="BYP35" s="254"/>
      <c r="BYQ35" s="254"/>
      <c r="BYR35" s="254"/>
      <c r="BYS35" s="254"/>
      <c r="BYT35" s="254"/>
      <c r="BYU35" s="254"/>
      <c r="BYV35" s="254"/>
      <c r="BYW35" s="254"/>
      <c r="BYX35" s="254"/>
      <c r="BYY35" s="254"/>
      <c r="BYZ35" s="254"/>
      <c r="BZA35" s="254"/>
      <c r="BZB35" s="254"/>
      <c r="BZC35" s="254"/>
      <c r="BZD35" s="254"/>
      <c r="BZE35" s="254"/>
      <c r="BZF35" s="254"/>
      <c r="BZG35" s="254"/>
      <c r="BZH35" s="254"/>
      <c r="BZI35" s="254"/>
      <c r="BZJ35" s="254"/>
      <c r="BZK35" s="254"/>
      <c r="BZL35" s="254"/>
      <c r="BZM35" s="254"/>
      <c r="BZN35" s="254"/>
      <c r="BZO35" s="254"/>
      <c r="BZP35" s="254"/>
      <c r="BZQ35" s="254"/>
      <c r="BZR35" s="254"/>
      <c r="BZS35" s="254"/>
      <c r="BZT35" s="254"/>
      <c r="BZU35" s="254"/>
      <c r="BZV35" s="254"/>
      <c r="BZW35" s="254"/>
      <c r="BZX35" s="254"/>
      <c r="BZY35" s="254"/>
      <c r="BZZ35" s="254"/>
      <c r="CAA35" s="254"/>
      <c r="CAB35" s="254"/>
      <c r="CAC35" s="254"/>
      <c r="CAD35" s="254"/>
      <c r="CAE35" s="254"/>
      <c r="CAF35" s="254"/>
      <c r="CAG35" s="254"/>
      <c r="CAH35" s="254"/>
      <c r="CAI35" s="254"/>
      <c r="CAJ35" s="254"/>
      <c r="CAK35" s="254"/>
      <c r="CAL35" s="254"/>
      <c r="CAM35" s="254"/>
      <c r="CAN35" s="254"/>
      <c r="CAO35" s="254"/>
      <c r="CAP35" s="254"/>
      <c r="CAQ35" s="254"/>
      <c r="CAR35" s="254"/>
      <c r="CAS35" s="254"/>
      <c r="CAT35" s="254"/>
      <c r="CAU35" s="254"/>
      <c r="CAV35" s="254"/>
      <c r="CAW35" s="254"/>
      <c r="CAX35" s="254"/>
      <c r="CAY35" s="254"/>
      <c r="CAZ35" s="254"/>
      <c r="CBA35" s="254"/>
      <c r="CBB35" s="254"/>
      <c r="CBC35" s="254"/>
      <c r="CBD35" s="254"/>
      <c r="CBE35" s="254"/>
      <c r="CBF35" s="254"/>
      <c r="CBG35" s="254"/>
      <c r="CBH35" s="254"/>
      <c r="CBI35" s="254"/>
      <c r="CBJ35" s="254"/>
      <c r="CBK35" s="254"/>
      <c r="CBL35" s="254"/>
      <c r="CBM35" s="254"/>
      <c r="CBN35" s="254"/>
      <c r="CBO35" s="254"/>
      <c r="CBP35" s="254"/>
      <c r="CBQ35" s="254"/>
      <c r="CBR35" s="254"/>
      <c r="CBS35" s="254"/>
      <c r="CBT35" s="254"/>
      <c r="CBU35" s="254"/>
      <c r="CBV35" s="254"/>
      <c r="CBW35" s="254"/>
      <c r="CBX35" s="254"/>
      <c r="CBY35" s="254"/>
      <c r="CBZ35" s="254"/>
      <c r="CCA35" s="254"/>
      <c r="CCB35" s="254"/>
      <c r="CCC35" s="254"/>
      <c r="CCD35" s="254"/>
      <c r="CCE35" s="254"/>
      <c r="CCF35" s="254"/>
      <c r="CCG35" s="254"/>
      <c r="CCH35" s="254"/>
      <c r="CCI35" s="254"/>
      <c r="CCJ35" s="254"/>
      <c r="CCK35" s="254"/>
      <c r="CCL35" s="254"/>
      <c r="CCM35" s="254"/>
      <c r="CCN35" s="254"/>
      <c r="CCO35" s="254"/>
      <c r="CCP35" s="254"/>
      <c r="CCQ35" s="254"/>
      <c r="CCR35" s="254"/>
      <c r="CCS35" s="254"/>
      <c r="CCT35" s="254"/>
      <c r="CCU35" s="254"/>
      <c r="CCV35" s="254"/>
      <c r="CCW35" s="254"/>
      <c r="CCX35" s="254"/>
      <c r="CCY35" s="254"/>
      <c r="CCZ35" s="254"/>
      <c r="CDA35" s="254"/>
      <c r="CDB35" s="254"/>
      <c r="CDC35" s="254"/>
      <c r="CDD35" s="254"/>
      <c r="CDE35" s="254"/>
      <c r="CDF35" s="254"/>
      <c r="CDG35" s="254"/>
      <c r="CDH35" s="254"/>
      <c r="CDI35" s="254"/>
      <c r="CDJ35" s="254"/>
      <c r="CDK35" s="254"/>
      <c r="CDL35" s="254"/>
      <c r="CDM35" s="254"/>
      <c r="CDN35" s="254"/>
      <c r="CDO35" s="254"/>
      <c r="CDP35" s="254"/>
      <c r="CDQ35" s="254"/>
      <c r="CDR35" s="254"/>
      <c r="CDS35" s="254"/>
      <c r="CDT35" s="254"/>
      <c r="CDU35" s="254"/>
      <c r="CDV35" s="254"/>
      <c r="CDW35" s="254"/>
      <c r="CDX35" s="254"/>
      <c r="CDY35" s="254"/>
      <c r="CDZ35" s="254"/>
      <c r="CEA35" s="254"/>
      <c r="CEB35" s="254"/>
      <c r="CEC35" s="254"/>
      <c r="CED35" s="254"/>
      <c r="CEE35" s="254"/>
      <c r="CEF35" s="254"/>
      <c r="CEG35" s="254"/>
      <c r="CEH35" s="254"/>
      <c r="CEI35" s="254"/>
      <c r="CEJ35" s="254"/>
      <c r="CEK35" s="254"/>
      <c r="CEL35" s="254"/>
      <c r="CEM35" s="254"/>
      <c r="CEN35" s="254"/>
      <c r="CEO35" s="254"/>
      <c r="CEP35" s="254"/>
      <c r="CEQ35" s="254"/>
      <c r="CER35" s="254"/>
      <c r="CES35" s="254"/>
      <c r="CET35" s="254"/>
      <c r="CEU35" s="254"/>
      <c r="CEV35" s="254"/>
      <c r="CEW35" s="254"/>
      <c r="CEX35" s="254"/>
      <c r="CEY35" s="254"/>
      <c r="CEZ35" s="254"/>
      <c r="CFA35" s="254"/>
      <c r="CFB35" s="254"/>
      <c r="CFC35" s="254"/>
      <c r="CFD35" s="254"/>
      <c r="CFE35" s="254"/>
      <c r="CFF35" s="254"/>
      <c r="CFG35" s="254"/>
      <c r="CFH35" s="254"/>
      <c r="CFI35" s="254"/>
      <c r="CFJ35" s="254"/>
      <c r="CFK35" s="254"/>
      <c r="CFL35" s="254"/>
      <c r="CFM35" s="254"/>
      <c r="CFN35" s="254"/>
      <c r="CFO35" s="254"/>
      <c r="CFP35" s="254"/>
      <c r="CFQ35" s="254"/>
      <c r="CFR35" s="254"/>
      <c r="CFS35" s="254"/>
      <c r="CFT35" s="254"/>
      <c r="CFU35" s="254"/>
      <c r="CFV35" s="254"/>
      <c r="CFW35" s="254"/>
      <c r="CFX35" s="254"/>
      <c r="CFY35" s="254"/>
      <c r="CFZ35" s="254"/>
      <c r="CGA35" s="254"/>
      <c r="CGB35" s="254"/>
      <c r="CGC35" s="254"/>
      <c r="CGD35" s="254"/>
      <c r="CGE35" s="254"/>
      <c r="CGF35" s="254"/>
      <c r="CGG35" s="254"/>
      <c r="CGH35" s="254"/>
      <c r="CGI35" s="254"/>
      <c r="CGJ35" s="254"/>
      <c r="CGK35" s="254"/>
      <c r="CGL35" s="254"/>
      <c r="CGM35" s="254"/>
      <c r="CGN35" s="254"/>
      <c r="CGO35" s="254"/>
      <c r="CGP35" s="254"/>
      <c r="CGQ35" s="254"/>
      <c r="CGR35" s="254"/>
      <c r="CGS35" s="254"/>
      <c r="CGT35" s="254"/>
      <c r="CGU35" s="254"/>
      <c r="CGV35" s="254"/>
      <c r="CGW35" s="254"/>
      <c r="CGX35" s="254"/>
      <c r="CGY35" s="254"/>
      <c r="CGZ35" s="254"/>
      <c r="CHA35" s="254"/>
      <c r="CHB35" s="254"/>
      <c r="CHC35" s="254"/>
      <c r="CHD35" s="254"/>
      <c r="CHE35" s="254"/>
      <c r="CHF35" s="254"/>
      <c r="CHG35" s="254"/>
      <c r="CHH35" s="254"/>
      <c r="CHI35" s="254"/>
      <c r="CHJ35" s="254"/>
      <c r="CHK35" s="254"/>
      <c r="CHL35" s="254"/>
      <c r="CHM35" s="254"/>
      <c r="CHN35" s="254"/>
      <c r="CHO35" s="254"/>
      <c r="CHP35" s="254"/>
      <c r="CHQ35" s="254"/>
      <c r="CHR35" s="254"/>
      <c r="CHS35" s="254"/>
      <c r="CHT35" s="254"/>
      <c r="CHU35" s="254"/>
      <c r="CHV35" s="254"/>
      <c r="CHW35" s="254"/>
      <c r="CHX35" s="254"/>
      <c r="CHY35" s="254"/>
      <c r="CHZ35" s="254"/>
      <c r="CIA35" s="254"/>
      <c r="CIB35" s="254"/>
      <c r="CIC35" s="254"/>
      <c r="CID35" s="254"/>
      <c r="CIE35" s="254"/>
      <c r="CIF35" s="254"/>
      <c r="CIG35" s="254"/>
      <c r="CIH35" s="254"/>
      <c r="CII35" s="254"/>
      <c r="CIJ35" s="254"/>
      <c r="CIK35" s="254"/>
      <c r="CIL35" s="254"/>
      <c r="CIM35" s="254"/>
      <c r="CIN35" s="254"/>
      <c r="CIO35" s="254"/>
      <c r="CIP35" s="254"/>
      <c r="CIQ35" s="254"/>
      <c r="CIR35" s="254"/>
      <c r="CIS35" s="254"/>
      <c r="CIT35" s="254"/>
      <c r="CIU35" s="254"/>
      <c r="CIV35" s="254"/>
      <c r="CIW35" s="254"/>
      <c r="CIX35" s="254"/>
      <c r="CIY35" s="254"/>
      <c r="CIZ35" s="254"/>
      <c r="CJA35" s="254"/>
      <c r="CJB35" s="254"/>
      <c r="CJC35" s="254"/>
      <c r="CJD35" s="254"/>
      <c r="CJE35" s="254"/>
      <c r="CJF35" s="254"/>
      <c r="CJG35" s="254"/>
      <c r="CJH35" s="254"/>
      <c r="CJI35" s="254"/>
      <c r="CJJ35" s="254"/>
      <c r="CJK35" s="254"/>
      <c r="CJL35" s="254"/>
      <c r="CJM35" s="254"/>
      <c r="CJN35" s="254"/>
      <c r="CJO35" s="254"/>
      <c r="CJP35" s="254"/>
      <c r="CJQ35" s="254"/>
      <c r="CJR35" s="254"/>
      <c r="CJS35" s="254"/>
      <c r="CJT35" s="254"/>
      <c r="CJU35" s="254"/>
      <c r="CJV35" s="254"/>
      <c r="CJW35" s="254"/>
      <c r="CJX35" s="254"/>
      <c r="CJY35" s="254"/>
      <c r="CJZ35" s="254"/>
      <c r="CKA35" s="254"/>
      <c r="CKB35" s="254"/>
      <c r="CKC35" s="254"/>
      <c r="CKD35" s="254"/>
      <c r="CKE35" s="254"/>
      <c r="CKF35" s="254"/>
      <c r="CKG35" s="254"/>
      <c r="CKH35" s="254"/>
      <c r="CKI35" s="254"/>
      <c r="CKJ35" s="254"/>
      <c r="CKK35" s="254"/>
      <c r="CKL35" s="254"/>
      <c r="CKM35" s="254"/>
      <c r="CKN35" s="254"/>
      <c r="CKO35" s="254"/>
      <c r="CKP35" s="254"/>
      <c r="CKQ35" s="254"/>
      <c r="CKR35" s="254"/>
      <c r="CKS35" s="254"/>
      <c r="CKT35" s="254"/>
      <c r="CKU35" s="254"/>
      <c r="CKV35" s="254"/>
      <c r="CKW35" s="254"/>
      <c r="CKX35" s="254"/>
      <c r="CKY35" s="254"/>
      <c r="CKZ35" s="254"/>
      <c r="CLA35" s="254"/>
      <c r="CLB35" s="254"/>
      <c r="CLC35" s="254"/>
      <c r="CLD35" s="254"/>
      <c r="CLE35" s="254"/>
      <c r="CLF35" s="254"/>
      <c r="CLG35" s="254"/>
      <c r="CLH35" s="254"/>
      <c r="CLI35" s="254"/>
      <c r="CLJ35" s="254"/>
      <c r="CLK35" s="254"/>
      <c r="CLL35" s="254"/>
      <c r="CLM35" s="254"/>
      <c r="CLN35" s="254"/>
      <c r="CLO35" s="254"/>
      <c r="CLP35" s="254"/>
      <c r="CLQ35" s="254"/>
      <c r="CLR35" s="254"/>
      <c r="CLS35" s="254"/>
      <c r="CLT35" s="254"/>
      <c r="CLU35" s="254"/>
      <c r="CLV35" s="254"/>
      <c r="CLW35" s="254"/>
      <c r="CLX35" s="254"/>
      <c r="CLY35" s="254"/>
      <c r="CLZ35" s="254"/>
      <c r="CMA35" s="254"/>
      <c r="CMB35" s="254"/>
      <c r="CMC35" s="254"/>
      <c r="CMD35" s="254"/>
      <c r="CME35" s="254"/>
      <c r="CMF35" s="254"/>
      <c r="CMG35" s="254"/>
      <c r="CMH35" s="254"/>
      <c r="CMI35" s="254"/>
      <c r="CMJ35" s="254"/>
      <c r="CMK35" s="254"/>
      <c r="CML35" s="254"/>
      <c r="CMM35" s="254"/>
      <c r="CMN35" s="254"/>
      <c r="CMO35" s="254"/>
      <c r="CMP35" s="254"/>
      <c r="CMQ35" s="254"/>
      <c r="CMR35" s="254"/>
      <c r="CMS35" s="254"/>
      <c r="CMT35" s="254"/>
      <c r="CMU35" s="254"/>
      <c r="CMV35" s="254"/>
      <c r="CMW35" s="254"/>
      <c r="CMX35" s="254"/>
      <c r="CMY35" s="254"/>
      <c r="CMZ35" s="254"/>
      <c r="CNA35" s="254"/>
      <c r="CNB35" s="254"/>
      <c r="CNC35" s="254"/>
      <c r="CND35" s="254"/>
      <c r="CNE35" s="254"/>
      <c r="CNF35" s="254"/>
      <c r="CNG35" s="254"/>
      <c r="CNH35" s="254"/>
      <c r="CNI35" s="254"/>
      <c r="CNJ35" s="254"/>
      <c r="CNK35" s="254"/>
      <c r="CNL35" s="254"/>
      <c r="CNM35" s="254"/>
      <c r="CNN35" s="254"/>
      <c r="CNO35" s="254"/>
      <c r="CNP35" s="254"/>
      <c r="CNQ35" s="254"/>
      <c r="CNR35" s="254"/>
      <c r="CNS35" s="254"/>
      <c r="CNT35" s="254"/>
      <c r="CNU35" s="254"/>
      <c r="CNV35" s="254"/>
      <c r="CNW35" s="254"/>
      <c r="CNX35" s="254"/>
      <c r="CNY35" s="254"/>
      <c r="CNZ35" s="254"/>
      <c r="COA35" s="254"/>
      <c r="COB35" s="254"/>
      <c r="COC35" s="254"/>
      <c r="COD35" s="254"/>
      <c r="COE35" s="254"/>
      <c r="COF35" s="254"/>
      <c r="COG35" s="254"/>
      <c r="COH35" s="254"/>
      <c r="COI35" s="254"/>
      <c r="COJ35" s="254"/>
      <c r="COK35" s="254"/>
      <c r="COL35" s="254"/>
      <c r="COM35" s="254"/>
      <c r="CON35" s="254"/>
      <c r="COO35" s="254"/>
      <c r="COP35" s="254"/>
      <c r="COQ35" s="254"/>
      <c r="COR35" s="254"/>
      <c r="COS35" s="254"/>
      <c r="COT35" s="254"/>
      <c r="COU35" s="254"/>
      <c r="COV35" s="254"/>
      <c r="COW35" s="254"/>
      <c r="COX35" s="254"/>
      <c r="COY35" s="254"/>
      <c r="COZ35" s="254"/>
      <c r="CPA35" s="254"/>
      <c r="CPB35" s="254"/>
      <c r="CPC35" s="254"/>
      <c r="CPD35" s="254"/>
      <c r="CPE35" s="254"/>
      <c r="CPF35" s="254"/>
      <c r="CPG35" s="254"/>
      <c r="CPH35" s="254"/>
      <c r="CPI35" s="254"/>
      <c r="CPJ35" s="254"/>
      <c r="CPK35" s="254"/>
      <c r="CPL35" s="254"/>
      <c r="CPM35" s="254"/>
      <c r="CPN35" s="254"/>
      <c r="CPO35" s="254"/>
      <c r="CPP35" s="254"/>
      <c r="CPQ35" s="254"/>
      <c r="CPR35" s="254"/>
      <c r="CPS35" s="254"/>
      <c r="CPT35" s="254"/>
      <c r="CPU35" s="254"/>
      <c r="CPV35" s="254"/>
      <c r="CPW35" s="254"/>
      <c r="CPX35" s="254"/>
      <c r="CPY35" s="254"/>
      <c r="CPZ35" s="254"/>
      <c r="CQA35" s="254"/>
      <c r="CQB35" s="254"/>
      <c r="CQC35" s="254"/>
      <c r="CQD35" s="254"/>
      <c r="CQE35" s="254"/>
      <c r="CQF35" s="254"/>
      <c r="CQG35" s="254"/>
      <c r="CQH35" s="254"/>
      <c r="CQI35" s="254"/>
      <c r="CQJ35" s="254"/>
      <c r="CQK35" s="254"/>
      <c r="CQL35" s="254"/>
      <c r="CQM35" s="254"/>
      <c r="CQN35" s="254"/>
      <c r="CQO35" s="254"/>
      <c r="CQP35" s="254"/>
      <c r="CQQ35" s="254"/>
      <c r="CQR35" s="254"/>
      <c r="CQS35" s="254"/>
      <c r="CQT35" s="254"/>
      <c r="CQU35" s="254"/>
      <c r="CQV35" s="254"/>
      <c r="CQW35" s="254"/>
      <c r="CQX35" s="254"/>
      <c r="CQY35" s="254"/>
      <c r="CQZ35" s="254"/>
      <c r="CRA35" s="254"/>
      <c r="CRB35" s="254"/>
      <c r="CRC35" s="254"/>
      <c r="CRD35" s="254"/>
      <c r="CRE35" s="254"/>
      <c r="CRF35" s="254"/>
      <c r="CRG35" s="254"/>
      <c r="CRH35" s="254"/>
      <c r="CRI35" s="254"/>
      <c r="CRJ35" s="254"/>
      <c r="CRK35" s="254"/>
      <c r="CRL35" s="254"/>
      <c r="CRM35" s="254"/>
      <c r="CRN35" s="254"/>
      <c r="CRO35" s="254"/>
      <c r="CRP35" s="254"/>
      <c r="CRQ35" s="254"/>
      <c r="CRR35" s="254"/>
      <c r="CRS35" s="254"/>
      <c r="CRT35" s="254"/>
      <c r="CRU35" s="254"/>
      <c r="CRV35" s="254"/>
      <c r="CRW35" s="254"/>
      <c r="CRX35" s="254"/>
      <c r="CRY35" s="254"/>
      <c r="CRZ35" s="254"/>
      <c r="CSA35" s="254"/>
      <c r="CSB35" s="254"/>
      <c r="CSC35" s="254"/>
      <c r="CSD35" s="254"/>
      <c r="CSE35" s="254"/>
      <c r="CSF35" s="254"/>
      <c r="CSG35" s="254"/>
      <c r="CSH35" s="254"/>
      <c r="CSI35" s="254"/>
      <c r="CSJ35" s="254"/>
      <c r="CSK35" s="254"/>
      <c r="CSL35" s="254"/>
      <c r="CSM35" s="254"/>
      <c r="CSN35" s="254"/>
      <c r="CSO35" s="254"/>
      <c r="CSP35" s="254"/>
      <c r="CSQ35" s="254"/>
      <c r="CSR35" s="254"/>
      <c r="CSS35" s="254"/>
      <c r="CST35" s="254"/>
      <c r="CSU35" s="254"/>
      <c r="CSV35" s="254"/>
      <c r="CSW35" s="254"/>
      <c r="CSX35" s="254"/>
      <c r="CSY35" s="254"/>
      <c r="CSZ35" s="254"/>
      <c r="CTA35" s="254"/>
      <c r="CTB35" s="254"/>
      <c r="CTC35" s="254"/>
      <c r="CTD35" s="254"/>
      <c r="CTE35" s="254"/>
      <c r="CTF35" s="254"/>
      <c r="CTG35" s="254"/>
      <c r="CTH35" s="254"/>
      <c r="CTI35" s="254"/>
      <c r="CTJ35" s="254"/>
      <c r="CTK35" s="254"/>
      <c r="CTL35" s="254"/>
      <c r="CTM35" s="254"/>
      <c r="CTN35" s="254"/>
      <c r="CTO35" s="254"/>
      <c r="CTP35" s="254"/>
      <c r="CTQ35" s="254"/>
      <c r="CTR35" s="254"/>
      <c r="CTS35" s="254"/>
      <c r="CTT35" s="254"/>
      <c r="CTU35" s="254"/>
      <c r="CTV35" s="254"/>
      <c r="CTW35" s="254"/>
      <c r="CTX35" s="254"/>
      <c r="CTY35" s="254"/>
      <c r="CTZ35" s="254"/>
      <c r="CUA35" s="254"/>
      <c r="CUB35" s="254"/>
      <c r="CUC35" s="254"/>
      <c r="CUD35" s="254"/>
      <c r="CUE35" s="254"/>
      <c r="CUF35" s="254"/>
      <c r="CUG35" s="254"/>
      <c r="CUH35" s="254"/>
      <c r="CUI35" s="254"/>
      <c r="CUJ35" s="254"/>
      <c r="CUK35" s="254"/>
      <c r="CUL35" s="254"/>
      <c r="CUM35" s="254"/>
      <c r="CUN35" s="254"/>
      <c r="CUO35" s="254"/>
      <c r="CUP35" s="254"/>
      <c r="CUQ35" s="254"/>
      <c r="CUR35" s="254"/>
      <c r="CUS35" s="254"/>
      <c r="CUT35" s="254"/>
      <c r="CUU35" s="254"/>
      <c r="CUV35" s="254"/>
      <c r="CUW35" s="254"/>
      <c r="CUX35" s="254"/>
      <c r="CUY35" s="254"/>
      <c r="CUZ35" s="254"/>
      <c r="CVA35" s="254"/>
      <c r="CVB35" s="254"/>
      <c r="CVC35" s="254"/>
      <c r="CVD35" s="254"/>
      <c r="CVE35" s="254"/>
      <c r="CVF35" s="254"/>
      <c r="CVG35" s="254"/>
      <c r="CVH35" s="254"/>
      <c r="CVI35" s="254"/>
      <c r="CVJ35" s="254"/>
      <c r="CVK35" s="254"/>
      <c r="CVL35" s="254"/>
      <c r="CVM35" s="254"/>
      <c r="CVN35" s="254"/>
      <c r="CVO35" s="254"/>
      <c r="CVP35" s="254"/>
      <c r="CVQ35" s="254"/>
      <c r="CVR35" s="254"/>
      <c r="CVS35" s="254"/>
      <c r="CVT35" s="254"/>
      <c r="CVU35" s="254"/>
      <c r="CVV35" s="254"/>
      <c r="CVW35" s="254"/>
      <c r="CVX35" s="254"/>
      <c r="CVY35" s="254"/>
      <c r="CVZ35" s="254"/>
      <c r="CWA35" s="254"/>
      <c r="CWB35" s="254"/>
      <c r="CWC35" s="254"/>
      <c r="CWD35" s="254"/>
      <c r="CWE35" s="254"/>
      <c r="CWF35" s="254"/>
      <c r="CWG35" s="254"/>
      <c r="CWH35" s="254"/>
      <c r="CWI35" s="254"/>
      <c r="CWJ35" s="254"/>
      <c r="CWK35" s="254"/>
      <c r="CWL35" s="254"/>
      <c r="CWM35" s="254"/>
      <c r="CWN35" s="254"/>
      <c r="CWO35" s="254"/>
      <c r="CWP35" s="254"/>
      <c r="CWQ35" s="254"/>
      <c r="CWR35" s="254"/>
      <c r="CWS35" s="254"/>
      <c r="CWT35" s="254"/>
      <c r="CWU35" s="254"/>
      <c r="CWV35" s="254"/>
      <c r="CWW35" s="254"/>
      <c r="CWX35" s="254"/>
      <c r="CWY35" s="254"/>
      <c r="CWZ35" s="254"/>
      <c r="CXA35" s="254"/>
      <c r="CXB35" s="254"/>
      <c r="CXC35" s="254"/>
      <c r="CXD35" s="254"/>
      <c r="CXE35" s="254"/>
      <c r="CXF35" s="254"/>
      <c r="CXG35" s="254"/>
      <c r="CXH35" s="254"/>
      <c r="CXI35" s="254"/>
      <c r="CXJ35" s="254"/>
      <c r="CXK35" s="254"/>
      <c r="CXL35" s="254"/>
      <c r="CXM35" s="254"/>
      <c r="CXN35" s="254"/>
      <c r="CXO35" s="254"/>
      <c r="CXP35" s="254"/>
      <c r="CXQ35" s="254"/>
      <c r="CXR35" s="254"/>
      <c r="CXS35" s="254"/>
      <c r="CXT35" s="254"/>
      <c r="CXU35" s="254"/>
      <c r="CXV35" s="254"/>
      <c r="CXW35" s="254"/>
      <c r="CXX35" s="254"/>
      <c r="CXY35" s="254"/>
      <c r="CXZ35" s="254"/>
      <c r="CYA35" s="254"/>
      <c r="CYB35" s="254"/>
      <c r="CYC35" s="254"/>
      <c r="CYD35" s="254"/>
      <c r="CYE35" s="254"/>
      <c r="CYF35" s="254"/>
      <c r="CYG35" s="254"/>
      <c r="CYH35" s="254"/>
      <c r="CYI35" s="254"/>
      <c r="CYJ35" s="254"/>
      <c r="CYK35" s="254"/>
      <c r="CYL35" s="254"/>
      <c r="CYM35" s="254"/>
      <c r="CYN35" s="254"/>
      <c r="CYO35" s="254"/>
      <c r="CYP35" s="254"/>
      <c r="CYQ35" s="254"/>
      <c r="CYR35" s="254"/>
      <c r="CYS35" s="254"/>
      <c r="CYT35" s="254"/>
      <c r="CYU35" s="254"/>
      <c r="CYV35" s="254"/>
      <c r="CYW35" s="254"/>
      <c r="CYX35" s="254"/>
      <c r="CYY35" s="254"/>
      <c r="CYZ35" s="254"/>
      <c r="CZA35" s="254"/>
      <c r="CZB35" s="254"/>
      <c r="CZC35" s="254"/>
      <c r="CZD35" s="254"/>
      <c r="CZE35" s="254"/>
      <c r="CZF35" s="254"/>
      <c r="CZG35" s="254"/>
      <c r="CZH35" s="254"/>
      <c r="CZI35" s="254"/>
      <c r="CZJ35" s="254"/>
      <c r="CZK35" s="254"/>
      <c r="CZL35" s="254"/>
      <c r="CZM35" s="254"/>
      <c r="CZN35" s="254"/>
      <c r="CZO35" s="254"/>
      <c r="CZP35" s="254"/>
      <c r="CZQ35" s="254"/>
      <c r="CZR35" s="254"/>
      <c r="CZS35" s="254"/>
      <c r="CZT35" s="254"/>
      <c r="CZU35" s="254"/>
      <c r="CZV35" s="254"/>
      <c r="CZW35" s="254"/>
      <c r="CZX35" s="254"/>
      <c r="CZY35" s="254"/>
      <c r="CZZ35" s="254"/>
      <c r="DAA35" s="254"/>
      <c r="DAB35" s="254"/>
      <c r="DAC35" s="254"/>
      <c r="DAD35" s="254"/>
      <c r="DAE35" s="254"/>
      <c r="DAF35" s="254"/>
      <c r="DAG35" s="254"/>
      <c r="DAH35" s="254"/>
      <c r="DAI35" s="254"/>
      <c r="DAJ35" s="254"/>
      <c r="DAK35" s="254"/>
      <c r="DAL35" s="254"/>
      <c r="DAM35" s="254"/>
      <c r="DAN35" s="254"/>
      <c r="DAO35" s="254"/>
      <c r="DAP35" s="254"/>
      <c r="DAQ35" s="254"/>
      <c r="DAR35" s="254"/>
      <c r="DAS35" s="254"/>
      <c r="DAT35" s="254"/>
      <c r="DAU35" s="254"/>
      <c r="DAV35" s="254"/>
      <c r="DAW35" s="254"/>
      <c r="DAX35" s="254"/>
      <c r="DAY35" s="254"/>
      <c r="DAZ35" s="254"/>
      <c r="DBA35" s="254"/>
      <c r="DBB35" s="254"/>
      <c r="DBC35" s="254"/>
      <c r="DBD35" s="254"/>
      <c r="DBE35" s="254"/>
      <c r="DBF35" s="254"/>
      <c r="DBG35" s="254"/>
      <c r="DBH35" s="254"/>
      <c r="DBI35" s="254"/>
      <c r="DBJ35" s="254"/>
      <c r="DBK35" s="254"/>
      <c r="DBL35" s="254"/>
      <c r="DBM35" s="254"/>
      <c r="DBN35" s="254"/>
      <c r="DBO35" s="254"/>
      <c r="DBP35" s="254"/>
      <c r="DBQ35" s="254"/>
      <c r="DBR35" s="254"/>
      <c r="DBS35" s="254"/>
      <c r="DBT35" s="254"/>
      <c r="DBU35" s="254"/>
      <c r="DBV35" s="254"/>
      <c r="DBW35" s="254"/>
      <c r="DBX35" s="254"/>
      <c r="DBY35" s="254"/>
      <c r="DBZ35" s="254"/>
      <c r="DCA35" s="254"/>
      <c r="DCB35" s="254"/>
      <c r="DCC35" s="254"/>
      <c r="DCD35" s="254"/>
      <c r="DCE35" s="254"/>
      <c r="DCF35" s="254"/>
      <c r="DCG35" s="254"/>
      <c r="DCH35" s="254"/>
      <c r="DCI35" s="254"/>
      <c r="DCJ35" s="254"/>
      <c r="DCK35" s="254"/>
      <c r="DCL35" s="254"/>
      <c r="DCM35" s="254"/>
      <c r="DCN35" s="254"/>
      <c r="DCO35" s="254"/>
      <c r="DCP35" s="254"/>
      <c r="DCQ35" s="254"/>
      <c r="DCR35" s="254"/>
      <c r="DCS35" s="254"/>
      <c r="DCT35" s="254"/>
      <c r="DCU35" s="254"/>
      <c r="DCV35" s="254"/>
      <c r="DCW35" s="254"/>
      <c r="DCX35" s="254"/>
      <c r="DCY35" s="254"/>
      <c r="DCZ35" s="254"/>
      <c r="DDA35" s="254"/>
      <c r="DDB35" s="254"/>
      <c r="DDC35" s="254"/>
      <c r="DDD35" s="254"/>
      <c r="DDE35" s="254"/>
      <c r="DDF35" s="254"/>
      <c r="DDG35" s="254"/>
      <c r="DDH35" s="254"/>
      <c r="DDI35" s="254"/>
      <c r="DDJ35" s="254"/>
      <c r="DDK35" s="254"/>
      <c r="DDL35" s="254"/>
      <c r="DDM35" s="254"/>
      <c r="DDN35" s="254"/>
      <c r="DDO35" s="254"/>
      <c r="DDP35" s="254"/>
      <c r="DDQ35" s="254"/>
      <c r="DDR35" s="254"/>
      <c r="DDS35" s="254"/>
      <c r="DDT35" s="254"/>
      <c r="DDU35" s="254"/>
      <c r="DDV35" s="254"/>
      <c r="DDW35" s="254"/>
      <c r="DDX35" s="254"/>
      <c r="DDY35" s="254"/>
      <c r="DDZ35" s="254"/>
      <c r="DEA35" s="254"/>
      <c r="DEB35" s="254"/>
      <c r="DEC35" s="254"/>
      <c r="DED35" s="254"/>
      <c r="DEE35" s="254"/>
      <c r="DEF35" s="254"/>
      <c r="DEG35" s="254"/>
      <c r="DEH35" s="254"/>
      <c r="DEI35" s="254"/>
      <c r="DEJ35" s="254"/>
      <c r="DEK35" s="254"/>
      <c r="DEL35" s="254"/>
      <c r="DEM35" s="254"/>
      <c r="DEN35" s="254"/>
      <c r="DEO35" s="254"/>
      <c r="DEP35" s="254"/>
      <c r="DEQ35" s="254"/>
      <c r="DER35" s="254"/>
      <c r="DES35" s="254"/>
      <c r="DET35" s="254"/>
      <c r="DEU35" s="254"/>
      <c r="DEV35" s="254"/>
      <c r="DEW35" s="254"/>
      <c r="DEX35" s="254"/>
      <c r="DEY35" s="254"/>
      <c r="DEZ35" s="254"/>
      <c r="DFA35" s="254"/>
      <c r="DFB35" s="254"/>
      <c r="DFC35" s="254"/>
      <c r="DFD35" s="254"/>
      <c r="DFE35" s="254"/>
      <c r="DFF35" s="254"/>
      <c r="DFG35" s="254"/>
      <c r="DFH35" s="254"/>
      <c r="DFI35" s="254"/>
      <c r="DFJ35" s="254"/>
      <c r="DFK35" s="254"/>
      <c r="DFL35" s="254"/>
      <c r="DFM35" s="254"/>
      <c r="DFN35" s="254"/>
      <c r="DFO35" s="254"/>
      <c r="DFP35" s="254"/>
      <c r="DFQ35" s="254"/>
      <c r="DFR35" s="254"/>
      <c r="DFS35" s="254"/>
      <c r="DFT35" s="254"/>
      <c r="DFU35" s="254"/>
      <c r="DFV35" s="254"/>
      <c r="DFW35" s="254"/>
      <c r="DFX35" s="254"/>
      <c r="DFY35" s="254"/>
      <c r="DFZ35" s="254"/>
      <c r="DGA35" s="254"/>
      <c r="DGB35" s="254"/>
      <c r="DGC35" s="254"/>
      <c r="DGD35" s="254"/>
      <c r="DGE35" s="254"/>
      <c r="DGF35" s="254"/>
      <c r="DGG35" s="254"/>
      <c r="DGH35" s="254"/>
      <c r="DGI35" s="254"/>
      <c r="DGJ35" s="254"/>
      <c r="DGK35" s="254"/>
      <c r="DGL35" s="254"/>
      <c r="DGM35" s="254"/>
      <c r="DGN35" s="254"/>
      <c r="DGO35" s="254"/>
      <c r="DGP35" s="254"/>
      <c r="DGQ35" s="254"/>
      <c r="DGR35" s="254"/>
      <c r="DGS35" s="254"/>
      <c r="DGT35" s="254"/>
      <c r="DGU35" s="254"/>
      <c r="DGV35" s="254"/>
      <c r="DGW35" s="254"/>
      <c r="DGX35" s="254"/>
      <c r="DGY35" s="254"/>
      <c r="DGZ35" s="254"/>
      <c r="DHA35" s="254"/>
      <c r="DHB35" s="254"/>
      <c r="DHC35" s="254"/>
      <c r="DHD35" s="254"/>
      <c r="DHE35" s="254"/>
      <c r="DHF35" s="254"/>
      <c r="DHG35" s="254"/>
      <c r="DHH35" s="254"/>
      <c r="DHI35" s="254"/>
      <c r="DHJ35" s="254"/>
      <c r="DHK35" s="254"/>
      <c r="DHL35" s="254"/>
      <c r="DHM35" s="254"/>
      <c r="DHN35" s="254"/>
      <c r="DHO35" s="254"/>
      <c r="DHP35" s="254"/>
      <c r="DHQ35" s="254"/>
      <c r="DHR35" s="254"/>
      <c r="DHS35" s="254"/>
      <c r="DHT35" s="254"/>
      <c r="DHU35" s="254"/>
      <c r="DHV35" s="254"/>
      <c r="DHW35" s="254"/>
      <c r="DHX35" s="254"/>
      <c r="DHY35" s="254"/>
      <c r="DHZ35" s="254"/>
      <c r="DIA35" s="254"/>
      <c r="DIB35" s="254"/>
      <c r="DIC35" s="254"/>
      <c r="DID35" s="254"/>
      <c r="DIE35" s="254"/>
      <c r="DIF35" s="254"/>
      <c r="DIG35" s="254"/>
      <c r="DIH35" s="254"/>
      <c r="DII35" s="254"/>
      <c r="DIJ35" s="254"/>
      <c r="DIK35" s="254"/>
      <c r="DIL35" s="254"/>
      <c r="DIM35" s="254"/>
      <c r="DIN35" s="254"/>
      <c r="DIO35" s="254"/>
      <c r="DIP35" s="254"/>
      <c r="DIQ35" s="254"/>
      <c r="DIR35" s="254"/>
      <c r="DIS35" s="254"/>
      <c r="DIT35" s="254"/>
      <c r="DIU35" s="254"/>
      <c r="DIV35" s="254"/>
      <c r="DIW35" s="254"/>
      <c r="DIX35" s="254"/>
      <c r="DIY35" s="254"/>
      <c r="DIZ35" s="254"/>
      <c r="DJA35" s="254"/>
      <c r="DJB35" s="254"/>
      <c r="DJC35" s="254"/>
      <c r="DJD35" s="254"/>
      <c r="DJE35" s="254"/>
      <c r="DJF35" s="254"/>
      <c r="DJG35" s="254"/>
      <c r="DJH35" s="254"/>
      <c r="DJI35" s="254"/>
      <c r="DJJ35" s="254"/>
      <c r="DJK35" s="254"/>
      <c r="DJL35" s="254"/>
      <c r="DJM35" s="254"/>
      <c r="DJN35" s="254"/>
      <c r="DJO35" s="254"/>
      <c r="DJP35" s="254"/>
      <c r="DJQ35" s="254"/>
      <c r="DJR35" s="254"/>
      <c r="DJS35" s="254"/>
      <c r="DJT35" s="254"/>
      <c r="DJU35" s="254"/>
      <c r="DJV35" s="254"/>
      <c r="DJW35" s="254"/>
      <c r="DJX35" s="254"/>
      <c r="DJY35" s="254"/>
      <c r="DJZ35" s="254"/>
      <c r="DKA35" s="254"/>
      <c r="DKB35" s="254"/>
      <c r="DKC35" s="254"/>
      <c r="DKD35" s="254"/>
      <c r="DKE35" s="254"/>
      <c r="DKF35" s="254"/>
      <c r="DKG35" s="254"/>
      <c r="DKH35" s="254"/>
      <c r="DKI35" s="254"/>
      <c r="DKJ35" s="254"/>
      <c r="DKK35" s="254"/>
      <c r="DKL35" s="254"/>
      <c r="DKM35" s="254"/>
      <c r="DKN35" s="254"/>
      <c r="DKO35" s="254"/>
      <c r="DKP35" s="254"/>
      <c r="DKQ35" s="254"/>
      <c r="DKR35" s="254"/>
      <c r="DKS35" s="254"/>
      <c r="DKT35" s="254"/>
      <c r="DKU35" s="254"/>
      <c r="DKV35" s="254"/>
      <c r="DKW35" s="254"/>
      <c r="DKX35" s="254"/>
      <c r="DKY35" s="254"/>
      <c r="DKZ35" s="254"/>
      <c r="DLA35" s="254"/>
      <c r="DLB35" s="254"/>
      <c r="DLC35" s="254"/>
      <c r="DLD35" s="254"/>
      <c r="DLE35" s="254"/>
      <c r="DLF35" s="254"/>
      <c r="DLG35" s="254"/>
      <c r="DLH35" s="254"/>
      <c r="DLI35" s="254"/>
      <c r="DLJ35" s="254"/>
      <c r="DLK35" s="254"/>
      <c r="DLL35" s="254"/>
      <c r="DLM35" s="254"/>
      <c r="DLN35" s="254"/>
      <c r="DLO35" s="254"/>
      <c r="DLP35" s="254"/>
      <c r="DLQ35" s="254"/>
      <c r="DLR35" s="254"/>
      <c r="DLS35" s="254"/>
      <c r="DLT35" s="254"/>
      <c r="DLU35" s="254"/>
      <c r="DLV35" s="254"/>
      <c r="DLW35" s="254"/>
      <c r="DLX35" s="254"/>
      <c r="DLY35" s="254"/>
      <c r="DLZ35" s="254"/>
      <c r="DMA35" s="254"/>
      <c r="DMB35" s="254"/>
      <c r="DMC35" s="254"/>
      <c r="DMD35" s="254"/>
      <c r="DME35" s="254"/>
      <c r="DMF35" s="254"/>
      <c r="DMG35" s="254"/>
      <c r="DMH35" s="254"/>
      <c r="DMI35" s="254"/>
      <c r="DMJ35" s="254"/>
      <c r="DMK35" s="254"/>
      <c r="DML35" s="254"/>
      <c r="DMM35" s="254"/>
      <c r="DMN35" s="254"/>
      <c r="DMO35" s="254"/>
      <c r="DMP35" s="254"/>
      <c r="DMQ35" s="254"/>
      <c r="DMR35" s="254"/>
      <c r="DMS35" s="254"/>
      <c r="DMT35" s="254"/>
      <c r="DMU35" s="254"/>
      <c r="DMV35" s="254"/>
      <c r="DMW35" s="254"/>
      <c r="DMX35" s="254"/>
      <c r="DMY35" s="254"/>
      <c r="DMZ35" s="254"/>
      <c r="DNA35" s="254"/>
      <c r="DNB35" s="254"/>
      <c r="DNC35" s="254"/>
      <c r="DND35" s="254"/>
      <c r="DNE35" s="254"/>
      <c r="DNF35" s="254"/>
      <c r="DNG35" s="254"/>
      <c r="DNH35" s="254"/>
      <c r="DNI35" s="254"/>
      <c r="DNJ35" s="254"/>
      <c r="DNK35" s="254"/>
      <c r="DNL35" s="254"/>
      <c r="DNM35" s="254"/>
      <c r="DNN35" s="254"/>
      <c r="DNO35" s="254"/>
      <c r="DNP35" s="254"/>
      <c r="DNQ35" s="254"/>
      <c r="DNR35" s="254"/>
      <c r="DNS35" s="254"/>
      <c r="DNT35" s="254"/>
      <c r="DNU35" s="254"/>
      <c r="DNV35" s="254"/>
      <c r="DNW35" s="254"/>
      <c r="DNX35" s="254"/>
      <c r="DNY35" s="254"/>
      <c r="DNZ35" s="254"/>
      <c r="DOA35" s="254"/>
      <c r="DOB35" s="254"/>
      <c r="DOC35" s="254"/>
      <c r="DOD35" s="254"/>
      <c r="DOE35" s="254"/>
      <c r="DOF35" s="254"/>
      <c r="DOG35" s="254"/>
      <c r="DOH35" s="254"/>
      <c r="DOI35" s="254"/>
      <c r="DOJ35" s="254"/>
      <c r="DOK35" s="254"/>
      <c r="DOL35" s="254"/>
      <c r="DOM35" s="254"/>
      <c r="DON35" s="254"/>
      <c r="DOO35" s="254"/>
      <c r="DOP35" s="254"/>
      <c r="DOQ35" s="254"/>
      <c r="DOR35" s="254"/>
      <c r="DOS35" s="254"/>
      <c r="DOT35" s="254"/>
      <c r="DOU35" s="254"/>
      <c r="DOV35" s="254"/>
      <c r="DOW35" s="254"/>
      <c r="DOX35" s="254"/>
      <c r="DOY35" s="254"/>
      <c r="DOZ35" s="254"/>
      <c r="DPA35" s="254"/>
      <c r="DPB35" s="254"/>
      <c r="DPC35" s="254"/>
      <c r="DPD35" s="254"/>
      <c r="DPE35" s="254"/>
      <c r="DPF35" s="254"/>
      <c r="DPG35" s="254"/>
      <c r="DPH35" s="254"/>
      <c r="DPI35" s="254"/>
      <c r="DPJ35" s="254"/>
      <c r="DPK35" s="254"/>
      <c r="DPL35" s="254"/>
      <c r="DPM35" s="254"/>
      <c r="DPN35" s="254"/>
      <c r="DPO35" s="254"/>
      <c r="DPP35" s="254"/>
      <c r="DPQ35" s="254"/>
      <c r="DPR35" s="254"/>
      <c r="DPS35" s="254"/>
      <c r="DPT35" s="254"/>
      <c r="DPU35" s="254"/>
      <c r="DPV35" s="254"/>
      <c r="DPW35" s="254"/>
      <c r="DPX35" s="254"/>
      <c r="DPY35" s="254"/>
      <c r="DPZ35" s="254"/>
      <c r="DQA35" s="254"/>
      <c r="DQB35" s="254"/>
      <c r="DQC35" s="254"/>
      <c r="DQD35" s="254"/>
      <c r="DQE35" s="254"/>
      <c r="DQF35" s="254"/>
      <c r="DQG35" s="254"/>
      <c r="DQH35" s="254"/>
      <c r="DQI35" s="254"/>
      <c r="DQJ35" s="254"/>
      <c r="DQK35" s="254"/>
      <c r="DQL35" s="254"/>
      <c r="DQM35" s="254"/>
      <c r="DQN35" s="254"/>
      <c r="DQO35" s="254"/>
      <c r="DQP35" s="254"/>
      <c r="DQQ35" s="254"/>
      <c r="DQR35" s="254"/>
      <c r="DQS35" s="254"/>
      <c r="DQT35" s="254"/>
      <c r="DQU35" s="254"/>
      <c r="DQV35" s="254"/>
      <c r="DQW35" s="254"/>
      <c r="DQX35" s="254"/>
      <c r="DQY35" s="254"/>
      <c r="DQZ35" s="254"/>
      <c r="DRA35" s="254"/>
      <c r="DRB35" s="254"/>
      <c r="DRC35" s="254"/>
      <c r="DRD35" s="254"/>
      <c r="DRE35" s="254"/>
      <c r="DRF35" s="254"/>
      <c r="DRG35" s="254"/>
      <c r="DRH35" s="254"/>
      <c r="DRI35" s="254"/>
      <c r="DRJ35" s="254"/>
      <c r="DRK35" s="254"/>
      <c r="DRL35" s="254"/>
      <c r="DRM35" s="254"/>
      <c r="DRN35" s="254"/>
      <c r="DRO35" s="254"/>
      <c r="DRP35" s="254"/>
      <c r="DRQ35" s="254"/>
      <c r="DRR35" s="254"/>
      <c r="DRS35" s="254"/>
      <c r="DRT35" s="254"/>
      <c r="DRU35" s="254"/>
      <c r="DRV35" s="254"/>
      <c r="DRW35" s="254"/>
      <c r="DRX35" s="254"/>
      <c r="DRY35" s="254"/>
      <c r="DRZ35" s="254"/>
      <c r="DSA35" s="254"/>
      <c r="DSB35" s="254"/>
      <c r="DSC35" s="254"/>
      <c r="DSD35" s="254"/>
      <c r="DSE35" s="254"/>
      <c r="DSF35" s="254"/>
      <c r="DSG35" s="254"/>
      <c r="DSH35" s="254"/>
      <c r="DSI35" s="254"/>
      <c r="DSJ35" s="254"/>
      <c r="DSK35" s="254"/>
      <c r="DSL35" s="254"/>
      <c r="DSM35" s="254"/>
      <c r="DSN35" s="254"/>
      <c r="DSO35" s="254"/>
      <c r="DSP35" s="254"/>
      <c r="DSQ35" s="254"/>
      <c r="DSR35" s="254"/>
      <c r="DSS35" s="254"/>
      <c r="DST35" s="254"/>
      <c r="DSU35" s="254"/>
      <c r="DSV35" s="254"/>
      <c r="DSW35" s="254"/>
      <c r="DSX35" s="254"/>
      <c r="DSY35" s="254"/>
      <c r="DSZ35" s="254"/>
      <c r="DTA35" s="254"/>
      <c r="DTB35" s="254"/>
      <c r="DTC35" s="254"/>
      <c r="DTD35" s="254"/>
      <c r="DTE35" s="254"/>
      <c r="DTF35" s="254"/>
      <c r="DTG35" s="254"/>
      <c r="DTH35" s="254"/>
      <c r="DTI35" s="254"/>
      <c r="DTJ35" s="254"/>
      <c r="DTK35" s="254"/>
      <c r="DTL35" s="254"/>
      <c r="DTM35" s="254"/>
      <c r="DTN35" s="254"/>
      <c r="DTO35" s="254"/>
      <c r="DTP35" s="254"/>
      <c r="DTQ35" s="254"/>
      <c r="DTR35" s="254"/>
      <c r="DTS35" s="254"/>
      <c r="DTT35" s="254"/>
      <c r="DTU35" s="254"/>
      <c r="DTV35" s="254"/>
      <c r="DTW35" s="254"/>
      <c r="DTX35" s="254"/>
      <c r="DTY35" s="254"/>
      <c r="DTZ35" s="254"/>
      <c r="DUA35" s="254"/>
      <c r="DUB35" s="254"/>
      <c r="DUC35" s="254"/>
      <c r="DUD35" s="254"/>
      <c r="DUE35" s="254"/>
      <c r="DUF35" s="254"/>
      <c r="DUG35" s="254"/>
      <c r="DUH35" s="254"/>
      <c r="DUI35" s="254"/>
      <c r="DUJ35" s="254"/>
      <c r="DUK35" s="254"/>
      <c r="DUL35" s="254"/>
      <c r="DUM35" s="254"/>
      <c r="DUN35" s="254"/>
      <c r="DUO35" s="254"/>
      <c r="DUP35" s="254"/>
      <c r="DUQ35" s="254"/>
      <c r="DUR35" s="254"/>
      <c r="DUS35" s="254"/>
      <c r="DUT35" s="254"/>
      <c r="DUU35" s="254"/>
      <c r="DUV35" s="254"/>
      <c r="DUW35" s="254"/>
      <c r="DUX35" s="254"/>
      <c r="DUY35" s="254"/>
      <c r="DUZ35" s="254"/>
      <c r="DVA35" s="254"/>
      <c r="DVB35" s="254"/>
      <c r="DVC35" s="254"/>
      <c r="DVD35" s="254"/>
      <c r="DVE35" s="254"/>
      <c r="DVF35" s="254"/>
      <c r="DVG35" s="254"/>
      <c r="DVH35" s="254"/>
      <c r="DVI35" s="254"/>
      <c r="DVJ35" s="254"/>
      <c r="DVK35" s="254"/>
      <c r="DVL35" s="254"/>
      <c r="DVM35" s="254"/>
      <c r="DVN35" s="254"/>
      <c r="DVO35" s="254"/>
      <c r="DVP35" s="254"/>
      <c r="DVQ35" s="254"/>
      <c r="DVR35" s="254"/>
      <c r="DVS35" s="254"/>
      <c r="DVT35" s="254"/>
      <c r="DVU35" s="254"/>
      <c r="DVV35" s="254"/>
      <c r="DVW35" s="254"/>
      <c r="DVX35" s="254"/>
      <c r="DVY35" s="254"/>
      <c r="DVZ35" s="254"/>
      <c r="DWA35" s="254"/>
      <c r="DWB35" s="254"/>
      <c r="DWC35" s="254"/>
      <c r="DWD35" s="254"/>
      <c r="DWE35" s="254"/>
      <c r="DWF35" s="254"/>
      <c r="DWG35" s="254"/>
      <c r="DWH35" s="254"/>
      <c r="DWI35" s="254"/>
      <c r="DWJ35" s="254"/>
      <c r="DWK35" s="254"/>
      <c r="DWL35" s="254"/>
      <c r="DWM35" s="254"/>
      <c r="DWN35" s="254"/>
      <c r="DWO35" s="254"/>
      <c r="DWP35" s="254"/>
      <c r="DWQ35" s="254"/>
      <c r="DWR35" s="254"/>
      <c r="DWS35" s="254"/>
      <c r="DWT35" s="254"/>
      <c r="DWU35" s="254"/>
      <c r="DWV35" s="254"/>
      <c r="DWW35" s="254"/>
      <c r="DWX35" s="254"/>
      <c r="DWY35" s="254"/>
      <c r="DWZ35" s="254"/>
      <c r="DXA35" s="254"/>
      <c r="DXB35" s="254"/>
      <c r="DXC35" s="254"/>
      <c r="DXD35" s="254"/>
      <c r="DXE35" s="254"/>
      <c r="DXF35" s="254"/>
      <c r="DXG35" s="254"/>
      <c r="DXH35" s="254"/>
      <c r="DXI35" s="254"/>
      <c r="DXJ35" s="254"/>
      <c r="DXK35" s="254"/>
      <c r="DXL35" s="254"/>
      <c r="DXM35" s="254"/>
      <c r="DXN35" s="254"/>
      <c r="DXO35" s="254"/>
      <c r="DXP35" s="254"/>
      <c r="DXQ35" s="254"/>
      <c r="DXR35" s="254"/>
      <c r="DXS35" s="254"/>
      <c r="DXT35" s="254"/>
      <c r="DXU35" s="254"/>
      <c r="DXV35" s="254"/>
      <c r="DXW35" s="254"/>
      <c r="DXX35" s="254"/>
      <c r="DXY35" s="254"/>
      <c r="DXZ35" s="254"/>
      <c r="DYA35" s="254"/>
      <c r="DYB35" s="254"/>
      <c r="DYC35" s="254"/>
      <c r="DYD35" s="254"/>
      <c r="DYE35" s="254"/>
      <c r="DYF35" s="254"/>
      <c r="DYG35" s="254"/>
      <c r="DYH35" s="254"/>
      <c r="DYI35" s="254"/>
      <c r="DYJ35" s="254"/>
      <c r="DYK35" s="254"/>
      <c r="DYL35" s="254"/>
      <c r="DYM35" s="254"/>
      <c r="DYN35" s="254"/>
      <c r="DYO35" s="254"/>
      <c r="DYP35" s="254"/>
      <c r="DYQ35" s="254"/>
      <c r="DYR35" s="254"/>
      <c r="DYS35" s="254"/>
      <c r="DYT35" s="254"/>
      <c r="DYU35" s="254"/>
      <c r="DYV35" s="254"/>
      <c r="DYW35" s="254"/>
      <c r="DYX35" s="254"/>
      <c r="DYY35" s="254"/>
      <c r="DYZ35" s="254"/>
      <c r="DZA35" s="254"/>
      <c r="DZB35" s="254"/>
      <c r="DZC35" s="254"/>
      <c r="DZD35" s="254"/>
      <c r="DZE35" s="254"/>
      <c r="DZF35" s="254"/>
      <c r="DZG35" s="254"/>
      <c r="DZH35" s="254"/>
      <c r="DZI35" s="254"/>
      <c r="DZJ35" s="254"/>
      <c r="DZK35" s="254"/>
      <c r="DZL35" s="254"/>
      <c r="DZM35" s="254"/>
      <c r="DZN35" s="254"/>
      <c r="DZO35" s="254"/>
      <c r="DZP35" s="254"/>
      <c r="DZQ35" s="254"/>
      <c r="DZR35" s="254"/>
      <c r="DZS35" s="254"/>
      <c r="DZT35" s="254"/>
      <c r="DZU35" s="254"/>
      <c r="DZV35" s="254"/>
      <c r="DZW35" s="254"/>
      <c r="DZX35" s="254"/>
      <c r="DZY35" s="254"/>
      <c r="DZZ35" s="254"/>
      <c r="EAA35" s="254"/>
      <c r="EAB35" s="254"/>
      <c r="EAC35" s="254"/>
      <c r="EAD35" s="254"/>
      <c r="EAE35" s="254"/>
      <c r="EAF35" s="254"/>
      <c r="EAG35" s="254"/>
      <c r="EAH35" s="254"/>
      <c r="EAI35" s="254"/>
      <c r="EAJ35" s="254"/>
      <c r="EAK35" s="254"/>
      <c r="EAL35" s="254"/>
      <c r="EAM35" s="254"/>
      <c r="EAN35" s="254"/>
      <c r="EAO35" s="254"/>
      <c r="EAP35" s="254"/>
      <c r="EAQ35" s="254"/>
      <c r="EAR35" s="254"/>
      <c r="EAS35" s="254"/>
      <c r="EAT35" s="254"/>
      <c r="EAU35" s="254"/>
      <c r="EAV35" s="254"/>
      <c r="EAW35" s="254"/>
      <c r="EAX35" s="254"/>
      <c r="EAY35" s="254"/>
      <c r="EAZ35" s="254"/>
      <c r="EBA35" s="254"/>
      <c r="EBB35" s="254"/>
      <c r="EBC35" s="254"/>
      <c r="EBD35" s="254"/>
      <c r="EBE35" s="254"/>
      <c r="EBF35" s="254"/>
      <c r="EBG35" s="254"/>
      <c r="EBH35" s="254"/>
      <c r="EBI35" s="254"/>
      <c r="EBJ35" s="254"/>
      <c r="EBK35" s="254"/>
      <c r="EBL35" s="254"/>
      <c r="EBM35" s="254"/>
      <c r="EBN35" s="254"/>
      <c r="EBO35" s="254"/>
      <c r="EBP35" s="254"/>
      <c r="EBQ35" s="254"/>
      <c r="EBR35" s="254"/>
      <c r="EBS35" s="254"/>
      <c r="EBT35" s="254"/>
      <c r="EBU35" s="254"/>
      <c r="EBV35" s="254"/>
      <c r="EBW35" s="254"/>
      <c r="EBX35" s="254"/>
      <c r="EBY35" s="254"/>
      <c r="EBZ35" s="254"/>
      <c r="ECA35" s="254"/>
      <c r="ECB35" s="254"/>
      <c r="ECC35" s="254"/>
      <c r="ECD35" s="254"/>
      <c r="ECE35" s="254"/>
      <c r="ECF35" s="254"/>
      <c r="ECG35" s="254"/>
      <c r="ECH35" s="254"/>
      <c r="ECI35" s="254"/>
      <c r="ECJ35" s="254"/>
      <c r="ECK35" s="254"/>
      <c r="ECL35" s="254"/>
      <c r="ECM35" s="254"/>
      <c r="ECN35" s="254"/>
      <c r="ECO35" s="254"/>
      <c r="ECP35" s="254"/>
      <c r="ECQ35" s="254"/>
      <c r="ECR35" s="254"/>
      <c r="ECS35" s="254"/>
      <c r="ECT35" s="254"/>
      <c r="ECU35" s="254"/>
      <c r="ECV35" s="254"/>
      <c r="ECW35" s="254"/>
      <c r="ECX35" s="254"/>
      <c r="ECY35" s="254"/>
      <c r="ECZ35" s="254"/>
      <c r="EDA35" s="254"/>
      <c r="EDB35" s="254"/>
      <c r="EDC35" s="254"/>
      <c r="EDD35" s="254"/>
      <c r="EDE35" s="254"/>
      <c r="EDF35" s="254"/>
      <c r="EDG35" s="254"/>
      <c r="EDH35" s="254"/>
      <c r="EDI35" s="254"/>
      <c r="EDJ35" s="254"/>
      <c r="EDK35" s="254"/>
      <c r="EDL35" s="254"/>
      <c r="EDM35" s="254"/>
      <c r="EDN35" s="254"/>
      <c r="EDO35" s="254"/>
      <c r="EDP35" s="254"/>
      <c r="EDQ35" s="254"/>
      <c r="EDR35" s="254"/>
      <c r="EDS35" s="254"/>
      <c r="EDT35" s="254"/>
      <c r="EDU35" s="254"/>
      <c r="EDV35" s="254"/>
      <c r="EDW35" s="254"/>
      <c r="EDX35" s="254"/>
      <c r="EDY35" s="254"/>
      <c r="EDZ35" s="254"/>
      <c r="EEA35" s="254"/>
      <c r="EEB35" s="254"/>
      <c r="EEC35" s="254"/>
      <c r="EED35" s="254"/>
      <c r="EEE35" s="254"/>
      <c r="EEF35" s="254"/>
      <c r="EEG35" s="254"/>
      <c r="EEH35" s="254"/>
      <c r="EEI35" s="254"/>
      <c r="EEJ35" s="254"/>
      <c r="EEK35" s="254"/>
      <c r="EEL35" s="254"/>
      <c r="EEM35" s="254"/>
      <c r="EEN35" s="254"/>
      <c r="EEO35" s="254"/>
      <c r="EEP35" s="254"/>
      <c r="EEQ35" s="254"/>
      <c r="EER35" s="254"/>
      <c r="EES35" s="254"/>
      <c r="EET35" s="254"/>
      <c r="EEU35" s="254"/>
      <c r="EEV35" s="254"/>
      <c r="EEW35" s="254"/>
      <c r="EEX35" s="254"/>
      <c r="EEY35" s="254"/>
      <c r="EEZ35" s="254"/>
      <c r="EFA35" s="254"/>
      <c r="EFB35" s="254"/>
      <c r="EFC35" s="254"/>
      <c r="EFD35" s="254"/>
      <c r="EFE35" s="254"/>
      <c r="EFF35" s="254"/>
      <c r="EFG35" s="254"/>
      <c r="EFH35" s="254"/>
      <c r="EFI35" s="254"/>
      <c r="EFJ35" s="254"/>
      <c r="EFK35" s="254"/>
      <c r="EFL35" s="254"/>
      <c r="EFM35" s="254"/>
      <c r="EFN35" s="254"/>
      <c r="EFO35" s="254"/>
      <c r="EFP35" s="254"/>
      <c r="EFQ35" s="254"/>
      <c r="EFR35" s="254"/>
      <c r="EFS35" s="254"/>
      <c r="EFT35" s="254"/>
      <c r="EFU35" s="254"/>
      <c r="EFV35" s="254"/>
      <c r="EFW35" s="254"/>
      <c r="EFX35" s="254"/>
      <c r="EFY35" s="254"/>
      <c r="EFZ35" s="254"/>
      <c r="EGA35" s="254"/>
      <c r="EGB35" s="254"/>
      <c r="EGC35" s="254"/>
      <c r="EGD35" s="254"/>
      <c r="EGE35" s="254"/>
      <c r="EGF35" s="254"/>
      <c r="EGG35" s="254"/>
      <c r="EGH35" s="254"/>
      <c r="EGI35" s="254"/>
      <c r="EGJ35" s="254"/>
      <c r="EGK35" s="254"/>
      <c r="EGL35" s="254"/>
      <c r="EGM35" s="254"/>
      <c r="EGN35" s="254"/>
      <c r="EGO35" s="254"/>
      <c r="EGP35" s="254"/>
      <c r="EGQ35" s="254"/>
      <c r="EGR35" s="254"/>
      <c r="EGS35" s="254"/>
      <c r="EGT35" s="254"/>
      <c r="EGU35" s="254"/>
      <c r="EGV35" s="254"/>
      <c r="EGW35" s="254"/>
      <c r="EGX35" s="254"/>
      <c r="EGY35" s="254"/>
      <c r="EGZ35" s="254"/>
      <c r="EHA35" s="254"/>
      <c r="EHB35" s="254"/>
      <c r="EHC35" s="254"/>
      <c r="EHD35" s="254"/>
      <c r="EHE35" s="254"/>
      <c r="EHF35" s="254"/>
      <c r="EHG35" s="254"/>
      <c r="EHH35" s="254"/>
      <c r="EHI35" s="254"/>
      <c r="EHJ35" s="254"/>
      <c r="EHK35" s="254"/>
      <c r="EHL35" s="254"/>
      <c r="EHM35" s="254"/>
      <c r="EHN35" s="254"/>
      <c r="EHO35" s="254"/>
      <c r="EHP35" s="254"/>
      <c r="EHQ35" s="254"/>
      <c r="EHR35" s="254"/>
      <c r="EHS35" s="254"/>
      <c r="EHT35" s="254"/>
      <c r="EHU35" s="254"/>
      <c r="EHV35" s="254"/>
      <c r="EHW35" s="254"/>
      <c r="EHX35" s="254"/>
      <c r="EHY35" s="254"/>
      <c r="EHZ35" s="254"/>
      <c r="EIA35" s="254"/>
      <c r="EIB35" s="254"/>
      <c r="EIC35" s="254"/>
      <c r="EID35" s="254"/>
      <c r="EIE35" s="254"/>
      <c r="EIF35" s="254"/>
      <c r="EIG35" s="254"/>
      <c r="EIH35" s="254"/>
      <c r="EII35" s="254"/>
      <c r="EIJ35" s="254"/>
      <c r="EIK35" s="254"/>
      <c r="EIL35" s="254"/>
      <c r="EIM35" s="254"/>
      <c r="EIN35" s="254"/>
      <c r="EIO35" s="254"/>
      <c r="EIP35" s="254"/>
      <c r="EIQ35" s="254"/>
      <c r="EIR35" s="254"/>
      <c r="EIS35" s="254"/>
      <c r="EIT35" s="254"/>
      <c r="EIU35" s="254"/>
      <c r="EIV35" s="254"/>
      <c r="EIW35" s="254"/>
      <c r="EIX35" s="254"/>
      <c r="EIY35" s="254"/>
      <c r="EIZ35" s="254"/>
      <c r="EJA35" s="254"/>
      <c r="EJB35" s="254"/>
      <c r="EJC35" s="254"/>
      <c r="EJD35" s="254"/>
      <c r="EJE35" s="254"/>
      <c r="EJF35" s="254"/>
      <c r="EJG35" s="254"/>
      <c r="EJH35" s="254"/>
      <c r="EJI35" s="254"/>
      <c r="EJJ35" s="254"/>
      <c r="EJK35" s="254"/>
      <c r="EJL35" s="254"/>
      <c r="EJM35" s="254"/>
      <c r="EJN35" s="254"/>
      <c r="EJO35" s="254"/>
      <c r="EJP35" s="254"/>
      <c r="EJQ35" s="254"/>
      <c r="EJR35" s="254"/>
      <c r="EJS35" s="254"/>
      <c r="EJT35" s="254"/>
      <c r="EJU35" s="254"/>
      <c r="EJV35" s="254"/>
      <c r="EJW35" s="254"/>
      <c r="EJX35" s="254"/>
      <c r="EJY35" s="254"/>
      <c r="EJZ35" s="254"/>
      <c r="EKA35" s="254"/>
      <c r="EKB35" s="254"/>
      <c r="EKC35" s="254"/>
      <c r="EKD35" s="254"/>
      <c r="EKE35" s="254"/>
      <c r="EKF35" s="254"/>
      <c r="EKG35" s="254"/>
      <c r="EKH35" s="254"/>
      <c r="EKI35" s="254"/>
      <c r="EKJ35" s="254"/>
      <c r="EKK35" s="254"/>
      <c r="EKL35" s="254"/>
      <c r="EKM35" s="254"/>
      <c r="EKN35" s="254"/>
      <c r="EKO35" s="254"/>
      <c r="EKP35" s="254"/>
      <c r="EKQ35" s="254"/>
      <c r="EKR35" s="254"/>
      <c r="EKS35" s="254"/>
      <c r="EKT35" s="254"/>
      <c r="EKU35" s="254"/>
      <c r="EKV35" s="254"/>
      <c r="EKW35" s="254"/>
      <c r="EKX35" s="254"/>
      <c r="EKY35" s="254"/>
      <c r="EKZ35" s="254"/>
      <c r="ELA35" s="254"/>
      <c r="ELB35" s="254"/>
      <c r="ELC35" s="254"/>
      <c r="ELD35" s="254"/>
      <c r="ELE35" s="254"/>
      <c r="ELF35" s="254"/>
      <c r="ELG35" s="254"/>
      <c r="ELH35" s="254"/>
      <c r="ELI35" s="254"/>
      <c r="ELJ35" s="254"/>
      <c r="ELK35" s="254"/>
      <c r="ELL35" s="254"/>
      <c r="ELM35" s="254"/>
      <c r="ELN35" s="254"/>
      <c r="ELO35" s="254"/>
      <c r="ELP35" s="254"/>
      <c r="ELQ35" s="254"/>
      <c r="ELR35" s="254"/>
      <c r="ELS35" s="254"/>
      <c r="ELT35" s="254"/>
      <c r="ELU35" s="254"/>
      <c r="ELV35" s="254"/>
      <c r="ELW35" s="254"/>
      <c r="ELX35" s="254"/>
      <c r="ELY35" s="254"/>
      <c r="ELZ35" s="254"/>
      <c r="EMA35" s="254"/>
      <c r="EMB35" s="254"/>
      <c r="EMC35" s="254"/>
      <c r="EMD35" s="254"/>
      <c r="EME35" s="254"/>
      <c r="EMF35" s="254"/>
      <c r="EMG35" s="254"/>
      <c r="EMH35" s="254"/>
      <c r="EMI35" s="254"/>
      <c r="EMJ35" s="254"/>
      <c r="EMK35" s="254"/>
      <c r="EML35" s="254"/>
      <c r="EMM35" s="254"/>
      <c r="EMN35" s="254"/>
      <c r="EMO35" s="254"/>
      <c r="EMP35" s="254"/>
      <c r="EMQ35" s="254"/>
      <c r="EMR35" s="254"/>
      <c r="EMS35" s="254"/>
      <c r="EMT35" s="254"/>
      <c r="EMU35" s="254"/>
      <c r="EMV35" s="254"/>
      <c r="EMW35" s="254"/>
      <c r="EMX35" s="254"/>
      <c r="EMY35" s="254"/>
      <c r="EMZ35" s="254"/>
      <c r="ENA35" s="254"/>
      <c r="ENB35" s="254"/>
      <c r="ENC35" s="254"/>
      <c r="END35" s="254"/>
      <c r="ENE35" s="254"/>
      <c r="ENF35" s="254"/>
      <c r="ENG35" s="254"/>
      <c r="ENH35" s="254"/>
      <c r="ENI35" s="254"/>
      <c r="ENJ35" s="254"/>
      <c r="ENK35" s="254"/>
      <c r="ENL35" s="254"/>
      <c r="ENM35" s="254"/>
      <c r="ENN35" s="254"/>
      <c r="ENO35" s="254"/>
      <c r="ENP35" s="254"/>
      <c r="ENQ35" s="254"/>
      <c r="ENR35" s="254"/>
      <c r="ENS35" s="254"/>
      <c r="ENT35" s="254"/>
      <c r="ENU35" s="254"/>
      <c r="ENV35" s="254"/>
      <c r="ENW35" s="254"/>
      <c r="ENX35" s="254"/>
      <c r="ENY35" s="254"/>
      <c r="ENZ35" s="254"/>
      <c r="EOA35" s="254"/>
      <c r="EOB35" s="254"/>
      <c r="EOC35" s="254"/>
      <c r="EOD35" s="254"/>
      <c r="EOE35" s="254"/>
      <c r="EOF35" s="254"/>
      <c r="EOG35" s="254"/>
      <c r="EOH35" s="254"/>
      <c r="EOI35" s="254"/>
      <c r="EOJ35" s="254"/>
      <c r="EOK35" s="254"/>
      <c r="EOL35" s="254"/>
      <c r="EOM35" s="254"/>
      <c r="EON35" s="254"/>
      <c r="EOO35" s="254"/>
      <c r="EOP35" s="254"/>
      <c r="EOQ35" s="254"/>
      <c r="EOR35" s="254"/>
      <c r="EOS35" s="254"/>
      <c r="EOT35" s="254"/>
      <c r="EOU35" s="254"/>
      <c r="EOV35" s="254"/>
      <c r="EOW35" s="254"/>
      <c r="EOX35" s="254"/>
      <c r="EOY35" s="254"/>
      <c r="EOZ35" s="254"/>
      <c r="EPA35" s="254"/>
      <c r="EPB35" s="254"/>
      <c r="EPC35" s="254"/>
      <c r="EPD35" s="254"/>
      <c r="EPE35" s="254"/>
      <c r="EPF35" s="254"/>
      <c r="EPG35" s="254"/>
      <c r="EPH35" s="254"/>
      <c r="EPI35" s="254"/>
      <c r="EPJ35" s="254"/>
      <c r="EPK35" s="254"/>
      <c r="EPL35" s="254"/>
      <c r="EPM35" s="254"/>
      <c r="EPN35" s="254"/>
      <c r="EPO35" s="254"/>
      <c r="EPP35" s="254"/>
      <c r="EPQ35" s="254"/>
      <c r="EPR35" s="254"/>
      <c r="EPS35" s="254"/>
      <c r="EPT35" s="254"/>
      <c r="EPU35" s="254"/>
      <c r="EPV35" s="254"/>
      <c r="EPW35" s="254"/>
      <c r="EPX35" s="254"/>
      <c r="EPY35" s="254"/>
      <c r="EPZ35" s="254"/>
      <c r="EQA35" s="254"/>
      <c r="EQB35" s="254"/>
      <c r="EQC35" s="254"/>
      <c r="EQD35" s="254"/>
      <c r="EQE35" s="254"/>
      <c r="EQF35" s="254"/>
      <c r="EQG35" s="254"/>
      <c r="EQH35" s="254"/>
      <c r="EQI35" s="254"/>
      <c r="EQJ35" s="254"/>
      <c r="EQK35" s="254"/>
      <c r="EQL35" s="254"/>
      <c r="EQM35" s="254"/>
      <c r="EQN35" s="254"/>
      <c r="EQO35" s="254"/>
      <c r="EQP35" s="254"/>
      <c r="EQQ35" s="254"/>
      <c r="EQR35" s="254"/>
      <c r="EQS35" s="254"/>
      <c r="EQT35" s="254"/>
      <c r="EQU35" s="254"/>
      <c r="EQV35" s="254"/>
      <c r="EQW35" s="254"/>
      <c r="EQX35" s="254"/>
      <c r="EQY35" s="254"/>
      <c r="EQZ35" s="254"/>
      <c r="ERA35" s="254"/>
      <c r="ERB35" s="254"/>
      <c r="ERC35" s="254"/>
      <c r="ERD35" s="254"/>
      <c r="ERE35" s="254"/>
      <c r="ERF35" s="254"/>
      <c r="ERG35" s="254"/>
      <c r="ERH35" s="254"/>
      <c r="ERI35" s="254"/>
      <c r="ERJ35" s="254"/>
      <c r="ERK35" s="254"/>
      <c r="ERL35" s="254"/>
      <c r="ERM35" s="254"/>
      <c r="ERN35" s="254"/>
      <c r="ERO35" s="254"/>
      <c r="ERP35" s="254"/>
      <c r="ERQ35" s="254"/>
      <c r="ERR35" s="254"/>
      <c r="ERS35" s="254"/>
      <c r="ERT35" s="254"/>
      <c r="ERU35" s="254"/>
      <c r="ERV35" s="254"/>
      <c r="ERW35" s="254"/>
      <c r="ERX35" s="254"/>
      <c r="ERY35" s="254"/>
      <c r="ERZ35" s="254"/>
      <c r="ESA35" s="254"/>
      <c r="ESB35" s="254"/>
      <c r="ESC35" s="254"/>
      <c r="ESD35" s="254"/>
      <c r="ESE35" s="254"/>
      <c r="ESF35" s="254"/>
      <c r="ESG35" s="254"/>
      <c r="ESH35" s="254"/>
      <c r="ESI35" s="254"/>
      <c r="ESJ35" s="254"/>
      <c r="ESK35" s="254"/>
      <c r="ESL35" s="254"/>
      <c r="ESM35" s="254"/>
      <c r="ESN35" s="254"/>
      <c r="ESO35" s="254"/>
      <c r="ESP35" s="254"/>
      <c r="ESQ35" s="254"/>
      <c r="ESR35" s="254"/>
      <c r="ESS35" s="254"/>
      <c r="EST35" s="254"/>
      <c r="ESU35" s="254"/>
      <c r="ESV35" s="254"/>
      <c r="ESW35" s="254"/>
      <c r="ESX35" s="254"/>
      <c r="ESY35" s="254"/>
      <c r="ESZ35" s="254"/>
      <c r="ETA35" s="254"/>
      <c r="ETB35" s="254"/>
      <c r="ETC35" s="254"/>
      <c r="ETD35" s="254"/>
      <c r="ETE35" s="254"/>
      <c r="ETF35" s="254"/>
      <c r="ETG35" s="254"/>
      <c r="ETH35" s="254"/>
      <c r="ETI35" s="254"/>
      <c r="ETJ35" s="254"/>
      <c r="ETK35" s="254"/>
      <c r="ETL35" s="254"/>
      <c r="ETM35" s="254"/>
      <c r="ETN35" s="254"/>
      <c r="ETO35" s="254"/>
      <c r="ETP35" s="254"/>
      <c r="ETQ35" s="254"/>
      <c r="ETR35" s="254"/>
      <c r="ETS35" s="254"/>
      <c r="ETT35" s="254"/>
      <c r="ETU35" s="254"/>
      <c r="ETV35" s="254"/>
      <c r="ETW35" s="254"/>
      <c r="ETX35" s="254"/>
      <c r="ETY35" s="254"/>
      <c r="ETZ35" s="254"/>
      <c r="EUA35" s="254"/>
      <c r="EUB35" s="254"/>
      <c r="EUC35" s="254"/>
      <c r="EUD35" s="254"/>
      <c r="EUE35" s="254"/>
      <c r="EUF35" s="254"/>
      <c r="EUG35" s="254"/>
      <c r="EUH35" s="254"/>
      <c r="EUI35" s="254"/>
      <c r="EUJ35" s="254"/>
      <c r="EUK35" s="254"/>
      <c r="EUL35" s="254"/>
      <c r="EUM35" s="254"/>
      <c r="EUN35" s="254"/>
      <c r="EUO35" s="254"/>
      <c r="EUP35" s="254"/>
      <c r="EUQ35" s="254"/>
      <c r="EUR35" s="254"/>
      <c r="EUS35" s="254"/>
      <c r="EUT35" s="254"/>
      <c r="EUU35" s="254"/>
      <c r="EUV35" s="254"/>
      <c r="EUW35" s="254"/>
      <c r="EUX35" s="254"/>
      <c r="EUY35" s="254"/>
      <c r="EUZ35" s="254"/>
      <c r="EVA35" s="254"/>
      <c r="EVB35" s="254"/>
      <c r="EVC35" s="254"/>
      <c r="EVD35" s="254"/>
      <c r="EVE35" s="254"/>
      <c r="EVF35" s="254"/>
      <c r="EVG35" s="254"/>
      <c r="EVH35" s="254"/>
      <c r="EVI35" s="254"/>
      <c r="EVJ35" s="254"/>
      <c r="EVK35" s="254"/>
      <c r="EVL35" s="254"/>
      <c r="EVM35" s="254"/>
      <c r="EVN35" s="254"/>
      <c r="EVO35" s="254"/>
      <c r="EVP35" s="254"/>
      <c r="EVQ35" s="254"/>
      <c r="EVR35" s="254"/>
      <c r="EVS35" s="254"/>
      <c r="EVT35" s="254"/>
      <c r="EVU35" s="254"/>
      <c r="EVV35" s="254"/>
      <c r="EVW35" s="254"/>
      <c r="EVX35" s="254"/>
      <c r="EVY35" s="254"/>
      <c r="EVZ35" s="254"/>
      <c r="EWA35" s="254"/>
      <c r="EWB35" s="254"/>
      <c r="EWC35" s="254"/>
      <c r="EWD35" s="254"/>
      <c r="EWE35" s="254"/>
      <c r="EWF35" s="254"/>
      <c r="EWG35" s="254"/>
      <c r="EWH35" s="254"/>
      <c r="EWI35" s="254"/>
      <c r="EWJ35" s="254"/>
      <c r="EWK35" s="254"/>
      <c r="EWL35" s="254"/>
      <c r="EWM35" s="254"/>
      <c r="EWN35" s="254"/>
      <c r="EWO35" s="254"/>
      <c r="EWP35" s="254"/>
      <c r="EWQ35" s="254"/>
      <c r="EWR35" s="254"/>
      <c r="EWS35" s="254"/>
      <c r="EWT35" s="254"/>
      <c r="EWU35" s="254"/>
      <c r="EWV35" s="254"/>
      <c r="EWW35" s="254"/>
      <c r="EWX35" s="254"/>
      <c r="EWY35" s="254"/>
      <c r="EWZ35" s="254"/>
      <c r="EXA35" s="254"/>
      <c r="EXB35" s="254"/>
      <c r="EXC35" s="254"/>
      <c r="EXD35" s="254"/>
      <c r="EXE35" s="254"/>
      <c r="EXF35" s="254"/>
      <c r="EXG35" s="254"/>
      <c r="EXH35" s="254"/>
      <c r="EXI35" s="254"/>
      <c r="EXJ35" s="254"/>
      <c r="EXK35" s="254"/>
      <c r="EXL35" s="254"/>
      <c r="EXM35" s="254"/>
      <c r="EXN35" s="254"/>
      <c r="EXO35" s="254"/>
      <c r="EXP35" s="254"/>
      <c r="EXQ35" s="254"/>
      <c r="EXR35" s="254"/>
      <c r="EXS35" s="254"/>
      <c r="EXT35" s="254"/>
      <c r="EXU35" s="254"/>
      <c r="EXV35" s="254"/>
      <c r="EXW35" s="254"/>
      <c r="EXX35" s="254"/>
      <c r="EXY35" s="254"/>
      <c r="EXZ35" s="254"/>
      <c r="EYA35" s="254"/>
      <c r="EYB35" s="254"/>
      <c r="EYC35" s="254"/>
      <c r="EYD35" s="254"/>
      <c r="EYE35" s="254"/>
      <c r="EYF35" s="254"/>
      <c r="EYG35" s="254"/>
      <c r="EYH35" s="254"/>
      <c r="EYI35" s="254"/>
      <c r="EYJ35" s="254"/>
      <c r="EYK35" s="254"/>
      <c r="EYL35" s="254"/>
      <c r="EYM35" s="254"/>
      <c r="EYN35" s="254"/>
      <c r="EYO35" s="254"/>
      <c r="EYP35" s="254"/>
      <c r="EYQ35" s="254"/>
      <c r="EYR35" s="254"/>
      <c r="EYS35" s="254"/>
      <c r="EYT35" s="254"/>
      <c r="EYU35" s="254"/>
      <c r="EYV35" s="254"/>
      <c r="EYW35" s="254"/>
      <c r="EYX35" s="254"/>
      <c r="EYY35" s="254"/>
      <c r="EYZ35" s="254"/>
      <c r="EZA35" s="254"/>
      <c r="EZB35" s="254"/>
      <c r="EZC35" s="254"/>
      <c r="EZD35" s="254"/>
      <c r="EZE35" s="254"/>
      <c r="EZF35" s="254"/>
      <c r="EZG35" s="254"/>
      <c r="EZH35" s="254"/>
      <c r="EZI35" s="254"/>
      <c r="EZJ35" s="254"/>
      <c r="EZK35" s="254"/>
      <c r="EZL35" s="254"/>
      <c r="EZM35" s="254"/>
      <c r="EZN35" s="254"/>
      <c r="EZO35" s="254"/>
      <c r="EZP35" s="254"/>
      <c r="EZQ35" s="254"/>
      <c r="EZR35" s="254"/>
      <c r="EZS35" s="254"/>
      <c r="EZT35" s="254"/>
      <c r="EZU35" s="254"/>
      <c r="EZV35" s="254"/>
      <c r="EZW35" s="254"/>
      <c r="EZX35" s="254"/>
      <c r="EZY35" s="254"/>
      <c r="EZZ35" s="254"/>
      <c r="FAA35" s="254"/>
      <c r="FAB35" s="254"/>
      <c r="FAC35" s="254"/>
      <c r="FAD35" s="254"/>
      <c r="FAE35" s="254"/>
      <c r="FAF35" s="254"/>
      <c r="FAG35" s="254"/>
      <c r="FAH35" s="254"/>
      <c r="FAI35" s="254"/>
      <c r="FAJ35" s="254"/>
      <c r="FAK35" s="254"/>
      <c r="FAL35" s="254"/>
      <c r="FAM35" s="254"/>
      <c r="FAN35" s="254"/>
      <c r="FAO35" s="254"/>
      <c r="FAP35" s="254"/>
      <c r="FAQ35" s="254"/>
      <c r="FAR35" s="254"/>
      <c r="FAS35" s="254"/>
      <c r="FAT35" s="254"/>
      <c r="FAU35" s="254"/>
      <c r="FAV35" s="254"/>
      <c r="FAW35" s="254"/>
      <c r="FAX35" s="254"/>
      <c r="FAY35" s="254"/>
      <c r="FAZ35" s="254"/>
      <c r="FBA35" s="254"/>
      <c r="FBB35" s="254"/>
      <c r="FBC35" s="254"/>
      <c r="FBD35" s="254"/>
      <c r="FBE35" s="254"/>
      <c r="FBF35" s="254"/>
      <c r="FBG35" s="254"/>
      <c r="FBH35" s="254"/>
      <c r="FBI35" s="254"/>
      <c r="FBJ35" s="254"/>
      <c r="FBK35" s="254"/>
      <c r="FBL35" s="254"/>
      <c r="FBM35" s="254"/>
      <c r="FBN35" s="254"/>
      <c r="FBO35" s="254"/>
      <c r="FBP35" s="254"/>
      <c r="FBQ35" s="254"/>
      <c r="FBR35" s="254"/>
      <c r="FBS35" s="254"/>
      <c r="FBT35" s="254"/>
      <c r="FBU35" s="254"/>
      <c r="FBV35" s="254"/>
      <c r="FBW35" s="254"/>
      <c r="FBX35" s="254"/>
      <c r="FBY35" s="254"/>
      <c r="FBZ35" s="254"/>
      <c r="FCA35" s="254"/>
      <c r="FCB35" s="254"/>
      <c r="FCC35" s="254"/>
      <c r="FCD35" s="254"/>
      <c r="FCE35" s="254"/>
      <c r="FCF35" s="254"/>
      <c r="FCG35" s="254"/>
      <c r="FCH35" s="254"/>
      <c r="FCI35" s="254"/>
      <c r="FCJ35" s="254"/>
      <c r="FCK35" s="254"/>
      <c r="FCL35" s="254"/>
      <c r="FCM35" s="254"/>
      <c r="FCN35" s="254"/>
      <c r="FCO35" s="254"/>
      <c r="FCP35" s="254"/>
      <c r="FCQ35" s="254"/>
      <c r="FCR35" s="254"/>
      <c r="FCS35" s="254"/>
      <c r="FCT35" s="254"/>
      <c r="FCU35" s="254"/>
      <c r="FCV35" s="254"/>
      <c r="FCW35" s="254"/>
      <c r="FCX35" s="254"/>
      <c r="FCY35" s="254"/>
      <c r="FCZ35" s="254"/>
      <c r="FDA35" s="254"/>
      <c r="FDB35" s="254"/>
      <c r="FDC35" s="254"/>
      <c r="FDD35" s="254"/>
      <c r="FDE35" s="254"/>
      <c r="FDF35" s="254"/>
      <c r="FDG35" s="254"/>
      <c r="FDH35" s="254"/>
      <c r="FDI35" s="254"/>
      <c r="FDJ35" s="254"/>
      <c r="FDK35" s="254"/>
      <c r="FDL35" s="254"/>
      <c r="FDM35" s="254"/>
      <c r="FDN35" s="254"/>
      <c r="FDO35" s="254"/>
      <c r="FDP35" s="254"/>
      <c r="FDQ35" s="254"/>
      <c r="FDR35" s="254"/>
      <c r="FDS35" s="254"/>
      <c r="FDT35" s="254"/>
      <c r="FDU35" s="254"/>
      <c r="FDV35" s="254"/>
      <c r="FDW35" s="254"/>
      <c r="FDX35" s="254"/>
      <c r="FDY35" s="254"/>
      <c r="FDZ35" s="254"/>
      <c r="FEA35" s="254"/>
      <c r="FEB35" s="254"/>
      <c r="FEC35" s="254"/>
      <c r="FED35" s="254"/>
      <c r="FEE35" s="254"/>
      <c r="FEF35" s="254"/>
      <c r="FEG35" s="254"/>
      <c r="FEH35" s="254"/>
      <c r="FEI35" s="254"/>
      <c r="FEJ35" s="254"/>
      <c r="FEK35" s="254"/>
      <c r="FEL35" s="254"/>
      <c r="FEM35" s="254"/>
      <c r="FEN35" s="254"/>
      <c r="FEO35" s="254"/>
      <c r="FEP35" s="254"/>
      <c r="FEQ35" s="254"/>
      <c r="FER35" s="254"/>
      <c r="FES35" s="254"/>
      <c r="FET35" s="254"/>
      <c r="FEU35" s="254"/>
      <c r="FEV35" s="254"/>
      <c r="FEW35" s="254"/>
      <c r="FEX35" s="254"/>
      <c r="FEY35" s="254"/>
      <c r="FEZ35" s="254"/>
      <c r="FFA35" s="254"/>
      <c r="FFB35" s="254"/>
      <c r="FFC35" s="254"/>
      <c r="FFD35" s="254"/>
      <c r="FFE35" s="254"/>
      <c r="FFF35" s="254"/>
      <c r="FFG35" s="254"/>
      <c r="FFH35" s="254"/>
      <c r="FFI35" s="254"/>
      <c r="FFJ35" s="254"/>
      <c r="FFK35" s="254"/>
      <c r="FFL35" s="254"/>
      <c r="FFM35" s="254"/>
      <c r="FFN35" s="254"/>
      <c r="FFO35" s="254"/>
      <c r="FFP35" s="254"/>
      <c r="FFQ35" s="254"/>
      <c r="FFR35" s="254"/>
      <c r="FFS35" s="254"/>
      <c r="FFT35" s="254"/>
      <c r="FFU35" s="254"/>
      <c r="FFV35" s="254"/>
      <c r="FFW35" s="254"/>
      <c r="FFX35" s="254"/>
      <c r="FFY35" s="254"/>
      <c r="FFZ35" s="254"/>
      <c r="FGA35" s="254"/>
      <c r="FGB35" s="254"/>
      <c r="FGC35" s="254"/>
      <c r="FGD35" s="254"/>
      <c r="FGE35" s="254"/>
      <c r="FGF35" s="254"/>
      <c r="FGG35" s="254"/>
      <c r="FGH35" s="254"/>
      <c r="FGI35" s="254"/>
      <c r="FGJ35" s="254"/>
      <c r="FGK35" s="254"/>
      <c r="FGL35" s="254"/>
      <c r="FGM35" s="254"/>
      <c r="FGN35" s="254"/>
      <c r="FGO35" s="254"/>
      <c r="FGP35" s="254"/>
      <c r="FGQ35" s="254"/>
      <c r="FGR35" s="254"/>
      <c r="FGS35" s="254"/>
      <c r="FGT35" s="254"/>
      <c r="FGU35" s="254"/>
      <c r="FGV35" s="254"/>
      <c r="FGW35" s="254"/>
      <c r="FGX35" s="254"/>
      <c r="FGY35" s="254"/>
      <c r="FGZ35" s="254"/>
      <c r="FHA35" s="254"/>
      <c r="FHB35" s="254"/>
      <c r="FHC35" s="254"/>
      <c r="FHD35" s="254"/>
      <c r="FHE35" s="254"/>
      <c r="FHF35" s="254"/>
      <c r="FHG35" s="254"/>
      <c r="FHH35" s="254"/>
      <c r="FHI35" s="254"/>
      <c r="FHJ35" s="254"/>
      <c r="FHK35" s="254"/>
      <c r="FHL35" s="254"/>
      <c r="FHM35" s="254"/>
      <c r="FHN35" s="254"/>
      <c r="FHO35" s="254"/>
      <c r="FHP35" s="254"/>
      <c r="FHQ35" s="254"/>
      <c r="FHR35" s="254"/>
      <c r="FHS35" s="254"/>
      <c r="FHT35" s="254"/>
      <c r="FHU35" s="254"/>
      <c r="FHV35" s="254"/>
      <c r="FHW35" s="254"/>
      <c r="FHX35" s="254"/>
      <c r="FHY35" s="254"/>
      <c r="FHZ35" s="254"/>
      <c r="FIA35" s="254"/>
      <c r="FIB35" s="254"/>
      <c r="FIC35" s="254"/>
      <c r="FID35" s="254"/>
      <c r="FIE35" s="254"/>
      <c r="FIF35" s="254"/>
      <c r="FIG35" s="254"/>
      <c r="FIH35" s="254"/>
      <c r="FII35" s="254"/>
      <c r="FIJ35" s="254"/>
      <c r="FIK35" s="254"/>
      <c r="FIL35" s="254"/>
      <c r="FIM35" s="254"/>
      <c r="FIN35" s="254"/>
      <c r="FIO35" s="254"/>
      <c r="FIP35" s="254"/>
      <c r="FIQ35" s="254"/>
      <c r="FIR35" s="254"/>
      <c r="FIS35" s="254"/>
      <c r="FIT35" s="254"/>
      <c r="FIU35" s="254"/>
      <c r="FIV35" s="254"/>
      <c r="FIW35" s="254"/>
      <c r="FIX35" s="254"/>
      <c r="FIY35" s="254"/>
      <c r="FIZ35" s="254"/>
      <c r="FJA35" s="254"/>
      <c r="FJB35" s="254"/>
      <c r="FJC35" s="254"/>
      <c r="FJD35" s="254"/>
      <c r="FJE35" s="254"/>
      <c r="FJF35" s="254"/>
      <c r="FJG35" s="254"/>
      <c r="FJH35" s="254"/>
      <c r="FJI35" s="254"/>
      <c r="FJJ35" s="254"/>
      <c r="FJK35" s="254"/>
      <c r="FJL35" s="254"/>
      <c r="FJM35" s="254"/>
      <c r="FJN35" s="254"/>
      <c r="FJO35" s="254"/>
      <c r="FJP35" s="254"/>
      <c r="FJQ35" s="254"/>
      <c r="FJR35" s="254"/>
      <c r="FJS35" s="254"/>
      <c r="FJT35" s="254"/>
      <c r="FJU35" s="254"/>
      <c r="FJV35" s="254"/>
      <c r="FJW35" s="254"/>
      <c r="FJX35" s="254"/>
      <c r="FJY35" s="254"/>
      <c r="FJZ35" s="254"/>
      <c r="FKA35" s="254"/>
      <c r="FKB35" s="254"/>
      <c r="FKC35" s="254"/>
      <c r="FKD35" s="254"/>
      <c r="FKE35" s="254"/>
      <c r="FKF35" s="254"/>
      <c r="FKG35" s="254"/>
      <c r="FKH35" s="254"/>
      <c r="FKI35" s="254"/>
      <c r="FKJ35" s="254"/>
      <c r="FKK35" s="254"/>
      <c r="FKL35" s="254"/>
      <c r="FKM35" s="254"/>
      <c r="FKN35" s="254"/>
      <c r="FKO35" s="254"/>
      <c r="FKP35" s="254"/>
      <c r="FKQ35" s="254"/>
      <c r="FKR35" s="254"/>
      <c r="FKS35" s="254"/>
      <c r="FKT35" s="254"/>
      <c r="FKU35" s="254"/>
      <c r="FKV35" s="254"/>
      <c r="FKW35" s="254"/>
      <c r="FKX35" s="254"/>
      <c r="FKY35" s="254"/>
      <c r="FKZ35" s="254"/>
      <c r="FLA35" s="254"/>
      <c r="FLB35" s="254"/>
      <c r="FLC35" s="254"/>
      <c r="FLD35" s="254"/>
      <c r="FLE35" s="254"/>
      <c r="FLF35" s="254"/>
      <c r="FLG35" s="254"/>
      <c r="FLH35" s="254"/>
      <c r="FLI35" s="254"/>
      <c r="FLJ35" s="254"/>
      <c r="FLK35" s="254"/>
      <c r="FLL35" s="254"/>
      <c r="FLM35" s="254"/>
      <c r="FLN35" s="254"/>
      <c r="FLO35" s="254"/>
      <c r="FLP35" s="254"/>
      <c r="FLQ35" s="254"/>
      <c r="FLR35" s="254"/>
      <c r="FLS35" s="254"/>
      <c r="FLT35" s="254"/>
      <c r="FLU35" s="254"/>
      <c r="FLV35" s="254"/>
      <c r="FLW35" s="254"/>
      <c r="FLX35" s="254"/>
      <c r="FLY35" s="254"/>
      <c r="FLZ35" s="254"/>
      <c r="FMA35" s="254"/>
      <c r="FMB35" s="254"/>
      <c r="FMC35" s="254"/>
      <c r="FMD35" s="254"/>
      <c r="FME35" s="254"/>
      <c r="FMF35" s="254"/>
      <c r="FMG35" s="254"/>
      <c r="FMH35" s="254"/>
      <c r="FMI35" s="254"/>
      <c r="FMJ35" s="254"/>
      <c r="FMK35" s="254"/>
      <c r="FML35" s="254"/>
      <c r="FMM35" s="254"/>
      <c r="FMN35" s="254"/>
      <c r="FMO35" s="254"/>
      <c r="FMP35" s="254"/>
      <c r="FMQ35" s="254"/>
      <c r="FMR35" s="254"/>
      <c r="FMS35" s="254"/>
      <c r="FMT35" s="254"/>
      <c r="FMU35" s="254"/>
      <c r="FMV35" s="254"/>
      <c r="FMW35" s="254"/>
      <c r="FMX35" s="254"/>
      <c r="FMY35" s="254"/>
      <c r="FMZ35" s="254"/>
      <c r="FNA35" s="254"/>
      <c r="FNB35" s="254"/>
      <c r="FNC35" s="254"/>
      <c r="FND35" s="254"/>
      <c r="FNE35" s="254"/>
      <c r="FNF35" s="254"/>
      <c r="FNG35" s="254"/>
      <c r="FNH35" s="254"/>
      <c r="FNI35" s="254"/>
      <c r="FNJ35" s="254"/>
      <c r="FNK35" s="254"/>
      <c r="FNL35" s="254"/>
      <c r="FNM35" s="254"/>
      <c r="FNN35" s="254"/>
      <c r="FNO35" s="254"/>
      <c r="FNP35" s="254"/>
      <c r="FNQ35" s="254"/>
      <c r="FNR35" s="254"/>
      <c r="FNS35" s="254"/>
      <c r="FNT35" s="254"/>
      <c r="FNU35" s="254"/>
      <c r="FNV35" s="254"/>
      <c r="FNW35" s="254"/>
      <c r="FNX35" s="254"/>
      <c r="FNY35" s="254"/>
      <c r="FNZ35" s="254"/>
      <c r="FOA35" s="254"/>
      <c r="FOB35" s="254"/>
      <c r="FOC35" s="254"/>
      <c r="FOD35" s="254"/>
      <c r="FOE35" s="254"/>
      <c r="FOF35" s="254"/>
      <c r="FOG35" s="254"/>
      <c r="FOH35" s="254"/>
      <c r="FOI35" s="254"/>
      <c r="FOJ35" s="254"/>
      <c r="FOK35" s="254"/>
      <c r="FOL35" s="254"/>
      <c r="FOM35" s="254"/>
      <c r="FON35" s="254"/>
      <c r="FOO35" s="254"/>
      <c r="FOP35" s="254"/>
      <c r="FOQ35" s="254"/>
      <c r="FOR35" s="254"/>
      <c r="FOS35" s="254"/>
      <c r="FOT35" s="254"/>
      <c r="FOU35" s="254"/>
      <c r="FOV35" s="254"/>
      <c r="FOW35" s="254"/>
      <c r="FOX35" s="254"/>
      <c r="FOY35" s="254"/>
      <c r="FOZ35" s="254"/>
      <c r="FPA35" s="254"/>
      <c r="FPB35" s="254"/>
      <c r="FPC35" s="254"/>
      <c r="FPD35" s="254"/>
      <c r="FPE35" s="254"/>
      <c r="FPF35" s="254"/>
      <c r="FPG35" s="254"/>
      <c r="FPH35" s="254"/>
      <c r="FPI35" s="254"/>
      <c r="FPJ35" s="254"/>
      <c r="FPK35" s="254"/>
      <c r="FPL35" s="254"/>
      <c r="FPM35" s="254"/>
      <c r="FPN35" s="254"/>
      <c r="FPO35" s="254"/>
      <c r="FPP35" s="254"/>
      <c r="FPQ35" s="254"/>
      <c r="FPR35" s="254"/>
      <c r="FPS35" s="254"/>
      <c r="FPT35" s="254"/>
      <c r="FPU35" s="254"/>
      <c r="FPV35" s="254"/>
      <c r="FPW35" s="254"/>
      <c r="FPX35" s="254"/>
      <c r="FPY35" s="254"/>
      <c r="FPZ35" s="254"/>
      <c r="FQA35" s="254"/>
      <c r="FQB35" s="254"/>
      <c r="FQC35" s="254"/>
      <c r="FQD35" s="254"/>
      <c r="FQE35" s="254"/>
      <c r="FQF35" s="254"/>
      <c r="FQG35" s="254"/>
      <c r="FQH35" s="254"/>
      <c r="FQI35" s="254"/>
      <c r="FQJ35" s="254"/>
      <c r="FQK35" s="254"/>
      <c r="FQL35" s="254"/>
      <c r="FQM35" s="254"/>
      <c r="FQN35" s="254"/>
      <c r="FQO35" s="254"/>
      <c r="FQP35" s="254"/>
      <c r="FQQ35" s="254"/>
      <c r="FQR35" s="254"/>
      <c r="FQS35" s="254"/>
      <c r="FQT35" s="254"/>
      <c r="FQU35" s="254"/>
      <c r="FQV35" s="254"/>
      <c r="FQW35" s="254"/>
      <c r="FQX35" s="254"/>
      <c r="FQY35" s="254"/>
      <c r="FQZ35" s="254"/>
      <c r="FRA35" s="254"/>
      <c r="FRB35" s="254"/>
      <c r="FRC35" s="254"/>
      <c r="FRD35" s="254"/>
      <c r="FRE35" s="254"/>
      <c r="FRF35" s="254"/>
      <c r="FRG35" s="254"/>
      <c r="FRH35" s="254"/>
      <c r="FRI35" s="254"/>
      <c r="FRJ35" s="254"/>
      <c r="FRK35" s="254"/>
      <c r="FRL35" s="254"/>
      <c r="FRM35" s="254"/>
      <c r="FRN35" s="254"/>
      <c r="FRO35" s="254"/>
      <c r="FRP35" s="254"/>
      <c r="FRQ35" s="254"/>
      <c r="FRR35" s="254"/>
      <c r="FRS35" s="254"/>
      <c r="FRT35" s="254"/>
      <c r="FRU35" s="254"/>
      <c r="FRV35" s="254"/>
      <c r="FRW35" s="254"/>
      <c r="FRX35" s="254"/>
      <c r="FRY35" s="254"/>
      <c r="FRZ35" s="254"/>
      <c r="FSA35" s="254"/>
      <c r="FSB35" s="254"/>
      <c r="FSC35" s="254"/>
      <c r="FSD35" s="254"/>
      <c r="FSE35" s="254"/>
      <c r="FSF35" s="254"/>
      <c r="FSG35" s="254"/>
      <c r="FSH35" s="254"/>
      <c r="FSI35" s="254"/>
      <c r="FSJ35" s="254"/>
      <c r="FSK35" s="254"/>
      <c r="FSL35" s="254"/>
      <c r="FSM35" s="254"/>
      <c r="FSN35" s="254"/>
      <c r="FSO35" s="254"/>
      <c r="FSP35" s="254"/>
      <c r="FSQ35" s="254"/>
      <c r="FSR35" s="254"/>
      <c r="FSS35" s="254"/>
      <c r="FST35" s="254"/>
      <c r="FSU35" s="254"/>
      <c r="FSV35" s="254"/>
      <c r="FSW35" s="254"/>
      <c r="FSX35" s="254"/>
      <c r="FSY35" s="254"/>
      <c r="FSZ35" s="254"/>
      <c r="FTA35" s="254"/>
      <c r="FTB35" s="254"/>
      <c r="FTC35" s="254"/>
      <c r="FTD35" s="254"/>
      <c r="FTE35" s="254"/>
      <c r="FTF35" s="254"/>
      <c r="FTG35" s="254"/>
      <c r="FTH35" s="254"/>
      <c r="FTI35" s="254"/>
      <c r="FTJ35" s="254"/>
      <c r="FTK35" s="254"/>
      <c r="FTL35" s="254"/>
      <c r="FTM35" s="254"/>
      <c r="FTN35" s="254"/>
      <c r="FTO35" s="254"/>
      <c r="FTP35" s="254"/>
      <c r="FTQ35" s="254"/>
      <c r="FTR35" s="254"/>
      <c r="FTS35" s="254"/>
      <c r="FTT35" s="254"/>
      <c r="FTU35" s="254"/>
      <c r="FTV35" s="254"/>
      <c r="FTW35" s="254"/>
      <c r="FTX35" s="254"/>
      <c r="FTY35" s="254"/>
      <c r="FTZ35" s="254"/>
      <c r="FUA35" s="254"/>
      <c r="FUB35" s="254"/>
      <c r="FUC35" s="254"/>
      <c r="FUD35" s="254"/>
      <c r="FUE35" s="254"/>
      <c r="FUF35" s="254"/>
      <c r="FUG35" s="254"/>
      <c r="FUH35" s="254"/>
      <c r="FUI35" s="254"/>
      <c r="FUJ35" s="254"/>
      <c r="FUK35" s="254"/>
      <c r="FUL35" s="254"/>
      <c r="FUM35" s="254"/>
      <c r="FUN35" s="254"/>
      <c r="FUO35" s="254"/>
      <c r="FUP35" s="254"/>
      <c r="FUQ35" s="254"/>
      <c r="FUR35" s="254"/>
      <c r="FUS35" s="254"/>
      <c r="FUT35" s="254"/>
      <c r="FUU35" s="254"/>
      <c r="FUV35" s="254"/>
      <c r="FUW35" s="254"/>
      <c r="FUX35" s="254"/>
      <c r="FUY35" s="254"/>
      <c r="FUZ35" s="254"/>
      <c r="FVA35" s="254"/>
      <c r="FVB35" s="254"/>
      <c r="FVC35" s="254"/>
      <c r="FVD35" s="254"/>
      <c r="FVE35" s="254"/>
      <c r="FVF35" s="254"/>
      <c r="FVG35" s="254"/>
      <c r="FVH35" s="254"/>
      <c r="FVI35" s="254"/>
      <c r="FVJ35" s="254"/>
      <c r="FVK35" s="254"/>
      <c r="FVL35" s="254"/>
      <c r="FVM35" s="254"/>
      <c r="FVN35" s="254"/>
      <c r="FVO35" s="254"/>
      <c r="FVP35" s="254"/>
      <c r="FVQ35" s="254"/>
      <c r="FVR35" s="254"/>
      <c r="FVS35" s="254"/>
      <c r="FVT35" s="254"/>
      <c r="FVU35" s="254"/>
      <c r="FVV35" s="254"/>
      <c r="FVW35" s="254"/>
      <c r="FVX35" s="254"/>
      <c r="FVY35" s="254"/>
      <c r="FVZ35" s="254"/>
      <c r="FWA35" s="254"/>
      <c r="FWB35" s="254"/>
      <c r="FWC35" s="254"/>
      <c r="FWD35" s="254"/>
      <c r="FWE35" s="254"/>
      <c r="FWF35" s="254"/>
      <c r="FWG35" s="254"/>
      <c r="FWH35" s="254"/>
      <c r="FWI35" s="254"/>
      <c r="FWJ35" s="254"/>
      <c r="FWK35" s="254"/>
      <c r="FWL35" s="254"/>
      <c r="FWM35" s="254"/>
      <c r="FWN35" s="254"/>
      <c r="FWO35" s="254"/>
      <c r="FWP35" s="254"/>
      <c r="FWQ35" s="254"/>
      <c r="FWR35" s="254"/>
      <c r="FWS35" s="254"/>
      <c r="FWT35" s="254"/>
      <c r="FWU35" s="254"/>
      <c r="FWV35" s="254"/>
      <c r="FWW35" s="254"/>
      <c r="FWX35" s="254"/>
      <c r="FWY35" s="254"/>
      <c r="FWZ35" s="254"/>
      <c r="FXA35" s="254"/>
      <c r="FXB35" s="254"/>
      <c r="FXC35" s="254"/>
      <c r="FXD35" s="254"/>
      <c r="FXE35" s="254"/>
      <c r="FXF35" s="254"/>
      <c r="FXG35" s="254"/>
      <c r="FXH35" s="254"/>
      <c r="FXI35" s="254"/>
      <c r="FXJ35" s="254"/>
      <c r="FXK35" s="254"/>
      <c r="FXL35" s="254"/>
      <c r="FXM35" s="254"/>
      <c r="FXN35" s="254"/>
      <c r="FXO35" s="254"/>
      <c r="FXP35" s="254"/>
      <c r="FXQ35" s="254"/>
      <c r="FXR35" s="254"/>
      <c r="FXS35" s="254"/>
      <c r="FXT35" s="254"/>
      <c r="FXU35" s="254"/>
      <c r="FXV35" s="254"/>
      <c r="FXW35" s="254"/>
      <c r="FXX35" s="254"/>
      <c r="FXY35" s="254"/>
      <c r="FXZ35" s="254"/>
      <c r="FYA35" s="254"/>
      <c r="FYB35" s="254"/>
      <c r="FYC35" s="254"/>
      <c r="FYD35" s="254"/>
      <c r="FYE35" s="254"/>
      <c r="FYF35" s="254"/>
      <c r="FYG35" s="254"/>
      <c r="FYH35" s="254"/>
      <c r="FYI35" s="254"/>
      <c r="FYJ35" s="254"/>
      <c r="FYK35" s="254"/>
      <c r="FYL35" s="254"/>
      <c r="FYM35" s="254"/>
      <c r="FYN35" s="254"/>
      <c r="FYO35" s="254"/>
      <c r="FYP35" s="254"/>
      <c r="FYQ35" s="254"/>
      <c r="FYR35" s="254"/>
      <c r="FYS35" s="254"/>
      <c r="FYT35" s="254"/>
      <c r="FYU35" s="254"/>
      <c r="FYV35" s="254"/>
      <c r="FYW35" s="254"/>
      <c r="FYX35" s="254"/>
      <c r="FYY35" s="254"/>
      <c r="FYZ35" s="254"/>
      <c r="FZA35" s="254"/>
      <c r="FZB35" s="254"/>
      <c r="FZC35" s="254"/>
      <c r="FZD35" s="254"/>
      <c r="FZE35" s="254"/>
      <c r="FZF35" s="254"/>
      <c r="FZG35" s="254"/>
      <c r="FZH35" s="254"/>
      <c r="FZI35" s="254"/>
      <c r="FZJ35" s="254"/>
      <c r="FZK35" s="254"/>
      <c r="FZL35" s="254"/>
      <c r="FZM35" s="254"/>
      <c r="FZN35" s="254"/>
      <c r="FZO35" s="254"/>
      <c r="FZP35" s="254"/>
      <c r="FZQ35" s="254"/>
      <c r="FZR35" s="254"/>
      <c r="FZS35" s="254"/>
      <c r="FZT35" s="254"/>
      <c r="FZU35" s="254"/>
      <c r="FZV35" s="254"/>
      <c r="FZW35" s="254"/>
      <c r="FZX35" s="254"/>
      <c r="FZY35" s="254"/>
      <c r="FZZ35" s="254"/>
      <c r="GAA35" s="254"/>
      <c r="GAB35" s="254"/>
      <c r="GAC35" s="254"/>
      <c r="GAD35" s="254"/>
      <c r="GAE35" s="254"/>
      <c r="GAF35" s="254"/>
      <c r="GAG35" s="254"/>
      <c r="GAH35" s="254"/>
      <c r="GAI35" s="254"/>
      <c r="GAJ35" s="254"/>
      <c r="GAK35" s="254"/>
      <c r="GAL35" s="254"/>
      <c r="GAM35" s="254"/>
      <c r="GAN35" s="254"/>
      <c r="GAO35" s="254"/>
      <c r="GAP35" s="254"/>
      <c r="GAQ35" s="254"/>
      <c r="GAR35" s="254"/>
      <c r="GAS35" s="254"/>
      <c r="GAT35" s="254"/>
      <c r="GAU35" s="254"/>
      <c r="GAV35" s="254"/>
      <c r="GAW35" s="254"/>
      <c r="GAX35" s="254"/>
      <c r="GAY35" s="254"/>
      <c r="GAZ35" s="254"/>
      <c r="GBA35" s="254"/>
      <c r="GBB35" s="254"/>
      <c r="GBC35" s="254"/>
      <c r="GBD35" s="254"/>
      <c r="GBE35" s="254"/>
      <c r="GBF35" s="254"/>
      <c r="GBG35" s="254"/>
      <c r="GBH35" s="254"/>
      <c r="GBI35" s="254"/>
      <c r="GBJ35" s="254"/>
      <c r="GBK35" s="254"/>
      <c r="GBL35" s="254"/>
      <c r="GBM35" s="254"/>
      <c r="GBN35" s="254"/>
      <c r="GBO35" s="254"/>
      <c r="GBP35" s="254"/>
      <c r="GBQ35" s="254"/>
      <c r="GBR35" s="254"/>
      <c r="GBS35" s="254"/>
      <c r="GBT35" s="254"/>
      <c r="GBU35" s="254"/>
      <c r="GBV35" s="254"/>
      <c r="GBW35" s="254"/>
      <c r="GBX35" s="254"/>
      <c r="GBY35" s="254"/>
      <c r="GBZ35" s="254"/>
      <c r="GCA35" s="254"/>
      <c r="GCB35" s="254"/>
      <c r="GCC35" s="254"/>
      <c r="GCD35" s="254"/>
      <c r="GCE35" s="254"/>
      <c r="GCF35" s="254"/>
      <c r="GCG35" s="254"/>
      <c r="GCH35" s="254"/>
      <c r="GCI35" s="254"/>
      <c r="GCJ35" s="254"/>
      <c r="GCK35" s="254"/>
      <c r="GCL35" s="254"/>
      <c r="GCM35" s="254"/>
      <c r="GCN35" s="254"/>
      <c r="GCO35" s="254"/>
      <c r="GCP35" s="254"/>
      <c r="GCQ35" s="254"/>
      <c r="GCR35" s="254"/>
      <c r="GCS35" s="254"/>
      <c r="GCT35" s="254"/>
      <c r="GCU35" s="254"/>
      <c r="GCV35" s="254"/>
      <c r="GCW35" s="254"/>
      <c r="GCX35" s="254"/>
      <c r="GCY35" s="254"/>
      <c r="GCZ35" s="254"/>
      <c r="GDA35" s="254"/>
      <c r="GDB35" s="254"/>
      <c r="GDC35" s="254"/>
      <c r="GDD35" s="254"/>
      <c r="GDE35" s="254"/>
      <c r="GDF35" s="254"/>
      <c r="GDG35" s="254"/>
      <c r="GDH35" s="254"/>
      <c r="GDI35" s="254"/>
      <c r="GDJ35" s="254"/>
      <c r="GDK35" s="254"/>
      <c r="GDL35" s="254"/>
      <c r="GDM35" s="254"/>
      <c r="GDN35" s="254"/>
      <c r="GDO35" s="254"/>
      <c r="GDP35" s="254"/>
      <c r="GDQ35" s="254"/>
      <c r="GDR35" s="254"/>
      <c r="GDS35" s="254"/>
      <c r="GDT35" s="254"/>
      <c r="GDU35" s="254"/>
      <c r="GDV35" s="254"/>
      <c r="GDW35" s="254"/>
      <c r="GDX35" s="254"/>
      <c r="GDY35" s="254"/>
      <c r="GDZ35" s="254"/>
      <c r="GEA35" s="254"/>
      <c r="GEB35" s="254"/>
      <c r="GEC35" s="254"/>
      <c r="GED35" s="254"/>
      <c r="GEE35" s="254"/>
      <c r="GEF35" s="254"/>
      <c r="GEG35" s="254"/>
      <c r="GEH35" s="254"/>
      <c r="GEI35" s="254"/>
      <c r="GEJ35" s="254"/>
      <c r="GEK35" s="254"/>
      <c r="GEL35" s="254"/>
      <c r="GEM35" s="254"/>
      <c r="GEN35" s="254"/>
      <c r="GEO35" s="254"/>
      <c r="GEP35" s="254"/>
      <c r="GEQ35" s="254"/>
      <c r="GER35" s="254"/>
      <c r="GES35" s="254"/>
      <c r="GET35" s="254"/>
      <c r="GEU35" s="254"/>
      <c r="GEV35" s="254"/>
      <c r="GEW35" s="254"/>
      <c r="GEX35" s="254"/>
      <c r="GEY35" s="254"/>
      <c r="GEZ35" s="254"/>
      <c r="GFA35" s="254"/>
      <c r="GFB35" s="254"/>
      <c r="GFC35" s="254"/>
      <c r="GFD35" s="254"/>
      <c r="GFE35" s="254"/>
      <c r="GFF35" s="254"/>
      <c r="GFG35" s="254"/>
      <c r="GFH35" s="254"/>
      <c r="GFI35" s="254"/>
      <c r="GFJ35" s="254"/>
      <c r="GFK35" s="254"/>
      <c r="GFL35" s="254"/>
      <c r="GFM35" s="254"/>
      <c r="GFN35" s="254"/>
      <c r="GFO35" s="254"/>
      <c r="GFP35" s="254"/>
      <c r="GFQ35" s="254"/>
      <c r="GFR35" s="254"/>
      <c r="GFS35" s="254"/>
      <c r="GFT35" s="254"/>
      <c r="GFU35" s="254"/>
      <c r="GFV35" s="254"/>
      <c r="GFW35" s="254"/>
      <c r="GFX35" s="254"/>
      <c r="GFY35" s="254"/>
      <c r="GFZ35" s="254"/>
      <c r="GGA35" s="254"/>
      <c r="GGB35" s="254"/>
      <c r="GGC35" s="254"/>
      <c r="GGD35" s="254"/>
      <c r="GGE35" s="254"/>
      <c r="GGF35" s="254"/>
      <c r="GGG35" s="254"/>
      <c r="GGH35" s="254"/>
      <c r="GGI35" s="254"/>
      <c r="GGJ35" s="254"/>
      <c r="GGK35" s="254"/>
      <c r="GGL35" s="254"/>
      <c r="GGM35" s="254"/>
      <c r="GGN35" s="254"/>
      <c r="GGO35" s="254"/>
      <c r="GGP35" s="254"/>
      <c r="GGQ35" s="254"/>
      <c r="GGR35" s="254"/>
      <c r="GGS35" s="254"/>
      <c r="GGT35" s="254"/>
      <c r="GGU35" s="254"/>
      <c r="GGV35" s="254"/>
      <c r="GGW35" s="254"/>
      <c r="GGX35" s="254"/>
      <c r="GGY35" s="254"/>
      <c r="GGZ35" s="254"/>
      <c r="GHA35" s="254"/>
      <c r="GHB35" s="254"/>
      <c r="GHC35" s="254"/>
      <c r="GHD35" s="254"/>
      <c r="GHE35" s="254"/>
      <c r="GHF35" s="254"/>
      <c r="GHG35" s="254"/>
      <c r="GHH35" s="254"/>
      <c r="GHI35" s="254"/>
      <c r="GHJ35" s="254"/>
      <c r="GHK35" s="254"/>
      <c r="GHL35" s="254"/>
      <c r="GHM35" s="254"/>
      <c r="GHN35" s="254"/>
      <c r="GHO35" s="254"/>
      <c r="GHP35" s="254"/>
      <c r="GHQ35" s="254"/>
      <c r="GHR35" s="254"/>
      <c r="GHS35" s="254"/>
      <c r="GHT35" s="254"/>
      <c r="GHU35" s="254"/>
      <c r="GHV35" s="254"/>
      <c r="GHW35" s="254"/>
      <c r="GHX35" s="254"/>
      <c r="GHY35" s="254"/>
      <c r="GHZ35" s="254"/>
      <c r="GIA35" s="254"/>
      <c r="GIB35" s="254"/>
      <c r="GIC35" s="254"/>
      <c r="GID35" s="254"/>
      <c r="GIE35" s="254"/>
      <c r="GIF35" s="254"/>
      <c r="GIG35" s="254"/>
      <c r="GIH35" s="254"/>
      <c r="GII35" s="254"/>
      <c r="GIJ35" s="254"/>
      <c r="GIK35" s="254"/>
      <c r="GIL35" s="254"/>
      <c r="GIM35" s="254"/>
      <c r="GIN35" s="254"/>
      <c r="GIO35" s="254"/>
      <c r="GIP35" s="254"/>
      <c r="GIQ35" s="254"/>
      <c r="GIR35" s="254"/>
      <c r="GIS35" s="254"/>
      <c r="GIT35" s="254"/>
      <c r="GIU35" s="254"/>
      <c r="GIV35" s="254"/>
      <c r="GIW35" s="254"/>
      <c r="GIX35" s="254"/>
      <c r="GIY35" s="254"/>
      <c r="GIZ35" s="254"/>
      <c r="GJA35" s="254"/>
      <c r="GJB35" s="254"/>
      <c r="GJC35" s="254"/>
      <c r="GJD35" s="254"/>
      <c r="GJE35" s="254"/>
      <c r="GJF35" s="254"/>
      <c r="GJG35" s="254"/>
      <c r="GJH35" s="254"/>
      <c r="GJI35" s="254"/>
      <c r="GJJ35" s="254"/>
      <c r="GJK35" s="254"/>
      <c r="GJL35" s="254"/>
      <c r="GJM35" s="254"/>
      <c r="GJN35" s="254"/>
      <c r="GJO35" s="254"/>
      <c r="GJP35" s="254"/>
      <c r="GJQ35" s="254"/>
      <c r="GJR35" s="254"/>
      <c r="GJS35" s="254"/>
      <c r="GJT35" s="254"/>
      <c r="GJU35" s="254"/>
      <c r="GJV35" s="254"/>
      <c r="GJW35" s="254"/>
      <c r="GJX35" s="254"/>
      <c r="GJY35" s="254"/>
      <c r="GJZ35" s="254"/>
      <c r="GKA35" s="254"/>
      <c r="GKB35" s="254"/>
      <c r="GKC35" s="254"/>
      <c r="GKD35" s="254"/>
      <c r="GKE35" s="254"/>
      <c r="GKF35" s="254"/>
      <c r="GKG35" s="254"/>
      <c r="GKH35" s="254"/>
      <c r="GKI35" s="254"/>
      <c r="GKJ35" s="254"/>
      <c r="GKK35" s="254"/>
      <c r="GKL35" s="254"/>
      <c r="GKM35" s="254"/>
      <c r="GKN35" s="254"/>
      <c r="GKO35" s="254"/>
      <c r="GKP35" s="254"/>
      <c r="GKQ35" s="254"/>
      <c r="GKR35" s="254"/>
      <c r="GKS35" s="254"/>
      <c r="GKT35" s="254"/>
      <c r="GKU35" s="254"/>
      <c r="GKV35" s="254"/>
      <c r="GKW35" s="254"/>
      <c r="GKX35" s="254"/>
      <c r="GKY35" s="254"/>
      <c r="GKZ35" s="254"/>
      <c r="GLA35" s="254"/>
      <c r="GLB35" s="254"/>
      <c r="GLC35" s="254"/>
      <c r="GLD35" s="254"/>
      <c r="GLE35" s="254"/>
      <c r="GLF35" s="254"/>
      <c r="GLG35" s="254"/>
      <c r="GLH35" s="254"/>
      <c r="GLI35" s="254"/>
      <c r="GLJ35" s="254"/>
      <c r="GLK35" s="254"/>
      <c r="GLL35" s="254"/>
      <c r="GLM35" s="254"/>
      <c r="GLN35" s="254"/>
      <c r="GLO35" s="254"/>
      <c r="GLP35" s="254"/>
      <c r="GLQ35" s="254"/>
      <c r="GLR35" s="254"/>
      <c r="GLS35" s="254"/>
      <c r="GLT35" s="254"/>
      <c r="GLU35" s="254"/>
      <c r="GLV35" s="254"/>
      <c r="GLW35" s="254"/>
      <c r="GLX35" s="254"/>
      <c r="GLY35" s="254"/>
      <c r="GLZ35" s="254"/>
      <c r="GMA35" s="254"/>
      <c r="GMB35" s="254"/>
      <c r="GMC35" s="254"/>
      <c r="GMD35" s="254"/>
      <c r="GME35" s="254"/>
      <c r="GMF35" s="254"/>
      <c r="GMG35" s="254"/>
      <c r="GMH35" s="254"/>
      <c r="GMI35" s="254"/>
      <c r="GMJ35" s="254"/>
      <c r="GMK35" s="254"/>
      <c r="GML35" s="254"/>
      <c r="GMM35" s="254"/>
      <c r="GMN35" s="254"/>
      <c r="GMO35" s="254"/>
      <c r="GMP35" s="254"/>
      <c r="GMQ35" s="254"/>
      <c r="GMR35" s="254"/>
      <c r="GMS35" s="254"/>
      <c r="GMT35" s="254"/>
      <c r="GMU35" s="254"/>
      <c r="GMV35" s="254"/>
      <c r="GMW35" s="254"/>
      <c r="GMX35" s="254"/>
      <c r="GMY35" s="254"/>
      <c r="GMZ35" s="254"/>
      <c r="GNA35" s="254"/>
      <c r="GNB35" s="254"/>
      <c r="GNC35" s="254"/>
      <c r="GND35" s="254"/>
      <c r="GNE35" s="254"/>
      <c r="GNF35" s="254"/>
      <c r="GNG35" s="254"/>
      <c r="GNH35" s="254"/>
      <c r="GNI35" s="254"/>
      <c r="GNJ35" s="254"/>
      <c r="GNK35" s="254"/>
      <c r="GNL35" s="254"/>
      <c r="GNM35" s="254"/>
      <c r="GNN35" s="254"/>
      <c r="GNO35" s="254"/>
      <c r="GNP35" s="254"/>
      <c r="GNQ35" s="254"/>
      <c r="GNR35" s="254"/>
      <c r="GNS35" s="254"/>
      <c r="GNT35" s="254"/>
      <c r="GNU35" s="254"/>
      <c r="GNV35" s="254"/>
      <c r="GNW35" s="254"/>
      <c r="GNX35" s="254"/>
      <c r="GNY35" s="254"/>
      <c r="GNZ35" s="254"/>
      <c r="GOA35" s="254"/>
      <c r="GOB35" s="254"/>
      <c r="GOC35" s="254"/>
      <c r="GOD35" s="254"/>
      <c r="GOE35" s="254"/>
      <c r="GOF35" s="254"/>
      <c r="GOG35" s="254"/>
      <c r="GOH35" s="254"/>
      <c r="GOI35" s="254"/>
      <c r="GOJ35" s="254"/>
      <c r="GOK35" s="254"/>
      <c r="GOL35" s="254"/>
      <c r="GOM35" s="254"/>
      <c r="GON35" s="254"/>
      <c r="GOO35" s="254"/>
      <c r="GOP35" s="254"/>
      <c r="GOQ35" s="254"/>
      <c r="GOR35" s="254"/>
      <c r="GOS35" s="254"/>
      <c r="GOT35" s="254"/>
      <c r="GOU35" s="254"/>
      <c r="GOV35" s="254"/>
      <c r="GOW35" s="254"/>
      <c r="GOX35" s="254"/>
      <c r="GOY35" s="254"/>
      <c r="GOZ35" s="254"/>
      <c r="GPA35" s="254"/>
      <c r="GPB35" s="254"/>
      <c r="GPC35" s="254"/>
      <c r="GPD35" s="254"/>
      <c r="GPE35" s="254"/>
      <c r="GPF35" s="254"/>
      <c r="GPG35" s="254"/>
      <c r="GPH35" s="254"/>
      <c r="GPI35" s="254"/>
      <c r="GPJ35" s="254"/>
      <c r="GPK35" s="254"/>
      <c r="GPL35" s="254"/>
      <c r="GPM35" s="254"/>
      <c r="GPN35" s="254"/>
      <c r="GPO35" s="254"/>
      <c r="GPP35" s="254"/>
      <c r="GPQ35" s="254"/>
      <c r="GPR35" s="254"/>
      <c r="GPS35" s="254"/>
      <c r="GPT35" s="254"/>
      <c r="GPU35" s="254"/>
      <c r="GPV35" s="254"/>
      <c r="GPW35" s="254"/>
      <c r="GPX35" s="254"/>
      <c r="GPY35" s="254"/>
      <c r="GPZ35" s="254"/>
      <c r="GQA35" s="254"/>
      <c r="GQB35" s="254"/>
      <c r="GQC35" s="254"/>
      <c r="GQD35" s="254"/>
      <c r="GQE35" s="254"/>
      <c r="GQF35" s="254"/>
      <c r="GQG35" s="254"/>
      <c r="GQH35" s="254"/>
      <c r="GQI35" s="254"/>
      <c r="GQJ35" s="254"/>
      <c r="GQK35" s="254"/>
      <c r="GQL35" s="254"/>
      <c r="GQM35" s="254"/>
      <c r="GQN35" s="254"/>
      <c r="GQO35" s="254"/>
      <c r="GQP35" s="254"/>
      <c r="GQQ35" s="254"/>
      <c r="GQR35" s="254"/>
      <c r="GQS35" s="254"/>
      <c r="GQT35" s="254"/>
      <c r="GQU35" s="254"/>
      <c r="GQV35" s="254"/>
      <c r="GQW35" s="254"/>
      <c r="GQX35" s="254"/>
      <c r="GQY35" s="254"/>
      <c r="GQZ35" s="254"/>
      <c r="GRA35" s="254"/>
      <c r="GRB35" s="254"/>
      <c r="GRC35" s="254"/>
      <c r="GRD35" s="254"/>
      <c r="GRE35" s="254"/>
      <c r="GRF35" s="254"/>
      <c r="GRG35" s="254"/>
      <c r="GRH35" s="254"/>
      <c r="GRI35" s="254"/>
      <c r="GRJ35" s="254"/>
      <c r="GRK35" s="254"/>
      <c r="GRL35" s="254"/>
      <c r="GRM35" s="254"/>
      <c r="GRN35" s="254"/>
      <c r="GRO35" s="254"/>
      <c r="GRP35" s="254"/>
      <c r="GRQ35" s="254"/>
      <c r="GRR35" s="254"/>
      <c r="GRS35" s="254"/>
      <c r="GRT35" s="254"/>
      <c r="GRU35" s="254"/>
      <c r="GRV35" s="254"/>
      <c r="GRW35" s="254"/>
      <c r="GRX35" s="254"/>
      <c r="GRY35" s="254"/>
      <c r="GRZ35" s="254"/>
      <c r="GSA35" s="254"/>
      <c r="GSB35" s="254"/>
      <c r="GSC35" s="254"/>
      <c r="GSD35" s="254"/>
      <c r="GSE35" s="254"/>
      <c r="GSF35" s="254"/>
      <c r="GSG35" s="254"/>
      <c r="GSH35" s="254"/>
      <c r="GSI35" s="254"/>
      <c r="GSJ35" s="254"/>
      <c r="GSK35" s="254"/>
      <c r="GSL35" s="254"/>
      <c r="GSM35" s="254"/>
      <c r="GSN35" s="254"/>
      <c r="GSO35" s="254"/>
      <c r="GSP35" s="254"/>
      <c r="GSQ35" s="254"/>
      <c r="GSR35" s="254"/>
      <c r="GSS35" s="254"/>
      <c r="GST35" s="254"/>
      <c r="GSU35" s="254"/>
      <c r="GSV35" s="254"/>
      <c r="GSW35" s="254"/>
      <c r="GSX35" s="254"/>
      <c r="GSY35" s="254"/>
      <c r="GSZ35" s="254"/>
      <c r="GTA35" s="254"/>
      <c r="GTB35" s="254"/>
      <c r="GTC35" s="254"/>
      <c r="GTD35" s="254"/>
      <c r="GTE35" s="254"/>
      <c r="GTF35" s="254"/>
      <c r="GTG35" s="254"/>
      <c r="GTH35" s="254"/>
      <c r="GTI35" s="254"/>
      <c r="GTJ35" s="254"/>
      <c r="GTK35" s="254"/>
      <c r="GTL35" s="254"/>
      <c r="GTM35" s="254"/>
      <c r="GTN35" s="254"/>
      <c r="GTO35" s="254"/>
      <c r="GTP35" s="254"/>
      <c r="GTQ35" s="254"/>
      <c r="GTR35" s="254"/>
      <c r="GTS35" s="254"/>
      <c r="GTT35" s="254"/>
      <c r="GTU35" s="254"/>
      <c r="GTV35" s="254"/>
      <c r="GTW35" s="254"/>
      <c r="GTX35" s="254"/>
      <c r="GTY35" s="254"/>
      <c r="GTZ35" s="254"/>
      <c r="GUA35" s="254"/>
      <c r="GUB35" s="254"/>
      <c r="GUC35" s="254"/>
      <c r="GUD35" s="254"/>
      <c r="GUE35" s="254"/>
      <c r="GUF35" s="254"/>
      <c r="GUG35" s="254"/>
      <c r="GUH35" s="254"/>
      <c r="GUI35" s="254"/>
      <c r="GUJ35" s="254"/>
      <c r="GUK35" s="254"/>
      <c r="GUL35" s="254"/>
      <c r="GUM35" s="254"/>
      <c r="GUN35" s="254"/>
      <c r="GUO35" s="254"/>
      <c r="GUP35" s="254"/>
      <c r="GUQ35" s="254"/>
      <c r="GUR35" s="254"/>
      <c r="GUS35" s="254"/>
      <c r="GUT35" s="254"/>
      <c r="GUU35" s="254"/>
      <c r="GUV35" s="254"/>
      <c r="GUW35" s="254"/>
      <c r="GUX35" s="254"/>
      <c r="GUY35" s="254"/>
      <c r="GUZ35" s="254"/>
      <c r="GVA35" s="254"/>
      <c r="GVB35" s="254"/>
      <c r="GVC35" s="254"/>
      <c r="GVD35" s="254"/>
      <c r="GVE35" s="254"/>
      <c r="GVF35" s="254"/>
      <c r="GVG35" s="254"/>
      <c r="GVH35" s="254"/>
      <c r="GVI35" s="254"/>
      <c r="GVJ35" s="254"/>
      <c r="GVK35" s="254"/>
      <c r="GVL35" s="254"/>
      <c r="GVM35" s="254"/>
      <c r="GVN35" s="254"/>
      <c r="GVO35" s="254"/>
      <c r="GVP35" s="254"/>
      <c r="GVQ35" s="254"/>
      <c r="GVR35" s="254"/>
      <c r="GVS35" s="254"/>
      <c r="GVT35" s="254"/>
      <c r="GVU35" s="254"/>
      <c r="GVV35" s="254"/>
      <c r="GVW35" s="254"/>
      <c r="GVX35" s="254"/>
      <c r="GVY35" s="254"/>
      <c r="GVZ35" s="254"/>
      <c r="GWA35" s="254"/>
      <c r="GWB35" s="254"/>
      <c r="GWC35" s="254"/>
      <c r="GWD35" s="254"/>
      <c r="GWE35" s="254"/>
      <c r="GWF35" s="254"/>
      <c r="GWG35" s="254"/>
      <c r="GWH35" s="254"/>
      <c r="GWI35" s="254"/>
      <c r="GWJ35" s="254"/>
      <c r="GWK35" s="254"/>
      <c r="GWL35" s="254"/>
      <c r="GWM35" s="254"/>
      <c r="GWN35" s="254"/>
      <c r="GWO35" s="254"/>
      <c r="GWP35" s="254"/>
      <c r="GWQ35" s="254"/>
      <c r="GWR35" s="254"/>
      <c r="GWS35" s="254"/>
      <c r="GWT35" s="254"/>
      <c r="GWU35" s="254"/>
      <c r="GWV35" s="254"/>
      <c r="GWW35" s="254"/>
      <c r="GWX35" s="254"/>
      <c r="GWY35" s="254"/>
      <c r="GWZ35" s="254"/>
      <c r="GXA35" s="254"/>
      <c r="GXB35" s="254"/>
      <c r="GXC35" s="254"/>
      <c r="GXD35" s="254"/>
      <c r="GXE35" s="254"/>
      <c r="GXF35" s="254"/>
      <c r="GXG35" s="254"/>
      <c r="GXH35" s="254"/>
      <c r="GXI35" s="254"/>
      <c r="GXJ35" s="254"/>
      <c r="GXK35" s="254"/>
      <c r="GXL35" s="254"/>
      <c r="GXM35" s="254"/>
      <c r="GXN35" s="254"/>
      <c r="GXO35" s="254"/>
      <c r="GXP35" s="254"/>
      <c r="GXQ35" s="254"/>
      <c r="GXR35" s="254"/>
      <c r="GXS35" s="254"/>
      <c r="GXT35" s="254"/>
      <c r="GXU35" s="254"/>
      <c r="GXV35" s="254"/>
      <c r="GXW35" s="254"/>
      <c r="GXX35" s="254"/>
      <c r="GXY35" s="254"/>
      <c r="GXZ35" s="254"/>
      <c r="GYA35" s="254"/>
      <c r="GYB35" s="254"/>
      <c r="GYC35" s="254"/>
      <c r="GYD35" s="254"/>
      <c r="GYE35" s="254"/>
      <c r="GYF35" s="254"/>
      <c r="GYG35" s="254"/>
      <c r="GYH35" s="254"/>
      <c r="GYI35" s="254"/>
      <c r="GYJ35" s="254"/>
      <c r="GYK35" s="254"/>
      <c r="GYL35" s="254"/>
      <c r="GYM35" s="254"/>
      <c r="GYN35" s="254"/>
      <c r="GYO35" s="254"/>
      <c r="GYP35" s="254"/>
      <c r="GYQ35" s="254"/>
      <c r="GYR35" s="254"/>
      <c r="GYS35" s="254"/>
      <c r="GYT35" s="254"/>
      <c r="GYU35" s="254"/>
      <c r="GYV35" s="254"/>
      <c r="GYW35" s="254"/>
      <c r="GYX35" s="254"/>
      <c r="GYY35" s="254"/>
      <c r="GYZ35" s="254"/>
      <c r="GZA35" s="254"/>
      <c r="GZB35" s="254"/>
      <c r="GZC35" s="254"/>
      <c r="GZD35" s="254"/>
      <c r="GZE35" s="254"/>
      <c r="GZF35" s="254"/>
      <c r="GZG35" s="254"/>
      <c r="GZH35" s="254"/>
      <c r="GZI35" s="254"/>
      <c r="GZJ35" s="254"/>
      <c r="GZK35" s="254"/>
      <c r="GZL35" s="254"/>
      <c r="GZM35" s="254"/>
      <c r="GZN35" s="254"/>
      <c r="GZO35" s="254"/>
      <c r="GZP35" s="254"/>
      <c r="GZQ35" s="254"/>
      <c r="GZR35" s="254"/>
      <c r="GZS35" s="254"/>
      <c r="GZT35" s="254"/>
      <c r="GZU35" s="254"/>
      <c r="GZV35" s="254"/>
      <c r="GZW35" s="254"/>
      <c r="GZX35" s="254"/>
      <c r="GZY35" s="254"/>
      <c r="GZZ35" s="254"/>
      <c r="HAA35" s="254"/>
      <c r="HAB35" s="254"/>
      <c r="HAC35" s="254"/>
      <c r="HAD35" s="254"/>
      <c r="HAE35" s="254"/>
      <c r="HAF35" s="254"/>
      <c r="HAG35" s="254"/>
      <c r="HAH35" s="254"/>
      <c r="HAI35" s="254"/>
      <c r="HAJ35" s="254"/>
      <c r="HAK35" s="254"/>
      <c r="HAL35" s="254"/>
      <c r="HAM35" s="254"/>
      <c r="HAN35" s="254"/>
      <c r="HAO35" s="254"/>
      <c r="HAP35" s="254"/>
      <c r="HAQ35" s="254"/>
      <c r="HAR35" s="254"/>
      <c r="HAS35" s="254"/>
      <c r="HAT35" s="254"/>
      <c r="HAU35" s="254"/>
      <c r="HAV35" s="254"/>
      <c r="HAW35" s="254"/>
      <c r="HAX35" s="254"/>
      <c r="HAY35" s="254"/>
      <c r="HAZ35" s="254"/>
      <c r="HBA35" s="254"/>
      <c r="HBB35" s="254"/>
      <c r="HBC35" s="254"/>
      <c r="HBD35" s="254"/>
      <c r="HBE35" s="254"/>
      <c r="HBF35" s="254"/>
      <c r="HBG35" s="254"/>
      <c r="HBH35" s="254"/>
      <c r="HBI35" s="254"/>
      <c r="HBJ35" s="254"/>
      <c r="HBK35" s="254"/>
      <c r="HBL35" s="254"/>
      <c r="HBM35" s="254"/>
      <c r="HBN35" s="254"/>
      <c r="HBO35" s="254"/>
      <c r="HBP35" s="254"/>
      <c r="HBQ35" s="254"/>
      <c r="HBR35" s="254"/>
      <c r="HBS35" s="254"/>
      <c r="HBT35" s="254"/>
      <c r="HBU35" s="254"/>
      <c r="HBV35" s="254"/>
      <c r="HBW35" s="254"/>
      <c r="HBX35" s="254"/>
      <c r="HBY35" s="254"/>
      <c r="HBZ35" s="254"/>
      <c r="HCA35" s="254"/>
      <c r="HCB35" s="254"/>
      <c r="HCC35" s="254"/>
      <c r="HCD35" s="254"/>
      <c r="HCE35" s="254"/>
      <c r="HCF35" s="254"/>
      <c r="HCG35" s="254"/>
      <c r="HCH35" s="254"/>
      <c r="HCI35" s="254"/>
      <c r="HCJ35" s="254"/>
      <c r="HCK35" s="254"/>
      <c r="HCL35" s="254"/>
      <c r="HCM35" s="254"/>
      <c r="HCN35" s="254"/>
      <c r="HCO35" s="254"/>
      <c r="HCP35" s="254"/>
      <c r="HCQ35" s="254"/>
      <c r="HCR35" s="254"/>
      <c r="HCS35" s="254"/>
      <c r="HCT35" s="254"/>
      <c r="HCU35" s="254"/>
      <c r="HCV35" s="254"/>
      <c r="HCW35" s="254"/>
      <c r="HCX35" s="254"/>
      <c r="HCY35" s="254"/>
      <c r="HCZ35" s="254"/>
      <c r="HDA35" s="254"/>
      <c r="HDB35" s="254"/>
      <c r="HDC35" s="254"/>
      <c r="HDD35" s="254"/>
      <c r="HDE35" s="254"/>
      <c r="HDF35" s="254"/>
      <c r="HDG35" s="254"/>
      <c r="HDH35" s="254"/>
      <c r="HDI35" s="254"/>
      <c r="HDJ35" s="254"/>
      <c r="HDK35" s="254"/>
      <c r="HDL35" s="254"/>
      <c r="HDM35" s="254"/>
      <c r="HDN35" s="254"/>
      <c r="HDO35" s="254"/>
      <c r="HDP35" s="254"/>
      <c r="HDQ35" s="254"/>
      <c r="HDR35" s="254"/>
      <c r="HDS35" s="254"/>
      <c r="HDT35" s="254"/>
      <c r="HDU35" s="254"/>
      <c r="HDV35" s="254"/>
      <c r="HDW35" s="254"/>
      <c r="HDX35" s="254"/>
      <c r="HDY35" s="254"/>
      <c r="HDZ35" s="254"/>
      <c r="HEA35" s="254"/>
      <c r="HEB35" s="254"/>
      <c r="HEC35" s="254"/>
      <c r="HED35" s="254"/>
      <c r="HEE35" s="254"/>
      <c r="HEF35" s="254"/>
      <c r="HEG35" s="254"/>
      <c r="HEH35" s="254"/>
      <c r="HEI35" s="254"/>
      <c r="HEJ35" s="254"/>
      <c r="HEK35" s="254"/>
      <c r="HEL35" s="254"/>
      <c r="HEM35" s="254"/>
      <c r="HEN35" s="254"/>
      <c r="HEO35" s="254"/>
      <c r="HEP35" s="254"/>
      <c r="HEQ35" s="254"/>
      <c r="HER35" s="254"/>
      <c r="HES35" s="254"/>
      <c r="HET35" s="254"/>
      <c r="HEU35" s="254"/>
      <c r="HEV35" s="254"/>
      <c r="HEW35" s="254"/>
      <c r="HEX35" s="254"/>
      <c r="HEY35" s="254"/>
      <c r="HEZ35" s="254"/>
      <c r="HFA35" s="254"/>
      <c r="HFB35" s="254"/>
      <c r="HFC35" s="254"/>
      <c r="HFD35" s="254"/>
      <c r="HFE35" s="254"/>
      <c r="HFF35" s="254"/>
      <c r="HFG35" s="254"/>
      <c r="HFH35" s="254"/>
      <c r="HFI35" s="254"/>
      <c r="HFJ35" s="254"/>
      <c r="HFK35" s="254"/>
      <c r="HFL35" s="254"/>
      <c r="HFM35" s="254"/>
      <c r="HFN35" s="254"/>
      <c r="HFO35" s="254"/>
      <c r="HFP35" s="254"/>
      <c r="HFQ35" s="254"/>
      <c r="HFR35" s="254"/>
      <c r="HFS35" s="254"/>
      <c r="HFT35" s="254"/>
      <c r="HFU35" s="254"/>
      <c r="HFV35" s="254"/>
      <c r="HFW35" s="254"/>
      <c r="HFX35" s="254"/>
      <c r="HFY35" s="254"/>
      <c r="HFZ35" s="254"/>
      <c r="HGA35" s="254"/>
      <c r="HGB35" s="254"/>
      <c r="HGC35" s="254"/>
      <c r="HGD35" s="254"/>
      <c r="HGE35" s="254"/>
      <c r="HGF35" s="254"/>
      <c r="HGG35" s="254"/>
      <c r="HGH35" s="254"/>
      <c r="HGI35" s="254"/>
      <c r="HGJ35" s="254"/>
      <c r="HGK35" s="254"/>
      <c r="HGL35" s="254"/>
      <c r="HGM35" s="254"/>
      <c r="HGN35" s="254"/>
      <c r="HGO35" s="254"/>
      <c r="HGP35" s="254"/>
      <c r="HGQ35" s="254"/>
      <c r="HGR35" s="254"/>
      <c r="HGS35" s="254"/>
      <c r="HGT35" s="254"/>
      <c r="HGU35" s="254"/>
      <c r="HGV35" s="254"/>
      <c r="HGW35" s="254"/>
      <c r="HGX35" s="254"/>
      <c r="HGY35" s="254"/>
      <c r="HGZ35" s="254"/>
      <c r="HHA35" s="254"/>
      <c r="HHB35" s="254"/>
      <c r="HHC35" s="254"/>
      <c r="HHD35" s="254"/>
      <c r="HHE35" s="254"/>
      <c r="HHF35" s="254"/>
      <c r="HHG35" s="254"/>
      <c r="HHH35" s="254"/>
      <c r="HHI35" s="254"/>
      <c r="HHJ35" s="254"/>
      <c r="HHK35" s="254"/>
      <c r="HHL35" s="254"/>
      <c r="HHM35" s="254"/>
      <c r="HHN35" s="254"/>
      <c r="HHO35" s="254"/>
      <c r="HHP35" s="254"/>
      <c r="HHQ35" s="254"/>
      <c r="HHR35" s="254"/>
      <c r="HHS35" s="254"/>
      <c r="HHT35" s="254"/>
      <c r="HHU35" s="254"/>
      <c r="HHV35" s="254"/>
      <c r="HHW35" s="254"/>
      <c r="HHX35" s="254"/>
      <c r="HHY35" s="254"/>
      <c r="HHZ35" s="254"/>
      <c r="HIA35" s="254"/>
      <c r="HIB35" s="254"/>
      <c r="HIC35" s="254"/>
      <c r="HID35" s="254"/>
      <c r="HIE35" s="254"/>
      <c r="HIF35" s="254"/>
      <c r="HIG35" s="254"/>
      <c r="HIH35" s="254"/>
      <c r="HII35" s="254"/>
      <c r="HIJ35" s="254"/>
      <c r="HIK35" s="254"/>
      <c r="HIL35" s="254"/>
      <c r="HIM35" s="254"/>
      <c r="HIN35" s="254"/>
      <c r="HIO35" s="254"/>
      <c r="HIP35" s="254"/>
      <c r="HIQ35" s="254"/>
      <c r="HIR35" s="254"/>
      <c r="HIS35" s="254"/>
      <c r="HIT35" s="254"/>
      <c r="HIU35" s="254"/>
      <c r="HIV35" s="254"/>
      <c r="HIW35" s="254"/>
      <c r="HIX35" s="254"/>
      <c r="HIY35" s="254"/>
      <c r="HIZ35" s="254"/>
      <c r="HJA35" s="254"/>
      <c r="HJB35" s="254"/>
      <c r="HJC35" s="254"/>
      <c r="HJD35" s="254"/>
      <c r="HJE35" s="254"/>
      <c r="HJF35" s="254"/>
      <c r="HJG35" s="254"/>
      <c r="HJH35" s="254"/>
      <c r="HJI35" s="254"/>
      <c r="HJJ35" s="254"/>
      <c r="HJK35" s="254"/>
      <c r="HJL35" s="254"/>
      <c r="HJM35" s="254"/>
      <c r="HJN35" s="254"/>
      <c r="HJO35" s="254"/>
      <c r="HJP35" s="254"/>
      <c r="HJQ35" s="254"/>
      <c r="HJR35" s="254"/>
      <c r="HJS35" s="254"/>
      <c r="HJT35" s="254"/>
      <c r="HJU35" s="254"/>
      <c r="HJV35" s="254"/>
      <c r="HJW35" s="254"/>
      <c r="HJX35" s="254"/>
      <c r="HJY35" s="254"/>
      <c r="HJZ35" s="254"/>
      <c r="HKA35" s="254"/>
      <c r="HKB35" s="254"/>
      <c r="HKC35" s="254"/>
      <c r="HKD35" s="254"/>
      <c r="HKE35" s="254"/>
      <c r="HKF35" s="254"/>
      <c r="HKG35" s="254"/>
      <c r="HKH35" s="254"/>
      <c r="HKI35" s="254"/>
      <c r="HKJ35" s="254"/>
      <c r="HKK35" s="254"/>
      <c r="HKL35" s="254"/>
      <c r="HKM35" s="254"/>
      <c r="HKN35" s="254"/>
      <c r="HKO35" s="254"/>
      <c r="HKP35" s="254"/>
      <c r="HKQ35" s="254"/>
      <c r="HKR35" s="254"/>
      <c r="HKS35" s="254"/>
      <c r="HKT35" s="254"/>
      <c r="HKU35" s="254"/>
      <c r="HKV35" s="254"/>
      <c r="HKW35" s="254"/>
      <c r="HKX35" s="254"/>
      <c r="HKY35" s="254"/>
      <c r="HKZ35" s="254"/>
      <c r="HLA35" s="254"/>
      <c r="HLB35" s="254"/>
      <c r="HLC35" s="254"/>
      <c r="HLD35" s="254"/>
      <c r="HLE35" s="254"/>
      <c r="HLF35" s="254"/>
      <c r="HLG35" s="254"/>
      <c r="HLH35" s="254"/>
      <c r="HLI35" s="254"/>
      <c r="HLJ35" s="254"/>
      <c r="HLK35" s="254"/>
      <c r="HLL35" s="254"/>
      <c r="HLM35" s="254"/>
      <c r="HLN35" s="254"/>
      <c r="HLO35" s="254"/>
      <c r="HLP35" s="254"/>
      <c r="HLQ35" s="254"/>
      <c r="HLR35" s="254"/>
      <c r="HLS35" s="254"/>
      <c r="HLT35" s="254"/>
      <c r="HLU35" s="254"/>
      <c r="HLV35" s="254"/>
      <c r="HLW35" s="254"/>
      <c r="HLX35" s="254"/>
      <c r="HLY35" s="254"/>
      <c r="HLZ35" s="254"/>
      <c r="HMA35" s="254"/>
      <c r="HMB35" s="254"/>
      <c r="HMC35" s="254"/>
      <c r="HMD35" s="254"/>
      <c r="HME35" s="254"/>
      <c r="HMF35" s="254"/>
      <c r="HMG35" s="254"/>
      <c r="HMH35" s="254"/>
      <c r="HMI35" s="254"/>
      <c r="HMJ35" s="254"/>
      <c r="HMK35" s="254"/>
      <c r="HML35" s="254"/>
      <c r="HMM35" s="254"/>
      <c r="HMN35" s="254"/>
      <c r="HMO35" s="254"/>
      <c r="HMP35" s="254"/>
      <c r="HMQ35" s="254"/>
      <c r="HMR35" s="254"/>
      <c r="HMS35" s="254"/>
      <c r="HMT35" s="254"/>
      <c r="HMU35" s="254"/>
      <c r="HMV35" s="254"/>
      <c r="HMW35" s="254"/>
      <c r="HMX35" s="254"/>
      <c r="HMY35" s="254"/>
      <c r="HMZ35" s="254"/>
      <c r="HNA35" s="254"/>
      <c r="HNB35" s="254"/>
      <c r="HNC35" s="254"/>
      <c r="HND35" s="254"/>
      <c r="HNE35" s="254"/>
      <c r="HNF35" s="254"/>
      <c r="HNG35" s="254"/>
      <c r="HNH35" s="254"/>
      <c r="HNI35" s="254"/>
      <c r="HNJ35" s="254"/>
      <c r="HNK35" s="254"/>
      <c r="HNL35" s="254"/>
      <c r="HNM35" s="254"/>
      <c r="HNN35" s="254"/>
      <c r="HNO35" s="254"/>
      <c r="HNP35" s="254"/>
      <c r="HNQ35" s="254"/>
      <c r="HNR35" s="254"/>
      <c r="HNS35" s="254"/>
      <c r="HNT35" s="254"/>
      <c r="HNU35" s="254"/>
      <c r="HNV35" s="254"/>
      <c r="HNW35" s="254"/>
      <c r="HNX35" s="254"/>
      <c r="HNY35" s="254"/>
      <c r="HNZ35" s="254"/>
      <c r="HOA35" s="254"/>
      <c r="HOB35" s="254"/>
      <c r="HOC35" s="254"/>
      <c r="HOD35" s="254"/>
      <c r="HOE35" s="254"/>
      <c r="HOF35" s="254"/>
      <c r="HOG35" s="254"/>
      <c r="HOH35" s="254"/>
      <c r="HOI35" s="254"/>
      <c r="HOJ35" s="254"/>
      <c r="HOK35" s="254"/>
      <c r="HOL35" s="254"/>
      <c r="HOM35" s="254"/>
      <c r="HON35" s="254"/>
      <c r="HOO35" s="254"/>
      <c r="HOP35" s="254"/>
      <c r="HOQ35" s="254"/>
      <c r="HOR35" s="254"/>
      <c r="HOS35" s="254"/>
      <c r="HOT35" s="254"/>
      <c r="HOU35" s="254"/>
      <c r="HOV35" s="254"/>
      <c r="HOW35" s="254"/>
      <c r="HOX35" s="254"/>
      <c r="HOY35" s="254"/>
      <c r="HOZ35" s="254"/>
      <c r="HPA35" s="254"/>
      <c r="HPB35" s="254"/>
      <c r="HPC35" s="254"/>
      <c r="HPD35" s="254"/>
      <c r="HPE35" s="254"/>
      <c r="HPF35" s="254"/>
      <c r="HPG35" s="254"/>
      <c r="HPH35" s="254"/>
      <c r="HPI35" s="254"/>
      <c r="HPJ35" s="254"/>
      <c r="HPK35" s="254"/>
      <c r="HPL35" s="254"/>
      <c r="HPM35" s="254"/>
      <c r="HPN35" s="254"/>
      <c r="HPO35" s="254"/>
      <c r="HPP35" s="254"/>
      <c r="HPQ35" s="254"/>
      <c r="HPR35" s="254"/>
      <c r="HPS35" s="254"/>
      <c r="HPT35" s="254"/>
      <c r="HPU35" s="254"/>
      <c r="HPV35" s="254"/>
      <c r="HPW35" s="254"/>
      <c r="HPX35" s="254"/>
      <c r="HPY35" s="254"/>
      <c r="HPZ35" s="254"/>
      <c r="HQA35" s="254"/>
      <c r="HQB35" s="254"/>
      <c r="HQC35" s="254"/>
      <c r="HQD35" s="254"/>
      <c r="HQE35" s="254"/>
      <c r="HQF35" s="254"/>
      <c r="HQG35" s="254"/>
      <c r="HQH35" s="254"/>
      <c r="HQI35" s="254"/>
      <c r="HQJ35" s="254"/>
      <c r="HQK35" s="254"/>
      <c r="HQL35" s="254"/>
      <c r="HQM35" s="254"/>
      <c r="HQN35" s="254"/>
      <c r="HQO35" s="254"/>
      <c r="HQP35" s="254"/>
      <c r="HQQ35" s="254"/>
      <c r="HQR35" s="254"/>
      <c r="HQS35" s="254"/>
      <c r="HQT35" s="254"/>
      <c r="HQU35" s="254"/>
      <c r="HQV35" s="254"/>
      <c r="HQW35" s="254"/>
      <c r="HQX35" s="254"/>
      <c r="HQY35" s="254"/>
      <c r="HQZ35" s="254"/>
      <c r="HRA35" s="254"/>
      <c r="HRB35" s="254"/>
      <c r="HRC35" s="254"/>
      <c r="HRD35" s="254"/>
      <c r="HRE35" s="254"/>
      <c r="HRF35" s="254"/>
      <c r="HRG35" s="254"/>
      <c r="HRH35" s="254"/>
      <c r="HRI35" s="254"/>
      <c r="HRJ35" s="254"/>
      <c r="HRK35" s="254"/>
      <c r="HRL35" s="254"/>
      <c r="HRM35" s="254"/>
      <c r="HRN35" s="254"/>
      <c r="HRO35" s="254"/>
      <c r="HRP35" s="254"/>
      <c r="HRQ35" s="254"/>
      <c r="HRR35" s="254"/>
      <c r="HRS35" s="254"/>
      <c r="HRT35" s="254"/>
      <c r="HRU35" s="254"/>
      <c r="HRV35" s="254"/>
      <c r="HRW35" s="254"/>
      <c r="HRX35" s="254"/>
      <c r="HRY35" s="254"/>
      <c r="HRZ35" s="254"/>
      <c r="HSA35" s="254"/>
      <c r="HSB35" s="254"/>
      <c r="HSC35" s="254"/>
      <c r="HSD35" s="254"/>
      <c r="HSE35" s="254"/>
      <c r="HSF35" s="254"/>
      <c r="HSG35" s="254"/>
      <c r="HSH35" s="254"/>
      <c r="HSI35" s="254"/>
      <c r="HSJ35" s="254"/>
      <c r="HSK35" s="254"/>
      <c r="HSL35" s="254"/>
      <c r="HSM35" s="254"/>
      <c r="HSN35" s="254"/>
      <c r="HSO35" s="254"/>
      <c r="HSP35" s="254"/>
      <c r="HSQ35" s="254"/>
      <c r="HSR35" s="254"/>
      <c r="HSS35" s="254"/>
      <c r="HST35" s="254"/>
      <c r="HSU35" s="254"/>
      <c r="HSV35" s="254"/>
      <c r="HSW35" s="254"/>
      <c r="HSX35" s="254"/>
      <c r="HSY35" s="254"/>
      <c r="HSZ35" s="254"/>
      <c r="HTA35" s="254"/>
      <c r="HTB35" s="254"/>
      <c r="HTC35" s="254"/>
      <c r="HTD35" s="254"/>
      <c r="HTE35" s="254"/>
      <c r="HTF35" s="254"/>
      <c r="HTG35" s="254"/>
      <c r="HTH35" s="254"/>
      <c r="HTI35" s="254"/>
      <c r="HTJ35" s="254"/>
      <c r="HTK35" s="254"/>
      <c r="HTL35" s="254"/>
      <c r="HTM35" s="254"/>
      <c r="HTN35" s="254"/>
      <c r="HTO35" s="254"/>
      <c r="HTP35" s="254"/>
      <c r="HTQ35" s="254"/>
      <c r="HTR35" s="254"/>
      <c r="HTS35" s="254"/>
      <c r="HTT35" s="254"/>
      <c r="HTU35" s="254"/>
      <c r="HTV35" s="254"/>
      <c r="HTW35" s="254"/>
      <c r="HTX35" s="254"/>
      <c r="HTY35" s="254"/>
      <c r="HTZ35" s="254"/>
      <c r="HUA35" s="254"/>
      <c r="HUB35" s="254"/>
      <c r="HUC35" s="254"/>
      <c r="HUD35" s="254"/>
      <c r="HUE35" s="254"/>
      <c r="HUF35" s="254"/>
      <c r="HUG35" s="254"/>
      <c r="HUH35" s="254"/>
      <c r="HUI35" s="254"/>
      <c r="HUJ35" s="254"/>
      <c r="HUK35" s="254"/>
      <c r="HUL35" s="254"/>
      <c r="HUM35" s="254"/>
      <c r="HUN35" s="254"/>
      <c r="HUO35" s="254"/>
      <c r="HUP35" s="254"/>
      <c r="HUQ35" s="254"/>
      <c r="HUR35" s="254"/>
      <c r="HUS35" s="254"/>
      <c r="HUT35" s="254"/>
      <c r="HUU35" s="254"/>
      <c r="HUV35" s="254"/>
      <c r="HUW35" s="254"/>
      <c r="HUX35" s="254"/>
      <c r="HUY35" s="254"/>
      <c r="HUZ35" s="254"/>
      <c r="HVA35" s="254"/>
      <c r="HVB35" s="254"/>
      <c r="HVC35" s="254"/>
      <c r="HVD35" s="254"/>
      <c r="HVE35" s="254"/>
      <c r="HVF35" s="254"/>
      <c r="HVG35" s="254"/>
      <c r="HVH35" s="254"/>
      <c r="HVI35" s="254"/>
      <c r="HVJ35" s="254"/>
      <c r="HVK35" s="254"/>
      <c r="HVL35" s="254"/>
      <c r="HVM35" s="254"/>
      <c r="HVN35" s="254"/>
      <c r="HVO35" s="254"/>
      <c r="HVP35" s="254"/>
      <c r="HVQ35" s="254"/>
      <c r="HVR35" s="254"/>
      <c r="HVS35" s="254"/>
      <c r="HVT35" s="254"/>
      <c r="HVU35" s="254"/>
      <c r="HVV35" s="254"/>
      <c r="HVW35" s="254"/>
      <c r="HVX35" s="254"/>
      <c r="HVY35" s="254"/>
      <c r="HVZ35" s="254"/>
      <c r="HWA35" s="254"/>
      <c r="HWB35" s="254"/>
      <c r="HWC35" s="254"/>
      <c r="HWD35" s="254"/>
      <c r="HWE35" s="254"/>
      <c r="HWF35" s="254"/>
      <c r="HWG35" s="254"/>
      <c r="HWH35" s="254"/>
      <c r="HWI35" s="254"/>
      <c r="HWJ35" s="254"/>
      <c r="HWK35" s="254"/>
      <c r="HWL35" s="254"/>
      <c r="HWM35" s="254"/>
      <c r="HWN35" s="254"/>
      <c r="HWO35" s="254"/>
      <c r="HWP35" s="254"/>
      <c r="HWQ35" s="254"/>
      <c r="HWR35" s="254"/>
      <c r="HWS35" s="254"/>
      <c r="HWT35" s="254"/>
      <c r="HWU35" s="254"/>
      <c r="HWV35" s="254"/>
      <c r="HWW35" s="254"/>
      <c r="HWX35" s="254"/>
      <c r="HWY35" s="254"/>
      <c r="HWZ35" s="254"/>
      <c r="HXA35" s="254"/>
      <c r="HXB35" s="254"/>
      <c r="HXC35" s="254"/>
      <c r="HXD35" s="254"/>
      <c r="HXE35" s="254"/>
      <c r="HXF35" s="254"/>
      <c r="HXG35" s="254"/>
      <c r="HXH35" s="254"/>
      <c r="HXI35" s="254"/>
      <c r="HXJ35" s="254"/>
      <c r="HXK35" s="254"/>
      <c r="HXL35" s="254"/>
      <c r="HXM35" s="254"/>
      <c r="HXN35" s="254"/>
      <c r="HXO35" s="254"/>
      <c r="HXP35" s="254"/>
      <c r="HXQ35" s="254"/>
      <c r="HXR35" s="254"/>
      <c r="HXS35" s="254"/>
      <c r="HXT35" s="254"/>
      <c r="HXU35" s="254"/>
      <c r="HXV35" s="254"/>
      <c r="HXW35" s="254"/>
      <c r="HXX35" s="254"/>
      <c r="HXY35" s="254"/>
      <c r="HXZ35" s="254"/>
      <c r="HYA35" s="254"/>
      <c r="HYB35" s="254"/>
      <c r="HYC35" s="254"/>
      <c r="HYD35" s="254"/>
      <c r="HYE35" s="254"/>
      <c r="HYF35" s="254"/>
      <c r="HYG35" s="254"/>
      <c r="HYH35" s="254"/>
      <c r="HYI35" s="254"/>
      <c r="HYJ35" s="254"/>
      <c r="HYK35" s="254"/>
      <c r="HYL35" s="254"/>
      <c r="HYM35" s="254"/>
      <c r="HYN35" s="254"/>
      <c r="HYO35" s="254"/>
      <c r="HYP35" s="254"/>
      <c r="HYQ35" s="254"/>
      <c r="HYR35" s="254"/>
      <c r="HYS35" s="254"/>
      <c r="HYT35" s="254"/>
      <c r="HYU35" s="254"/>
      <c r="HYV35" s="254"/>
      <c r="HYW35" s="254"/>
      <c r="HYX35" s="254"/>
      <c r="HYY35" s="254"/>
      <c r="HYZ35" s="254"/>
      <c r="HZA35" s="254"/>
      <c r="HZB35" s="254"/>
      <c r="HZC35" s="254"/>
      <c r="HZD35" s="254"/>
      <c r="HZE35" s="254"/>
      <c r="HZF35" s="254"/>
      <c r="HZG35" s="254"/>
      <c r="HZH35" s="254"/>
      <c r="HZI35" s="254"/>
      <c r="HZJ35" s="254"/>
      <c r="HZK35" s="254"/>
      <c r="HZL35" s="254"/>
      <c r="HZM35" s="254"/>
      <c r="HZN35" s="254"/>
      <c r="HZO35" s="254"/>
      <c r="HZP35" s="254"/>
      <c r="HZQ35" s="254"/>
      <c r="HZR35" s="254"/>
      <c r="HZS35" s="254"/>
      <c r="HZT35" s="254"/>
      <c r="HZU35" s="254"/>
      <c r="HZV35" s="254"/>
      <c r="HZW35" s="254"/>
      <c r="HZX35" s="254"/>
      <c r="HZY35" s="254"/>
      <c r="HZZ35" s="254"/>
      <c r="IAA35" s="254"/>
      <c r="IAB35" s="254"/>
      <c r="IAC35" s="254"/>
      <c r="IAD35" s="254"/>
      <c r="IAE35" s="254"/>
      <c r="IAF35" s="254"/>
      <c r="IAG35" s="254"/>
      <c r="IAH35" s="254"/>
      <c r="IAI35" s="254"/>
      <c r="IAJ35" s="254"/>
      <c r="IAK35" s="254"/>
      <c r="IAL35" s="254"/>
      <c r="IAM35" s="254"/>
      <c r="IAN35" s="254"/>
      <c r="IAO35" s="254"/>
      <c r="IAP35" s="254"/>
      <c r="IAQ35" s="254"/>
      <c r="IAR35" s="254"/>
      <c r="IAS35" s="254"/>
      <c r="IAT35" s="254"/>
      <c r="IAU35" s="254"/>
      <c r="IAV35" s="254"/>
      <c r="IAW35" s="254"/>
      <c r="IAX35" s="254"/>
      <c r="IAY35" s="254"/>
      <c r="IAZ35" s="254"/>
      <c r="IBA35" s="254"/>
      <c r="IBB35" s="254"/>
      <c r="IBC35" s="254"/>
      <c r="IBD35" s="254"/>
      <c r="IBE35" s="254"/>
      <c r="IBF35" s="254"/>
      <c r="IBG35" s="254"/>
      <c r="IBH35" s="254"/>
      <c r="IBI35" s="254"/>
      <c r="IBJ35" s="254"/>
      <c r="IBK35" s="254"/>
      <c r="IBL35" s="254"/>
      <c r="IBM35" s="254"/>
      <c r="IBN35" s="254"/>
      <c r="IBO35" s="254"/>
      <c r="IBP35" s="254"/>
      <c r="IBQ35" s="254"/>
      <c r="IBR35" s="254"/>
      <c r="IBS35" s="254"/>
      <c r="IBT35" s="254"/>
      <c r="IBU35" s="254"/>
      <c r="IBV35" s="254"/>
      <c r="IBW35" s="254"/>
      <c r="IBX35" s="254"/>
      <c r="IBY35" s="254"/>
      <c r="IBZ35" s="254"/>
      <c r="ICA35" s="254"/>
      <c r="ICB35" s="254"/>
      <c r="ICC35" s="254"/>
      <c r="ICD35" s="254"/>
      <c r="ICE35" s="254"/>
      <c r="ICF35" s="254"/>
      <c r="ICG35" s="254"/>
      <c r="ICH35" s="254"/>
      <c r="ICI35" s="254"/>
      <c r="ICJ35" s="254"/>
      <c r="ICK35" s="254"/>
      <c r="ICL35" s="254"/>
      <c r="ICM35" s="254"/>
      <c r="ICN35" s="254"/>
      <c r="ICO35" s="254"/>
      <c r="ICP35" s="254"/>
      <c r="ICQ35" s="254"/>
      <c r="ICR35" s="254"/>
      <c r="ICS35" s="254"/>
      <c r="ICT35" s="254"/>
      <c r="ICU35" s="254"/>
      <c r="ICV35" s="254"/>
      <c r="ICW35" s="254"/>
      <c r="ICX35" s="254"/>
      <c r="ICY35" s="254"/>
      <c r="ICZ35" s="254"/>
      <c r="IDA35" s="254"/>
      <c r="IDB35" s="254"/>
      <c r="IDC35" s="254"/>
      <c r="IDD35" s="254"/>
      <c r="IDE35" s="254"/>
      <c r="IDF35" s="254"/>
      <c r="IDG35" s="254"/>
      <c r="IDH35" s="254"/>
      <c r="IDI35" s="254"/>
      <c r="IDJ35" s="254"/>
      <c r="IDK35" s="254"/>
      <c r="IDL35" s="254"/>
      <c r="IDM35" s="254"/>
      <c r="IDN35" s="254"/>
      <c r="IDO35" s="254"/>
      <c r="IDP35" s="254"/>
      <c r="IDQ35" s="254"/>
      <c r="IDR35" s="254"/>
      <c r="IDS35" s="254"/>
      <c r="IDT35" s="254"/>
      <c r="IDU35" s="254"/>
      <c r="IDV35" s="254"/>
      <c r="IDW35" s="254"/>
      <c r="IDX35" s="254"/>
      <c r="IDY35" s="254"/>
      <c r="IDZ35" s="254"/>
      <c r="IEA35" s="254"/>
      <c r="IEB35" s="254"/>
      <c r="IEC35" s="254"/>
      <c r="IED35" s="254"/>
      <c r="IEE35" s="254"/>
      <c r="IEF35" s="254"/>
      <c r="IEG35" s="254"/>
      <c r="IEH35" s="254"/>
      <c r="IEI35" s="254"/>
      <c r="IEJ35" s="254"/>
      <c r="IEK35" s="254"/>
      <c r="IEL35" s="254"/>
      <c r="IEM35" s="254"/>
      <c r="IEN35" s="254"/>
      <c r="IEO35" s="254"/>
      <c r="IEP35" s="254"/>
      <c r="IEQ35" s="254"/>
      <c r="IER35" s="254"/>
      <c r="IES35" s="254"/>
      <c r="IET35" s="254"/>
      <c r="IEU35" s="254"/>
      <c r="IEV35" s="254"/>
      <c r="IEW35" s="254"/>
      <c r="IEX35" s="254"/>
      <c r="IEY35" s="254"/>
      <c r="IEZ35" s="254"/>
      <c r="IFA35" s="254"/>
      <c r="IFB35" s="254"/>
      <c r="IFC35" s="254"/>
      <c r="IFD35" s="254"/>
      <c r="IFE35" s="254"/>
      <c r="IFF35" s="254"/>
      <c r="IFG35" s="254"/>
      <c r="IFH35" s="254"/>
      <c r="IFI35" s="254"/>
      <c r="IFJ35" s="254"/>
      <c r="IFK35" s="254"/>
      <c r="IFL35" s="254"/>
      <c r="IFM35" s="254"/>
      <c r="IFN35" s="254"/>
      <c r="IFO35" s="254"/>
      <c r="IFP35" s="254"/>
      <c r="IFQ35" s="254"/>
      <c r="IFR35" s="254"/>
      <c r="IFS35" s="254"/>
      <c r="IFT35" s="254"/>
      <c r="IFU35" s="254"/>
      <c r="IFV35" s="254"/>
      <c r="IFW35" s="254"/>
      <c r="IFX35" s="254"/>
      <c r="IFY35" s="254"/>
      <c r="IFZ35" s="254"/>
      <c r="IGA35" s="254"/>
      <c r="IGB35" s="254"/>
      <c r="IGC35" s="254"/>
      <c r="IGD35" s="254"/>
      <c r="IGE35" s="254"/>
      <c r="IGF35" s="254"/>
      <c r="IGG35" s="254"/>
      <c r="IGH35" s="254"/>
      <c r="IGI35" s="254"/>
      <c r="IGJ35" s="254"/>
      <c r="IGK35" s="254"/>
      <c r="IGL35" s="254"/>
      <c r="IGM35" s="254"/>
      <c r="IGN35" s="254"/>
      <c r="IGO35" s="254"/>
      <c r="IGP35" s="254"/>
      <c r="IGQ35" s="254"/>
      <c r="IGR35" s="254"/>
      <c r="IGS35" s="254"/>
      <c r="IGT35" s="254"/>
      <c r="IGU35" s="254"/>
      <c r="IGV35" s="254"/>
      <c r="IGW35" s="254"/>
      <c r="IGX35" s="254"/>
      <c r="IGY35" s="254"/>
      <c r="IGZ35" s="254"/>
      <c r="IHA35" s="254"/>
      <c r="IHB35" s="254"/>
      <c r="IHC35" s="254"/>
      <c r="IHD35" s="254"/>
      <c r="IHE35" s="254"/>
      <c r="IHF35" s="254"/>
      <c r="IHG35" s="254"/>
      <c r="IHH35" s="254"/>
      <c r="IHI35" s="254"/>
      <c r="IHJ35" s="254"/>
      <c r="IHK35" s="254"/>
      <c r="IHL35" s="254"/>
      <c r="IHM35" s="254"/>
      <c r="IHN35" s="254"/>
      <c r="IHO35" s="254"/>
      <c r="IHP35" s="254"/>
      <c r="IHQ35" s="254"/>
      <c r="IHR35" s="254"/>
      <c r="IHS35" s="254"/>
      <c r="IHT35" s="254"/>
      <c r="IHU35" s="254"/>
      <c r="IHV35" s="254"/>
      <c r="IHW35" s="254"/>
      <c r="IHX35" s="254"/>
      <c r="IHY35" s="254"/>
      <c r="IHZ35" s="254"/>
      <c r="IIA35" s="254"/>
      <c r="IIB35" s="254"/>
      <c r="IIC35" s="254"/>
      <c r="IID35" s="254"/>
      <c r="IIE35" s="254"/>
      <c r="IIF35" s="254"/>
      <c r="IIG35" s="254"/>
      <c r="IIH35" s="254"/>
      <c r="III35" s="254"/>
      <c r="IIJ35" s="254"/>
      <c r="IIK35" s="254"/>
      <c r="IIL35" s="254"/>
      <c r="IIM35" s="254"/>
      <c r="IIN35" s="254"/>
      <c r="IIO35" s="254"/>
      <c r="IIP35" s="254"/>
      <c r="IIQ35" s="254"/>
      <c r="IIR35" s="254"/>
      <c r="IIS35" s="254"/>
      <c r="IIT35" s="254"/>
      <c r="IIU35" s="254"/>
      <c r="IIV35" s="254"/>
      <c r="IIW35" s="254"/>
      <c r="IIX35" s="254"/>
      <c r="IIY35" s="254"/>
      <c r="IIZ35" s="254"/>
      <c r="IJA35" s="254"/>
      <c r="IJB35" s="254"/>
      <c r="IJC35" s="254"/>
      <c r="IJD35" s="254"/>
      <c r="IJE35" s="254"/>
      <c r="IJF35" s="254"/>
      <c r="IJG35" s="254"/>
      <c r="IJH35" s="254"/>
      <c r="IJI35" s="254"/>
      <c r="IJJ35" s="254"/>
      <c r="IJK35" s="254"/>
      <c r="IJL35" s="254"/>
      <c r="IJM35" s="254"/>
      <c r="IJN35" s="254"/>
      <c r="IJO35" s="254"/>
      <c r="IJP35" s="254"/>
      <c r="IJQ35" s="254"/>
      <c r="IJR35" s="254"/>
      <c r="IJS35" s="254"/>
      <c r="IJT35" s="254"/>
      <c r="IJU35" s="254"/>
      <c r="IJV35" s="254"/>
      <c r="IJW35" s="254"/>
      <c r="IJX35" s="254"/>
      <c r="IJY35" s="254"/>
      <c r="IJZ35" s="254"/>
      <c r="IKA35" s="254"/>
      <c r="IKB35" s="254"/>
      <c r="IKC35" s="254"/>
      <c r="IKD35" s="254"/>
      <c r="IKE35" s="254"/>
      <c r="IKF35" s="254"/>
      <c r="IKG35" s="254"/>
      <c r="IKH35" s="254"/>
      <c r="IKI35" s="254"/>
      <c r="IKJ35" s="254"/>
      <c r="IKK35" s="254"/>
      <c r="IKL35" s="254"/>
      <c r="IKM35" s="254"/>
      <c r="IKN35" s="254"/>
      <c r="IKO35" s="254"/>
      <c r="IKP35" s="254"/>
      <c r="IKQ35" s="254"/>
      <c r="IKR35" s="254"/>
      <c r="IKS35" s="254"/>
      <c r="IKT35" s="254"/>
      <c r="IKU35" s="254"/>
      <c r="IKV35" s="254"/>
      <c r="IKW35" s="254"/>
      <c r="IKX35" s="254"/>
      <c r="IKY35" s="254"/>
      <c r="IKZ35" s="254"/>
      <c r="ILA35" s="254"/>
      <c r="ILB35" s="254"/>
      <c r="ILC35" s="254"/>
      <c r="ILD35" s="254"/>
      <c r="ILE35" s="254"/>
      <c r="ILF35" s="254"/>
      <c r="ILG35" s="254"/>
      <c r="ILH35" s="254"/>
      <c r="ILI35" s="254"/>
      <c r="ILJ35" s="254"/>
      <c r="ILK35" s="254"/>
      <c r="ILL35" s="254"/>
      <c r="ILM35" s="254"/>
      <c r="ILN35" s="254"/>
      <c r="ILO35" s="254"/>
      <c r="ILP35" s="254"/>
      <c r="ILQ35" s="254"/>
      <c r="ILR35" s="254"/>
      <c r="ILS35" s="254"/>
      <c r="ILT35" s="254"/>
      <c r="ILU35" s="254"/>
      <c r="ILV35" s="254"/>
      <c r="ILW35" s="254"/>
      <c r="ILX35" s="254"/>
      <c r="ILY35" s="254"/>
      <c r="ILZ35" s="254"/>
      <c r="IMA35" s="254"/>
      <c r="IMB35" s="254"/>
      <c r="IMC35" s="254"/>
      <c r="IMD35" s="254"/>
      <c r="IME35" s="254"/>
      <c r="IMF35" s="254"/>
      <c r="IMG35" s="254"/>
      <c r="IMH35" s="254"/>
      <c r="IMI35" s="254"/>
      <c r="IMJ35" s="254"/>
      <c r="IMK35" s="254"/>
      <c r="IML35" s="254"/>
      <c r="IMM35" s="254"/>
      <c r="IMN35" s="254"/>
      <c r="IMO35" s="254"/>
      <c r="IMP35" s="254"/>
      <c r="IMQ35" s="254"/>
      <c r="IMR35" s="254"/>
      <c r="IMS35" s="254"/>
      <c r="IMT35" s="254"/>
      <c r="IMU35" s="254"/>
      <c r="IMV35" s="254"/>
      <c r="IMW35" s="254"/>
      <c r="IMX35" s="254"/>
      <c r="IMY35" s="254"/>
      <c r="IMZ35" s="254"/>
      <c r="INA35" s="254"/>
      <c r="INB35" s="254"/>
      <c r="INC35" s="254"/>
      <c r="IND35" s="254"/>
      <c r="INE35" s="254"/>
      <c r="INF35" s="254"/>
      <c r="ING35" s="254"/>
      <c r="INH35" s="254"/>
      <c r="INI35" s="254"/>
      <c r="INJ35" s="254"/>
      <c r="INK35" s="254"/>
      <c r="INL35" s="254"/>
      <c r="INM35" s="254"/>
      <c r="INN35" s="254"/>
      <c r="INO35" s="254"/>
      <c r="INP35" s="254"/>
      <c r="INQ35" s="254"/>
      <c r="INR35" s="254"/>
      <c r="INS35" s="254"/>
      <c r="INT35" s="254"/>
      <c r="INU35" s="254"/>
      <c r="INV35" s="254"/>
      <c r="INW35" s="254"/>
      <c r="INX35" s="254"/>
      <c r="INY35" s="254"/>
      <c r="INZ35" s="254"/>
      <c r="IOA35" s="254"/>
      <c r="IOB35" s="254"/>
      <c r="IOC35" s="254"/>
      <c r="IOD35" s="254"/>
      <c r="IOE35" s="254"/>
      <c r="IOF35" s="254"/>
      <c r="IOG35" s="254"/>
      <c r="IOH35" s="254"/>
      <c r="IOI35" s="254"/>
      <c r="IOJ35" s="254"/>
      <c r="IOK35" s="254"/>
      <c r="IOL35" s="254"/>
      <c r="IOM35" s="254"/>
      <c r="ION35" s="254"/>
      <c r="IOO35" s="254"/>
      <c r="IOP35" s="254"/>
      <c r="IOQ35" s="254"/>
      <c r="IOR35" s="254"/>
      <c r="IOS35" s="254"/>
      <c r="IOT35" s="254"/>
      <c r="IOU35" s="254"/>
      <c r="IOV35" s="254"/>
      <c r="IOW35" s="254"/>
      <c r="IOX35" s="254"/>
      <c r="IOY35" s="254"/>
      <c r="IOZ35" s="254"/>
      <c r="IPA35" s="254"/>
      <c r="IPB35" s="254"/>
      <c r="IPC35" s="254"/>
      <c r="IPD35" s="254"/>
      <c r="IPE35" s="254"/>
      <c r="IPF35" s="254"/>
      <c r="IPG35" s="254"/>
      <c r="IPH35" s="254"/>
      <c r="IPI35" s="254"/>
      <c r="IPJ35" s="254"/>
      <c r="IPK35" s="254"/>
      <c r="IPL35" s="254"/>
      <c r="IPM35" s="254"/>
      <c r="IPN35" s="254"/>
      <c r="IPO35" s="254"/>
      <c r="IPP35" s="254"/>
      <c r="IPQ35" s="254"/>
      <c r="IPR35" s="254"/>
      <c r="IPS35" s="254"/>
      <c r="IPT35" s="254"/>
      <c r="IPU35" s="254"/>
      <c r="IPV35" s="254"/>
      <c r="IPW35" s="254"/>
      <c r="IPX35" s="254"/>
      <c r="IPY35" s="254"/>
      <c r="IPZ35" s="254"/>
      <c r="IQA35" s="254"/>
      <c r="IQB35" s="254"/>
      <c r="IQC35" s="254"/>
      <c r="IQD35" s="254"/>
      <c r="IQE35" s="254"/>
      <c r="IQF35" s="254"/>
      <c r="IQG35" s="254"/>
      <c r="IQH35" s="254"/>
      <c r="IQI35" s="254"/>
      <c r="IQJ35" s="254"/>
      <c r="IQK35" s="254"/>
      <c r="IQL35" s="254"/>
      <c r="IQM35" s="254"/>
      <c r="IQN35" s="254"/>
      <c r="IQO35" s="254"/>
      <c r="IQP35" s="254"/>
      <c r="IQQ35" s="254"/>
      <c r="IQR35" s="254"/>
      <c r="IQS35" s="254"/>
      <c r="IQT35" s="254"/>
      <c r="IQU35" s="254"/>
      <c r="IQV35" s="254"/>
      <c r="IQW35" s="254"/>
      <c r="IQX35" s="254"/>
      <c r="IQY35" s="254"/>
      <c r="IQZ35" s="254"/>
      <c r="IRA35" s="254"/>
      <c r="IRB35" s="254"/>
      <c r="IRC35" s="254"/>
      <c r="IRD35" s="254"/>
      <c r="IRE35" s="254"/>
      <c r="IRF35" s="254"/>
      <c r="IRG35" s="254"/>
      <c r="IRH35" s="254"/>
      <c r="IRI35" s="254"/>
      <c r="IRJ35" s="254"/>
      <c r="IRK35" s="254"/>
      <c r="IRL35" s="254"/>
      <c r="IRM35" s="254"/>
      <c r="IRN35" s="254"/>
      <c r="IRO35" s="254"/>
      <c r="IRP35" s="254"/>
      <c r="IRQ35" s="254"/>
      <c r="IRR35" s="254"/>
      <c r="IRS35" s="254"/>
      <c r="IRT35" s="254"/>
      <c r="IRU35" s="254"/>
      <c r="IRV35" s="254"/>
      <c r="IRW35" s="254"/>
      <c r="IRX35" s="254"/>
      <c r="IRY35" s="254"/>
      <c r="IRZ35" s="254"/>
      <c r="ISA35" s="254"/>
      <c r="ISB35" s="254"/>
      <c r="ISC35" s="254"/>
      <c r="ISD35" s="254"/>
      <c r="ISE35" s="254"/>
      <c r="ISF35" s="254"/>
      <c r="ISG35" s="254"/>
      <c r="ISH35" s="254"/>
      <c r="ISI35" s="254"/>
      <c r="ISJ35" s="254"/>
      <c r="ISK35" s="254"/>
      <c r="ISL35" s="254"/>
      <c r="ISM35" s="254"/>
      <c r="ISN35" s="254"/>
      <c r="ISO35" s="254"/>
      <c r="ISP35" s="254"/>
      <c r="ISQ35" s="254"/>
      <c r="ISR35" s="254"/>
      <c r="ISS35" s="254"/>
      <c r="IST35" s="254"/>
      <c r="ISU35" s="254"/>
      <c r="ISV35" s="254"/>
      <c r="ISW35" s="254"/>
      <c r="ISX35" s="254"/>
      <c r="ISY35" s="254"/>
      <c r="ISZ35" s="254"/>
      <c r="ITA35" s="254"/>
      <c r="ITB35" s="254"/>
      <c r="ITC35" s="254"/>
      <c r="ITD35" s="254"/>
      <c r="ITE35" s="254"/>
      <c r="ITF35" s="254"/>
      <c r="ITG35" s="254"/>
      <c r="ITH35" s="254"/>
      <c r="ITI35" s="254"/>
      <c r="ITJ35" s="254"/>
      <c r="ITK35" s="254"/>
      <c r="ITL35" s="254"/>
      <c r="ITM35" s="254"/>
      <c r="ITN35" s="254"/>
      <c r="ITO35" s="254"/>
      <c r="ITP35" s="254"/>
      <c r="ITQ35" s="254"/>
      <c r="ITR35" s="254"/>
      <c r="ITS35" s="254"/>
      <c r="ITT35" s="254"/>
      <c r="ITU35" s="254"/>
      <c r="ITV35" s="254"/>
      <c r="ITW35" s="254"/>
      <c r="ITX35" s="254"/>
      <c r="ITY35" s="254"/>
      <c r="ITZ35" s="254"/>
      <c r="IUA35" s="254"/>
      <c r="IUB35" s="254"/>
      <c r="IUC35" s="254"/>
      <c r="IUD35" s="254"/>
      <c r="IUE35" s="254"/>
      <c r="IUF35" s="254"/>
      <c r="IUG35" s="254"/>
      <c r="IUH35" s="254"/>
      <c r="IUI35" s="254"/>
      <c r="IUJ35" s="254"/>
      <c r="IUK35" s="254"/>
      <c r="IUL35" s="254"/>
      <c r="IUM35" s="254"/>
      <c r="IUN35" s="254"/>
      <c r="IUO35" s="254"/>
      <c r="IUP35" s="254"/>
      <c r="IUQ35" s="254"/>
      <c r="IUR35" s="254"/>
      <c r="IUS35" s="254"/>
      <c r="IUT35" s="254"/>
      <c r="IUU35" s="254"/>
      <c r="IUV35" s="254"/>
      <c r="IUW35" s="254"/>
      <c r="IUX35" s="254"/>
      <c r="IUY35" s="254"/>
      <c r="IUZ35" s="254"/>
      <c r="IVA35" s="254"/>
      <c r="IVB35" s="254"/>
      <c r="IVC35" s="254"/>
      <c r="IVD35" s="254"/>
      <c r="IVE35" s="254"/>
      <c r="IVF35" s="254"/>
      <c r="IVG35" s="254"/>
      <c r="IVH35" s="254"/>
      <c r="IVI35" s="254"/>
      <c r="IVJ35" s="254"/>
      <c r="IVK35" s="254"/>
      <c r="IVL35" s="254"/>
      <c r="IVM35" s="254"/>
      <c r="IVN35" s="254"/>
      <c r="IVO35" s="254"/>
      <c r="IVP35" s="254"/>
      <c r="IVQ35" s="254"/>
      <c r="IVR35" s="254"/>
      <c r="IVS35" s="254"/>
      <c r="IVT35" s="254"/>
      <c r="IVU35" s="254"/>
      <c r="IVV35" s="254"/>
      <c r="IVW35" s="254"/>
      <c r="IVX35" s="254"/>
      <c r="IVY35" s="254"/>
      <c r="IVZ35" s="254"/>
      <c r="IWA35" s="254"/>
      <c r="IWB35" s="254"/>
      <c r="IWC35" s="254"/>
      <c r="IWD35" s="254"/>
      <c r="IWE35" s="254"/>
      <c r="IWF35" s="254"/>
      <c r="IWG35" s="254"/>
      <c r="IWH35" s="254"/>
      <c r="IWI35" s="254"/>
      <c r="IWJ35" s="254"/>
      <c r="IWK35" s="254"/>
      <c r="IWL35" s="254"/>
      <c r="IWM35" s="254"/>
      <c r="IWN35" s="254"/>
      <c r="IWO35" s="254"/>
      <c r="IWP35" s="254"/>
      <c r="IWQ35" s="254"/>
      <c r="IWR35" s="254"/>
      <c r="IWS35" s="254"/>
      <c r="IWT35" s="254"/>
      <c r="IWU35" s="254"/>
      <c r="IWV35" s="254"/>
      <c r="IWW35" s="254"/>
      <c r="IWX35" s="254"/>
      <c r="IWY35" s="254"/>
      <c r="IWZ35" s="254"/>
      <c r="IXA35" s="254"/>
      <c r="IXB35" s="254"/>
      <c r="IXC35" s="254"/>
      <c r="IXD35" s="254"/>
      <c r="IXE35" s="254"/>
      <c r="IXF35" s="254"/>
      <c r="IXG35" s="254"/>
      <c r="IXH35" s="254"/>
      <c r="IXI35" s="254"/>
      <c r="IXJ35" s="254"/>
      <c r="IXK35" s="254"/>
      <c r="IXL35" s="254"/>
      <c r="IXM35" s="254"/>
      <c r="IXN35" s="254"/>
      <c r="IXO35" s="254"/>
      <c r="IXP35" s="254"/>
      <c r="IXQ35" s="254"/>
      <c r="IXR35" s="254"/>
      <c r="IXS35" s="254"/>
      <c r="IXT35" s="254"/>
      <c r="IXU35" s="254"/>
      <c r="IXV35" s="254"/>
      <c r="IXW35" s="254"/>
      <c r="IXX35" s="254"/>
      <c r="IXY35" s="254"/>
      <c r="IXZ35" s="254"/>
      <c r="IYA35" s="254"/>
      <c r="IYB35" s="254"/>
      <c r="IYC35" s="254"/>
      <c r="IYD35" s="254"/>
      <c r="IYE35" s="254"/>
      <c r="IYF35" s="254"/>
      <c r="IYG35" s="254"/>
      <c r="IYH35" s="254"/>
      <c r="IYI35" s="254"/>
      <c r="IYJ35" s="254"/>
      <c r="IYK35" s="254"/>
      <c r="IYL35" s="254"/>
      <c r="IYM35" s="254"/>
      <c r="IYN35" s="254"/>
      <c r="IYO35" s="254"/>
      <c r="IYP35" s="254"/>
      <c r="IYQ35" s="254"/>
      <c r="IYR35" s="254"/>
      <c r="IYS35" s="254"/>
      <c r="IYT35" s="254"/>
      <c r="IYU35" s="254"/>
      <c r="IYV35" s="254"/>
      <c r="IYW35" s="254"/>
      <c r="IYX35" s="254"/>
      <c r="IYY35" s="254"/>
      <c r="IYZ35" s="254"/>
      <c r="IZA35" s="254"/>
      <c r="IZB35" s="254"/>
      <c r="IZC35" s="254"/>
      <c r="IZD35" s="254"/>
      <c r="IZE35" s="254"/>
      <c r="IZF35" s="254"/>
      <c r="IZG35" s="254"/>
      <c r="IZH35" s="254"/>
      <c r="IZI35" s="254"/>
      <c r="IZJ35" s="254"/>
      <c r="IZK35" s="254"/>
      <c r="IZL35" s="254"/>
      <c r="IZM35" s="254"/>
      <c r="IZN35" s="254"/>
      <c r="IZO35" s="254"/>
      <c r="IZP35" s="254"/>
      <c r="IZQ35" s="254"/>
      <c r="IZR35" s="254"/>
      <c r="IZS35" s="254"/>
      <c r="IZT35" s="254"/>
      <c r="IZU35" s="254"/>
      <c r="IZV35" s="254"/>
      <c r="IZW35" s="254"/>
      <c r="IZX35" s="254"/>
      <c r="IZY35" s="254"/>
      <c r="IZZ35" s="254"/>
      <c r="JAA35" s="254"/>
      <c r="JAB35" s="254"/>
      <c r="JAC35" s="254"/>
      <c r="JAD35" s="254"/>
      <c r="JAE35" s="254"/>
      <c r="JAF35" s="254"/>
      <c r="JAG35" s="254"/>
      <c r="JAH35" s="254"/>
      <c r="JAI35" s="254"/>
      <c r="JAJ35" s="254"/>
      <c r="JAK35" s="254"/>
      <c r="JAL35" s="254"/>
      <c r="JAM35" s="254"/>
      <c r="JAN35" s="254"/>
      <c r="JAO35" s="254"/>
      <c r="JAP35" s="254"/>
      <c r="JAQ35" s="254"/>
      <c r="JAR35" s="254"/>
      <c r="JAS35" s="254"/>
      <c r="JAT35" s="254"/>
      <c r="JAU35" s="254"/>
      <c r="JAV35" s="254"/>
      <c r="JAW35" s="254"/>
      <c r="JAX35" s="254"/>
      <c r="JAY35" s="254"/>
      <c r="JAZ35" s="254"/>
      <c r="JBA35" s="254"/>
      <c r="JBB35" s="254"/>
      <c r="JBC35" s="254"/>
      <c r="JBD35" s="254"/>
      <c r="JBE35" s="254"/>
      <c r="JBF35" s="254"/>
      <c r="JBG35" s="254"/>
      <c r="JBH35" s="254"/>
      <c r="JBI35" s="254"/>
      <c r="JBJ35" s="254"/>
      <c r="JBK35" s="254"/>
      <c r="JBL35" s="254"/>
      <c r="JBM35" s="254"/>
      <c r="JBN35" s="254"/>
      <c r="JBO35" s="254"/>
      <c r="JBP35" s="254"/>
      <c r="JBQ35" s="254"/>
      <c r="JBR35" s="254"/>
      <c r="JBS35" s="254"/>
      <c r="JBT35" s="254"/>
      <c r="JBU35" s="254"/>
      <c r="JBV35" s="254"/>
      <c r="JBW35" s="254"/>
      <c r="JBX35" s="254"/>
      <c r="JBY35" s="254"/>
      <c r="JBZ35" s="254"/>
      <c r="JCA35" s="254"/>
      <c r="JCB35" s="254"/>
      <c r="JCC35" s="254"/>
      <c r="JCD35" s="254"/>
      <c r="JCE35" s="254"/>
      <c r="JCF35" s="254"/>
      <c r="JCG35" s="254"/>
      <c r="JCH35" s="254"/>
      <c r="JCI35" s="254"/>
      <c r="JCJ35" s="254"/>
      <c r="JCK35" s="254"/>
      <c r="JCL35" s="254"/>
      <c r="JCM35" s="254"/>
      <c r="JCN35" s="254"/>
      <c r="JCO35" s="254"/>
      <c r="JCP35" s="254"/>
      <c r="JCQ35" s="254"/>
      <c r="JCR35" s="254"/>
      <c r="JCS35" s="254"/>
      <c r="JCT35" s="254"/>
      <c r="JCU35" s="254"/>
      <c r="JCV35" s="254"/>
      <c r="JCW35" s="254"/>
      <c r="JCX35" s="254"/>
      <c r="JCY35" s="254"/>
      <c r="JCZ35" s="254"/>
      <c r="JDA35" s="254"/>
      <c r="JDB35" s="254"/>
      <c r="JDC35" s="254"/>
      <c r="JDD35" s="254"/>
      <c r="JDE35" s="254"/>
      <c r="JDF35" s="254"/>
      <c r="JDG35" s="254"/>
      <c r="JDH35" s="254"/>
      <c r="JDI35" s="254"/>
      <c r="JDJ35" s="254"/>
      <c r="JDK35" s="254"/>
      <c r="JDL35" s="254"/>
      <c r="JDM35" s="254"/>
      <c r="JDN35" s="254"/>
      <c r="JDO35" s="254"/>
      <c r="JDP35" s="254"/>
      <c r="JDQ35" s="254"/>
      <c r="JDR35" s="254"/>
      <c r="JDS35" s="254"/>
      <c r="JDT35" s="254"/>
      <c r="JDU35" s="254"/>
      <c r="JDV35" s="254"/>
      <c r="JDW35" s="254"/>
      <c r="JDX35" s="254"/>
      <c r="JDY35" s="254"/>
      <c r="JDZ35" s="254"/>
      <c r="JEA35" s="254"/>
      <c r="JEB35" s="254"/>
      <c r="JEC35" s="254"/>
      <c r="JED35" s="254"/>
      <c r="JEE35" s="254"/>
      <c r="JEF35" s="254"/>
      <c r="JEG35" s="254"/>
      <c r="JEH35" s="254"/>
      <c r="JEI35" s="254"/>
      <c r="JEJ35" s="254"/>
      <c r="JEK35" s="254"/>
      <c r="JEL35" s="254"/>
      <c r="JEM35" s="254"/>
      <c r="JEN35" s="254"/>
      <c r="JEO35" s="254"/>
      <c r="JEP35" s="254"/>
      <c r="JEQ35" s="254"/>
      <c r="JER35" s="254"/>
      <c r="JES35" s="254"/>
      <c r="JET35" s="254"/>
      <c r="JEU35" s="254"/>
      <c r="JEV35" s="254"/>
      <c r="JEW35" s="254"/>
      <c r="JEX35" s="254"/>
      <c r="JEY35" s="254"/>
      <c r="JEZ35" s="254"/>
      <c r="JFA35" s="254"/>
      <c r="JFB35" s="254"/>
      <c r="JFC35" s="254"/>
      <c r="JFD35" s="254"/>
      <c r="JFE35" s="254"/>
      <c r="JFF35" s="254"/>
      <c r="JFG35" s="254"/>
      <c r="JFH35" s="254"/>
      <c r="JFI35" s="254"/>
      <c r="JFJ35" s="254"/>
      <c r="JFK35" s="254"/>
      <c r="JFL35" s="254"/>
      <c r="JFM35" s="254"/>
      <c r="JFN35" s="254"/>
      <c r="JFO35" s="254"/>
      <c r="JFP35" s="254"/>
      <c r="JFQ35" s="254"/>
      <c r="JFR35" s="254"/>
      <c r="JFS35" s="254"/>
      <c r="JFT35" s="254"/>
      <c r="JFU35" s="254"/>
      <c r="JFV35" s="254"/>
      <c r="JFW35" s="254"/>
      <c r="JFX35" s="254"/>
      <c r="JFY35" s="254"/>
      <c r="JFZ35" s="254"/>
      <c r="JGA35" s="254"/>
      <c r="JGB35" s="254"/>
      <c r="JGC35" s="254"/>
      <c r="JGD35" s="254"/>
      <c r="JGE35" s="254"/>
      <c r="JGF35" s="254"/>
      <c r="JGG35" s="254"/>
      <c r="JGH35" s="254"/>
      <c r="JGI35" s="254"/>
      <c r="JGJ35" s="254"/>
      <c r="JGK35" s="254"/>
      <c r="JGL35" s="254"/>
      <c r="JGM35" s="254"/>
      <c r="JGN35" s="254"/>
      <c r="JGO35" s="254"/>
      <c r="JGP35" s="254"/>
      <c r="JGQ35" s="254"/>
      <c r="JGR35" s="254"/>
      <c r="JGS35" s="254"/>
      <c r="JGT35" s="254"/>
      <c r="JGU35" s="254"/>
      <c r="JGV35" s="254"/>
      <c r="JGW35" s="254"/>
      <c r="JGX35" s="254"/>
      <c r="JGY35" s="254"/>
      <c r="JGZ35" s="254"/>
      <c r="JHA35" s="254"/>
      <c r="JHB35" s="254"/>
      <c r="JHC35" s="254"/>
      <c r="JHD35" s="254"/>
      <c r="JHE35" s="254"/>
      <c r="JHF35" s="254"/>
      <c r="JHG35" s="254"/>
      <c r="JHH35" s="254"/>
      <c r="JHI35" s="254"/>
      <c r="JHJ35" s="254"/>
      <c r="JHK35" s="254"/>
      <c r="JHL35" s="254"/>
      <c r="JHM35" s="254"/>
      <c r="JHN35" s="254"/>
      <c r="JHO35" s="254"/>
      <c r="JHP35" s="254"/>
      <c r="JHQ35" s="254"/>
      <c r="JHR35" s="254"/>
      <c r="JHS35" s="254"/>
      <c r="JHT35" s="254"/>
      <c r="JHU35" s="254"/>
      <c r="JHV35" s="254"/>
      <c r="JHW35" s="254"/>
      <c r="JHX35" s="254"/>
      <c r="JHY35" s="254"/>
      <c r="JHZ35" s="254"/>
      <c r="JIA35" s="254"/>
      <c r="JIB35" s="254"/>
      <c r="JIC35" s="254"/>
      <c r="JID35" s="254"/>
      <c r="JIE35" s="254"/>
      <c r="JIF35" s="254"/>
      <c r="JIG35" s="254"/>
      <c r="JIH35" s="254"/>
      <c r="JII35" s="254"/>
      <c r="JIJ35" s="254"/>
      <c r="JIK35" s="254"/>
      <c r="JIL35" s="254"/>
      <c r="JIM35" s="254"/>
      <c r="JIN35" s="254"/>
      <c r="JIO35" s="254"/>
      <c r="JIP35" s="254"/>
      <c r="JIQ35" s="254"/>
      <c r="JIR35" s="254"/>
      <c r="JIS35" s="254"/>
      <c r="JIT35" s="254"/>
      <c r="JIU35" s="254"/>
      <c r="JIV35" s="254"/>
      <c r="JIW35" s="254"/>
      <c r="JIX35" s="254"/>
      <c r="JIY35" s="254"/>
      <c r="JIZ35" s="254"/>
      <c r="JJA35" s="254"/>
      <c r="JJB35" s="254"/>
      <c r="JJC35" s="254"/>
      <c r="JJD35" s="254"/>
      <c r="JJE35" s="254"/>
      <c r="JJF35" s="254"/>
      <c r="JJG35" s="254"/>
      <c r="JJH35" s="254"/>
      <c r="JJI35" s="254"/>
      <c r="JJJ35" s="254"/>
      <c r="JJK35" s="254"/>
      <c r="JJL35" s="254"/>
      <c r="JJM35" s="254"/>
      <c r="JJN35" s="254"/>
      <c r="JJO35" s="254"/>
      <c r="JJP35" s="254"/>
      <c r="JJQ35" s="254"/>
      <c r="JJR35" s="254"/>
      <c r="JJS35" s="254"/>
      <c r="JJT35" s="254"/>
      <c r="JJU35" s="254"/>
      <c r="JJV35" s="254"/>
      <c r="JJW35" s="254"/>
      <c r="JJX35" s="254"/>
      <c r="JJY35" s="254"/>
      <c r="JJZ35" s="254"/>
      <c r="JKA35" s="254"/>
      <c r="JKB35" s="254"/>
      <c r="JKC35" s="254"/>
      <c r="JKD35" s="254"/>
      <c r="JKE35" s="254"/>
      <c r="JKF35" s="254"/>
      <c r="JKG35" s="254"/>
      <c r="JKH35" s="254"/>
      <c r="JKI35" s="254"/>
      <c r="JKJ35" s="254"/>
      <c r="JKK35" s="254"/>
      <c r="JKL35" s="254"/>
      <c r="JKM35" s="254"/>
      <c r="JKN35" s="254"/>
      <c r="JKO35" s="254"/>
      <c r="JKP35" s="254"/>
      <c r="JKQ35" s="254"/>
      <c r="JKR35" s="254"/>
      <c r="JKS35" s="254"/>
      <c r="JKT35" s="254"/>
      <c r="JKU35" s="254"/>
      <c r="JKV35" s="254"/>
      <c r="JKW35" s="254"/>
      <c r="JKX35" s="254"/>
      <c r="JKY35" s="254"/>
      <c r="JKZ35" s="254"/>
      <c r="JLA35" s="254"/>
      <c r="JLB35" s="254"/>
      <c r="JLC35" s="254"/>
      <c r="JLD35" s="254"/>
      <c r="JLE35" s="254"/>
      <c r="JLF35" s="254"/>
      <c r="JLG35" s="254"/>
      <c r="JLH35" s="254"/>
      <c r="JLI35" s="254"/>
      <c r="JLJ35" s="254"/>
      <c r="JLK35" s="254"/>
      <c r="JLL35" s="254"/>
      <c r="JLM35" s="254"/>
      <c r="JLN35" s="254"/>
      <c r="JLO35" s="254"/>
      <c r="JLP35" s="254"/>
      <c r="JLQ35" s="254"/>
      <c r="JLR35" s="254"/>
      <c r="JLS35" s="254"/>
      <c r="JLT35" s="254"/>
      <c r="JLU35" s="254"/>
      <c r="JLV35" s="254"/>
      <c r="JLW35" s="254"/>
      <c r="JLX35" s="254"/>
      <c r="JLY35" s="254"/>
      <c r="JLZ35" s="254"/>
      <c r="JMA35" s="254"/>
      <c r="JMB35" s="254"/>
      <c r="JMC35" s="254"/>
      <c r="JMD35" s="254"/>
      <c r="JME35" s="254"/>
      <c r="JMF35" s="254"/>
      <c r="JMG35" s="254"/>
      <c r="JMH35" s="254"/>
      <c r="JMI35" s="254"/>
      <c r="JMJ35" s="254"/>
      <c r="JMK35" s="254"/>
      <c r="JML35" s="254"/>
      <c r="JMM35" s="254"/>
      <c r="JMN35" s="254"/>
      <c r="JMO35" s="254"/>
      <c r="JMP35" s="254"/>
      <c r="JMQ35" s="254"/>
      <c r="JMR35" s="254"/>
      <c r="JMS35" s="254"/>
      <c r="JMT35" s="254"/>
      <c r="JMU35" s="254"/>
      <c r="JMV35" s="254"/>
      <c r="JMW35" s="254"/>
      <c r="JMX35" s="254"/>
      <c r="JMY35" s="254"/>
      <c r="JMZ35" s="254"/>
      <c r="JNA35" s="254"/>
      <c r="JNB35" s="254"/>
      <c r="JNC35" s="254"/>
      <c r="JND35" s="254"/>
      <c r="JNE35" s="254"/>
      <c r="JNF35" s="254"/>
      <c r="JNG35" s="254"/>
      <c r="JNH35" s="254"/>
      <c r="JNI35" s="254"/>
      <c r="JNJ35" s="254"/>
      <c r="JNK35" s="254"/>
      <c r="JNL35" s="254"/>
      <c r="JNM35" s="254"/>
      <c r="JNN35" s="254"/>
      <c r="JNO35" s="254"/>
      <c r="JNP35" s="254"/>
      <c r="JNQ35" s="254"/>
      <c r="JNR35" s="254"/>
      <c r="JNS35" s="254"/>
      <c r="JNT35" s="254"/>
      <c r="JNU35" s="254"/>
      <c r="JNV35" s="254"/>
      <c r="JNW35" s="254"/>
      <c r="JNX35" s="254"/>
      <c r="JNY35" s="254"/>
      <c r="JNZ35" s="254"/>
      <c r="JOA35" s="254"/>
      <c r="JOB35" s="254"/>
      <c r="JOC35" s="254"/>
      <c r="JOD35" s="254"/>
      <c r="JOE35" s="254"/>
      <c r="JOF35" s="254"/>
      <c r="JOG35" s="254"/>
      <c r="JOH35" s="254"/>
      <c r="JOI35" s="254"/>
      <c r="JOJ35" s="254"/>
      <c r="JOK35" s="254"/>
      <c r="JOL35" s="254"/>
      <c r="JOM35" s="254"/>
      <c r="JON35" s="254"/>
      <c r="JOO35" s="254"/>
      <c r="JOP35" s="254"/>
      <c r="JOQ35" s="254"/>
      <c r="JOR35" s="254"/>
      <c r="JOS35" s="254"/>
      <c r="JOT35" s="254"/>
      <c r="JOU35" s="254"/>
      <c r="JOV35" s="254"/>
      <c r="JOW35" s="254"/>
      <c r="JOX35" s="254"/>
      <c r="JOY35" s="254"/>
      <c r="JOZ35" s="254"/>
      <c r="JPA35" s="254"/>
      <c r="JPB35" s="254"/>
      <c r="JPC35" s="254"/>
      <c r="JPD35" s="254"/>
      <c r="JPE35" s="254"/>
      <c r="JPF35" s="254"/>
      <c r="JPG35" s="254"/>
      <c r="JPH35" s="254"/>
      <c r="JPI35" s="254"/>
      <c r="JPJ35" s="254"/>
      <c r="JPK35" s="254"/>
      <c r="JPL35" s="254"/>
      <c r="JPM35" s="254"/>
      <c r="JPN35" s="254"/>
      <c r="JPO35" s="254"/>
      <c r="JPP35" s="254"/>
      <c r="JPQ35" s="254"/>
      <c r="JPR35" s="254"/>
      <c r="JPS35" s="254"/>
      <c r="JPT35" s="254"/>
      <c r="JPU35" s="254"/>
      <c r="JPV35" s="254"/>
      <c r="JPW35" s="254"/>
      <c r="JPX35" s="254"/>
      <c r="JPY35" s="254"/>
      <c r="JPZ35" s="254"/>
      <c r="JQA35" s="254"/>
      <c r="JQB35" s="254"/>
      <c r="JQC35" s="254"/>
      <c r="JQD35" s="254"/>
      <c r="JQE35" s="254"/>
      <c r="JQF35" s="254"/>
      <c r="JQG35" s="254"/>
      <c r="JQH35" s="254"/>
      <c r="JQI35" s="254"/>
      <c r="JQJ35" s="254"/>
      <c r="JQK35" s="254"/>
      <c r="JQL35" s="254"/>
      <c r="JQM35" s="254"/>
      <c r="JQN35" s="254"/>
      <c r="JQO35" s="254"/>
      <c r="JQP35" s="254"/>
      <c r="JQQ35" s="254"/>
      <c r="JQR35" s="254"/>
      <c r="JQS35" s="254"/>
      <c r="JQT35" s="254"/>
      <c r="JQU35" s="254"/>
      <c r="JQV35" s="254"/>
      <c r="JQW35" s="254"/>
      <c r="JQX35" s="254"/>
      <c r="JQY35" s="254"/>
      <c r="JQZ35" s="254"/>
      <c r="JRA35" s="254"/>
      <c r="JRB35" s="254"/>
      <c r="JRC35" s="254"/>
      <c r="JRD35" s="254"/>
      <c r="JRE35" s="254"/>
      <c r="JRF35" s="254"/>
      <c r="JRG35" s="254"/>
      <c r="JRH35" s="254"/>
      <c r="JRI35" s="254"/>
      <c r="JRJ35" s="254"/>
      <c r="JRK35" s="254"/>
      <c r="JRL35" s="254"/>
      <c r="JRM35" s="254"/>
      <c r="JRN35" s="254"/>
      <c r="JRO35" s="254"/>
      <c r="JRP35" s="254"/>
      <c r="JRQ35" s="254"/>
      <c r="JRR35" s="254"/>
      <c r="JRS35" s="254"/>
      <c r="JRT35" s="254"/>
      <c r="JRU35" s="254"/>
      <c r="JRV35" s="254"/>
      <c r="JRW35" s="254"/>
      <c r="JRX35" s="254"/>
      <c r="JRY35" s="254"/>
      <c r="JRZ35" s="254"/>
      <c r="JSA35" s="254"/>
      <c r="JSB35" s="254"/>
      <c r="JSC35" s="254"/>
      <c r="JSD35" s="254"/>
      <c r="JSE35" s="254"/>
      <c r="JSF35" s="254"/>
      <c r="JSG35" s="254"/>
      <c r="JSH35" s="254"/>
      <c r="JSI35" s="254"/>
      <c r="JSJ35" s="254"/>
      <c r="JSK35" s="254"/>
      <c r="JSL35" s="254"/>
      <c r="JSM35" s="254"/>
      <c r="JSN35" s="254"/>
      <c r="JSO35" s="254"/>
      <c r="JSP35" s="254"/>
      <c r="JSQ35" s="254"/>
      <c r="JSR35" s="254"/>
      <c r="JSS35" s="254"/>
      <c r="JST35" s="254"/>
      <c r="JSU35" s="254"/>
      <c r="JSV35" s="254"/>
      <c r="JSW35" s="254"/>
      <c r="JSX35" s="254"/>
      <c r="JSY35" s="254"/>
      <c r="JSZ35" s="254"/>
      <c r="JTA35" s="254"/>
      <c r="JTB35" s="254"/>
      <c r="JTC35" s="254"/>
      <c r="JTD35" s="254"/>
      <c r="JTE35" s="254"/>
      <c r="JTF35" s="254"/>
      <c r="JTG35" s="254"/>
      <c r="JTH35" s="254"/>
      <c r="JTI35" s="254"/>
      <c r="JTJ35" s="254"/>
      <c r="JTK35" s="254"/>
      <c r="JTL35" s="254"/>
      <c r="JTM35" s="254"/>
      <c r="JTN35" s="254"/>
      <c r="JTO35" s="254"/>
      <c r="JTP35" s="254"/>
      <c r="JTQ35" s="254"/>
      <c r="JTR35" s="254"/>
      <c r="JTS35" s="254"/>
      <c r="JTT35" s="254"/>
      <c r="JTU35" s="254"/>
      <c r="JTV35" s="254"/>
      <c r="JTW35" s="254"/>
      <c r="JTX35" s="254"/>
      <c r="JTY35" s="254"/>
      <c r="JTZ35" s="254"/>
      <c r="JUA35" s="254"/>
      <c r="JUB35" s="254"/>
      <c r="JUC35" s="254"/>
      <c r="JUD35" s="254"/>
      <c r="JUE35" s="254"/>
      <c r="JUF35" s="254"/>
      <c r="JUG35" s="254"/>
      <c r="JUH35" s="254"/>
      <c r="JUI35" s="254"/>
      <c r="JUJ35" s="254"/>
      <c r="JUK35" s="254"/>
      <c r="JUL35" s="254"/>
      <c r="JUM35" s="254"/>
      <c r="JUN35" s="254"/>
      <c r="JUO35" s="254"/>
      <c r="JUP35" s="254"/>
      <c r="JUQ35" s="254"/>
      <c r="JUR35" s="254"/>
      <c r="JUS35" s="254"/>
      <c r="JUT35" s="254"/>
      <c r="JUU35" s="254"/>
      <c r="JUV35" s="254"/>
      <c r="JUW35" s="254"/>
      <c r="JUX35" s="254"/>
      <c r="JUY35" s="254"/>
      <c r="JUZ35" s="254"/>
      <c r="JVA35" s="254"/>
      <c r="JVB35" s="254"/>
      <c r="JVC35" s="254"/>
      <c r="JVD35" s="254"/>
      <c r="JVE35" s="254"/>
      <c r="JVF35" s="254"/>
      <c r="JVG35" s="254"/>
      <c r="JVH35" s="254"/>
      <c r="JVI35" s="254"/>
      <c r="JVJ35" s="254"/>
      <c r="JVK35" s="254"/>
      <c r="JVL35" s="254"/>
      <c r="JVM35" s="254"/>
      <c r="JVN35" s="254"/>
      <c r="JVO35" s="254"/>
      <c r="JVP35" s="254"/>
      <c r="JVQ35" s="254"/>
      <c r="JVR35" s="254"/>
      <c r="JVS35" s="254"/>
      <c r="JVT35" s="254"/>
      <c r="JVU35" s="254"/>
      <c r="JVV35" s="254"/>
      <c r="JVW35" s="254"/>
      <c r="JVX35" s="254"/>
      <c r="JVY35" s="254"/>
      <c r="JVZ35" s="254"/>
      <c r="JWA35" s="254"/>
      <c r="JWB35" s="254"/>
      <c r="JWC35" s="254"/>
      <c r="JWD35" s="254"/>
      <c r="JWE35" s="254"/>
      <c r="JWF35" s="254"/>
      <c r="JWG35" s="254"/>
      <c r="JWH35" s="254"/>
      <c r="JWI35" s="254"/>
      <c r="JWJ35" s="254"/>
      <c r="JWK35" s="254"/>
      <c r="JWL35" s="254"/>
      <c r="JWM35" s="254"/>
      <c r="JWN35" s="254"/>
      <c r="JWO35" s="254"/>
      <c r="JWP35" s="254"/>
      <c r="JWQ35" s="254"/>
      <c r="JWR35" s="254"/>
      <c r="JWS35" s="254"/>
      <c r="JWT35" s="254"/>
      <c r="JWU35" s="254"/>
      <c r="JWV35" s="254"/>
      <c r="JWW35" s="254"/>
      <c r="JWX35" s="254"/>
      <c r="JWY35" s="254"/>
      <c r="JWZ35" s="254"/>
      <c r="JXA35" s="254"/>
      <c r="JXB35" s="254"/>
      <c r="JXC35" s="254"/>
      <c r="JXD35" s="254"/>
      <c r="JXE35" s="254"/>
      <c r="JXF35" s="254"/>
      <c r="JXG35" s="254"/>
      <c r="JXH35" s="254"/>
      <c r="JXI35" s="254"/>
      <c r="JXJ35" s="254"/>
      <c r="JXK35" s="254"/>
      <c r="JXL35" s="254"/>
      <c r="JXM35" s="254"/>
      <c r="JXN35" s="254"/>
      <c r="JXO35" s="254"/>
      <c r="JXP35" s="254"/>
      <c r="JXQ35" s="254"/>
      <c r="JXR35" s="254"/>
      <c r="JXS35" s="254"/>
      <c r="JXT35" s="254"/>
      <c r="JXU35" s="254"/>
      <c r="JXV35" s="254"/>
      <c r="JXW35" s="254"/>
      <c r="JXX35" s="254"/>
      <c r="JXY35" s="254"/>
      <c r="JXZ35" s="254"/>
      <c r="JYA35" s="254"/>
      <c r="JYB35" s="254"/>
      <c r="JYC35" s="254"/>
      <c r="JYD35" s="254"/>
      <c r="JYE35" s="254"/>
      <c r="JYF35" s="254"/>
      <c r="JYG35" s="254"/>
      <c r="JYH35" s="254"/>
      <c r="JYI35" s="254"/>
      <c r="JYJ35" s="254"/>
      <c r="JYK35" s="254"/>
      <c r="JYL35" s="254"/>
      <c r="JYM35" s="254"/>
      <c r="JYN35" s="254"/>
      <c r="JYO35" s="254"/>
      <c r="JYP35" s="254"/>
      <c r="JYQ35" s="254"/>
      <c r="JYR35" s="254"/>
      <c r="JYS35" s="254"/>
      <c r="JYT35" s="254"/>
      <c r="JYU35" s="254"/>
      <c r="JYV35" s="254"/>
      <c r="JYW35" s="254"/>
      <c r="JYX35" s="254"/>
      <c r="JYY35" s="254"/>
      <c r="JYZ35" s="254"/>
      <c r="JZA35" s="254"/>
      <c r="JZB35" s="254"/>
      <c r="JZC35" s="254"/>
      <c r="JZD35" s="254"/>
      <c r="JZE35" s="254"/>
      <c r="JZF35" s="254"/>
      <c r="JZG35" s="254"/>
      <c r="JZH35" s="254"/>
      <c r="JZI35" s="254"/>
      <c r="JZJ35" s="254"/>
      <c r="JZK35" s="254"/>
      <c r="JZL35" s="254"/>
      <c r="JZM35" s="254"/>
      <c r="JZN35" s="254"/>
      <c r="JZO35" s="254"/>
      <c r="JZP35" s="254"/>
      <c r="JZQ35" s="254"/>
      <c r="JZR35" s="254"/>
      <c r="JZS35" s="254"/>
      <c r="JZT35" s="254"/>
      <c r="JZU35" s="254"/>
      <c r="JZV35" s="254"/>
      <c r="JZW35" s="254"/>
      <c r="JZX35" s="254"/>
      <c r="JZY35" s="254"/>
      <c r="JZZ35" s="254"/>
      <c r="KAA35" s="254"/>
      <c r="KAB35" s="254"/>
      <c r="KAC35" s="254"/>
      <c r="KAD35" s="254"/>
      <c r="KAE35" s="254"/>
      <c r="KAF35" s="254"/>
      <c r="KAG35" s="254"/>
      <c r="KAH35" s="254"/>
      <c r="KAI35" s="254"/>
      <c r="KAJ35" s="254"/>
      <c r="KAK35" s="254"/>
      <c r="KAL35" s="254"/>
      <c r="KAM35" s="254"/>
      <c r="KAN35" s="254"/>
      <c r="KAO35" s="254"/>
      <c r="KAP35" s="254"/>
      <c r="KAQ35" s="254"/>
      <c r="KAR35" s="254"/>
      <c r="KAS35" s="254"/>
      <c r="KAT35" s="254"/>
      <c r="KAU35" s="254"/>
      <c r="KAV35" s="254"/>
      <c r="KAW35" s="254"/>
      <c r="KAX35" s="254"/>
      <c r="KAY35" s="254"/>
      <c r="KAZ35" s="254"/>
      <c r="KBA35" s="254"/>
      <c r="KBB35" s="254"/>
      <c r="KBC35" s="254"/>
      <c r="KBD35" s="254"/>
      <c r="KBE35" s="254"/>
      <c r="KBF35" s="254"/>
      <c r="KBG35" s="254"/>
      <c r="KBH35" s="254"/>
      <c r="KBI35" s="254"/>
      <c r="KBJ35" s="254"/>
      <c r="KBK35" s="254"/>
      <c r="KBL35" s="254"/>
      <c r="KBM35" s="254"/>
      <c r="KBN35" s="254"/>
      <c r="KBO35" s="254"/>
      <c r="KBP35" s="254"/>
      <c r="KBQ35" s="254"/>
      <c r="KBR35" s="254"/>
      <c r="KBS35" s="254"/>
      <c r="KBT35" s="254"/>
      <c r="KBU35" s="254"/>
      <c r="KBV35" s="254"/>
      <c r="KBW35" s="254"/>
      <c r="KBX35" s="254"/>
      <c r="KBY35" s="254"/>
      <c r="KBZ35" s="254"/>
      <c r="KCA35" s="254"/>
      <c r="KCB35" s="254"/>
      <c r="KCC35" s="254"/>
      <c r="KCD35" s="254"/>
      <c r="KCE35" s="254"/>
      <c r="KCF35" s="254"/>
      <c r="KCG35" s="254"/>
      <c r="KCH35" s="254"/>
      <c r="KCI35" s="254"/>
      <c r="KCJ35" s="254"/>
      <c r="KCK35" s="254"/>
      <c r="KCL35" s="254"/>
      <c r="KCM35" s="254"/>
      <c r="KCN35" s="254"/>
      <c r="KCO35" s="254"/>
      <c r="KCP35" s="254"/>
      <c r="KCQ35" s="254"/>
      <c r="KCR35" s="254"/>
      <c r="KCS35" s="254"/>
      <c r="KCT35" s="254"/>
      <c r="KCU35" s="254"/>
      <c r="KCV35" s="254"/>
      <c r="KCW35" s="254"/>
      <c r="KCX35" s="254"/>
      <c r="KCY35" s="254"/>
      <c r="KCZ35" s="254"/>
      <c r="KDA35" s="254"/>
      <c r="KDB35" s="254"/>
      <c r="KDC35" s="254"/>
      <c r="KDD35" s="254"/>
      <c r="KDE35" s="254"/>
      <c r="KDF35" s="254"/>
      <c r="KDG35" s="254"/>
      <c r="KDH35" s="254"/>
      <c r="KDI35" s="254"/>
      <c r="KDJ35" s="254"/>
      <c r="KDK35" s="254"/>
      <c r="KDL35" s="254"/>
      <c r="KDM35" s="254"/>
      <c r="KDN35" s="254"/>
      <c r="KDO35" s="254"/>
      <c r="KDP35" s="254"/>
      <c r="KDQ35" s="254"/>
      <c r="KDR35" s="254"/>
      <c r="KDS35" s="254"/>
      <c r="KDT35" s="254"/>
      <c r="KDU35" s="254"/>
      <c r="KDV35" s="254"/>
      <c r="KDW35" s="254"/>
      <c r="KDX35" s="254"/>
      <c r="KDY35" s="254"/>
      <c r="KDZ35" s="254"/>
      <c r="KEA35" s="254"/>
      <c r="KEB35" s="254"/>
      <c r="KEC35" s="254"/>
      <c r="KED35" s="254"/>
      <c r="KEE35" s="254"/>
      <c r="KEF35" s="254"/>
      <c r="KEG35" s="254"/>
      <c r="KEH35" s="254"/>
      <c r="KEI35" s="254"/>
      <c r="KEJ35" s="254"/>
      <c r="KEK35" s="254"/>
      <c r="KEL35" s="254"/>
      <c r="KEM35" s="254"/>
      <c r="KEN35" s="254"/>
      <c r="KEO35" s="254"/>
      <c r="KEP35" s="254"/>
      <c r="KEQ35" s="254"/>
      <c r="KER35" s="254"/>
      <c r="KES35" s="254"/>
      <c r="KET35" s="254"/>
      <c r="KEU35" s="254"/>
      <c r="KEV35" s="254"/>
      <c r="KEW35" s="254"/>
      <c r="KEX35" s="254"/>
      <c r="KEY35" s="254"/>
      <c r="KEZ35" s="254"/>
      <c r="KFA35" s="254"/>
      <c r="KFB35" s="254"/>
      <c r="KFC35" s="254"/>
      <c r="KFD35" s="254"/>
      <c r="KFE35" s="254"/>
      <c r="KFF35" s="254"/>
      <c r="KFG35" s="254"/>
      <c r="KFH35" s="254"/>
      <c r="KFI35" s="254"/>
      <c r="KFJ35" s="254"/>
      <c r="KFK35" s="254"/>
      <c r="KFL35" s="254"/>
      <c r="KFM35" s="254"/>
      <c r="KFN35" s="254"/>
      <c r="KFO35" s="254"/>
      <c r="KFP35" s="254"/>
      <c r="KFQ35" s="254"/>
      <c r="KFR35" s="254"/>
      <c r="KFS35" s="254"/>
      <c r="KFT35" s="254"/>
      <c r="KFU35" s="254"/>
      <c r="KFV35" s="254"/>
      <c r="KFW35" s="254"/>
      <c r="KFX35" s="254"/>
      <c r="KFY35" s="254"/>
      <c r="KFZ35" s="254"/>
      <c r="KGA35" s="254"/>
      <c r="KGB35" s="254"/>
      <c r="KGC35" s="254"/>
      <c r="KGD35" s="254"/>
      <c r="KGE35" s="254"/>
      <c r="KGF35" s="254"/>
      <c r="KGG35" s="254"/>
      <c r="KGH35" s="254"/>
      <c r="KGI35" s="254"/>
      <c r="KGJ35" s="254"/>
      <c r="KGK35" s="254"/>
      <c r="KGL35" s="254"/>
      <c r="KGM35" s="254"/>
      <c r="KGN35" s="254"/>
      <c r="KGO35" s="254"/>
      <c r="KGP35" s="254"/>
      <c r="KGQ35" s="254"/>
      <c r="KGR35" s="254"/>
      <c r="KGS35" s="254"/>
      <c r="KGT35" s="254"/>
      <c r="KGU35" s="254"/>
      <c r="KGV35" s="254"/>
      <c r="KGW35" s="254"/>
      <c r="KGX35" s="254"/>
      <c r="KGY35" s="254"/>
      <c r="KGZ35" s="254"/>
      <c r="KHA35" s="254"/>
      <c r="KHB35" s="254"/>
      <c r="KHC35" s="254"/>
      <c r="KHD35" s="254"/>
      <c r="KHE35" s="254"/>
      <c r="KHF35" s="254"/>
      <c r="KHG35" s="254"/>
      <c r="KHH35" s="254"/>
      <c r="KHI35" s="254"/>
      <c r="KHJ35" s="254"/>
      <c r="KHK35" s="254"/>
      <c r="KHL35" s="254"/>
      <c r="KHM35" s="254"/>
      <c r="KHN35" s="254"/>
      <c r="KHO35" s="254"/>
      <c r="KHP35" s="254"/>
      <c r="KHQ35" s="254"/>
      <c r="KHR35" s="254"/>
      <c r="KHS35" s="254"/>
      <c r="KHT35" s="254"/>
      <c r="KHU35" s="254"/>
      <c r="KHV35" s="254"/>
      <c r="KHW35" s="254"/>
      <c r="KHX35" s="254"/>
      <c r="KHY35" s="254"/>
      <c r="KHZ35" s="254"/>
      <c r="KIA35" s="254"/>
      <c r="KIB35" s="254"/>
      <c r="KIC35" s="254"/>
      <c r="KID35" s="254"/>
      <c r="KIE35" s="254"/>
      <c r="KIF35" s="254"/>
      <c r="KIG35" s="254"/>
      <c r="KIH35" s="254"/>
      <c r="KII35" s="254"/>
      <c r="KIJ35" s="254"/>
      <c r="KIK35" s="254"/>
      <c r="KIL35" s="254"/>
      <c r="KIM35" s="254"/>
      <c r="KIN35" s="254"/>
      <c r="KIO35" s="254"/>
      <c r="KIP35" s="254"/>
      <c r="KIQ35" s="254"/>
      <c r="KIR35" s="254"/>
      <c r="KIS35" s="254"/>
      <c r="KIT35" s="254"/>
      <c r="KIU35" s="254"/>
      <c r="KIV35" s="254"/>
      <c r="KIW35" s="254"/>
      <c r="KIX35" s="254"/>
      <c r="KIY35" s="254"/>
      <c r="KIZ35" s="254"/>
      <c r="KJA35" s="254"/>
      <c r="KJB35" s="254"/>
      <c r="KJC35" s="254"/>
      <c r="KJD35" s="254"/>
      <c r="KJE35" s="254"/>
      <c r="KJF35" s="254"/>
      <c r="KJG35" s="254"/>
      <c r="KJH35" s="254"/>
      <c r="KJI35" s="254"/>
      <c r="KJJ35" s="254"/>
      <c r="KJK35" s="254"/>
      <c r="KJL35" s="254"/>
      <c r="KJM35" s="254"/>
      <c r="KJN35" s="254"/>
      <c r="KJO35" s="254"/>
      <c r="KJP35" s="254"/>
      <c r="KJQ35" s="254"/>
      <c r="KJR35" s="254"/>
      <c r="KJS35" s="254"/>
      <c r="KJT35" s="254"/>
      <c r="KJU35" s="254"/>
      <c r="KJV35" s="254"/>
      <c r="KJW35" s="254"/>
      <c r="KJX35" s="254"/>
      <c r="KJY35" s="254"/>
      <c r="KJZ35" s="254"/>
      <c r="KKA35" s="254"/>
      <c r="KKB35" s="254"/>
      <c r="KKC35" s="254"/>
      <c r="KKD35" s="254"/>
      <c r="KKE35" s="254"/>
      <c r="KKF35" s="254"/>
      <c r="KKG35" s="254"/>
      <c r="KKH35" s="254"/>
      <c r="KKI35" s="254"/>
      <c r="KKJ35" s="254"/>
      <c r="KKK35" s="254"/>
      <c r="KKL35" s="254"/>
      <c r="KKM35" s="254"/>
      <c r="KKN35" s="254"/>
      <c r="KKO35" s="254"/>
      <c r="KKP35" s="254"/>
      <c r="KKQ35" s="254"/>
      <c r="KKR35" s="254"/>
      <c r="KKS35" s="254"/>
      <c r="KKT35" s="254"/>
      <c r="KKU35" s="254"/>
      <c r="KKV35" s="254"/>
      <c r="KKW35" s="254"/>
      <c r="KKX35" s="254"/>
      <c r="KKY35" s="254"/>
      <c r="KKZ35" s="254"/>
      <c r="KLA35" s="254"/>
      <c r="KLB35" s="254"/>
      <c r="KLC35" s="254"/>
      <c r="KLD35" s="254"/>
      <c r="KLE35" s="254"/>
      <c r="KLF35" s="254"/>
      <c r="KLG35" s="254"/>
      <c r="KLH35" s="254"/>
      <c r="KLI35" s="254"/>
      <c r="KLJ35" s="254"/>
      <c r="KLK35" s="254"/>
      <c r="KLL35" s="254"/>
      <c r="KLM35" s="254"/>
      <c r="KLN35" s="254"/>
      <c r="KLO35" s="254"/>
      <c r="KLP35" s="254"/>
      <c r="KLQ35" s="254"/>
      <c r="KLR35" s="254"/>
      <c r="KLS35" s="254"/>
      <c r="KLT35" s="254"/>
      <c r="KLU35" s="254"/>
      <c r="KLV35" s="254"/>
      <c r="KLW35" s="254"/>
      <c r="KLX35" s="254"/>
      <c r="KLY35" s="254"/>
      <c r="KLZ35" s="254"/>
      <c r="KMA35" s="254"/>
      <c r="KMB35" s="254"/>
      <c r="KMC35" s="254"/>
      <c r="KMD35" s="254"/>
      <c r="KME35" s="254"/>
      <c r="KMF35" s="254"/>
      <c r="KMG35" s="254"/>
      <c r="KMH35" s="254"/>
      <c r="KMI35" s="254"/>
      <c r="KMJ35" s="254"/>
      <c r="KMK35" s="254"/>
      <c r="KML35" s="254"/>
      <c r="KMM35" s="254"/>
      <c r="KMN35" s="254"/>
      <c r="KMO35" s="254"/>
      <c r="KMP35" s="254"/>
      <c r="KMQ35" s="254"/>
      <c r="KMR35" s="254"/>
      <c r="KMS35" s="254"/>
      <c r="KMT35" s="254"/>
      <c r="KMU35" s="254"/>
      <c r="KMV35" s="254"/>
      <c r="KMW35" s="254"/>
      <c r="KMX35" s="254"/>
      <c r="KMY35" s="254"/>
      <c r="KMZ35" s="254"/>
      <c r="KNA35" s="254"/>
      <c r="KNB35" s="254"/>
      <c r="KNC35" s="254"/>
      <c r="KND35" s="254"/>
      <c r="KNE35" s="254"/>
      <c r="KNF35" s="254"/>
      <c r="KNG35" s="254"/>
      <c r="KNH35" s="254"/>
      <c r="KNI35" s="254"/>
      <c r="KNJ35" s="254"/>
      <c r="KNK35" s="254"/>
      <c r="KNL35" s="254"/>
      <c r="KNM35" s="254"/>
      <c r="KNN35" s="254"/>
      <c r="KNO35" s="254"/>
      <c r="KNP35" s="254"/>
      <c r="KNQ35" s="254"/>
      <c r="KNR35" s="254"/>
      <c r="KNS35" s="254"/>
      <c r="KNT35" s="254"/>
      <c r="KNU35" s="254"/>
      <c r="KNV35" s="254"/>
      <c r="KNW35" s="254"/>
      <c r="KNX35" s="254"/>
      <c r="KNY35" s="254"/>
      <c r="KNZ35" s="254"/>
      <c r="KOA35" s="254"/>
      <c r="KOB35" s="254"/>
      <c r="KOC35" s="254"/>
      <c r="KOD35" s="254"/>
      <c r="KOE35" s="254"/>
      <c r="KOF35" s="254"/>
      <c r="KOG35" s="254"/>
      <c r="KOH35" s="254"/>
      <c r="KOI35" s="254"/>
      <c r="KOJ35" s="254"/>
      <c r="KOK35" s="254"/>
      <c r="KOL35" s="254"/>
      <c r="KOM35" s="254"/>
      <c r="KON35" s="254"/>
      <c r="KOO35" s="254"/>
      <c r="KOP35" s="254"/>
      <c r="KOQ35" s="254"/>
      <c r="KOR35" s="254"/>
      <c r="KOS35" s="254"/>
      <c r="KOT35" s="254"/>
      <c r="KOU35" s="254"/>
      <c r="KOV35" s="254"/>
      <c r="KOW35" s="254"/>
      <c r="KOX35" s="254"/>
      <c r="KOY35" s="254"/>
      <c r="KOZ35" s="254"/>
      <c r="KPA35" s="254"/>
      <c r="KPB35" s="254"/>
      <c r="KPC35" s="254"/>
      <c r="KPD35" s="254"/>
      <c r="KPE35" s="254"/>
      <c r="KPF35" s="254"/>
      <c r="KPG35" s="254"/>
      <c r="KPH35" s="254"/>
      <c r="KPI35" s="254"/>
      <c r="KPJ35" s="254"/>
      <c r="KPK35" s="254"/>
      <c r="KPL35" s="254"/>
      <c r="KPM35" s="254"/>
      <c r="KPN35" s="254"/>
      <c r="KPO35" s="254"/>
      <c r="KPP35" s="254"/>
      <c r="KPQ35" s="254"/>
      <c r="KPR35" s="254"/>
      <c r="KPS35" s="254"/>
      <c r="KPT35" s="254"/>
      <c r="KPU35" s="254"/>
      <c r="KPV35" s="254"/>
      <c r="KPW35" s="254"/>
      <c r="KPX35" s="254"/>
      <c r="KPY35" s="254"/>
      <c r="KPZ35" s="254"/>
      <c r="KQA35" s="254"/>
      <c r="KQB35" s="254"/>
      <c r="KQC35" s="254"/>
      <c r="KQD35" s="254"/>
      <c r="KQE35" s="254"/>
      <c r="KQF35" s="254"/>
      <c r="KQG35" s="254"/>
      <c r="KQH35" s="254"/>
      <c r="KQI35" s="254"/>
      <c r="KQJ35" s="254"/>
      <c r="KQK35" s="254"/>
      <c r="KQL35" s="254"/>
      <c r="KQM35" s="254"/>
      <c r="KQN35" s="254"/>
      <c r="KQO35" s="254"/>
      <c r="KQP35" s="254"/>
      <c r="KQQ35" s="254"/>
      <c r="KQR35" s="254"/>
      <c r="KQS35" s="254"/>
      <c r="KQT35" s="254"/>
      <c r="KQU35" s="254"/>
      <c r="KQV35" s="254"/>
      <c r="KQW35" s="254"/>
      <c r="KQX35" s="254"/>
      <c r="KQY35" s="254"/>
      <c r="KQZ35" s="254"/>
      <c r="KRA35" s="254"/>
      <c r="KRB35" s="254"/>
      <c r="KRC35" s="254"/>
      <c r="KRD35" s="254"/>
      <c r="KRE35" s="254"/>
      <c r="KRF35" s="254"/>
      <c r="KRG35" s="254"/>
      <c r="KRH35" s="254"/>
      <c r="KRI35" s="254"/>
      <c r="KRJ35" s="254"/>
      <c r="KRK35" s="254"/>
      <c r="KRL35" s="254"/>
      <c r="KRM35" s="254"/>
      <c r="KRN35" s="254"/>
      <c r="KRO35" s="254"/>
      <c r="KRP35" s="254"/>
      <c r="KRQ35" s="254"/>
      <c r="KRR35" s="254"/>
      <c r="KRS35" s="254"/>
      <c r="KRT35" s="254"/>
      <c r="KRU35" s="254"/>
      <c r="KRV35" s="254"/>
      <c r="KRW35" s="254"/>
      <c r="KRX35" s="254"/>
      <c r="KRY35" s="254"/>
      <c r="KRZ35" s="254"/>
      <c r="KSA35" s="254"/>
      <c r="KSB35" s="254"/>
      <c r="KSC35" s="254"/>
      <c r="KSD35" s="254"/>
      <c r="KSE35" s="254"/>
      <c r="KSF35" s="254"/>
      <c r="KSG35" s="254"/>
      <c r="KSH35" s="254"/>
      <c r="KSI35" s="254"/>
      <c r="KSJ35" s="254"/>
      <c r="KSK35" s="254"/>
      <c r="KSL35" s="254"/>
      <c r="KSM35" s="254"/>
      <c r="KSN35" s="254"/>
      <c r="KSO35" s="254"/>
      <c r="KSP35" s="254"/>
      <c r="KSQ35" s="254"/>
      <c r="KSR35" s="254"/>
      <c r="KSS35" s="254"/>
      <c r="KST35" s="254"/>
      <c r="KSU35" s="254"/>
      <c r="KSV35" s="254"/>
      <c r="KSW35" s="254"/>
      <c r="KSX35" s="254"/>
      <c r="KSY35" s="254"/>
      <c r="KSZ35" s="254"/>
      <c r="KTA35" s="254"/>
      <c r="KTB35" s="254"/>
      <c r="KTC35" s="254"/>
      <c r="KTD35" s="254"/>
      <c r="KTE35" s="254"/>
      <c r="KTF35" s="254"/>
      <c r="KTG35" s="254"/>
      <c r="KTH35" s="254"/>
      <c r="KTI35" s="254"/>
      <c r="KTJ35" s="254"/>
      <c r="KTK35" s="254"/>
      <c r="KTL35" s="254"/>
      <c r="KTM35" s="254"/>
      <c r="KTN35" s="254"/>
      <c r="KTO35" s="254"/>
      <c r="KTP35" s="254"/>
      <c r="KTQ35" s="254"/>
      <c r="KTR35" s="254"/>
      <c r="KTS35" s="254"/>
      <c r="KTT35" s="254"/>
      <c r="KTU35" s="254"/>
      <c r="KTV35" s="254"/>
      <c r="KTW35" s="254"/>
      <c r="KTX35" s="254"/>
      <c r="KTY35" s="254"/>
      <c r="KTZ35" s="254"/>
      <c r="KUA35" s="254"/>
      <c r="KUB35" s="254"/>
      <c r="KUC35" s="254"/>
      <c r="KUD35" s="254"/>
      <c r="KUE35" s="254"/>
      <c r="KUF35" s="254"/>
      <c r="KUG35" s="254"/>
      <c r="KUH35" s="254"/>
      <c r="KUI35" s="254"/>
      <c r="KUJ35" s="254"/>
      <c r="KUK35" s="254"/>
      <c r="KUL35" s="254"/>
      <c r="KUM35" s="254"/>
      <c r="KUN35" s="254"/>
      <c r="KUO35" s="254"/>
      <c r="KUP35" s="254"/>
      <c r="KUQ35" s="254"/>
      <c r="KUR35" s="254"/>
      <c r="KUS35" s="254"/>
      <c r="KUT35" s="254"/>
      <c r="KUU35" s="254"/>
      <c r="KUV35" s="254"/>
      <c r="KUW35" s="254"/>
      <c r="KUX35" s="254"/>
      <c r="KUY35" s="254"/>
      <c r="KUZ35" s="254"/>
      <c r="KVA35" s="254"/>
      <c r="KVB35" s="254"/>
      <c r="KVC35" s="254"/>
      <c r="KVD35" s="254"/>
      <c r="KVE35" s="254"/>
      <c r="KVF35" s="254"/>
      <c r="KVG35" s="254"/>
      <c r="KVH35" s="254"/>
      <c r="KVI35" s="254"/>
      <c r="KVJ35" s="254"/>
      <c r="KVK35" s="254"/>
      <c r="KVL35" s="254"/>
      <c r="KVM35" s="254"/>
      <c r="KVN35" s="254"/>
      <c r="KVO35" s="254"/>
      <c r="KVP35" s="254"/>
      <c r="KVQ35" s="254"/>
      <c r="KVR35" s="254"/>
      <c r="KVS35" s="254"/>
      <c r="KVT35" s="254"/>
      <c r="KVU35" s="254"/>
      <c r="KVV35" s="254"/>
      <c r="KVW35" s="254"/>
      <c r="KVX35" s="254"/>
      <c r="KVY35" s="254"/>
      <c r="KVZ35" s="254"/>
      <c r="KWA35" s="254"/>
      <c r="KWB35" s="254"/>
      <c r="KWC35" s="254"/>
      <c r="KWD35" s="254"/>
      <c r="KWE35" s="254"/>
      <c r="KWF35" s="254"/>
      <c r="KWG35" s="254"/>
      <c r="KWH35" s="254"/>
      <c r="KWI35" s="254"/>
      <c r="KWJ35" s="254"/>
      <c r="KWK35" s="254"/>
      <c r="KWL35" s="254"/>
      <c r="KWM35" s="254"/>
      <c r="KWN35" s="254"/>
      <c r="KWO35" s="254"/>
      <c r="KWP35" s="254"/>
      <c r="KWQ35" s="254"/>
      <c r="KWR35" s="254"/>
      <c r="KWS35" s="254"/>
      <c r="KWT35" s="254"/>
      <c r="KWU35" s="254"/>
      <c r="KWV35" s="254"/>
      <c r="KWW35" s="254"/>
      <c r="KWX35" s="254"/>
      <c r="KWY35" s="254"/>
      <c r="KWZ35" s="254"/>
      <c r="KXA35" s="254"/>
      <c r="KXB35" s="254"/>
      <c r="KXC35" s="254"/>
      <c r="KXD35" s="254"/>
      <c r="KXE35" s="254"/>
      <c r="KXF35" s="254"/>
      <c r="KXG35" s="254"/>
      <c r="KXH35" s="254"/>
      <c r="KXI35" s="254"/>
      <c r="KXJ35" s="254"/>
      <c r="KXK35" s="254"/>
      <c r="KXL35" s="254"/>
      <c r="KXM35" s="254"/>
      <c r="KXN35" s="254"/>
      <c r="KXO35" s="254"/>
      <c r="KXP35" s="254"/>
      <c r="KXQ35" s="254"/>
      <c r="KXR35" s="254"/>
      <c r="KXS35" s="254"/>
      <c r="KXT35" s="254"/>
      <c r="KXU35" s="254"/>
      <c r="KXV35" s="254"/>
      <c r="KXW35" s="254"/>
      <c r="KXX35" s="254"/>
      <c r="KXY35" s="254"/>
      <c r="KXZ35" s="254"/>
      <c r="KYA35" s="254"/>
      <c r="KYB35" s="254"/>
      <c r="KYC35" s="254"/>
      <c r="KYD35" s="254"/>
      <c r="KYE35" s="254"/>
      <c r="KYF35" s="254"/>
      <c r="KYG35" s="254"/>
      <c r="KYH35" s="254"/>
      <c r="KYI35" s="254"/>
      <c r="KYJ35" s="254"/>
      <c r="KYK35" s="254"/>
      <c r="KYL35" s="254"/>
      <c r="KYM35" s="254"/>
      <c r="KYN35" s="254"/>
      <c r="KYO35" s="254"/>
      <c r="KYP35" s="254"/>
      <c r="KYQ35" s="254"/>
      <c r="KYR35" s="254"/>
      <c r="KYS35" s="254"/>
      <c r="KYT35" s="254"/>
      <c r="KYU35" s="254"/>
      <c r="KYV35" s="254"/>
      <c r="KYW35" s="254"/>
      <c r="KYX35" s="254"/>
      <c r="KYY35" s="254"/>
      <c r="KYZ35" s="254"/>
      <c r="KZA35" s="254"/>
      <c r="KZB35" s="254"/>
      <c r="KZC35" s="254"/>
      <c r="KZD35" s="254"/>
      <c r="KZE35" s="254"/>
      <c r="KZF35" s="254"/>
      <c r="KZG35" s="254"/>
      <c r="KZH35" s="254"/>
      <c r="KZI35" s="254"/>
      <c r="KZJ35" s="254"/>
      <c r="KZK35" s="254"/>
      <c r="KZL35" s="254"/>
      <c r="KZM35" s="254"/>
      <c r="KZN35" s="254"/>
      <c r="KZO35" s="254"/>
      <c r="KZP35" s="254"/>
      <c r="KZQ35" s="254"/>
      <c r="KZR35" s="254"/>
      <c r="KZS35" s="254"/>
      <c r="KZT35" s="254"/>
      <c r="KZU35" s="254"/>
      <c r="KZV35" s="254"/>
      <c r="KZW35" s="254"/>
      <c r="KZX35" s="254"/>
      <c r="KZY35" s="254"/>
      <c r="KZZ35" s="254"/>
      <c r="LAA35" s="254"/>
      <c r="LAB35" s="254"/>
      <c r="LAC35" s="254"/>
      <c r="LAD35" s="254"/>
      <c r="LAE35" s="254"/>
      <c r="LAF35" s="254"/>
      <c r="LAG35" s="254"/>
      <c r="LAH35" s="254"/>
      <c r="LAI35" s="254"/>
      <c r="LAJ35" s="254"/>
      <c r="LAK35" s="254"/>
      <c r="LAL35" s="254"/>
      <c r="LAM35" s="254"/>
      <c r="LAN35" s="254"/>
      <c r="LAO35" s="254"/>
      <c r="LAP35" s="254"/>
      <c r="LAQ35" s="254"/>
      <c r="LAR35" s="254"/>
      <c r="LAS35" s="254"/>
      <c r="LAT35" s="254"/>
      <c r="LAU35" s="254"/>
      <c r="LAV35" s="254"/>
      <c r="LAW35" s="254"/>
      <c r="LAX35" s="254"/>
      <c r="LAY35" s="254"/>
      <c r="LAZ35" s="254"/>
      <c r="LBA35" s="254"/>
      <c r="LBB35" s="254"/>
      <c r="LBC35" s="254"/>
      <c r="LBD35" s="254"/>
      <c r="LBE35" s="254"/>
      <c r="LBF35" s="254"/>
      <c r="LBG35" s="254"/>
      <c r="LBH35" s="254"/>
      <c r="LBI35" s="254"/>
      <c r="LBJ35" s="254"/>
      <c r="LBK35" s="254"/>
      <c r="LBL35" s="254"/>
      <c r="LBM35" s="254"/>
      <c r="LBN35" s="254"/>
      <c r="LBO35" s="254"/>
      <c r="LBP35" s="254"/>
      <c r="LBQ35" s="254"/>
      <c r="LBR35" s="254"/>
      <c r="LBS35" s="254"/>
      <c r="LBT35" s="254"/>
      <c r="LBU35" s="254"/>
      <c r="LBV35" s="254"/>
      <c r="LBW35" s="254"/>
      <c r="LBX35" s="254"/>
      <c r="LBY35" s="254"/>
      <c r="LBZ35" s="254"/>
      <c r="LCA35" s="254"/>
      <c r="LCB35" s="254"/>
      <c r="LCC35" s="254"/>
      <c r="LCD35" s="254"/>
      <c r="LCE35" s="254"/>
      <c r="LCF35" s="254"/>
      <c r="LCG35" s="254"/>
      <c r="LCH35" s="254"/>
      <c r="LCI35" s="254"/>
      <c r="LCJ35" s="254"/>
      <c r="LCK35" s="254"/>
      <c r="LCL35" s="254"/>
      <c r="LCM35" s="254"/>
      <c r="LCN35" s="254"/>
      <c r="LCO35" s="254"/>
      <c r="LCP35" s="254"/>
      <c r="LCQ35" s="254"/>
      <c r="LCR35" s="254"/>
      <c r="LCS35" s="254"/>
      <c r="LCT35" s="254"/>
      <c r="LCU35" s="254"/>
      <c r="LCV35" s="254"/>
      <c r="LCW35" s="254"/>
      <c r="LCX35" s="254"/>
      <c r="LCY35" s="254"/>
      <c r="LCZ35" s="254"/>
      <c r="LDA35" s="254"/>
      <c r="LDB35" s="254"/>
      <c r="LDC35" s="254"/>
      <c r="LDD35" s="254"/>
      <c r="LDE35" s="254"/>
      <c r="LDF35" s="254"/>
      <c r="LDG35" s="254"/>
      <c r="LDH35" s="254"/>
      <c r="LDI35" s="254"/>
      <c r="LDJ35" s="254"/>
      <c r="LDK35" s="254"/>
      <c r="LDL35" s="254"/>
      <c r="LDM35" s="254"/>
      <c r="LDN35" s="254"/>
      <c r="LDO35" s="254"/>
      <c r="LDP35" s="254"/>
      <c r="LDQ35" s="254"/>
      <c r="LDR35" s="254"/>
      <c r="LDS35" s="254"/>
      <c r="LDT35" s="254"/>
      <c r="LDU35" s="254"/>
      <c r="LDV35" s="254"/>
      <c r="LDW35" s="254"/>
      <c r="LDX35" s="254"/>
      <c r="LDY35" s="254"/>
      <c r="LDZ35" s="254"/>
      <c r="LEA35" s="254"/>
      <c r="LEB35" s="254"/>
      <c r="LEC35" s="254"/>
      <c r="LED35" s="254"/>
      <c r="LEE35" s="254"/>
      <c r="LEF35" s="254"/>
      <c r="LEG35" s="254"/>
      <c r="LEH35" s="254"/>
      <c r="LEI35" s="254"/>
      <c r="LEJ35" s="254"/>
      <c r="LEK35" s="254"/>
      <c r="LEL35" s="254"/>
      <c r="LEM35" s="254"/>
      <c r="LEN35" s="254"/>
      <c r="LEO35" s="254"/>
      <c r="LEP35" s="254"/>
      <c r="LEQ35" s="254"/>
      <c r="LER35" s="254"/>
      <c r="LES35" s="254"/>
      <c r="LET35" s="254"/>
      <c r="LEU35" s="254"/>
      <c r="LEV35" s="254"/>
      <c r="LEW35" s="254"/>
      <c r="LEX35" s="254"/>
      <c r="LEY35" s="254"/>
      <c r="LEZ35" s="254"/>
      <c r="LFA35" s="254"/>
      <c r="LFB35" s="254"/>
      <c r="LFC35" s="254"/>
      <c r="LFD35" s="254"/>
      <c r="LFE35" s="254"/>
      <c r="LFF35" s="254"/>
      <c r="LFG35" s="254"/>
      <c r="LFH35" s="254"/>
      <c r="LFI35" s="254"/>
      <c r="LFJ35" s="254"/>
      <c r="LFK35" s="254"/>
      <c r="LFL35" s="254"/>
      <c r="LFM35" s="254"/>
      <c r="LFN35" s="254"/>
      <c r="LFO35" s="254"/>
      <c r="LFP35" s="254"/>
      <c r="LFQ35" s="254"/>
      <c r="LFR35" s="254"/>
      <c r="LFS35" s="254"/>
      <c r="LFT35" s="254"/>
      <c r="LFU35" s="254"/>
      <c r="LFV35" s="254"/>
      <c r="LFW35" s="254"/>
      <c r="LFX35" s="254"/>
      <c r="LFY35" s="254"/>
      <c r="LFZ35" s="254"/>
      <c r="LGA35" s="254"/>
      <c r="LGB35" s="254"/>
      <c r="LGC35" s="254"/>
      <c r="LGD35" s="254"/>
      <c r="LGE35" s="254"/>
      <c r="LGF35" s="254"/>
      <c r="LGG35" s="254"/>
      <c r="LGH35" s="254"/>
      <c r="LGI35" s="254"/>
      <c r="LGJ35" s="254"/>
      <c r="LGK35" s="254"/>
      <c r="LGL35" s="254"/>
      <c r="LGM35" s="254"/>
      <c r="LGN35" s="254"/>
      <c r="LGO35" s="254"/>
      <c r="LGP35" s="254"/>
      <c r="LGQ35" s="254"/>
      <c r="LGR35" s="254"/>
      <c r="LGS35" s="254"/>
      <c r="LGT35" s="254"/>
      <c r="LGU35" s="254"/>
      <c r="LGV35" s="254"/>
      <c r="LGW35" s="254"/>
      <c r="LGX35" s="254"/>
      <c r="LGY35" s="254"/>
      <c r="LGZ35" s="254"/>
      <c r="LHA35" s="254"/>
      <c r="LHB35" s="254"/>
      <c r="LHC35" s="254"/>
      <c r="LHD35" s="254"/>
      <c r="LHE35" s="254"/>
      <c r="LHF35" s="254"/>
      <c r="LHG35" s="254"/>
      <c r="LHH35" s="254"/>
      <c r="LHI35" s="254"/>
      <c r="LHJ35" s="254"/>
      <c r="LHK35" s="254"/>
      <c r="LHL35" s="254"/>
      <c r="LHM35" s="254"/>
      <c r="LHN35" s="254"/>
      <c r="LHO35" s="254"/>
      <c r="LHP35" s="254"/>
      <c r="LHQ35" s="254"/>
      <c r="LHR35" s="254"/>
      <c r="LHS35" s="254"/>
      <c r="LHT35" s="254"/>
      <c r="LHU35" s="254"/>
      <c r="LHV35" s="254"/>
      <c r="LHW35" s="254"/>
      <c r="LHX35" s="254"/>
      <c r="LHY35" s="254"/>
      <c r="LHZ35" s="254"/>
      <c r="LIA35" s="254"/>
      <c r="LIB35" s="254"/>
      <c r="LIC35" s="254"/>
      <c r="LID35" s="254"/>
      <c r="LIE35" s="254"/>
      <c r="LIF35" s="254"/>
      <c r="LIG35" s="254"/>
      <c r="LIH35" s="254"/>
      <c r="LII35" s="254"/>
      <c r="LIJ35" s="254"/>
      <c r="LIK35" s="254"/>
      <c r="LIL35" s="254"/>
      <c r="LIM35" s="254"/>
      <c r="LIN35" s="254"/>
      <c r="LIO35" s="254"/>
      <c r="LIP35" s="254"/>
      <c r="LIQ35" s="254"/>
      <c r="LIR35" s="254"/>
      <c r="LIS35" s="254"/>
      <c r="LIT35" s="254"/>
      <c r="LIU35" s="254"/>
      <c r="LIV35" s="254"/>
      <c r="LIW35" s="254"/>
      <c r="LIX35" s="254"/>
      <c r="LIY35" s="254"/>
      <c r="LIZ35" s="254"/>
      <c r="LJA35" s="254"/>
      <c r="LJB35" s="254"/>
      <c r="LJC35" s="254"/>
      <c r="LJD35" s="254"/>
      <c r="LJE35" s="254"/>
      <c r="LJF35" s="254"/>
      <c r="LJG35" s="254"/>
      <c r="LJH35" s="254"/>
      <c r="LJI35" s="254"/>
      <c r="LJJ35" s="254"/>
      <c r="LJK35" s="254"/>
      <c r="LJL35" s="254"/>
      <c r="LJM35" s="254"/>
      <c r="LJN35" s="254"/>
      <c r="LJO35" s="254"/>
      <c r="LJP35" s="254"/>
      <c r="LJQ35" s="254"/>
      <c r="LJR35" s="254"/>
      <c r="LJS35" s="254"/>
      <c r="LJT35" s="254"/>
      <c r="LJU35" s="254"/>
      <c r="LJV35" s="254"/>
      <c r="LJW35" s="254"/>
      <c r="LJX35" s="254"/>
      <c r="LJY35" s="254"/>
      <c r="LJZ35" s="254"/>
      <c r="LKA35" s="254"/>
      <c r="LKB35" s="254"/>
      <c r="LKC35" s="254"/>
      <c r="LKD35" s="254"/>
      <c r="LKE35" s="254"/>
      <c r="LKF35" s="254"/>
      <c r="LKG35" s="254"/>
      <c r="LKH35" s="254"/>
      <c r="LKI35" s="254"/>
      <c r="LKJ35" s="254"/>
      <c r="LKK35" s="254"/>
      <c r="LKL35" s="254"/>
      <c r="LKM35" s="254"/>
      <c r="LKN35" s="254"/>
      <c r="LKO35" s="254"/>
      <c r="LKP35" s="254"/>
      <c r="LKQ35" s="254"/>
      <c r="LKR35" s="254"/>
      <c r="LKS35" s="254"/>
      <c r="LKT35" s="254"/>
      <c r="LKU35" s="254"/>
      <c r="LKV35" s="254"/>
      <c r="LKW35" s="254"/>
      <c r="LKX35" s="254"/>
      <c r="LKY35" s="254"/>
      <c r="LKZ35" s="254"/>
      <c r="LLA35" s="254"/>
      <c r="LLB35" s="254"/>
      <c r="LLC35" s="254"/>
      <c r="LLD35" s="254"/>
      <c r="LLE35" s="254"/>
      <c r="LLF35" s="254"/>
      <c r="LLG35" s="254"/>
      <c r="LLH35" s="254"/>
      <c r="LLI35" s="254"/>
      <c r="LLJ35" s="254"/>
      <c r="LLK35" s="254"/>
      <c r="LLL35" s="254"/>
      <c r="LLM35" s="254"/>
      <c r="LLN35" s="254"/>
      <c r="LLO35" s="254"/>
      <c r="LLP35" s="254"/>
      <c r="LLQ35" s="254"/>
      <c r="LLR35" s="254"/>
      <c r="LLS35" s="254"/>
      <c r="LLT35" s="254"/>
      <c r="LLU35" s="254"/>
      <c r="LLV35" s="254"/>
      <c r="LLW35" s="254"/>
      <c r="LLX35" s="254"/>
      <c r="LLY35" s="254"/>
      <c r="LLZ35" s="254"/>
      <c r="LMA35" s="254"/>
      <c r="LMB35" s="254"/>
      <c r="LMC35" s="254"/>
      <c r="LMD35" s="254"/>
      <c r="LME35" s="254"/>
      <c r="LMF35" s="254"/>
      <c r="LMG35" s="254"/>
      <c r="LMH35" s="254"/>
      <c r="LMI35" s="254"/>
      <c r="LMJ35" s="254"/>
      <c r="LMK35" s="254"/>
      <c r="LML35" s="254"/>
      <c r="LMM35" s="254"/>
      <c r="LMN35" s="254"/>
      <c r="LMO35" s="254"/>
      <c r="LMP35" s="254"/>
      <c r="LMQ35" s="254"/>
      <c r="LMR35" s="254"/>
      <c r="LMS35" s="254"/>
      <c r="LMT35" s="254"/>
      <c r="LMU35" s="254"/>
      <c r="LMV35" s="254"/>
      <c r="LMW35" s="254"/>
      <c r="LMX35" s="254"/>
      <c r="LMY35" s="254"/>
      <c r="LMZ35" s="254"/>
      <c r="LNA35" s="254"/>
      <c r="LNB35" s="254"/>
      <c r="LNC35" s="254"/>
      <c r="LND35" s="254"/>
      <c r="LNE35" s="254"/>
      <c r="LNF35" s="254"/>
      <c r="LNG35" s="254"/>
      <c r="LNH35" s="254"/>
      <c r="LNI35" s="254"/>
      <c r="LNJ35" s="254"/>
      <c r="LNK35" s="254"/>
      <c r="LNL35" s="254"/>
      <c r="LNM35" s="254"/>
      <c r="LNN35" s="254"/>
      <c r="LNO35" s="254"/>
      <c r="LNP35" s="254"/>
      <c r="LNQ35" s="254"/>
      <c r="LNR35" s="254"/>
      <c r="LNS35" s="254"/>
      <c r="LNT35" s="254"/>
      <c r="LNU35" s="254"/>
      <c r="LNV35" s="254"/>
      <c r="LNW35" s="254"/>
      <c r="LNX35" s="254"/>
      <c r="LNY35" s="254"/>
      <c r="LNZ35" s="254"/>
      <c r="LOA35" s="254"/>
      <c r="LOB35" s="254"/>
      <c r="LOC35" s="254"/>
      <c r="LOD35" s="254"/>
      <c r="LOE35" s="254"/>
      <c r="LOF35" s="254"/>
      <c r="LOG35" s="254"/>
      <c r="LOH35" s="254"/>
      <c r="LOI35" s="254"/>
      <c r="LOJ35" s="254"/>
      <c r="LOK35" s="254"/>
      <c r="LOL35" s="254"/>
      <c r="LOM35" s="254"/>
      <c r="LON35" s="254"/>
      <c r="LOO35" s="254"/>
      <c r="LOP35" s="254"/>
      <c r="LOQ35" s="254"/>
      <c r="LOR35" s="254"/>
      <c r="LOS35" s="254"/>
      <c r="LOT35" s="254"/>
      <c r="LOU35" s="254"/>
      <c r="LOV35" s="254"/>
      <c r="LOW35" s="254"/>
      <c r="LOX35" s="254"/>
      <c r="LOY35" s="254"/>
      <c r="LOZ35" s="254"/>
      <c r="LPA35" s="254"/>
      <c r="LPB35" s="254"/>
      <c r="LPC35" s="254"/>
      <c r="LPD35" s="254"/>
      <c r="LPE35" s="254"/>
      <c r="LPF35" s="254"/>
      <c r="LPG35" s="254"/>
      <c r="LPH35" s="254"/>
      <c r="LPI35" s="254"/>
      <c r="LPJ35" s="254"/>
      <c r="LPK35" s="254"/>
      <c r="LPL35" s="254"/>
      <c r="LPM35" s="254"/>
      <c r="LPN35" s="254"/>
      <c r="LPO35" s="254"/>
      <c r="LPP35" s="254"/>
      <c r="LPQ35" s="254"/>
      <c r="LPR35" s="254"/>
      <c r="LPS35" s="254"/>
      <c r="LPT35" s="254"/>
      <c r="LPU35" s="254"/>
      <c r="LPV35" s="254"/>
      <c r="LPW35" s="254"/>
      <c r="LPX35" s="254"/>
      <c r="LPY35" s="254"/>
      <c r="LPZ35" s="254"/>
      <c r="LQA35" s="254"/>
      <c r="LQB35" s="254"/>
      <c r="LQC35" s="254"/>
      <c r="LQD35" s="254"/>
      <c r="LQE35" s="254"/>
      <c r="LQF35" s="254"/>
      <c r="LQG35" s="254"/>
      <c r="LQH35" s="254"/>
      <c r="LQI35" s="254"/>
      <c r="LQJ35" s="254"/>
      <c r="LQK35" s="254"/>
      <c r="LQL35" s="254"/>
      <c r="LQM35" s="254"/>
      <c r="LQN35" s="254"/>
      <c r="LQO35" s="254"/>
      <c r="LQP35" s="254"/>
      <c r="LQQ35" s="254"/>
      <c r="LQR35" s="254"/>
      <c r="LQS35" s="254"/>
      <c r="LQT35" s="254"/>
      <c r="LQU35" s="254"/>
      <c r="LQV35" s="254"/>
      <c r="LQW35" s="254"/>
      <c r="LQX35" s="254"/>
      <c r="LQY35" s="254"/>
      <c r="LQZ35" s="254"/>
      <c r="LRA35" s="254"/>
      <c r="LRB35" s="254"/>
      <c r="LRC35" s="254"/>
      <c r="LRD35" s="254"/>
      <c r="LRE35" s="254"/>
      <c r="LRF35" s="254"/>
      <c r="LRG35" s="254"/>
      <c r="LRH35" s="254"/>
      <c r="LRI35" s="254"/>
      <c r="LRJ35" s="254"/>
      <c r="LRK35" s="254"/>
      <c r="LRL35" s="254"/>
      <c r="LRM35" s="254"/>
      <c r="LRN35" s="254"/>
      <c r="LRO35" s="254"/>
      <c r="LRP35" s="254"/>
      <c r="LRQ35" s="254"/>
      <c r="LRR35" s="254"/>
      <c r="LRS35" s="254"/>
      <c r="LRT35" s="254"/>
      <c r="LRU35" s="254"/>
      <c r="LRV35" s="254"/>
      <c r="LRW35" s="254"/>
      <c r="LRX35" s="254"/>
      <c r="LRY35" s="254"/>
      <c r="LRZ35" s="254"/>
      <c r="LSA35" s="254"/>
      <c r="LSB35" s="254"/>
      <c r="LSC35" s="254"/>
      <c r="LSD35" s="254"/>
      <c r="LSE35" s="254"/>
      <c r="LSF35" s="254"/>
      <c r="LSG35" s="254"/>
      <c r="LSH35" s="254"/>
      <c r="LSI35" s="254"/>
      <c r="LSJ35" s="254"/>
      <c r="LSK35" s="254"/>
      <c r="LSL35" s="254"/>
      <c r="LSM35" s="254"/>
      <c r="LSN35" s="254"/>
      <c r="LSO35" s="254"/>
      <c r="LSP35" s="254"/>
      <c r="LSQ35" s="254"/>
      <c r="LSR35" s="254"/>
      <c r="LSS35" s="254"/>
      <c r="LST35" s="254"/>
      <c r="LSU35" s="254"/>
      <c r="LSV35" s="254"/>
      <c r="LSW35" s="254"/>
      <c r="LSX35" s="254"/>
      <c r="LSY35" s="254"/>
      <c r="LSZ35" s="254"/>
      <c r="LTA35" s="254"/>
      <c r="LTB35" s="254"/>
      <c r="LTC35" s="254"/>
      <c r="LTD35" s="254"/>
      <c r="LTE35" s="254"/>
      <c r="LTF35" s="254"/>
      <c r="LTG35" s="254"/>
      <c r="LTH35" s="254"/>
      <c r="LTI35" s="254"/>
      <c r="LTJ35" s="254"/>
      <c r="LTK35" s="254"/>
      <c r="LTL35" s="254"/>
      <c r="LTM35" s="254"/>
      <c r="LTN35" s="254"/>
      <c r="LTO35" s="254"/>
      <c r="LTP35" s="254"/>
      <c r="LTQ35" s="254"/>
      <c r="LTR35" s="254"/>
      <c r="LTS35" s="254"/>
      <c r="LTT35" s="254"/>
      <c r="LTU35" s="254"/>
      <c r="LTV35" s="254"/>
      <c r="LTW35" s="254"/>
      <c r="LTX35" s="254"/>
      <c r="LTY35" s="254"/>
      <c r="LTZ35" s="254"/>
      <c r="LUA35" s="254"/>
      <c r="LUB35" s="254"/>
      <c r="LUC35" s="254"/>
      <c r="LUD35" s="254"/>
      <c r="LUE35" s="254"/>
      <c r="LUF35" s="254"/>
      <c r="LUG35" s="254"/>
      <c r="LUH35" s="254"/>
      <c r="LUI35" s="254"/>
      <c r="LUJ35" s="254"/>
      <c r="LUK35" s="254"/>
      <c r="LUL35" s="254"/>
      <c r="LUM35" s="254"/>
      <c r="LUN35" s="254"/>
      <c r="LUO35" s="254"/>
      <c r="LUP35" s="254"/>
      <c r="LUQ35" s="254"/>
      <c r="LUR35" s="254"/>
      <c r="LUS35" s="254"/>
      <c r="LUT35" s="254"/>
      <c r="LUU35" s="254"/>
      <c r="LUV35" s="254"/>
      <c r="LUW35" s="254"/>
      <c r="LUX35" s="254"/>
      <c r="LUY35" s="254"/>
      <c r="LUZ35" s="254"/>
      <c r="LVA35" s="254"/>
      <c r="LVB35" s="254"/>
      <c r="LVC35" s="254"/>
      <c r="LVD35" s="254"/>
      <c r="LVE35" s="254"/>
      <c r="LVF35" s="254"/>
      <c r="LVG35" s="254"/>
      <c r="LVH35" s="254"/>
      <c r="LVI35" s="254"/>
      <c r="LVJ35" s="254"/>
      <c r="LVK35" s="254"/>
      <c r="LVL35" s="254"/>
      <c r="LVM35" s="254"/>
      <c r="LVN35" s="254"/>
      <c r="LVO35" s="254"/>
      <c r="LVP35" s="254"/>
      <c r="LVQ35" s="254"/>
      <c r="LVR35" s="254"/>
      <c r="LVS35" s="254"/>
      <c r="LVT35" s="254"/>
      <c r="LVU35" s="254"/>
      <c r="LVV35" s="254"/>
      <c r="LVW35" s="254"/>
      <c r="LVX35" s="254"/>
      <c r="LVY35" s="254"/>
      <c r="LVZ35" s="254"/>
      <c r="LWA35" s="254"/>
      <c r="LWB35" s="254"/>
      <c r="LWC35" s="254"/>
      <c r="LWD35" s="254"/>
      <c r="LWE35" s="254"/>
      <c r="LWF35" s="254"/>
      <c r="LWG35" s="254"/>
      <c r="LWH35" s="254"/>
      <c r="LWI35" s="254"/>
      <c r="LWJ35" s="254"/>
      <c r="LWK35" s="254"/>
      <c r="LWL35" s="254"/>
      <c r="LWM35" s="254"/>
      <c r="LWN35" s="254"/>
      <c r="LWO35" s="254"/>
      <c r="LWP35" s="254"/>
      <c r="LWQ35" s="254"/>
      <c r="LWR35" s="254"/>
      <c r="LWS35" s="254"/>
      <c r="LWT35" s="254"/>
      <c r="LWU35" s="254"/>
      <c r="LWV35" s="254"/>
      <c r="LWW35" s="254"/>
      <c r="LWX35" s="254"/>
      <c r="LWY35" s="254"/>
      <c r="LWZ35" s="254"/>
      <c r="LXA35" s="254"/>
      <c r="LXB35" s="254"/>
      <c r="LXC35" s="254"/>
      <c r="LXD35" s="254"/>
      <c r="LXE35" s="254"/>
      <c r="LXF35" s="254"/>
      <c r="LXG35" s="254"/>
      <c r="LXH35" s="254"/>
      <c r="LXI35" s="254"/>
      <c r="LXJ35" s="254"/>
      <c r="LXK35" s="254"/>
      <c r="LXL35" s="254"/>
      <c r="LXM35" s="254"/>
      <c r="LXN35" s="254"/>
      <c r="LXO35" s="254"/>
      <c r="LXP35" s="254"/>
      <c r="LXQ35" s="254"/>
      <c r="LXR35" s="254"/>
      <c r="LXS35" s="254"/>
      <c r="LXT35" s="254"/>
      <c r="LXU35" s="254"/>
      <c r="LXV35" s="254"/>
      <c r="LXW35" s="254"/>
      <c r="LXX35" s="254"/>
      <c r="LXY35" s="254"/>
      <c r="LXZ35" s="254"/>
      <c r="LYA35" s="254"/>
      <c r="LYB35" s="254"/>
      <c r="LYC35" s="254"/>
      <c r="LYD35" s="254"/>
      <c r="LYE35" s="254"/>
      <c r="LYF35" s="254"/>
      <c r="LYG35" s="254"/>
      <c r="LYH35" s="254"/>
      <c r="LYI35" s="254"/>
      <c r="LYJ35" s="254"/>
      <c r="LYK35" s="254"/>
      <c r="LYL35" s="254"/>
      <c r="LYM35" s="254"/>
      <c r="LYN35" s="254"/>
      <c r="LYO35" s="254"/>
      <c r="LYP35" s="254"/>
      <c r="LYQ35" s="254"/>
      <c r="LYR35" s="254"/>
      <c r="LYS35" s="254"/>
      <c r="LYT35" s="254"/>
      <c r="LYU35" s="254"/>
      <c r="LYV35" s="254"/>
      <c r="LYW35" s="254"/>
      <c r="LYX35" s="254"/>
      <c r="LYY35" s="254"/>
      <c r="LYZ35" s="254"/>
      <c r="LZA35" s="254"/>
      <c r="LZB35" s="254"/>
      <c r="LZC35" s="254"/>
      <c r="LZD35" s="254"/>
      <c r="LZE35" s="254"/>
      <c r="LZF35" s="254"/>
      <c r="LZG35" s="254"/>
      <c r="LZH35" s="254"/>
      <c r="LZI35" s="254"/>
      <c r="LZJ35" s="254"/>
      <c r="LZK35" s="254"/>
      <c r="LZL35" s="254"/>
      <c r="LZM35" s="254"/>
      <c r="LZN35" s="254"/>
      <c r="LZO35" s="254"/>
      <c r="LZP35" s="254"/>
      <c r="LZQ35" s="254"/>
      <c r="LZR35" s="254"/>
      <c r="LZS35" s="254"/>
      <c r="LZT35" s="254"/>
      <c r="LZU35" s="254"/>
      <c r="LZV35" s="254"/>
      <c r="LZW35" s="254"/>
      <c r="LZX35" s="254"/>
      <c r="LZY35" s="254"/>
      <c r="LZZ35" s="254"/>
      <c r="MAA35" s="254"/>
      <c r="MAB35" s="254"/>
      <c r="MAC35" s="254"/>
      <c r="MAD35" s="254"/>
      <c r="MAE35" s="254"/>
      <c r="MAF35" s="254"/>
      <c r="MAG35" s="254"/>
      <c r="MAH35" s="254"/>
      <c r="MAI35" s="254"/>
      <c r="MAJ35" s="254"/>
      <c r="MAK35" s="254"/>
      <c r="MAL35" s="254"/>
      <c r="MAM35" s="254"/>
      <c r="MAN35" s="254"/>
      <c r="MAO35" s="254"/>
      <c r="MAP35" s="254"/>
      <c r="MAQ35" s="254"/>
      <c r="MAR35" s="254"/>
      <c r="MAS35" s="254"/>
      <c r="MAT35" s="254"/>
      <c r="MAU35" s="254"/>
      <c r="MAV35" s="254"/>
      <c r="MAW35" s="254"/>
      <c r="MAX35" s="254"/>
      <c r="MAY35" s="254"/>
      <c r="MAZ35" s="254"/>
      <c r="MBA35" s="254"/>
      <c r="MBB35" s="254"/>
      <c r="MBC35" s="254"/>
      <c r="MBD35" s="254"/>
      <c r="MBE35" s="254"/>
      <c r="MBF35" s="254"/>
      <c r="MBG35" s="254"/>
      <c r="MBH35" s="254"/>
      <c r="MBI35" s="254"/>
      <c r="MBJ35" s="254"/>
      <c r="MBK35" s="254"/>
      <c r="MBL35" s="254"/>
      <c r="MBM35" s="254"/>
      <c r="MBN35" s="254"/>
      <c r="MBO35" s="254"/>
      <c r="MBP35" s="254"/>
      <c r="MBQ35" s="254"/>
      <c r="MBR35" s="254"/>
      <c r="MBS35" s="254"/>
      <c r="MBT35" s="254"/>
      <c r="MBU35" s="254"/>
      <c r="MBV35" s="254"/>
      <c r="MBW35" s="254"/>
      <c r="MBX35" s="254"/>
      <c r="MBY35" s="254"/>
      <c r="MBZ35" s="254"/>
      <c r="MCA35" s="254"/>
      <c r="MCB35" s="254"/>
      <c r="MCC35" s="254"/>
      <c r="MCD35" s="254"/>
      <c r="MCE35" s="254"/>
      <c r="MCF35" s="254"/>
      <c r="MCG35" s="254"/>
      <c r="MCH35" s="254"/>
      <c r="MCI35" s="254"/>
      <c r="MCJ35" s="254"/>
      <c r="MCK35" s="254"/>
      <c r="MCL35" s="254"/>
      <c r="MCM35" s="254"/>
      <c r="MCN35" s="254"/>
      <c r="MCO35" s="254"/>
      <c r="MCP35" s="254"/>
      <c r="MCQ35" s="254"/>
      <c r="MCR35" s="254"/>
      <c r="MCS35" s="254"/>
      <c r="MCT35" s="254"/>
      <c r="MCU35" s="254"/>
      <c r="MCV35" s="254"/>
      <c r="MCW35" s="254"/>
      <c r="MCX35" s="254"/>
      <c r="MCY35" s="254"/>
      <c r="MCZ35" s="254"/>
      <c r="MDA35" s="254"/>
      <c r="MDB35" s="254"/>
      <c r="MDC35" s="254"/>
      <c r="MDD35" s="254"/>
      <c r="MDE35" s="254"/>
      <c r="MDF35" s="254"/>
      <c r="MDG35" s="254"/>
      <c r="MDH35" s="254"/>
      <c r="MDI35" s="254"/>
      <c r="MDJ35" s="254"/>
      <c r="MDK35" s="254"/>
      <c r="MDL35" s="254"/>
      <c r="MDM35" s="254"/>
      <c r="MDN35" s="254"/>
      <c r="MDO35" s="254"/>
      <c r="MDP35" s="254"/>
      <c r="MDQ35" s="254"/>
      <c r="MDR35" s="254"/>
      <c r="MDS35" s="254"/>
      <c r="MDT35" s="254"/>
      <c r="MDU35" s="254"/>
      <c r="MDV35" s="254"/>
      <c r="MDW35" s="254"/>
      <c r="MDX35" s="254"/>
      <c r="MDY35" s="254"/>
      <c r="MDZ35" s="254"/>
      <c r="MEA35" s="254"/>
      <c r="MEB35" s="254"/>
      <c r="MEC35" s="254"/>
      <c r="MED35" s="254"/>
      <c r="MEE35" s="254"/>
      <c r="MEF35" s="254"/>
      <c r="MEG35" s="254"/>
      <c r="MEH35" s="254"/>
      <c r="MEI35" s="254"/>
      <c r="MEJ35" s="254"/>
      <c r="MEK35" s="254"/>
      <c r="MEL35" s="254"/>
      <c r="MEM35" s="254"/>
      <c r="MEN35" s="254"/>
      <c r="MEO35" s="254"/>
      <c r="MEP35" s="254"/>
      <c r="MEQ35" s="254"/>
      <c r="MER35" s="254"/>
      <c r="MES35" s="254"/>
      <c r="MET35" s="254"/>
      <c r="MEU35" s="254"/>
      <c r="MEV35" s="254"/>
      <c r="MEW35" s="254"/>
      <c r="MEX35" s="254"/>
      <c r="MEY35" s="254"/>
      <c r="MEZ35" s="254"/>
      <c r="MFA35" s="254"/>
      <c r="MFB35" s="254"/>
      <c r="MFC35" s="254"/>
      <c r="MFD35" s="254"/>
      <c r="MFE35" s="254"/>
      <c r="MFF35" s="254"/>
      <c r="MFG35" s="254"/>
      <c r="MFH35" s="254"/>
      <c r="MFI35" s="254"/>
      <c r="MFJ35" s="254"/>
      <c r="MFK35" s="254"/>
      <c r="MFL35" s="254"/>
      <c r="MFM35" s="254"/>
      <c r="MFN35" s="254"/>
      <c r="MFO35" s="254"/>
      <c r="MFP35" s="254"/>
      <c r="MFQ35" s="254"/>
      <c r="MFR35" s="254"/>
      <c r="MFS35" s="254"/>
      <c r="MFT35" s="254"/>
      <c r="MFU35" s="254"/>
      <c r="MFV35" s="254"/>
      <c r="MFW35" s="254"/>
      <c r="MFX35" s="254"/>
      <c r="MFY35" s="254"/>
      <c r="MFZ35" s="254"/>
      <c r="MGA35" s="254"/>
      <c r="MGB35" s="254"/>
      <c r="MGC35" s="254"/>
      <c r="MGD35" s="254"/>
      <c r="MGE35" s="254"/>
      <c r="MGF35" s="254"/>
      <c r="MGG35" s="254"/>
      <c r="MGH35" s="254"/>
      <c r="MGI35" s="254"/>
      <c r="MGJ35" s="254"/>
      <c r="MGK35" s="254"/>
      <c r="MGL35" s="254"/>
      <c r="MGM35" s="254"/>
      <c r="MGN35" s="254"/>
      <c r="MGO35" s="254"/>
      <c r="MGP35" s="254"/>
      <c r="MGQ35" s="254"/>
      <c r="MGR35" s="254"/>
      <c r="MGS35" s="254"/>
      <c r="MGT35" s="254"/>
      <c r="MGU35" s="254"/>
      <c r="MGV35" s="254"/>
      <c r="MGW35" s="254"/>
      <c r="MGX35" s="254"/>
      <c r="MGY35" s="254"/>
      <c r="MGZ35" s="254"/>
      <c r="MHA35" s="254"/>
      <c r="MHB35" s="254"/>
      <c r="MHC35" s="254"/>
      <c r="MHD35" s="254"/>
      <c r="MHE35" s="254"/>
      <c r="MHF35" s="254"/>
      <c r="MHG35" s="254"/>
      <c r="MHH35" s="254"/>
      <c r="MHI35" s="254"/>
      <c r="MHJ35" s="254"/>
      <c r="MHK35" s="254"/>
      <c r="MHL35" s="254"/>
      <c r="MHM35" s="254"/>
      <c r="MHN35" s="254"/>
      <c r="MHO35" s="254"/>
      <c r="MHP35" s="254"/>
      <c r="MHQ35" s="254"/>
      <c r="MHR35" s="254"/>
      <c r="MHS35" s="254"/>
      <c r="MHT35" s="254"/>
      <c r="MHU35" s="254"/>
      <c r="MHV35" s="254"/>
      <c r="MHW35" s="254"/>
      <c r="MHX35" s="254"/>
      <c r="MHY35" s="254"/>
      <c r="MHZ35" s="254"/>
      <c r="MIA35" s="254"/>
      <c r="MIB35" s="254"/>
      <c r="MIC35" s="254"/>
      <c r="MID35" s="254"/>
      <c r="MIE35" s="254"/>
      <c r="MIF35" s="254"/>
      <c r="MIG35" s="254"/>
      <c r="MIH35" s="254"/>
      <c r="MII35" s="254"/>
      <c r="MIJ35" s="254"/>
      <c r="MIK35" s="254"/>
      <c r="MIL35" s="254"/>
      <c r="MIM35" s="254"/>
      <c r="MIN35" s="254"/>
      <c r="MIO35" s="254"/>
      <c r="MIP35" s="254"/>
      <c r="MIQ35" s="254"/>
      <c r="MIR35" s="254"/>
      <c r="MIS35" s="254"/>
      <c r="MIT35" s="254"/>
      <c r="MIU35" s="254"/>
      <c r="MIV35" s="254"/>
      <c r="MIW35" s="254"/>
      <c r="MIX35" s="254"/>
      <c r="MIY35" s="254"/>
      <c r="MIZ35" s="254"/>
      <c r="MJA35" s="254"/>
      <c r="MJB35" s="254"/>
      <c r="MJC35" s="254"/>
      <c r="MJD35" s="254"/>
      <c r="MJE35" s="254"/>
      <c r="MJF35" s="254"/>
      <c r="MJG35" s="254"/>
      <c r="MJH35" s="254"/>
      <c r="MJI35" s="254"/>
      <c r="MJJ35" s="254"/>
      <c r="MJK35" s="254"/>
      <c r="MJL35" s="254"/>
      <c r="MJM35" s="254"/>
      <c r="MJN35" s="254"/>
      <c r="MJO35" s="254"/>
      <c r="MJP35" s="254"/>
      <c r="MJQ35" s="254"/>
      <c r="MJR35" s="254"/>
      <c r="MJS35" s="254"/>
      <c r="MJT35" s="254"/>
      <c r="MJU35" s="254"/>
      <c r="MJV35" s="254"/>
      <c r="MJW35" s="254"/>
      <c r="MJX35" s="254"/>
      <c r="MJY35" s="254"/>
      <c r="MJZ35" s="254"/>
      <c r="MKA35" s="254"/>
      <c r="MKB35" s="254"/>
      <c r="MKC35" s="254"/>
      <c r="MKD35" s="254"/>
      <c r="MKE35" s="254"/>
      <c r="MKF35" s="254"/>
      <c r="MKG35" s="254"/>
      <c r="MKH35" s="254"/>
      <c r="MKI35" s="254"/>
      <c r="MKJ35" s="254"/>
      <c r="MKK35" s="254"/>
      <c r="MKL35" s="254"/>
      <c r="MKM35" s="254"/>
      <c r="MKN35" s="254"/>
      <c r="MKO35" s="254"/>
      <c r="MKP35" s="254"/>
      <c r="MKQ35" s="254"/>
      <c r="MKR35" s="254"/>
      <c r="MKS35" s="254"/>
      <c r="MKT35" s="254"/>
      <c r="MKU35" s="254"/>
      <c r="MKV35" s="254"/>
      <c r="MKW35" s="254"/>
      <c r="MKX35" s="254"/>
      <c r="MKY35" s="254"/>
      <c r="MKZ35" s="254"/>
      <c r="MLA35" s="254"/>
      <c r="MLB35" s="254"/>
      <c r="MLC35" s="254"/>
      <c r="MLD35" s="254"/>
      <c r="MLE35" s="254"/>
      <c r="MLF35" s="254"/>
      <c r="MLG35" s="254"/>
      <c r="MLH35" s="254"/>
      <c r="MLI35" s="254"/>
      <c r="MLJ35" s="254"/>
      <c r="MLK35" s="254"/>
      <c r="MLL35" s="254"/>
      <c r="MLM35" s="254"/>
      <c r="MLN35" s="254"/>
      <c r="MLO35" s="254"/>
      <c r="MLP35" s="254"/>
      <c r="MLQ35" s="254"/>
      <c r="MLR35" s="254"/>
      <c r="MLS35" s="254"/>
      <c r="MLT35" s="254"/>
      <c r="MLU35" s="254"/>
      <c r="MLV35" s="254"/>
      <c r="MLW35" s="254"/>
      <c r="MLX35" s="254"/>
      <c r="MLY35" s="254"/>
      <c r="MLZ35" s="254"/>
      <c r="MMA35" s="254"/>
      <c r="MMB35" s="254"/>
      <c r="MMC35" s="254"/>
      <c r="MMD35" s="254"/>
      <c r="MME35" s="254"/>
      <c r="MMF35" s="254"/>
      <c r="MMG35" s="254"/>
      <c r="MMH35" s="254"/>
      <c r="MMI35" s="254"/>
      <c r="MMJ35" s="254"/>
      <c r="MMK35" s="254"/>
      <c r="MML35" s="254"/>
      <c r="MMM35" s="254"/>
      <c r="MMN35" s="254"/>
      <c r="MMO35" s="254"/>
      <c r="MMP35" s="254"/>
      <c r="MMQ35" s="254"/>
      <c r="MMR35" s="254"/>
      <c r="MMS35" s="254"/>
      <c r="MMT35" s="254"/>
      <c r="MMU35" s="254"/>
      <c r="MMV35" s="254"/>
      <c r="MMW35" s="254"/>
      <c r="MMX35" s="254"/>
      <c r="MMY35" s="254"/>
      <c r="MMZ35" s="254"/>
      <c r="MNA35" s="254"/>
      <c r="MNB35" s="254"/>
      <c r="MNC35" s="254"/>
      <c r="MND35" s="254"/>
      <c r="MNE35" s="254"/>
      <c r="MNF35" s="254"/>
      <c r="MNG35" s="254"/>
      <c r="MNH35" s="254"/>
      <c r="MNI35" s="254"/>
      <c r="MNJ35" s="254"/>
      <c r="MNK35" s="254"/>
      <c r="MNL35" s="254"/>
      <c r="MNM35" s="254"/>
      <c r="MNN35" s="254"/>
      <c r="MNO35" s="254"/>
      <c r="MNP35" s="254"/>
      <c r="MNQ35" s="254"/>
      <c r="MNR35" s="254"/>
      <c r="MNS35" s="254"/>
      <c r="MNT35" s="254"/>
      <c r="MNU35" s="254"/>
      <c r="MNV35" s="254"/>
      <c r="MNW35" s="254"/>
      <c r="MNX35" s="254"/>
      <c r="MNY35" s="254"/>
      <c r="MNZ35" s="254"/>
      <c r="MOA35" s="254"/>
      <c r="MOB35" s="254"/>
      <c r="MOC35" s="254"/>
      <c r="MOD35" s="254"/>
      <c r="MOE35" s="254"/>
      <c r="MOF35" s="254"/>
      <c r="MOG35" s="254"/>
      <c r="MOH35" s="254"/>
      <c r="MOI35" s="254"/>
      <c r="MOJ35" s="254"/>
      <c r="MOK35" s="254"/>
      <c r="MOL35" s="254"/>
      <c r="MOM35" s="254"/>
      <c r="MON35" s="254"/>
      <c r="MOO35" s="254"/>
      <c r="MOP35" s="254"/>
      <c r="MOQ35" s="254"/>
      <c r="MOR35" s="254"/>
      <c r="MOS35" s="254"/>
      <c r="MOT35" s="254"/>
      <c r="MOU35" s="254"/>
      <c r="MOV35" s="254"/>
      <c r="MOW35" s="254"/>
      <c r="MOX35" s="254"/>
      <c r="MOY35" s="254"/>
      <c r="MOZ35" s="254"/>
      <c r="MPA35" s="254"/>
      <c r="MPB35" s="254"/>
      <c r="MPC35" s="254"/>
      <c r="MPD35" s="254"/>
      <c r="MPE35" s="254"/>
      <c r="MPF35" s="254"/>
      <c r="MPG35" s="254"/>
      <c r="MPH35" s="254"/>
      <c r="MPI35" s="254"/>
      <c r="MPJ35" s="254"/>
      <c r="MPK35" s="254"/>
      <c r="MPL35" s="254"/>
      <c r="MPM35" s="254"/>
      <c r="MPN35" s="254"/>
      <c r="MPO35" s="254"/>
      <c r="MPP35" s="254"/>
      <c r="MPQ35" s="254"/>
      <c r="MPR35" s="254"/>
      <c r="MPS35" s="254"/>
      <c r="MPT35" s="254"/>
      <c r="MPU35" s="254"/>
      <c r="MPV35" s="254"/>
      <c r="MPW35" s="254"/>
      <c r="MPX35" s="254"/>
      <c r="MPY35" s="254"/>
      <c r="MPZ35" s="254"/>
      <c r="MQA35" s="254"/>
      <c r="MQB35" s="254"/>
      <c r="MQC35" s="254"/>
      <c r="MQD35" s="254"/>
      <c r="MQE35" s="254"/>
      <c r="MQF35" s="254"/>
      <c r="MQG35" s="254"/>
      <c r="MQH35" s="254"/>
      <c r="MQI35" s="254"/>
      <c r="MQJ35" s="254"/>
      <c r="MQK35" s="254"/>
      <c r="MQL35" s="254"/>
      <c r="MQM35" s="254"/>
      <c r="MQN35" s="254"/>
      <c r="MQO35" s="254"/>
      <c r="MQP35" s="254"/>
      <c r="MQQ35" s="254"/>
      <c r="MQR35" s="254"/>
      <c r="MQS35" s="254"/>
      <c r="MQT35" s="254"/>
      <c r="MQU35" s="254"/>
      <c r="MQV35" s="254"/>
      <c r="MQW35" s="254"/>
      <c r="MQX35" s="254"/>
      <c r="MQY35" s="254"/>
      <c r="MQZ35" s="254"/>
      <c r="MRA35" s="254"/>
      <c r="MRB35" s="254"/>
      <c r="MRC35" s="254"/>
      <c r="MRD35" s="254"/>
      <c r="MRE35" s="254"/>
      <c r="MRF35" s="254"/>
      <c r="MRG35" s="254"/>
      <c r="MRH35" s="254"/>
      <c r="MRI35" s="254"/>
      <c r="MRJ35" s="254"/>
      <c r="MRK35" s="254"/>
      <c r="MRL35" s="254"/>
      <c r="MRM35" s="254"/>
      <c r="MRN35" s="254"/>
      <c r="MRO35" s="254"/>
      <c r="MRP35" s="254"/>
      <c r="MRQ35" s="254"/>
      <c r="MRR35" s="254"/>
      <c r="MRS35" s="254"/>
      <c r="MRT35" s="254"/>
      <c r="MRU35" s="254"/>
      <c r="MRV35" s="254"/>
      <c r="MRW35" s="254"/>
      <c r="MRX35" s="254"/>
      <c r="MRY35" s="254"/>
      <c r="MRZ35" s="254"/>
      <c r="MSA35" s="254"/>
      <c r="MSB35" s="254"/>
      <c r="MSC35" s="254"/>
      <c r="MSD35" s="254"/>
      <c r="MSE35" s="254"/>
      <c r="MSF35" s="254"/>
      <c r="MSG35" s="254"/>
      <c r="MSH35" s="254"/>
      <c r="MSI35" s="254"/>
      <c r="MSJ35" s="254"/>
      <c r="MSK35" s="254"/>
      <c r="MSL35" s="254"/>
      <c r="MSM35" s="254"/>
      <c r="MSN35" s="254"/>
      <c r="MSO35" s="254"/>
      <c r="MSP35" s="254"/>
      <c r="MSQ35" s="254"/>
      <c r="MSR35" s="254"/>
      <c r="MSS35" s="254"/>
      <c r="MST35" s="254"/>
      <c r="MSU35" s="254"/>
      <c r="MSV35" s="254"/>
      <c r="MSW35" s="254"/>
      <c r="MSX35" s="254"/>
      <c r="MSY35" s="254"/>
      <c r="MSZ35" s="254"/>
      <c r="MTA35" s="254"/>
      <c r="MTB35" s="254"/>
      <c r="MTC35" s="254"/>
      <c r="MTD35" s="254"/>
      <c r="MTE35" s="254"/>
      <c r="MTF35" s="254"/>
      <c r="MTG35" s="254"/>
      <c r="MTH35" s="254"/>
      <c r="MTI35" s="254"/>
      <c r="MTJ35" s="254"/>
      <c r="MTK35" s="254"/>
      <c r="MTL35" s="254"/>
      <c r="MTM35" s="254"/>
      <c r="MTN35" s="254"/>
      <c r="MTO35" s="254"/>
      <c r="MTP35" s="254"/>
      <c r="MTQ35" s="254"/>
      <c r="MTR35" s="254"/>
      <c r="MTS35" s="254"/>
      <c r="MTT35" s="254"/>
      <c r="MTU35" s="254"/>
      <c r="MTV35" s="254"/>
      <c r="MTW35" s="254"/>
      <c r="MTX35" s="254"/>
      <c r="MTY35" s="254"/>
      <c r="MTZ35" s="254"/>
      <c r="MUA35" s="254"/>
      <c r="MUB35" s="254"/>
      <c r="MUC35" s="254"/>
      <c r="MUD35" s="254"/>
      <c r="MUE35" s="254"/>
      <c r="MUF35" s="254"/>
      <c r="MUG35" s="254"/>
      <c r="MUH35" s="254"/>
      <c r="MUI35" s="254"/>
      <c r="MUJ35" s="254"/>
      <c r="MUK35" s="254"/>
      <c r="MUL35" s="254"/>
      <c r="MUM35" s="254"/>
      <c r="MUN35" s="254"/>
      <c r="MUO35" s="254"/>
      <c r="MUP35" s="254"/>
      <c r="MUQ35" s="254"/>
      <c r="MUR35" s="254"/>
      <c r="MUS35" s="254"/>
      <c r="MUT35" s="254"/>
      <c r="MUU35" s="254"/>
      <c r="MUV35" s="254"/>
      <c r="MUW35" s="254"/>
      <c r="MUX35" s="254"/>
      <c r="MUY35" s="254"/>
      <c r="MUZ35" s="254"/>
      <c r="MVA35" s="254"/>
      <c r="MVB35" s="254"/>
      <c r="MVC35" s="254"/>
      <c r="MVD35" s="254"/>
      <c r="MVE35" s="254"/>
      <c r="MVF35" s="254"/>
      <c r="MVG35" s="254"/>
      <c r="MVH35" s="254"/>
      <c r="MVI35" s="254"/>
      <c r="MVJ35" s="254"/>
      <c r="MVK35" s="254"/>
      <c r="MVL35" s="254"/>
      <c r="MVM35" s="254"/>
      <c r="MVN35" s="254"/>
      <c r="MVO35" s="254"/>
      <c r="MVP35" s="254"/>
      <c r="MVQ35" s="254"/>
      <c r="MVR35" s="254"/>
      <c r="MVS35" s="254"/>
      <c r="MVT35" s="254"/>
      <c r="MVU35" s="254"/>
      <c r="MVV35" s="254"/>
      <c r="MVW35" s="254"/>
      <c r="MVX35" s="254"/>
      <c r="MVY35" s="254"/>
      <c r="MVZ35" s="254"/>
      <c r="MWA35" s="254"/>
      <c r="MWB35" s="254"/>
      <c r="MWC35" s="254"/>
      <c r="MWD35" s="254"/>
      <c r="MWE35" s="254"/>
      <c r="MWF35" s="254"/>
      <c r="MWG35" s="254"/>
      <c r="MWH35" s="254"/>
      <c r="MWI35" s="254"/>
      <c r="MWJ35" s="254"/>
      <c r="MWK35" s="254"/>
      <c r="MWL35" s="254"/>
      <c r="MWM35" s="254"/>
      <c r="MWN35" s="254"/>
      <c r="MWO35" s="254"/>
      <c r="MWP35" s="254"/>
      <c r="MWQ35" s="254"/>
      <c r="MWR35" s="254"/>
      <c r="MWS35" s="254"/>
      <c r="MWT35" s="254"/>
      <c r="MWU35" s="254"/>
      <c r="MWV35" s="254"/>
      <c r="MWW35" s="254"/>
      <c r="MWX35" s="254"/>
      <c r="MWY35" s="254"/>
      <c r="MWZ35" s="254"/>
      <c r="MXA35" s="254"/>
      <c r="MXB35" s="254"/>
      <c r="MXC35" s="254"/>
      <c r="MXD35" s="254"/>
      <c r="MXE35" s="254"/>
      <c r="MXF35" s="254"/>
      <c r="MXG35" s="254"/>
      <c r="MXH35" s="254"/>
      <c r="MXI35" s="254"/>
      <c r="MXJ35" s="254"/>
      <c r="MXK35" s="254"/>
      <c r="MXL35" s="254"/>
      <c r="MXM35" s="254"/>
      <c r="MXN35" s="254"/>
      <c r="MXO35" s="254"/>
      <c r="MXP35" s="254"/>
      <c r="MXQ35" s="254"/>
      <c r="MXR35" s="254"/>
      <c r="MXS35" s="254"/>
      <c r="MXT35" s="254"/>
      <c r="MXU35" s="254"/>
      <c r="MXV35" s="254"/>
      <c r="MXW35" s="254"/>
      <c r="MXX35" s="254"/>
      <c r="MXY35" s="254"/>
      <c r="MXZ35" s="254"/>
      <c r="MYA35" s="254"/>
      <c r="MYB35" s="254"/>
      <c r="MYC35" s="254"/>
      <c r="MYD35" s="254"/>
      <c r="MYE35" s="254"/>
      <c r="MYF35" s="254"/>
      <c r="MYG35" s="254"/>
      <c r="MYH35" s="254"/>
      <c r="MYI35" s="254"/>
      <c r="MYJ35" s="254"/>
      <c r="MYK35" s="254"/>
      <c r="MYL35" s="254"/>
      <c r="MYM35" s="254"/>
      <c r="MYN35" s="254"/>
      <c r="MYO35" s="254"/>
      <c r="MYP35" s="254"/>
      <c r="MYQ35" s="254"/>
      <c r="MYR35" s="254"/>
      <c r="MYS35" s="254"/>
      <c r="MYT35" s="254"/>
      <c r="MYU35" s="254"/>
      <c r="MYV35" s="254"/>
      <c r="MYW35" s="254"/>
      <c r="MYX35" s="254"/>
      <c r="MYY35" s="254"/>
      <c r="MYZ35" s="254"/>
      <c r="MZA35" s="254"/>
      <c r="MZB35" s="254"/>
      <c r="MZC35" s="254"/>
      <c r="MZD35" s="254"/>
      <c r="MZE35" s="254"/>
      <c r="MZF35" s="254"/>
      <c r="MZG35" s="254"/>
      <c r="MZH35" s="254"/>
      <c r="MZI35" s="254"/>
      <c r="MZJ35" s="254"/>
      <c r="MZK35" s="254"/>
      <c r="MZL35" s="254"/>
      <c r="MZM35" s="254"/>
      <c r="MZN35" s="254"/>
      <c r="MZO35" s="254"/>
      <c r="MZP35" s="254"/>
      <c r="MZQ35" s="254"/>
      <c r="MZR35" s="254"/>
      <c r="MZS35" s="254"/>
      <c r="MZT35" s="254"/>
      <c r="MZU35" s="254"/>
      <c r="MZV35" s="254"/>
      <c r="MZW35" s="254"/>
      <c r="MZX35" s="254"/>
      <c r="MZY35" s="254"/>
      <c r="MZZ35" s="254"/>
      <c r="NAA35" s="254"/>
      <c r="NAB35" s="254"/>
      <c r="NAC35" s="254"/>
      <c r="NAD35" s="254"/>
      <c r="NAE35" s="254"/>
      <c r="NAF35" s="254"/>
      <c r="NAG35" s="254"/>
      <c r="NAH35" s="254"/>
      <c r="NAI35" s="254"/>
      <c r="NAJ35" s="254"/>
      <c r="NAK35" s="254"/>
      <c r="NAL35" s="254"/>
      <c r="NAM35" s="254"/>
      <c r="NAN35" s="254"/>
      <c r="NAO35" s="254"/>
      <c r="NAP35" s="254"/>
      <c r="NAQ35" s="254"/>
      <c r="NAR35" s="254"/>
      <c r="NAS35" s="254"/>
      <c r="NAT35" s="254"/>
      <c r="NAU35" s="254"/>
      <c r="NAV35" s="254"/>
      <c r="NAW35" s="254"/>
      <c r="NAX35" s="254"/>
      <c r="NAY35" s="254"/>
      <c r="NAZ35" s="254"/>
      <c r="NBA35" s="254"/>
      <c r="NBB35" s="254"/>
      <c r="NBC35" s="254"/>
      <c r="NBD35" s="254"/>
      <c r="NBE35" s="254"/>
      <c r="NBF35" s="254"/>
      <c r="NBG35" s="254"/>
      <c r="NBH35" s="254"/>
      <c r="NBI35" s="254"/>
      <c r="NBJ35" s="254"/>
      <c r="NBK35" s="254"/>
      <c r="NBL35" s="254"/>
      <c r="NBM35" s="254"/>
      <c r="NBN35" s="254"/>
      <c r="NBO35" s="254"/>
      <c r="NBP35" s="254"/>
      <c r="NBQ35" s="254"/>
      <c r="NBR35" s="254"/>
      <c r="NBS35" s="254"/>
      <c r="NBT35" s="254"/>
      <c r="NBU35" s="254"/>
      <c r="NBV35" s="254"/>
      <c r="NBW35" s="254"/>
      <c r="NBX35" s="254"/>
      <c r="NBY35" s="254"/>
      <c r="NBZ35" s="254"/>
      <c r="NCA35" s="254"/>
      <c r="NCB35" s="254"/>
      <c r="NCC35" s="254"/>
      <c r="NCD35" s="254"/>
      <c r="NCE35" s="254"/>
      <c r="NCF35" s="254"/>
      <c r="NCG35" s="254"/>
      <c r="NCH35" s="254"/>
      <c r="NCI35" s="254"/>
      <c r="NCJ35" s="254"/>
      <c r="NCK35" s="254"/>
      <c r="NCL35" s="254"/>
      <c r="NCM35" s="254"/>
      <c r="NCN35" s="254"/>
      <c r="NCO35" s="254"/>
      <c r="NCP35" s="254"/>
      <c r="NCQ35" s="254"/>
      <c r="NCR35" s="254"/>
      <c r="NCS35" s="254"/>
      <c r="NCT35" s="254"/>
      <c r="NCU35" s="254"/>
      <c r="NCV35" s="254"/>
      <c r="NCW35" s="254"/>
      <c r="NCX35" s="254"/>
      <c r="NCY35" s="254"/>
      <c r="NCZ35" s="254"/>
      <c r="NDA35" s="254"/>
      <c r="NDB35" s="254"/>
      <c r="NDC35" s="254"/>
      <c r="NDD35" s="254"/>
      <c r="NDE35" s="254"/>
      <c r="NDF35" s="254"/>
      <c r="NDG35" s="254"/>
      <c r="NDH35" s="254"/>
      <c r="NDI35" s="254"/>
      <c r="NDJ35" s="254"/>
      <c r="NDK35" s="254"/>
      <c r="NDL35" s="254"/>
      <c r="NDM35" s="254"/>
      <c r="NDN35" s="254"/>
      <c r="NDO35" s="254"/>
      <c r="NDP35" s="254"/>
      <c r="NDQ35" s="254"/>
      <c r="NDR35" s="254"/>
      <c r="NDS35" s="254"/>
      <c r="NDT35" s="254"/>
      <c r="NDU35" s="254"/>
      <c r="NDV35" s="254"/>
      <c r="NDW35" s="254"/>
      <c r="NDX35" s="254"/>
      <c r="NDY35" s="254"/>
      <c r="NDZ35" s="254"/>
      <c r="NEA35" s="254"/>
      <c r="NEB35" s="254"/>
      <c r="NEC35" s="254"/>
      <c r="NED35" s="254"/>
      <c r="NEE35" s="254"/>
      <c r="NEF35" s="254"/>
      <c r="NEG35" s="254"/>
      <c r="NEH35" s="254"/>
      <c r="NEI35" s="254"/>
      <c r="NEJ35" s="254"/>
      <c r="NEK35" s="254"/>
      <c r="NEL35" s="254"/>
      <c r="NEM35" s="254"/>
      <c r="NEN35" s="254"/>
      <c r="NEO35" s="254"/>
      <c r="NEP35" s="254"/>
      <c r="NEQ35" s="254"/>
      <c r="NER35" s="254"/>
      <c r="NES35" s="254"/>
      <c r="NET35" s="254"/>
      <c r="NEU35" s="254"/>
      <c r="NEV35" s="254"/>
      <c r="NEW35" s="254"/>
      <c r="NEX35" s="254"/>
      <c r="NEY35" s="254"/>
      <c r="NEZ35" s="254"/>
      <c r="NFA35" s="254"/>
      <c r="NFB35" s="254"/>
      <c r="NFC35" s="254"/>
      <c r="NFD35" s="254"/>
      <c r="NFE35" s="254"/>
      <c r="NFF35" s="254"/>
      <c r="NFG35" s="254"/>
      <c r="NFH35" s="254"/>
      <c r="NFI35" s="254"/>
      <c r="NFJ35" s="254"/>
      <c r="NFK35" s="254"/>
      <c r="NFL35" s="254"/>
      <c r="NFM35" s="254"/>
      <c r="NFN35" s="254"/>
      <c r="NFO35" s="254"/>
      <c r="NFP35" s="254"/>
      <c r="NFQ35" s="254"/>
      <c r="NFR35" s="254"/>
      <c r="NFS35" s="254"/>
      <c r="NFT35" s="254"/>
      <c r="NFU35" s="254"/>
      <c r="NFV35" s="254"/>
      <c r="NFW35" s="254"/>
      <c r="NFX35" s="254"/>
      <c r="NFY35" s="254"/>
      <c r="NFZ35" s="254"/>
      <c r="NGA35" s="254"/>
      <c r="NGB35" s="254"/>
      <c r="NGC35" s="254"/>
      <c r="NGD35" s="254"/>
      <c r="NGE35" s="254"/>
      <c r="NGF35" s="254"/>
      <c r="NGG35" s="254"/>
      <c r="NGH35" s="254"/>
      <c r="NGI35" s="254"/>
      <c r="NGJ35" s="254"/>
      <c r="NGK35" s="254"/>
      <c r="NGL35" s="254"/>
      <c r="NGM35" s="254"/>
      <c r="NGN35" s="254"/>
      <c r="NGO35" s="254"/>
      <c r="NGP35" s="254"/>
      <c r="NGQ35" s="254"/>
      <c r="NGR35" s="254"/>
      <c r="NGS35" s="254"/>
      <c r="NGT35" s="254"/>
      <c r="NGU35" s="254"/>
      <c r="NGV35" s="254"/>
      <c r="NGW35" s="254"/>
      <c r="NGX35" s="254"/>
      <c r="NGY35" s="254"/>
      <c r="NGZ35" s="254"/>
      <c r="NHA35" s="254"/>
      <c r="NHB35" s="254"/>
      <c r="NHC35" s="254"/>
      <c r="NHD35" s="254"/>
      <c r="NHE35" s="254"/>
      <c r="NHF35" s="254"/>
      <c r="NHG35" s="254"/>
      <c r="NHH35" s="254"/>
      <c r="NHI35" s="254"/>
      <c r="NHJ35" s="254"/>
      <c r="NHK35" s="254"/>
      <c r="NHL35" s="254"/>
      <c r="NHM35" s="254"/>
      <c r="NHN35" s="254"/>
      <c r="NHO35" s="254"/>
      <c r="NHP35" s="254"/>
      <c r="NHQ35" s="254"/>
      <c r="NHR35" s="254"/>
      <c r="NHS35" s="254"/>
      <c r="NHT35" s="254"/>
      <c r="NHU35" s="254"/>
      <c r="NHV35" s="254"/>
      <c r="NHW35" s="254"/>
      <c r="NHX35" s="254"/>
      <c r="NHY35" s="254"/>
      <c r="NHZ35" s="254"/>
      <c r="NIA35" s="254"/>
      <c r="NIB35" s="254"/>
      <c r="NIC35" s="254"/>
      <c r="NID35" s="254"/>
      <c r="NIE35" s="254"/>
      <c r="NIF35" s="254"/>
      <c r="NIG35" s="254"/>
      <c r="NIH35" s="254"/>
      <c r="NII35" s="254"/>
      <c r="NIJ35" s="254"/>
      <c r="NIK35" s="254"/>
      <c r="NIL35" s="254"/>
      <c r="NIM35" s="254"/>
      <c r="NIN35" s="254"/>
      <c r="NIO35" s="254"/>
      <c r="NIP35" s="254"/>
      <c r="NIQ35" s="254"/>
      <c r="NIR35" s="254"/>
      <c r="NIS35" s="254"/>
      <c r="NIT35" s="254"/>
      <c r="NIU35" s="254"/>
      <c r="NIV35" s="254"/>
      <c r="NIW35" s="254"/>
      <c r="NIX35" s="254"/>
      <c r="NIY35" s="254"/>
      <c r="NIZ35" s="254"/>
      <c r="NJA35" s="254"/>
      <c r="NJB35" s="254"/>
      <c r="NJC35" s="254"/>
      <c r="NJD35" s="254"/>
      <c r="NJE35" s="254"/>
      <c r="NJF35" s="254"/>
      <c r="NJG35" s="254"/>
      <c r="NJH35" s="254"/>
      <c r="NJI35" s="254"/>
      <c r="NJJ35" s="254"/>
      <c r="NJK35" s="254"/>
      <c r="NJL35" s="254"/>
      <c r="NJM35" s="254"/>
      <c r="NJN35" s="254"/>
      <c r="NJO35" s="254"/>
      <c r="NJP35" s="254"/>
      <c r="NJQ35" s="254"/>
      <c r="NJR35" s="254"/>
      <c r="NJS35" s="254"/>
      <c r="NJT35" s="254"/>
      <c r="NJU35" s="254"/>
      <c r="NJV35" s="254"/>
      <c r="NJW35" s="254"/>
      <c r="NJX35" s="254"/>
      <c r="NJY35" s="254"/>
      <c r="NJZ35" s="254"/>
      <c r="NKA35" s="254"/>
      <c r="NKB35" s="254"/>
      <c r="NKC35" s="254"/>
      <c r="NKD35" s="254"/>
      <c r="NKE35" s="254"/>
      <c r="NKF35" s="254"/>
      <c r="NKG35" s="254"/>
      <c r="NKH35" s="254"/>
      <c r="NKI35" s="254"/>
      <c r="NKJ35" s="254"/>
      <c r="NKK35" s="254"/>
      <c r="NKL35" s="254"/>
      <c r="NKM35" s="254"/>
      <c r="NKN35" s="254"/>
      <c r="NKO35" s="254"/>
      <c r="NKP35" s="254"/>
      <c r="NKQ35" s="254"/>
      <c r="NKR35" s="254"/>
      <c r="NKS35" s="254"/>
      <c r="NKT35" s="254"/>
      <c r="NKU35" s="254"/>
      <c r="NKV35" s="254"/>
      <c r="NKW35" s="254"/>
      <c r="NKX35" s="254"/>
      <c r="NKY35" s="254"/>
      <c r="NKZ35" s="254"/>
      <c r="NLA35" s="254"/>
      <c r="NLB35" s="254"/>
      <c r="NLC35" s="254"/>
      <c r="NLD35" s="254"/>
      <c r="NLE35" s="254"/>
      <c r="NLF35" s="254"/>
      <c r="NLG35" s="254"/>
      <c r="NLH35" s="254"/>
      <c r="NLI35" s="254"/>
      <c r="NLJ35" s="254"/>
      <c r="NLK35" s="254"/>
      <c r="NLL35" s="254"/>
      <c r="NLM35" s="254"/>
      <c r="NLN35" s="254"/>
      <c r="NLO35" s="254"/>
      <c r="NLP35" s="254"/>
      <c r="NLQ35" s="254"/>
      <c r="NLR35" s="254"/>
      <c r="NLS35" s="254"/>
      <c r="NLT35" s="254"/>
      <c r="NLU35" s="254"/>
      <c r="NLV35" s="254"/>
      <c r="NLW35" s="254"/>
      <c r="NLX35" s="254"/>
      <c r="NLY35" s="254"/>
      <c r="NLZ35" s="254"/>
      <c r="NMA35" s="254"/>
      <c r="NMB35" s="254"/>
      <c r="NMC35" s="254"/>
      <c r="NMD35" s="254"/>
      <c r="NME35" s="254"/>
      <c r="NMF35" s="254"/>
      <c r="NMG35" s="254"/>
      <c r="NMH35" s="254"/>
      <c r="NMI35" s="254"/>
      <c r="NMJ35" s="254"/>
      <c r="NMK35" s="254"/>
      <c r="NML35" s="254"/>
      <c r="NMM35" s="254"/>
      <c r="NMN35" s="254"/>
      <c r="NMO35" s="254"/>
      <c r="NMP35" s="254"/>
      <c r="NMQ35" s="254"/>
      <c r="NMR35" s="254"/>
      <c r="NMS35" s="254"/>
      <c r="NMT35" s="254"/>
      <c r="NMU35" s="254"/>
      <c r="NMV35" s="254"/>
      <c r="NMW35" s="254"/>
      <c r="NMX35" s="254"/>
      <c r="NMY35" s="254"/>
      <c r="NMZ35" s="254"/>
      <c r="NNA35" s="254"/>
      <c r="NNB35" s="254"/>
      <c r="NNC35" s="254"/>
      <c r="NND35" s="254"/>
      <c r="NNE35" s="254"/>
      <c r="NNF35" s="254"/>
      <c r="NNG35" s="254"/>
      <c r="NNH35" s="254"/>
      <c r="NNI35" s="254"/>
      <c r="NNJ35" s="254"/>
      <c r="NNK35" s="254"/>
      <c r="NNL35" s="254"/>
      <c r="NNM35" s="254"/>
      <c r="NNN35" s="254"/>
      <c r="NNO35" s="254"/>
      <c r="NNP35" s="254"/>
      <c r="NNQ35" s="254"/>
      <c r="NNR35" s="254"/>
      <c r="NNS35" s="254"/>
      <c r="NNT35" s="254"/>
      <c r="NNU35" s="254"/>
      <c r="NNV35" s="254"/>
      <c r="NNW35" s="254"/>
      <c r="NNX35" s="254"/>
      <c r="NNY35" s="254"/>
      <c r="NNZ35" s="254"/>
      <c r="NOA35" s="254"/>
      <c r="NOB35" s="254"/>
      <c r="NOC35" s="254"/>
      <c r="NOD35" s="254"/>
      <c r="NOE35" s="254"/>
      <c r="NOF35" s="254"/>
      <c r="NOG35" s="254"/>
      <c r="NOH35" s="254"/>
      <c r="NOI35" s="254"/>
      <c r="NOJ35" s="254"/>
      <c r="NOK35" s="254"/>
      <c r="NOL35" s="254"/>
      <c r="NOM35" s="254"/>
      <c r="NON35" s="254"/>
      <c r="NOO35" s="254"/>
      <c r="NOP35" s="254"/>
      <c r="NOQ35" s="254"/>
      <c r="NOR35" s="254"/>
      <c r="NOS35" s="254"/>
      <c r="NOT35" s="254"/>
      <c r="NOU35" s="254"/>
      <c r="NOV35" s="254"/>
      <c r="NOW35" s="254"/>
      <c r="NOX35" s="254"/>
      <c r="NOY35" s="254"/>
      <c r="NOZ35" s="254"/>
      <c r="NPA35" s="254"/>
      <c r="NPB35" s="254"/>
      <c r="NPC35" s="254"/>
      <c r="NPD35" s="254"/>
      <c r="NPE35" s="254"/>
      <c r="NPF35" s="254"/>
      <c r="NPG35" s="254"/>
      <c r="NPH35" s="254"/>
      <c r="NPI35" s="254"/>
      <c r="NPJ35" s="254"/>
      <c r="NPK35" s="254"/>
      <c r="NPL35" s="254"/>
      <c r="NPM35" s="254"/>
      <c r="NPN35" s="254"/>
      <c r="NPO35" s="254"/>
      <c r="NPP35" s="254"/>
      <c r="NPQ35" s="254"/>
      <c r="NPR35" s="254"/>
      <c r="NPS35" s="254"/>
      <c r="NPT35" s="254"/>
      <c r="NPU35" s="254"/>
      <c r="NPV35" s="254"/>
      <c r="NPW35" s="254"/>
      <c r="NPX35" s="254"/>
      <c r="NPY35" s="254"/>
      <c r="NPZ35" s="254"/>
      <c r="NQA35" s="254"/>
      <c r="NQB35" s="254"/>
      <c r="NQC35" s="254"/>
      <c r="NQD35" s="254"/>
      <c r="NQE35" s="254"/>
      <c r="NQF35" s="254"/>
      <c r="NQG35" s="254"/>
      <c r="NQH35" s="254"/>
      <c r="NQI35" s="254"/>
      <c r="NQJ35" s="254"/>
      <c r="NQK35" s="254"/>
      <c r="NQL35" s="254"/>
      <c r="NQM35" s="254"/>
      <c r="NQN35" s="254"/>
      <c r="NQO35" s="254"/>
      <c r="NQP35" s="254"/>
      <c r="NQQ35" s="254"/>
      <c r="NQR35" s="254"/>
      <c r="NQS35" s="254"/>
      <c r="NQT35" s="254"/>
      <c r="NQU35" s="254"/>
      <c r="NQV35" s="254"/>
      <c r="NQW35" s="254"/>
      <c r="NQX35" s="254"/>
      <c r="NQY35" s="254"/>
      <c r="NQZ35" s="254"/>
      <c r="NRA35" s="254"/>
      <c r="NRB35" s="254"/>
      <c r="NRC35" s="254"/>
      <c r="NRD35" s="254"/>
      <c r="NRE35" s="254"/>
      <c r="NRF35" s="254"/>
      <c r="NRG35" s="254"/>
      <c r="NRH35" s="254"/>
      <c r="NRI35" s="254"/>
      <c r="NRJ35" s="254"/>
      <c r="NRK35" s="254"/>
      <c r="NRL35" s="254"/>
      <c r="NRM35" s="254"/>
      <c r="NRN35" s="254"/>
      <c r="NRO35" s="254"/>
      <c r="NRP35" s="254"/>
      <c r="NRQ35" s="254"/>
      <c r="NRR35" s="254"/>
      <c r="NRS35" s="254"/>
      <c r="NRT35" s="254"/>
      <c r="NRU35" s="254"/>
      <c r="NRV35" s="254"/>
      <c r="NRW35" s="254"/>
      <c r="NRX35" s="254"/>
      <c r="NRY35" s="254"/>
      <c r="NRZ35" s="254"/>
      <c r="NSA35" s="254"/>
      <c r="NSB35" s="254"/>
      <c r="NSC35" s="254"/>
      <c r="NSD35" s="254"/>
      <c r="NSE35" s="254"/>
      <c r="NSF35" s="254"/>
      <c r="NSG35" s="254"/>
      <c r="NSH35" s="254"/>
      <c r="NSI35" s="254"/>
      <c r="NSJ35" s="254"/>
      <c r="NSK35" s="254"/>
      <c r="NSL35" s="254"/>
      <c r="NSM35" s="254"/>
      <c r="NSN35" s="254"/>
      <c r="NSO35" s="254"/>
      <c r="NSP35" s="254"/>
      <c r="NSQ35" s="254"/>
      <c r="NSR35" s="254"/>
      <c r="NSS35" s="254"/>
      <c r="NST35" s="254"/>
      <c r="NSU35" s="254"/>
      <c r="NSV35" s="254"/>
      <c r="NSW35" s="254"/>
      <c r="NSX35" s="254"/>
      <c r="NSY35" s="254"/>
      <c r="NSZ35" s="254"/>
      <c r="NTA35" s="254"/>
      <c r="NTB35" s="254"/>
      <c r="NTC35" s="254"/>
      <c r="NTD35" s="254"/>
      <c r="NTE35" s="254"/>
      <c r="NTF35" s="254"/>
      <c r="NTG35" s="254"/>
      <c r="NTH35" s="254"/>
      <c r="NTI35" s="254"/>
      <c r="NTJ35" s="254"/>
      <c r="NTK35" s="254"/>
      <c r="NTL35" s="254"/>
      <c r="NTM35" s="254"/>
      <c r="NTN35" s="254"/>
      <c r="NTO35" s="254"/>
      <c r="NTP35" s="254"/>
      <c r="NTQ35" s="254"/>
      <c r="NTR35" s="254"/>
      <c r="NTS35" s="254"/>
      <c r="NTT35" s="254"/>
      <c r="NTU35" s="254"/>
      <c r="NTV35" s="254"/>
      <c r="NTW35" s="254"/>
      <c r="NTX35" s="254"/>
      <c r="NTY35" s="254"/>
      <c r="NTZ35" s="254"/>
      <c r="NUA35" s="254"/>
      <c r="NUB35" s="254"/>
      <c r="NUC35" s="254"/>
      <c r="NUD35" s="254"/>
      <c r="NUE35" s="254"/>
      <c r="NUF35" s="254"/>
      <c r="NUG35" s="254"/>
      <c r="NUH35" s="254"/>
      <c r="NUI35" s="254"/>
      <c r="NUJ35" s="254"/>
      <c r="NUK35" s="254"/>
      <c r="NUL35" s="254"/>
      <c r="NUM35" s="254"/>
      <c r="NUN35" s="254"/>
      <c r="NUO35" s="254"/>
      <c r="NUP35" s="254"/>
      <c r="NUQ35" s="254"/>
      <c r="NUR35" s="254"/>
      <c r="NUS35" s="254"/>
      <c r="NUT35" s="254"/>
      <c r="NUU35" s="254"/>
      <c r="NUV35" s="254"/>
      <c r="NUW35" s="254"/>
      <c r="NUX35" s="254"/>
      <c r="NUY35" s="254"/>
      <c r="NUZ35" s="254"/>
      <c r="NVA35" s="254"/>
      <c r="NVB35" s="254"/>
      <c r="NVC35" s="254"/>
      <c r="NVD35" s="254"/>
      <c r="NVE35" s="254"/>
      <c r="NVF35" s="254"/>
      <c r="NVG35" s="254"/>
      <c r="NVH35" s="254"/>
      <c r="NVI35" s="254"/>
      <c r="NVJ35" s="254"/>
      <c r="NVK35" s="254"/>
      <c r="NVL35" s="254"/>
      <c r="NVM35" s="254"/>
      <c r="NVN35" s="254"/>
      <c r="NVO35" s="254"/>
      <c r="NVP35" s="254"/>
      <c r="NVQ35" s="254"/>
      <c r="NVR35" s="254"/>
      <c r="NVS35" s="254"/>
      <c r="NVT35" s="254"/>
      <c r="NVU35" s="254"/>
      <c r="NVV35" s="254"/>
      <c r="NVW35" s="254"/>
      <c r="NVX35" s="254"/>
      <c r="NVY35" s="254"/>
      <c r="NVZ35" s="254"/>
      <c r="NWA35" s="254"/>
      <c r="NWB35" s="254"/>
      <c r="NWC35" s="254"/>
      <c r="NWD35" s="254"/>
      <c r="NWE35" s="254"/>
      <c r="NWF35" s="254"/>
      <c r="NWG35" s="254"/>
      <c r="NWH35" s="254"/>
      <c r="NWI35" s="254"/>
      <c r="NWJ35" s="254"/>
      <c r="NWK35" s="254"/>
      <c r="NWL35" s="254"/>
      <c r="NWM35" s="254"/>
      <c r="NWN35" s="254"/>
      <c r="NWO35" s="254"/>
      <c r="NWP35" s="254"/>
      <c r="NWQ35" s="254"/>
      <c r="NWR35" s="254"/>
      <c r="NWS35" s="254"/>
      <c r="NWT35" s="254"/>
      <c r="NWU35" s="254"/>
      <c r="NWV35" s="254"/>
      <c r="NWW35" s="254"/>
      <c r="NWX35" s="254"/>
      <c r="NWY35" s="254"/>
      <c r="NWZ35" s="254"/>
      <c r="NXA35" s="254"/>
      <c r="NXB35" s="254"/>
      <c r="NXC35" s="254"/>
      <c r="NXD35" s="254"/>
      <c r="NXE35" s="254"/>
      <c r="NXF35" s="254"/>
      <c r="NXG35" s="254"/>
      <c r="NXH35" s="254"/>
      <c r="NXI35" s="254"/>
      <c r="NXJ35" s="254"/>
      <c r="NXK35" s="254"/>
      <c r="NXL35" s="254"/>
      <c r="NXM35" s="254"/>
      <c r="NXN35" s="254"/>
      <c r="NXO35" s="254"/>
      <c r="NXP35" s="254"/>
      <c r="NXQ35" s="254"/>
      <c r="NXR35" s="254"/>
      <c r="NXS35" s="254"/>
      <c r="NXT35" s="254"/>
      <c r="NXU35" s="254"/>
      <c r="NXV35" s="254"/>
      <c r="NXW35" s="254"/>
      <c r="NXX35" s="254"/>
      <c r="NXY35" s="254"/>
      <c r="NXZ35" s="254"/>
      <c r="NYA35" s="254"/>
      <c r="NYB35" s="254"/>
      <c r="NYC35" s="254"/>
      <c r="NYD35" s="254"/>
      <c r="NYE35" s="254"/>
      <c r="NYF35" s="254"/>
      <c r="NYG35" s="254"/>
      <c r="NYH35" s="254"/>
      <c r="NYI35" s="254"/>
      <c r="NYJ35" s="254"/>
      <c r="NYK35" s="254"/>
      <c r="NYL35" s="254"/>
      <c r="NYM35" s="254"/>
      <c r="NYN35" s="254"/>
      <c r="NYO35" s="254"/>
      <c r="NYP35" s="254"/>
      <c r="NYQ35" s="254"/>
      <c r="NYR35" s="254"/>
      <c r="NYS35" s="254"/>
      <c r="NYT35" s="254"/>
      <c r="NYU35" s="254"/>
      <c r="NYV35" s="254"/>
      <c r="NYW35" s="254"/>
      <c r="NYX35" s="254"/>
      <c r="NYY35" s="254"/>
      <c r="NYZ35" s="254"/>
      <c r="NZA35" s="254"/>
      <c r="NZB35" s="254"/>
      <c r="NZC35" s="254"/>
      <c r="NZD35" s="254"/>
      <c r="NZE35" s="254"/>
      <c r="NZF35" s="254"/>
      <c r="NZG35" s="254"/>
      <c r="NZH35" s="254"/>
      <c r="NZI35" s="254"/>
      <c r="NZJ35" s="254"/>
      <c r="NZK35" s="254"/>
      <c r="NZL35" s="254"/>
      <c r="NZM35" s="254"/>
      <c r="NZN35" s="254"/>
      <c r="NZO35" s="254"/>
      <c r="NZP35" s="254"/>
      <c r="NZQ35" s="254"/>
      <c r="NZR35" s="254"/>
      <c r="NZS35" s="254"/>
      <c r="NZT35" s="254"/>
      <c r="NZU35" s="254"/>
      <c r="NZV35" s="254"/>
      <c r="NZW35" s="254"/>
      <c r="NZX35" s="254"/>
      <c r="NZY35" s="254"/>
      <c r="NZZ35" s="254"/>
      <c r="OAA35" s="254"/>
      <c r="OAB35" s="254"/>
      <c r="OAC35" s="254"/>
      <c r="OAD35" s="254"/>
      <c r="OAE35" s="254"/>
      <c r="OAF35" s="254"/>
      <c r="OAG35" s="254"/>
      <c r="OAH35" s="254"/>
      <c r="OAI35" s="254"/>
      <c r="OAJ35" s="254"/>
      <c r="OAK35" s="254"/>
      <c r="OAL35" s="254"/>
      <c r="OAM35" s="254"/>
      <c r="OAN35" s="254"/>
      <c r="OAO35" s="254"/>
      <c r="OAP35" s="254"/>
      <c r="OAQ35" s="254"/>
      <c r="OAR35" s="254"/>
      <c r="OAS35" s="254"/>
      <c r="OAT35" s="254"/>
      <c r="OAU35" s="254"/>
      <c r="OAV35" s="254"/>
      <c r="OAW35" s="254"/>
      <c r="OAX35" s="254"/>
      <c r="OAY35" s="254"/>
      <c r="OAZ35" s="254"/>
      <c r="OBA35" s="254"/>
      <c r="OBB35" s="254"/>
      <c r="OBC35" s="254"/>
      <c r="OBD35" s="254"/>
      <c r="OBE35" s="254"/>
      <c r="OBF35" s="254"/>
      <c r="OBG35" s="254"/>
      <c r="OBH35" s="254"/>
      <c r="OBI35" s="254"/>
      <c r="OBJ35" s="254"/>
      <c r="OBK35" s="254"/>
      <c r="OBL35" s="254"/>
      <c r="OBM35" s="254"/>
      <c r="OBN35" s="254"/>
      <c r="OBO35" s="254"/>
      <c r="OBP35" s="254"/>
      <c r="OBQ35" s="254"/>
      <c r="OBR35" s="254"/>
      <c r="OBS35" s="254"/>
      <c r="OBT35" s="254"/>
      <c r="OBU35" s="254"/>
      <c r="OBV35" s="254"/>
      <c r="OBW35" s="254"/>
      <c r="OBX35" s="254"/>
      <c r="OBY35" s="254"/>
      <c r="OBZ35" s="254"/>
      <c r="OCA35" s="254"/>
      <c r="OCB35" s="254"/>
      <c r="OCC35" s="254"/>
      <c r="OCD35" s="254"/>
      <c r="OCE35" s="254"/>
      <c r="OCF35" s="254"/>
      <c r="OCG35" s="254"/>
      <c r="OCH35" s="254"/>
      <c r="OCI35" s="254"/>
      <c r="OCJ35" s="254"/>
      <c r="OCK35" s="254"/>
      <c r="OCL35" s="254"/>
      <c r="OCM35" s="254"/>
      <c r="OCN35" s="254"/>
      <c r="OCO35" s="254"/>
      <c r="OCP35" s="254"/>
      <c r="OCQ35" s="254"/>
      <c r="OCR35" s="254"/>
      <c r="OCS35" s="254"/>
      <c r="OCT35" s="254"/>
      <c r="OCU35" s="254"/>
      <c r="OCV35" s="254"/>
      <c r="OCW35" s="254"/>
      <c r="OCX35" s="254"/>
      <c r="OCY35" s="254"/>
      <c r="OCZ35" s="254"/>
      <c r="ODA35" s="254"/>
      <c r="ODB35" s="254"/>
      <c r="ODC35" s="254"/>
      <c r="ODD35" s="254"/>
      <c r="ODE35" s="254"/>
      <c r="ODF35" s="254"/>
      <c r="ODG35" s="254"/>
      <c r="ODH35" s="254"/>
      <c r="ODI35" s="254"/>
      <c r="ODJ35" s="254"/>
      <c r="ODK35" s="254"/>
      <c r="ODL35" s="254"/>
      <c r="ODM35" s="254"/>
      <c r="ODN35" s="254"/>
      <c r="ODO35" s="254"/>
      <c r="ODP35" s="254"/>
      <c r="ODQ35" s="254"/>
      <c r="ODR35" s="254"/>
      <c r="ODS35" s="254"/>
      <c r="ODT35" s="254"/>
      <c r="ODU35" s="254"/>
      <c r="ODV35" s="254"/>
      <c r="ODW35" s="254"/>
      <c r="ODX35" s="254"/>
      <c r="ODY35" s="254"/>
      <c r="ODZ35" s="254"/>
      <c r="OEA35" s="254"/>
      <c r="OEB35" s="254"/>
      <c r="OEC35" s="254"/>
      <c r="OED35" s="254"/>
      <c r="OEE35" s="254"/>
      <c r="OEF35" s="254"/>
      <c r="OEG35" s="254"/>
      <c r="OEH35" s="254"/>
      <c r="OEI35" s="254"/>
      <c r="OEJ35" s="254"/>
      <c r="OEK35" s="254"/>
      <c r="OEL35" s="254"/>
      <c r="OEM35" s="254"/>
      <c r="OEN35" s="254"/>
      <c r="OEO35" s="254"/>
      <c r="OEP35" s="254"/>
      <c r="OEQ35" s="254"/>
      <c r="OER35" s="254"/>
      <c r="OES35" s="254"/>
      <c r="OET35" s="254"/>
      <c r="OEU35" s="254"/>
      <c r="OEV35" s="254"/>
      <c r="OEW35" s="254"/>
      <c r="OEX35" s="254"/>
      <c r="OEY35" s="254"/>
      <c r="OEZ35" s="254"/>
      <c r="OFA35" s="254"/>
      <c r="OFB35" s="254"/>
      <c r="OFC35" s="254"/>
      <c r="OFD35" s="254"/>
      <c r="OFE35" s="254"/>
      <c r="OFF35" s="254"/>
      <c r="OFG35" s="254"/>
      <c r="OFH35" s="254"/>
      <c r="OFI35" s="254"/>
      <c r="OFJ35" s="254"/>
      <c r="OFK35" s="254"/>
      <c r="OFL35" s="254"/>
      <c r="OFM35" s="254"/>
      <c r="OFN35" s="254"/>
      <c r="OFO35" s="254"/>
      <c r="OFP35" s="254"/>
      <c r="OFQ35" s="254"/>
      <c r="OFR35" s="254"/>
      <c r="OFS35" s="254"/>
      <c r="OFT35" s="254"/>
      <c r="OFU35" s="254"/>
      <c r="OFV35" s="254"/>
      <c r="OFW35" s="254"/>
      <c r="OFX35" s="254"/>
      <c r="OFY35" s="254"/>
      <c r="OFZ35" s="254"/>
      <c r="OGA35" s="254"/>
      <c r="OGB35" s="254"/>
      <c r="OGC35" s="254"/>
      <c r="OGD35" s="254"/>
      <c r="OGE35" s="254"/>
      <c r="OGF35" s="254"/>
      <c r="OGG35" s="254"/>
      <c r="OGH35" s="254"/>
      <c r="OGI35" s="254"/>
      <c r="OGJ35" s="254"/>
      <c r="OGK35" s="254"/>
      <c r="OGL35" s="254"/>
      <c r="OGM35" s="254"/>
      <c r="OGN35" s="254"/>
      <c r="OGO35" s="254"/>
      <c r="OGP35" s="254"/>
      <c r="OGQ35" s="254"/>
      <c r="OGR35" s="254"/>
      <c r="OGS35" s="254"/>
      <c r="OGT35" s="254"/>
      <c r="OGU35" s="254"/>
      <c r="OGV35" s="254"/>
      <c r="OGW35" s="254"/>
      <c r="OGX35" s="254"/>
      <c r="OGY35" s="254"/>
      <c r="OGZ35" s="254"/>
      <c r="OHA35" s="254"/>
      <c r="OHB35" s="254"/>
      <c r="OHC35" s="254"/>
      <c r="OHD35" s="254"/>
      <c r="OHE35" s="254"/>
      <c r="OHF35" s="254"/>
      <c r="OHG35" s="254"/>
      <c r="OHH35" s="254"/>
      <c r="OHI35" s="254"/>
      <c r="OHJ35" s="254"/>
      <c r="OHK35" s="254"/>
      <c r="OHL35" s="254"/>
      <c r="OHM35" s="254"/>
      <c r="OHN35" s="254"/>
      <c r="OHO35" s="254"/>
      <c r="OHP35" s="254"/>
      <c r="OHQ35" s="254"/>
      <c r="OHR35" s="254"/>
      <c r="OHS35" s="254"/>
      <c r="OHT35" s="254"/>
      <c r="OHU35" s="254"/>
      <c r="OHV35" s="254"/>
      <c r="OHW35" s="254"/>
      <c r="OHX35" s="254"/>
      <c r="OHY35" s="254"/>
      <c r="OHZ35" s="254"/>
      <c r="OIA35" s="254"/>
      <c r="OIB35" s="254"/>
      <c r="OIC35" s="254"/>
      <c r="OID35" s="254"/>
      <c r="OIE35" s="254"/>
      <c r="OIF35" s="254"/>
      <c r="OIG35" s="254"/>
      <c r="OIH35" s="254"/>
      <c r="OII35" s="254"/>
      <c r="OIJ35" s="254"/>
      <c r="OIK35" s="254"/>
      <c r="OIL35" s="254"/>
      <c r="OIM35" s="254"/>
      <c r="OIN35" s="254"/>
      <c r="OIO35" s="254"/>
      <c r="OIP35" s="254"/>
      <c r="OIQ35" s="254"/>
      <c r="OIR35" s="254"/>
      <c r="OIS35" s="254"/>
      <c r="OIT35" s="254"/>
      <c r="OIU35" s="254"/>
      <c r="OIV35" s="254"/>
      <c r="OIW35" s="254"/>
      <c r="OIX35" s="254"/>
      <c r="OIY35" s="254"/>
      <c r="OIZ35" s="254"/>
      <c r="OJA35" s="254"/>
      <c r="OJB35" s="254"/>
      <c r="OJC35" s="254"/>
      <c r="OJD35" s="254"/>
      <c r="OJE35" s="254"/>
      <c r="OJF35" s="254"/>
      <c r="OJG35" s="254"/>
      <c r="OJH35" s="254"/>
      <c r="OJI35" s="254"/>
      <c r="OJJ35" s="254"/>
      <c r="OJK35" s="254"/>
      <c r="OJL35" s="254"/>
      <c r="OJM35" s="254"/>
      <c r="OJN35" s="254"/>
      <c r="OJO35" s="254"/>
      <c r="OJP35" s="254"/>
      <c r="OJQ35" s="254"/>
      <c r="OJR35" s="254"/>
      <c r="OJS35" s="254"/>
      <c r="OJT35" s="254"/>
      <c r="OJU35" s="254"/>
      <c r="OJV35" s="254"/>
      <c r="OJW35" s="254"/>
      <c r="OJX35" s="254"/>
      <c r="OJY35" s="254"/>
      <c r="OJZ35" s="254"/>
      <c r="OKA35" s="254"/>
      <c r="OKB35" s="254"/>
      <c r="OKC35" s="254"/>
      <c r="OKD35" s="254"/>
      <c r="OKE35" s="254"/>
      <c r="OKF35" s="254"/>
      <c r="OKG35" s="254"/>
      <c r="OKH35" s="254"/>
      <c r="OKI35" s="254"/>
      <c r="OKJ35" s="254"/>
      <c r="OKK35" s="254"/>
      <c r="OKL35" s="254"/>
      <c r="OKM35" s="254"/>
      <c r="OKN35" s="254"/>
      <c r="OKO35" s="254"/>
      <c r="OKP35" s="254"/>
      <c r="OKQ35" s="254"/>
      <c r="OKR35" s="254"/>
      <c r="OKS35" s="254"/>
      <c r="OKT35" s="254"/>
      <c r="OKU35" s="254"/>
      <c r="OKV35" s="254"/>
      <c r="OKW35" s="254"/>
      <c r="OKX35" s="254"/>
      <c r="OKY35" s="254"/>
      <c r="OKZ35" s="254"/>
      <c r="OLA35" s="254"/>
      <c r="OLB35" s="254"/>
      <c r="OLC35" s="254"/>
      <c r="OLD35" s="254"/>
      <c r="OLE35" s="254"/>
      <c r="OLF35" s="254"/>
      <c r="OLG35" s="254"/>
      <c r="OLH35" s="254"/>
      <c r="OLI35" s="254"/>
      <c r="OLJ35" s="254"/>
      <c r="OLK35" s="254"/>
      <c r="OLL35" s="254"/>
      <c r="OLM35" s="254"/>
      <c r="OLN35" s="254"/>
      <c r="OLO35" s="254"/>
      <c r="OLP35" s="254"/>
      <c r="OLQ35" s="254"/>
      <c r="OLR35" s="254"/>
      <c r="OLS35" s="254"/>
      <c r="OLT35" s="254"/>
      <c r="OLU35" s="254"/>
      <c r="OLV35" s="254"/>
      <c r="OLW35" s="254"/>
      <c r="OLX35" s="254"/>
      <c r="OLY35" s="254"/>
      <c r="OLZ35" s="254"/>
      <c r="OMA35" s="254"/>
      <c r="OMB35" s="254"/>
      <c r="OMC35" s="254"/>
      <c r="OMD35" s="254"/>
      <c r="OME35" s="254"/>
      <c r="OMF35" s="254"/>
      <c r="OMG35" s="254"/>
      <c r="OMH35" s="254"/>
      <c r="OMI35" s="254"/>
      <c r="OMJ35" s="254"/>
      <c r="OMK35" s="254"/>
      <c r="OML35" s="254"/>
      <c r="OMM35" s="254"/>
      <c r="OMN35" s="254"/>
      <c r="OMO35" s="254"/>
      <c r="OMP35" s="254"/>
      <c r="OMQ35" s="254"/>
      <c r="OMR35" s="254"/>
      <c r="OMS35" s="254"/>
      <c r="OMT35" s="254"/>
      <c r="OMU35" s="254"/>
      <c r="OMV35" s="254"/>
      <c r="OMW35" s="254"/>
      <c r="OMX35" s="254"/>
      <c r="OMY35" s="254"/>
      <c r="OMZ35" s="254"/>
      <c r="ONA35" s="254"/>
      <c r="ONB35" s="254"/>
      <c r="ONC35" s="254"/>
      <c r="OND35" s="254"/>
      <c r="ONE35" s="254"/>
      <c r="ONF35" s="254"/>
      <c r="ONG35" s="254"/>
      <c r="ONH35" s="254"/>
      <c r="ONI35" s="254"/>
      <c r="ONJ35" s="254"/>
      <c r="ONK35" s="254"/>
      <c r="ONL35" s="254"/>
      <c r="ONM35" s="254"/>
      <c r="ONN35" s="254"/>
      <c r="ONO35" s="254"/>
      <c r="ONP35" s="254"/>
      <c r="ONQ35" s="254"/>
      <c r="ONR35" s="254"/>
      <c r="ONS35" s="254"/>
      <c r="ONT35" s="254"/>
      <c r="ONU35" s="254"/>
      <c r="ONV35" s="254"/>
      <c r="ONW35" s="254"/>
      <c r="ONX35" s="254"/>
      <c r="ONY35" s="254"/>
      <c r="ONZ35" s="254"/>
      <c r="OOA35" s="254"/>
      <c r="OOB35" s="254"/>
      <c r="OOC35" s="254"/>
      <c r="OOD35" s="254"/>
      <c r="OOE35" s="254"/>
      <c r="OOF35" s="254"/>
      <c r="OOG35" s="254"/>
      <c r="OOH35" s="254"/>
      <c r="OOI35" s="254"/>
      <c r="OOJ35" s="254"/>
      <c r="OOK35" s="254"/>
      <c r="OOL35" s="254"/>
      <c r="OOM35" s="254"/>
      <c r="OON35" s="254"/>
      <c r="OOO35" s="254"/>
      <c r="OOP35" s="254"/>
      <c r="OOQ35" s="254"/>
      <c r="OOR35" s="254"/>
      <c r="OOS35" s="254"/>
      <c r="OOT35" s="254"/>
      <c r="OOU35" s="254"/>
      <c r="OOV35" s="254"/>
      <c r="OOW35" s="254"/>
      <c r="OOX35" s="254"/>
      <c r="OOY35" s="254"/>
      <c r="OOZ35" s="254"/>
      <c r="OPA35" s="254"/>
      <c r="OPB35" s="254"/>
      <c r="OPC35" s="254"/>
      <c r="OPD35" s="254"/>
      <c r="OPE35" s="254"/>
      <c r="OPF35" s="254"/>
      <c r="OPG35" s="254"/>
      <c r="OPH35" s="254"/>
      <c r="OPI35" s="254"/>
      <c r="OPJ35" s="254"/>
      <c r="OPK35" s="254"/>
      <c r="OPL35" s="254"/>
      <c r="OPM35" s="254"/>
      <c r="OPN35" s="254"/>
      <c r="OPO35" s="254"/>
      <c r="OPP35" s="254"/>
      <c r="OPQ35" s="254"/>
      <c r="OPR35" s="254"/>
      <c r="OPS35" s="254"/>
      <c r="OPT35" s="254"/>
      <c r="OPU35" s="254"/>
      <c r="OPV35" s="254"/>
      <c r="OPW35" s="254"/>
      <c r="OPX35" s="254"/>
      <c r="OPY35" s="254"/>
      <c r="OPZ35" s="254"/>
      <c r="OQA35" s="254"/>
      <c r="OQB35" s="254"/>
      <c r="OQC35" s="254"/>
      <c r="OQD35" s="254"/>
      <c r="OQE35" s="254"/>
      <c r="OQF35" s="254"/>
      <c r="OQG35" s="254"/>
      <c r="OQH35" s="254"/>
      <c r="OQI35" s="254"/>
      <c r="OQJ35" s="254"/>
      <c r="OQK35" s="254"/>
      <c r="OQL35" s="254"/>
      <c r="OQM35" s="254"/>
      <c r="OQN35" s="254"/>
      <c r="OQO35" s="254"/>
      <c r="OQP35" s="254"/>
      <c r="OQQ35" s="254"/>
      <c r="OQR35" s="254"/>
      <c r="OQS35" s="254"/>
      <c r="OQT35" s="254"/>
      <c r="OQU35" s="254"/>
      <c r="OQV35" s="254"/>
      <c r="OQW35" s="254"/>
      <c r="OQX35" s="254"/>
      <c r="OQY35" s="254"/>
      <c r="OQZ35" s="254"/>
      <c r="ORA35" s="254"/>
      <c r="ORB35" s="254"/>
      <c r="ORC35" s="254"/>
      <c r="ORD35" s="254"/>
      <c r="ORE35" s="254"/>
      <c r="ORF35" s="254"/>
      <c r="ORG35" s="254"/>
      <c r="ORH35" s="254"/>
      <c r="ORI35" s="254"/>
      <c r="ORJ35" s="254"/>
      <c r="ORK35" s="254"/>
      <c r="ORL35" s="254"/>
      <c r="ORM35" s="254"/>
      <c r="ORN35" s="254"/>
      <c r="ORO35" s="254"/>
      <c r="ORP35" s="254"/>
      <c r="ORQ35" s="254"/>
      <c r="ORR35" s="254"/>
      <c r="ORS35" s="254"/>
      <c r="ORT35" s="254"/>
      <c r="ORU35" s="254"/>
      <c r="ORV35" s="254"/>
      <c r="ORW35" s="254"/>
      <c r="ORX35" s="254"/>
      <c r="ORY35" s="254"/>
      <c r="ORZ35" s="254"/>
      <c r="OSA35" s="254"/>
      <c r="OSB35" s="254"/>
      <c r="OSC35" s="254"/>
      <c r="OSD35" s="254"/>
      <c r="OSE35" s="254"/>
      <c r="OSF35" s="254"/>
      <c r="OSG35" s="254"/>
      <c r="OSH35" s="254"/>
      <c r="OSI35" s="254"/>
      <c r="OSJ35" s="254"/>
      <c r="OSK35" s="254"/>
      <c r="OSL35" s="254"/>
      <c r="OSM35" s="254"/>
      <c r="OSN35" s="254"/>
      <c r="OSO35" s="254"/>
      <c r="OSP35" s="254"/>
      <c r="OSQ35" s="254"/>
      <c r="OSR35" s="254"/>
      <c r="OSS35" s="254"/>
      <c r="OST35" s="254"/>
      <c r="OSU35" s="254"/>
      <c r="OSV35" s="254"/>
      <c r="OSW35" s="254"/>
      <c r="OSX35" s="254"/>
      <c r="OSY35" s="254"/>
      <c r="OSZ35" s="254"/>
      <c r="OTA35" s="254"/>
      <c r="OTB35" s="254"/>
      <c r="OTC35" s="254"/>
      <c r="OTD35" s="254"/>
      <c r="OTE35" s="254"/>
      <c r="OTF35" s="254"/>
      <c r="OTG35" s="254"/>
      <c r="OTH35" s="254"/>
      <c r="OTI35" s="254"/>
      <c r="OTJ35" s="254"/>
      <c r="OTK35" s="254"/>
      <c r="OTL35" s="254"/>
      <c r="OTM35" s="254"/>
      <c r="OTN35" s="254"/>
      <c r="OTO35" s="254"/>
      <c r="OTP35" s="254"/>
      <c r="OTQ35" s="254"/>
      <c r="OTR35" s="254"/>
      <c r="OTS35" s="254"/>
      <c r="OTT35" s="254"/>
      <c r="OTU35" s="254"/>
      <c r="OTV35" s="254"/>
      <c r="OTW35" s="254"/>
      <c r="OTX35" s="254"/>
      <c r="OTY35" s="254"/>
      <c r="OTZ35" s="254"/>
      <c r="OUA35" s="254"/>
      <c r="OUB35" s="254"/>
      <c r="OUC35" s="254"/>
      <c r="OUD35" s="254"/>
      <c r="OUE35" s="254"/>
      <c r="OUF35" s="254"/>
      <c r="OUG35" s="254"/>
      <c r="OUH35" s="254"/>
      <c r="OUI35" s="254"/>
      <c r="OUJ35" s="254"/>
      <c r="OUK35" s="254"/>
      <c r="OUL35" s="254"/>
      <c r="OUM35" s="254"/>
      <c r="OUN35" s="254"/>
      <c r="OUO35" s="254"/>
      <c r="OUP35" s="254"/>
      <c r="OUQ35" s="254"/>
      <c r="OUR35" s="254"/>
      <c r="OUS35" s="254"/>
      <c r="OUT35" s="254"/>
      <c r="OUU35" s="254"/>
      <c r="OUV35" s="254"/>
      <c r="OUW35" s="254"/>
      <c r="OUX35" s="254"/>
      <c r="OUY35" s="254"/>
      <c r="OUZ35" s="254"/>
      <c r="OVA35" s="254"/>
      <c r="OVB35" s="254"/>
      <c r="OVC35" s="254"/>
      <c r="OVD35" s="254"/>
      <c r="OVE35" s="254"/>
      <c r="OVF35" s="254"/>
      <c r="OVG35" s="254"/>
      <c r="OVH35" s="254"/>
      <c r="OVI35" s="254"/>
      <c r="OVJ35" s="254"/>
      <c r="OVK35" s="254"/>
      <c r="OVL35" s="254"/>
      <c r="OVM35" s="254"/>
      <c r="OVN35" s="254"/>
      <c r="OVO35" s="254"/>
      <c r="OVP35" s="254"/>
      <c r="OVQ35" s="254"/>
      <c r="OVR35" s="254"/>
      <c r="OVS35" s="254"/>
      <c r="OVT35" s="254"/>
      <c r="OVU35" s="254"/>
      <c r="OVV35" s="254"/>
      <c r="OVW35" s="254"/>
      <c r="OVX35" s="254"/>
      <c r="OVY35" s="254"/>
      <c r="OVZ35" s="254"/>
      <c r="OWA35" s="254"/>
      <c r="OWB35" s="254"/>
      <c r="OWC35" s="254"/>
      <c r="OWD35" s="254"/>
      <c r="OWE35" s="254"/>
      <c r="OWF35" s="254"/>
      <c r="OWG35" s="254"/>
      <c r="OWH35" s="254"/>
      <c r="OWI35" s="254"/>
      <c r="OWJ35" s="254"/>
      <c r="OWK35" s="254"/>
      <c r="OWL35" s="254"/>
      <c r="OWM35" s="254"/>
      <c r="OWN35" s="254"/>
      <c r="OWO35" s="254"/>
      <c r="OWP35" s="254"/>
      <c r="OWQ35" s="254"/>
      <c r="OWR35" s="254"/>
      <c r="OWS35" s="254"/>
      <c r="OWT35" s="254"/>
      <c r="OWU35" s="254"/>
      <c r="OWV35" s="254"/>
      <c r="OWW35" s="254"/>
      <c r="OWX35" s="254"/>
      <c r="OWY35" s="254"/>
      <c r="OWZ35" s="254"/>
      <c r="OXA35" s="254"/>
      <c r="OXB35" s="254"/>
      <c r="OXC35" s="254"/>
      <c r="OXD35" s="254"/>
      <c r="OXE35" s="254"/>
      <c r="OXF35" s="254"/>
      <c r="OXG35" s="254"/>
      <c r="OXH35" s="254"/>
      <c r="OXI35" s="254"/>
      <c r="OXJ35" s="254"/>
      <c r="OXK35" s="254"/>
      <c r="OXL35" s="254"/>
      <c r="OXM35" s="254"/>
      <c r="OXN35" s="254"/>
      <c r="OXO35" s="254"/>
      <c r="OXP35" s="254"/>
      <c r="OXQ35" s="254"/>
      <c r="OXR35" s="254"/>
      <c r="OXS35" s="254"/>
      <c r="OXT35" s="254"/>
      <c r="OXU35" s="254"/>
      <c r="OXV35" s="254"/>
      <c r="OXW35" s="254"/>
      <c r="OXX35" s="254"/>
      <c r="OXY35" s="254"/>
      <c r="OXZ35" s="254"/>
      <c r="OYA35" s="254"/>
      <c r="OYB35" s="254"/>
      <c r="OYC35" s="254"/>
      <c r="OYD35" s="254"/>
      <c r="OYE35" s="254"/>
      <c r="OYF35" s="254"/>
      <c r="OYG35" s="254"/>
      <c r="OYH35" s="254"/>
      <c r="OYI35" s="254"/>
      <c r="OYJ35" s="254"/>
      <c r="OYK35" s="254"/>
      <c r="OYL35" s="254"/>
      <c r="OYM35" s="254"/>
      <c r="OYN35" s="254"/>
      <c r="OYO35" s="254"/>
      <c r="OYP35" s="254"/>
      <c r="OYQ35" s="254"/>
      <c r="OYR35" s="254"/>
      <c r="OYS35" s="254"/>
      <c r="OYT35" s="254"/>
      <c r="OYU35" s="254"/>
      <c r="OYV35" s="254"/>
      <c r="OYW35" s="254"/>
      <c r="OYX35" s="254"/>
      <c r="OYY35" s="254"/>
      <c r="OYZ35" s="254"/>
      <c r="OZA35" s="254"/>
      <c r="OZB35" s="254"/>
      <c r="OZC35" s="254"/>
      <c r="OZD35" s="254"/>
      <c r="OZE35" s="254"/>
      <c r="OZF35" s="254"/>
      <c r="OZG35" s="254"/>
      <c r="OZH35" s="254"/>
      <c r="OZI35" s="254"/>
      <c r="OZJ35" s="254"/>
      <c r="OZK35" s="254"/>
      <c r="OZL35" s="254"/>
      <c r="OZM35" s="254"/>
      <c r="OZN35" s="254"/>
      <c r="OZO35" s="254"/>
      <c r="OZP35" s="254"/>
      <c r="OZQ35" s="254"/>
      <c r="OZR35" s="254"/>
      <c r="OZS35" s="254"/>
      <c r="OZT35" s="254"/>
      <c r="OZU35" s="254"/>
      <c r="OZV35" s="254"/>
      <c r="OZW35" s="254"/>
      <c r="OZX35" s="254"/>
      <c r="OZY35" s="254"/>
      <c r="OZZ35" s="254"/>
      <c r="PAA35" s="254"/>
      <c r="PAB35" s="254"/>
      <c r="PAC35" s="254"/>
      <c r="PAD35" s="254"/>
      <c r="PAE35" s="254"/>
      <c r="PAF35" s="254"/>
      <c r="PAG35" s="254"/>
      <c r="PAH35" s="254"/>
      <c r="PAI35" s="254"/>
      <c r="PAJ35" s="254"/>
      <c r="PAK35" s="254"/>
      <c r="PAL35" s="254"/>
      <c r="PAM35" s="254"/>
      <c r="PAN35" s="254"/>
      <c r="PAO35" s="254"/>
      <c r="PAP35" s="254"/>
      <c r="PAQ35" s="254"/>
      <c r="PAR35" s="254"/>
      <c r="PAS35" s="254"/>
      <c r="PAT35" s="254"/>
      <c r="PAU35" s="254"/>
      <c r="PAV35" s="254"/>
      <c r="PAW35" s="254"/>
      <c r="PAX35" s="254"/>
      <c r="PAY35" s="254"/>
      <c r="PAZ35" s="254"/>
      <c r="PBA35" s="254"/>
      <c r="PBB35" s="254"/>
      <c r="PBC35" s="254"/>
      <c r="PBD35" s="254"/>
      <c r="PBE35" s="254"/>
      <c r="PBF35" s="254"/>
      <c r="PBG35" s="254"/>
      <c r="PBH35" s="254"/>
      <c r="PBI35" s="254"/>
      <c r="PBJ35" s="254"/>
      <c r="PBK35" s="254"/>
      <c r="PBL35" s="254"/>
      <c r="PBM35" s="254"/>
      <c r="PBN35" s="254"/>
      <c r="PBO35" s="254"/>
      <c r="PBP35" s="254"/>
      <c r="PBQ35" s="254"/>
      <c r="PBR35" s="254"/>
      <c r="PBS35" s="254"/>
      <c r="PBT35" s="254"/>
      <c r="PBU35" s="254"/>
      <c r="PBV35" s="254"/>
      <c r="PBW35" s="254"/>
      <c r="PBX35" s="254"/>
      <c r="PBY35" s="254"/>
      <c r="PBZ35" s="254"/>
      <c r="PCA35" s="254"/>
      <c r="PCB35" s="254"/>
      <c r="PCC35" s="254"/>
      <c r="PCD35" s="254"/>
      <c r="PCE35" s="254"/>
      <c r="PCF35" s="254"/>
      <c r="PCG35" s="254"/>
      <c r="PCH35" s="254"/>
      <c r="PCI35" s="254"/>
      <c r="PCJ35" s="254"/>
      <c r="PCK35" s="254"/>
      <c r="PCL35" s="254"/>
      <c r="PCM35" s="254"/>
      <c r="PCN35" s="254"/>
      <c r="PCO35" s="254"/>
      <c r="PCP35" s="254"/>
      <c r="PCQ35" s="254"/>
      <c r="PCR35" s="254"/>
      <c r="PCS35" s="254"/>
      <c r="PCT35" s="254"/>
      <c r="PCU35" s="254"/>
      <c r="PCV35" s="254"/>
      <c r="PCW35" s="254"/>
      <c r="PCX35" s="254"/>
      <c r="PCY35" s="254"/>
      <c r="PCZ35" s="254"/>
      <c r="PDA35" s="254"/>
      <c r="PDB35" s="254"/>
      <c r="PDC35" s="254"/>
      <c r="PDD35" s="254"/>
      <c r="PDE35" s="254"/>
      <c r="PDF35" s="254"/>
      <c r="PDG35" s="254"/>
      <c r="PDH35" s="254"/>
      <c r="PDI35" s="254"/>
      <c r="PDJ35" s="254"/>
      <c r="PDK35" s="254"/>
      <c r="PDL35" s="254"/>
      <c r="PDM35" s="254"/>
      <c r="PDN35" s="254"/>
      <c r="PDO35" s="254"/>
      <c r="PDP35" s="254"/>
      <c r="PDQ35" s="254"/>
      <c r="PDR35" s="254"/>
      <c r="PDS35" s="254"/>
      <c r="PDT35" s="254"/>
      <c r="PDU35" s="254"/>
      <c r="PDV35" s="254"/>
      <c r="PDW35" s="254"/>
      <c r="PDX35" s="254"/>
      <c r="PDY35" s="254"/>
      <c r="PDZ35" s="254"/>
      <c r="PEA35" s="254"/>
      <c r="PEB35" s="254"/>
      <c r="PEC35" s="254"/>
      <c r="PED35" s="254"/>
      <c r="PEE35" s="254"/>
      <c r="PEF35" s="254"/>
      <c r="PEG35" s="254"/>
      <c r="PEH35" s="254"/>
      <c r="PEI35" s="254"/>
      <c r="PEJ35" s="254"/>
      <c r="PEK35" s="254"/>
      <c r="PEL35" s="254"/>
      <c r="PEM35" s="254"/>
      <c r="PEN35" s="254"/>
      <c r="PEO35" s="254"/>
      <c r="PEP35" s="254"/>
      <c r="PEQ35" s="254"/>
      <c r="PER35" s="254"/>
      <c r="PES35" s="254"/>
      <c r="PET35" s="254"/>
      <c r="PEU35" s="254"/>
      <c r="PEV35" s="254"/>
      <c r="PEW35" s="254"/>
      <c r="PEX35" s="254"/>
      <c r="PEY35" s="254"/>
      <c r="PEZ35" s="254"/>
      <c r="PFA35" s="254"/>
      <c r="PFB35" s="254"/>
      <c r="PFC35" s="254"/>
      <c r="PFD35" s="254"/>
      <c r="PFE35" s="254"/>
      <c r="PFF35" s="254"/>
      <c r="PFG35" s="254"/>
      <c r="PFH35" s="254"/>
      <c r="PFI35" s="254"/>
      <c r="PFJ35" s="254"/>
      <c r="PFK35" s="254"/>
      <c r="PFL35" s="254"/>
      <c r="PFM35" s="254"/>
      <c r="PFN35" s="254"/>
      <c r="PFO35" s="254"/>
      <c r="PFP35" s="254"/>
      <c r="PFQ35" s="254"/>
      <c r="PFR35" s="254"/>
      <c r="PFS35" s="254"/>
      <c r="PFT35" s="254"/>
      <c r="PFU35" s="254"/>
      <c r="PFV35" s="254"/>
      <c r="PFW35" s="254"/>
      <c r="PFX35" s="254"/>
      <c r="PFY35" s="254"/>
      <c r="PFZ35" s="254"/>
      <c r="PGA35" s="254"/>
      <c r="PGB35" s="254"/>
      <c r="PGC35" s="254"/>
      <c r="PGD35" s="254"/>
      <c r="PGE35" s="254"/>
      <c r="PGF35" s="254"/>
      <c r="PGG35" s="254"/>
      <c r="PGH35" s="254"/>
      <c r="PGI35" s="254"/>
      <c r="PGJ35" s="254"/>
      <c r="PGK35" s="254"/>
      <c r="PGL35" s="254"/>
      <c r="PGM35" s="254"/>
      <c r="PGN35" s="254"/>
      <c r="PGO35" s="254"/>
      <c r="PGP35" s="254"/>
      <c r="PGQ35" s="254"/>
      <c r="PGR35" s="254"/>
      <c r="PGS35" s="254"/>
      <c r="PGT35" s="254"/>
      <c r="PGU35" s="254"/>
      <c r="PGV35" s="254"/>
      <c r="PGW35" s="254"/>
      <c r="PGX35" s="254"/>
      <c r="PGY35" s="254"/>
      <c r="PGZ35" s="254"/>
      <c r="PHA35" s="254"/>
      <c r="PHB35" s="254"/>
      <c r="PHC35" s="254"/>
      <c r="PHD35" s="254"/>
      <c r="PHE35" s="254"/>
      <c r="PHF35" s="254"/>
      <c r="PHG35" s="254"/>
      <c r="PHH35" s="254"/>
      <c r="PHI35" s="254"/>
      <c r="PHJ35" s="254"/>
      <c r="PHK35" s="254"/>
      <c r="PHL35" s="254"/>
      <c r="PHM35" s="254"/>
      <c r="PHN35" s="254"/>
      <c r="PHO35" s="254"/>
      <c r="PHP35" s="254"/>
      <c r="PHQ35" s="254"/>
      <c r="PHR35" s="254"/>
      <c r="PHS35" s="254"/>
      <c r="PHT35" s="254"/>
      <c r="PHU35" s="254"/>
      <c r="PHV35" s="254"/>
      <c r="PHW35" s="254"/>
      <c r="PHX35" s="254"/>
      <c r="PHY35" s="254"/>
      <c r="PHZ35" s="254"/>
      <c r="PIA35" s="254"/>
      <c r="PIB35" s="254"/>
      <c r="PIC35" s="254"/>
      <c r="PID35" s="254"/>
      <c r="PIE35" s="254"/>
      <c r="PIF35" s="254"/>
      <c r="PIG35" s="254"/>
      <c r="PIH35" s="254"/>
      <c r="PII35" s="254"/>
      <c r="PIJ35" s="254"/>
      <c r="PIK35" s="254"/>
      <c r="PIL35" s="254"/>
      <c r="PIM35" s="254"/>
      <c r="PIN35" s="254"/>
      <c r="PIO35" s="254"/>
      <c r="PIP35" s="254"/>
      <c r="PIQ35" s="254"/>
      <c r="PIR35" s="254"/>
      <c r="PIS35" s="254"/>
      <c r="PIT35" s="254"/>
      <c r="PIU35" s="254"/>
      <c r="PIV35" s="254"/>
      <c r="PIW35" s="254"/>
      <c r="PIX35" s="254"/>
      <c r="PIY35" s="254"/>
      <c r="PIZ35" s="254"/>
      <c r="PJA35" s="254"/>
      <c r="PJB35" s="254"/>
      <c r="PJC35" s="254"/>
      <c r="PJD35" s="254"/>
      <c r="PJE35" s="254"/>
      <c r="PJF35" s="254"/>
      <c r="PJG35" s="254"/>
      <c r="PJH35" s="254"/>
      <c r="PJI35" s="254"/>
      <c r="PJJ35" s="254"/>
      <c r="PJK35" s="254"/>
      <c r="PJL35" s="254"/>
      <c r="PJM35" s="254"/>
      <c r="PJN35" s="254"/>
      <c r="PJO35" s="254"/>
      <c r="PJP35" s="254"/>
      <c r="PJQ35" s="254"/>
      <c r="PJR35" s="254"/>
      <c r="PJS35" s="254"/>
      <c r="PJT35" s="254"/>
      <c r="PJU35" s="254"/>
      <c r="PJV35" s="254"/>
      <c r="PJW35" s="254"/>
      <c r="PJX35" s="254"/>
      <c r="PJY35" s="254"/>
      <c r="PJZ35" s="254"/>
      <c r="PKA35" s="254"/>
      <c r="PKB35" s="254"/>
      <c r="PKC35" s="254"/>
      <c r="PKD35" s="254"/>
      <c r="PKE35" s="254"/>
      <c r="PKF35" s="254"/>
      <c r="PKG35" s="254"/>
      <c r="PKH35" s="254"/>
      <c r="PKI35" s="254"/>
      <c r="PKJ35" s="254"/>
      <c r="PKK35" s="254"/>
      <c r="PKL35" s="254"/>
      <c r="PKM35" s="254"/>
      <c r="PKN35" s="254"/>
      <c r="PKO35" s="254"/>
      <c r="PKP35" s="254"/>
      <c r="PKQ35" s="254"/>
      <c r="PKR35" s="254"/>
      <c r="PKS35" s="254"/>
      <c r="PKT35" s="254"/>
      <c r="PKU35" s="254"/>
      <c r="PKV35" s="254"/>
      <c r="PKW35" s="254"/>
      <c r="PKX35" s="254"/>
      <c r="PKY35" s="254"/>
      <c r="PKZ35" s="254"/>
      <c r="PLA35" s="254"/>
      <c r="PLB35" s="254"/>
      <c r="PLC35" s="254"/>
      <c r="PLD35" s="254"/>
      <c r="PLE35" s="254"/>
      <c r="PLF35" s="254"/>
      <c r="PLG35" s="254"/>
      <c r="PLH35" s="254"/>
      <c r="PLI35" s="254"/>
      <c r="PLJ35" s="254"/>
      <c r="PLK35" s="254"/>
      <c r="PLL35" s="254"/>
      <c r="PLM35" s="254"/>
      <c r="PLN35" s="254"/>
      <c r="PLO35" s="254"/>
      <c r="PLP35" s="254"/>
      <c r="PLQ35" s="254"/>
      <c r="PLR35" s="254"/>
      <c r="PLS35" s="254"/>
      <c r="PLT35" s="254"/>
      <c r="PLU35" s="254"/>
      <c r="PLV35" s="254"/>
      <c r="PLW35" s="254"/>
      <c r="PLX35" s="254"/>
      <c r="PLY35" s="254"/>
      <c r="PLZ35" s="254"/>
      <c r="PMA35" s="254"/>
      <c r="PMB35" s="254"/>
      <c r="PMC35" s="254"/>
      <c r="PMD35" s="254"/>
      <c r="PME35" s="254"/>
      <c r="PMF35" s="254"/>
      <c r="PMG35" s="254"/>
      <c r="PMH35" s="254"/>
      <c r="PMI35" s="254"/>
      <c r="PMJ35" s="254"/>
      <c r="PMK35" s="254"/>
      <c r="PML35" s="254"/>
      <c r="PMM35" s="254"/>
      <c r="PMN35" s="254"/>
      <c r="PMO35" s="254"/>
      <c r="PMP35" s="254"/>
      <c r="PMQ35" s="254"/>
      <c r="PMR35" s="254"/>
      <c r="PMS35" s="254"/>
      <c r="PMT35" s="254"/>
      <c r="PMU35" s="254"/>
      <c r="PMV35" s="254"/>
      <c r="PMW35" s="254"/>
      <c r="PMX35" s="254"/>
      <c r="PMY35" s="254"/>
      <c r="PMZ35" s="254"/>
      <c r="PNA35" s="254"/>
      <c r="PNB35" s="254"/>
      <c r="PNC35" s="254"/>
      <c r="PND35" s="254"/>
      <c r="PNE35" s="254"/>
      <c r="PNF35" s="254"/>
      <c r="PNG35" s="254"/>
      <c r="PNH35" s="254"/>
      <c r="PNI35" s="254"/>
      <c r="PNJ35" s="254"/>
      <c r="PNK35" s="254"/>
      <c r="PNL35" s="254"/>
      <c r="PNM35" s="254"/>
      <c r="PNN35" s="254"/>
      <c r="PNO35" s="254"/>
      <c r="PNP35" s="254"/>
      <c r="PNQ35" s="254"/>
      <c r="PNR35" s="254"/>
      <c r="PNS35" s="254"/>
      <c r="PNT35" s="254"/>
      <c r="PNU35" s="254"/>
      <c r="PNV35" s="254"/>
      <c r="PNW35" s="254"/>
      <c r="PNX35" s="254"/>
      <c r="PNY35" s="254"/>
      <c r="PNZ35" s="254"/>
      <c r="POA35" s="254"/>
      <c r="POB35" s="254"/>
      <c r="POC35" s="254"/>
      <c r="POD35" s="254"/>
      <c r="POE35" s="254"/>
      <c r="POF35" s="254"/>
      <c r="POG35" s="254"/>
      <c r="POH35" s="254"/>
      <c r="POI35" s="254"/>
      <c r="POJ35" s="254"/>
      <c r="POK35" s="254"/>
      <c r="POL35" s="254"/>
      <c r="POM35" s="254"/>
      <c r="PON35" s="254"/>
      <c r="POO35" s="254"/>
      <c r="POP35" s="254"/>
      <c r="POQ35" s="254"/>
      <c r="POR35" s="254"/>
      <c r="POS35" s="254"/>
      <c r="POT35" s="254"/>
      <c r="POU35" s="254"/>
      <c r="POV35" s="254"/>
      <c r="POW35" s="254"/>
      <c r="POX35" s="254"/>
      <c r="POY35" s="254"/>
      <c r="POZ35" s="254"/>
      <c r="PPA35" s="254"/>
      <c r="PPB35" s="254"/>
      <c r="PPC35" s="254"/>
      <c r="PPD35" s="254"/>
      <c r="PPE35" s="254"/>
      <c r="PPF35" s="254"/>
      <c r="PPG35" s="254"/>
      <c r="PPH35" s="254"/>
      <c r="PPI35" s="254"/>
      <c r="PPJ35" s="254"/>
      <c r="PPK35" s="254"/>
      <c r="PPL35" s="254"/>
      <c r="PPM35" s="254"/>
      <c r="PPN35" s="254"/>
      <c r="PPO35" s="254"/>
      <c r="PPP35" s="254"/>
      <c r="PPQ35" s="254"/>
      <c r="PPR35" s="254"/>
      <c r="PPS35" s="254"/>
      <c r="PPT35" s="254"/>
      <c r="PPU35" s="254"/>
      <c r="PPV35" s="254"/>
      <c r="PPW35" s="254"/>
      <c r="PPX35" s="254"/>
      <c r="PPY35" s="254"/>
      <c r="PPZ35" s="254"/>
      <c r="PQA35" s="254"/>
      <c r="PQB35" s="254"/>
      <c r="PQC35" s="254"/>
      <c r="PQD35" s="254"/>
      <c r="PQE35" s="254"/>
      <c r="PQF35" s="254"/>
      <c r="PQG35" s="254"/>
      <c r="PQH35" s="254"/>
      <c r="PQI35" s="254"/>
      <c r="PQJ35" s="254"/>
      <c r="PQK35" s="254"/>
      <c r="PQL35" s="254"/>
      <c r="PQM35" s="254"/>
      <c r="PQN35" s="254"/>
      <c r="PQO35" s="254"/>
      <c r="PQP35" s="254"/>
      <c r="PQQ35" s="254"/>
      <c r="PQR35" s="254"/>
      <c r="PQS35" s="254"/>
      <c r="PQT35" s="254"/>
      <c r="PQU35" s="254"/>
      <c r="PQV35" s="254"/>
      <c r="PQW35" s="254"/>
      <c r="PQX35" s="254"/>
      <c r="PQY35" s="254"/>
      <c r="PQZ35" s="254"/>
      <c r="PRA35" s="254"/>
      <c r="PRB35" s="254"/>
      <c r="PRC35" s="254"/>
      <c r="PRD35" s="254"/>
      <c r="PRE35" s="254"/>
      <c r="PRF35" s="254"/>
      <c r="PRG35" s="254"/>
      <c r="PRH35" s="254"/>
      <c r="PRI35" s="254"/>
      <c r="PRJ35" s="254"/>
      <c r="PRK35" s="254"/>
      <c r="PRL35" s="254"/>
      <c r="PRM35" s="254"/>
      <c r="PRN35" s="254"/>
      <c r="PRO35" s="254"/>
      <c r="PRP35" s="254"/>
      <c r="PRQ35" s="254"/>
      <c r="PRR35" s="254"/>
      <c r="PRS35" s="254"/>
      <c r="PRT35" s="254"/>
      <c r="PRU35" s="254"/>
      <c r="PRV35" s="254"/>
      <c r="PRW35" s="254"/>
      <c r="PRX35" s="254"/>
      <c r="PRY35" s="254"/>
      <c r="PRZ35" s="254"/>
      <c r="PSA35" s="254"/>
      <c r="PSB35" s="254"/>
      <c r="PSC35" s="254"/>
      <c r="PSD35" s="254"/>
      <c r="PSE35" s="254"/>
      <c r="PSF35" s="254"/>
      <c r="PSG35" s="254"/>
      <c r="PSH35" s="254"/>
      <c r="PSI35" s="254"/>
      <c r="PSJ35" s="254"/>
      <c r="PSK35" s="254"/>
      <c r="PSL35" s="254"/>
      <c r="PSM35" s="254"/>
      <c r="PSN35" s="254"/>
      <c r="PSO35" s="254"/>
      <c r="PSP35" s="254"/>
      <c r="PSQ35" s="254"/>
      <c r="PSR35" s="254"/>
      <c r="PSS35" s="254"/>
      <c r="PST35" s="254"/>
      <c r="PSU35" s="254"/>
      <c r="PSV35" s="254"/>
      <c r="PSW35" s="254"/>
      <c r="PSX35" s="254"/>
      <c r="PSY35" s="254"/>
      <c r="PSZ35" s="254"/>
      <c r="PTA35" s="254"/>
      <c r="PTB35" s="254"/>
      <c r="PTC35" s="254"/>
      <c r="PTD35" s="254"/>
      <c r="PTE35" s="254"/>
      <c r="PTF35" s="254"/>
      <c r="PTG35" s="254"/>
      <c r="PTH35" s="254"/>
      <c r="PTI35" s="254"/>
      <c r="PTJ35" s="254"/>
      <c r="PTK35" s="254"/>
      <c r="PTL35" s="254"/>
      <c r="PTM35" s="254"/>
      <c r="PTN35" s="254"/>
      <c r="PTO35" s="254"/>
      <c r="PTP35" s="254"/>
      <c r="PTQ35" s="254"/>
      <c r="PTR35" s="254"/>
      <c r="PTS35" s="254"/>
      <c r="PTT35" s="254"/>
      <c r="PTU35" s="254"/>
      <c r="PTV35" s="254"/>
      <c r="PTW35" s="254"/>
      <c r="PTX35" s="254"/>
      <c r="PTY35" s="254"/>
      <c r="PTZ35" s="254"/>
      <c r="PUA35" s="254"/>
      <c r="PUB35" s="254"/>
      <c r="PUC35" s="254"/>
      <c r="PUD35" s="254"/>
      <c r="PUE35" s="254"/>
      <c r="PUF35" s="254"/>
      <c r="PUG35" s="254"/>
      <c r="PUH35" s="254"/>
      <c r="PUI35" s="254"/>
      <c r="PUJ35" s="254"/>
      <c r="PUK35" s="254"/>
      <c r="PUL35" s="254"/>
      <c r="PUM35" s="254"/>
      <c r="PUN35" s="254"/>
      <c r="PUO35" s="254"/>
      <c r="PUP35" s="254"/>
      <c r="PUQ35" s="254"/>
      <c r="PUR35" s="254"/>
      <c r="PUS35" s="254"/>
      <c r="PUT35" s="254"/>
      <c r="PUU35" s="254"/>
      <c r="PUV35" s="254"/>
      <c r="PUW35" s="254"/>
      <c r="PUX35" s="254"/>
      <c r="PUY35" s="254"/>
      <c r="PUZ35" s="254"/>
      <c r="PVA35" s="254"/>
      <c r="PVB35" s="254"/>
      <c r="PVC35" s="254"/>
      <c r="PVD35" s="254"/>
      <c r="PVE35" s="254"/>
      <c r="PVF35" s="254"/>
      <c r="PVG35" s="254"/>
      <c r="PVH35" s="254"/>
      <c r="PVI35" s="254"/>
      <c r="PVJ35" s="254"/>
      <c r="PVK35" s="254"/>
      <c r="PVL35" s="254"/>
      <c r="PVM35" s="254"/>
      <c r="PVN35" s="254"/>
      <c r="PVO35" s="254"/>
      <c r="PVP35" s="254"/>
      <c r="PVQ35" s="254"/>
      <c r="PVR35" s="254"/>
      <c r="PVS35" s="254"/>
      <c r="PVT35" s="254"/>
      <c r="PVU35" s="254"/>
      <c r="PVV35" s="254"/>
      <c r="PVW35" s="254"/>
      <c r="PVX35" s="254"/>
      <c r="PVY35" s="254"/>
      <c r="PVZ35" s="254"/>
      <c r="PWA35" s="254"/>
      <c r="PWB35" s="254"/>
      <c r="PWC35" s="254"/>
      <c r="PWD35" s="254"/>
      <c r="PWE35" s="254"/>
      <c r="PWF35" s="254"/>
      <c r="PWG35" s="254"/>
      <c r="PWH35" s="254"/>
      <c r="PWI35" s="254"/>
      <c r="PWJ35" s="254"/>
      <c r="PWK35" s="254"/>
      <c r="PWL35" s="254"/>
      <c r="PWM35" s="254"/>
      <c r="PWN35" s="254"/>
      <c r="PWO35" s="254"/>
      <c r="PWP35" s="254"/>
      <c r="PWQ35" s="254"/>
      <c r="PWR35" s="254"/>
      <c r="PWS35" s="254"/>
      <c r="PWT35" s="254"/>
      <c r="PWU35" s="254"/>
      <c r="PWV35" s="254"/>
      <c r="PWW35" s="254"/>
      <c r="PWX35" s="254"/>
      <c r="PWY35" s="254"/>
      <c r="PWZ35" s="254"/>
      <c r="PXA35" s="254"/>
      <c r="PXB35" s="254"/>
      <c r="PXC35" s="254"/>
      <c r="PXD35" s="254"/>
      <c r="PXE35" s="254"/>
      <c r="PXF35" s="254"/>
      <c r="PXG35" s="254"/>
      <c r="PXH35" s="254"/>
      <c r="PXI35" s="254"/>
      <c r="PXJ35" s="254"/>
      <c r="PXK35" s="254"/>
      <c r="PXL35" s="254"/>
      <c r="PXM35" s="254"/>
      <c r="PXN35" s="254"/>
      <c r="PXO35" s="254"/>
      <c r="PXP35" s="254"/>
      <c r="PXQ35" s="254"/>
      <c r="PXR35" s="254"/>
      <c r="PXS35" s="254"/>
      <c r="PXT35" s="254"/>
      <c r="PXU35" s="254"/>
      <c r="PXV35" s="254"/>
      <c r="PXW35" s="254"/>
      <c r="PXX35" s="254"/>
      <c r="PXY35" s="254"/>
      <c r="PXZ35" s="254"/>
      <c r="PYA35" s="254"/>
      <c r="PYB35" s="254"/>
      <c r="PYC35" s="254"/>
      <c r="PYD35" s="254"/>
      <c r="PYE35" s="254"/>
      <c r="PYF35" s="254"/>
      <c r="PYG35" s="254"/>
      <c r="PYH35" s="254"/>
      <c r="PYI35" s="254"/>
      <c r="PYJ35" s="254"/>
      <c r="PYK35" s="254"/>
      <c r="PYL35" s="254"/>
      <c r="PYM35" s="254"/>
      <c r="PYN35" s="254"/>
      <c r="PYO35" s="254"/>
      <c r="PYP35" s="254"/>
      <c r="PYQ35" s="254"/>
      <c r="PYR35" s="254"/>
      <c r="PYS35" s="254"/>
      <c r="PYT35" s="254"/>
      <c r="PYU35" s="254"/>
      <c r="PYV35" s="254"/>
      <c r="PYW35" s="254"/>
      <c r="PYX35" s="254"/>
      <c r="PYY35" s="254"/>
      <c r="PYZ35" s="254"/>
      <c r="PZA35" s="254"/>
      <c r="PZB35" s="254"/>
      <c r="PZC35" s="254"/>
      <c r="PZD35" s="254"/>
      <c r="PZE35" s="254"/>
      <c r="PZF35" s="254"/>
      <c r="PZG35" s="254"/>
      <c r="PZH35" s="254"/>
      <c r="PZI35" s="254"/>
      <c r="PZJ35" s="254"/>
      <c r="PZK35" s="254"/>
      <c r="PZL35" s="254"/>
      <c r="PZM35" s="254"/>
      <c r="PZN35" s="254"/>
      <c r="PZO35" s="254"/>
      <c r="PZP35" s="254"/>
      <c r="PZQ35" s="254"/>
      <c r="PZR35" s="254"/>
      <c r="PZS35" s="254"/>
      <c r="PZT35" s="254"/>
      <c r="PZU35" s="254"/>
      <c r="PZV35" s="254"/>
      <c r="PZW35" s="254"/>
      <c r="PZX35" s="254"/>
      <c r="PZY35" s="254"/>
      <c r="PZZ35" s="254"/>
      <c r="QAA35" s="254"/>
      <c r="QAB35" s="254"/>
      <c r="QAC35" s="254"/>
      <c r="QAD35" s="254"/>
      <c r="QAE35" s="254"/>
      <c r="QAF35" s="254"/>
      <c r="QAG35" s="254"/>
      <c r="QAH35" s="254"/>
      <c r="QAI35" s="254"/>
      <c r="QAJ35" s="254"/>
      <c r="QAK35" s="254"/>
      <c r="QAL35" s="254"/>
      <c r="QAM35" s="254"/>
      <c r="QAN35" s="254"/>
      <c r="QAO35" s="254"/>
      <c r="QAP35" s="254"/>
      <c r="QAQ35" s="254"/>
      <c r="QAR35" s="254"/>
      <c r="QAS35" s="254"/>
      <c r="QAT35" s="254"/>
      <c r="QAU35" s="254"/>
      <c r="QAV35" s="254"/>
      <c r="QAW35" s="254"/>
      <c r="QAX35" s="254"/>
      <c r="QAY35" s="254"/>
      <c r="QAZ35" s="254"/>
      <c r="QBA35" s="254"/>
      <c r="QBB35" s="254"/>
      <c r="QBC35" s="254"/>
      <c r="QBD35" s="254"/>
      <c r="QBE35" s="254"/>
      <c r="QBF35" s="254"/>
      <c r="QBG35" s="254"/>
      <c r="QBH35" s="254"/>
      <c r="QBI35" s="254"/>
      <c r="QBJ35" s="254"/>
      <c r="QBK35" s="254"/>
      <c r="QBL35" s="254"/>
      <c r="QBM35" s="254"/>
      <c r="QBN35" s="254"/>
      <c r="QBO35" s="254"/>
      <c r="QBP35" s="254"/>
      <c r="QBQ35" s="254"/>
      <c r="QBR35" s="254"/>
      <c r="QBS35" s="254"/>
      <c r="QBT35" s="254"/>
      <c r="QBU35" s="254"/>
      <c r="QBV35" s="254"/>
      <c r="QBW35" s="254"/>
      <c r="QBX35" s="254"/>
      <c r="QBY35" s="254"/>
      <c r="QBZ35" s="254"/>
      <c r="QCA35" s="254"/>
      <c r="QCB35" s="254"/>
      <c r="QCC35" s="254"/>
      <c r="QCD35" s="254"/>
      <c r="QCE35" s="254"/>
      <c r="QCF35" s="254"/>
      <c r="QCG35" s="254"/>
      <c r="QCH35" s="254"/>
      <c r="QCI35" s="254"/>
      <c r="QCJ35" s="254"/>
      <c r="QCK35" s="254"/>
      <c r="QCL35" s="254"/>
      <c r="QCM35" s="254"/>
      <c r="QCN35" s="254"/>
      <c r="QCO35" s="254"/>
      <c r="QCP35" s="254"/>
      <c r="QCQ35" s="254"/>
      <c r="QCR35" s="254"/>
      <c r="QCS35" s="254"/>
      <c r="QCT35" s="254"/>
      <c r="QCU35" s="254"/>
      <c r="QCV35" s="254"/>
      <c r="QCW35" s="254"/>
      <c r="QCX35" s="254"/>
      <c r="QCY35" s="254"/>
      <c r="QCZ35" s="254"/>
      <c r="QDA35" s="254"/>
      <c r="QDB35" s="254"/>
      <c r="QDC35" s="254"/>
      <c r="QDD35" s="254"/>
      <c r="QDE35" s="254"/>
      <c r="QDF35" s="254"/>
      <c r="QDG35" s="254"/>
      <c r="QDH35" s="254"/>
      <c r="QDI35" s="254"/>
      <c r="QDJ35" s="254"/>
      <c r="QDK35" s="254"/>
      <c r="QDL35" s="254"/>
      <c r="QDM35" s="254"/>
      <c r="QDN35" s="254"/>
      <c r="QDO35" s="254"/>
      <c r="QDP35" s="254"/>
      <c r="QDQ35" s="254"/>
      <c r="QDR35" s="254"/>
      <c r="QDS35" s="254"/>
      <c r="QDT35" s="254"/>
      <c r="QDU35" s="254"/>
      <c r="QDV35" s="254"/>
      <c r="QDW35" s="254"/>
      <c r="QDX35" s="254"/>
      <c r="QDY35" s="254"/>
      <c r="QDZ35" s="254"/>
      <c r="QEA35" s="254"/>
      <c r="QEB35" s="254"/>
      <c r="QEC35" s="254"/>
      <c r="QED35" s="254"/>
      <c r="QEE35" s="254"/>
      <c r="QEF35" s="254"/>
      <c r="QEG35" s="254"/>
      <c r="QEH35" s="254"/>
      <c r="QEI35" s="254"/>
      <c r="QEJ35" s="254"/>
      <c r="QEK35" s="254"/>
      <c r="QEL35" s="254"/>
      <c r="QEM35" s="254"/>
      <c r="QEN35" s="254"/>
      <c r="QEO35" s="254"/>
      <c r="QEP35" s="254"/>
      <c r="QEQ35" s="254"/>
      <c r="QER35" s="254"/>
      <c r="QES35" s="254"/>
      <c r="QET35" s="254"/>
      <c r="QEU35" s="254"/>
      <c r="QEV35" s="254"/>
      <c r="QEW35" s="254"/>
      <c r="QEX35" s="254"/>
      <c r="QEY35" s="254"/>
      <c r="QEZ35" s="254"/>
      <c r="QFA35" s="254"/>
      <c r="QFB35" s="254"/>
      <c r="QFC35" s="254"/>
      <c r="QFD35" s="254"/>
      <c r="QFE35" s="254"/>
      <c r="QFF35" s="254"/>
      <c r="QFG35" s="254"/>
      <c r="QFH35" s="254"/>
      <c r="QFI35" s="254"/>
      <c r="QFJ35" s="254"/>
      <c r="QFK35" s="254"/>
      <c r="QFL35" s="254"/>
      <c r="QFM35" s="254"/>
      <c r="QFN35" s="254"/>
      <c r="QFO35" s="254"/>
      <c r="QFP35" s="254"/>
      <c r="QFQ35" s="254"/>
      <c r="QFR35" s="254"/>
      <c r="QFS35" s="254"/>
      <c r="QFT35" s="254"/>
      <c r="QFU35" s="254"/>
      <c r="QFV35" s="254"/>
      <c r="QFW35" s="254"/>
      <c r="QFX35" s="254"/>
      <c r="QFY35" s="254"/>
      <c r="QFZ35" s="254"/>
      <c r="QGA35" s="254"/>
      <c r="QGB35" s="254"/>
      <c r="QGC35" s="254"/>
      <c r="QGD35" s="254"/>
      <c r="QGE35" s="254"/>
      <c r="QGF35" s="254"/>
      <c r="QGG35" s="254"/>
      <c r="QGH35" s="254"/>
      <c r="QGI35" s="254"/>
      <c r="QGJ35" s="254"/>
      <c r="QGK35" s="254"/>
      <c r="QGL35" s="254"/>
      <c r="QGM35" s="254"/>
      <c r="QGN35" s="254"/>
      <c r="QGO35" s="254"/>
      <c r="QGP35" s="254"/>
      <c r="QGQ35" s="254"/>
      <c r="QGR35" s="254"/>
      <c r="QGS35" s="254"/>
      <c r="QGT35" s="254"/>
      <c r="QGU35" s="254"/>
      <c r="QGV35" s="254"/>
      <c r="QGW35" s="254"/>
      <c r="QGX35" s="254"/>
      <c r="QGY35" s="254"/>
      <c r="QGZ35" s="254"/>
      <c r="QHA35" s="254"/>
      <c r="QHB35" s="254"/>
      <c r="QHC35" s="254"/>
      <c r="QHD35" s="254"/>
      <c r="QHE35" s="254"/>
      <c r="QHF35" s="254"/>
      <c r="QHG35" s="254"/>
      <c r="QHH35" s="254"/>
      <c r="QHI35" s="254"/>
      <c r="QHJ35" s="254"/>
      <c r="QHK35" s="254"/>
      <c r="QHL35" s="254"/>
      <c r="QHM35" s="254"/>
      <c r="QHN35" s="254"/>
      <c r="QHO35" s="254"/>
      <c r="QHP35" s="254"/>
      <c r="QHQ35" s="254"/>
      <c r="QHR35" s="254"/>
      <c r="QHS35" s="254"/>
      <c r="QHT35" s="254"/>
      <c r="QHU35" s="254"/>
      <c r="QHV35" s="254"/>
      <c r="QHW35" s="254"/>
      <c r="QHX35" s="254"/>
      <c r="QHY35" s="254"/>
      <c r="QHZ35" s="254"/>
      <c r="QIA35" s="254"/>
      <c r="QIB35" s="254"/>
      <c r="QIC35" s="254"/>
      <c r="QID35" s="254"/>
      <c r="QIE35" s="254"/>
      <c r="QIF35" s="254"/>
      <c r="QIG35" s="254"/>
      <c r="QIH35" s="254"/>
      <c r="QII35" s="254"/>
      <c r="QIJ35" s="254"/>
      <c r="QIK35" s="254"/>
      <c r="QIL35" s="254"/>
      <c r="QIM35" s="254"/>
      <c r="QIN35" s="254"/>
      <c r="QIO35" s="254"/>
      <c r="QIP35" s="254"/>
      <c r="QIQ35" s="254"/>
      <c r="QIR35" s="254"/>
      <c r="QIS35" s="254"/>
      <c r="QIT35" s="254"/>
      <c r="QIU35" s="254"/>
      <c r="QIV35" s="254"/>
      <c r="QIW35" s="254"/>
      <c r="QIX35" s="254"/>
      <c r="QIY35" s="254"/>
      <c r="QIZ35" s="254"/>
      <c r="QJA35" s="254"/>
      <c r="QJB35" s="254"/>
      <c r="QJC35" s="254"/>
      <c r="QJD35" s="254"/>
      <c r="QJE35" s="254"/>
      <c r="QJF35" s="254"/>
      <c r="QJG35" s="254"/>
      <c r="QJH35" s="254"/>
      <c r="QJI35" s="254"/>
      <c r="QJJ35" s="254"/>
      <c r="QJK35" s="254"/>
      <c r="QJL35" s="254"/>
      <c r="QJM35" s="254"/>
      <c r="QJN35" s="254"/>
      <c r="QJO35" s="254"/>
      <c r="QJP35" s="254"/>
      <c r="QJQ35" s="254"/>
      <c r="QJR35" s="254"/>
      <c r="QJS35" s="254"/>
      <c r="QJT35" s="254"/>
      <c r="QJU35" s="254"/>
      <c r="QJV35" s="254"/>
      <c r="QJW35" s="254"/>
      <c r="QJX35" s="254"/>
      <c r="QJY35" s="254"/>
      <c r="QJZ35" s="254"/>
      <c r="QKA35" s="254"/>
      <c r="QKB35" s="254"/>
      <c r="QKC35" s="254"/>
      <c r="QKD35" s="254"/>
      <c r="QKE35" s="254"/>
      <c r="QKF35" s="254"/>
      <c r="QKG35" s="254"/>
      <c r="QKH35" s="254"/>
      <c r="QKI35" s="254"/>
      <c r="QKJ35" s="254"/>
      <c r="QKK35" s="254"/>
      <c r="QKL35" s="254"/>
      <c r="QKM35" s="254"/>
      <c r="QKN35" s="254"/>
      <c r="QKO35" s="254"/>
      <c r="QKP35" s="254"/>
      <c r="QKQ35" s="254"/>
      <c r="QKR35" s="254"/>
      <c r="QKS35" s="254"/>
      <c r="QKT35" s="254"/>
      <c r="QKU35" s="254"/>
      <c r="QKV35" s="254"/>
      <c r="QKW35" s="254"/>
      <c r="QKX35" s="254"/>
      <c r="QKY35" s="254"/>
      <c r="QKZ35" s="254"/>
      <c r="QLA35" s="254"/>
      <c r="QLB35" s="254"/>
      <c r="QLC35" s="254"/>
      <c r="QLD35" s="254"/>
      <c r="QLE35" s="254"/>
      <c r="QLF35" s="254"/>
      <c r="QLG35" s="254"/>
      <c r="QLH35" s="254"/>
      <c r="QLI35" s="254"/>
      <c r="QLJ35" s="254"/>
      <c r="QLK35" s="254"/>
      <c r="QLL35" s="254"/>
      <c r="QLM35" s="254"/>
      <c r="QLN35" s="254"/>
      <c r="QLO35" s="254"/>
      <c r="QLP35" s="254"/>
      <c r="QLQ35" s="254"/>
      <c r="QLR35" s="254"/>
      <c r="QLS35" s="254"/>
      <c r="QLT35" s="254"/>
      <c r="QLU35" s="254"/>
      <c r="QLV35" s="254"/>
      <c r="QLW35" s="254"/>
      <c r="QLX35" s="254"/>
      <c r="QLY35" s="254"/>
      <c r="QLZ35" s="254"/>
      <c r="QMA35" s="254"/>
      <c r="QMB35" s="254"/>
      <c r="QMC35" s="254"/>
      <c r="QMD35" s="254"/>
      <c r="QME35" s="254"/>
      <c r="QMF35" s="254"/>
      <c r="QMG35" s="254"/>
      <c r="QMH35" s="254"/>
      <c r="QMI35" s="254"/>
      <c r="QMJ35" s="254"/>
      <c r="QMK35" s="254"/>
      <c r="QML35" s="254"/>
      <c r="QMM35" s="254"/>
      <c r="QMN35" s="254"/>
      <c r="QMO35" s="254"/>
      <c r="QMP35" s="254"/>
      <c r="QMQ35" s="254"/>
      <c r="QMR35" s="254"/>
      <c r="QMS35" s="254"/>
      <c r="QMT35" s="254"/>
      <c r="QMU35" s="254"/>
      <c r="QMV35" s="254"/>
      <c r="QMW35" s="254"/>
      <c r="QMX35" s="254"/>
      <c r="QMY35" s="254"/>
      <c r="QMZ35" s="254"/>
      <c r="QNA35" s="254"/>
      <c r="QNB35" s="254"/>
      <c r="QNC35" s="254"/>
      <c r="QND35" s="254"/>
      <c r="QNE35" s="254"/>
      <c r="QNF35" s="254"/>
      <c r="QNG35" s="254"/>
      <c r="QNH35" s="254"/>
      <c r="QNI35" s="254"/>
      <c r="QNJ35" s="254"/>
      <c r="QNK35" s="254"/>
      <c r="QNL35" s="254"/>
      <c r="QNM35" s="254"/>
      <c r="QNN35" s="254"/>
      <c r="QNO35" s="254"/>
      <c r="QNP35" s="254"/>
      <c r="QNQ35" s="254"/>
      <c r="QNR35" s="254"/>
      <c r="QNS35" s="254"/>
      <c r="QNT35" s="254"/>
      <c r="QNU35" s="254"/>
      <c r="QNV35" s="254"/>
      <c r="QNW35" s="254"/>
      <c r="QNX35" s="254"/>
      <c r="QNY35" s="254"/>
      <c r="QNZ35" s="254"/>
      <c r="QOA35" s="254"/>
      <c r="QOB35" s="254"/>
      <c r="QOC35" s="254"/>
      <c r="QOD35" s="254"/>
      <c r="QOE35" s="254"/>
      <c r="QOF35" s="254"/>
      <c r="QOG35" s="254"/>
      <c r="QOH35" s="254"/>
      <c r="QOI35" s="254"/>
      <c r="QOJ35" s="254"/>
      <c r="QOK35" s="254"/>
      <c r="QOL35" s="254"/>
      <c r="QOM35" s="254"/>
      <c r="QON35" s="254"/>
      <c r="QOO35" s="254"/>
      <c r="QOP35" s="254"/>
      <c r="QOQ35" s="254"/>
      <c r="QOR35" s="254"/>
      <c r="QOS35" s="254"/>
      <c r="QOT35" s="254"/>
      <c r="QOU35" s="254"/>
      <c r="QOV35" s="254"/>
      <c r="QOW35" s="254"/>
      <c r="QOX35" s="254"/>
      <c r="QOY35" s="254"/>
      <c r="QOZ35" s="254"/>
      <c r="QPA35" s="254"/>
      <c r="QPB35" s="254"/>
      <c r="QPC35" s="254"/>
      <c r="QPD35" s="254"/>
      <c r="QPE35" s="254"/>
      <c r="QPF35" s="254"/>
      <c r="QPG35" s="254"/>
      <c r="QPH35" s="254"/>
      <c r="QPI35" s="254"/>
      <c r="QPJ35" s="254"/>
      <c r="QPK35" s="254"/>
      <c r="QPL35" s="254"/>
      <c r="QPM35" s="254"/>
      <c r="QPN35" s="254"/>
      <c r="QPO35" s="254"/>
      <c r="QPP35" s="254"/>
      <c r="QPQ35" s="254"/>
      <c r="QPR35" s="254"/>
      <c r="QPS35" s="254"/>
      <c r="QPT35" s="254"/>
      <c r="QPU35" s="254"/>
      <c r="QPV35" s="254"/>
      <c r="QPW35" s="254"/>
      <c r="QPX35" s="254"/>
      <c r="QPY35" s="254"/>
      <c r="QPZ35" s="254"/>
      <c r="QQA35" s="254"/>
      <c r="QQB35" s="254"/>
      <c r="QQC35" s="254"/>
      <c r="QQD35" s="254"/>
      <c r="QQE35" s="254"/>
      <c r="QQF35" s="254"/>
      <c r="QQG35" s="254"/>
      <c r="QQH35" s="254"/>
      <c r="QQI35" s="254"/>
      <c r="QQJ35" s="254"/>
      <c r="QQK35" s="254"/>
      <c r="QQL35" s="254"/>
      <c r="QQM35" s="254"/>
      <c r="QQN35" s="254"/>
      <c r="QQO35" s="254"/>
      <c r="QQP35" s="254"/>
      <c r="QQQ35" s="254"/>
      <c r="QQR35" s="254"/>
      <c r="QQS35" s="254"/>
      <c r="QQT35" s="254"/>
      <c r="QQU35" s="254"/>
      <c r="QQV35" s="254"/>
      <c r="QQW35" s="254"/>
      <c r="QQX35" s="254"/>
      <c r="QQY35" s="254"/>
      <c r="QQZ35" s="254"/>
      <c r="QRA35" s="254"/>
      <c r="QRB35" s="254"/>
      <c r="QRC35" s="254"/>
      <c r="QRD35" s="254"/>
      <c r="QRE35" s="254"/>
      <c r="QRF35" s="254"/>
      <c r="QRG35" s="254"/>
      <c r="QRH35" s="254"/>
      <c r="QRI35" s="254"/>
      <c r="QRJ35" s="254"/>
      <c r="QRK35" s="254"/>
      <c r="QRL35" s="254"/>
      <c r="QRM35" s="254"/>
      <c r="QRN35" s="254"/>
      <c r="QRO35" s="254"/>
      <c r="QRP35" s="254"/>
      <c r="QRQ35" s="254"/>
      <c r="QRR35" s="254"/>
      <c r="QRS35" s="254"/>
      <c r="QRT35" s="254"/>
      <c r="QRU35" s="254"/>
      <c r="QRV35" s="254"/>
      <c r="QRW35" s="254"/>
      <c r="QRX35" s="254"/>
      <c r="QRY35" s="254"/>
      <c r="QRZ35" s="254"/>
      <c r="QSA35" s="254"/>
      <c r="QSB35" s="254"/>
      <c r="QSC35" s="254"/>
      <c r="QSD35" s="254"/>
      <c r="QSE35" s="254"/>
      <c r="QSF35" s="254"/>
      <c r="QSG35" s="254"/>
      <c r="QSH35" s="254"/>
      <c r="QSI35" s="254"/>
      <c r="QSJ35" s="254"/>
      <c r="QSK35" s="254"/>
      <c r="QSL35" s="254"/>
      <c r="QSM35" s="254"/>
      <c r="QSN35" s="254"/>
      <c r="QSO35" s="254"/>
      <c r="QSP35" s="254"/>
      <c r="QSQ35" s="254"/>
      <c r="QSR35" s="254"/>
      <c r="QSS35" s="254"/>
      <c r="QST35" s="254"/>
      <c r="QSU35" s="254"/>
      <c r="QSV35" s="254"/>
      <c r="QSW35" s="254"/>
      <c r="QSX35" s="254"/>
      <c r="QSY35" s="254"/>
      <c r="QSZ35" s="254"/>
      <c r="QTA35" s="254"/>
      <c r="QTB35" s="254"/>
      <c r="QTC35" s="254"/>
      <c r="QTD35" s="254"/>
      <c r="QTE35" s="254"/>
      <c r="QTF35" s="254"/>
      <c r="QTG35" s="254"/>
      <c r="QTH35" s="254"/>
      <c r="QTI35" s="254"/>
      <c r="QTJ35" s="254"/>
      <c r="QTK35" s="254"/>
      <c r="QTL35" s="254"/>
      <c r="QTM35" s="254"/>
      <c r="QTN35" s="254"/>
      <c r="QTO35" s="254"/>
      <c r="QTP35" s="254"/>
      <c r="QTQ35" s="254"/>
      <c r="QTR35" s="254"/>
      <c r="QTS35" s="254"/>
      <c r="QTT35" s="254"/>
      <c r="QTU35" s="254"/>
      <c r="QTV35" s="254"/>
      <c r="QTW35" s="254"/>
      <c r="QTX35" s="254"/>
      <c r="QTY35" s="254"/>
      <c r="QTZ35" s="254"/>
      <c r="QUA35" s="254"/>
      <c r="QUB35" s="254"/>
      <c r="QUC35" s="254"/>
      <c r="QUD35" s="254"/>
      <c r="QUE35" s="254"/>
      <c r="QUF35" s="254"/>
      <c r="QUG35" s="254"/>
      <c r="QUH35" s="254"/>
      <c r="QUI35" s="254"/>
      <c r="QUJ35" s="254"/>
      <c r="QUK35" s="254"/>
      <c r="QUL35" s="254"/>
      <c r="QUM35" s="254"/>
      <c r="QUN35" s="254"/>
      <c r="QUO35" s="254"/>
      <c r="QUP35" s="254"/>
      <c r="QUQ35" s="254"/>
      <c r="QUR35" s="254"/>
      <c r="QUS35" s="254"/>
      <c r="QUT35" s="254"/>
      <c r="QUU35" s="254"/>
      <c r="QUV35" s="254"/>
      <c r="QUW35" s="254"/>
      <c r="QUX35" s="254"/>
      <c r="QUY35" s="254"/>
      <c r="QUZ35" s="254"/>
      <c r="QVA35" s="254"/>
      <c r="QVB35" s="254"/>
      <c r="QVC35" s="254"/>
      <c r="QVD35" s="254"/>
      <c r="QVE35" s="254"/>
      <c r="QVF35" s="254"/>
      <c r="QVG35" s="254"/>
      <c r="QVH35" s="254"/>
      <c r="QVI35" s="254"/>
      <c r="QVJ35" s="254"/>
      <c r="QVK35" s="254"/>
      <c r="QVL35" s="254"/>
      <c r="QVM35" s="254"/>
      <c r="QVN35" s="254"/>
      <c r="QVO35" s="254"/>
      <c r="QVP35" s="254"/>
      <c r="QVQ35" s="254"/>
      <c r="QVR35" s="254"/>
      <c r="QVS35" s="254"/>
      <c r="QVT35" s="254"/>
      <c r="QVU35" s="254"/>
      <c r="QVV35" s="254"/>
      <c r="QVW35" s="254"/>
      <c r="QVX35" s="254"/>
      <c r="QVY35" s="254"/>
      <c r="QVZ35" s="254"/>
      <c r="QWA35" s="254"/>
      <c r="QWB35" s="254"/>
      <c r="QWC35" s="254"/>
      <c r="QWD35" s="254"/>
      <c r="QWE35" s="254"/>
      <c r="QWF35" s="254"/>
      <c r="QWG35" s="254"/>
      <c r="QWH35" s="254"/>
      <c r="QWI35" s="254"/>
      <c r="QWJ35" s="254"/>
      <c r="QWK35" s="254"/>
      <c r="QWL35" s="254"/>
      <c r="QWM35" s="254"/>
      <c r="QWN35" s="254"/>
      <c r="QWO35" s="254"/>
      <c r="QWP35" s="254"/>
      <c r="QWQ35" s="254"/>
      <c r="QWR35" s="254"/>
      <c r="QWS35" s="254"/>
      <c r="QWT35" s="254"/>
      <c r="QWU35" s="254"/>
      <c r="QWV35" s="254"/>
      <c r="QWW35" s="254"/>
      <c r="QWX35" s="254"/>
      <c r="QWY35" s="254"/>
      <c r="QWZ35" s="254"/>
      <c r="QXA35" s="254"/>
      <c r="QXB35" s="254"/>
      <c r="QXC35" s="254"/>
      <c r="QXD35" s="254"/>
      <c r="QXE35" s="254"/>
      <c r="QXF35" s="254"/>
      <c r="QXG35" s="254"/>
      <c r="QXH35" s="254"/>
      <c r="QXI35" s="254"/>
      <c r="QXJ35" s="254"/>
      <c r="QXK35" s="254"/>
      <c r="QXL35" s="254"/>
      <c r="QXM35" s="254"/>
      <c r="QXN35" s="254"/>
      <c r="QXO35" s="254"/>
      <c r="QXP35" s="254"/>
      <c r="QXQ35" s="254"/>
      <c r="QXR35" s="254"/>
      <c r="QXS35" s="254"/>
      <c r="QXT35" s="254"/>
      <c r="QXU35" s="254"/>
      <c r="QXV35" s="254"/>
      <c r="QXW35" s="254"/>
      <c r="QXX35" s="254"/>
      <c r="QXY35" s="254"/>
      <c r="QXZ35" s="254"/>
      <c r="QYA35" s="254"/>
      <c r="QYB35" s="254"/>
      <c r="QYC35" s="254"/>
      <c r="QYD35" s="254"/>
      <c r="QYE35" s="254"/>
      <c r="QYF35" s="254"/>
      <c r="QYG35" s="254"/>
      <c r="QYH35" s="254"/>
      <c r="QYI35" s="254"/>
      <c r="QYJ35" s="254"/>
      <c r="QYK35" s="254"/>
      <c r="QYL35" s="254"/>
      <c r="QYM35" s="254"/>
      <c r="QYN35" s="254"/>
      <c r="QYO35" s="254"/>
      <c r="QYP35" s="254"/>
      <c r="QYQ35" s="254"/>
      <c r="QYR35" s="254"/>
      <c r="QYS35" s="254"/>
      <c r="QYT35" s="254"/>
      <c r="QYU35" s="254"/>
      <c r="QYV35" s="254"/>
      <c r="QYW35" s="254"/>
      <c r="QYX35" s="254"/>
      <c r="QYY35" s="254"/>
      <c r="QYZ35" s="254"/>
      <c r="QZA35" s="254"/>
      <c r="QZB35" s="254"/>
      <c r="QZC35" s="254"/>
      <c r="QZD35" s="254"/>
      <c r="QZE35" s="254"/>
      <c r="QZF35" s="254"/>
      <c r="QZG35" s="254"/>
      <c r="QZH35" s="254"/>
      <c r="QZI35" s="254"/>
      <c r="QZJ35" s="254"/>
      <c r="QZK35" s="254"/>
      <c r="QZL35" s="254"/>
      <c r="QZM35" s="254"/>
      <c r="QZN35" s="254"/>
      <c r="QZO35" s="254"/>
      <c r="QZP35" s="254"/>
      <c r="QZQ35" s="254"/>
      <c r="QZR35" s="254"/>
      <c r="QZS35" s="254"/>
      <c r="QZT35" s="254"/>
      <c r="QZU35" s="254"/>
      <c r="QZV35" s="254"/>
      <c r="QZW35" s="254"/>
      <c r="QZX35" s="254"/>
      <c r="QZY35" s="254"/>
      <c r="QZZ35" s="254"/>
      <c r="RAA35" s="254"/>
      <c r="RAB35" s="254"/>
      <c r="RAC35" s="254"/>
      <c r="RAD35" s="254"/>
      <c r="RAE35" s="254"/>
      <c r="RAF35" s="254"/>
      <c r="RAG35" s="254"/>
      <c r="RAH35" s="254"/>
      <c r="RAI35" s="254"/>
      <c r="RAJ35" s="254"/>
      <c r="RAK35" s="254"/>
      <c r="RAL35" s="254"/>
      <c r="RAM35" s="254"/>
      <c r="RAN35" s="254"/>
      <c r="RAO35" s="254"/>
      <c r="RAP35" s="254"/>
      <c r="RAQ35" s="254"/>
      <c r="RAR35" s="254"/>
      <c r="RAS35" s="254"/>
      <c r="RAT35" s="254"/>
      <c r="RAU35" s="254"/>
      <c r="RAV35" s="254"/>
      <c r="RAW35" s="254"/>
      <c r="RAX35" s="254"/>
      <c r="RAY35" s="254"/>
      <c r="RAZ35" s="254"/>
      <c r="RBA35" s="254"/>
      <c r="RBB35" s="254"/>
      <c r="RBC35" s="254"/>
      <c r="RBD35" s="254"/>
      <c r="RBE35" s="254"/>
      <c r="RBF35" s="254"/>
      <c r="RBG35" s="254"/>
      <c r="RBH35" s="254"/>
      <c r="RBI35" s="254"/>
      <c r="RBJ35" s="254"/>
      <c r="RBK35" s="254"/>
      <c r="RBL35" s="254"/>
      <c r="RBM35" s="254"/>
      <c r="RBN35" s="254"/>
      <c r="RBO35" s="254"/>
      <c r="RBP35" s="254"/>
      <c r="RBQ35" s="254"/>
      <c r="RBR35" s="254"/>
      <c r="RBS35" s="254"/>
      <c r="RBT35" s="254"/>
      <c r="RBU35" s="254"/>
      <c r="RBV35" s="254"/>
      <c r="RBW35" s="254"/>
      <c r="RBX35" s="254"/>
      <c r="RBY35" s="254"/>
      <c r="RBZ35" s="254"/>
      <c r="RCA35" s="254"/>
      <c r="RCB35" s="254"/>
      <c r="RCC35" s="254"/>
      <c r="RCD35" s="254"/>
      <c r="RCE35" s="254"/>
      <c r="RCF35" s="254"/>
      <c r="RCG35" s="254"/>
      <c r="RCH35" s="254"/>
      <c r="RCI35" s="254"/>
      <c r="RCJ35" s="254"/>
      <c r="RCK35" s="254"/>
      <c r="RCL35" s="254"/>
      <c r="RCM35" s="254"/>
      <c r="RCN35" s="254"/>
      <c r="RCO35" s="254"/>
      <c r="RCP35" s="254"/>
      <c r="RCQ35" s="254"/>
      <c r="RCR35" s="254"/>
      <c r="RCS35" s="254"/>
      <c r="RCT35" s="254"/>
      <c r="RCU35" s="254"/>
      <c r="RCV35" s="254"/>
      <c r="RCW35" s="254"/>
      <c r="RCX35" s="254"/>
      <c r="RCY35" s="254"/>
      <c r="RCZ35" s="254"/>
      <c r="RDA35" s="254"/>
      <c r="RDB35" s="254"/>
      <c r="RDC35" s="254"/>
      <c r="RDD35" s="254"/>
      <c r="RDE35" s="254"/>
      <c r="RDF35" s="254"/>
      <c r="RDG35" s="254"/>
      <c r="RDH35" s="254"/>
      <c r="RDI35" s="254"/>
      <c r="RDJ35" s="254"/>
      <c r="RDK35" s="254"/>
      <c r="RDL35" s="254"/>
      <c r="RDM35" s="254"/>
      <c r="RDN35" s="254"/>
      <c r="RDO35" s="254"/>
      <c r="RDP35" s="254"/>
      <c r="RDQ35" s="254"/>
      <c r="RDR35" s="254"/>
      <c r="RDS35" s="254"/>
      <c r="RDT35" s="254"/>
      <c r="RDU35" s="254"/>
      <c r="RDV35" s="254"/>
      <c r="RDW35" s="254"/>
      <c r="RDX35" s="254"/>
      <c r="RDY35" s="254"/>
      <c r="RDZ35" s="254"/>
      <c r="REA35" s="254"/>
      <c r="REB35" s="254"/>
      <c r="REC35" s="254"/>
      <c r="RED35" s="254"/>
      <c r="REE35" s="254"/>
      <c r="REF35" s="254"/>
      <c r="REG35" s="254"/>
      <c r="REH35" s="254"/>
      <c r="REI35" s="254"/>
      <c r="REJ35" s="254"/>
      <c r="REK35" s="254"/>
      <c r="REL35" s="254"/>
      <c r="REM35" s="254"/>
      <c r="REN35" s="254"/>
      <c r="REO35" s="254"/>
      <c r="REP35" s="254"/>
      <c r="REQ35" s="254"/>
      <c r="RER35" s="254"/>
      <c r="RES35" s="254"/>
      <c r="RET35" s="254"/>
      <c r="REU35" s="254"/>
      <c r="REV35" s="254"/>
      <c r="REW35" s="254"/>
      <c r="REX35" s="254"/>
      <c r="REY35" s="254"/>
      <c r="REZ35" s="254"/>
      <c r="RFA35" s="254"/>
      <c r="RFB35" s="254"/>
      <c r="RFC35" s="254"/>
      <c r="RFD35" s="254"/>
      <c r="RFE35" s="254"/>
      <c r="RFF35" s="254"/>
      <c r="RFG35" s="254"/>
      <c r="RFH35" s="254"/>
      <c r="RFI35" s="254"/>
      <c r="RFJ35" s="254"/>
      <c r="RFK35" s="254"/>
      <c r="RFL35" s="254"/>
      <c r="RFM35" s="254"/>
      <c r="RFN35" s="254"/>
      <c r="RFO35" s="254"/>
      <c r="RFP35" s="254"/>
      <c r="RFQ35" s="254"/>
      <c r="RFR35" s="254"/>
      <c r="RFS35" s="254"/>
      <c r="RFT35" s="254"/>
      <c r="RFU35" s="254"/>
      <c r="RFV35" s="254"/>
      <c r="RFW35" s="254"/>
      <c r="RFX35" s="254"/>
      <c r="RFY35" s="254"/>
      <c r="RFZ35" s="254"/>
      <c r="RGA35" s="254"/>
      <c r="RGB35" s="254"/>
      <c r="RGC35" s="254"/>
      <c r="RGD35" s="254"/>
      <c r="RGE35" s="254"/>
      <c r="RGF35" s="254"/>
      <c r="RGG35" s="254"/>
      <c r="RGH35" s="254"/>
      <c r="RGI35" s="254"/>
      <c r="RGJ35" s="254"/>
      <c r="RGK35" s="254"/>
      <c r="RGL35" s="254"/>
      <c r="RGM35" s="254"/>
      <c r="RGN35" s="254"/>
      <c r="RGO35" s="254"/>
      <c r="RGP35" s="254"/>
      <c r="RGQ35" s="254"/>
      <c r="RGR35" s="254"/>
      <c r="RGS35" s="254"/>
      <c r="RGT35" s="254"/>
      <c r="RGU35" s="254"/>
      <c r="RGV35" s="254"/>
      <c r="RGW35" s="254"/>
      <c r="RGX35" s="254"/>
      <c r="RGY35" s="254"/>
      <c r="RGZ35" s="254"/>
      <c r="RHA35" s="254"/>
      <c r="RHB35" s="254"/>
      <c r="RHC35" s="254"/>
      <c r="RHD35" s="254"/>
      <c r="RHE35" s="254"/>
      <c r="RHF35" s="254"/>
      <c r="RHG35" s="254"/>
      <c r="RHH35" s="254"/>
      <c r="RHI35" s="254"/>
      <c r="RHJ35" s="254"/>
      <c r="RHK35" s="254"/>
      <c r="RHL35" s="254"/>
      <c r="RHM35" s="254"/>
      <c r="RHN35" s="254"/>
      <c r="RHO35" s="254"/>
      <c r="RHP35" s="254"/>
      <c r="RHQ35" s="254"/>
      <c r="RHR35" s="254"/>
      <c r="RHS35" s="254"/>
      <c r="RHT35" s="254"/>
      <c r="RHU35" s="254"/>
      <c r="RHV35" s="254"/>
      <c r="RHW35" s="254"/>
      <c r="RHX35" s="254"/>
      <c r="RHY35" s="254"/>
      <c r="RHZ35" s="254"/>
      <c r="RIA35" s="254"/>
      <c r="RIB35" s="254"/>
      <c r="RIC35" s="254"/>
      <c r="RID35" s="254"/>
      <c r="RIE35" s="254"/>
      <c r="RIF35" s="254"/>
      <c r="RIG35" s="254"/>
      <c r="RIH35" s="254"/>
      <c r="RII35" s="254"/>
      <c r="RIJ35" s="254"/>
      <c r="RIK35" s="254"/>
      <c r="RIL35" s="254"/>
      <c r="RIM35" s="254"/>
      <c r="RIN35" s="254"/>
      <c r="RIO35" s="254"/>
      <c r="RIP35" s="254"/>
      <c r="RIQ35" s="254"/>
      <c r="RIR35" s="254"/>
      <c r="RIS35" s="254"/>
      <c r="RIT35" s="254"/>
      <c r="RIU35" s="254"/>
      <c r="RIV35" s="254"/>
      <c r="RIW35" s="254"/>
      <c r="RIX35" s="254"/>
      <c r="RIY35" s="254"/>
      <c r="RIZ35" s="254"/>
      <c r="RJA35" s="254"/>
      <c r="RJB35" s="254"/>
      <c r="RJC35" s="254"/>
      <c r="RJD35" s="254"/>
      <c r="RJE35" s="254"/>
      <c r="RJF35" s="254"/>
      <c r="RJG35" s="254"/>
      <c r="RJH35" s="254"/>
      <c r="RJI35" s="254"/>
      <c r="RJJ35" s="254"/>
      <c r="RJK35" s="254"/>
      <c r="RJL35" s="254"/>
      <c r="RJM35" s="254"/>
      <c r="RJN35" s="254"/>
      <c r="RJO35" s="254"/>
      <c r="RJP35" s="254"/>
      <c r="RJQ35" s="254"/>
      <c r="RJR35" s="254"/>
      <c r="RJS35" s="254"/>
      <c r="RJT35" s="254"/>
      <c r="RJU35" s="254"/>
      <c r="RJV35" s="254"/>
      <c r="RJW35" s="254"/>
      <c r="RJX35" s="254"/>
      <c r="RJY35" s="254"/>
      <c r="RJZ35" s="254"/>
      <c r="RKA35" s="254"/>
      <c r="RKB35" s="254"/>
      <c r="RKC35" s="254"/>
      <c r="RKD35" s="254"/>
      <c r="RKE35" s="254"/>
      <c r="RKF35" s="254"/>
      <c r="RKG35" s="254"/>
      <c r="RKH35" s="254"/>
      <c r="RKI35" s="254"/>
      <c r="RKJ35" s="254"/>
      <c r="RKK35" s="254"/>
      <c r="RKL35" s="254"/>
      <c r="RKM35" s="254"/>
      <c r="RKN35" s="254"/>
      <c r="RKO35" s="254"/>
      <c r="RKP35" s="254"/>
      <c r="RKQ35" s="254"/>
      <c r="RKR35" s="254"/>
      <c r="RKS35" s="254"/>
      <c r="RKT35" s="254"/>
      <c r="RKU35" s="254"/>
      <c r="RKV35" s="254"/>
      <c r="RKW35" s="254"/>
      <c r="RKX35" s="254"/>
      <c r="RKY35" s="254"/>
      <c r="RKZ35" s="254"/>
      <c r="RLA35" s="254"/>
      <c r="RLB35" s="254"/>
      <c r="RLC35" s="254"/>
      <c r="RLD35" s="254"/>
      <c r="RLE35" s="254"/>
      <c r="RLF35" s="254"/>
      <c r="RLG35" s="254"/>
      <c r="RLH35" s="254"/>
      <c r="RLI35" s="254"/>
      <c r="RLJ35" s="254"/>
      <c r="RLK35" s="254"/>
      <c r="RLL35" s="254"/>
      <c r="RLM35" s="254"/>
      <c r="RLN35" s="254"/>
      <c r="RLO35" s="254"/>
      <c r="RLP35" s="254"/>
      <c r="RLQ35" s="254"/>
      <c r="RLR35" s="254"/>
      <c r="RLS35" s="254"/>
      <c r="RLT35" s="254"/>
      <c r="RLU35" s="254"/>
      <c r="RLV35" s="254"/>
      <c r="RLW35" s="254"/>
      <c r="RLX35" s="254"/>
      <c r="RLY35" s="254"/>
      <c r="RLZ35" s="254"/>
      <c r="RMA35" s="254"/>
      <c r="RMB35" s="254"/>
      <c r="RMC35" s="254"/>
      <c r="RMD35" s="254"/>
      <c r="RME35" s="254"/>
      <c r="RMF35" s="254"/>
      <c r="RMG35" s="254"/>
      <c r="RMH35" s="254"/>
      <c r="RMI35" s="254"/>
      <c r="RMJ35" s="254"/>
      <c r="RMK35" s="254"/>
      <c r="RML35" s="254"/>
      <c r="RMM35" s="254"/>
      <c r="RMN35" s="254"/>
      <c r="RMO35" s="254"/>
      <c r="RMP35" s="254"/>
      <c r="RMQ35" s="254"/>
      <c r="RMR35" s="254"/>
      <c r="RMS35" s="254"/>
      <c r="RMT35" s="254"/>
      <c r="RMU35" s="254"/>
      <c r="RMV35" s="254"/>
      <c r="RMW35" s="254"/>
      <c r="RMX35" s="254"/>
      <c r="RMY35" s="254"/>
      <c r="RMZ35" s="254"/>
      <c r="RNA35" s="254"/>
      <c r="RNB35" s="254"/>
      <c r="RNC35" s="254"/>
      <c r="RND35" s="254"/>
      <c r="RNE35" s="254"/>
      <c r="RNF35" s="254"/>
      <c r="RNG35" s="254"/>
      <c r="RNH35" s="254"/>
      <c r="RNI35" s="254"/>
      <c r="RNJ35" s="254"/>
      <c r="RNK35" s="254"/>
      <c r="RNL35" s="254"/>
      <c r="RNM35" s="254"/>
      <c r="RNN35" s="254"/>
      <c r="RNO35" s="254"/>
      <c r="RNP35" s="254"/>
      <c r="RNQ35" s="254"/>
      <c r="RNR35" s="254"/>
      <c r="RNS35" s="254"/>
      <c r="RNT35" s="254"/>
      <c r="RNU35" s="254"/>
      <c r="RNV35" s="254"/>
      <c r="RNW35" s="254"/>
      <c r="RNX35" s="254"/>
      <c r="RNY35" s="254"/>
      <c r="RNZ35" s="254"/>
      <c r="ROA35" s="254"/>
      <c r="ROB35" s="254"/>
      <c r="ROC35" s="254"/>
      <c r="ROD35" s="254"/>
      <c r="ROE35" s="254"/>
      <c r="ROF35" s="254"/>
      <c r="ROG35" s="254"/>
      <c r="ROH35" s="254"/>
      <c r="ROI35" s="254"/>
      <c r="ROJ35" s="254"/>
      <c r="ROK35" s="254"/>
      <c r="ROL35" s="254"/>
      <c r="ROM35" s="254"/>
      <c r="RON35" s="254"/>
      <c r="ROO35" s="254"/>
      <c r="ROP35" s="254"/>
      <c r="ROQ35" s="254"/>
      <c r="ROR35" s="254"/>
      <c r="ROS35" s="254"/>
      <c r="ROT35" s="254"/>
      <c r="ROU35" s="254"/>
      <c r="ROV35" s="254"/>
      <c r="ROW35" s="254"/>
      <c r="ROX35" s="254"/>
      <c r="ROY35" s="254"/>
      <c r="ROZ35" s="254"/>
      <c r="RPA35" s="254"/>
      <c r="RPB35" s="254"/>
      <c r="RPC35" s="254"/>
      <c r="RPD35" s="254"/>
      <c r="RPE35" s="254"/>
      <c r="RPF35" s="254"/>
      <c r="RPG35" s="254"/>
      <c r="RPH35" s="254"/>
      <c r="RPI35" s="254"/>
      <c r="RPJ35" s="254"/>
      <c r="RPK35" s="254"/>
      <c r="RPL35" s="254"/>
      <c r="RPM35" s="254"/>
      <c r="RPN35" s="254"/>
      <c r="RPO35" s="254"/>
      <c r="RPP35" s="254"/>
      <c r="RPQ35" s="254"/>
      <c r="RPR35" s="254"/>
      <c r="RPS35" s="254"/>
      <c r="RPT35" s="254"/>
      <c r="RPU35" s="254"/>
      <c r="RPV35" s="254"/>
      <c r="RPW35" s="254"/>
      <c r="RPX35" s="254"/>
      <c r="RPY35" s="254"/>
      <c r="RPZ35" s="254"/>
      <c r="RQA35" s="254"/>
      <c r="RQB35" s="254"/>
      <c r="RQC35" s="254"/>
      <c r="RQD35" s="254"/>
      <c r="RQE35" s="254"/>
      <c r="RQF35" s="254"/>
      <c r="RQG35" s="254"/>
      <c r="RQH35" s="254"/>
      <c r="RQI35" s="254"/>
      <c r="RQJ35" s="254"/>
      <c r="RQK35" s="254"/>
      <c r="RQL35" s="254"/>
      <c r="RQM35" s="254"/>
      <c r="RQN35" s="254"/>
      <c r="RQO35" s="254"/>
      <c r="RQP35" s="254"/>
      <c r="RQQ35" s="254"/>
      <c r="RQR35" s="254"/>
      <c r="RQS35" s="254"/>
      <c r="RQT35" s="254"/>
      <c r="RQU35" s="254"/>
      <c r="RQV35" s="254"/>
      <c r="RQW35" s="254"/>
      <c r="RQX35" s="254"/>
      <c r="RQY35" s="254"/>
      <c r="RQZ35" s="254"/>
      <c r="RRA35" s="254"/>
      <c r="RRB35" s="254"/>
      <c r="RRC35" s="254"/>
      <c r="RRD35" s="254"/>
      <c r="RRE35" s="254"/>
      <c r="RRF35" s="254"/>
      <c r="RRG35" s="254"/>
      <c r="RRH35" s="254"/>
      <c r="RRI35" s="254"/>
      <c r="RRJ35" s="254"/>
      <c r="RRK35" s="254"/>
      <c r="RRL35" s="254"/>
      <c r="RRM35" s="254"/>
      <c r="RRN35" s="254"/>
      <c r="RRO35" s="254"/>
      <c r="RRP35" s="254"/>
      <c r="RRQ35" s="254"/>
      <c r="RRR35" s="254"/>
      <c r="RRS35" s="254"/>
      <c r="RRT35" s="254"/>
      <c r="RRU35" s="254"/>
      <c r="RRV35" s="254"/>
      <c r="RRW35" s="254"/>
      <c r="RRX35" s="254"/>
      <c r="RRY35" s="254"/>
      <c r="RRZ35" s="254"/>
      <c r="RSA35" s="254"/>
      <c r="RSB35" s="254"/>
      <c r="RSC35" s="254"/>
      <c r="RSD35" s="254"/>
      <c r="RSE35" s="254"/>
      <c r="RSF35" s="254"/>
      <c r="RSG35" s="254"/>
      <c r="RSH35" s="254"/>
      <c r="RSI35" s="254"/>
      <c r="RSJ35" s="254"/>
      <c r="RSK35" s="254"/>
      <c r="RSL35" s="254"/>
      <c r="RSM35" s="254"/>
      <c r="RSN35" s="254"/>
      <c r="RSO35" s="254"/>
      <c r="RSP35" s="254"/>
      <c r="RSQ35" s="254"/>
      <c r="RSR35" s="254"/>
      <c r="RSS35" s="254"/>
      <c r="RST35" s="254"/>
      <c r="RSU35" s="254"/>
      <c r="RSV35" s="254"/>
      <c r="RSW35" s="254"/>
      <c r="RSX35" s="254"/>
      <c r="RSY35" s="254"/>
      <c r="RSZ35" s="254"/>
      <c r="RTA35" s="254"/>
      <c r="RTB35" s="254"/>
      <c r="RTC35" s="254"/>
      <c r="RTD35" s="254"/>
      <c r="RTE35" s="254"/>
      <c r="RTF35" s="254"/>
      <c r="RTG35" s="254"/>
      <c r="RTH35" s="254"/>
      <c r="RTI35" s="254"/>
      <c r="RTJ35" s="254"/>
      <c r="RTK35" s="254"/>
      <c r="RTL35" s="254"/>
      <c r="RTM35" s="254"/>
      <c r="RTN35" s="254"/>
      <c r="RTO35" s="254"/>
      <c r="RTP35" s="254"/>
      <c r="RTQ35" s="254"/>
      <c r="RTR35" s="254"/>
      <c r="RTS35" s="254"/>
      <c r="RTT35" s="254"/>
      <c r="RTU35" s="254"/>
      <c r="RTV35" s="254"/>
      <c r="RTW35" s="254"/>
      <c r="RTX35" s="254"/>
      <c r="RTY35" s="254"/>
      <c r="RTZ35" s="254"/>
      <c r="RUA35" s="254"/>
      <c r="RUB35" s="254"/>
      <c r="RUC35" s="254"/>
      <c r="RUD35" s="254"/>
      <c r="RUE35" s="254"/>
      <c r="RUF35" s="254"/>
      <c r="RUG35" s="254"/>
      <c r="RUH35" s="254"/>
      <c r="RUI35" s="254"/>
      <c r="RUJ35" s="254"/>
      <c r="RUK35" s="254"/>
      <c r="RUL35" s="254"/>
      <c r="RUM35" s="254"/>
      <c r="RUN35" s="254"/>
      <c r="RUO35" s="254"/>
      <c r="RUP35" s="254"/>
      <c r="RUQ35" s="254"/>
      <c r="RUR35" s="254"/>
      <c r="RUS35" s="254"/>
      <c r="RUT35" s="254"/>
      <c r="RUU35" s="254"/>
      <c r="RUV35" s="254"/>
      <c r="RUW35" s="254"/>
      <c r="RUX35" s="254"/>
      <c r="RUY35" s="254"/>
      <c r="RUZ35" s="254"/>
      <c r="RVA35" s="254"/>
      <c r="RVB35" s="254"/>
      <c r="RVC35" s="254"/>
      <c r="RVD35" s="254"/>
      <c r="RVE35" s="254"/>
      <c r="RVF35" s="254"/>
      <c r="RVG35" s="254"/>
      <c r="RVH35" s="254"/>
      <c r="RVI35" s="254"/>
      <c r="RVJ35" s="254"/>
      <c r="RVK35" s="254"/>
      <c r="RVL35" s="254"/>
      <c r="RVM35" s="254"/>
      <c r="RVN35" s="254"/>
      <c r="RVO35" s="254"/>
      <c r="RVP35" s="254"/>
      <c r="RVQ35" s="254"/>
      <c r="RVR35" s="254"/>
      <c r="RVS35" s="254"/>
      <c r="RVT35" s="254"/>
      <c r="RVU35" s="254"/>
      <c r="RVV35" s="254"/>
      <c r="RVW35" s="254"/>
      <c r="RVX35" s="254"/>
      <c r="RVY35" s="254"/>
      <c r="RVZ35" s="254"/>
      <c r="RWA35" s="254"/>
      <c r="RWB35" s="254"/>
      <c r="RWC35" s="254"/>
      <c r="RWD35" s="254"/>
      <c r="RWE35" s="254"/>
      <c r="RWF35" s="254"/>
      <c r="RWG35" s="254"/>
      <c r="RWH35" s="254"/>
      <c r="RWI35" s="254"/>
      <c r="RWJ35" s="254"/>
      <c r="RWK35" s="254"/>
      <c r="RWL35" s="254"/>
      <c r="RWM35" s="254"/>
      <c r="RWN35" s="254"/>
      <c r="RWO35" s="254"/>
      <c r="RWP35" s="254"/>
      <c r="RWQ35" s="254"/>
      <c r="RWR35" s="254"/>
      <c r="RWS35" s="254"/>
      <c r="RWT35" s="254"/>
      <c r="RWU35" s="254"/>
      <c r="RWV35" s="254"/>
      <c r="RWW35" s="254"/>
      <c r="RWX35" s="254"/>
      <c r="RWY35" s="254"/>
      <c r="RWZ35" s="254"/>
      <c r="RXA35" s="254"/>
      <c r="RXB35" s="254"/>
      <c r="RXC35" s="254"/>
      <c r="RXD35" s="254"/>
      <c r="RXE35" s="254"/>
      <c r="RXF35" s="254"/>
      <c r="RXG35" s="254"/>
      <c r="RXH35" s="254"/>
      <c r="RXI35" s="254"/>
      <c r="RXJ35" s="254"/>
      <c r="RXK35" s="254"/>
      <c r="RXL35" s="254"/>
      <c r="RXM35" s="254"/>
      <c r="RXN35" s="254"/>
      <c r="RXO35" s="254"/>
      <c r="RXP35" s="254"/>
      <c r="RXQ35" s="254"/>
      <c r="RXR35" s="254"/>
      <c r="RXS35" s="254"/>
      <c r="RXT35" s="254"/>
      <c r="RXU35" s="254"/>
      <c r="RXV35" s="254"/>
      <c r="RXW35" s="254"/>
      <c r="RXX35" s="254"/>
      <c r="RXY35" s="254"/>
      <c r="RXZ35" s="254"/>
      <c r="RYA35" s="254"/>
      <c r="RYB35" s="254"/>
      <c r="RYC35" s="254"/>
      <c r="RYD35" s="254"/>
      <c r="RYE35" s="254"/>
      <c r="RYF35" s="254"/>
      <c r="RYG35" s="254"/>
      <c r="RYH35" s="254"/>
      <c r="RYI35" s="254"/>
      <c r="RYJ35" s="254"/>
      <c r="RYK35" s="254"/>
      <c r="RYL35" s="254"/>
      <c r="RYM35" s="254"/>
      <c r="RYN35" s="254"/>
      <c r="RYO35" s="254"/>
      <c r="RYP35" s="254"/>
      <c r="RYQ35" s="254"/>
      <c r="RYR35" s="254"/>
      <c r="RYS35" s="254"/>
      <c r="RYT35" s="254"/>
      <c r="RYU35" s="254"/>
      <c r="RYV35" s="254"/>
      <c r="RYW35" s="254"/>
      <c r="RYX35" s="254"/>
      <c r="RYY35" s="254"/>
      <c r="RYZ35" s="254"/>
      <c r="RZA35" s="254"/>
      <c r="RZB35" s="254"/>
      <c r="RZC35" s="254"/>
      <c r="RZD35" s="254"/>
      <c r="RZE35" s="254"/>
      <c r="RZF35" s="254"/>
      <c r="RZG35" s="254"/>
      <c r="RZH35" s="254"/>
      <c r="RZI35" s="254"/>
      <c r="RZJ35" s="254"/>
      <c r="RZK35" s="254"/>
      <c r="RZL35" s="254"/>
      <c r="RZM35" s="254"/>
      <c r="RZN35" s="254"/>
      <c r="RZO35" s="254"/>
      <c r="RZP35" s="254"/>
      <c r="RZQ35" s="254"/>
      <c r="RZR35" s="254"/>
      <c r="RZS35" s="254"/>
      <c r="RZT35" s="254"/>
      <c r="RZU35" s="254"/>
      <c r="RZV35" s="254"/>
      <c r="RZW35" s="254"/>
      <c r="RZX35" s="254"/>
      <c r="RZY35" s="254"/>
      <c r="RZZ35" s="254"/>
      <c r="SAA35" s="254"/>
      <c r="SAB35" s="254"/>
      <c r="SAC35" s="254"/>
      <c r="SAD35" s="254"/>
      <c r="SAE35" s="254"/>
      <c r="SAF35" s="254"/>
      <c r="SAG35" s="254"/>
      <c r="SAH35" s="254"/>
      <c r="SAI35" s="254"/>
      <c r="SAJ35" s="254"/>
      <c r="SAK35" s="254"/>
      <c r="SAL35" s="254"/>
      <c r="SAM35" s="254"/>
      <c r="SAN35" s="254"/>
      <c r="SAO35" s="254"/>
      <c r="SAP35" s="254"/>
      <c r="SAQ35" s="254"/>
      <c r="SAR35" s="254"/>
      <c r="SAS35" s="254"/>
      <c r="SAT35" s="254"/>
      <c r="SAU35" s="254"/>
      <c r="SAV35" s="254"/>
      <c r="SAW35" s="254"/>
      <c r="SAX35" s="254"/>
      <c r="SAY35" s="254"/>
      <c r="SAZ35" s="254"/>
      <c r="SBA35" s="254"/>
      <c r="SBB35" s="254"/>
      <c r="SBC35" s="254"/>
      <c r="SBD35" s="254"/>
      <c r="SBE35" s="254"/>
      <c r="SBF35" s="254"/>
      <c r="SBG35" s="254"/>
      <c r="SBH35" s="254"/>
      <c r="SBI35" s="254"/>
      <c r="SBJ35" s="254"/>
      <c r="SBK35" s="254"/>
      <c r="SBL35" s="254"/>
      <c r="SBM35" s="254"/>
      <c r="SBN35" s="254"/>
      <c r="SBO35" s="254"/>
      <c r="SBP35" s="254"/>
      <c r="SBQ35" s="254"/>
      <c r="SBR35" s="254"/>
      <c r="SBS35" s="254"/>
      <c r="SBT35" s="254"/>
      <c r="SBU35" s="254"/>
      <c r="SBV35" s="254"/>
      <c r="SBW35" s="254"/>
      <c r="SBX35" s="254"/>
      <c r="SBY35" s="254"/>
      <c r="SBZ35" s="254"/>
      <c r="SCA35" s="254"/>
      <c r="SCB35" s="254"/>
      <c r="SCC35" s="254"/>
      <c r="SCD35" s="254"/>
      <c r="SCE35" s="254"/>
      <c r="SCF35" s="254"/>
      <c r="SCG35" s="254"/>
      <c r="SCH35" s="254"/>
      <c r="SCI35" s="254"/>
      <c r="SCJ35" s="254"/>
      <c r="SCK35" s="254"/>
      <c r="SCL35" s="254"/>
      <c r="SCM35" s="254"/>
      <c r="SCN35" s="254"/>
      <c r="SCO35" s="254"/>
      <c r="SCP35" s="254"/>
      <c r="SCQ35" s="254"/>
      <c r="SCR35" s="254"/>
      <c r="SCS35" s="254"/>
      <c r="SCT35" s="254"/>
      <c r="SCU35" s="254"/>
      <c r="SCV35" s="254"/>
      <c r="SCW35" s="254"/>
      <c r="SCX35" s="254"/>
      <c r="SCY35" s="254"/>
      <c r="SCZ35" s="254"/>
      <c r="SDA35" s="254"/>
      <c r="SDB35" s="254"/>
      <c r="SDC35" s="254"/>
      <c r="SDD35" s="254"/>
      <c r="SDE35" s="254"/>
      <c r="SDF35" s="254"/>
      <c r="SDG35" s="254"/>
      <c r="SDH35" s="254"/>
      <c r="SDI35" s="254"/>
      <c r="SDJ35" s="254"/>
      <c r="SDK35" s="254"/>
      <c r="SDL35" s="254"/>
      <c r="SDM35" s="254"/>
      <c r="SDN35" s="254"/>
      <c r="SDO35" s="254"/>
      <c r="SDP35" s="254"/>
      <c r="SDQ35" s="254"/>
      <c r="SDR35" s="254"/>
      <c r="SDS35" s="254"/>
      <c r="SDT35" s="254"/>
      <c r="SDU35" s="254"/>
      <c r="SDV35" s="254"/>
      <c r="SDW35" s="254"/>
      <c r="SDX35" s="254"/>
      <c r="SDY35" s="254"/>
      <c r="SDZ35" s="254"/>
      <c r="SEA35" s="254"/>
      <c r="SEB35" s="254"/>
      <c r="SEC35" s="254"/>
      <c r="SED35" s="254"/>
      <c r="SEE35" s="254"/>
      <c r="SEF35" s="254"/>
      <c r="SEG35" s="254"/>
      <c r="SEH35" s="254"/>
      <c r="SEI35" s="254"/>
      <c r="SEJ35" s="254"/>
      <c r="SEK35" s="254"/>
      <c r="SEL35" s="254"/>
      <c r="SEM35" s="254"/>
      <c r="SEN35" s="254"/>
      <c r="SEO35" s="254"/>
      <c r="SEP35" s="254"/>
      <c r="SEQ35" s="254"/>
      <c r="SER35" s="254"/>
      <c r="SES35" s="254"/>
      <c r="SET35" s="254"/>
      <c r="SEU35" s="254"/>
      <c r="SEV35" s="254"/>
      <c r="SEW35" s="254"/>
      <c r="SEX35" s="254"/>
      <c r="SEY35" s="254"/>
      <c r="SEZ35" s="254"/>
      <c r="SFA35" s="254"/>
      <c r="SFB35" s="254"/>
      <c r="SFC35" s="254"/>
      <c r="SFD35" s="254"/>
      <c r="SFE35" s="254"/>
      <c r="SFF35" s="254"/>
      <c r="SFG35" s="254"/>
      <c r="SFH35" s="254"/>
      <c r="SFI35" s="254"/>
      <c r="SFJ35" s="254"/>
      <c r="SFK35" s="254"/>
      <c r="SFL35" s="254"/>
      <c r="SFM35" s="254"/>
      <c r="SFN35" s="254"/>
      <c r="SFO35" s="254"/>
      <c r="SFP35" s="254"/>
      <c r="SFQ35" s="254"/>
      <c r="SFR35" s="254"/>
      <c r="SFS35" s="254"/>
      <c r="SFT35" s="254"/>
      <c r="SFU35" s="254"/>
      <c r="SFV35" s="254"/>
      <c r="SFW35" s="254"/>
      <c r="SFX35" s="254"/>
      <c r="SFY35" s="254"/>
      <c r="SFZ35" s="254"/>
      <c r="SGA35" s="254"/>
      <c r="SGB35" s="254"/>
      <c r="SGC35" s="254"/>
      <c r="SGD35" s="254"/>
      <c r="SGE35" s="254"/>
      <c r="SGF35" s="254"/>
      <c r="SGG35" s="254"/>
      <c r="SGH35" s="254"/>
      <c r="SGI35" s="254"/>
      <c r="SGJ35" s="254"/>
      <c r="SGK35" s="254"/>
      <c r="SGL35" s="254"/>
      <c r="SGM35" s="254"/>
      <c r="SGN35" s="254"/>
      <c r="SGO35" s="254"/>
      <c r="SGP35" s="254"/>
      <c r="SGQ35" s="254"/>
      <c r="SGR35" s="254"/>
      <c r="SGS35" s="254"/>
      <c r="SGT35" s="254"/>
      <c r="SGU35" s="254"/>
      <c r="SGV35" s="254"/>
      <c r="SGW35" s="254"/>
      <c r="SGX35" s="254"/>
      <c r="SGY35" s="254"/>
      <c r="SGZ35" s="254"/>
      <c r="SHA35" s="254"/>
      <c r="SHB35" s="254"/>
      <c r="SHC35" s="254"/>
      <c r="SHD35" s="254"/>
      <c r="SHE35" s="254"/>
      <c r="SHF35" s="254"/>
      <c r="SHG35" s="254"/>
      <c r="SHH35" s="254"/>
      <c r="SHI35" s="254"/>
      <c r="SHJ35" s="254"/>
      <c r="SHK35" s="254"/>
      <c r="SHL35" s="254"/>
      <c r="SHM35" s="254"/>
      <c r="SHN35" s="254"/>
      <c r="SHO35" s="254"/>
      <c r="SHP35" s="254"/>
      <c r="SHQ35" s="254"/>
      <c r="SHR35" s="254"/>
      <c r="SHS35" s="254"/>
      <c r="SHT35" s="254"/>
      <c r="SHU35" s="254"/>
      <c r="SHV35" s="254"/>
      <c r="SHW35" s="254"/>
      <c r="SHX35" s="254"/>
      <c r="SHY35" s="254"/>
      <c r="SHZ35" s="254"/>
      <c r="SIA35" s="254"/>
      <c r="SIB35" s="254"/>
      <c r="SIC35" s="254"/>
      <c r="SID35" s="254"/>
      <c r="SIE35" s="254"/>
      <c r="SIF35" s="254"/>
      <c r="SIG35" s="254"/>
      <c r="SIH35" s="254"/>
      <c r="SII35" s="254"/>
      <c r="SIJ35" s="254"/>
      <c r="SIK35" s="254"/>
      <c r="SIL35" s="254"/>
      <c r="SIM35" s="254"/>
      <c r="SIN35" s="254"/>
      <c r="SIO35" s="254"/>
      <c r="SIP35" s="254"/>
      <c r="SIQ35" s="254"/>
      <c r="SIR35" s="254"/>
      <c r="SIS35" s="254"/>
      <c r="SIT35" s="254"/>
      <c r="SIU35" s="254"/>
      <c r="SIV35" s="254"/>
      <c r="SIW35" s="254"/>
      <c r="SIX35" s="254"/>
      <c r="SIY35" s="254"/>
      <c r="SIZ35" s="254"/>
      <c r="SJA35" s="254"/>
      <c r="SJB35" s="254"/>
      <c r="SJC35" s="254"/>
      <c r="SJD35" s="254"/>
      <c r="SJE35" s="254"/>
      <c r="SJF35" s="254"/>
      <c r="SJG35" s="254"/>
      <c r="SJH35" s="254"/>
      <c r="SJI35" s="254"/>
      <c r="SJJ35" s="254"/>
      <c r="SJK35" s="254"/>
      <c r="SJL35" s="254"/>
      <c r="SJM35" s="254"/>
      <c r="SJN35" s="254"/>
      <c r="SJO35" s="254"/>
      <c r="SJP35" s="254"/>
      <c r="SJQ35" s="254"/>
      <c r="SJR35" s="254"/>
      <c r="SJS35" s="254"/>
      <c r="SJT35" s="254"/>
      <c r="SJU35" s="254"/>
      <c r="SJV35" s="254"/>
      <c r="SJW35" s="254"/>
      <c r="SJX35" s="254"/>
      <c r="SJY35" s="254"/>
      <c r="SJZ35" s="254"/>
      <c r="SKA35" s="254"/>
      <c r="SKB35" s="254"/>
      <c r="SKC35" s="254"/>
      <c r="SKD35" s="254"/>
      <c r="SKE35" s="254"/>
      <c r="SKF35" s="254"/>
      <c r="SKG35" s="254"/>
      <c r="SKH35" s="254"/>
      <c r="SKI35" s="254"/>
      <c r="SKJ35" s="254"/>
      <c r="SKK35" s="254"/>
      <c r="SKL35" s="254"/>
      <c r="SKM35" s="254"/>
      <c r="SKN35" s="254"/>
      <c r="SKO35" s="254"/>
      <c r="SKP35" s="254"/>
      <c r="SKQ35" s="254"/>
      <c r="SKR35" s="254"/>
      <c r="SKS35" s="254"/>
      <c r="SKT35" s="254"/>
      <c r="SKU35" s="254"/>
      <c r="SKV35" s="254"/>
      <c r="SKW35" s="254"/>
      <c r="SKX35" s="254"/>
      <c r="SKY35" s="254"/>
      <c r="SKZ35" s="254"/>
      <c r="SLA35" s="254"/>
      <c r="SLB35" s="254"/>
      <c r="SLC35" s="254"/>
      <c r="SLD35" s="254"/>
      <c r="SLE35" s="254"/>
      <c r="SLF35" s="254"/>
      <c r="SLG35" s="254"/>
      <c r="SLH35" s="254"/>
      <c r="SLI35" s="254"/>
      <c r="SLJ35" s="254"/>
      <c r="SLK35" s="254"/>
      <c r="SLL35" s="254"/>
      <c r="SLM35" s="254"/>
      <c r="SLN35" s="254"/>
      <c r="SLO35" s="254"/>
      <c r="SLP35" s="254"/>
      <c r="SLQ35" s="254"/>
      <c r="SLR35" s="254"/>
      <c r="SLS35" s="254"/>
      <c r="SLT35" s="254"/>
      <c r="SLU35" s="254"/>
      <c r="SLV35" s="254"/>
      <c r="SLW35" s="254"/>
      <c r="SLX35" s="254"/>
      <c r="SLY35" s="254"/>
      <c r="SLZ35" s="254"/>
      <c r="SMA35" s="254"/>
      <c r="SMB35" s="254"/>
      <c r="SMC35" s="254"/>
      <c r="SMD35" s="254"/>
      <c r="SME35" s="254"/>
      <c r="SMF35" s="254"/>
      <c r="SMG35" s="254"/>
      <c r="SMH35" s="254"/>
      <c r="SMI35" s="254"/>
      <c r="SMJ35" s="254"/>
      <c r="SMK35" s="254"/>
      <c r="SML35" s="254"/>
      <c r="SMM35" s="254"/>
      <c r="SMN35" s="254"/>
      <c r="SMO35" s="254"/>
      <c r="SMP35" s="254"/>
      <c r="SMQ35" s="254"/>
      <c r="SMR35" s="254"/>
      <c r="SMS35" s="254"/>
      <c r="SMT35" s="254"/>
      <c r="SMU35" s="254"/>
      <c r="SMV35" s="254"/>
      <c r="SMW35" s="254"/>
      <c r="SMX35" s="254"/>
      <c r="SMY35" s="254"/>
      <c r="SMZ35" s="254"/>
      <c r="SNA35" s="254"/>
      <c r="SNB35" s="254"/>
      <c r="SNC35" s="254"/>
      <c r="SND35" s="254"/>
      <c r="SNE35" s="254"/>
      <c r="SNF35" s="254"/>
      <c r="SNG35" s="254"/>
      <c r="SNH35" s="254"/>
      <c r="SNI35" s="254"/>
      <c r="SNJ35" s="254"/>
      <c r="SNK35" s="254"/>
      <c r="SNL35" s="254"/>
      <c r="SNM35" s="254"/>
      <c r="SNN35" s="254"/>
      <c r="SNO35" s="254"/>
      <c r="SNP35" s="254"/>
      <c r="SNQ35" s="254"/>
      <c r="SNR35" s="254"/>
      <c r="SNS35" s="254"/>
      <c r="SNT35" s="254"/>
      <c r="SNU35" s="254"/>
      <c r="SNV35" s="254"/>
      <c r="SNW35" s="254"/>
      <c r="SNX35" s="254"/>
      <c r="SNY35" s="254"/>
      <c r="SNZ35" s="254"/>
      <c r="SOA35" s="254"/>
      <c r="SOB35" s="254"/>
      <c r="SOC35" s="254"/>
      <c r="SOD35" s="254"/>
      <c r="SOE35" s="254"/>
      <c r="SOF35" s="254"/>
      <c r="SOG35" s="254"/>
      <c r="SOH35" s="254"/>
      <c r="SOI35" s="254"/>
      <c r="SOJ35" s="254"/>
      <c r="SOK35" s="254"/>
      <c r="SOL35" s="254"/>
      <c r="SOM35" s="254"/>
      <c r="SON35" s="254"/>
      <c r="SOO35" s="254"/>
      <c r="SOP35" s="254"/>
      <c r="SOQ35" s="254"/>
      <c r="SOR35" s="254"/>
      <c r="SOS35" s="254"/>
      <c r="SOT35" s="254"/>
      <c r="SOU35" s="254"/>
      <c r="SOV35" s="254"/>
      <c r="SOW35" s="254"/>
      <c r="SOX35" s="254"/>
      <c r="SOY35" s="254"/>
      <c r="SOZ35" s="254"/>
      <c r="SPA35" s="254"/>
      <c r="SPB35" s="254"/>
      <c r="SPC35" s="254"/>
      <c r="SPD35" s="254"/>
      <c r="SPE35" s="254"/>
      <c r="SPF35" s="254"/>
      <c r="SPG35" s="254"/>
      <c r="SPH35" s="254"/>
      <c r="SPI35" s="254"/>
      <c r="SPJ35" s="254"/>
      <c r="SPK35" s="254"/>
      <c r="SPL35" s="254"/>
      <c r="SPM35" s="254"/>
      <c r="SPN35" s="254"/>
      <c r="SPO35" s="254"/>
      <c r="SPP35" s="254"/>
      <c r="SPQ35" s="254"/>
      <c r="SPR35" s="254"/>
      <c r="SPS35" s="254"/>
      <c r="SPT35" s="254"/>
      <c r="SPU35" s="254"/>
      <c r="SPV35" s="254"/>
      <c r="SPW35" s="254"/>
      <c r="SPX35" s="254"/>
      <c r="SPY35" s="254"/>
      <c r="SPZ35" s="254"/>
      <c r="SQA35" s="254"/>
      <c r="SQB35" s="254"/>
      <c r="SQC35" s="254"/>
      <c r="SQD35" s="254"/>
      <c r="SQE35" s="254"/>
      <c r="SQF35" s="254"/>
      <c r="SQG35" s="254"/>
      <c r="SQH35" s="254"/>
      <c r="SQI35" s="254"/>
      <c r="SQJ35" s="254"/>
      <c r="SQK35" s="254"/>
      <c r="SQL35" s="254"/>
      <c r="SQM35" s="254"/>
      <c r="SQN35" s="254"/>
      <c r="SQO35" s="254"/>
      <c r="SQP35" s="254"/>
      <c r="SQQ35" s="254"/>
      <c r="SQR35" s="254"/>
      <c r="SQS35" s="254"/>
      <c r="SQT35" s="254"/>
      <c r="SQU35" s="254"/>
      <c r="SQV35" s="254"/>
      <c r="SQW35" s="254"/>
      <c r="SQX35" s="254"/>
      <c r="SQY35" s="254"/>
      <c r="SQZ35" s="254"/>
      <c r="SRA35" s="254"/>
      <c r="SRB35" s="254"/>
      <c r="SRC35" s="254"/>
      <c r="SRD35" s="254"/>
      <c r="SRE35" s="254"/>
      <c r="SRF35" s="254"/>
      <c r="SRG35" s="254"/>
      <c r="SRH35" s="254"/>
      <c r="SRI35" s="254"/>
      <c r="SRJ35" s="254"/>
      <c r="SRK35" s="254"/>
      <c r="SRL35" s="254"/>
      <c r="SRM35" s="254"/>
      <c r="SRN35" s="254"/>
      <c r="SRO35" s="254"/>
      <c r="SRP35" s="254"/>
      <c r="SRQ35" s="254"/>
      <c r="SRR35" s="254"/>
      <c r="SRS35" s="254"/>
      <c r="SRT35" s="254"/>
      <c r="SRU35" s="254"/>
      <c r="SRV35" s="254"/>
      <c r="SRW35" s="254"/>
      <c r="SRX35" s="254"/>
      <c r="SRY35" s="254"/>
      <c r="SRZ35" s="254"/>
      <c r="SSA35" s="254"/>
      <c r="SSB35" s="254"/>
      <c r="SSC35" s="254"/>
      <c r="SSD35" s="254"/>
      <c r="SSE35" s="254"/>
      <c r="SSF35" s="254"/>
      <c r="SSG35" s="254"/>
      <c r="SSH35" s="254"/>
      <c r="SSI35" s="254"/>
      <c r="SSJ35" s="254"/>
      <c r="SSK35" s="254"/>
      <c r="SSL35" s="254"/>
      <c r="SSM35" s="254"/>
      <c r="SSN35" s="254"/>
      <c r="SSO35" s="254"/>
      <c r="SSP35" s="254"/>
      <c r="SSQ35" s="254"/>
      <c r="SSR35" s="254"/>
      <c r="SSS35" s="254"/>
      <c r="SST35" s="254"/>
      <c r="SSU35" s="254"/>
      <c r="SSV35" s="254"/>
      <c r="SSW35" s="254"/>
      <c r="SSX35" s="254"/>
      <c r="SSY35" s="254"/>
      <c r="SSZ35" s="254"/>
      <c r="STA35" s="254"/>
      <c r="STB35" s="254"/>
      <c r="STC35" s="254"/>
      <c r="STD35" s="254"/>
      <c r="STE35" s="254"/>
      <c r="STF35" s="254"/>
      <c r="STG35" s="254"/>
      <c r="STH35" s="254"/>
      <c r="STI35" s="254"/>
      <c r="STJ35" s="254"/>
      <c r="STK35" s="254"/>
      <c r="STL35" s="254"/>
      <c r="STM35" s="254"/>
      <c r="STN35" s="254"/>
      <c r="STO35" s="254"/>
      <c r="STP35" s="254"/>
      <c r="STQ35" s="254"/>
      <c r="STR35" s="254"/>
      <c r="STS35" s="254"/>
      <c r="STT35" s="254"/>
      <c r="STU35" s="254"/>
      <c r="STV35" s="254"/>
      <c r="STW35" s="254"/>
      <c r="STX35" s="254"/>
      <c r="STY35" s="254"/>
      <c r="STZ35" s="254"/>
      <c r="SUA35" s="254"/>
      <c r="SUB35" s="254"/>
      <c r="SUC35" s="254"/>
      <c r="SUD35" s="254"/>
      <c r="SUE35" s="254"/>
      <c r="SUF35" s="254"/>
      <c r="SUG35" s="254"/>
      <c r="SUH35" s="254"/>
      <c r="SUI35" s="254"/>
      <c r="SUJ35" s="254"/>
      <c r="SUK35" s="254"/>
      <c r="SUL35" s="254"/>
      <c r="SUM35" s="254"/>
      <c r="SUN35" s="254"/>
      <c r="SUO35" s="254"/>
      <c r="SUP35" s="254"/>
      <c r="SUQ35" s="254"/>
      <c r="SUR35" s="254"/>
      <c r="SUS35" s="254"/>
      <c r="SUT35" s="254"/>
      <c r="SUU35" s="254"/>
      <c r="SUV35" s="254"/>
      <c r="SUW35" s="254"/>
      <c r="SUX35" s="254"/>
      <c r="SUY35" s="254"/>
      <c r="SUZ35" s="254"/>
      <c r="SVA35" s="254"/>
      <c r="SVB35" s="254"/>
      <c r="SVC35" s="254"/>
      <c r="SVD35" s="254"/>
      <c r="SVE35" s="254"/>
      <c r="SVF35" s="254"/>
      <c r="SVG35" s="254"/>
      <c r="SVH35" s="254"/>
      <c r="SVI35" s="254"/>
      <c r="SVJ35" s="254"/>
      <c r="SVK35" s="254"/>
      <c r="SVL35" s="254"/>
      <c r="SVM35" s="254"/>
      <c r="SVN35" s="254"/>
      <c r="SVO35" s="254"/>
      <c r="SVP35" s="254"/>
      <c r="SVQ35" s="254"/>
      <c r="SVR35" s="254"/>
      <c r="SVS35" s="254"/>
      <c r="SVT35" s="254"/>
      <c r="SVU35" s="254"/>
      <c r="SVV35" s="254"/>
      <c r="SVW35" s="254"/>
      <c r="SVX35" s="254"/>
      <c r="SVY35" s="254"/>
      <c r="SVZ35" s="254"/>
      <c r="SWA35" s="254"/>
      <c r="SWB35" s="254"/>
      <c r="SWC35" s="254"/>
      <c r="SWD35" s="254"/>
      <c r="SWE35" s="254"/>
      <c r="SWF35" s="254"/>
      <c r="SWG35" s="254"/>
      <c r="SWH35" s="254"/>
      <c r="SWI35" s="254"/>
      <c r="SWJ35" s="254"/>
      <c r="SWK35" s="254"/>
      <c r="SWL35" s="254"/>
      <c r="SWM35" s="254"/>
      <c r="SWN35" s="254"/>
      <c r="SWO35" s="254"/>
      <c r="SWP35" s="254"/>
      <c r="SWQ35" s="254"/>
      <c r="SWR35" s="254"/>
      <c r="SWS35" s="254"/>
      <c r="SWT35" s="254"/>
      <c r="SWU35" s="254"/>
      <c r="SWV35" s="254"/>
      <c r="SWW35" s="254"/>
      <c r="SWX35" s="254"/>
      <c r="SWY35" s="254"/>
      <c r="SWZ35" s="254"/>
      <c r="SXA35" s="254"/>
      <c r="SXB35" s="254"/>
      <c r="SXC35" s="254"/>
      <c r="SXD35" s="254"/>
      <c r="SXE35" s="254"/>
      <c r="SXF35" s="254"/>
      <c r="SXG35" s="254"/>
      <c r="SXH35" s="254"/>
      <c r="SXI35" s="254"/>
      <c r="SXJ35" s="254"/>
      <c r="SXK35" s="254"/>
      <c r="SXL35" s="254"/>
      <c r="SXM35" s="254"/>
      <c r="SXN35" s="254"/>
      <c r="SXO35" s="254"/>
      <c r="SXP35" s="254"/>
      <c r="SXQ35" s="254"/>
      <c r="SXR35" s="254"/>
      <c r="SXS35" s="254"/>
      <c r="SXT35" s="254"/>
      <c r="SXU35" s="254"/>
      <c r="SXV35" s="254"/>
      <c r="SXW35" s="254"/>
      <c r="SXX35" s="254"/>
      <c r="SXY35" s="254"/>
      <c r="SXZ35" s="254"/>
      <c r="SYA35" s="254"/>
      <c r="SYB35" s="254"/>
      <c r="SYC35" s="254"/>
      <c r="SYD35" s="254"/>
      <c r="SYE35" s="254"/>
      <c r="SYF35" s="254"/>
      <c r="SYG35" s="254"/>
      <c r="SYH35" s="254"/>
      <c r="SYI35" s="254"/>
      <c r="SYJ35" s="254"/>
      <c r="SYK35" s="254"/>
      <c r="SYL35" s="254"/>
      <c r="SYM35" s="254"/>
      <c r="SYN35" s="254"/>
      <c r="SYO35" s="254"/>
      <c r="SYP35" s="254"/>
      <c r="SYQ35" s="254"/>
      <c r="SYR35" s="254"/>
      <c r="SYS35" s="254"/>
      <c r="SYT35" s="254"/>
      <c r="SYU35" s="254"/>
      <c r="SYV35" s="254"/>
      <c r="SYW35" s="254"/>
      <c r="SYX35" s="254"/>
      <c r="SYY35" s="254"/>
      <c r="SYZ35" s="254"/>
      <c r="SZA35" s="254"/>
      <c r="SZB35" s="254"/>
      <c r="SZC35" s="254"/>
      <c r="SZD35" s="254"/>
      <c r="SZE35" s="254"/>
      <c r="SZF35" s="254"/>
      <c r="SZG35" s="254"/>
      <c r="SZH35" s="254"/>
      <c r="SZI35" s="254"/>
      <c r="SZJ35" s="254"/>
      <c r="SZK35" s="254"/>
      <c r="SZL35" s="254"/>
      <c r="SZM35" s="254"/>
      <c r="SZN35" s="254"/>
      <c r="SZO35" s="254"/>
      <c r="SZP35" s="254"/>
      <c r="SZQ35" s="254"/>
      <c r="SZR35" s="254"/>
      <c r="SZS35" s="254"/>
      <c r="SZT35" s="254"/>
      <c r="SZU35" s="254"/>
      <c r="SZV35" s="254"/>
      <c r="SZW35" s="254"/>
      <c r="SZX35" s="254"/>
      <c r="SZY35" s="254"/>
      <c r="SZZ35" s="254"/>
      <c r="TAA35" s="254"/>
      <c r="TAB35" s="254"/>
      <c r="TAC35" s="254"/>
      <c r="TAD35" s="254"/>
      <c r="TAE35" s="254"/>
      <c r="TAF35" s="254"/>
      <c r="TAG35" s="254"/>
      <c r="TAH35" s="254"/>
      <c r="TAI35" s="254"/>
      <c r="TAJ35" s="254"/>
      <c r="TAK35" s="254"/>
      <c r="TAL35" s="254"/>
      <c r="TAM35" s="254"/>
      <c r="TAN35" s="254"/>
      <c r="TAO35" s="254"/>
      <c r="TAP35" s="254"/>
      <c r="TAQ35" s="254"/>
      <c r="TAR35" s="254"/>
      <c r="TAS35" s="254"/>
      <c r="TAT35" s="254"/>
      <c r="TAU35" s="254"/>
      <c r="TAV35" s="254"/>
      <c r="TAW35" s="254"/>
      <c r="TAX35" s="254"/>
      <c r="TAY35" s="254"/>
      <c r="TAZ35" s="254"/>
      <c r="TBA35" s="254"/>
      <c r="TBB35" s="254"/>
      <c r="TBC35" s="254"/>
      <c r="TBD35" s="254"/>
      <c r="TBE35" s="254"/>
      <c r="TBF35" s="254"/>
      <c r="TBG35" s="254"/>
      <c r="TBH35" s="254"/>
      <c r="TBI35" s="254"/>
      <c r="TBJ35" s="254"/>
      <c r="TBK35" s="254"/>
      <c r="TBL35" s="254"/>
      <c r="TBM35" s="254"/>
      <c r="TBN35" s="254"/>
      <c r="TBO35" s="254"/>
      <c r="TBP35" s="254"/>
      <c r="TBQ35" s="254"/>
      <c r="TBR35" s="254"/>
      <c r="TBS35" s="254"/>
      <c r="TBT35" s="254"/>
      <c r="TBU35" s="254"/>
      <c r="TBV35" s="254"/>
      <c r="TBW35" s="254"/>
      <c r="TBX35" s="254"/>
      <c r="TBY35" s="254"/>
      <c r="TBZ35" s="254"/>
      <c r="TCA35" s="254"/>
      <c r="TCB35" s="254"/>
      <c r="TCC35" s="254"/>
      <c r="TCD35" s="254"/>
      <c r="TCE35" s="254"/>
      <c r="TCF35" s="254"/>
      <c r="TCG35" s="254"/>
      <c r="TCH35" s="254"/>
      <c r="TCI35" s="254"/>
      <c r="TCJ35" s="254"/>
      <c r="TCK35" s="254"/>
      <c r="TCL35" s="254"/>
      <c r="TCM35" s="254"/>
      <c r="TCN35" s="254"/>
      <c r="TCO35" s="254"/>
      <c r="TCP35" s="254"/>
      <c r="TCQ35" s="254"/>
      <c r="TCR35" s="254"/>
      <c r="TCS35" s="254"/>
      <c r="TCT35" s="254"/>
      <c r="TCU35" s="254"/>
      <c r="TCV35" s="254"/>
      <c r="TCW35" s="254"/>
      <c r="TCX35" s="254"/>
      <c r="TCY35" s="254"/>
      <c r="TCZ35" s="254"/>
      <c r="TDA35" s="254"/>
      <c r="TDB35" s="254"/>
      <c r="TDC35" s="254"/>
      <c r="TDD35" s="254"/>
      <c r="TDE35" s="254"/>
      <c r="TDF35" s="254"/>
      <c r="TDG35" s="254"/>
      <c r="TDH35" s="254"/>
      <c r="TDI35" s="254"/>
      <c r="TDJ35" s="254"/>
      <c r="TDK35" s="254"/>
      <c r="TDL35" s="254"/>
      <c r="TDM35" s="254"/>
      <c r="TDN35" s="254"/>
      <c r="TDO35" s="254"/>
      <c r="TDP35" s="254"/>
      <c r="TDQ35" s="254"/>
      <c r="TDR35" s="254"/>
      <c r="TDS35" s="254"/>
      <c r="TDT35" s="254"/>
      <c r="TDU35" s="254"/>
      <c r="TDV35" s="254"/>
      <c r="TDW35" s="254"/>
      <c r="TDX35" s="254"/>
      <c r="TDY35" s="254"/>
      <c r="TDZ35" s="254"/>
      <c r="TEA35" s="254"/>
      <c r="TEB35" s="254"/>
      <c r="TEC35" s="254"/>
      <c r="TED35" s="254"/>
      <c r="TEE35" s="254"/>
      <c r="TEF35" s="254"/>
      <c r="TEG35" s="254"/>
      <c r="TEH35" s="254"/>
      <c r="TEI35" s="254"/>
      <c r="TEJ35" s="254"/>
      <c r="TEK35" s="254"/>
      <c r="TEL35" s="254"/>
      <c r="TEM35" s="254"/>
      <c r="TEN35" s="254"/>
      <c r="TEO35" s="254"/>
      <c r="TEP35" s="254"/>
      <c r="TEQ35" s="254"/>
      <c r="TER35" s="254"/>
      <c r="TES35" s="254"/>
      <c r="TET35" s="254"/>
      <c r="TEU35" s="254"/>
      <c r="TEV35" s="254"/>
      <c r="TEW35" s="254"/>
      <c r="TEX35" s="254"/>
      <c r="TEY35" s="254"/>
      <c r="TEZ35" s="254"/>
      <c r="TFA35" s="254"/>
      <c r="TFB35" s="254"/>
      <c r="TFC35" s="254"/>
      <c r="TFD35" s="254"/>
      <c r="TFE35" s="254"/>
      <c r="TFF35" s="254"/>
      <c r="TFG35" s="254"/>
      <c r="TFH35" s="254"/>
      <c r="TFI35" s="254"/>
      <c r="TFJ35" s="254"/>
      <c r="TFK35" s="254"/>
      <c r="TFL35" s="254"/>
      <c r="TFM35" s="254"/>
      <c r="TFN35" s="254"/>
      <c r="TFO35" s="254"/>
      <c r="TFP35" s="254"/>
      <c r="TFQ35" s="254"/>
      <c r="TFR35" s="254"/>
      <c r="TFS35" s="254"/>
      <c r="TFT35" s="254"/>
      <c r="TFU35" s="254"/>
      <c r="TFV35" s="254"/>
      <c r="TFW35" s="254"/>
      <c r="TFX35" s="254"/>
      <c r="TFY35" s="254"/>
      <c r="TFZ35" s="254"/>
      <c r="TGA35" s="254"/>
      <c r="TGB35" s="254"/>
      <c r="TGC35" s="254"/>
      <c r="TGD35" s="254"/>
      <c r="TGE35" s="254"/>
      <c r="TGF35" s="254"/>
      <c r="TGG35" s="254"/>
      <c r="TGH35" s="254"/>
      <c r="TGI35" s="254"/>
      <c r="TGJ35" s="254"/>
      <c r="TGK35" s="254"/>
      <c r="TGL35" s="254"/>
      <c r="TGM35" s="254"/>
      <c r="TGN35" s="254"/>
      <c r="TGO35" s="254"/>
      <c r="TGP35" s="254"/>
      <c r="TGQ35" s="254"/>
      <c r="TGR35" s="254"/>
      <c r="TGS35" s="254"/>
      <c r="TGT35" s="254"/>
      <c r="TGU35" s="254"/>
      <c r="TGV35" s="254"/>
      <c r="TGW35" s="254"/>
      <c r="TGX35" s="254"/>
      <c r="TGY35" s="254"/>
      <c r="TGZ35" s="254"/>
      <c r="THA35" s="254"/>
      <c r="THB35" s="254"/>
      <c r="THC35" s="254"/>
      <c r="THD35" s="254"/>
      <c r="THE35" s="254"/>
      <c r="THF35" s="254"/>
      <c r="THG35" s="254"/>
      <c r="THH35" s="254"/>
      <c r="THI35" s="254"/>
      <c r="THJ35" s="254"/>
      <c r="THK35" s="254"/>
      <c r="THL35" s="254"/>
      <c r="THM35" s="254"/>
      <c r="THN35" s="254"/>
      <c r="THO35" s="254"/>
      <c r="THP35" s="254"/>
      <c r="THQ35" s="254"/>
      <c r="THR35" s="254"/>
      <c r="THS35" s="254"/>
      <c r="THT35" s="254"/>
      <c r="THU35" s="254"/>
      <c r="THV35" s="254"/>
      <c r="THW35" s="254"/>
      <c r="THX35" s="254"/>
      <c r="THY35" s="254"/>
      <c r="THZ35" s="254"/>
      <c r="TIA35" s="254"/>
      <c r="TIB35" s="254"/>
      <c r="TIC35" s="254"/>
      <c r="TID35" s="254"/>
      <c r="TIE35" s="254"/>
      <c r="TIF35" s="254"/>
      <c r="TIG35" s="254"/>
      <c r="TIH35" s="254"/>
      <c r="TII35" s="254"/>
      <c r="TIJ35" s="254"/>
      <c r="TIK35" s="254"/>
      <c r="TIL35" s="254"/>
      <c r="TIM35" s="254"/>
      <c r="TIN35" s="254"/>
      <c r="TIO35" s="254"/>
      <c r="TIP35" s="254"/>
      <c r="TIQ35" s="254"/>
      <c r="TIR35" s="254"/>
      <c r="TIS35" s="254"/>
      <c r="TIT35" s="254"/>
      <c r="TIU35" s="254"/>
      <c r="TIV35" s="254"/>
      <c r="TIW35" s="254"/>
      <c r="TIX35" s="254"/>
      <c r="TIY35" s="254"/>
      <c r="TIZ35" s="254"/>
      <c r="TJA35" s="254"/>
      <c r="TJB35" s="254"/>
      <c r="TJC35" s="254"/>
      <c r="TJD35" s="254"/>
      <c r="TJE35" s="254"/>
      <c r="TJF35" s="254"/>
      <c r="TJG35" s="254"/>
      <c r="TJH35" s="254"/>
      <c r="TJI35" s="254"/>
      <c r="TJJ35" s="254"/>
      <c r="TJK35" s="254"/>
      <c r="TJL35" s="254"/>
      <c r="TJM35" s="254"/>
      <c r="TJN35" s="254"/>
      <c r="TJO35" s="254"/>
      <c r="TJP35" s="254"/>
      <c r="TJQ35" s="254"/>
      <c r="TJR35" s="254"/>
      <c r="TJS35" s="254"/>
      <c r="TJT35" s="254"/>
      <c r="TJU35" s="254"/>
      <c r="TJV35" s="254"/>
      <c r="TJW35" s="254"/>
      <c r="TJX35" s="254"/>
      <c r="TJY35" s="254"/>
      <c r="TJZ35" s="254"/>
      <c r="TKA35" s="254"/>
      <c r="TKB35" s="254"/>
      <c r="TKC35" s="254"/>
      <c r="TKD35" s="254"/>
      <c r="TKE35" s="254"/>
      <c r="TKF35" s="254"/>
      <c r="TKG35" s="254"/>
      <c r="TKH35" s="254"/>
      <c r="TKI35" s="254"/>
      <c r="TKJ35" s="254"/>
      <c r="TKK35" s="254"/>
      <c r="TKL35" s="254"/>
      <c r="TKM35" s="254"/>
      <c r="TKN35" s="254"/>
      <c r="TKO35" s="254"/>
      <c r="TKP35" s="254"/>
      <c r="TKQ35" s="254"/>
      <c r="TKR35" s="254"/>
      <c r="TKS35" s="254"/>
      <c r="TKT35" s="254"/>
      <c r="TKU35" s="254"/>
      <c r="TKV35" s="254"/>
      <c r="TKW35" s="254"/>
      <c r="TKX35" s="254"/>
      <c r="TKY35" s="254"/>
      <c r="TKZ35" s="254"/>
      <c r="TLA35" s="254"/>
      <c r="TLB35" s="254"/>
      <c r="TLC35" s="254"/>
      <c r="TLD35" s="254"/>
      <c r="TLE35" s="254"/>
      <c r="TLF35" s="254"/>
      <c r="TLG35" s="254"/>
      <c r="TLH35" s="254"/>
      <c r="TLI35" s="254"/>
      <c r="TLJ35" s="254"/>
      <c r="TLK35" s="254"/>
      <c r="TLL35" s="254"/>
      <c r="TLM35" s="254"/>
      <c r="TLN35" s="254"/>
      <c r="TLO35" s="254"/>
      <c r="TLP35" s="254"/>
      <c r="TLQ35" s="254"/>
      <c r="TLR35" s="254"/>
      <c r="TLS35" s="254"/>
      <c r="TLT35" s="254"/>
      <c r="TLU35" s="254"/>
      <c r="TLV35" s="254"/>
      <c r="TLW35" s="254"/>
      <c r="TLX35" s="254"/>
      <c r="TLY35" s="254"/>
      <c r="TLZ35" s="254"/>
      <c r="TMA35" s="254"/>
      <c r="TMB35" s="254"/>
      <c r="TMC35" s="254"/>
      <c r="TMD35" s="254"/>
      <c r="TME35" s="254"/>
      <c r="TMF35" s="254"/>
      <c r="TMG35" s="254"/>
      <c r="TMH35" s="254"/>
      <c r="TMI35" s="254"/>
      <c r="TMJ35" s="254"/>
      <c r="TMK35" s="254"/>
      <c r="TML35" s="254"/>
      <c r="TMM35" s="254"/>
      <c r="TMN35" s="254"/>
      <c r="TMO35" s="254"/>
      <c r="TMP35" s="254"/>
      <c r="TMQ35" s="254"/>
      <c r="TMR35" s="254"/>
      <c r="TMS35" s="254"/>
      <c r="TMT35" s="254"/>
      <c r="TMU35" s="254"/>
      <c r="TMV35" s="254"/>
      <c r="TMW35" s="254"/>
      <c r="TMX35" s="254"/>
      <c r="TMY35" s="254"/>
      <c r="TMZ35" s="254"/>
      <c r="TNA35" s="254"/>
      <c r="TNB35" s="254"/>
      <c r="TNC35" s="254"/>
      <c r="TND35" s="254"/>
      <c r="TNE35" s="254"/>
      <c r="TNF35" s="254"/>
      <c r="TNG35" s="254"/>
      <c r="TNH35" s="254"/>
      <c r="TNI35" s="254"/>
      <c r="TNJ35" s="254"/>
      <c r="TNK35" s="254"/>
      <c r="TNL35" s="254"/>
      <c r="TNM35" s="254"/>
      <c r="TNN35" s="254"/>
      <c r="TNO35" s="254"/>
      <c r="TNP35" s="254"/>
      <c r="TNQ35" s="254"/>
      <c r="TNR35" s="254"/>
      <c r="TNS35" s="254"/>
      <c r="TNT35" s="254"/>
      <c r="TNU35" s="254"/>
      <c r="TNV35" s="254"/>
      <c r="TNW35" s="254"/>
      <c r="TNX35" s="254"/>
      <c r="TNY35" s="254"/>
      <c r="TNZ35" s="254"/>
      <c r="TOA35" s="254"/>
      <c r="TOB35" s="254"/>
      <c r="TOC35" s="254"/>
      <c r="TOD35" s="254"/>
      <c r="TOE35" s="254"/>
      <c r="TOF35" s="254"/>
      <c r="TOG35" s="254"/>
      <c r="TOH35" s="254"/>
      <c r="TOI35" s="254"/>
      <c r="TOJ35" s="254"/>
      <c r="TOK35" s="254"/>
      <c r="TOL35" s="254"/>
      <c r="TOM35" s="254"/>
      <c r="TON35" s="254"/>
      <c r="TOO35" s="254"/>
      <c r="TOP35" s="254"/>
      <c r="TOQ35" s="254"/>
      <c r="TOR35" s="254"/>
      <c r="TOS35" s="254"/>
      <c r="TOT35" s="254"/>
      <c r="TOU35" s="254"/>
      <c r="TOV35" s="254"/>
      <c r="TOW35" s="254"/>
      <c r="TOX35" s="254"/>
      <c r="TOY35" s="254"/>
      <c r="TOZ35" s="254"/>
      <c r="TPA35" s="254"/>
      <c r="TPB35" s="254"/>
      <c r="TPC35" s="254"/>
      <c r="TPD35" s="254"/>
      <c r="TPE35" s="254"/>
      <c r="TPF35" s="254"/>
      <c r="TPG35" s="254"/>
      <c r="TPH35" s="254"/>
      <c r="TPI35" s="254"/>
      <c r="TPJ35" s="254"/>
      <c r="TPK35" s="254"/>
      <c r="TPL35" s="254"/>
      <c r="TPM35" s="254"/>
      <c r="TPN35" s="254"/>
      <c r="TPO35" s="254"/>
      <c r="TPP35" s="254"/>
      <c r="TPQ35" s="254"/>
      <c r="TPR35" s="254"/>
      <c r="TPS35" s="254"/>
      <c r="TPT35" s="254"/>
      <c r="TPU35" s="254"/>
      <c r="TPV35" s="254"/>
      <c r="TPW35" s="254"/>
      <c r="TPX35" s="254"/>
      <c r="TPY35" s="254"/>
      <c r="TPZ35" s="254"/>
      <c r="TQA35" s="254"/>
      <c r="TQB35" s="254"/>
      <c r="TQC35" s="254"/>
      <c r="TQD35" s="254"/>
      <c r="TQE35" s="254"/>
      <c r="TQF35" s="254"/>
      <c r="TQG35" s="254"/>
      <c r="TQH35" s="254"/>
      <c r="TQI35" s="254"/>
      <c r="TQJ35" s="254"/>
      <c r="TQK35" s="254"/>
      <c r="TQL35" s="254"/>
      <c r="TQM35" s="254"/>
      <c r="TQN35" s="254"/>
      <c r="TQO35" s="254"/>
      <c r="TQP35" s="254"/>
      <c r="TQQ35" s="254"/>
      <c r="TQR35" s="254"/>
      <c r="TQS35" s="254"/>
      <c r="TQT35" s="254"/>
      <c r="TQU35" s="254"/>
      <c r="TQV35" s="254"/>
      <c r="TQW35" s="254"/>
      <c r="TQX35" s="254"/>
      <c r="TQY35" s="254"/>
      <c r="TQZ35" s="254"/>
      <c r="TRA35" s="254"/>
      <c r="TRB35" s="254"/>
      <c r="TRC35" s="254"/>
      <c r="TRD35" s="254"/>
      <c r="TRE35" s="254"/>
      <c r="TRF35" s="254"/>
      <c r="TRG35" s="254"/>
      <c r="TRH35" s="254"/>
      <c r="TRI35" s="254"/>
      <c r="TRJ35" s="254"/>
      <c r="TRK35" s="254"/>
      <c r="TRL35" s="254"/>
      <c r="TRM35" s="254"/>
      <c r="TRN35" s="254"/>
      <c r="TRO35" s="254"/>
      <c r="TRP35" s="254"/>
      <c r="TRQ35" s="254"/>
      <c r="TRR35" s="254"/>
      <c r="TRS35" s="254"/>
      <c r="TRT35" s="254"/>
      <c r="TRU35" s="254"/>
      <c r="TRV35" s="254"/>
      <c r="TRW35" s="254"/>
      <c r="TRX35" s="254"/>
      <c r="TRY35" s="254"/>
      <c r="TRZ35" s="254"/>
      <c r="TSA35" s="254"/>
      <c r="TSB35" s="254"/>
      <c r="TSC35" s="254"/>
      <c r="TSD35" s="254"/>
      <c r="TSE35" s="254"/>
      <c r="TSF35" s="254"/>
      <c r="TSG35" s="254"/>
      <c r="TSH35" s="254"/>
      <c r="TSI35" s="254"/>
      <c r="TSJ35" s="254"/>
      <c r="TSK35" s="254"/>
      <c r="TSL35" s="254"/>
      <c r="TSM35" s="254"/>
      <c r="TSN35" s="254"/>
      <c r="TSO35" s="254"/>
      <c r="TSP35" s="254"/>
      <c r="TSQ35" s="254"/>
      <c r="TSR35" s="254"/>
      <c r="TSS35" s="254"/>
      <c r="TST35" s="254"/>
      <c r="TSU35" s="254"/>
      <c r="TSV35" s="254"/>
      <c r="TSW35" s="254"/>
      <c r="TSX35" s="254"/>
      <c r="TSY35" s="254"/>
      <c r="TSZ35" s="254"/>
      <c r="TTA35" s="254"/>
      <c r="TTB35" s="254"/>
      <c r="TTC35" s="254"/>
      <c r="TTD35" s="254"/>
      <c r="TTE35" s="254"/>
      <c r="TTF35" s="254"/>
      <c r="TTG35" s="254"/>
      <c r="TTH35" s="254"/>
      <c r="TTI35" s="254"/>
      <c r="TTJ35" s="254"/>
      <c r="TTK35" s="254"/>
      <c r="TTL35" s="254"/>
      <c r="TTM35" s="254"/>
      <c r="TTN35" s="254"/>
      <c r="TTO35" s="254"/>
      <c r="TTP35" s="254"/>
      <c r="TTQ35" s="254"/>
      <c r="TTR35" s="254"/>
      <c r="TTS35" s="254"/>
      <c r="TTT35" s="254"/>
      <c r="TTU35" s="254"/>
      <c r="TTV35" s="254"/>
      <c r="TTW35" s="254"/>
      <c r="TTX35" s="254"/>
      <c r="TTY35" s="254"/>
      <c r="TTZ35" s="254"/>
      <c r="TUA35" s="254"/>
      <c r="TUB35" s="254"/>
      <c r="TUC35" s="254"/>
      <c r="TUD35" s="254"/>
      <c r="TUE35" s="254"/>
      <c r="TUF35" s="254"/>
      <c r="TUG35" s="254"/>
      <c r="TUH35" s="254"/>
      <c r="TUI35" s="254"/>
      <c r="TUJ35" s="254"/>
      <c r="TUK35" s="254"/>
      <c r="TUL35" s="254"/>
      <c r="TUM35" s="254"/>
      <c r="TUN35" s="254"/>
      <c r="TUO35" s="254"/>
      <c r="TUP35" s="254"/>
      <c r="TUQ35" s="254"/>
      <c r="TUR35" s="254"/>
      <c r="TUS35" s="254"/>
      <c r="TUT35" s="254"/>
      <c r="TUU35" s="254"/>
      <c r="TUV35" s="254"/>
      <c r="TUW35" s="254"/>
      <c r="TUX35" s="254"/>
      <c r="TUY35" s="254"/>
      <c r="TUZ35" s="254"/>
      <c r="TVA35" s="254"/>
      <c r="TVB35" s="254"/>
      <c r="TVC35" s="254"/>
      <c r="TVD35" s="254"/>
      <c r="TVE35" s="254"/>
      <c r="TVF35" s="254"/>
      <c r="TVG35" s="254"/>
      <c r="TVH35" s="254"/>
      <c r="TVI35" s="254"/>
      <c r="TVJ35" s="254"/>
      <c r="TVK35" s="254"/>
      <c r="TVL35" s="254"/>
      <c r="TVM35" s="254"/>
      <c r="TVN35" s="254"/>
      <c r="TVO35" s="254"/>
      <c r="TVP35" s="254"/>
      <c r="TVQ35" s="254"/>
      <c r="TVR35" s="254"/>
      <c r="TVS35" s="254"/>
      <c r="TVT35" s="254"/>
      <c r="TVU35" s="254"/>
      <c r="TVV35" s="254"/>
      <c r="TVW35" s="254"/>
      <c r="TVX35" s="254"/>
      <c r="TVY35" s="254"/>
      <c r="TVZ35" s="254"/>
      <c r="TWA35" s="254"/>
      <c r="TWB35" s="254"/>
      <c r="TWC35" s="254"/>
      <c r="TWD35" s="254"/>
      <c r="TWE35" s="254"/>
      <c r="TWF35" s="254"/>
      <c r="TWG35" s="254"/>
      <c r="TWH35" s="254"/>
      <c r="TWI35" s="254"/>
      <c r="TWJ35" s="254"/>
      <c r="TWK35" s="254"/>
      <c r="TWL35" s="254"/>
      <c r="TWM35" s="254"/>
      <c r="TWN35" s="254"/>
      <c r="TWO35" s="254"/>
      <c r="TWP35" s="254"/>
      <c r="TWQ35" s="254"/>
      <c r="TWR35" s="254"/>
      <c r="TWS35" s="254"/>
      <c r="TWT35" s="254"/>
      <c r="TWU35" s="254"/>
      <c r="TWV35" s="254"/>
      <c r="TWW35" s="254"/>
      <c r="TWX35" s="254"/>
      <c r="TWY35" s="254"/>
      <c r="TWZ35" s="254"/>
      <c r="TXA35" s="254"/>
      <c r="TXB35" s="254"/>
      <c r="TXC35" s="254"/>
      <c r="TXD35" s="254"/>
      <c r="TXE35" s="254"/>
      <c r="TXF35" s="254"/>
      <c r="TXG35" s="254"/>
      <c r="TXH35" s="254"/>
      <c r="TXI35" s="254"/>
      <c r="TXJ35" s="254"/>
      <c r="TXK35" s="254"/>
      <c r="TXL35" s="254"/>
      <c r="TXM35" s="254"/>
      <c r="TXN35" s="254"/>
      <c r="TXO35" s="254"/>
      <c r="TXP35" s="254"/>
      <c r="TXQ35" s="254"/>
      <c r="TXR35" s="254"/>
      <c r="TXS35" s="254"/>
      <c r="TXT35" s="254"/>
      <c r="TXU35" s="254"/>
      <c r="TXV35" s="254"/>
      <c r="TXW35" s="254"/>
      <c r="TXX35" s="254"/>
      <c r="TXY35" s="254"/>
      <c r="TXZ35" s="254"/>
      <c r="TYA35" s="254"/>
      <c r="TYB35" s="254"/>
      <c r="TYC35" s="254"/>
      <c r="TYD35" s="254"/>
      <c r="TYE35" s="254"/>
      <c r="TYF35" s="254"/>
      <c r="TYG35" s="254"/>
      <c r="TYH35" s="254"/>
      <c r="TYI35" s="254"/>
      <c r="TYJ35" s="254"/>
      <c r="TYK35" s="254"/>
      <c r="TYL35" s="254"/>
      <c r="TYM35" s="254"/>
      <c r="TYN35" s="254"/>
      <c r="TYO35" s="254"/>
      <c r="TYP35" s="254"/>
      <c r="TYQ35" s="254"/>
      <c r="TYR35" s="254"/>
      <c r="TYS35" s="254"/>
      <c r="TYT35" s="254"/>
      <c r="TYU35" s="254"/>
      <c r="TYV35" s="254"/>
      <c r="TYW35" s="254"/>
      <c r="TYX35" s="254"/>
      <c r="TYY35" s="254"/>
      <c r="TYZ35" s="254"/>
      <c r="TZA35" s="254"/>
      <c r="TZB35" s="254"/>
      <c r="TZC35" s="254"/>
      <c r="TZD35" s="254"/>
      <c r="TZE35" s="254"/>
      <c r="TZF35" s="254"/>
      <c r="TZG35" s="254"/>
      <c r="TZH35" s="254"/>
      <c r="TZI35" s="254"/>
      <c r="TZJ35" s="254"/>
      <c r="TZK35" s="254"/>
      <c r="TZL35" s="254"/>
      <c r="TZM35" s="254"/>
      <c r="TZN35" s="254"/>
      <c r="TZO35" s="254"/>
      <c r="TZP35" s="254"/>
      <c r="TZQ35" s="254"/>
      <c r="TZR35" s="254"/>
      <c r="TZS35" s="254"/>
      <c r="TZT35" s="254"/>
      <c r="TZU35" s="254"/>
      <c r="TZV35" s="254"/>
      <c r="TZW35" s="254"/>
      <c r="TZX35" s="254"/>
      <c r="TZY35" s="254"/>
      <c r="TZZ35" s="254"/>
      <c r="UAA35" s="254"/>
      <c r="UAB35" s="254"/>
      <c r="UAC35" s="254"/>
      <c r="UAD35" s="254"/>
      <c r="UAE35" s="254"/>
      <c r="UAF35" s="254"/>
      <c r="UAG35" s="254"/>
      <c r="UAH35" s="254"/>
      <c r="UAI35" s="254"/>
      <c r="UAJ35" s="254"/>
      <c r="UAK35" s="254"/>
      <c r="UAL35" s="254"/>
      <c r="UAM35" s="254"/>
      <c r="UAN35" s="254"/>
      <c r="UAO35" s="254"/>
      <c r="UAP35" s="254"/>
      <c r="UAQ35" s="254"/>
      <c r="UAR35" s="254"/>
      <c r="UAS35" s="254"/>
      <c r="UAT35" s="254"/>
      <c r="UAU35" s="254"/>
      <c r="UAV35" s="254"/>
      <c r="UAW35" s="254"/>
      <c r="UAX35" s="254"/>
      <c r="UAY35" s="254"/>
      <c r="UAZ35" s="254"/>
      <c r="UBA35" s="254"/>
      <c r="UBB35" s="254"/>
      <c r="UBC35" s="254"/>
      <c r="UBD35" s="254"/>
      <c r="UBE35" s="254"/>
      <c r="UBF35" s="254"/>
      <c r="UBG35" s="254"/>
      <c r="UBH35" s="254"/>
      <c r="UBI35" s="254"/>
      <c r="UBJ35" s="254"/>
      <c r="UBK35" s="254"/>
      <c r="UBL35" s="254"/>
      <c r="UBM35" s="254"/>
      <c r="UBN35" s="254"/>
      <c r="UBO35" s="254"/>
      <c r="UBP35" s="254"/>
      <c r="UBQ35" s="254"/>
      <c r="UBR35" s="254"/>
      <c r="UBS35" s="254"/>
      <c r="UBT35" s="254"/>
      <c r="UBU35" s="254"/>
      <c r="UBV35" s="254"/>
      <c r="UBW35" s="254"/>
      <c r="UBX35" s="254"/>
      <c r="UBY35" s="254"/>
      <c r="UBZ35" s="254"/>
      <c r="UCA35" s="254"/>
      <c r="UCB35" s="254"/>
      <c r="UCC35" s="254"/>
      <c r="UCD35" s="254"/>
      <c r="UCE35" s="254"/>
      <c r="UCF35" s="254"/>
      <c r="UCG35" s="254"/>
      <c r="UCH35" s="254"/>
      <c r="UCI35" s="254"/>
      <c r="UCJ35" s="254"/>
      <c r="UCK35" s="254"/>
      <c r="UCL35" s="254"/>
      <c r="UCM35" s="254"/>
      <c r="UCN35" s="254"/>
      <c r="UCO35" s="254"/>
      <c r="UCP35" s="254"/>
      <c r="UCQ35" s="254"/>
      <c r="UCR35" s="254"/>
      <c r="UCS35" s="254"/>
      <c r="UCT35" s="254"/>
      <c r="UCU35" s="254"/>
      <c r="UCV35" s="254"/>
      <c r="UCW35" s="254"/>
      <c r="UCX35" s="254"/>
      <c r="UCY35" s="254"/>
      <c r="UCZ35" s="254"/>
      <c r="UDA35" s="254"/>
      <c r="UDB35" s="254"/>
      <c r="UDC35" s="254"/>
      <c r="UDD35" s="254"/>
      <c r="UDE35" s="254"/>
      <c r="UDF35" s="254"/>
      <c r="UDG35" s="254"/>
      <c r="UDH35" s="254"/>
      <c r="UDI35" s="254"/>
      <c r="UDJ35" s="254"/>
      <c r="UDK35" s="254"/>
      <c r="UDL35" s="254"/>
      <c r="UDM35" s="254"/>
      <c r="UDN35" s="254"/>
      <c r="UDO35" s="254"/>
      <c r="UDP35" s="254"/>
      <c r="UDQ35" s="254"/>
      <c r="UDR35" s="254"/>
      <c r="UDS35" s="254"/>
      <c r="UDT35" s="254"/>
      <c r="UDU35" s="254"/>
      <c r="UDV35" s="254"/>
      <c r="UDW35" s="254"/>
      <c r="UDX35" s="254"/>
      <c r="UDY35" s="254"/>
      <c r="UDZ35" s="254"/>
      <c r="UEA35" s="254"/>
      <c r="UEB35" s="254"/>
      <c r="UEC35" s="254"/>
      <c r="UED35" s="254"/>
      <c r="UEE35" s="254"/>
      <c r="UEF35" s="254"/>
      <c r="UEG35" s="254"/>
      <c r="UEH35" s="254"/>
      <c r="UEI35" s="254"/>
      <c r="UEJ35" s="254"/>
      <c r="UEK35" s="254"/>
      <c r="UEL35" s="254"/>
      <c r="UEM35" s="254"/>
      <c r="UEN35" s="254"/>
      <c r="UEO35" s="254"/>
      <c r="UEP35" s="254"/>
      <c r="UEQ35" s="254"/>
      <c r="UER35" s="254"/>
      <c r="UES35" s="254"/>
      <c r="UET35" s="254"/>
      <c r="UEU35" s="254"/>
      <c r="UEV35" s="254"/>
      <c r="UEW35" s="254"/>
      <c r="UEX35" s="254"/>
      <c r="UEY35" s="254"/>
      <c r="UEZ35" s="254"/>
      <c r="UFA35" s="254"/>
      <c r="UFB35" s="254"/>
      <c r="UFC35" s="254"/>
      <c r="UFD35" s="254"/>
      <c r="UFE35" s="254"/>
      <c r="UFF35" s="254"/>
      <c r="UFG35" s="254"/>
      <c r="UFH35" s="254"/>
      <c r="UFI35" s="254"/>
      <c r="UFJ35" s="254"/>
      <c r="UFK35" s="254"/>
      <c r="UFL35" s="254"/>
      <c r="UFM35" s="254"/>
      <c r="UFN35" s="254"/>
      <c r="UFO35" s="254"/>
      <c r="UFP35" s="254"/>
      <c r="UFQ35" s="254"/>
      <c r="UFR35" s="254"/>
      <c r="UFS35" s="254"/>
      <c r="UFT35" s="254"/>
      <c r="UFU35" s="254"/>
      <c r="UFV35" s="254"/>
      <c r="UFW35" s="254"/>
      <c r="UFX35" s="254"/>
      <c r="UFY35" s="254"/>
      <c r="UFZ35" s="254"/>
      <c r="UGA35" s="254"/>
      <c r="UGB35" s="254"/>
      <c r="UGC35" s="254"/>
      <c r="UGD35" s="254"/>
      <c r="UGE35" s="254"/>
      <c r="UGF35" s="254"/>
      <c r="UGG35" s="254"/>
      <c r="UGH35" s="254"/>
      <c r="UGI35" s="254"/>
      <c r="UGJ35" s="254"/>
      <c r="UGK35" s="254"/>
      <c r="UGL35" s="254"/>
      <c r="UGM35" s="254"/>
      <c r="UGN35" s="254"/>
      <c r="UGO35" s="254"/>
      <c r="UGP35" s="254"/>
      <c r="UGQ35" s="254"/>
      <c r="UGR35" s="254"/>
      <c r="UGS35" s="254"/>
      <c r="UGT35" s="254"/>
      <c r="UGU35" s="254"/>
      <c r="UGV35" s="254"/>
      <c r="UGW35" s="254"/>
      <c r="UGX35" s="254"/>
      <c r="UGY35" s="254"/>
      <c r="UGZ35" s="254"/>
      <c r="UHA35" s="254"/>
      <c r="UHB35" s="254"/>
      <c r="UHC35" s="254"/>
      <c r="UHD35" s="254"/>
      <c r="UHE35" s="254"/>
      <c r="UHF35" s="254"/>
      <c r="UHG35" s="254"/>
      <c r="UHH35" s="254"/>
      <c r="UHI35" s="254"/>
      <c r="UHJ35" s="254"/>
      <c r="UHK35" s="254"/>
      <c r="UHL35" s="254"/>
      <c r="UHM35" s="254"/>
      <c r="UHN35" s="254"/>
      <c r="UHO35" s="254"/>
      <c r="UHP35" s="254"/>
      <c r="UHQ35" s="254"/>
      <c r="UHR35" s="254"/>
      <c r="UHS35" s="254"/>
      <c r="UHT35" s="254"/>
      <c r="UHU35" s="254"/>
      <c r="UHV35" s="254"/>
      <c r="UHW35" s="254"/>
      <c r="UHX35" s="254"/>
      <c r="UHY35" s="254"/>
      <c r="UHZ35" s="254"/>
      <c r="UIA35" s="254"/>
      <c r="UIB35" s="254"/>
      <c r="UIC35" s="254"/>
      <c r="UID35" s="254"/>
      <c r="UIE35" s="254"/>
      <c r="UIF35" s="254"/>
      <c r="UIG35" s="254"/>
      <c r="UIH35" s="254"/>
      <c r="UII35" s="254"/>
      <c r="UIJ35" s="254"/>
      <c r="UIK35" s="254"/>
      <c r="UIL35" s="254"/>
      <c r="UIM35" s="254"/>
      <c r="UIN35" s="254"/>
      <c r="UIO35" s="254"/>
      <c r="UIP35" s="254"/>
      <c r="UIQ35" s="254"/>
      <c r="UIR35" s="254"/>
      <c r="UIS35" s="254"/>
      <c r="UIT35" s="254"/>
      <c r="UIU35" s="254"/>
      <c r="UIV35" s="254"/>
      <c r="UIW35" s="254"/>
      <c r="UIX35" s="254"/>
      <c r="UIY35" s="254"/>
      <c r="UIZ35" s="254"/>
      <c r="UJA35" s="254"/>
      <c r="UJB35" s="254"/>
      <c r="UJC35" s="254"/>
      <c r="UJD35" s="254"/>
      <c r="UJE35" s="254"/>
      <c r="UJF35" s="254"/>
      <c r="UJG35" s="254"/>
      <c r="UJH35" s="254"/>
      <c r="UJI35" s="254"/>
      <c r="UJJ35" s="254"/>
      <c r="UJK35" s="254"/>
      <c r="UJL35" s="254"/>
      <c r="UJM35" s="254"/>
      <c r="UJN35" s="254"/>
      <c r="UJO35" s="254"/>
      <c r="UJP35" s="254"/>
      <c r="UJQ35" s="254"/>
      <c r="UJR35" s="254"/>
      <c r="UJS35" s="254"/>
      <c r="UJT35" s="254"/>
      <c r="UJU35" s="254"/>
      <c r="UJV35" s="254"/>
      <c r="UJW35" s="254"/>
      <c r="UJX35" s="254"/>
      <c r="UJY35" s="254"/>
      <c r="UJZ35" s="254"/>
      <c r="UKA35" s="254"/>
      <c r="UKB35" s="254"/>
      <c r="UKC35" s="254"/>
      <c r="UKD35" s="254"/>
      <c r="UKE35" s="254"/>
      <c r="UKF35" s="254"/>
      <c r="UKG35" s="254"/>
      <c r="UKH35" s="254"/>
      <c r="UKI35" s="254"/>
      <c r="UKJ35" s="254"/>
      <c r="UKK35" s="254"/>
      <c r="UKL35" s="254"/>
      <c r="UKM35" s="254"/>
      <c r="UKN35" s="254"/>
      <c r="UKO35" s="254"/>
      <c r="UKP35" s="254"/>
      <c r="UKQ35" s="254"/>
      <c r="UKR35" s="254"/>
      <c r="UKS35" s="254"/>
      <c r="UKT35" s="254"/>
      <c r="UKU35" s="254"/>
      <c r="UKV35" s="254"/>
      <c r="UKW35" s="254"/>
      <c r="UKX35" s="254"/>
      <c r="UKY35" s="254"/>
      <c r="UKZ35" s="254"/>
      <c r="ULA35" s="254"/>
      <c r="ULB35" s="254"/>
      <c r="ULC35" s="254"/>
      <c r="ULD35" s="254"/>
      <c r="ULE35" s="254"/>
      <c r="ULF35" s="254"/>
      <c r="ULG35" s="254"/>
      <c r="ULH35" s="254"/>
      <c r="ULI35" s="254"/>
      <c r="ULJ35" s="254"/>
      <c r="ULK35" s="254"/>
      <c r="ULL35" s="254"/>
      <c r="ULM35" s="254"/>
      <c r="ULN35" s="254"/>
      <c r="ULO35" s="254"/>
      <c r="ULP35" s="254"/>
      <c r="ULQ35" s="254"/>
      <c r="ULR35" s="254"/>
      <c r="ULS35" s="254"/>
      <c r="ULT35" s="254"/>
      <c r="ULU35" s="254"/>
      <c r="ULV35" s="254"/>
      <c r="ULW35" s="254"/>
      <c r="ULX35" s="254"/>
      <c r="ULY35" s="254"/>
      <c r="ULZ35" s="254"/>
      <c r="UMA35" s="254"/>
      <c r="UMB35" s="254"/>
      <c r="UMC35" s="254"/>
      <c r="UMD35" s="254"/>
      <c r="UME35" s="254"/>
      <c r="UMF35" s="254"/>
      <c r="UMG35" s="254"/>
      <c r="UMH35" s="254"/>
      <c r="UMI35" s="254"/>
      <c r="UMJ35" s="254"/>
      <c r="UMK35" s="254"/>
      <c r="UML35" s="254"/>
      <c r="UMM35" s="254"/>
      <c r="UMN35" s="254"/>
      <c r="UMO35" s="254"/>
      <c r="UMP35" s="254"/>
      <c r="UMQ35" s="254"/>
      <c r="UMR35" s="254"/>
      <c r="UMS35" s="254"/>
      <c r="UMT35" s="254"/>
      <c r="UMU35" s="254"/>
      <c r="UMV35" s="254"/>
      <c r="UMW35" s="254"/>
      <c r="UMX35" s="254"/>
      <c r="UMY35" s="254"/>
      <c r="UMZ35" s="254"/>
      <c r="UNA35" s="254"/>
      <c r="UNB35" s="254"/>
      <c r="UNC35" s="254"/>
      <c r="UND35" s="254"/>
      <c r="UNE35" s="254"/>
      <c r="UNF35" s="254"/>
      <c r="UNG35" s="254"/>
      <c r="UNH35" s="254"/>
      <c r="UNI35" s="254"/>
      <c r="UNJ35" s="254"/>
      <c r="UNK35" s="254"/>
      <c r="UNL35" s="254"/>
      <c r="UNM35" s="254"/>
      <c r="UNN35" s="254"/>
      <c r="UNO35" s="254"/>
      <c r="UNP35" s="254"/>
      <c r="UNQ35" s="254"/>
      <c r="UNR35" s="254"/>
      <c r="UNS35" s="254"/>
      <c r="UNT35" s="254"/>
      <c r="UNU35" s="254"/>
      <c r="UNV35" s="254"/>
      <c r="UNW35" s="254"/>
      <c r="UNX35" s="254"/>
      <c r="UNY35" s="254"/>
      <c r="UNZ35" s="254"/>
      <c r="UOA35" s="254"/>
      <c r="UOB35" s="254"/>
      <c r="UOC35" s="254"/>
      <c r="UOD35" s="254"/>
      <c r="UOE35" s="254"/>
      <c r="UOF35" s="254"/>
      <c r="UOG35" s="254"/>
      <c r="UOH35" s="254"/>
      <c r="UOI35" s="254"/>
      <c r="UOJ35" s="254"/>
      <c r="UOK35" s="254"/>
      <c r="UOL35" s="254"/>
      <c r="UOM35" s="254"/>
      <c r="UON35" s="254"/>
      <c r="UOO35" s="254"/>
      <c r="UOP35" s="254"/>
      <c r="UOQ35" s="254"/>
      <c r="UOR35" s="254"/>
      <c r="UOS35" s="254"/>
      <c r="UOT35" s="254"/>
      <c r="UOU35" s="254"/>
      <c r="UOV35" s="254"/>
      <c r="UOW35" s="254"/>
      <c r="UOX35" s="254"/>
      <c r="UOY35" s="254"/>
      <c r="UOZ35" s="254"/>
      <c r="UPA35" s="254"/>
      <c r="UPB35" s="254"/>
      <c r="UPC35" s="254"/>
      <c r="UPD35" s="254"/>
      <c r="UPE35" s="254"/>
      <c r="UPF35" s="254"/>
      <c r="UPG35" s="254"/>
      <c r="UPH35" s="254"/>
      <c r="UPI35" s="254"/>
      <c r="UPJ35" s="254"/>
      <c r="UPK35" s="254"/>
      <c r="UPL35" s="254"/>
      <c r="UPM35" s="254"/>
      <c r="UPN35" s="254"/>
      <c r="UPO35" s="254"/>
      <c r="UPP35" s="254"/>
      <c r="UPQ35" s="254"/>
      <c r="UPR35" s="254"/>
      <c r="UPS35" s="254"/>
      <c r="UPT35" s="254"/>
      <c r="UPU35" s="254"/>
      <c r="UPV35" s="254"/>
      <c r="UPW35" s="254"/>
      <c r="UPX35" s="254"/>
      <c r="UPY35" s="254"/>
      <c r="UPZ35" s="254"/>
      <c r="UQA35" s="254"/>
      <c r="UQB35" s="254"/>
      <c r="UQC35" s="254"/>
      <c r="UQD35" s="254"/>
      <c r="UQE35" s="254"/>
      <c r="UQF35" s="254"/>
      <c r="UQG35" s="254"/>
      <c r="UQH35" s="254"/>
      <c r="UQI35" s="254"/>
      <c r="UQJ35" s="254"/>
      <c r="UQK35" s="254"/>
      <c r="UQL35" s="254"/>
      <c r="UQM35" s="254"/>
      <c r="UQN35" s="254"/>
      <c r="UQO35" s="254"/>
      <c r="UQP35" s="254"/>
      <c r="UQQ35" s="254"/>
      <c r="UQR35" s="254"/>
      <c r="UQS35" s="254"/>
      <c r="UQT35" s="254"/>
      <c r="UQU35" s="254"/>
      <c r="UQV35" s="254"/>
      <c r="UQW35" s="254"/>
      <c r="UQX35" s="254"/>
      <c r="UQY35" s="254"/>
      <c r="UQZ35" s="254"/>
      <c r="URA35" s="254"/>
      <c r="URB35" s="254"/>
      <c r="URC35" s="254"/>
      <c r="URD35" s="254"/>
      <c r="URE35" s="254"/>
      <c r="URF35" s="254"/>
      <c r="URG35" s="254"/>
      <c r="URH35" s="254"/>
      <c r="URI35" s="254"/>
      <c r="URJ35" s="254"/>
      <c r="URK35" s="254"/>
      <c r="URL35" s="254"/>
      <c r="URM35" s="254"/>
      <c r="URN35" s="254"/>
      <c r="URO35" s="254"/>
      <c r="URP35" s="254"/>
      <c r="URQ35" s="254"/>
      <c r="URR35" s="254"/>
      <c r="URS35" s="254"/>
      <c r="URT35" s="254"/>
      <c r="URU35" s="254"/>
      <c r="URV35" s="254"/>
      <c r="URW35" s="254"/>
      <c r="URX35" s="254"/>
      <c r="URY35" s="254"/>
      <c r="URZ35" s="254"/>
      <c r="USA35" s="254"/>
      <c r="USB35" s="254"/>
      <c r="USC35" s="254"/>
      <c r="USD35" s="254"/>
      <c r="USE35" s="254"/>
      <c r="USF35" s="254"/>
      <c r="USG35" s="254"/>
      <c r="USH35" s="254"/>
      <c r="USI35" s="254"/>
      <c r="USJ35" s="254"/>
      <c r="USK35" s="254"/>
      <c r="USL35" s="254"/>
      <c r="USM35" s="254"/>
      <c r="USN35" s="254"/>
      <c r="USO35" s="254"/>
      <c r="USP35" s="254"/>
      <c r="USQ35" s="254"/>
      <c r="USR35" s="254"/>
      <c r="USS35" s="254"/>
      <c r="UST35" s="254"/>
      <c r="USU35" s="254"/>
      <c r="USV35" s="254"/>
      <c r="USW35" s="254"/>
      <c r="USX35" s="254"/>
      <c r="USY35" s="254"/>
      <c r="USZ35" s="254"/>
      <c r="UTA35" s="254"/>
      <c r="UTB35" s="254"/>
      <c r="UTC35" s="254"/>
      <c r="UTD35" s="254"/>
      <c r="UTE35" s="254"/>
      <c r="UTF35" s="254"/>
      <c r="UTG35" s="254"/>
      <c r="UTH35" s="254"/>
      <c r="UTI35" s="254"/>
      <c r="UTJ35" s="254"/>
      <c r="UTK35" s="254"/>
      <c r="UTL35" s="254"/>
      <c r="UTM35" s="254"/>
      <c r="UTN35" s="254"/>
      <c r="UTO35" s="254"/>
      <c r="UTP35" s="254"/>
      <c r="UTQ35" s="254"/>
      <c r="UTR35" s="254"/>
      <c r="UTS35" s="254"/>
      <c r="UTT35" s="254"/>
      <c r="UTU35" s="254"/>
      <c r="UTV35" s="254"/>
      <c r="UTW35" s="254"/>
      <c r="UTX35" s="254"/>
      <c r="UTY35" s="254"/>
      <c r="UTZ35" s="254"/>
      <c r="UUA35" s="254"/>
      <c r="UUB35" s="254"/>
      <c r="UUC35" s="254"/>
      <c r="UUD35" s="254"/>
      <c r="UUE35" s="254"/>
      <c r="UUF35" s="254"/>
      <c r="UUG35" s="254"/>
      <c r="UUH35" s="254"/>
      <c r="UUI35" s="254"/>
      <c r="UUJ35" s="254"/>
      <c r="UUK35" s="254"/>
      <c r="UUL35" s="254"/>
      <c r="UUM35" s="254"/>
      <c r="UUN35" s="254"/>
      <c r="UUO35" s="254"/>
      <c r="UUP35" s="254"/>
      <c r="UUQ35" s="254"/>
      <c r="UUR35" s="254"/>
      <c r="UUS35" s="254"/>
      <c r="UUT35" s="254"/>
      <c r="UUU35" s="254"/>
      <c r="UUV35" s="254"/>
      <c r="UUW35" s="254"/>
      <c r="UUX35" s="254"/>
      <c r="UUY35" s="254"/>
      <c r="UUZ35" s="254"/>
      <c r="UVA35" s="254"/>
      <c r="UVB35" s="254"/>
      <c r="UVC35" s="254"/>
      <c r="UVD35" s="254"/>
      <c r="UVE35" s="254"/>
      <c r="UVF35" s="254"/>
      <c r="UVG35" s="254"/>
      <c r="UVH35" s="254"/>
      <c r="UVI35" s="254"/>
      <c r="UVJ35" s="254"/>
      <c r="UVK35" s="254"/>
      <c r="UVL35" s="254"/>
      <c r="UVM35" s="254"/>
      <c r="UVN35" s="254"/>
      <c r="UVO35" s="254"/>
      <c r="UVP35" s="254"/>
      <c r="UVQ35" s="254"/>
      <c r="UVR35" s="254"/>
      <c r="UVS35" s="254"/>
      <c r="UVT35" s="254"/>
      <c r="UVU35" s="254"/>
      <c r="UVV35" s="254"/>
      <c r="UVW35" s="254"/>
      <c r="UVX35" s="254"/>
      <c r="UVY35" s="254"/>
      <c r="UVZ35" s="254"/>
      <c r="UWA35" s="254"/>
      <c r="UWB35" s="254"/>
      <c r="UWC35" s="254"/>
      <c r="UWD35" s="254"/>
      <c r="UWE35" s="254"/>
      <c r="UWF35" s="254"/>
      <c r="UWG35" s="254"/>
      <c r="UWH35" s="254"/>
      <c r="UWI35" s="254"/>
      <c r="UWJ35" s="254"/>
      <c r="UWK35" s="254"/>
      <c r="UWL35" s="254"/>
      <c r="UWM35" s="254"/>
      <c r="UWN35" s="254"/>
      <c r="UWO35" s="254"/>
      <c r="UWP35" s="254"/>
      <c r="UWQ35" s="254"/>
      <c r="UWR35" s="254"/>
      <c r="UWS35" s="254"/>
      <c r="UWT35" s="254"/>
      <c r="UWU35" s="254"/>
      <c r="UWV35" s="254"/>
      <c r="UWW35" s="254"/>
      <c r="UWX35" s="254"/>
      <c r="UWY35" s="254"/>
      <c r="UWZ35" s="254"/>
      <c r="UXA35" s="254"/>
      <c r="UXB35" s="254"/>
      <c r="UXC35" s="254"/>
      <c r="UXD35" s="254"/>
      <c r="UXE35" s="254"/>
      <c r="UXF35" s="254"/>
      <c r="UXG35" s="254"/>
      <c r="UXH35" s="254"/>
      <c r="UXI35" s="254"/>
      <c r="UXJ35" s="254"/>
      <c r="UXK35" s="254"/>
      <c r="UXL35" s="254"/>
      <c r="UXM35" s="254"/>
      <c r="UXN35" s="254"/>
      <c r="UXO35" s="254"/>
      <c r="UXP35" s="254"/>
      <c r="UXQ35" s="254"/>
      <c r="UXR35" s="254"/>
      <c r="UXS35" s="254"/>
      <c r="UXT35" s="254"/>
      <c r="UXU35" s="254"/>
      <c r="UXV35" s="254"/>
      <c r="UXW35" s="254"/>
      <c r="UXX35" s="254"/>
      <c r="UXY35" s="254"/>
      <c r="UXZ35" s="254"/>
      <c r="UYA35" s="254"/>
      <c r="UYB35" s="254"/>
      <c r="UYC35" s="254"/>
      <c r="UYD35" s="254"/>
      <c r="UYE35" s="254"/>
      <c r="UYF35" s="254"/>
      <c r="UYG35" s="254"/>
      <c r="UYH35" s="254"/>
      <c r="UYI35" s="254"/>
      <c r="UYJ35" s="254"/>
      <c r="UYK35" s="254"/>
      <c r="UYL35" s="254"/>
      <c r="UYM35" s="254"/>
      <c r="UYN35" s="254"/>
      <c r="UYO35" s="254"/>
      <c r="UYP35" s="254"/>
      <c r="UYQ35" s="254"/>
      <c r="UYR35" s="254"/>
      <c r="UYS35" s="254"/>
      <c r="UYT35" s="254"/>
      <c r="UYU35" s="254"/>
      <c r="UYV35" s="254"/>
      <c r="UYW35" s="254"/>
      <c r="UYX35" s="254"/>
      <c r="UYY35" s="254"/>
      <c r="UYZ35" s="254"/>
      <c r="UZA35" s="254"/>
      <c r="UZB35" s="254"/>
      <c r="UZC35" s="254"/>
      <c r="UZD35" s="254"/>
      <c r="UZE35" s="254"/>
      <c r="UZF35" s="254"/>
      <c r="UZG35" s="254"/>
      <c r="UZH35" s="254"/>
      <c r="UZI35" s="254"/>
      <c r="UZJ35" s="254"/>
      <c r="UZK35" s="254"/>
      <c r="UZL35" s="254"/>
      <c r="UZM35" s="254"/>
      <c r="UZN35" s="254"/>
      <c r="UZO35" s="254"/>
      <c r="UZP35" s="254"/>
      <c r="UZQ35" s="254"/>
      <c r="UZR35" s="254"/>
      <c r="UZS35" s="254"/>
      <c r="UZT35" s="254"/>
      <c r="UZU35" s="254"/>
      <c r="UZV35" s="254"/>
      <c r="UZW35" s="254"/>
      <c r="UZX35" s="254"/>
      <c r="UZY35" s="254"/>
      <c r="UZZ35" s="254"/>
      <c r="VAA35" s="254"/>
      <c r="VAB35" s="254"/>
      <c r="VAC35" s="254"/>
      <c r="VAD35" s="254"/>
      <c r="VAE35" s="254"/>
      <c r="VAF35" s="254"/>
      <c r="VAG35" s="254"/>
      <c r="VAH35" s="254"/>
      <c r="VAI35" s="254"/>
      <c r="VAJ35" s="254"/>
      <c r="VAK35" s="254"/>
      <c r="VAL35" s="254"/>
      <c r="VAM35" s="254"/>
      <c r="VAN35" s="254"/>
      <c r="VAO35" s="254"/>
      <c r="VAP35" s="254"/>
      <c r="VAQ35" s="254"/>
      <c r="VAR35" s="254"/>
      <c r="VAS35" s="254"/>
      <c r="VAT35" s="254"/>
      <c r="VAU35" s="254"/>
      <c r="VAV35" s="254"/>
      <c r="VAW35" s="254"/>
      <c r="VAX35" s="254"/>
      <c r="VAY35" s="254"/>
      <c r="VAZ35" s="254"/>
      <c r="VBA35" s="254"/>
      <c r="VBB35" s="254"/>
      <c r="VBC35" s="254"/>
      <c r="VBD35" s="254"/>
      <c r="VBE35" s="254"/>
      <c r="VBF35" s="254"/>
      <c r="VBG35" s="254"/>
      <c r="VBH35" s="254"/>
      <c r="VBI35" s="254"/>
      <c r="VBJ35" s="254"/>
      <c r="VBK35" s="254"/>
      <c r="VBL35" s="254"/>
      <c r="VBM35" s="254"/>
      <c r="VBN35" s="254"/>
      <c r="VBO35" s="254"/>
      <c r="VBP35" s="254"/>
      <c r="VBQ35" s="254"/>
      <c r="VBR35" s="254"/>
      <c r="VBS35" s="254"/>
      <c r="VBT35" s="254"/>
      <c r="VBU35" s="254"/>
      <c r="VBV35" s="254"/>
      <c r="VBW35" s="254"/>
      <c r="VBX35" s="254"/>
      <c r="VBY35" s="254"/>
      <c r="VBZ35" s="254"/>
      <c r="VCA35" s="254"/>
      <c r="VCB35" s="254"/>
      <c r="VCC35" s="254"/>
      <c r="VCD35" s="254"/>
      <c r="VCE35" s="254"/>
      <c r="VCF35" s="254"/>
      <c r="VCG35" s="254"/>
      <c r="VCH35" s="254"/>
      <c r="VCI35" s="254"/>
      <c r="VCJ35" s="254"/>
      <c r="VCK35" s="254"/>
      <c r="VCL35" s="254"/>
      <c r="VCM35" s="254"/>
      <c r="VCN35" s="254"/>
      <c r="VCO35" s="254"/>
      <c r="VCP35" s="254"/>
      <c r="VCQ35" s="254"/>
      <c r="VCR35" s="254"/>
      <c r="VCS35" s="254"/>
      <c r="VCT35" s="254"/>
      <c r="VCU35" s="254"/>
      <c r="VCV35" s="254"/>
      <c r="VCW35" s="254"/>
      <c r="VCX35" s="254"/>
      <c r="VCY35" s="254"/>
      <c r="VCZ35" s="254"/>
      <c r="VDA35" s="254"/>
      <c r="VDB35" s="254"/>
      <c r="VDC35" s="254"/>
      <c r="VDD35" s="254"/>
      <c r="VDE35" s="254"/>
      <c r="VDF35" s="254"/>
      <c r="VDG35" s="254"/>
      <c r="VDH35" s="254"/>
      <c r="VDI35" s="254"/>
      <c r="VDJ35" s="254"/>
      <c r="VDK35" s="254"/>
      <c r="VDL35" s="254"/>
      <c r="VDM35" s="254"/>
      <c r="VDN35" s="254"/>
      <c r="VDO35" s="254"/>
      <c r="VDP35" s="254"/>
      <c r="VDQ35" s="254"/>
      <c r="VDR35" s="254"/>
      <c r="VDS35" s="254"/>
      <c r="VDT35" s="254"/>
      <c r="VDU35" s="254"/>
      <c r="VDV35" s="254"/>
      <c r="VDW35" s="254"/>
      <c r="VDX35" s="254"/>
      <c r="VDY35" s="254"/>
      <c r="VDZ35" s="254"/>
      <c r="VEA35" s="254"/>
      <c r="VEB35" s="254"/>
      <c r="VEC35" s="254"/>
      <c r="VED35" s="254"/>
      <c r="VEE35" s="254"/>
      <c r="VEF35" s="254"/>
      <c r="VEG35" s="254"/>
      <c r="VEH35" s="254"/>
      <c r="VEI35" s="254"/>
      <c r="VEJ35" s="254"/>
      <c r="VEK35" s="254"/>
      <c r="VEL35" s="254"/>
      <c r="VEM35" s="254"/>
      <c r="VEN35" s="254"/>
      <c r="VEO35" s="254"/>
      <c r="VEP35" s="254"/>
      <c r="VEQ35" s="254"/>
      <c r="VER35" s="254"/>
      <c r="VES35" s="254"/>
      <c r="VET35" s="254"/>
      <c r="VEU35" s="254"/>
      <c r="VEV35" s="254"/>
      <c r="VEW35" s="254"/>
      <c r="VEX35" s="254"/>
      <c r="VEY35" s="254"/>
      <c r="VEZ35" s="254"/>
      <c r="VFA35" s="254"/>
      <c r="VFB35" s="254"/>
      <c r="VFC35" s="254"/>
      <c r="VFD35" s="254"/>
      <c r="VFE35" s="254"/>
      <c r="VFF35" s="254"/>
      <c r="VFG35" s="254"/>
      <c r="VFH35" s="254"/>
      <c r="VFI35" s="254"/>
      <c r="VFJ35" s="254"/>
      <c r="VFK35" s="254"/>
      <c r="VFL35" s="254"/>
      <c r="VFM35" s="254"/>
      <c r="VFN35" s="254"/>
      <c r="VFO35" s="254"/>
      <c r="VFP35" s="254"/>
      <c r="VFQ35" s="254"/>
      <c r="VFR35" s="254"/>
      <c r="VFS35" s="254"/>
      <c r="VFT35" s="254"/>
      <c r="VFU35" s="254"/>
      <c r="VFV35" s="254"/>
      <c r="VFW35" s="254"/>
      <c r="VFX35" s="254"/>
      <c r="VFY35" s="254"/>
      <c r="VFZ35" s="254"/>
      <c r="VGA35" s="254"/>
      <c r="VGB35" s="254"/>
      <c r="VGC35" s="254"/>
      <c r="VGD35" s="254"/>
      <c r="VGE35" s="254"/>
      <c r="VGF35" s="254"/>
      <c r="VGG35" s="254"/>
      <c r="VGH35" s="254"/>
      <c r="VGI35" s="254"/>
      <c r="VGJ35" s="254"/>
      <c r="VGK35" s="254"/>
      <c r="VGL35" s="254"/>
      <c r="VGM35" s="254"/>
      <c r="VGN35" s="254"/>
      <c r="VGO35" s="254"/>
      <c r="VGP35" s="254"/>
      <c r="VGQ35" s="254"/>
      <c r="VGR35" s="254"/>
      <c r="VGS35" s="254"/>
      <c r="VGT35" s="254"/>
      <c r="VGU35" s="254"/>
      <c r="VGV35" s="254"/>
      <c r="VGW35" s="254"/>
      <c r="VGX35" s="254"/>
      <c r="VGY35" s="254"/>
      <c r="VGZ35" s="254"/>
      <c r="VHA35" s="254"/>
      <c r="VHB35" s="254"/>
      <c r="VHC35" s="254"/>
      <c r="VHD35" s="254"/>
      <c r="VHE35" s="254"/>
      <c r="VHF35" s="254"/>
      <c r="VHG35" s="254"/>
      <c r="VHH35" s="254"/>
      <c r="VHI35" s="254"/>
      <c r="VHJ35" s="254"/>
      <c r="VHK35" s="254"/>
      <c r="VHL35" s="254"/>
      <c r="VHM35" s="254"/>
      <c r="VHN35" s="254"/>
      <c r="VHO35" s="254"/>
      <c r="VHP35" s="254"/>
      <c r="VHQ35" s="254"/>
      <c r="VHR35" s="254"/>
      <c r="VHS35" s="254"/>
      <c r="VHT35" s="254"/>
      <c r="VHU35" s="254"/>
      <c r="VHV35" s="254"/>
      <c r="VHW35" s="254"/>
      <c r="VHX35" s="254"/>
      <c r="VHY35" s="254"/>
      <c r="VHZ35" s="254"/>
      <c r="VIA35" s="254"/>
      <c r="VIB35" s="254"/>
      <c r="VIC35" s="254"/>
      <c r="VID35" s="254"/>
      <c r="VIE35" s="254"/>
      <c r="VIF35" s="254"/>
      <c r="VIG35" s="254"/>
      <c r="VIH35" s="254"/>
      <c r="VII35" s="254"/>
      <c r="VIJ35" s="254"/>
      <c r="VIK35" s="254"/>
      <c r="VIL35" s="254"/>
      <c r="VIM35" s="254"/>
      <c r="VIN35" s="254"/>
      <c r="VIO35" s="254"/>
      <c r="VIP35" s="254"/>
      <c r="VIQ35" s="254"/>
      <c r="VIR35" s="254"/>
      <c r="VIS35" s="254"/>
      <c r="VIT35" s="254"/>
      <c r="VIU35" s="254"/>
      <c r="VIV35" s="254"/>
      <c r="VIW35" s="254"/>
      <c r="VIX35" s="254"/>
      <c r="VIY35" s="254"/>
      <c r="VIZ35" s="254"/>
      <c r="VJA35" s="254"/>
      <c r="VJB35" s="254"/>
      <c r="VJC35" s="254"/>
      <c r="VJD35" s="254"/>
      <c r="VJE35" s="254"/>
      <c r="VJF35" s="254"/>
      <c r="VJG35" s="254"/>
      <c r="VJH35" s="254"/>
      <c r="VJI35" s="254"/>
      <c r="VJJ35" s="254"/>
      <c r="VJK35" s="254"/>
      <c r="VJL35" s="254"/>
      <c r="VJM35" s="254"/>
      <c r="VJN35" s="254"/>
      <c r="VJO35" s="254"/>
      <c r="VJP35" s="254"/>
      <c r="VJQ35" s="254"/>
      <c r="VJR35" s="254"/>
      <c r="VJS35" s="254"/>
      <c r="VJT35" s="254"/>
      <c r="VJU35" s="254"/>
      <c r="VJV35" s="254"/>
      <c r="VJW35" s="254"/>
      <c r="VJX35" s="254"/>
      <c r="VJY35" s="254"/>
      <c r="VJZ35" s="254"/>
      <c r="VKA35" s="254"/>
      <c r="VKB35" s="254"/>
      <c r="VKC35" s="254"/>
      <c r="VKD35" s="254"/>
      <c r="VKE35" s="254"/>
      <c r="VKF35" s="254"/>
      <c r="VKG35" s="254"/>
      <c r="VKH35" s="254"/>
      <c r="VKI35" s="254"/>
      <c r="VKJ35" s="254"/>
      <c r="VKK35" s="254"/>
      <c r="VKL35" s="254"/>
      <c r="VKM35" s="254"/>
      <c r="VKN35" s="254"/>
      <c r="VKO35" s="254"/>
      <c r="VKP35" s="254"/>
      <c r="VKQ35" s="254"/>
      <c r="VKR35" s="254"/>
      <c r="VKS35" s="254"/>
      <c r="VKT35" s="254"/>
      <c r="VKU35" s="254"/>
      <c r="VKV35" s="254"/>
      <c r="VKW35" s="254"/>
      <c r="VKX35" s="254"/>
      <c r="VKY35" s="254"/>
      <c r="VKZ35" s="254"/>
      <c r="VLA35" s="254"/>
      <c r="VLB35" s="254"/>
      <c r="VLC35" s="254"/>
      <c r="VLD35" s="254"/>
      <c r="VLE35" s="254"/>
      <c r="VLF35" s="254"/>
      <c r="VLG35" s="254"/>
      <c r="VLH35" s="254"/>
      <c r="VLI35" s="254"/>
      <c r="VLJ35" s="254"/>
      <c r="VLK35" s="254"/>
      <c r="VLL35" s="254"/>
      <c r="VLM35" s="254"/>
      <c r="VLN35" s="254"/>
      <c r="VLO35" s="254"/>
      <c r="VLP35" s="254"/>
      <c r="VLQ35" s="254"/>
      <c r="VLR35" s="254"/>
      <c r="VLS35" s="254"/>
      <c r="VLT35" s="254"/>
      <c r="VLU35" s="254"/>
      <c r="VLV35" s="254"/>
      <c r="VLW35" s="254"/>
      <c r="VLX35" s="254"/>
      <c r="VLY35" s="254"/>
      <c r="VLZ35" s="254"/>
      <c r="VMA35" s="254"/>
      <c r="VMB35" s="254"/>
      <c r="VMC35" s="254"/>
      <c r="VMD35" s="254"/>
      <c r="VME35" s="254"/>
      <c r="VMF35" s="254"/>
      <c r="VMG35" s="254"/>
      <c r="VMH35" s="254"/>
      <c r="VMI35" s="254"/>
      <c r="VMJ35" s="254"/>
      <c r="VMK35" s="254"/>
      <c r="VML35" s="254"/>
      <c r="VMM35" s="254"/>
      <c r="VMN35" s="254"/>
      <c r="VMO35" s="254"/>
      <c r="VMP35" s="254"/>
      <c r="VMQ35" s="254"/>
      <c r="VMR35" s="254"/>
      <c r="VMS35" s="254"/>
      <c r="VMT35" s="254"/>
      <c r="VMU35" s="254"/>
      <c r="VMV35" s="254"/>
      <c r="VMW35" s="254"/>
      <c r="VMX35" s="254"/>
      <c r="VMY35" s="254"/>
      <c r="VMZ35" s="254"/>
      <c r="VNA35" s="254"/>
      <c r="VNB35" s="254"/>
      <c r="VNC35" s="254"/>
      <c r="VND35" s="254"/>
      <c r="VNE35" s="254"/>
      <c r="VNF35" s="254"/>
      <c r="VNG35" s="254"/>
      <c r="VNH35" s="254"/>
      <c r="VNI35" s="254"/>
      <c r="VNJ35" s="254"/>
      <c r="VNK35" s="254"/>
      <c r="VNL35" s="254"/>
      <c r="VNM35" s="254"/>
      <c r="VNN35" s="254"/>
      <c r="VNO35" s="254"/>
      <c r="VNP35" s="254"/>
      <c r="VNQ35" s="254"/>
      <c r="VNR35" s="254"/>
      <c r="VNS35" s="254"/>
      <c r="VNT35" s="254"/>
      <c r="VNU35" s="254"/>
      <c r="VNV35" s="254"/>
      <c r="VNW35" s="254"/>
      <c r="VNX35" s="254"/>
      <c r="VNY35" s="254"/>
      <c r="VNZ35" s="254"/>
      <c r="VOA35" s="254"/>
      <c r="VOB35" s="254"/>
      <c r="VOC35" s="254"/>
      <c r="VOD35" s="254"/>
      <c r="VOE35" s="254"/>
      <c r="VOF35" s="254"/>
      <c r="VOG35" s="254"/>
      <c r="VOH35" s="254"/>
      <c r="VOI35" s="254"/>
      <c r="VOJ35" s="254"/>
      <c r="VOK35" s="254"/>
      <c r="VOL35" s="254"/>
      <c r="VOM35" s="254"/>
      <c r="VON35" s="254"/>
      <c r="VOO35" s="254"/>
      <c r="VOP35" s="254"/>
      <c r="VOQ35" s="254"/>
      <c r="VOR35" s="254"/>
      <c r="VOS35" s="254"/>
      <c r="VOT35" s="254"/>
      <c r="VOU35" s="254"/>
      <c r="VOV35" s="254"/>
      <c r="VOW35" s="254"/>
      <c r="VOX35" s="254"/>
      <c r="VOY35" s="254"/>
      <c r="VOZ35" s="254"/>
      <c r="VPA35" s="254"/>
      <c r="VPB35" s="254"/>
      <c r="VPC35" s="254"/>
      <c r="VPD35" s="254"/>
      <c r="VPE35" s="254"/>
      <c r="VPF35" s="254"/>
      <c r="VPG35" s="254"/>
      <c r="VPH35" s="254"/>
      <c r="VPI35" s="254"/>
      <c r="VPJ35" s="254"/>
      <c r="VPK35" s="254"/>
      <c r="VPL35" s="254"/>
      <c r="VPM35" s="254"/>
      <c r="VPN35" s="254"/>
      <c r="VPO35" s="254"/>
      <c r="VPP35" s="254"/>
      <c r="VPQ35" s="254"/>
      <c r="VPR35" s="254"/>
      <c r="VPS35" s="254"/>
      <c r="VPT35" s="254"/>
      <c r="VPU35" s="254"/>
      <c r="VPV35" s="254"/>
      <c r="VPW35" s="254"/>
      <c r="VPX35" s="254"/>
      <c r="VPY35" s="254"/>
      <c r="VPZ35" s="254"/>
      <c r="VQA35" s="254"/>
      <c r="VQB35" s="254"/>
      <c r="VQC35" s="254"/>
      <c r="VQD35" s="254"/>
      <c r="VQE35" s="254"/>
      <c r="VQF35" s="254"/>
      <c r="VQG35" s="254"/>
      <c r="VQH35" s="254"/>
      <c r="VQI35" s="254"/>
      <c r="VQJ35" s="254"/>
      <c r="VQK35" s="254"/>
      <c r="VQL35" s="254"/>
      <c r="VQM35" s="254"/>
      <c r="VQN35" s="254"/>
      <c r="VQO35" s="254"/>
      <c r="VQP35" s="254"/>
      <c r="VQQ35" s="254"/>
      <c r="VQR35" s="254"/>
      <c r="VQS35" s="254"/>
      <c r="VQT35" s="254"/>
      <c r="VQU35" s="254"/>
      <c r="VQV35" s="254"/>
      <c r="VQW35" s="254"/>
      <c r="VQX35" s="254"/>
      <c r="VQY35" s="254"/>
      <c r="VQZ35" s="254"/>
      <c r="VRA35" s="254"/>
      <c r="VRB35" s="254"/>
      <c r="VRC35" s="254"/>
      <c r="VRD35" s="254"/>
      <c r="VRE35" s="254"/>
      <c r="VRF35" s="254"/>
      <c r="VRG35" s="254"/>
      <c r="VRH35" s="254"/>
      <c r="VRI35" s="254"/>
      <c r="VRJ35" s="254"/>
      <c r="VRK35" s="254"/>
      <c r="VRL35" s="254"/>
      <c r="VRM35" s="254"/>
      <c r="VRN35" s="254"/>
      <c r="VRO35" s="254"/>
      <c r="VRP35" s="254"/>
      <c r="VRQ35" s="254"/>
      <c r="VRR35" s="254"/>
      <c r="VRS35" s="254"/>
      <c r="VRT35" s="254"/>
      <c r="VRU35" s="254"/>
      <c r="VRV35" s="254"/>
      <c r="VRW35" s="254"/>
      <c r="VRX35" s="254"/>
      <c r="VRY35" s="254"/>
      <c r="VRZ35" s="254"/>
      <c r="VSA35" s="254"/>
      <c r="VSB35" s="254"/>
      <c r="VSC35" s="254"/>
      <c r="VSD35" s="254"/>
      <c r="VSE35" s="254"/>
      <c r="VSF35" s="254"/>
      <c r="VSG35" s="254"/>
      <c r="VSH35" s="254"/>
      <c r="VSI35" s="254"/>
      <c r="VSJ35" s="254"/>
      <c r="VSK35" s="254"/>
      <c r="VSL35" s="254"/>
      <c r="VSM35" s="254"/>
      <c r="VSN35" s="254"/>
      <c r="VSO35" s="254"/>
      <c r="VSP35" s="254"/>
      <c r="VSQ35" s="254"/>
      <c r="VSR35" s="254"/>
      <c r="VSS35" s="254"/>
      <c r="VST35" s="254"/>
      <c r="VSU35" s="254"/>
      <c r="VSV35" s="254"/>
      <c r="VSW35" s="254"/>
      <c r="VSX35" s="254"/>
      <c r="VSY35" s="254"/>
      <c r="VSZ35" s="254"/>
      <c r="VTA35" s="254"/>
      <c r="VTB35" s="254"/>
      <c r="VTC35" s="254"/>
      <c r="VTD35" s="254"/>
      <c r="VTE35" s="254"/>
      <c r="VTF35" s="254"/>
      <c r="VTG35" s="254"/>
      <c r="VTH35" s="254"/>
      <c r="VTI35" s="254"/>
      <c r="VTJ35" s="254"/>
      <c r="VTK35" s="254"/>
      <c r="VTL35" s="254"/>
      <c r="VTM35" s="254"/>
      <c r="VTN35" s="254"/>
      <c r="VTO35" s="254"/>
      <c r="VTP35" s="254"/>
      <c r="VTQ35" s="254"/>
      <c r="VTR35" s="254"/>
      <c r="VTS35" s="254"/>
      <c r="VTT35" s="254"/>
      <c r="VTU35" s="254"/>
      <c r="VTV35" s="254"/>
      <c r="VTW35" s="254"/>
      <c r="VTX35" s="254"/>
      <c r="VTY35" s="254"/>
      <c r="VTZ35" s="254"/>
      <c r="VUA35" s="254"/>
      <c r="VUB35" s="254"/>
      <c r="VUC35" s="254"/>
      <c r="VUD35" s="254"/>
      <c r="VUE35" s="254"/>
      <c r="VUF35" s="254"/>
      <c r="VUG35" s="254"/>
      <c r="VUH35" s="254"/>
      <c r="VUI35" s="254"/>
      <c r="VUJ35" s="254"/>
      <c r="VUK35" s="254"/>
      <c r="VUL35" s="254"/>
      <c r="VUM35" s="254"/>
      <c r="VUN35" s="254"/>
      <c r="VUO35" s="254"/>
      <c r="VUP35" s="254"/>
      <c r="VUQ35" s="254"/>
      <c r="VUR35" s="254"/>
      <c r="VUS35" s="254"/>
      <c r="VUT35" s="254"/>
      <c r="VUU35" s="254"/>
      <c r="VUV35" s="254"/>
      <c r="VUW35" s="254"/>
      <c r="VUX35" s="254"/>
      <c r="VUY35" s="254"/>
      <c r="VUZ35" s="254"/>
      <c r="VVA35" s="254"/>
      <c r="VVB35" s="254"/>
      <c r="VVC35" s="254"/>
      <c r="VVD35" s="254"/>
      <c r="VVE35" s="254"/>
      <c r="VVF35" s="254"/>
      <c r="VVG35" s="254"/>
      <c r="VVH35" s="254"/>
      <c r="VVI35" s="254"/>
      <c r="VVJ35" s="254"/>
      <c r="VVK35" s="254"/>
      <c r="VVL35" s="254"/>
      <c r="VVM35" s="254"/>
      <c r="VVN35" s="254"/>
      <c r="VVO35" s="254"/>
      <c r="VVP35" s="254"/>
      <c r="VVQ35" s="254"/>
      <c r="VVR35" s="254"/>
      <c r="VVS35" s="254"/>
      <c r="VVT35" s="254"/>
      <c r="VVU35" s="254"/>
      <c r="VVV35" s="254"/>
      <c r="VVW35" s="254"/>
      <c r="VVX35" s="254"/>
      <c r="VVY35" s="254"/>
      <c r="VVZ35" s="254"/>
      <c r="VWA35" s="254"/>
      <c r="VWB35" s="254"/>
      <c r="VWC35" s="254"/>
      <c r="VWD35" s="254"/>
      <c r="VWE35" s="254"/>
      <c r="VWF35" s="254"/>
      <c r="VWG35" s="254"/>
      <c r="VWH35" s="254"/>
      <c r="VWI35" s="254"/>
      <c r="VWJ35" s="254"/>
      <c r="VWK35" s="254"/>
      <c r="VWL35" s="254"/>
      <c r="VWM35" s="254"/>
      <c r="VWN35" s="254"/>
      <c r="VWO35" s="254"/>
      <c r="VWP35" s="254"/>
      <c r="VWQ35" s="254"/>
      <c r="VWR35" s="254"/>
      <c r="VWS35" s="254"/>
      <c r="VWT35" s="254"/>
      <c r="VWU35" s="254"/>
      <c r="VWV35" s="254"/>
      <c r="VWW35" s="254"/>
      <c r="VWX35" s="254"/>
      <c r="VWY35" s="254"/>
      <c r="VWZ35" s="254"/>
      <c r="VXA35" s="254"/>
      <c r="VXB35" s="254"/>
      <c r="VXC35" s="254"/>
      <c r="VXD35" s="254"/>
      <c r="VXE35" s="254"/>
      <c r="VXF35" s="254"/>
      <c r="VXG35" s="254"/>
      <c r="VXH35" s="254"/>
      <c r="VXI35" s="254"/>
      <c r="VXJ35" s="254"/>
      <c r="VXK35" s="254"/>
      <c r="VXL35" s="254"/>
      <c r="VXM35" s="254"/>
      <c r="VXN35" s="254"/>
      <c r="VXO35" s="254"/>
      <c r="VXP35" s="254"/>
      <c r="VXQ35" s="254"/>
      <c r="VXR35" s="254"/>
      <c r="VXS35" s="254"/>
      <c r="VXT35" s="254"/>
      <c r="VXU35" s="254"/>
      <c r="VXV35" s="254"/>
      <c r="VXW35" s="254"/>
      <c r="VXX35" s="254"/>
      <c r="VXY35" s="254"/>
      <c r="VXZ35" s="254"/>
      <c r="VYA35" s="254"/>
      <c r="VYB35" s="254"/>
      <c r="VYC35" s="254"/>
      <c r="VYD35" s="254"/>
      <c r="VYE35" s="254"/>
      <c r="VYF35" s="254"/>
      <c r="VYG35" s="254"/>
      <c r="VYH35" s="254"/>
      <c r="VYI35" s="254"/>
      <c r="VYJ35" s="254"/>
      <c r="VYK35" s="254"/>
      <c r="VYL35" s="254"/>
      <c r="VYM35" s="254"/>
      <c r="VYN35" s="254"/>
      <c r="VYO35" s="254"/>
      <c r="VYP35" s="254"/>
      <c r="VYQ35" s="254"/>
      <c r="VYR35" s="254"/>
      <c r="VYS35" s="254"/>
      <c r="VYT35" s="254"/>
      <c r="VYU35" s="254"/>
      <c r="VYV35" s="254"/>
      <c r="VYW35" s="254"/>
      <c r="VYX35" s="254"/>
      <c r="VYY35" s="254"/>
      <c r="VYZ35" s="254"/>
      <c r="VZA35" s="254"/>
      <c r="VZB35" s="254"/>
      <c r="VZC35" s="254"/>
      <c r="VZD35" s="254"/>
      <c r="VZE35" s="254"/>
      <c r="VZF35" s="254"/>
      <c r="VZG35" s="254"/>
      <c r="VZH35" s="254"/>
      <c r="VZI35" s="254"/>
      <c r="VZJ35" s="254"/>
      <c r="VZK35" s="254"/>
      <c r="VZL35" s="254"/>
      <c r="VZM35" s="254"/>
      <c r="VZN35" s="254"/>
      <c r="VZO35" s="254"/>
      <c r="VZP35" s="254"/>
      <c r="VZQ35" s="254"/>
      <c r="VZR35" s="254"/>
      <c r="VZS35" s="254"/>
      <c r="VZT35" s="254"/>
      <c r="VZU35" s="254"/>
      <c r="VZV35" s="254"/>
      <c r="VZW35" s="254"/>
      <c r="VZX35" s="254"/>
      <c r="VZY35" s="254"/>
      <c r="VZZ35" s="254"/>
      <c r="WAA35" s="254"/>
      <c r="WAB35" s="254"/>
      <c r="WAC35" s="254"/>
      <c r="WAD35" s="254"/>
      <c r="WAE35" s="254"/>
      <c r="WAF35" s="254"/>
      <c r="WAG35" s="254"/>
      <c r="WAH35" s="254"/>
      <c r="WAI35" s="254"/>
      <c r="WAJ35" s="254"/>
      <c r="WAK35" s="254"/>
      <c r="WAL35" s="254"/>
      <c r="WAM35" s="254"/>
      <c r="WAN35" s="254"/>
      <c r="WAO35" s="254"/>
      <c r="WAP35" s="254"/>
      <c r="WAQ35" s="254"/>
      <c r="WAR35" s="254"/>
      <c r="WAS35" s="254"/>
      <c r="WAT35" s="254"/>
      <c r="WAU35" s="254"/>
      <c r="WAV35" s="254"/>
      <c r="WAW35" s="254"/>
      <c r="WAX35" s="254"/>
      <c r="WAY35" s="254"/>
      <c r="WAZ35" s="254"/>
      <c r="WBA35" s="254"/>
      <c r="WBB35" s="254"/>
      <c r="WBC35" s="254"/>
      <c r="WBD35" s="254"/>
      <c r="WBE35" s="254"/>
      <c r="WBF35" s="254"/>
      <c r="WBG35" s="254"/>
      <c r="WBH35" s="254"/>
      <c r="WBI35" s="254"/>
      <c r="WBJ35" s="254"/>
      <c r="WBK35" s="254"/>
      <c r="WBL35" s="254"/>
      <c r="WBM35" s="254"/>
      <c r="WBN35" s="254"/>
      <c r="WBO35" s="254"/>
      <c r="WBP35" s="254"/>
      <c r="WBQ35" s="254"/>
      <c r="WBR35" s="254"/>
      <c r="WBS35" s="254"/>
      <c r="WBT35" s="254"/>
      <c r="WBU35" s="254"/>
      <c r="WBV35" s="254"/>
      <c r="WBW35" s="254"/>
      <c r="WBX35" s="254"/>
      <c r="WBY35" s="254"/>
      <c r="WBZ35" s="254"/>
      <c r="WCA35" s="254"/>
      <c r="WCB35" s="254"/>
      <c r="WCC35" s="254"/>
      <c r="WCD35" s="254"/>
      <c r="WCE35" s="254"/>
      <c r="WCF35" s="254"/>
      <c r="WCG35" s="254"/>
      <c r="WCH35" s="254"/>
      <c r="WCI35" s="254"/>
      <c r="WCJ35" s="254"/>
      <c r="WCK35" s="254"/>
      <c r="WCL35" s="254"/>
      <c r="WCM35" s="254"/>
      <c r="WCN35" s="254"/>
      <c r="WCO35" s="254"/>
      <c r="WCP35" s="254"/>
      <c r="WCQ35" s="254"/>
      <c r="WCR35" s="254"/>
      <c r="WCS35" s="254"/>
      <c r="WCT35" s="254"/>
      <c r="WCU35" s="254"/>
      <c r="WCV35" s="254"/>
      <c r="WCW35" s="254"/>
      <c r="WCX35" s="254"/>
      <c r="WCY35" s="254"/>
      <c r="WCZ35" s="254"/>
      <c r="WDA35" s="254"/>
      <c r="WDB35" s="254"/>
      <c r="WDC35" s="254"/>
      <c r="WDD35" s="254"/>
      <c r="WDE35" s="254"/>
      <c r="WDF35" s="254"/>
      <c r="WDG35" s="254"/>
      <c r="WDH35" s="254"/>
      <c r="WDI35" s="254"/>
      <c r="WDJ35" s="254"/>
      <c r="WDK35" s="254"/>
      <c r="WDL35" s="254"/>
      <c r="WDM35" s="254"/>
      <c r="WDN35" s="254"/>
      <c r="WDO35" s="254"/>
      <c r="WDP35" s="254"/>
      <c r="WDQ35" s="254"/>
      <c r="WDR35" s="254"/>
      <c r="WDS35" s="254"/>
      <c r="WDT35" s="254"/>
      <c r="WDU35" s="254"/>
      <c r="WDV35" s="254"/>
      <c r="WDW35" s="254"/>
      <c r="WDX35" s="254"/>
      <c r="WDY35" s="254"/>
      <c r="WDZ35" s="254"/>
      <c r="WEA35" s="254"/>
      <c r="WEB35" s="254"/>
      <c r="WEC35" s="254"/>
      <c r="WED35" s="254"/>
      <c r="WEE35" s="254"/>
      <c r="WEF35" s="254"/>
      <c r="WEG35" s="254"/>
      <c r="WEH35" s="254"/>
      <c r="WEI35" s="254"/>
      <c r="WEJ35" s="254"/>
      <c r="WEK35" s="254"/>
      <c r="WEL35" s="254"/>
      <c r="WEM35" s="254"/>
      <c r="WEN35" s="254"/>
      <c r="WEO35" s="254"/>
      <c r="WEP35" s="254"/>
      <c r="WEQ35" s="254"/>
      <c r="WER35" s="254"/>
      <c r="WES35" s="254"/>
      <c r="WET35" s="254"/>
      <c r="WEU35" s="254"/>
      <c r="WEV35" s="254"/>
      <c r="WEW35" s="254"/>
      <c r="WEX35" s="254"/>
      <c r="WEY35" s="254"/>
      <c r="WEZ35" s="254"/>
      <c r="WFA35" s="254"/>
      <c r="WFB35" s="254"/>
      <c r="WFC35" s="254"/>
      <c r="WFD35" s="254"/>
      <c r="WFE35" s="254"/>
      <c r="WFF35" s="254"/>
      <c r="WFG35" s="254"/>
      <c r="WFH35" s="254"/>
      <c r="WFI35" s="254"/>
      <c r="WFJ35" s="254"/>
      <c r="WFK35" s="254"/>
      <c r="WFL35" s="254"/>
      <c r="WFM35" s="254"/>
      <c r="WFN35" s="254"/>
      <c r="WFO35" s="254"/>
      <c r="WFP35" s="254"/>
      <c r="WFQ35" s="254"/>
      <c r="WFR35" s="254"/>
      <c r="WFS35" s="254"/>
      <c r="WFT35" s="254"/>
      <c r="WFU35" s="254"/>
      <c r="WFV35" s="254"/>
      <c r="WFW35" s="254"/>
      <c r="WFX35" s="254"/>
      <c r="WFY35" s="254"/>
      <c r="WFZ35" s="254"/>
      <c r="WGA35" s="254"/>
      <c r="WGB35" s="254"/>
      <c r="WGC35" s="254"/>
      <c r="WGD35" s="254"/>
      <c r="WGE35" s="254"/>
      <c r="WGF35" s="254"/>
      <c r="WGG35" s="254"/>
      <c r="WGH35" s="254"/>
      <c r="WGI35" s="254"/>
      <c r="WGJ35" s="254"/>
      <c r="WGK35" s="254"/>
      <c r="WGL35" s="254"/>
      <c r="WGM35" s="254"/>
      <c r="WGN35" s="254"/>
      <c r="WGO35" s="254"/>
      <c r="WGP35" s="254"/>
      <c r="WGQ35" s="254"/>
      <c r="WGR35" s="254"/>
      <c r="WGS35" s="254"/>
      <c r="WGT35" s="254"/>
      <c r="WGU35" s="254"/>
      <c r="WGV35" s="254"/>
      <c r="WGW35" s="254"/>
      <c r="WGX35" s="254"/>
      <c r="WGY35" s="254"/>
      <c r="WGZ35" s="254"/>
      <c r="WHA35" s="254"/>
      <c r="WHB35" s="254"/>
      <c r="WHC35" s="254"/>
      <c r="WHD35" s="254"/>
      <c r="WHE35" s="254"/>
      <c r="WHF35" s="254"/>
      <c r="WHG35" s="254"/>
      <c r="WHH35" s="254"/>
      <c r="WHI35" s="254"/>
      <c r="WHJ35" s="254"/>
      <c r="WHK35" s="254"/>
      <c r="WHL35" s="254"/>
      <c r="WHM35" s="254"/>
      <c r="WHN35" s="254"/>
      <c r="WHO35" s="254"/>
      <c r="WHP35" s="254"/>
      <c r="WHQ35" s="254"/>
      <c r="WHR35" s="254"/>
      <c r="WHS35" s="254"/>
      <c r="WHT35" s="254"/>
      <c r="WHU35" s="254"/>
      <c r="WHV35" s="254"/>
      <c r="WHW35" s="254"/>
      <c r="WHX35" s="254"/>
      <c r="WHY35" s="254"/>
      <c r="WHZ35" s="254"/>
      <c r="WIA35" s="254"/>
      <c r="WIB35" s="254"/>
      <c r="WIC35" s="254"/>
      <c r="WID35" s="254"/>
      <c r="WIE35" s="254"/>
      <c r="WIF35" s="254"/>
      <c r="WIG35" s="254"/>
      <c r="WIH35" s="254"/>
      <c r="WII35" s="254"/>
      <c r="WIJ35" s="254"/>
      <c r="WIK35" s="254"/>
      <c r="WIL35" s="254"/>
      <c r="WIM35" s="254"/>
      <c r="WIN35" s="254"/>
      <c r="WIO35" s="254"/>
      <c r="WIP35" s="254"/>
      <c r="WIQ35" s="254"/>
      <c r="WIR35" s="254"/>
      <c r="WIS35" s="254"/>
      <c r="WIT35" s="254"/>
      <c r="WIU35" s="254"/>
      <c r="WIV35" s="254"/>
      <c r="WIW35" s="254"/>
      <c r="WIX35" s="254"/>
      <c r="WIY35" s="254"/>
      <c r="WIZ35" s="254"/>
      <c r="WJA35" s="254"/>
      <c r="WJB35" s="254"/>
      <c r="WJC35" s="254"/>
      <c r="WJD35" s="254"/>
      <c r="WJE35" s="254"/>
      <c r="WJF35" s="254"/>
      <c r="WJG35" s="254"/>
      <c r="WJH35" s="254"/>
      <c r="WJI35" s="254"/>
      <c r="WJJ35" s="254"/>
      <c r="WJK35" s="254"/>
      <c r="WJL35" s="254"/>
      <c r="WJM35" s="254"/>
      <c r="WJN35" s="254"/>
      <c r="WJO35" s="254"/>
      <c r="WJP35" s="254"/>
      <c r="WJQ35" s="254"/>
      <c r="WJR35" s="254"/>
      <c r="WJS35" s="254"/>
      <c r="WJT35" s="254"/>
      <c r="WJU35" s="254"/>
      <c r="WJV35" s="254"/>
      <c r="WJW35" s="254"/>
      <c r="WJX35" s="254"/>
      <c r="WJY35" s="254"/>
      <c r="WJZ35" s="254"/>
      <c r="WKA35" s="254"/>
      <c r="WKB35" s="254"/>
      <c r="WKC35" s="254"/>
      <c r="WKD35" s="254"/>
      <c r="WKE35" s="254"/>
      <c r="WKF35" s="254"/>
      <c r="WKG35" s="254"/>
      <c r="WKH35" s="254"/>
      <c r="WKI35" s="254"/>
      <c r="WKJ35" s="254"/>
      <c r="WKK35" s="254"/>
      <c r="WKL35" s="254"/>
      <c r="WKM35" s="254"/>
      <c r="WKN35" s="254"/>
      <c r="WKO35" s="254"/>
      <c r="WKP35" s="254"/>
      <c r="WKQ35" s="254"/>
      <c r="WKR35" s="254"/>
      <c r="WKS35" s="254"/>
      <c r="WKT35" s="254"/>
      <c r="WKU35" s="254"/>
      <c r="WKV35" s="254"/>
      <c r="WKW35" s="254"/>
      <c r="WKX35" s="254"/>
      <c r="WKY35" s="254"/>
      <c r="WKZ35" s="254"/>
      <c r="WLA35" s="254"/>
      <c r="WLB35" s="254"/>
      <c r="WLC35" s="254"/>
      <c r="WLD35" s="254"/>
      <c r="WLE35" s="254"/>
      <c r="WLF35" s="254"/>
      <c r="WLG35" s="254"/>
      <c r="WLH35" s="254"/>
      <c r="WLI35" s="254"/>
      <c r="WLJ35" s="254"/>
      <c r="WLK35" s="254"/>
      <c r="WLL35" s="254"/>
      <c r="WLM35" s="254"/>
      <c r="WLN35" s="254"/>
      <c r="WLO35" s="254"/>
      <c r="WLP35" s="254"/>
      <c r="WLQ35" s="254"/>
      <c r="WLR35" s="254"/>
      <c r="WLS35" s="254"/>
      <c r="WLT35" s="254"/>
      <c r="WLU35" s="254"/>
      <c r="WLV35" s="254"/>
      <c r="WLW35" s="254"/>
      <c r="WLX35" s="254"/>
      <c r="WLY35" s="254"/>
      <c r="WLZ35" s="254"/>
      <c r="WMA35" s="254"/>
      <c r="WMB35" s="254"/>
      <c r="WMC35" s="254"/>
      <c r="WMD35" s="254"/>
      <c r="WME35" s="254"/>
      <c r="WMF35" s="254"/>
      <c r="WMG35" s="254"/>
      <c r="WMH35" s="254"/>
      <c r="WMI35" s="254"/>
      <c r="WMJ35" s="254"/>
      <c r="WMK35" s="254"/>
      <c r="WML35" s="254"/>
      <c r="WMM35" s="254"/>
      <c r="WMN35" s="254"/>
      <c r="WMO35" s="254"/>
      <c r="WMP35" s="254"/>
      <c r="WMQ35" s="254"/>
      <c r="WMR35" s="254"/>
      <c r="WMS35" s="254"/>
      <c r="WMT35" s="254"/>
      <c r="WMU35" s="254"/>
      <c r="WMV35" s="254"/>
      <c r="WMW35" s="254"/>
      <c r="WMX35" s="254"/>
      <c r="WMY35" s="254"/>
      <c r="WMZ35" s="254"/>
      <c r="WNA35" s="254"/>
      <c r="WNB35" s="254"/>
      <c r="WNC35" s="254"/>
      <c r="WND35" s="254"/>
      <c r="WNE35" s="254"/>
      <c r="WNF35" s="254"/>
      <c r="WNG35" s="254"/>
      <c r="WNH35" s="254"/>
      <c r="WNI35" s="254"/>
      <c r="WNJ35" s="254"/>
      <c r="WNK35" s="254"/>
      <c r="WNL35" s="254"/>
      <c r="WNM35" s="254"/>
      <c r="WNN35" s="254"/>
      <c r="WNO35" s="254"/>
      <c r="WNP35" s="254"/>
      <c r="WNQ35" s="254"/>
      <c r="WNR35" s="254"/>
      <c r="WNS35" s="254"/>
      <c r="WNT35" s="254"/>
      <c r="WNU35" s="254"/>
      <c r="WNV35" s="254"/>
      <c r="WNW35" s="254"/>
      <c r="WNX35" s="254"/>
      <c r="WNY35" s="254"/>
      <c r="WNZ35" s="254"/>
      <c r="WOA35" s="254"/>
      <c r="WOB35" s="254"/>
      <c r="WOC35" s="254"/>
      <c r="WOD35" s="254"/>
      <c r="WOE35" s="254"/>
      <c r="WOF35" s="254"/>
      <c r="WOG35" s="254"/>
      <c r="WOH35" s="254"/>
      <c r="WOI35" s="254"/>
      <c r="WOJ35" s="254"/>
      <c r="WOK35" s="254"/>
      <c r="WOL35" s="254"/>
      <c r="WOM35" s="254"/>
      <c r="WON35" s="254"/>
      <c r="WOO35" s="254"/>
      <c r="WOP35" s="254"/>
      <c r="WOQ35" s="254"/>
      <c r="WOR35" s="254"/>
      <c r="WOS35" s="254"/>
      <c r="WOT35" s="254"/>
      <c r="WOU35" s="254"/>
      <c r="WOV35" s="254"/>
      <c r="WOW35" s="254"/>
      <c r="WOX35" s="254"/>
      <c r="WOY35" s="254"/>
      <c r="WOZ35" s="254"/>
      <c r="WPA35" s="254"/>
      <c r="WPB35" s="254"/>
      <c r="WPC35" s="254"/>
      <c r="WPD35" s="254"/>
      <c r="WPE35" s="254"/>
      <c r="WPF35" s="254"/>
      <c r="WPG35" s="254"/>
      <c r="WPH35" s="254"/>
      <c r="WPI35" s="254"/>
      <c r="WPJ35" s="254"/>
      <c r="WPK35" s="254"/>
      <c r="WPL35" s="254"/>
      <c r="WPM35" s="254"/>
      <c r="WPN35" s="254"/>
      <c r="WPO35" s="254"/>
      <c r="WPP35" s="254"/>
      <c r="WPQ35" s="254"/>
      <c r="WPR35" s="254"/>
      <c r="WPS35" s="254"/>
      <c r="WPT35" s="254"/>
      <c r="WPU35" s="254"/>
      <c r="WPV35" s="254"/>
      <c r="WPW35" s="254"/>
      <c r="WPX35" s="254"/>
      <c r="WPY35" s="254"/>
      <c r="WPZ35" s="254"/>
      <c r="WQA35" s="254"/>
      <c r="WQB35" s="254"/>
      <c r="WQC35" s="254"/>
      <c r="WQD35" s="254"/>
      <c r="WQE35" s="254"/>
      <c r="WQF35" s="254"/>
      <c r="WQG35" s="254"/>
      <c r="WQH35" s="254"/>
      <c r="WQI35" s="254"/>
      <c r="WQJ35" s="254"/>
      <c r="WQK35" s="254"/>
      <c r="WQL35" s="254"/>
      <c r="WQM35" s="254"/>
      <c r="WQN35" s="254"/>
      <c r="WQO35" s="254"/>
      <c r="WQP35" s="254"/>
      <c r="WQQ35" s="254"/>
      <c r="WQR35" s="254"/>
      <c r="WQS35" s="254"/>
      <c r="WQT35" s="254"/>
      <c r="WQU35" s="254"/>
      <c r="WQV35" s="254"/>
      <c r="WQW35" s="254"/>
      <c r="WQX35" s="254"/>
      <c r="WQY35" s="254"/>
      <c r="WQZ35" s="254"/>
      <c r="WRA35" s="254"/>
      <c r="WRB35" s="254"/>
      <c r="WRC35" s="254"/>
      <c r="WRD35" s="254"/>
      <c r="WRE35" s="254"/>
      <c r="WRF35" s="254"/>
      <c r="WRG35" s="254"/>
      <c r="WRH35" s="254"/>
      <c r="WRI35" s="254"/>
      <c r="WRJ35" s="254"/>
      <c r="WRK35" s="254"/>
      <c r="WRL35" s="254"/>
      <c r="WRM35" s="254"/>
      <c r="WRN35" s="254"/>
      <c r="WRO35" s="254"/>
      <c r="WRP35" s="254"/>
      <c r="WRQ35" s="254"/>
      <c r="WRR35" s="254"/>
      <c r="WRS35" s="254"/>
      <c r="WRT35" s="254"/>
      <c r="WRU35" s="254"/>
      <c r="WRV35" s="254"/>
      <c r="WRW35" s="254"/>
      <c r="WRX35" s="254"/>
      <c r="WRY35" s="254"/>
      <c r="WRZ35" s="254"/>
      <c r="WSA35" s="254"/>
      <c r="WSB35" s="254"/>
      <c r="WSC35" s="254"/>
      <c r="WSD35" s="254"/>
      <c r="WSE35" s="254"/>
      <c r="WSF35" s="254"/>
      <c r="WSG35" s="254"/>
      <c r="WSH35" s="254"/>
      <c r="WSI35" s="254"/>
      <c r="WSJ35" s="254"/>
      <c r="WSK35" s="254"/>
      <c r="WSL35" s="254"/>
      <c r="WSM35" s="254"/>
      <c r="WSN35" s="254"/>
      <c r="WSO35" s="254"/>
      <c r="WSP35" s="254"/>
      <c r="WSQ35" s="254"/>
      <c r="WSR35" s="254"/>
      <c r="WSS35" s="254"/>
      <c r="WST35" s="254"/>
      <c r="WSU35" s="254"/>
      <c r="WSV35" s="254"/>
      <c r="WSW35" s="254"/>
      <c r="WSX35" s="254"/>
      <c r="WSY35" s="254"/>
      <c r="WSZ35" s="254"/>
      <c r="WTA35" s="254"/>
      <c r="WTB35" s="254"/>
      <c r="WTC35" s="254"/>
      <c r="WTD35" s="254"/>
      <c r="WTE35" s="254"/>
      <c r="WTF35" s="254"/>
      <c r="WTG35" s="254"/>
      <c r="WTH35" s="254"/>
      <c r="WTI35" s="254"/>
      <c r="WTJ35" s="254"/>
      <c r="WTK35" s="254"/>
      <c r="WTL35" s="254"/>
      <c r="WTM35" s="254"/>
      <c r="WTN35" s="254"/>
      <c r="WTO35" s="254"/>
      <c r="WTP35" s="254"/>
      <c r="WTQ35" s="254"/>
      <c r="WTR35" s="254"/>
      <c r="WTS35" s="254"/>
      <c r="WTT35" s="254"/>
      <c r="WTU35" s="254"/>
      <c r="WTV35" s="254"/>
      <c r="WTW35" s="254"/>
      <c r="WTX35" s="254"/>
      <c r="WTY35" s="254"/>
      <c r="WTZ35" s="254"/>
      <c r="WUA35" s="254"/>
      <c r="WUB35" s="254"/>
      <c r="WUC35" s="254"/>
      <c r="WUD35" s="254"/>
      <c r="WUE35" s="254"/>
      <c r="WUF35" s="254"/>
      <c r="WUG35" s="254"/>
      <c r="WUH35" s="254"/>
      <c r="WUI35" s="254"/>
      <c r="WUJ35" s="254"/>
      <c r="WUK35" s="254"/>
      <c r="WUL35" s="254"/>
      <c r="WUM35" s="254"/>
      <c r="WUN35" s="254"/>
      <c r="WUO35" s="254"/>
      <c r="WUP35" s="254"/>
      <c r="WUQ35" s="254"/>
      <c r="WUR35" s="254"/>
      <c r="WUS35" s="254"/>
      <c r="WUT35" s="254"/>
      <c r="WUU35" s="254"/>
      <c r="WUV35" s="254"/>
      <c r="WUW35" s="254"/>
      <c r="WUX35" s="254"/>
      <c r="WUY35" s="254"/>
      <c r="WUZ35" s="254"/>
      <c r="WVA35" s="254"/>
      <c r="WVB35" s="254"/>
      <c r="WVC35" s="254"/>
      <c r="WVD35" s="254"/>
      <c r="WVE35" s="254"/>
      <c r="WVF35" s="254"/>
      <c r="WVG35" s="254"/>
      <c r="WVH35" s="254"/>
      <c r="WVI35" s="254"/>
      <c r="WVJ35" s="254"/>
      <c r="WVK35" s="254"/>
      <c r="WVL35" s="254"/>
      <c r="WVM35" s="254"/>
      <c r="WVN35" s="254"/>
      <c r="WVO35" s="254"/>
      <c r="WVP35" s="254"/>
      <c r="WVQ35" s="254"/>
      <c r="WVR35" s="254"/>
      <c r="WVS35" s="254"/>
      <c r="WVT35" s="254"/>
      <c r="WVU35" s="254"/>
      <c r="WVV35" s="254"/>
      <c r="WVW35" s="254"/>
      <c r="WVX35" s="254"/>
      <c r="WVY35" s="254"/>
      <c r="WVZ35" s="254"/>
      <c r="WWA35" s="254"/>
      <c r="WWB35" s="254"/>
      <c r="WWC35" s="254"/>
      <c r="WWD35" s="254"/>
      <c r="WWE35" s="254"/>
      <c r="WWF35" s="254"/>
      <c r="WWG35" s="254"/>
      <c r="WWH35" s="254"/>
      <c r="WWI35" s="254"/>
      <c r="WWJ35" s="254"/>
      <c r="WWK35" s="254"/>
      <c r="WWL35" s="254"/>
      <c r="WWM35" s="254"/>
      <c r="WWN35" s="254"/>
      <c r="WWO35" s="254"/>
      <c r="WWP35" s="254"/>
      <c r="WWQ35" s="254"/>
      <c r="WWR35" s="254"/>
      <c r="WWS35" s="254"/>
      <c r="WWT35" s="254"/>
      <c r="WWU35" s="254"/>
      <c r="WWV35" s="254"/>
      <c r="WWW35" s="254"/>
      <c r="WWX35" s="254"/>
      <c r="WWY35" s="254"/>
      <c r="WWZ35" s="254"/>
      <c r="WXA35" s="254"/>
      <c r="WXB35" s="254"/>
      <c r="WXC35" s="254"/>
      <c r="WXD35" s="254"/>
      <c r="WXE35" s="254"/>
      <c r="WXF35" s="254"/>
      <c r="WXG35" s="254"/>
      <c r="WXH35" s="254"/>
      <c r="WXI35" s="254"/>
      <c r="WXJ35" s="254"/>
      <c r="WXK35" s="254"/>
      <c r="WXL35" s="254"/>
      <c r="WXM35" s="254"/>
      <c r="WXN35" s="254"/>
      <c r="WXO35" s="254"/>
      <c r="WXP35" s="254"/>
      <c r="WXQ35" s="254"/>
      <c r="WXR35" s="254"/>
      <c r="WXS35" s="254"/>
      <c r="WXT35" s="254"/>
      <c r="WXU35" s="254"/>
      <c r="WXV35" s="254"/>
      <c r="WXW35" s="254"/>
      <c r="WXX35" s="254"/>
      <c r="WXY35" s="254"/>
      <c r="WXZ35" s="254"/>
      <c r="WYA35" s="254"/>
      <c r="WYB35" s="254"/>
      <c r="WYC35" s="254"/>
      <c r="WYD35" s="254"/>
      <c r="WYE35" s="254"/>
      <c r="WYF35" s="254"/>
      <c r="WYG35" s="254"/>
      <c r="WYH35" s="254"/>
      <c r="WYI35" s="254"/>
      <c r="WYJ35" s="254"/>
      <c r="WYK35" s="254"/>
      <c r="WYL35" s="254"/>
      <c r="WYM35" s="254"/>
      <c r="WYN35" s="254"/>
      <c r="WYO35" s="254"/>
      <c r="WYP35" s="254"/>
      <c r="WYQ35" s="254"/>
      <c r="WYR35" s="254"/>
      <c r="WYS35" s="254"/>
      <c r="WYT35" s="254"/>
      <c r="WYU35" s="254"/>
      <c r="WYV35" s="254"/>
      <c r="WYW35" s="254"/>
      <c r="WYX35" s="254"/>
      <c r="WYY35" s="254"/>
      <c r="WYZ35" s="254"/>
      <c r="WZA35" s="254"/>
      <c r="WZB35" s="254"/>
      <c r="WZC35" s="254"/>
      <c r="WZD35" s="254"/>
      <c r="WZE35" s="254"/>
      <c r="WZF35" s="254"/>
      <c r="WZG35" s="254"/>
      <c r="WZH35" s="254"/>
      <c r="WZI35" s="254"/>
      <c r="WZJ35" s="254"/>
      <c r="WZK35" s="254"/>
      <c r="WZL35" s="254"/>
      <c r="WZM35" s="254"/>
      <c r="WZN35" s="254"/>
      <c r="WZO35" s="254"/>
      <c r="WZP35" s="254"/>
      <c r="WZQ35" s="254"/>
      <c r="WZR35" s="254"/>
      <c r="WZS35" s="254"/>
      <c r="WZT35" s="254"/>
      <c r="WZU35" s="254"/>
      <c r="WZV35" s="254"/>
      <c r="WZW35" s="254"/>
      <c r="WZX35" s="254"/>
      <c r="WZY35" s="254"/>
      <c r="WZZ35" s="254"/>
      <c r="XAA35" s="254"/>
      <c r="XAB35" s="254"/>
      <c r="XAC35" s="254"/>
      <c r="XAD35" s="254"/>
      <c r="XAE35" s="254"/>
      <c r="XAF35" s="254"/>
      <c r="XAG35" s="254"/>
      <c r="XAH35" s="254"/>
      <c r="XAI35" s="254"/>
      <c r="XAJ35" s="254"/>
      <c r="XAK35" s="254"/>
      <c r="XAL35" s="254"/>
      <c r="XAM35" s="254"/>
      <c r="XAN35" s="254"/>
      <c r="XAO35" s="254"/>
      <c r="XAP35" s="254"/>
      <c r="XAQ35" s="254"/>
      <c r="XAR35" s="254"/>
      <c r="XAS35" s="254"/>
      <c r="XAT35" s="254"/>
      <c r="XAU35" s="254"/>
      <c r="XAV35" s="254"/>
      <c r="XAW35" s="254"/>
      <c r="XAX35" s="254"/>
      <c r="XAY35" s="254"/>
      <c r="XAZ35" s="254"/>
      <c r="XBA35" s="254"/>
      <c r="XBB35" s="254"/>
      <c r="XBC35" s="254"/>
      <c r="XBD35" s="254"/>
      <c r="XBE35" s="254"/>
      <c r="XBF35" s="254"/>
      <c r="XBG35" s="254"/>
      <c r="XBH35" s="254"/>
      <c r="XBI35" s="254"/>
      <c r="XBJ35" s="254"/>
      <c r="XBK35" s="254"/>
      <c r="XBL35" s="254"/>
      <c r="XBM35" s="254"/>
      <c r="XBN35" s="254"/>
      <c r="XBO35" s="254"/>
      <c r="XBP35" s="254"/>
      <c r="XBQ35" s="254"/>
      <c r="XBR35" s="254"/>
      <c r="XBS35" s="254"/>
      <c r="XBT35" s="254"/>
      <c r="XBU35" s="254"/>
      <c r="XBV35" s="254"/>
      <c r="XBW35" s="254"/>
      <c r="XBX35" s="254"/>
      <c r="XBY35" s="254"/>
      <c r="XBZ35" s="254"/>
      <c r="XCA35" s="254"/>
      <c r="XCB35" s="254"/>
      <c r="XCC35" s="254"/>
      <c r="XCD35" s="254"/>
      <c r="XCE35" s="254"/>
      <c r="XCF35" s="254"/>
      <c r="XCG35" s="254"/>
      <c r="XCH35" s="254"/>
      <c r="XCI35" s="254"/>
      <c r="XCJ35" s="254"/>
      <c r="XCK35" s="254"/>
      <c r="XCL35" s="254"/>
      <c r="XCM35" s="254"/>
      <c r="XCN35" s="254"/>
      <c r="XCO35" s="254"/>
      <c r="XCP35" s="254"/>
      <c r="XCQ35" s="254"/>
      <c r="XCR35" s="254"/>
      <c r="XCS35" s="254"/>
      <c r="XCT35" s="254"/>
      <c r="XCU35" s="254"/>
      <c r="XCV35" s="254"/>
      <c r="XCW35" s="254"/>
      <c r="XCX35" s="254"/>
      <c r="XCY35" s="254"/>
      <c r="XCZ35" s="254"/>
      <c r="XDA35" s="254"/>
      <c r="XDB35" s="254"/>
      <c r="XDC35" s="254"/>
      <c r="XDD35" s="254"/>
      <c r="XDE35" s="254"/>
      <c r="XDF35" s="254"/>
      <c r="XDG35" s="254"/>
      <c r="XDH35" s="254"/>
      <c r="XDI35" s="254"/>
      <c r="XDJ35" s="254"/>
      <c r="XDK35" s="254"/>
      <c r="XDL35" s="254"/>
      <c r="XDM35" s="254"/>
      <c r="XDN35" s="254"/>
      <c r="XDO35" s="254"/>
      <c r="XDP35" s="254"/>
      <c r="XDQ35" s="254"/>
      <c r="XDR35" s="254"/>
      <c r="XDS35" s="254"/>
      <c r="XDT35" s="254"/>
      <c r="XDU35" s="254"/>
    </row>
    <row r="36" spans="1:16354" s="254" customFormat="1">
      <c r="A36" s="243"/>
      <c r="B36" s="243"/>
      <c r="C36" s="269" t="s">
        <v>220</v>
      </c>
      <c r="D36" s="322"/>
      <c r="E36" s="323">
        <f t="shared" ref="E36:H36" si="25">E35/D35-1</f>
        <v>2.7973245505854338E-2</v>
      </c>
      <c r="F36" s="323">
        <f t="shared" si="25"/>
        <v>4.4036075708175915E-3</v>
      </c>
      <c r="G36" s="323">
        <f t="shared" si="25"/>
        <v>0.10373368182904041</v>
      </c>
      <c r="H36" s="323">
        <f t="shared" si="25"/>
        <v>0.12238843974791513</v>
      </c>
      <c r="I36" s="323">
        <v>8.5000000000000006E-2</v>
      </c>
      <c r="J36" s="323">
        <v>8.5000000000000006E-2</v>
      </c>
      <c r="K36" s="323">
        <v>8.5000000000000006E-2</v>
      </c>
      <c r="L36" s="323">
        <v>8.5000000000000006E-2</v>
      </c>
      <c r="M36" s="323">
        <v>8.5000000000000006E-2</v>
      </c>
      <c r="N36" s="323">
        <v>8.5000000000000006E-2</v>
      </c>
      <c r="O36" s="243"/>
      <c r="P36" s="243"/>
      <c r="Q36" s="323">
        <f t="shared" ref="Q36:S36" si="26">Q35/P35-1</f>
        <v>-2.6568180060329571E-2</v>
      </c>
      <c r="R36" s="323">
        <f>R35/Q35-1</f>
        <v>-3.8377497914266367E-2</v>
      </c>
      <c r="S36" s="323">
        <f t="shared" si="26"/>
        <v>9.0270605246849822E-2</v>
      </c>
      <c r="T36" s="323">
        <v>7.0000000000000007E-2</v>
      </c>
      <c r="U36" s="323">
        <v>7.0000000000000007E-2</v>
      </c>
      <c r="V36" s="323">
        <v>7.0000000000000007E-2</v>
      </c>
      <c r="W36" s="323">
        <v>7.0000000000000007E-2</v>
      </c>
      <c r="X36" s="323">
        <v>7.0000000000000007E-2</v>
      </c>
      <c r="Y36" s="323">
        <v>7.0000000000000007E-2</v>
      </c>
      <c r="Z36" s="323">
        <v>7.0000000000000007E-2</v>
      </c>
      <c r="AA36" s="243"/>
      <c r="AB36" s="243"/>
      <c r="AC36" s="323">
        <f t="shared" ref="AC36:AD36" si="27">AC35/AB35-1</f>
        <v>0.71328874250975738</v>
      </c>
      <c r="AD36" s="323">
        <f t="shared" si="27"/>
        <v>0.40616505059914454</v>
      </c>
      <c r="AE36" s="323">
        <f t="shared" ref="AE36" si="28">AE35/AD35-1</f>
        <v>0.41908616235162333</v>
      </c>
      <c r="AF36" s="323">
        <f t="shared" ref="AF36" si="29">AF35/AE35-1</f>
        <v>0.2470982663865724</v>
      </c>
      <c r="AG36" s="323">
        <f t="shared" ref="AG36" si="30">AG35/AF35-1</f>
        <v>8.4999999999999964E-2</v>
      </c>
      <c r="AH36" s="508"/>
      <c r="AI36" s="508"/>
      <c r="AJ36" s="507">
        <f t="shared" ref="AJ36" si="31">AJ35/AI35-1</f>
        <v>2.2139973610524777E-2</v>
      </c>
      <c r="AK36" s="507">
        <f t="shared" ref="AK36" si="32">AK35/AJ35-1</f>
        <v>2.132667016683687E-3</v>
      </c>
      <c r="AL36" s="507">
        <f t="shared" ref="AL36" si="33">AL35/AK35-1</f>
        <v>0.1100033646869889</v>
      </c>
      <c r="AM36" s="507">
        <f t="shared" ref="AM36" si="34">AM35/AL35-1</f>
        <v>0.11457005875718762</v>
      </c>
      <c r="AN36" s="507">
        <f t="shared" ref="AN36" si="35">AN35/AM35-1</f>
        <v>8.1519207250076775E-2</v>
      </c>
      <c r="AO36" s="507" t="e">
        <f t="shared" ref="AO36" si="36">AO35/AN35-1</f>
        <v>#REF!</v>
      </c>
      <c r="AP36" s="507" t="e">
        <f t="shared" ref="AP36" si="37">AP35/AO35-1</f>
        <v>#REF!</v>
      </c>
      <c r="AQ36" s="507" t="e">
        <f t="shared" ref="AQ36" si="38">AQ35/AP35-1</f>
        <v>#REF!</v>
      </c>
      <c r="AR36" s="507" t="e">
        <f t="shared" ref="AR36" si="39">AR35/AQ35-1</f>
        <v>#REF!</v>
      </c>
      <c r="AS36" s="507" t="e">
        <f t="shared" ref="AS36" si="40">AS35/AR35-1</f>
        <v>#REF!</v>
      </c>
      <c r="AT36" s="243"/>
      <c r="AU36" s="243"/>
      <c r="AV36" s="243"/>
      <c r="AW36" s="243"/>
      <c r="AX36" s="243"/>
      <c r="AY36" s="243"/>
      <c r="AZ36" s="243"/>
      <c r="BA36" s="243"/>
      <c r="BB36" s="243"/>
      <c r="BC36" s="243"/>
      <c r="BD36" s="243"/>
      <c r="BE36" s="243"/>
      <c r="BF36" s="243"/>
      <c r="BG36" s="243"/>
      <c r="BH36" s="243"/>
      <c r="BI36" s="243"/>
      <c r="BJ36" s="243"/>
      <c r="BK36" s="243"/>
      <c r="BL36" s="243"/>
      <c r="BM36" s="243"/>
      <c r="BN36" s="243"/>
      <c r="BO36" s="243"/>
      <c r="BP36" s="243"/>
      <c r="BQ36" s="243"/>
      <c r="BR36" s="243"/>
      <c r="BS36" s="243"/>
      <c r="BT36" s="243"/>
      <c r="BU36" s="243"/>
      <c r="BV36" s="243"/>
      <c r="BW36" s="243"/>
      <c r="BX36" s="243"/>
      <c r="BY36" s="243"/>
      <c r="BZ36" s="243"/>
      <c r="CA36" s="243"/>
      <c r="CB36" s="243"/>
      <c r="CC36" s="243"/>
      <c r="CD36" s="243"/>
      <c r="CE36" s="243"/>
      <c r="CF36" s="243"/>
      <c r="CG36" s="243"/>
      <c r="CH36" s="243"/>
      <c r="CI36" s="243"/>
      <c r="CJ36" s="243"/>
      <c r="CK36" s="243"/>
      <c r="CL36" s="243"/>
      <c r="CM36" s="243"/>
      <c r="CN36" s="243"/>
      <c r="CO36" s="243"/>
      <c r="CP36" s="243"/>
      <c r="CQ36" s="243"/>
      <c r="CR36" s="243"/>
      <c r="CS36" s="243"/>
      <c r="CT36" s="243"/>
      <c r="CU36" s="243"/>
      <c r="CV36" s="243"/>
      <c r="CW36" s="243"/>
      <c r="CX36" s="243"/>
      <c r="CY36" s="243"/>
      <c r="CZ36" s="243"/>
      <c r="DA36" s="243"/>
      <c r="DB36" s="243"/>
      <c r="DC36" s="243"/>
      <c r="DD36" s="243"/>
      <c r="DE36" s="243"/>
      <c r="DF36" s="243"/>
      <c r="DG36" s="243"/>
      <c r="DH36" s="243"/>
      <c r="DI36" s="243"/>
      <c r="DJ36" s="243"/>
      <c r="DK36" s="243"/>
      <c r="DL36" s="243"/>
      <c r="DM36" s="243"/>
      <c r="DN36" s="243"/>
      <c r="DO36" s="243"/>
      <c r="DP36" s="243"/>
      <c r="DQ36" s="243"/>
      <c r="DR36" s="243"/>
      <c r="DS36" s="243"/>
      <c r="DT36" s="243"/>
      <c r="DU36" s="243"/>
      <c r="DV36" s="243"/>
      <c r="DW36" s="243"/>
      <c r="DX36" s="243"/>
      <c r="DY36" s="243"/>
      <c r="DZ36" s="243"/>
      <c r="EA36" s="243"/>
      <c r="EB36" s="243"/>
      <c r="EC36" s="243"/>
      <c r="ED36" s="243"/>
      <c r="EE36" s="243"/>
      <c r="EF36" s="243"/>
      <c r="EG36" s="243"/>
      <c r="EH36" s="243"/>
      <c r="EI36" s="243"/>
      <c r="EJ36" s="243"/>
      <c r="EK36" s="243"/>
      <c r="EL36" s="243"/>
      <c r="EM36" s="243"/>
      <c r="EN36" s="243"/>
      <c r="EO36" s="243"/>
      <c r="EP36" s="243"/>
      <c r="EQ36" s="243"/>
      <c r="ER36" s="243"/>
      <c r="ES36" s="243"/>
      <c r="ET36" s="243"/>
      <c r="EU36" s="243"/>
      <c r="EV36" s="243"/>
      <c r="EW36" s="243"/>
      <c r="EX36" s="243"/>
      <c r="EY36" s="243"/>
      <c r="EZ36" s="243"/>
      <c r="FA36" s="243"/>
      <c r="FB36" s="243"/>
      <c r="FC36" s="243"/>
      <c r="FD36" s="243"/>
      <c r="FE36" s="243"/>
      <c r="FF36" s="243"/>
      <c r="FG36" s="243"/>
      <c r="FH36" s="243"/>
      <c r="FI36" s="243"/>
      <c r="FJ36" s="243"/>
      <c r="FK36" s="243"/>
      <c r="FL36" s="243"/>
      <c r="FM36" s="243"/>
      <c r="FN36" s="243"/>
      <c r="FO36" s="243"/>
      <c r="FP36" s="243"/>
      <c r="FQ36" s="243"/>
      <c r="FR36" s="243"/>
      <c r="FS36" s="243"/>
      <c r="FT36" s="243"/>
      <c r="FU36" s="243"/>
      <c r="FV36" s="243"/>
      <c r="FW36" s="243"/>
      <c r="FX36" s="243"/>
      <c r="FY36" s="243"/>
      <c r="FZ36" s="243"/>
      <c r="GA36" s="243"/>
      <c r="GB36" s="243"/>
      <c r="GC36" s="243"/>
      <c r="GD36" s="243"/>
      <c r="GE36" s="243"/>
      <c r="GF36" s="243"/>
      <c r="GG36" s="243"/>
      <c r="GH36" s="243"/>
      <c r="GI36" s="243"/>
      <c r="GJ36" s="243"/>
      <c r="GK36" s="243"/>
      <c r="GL36" s="243"/>
      <c r="GM36" s="243"/>
      <c r="GN36" s="243"/>
      <c r="GO36" s="243"/>
      <c r="GP36" s="243"/>
      <c r="GQ36" s="243"/>
      <c r="GR36" s="243"/>
      <c r="GS36" s="243"/>
      <c r="GT36" s="243"/>
      <c r="GU36" s="243"/>
      <c r="GV36" s="243"/>
      <c r="GW36" s="243"/>
      <c r="GX36" s="243"/>
      <c r="GY36" s="243"/>
      <c r="GZ36" s="243"/>
      <c r="HA36" s="243"/>
      <c r="HB36" s="243"/>
      <c r="HC36" s="243"/>
      <c r="HD36" s="243"/>
      <c r="HE36" s="243"/>
      <c r="HF36" s="243"/>
      <c r="HG36" s="243"/>
      <c r="HH36" s="243"/>
      <c r="HI36" s="243"/>
      <c r="HJ36" s="243"/>
      <c r="HK36" s="243"/>
      <c r="HL36" s="243"/>
      <c r="HM36" s="243"/>
      <c r="HN36" s="243"/>
      <c r="HO36" s="243"/>
      <c r="HP36" s="243"/>
      <c r="HQ36" s="243"/>
      <c r="HR36" s="243"/>
      <c r="HS36" s="243"/>
      <c r="HT36" s="243"/>
      <c r="HU36" s="243"/>
      <c r="HV36" s="243"/>
      <c r="HW36" s="243"/>
      <c r="HX36" s="243"/>
      <c r="HY36" s="243"/>
      <c r="HZ36" s="243"/>
      <c r="IA36" s="243"/>
      <c r="IB36" s="243"/>
      <c r="IC36" s="243"/>
      <c r="ID36" s="243"/>
      <c r="IE36" s="243"/>
      <c r="IF36" s="243"/>
      <c r="IG36" s="243"/>
      <c r="IH36" s="243"/>
      <c r="II36" s="243"/>
      <c r="IJ36" s="243"/>
      <c r="IK36" s="243"/>
      <c r="IL36" s="243"/>
      <c r="IM36" s="243"/>
      <c r="IN36" s="243"/>
      <c r="IO36" s="243"/>
      <c r="IP36" s="243"/>
      <c r="IQ36" s="243"/>
      <c r="IR36" s="243"/>
      <c r="IS36" s="243"/>
      <c r="IT36" s="243"/>
      <c r="IU36" s="243"/>
      <c r="IV36" s="243"/>
      <c r="IW36" s="243"/>
      <c r="IX36" s="243"/>
      <c r="IY36" s="243"/>
      <c r="IZ36" s="243"/>
      <c r="JA36" s="243"/>
      <c r="JB36" s="243"/>
      <c r="JC36" s="243"/>
      <c r="JD36" s="243"/>
      <c r="JE36" s="243"/>
      <c r="JF36" s="243"/>
      <c r="JG36" s="243"/>
      <c r="JH36" s="243"/>
      <c r="JI36" s="243"/>
      <c r="JJ36" s="243"/>
      <c r="JK36" s="243"/>
      <c r="JL36" s="243"/>
      <c r="JM36" s="243"/>
      <c r="JN36" s="243"/>
      <c r="JO36" s="243"/>
      <c r="JP36" s="243"/>
      <c r="JQ36" s="243"/>
      <c r="JR36" s="243"/>
      <c r="JS36" s="243"/>
      <c r="JT36" s="243"/>
      <c r="JU36" s="243"/>
      <c r="JV36" s="243"/>
      <c r="JW36" s="243"/>
      <c r="JX36" s="243"/>
      <c r="JY36" s="243"/>
      <c r="JZ36" s="243"/>
      <c r="KA36" s="243"/>
      <c r="KB36" s="243"/>
      <c r="KC36" s="243"/>
      <c r="KD36" s="243"/>
      <c r="KE36" s="243"/>
      <c r="KF36" s="243"/>
      <c r="KG36" s="243"/>
      <c r="KH36" s="243"/>
      <c r="KI36" s="243"/>
      <c r="KJ36" s="243"/>
      <c r="KK36" s="243"/>
      <c r="KL36" s="243"/>
      <c r="KM36" s="243"/>
      <c r="KN36" s="243"/>
      <c r="KO36" s="243"/>
      <c r="KP36" s="243"/>
      <c r="KQ36" s="243"/>
      <c r="KR36" s="243"/>
      <c r="KS36" s="243"/>
      <c r="KT36" s="243"/>
      <c r="KU36" s="243"/>
      <c r="KV36" s="243"/>
      <c r="KW36" s="243"/>
      <c r="KX36" s="243"/>
      <c r="KY36" s="243"/>
      <c r="KZ36" s="243"/>
      <c r="LA36" s="243"/>
      <c r="LB36" s="243"/>
      <c r="LC36" s="243"/>
      <c r="LD36" s="243"/>
      <c r="LE36" s="243"/>
      <c r="LF36" s="243"/>
      <c r="LG36" s="243"/>
      <c r="LH36" s="243"/>
      <c r="LI36" s="243"/>
      <c r="LJ36" s="243"/>
      <c r="LK36" s="243"/>
      <c r="LL36" s="243"/>
      <c r="LM36" s="243"/>
      <c r="LN36" s="243"/>
      <c r="LO36" s="243"/>
      <c r="LP36" s="243"/>
      <c r="LQ36" s="243"/>
      <c r="LR36" s="243"/>
      <c r="LS36" s="243"/>
      <c r="LT36" s="243"/>
      <c r="LU36" s="243"/>
      <c r="LV36" s="243"/>
      <c r="LW36" s="243"/>
      <c r="LX36" s="243"/>
      <c r="LY36" s="243"/>
      <c r="LZ36" s="243"/>
      <c r="MA36" s="243"/>
      <c r="MB36" s="243"/>
      <c r="MC36" s="243"/>
      <c r="MD36" s="243"/>
      <c r="ME36" s="243"/>
      <c r="MF36" s="243"/>
      <c r="MG36" s="243"/>
      <c r="MH36" s="243"/>
      <c r="MI36" s="243"/>
      <c r="MJ36" s="243"/>
      <c r="MK36" s="243"/>
      <c r="ML36" s="243"/>
      <c r="MM36" s="243"/>
      <c r="MN36" s="243"/>
      <c r="MO36" s="243"/>
      <c r="MP36" s="243"/>
      <c r="MQ36" s="243"/>
      <c r="MR36" s="243"/>
      <c r="MS36" s="243"/>
      <c r="MT36" s="243"/>
      <c r="MU36" s="243"/>
      <c r="MV36" s="243"/>
      <c r="MW36" s="243"/>
      <c r="MX36" s="243"/>
      <c r="MY36" s="243"/>
      <c r="MZ36" s="243"/>
      <c r="NA36" s="243"/>
      <c r="NB36" s="243"/>
      <c r="NC36" s="243"/>
      <c r="ND36" s="243"/>
      <c r="NE36" s="243"/>
      <c r="NF36" s="243"/>
      <c r="NG36" s="243"/>
      <c r="NH36" s="243"/>
      <c r="NI36" s="243"/>
      <c r="NJ36" s="243"/>
      <c r="NK36" s="243"/>
      <c r="NL36" s="243"/>
      <c r="NM36" s="243"/>
      <c r="NN36" s="243"/>
      <c r="NO36" s="243"/>
      <c r="NP36" s="243"/>
      <c r="NQ36" s="243"/>
      <c r="NR36" s="243"/>
      <c r="NS36" s="243"/>
      <c r="NT36" s="243"/>
      <c r="NU36" s="243"/>
      <c r="NV36" s="243"/>
      <c r="NW36" s="243"/>
      <c r="NX36" s="243"/>
      <c r="NY36" s="243"/>
      <c r="NZ36" s="243"/>
      <c r="OA36" s="243"/>
      <c r="OB36" s="243"/>
      <c r="OC36" s="243"/>
      <c r="OD36" s="243"/>
      <c r="OE36" s="243"/>
      <c r="OF36" s="243"/>
      <c r="OG36" s="243"/>
      <c r="OH36" s="243"/>
      <c r="OI36" s="243"/>
      <c r="OJ36" s="243"/>
      <c r="OK36" s="243"/>
      <c r="OL36" s="243"/>
      <c r="OM36" s="243"/>
      <c r="ON36" s="243"/>
      <c r="OO36" s="243"/>
      <c r="OP36" s="243"/>
      <c r="OQ36" s="243"/>
      <c r="OR36" s="243"/>
      <c r="OS36" s="243"/>
      <c r="OT36" s="243"/>
      <c r="OU36" s="243"/>
      <c r="OV36" s="243"/>
      <c r="OW36" s="243"/>
      <c r="OX36" s="243"/>
      <c r="OY36" s="243"/>
      <c r="OZ36" s="243"/>
      <c r="PA36" s="243"/>
      <c r="PB36" s="243"/>
      <c r="PC36" s="243"/>
      <c r="PD36" s="243"/>
      <c r="PE36" s="243"/>
      <c r="PF36" s="243"/>
      <c r="PG36" s="243"/>
      <c r="PH36" s="243"/>
      <c r="PI36" s="243"/>
      <c r="PJ36" s="243"/>
      <c r="PK36" s="243"/>
      <c r="PL36" s="243"/>
      <c r="PM36" s="243"/>
      <c r="PN36" s="243"/>
      <c r="PO36" s="243"/>
      <c r="PP36" s="243"/>
      <c r="PQ36" s="243"/>
      <c r="PR36" s="243"/>
      <c r="PS36" s="243"/>
      <c r="PT36" s="243"/>
      <c r="PU36" s="243"/>
      <c r="PV36" s="243"/>
      <c r="PW36" s="243"/>
      <c r="PX36" s="243"/>
      <c r="PY36" s="243"/>
      <c r="PZ36" s="243"/>
      <c r="QA36" s="243"/>
      <c r="QB36" s="243"/>
      <c r="QC36" s="243"/>
      <c r="QD36" s="243"/>
      <c r="QE36" s="243"/>
      <c r="QF36" s="243"/>
      <c r="QG36" s="243"/>
      <c r="QH36" s="243"/>
      <c r="QI36" s="243"/>
      <c r="QJ36" s="243"/>
      <c r="QK36" s="243"/>
      <c r="QL36" s="243"/>
      <c r="QM36" s="243"/>
      <c r="QN36" s="243"/>
      <c r="QO36" s="243"/>
      <c r="QP36" s="243"/>
      <c r="QQ36" s="243"/>
      <c r="QR36" s="243"/>
      <c r="QS36" s="243"/>
      <c r="QT36" s="243"/>
      <c r="QU36" s="243"/>
      <c r="QV36" s="243"/>
      <c r="QW36" s="243"/>
      <c r="QX36" s="243"/>
      <c r="QY36" s="243"/>
      <c r="QZ36" s="243"/>
      <c r="RA36" s="243"/>
      <c r="RB36" s="243"/>
      <c r="RC36" s="243"/>
      <c r="RD36" s="243"/>
      <c r="RE36" s="243"/>
      <c r="RF36" s="243"/>
      <c r="RG36" s="243"/>
      <c r="RH36" s="243"/>
      <c r="RI36" s="243"/>
      <c r="RJ36" s="243"/>
      <c r="RK36" s="243"/>
      <c r="RL36" s="243"/>
      <c r="RM36" s="243"/>
      <c r="RN36" s="243"/>
      <c r="RO36" s="243"/>
      <c r="RP36" s="243"/>
      <c r="RQ36" s="243"/>
      <c r="RR36" s="243"/>
      <c r="RS36" s="243"/>
      <c r="RT36" s="243"/>
      <c r="RU36" s="243"/>
      <c r="RV36" s="243"/>
      <c r="RW36" s="243"/>
      <c r="RX36" s="243"/>
      <c r="RY36" s="243"/>
      <c r="RZ36" s="243"/>
      <c r="SA36" s="243"/>
      <c r="SB36" s="243"/>
      <c r="SC36" s="243"/>
      <c r="SD36" s="243"/>
      <c r="SE36" s="243"/>
      <c r="SF36" s="243"/>
      <c r="SG36" s="243"/>
      <c r="SH36" s="243"/>
      <c r="SI36" s="243"/>
      <c r="SJ36" s="243"/>
      <c r="SK36" s="243"/>
      <c r="SL36" s="243"/>
      <c r="SM36" s="243"/>
      <c r="SN36" s="243"/>
      <c r="SO36" s="243"/>
      <c r="SP36" s="243"/>
      <c r="SQ36" s="243"/>
      <c r="SR36" s="243"/>
      <c r="SS36" s="243"/>
      <c r="ST36" s="243"/>
      <c r="SU36" s="243"/>
      <c r="SV36" s="243"/>
      <c r="SW36" s="243"/>
      <c r="SX36" s="243"/>
      <c r="SY36" s="243"/>
      <c r="SZ36" s="243"/>
      <c r="TA36" s="243"/>
      <c r="TB36" s="243"/>
      <c r="TC36" s="243"/>
      <c r="TD36" s="243"/>
      <c r="TE36" s="243"/>
      <c r="TF36" s="243"/>
      <c r="TG36" s="243"/>
      <c r="TH36" s="243"/>
      <c r="TI36" s="243"/>
      <c r="TJ36" s="243"/>
      <c r="TK36" s="243"/>
      <c r="TL36" s="243"/>
      <c r="TM36" s="243"/>
      <c r="TN36" s="243"/>
      <c r="TO36" s="243"/>
      <c r="TP36" s="243"/>
      <c r="TQ36" s="243"/>
      <c r="TR36" s="243"/>
      <c r="TS36" s="243"/>
      <c r="TT36" s="243"/>
      <c r="TU36" s="243"/>
      <c r="TV36" s="243"/>
      <c r="TW36" s="243"/>
      <c r="TX36" s="243"/>
      <c r="TY36" s="243"/>
      <c r="TZ36" s="243"/>
      <c r="UA36" s="243"/>
      <c r="UB36" s="243"/>
      <c r="UC36" s="243"/>
      <c r="UD36" s="243"/>
      <c r="UE36" s="243"/>
      <c r="UF36" s="243"/>
      <c r="UG36" s="243"/>
      <c r="UH36" s="243"/>
      <c r="UI36" s="243"/>
      <c r="UJ36" s="243"/>
      <c r="UK36" s="243"/>
      <c r="UL36" s="243"/>
      <c r="UM36" s="243"/>
      <c r="UN36" s="243"/>
      <c r="UO36" s="243"/>
      <c r="UP36" s="243"/>
      <c r="UQ36" s="243"/>
      <c r="UR36" s="243"/>
      <c r="US36" s="243"/>
      <c r="UT36" s="243"/>
      <c r="UU36" s="243"/>
      <c r="UV36" s="243"/>
      <c r="UW36" s="243"/>
      <c r="UX36" s="243"/>
      <c r="UY36" s="243"/>
      <c r="UZ36" s="243"/>
      <c r="VA36" s="243"/>
      <c r="VB36" s="243"/>
      <c r="VC36" s="243"/>
      <c r="VD36" s="243"/>
      <c r="VE36" s="243"/>
      <c r="VF36" s="243"/>
      <c r="VG36" s="243"/>
      <c r="VH36" s="243"/>
      <c r="VI36" s="243"/>
      <c r="VJ36" s="243"/>
      <c r="VK36" s="243"/>
      <c r="VL36" s="243"/>
      <c r="VM36" s="243"/>
      <c r="VN36" s="243"/>
      <c r="VO36" s="243"/>
      <c r="VP36" s="243"/>
      <c r="VQ36" s="243"/>
      <c r="VR36" s="243"/>
      <c r="VS36" s="243"/>
      <c r="VT36" s="243"/>
      <c r="VU36" s="243"/>
      <c r="VV36" s="243"/>
      <c r="VW36" s="243"/>
      <c r="VX36" s="243"/>
      <c r="VY36" s="243"/>
      <c r="VZ36" s="243"/>
      <c r="WA36" s="243"/>
      <c r="WB36" s="243"/>
      <c r="WC36" s="243"/>
      <c r="WD36" s="243"/>
      <c r="WE36" s="243"/>
      <c r="WF36" s="243"/>
      <c r="WG36" s="243"/>
      <c r="WH36" s="243"/>
      <c r="WI36" s="243"/>
      <c r="WJ36" s="243"/>
      <c r="WK36" s="243"/>
      <c r="WL36" s="243"/>
      <c r="WM36" s="243"/>
      <c r="WN36" s="243"/>
      <c r="WO36" s="243"/>
      <c r="WP36" s="243"/>
      <c r="WQ36" s="243"/>
      <c r="WR36" s="243"/>
      <c r="WS36" s="243"/>
      <c r="WT36" s="243"/>
      <c r="WU36" s="243"/>
      <c r="WV36" s="243"/>
      <c r="WW36" s="243"/>
      <c r="WX36" s="243"/>
      <c r="WY36" s="243"/>
      <c r="WZ36" s="243"/>
      <c r="XA36" s="243"/>
      <c r="XB36" s="243"/>
      <c r="XC36" s="243"/>
      <c r="XD36" s="243"/>
      <c r="XE36" s="243"/>
      <c r="XF36" s="243"/>
      <c r="XG36" s="243"/>
      <c r="XH36" s="243"/>
      <c r="XI36" s="243"/>
      <c r="XJ36" s="243"/>
      <c r="XK36" s="243"/>
      <c r="XL36" s="243"/>
      <c r="XM36" s="243"/>
      <c r="XN36" s="243"/>
      <c r="XO36" s="243"/>
      <c r="XP36" s="243"/>
      <c r="XQ36" s="243"/>
      <c r="XR36" s="243"/>
      <c r="XS36" s="243"/>
      <c r="XT36" s="243"/>
      <c r="XU36" s="243"/>
      <c r="XV36" s="243"/>
      <c r="XW36" s="243"/>
      <c r="XX36" s="243"/>
      <c r="XY36" s="243"/>
      <c r="XZ36" s="243"/>
      <c r="YA36" s="243"/>
      <c r="YB36" s="243"/>
      <c r="YC36" s="243"/>
      <c r="YD36" s="243"/>
      <c r="YE36" s="243"/>
      <c r="YF36" s="243"/>
      <c r="YG36" s="243"/>
      <c r="YH36" s="243"/>
      <c r="YI36" s="243"/>
      <c r="YJ36" s="243"/>
      <c r="YK36" s="243"/>
      <c r="YL36" s="243"/>
      <c r="YM36" s="243"/>
      <c r="YN36" s="243"/>
      <c r="YO36" s="243"/>
      <c r="YP36" s="243"/>
      <c r="YQ36" s="243"/>
      <c r="YR36" s="243"/>
      <c r="YS36" s="243"/>
      <c r="YT36" s="243"/>
      <c r="YU36" s="243"/>
      <c r="YV36" s="243"/>
      <c r="YW36" s="243"/>
      <c r="YX36" s="243"/>
      <c r="YY36" s="243"/>
      <c r="YZ36" s="243"/>
      <c r="ZA36" s="243"/>
      <c r="ZB36" s="243"/>
      <c r="ZC36" s="243"/>
      <c r="ZD36" s="243"/>
      <c r="ZE36" s="243"/>
      <c r="ZF36" s="243"/>
      <c r="ZG36" s="243"/>
      <c r="ZH36" s="243"/>
      <c r="ZI36" s="243"/>
      <c r="ZJ36" s="243"/>
      <c r="ZK36" s="243"/>
      <c r="ZL36" s="243"/>
      <c r="ZM36" s="243"/>
      <c r="ZN36" s="243"/>
      <c r="ZO36" s="243"/>
      <c r="ZP36" s="243"/>
      <c r="ZQ36" s="243"/>
      <c r="ZR36" s="243"/>
      <c r="ZS36" s="243"/>
      <c r="ZT36" s="243"/>
      <c r="ZU36" s="243"/>
      <c r="ZV36" s="243"/>
      <c r="ZW36" s="243"/>
      <c r="ZX36" s="243"/>
      <c r="ZY36" s="243"/>
      <c r="ZZ36" s="243"/>
      <c r="AAA36" s="243"/>
      <c r="AAB36" s="243"/>
      <c r="AAC36" s="243"/>
      <c r="AAD36" s="243"/>
      <c r="AAE36" s="243"/>
      <c r="AAF36" s="243"/>
      <c r="AAG36" s="243"/>
      <c r="AAH36" s="243"/>
      <c r="AAI36" s="243"/>
      <c r="AAJ36" s="243"/>
      <c r="AAK36" s="243"/>
      <c r="AAL36" s="243"/>
      <c r="AAM36" s="243"/>
      <c r="AAN36" s="243"/>
      <c r="AAO36" s="243"/>
      <c r="AAP36" s="243"/>
      <c r="AAQ36" s="243"/>
      <c r="AAR36" s="243"/>
      <c r="AAS36" s="243"/>
      <c r="AAT36" s="243"/>
      <c r="AAU36" s="243"/>
      <c r="AAV36" s="243"/>
      <c r="AAW36" s="243"/>
      <c r="AAX36" s="243"/>
      <c r="AAY36" s="243"/>
      <c r="AAZ36" s="243"/>
      <c r="ABA36" s="243"/>
      <c r="ABB36" s="243"/>
      <c r="ABC36" s="243"/>
      <c r="ABD36" s="243"/>
      <c r="ABE36" s="243"/>
      <c r="ABF36" s="243"/>
      <c r="ABG36" s="243"/>
      <c r="ABH36" s="243"/>
      <c r="ABI36" s="243"/>
      <c r="ABJ36" s="243"/>
      <c r="ABK36" s="243"/>
      <c r="ABL36" s="243"/>
      <c r="ABM36" s="243"/>
      <c r="ABN36" s="243"/>
      <c r="ABO36" s="243"/>
      <c r="ABP36" s="243"/>
      <c r="ABQ36" s="243"/>
      <c r="ABR36" s="243"/>
      <c r="ABS36" s="243"/>
      <c r="ABT36" s="243"/>
      <c r="ABU36" s="243"/>
      <c r="ABV36" s="243"/>
      <c r="ABW36" s="243"/>
      <c r="ABX36" s="243"/>
      <c r="ABY36" s="243"/>
      <c r="ABZ36" s="243"/>
      <c r="ACA36" s="243"/>
      <c r="ACB36" s="243"/>
      <c r="ACC36" s="243"/>
      <c r="ACD36" s="243"/>
      <c r="ACE36" s="243"/>
      <c r="ACF36" s="243"/>
      <c r="ACG36" s="243"/>
      <c r="ACH36" s="243"/>
      <c r="ACI36" s="243"/>
      <c r="ACJ36" s="243"/>
      <c r="ACK36" s="243"/>
      <c r="ACL36" s="243"/>
      <c r="ACM36" s="243"/>
      <c r="ACN36" s="243"/>
      <c r="ACO36" s="243"/>
      <c r="ACP36" s="243"/>
      <c r="ACQ36" s="243"/>
      <c r="ACR36" s="243"/>
      <c r="ACS36" s="243"/>
      <c r="ACT36" s="243"/>
      <c r="ACU36" s="243"/>
      <c r="ACV36" s="243"/>
      <c r="ACW36" s="243"/>
      <c r="ACX36" s="243"/>
      <c r="ACY36" s="243"/>
      <c r="ACZ36" s="243"/>
      <c r="ADA36" s="243"/>
      <c r="ADB36" s="243"/>
      <c r="ADC36" s="243"/>
      <c r="ADD36" s="243"/>
      <c r="ADE36" s="243"/>
      <c r="ADF36" s="243"/>
      <c r="ADG36" s="243"/>
      <c r="ADH36" s="243"/>
      <c r="ADI36" s="243"/>
      <c r="ADJ36" s="243"/>
      <c r="ADK36" s="243"/>
      <c r="ADL36" s="243"/>
      <c r="ADM36" s="243"/>
      <c r="ADN36" s="243"/>
      <c r="ADO36" s="243"/>
      <c r="ADP36" s="243"/>
      <c r="ADQ36" s="243"/>
      <c r="ADR36" s="243"/>
      <c r="ADS36" s="243"/>
      <c r="ADT36" s="243"/>
      <c r="ADU36" s="243"/>
      <c r="ADV36" s="243"/>
      <c r="ADW36" s="243"/>
      <c r="ADX36" s="243"/>
      <c r="ADY36" s="243"/>
      <c r="ADZ36" s="243"/>
      <c r="AEA36" s="243"/>
      <c r="AEB36" s="243"/>
      <c r="AEC36" s="243"/>
      <c r="AED36" s="243"/>
      <c r="AEE36" s="243"/>
      <c r="AEF36" s="243"/>
      <c r="AEG36" s="243"/>
      <c r="AEH36" s="243"/>
      <c r="AEI36" s="243"/>
      <c r="AEJ36" s="243"/>
      <c r="AEK36" s="243"/>
      <c r="AEL36" s="243"/>
      <c r="AEM36" s="243"/>
      <c r="AEN36" s="243"/>
      <c r="AEO36" s="243"/>
      <c r="AEP36" s="243"/>
      <c r="AEQ36" s="243"/>
      <c r="AER36" s="243"/>
      <c r="AES36" s="243"/>
      <c r="AET36" s="243"/>
      <c r="AEU36" s="243"/>
      <c r="AEV36" s="243"/>
      <c r="AEW36" s="243"/>
      <c r="AEX36" s="243"/>
      <c r="AEY36" s="243"/>
      <c r="AEZ36" s="243"/>
      <c r="AFA36" s="243"/>
      <c r="AFB36" s="243"/>
      <c r="AFC36" s="243"/>
      <c r="AFD36" s="243"/>
      <c r="AFE36" s="243"/>
      <c r="AFF36" s="243"/>
      <c r="AFG36" s="243"/>
      <c r="AFH36" s="243"/>
      <c r="AFI36" s="243"/>
      <c r="AFJ36" s="243"/>
      <c r="AFK36" s="243"/>
      <c r="AFL36" s="243"/>
      <c r="AFM36" s="243"/>
      <c r="AFN36" s="243"/>
      <c r="AFO36" s="243"/>
      <c r="AFP36" s="243"/>
      <c r="AFQ36" s="243"/>
      <c r="AFR36" s="243"/>
      <c r="AFS36" s="243"/>
      <c r="AFT36" s="243"/>
      <c r="AFU36" s="243"/>
      <c r="AFV36" s="243"/>
      <c r="AFW36" s="243"/>
      <c r="AFX36" s="243"/>
      <c r="AFY36" s="243"/>
      <c r="AFZ36" s="243"/>
      <c r="AGA36" s="243"/>
      <c r="AGB36" s="243"/>
      <c r="AGC36" s="243"/>
      <c r="AGD36" s="243"/>
      <c r="AGE36" s="243"/>
      <c r="AGF36" s="243"/>
      <c r="AGG36" s="243"/>
      <c r="AGH36" s="243"/>
      <c r="AGI36" s="243"/>
      <c r="AGJ36" s="243"/>
      <c r="AGK36" s="243"/>
      <c r="AGL36" s="243"/>
      <c r="AGM36" s="243"/>
      <c r="AGN36" s="243"/>
      <c r="AGO36" s="243"/>
      <c r="AGP36" s="243"/>
      <c r="AGQ36" s="243"/>
      <c r="AGR36" s="243"/>
      <c r="AGS36" s="243"/>
      <c r="AGT36" s="243"/>
      <c r="AGU36" s="243"/>
      <c r="AGV36" s="243"/>
      <c r="AGW36" s="243"/>
      <c r="AGX36" s="243"/>
      <c r="AGY36" s="243"/>
      <c r="AGZ36" s="243"/>
      <c r="AHA36" s="243"/>
      <c r="AHB36" s="243"/>
      <c r="AHC36" s="243"/>
      <c r="AHD36" s="243"/>
      <c r="AHE36" s="243"/>
      <c r="AHF36" s="243"/>
      <c r="AHG36" s="243"/>
      <c r="AHH36" s="243"/>
      <c r="AHI36" s="243"/>
      <c r="AHJ36" s="243"/>
      <c r="AHK36" s="243"/>
      <c r="AHL36" s="243"/>
      <c r="AHM36" s="243"/>
      <c r="AHN36" s="243"/>
      <c r="AHO36" s="243"/>
      <c r="AHP36" s="243"/>
      <c r="AHQ36" s="243"/>
      <c r="AHR36" s="243"/>
      <c r="AHS36" s="243"/>
      <c r="AHT36" s="243"/>
      <c r="AHU36" s="243"/>
      <c r="AHV36" s="243"/>
      <c r="AHW36" s="243"/>
      <c r="AHX36" s="243"/>
      <c r="AHY36" s="243"/>
      <c r="AHZ36" s="243"/>
      <c r="AIA36" s="243"/>
      <c r="AIB36" s="243"/>
      <c r="AIC36" s="243"/>
      <c r="AID36" s="243"/>
      <c r="AIE36" s="243"/>
      <c r="AIF36" s="243"/>
      <c r="AIG36" s="243"/>
      <c r="AIH36" s="243"/>
      <c r="AII36" s="243"/>
      <c r="AIJ36" s="243"/>
      <c r="AIK36" s="243"/>
      <c r="AIL36" s="243"/>
      <c r="AIM36" s="243"/>
      <c r="AIN36" s="243"/>
      <c r="AIO36" s="243"/>
      <c r="AIP36" s="243"/>
      <c r="AIQ36" s="243"/>
      <c r="AIR36" s="243"/>
      <c r="AIS36" s="243"/>
      <c r="AIT36" s="243"/>
      <c r="AIU36" s="243"/>
      <c r="AIV36" s="243"/>
      <c r="AIW36" s="243"/>
      <c r="AIX36" s="243"/>
      <c r="AIY36" s="243"/>
      <c r="AIZ36" s="243"/>
      <c r="AJA36" s="243"/>
      <c r="AJB36" s="243"/>
      <c r="AJC36" s="243"/>
      <c r="AJD36" s="243"/>
      <c r="AJE36" s="243"/>
      <c r="AJF36" s="243"/>
      <c r="AJG36" s="243"/>
      <c r="AJH36" s="243"/>
      <c r="AJI36" s="243"/>
      <c r="AJJ36" s="243"/>
      <c r="AJK36" s="243"/>
      <c r="AJL36" s="243"/>
      <c r="AJM36" s="243"/>
      <c r="AJN36" s="243"/>
      <c r="AJO36" s="243"/>
      <c r="AJP36" s="243"/>
      <c r="AJQ36" s="243"/>
      <c r="AJR36" s="243"/>
      <c r="AJS36" s="243"/>
      <c r="AJT36" s="243"/>
      <c r="AJU36" s="243"/>
      <c r="AJV36" s="243"/>
      <c r="AJW36" s="243"/>
      <c r="AJX36" s="243"/>
      <c r="AJY36" s="243"/>
      <c r="AJZ36" s="243"/>
      <c r="AKA36" s="243"/>
      <c r="AKB36" s="243"/>
      <c r="AKC36" s="243"/>
      <c r="AKD36" s="243"/>
      <c r="AKE36" s="243"/>
      <c r="AKF36" s="243"/>
      <c r="AKG36" s="243"/>
      <c r="AKH36" s="243"/>
      <c r="AKI36" s="243"/>
      <c r="AKJ36" s="243"/>
      <c r="AKK36" s="243"/>
      <c r="AKL36" s="243"/>
      <c r="AKM36" s="243"/>
      <c r="AKN36" s="243"/>
      <c r="AKO36" s="243"/>
      <c r="AKP36" s="243"/>
      <c r="AKQ36" s="243"/>
      <c r="AKR36" s="243"/>
      <c r="AKS36" s="243"/>
      <c r="AKT36" s="243"/>
      <c r="AKU36" s="243"/>
      <c r="AKV36" s="243"/>
      <c r="AKW36" s="243"/>
      <c r="AKX36" s="243"/>
      <c r="AKY36" s="243"/>
      <c r="AKZ36" s="243"/>
      <c r="ALA36" s="243"/>
      <c r="ALB36" s="243"/>
      <c r="ALC36" s="243"/>
      <c r="ALD36" s="243"/>
      <c r="ALE36" s="243"/>
      <c r="ALF36" s="243"/>
      <c r="ALG36" s="243"/>
      <c r="ALH36" s="243"/>
      <c r="ALI36" s="243"/>
      <c r="ALJ36" s="243"/>
      <c r="ALK36" s="243"/>
      <c r="ALL36" s="243"/>
      <c r="ALM36" s="243"/>
      <c r="ALN36" s="243"/>
      <c r="ALO36" s="243"/>
      <c r="ALP36" s="243"/>
      <c r="ALQ36" s="243"/>
      <c r="ALR36" s="243"/>
      <c r="ALS36" s="243"/>
      <c r="ALT36" s="243"/>
      <c r="ALU36" s="243"/>
      <c r="ALV36" s="243"/>
      <c r="ALW36" s="243"/>
      <c r="ALX36" s="243"/>
      <c r="ALY36" s="243"/>
      <c r="ALZ36" s="243"/>
      <c r="AMA36" s="243"/>
      <c r="AMB36" s="243"/>
      <c r="AMC36" s="243"/>
      <c r="AMD36" s="243"/>
      <c r="AME36" s="243"/>
      <c r="AMF36" s="243"/>
      <c r="AMG36" s="243"/>
      <c r="AMH36" s="243"/>
      <c r="AMI36" s="243"/>
      <c r="AMJ36" s="243"/>
      <c r="AMK36" s="243"/>
      <c r="AML36" s="243"/>
      <c r="AMM36" s="243"/>
      <c r="AMN36" s="243"/>
      <c r="AMO36" s="243"/>
      <c r="AMP36" s="243"/>
      <c r="AMQ36" s="243"/>
      <c r="AMR36" s="243"/>
      <c r="AMS36" s="243"/>
      <c r="AMT36" s="243"/>
      <c r="AMU36" s="243"/>
      <c r="AMV36" s="243"/>
      <c r="AMW36" s="243"/>
      <c r="AMX36" s="243"/>
      <c r="AMY36" s="243"/>
      <c r="AMZ36" s="243"/>
      <c r="ANA36" s="243"/>
      <c r="ANB36" s="243"/>
      <c r="ANC36" s="243"/>
      <c r="AND36" s="243"/>
      <c r="ANE36" s="243"/>
      <c r="ANF36" s="243"/>
      <c r="ANG36" s="243"/>
      <c r="ANH36" s="243"/>
      <c r="ANI36" s="243"/>
      <c r="ANJ36" s="243"/>
      <c r="ANK36" s="243"/>
      <c r="ANL36" s="243"/>
      <c r="ANM36" s="243"/>
      <c r="ANN36" s="243"/>
      <c r="ANO36" s="243"/>
      <c r="ANP36" s="243"/>
      <c r="ANQ36" s="243"/>
      <c r="ANR36" s="243"/>
      <c r="ANS36" s="243"/>
      <c r="ANT36" s="243"/>
      <c r="ANU36" s="243"/>
      <c r="ANV36" s="243"/>
      <c r="ANW36" s="243"/>
      <c r="ANX36" s="243"/>
      <c r="ANY36" s="243"/>
      <c r="ANZ36" s="243"/>
      <c r="AOA36" s="243"/>
      <c r="AOB36" s="243"/>
      <c r="AOC36" s="243"/>
      <c r="AOD36" s="243"/>
      <c r="AOE36" s="243"/>
      <c r="AOF36" s="243"/>
      <c r="AOG36" s="243"/>
      <c r="AOH36" s="243"/>
      <c r="AOI36" s="243"/>
      <c r="AOJ36" s="243"/>
      <c r="AOK36" s="243"/>
      <c r="AOL36" s="243"/>
      <c r="AOM36" s="243"/>
      <c r="AON36" s="243"/>
      <c r="AOO36" s="243"/>
      <c r="AOP36" s="243"/>
      <c r="AOQ36" s="243"/>
      <c r="AOR36" s="243"/>
      <c r="AOS36" s="243"/>
      <c r="AOT36" s="243"/>
      <c r="AOU36" s="243"/>
      <c r="AOV36" s="243"/>
      <c r="AOW36" s="243"/>
      <c r="AOX36" s="243"/>
      <c r="AOY36" s="243"/>
      <c r="AOZ36" s="243"/>
      <c r="APA36" s="243"/>
      <c r="APB36" s="243"/>
      <c r="APC36" s="243"/>
      <c r="APD36" s="243"/>
      <c r="APE36" s="243"/>
      <c r="APF36" s="243"/>
      <c r="APG36" s="243"/>
      <c r="APH36" s="243"/>
      <c r="API36" s="243"/>
      <c r="APJ36" s="243"/>
      <c r="APK36" s="243"/>
      <c r="APL36" s="243"/>
      <c r="APM36" s="243"/>
      <c r="APN36" s="243"/>
      <c r="APO36" s="243"/>
      <c r="APP36" s="243"/>
      <c r="APQ36" s="243"/>
      <c r="APR36" s="243"/>
      <c r="APS36" s="243"/>
      <c r="APT36" s="243"/>
      <c r="APU36" s="243"/>
      <c r="APV36" s="243"/>
      <c r="APW36" s="243"/>
      <c r="APX36" s="243"/>
      <c r="APY36" s="243"/>
      <c r="APZ36" s="243"/>
      <c r="AQA36" s="243"/>
      <c r="AQB36" s="243"/>
      <c r="AQC36" s="243"/>
      <c r="AQD36" s="243"/>
      <c r="AQE36" s="243"/>
      <c r="AQF36" s="243"/>
      <c r="AQG36" s="243"/>
      <c r="AQH36" s="243"/>
      <c r="AQI36" s="243"/>
      <c r="AQJ36" s="243"/>
      <c r="AQK36" s="243"/>
      <c r="AQL36" s="243"/>
      <c r="AQM36" s="243"/>
      <c r="AQN36" s="243"/>
      <c r="AQO36" s="243"/>
      <c r="AQP36" s="243"/>
      <c r="AQQ36" s="243"/>
      <c r="AQR36" s="243"/>
      <c r="AQS36" s="243"/>
      <c r="AQT36" s="243"/>
      <c r="AQU36" s="243"/>
      <c r="AQV36" s="243"/>
      <c r="AQW36" s="243"/>
      <c r="AQX36" s="243"/>
      <c r="AQY36" s="243"/>
      <c r="AQZ36" s="243"/>
      <c r="ARA36" s="243"/>
      <c r="ARB36" s="243"/>
      <c r="ARC36" s="243"/>
      <c r="ARD36" s="243"/>
      <c r="ARE36" s="243"/>
      <c r="ARF36" s="243"/>
      <c r="ARG36" s="243"/>
      <c r="ARH36" s="243"/>
      <c r="ARI36" s="243"/>
      <c r="ARJ36" s="243"/>
      <c r="ARK36" s="243"/>
      <c r="ARL36" s="243"/>
      <c r="ARM36" s="243"/>
      <c r="ARN36" s="243"/>
      <c r="ARO36" s="243"/>
      <c r="ARP36" s="243"/>
      <c r="ARQ36" s="243"/>
      <c r="ARR36" s="243"/>
      <c r="ARS36" s="243"/>
      <c r="ART36" s="243"/>
      <c r="ARU36" s="243"/>
      <c r="ARV36" s="243"/>
      <c r="ARW36" s="243"/>
      <c r="ARX36" s="243"/>
      <c r="ARY36" s="243"/>
      <c r="ARZ36" s="243"/>
      <c r="ASA36" s="243"/>
      <c r="ASB36" s="243"/>
      <c r="ASC36" s="243"/>
      <c r="ASD36" s="243"/>
      <c r="ASE36" s="243"/>
      <c r="ASF36" s="243"/>
      <c r="ASG36" s="243"/>
      <c r="ASH36" s="243"/>
      <c r="ASI36" s="243"/>
      <c r="ASJ36" s="243"/>
      <c r="ASK36" s="243"/>
      <c r="ASL36" s="243"/>
      <c r="ASM36" s="243"/>
      <c r="ASN36" s="243"/>
      <c r="ASO36" s="243"/>
      <c r="ASP36" s="243"/>
      <c r="ASQ36" s="243"/>
      <c r="ASR36" s="243"/>
      <c r="ASS36" s="243"/>
      <c r="AST36" s="243"/>
      <c r="ASU36" s="243"/>
      <c r="ASV36" s="243"/>
      <c r="ASW36" s="243"/>
      <c r="ASX36" s="243"/>
      <c r="ASY36" s="243"/>
      <c r="ASZ36" s="243"/>
      <c r="ATA36" s="243"/>
      <c r="ATB36" s="243"/>
      <c r="ATC36" s="243"/>
      <c r="ATD36" s="243"/>
      <c r="ATE36" s="243"/>
      <c r="ATF36" s="243"/>
      <c r="ATG36" s="243"/>
      <c r="ATH36" s="243"/>
      <c r="ATI36" s="243"/>
      <c r="ATJ36" s="243"/>
      <c r="ATK36" s="243"/>
      <c r="ATL36" s="243"/>
      <c r="ATM36" s="243"/>
      <c r="ATN36" s="243"/>
      <c r="ATO36" s="243"/>
      <c r="ATP36" s="243"/>
      <c r="ATQ36" s="243"/>
      <c r="ATR36" s="243"/>
      <c r="ATS36" s="243"/>
      <c r="ATT36" s="243"/>
      <c r="ATU36" s="243"/>
      <c r="ATV36" s="243"/>
      <c r="ATW36" s="243"/>
      <c r="ATX36" s="243"/>
      <c r="ATY36" s="243"/>
      <c r="ATZ36" s="243"/>
      <c r="AUA36" s="243"/>
      <c r="AUB36" s="243"/>
      <c r="AUC36" s="243"/>
      <c r="AUD36" s="243"/>
      <c r="AUE36" s="243"/>
      <c r="AUF36" s="243"/>
      <c r="AUG36" s="243"/>
      <c r="AUH36" s="243"/>
      <c r="AUI36" s="243"/>
      <c r="AUJ36" s="243"/>
      <c r="AUK36" s="243"/>
      <c r="AUL36" s="243"/>
      <c r="AUM36" s="243"/>
      <c r="AUN36" s="243"/>
      <c r="AUO36" s="243"/>
      <c r="AUP36" s="243"/>
      <c r="AUQ36" s="243"/>
      <c r="AUR36" s="243"/>
      <c r="AUS36" s="243"/>
      <c r="AUT36" s="243"/>
      <c r="AUU36" s="243"/>
      <c r="AUV36" s="243"/>
      <c r="AUW36" s="243"/>
      <c r="AUX36" s="243"/>
      <c r="AUY36" s="243"/>
      <c r="AUZ36" s="243"/>
      <c r="AVA36" s="243"/>
      <c r="AVB36" s="243"/>
      <c r="AVC36" s="243"/>
      <c r="AVD36" s="243"/>
      <c r="AVE36" s="243"/>
      <c r="AVF36" s="243"/>
      <c r="AVG36" s="243"/>
      <c r="AVH36" s="243"/>
      <c r="AVI36" s="243"/>
      <c r="AVJ36" s="243"/>
      <c r="AVK36" s="243"/>
      <c r="AVL36" s="243"/>
      <c r="AVM36" s="243"/>
      <c r="AVN36" s="243"/>
      <c r="AVO36" s="243"/>
      <c r="AVP36" s="243"/>
      <c r="AVQ36" s="243"/>
      <c r="AVR36" s="243"/>
      <c r="AVS36" s="243"/>
      <c r="AVT36" s="243"/>
      <c r="AVU36" s="243"/>
      <c r="AVV36" s="243"/>
      <c r="AVW36" s="243"/>
      <c r="AVX36" s="243"/>
      <c r="AVY36" s="243"/>
      <c r="AVZ36" s="243"/>
      <c r="AWA36" s="243"/>
      <c r="AWB36" s="243"/>
      <c r="AWC36" s="243"/>
      <c r="AWD36" s="243"/>
      <c r="AWE36" s="243"/>
      <c r="AWF36" s="243"/>
      <c r="AWG36" s="243"/>
      <c r="AWH36" s="243"/>
      <c r="AWI36" s="243"/>
      <c r="AWJ36" s="243"/>
      <c r="AWK36" s="243"/>
      <c r="AWL36" s="243"/>
      <c r="AWM36" s="243"/>
      <c r="AWN36" s="243"/>
      <c r="AWO36" s="243"/>
      <c r="AWP36" s="243"/>
      <c r="AWQ36" s="243"/>
      <c r="AWR36" s="243"/>
      <c r="AWS36" s="243"/>
      <c r="AWT36" s="243"/>
      <c r="AWU36" s="243"/>
      <c r="AWV36" s="243"/>
      <c r="AWW36" s="243"/>
      <c r="AWX36" s="243"/>
      <c r="AWY36" s="243"/>
      <c r="AWZ36" s="243"/>
      <c r="AXA36" s="243"/>
      <c r="AXB36" s="243"/>
      <c r="AXC36" s="243"/>
      <c r="AXD36" s="243"/>
      <c r="AXE36" s="243"/>
      <c r="AXF36" s="243"/>
      <c r="AXG36" s="243"/>
      <c r="AXH36" s="243"/>
      <c r="AXI36" s="243"/>
      <c r="AXJ36" s="243"/>
      <c r="AXK36" s="243"/>
      <c r="AXL36" s="243"/>
      <c r="AXM36" s="243"/>
      <c r="AXN36" s="243"/>
      <c r="AXO36" s="243"/>
      <c r="AXP36" s="243"/>
      <c r="AXQ36" s="243"/>
      <c r="AXR36" s="243"/>
      <c r="AXS36" s="243"/>
      <c r="AXT36" s="243"/>
      <c r="AXU36" s="243"/>
      <c r="AXV36" s="243"/>
      <c r="AXW36" s="243"/>
      <c r="AXX36" s="243"/>
      <c r="AXY36" s="243"/>
      <c r="AXZ36" s="243"/>
      <c r="AYA36" s="243"/>
      <c r="AYB36" s="243"/>
      <c r="AYC36" s="243"/>
      <c r="AYD36" s="243"/>
      <c r="AYE36" s="243"/>
      <c r="AYF36" s="243"/>
      <c r="AYG36" s="243"/>
      <c r="AYH36" s="243"/>
      <c r="AYI36" s="243"/>
      <c r="AYJ36" s="243"/>
      <c r="AYK36" s="243"/>
      <c r="AYL36" s="243"/>
      <c r="AYM36" s="243"/>
      <c r="AYN36" s="243"/>
      <c r="AYO36" s="243"/>
      <c r="AYP36" s="243"/>
      <c r="AYQ36" s="243"/>
      <c r="AYR36" s="243"/>
      <c r="AYS36" s="243"/>
      <c r="AYT36" s="243"/>
      <c r="AYU36" s="243"/>
      <c r="AYV36" s="243"/>
      <c r="AYW36" s="243"/>
      <c r="AYX36" s="243"/>
      <c r="AYY36" s="243"/>
      <c r="AYZ36" s="243"/>
      <c r="AZA36" s="243"/>
      <c r="AZB36" s="243"/>
      <c r="AZC36" s="243"/>
      <c r="AZD36" s="243"/>
      <c r="AZE36" s="243"/>
      <c r="AZF36" s="243"/>
      <c r="AZG36" s="243"/>
      <c r="AZH36" s="243"/>
      <c r="AZI36" s="243"/>
      <c r="AZJ36" s="243"/>
      <c r="AZK36" s="243"/>
      <c r="AZL36" s="243"/>
      <c r="AZM36" s="243"/>
      <c r="AZN36" s="243"/>
      <c r="AZO36" s="243"/>
      <c r="AZP36" s="243"/>
      <c r="AZQ36" s="243"/>
      <c r="AZR36" s="243"/>
      <c r="AZS36" s="243"/>
      <c r="AZT36" s="243"/>
      <c r="AZU36" s="243"/>
      <c r="AZV36" s="243"/>
      <c r="AZW36" s="243"/>
      <c r="AZX36" s="243"/>
      <c r="AZY36" s="243"/>
      <c r="AZZ36" s="243"/>
      <c r="BAA36" s="243"/>
      <c r="BAB36" s="243"/>
      <c r="BAC36" s="243"/>
      <c r="BAD36" s="243"/>
      <c r="BAE36" s="243"/>
      <c r="BAF36" s="243"/>
      <c r="BAG36" s="243"/>
      <c r="BAH36" s="243"/>
      <c r="BAI36" s="243"/>
      <c r="BAJ36" s="243"/>
      <c r="BAK36" s="243"/>
      <c r="BAL36" s="243"/>
      <c r="BAM36" s="243"/>
      <c r="BAN36" s="243"/>
      <c r="BAO36" s="243"/>
      <c r="BAP36" s="243"/>
      <c r="BAQ36" s="243"/>
      <c r="BAR36" s="243"/>
      <c r="BAS36" s="243"/>
      <c r="BAT36" s="243"/>
      <c r="BAU36" s="243"/>
      <c r="BAV36" s="243"/>
      <c r="BAW36" s="243"/>
      <c r="BAX36" s="243"/>
      <c r="BAY36" s="243"/>
      <c r="BAZ36" s="243"/>
      <c r="BBA36" s="243"/>
      <c r="BBB36" s="243"/>
      <c r="BBC36" s="243"/>
      <c r="BBD36" s="243"/>
      <c r="BBE36" s="243"/>
      <c r="BBF36" s="243"/>
      <c r="BBG36" s="243"/>
      <c r="BBH36" s="243"/>
      <c r="BBI36" s="243"/>
      <c r="BBJ36" s="243"/>
      <c r="BBK36" s="243"/>
      <c r="BBL36" s="243"/>
      <c r="BBM36" s="243"/>
      <c r="BBN36" s="243"/>
      <c r="BBO36" s="243"/>
      <c r="BBP36" s="243"/>
      <c r="BBQ36" s="243"/>
      <c r="BBR36" s="243"/>
      <c r="BBS36" s="243"/>
      <c r="BBT36" s="243"/>
      <c r="BBU36" s="243"/>
      <c r="BBV36" s="243"/>
      <c r="BBW36" s="243"/>
      <c r="BBX36" s="243"/>
      <c r="BBY36" s="243"/>
      <c r="BBZ36" s="243"/>
      <c r="BCA36" s="243"/>
      <c r="BCB36" s="243"/>
      <c r="BCC36" s="243"/>
      <c r="BCD36" s="243"/>
      <c r="BCE36" s="243"/>
      <c r="BCF36" s="243"/>
      <c r="BCG36" s="243"/>
      <c r="BCH36" s="243"/>
      <c r="BCI36" s="243"/>
      <c r="BCJ36" s="243"/>
      <c r="BCK36" s="243"/>
      <c r="BCL36" s="243"/>
      <c r="BCM36" s="243"/>
      <c r="BCN36" s="243"/>
      <c r="BCO36" s="243"/>
      <c r="BCP36" s="243"/>
      <c r="BCQ36" s="243"/>
      <c r="BCR36" s="243"/>
      <c r="BCS36" s="243"/>
      <c r="BCT36" s="243"/>
      <c r="BCU36" s="243"/>
      <c r="BCV36" s="243"/>
      <c r="BCW36" s="243"/>
      <c r="BCX36" s="243"/>
      <c r="BCY36" s="243"/>
      <c r="BCZ36" s="243"/>
      <c r="BDA36" s="243"/>
      <c r="BDB36" s="243"/>
      <c r="BDC36" s="243"/>
      <c r="BDD36" s="243"/>
      <c r="BDE36" s="243"/>
      <c r="BDF36" s="243"/>
      <c r="BDG36" s="243"/>
      <c r="BDH36" s="243"/>
      <c r="BDI36" s="243"/>
      <c r="BDJ36" s="243"/>
      <c r="BDK36" s="243"/>
      <c r="BDL36" s="243"/>
      <c r="BDM36" s="243"/>
      <c r="BDN36" s="243"/>
      <c r="BDO36" s="243"/>
      <c r="BDP36" s="243"/>
      <c r="BDQ36" s="243"/>
      <c r="BDR36" s="243"/>
      <c r="BDS36" s="243"/>
      <c r="BDT36" s="243"/>
      <c r="BDU36" s="243"/>
      <c r="BDV36" s="243"/>
      <c r="BDW36" s="243"/>
      <c r="BDX36" s="243"/>
      <c r="BDY36" s="243"/>
      <c r="BDZ36" s="243"/>
      <c r="BEA36" s="243"/>
      <c r="BEB36" s="243"/>
      <c r="BEC36" s="243"/>
      <c r="BED36" s="243"/>
      <c r="BEE36" s="243"/>
      <c r="BEF36" s="243"/>
      <c r="BEG36" s="243"/>
      <c r="BEH36" s="243"/>
      <c r="BEI36" s="243"/>
      <c r="BEJ36" s="243"/>
      <c r="BEK36" s="243"/>
      <c r="BEL36" s="243"/>
      <c r="BEM36" s="243"/>
      <c r="BEN36" s="243"/>
      <c r="BEO36" s="243"/>
      <c r="BEP36" s="243"/>
      <c r="BEQ36" s="243"/>
      <c r="BER36" s="243"/>
      <c r="BES36" s="243"/>
      <c r="BET36" s="243"/>
      <c r="BEU36" s="243"/>
      <c r="BEV36" s="243"/>
      <c r="BEW36" s="243"/>
      <c r="BEX36" s="243"/>
      <c r="BEY36" s="243"/>
      <c r="BEZ36" s="243"/>
      <c r="BFA36" s="243"/>
      <c r="BFB36" s="243"/>
      <c r="BFC36" s="243"/>
      <c r="BFD36" s="243"/>
      <c r="BFE36" s="243"/>
      <c r="BFF36" s="243"/>
      <c r="BFG36" s="243"/>
      <c r="BFH36" s="243"/>
      <c r="BFI36" s="243"/>
      <c r="BFJ36" s="243"/>
      <c r="BFK36" s="243"/>
      <c r="BFL36" s="243"/>
      <c r="BFM36" s="243"/>
      <c r="BFN36" s="243"/>
      <c r="BFO36" s="243"/>
      <c r="BFP36" s="243"/>
      <c r="BFQ36" s="243"/>
      <c r="BFR36" s="243"/>
      <c r="BFS36" s="243"/>
      <c r="BFT36" s="243"/>
      <c r="BFU36" s="243"/>
      <c r="BFV36" s="243"/>
      <c r="BFW36" s="243"/>
      <c r="BFX36" s="243"/>
      <c r="BFY36" s="243"/>
      <c r="BFZ36" s="243"/>
      <c r="BGA36" s="243"/>
      <c r="BGB36" s="243"/>
      <c r="BGC36" s="243"/>
      <c r="BGD36" s="243"/>
      <c r="BGE36" s="243"/>
      <c r="BGF36" s="243"/>
      <c r="BGG36" s="243"/>
      <c r="BGH36" s="243"/>
      <c r="BGI36" s="243"/>
      <c r="BGJ36" s="243"/>
      <c r="BGK36" s="243"/>
      <c r="BGL36" s="243"/>
      <c r="BGM36" s="243"/>
      <c r="BGN36" s="243"/>
      <c r="BGO36" s="243"/>
      <c r="BGP36" s="243"/>
      <c r="BGQ36" s="243"/>
      <c r="BGR36" s="243"/>
      <c r="BGS36" s="243"/>
      <c r="BGT36" s="243"/>
      <c r="BGU36" s="243"/>
      <c r="BGV36" s="243"/>
      <c r="BGW36" s="243"/>
      <c r="BGX36" s="243"/>
      <c r="BGY36" s="243"/>
      <c r="BGZ36" s="243"/>
      <c r="BHA36" s="243"/>
      <c r="BHB36" s="243"/>
      <c r="BHC36" s="243"/>
      <c r="BHD36" s="243"/>
      <c r="BHE36" s="243"/>
      <c r="BHF36" s="243"/>
      <c r="BHG36" s="243"/>
      <c r="BHH36" s="243"/>
      <c r="BHI36" s="243"/>
      <c r="BHJ36" s="243"/>
      <c r="BHK36" s="243"/>
      <c r="BHL36" s="243"/>
      <c r="BHM36" s="243"/>
      <c r="BHN36" s="243"/>
      <c r="BHO36" s="243"/>
      <c r="BHP36" s="243"/>
      <c r="BHQ36" s="243"/>
      <c r="BHR36" s="243"/>
      <c r="BHS36" s="243"/>
      <c r="BHT36" s="243"/>
      <c r="BHU36" s="243"/>
      <c r="BHV36" s="243"/>
      <c r="BHW36" s="243"/>
      <c r="BHX36" s="243"/>
      <c r="BHY36" s="243"/>
      <c r="BHZ36" s="243"/>
      <c r="BIA36" s="243"/>
      <c r="BIB36" s="243"/>
      <c r="BIC36" s="243"/>
      <c r="BID36" s="243"/>
      <c r="BIE36" s="243"/>
      <c r="BIF36" s="243"/>
      <c r="BIG36" s="243"/>
      <c r="BIH36" s="243"/>
      <c r="BII36" s="243"/>
      <c r="BIJ36" s="243"/>
      <c r="BIK36" s="243"/>
      <c r="BIL36" s="243"/>
      <c r="BIM36" s="243"/>
      <c r="BIN36" s="243"/>
      <c r="BIO36" s="243"/>
      <c r="BIP36" s="243"/>
      <c r="BIQ36" s="243"/>
      <c r="BIR36" s="243"/>
      <c r="BIS36" s="243"/>
      <c r="BIT36" s="243"/>
      <c r="BIU36" s="243"/>
      <c r="BIV36" s="243"/>
      <c r="BIW36" s="243"/>
      <c r="BIX36" s="243"/>
      <c r="BIY36" s="243"/>
      <c r="BIZ36" s="243"/>
      <c r="BJA36" s="243"/>
      <c r="BJB36" s="243"/>
      <c r="BJC36" s="243"/>
      <c r="BJD36" s="243"/>
      <c r="BJE36" s="243"/>
      <c r="BJF36" s="243"/>
      <c r="BJG36" s="243"/>
      <c r="BJH36" s="243"/>
      <c r="BJI36" s="243"/>
      <c r="BJJ36" s="243"/>
      <c r="BJK36" s="243"/>
      <c r="BJL36" s="243"/>
      <c r="BJM36" s="243"/>
      <c r="BJN36" s="243"/>
      <c r="BJO36" s="243"/>
      <c r="BJP36" s="243"/>
      <c r="BJQ36" s="243"/>
      <c r="BJR36" s="243"/>
      <c r="BJS36" s="243"/>
      <c r="BJT36" s="243"/>
      <c r="BJU36" s="243"/>
      <c r="BJV36" s="243"/>
      <c r="BJW36" s="243"/>
      <c r="BJX36" s="243"/>
      <c r="BJY36" s="243"/>
      <c r="BJZ36" s="243"/>
      <c r="BKA36" s="243"/>
      <c r="BKB36" s="243"/>
      <c r="BKC36" s="243"/>
      <c r="BKD36" s="243"/>
      <c r="BKE36" s="243"/>
      <c r="BKF36" s="243"/>
      <c r="BKG36" s="243"/>
      <c r="BKH36" s="243"/>
      <c r="BKI36" s="243"/>
      <c r="BKJ36" s="243"/>
      <c r="BKK36" s="243"/>
      <c r="BKL36" s="243"/>
      <c r="BKM36" s="243"/>
      <c r="BKN36" s="243"/>
      <c r="BKO36" s="243"/>
      <c r="BKP36" s="243"/>
      <c r="BKQ36" s="243"/>
      <c r="BKR36" s="243"/>
      <c r="BKS36" s="243"/>
      <c r="BKT36" s="243"/>
      <c r="BKU36" s="243"/>
      <c r="BKV36" s="243"/>
      <c r="BKW36" s="243"/>
      <c r="BKX36" s="243"/>
      <c r="BKY36" s="243"/>
      <c r="BKZ36" s="243"/>
      <c r="BLA36" s="243"/>
      <c r="BLB36" s="243"/>
      <c r="BLC36" s="243"/>
      <c r="BLD36" s="243"/>
      <c r="BLE36" s="243"/>
      <c r="BLF36" s="243"/>
      <c r="BLG36" s="243"/>
      <c r="BLH36" s="243"/>
      <c r="BLI36" s="243"/>
      <c r="BLJ36" s="243"/>
      <c r="BLK36" s="243"/>
      <c r="BLL36" s="243"/>
      <c r="BLM36" s="243"/>
      <c r="BLN36" s="243"/>
      <c r="BLO36" s="243"/>
      <c r="BLP36" s="243"/>
      <c r="BLQ36" s="243"/>
      <c r="BLR36" s="243"/>
      <c r="BLS36" s="243"/>
      <c r="BLT36" s="243"/>
      <c r="BLU36" s="243"/>
      <c r="BLV36" s="243"/>
      <c r="BLW36" s="243"/>
      <c r="BLX36" s="243"/>
      <c r="BLY36" s="243"/>
      <c r="BLZ36" s="243"/>
      <c r="BMA36" s="243"/>
      <c r="BMB36" s="243"/>
      <c r="BMC36" s="243"/>
      <c r="BMD36" s="243"/>
      <c r="BME36" s="243"/>
      <c r="BMF36" s="243"/>
      <c r="BMG36" s="243"/>
      <c r="BMH36" s="243"/>
      <c r="BMI36" s="243"/>
      <c r="BMJ36" s="243"/>
      <c r="BMK36" s="243"/>
      <c r="BML36" s="243"/>
      <c r="BMM36" s="243"/>
      <c r="BMN36" s="243"/>
      <c r="BMO36" s="243"/>
      <c r="BMP36" s="243"/>
      <c r="BMQ36" s="243"/>
      <c r="BMR36" s="243"/>
      <c r="BMS36" s="243"/>
      <c r="BMT36" s="243"/>
      <c r="BMU36" s="243"/>
      <c r="BMV36" s="243"/>
      <c r="BMW36" s="243"/>
      <c r="BMX36" s="243"/>
      <c r="BMY36" s="243"/>
      <c r="BMZ36" s="243"/>
      <c r="BNA36" s="243"/>
      <c r="BNB36" s="243"/>
      <c r="BNC36" s="243"/>
      <c r="BND36" s="243"/>
      <c r="BNE36" s="243"/>
      <c r="BNF36" s="243"/>
      <c r="BNG36" s="243"/>
      <c r="BNH36" s="243"/>
      <c r="BNI36" s="243"/>
      <c r="BNJ36" s="243"/>
      <c r="BNK36" s="243"/>
      <c r="BNL36" s="243"/>
      <c r="BNM36" s="243"/>
      <c r="BNN36" s="243"/>
      <c r="BNO36" s="243"/>
      <c r="BNP36" s="243"/>
      <c r="BNQ36" s="243"/>
      <c r="BNR36" s="243"/>
      <c r="BNS36" s="243"/>
      <c r="BNT36" s="243"/>
      <c r="BNU36" s="243"/>
      <c r="BNV36" s="243"/>
      <c r="BNW36" s="243"/>
      <c r="BNX36" s="243"/>
      <c r="BNY36" s="243"/>
      <c r="BNZ36" s="243"/>
      <c r="BOA36" s="243"/>
      <c r="BOB36" s="243"/>
      <c r="BOC36" s="243"/>
      <c r="BOD36" s="243"/>
      <c r="BOE36" s="243"/>
      <c r="BOF36" s="243"/>
      <c r="BOG36" s="243"/>
      <c r="BOH36" s="243"/>
      <c r="BOI36" s="243"/>
      <c r="BOJ36" s="243"/>
      <c r="BOK36" s="243"/>
      <c r="BOL36" s="243"/>
      <c r="BOM36" s="243"/>
      <c r="BON36" s="243"/>
      <c r="BOO36" s="243"/>
      <c r="BOP36" s="243"/>
      <c r="BOQ36" s="243"/>
      <c r="BOR36" s="243"/>
      <c r="BOS36" s="243"/>
      <c r="BOT36" s="243"/>
      <c r="BOU36" s="243"/>
      <c r="BOV36" s="243"/>
      <c r="BOW36" s="243"/>
      <c r="BOX36" s="243"/>
      <c r="BOY36" s="243"/>
      <c r="BOZ36" s="243"/>
      <c r="BPA36" s="243"/>
      <c r="BPB36" s="243"/>
      <c r="BPC36" s="243"/>
      <c r="BPD36" s="243"/>
      <c r="BPE36" s="243"/>
      <c r="BPF36" s="243"/>
      <c r="BPG36" s="243"/>
      <c r="BPH36" s="243"/>
      <c r="BPI36" s="243"/>
      <c r="BPJ36" s="243"/>
      <c r="BPK36" s="243"/>
      <c r="BPL36" s="243"/>
      <c r="BPM36" s="243"/>
      <c r="BPN36" s="243"/>
      <c r="BPO36" s="243"/>
      <c r="BPP36" s="243"/>
      <c r="BPQ36" s="243"/>
      <c r="BPR36" s="243"/>
      <c r="BPS36" s="243"/>
      <c r="BPT36" s="243"/>
      <c r="BPU36" s="243"/>
      <c r="BPV36" s="243"/>
      <c r="BPW36" s="243"/>
      <c r="BPX36" s="243"/>
      <c r="BPY36" s="243"/>
      <c r="BPZ36" s="243"/>
      <c r="BQA36" s="243"/>
      <c r="BQB36" s="243"/>
      <c r="BQC36" s="243"/>
      <c r="BQD36" s="243"/>
      <c r="BQE36" s="243"/>
      <c r="BQF36" s="243"/>
      <c r="BQG36" s="243"/>
      <c r="BQH36" s="243"/>
      <c r="BQI36" s="243"/>
      <c r="BQJ36" s="243"/>
      <c r="BQK36" s="243"/>
      <c r="BQL36" s="243"/>
      <c r="BQM36" s="243"/>
      <c r="BQN36" s="243"/>
      <c r="BQO36" s="243"/>
      <c r="BQP36" s="243"/>
      <c r="BQQ36" s="243"/>
      <c r="BQR36" s="243"/>
      <c r="BQS36" s="243"/>
      <c r="BQT36" s="243"/>
      <c r="BQU36" s="243"/>
      <c r="BQV36" s="243"/>
      <c r="BQW36" s="243"/>
      <c r="BQX36" s="243"/>
      <c r="BQY36" s="243"/>
      <c r="BQZ36" s="243"/>
      <c r="BRA36" s="243"/>
      <c r="BRB36" s="243"/>
      <c r="BRC36" s="243"/>
      <c r="BRD36" s="243"/>
      <c r="BRE36" s="243"/>
      <c r="BRF36" s="243"/>
      <c r="BRG36" s="243"/>
      <c r="BRH36" s="243"/>
      <c r="BRI36" s="243"/>
      <c r="BRJ36" s="243"/>
      <c r="BRK36" s="243"/>
      <c r="BRL36" s="243"/>
      <c r="BRM36" s="243"/>
      <c r="BRN36" s="243"/>
      <c r="BRO36" s="243"/>
      <c r="BRP36" s="243"/>
      <c r="BRQ36" s="243"/>
      <c r="BRR36" s="243"/>
      <c r="BRS36" s="243"/>
      <c r="BRT36" s="243"/>
      <c r="BRU36" s="243"/>
      <c r="BRV36" s="243"/>
      <c r="BRW36" s="243"/>
      <c r="BRX36" s="243"/>
      <c r="BRY36" s="243"/>
      <c r="BRZ36" s="243"/>
      <c r="BSA36" s="243"/>
      <c r="BSB36" s="243"/>
      <c r="BSC36" s="243"/>
      <c r="BSD36" s="243"/>
      <c r="BSE36" s="243"/>
      <c r="BSF36" s="243"/>
      <c r="BSG36" s="243"/>
      <c r="BSH36" s="243"/>
      <c r="BSI36" s="243"/>
      <c r="BSJ36" s="243"/>
      <c r="BSK36" s="243"/>
      <c r="BSL36" s="243"/>
      <c r="BSM36" s="243"/>
      <c r="BSN36" s="243"/>
      <c r="BSO36" s="243"/>
      <c r="BSP36" s="243"/>
      <c r="BSQ36" s="243"/>
      <c r="BSR36" s="243"/>
      <c r="BSS36" s="243"/>
      <c r="BST36" s="243"/>
      <c r="BSU36" s="243"/>
      <c r="BSV36" s="243"/>
      <c r="BSW36" s="243"/>
      <c r="BSX36" s="243"/>
      <c r="BSY36" s="243"/>
      <c r="BSZ36" s="243"/>
      <c r="BTA36" s="243"/>
      <c r="BTB36" s="243"/>
      <c r="BTC36" s="243"/>
      <c r="BTD36" s="243"/>
      <c r="BTE36" s="243"/>
      <c r="BTF36" s="243"/>
      <c r="BTG36" s="243"/>
      <c r="BTH36" s="243"/>
      <c r="BTI36" s="243"/>
      <c r="BTJ36" s="243"/>
      <c r="BTK36" s="243"/>
      <c r="BTL36" s="243"/>
      <c r="BTM36" s="243"/>
      <c r="BTN36" s="243"/>
      <c r="BTO36" s="243"/>
      <c r="BTP36" s="243"/>
      <c r="BTQ36" s="243"/>
      <c r="BTR36" s="243"/>
      <c r="BTS36" s="243"/>
      <c r="BTT36" s="243"/>
      <c r="BTU36" s="243"/>
      <c r="BTV36" s="243"/>
      <c r="BTW36" s="243"/>
      <c r="BTX36" s="243"/>
      <c r="BTY36" s="243"/>
      <c r="BTZ36" s="243"/>
      <c r="BUA36" s="243"/>
      <c r="BUB36" s="243"/>
      <c r="BUC36" s="243"/>
      <c r="BUD36" s="243"/>
      <c r="BUE36" s="243"/>
      <c r="BUF36" s="243"/>
      <c r="BUG36" s="243"/>
      <c r="BUH36" s="243"/>
      <c r="BUI36" s="243"/>
      <c r="BUJ36" s="243"/>
      <c r="BUK36" s="243"/>
      <c r="BUL36" s="243"/>
      <c r="BUM36" s="243"/>
      <c r="BUN36" s="243"/>
      <c r="BUO36" s="243"/>
      <c r="BUP36" s="243"/>
      <c r="BUQ36" s="243"/>
      <c r="BUR36" s="243"/>
      <c r="BUS36" s="243"/>
      <c r="BUT36" s="243"/>
      <c r="BUU36" s="243"/>
      <c r="BUV36" s="243"/>
      <c r="BUW36" s="243"/>
      <c r="BUX36" s="243"/>
      <c r="BUY36" s="243"/>
      <c r="BUZ36" s="243"/>
      <c r="BVA36" s="243"/>
      <c r="BVB36" s="243"/>
      <c r="BVC36" s="243"/>
      <c r="BVD36" s="243"/>
      <c r="BVE36" s="243"/>
      <c r="BVF36" s="243"/>
      <c r="BVG36" s="243"/>
      <c r="BVH36" s="243"/>
      <c r="BVI36" s="243"/>
      <c r="BVJ36" s="243"/>
      <c r="BVK36" s="243"/>
      <c r="BVL36" s="243"/>
      <c r="BVM36" s="243"/>
      <c r="BVN36" s="243"/>
      <c r="BVO36" s="243"/>
      <c r="BVP36" s="243"/>
      <c r="BVQ36" s="243"/>
      <c r="BVR36" s="243"/>
      <c r="BVS36" s="243"/>
      <c r="BVT36" s="243"/>
      <c r="BVU36" s="243"/>
      <c r="BVV36" s="243"/>
      <c r="BVW36" s="243"/>
      <c r="BVX36" s="243"/>
      <c r="BVY36" s="243"/>
      <c r="BVZ36" s="243"/>
      <c r="BWA36" s="243"/>
      <c r="BWB36" s="243"/>
      <c r="BWC36" s="243"/>
      <c r="BWD36" s="243"/>
      <c r="BWE36" s="243"/>
      <c r="BWF36" s="243"/>
      <c r="BWG36" s="243"/>
      <c r="BWH36" s="243"/>
      <c r="BWI36" s="243"/>
      <c r="BWJ36" s="243"/>
      <c r="BWK36" s="243"/>
      <c r="BWL36" s="243"/>
      <c r="BWM36" s="243"/>
      <c r="BWN36" s="243"/>
      <c r="BWO36" s="243"/>
      <c r="BWP36" s="243"/>
      <c r="BWQ36" s="243"/>
      <c r="BWR36" s="243"/>
      <c r="BWS36" s="243"/>
      <c r="BWT36" s="243"/>
      <c r="BWU36" s="243"/>
      <c r="BWV36" s="243"/>
      <c r="BWW36" s="243"/>
      <c r="BWX36" s="243"/>
      <c r="BWY36" s="243"/>
      <c r="BWZ36" s="243"/>
      <c r="BXA36" s="243"/>
      <c r="BXB36" s="243"/>
      <c r="BXC36" s="243"/>
      <c r="BXD36" s="243"/>
      <c r="BXE36" s="243"/>
      <c r="BXF36" s="243"/>
      <c r="BXG36" s="243"/>
      <c r="BXH36" s="243"/>
      <c r="BXI36" s="243"/>
      <c r="BXJ36" s="243"/>
      <c r="BXK36" s="243"/>
      <c r="BXL36" s="243"/>
      <c r="BXM36" s="243"/>
      <c r="BXN36" s="243"/>
      <c r="BXO36" s="243"/>
      <c r="BXP36" s="243"/>
      <c r="BXQ36" s="243"/>
      <c r="BXR36" s="243"/>
      <c r="BXS36" s="243"/>
      <c r="BXT36" s="243"/>
      <c r="BXU36" s="243"/>
      <c r="BXV36" s="243"/>
      <c r="BXW36" s="243"/>
      <c r="BXX36" s="243"/>
      <c r="BXY36" s="243"/>
      <c r="BXZ36" s="243"/>
      <c r="BYA36" s="243"/>
      <c r="BYB36" s="243"/>
      <c r="BYC36" s="243"/>
      <c r="BYD36" s="243"/>
      <c r="BYE36" s="243"/>
      <c r="BYF36" s="243"/>
      <c r="BYG36" s="243"/>
      <c r="BYH36" s="243"/>
      <c r="BYI36" s="243"/>
      <c r="BYJ36" s="243"/>
      <c r="BYK36" s="243"/>
      <c r="BYL36" s="243"/>
      <c r="BYM36" s="243"/>
      <c r="BYN36" s="243"/>
      <c r="BYO36" s="243"/>
      <c r="BYP36" s="243"/>
      <c r="BYQ36" s="243"/>
      <c r="BYR36" s="243"/>
      <c r="BYS36" s="243"/>
      <c r="BYT36" s="243"/>
      <c r="BYU36" s="243"/>
      <c r="BYV36" s="243"/>
      <c r="BYW36" s="243"/>
      <c r="BYX36" s="243"/>
      <c r="BYY36" s="243"/>
      <c r="BYZ36" s="243"/>
      <c r="BZA36" s="243"/>
      <c r="BZB36" s="243"/>
      <c r="BZC36" s="243"/>
      <c r="BZD36" s="243"/>
      <c r="BZE36" s="243"/>
      <c r="BZF36" s="243"/>
      <c r="BZG36" s="243"/>
      <c r="BZH36" s="243"/>
      <c r="BZI36" s="243"/>
      <c r="BZJ36" s="243"/>
      <c r="BZK36" s="243"/>
      <c r="BZL36" s="243"/>
      <c r="BZM36" s="243"/>
      <c r="BZN36" s="243"/>
      <c r="BZO36" s="243"/>
      <c r="BZP36" s="243"/>
      <c r="BZQ36" s="243"/>
      <c r="BZR36" s="243"/>
      <c r="BZS36" s="243"/>
      <c r="BZT36" s="243"/>
      <c r="BZU36" s="243"/>
      <c r="BZV36" s="243"/>
      <c r="BZW36" s="243"/>
      <c r="BZX36" s="243"/>
      <c r="BZY36" s="243"/>
      <c r="BZZ36" s="243"/>
      <c r="CAA36" s="243"/>
      <c r="CAB36" s="243"/>
      <c r="CAC36" s="243"/>
      <c r="CAD36" s="243"/>
      <c r="CAE36" s="243"/>
      <c r="CAF36" s="243"/>
      <c r="CAG36" s="243"/>
      <c r="CAH36" s="243"/>
      <c r="CAI36" s="243"/>
      <c r="CAJ36" s="243"/>
      <c r="CAK36" s="243"/>
      <c r="CAL36" s="243"/>
      <c r="CAM36" s="243"/>
      <c r="CAN36" s="243"/>
      <c r="CAO36" s="243"/>
      <c r="CAP36" s="243"/>
      <c r="CAQ36" s="243"/>
      <c r="CAR36" s="243"/>
      <c r="CAS36" s="243"/>
      <c r="CAT36" s="243"/>
      <c r="CAU36" s="243"/>
      <c r="CAV36" s="243"/>
      <c r="CAW36" s="243"/>
      <c r="CAX36" s="243"/>
      <c r="CAY36" s="243"/>
      <c r="CAZ36" s="243"/>
      <c r="CBA36" s="243"/>
      <c r="CBB36" s="243"/>
      <c r="CBC36" s="243"/>
      <c r="CBD36" s="243"/>
      <c r="CBE36" s="243"/>
      <c r="CBF36" s="243"/>
      <c r="CBG36" s="243"/>
      <c r="CBH36" s="243"/>
      <c r="CBI36" s="243"/>
      <c r="CBJ36" s="243"/>
      <c r="CBK36" s="243"/>
      <c r="CBL36" s="243"/>
      <c r="CBM36" s="243"/>
      <c r="CBN36" s="243"/>
      <c r="CBO36" s="243"/>
      <c r="CBP36" s="243"/>
      <c r="CBQ36" s="243"/>
      <c r="CBR36" s="243"/>
      <c r="CBS36" s="243"/>
      <c r="CBT36" s="243"/>
      <c r="CBU36" s="243"/>
      <c r="CBV36" s="243"/>
      <c r="CBW36" s="243"/>
      <c r="CBX36" s="243"/>
      <c r="CBY36" s="243"/>
      <c r="CBZ36" s="243"/>
      <c r="CCA36" s="243"/>
      <c r="CCB36" s="243"/>
      <c r="CCC36" s="243"/>
      <c r="CCD36" s="243"/>
      <c r="CCE36" s="243"/>
      <c r="CCF36" s="243"/>
      <c r="CCG36" s="243"/>
      <c r="CCH36" s="243"/>
      <c r="CCI36" s="243"/>
      <c r="CCJ36" s="243"/>
      <c r="CCK36" s="243"/>
      <c r="CCL36" s="243"/>
      <c r="CCM36" s="243"/>
      <c r="CCN36" s="243"/>
      <c r="CCO36" s="243"/>
      <c r="CCP36" s="243"/>
      <c r="CCQ36" s="243"/>
      <c r="CCR36" s="243"/>
      <c r="CCS36" s="243"/>
      <c r="CCT36" s="243"/>
      <c r="CCU36" s="243"/>
      <c r="CCV36" s="243"/>
      <c r="CCW36" s="243"/>
      <c r="CCX36" s="243"/>
      <c r="CCY36" s="243"/>
      <c r="CCZ36" s="243"/>
      <c r="CDA36" s="243"/>
      <c r="CDB36" s="243"/>
      <c r="CDC36" s="243"/>
      <c r="CDD36" s="243"/>
      <c r="CDE36" s="243"/>
      <c r="CDF36" s="243"/>
      <c r="CDG36" s="243"/>
      <c r="CDH36" s="243"/>
      <c r="CDI36" s="243"/>
      <c r="CDJ36" s="243"/>
      <c r="CDK36" s="243"/>
      <c r="CDL36" s="243"/>
      <c r="CDM36" s="243"/>
      <c r="CDN36" s="243"/>
      <c r="CDO36" s="243"/>
      <c r="CDP36" s="243"/>
      <c r="CDQ36" s="243"/>
      <c r="CDR36" s="243"/>
      <c r="CDS36" s="243"/>
      <c r="CDT36" s="243"/>
      <c r="CDU36" s="243"/>
      <c r="CDV36" s="243"/>
      <c r="CDW36" s="243"/>
      <c r="CDX36" s="243"/>
      <c r="CDY36" s="243"/>
      <c r="CDZ36" s="243"/>
      <c r="CEA36" s="243"/>
      <c r="CEB36" s="243"/>
      <c r="CEC36" s="243"/>
      <c r="CED36" s="243"/>
      <c r="CEE36" s="243"/>
      <c r="CEF36" s="243"/>
      <c r="CEG36" s="243"/>
      <c r="CEH36" s="243"/>
      <c r="CEI36" s="243"/>
      <c r="CEJ36" s="243"/>
      <c r="CEK36" s="243"/>
      <c r="CEL36" s="243"/>
      <c r="CEM36" s="243"/>
      <c r="CEN36" s="243"/>
      <c r="CEO36" s="243"/>
      <c r="CEP36" s="243"/>
      <c r="CEQ36" s="243"/>
      <c r="CER36" s="243"/>
      <c r="CES36" s="243"/>
      <c r="CET36" s="243"/>
      <c r="CEU36" s="243"/>
      <c r="CEV36" s="243"/>
      <c r="CEW36" s="243"/>
      <c r="CEX36" s="243"/>
      <c r="CEY36" s="243"/>
      <c r="CEZ36" s="243"/>
      <c r="CFA36" s="243"/>
      <c r="CFB36" s="243"/>
      <c r="CFC36" s="243"/>
      <c r="CFD36" s="243"/>
      <c r="CFE36" s="243"/>
      <c r="CFF36" s="243"/>
      <c r="CFG36" s="243"/>
      <c r="CFH36" s="243"/>
      <c r="CFI36" s="243"/>
      <c r="CFJ36" s="243"/>
      <c r="CFK36" s="243"/>
      <c r="CFL36" s="243"/>
      <c r="CFM36" s="243"/>
      <c r="CFN36" s="243"/>
      <c r="CFO36" s="243"/>
      <c r="CFP36" s="243"/>
      <c r="CFQ36" s="243"/>
      <c r="CFR36" s="243"/>
      <c r="CFS36" s="243"/>
      <c r="CFT36" s="243"/>
      <c r="CFU36" s="243"/>
      <c r="CFV36" s="243"/>
      <c r="CFW36" s="243"/>
      <c r="CFX36" s="243"/>
      <c r="CFY36" s="243"/>
      <c r="CFZ36" s="243"/>
      <c r="CGA36" s="243"/>
      <c r="CGB36" s="243"/>
      <c r="CGC36" s="243"/>
      <c r="CGD36" s="243"/>
      <c r="CGE36" s="243"/>
      <c r="CGF36" s="243"/>
      <c r="CGG36" s="243"/>
      <c r="CGH36" s="243"/>
      <c r="CGI36" s="243"/>
      <c r="CGJ36" s="243"/>
      <c r="CGK36" s="243"/>
      <c r="CGL36" s="243"/>
      <c r="CGM36" s="243"/>
      <c r="CGN36" s="243"/>
      <c r="CGO36" s="243"/>
      <c r="CGP36" s="243"/>
      <c r="CGQ36" s="243"/>
      <c r="CGR36" s="243"/>
      <c r="CGS36" s="243"/>
      <c r="CGT36" s="243"/>
      <c r="CGU36" s="243"/>
      <c r="CGV36" s="243"/>
      <c r="CGW36" s="243"/>
      <c r="CGX36" s="243"/>
      <c r="CGY36" s="243"/>
      <c r="CGZ36" s="243"/>
      <c r="CHA36" s="243"/>
      <c r="CHB36" s="243"/>
      <c r="CHC36" s="243"/>
      <c r="CHD36" s="243"/>
      <c r="CHE36" s="243"/>
      <c r="CHF36" s="243"/>
      <c r="CHG36" s="243"/>
      <c r="CHH36" s="243"/>
      <c r="CHI36" s="243"/>
      <c r="CHJ36" s="243"/>
      <c r="CHK36" s="243"/>
      <c r="CHL36" s="243"/>
      <c r="CHM36" s="243"/>
      <c r="CHN36" s="243"/>
      <c r="CHO36" s="243"/>
      <c r="CHP36" s="243"/>
      <c r="CHQ36" s="243"/>
      <c r="CHR36" s="243"/>
      <c r="CHS36" s="243"/>
      <c r="CHT36" s="243"/>
      <c r="CHU36" s="243"/>
      <c r="CHV36" s="243"/>
      <c r="CHW36" s="243"/>
      <c r="CHX36" s="243"/>
      <c r="CHY36" s="243"/>
      <c r="CHZ36" s="243"/>
      <c r="CIA36" s="243"/>
      <c r="CIB36" s="243"/>
      <c r="CIC36" s="243"/>
      <c r="CID36" s="243"/>
      <c r="CIE36" s="243"/>
      <c r="CIF36" s="243"/>
      <c r="CIG36" s="243"/>
      <c r="CIH36" s="243"/>
      <c r="CII36" s="243"/>
      <c r="CIJ36" s="243"/>
      <c r="CIK36" s="243"/>
      <c r="CIL36" s="243"/>
      <c r="CIM36" s="243"/>
      <c r="CIN36" s="243"/>
      <c r="CIO36" s="243"/>
      <c r="CIP36" s="243"/>
      <c r="CIQ36" s="243"/>
      <c r="CIR36" s="243"/>
      <c r="CIS36" s="243"/>
      <c r="CIT36" s="243"/>
      <c r="CIU36" s="243"/>
      <c r="CIV36" s="243"/>
      <c r="CIW36" s="243"/>
      <c r="CIX36" s="243"/>
      <c r="CIY36" s="243"/>
      <c r="CIZ36" s="243"/>
      <c r="CJA36" s="243"/>
      <c r="CJB36" s="243"/>
      <c r="CJC36" s="243"/>
      <c r="CJD36" s="243"/>
      <c r="CJE36" s="243"/>
      <c r="CJF36" s="243"/>
      <c r="CJG36" s="243"/>
      <c r="CJH36" s="243"/>
      <c r="CJI36" s="243"/>
      <c r="CJJ36" s="243"/>
      <c r="CJK36" s="243"/>
      <c r="CJL36" s="243"/>
      <c r="CJM36" s="243"/>
      <c r="CJN36" s="243"/>
      <c r="CJO36" s="243"/>
      <c r="CJP36" s="243"/>
      <c r="CJQ36" s="243"/>
      <c r="CJR36" s="243"/>
      <c r="CJS36" s="243"/>
      <c r="CJT36" s="243"/>
      <c r="CJU36" s="243"/>
      <c r="CJV36" s="243"/>
      <c r="CJW36" s="243"/>
      <c r="CJX36" s="243"/>
      <c r="CJY36" s="243"/>
      <c r="CJZ36" s="243"/>
      <c r="CKA36" s="243"/>
      <c r="CKB36" s="243"/>
      <c r="CKC36" s="243"/>
      <c r="CKD36" s="243"/>
      <c r="CKE36" s="243"/>
      <c r="CKF36" s="243"/>
      <c r="CKG36" s="243"/>
      <c r="CKH36" s="243"/>
      <c r="CKI36" s="243"/>
      <c r="CKJ36" s="243"/>
      <c r="CKK36" s="243"/>
      <c r="CKL36" s="243"/>
      <c r="CKM36" s="243"/>
      <c r="CKN36" s="243"/>
      <c r="CKO36" s="243"/>
      <c r="CKP36" s="243"/>
      <c r="CKQ36" s="243"/>
      <c r="CKR36" s="243"/>
      <c r="CKS36" s="243"/>
      <c r="CKT36" s="243"/>
      <c r="CKU36" s="243"/>
      <c r="CKV36" s="243"/>
      <c r="CKW36" s="243"/>
      <c r="CKX36" s="243"/>
      <c r="CKY36" s="243"/>
      <c r="CKZ36" s="243"/>
      <c r="CLA36" s="243"/>
      <c r="CLB36" s="243"/>
      <c r="CLC36" s="243"/>
      <c r="CLD36" s="243"/>
      <c r="CLE36" s="243"/>
      <c r="CLF36" s="243"/>
      <c r="CLG36" s="243"/>
      <c r="CLH36" s="243"/>
      <c r="CLI36" s="243"/>
      <c r="CLJ36" s="243"/>
      <c r="CLK36" s="243"/>
      <c r="CLL36" s="243"/>
      <c r="CLM36" s="243"/>
      <c r="CLN36" s="243"/>
      <c r="CLO36" s="243"/>
      <c r="CLP36" s="243"/>
      <c r="CLQ36" s="243"/>
      <c r="CLR36" s="243"/>
      <c r="CLS36" s="243"/>
      <c r="CLT36" s="243"/>
      <c r="CLU36" s="243"/>
      <c r="CLV36" s="243"/>
      <c r="CLW36" s="243"/>
      <c r="CLX36" s="243"/>
      <c r="CLY36" s="243"/>
      <c r="CLZ36" s="243"/>
      <c r="CMA36" s="243"/>
      <c r="CMB36" s="243"/>
      <c r="CMC36" s="243"/>
      <c r="CMD36" s="243"/>
      <c r="CME36" s="243"/>
      <c r="CMF36" s="243"/>
      <c r="CMG36" s="243"/>
      <c r="CMH36" s="243"/>
      <c r="CMI36" s="243"/>
      <c r="CMJ36" s="243"/>
      <c r="CMK36" s="243"/>
      <c r="CML36" s="243"/>
      <c r="CMM36" s="243"/>
      <c r="CMN36" s="243"/>
      <c r="CMO36" s="243"/>
      <c r="CMP36" s="243"/>
      <c r="CMQ36" s="243"/>
      <c r="CMR36" s="243"/>
      <c r="CMS36" s="243"/>
      <c r="CMT36" s="243"/>
      <c r="CMU36" s="243"/>
      <c r="CMV36" s="243"/>
      <c r="CMW36" s="243"/>
      <c r="CMX36" s="243"/>
      <c r="CMY36" s="243"/>
      <c r="CMZ36" s="243"/>
      <c r="CNA36" s="243"/>
      <c r="CNB36" s="243"/>
      <c r="CNC36" s="243"/>
      <c r="CND36" s="243"/>
      <c r="CNE36" s="243"/>
      <c r="CNF36" s="243"/>
      <c r="CNG36" s="243"/>
      <c r="CNH36" s="243"/>
      <c r="CNI36" s="243"/>
      <c r="CNJ36" s="243"/>
      <c r="CNK36" s="243"/>
      <c r="CNL36" s="243"/>
      <c r="CNM36" s="243"/>
      <c r="CNN36" s="243"/>
      <c r="CNO36" s="243"/>
      <c r="CNP36" s="243"/>
      <c r="CNQ36" s="243"/>
      <c r="CNR36" s="243"/>
      <c r="CNS36" s="243"/>
      <c r="CNT36" s="243"/>
      <c r="CNU36" s="243"/>
      <c r="CNV36" s="243"/>
      <c r="CNW36" s="243"/>
      <c r="CNX36" s="243"/>
      <c r="CNY36" s="243"/>
      <c r="CNZ36" s="243"/>
      <c r="COA36" s="243"/>
      <c r="COB36" s="243"/>
      <c r="COC36" s="243"/>
      <c r="COD36" s="243"/>
      <c r="COE36" s="243"/>
      <c r="COF36" s="243"/>
      <c r="COG36" s="243"/>
      <c r="COH36" s="243"/>
      <c r="COI36" s="243"/>
      <c r="COJ36" s="243"/>
      <c r="COK36" s="243"/>
      <c r="COL36" s="243"/>
      <c r="COM36" s="243"/>
      <c r="CON36" s="243"/>
      <c r="COO36" s="243"/>
      <c r="COP36" s="243"/>
      <c r="COQ36" s="243"/>
      <c r="COR36" s="243"/>
      <c r="COS36" s="243"/>
      <c r="COT36" s="243"/>
      <c r="COU36" s="243"/>
      <c r="COV36" s="243"/>
      <c r="COW36" s="243"/>
      <c r="COX36" s="243"/>
      <c r="COY36" s="243"/>
      <c r="COZ36" s="243"/>
      <c r="CPA36" s="243"/>
      <c r="CPB36" s="243"/>
      <c r="CPC36" s="243"/>
      <c r="CPD36" s="243"/>
      <c r="CPE36" s="243"/>
      <c r="CPF36" s="243"/>
      <c r="CPG36" s="243"/>
      <c r="CPH36" s="243"/>
      <c r="CPI36" s="243"/>
      <c r="CPJ36" s="243"/>
      <c r="CPK36" s="243"/>
      <c r="CPL36" s="243"/>
      <c r="CPM36" s="243"/>
      <c r="CPN36" s="243"/>
      <c r="CPO36" s="243"/>
      <c r="CPP36" s="243"/>
      <c r="CPQ36" s="243"/>
      <c r="CPR36" s="243"/>
      <c r="CPS36" s="243"/>
      <c r="CPT36" s="243"/>
      <c r="CPU36" s="243"/>
      <c r="CPV36" s="243"/>
      <c r="CPW36" s="243"/>
      <c r="CPX36" s="243"/>
      <c r="CPY36" s="243"/>
      <c r="CPZ36" s="243"/>
      <c r="CQA36" s="243"/>
      <c r="CQB36" s="243"/>
      <c r="CQC36" s="243"/>
      <c r="CQD36" s="243"/>
      <c r="CQE36" s="243"/>
      <c r="CQF36" s="243"/>
      <c r="CQG36" s="243"/>
      <c r="CQH36" s="243"/>
      <c r="CQI36" s="243"/>
      <c r="CQJ36" s="243"/>
      <c r="CQK36" s="243"/>
      <c r="CQL36" s="243"/>
      <c r="CQM36" s="243"/>
      <c r="CQN36" s="243"/>
      <c r="CQO36" s="243"/>
      <c r="CQP36" s="243"/>
      <c r="CQQ36" s="243"/>
      <c r="CQR36" s="243"/>
      <c r="CQS36" s="243"/>
      <c r="CQT36" s="243"/>
      <c r="CQU36" s="243"/>
      <c r="CQV36" s="243"/>
      <c r="CQW36" s="243"/>
      <c r="CQX36" s="243"/>
      <c r="CQY36" s="243"/>
      <c r="CQZ36" s="243"/>
      <c r="CRA36" s="243"/>
      <c r="CRB36" s="243"/>
      <c r="CRC36" s="243"/>
      <c r="CRD36" s="243"/>
      <c r="CRE36" s="243"/>
      <c r="CRF36" s="243"/>
      <c r="CRG36" s="243"/>
      <c r="CRH36" s="243"/>
      <c r="CRI36" s="243"/>
      <c r="CRJ36" s="243"/>
      <c r="CRK36" s="243"/>
      <c r="CRL36" s="243"/>
      <c r="CRM36" s="243"/>
      <c r="CRN36" s="243"/>
      <c r="CRO36" s="243"/>
      <c r="CRP36" s="243"/>
      <c r="CRQ36" s="243"/>
      <c r="CRR36" s="243"/>
      <c r="CRS36" s="243"/>
      <c r="CRT36" s="243"/>
      <c r="CRU36" s="243"/>
      <c r="CRV36" s="243"/>
      <c r="CRW36" s="243"/>
      <c r="CRX36" s="243"/>
      <c r="CRY36" s="243"/>
      <c r="CRZ36" s="243"/>
      <c r="CSA36" s="243"/>
      <c r="CSB36" s="243"/>
      <c r="CSC36" s="243"/>
      <c r="CSD36" s="243"/>
      <c r="CSE36" s="243"/>
      <c r="CSF36" s="243"/>
      <c r="CSG36" s="243"/>
      <c r="CSH36" s="243"/>
      <c r="CSI36" s="243"/>
      <c r="CSJ36" s="243"/>
      <c r="CSK36" s="243"/>
      <c r="CSL36" s="243"/>
      <c r="CSM36" s="243"/>
      <c r="CSN36" s="243"/>
      <c r="CSO36" s="243"/>
      <c r="CSP36" s="243"/>
      <c r="CSQ36" s="243"/>
      <c r="CSR36" s="243"/>
      <c r="CSS36" s="243"/>
      <c r="CST36" s="243"/>
      <c r="CSU36" s="243"/>
      <c r="CSV36" s="243"/>
      <c r="CSW36" s="243"/>
      <c r="CSX36" s="243"/>
      <c r="CSY36" s="243"/>
      <c r="CSZ36" s="243"/>
      <c r="CTA36" s="243"/>
      <c r="CTB36" s="243"/>
      <c r="CTC36" s="243"/>
      <c r="CTD36" s="243"/>
      <c r="CTE36" s="243"/>
      <c r="CTF36" s="243"/>
      <c r="CTG36" s="243"/>
      <c r="CTH36" s="243"/>
      <c r="CTI36" s="243"/>
      <c r="CTJ36" s="243"/>
      <c r="CTK36" s="243"/>
      <c r="CTL36" s="243"/>
      <c r="CTM36" s="243"/>
      <c r="CTN36" s="243"/>
      <c r="CTO36" s="243"/>
      <c r="CTP36" s="243"/>
      <c r="CTQ36" s="243"/>
      <c r="CTR36" s="243"/>
      <c r="CTS36" s="243"/>
      <c r="CTT36" s="243"/>
      <c r="CTU36" s="243"/>
      <c r="CTV36" s="243"/>
      <c r="CTW36" s="243"/>
      <c r="CTX36" s="243"/>
      <c r="CTY36" s="243"/>
      <c r="CTZ36" s="243"/>
      <c r="CUA36" s="243"/>
      <c r="CUB36" s="243"/>
      <c r="CUC36" s="243"/>
      <c r="CUD36" s="243"/>
      <c r="CUE36" s="243"/>
      <c r="CUF36" s="243"/>
      <c r="CUG36" s="243"/>
      <c r="CUH36" s="243"/>
      <c r="CUI36" s="243"/>
      <c r="CUJ36" s="243"/>
      <c r="CUK36" s="243"/>
      <c r="CUL36" s="243"/>
      <c r="CUM36" s="243"/>
      <c r="CUN36" s="243"/>
      <c r="CUO36" s="243"/>
      <c r="CUP36" s="243"/>
      <c r="CUQ36" s="243"/>
      <c r="CUR36" s="243"/>
      <c r="CUS36" s="243"/>
      <c r="CUT36" s="243"/>
      <c r="CUU36" s="243"/>
      <c r="CUV36" s="243"/>
      <c r="CUW36" s="243"/>
      <c r="CUX36" s="243"/>
      <c r="CUY36" s="243"/>
      <c r="CUZ36" s="243"/>
      <c r="CVA36" s="243"/>
      <c r="CVB36" s="243"/>
      <c r="CVC36" s="243"/>
      <c r="CVD36" s="243"/>
      <c r="CVE36" s="243"/>
      <c r="CVF36" s="243"/>
      <c r="CVG36" s="243"/>
      <c r="CVH36" s="243"/>
      <c r="CVI36" s="243"/>
      <c r="CVJ36" s="243"/>
      <c r="CVK36" s="243"/>
      <c r="CVL36" s="243"/>
      <c r="CVM36" s="243"/>
      <c r="CVN36" s="243"/>
      <c r="CVO36" s="243"/>
      <c r="CVP36" s="243"/>
      <c r="CVQ36" s="243"/>
      <c r="CVR36" s="243"/>
      <c r="CVS36" s="243"/>
      <c r="CVT36" s="243"/>
      <c r="CVU36" s="243"/>
      <c r="CVV36" s="243"/>
      <c r="CVW36" s="243"/>
      <c r="CVX36" s="243"/>
      <c r="CVY36" s="243"/>
      <c r="CVZ36" s="243"/>
      <c r="CWA36" s="243"/>
      <c r="CWB36" s="243"/>
      <c r="CWC36" s="243"/>
      <c r="CWD36" s="243"/>
      <c r="CWE36" s="243"/>
      <c r="CWF36" s="243"/>
      <c r="CWG36" s="243"/>
      <c r="CWH36" s="243"/>
      <c r="CWI36" s="243"/>
      <c r="CWJ36" s="243"/>
      <c r="CWK36" s="243"/>
      <c r="CWL36" s="243"/>
      <c r="CWM36" s="243"/>
      <c r="CWN36" s="243"/>
      <c r="CWO36" s="243"/>
      <c r="CWP36" s="243"/>
      <c r="CWQ36" s="243"/>
      <c r="CWR36" s="243"/>
      <c r="CWS36" s="243"/>
      <c r="CWT36" s="243"/>
      <c r="CWU36" s="243"/>
      <c r="CWV36" s="243"/>
      <c r="CWW36" s="243"/>
      <c r="CWX36" s="243"/>
      <c r="CWY36" s="243"/>
      <c r="CWZ36" s="243"/>
      <c r="CXA36" s="243"/>
      <c r="CXB36" s="243"/>
      <c r="CXC36" s="243"/>
      <c r="CXD36" s="243"/>
      <c r="CXE36" s="243"/>
      <c r="CXF36" s="243"/>
      <c r="CXG36" s="243"/>
      <c r="CXH36" s="243"/>
      <c r="CXI36" s="243"/>
      <c r="CXJ36" s="243"/>
      <c r="CXK36" s="243"/>
      <c r="CXL36" s="243"/>
      <c r="CXM36" s="243"/>
      <c r="CXN36" s="243"/>
      <c r="CXO36" s="243"/>
      <c r="CXP36" s="243"/>
      <c r="CXQ36" s="243"/>
      <c r="CXR36" s="243"/>
      <c r="CXS36" s="243"/>
      <c r="CXT36" s="243"/>
      <c r="CXU36" s="243"/>
      <c r="CXV36" s="243"/>
      <c r="CXW36" s="243"/>
      <c r="CXX36" s="243"/>
      <c r="CXY36" s="243"/>
      <c r="CXZ36" s="243"/>
      <c r="CYA36" s="243"/>
      <c r="CYB36" s="243"/>
      <c r="CYC36" s="243"/>
      <c r="CYD36" s="243"/>
      <c r="CYE36" s="243"/>
      <c r="CYF36" s="243"/>
      <c r="CYG36" s="243"/>
      <c r="CYH36" s="243"/>
      <c r="CYI36" s="243"/>
      <c r="CYJ36" s="243"/>
      <c r="CYK36" s="243"/>
      <c r="CYL36" s="243"/>
      <c r="CYM36" s="243"/>
      <c r="CYN36" s="243"/>
      <c r="CYO36" s="243"/>
      <c r="CYP36" s="243"/>
      <c r="CYQ36" s="243"/>
      <c r="CYR36" s="243"/>
      <c r="CYS36" s="243"/>
      <c r="CYT36" s="243"/>
      <c r="CYU36" s="243"/>
      <c r="CYV36" s="243"/>
      <c r="CYW36" s="243"/>
      <c r="CYX36" s="243"/>
      <c r="CYY36" s="243"/>
      <c r="CYZ36" s="243"/>
      <c r="CZA36" s="243"/>
      <c r="CZB36" s="243"/>
      <c r="CZC36" s="243"/>
      <c r="CZD36" s="243"/>
      <c r="CZE36" s="243"/>
      <c r="CZF36" s="243"/>
      <c r="CZG36" s="243"/>
      <c r="CZH36" s="243"/>
      <c r="CZI36" s="243"/>
      <c r="CZJ36" s="243"/>
      <c r="CZK36" s="243"/>
      <c r="CZL36" s="243"/>
      <c r="CZM36" s="243"/>
      <c r="CZN36" s="243"/>
      <c r="CZO36" s="243"/>
      <c r="CZP36" s="243"/>
      <c r="CZQ36" s="243"/>
      <c r="CZR36" s="243"/>
      <c r="CZS36" s="243"/>
      <c r="CZT36" s="243"/>
      <c r="CZU36" s="243"/>
      <c r="CZV36" s="243"/>
      <c r="CZW36" s="243"/>
      <c r="CZX36" s="243"/>
      <c r="CZY36" s="243"/>
      <c r="CZZ36" s="243"/>
      <c r="DAA36" s="243"/>
      <c r="DAB36" s="243"/>
      <c r="DAC36" s="243"/>
      <c r="DAD36" s="243"/>
      <c r="DAE36" s="243"/>
      <c r="DAF36" s="243"/>
      <c r="DAG36" s="243"/>
      <c r="DAH36" s="243"/>
      <c r="DAI36" s="243"/>
      <c r="DAJ36" s="243"/>
      <c r="DAK36" s="243"/>
      <c r="DAL36" s="243"/>
      <c r="DAM36" s="243"/>
      <c r="DAN36" s="243"/>
      <c r="DAO36" s="243"/>
      <c r="DAP36" s="243"/>
      <c r="DAQ36" s="243"/>
      <c r="DAR36" s="243"/>
      <c r="DAS36" s="243"/>
      <c r="DAT36" s="243"/>
      <c r="DAU36" s="243"/>
      <c r="DAV36" s="243"/>
      <c r="DAW36" s="243"/>
      <c r="DAX36" s="243"/>
      <c r="DAY36" s="243"/>
      <c r="DAZ36" s="243"/>
      <c r="DBA36" s="243"/>
      <c r="DBB36" s="243"/>
      <c r="DBC36" s="243"/>
      <c r="DBD36" s="243"/>
      <c r="DBE36" s="243"/>
      <c r="DBF36" s="243"/>
      <c r="DBG36" s="243"/>
      <c r="DBH36" s="243"/>
      <c r="DBI36" s="243"/>
      <c r="DBJ36" s="243"/>
      <c r="DBK36" s="243"/>
      <c r="DBL36" s="243"/>
      <c r="DBM36" s="243"/>
      <c r="DBN36" s="243"/>
      <c r="DBO36" s="243"/>
      <c r="DBP36" s="243"/>
      <c r="DBQ36" s="243"/>
      <c r="DBR36" s="243"/>
      <c r="DBS36" s="243"/>
      <c r="DBT36" s="243"/>
      <c r="DBU36" s="243"/>
      <c r="DBV36" s="243"/>
      <c r="DBW36" s="243"/>
      <c r="DBX36" s="243"/>
      <c r="DBY36" s="243"/>
      <c r="DBZ36" s="243"/>
      <c r="DCA36" s="243"/>
      <c r="DCB36" s="243"/>
      <c r="DCC36" s="243"/>
      <c r="DCD36" s="243"/>
      <c r="DCE36" s="243"/>
      <c r="DCF36" s="243"/>
      <c r="DCG36" s="243"/>
      <c r="DCH36" s="243"/>
      <c r="DCI36" s="243"/>
      <c r="DCJ36" s="243"/>
      <c r="DCK36" s="243"/>
      <c r="DCL36" s="243"/>
      <c r="DCM36" s="243"/>
      <c r="DCN36" s="243"/>
      <c r="DCO36" s="243"/>
      <c r="DCP36" s="243"/>
      <c r="DCQ36" s="243"/>
      <c r="DCR36" s="243"/>
      <c r="DCS36" s="243"/>
      <c r="DCT36" s="243"/>
      <c r="DCU36" s="243"/>
      <c r="DCV36" s="243"/>
      <c r="DCW36" s="243"/>
      <c r="DCX36" s="243"/>
      <c r="DCY36" s="243"/>
      <c r="DCZ36" s="243"/>
      <c r="DDA36" s="243"/>
      <c r="DDB36" s="243"/>
      <c r="DDC36" s="243"/>
      <c r="DDD36" s="243"/>
      <c r="DDE36" s="243"/>
      <c r="DDF36" s="243"/>
      <c r="DDG36" s="243"/>
      <c r="DDH36" s="243"/>
      <c r="DDI36" s="243"/>
      <c r="DDJ36" s="243"/>
      <c r="DDK36" s="243"/>
      <c r="DDL36" s="243"/>
      <c r="DDM36" s="243"/>
      <c r="DDN36" s="243"/>
      <c r="DDO36" s="243"/>
      <c r="DDP36" s="243"/>
      <c r="DDQ36" s="243"/>
      <c r="DDR36" s="243"/>
      <c r="DDS36" s="243"/>
      <c r="DDT36" s="243"/>
      <c r="DDU36" s="243"/>
      <c r="DDV36" s="243"/>
      <c r="DDW36" s="243"/>
      <c r="DDX36" s="243"/>
      <c r="DDY36" s="243"/>
      <c r="DDZ36" s="243"/>
      <c r="DEA36" s="243"/>
      <c r="DEB36" s="243"/>
      <c r="DEC36" s="243"/>
      <c r="DED36" s="243"/>
      <c r="DEE36" s="243"/>
      <c r="DEF36" s="243"/>
      <c r="DEG36" s="243"/>
      <c r="DEH36" s="243"/>
      <c r="DEI36" s="243"/>
      <c r="DEJ36" s="243"/>
      <c r="DEK36" s="243"/>
      <c r="DEL36" s="243"/>
      <c r="DEM36" s="243"/>
      <c r="DEN36" s="243"/>
      <c r="DEO36" s="243"/>
      <c r="DEP36" s="243"/>
      <c r="DEQ36" s="243"/>
      <c r="DER36" s="243"/>
      <c r="DES36" s="243"/>
      <c r="DET36" s="243"/>
      <c r="DEU36" s="243"/>
      <c r="DEV36" s="243"/>
      <c r="DEW36" s="243"/>
      <c r="DEX36" s="243"/>
      <c r="DEY36" s="243"/>
      <c r="DEZ36" s="243"/>
      <c r="DFA36" s="243"/>
      <c r="DFB36" s="243"/>
      <c r="DFC36" s="243"/>
      <c r="DFD36" s="243"/>
      <c r="DFE36" s="243"/>
      <c r="DFF36" s="243"/>
      <c r="DFG36" s="243"/>
      <c r="DFH36" s="243"/>
      <c r="DFI36" s="243"/>
      <c r="DFJ36" s="243"/>
      <c r="DFK36" s="243"/>
      <c r="DFL36" s="243"/>
      <c r="DFM36" s="243"/>
      <c r="DFN36" s="243"/>
      <c r="DFO36" s="243"/>
      <c r="DFP36" s="243"/>
      <c r="DFQ36" s="243"/>
      <c r="DFR36" s="243"/>
      <c r="DFS36" s="243"/>
      <c r="DFT36" s="243"/>
      <c r="DFU36" s="243"/>
      <c r="DFV36" s="243"/>
      <c r="DFW36" s="243"/>
      <c r="DFX36" s="243"/>
      <c r="DFY36" s="243"/>
      <c r="DFZ36" s="243"/>
      <c r="DGA36" s="243"/>
      <c r="DGB36" s="243"/>
      <c r="DGC36" s="243"/>
      <c r="DGD36" s="243"/>
      <c r="DGE36" s="243"/>
      <c r="DGF36" s="243"/>
      <c r="DGG36" s="243"/>
      <c r="DGH36" s="243"/>
      <c r="DGI36" s="243"/>
      <c r="DGJ36" s="243"/>
      <c r="DGK36" s="243"/>
      <c r="DGL36" s="243"/>
      <c r="DGM36" s="243"/>
      <c r="DGN36" s="243"/>
      <c r="DGO36" s="243"/>
      <c r="DGP36" s="243"/>
      <c r="DGQ36" s="243"/>
      <c r="DGR36" s="243"/>
      <c r="DGS36" s="243"/>
      <c r="DGT36" s="243"/>
      <c r="DGU36" s="243"/>
      <c r="DGV36" s="243"/>
      <c r="DGW36" s="243"/>
      <c r="DGX36" s="243"/>
      <c r="DGY36" s="243"/>
      <c r="DGZ36" s="243"/>
      <c r="DHA36" s="243"/>
      <c r="DHB36" s="243"/>
      <c r="DHC36" s="243"/>
      <c r="DHD36" s="243"/>
      <c r="DHE36" s="243"/>
      <c r="DHF36" s="243"/>
      <c r="DHG36" s="243"/>
      <c r="DHH36" s="243"/>
      <c r="DHI36" s="243"/>
      <c r="DHJ36" s="243"/>
      <c r="DHK36" s="243"/>
      <c r="DHL36" s="243"/>
      <c r="DHM36" s="243"/>
      <c r="DHN36" s="243"/>
      <c r="DHO36" s="243"/>
      <c r="DHP36" s="243"/>
      <c r="DHQ36" s="243"/>
      <c r="DHR36" s="243"/>
      <c r="DHS36" s="243"/>
      <c r="DHT36" s="243"/>
      <c r="DHU36" s="243"/>
      <c r="DHV36" s="243"/>
      <c r="DHW36" s="243"/>
      <c r="DHX36" s="243"/>
      <c r="DHY36" s="243"/>
      <c r="DHZ36" s="243"/>
      <c r="DIA36" s="243"/>
      <c r="DIB36" s="243"/>
      <c r="DIC36" s="243"/>
      <c r="DID36" s="243"/>
      <c r="DIE36" s="243"/>
      <c r="DIF36" s="243"/>
      <c r="DIG36" s="243"/>
      <c r="DIH36" s="243"/>
      <c r="DII36" s="243"/>
      <c r="DIJ36" s="243"/>
      <c r="DIK36" s="243"/>
      <c r="DIL36" s="243"/>
      <c r="DIM36" s="243"/>
      <c r="DIN36" s="243"/>
      <c r="DIO36" s="243"/>
      <c r="DIP36" s="243"/>
      <c r="DIQ36" s="243"/>
      <c r="DIR36" s="243"/>
      <c r="DIS36" s="243"/>
      <c r="DIT36" s="243"/>
      <c r="DIU36" s="243"/>
      <c r="DIV36" s="243"/>
      <c r="DIW36" s="243"/>
      <c r="DIX36" s="243"/>
      <c r="DIY36" s="243"/>
      <c r="DIZ36" s="243"/>
      <c r="DJA36" s="243"/>
      <c r="DJB36" s="243"/>
      <c r="DJC36" s="243"/>
      <c r="DJD36" s="243"/>
      <c r="DJE36" s="243"/>
      <c r="DJF36" s="243"/>
      <c r="DJG36" s="243"/>
      <c r="DJH36" s="243"/>
      <c r="DJI36" s="243"/>
      <c r="DJJ36" s="243"/>
      <c r="DJK36" s="243"/>
      <c r="DJL36" s="243"/>
      <c r="DJM36" s="243"/>
      <c r="DJN36" s="243"/>
      <c r="DJO36" s="243"/>
      <c r="DJP36" s="243"/>
      <c r="DJQ36" s="243"/>
      <c r="DJR36" s="243"/>
      <c r="DJS36" s="243"/>
      <c r="DJT36" s="243"/>
      <c r="DJU36" s="243"/>
      <c r="DJV36" s="243"/>
      <c r="DJW36" s="243"/>
      <c r="DJX36" s="243"/>
      <c r="DJY36" s="243"/>
      <c r="DJZ36" s="243"/>
      <c r="DKA36" s="243"/>
      <c r="DKB36" s="243"/>
      <c r="DKC36" s="243"/>
      <c r="DKD36" s="243"/>
      <c r="DKE36" s="243"/>
      <c r="DKF36" s="243"/>
      <c r="DKG36" s="243"/>
      <c r="DKH36" s="243"/>
      <c r="DKI36" s="243"/>
      <c r="DKJ36" s="243"/>
      <c r="DKK36" s="243"/>
      <c r="DKL36" s="243"/>
      <c r="DKM36" s="243"/>
      <c r="DKN36" s="243"/>
      <c r="DKO36" s="243"/>
      <c r="DKP36" s="243"/>
      <c r="DKQ36" s="243"/>
      <c r="DKR36" s="243"/>
      <c r="DKS36" s="243"/>
      <c r="DKT36" s="243"/>
      <c r="DKU36" s="243"/>
      <c r="DKV36" s="243"/>
      <c r="DKW36" s="243"/>
      <c r="DKX36" s="243"/>
      <c r="DKY36" s="243"/>
      <c r="DKZ36" s="243"/>
      <c r="DLA36" s="243"/>
      <c r="DLB36" s="243"/>
      <c r="DLC36" s="243"/>
      <c r="DLD36" s="243"/>
      <c r="DLE36" s="243"/>
      <c r="DLF36" s="243"/>
      <c r="DLG36" s="243"/>
      <c r="DLH36" s="243"/>
      <c r="DLI36" s="243"/>
      <c r="DLJ36" s="243"/>
      <c r="DLK36" s="243"/>
      <c r="DLL36" s="243"/>
      <c r="DLM36" s="243"/>
      <c r="DLN36" s="243"/>
      <c r="DLO36" s="243"/>
      <c r="DLP36" s="243"/>
      <c r="DLQ36" s="243"/>
      <c r="DLR36" s="243"/>
      <c r="DLS36" s="243"/>
      <c r="DLT36" s="243"/>
      <c r="DLU36" s="243"/>
      <c r="DLV36" s="243"/>
      <c r="DLW36" s="243"/>
      <c r="DLX36" s="243"/>
      <c r="DLY36" s="243"/>
      <c r="DLZ36" s="243"/>
      <c r="DMA36" s="243"/>
      <c r="DMB36" s="243"/>
      <c r="DMC36" s="243"/>
      <c r="DMD36" s="243"/>
      <c r="DME36" s="243"/>
      <c r="DMF36" s="243"/>
      <c r="DMG36" s="243"/>
      <c r="DMH36" s="243"/>
      <c r="DMI36" s="243"/>
      <c r="DMJ36" s="243"/>
      <c r="DMK36" s="243"/>
      <c r="DML36" s="243"/>
      <c r="DMM36" s="243"/>
      <c r="DMN36" s="243"/>
      <c r="DMO36" s="243"/>
      <c r="DMP36" s="243"/>
      <c r="DMQ36" s="243"/>
      <c r="DMR36" s="243"/>
      <c r="DMS36" s="243"/>
      <c r="DMT36" s="243"/>
      <c r="DMU36" s="243"/>
      <c r="DMV36" s="243"/>
      <c r="DMW36" s="243"/>
      <c r="DMX36" s="243"/>
      <c r="DMY36" s="243"/>
      <c r="DMZ36" s="243"/>
      <c r="DNA36" s="243"/>
      <c r="DNB36" s="243"/>
      <c r="DNC36" s="243"/>
      <c r="DND36" s="243"/>
      <c r="DNE36" s="243"/>
      <c r="DNF36" s="243"/>
      <c r="DNG36" s="243"/>
      <c r="DNH36" s="243"/>
      <c r="DNI36" s="243"/>
      <c r="DNJ36" s="243"/>
      <c r="DNK36" s="243"/>
      <c r="DNL36" s="243"/>
      <c r="DNM36" s="243"/>
      <c r="DNN36" s="243"/>
      <c r="DNO36" s="243"/>
      <c r="DNP36" s="243"/>
      <c r="DNQ36" s="243"/>
      <c r="DNR36" s="243"/>
      <c r="DNS36" s="243"/>
      <c r="DNT36" s="243"/>
      <c r="DNU36" s="243"/>
      <c r="DNV36" s="243"/>
      <c r="DNW36" s="243"/>
      <c r="DNX36" s="243"/>
      <c r="DNY36" s="243"/>
      <c r="DNZ36" s="243"/>
      <c r="DOA36" s="243"/>
      <c r="DOB36" s="243"/>
      <c r="DOC36" s="243"/>
      <c r="DOD36" s="243"/>
      <c r="DOE36" s="243"/>
      <c r="DOF36" s="243"/>
      <c r="DOG36" s="243"/>
      <c r="DOH36" s="243"/>
      <c r="DOI36" s="243"/>
      <c r="DOJ36" s="243"/>
      <c r="DOK36" s="243"/>
      <c r="DOL36" s="243"/>
      <c r="DOM36" s="243"/>
      <c r="DON36" s="243"/>
      <c r="DOO36" s="243"/>
      <c r="DOP36" s="243"/>
      <c r="DOQ36" s="243"/>
      <c r="DOR36" s="243"/>
      <c r="DOS36" s="243"/>
      <c r="DOT36" s="243"/>
      <c r="DOU36" s="243"/>
      <c r="DOV36" s="243"/>
      <c r="DOW36" s="243"/>
      <c r="DOX36" s="243"/>
      <c r="DOY36" s="243"/>
      <c r="DOZ36" s="243"/>
      <c r="DPA36" s="243"/>
      <c r="DPB36" s="243"/>
      <c r="DPC36" s="243"/>
      <c r="DPD36" s="243"/>
      <c r="DPE36" s="243"/>
      <c r="DPF36" s="243"/>
      <c r="DPG36" s="243"/>
      <c r="DPH36" s="243"/>
      <c r="DPI36" s="243"/>
      <c r="DPJ36" s="243"/>
      <c r="DPK36" s="243"/>
      <c r="DPL36" s="243"/>
      <c r="DPM36" s="243"/>
      <c r="DPN36" s="243"/>
      <c r="DPO36" s="243"/>
      <c r="DPP36" s="243"/>
      <c r="DPQ36" s="243"/>
      <c r="DPR36" s="243"/>
      <c r="DPS36" s="243"/>
      <c r="DPT36" s="243"/>
      <c r="DPU36" s="243"/>
      <c r="DPV36" s="243"/>
      <c r="DPW36" s="243"/>
      <c r="DPX36" s="243"/>
      <c r="DPY36" s="243"/>
      <c r="DPZ36" s="243"/>
      <c r="DQA36" s="243"/>
      <c r="DQB36" s="243"/>
      <c r="DQC36" s="243"/>
      <c r="DQD36" s="243"/>
      <c r="DQE36" s="243"/>
      <c r="DQF36" s="243"/>
      <c r="DQG36" s="243"/>
      <c r="DQH36" s="243"/>
      <c r="DQI36" s="243"/>
      <c r="DQJ36" s="243"/>
      <c r="DQK36" s="243"/>
      <c r="DQL36" s="243"/>
      <c r="DQM36" s="243"/>
      <c r="DQN36" s="243"/>
      <c r="DQO36" s="243"/>
      <c r="DQP36" s="243"/>
      <c r="DQQ36" s="243"/>
      <c r="DQR36" s="243"/>
      <c r="DQS36" s="243"/>
      <c r="DQT36" s="243"/>
      <c r="DQU36" s="243"/>
      <c r="DQV36" s="243"/>
      <c r="DQW36" s="243"/>
      <c r="DQX36" s="243"/>
      <c r="DQY36" s="243"/>
      <c r="DQZ36" s="243"/>
      <c r="DRA36" s="243"/>
      <c r="DRB36" s="243"/>
      <c r="DRC36" s="243"/>
      <c r="DRD36" s="243"/>
      <c r="DRE36" s="243"/>
      <c r="DRF36" s="243"/>
      <c r="DRG36" s="243"/>
      <c r="DRH36" s="243"/>
      <c r="DRI36" s="243"/>
      <c r="DRJ36" s="243"/>
      <c r="DRK36" s="243"/>
      <c r="DRL36" s="243"/>
      <c r="DRM36" s="243"/>
      <c r="DRN36" s="243"/>
      <c r="DRO36" s="243"/>
      <c r="DRP36" s="243"/>
      <c r="DRQ36" s="243"/>
      <c r="DRR36" s="243"/>
      <c r="DRS36" s="243"/>
      <c r="DRT36" s="243"/>
      <c r="DRU36" s="243"/>
      <c r="DRV36" s="243"/>
      <c r="DRW36" s="243"/>
      <c r="DRX36" s="243"/>
      <c r="DRY36" s="243"/>
      <c r="DRZ36" s="243"/>
      <c r="DSA36" s="243"/>
      <c r="DSB36" s="243"/>
      <c r="DSC36" s="243"/>
      <c r="DSD36" s="243"/>
      <c r="DSE36" s="243"/>
      <c r="DSF36" s="243"/>
      <c r="DSG36" s="243"/>
      <c r="DSH36" s="243"/>
      <c r="DSI36" s="243"/>
      <c r="DSJ36" s="243"/>
      <c r="DSK36" s="243"/>
      <c r="DSL36" s="243"/>
      <c r="DSM36" s="243"/>
      <c r="DSN36" s="243"/>
      <c r="DSO36" s="243"/>
      <c r="DSP36" s="243"/>
      <c r="DSQ36" s="243"/>
      <c r="DSR36" s="243"/>
      <c r="DSS36" s="243"/>
      <c r="DST36" s="243"/>
      <c r="DSU36" s="243"/>
      <c r="DSV36" s="243"/>
      <c r="DSW36" s="243"/>
      <c r="DSX36" s="243"/>
      <c r="DSY36" s="243"/>
      <c r="DSZ36" s="243"/>
      <c r="DTA36" s="243"/>
      <c r="DTB36" s="243"/>
      <c r="DTC36" s="243"/>
      <c r="DTD36" s="243"/>
      <c r="DTE36" s="243"/>
      <c r="DTF36" s="243"/>
      <c r="DTG36" s="243"/>
      <c r="DTH36" s="243"/>
      <c r="DTI36" s="243"/>
      <c r="DTJ36" s="243"/>
      <c r="DTK36" s="243"/>
      <c r="DTL36" s="243"/>
      <c r="DTM36" s="243"/>
      <c r="DTN36" s="243"/>
      <c r="DTO36" s="243"/>
      <c r="DTP36" s="243"/>
      <c r="DTQ36" s="243"/>
      <c r="DTR36" s="243"/>
      <c r="DTS36" s="243"/>
      <c r="DTT36" s="243"/>
      <c r="DTU36" s="243"/>
      <c r="DTV36" s="243"/>
      <c r="DTW36" s="243"/>
      <c r="DTX36" s="243"/>
      <c r="DTY36" s="243"/>
      <c r="DTZ36" s="243"/>
      <c r="DUA36" s="243"/>
      <c r="DUB36" s="243"/>
      <c r="DUC36" s="243"/>
      <c r="DUD36" s="243"/>
      <c r="DUE36" s="243"/>
      <c r="DUF36" s="243"/>
      <c r="DUG36" s="243"/>
      <c r="DUH36" s="243"/>
      <c r="DUI36" s="243"/>
      <c r="DUJ36" s="243"/>
      <c r="DUK36" s="243"/>
      <c r="DUL36" s="243"/>
      <c r="DUM36" s="243"/>
      <c r="DUN36" s="243"/>
      <c r="DUO36" s="243"/>
      <c r="DUP36" s="243"/>
      <c r="DUQ36" s="243"/>
      <c r="DUR36" s="243"/>
      <c r="DUS36" s="243"/>
      <c r="DUT36" s="243"/>
      <c r="DUU36" s="243"/>
      <c r="DUV36" s="243"/>
      <c r="DUW36" s="243"/>
      <c r="DUX36" s="243"/>
      <c r="DUY36" s="243"/>
      <c r="DUZ36" s="243"/>
      <c r="DVA36" s="243"/>
      <c r="DVB36" s="243"/>
      <c r="DVC36" s="243"/>
      <c r="DVD36" s="243"/>
      <c r="DVE36" s="243"/>
      <c r="DVF36" s="243"/>
      <c r="DVG36" s="243"/>
      <c r="DVH36" s="243"/>
      <c r="DVI36" s="243"/>
      <c r="DVJ36" s="243"/>
      <c r="DVK36" s="243"/>
      <c r="DVL36" s="243"/>
      <c r="DVM36" s="243"/>
      <c r="DVN36" s="243"/>
      <c r="DVO36" s="243"/>
      <c r="DVP36" s="243"/>
      <c r="DVQ36" s="243"/>
      <c r="DVR36" s="243"/>
      <c r="DVS36" s="243"/>
      <c r="DVT36" s="243"/>
      <c r="DVU36" s="243"/>
      <c r="DVV36" s="243"/>
      <c r="DVW36" s="243"/>
      <c r="DVX36" s="243"/>
      <c r="DVY36" s="243"/>
      <c r="DVZ36" s="243"/>
      <c r="DWA36" s="243"/>
      <c r="DWB36" s="243"/>
      <c r="DWC36" s="243"/>
      <c r="DWD36" s="243"/>
      <c r="DWE36" s="243"/>
      <c r="DWF36" s="243"/>
      <c r="DWG36" s="243"/>
      <c r="DWH36" s="243"/>
      <c r="DWI36" s="243"/>
      <c r="DWJ36" s="243"/>
      <c r="DWK36" s="243"/>
      <c r="DWL36" s="243"/>
      <c r="DWM36" s="243"/>
      <c r="DWN36" s="243"/>
      <c r="DWO36" s="243"/>
      <c r="DWP36" s="243"/>
      <c r="DWQ36" s="243"/>
      <c r="DWR36" s="243"/>
      <c r="DWS36" s="243"/>
      <c r="DWT36" s="243"/>
      <c r="DWU36" s="243"/>
      <c r="DWV36" s="243"/>
      <c r="DWW36" s="243"/>
      <c r="DWX36" s="243"/>
      <c r="DWY36" s="243"/>
      <c r="DWZ36" s="243"/>
      <c r="DXA36" s="243"/>
      <c r="DXB36" s="243"/>
      <c r="DXC36" s="243"/>
      <c r="DXD36" s="243"/>
      <c r="DXE36" s="243"/>
      <c r="DXF36" s="243"/>
      <c r="DXG36" s="243"/>
      <c r="DXH36" s="243"/>
      <c r="DXI36" s="243"/>
      <c r="DXJ36" s="243"/>
      <c r="DXK36" s="243"/>
      <c r="DXL36" s="243"/>
      <c r="DXM36" s="243"/>
      <c r="DXN36" s="243"/>
      <c r="DXO36" s="243"/>
      <c r="DXP36" s="243"/>
      <c r="DXQ36" s="243"/>
      <c r="DXR36" s="243"/>
      <c r="DXS36" s="243"/>
      <c r="DXT36" s="243"/>
      <c r="DXU36" s="243"/>
      <c r="DXV36" s="243"/>
      <c r="DXW36" s="243"/>
      <c r="DXX36" s="243"/>
      <c r="DXY36" s="243"/>
      <c r="DXZ36" s="243"/>
      <c r="DYA36" s="243"/>
      <c r="DYB36" s="243"/>
      <c r="DYC36" s="243"/>
      <c r="DYD36" s="243"/>
      <c r="DYE36" s="243"/>
      <c r="DYF36" s="243"/>
      <c r="DYG36" s="243"/>
      <c r="DYH36" s="243"/>
      <c r="DYI36" s="243"/>
      <c r="DYJ36" s="243"/>
      <c r="DYK36" s="243"/>
      <c r="DYL36" s="243"/>
      <c r="DYM36" s="243"/>
      <c r="DYN36" s="243"/>
      <c r="DYO36" s="243"/>
      <c r="DYP36" s="243"/>
      <c r="DYQ36" s="243"/>
      <c r="DYR36" s="243"/>
      <c r="DYS36" s="243"/>
      <c r="DYT36" s="243"/>
      <c r="DYU36" s="243"/>
      <c r="DYV36" s="243"/>
      <c r="DYW36" s="243"/>
      <c r="DYX36" s="243"/>
      <c r="DYY36" s="243"/>
      <c r="DYZ36" s="243"/>
      <c r="DZA36" s="243"/>
      <c r="DZB36" s="243"/>
      <c r="DZC36" s="243"/>
      <c r="DZD36" s="243"/>
      <c r="DZE36" s="243"/>
      <c r="DZF36" s="243"/>
      <c r="DZG36" s="243"/>
      <c r="DZH36" s="243"/>
      <c r="DZI36" s="243"/>
      <c r="DZJ36" s="243"/>
      <c r="DZK36" s="243"/>
      <c r="DZL36" s="243"/>
      <c r="DZM36" s="243"/>
      <c r="DZN36" s="243"/>
      <c r="DZO36" s="243"/>
      <c r="DZP36" s="243"/>
      <c r="DZQ36" s="243"/>
      <c r="DZR36" s="243"/>
      <c r="DZS36" s="243"/>
      <c r="DZT36" s="243"/>
      <c r="DZU36" s="243"/>
      <c r="DZV36" s="243"/>
      <c r="DZW36" s="243"/>
      <c r="DZX36" s="243"/>
      <c r="DZY36" s="243"/>
      <c r="DZZ36" s="243"/>
      <c r="EAA36" s="243"/>
      <c r="EAB36" s="243"/>
      <c r="EAC36" s="243"/>
      <c r="EAD36" s="243"/>
      <c r="EAE36" s="243"/>
      <c r="EAF36" s="243"/>
      <c r="EAG36" s="243"/>
      <c r="EAH36" s="243"/>
      <c r="EAI36" s="243"/>
      <c r="EAJ36" s="243"/>
      <c r="EAK36" s="243"/>
      <c r="EAL36" s="243"/>
      <c r="EAM36" s="243"/>
      <c r="EAN36" s="243"/>
      <c r="EAO36" s="243"/>
      <c r="EAP36" s="243"/>
      <c r="EAQ36" s="243"/>
      <c r="EAR36" s="243"/>
      <c r="EAS36" s="243"/>
      <c r="EAT36" s="243"/>
      <c r="EAU36" s="243"/>
      <c r="EAV36" s="243"/>
      <c r="EAW36" s="243"/>
      <c r="EAX36" s="243"/>
      <c r="EAY36" s="243"/>
      <c r="EAZ36" s="243"/>
      <c r="EBA36" s="243"/>
      <c r="EBB36" s="243"/>
      <c r="EBC36" s="243"/>
      <c r="EBD36" s="243"/>
      <c r="EBE36" s="243"/>
      <c r="EBF36" s="243"/>
      <c r="EBG36" s="243"/>
      <c r="EBH36" s="243"/>
      <c r="EBI36" s="243"/>
      <c r="EBJ36" s="243"/>
      <c r="EBK36" s="243"/>
      <c r="EBL36" s="243"/>
      <c r="EBM36" s="243"/>
      <c r="EBN36" s="243"/>
      <c r="EBO36" s="243"/>
      <c r="EBP36" s="243"/>
      <c r="EBQ36" s="243"/>
      <c r="EBR36" s="243"/>
      <c r="EBS36" s="243"/>
      <c r="EBT36" s="243"/>
      <c r="EBU36" s="243"/>
      <c r="EBV36" s="243"/>
      <c r="EBW36" s="243"/>
      <c r="EBX36" s="243"/>
      <c r="EBY36" s="243"/>
      <c r="EBZ36" s="243"/>
      <c r="ECA36" s="243"/>
      <c r="ECB36" s="243"/>
      <c r="ECC36" s="243"/>
      <c r="ECD36" s="243"/>
      <c r="ECE36" s="243"/>
      <c r="ECF36" s="243"/>
      <c r="ECG36" s="243"/>
      <c r="ECH36" s="243"/>
      <c r="ECI36" s="243"/>
      <c r="ECJ36" s="243"/>
      <c r="ECK36" s="243"/>
      <c r="ECL36" s="243"/>
      <c r="ECM36" s="243"/>
      <c r="ECN36" s="243"/>
      <c r="ECO36" s="243"/>
      <c r="ECP36" s="243"/>
      <c r="ECQ36" s="243"/>
      <c r="ECR36" s="243"/>
      <c r="ECS36" s="243"/>
      <c r="ECT36" s="243"/>
      <c r="ECU36" s="243"/>
      <c r="ECV36" s="243"/>
      <c r="ECW36" s="243"/>
      <c r="ECX36" s="243"/>
      <c r="ECY36" s="243"/>
      <c r="ECZ36" s="243"/>
      <c r="EDA36" s="243"/>
      <c r="EDB36" s="243"/>
      <c r="EDC36" s="243"/>
      <c r="EDD36" s="243"/>
      <c r="EDE36" s="243"/>
      <c r="EDF36" s="243"/>
      <c r="EDG36" s="243"/>
      <c r="EDH36" s="243"/>
      <c r="EDI36" s="243"/>
      <c r="EDJ36" s="243"/>
      <c r="EDK36" s="243"/>
      <c r="EDL36" s="243"/>
      <c r="EDM36" s="243"/>
      <c r="EDN36" s="243"/>
      <c r="EDO36" s="243"/>
      <c r="EDP36" s="243"/>
      <c r="EDQ36" s="243"/>
      <c r="EDR36" s="243"/>
      <c r="EDS36" s="243"/>
      <c r="EDT36" s="243"/>
      <c r="EDU36" s="243"/>
      <c r="EDV36" s="243"/>
      <c r="EDW36" s="243"/>
      <c r="EDX36" s="243"/>
      <c r="EDY36" s="243"/>
      <c r="EDZ36" s="243"/>
      <c r="EEA36" s="243"/>
      <c r="EEB36" s="243"/>
      <c r="EEC36" s="243"/>
      <c r="EED36" s="243"/>
      <c r="EEE36" s="243"/>
      <c r="EEF36" s="243"/>
      <c r="EEG36" s="243"/>
      <c r="EEH36" s="243"/>
      <c r="EEI36" s="243"/>
      <c r="EEJ36" s="243"/>
      <c r="EEK36" s="243"/>
      <c r="EEL36" s="243"/>
      <c r="EEM36" s="243"/>
      <c r="EEN36" s="243"/>
      <c r="EEO36" s="243"/>
      <c r="EEP36" s="243"/>
      <c r="EEQ36" s="243"/>
      <c r="EER36" s="243"/>
      <c r="EES36" s="243"/>
      <c r="EET36" s="243"/>
      <c r="EEU36" s="243"/>
      <c r="EEV36" s="243"/>
      <c r="EEW36" s="243"/>
      <c r="EEX36" s="243"/>
      <c r="EEY36" s="243"/>
      <c r="EEZ36" s="243"/>
      <c r="EFA36" s="243"/>
      <c r="EFB36" s="243"/>
      <c r="EFC36" s="243"/>
      <c r="EFD36" s="243"/>
      <c r="EFE36" s="243"/>
      <c r="EFF36" s="243"/>
      <c r="EFG36" s="243"/>
      <c r="EFH36" s="243"/>
      <c r="EFI36" s="243"/>
      <c r="EFJ36" s="243"/>
      <c r="EFK36" s="243"/>
      <c r="EFL36" s="243"/>
      <c r="EFM36" s="243"/>
      <c r="EFN36" s="243"/>
      <c r="EFO36" s="243"/>
      <c r="EFP36" s="243"/>
      <c r="EFQ36" s="243"/>
      <c r="EFR36" s="243"/>
      <c r="EFS36" s="243"/>
      <c r="EFT36" s="243"/>
      <c r="EFU36" s="243"/>
      <c r="EFV36" s="243"/>
      <c r="EFW36" s="243"/>
      <c r="EFX36" s="243"/>
      <c r="EFY36" s="243"/>
      <c r="EFZ36" s="243"/>
      <c r="EGA36" s="243"/>
      <c r="EGB36" s="243"/>
      <c r="EGC36" s="243"/>
      <c r="EGD36" s="243"/>
      <c r="EGE36" s="243"/>
      <c r="EGF36" s="243"/>
      <c r="EGG36" s="243"/>
      <c r="EGH36" s="243"/>
      <c r="EGI36" s="243"/>
      <c r="EGJ36" s="243"/>
      <c r="EGK36" s="243"/>
      <c r="EGL36" s="243"/>
      <c r="EGM36" s="243"/>
      <c r="EGN36" s="243"/>
      <c r="EGO36" s="243"/>
      <c r="EGP36" s="243"/>
      <c r="EGQ36" s="243"/>
      <c r="EGR36" s="243"/>
      <c r="EGS36" s="243"/>
      <c r="EGT36" s="243"/>
      <c r="EGU36" s="243"/>
      <c r="EGV36" s="243"/>
      <c r="EGW36" s="243"/>
      <c r="EGX36" s="243"/>
      <c r="EGY36" s="243"/>
      <c r="EGZ36" s="243"/>
      <c r="EHA36" s="243"/>
      <c r="EHB36" s="243"/>
      <c r="EHC36" s="243"/>
      <c r="EHD36" s="243"/>
      <c r="EHE36" s="243"/>
      <c r="EHF36" s="243"/>
      <c r="EHG36" s="243"/>
      <c r="EHH36" s="243"/>
      <c r="EHI36" s="243"/>
      <c r="EHJ36" s="243"/>
      <c r="EHK36" s="243"/>
      <c r="EHL36" s="243"/>
      <c r="EHM36" s="243"/>
      <c r="EHN36" s="243"/>
      <c r="EHO36" s="243"/>
      <c r="EHP36" s="243"/>
      <c r="EHQ36" s="243"/>
      <c r="EHR36" s="243"/>
      <c r="EHS36" s="243"/>
      <c r="EHT36" s="243"/>
      <c r="EHU36" s="243"/>
      <c r="EHV36" s="243"/>
      <c r="EHW36" s="243"/>
      <c r="EHX36" s="243"/>
      <c r="EHY36" s="243"/>
      <c r="EHZ36" s="243"/>
      <c r="EIA36" s="243"/>
      <c r="EIB36" s="243"/>
      <c r="EIC36" s="243"/>
      <c r="EID36" s="243"/>
      <c r="EIE36" s="243"/>
      <c r="EIF36" s="243"/>
      <c r="EIG36" s="243"/>
      <c r="EIH36" s="243"/>
      <c r="EII36" s="243"/>
      <c r="EIJ36" s="243"/>
      <c r="EIK36" s="243"/>
      <c r="EIL36" s="243"/>
      <c r="EIM36" s="243"/>
      <c r="EIN36" s="243"/>
      <c r="EIO36" s="243"/>
      <c r="EIP36" s="243"/>
      <c r="EIQ36" s="243"/>
      <c r="EIR36" s="243"/>
      <c r="EIS36" s="243"/>
      <c r="EIT36" s="243"/>
      <c r="EIU36" s="243"/>
      <c r="EIV36" s="243"/>
      <c r="EIW36" s="243"/>
      <c r="EIX36" s="243"/>
      <c r="EIY36" s="243"/>
      <c r="EIZ36" s="243"/>
      <c r="EJA36" s="243"/>
      <c r="EJB36" s="243"/>
      <c r="EJC36" s="243"/>
      <c r="EJD36" s="243"/>
      <c r="EJE36" s="243"/>
      <c r="EJF36" s="243"/>
      <c r="EJG36" s="243"/>
      <c r="EJH36" s="243"/>
      <c r="EJI36" s="243"/>
      <c r="EJJ36" s="243"/>
      <c r="EJK36" s="243"/>
      <c r="EJL36" s="243"/>
      <c r="EJM36" s="243"/>
      <c r="EJN36" s="243"/>
      <c r="EJO36" s="243"/>
      <c r="EJP36" s="243"/>
      <c r="EJQ36" s="243"/>
      <c r="EJR36" s="243"/>
      <c r="EJS36" s="243"/>
      <c r="EJT36" s="243"/>
      <c r="EJU36" s="243"/>
      <c r="EJV36" s="243"/>
      <c r="EJW36" s="243"/>
      <c r="EJX36" s="243"/>
      <c r="EJY36" s="243"/>
      <c r="EJZ36" s="243"/>
      <c r="EKA36" s="243"/>
      <c r="EKB36" s="243"/>
      <c r="EKC36" s="243"/>
      <c r="EKD36" s="243"/>
      <c r="EKE36" s="243"/>
      <c r="EKF36" s="243"/>
      <c r="EKG36" s="243"/>
      <c r="EKH36" s="243"/>
      <c r="EKI36" s="243"/>
      <c r="EKJ36" s="243"/>
      <c r="EKK36" s="243"/>
      <c r="EKL36" s="243"/>
      <c r="EKM36" s="243"/>
      <c r="EKN36" s="243"/>
      <c r="EKO36" s="243"/>
      <c r="EKP36" s="243"/>
      <c r="EKQ36" s="243"/>
      <c r="EKR36" s="243"/>
      <c r="EKS36" s="243"/>
      <c r="EKT36" s="243"/>
      <c r="EKU36" s="243"/>
      <c r="EKV36" s="243"/>
      <c r="EKW36" s="243"/>
      <c r="EKX36" s="243"/>
      <c r="EKY36" s="243"/>
      <c r="EKZ36" s="243"/>
      <c r="ELA36" s="243"/>
      <c r="ELB36" s="243"/>
      <c r="ELC36" s="243"/>
      <c r="ELD36" s="243"/>
      <c r="ELE36" s="243"/>
      <c r="ELF36" s="243"/>
      <c r="ELG36" s="243"/>
      <c r="ELH36" s="243"/>
      <c r="ELI36" s="243"/>
      <c r="ELJ36" s="243"/>
      <c r="ELK36" s="243"/>
      <c r="ELL36" s="243"/>
      <c r="ELM36" s="243"/>
      <c r="ELN36" s="243"/>
      <c r="ELO36" s="243"/>
      <c r="ELP36" s="243"/>
      <c r="ELQ36" s="243"/>
      <c r="ELR36" s="243"/>
      <c r="ELS36" s="243"/>
      <c r="ELT36" s="243"/>
      <c r="ELU36" s="243"/>
      <c r="ELV36" s="243"/>
      <c r="ELW36" s="243"/>
      <c r="ELX36" s="243"/>
      <c r="ELY36" s="243"/>
      <c r="ELZ36" s="243"/>
      <c r="EMA36" s="243"/>
      <c r="EMB36" s="243"/>
      <c r="EMC36" s="243"/>
      <c r="EMD36" s="243"/>
      <c r="EME36" s="243"/>
      <c r="EMF36" s="243"/>
      <c r="EMG36" s="243"/>
      <c r="EMH36" s="243"/>
      <c r="EMI36" s="243"/>
      <c r="EMJ36" s="243"/>
      <c r="EMK36" s="243"/>
      <c r="EML36" s="243"/>
      <c r="EMM36" s="243"/>
      <c r="EMN36" s="243"/>
      <c r="EMO36" s="243"/>
      <c r="EMP36" s="243"/>
      <c r="EMQ36" s="243"/>
      <c r="EMR36" s="243"/>
      <c r="EMS36" s="243"/>
      <c r="EMT36" s="243"/>
      <c r="EMU36" s="243"/>
      <c r="EMV36" s="243"/>
      <c r="EMW36" s="243"/>
      <c r="EMX36" s="243"/>
      <c r="EMY36" s="243"/>
      <c r="EMZ36" s="243"/>
      <c r="ENA36" s="243"/>
      <c r="ENB36" s="243"/>
      <c r="ENC36" s="243"/>
      <c r="END36" s="243"/>
      <c r="ENE36" s="243"/>
      <c r="ENF36" s="243"/>
      <c r="ENG36" s="243"/>
      <c r="ENH36" s="243"/>
      <c r="ENI36" s="243"/>
      <c r="ENJ36" s="243"/>
      <c r="ENK36" s="243"/>
      <c r="ENL36" s="243"/>
      <c r="ENM36" s="243"/>
      <c r="ENN36" s="243"/>
      <c r="ENO36" s="243"/>
      <c r="ENP36" s="243"/>
      <c r="ENQ36" s="243"/>
      <c r="ENR36" s="243"/>
      <c r="ENS36" s="243"/>
      <c r="ENT36" s="243"/>
      <c r="ENU36" s="243"/>
      <c r="ENV36" s="243"/>
      <c r="ENW36" s="243"/>
      <c r="ENX36" s="243"/>
      <c r="ENY36" s="243"/>
      <c r="ENZ36" s="243"/>
      <c r="EOA36" s="243"/>
      <c r="EOB36" s="243"/>
      <c r="EOC36" s="243"/>
      <c r="EOD36" s="243"/>
      <c r="EOE36" s="243"/>
      <c r="EOF36" s="243"/>
      <c r="EOG36" s="243"/>
      <c r="EOH36" s="243"/>
      <c r="EOI36" s="243"/>
      <c r="EOJ36" s="243"/>
      <c r="EOK36" s="243"/>
      <c r="EOL36" s="243"/>
      <c r="EOM36" s="243"/>
      <c r="EON36" s="243"/>
      <c r="EOO36" s="243"/>
      <c r="EOP36" s="243"/>
      <c r="EOQ36" s="243"/>
      <c r="EOR36" s="243"/>
      <c r="EOS36" s="243"/>
      <c r="EOT36" s="243"/>
      <c r="EOU36" s="243"/>
      <c r="EOV36" s="243"/>
      <c r="EOW36" s="243"/>
      <c r="EOX36" s="243"/>
      <c r="EOY36" s="243"/>
      <c r="EOZ36" s="243"/>
      <c r="EPA36" s="243"/>
      <c r="EPB36" s="243"/>
      <c r="EPC36" s="243"/>
      <c r="EPD36" s="243"/>
      <c r="EPE36" s="243"/>
      <c r="EPF36" s="243"/>
      <c r="EPG36" s="243"/>
      <c r="EPH36" s="243"/>
      <c r="EPI36" s="243"/>
      <c r="EPJ36" s="243"/>
      <c r="EPK36" s="243"/>
      <c r="EPL36" s="243"/>
      <c r="EPM36" s="243"/>
      <c r="EPN36" s="243"/>
      <c r="EPO36" s="243"/>
      <c r="EPP36" s="243"/>
      <c r="EPQ36" s="243"/>
      <c r="EPR36" s="243"/>
      <c r="EPS36" s="243"/>
      <c r="EPT36" s="243"/>
      <c r="EPU36" s="243"/>
      <c r="EPV36" s="243"/>
      <c r="EPW36" s="243"/>
      <c r="EPX36" s="243"/>
      <c r="EPY36" s="243"/>
      <c r="EPZ36" s="243"/>
      <c r="EQA36" s="243"/>
      <c r="EQB36" s="243"/>
      <c r="EQC36" s="243"/>
      <c r="EQD36" s="243"/>
      <c r="EQE36" s="243"/>
      <c r="EQF36" s="243"/>
      <c r="EQG36" s="243"/>
      <c r="EQH36" s="243"/>
      <c r="EQI36" s="243"/>
      <c r="EQJ36" s="243"/>
      <c r="EQK36" s="243"/>
      <c r="EQL36" s="243"/>
      <c r="EQM36" s="243"/>
      <c r="EQN36" s="243"/>
      <c r="EQO36" s="243"/>
      <c r="EQP36" s="243"/>
      <c r="EQQ36" s="243"/>
      <c r="EQR36" s="243"/>
      <c r="EQS36" s="243"/>
      <c r="EQT36" s="243"/>
      <c r="EQU36" s="243"/>
      <c r="EQV36" s="243"/>
      <c r="EQW36" s="243"/>
      <c r="EQX36" s="243"/>
      <c r="EQY36" s="243"/>
      <c r="EQZ36" s="243"/>
      <c r="ERA36" s="243"/>
      <c r="ERB36" s="243"/>
      <c r="ERC36" s="243"/>
      <c r="ERD36" s="243"/>
      <c r="ERE36" s="243"/>
      <c r="ERF36" s="243"/>
      <c r="ERG36" s="243"/>
      <c r="ERH36" s="243"/>
      <c r="ERI36" s="243"/>
      <c r="ERJ36" s="243"/>
      <c r="ERK36" s="243"/>
      <c r="ERL36" s="243"/>
      <c r="ERM36" s="243"/>
      <c r="ERN36" s="243"/>
      <c r="ERO36" s="243"/>
      <c r="ERP36" s="243"/>
      <c r="ERQ36" s="243"/>
      <c r="ERR36" s="243"/>
      <c r="ERS36" s="243"/>
      <c r="ERT36" s="243"/>
      <c r="ERU36" s="243"/>
      <c r="ERV36" s="243"/>
      <c r="ERW36" s="243"/>
      <c r="ERX36" s="243"/>
      <c r="ERY36" s="243"/>
      <c r="ERZ36" s="243"/>
      <c r="ESA36" s="243"/>
      <c r="ESB36" s="243"/>
      <c r="ESC36" s="243"/>
      <c r="ESD36" s="243"/>
      <c r="ESE36" s="243"/>
      <c r="ESF36" s="243"/>
      <c r="ESG36" s="243"/>
      <c r="ESH36" s="243"/>
      <c r="ESI36" s="243"/>
      <c r="ESJ36" s="243"/>
      <c r="ESK36" s="243"/>
      <c r="ESL36" s="243"/>
      <c r="ESM36" s="243"/>
      <c r="ESN36" s="243"/>
      <c r="ESO36" s="243"/>
      <c r="ESP36" s="243"/>
      <c r="ESQ36" s="243"/>
      <c r="ESR36" s="243"/>
      <c r="ESS36" s="243"/>
      <c r="EST36" s="243"/>
      <c r="ESU36" s="243"/>
      <c r="ESV36" s="243"/>
      <c r="ESW36" s="243"/>
      <c r="ESX36" s="243"/>
      <c r="ESY36" s="243"/>
      <c r="ESZ36" s="243"/>
      <c r="ETA36" s="243"/>
      <c r="ETB36" s="243"/>
      <c r="ETC36" s="243"/>
      <c r="ETD36" s="243"/>
      <c r="ETE36" s="243"/>
      <c r="ETF36" s="243"/>
      <c r="ETG36" s="243"/>
      <c r="ETH36" s="243"/>
      <c r="ETI36" s="243"/>
      <c r="ETJ36" s="243"/>
      <c r="ETK36" s="243"/>
      <c r="ETL36" s="243"/>
      <c r="ETM36" s="243"/>
      <c r="ETN36" s="243"/>
      <c r="ETO36" s="243"/>
      <c r="ETP36" s="243"/>
      <c r="ETQ36" s="243"/>
      <c r="ETR36" s="243"/>
      <c r="ETS36" s="243"/>
      <c r="ETT36" s="243"/>
      <c r="ETU36" s="243"/>
      <c r="ETV36" s="243"/>
      <c r="ETW36" s="243"/>
      <c r="ETX36" s="243"/>
      <c r="ETY36" s="243"/>
      <c r="ETZ36" s="243"/>
      <c r="EUA36" s="243"/>
      <c r="EUB36" s="243"/>
      <c r="EUC36" s="243"/>
      <c r="EUD36" s="243"/>
      <c r="EUE36" s="243"/>
      <c r="EUF36" s="243"/>
      <c r="EUG36" s="243"/>
      <c r="EUH36" s="243"/>
      <c r="EUI36" s="243"/>
      <c r="EUJ36" s="243"/>
      <c r="EUK36" s="243"/>
      <c r="EUL36" s="243"/>
      <c r="EUM36" s="243"/>
      <c r="EUN36" s="243"/>
      <c r="EUO36" s="243"/>
      <c r="EUP36" s="243"/>
      <c r="EUQ36" s="243"/>
      <c r="EUR36" s="243"/>
      <c r="EUS36" s="243"/>
      <c r="EUT36" s="243"/>
      <c r="EUU36" s="243"/>
      <c r="EUV36" s="243"/>
      <c r="EUW36" s="243"/>
      <c r="EUX36" s="243"/>
      <c r="EUY36" s="243"/>
      <c r="EUZ36" s="243"/>
      <c r="EVA36" s="243"/>
      <c r="EVB36" s="243"/>
      <c r="EVC36" s="243"/>
      <c r="EVD36" s="243"/>
      <c r="EVE36" s="243"/>
      <c r="EVF36" s="243"/>
      <c r="EVG36" s="243"/>
      <c r="EVH36" s="243"/>
      <c r="EVI36" s="243"/>
      <c r="EVJ36" s="243"/>
      <c r="EVK36" s="243"/>
      <c r="EVL36" s="243"/>
      <c r="EVM36" s="243"/>
      <c r="EVN36" s="243"/>
      <c r="EVO36" s="243"/>
      <c r="EVP36" s="243"/>
      <c r="EVQ36" s="243"/>
      <c r="EVR36" s="243"/>
      <c r="EVS36" s="243"/>
      <c r="EVT36" s="243"/>
      <c r="EVU36" s="243"/>
      <c r="EVV36" s="243"/>
      <c r="EVW36" s="243"/>
      <c r="EVX36" s="243"/>
      <c r="EVY36" s="243"/>
      <c r="EVZ36" s="243"/>
      <c r="EWA36" s="243"/>
      <c r="EWB36" s="243"/>
      <c r="EWC36" s="243"/>
      <c r="EWD36" s="243"/>
      <c r="EWE36" s="243"/>
      <c r="EWF36" s="243"/>
      <c r="EWG36" s="243"/>
      <c r="EWH36" s="243"/>
      <c r="EWI36" s="243"/>
      <c r="EWJ36" s="243"/>
      <c r="EWK36" s="243"/>
      <c r="EWL36" s="243"/>
      <c r="EWM36" s="243"/>
      <c r="EWN36" s="243"/>
      <c r="EWO36" s="243"/>
      <c r="EWP36" s="243"/>
      <c r="EWQ36" s="243"/>
      <c r="EWR36" s="243"/>
      <c r="EWS36" s="243"/>
      <c r="EWT36" s="243"/>
      <c r="EWU36" s="243"/>
      <c r="EWV36" s="243"/>
      <c r="EWW36" s="243"/>
      <c r="EWX36" s="243"/>
      <c r="EWY36" s="243"/>
      <c r="EWZ36" s="243"/>
      <c r="EXA36" s="243"/>
      <c r="EXB36" s="243"/>
      <c r="EXC36" s="243"/>
      <c r="EXD36" s="243"/>
      <c r="EXE36" s="243"/>
      <c r="EXF36" s="243"/>
      <c r="EXG36" s="243"/>
      <c r="EXH36" s="243"/>
      <c r="EXI36" s="243"/>
      <c r="EXJ36" s="243"/>
      <c r="EXK36" s="243"/>
      <c r="EXL36" s="243"/>
      <c r="EXM36" s="243"/>
      <c r="EXN36" s="243"/>
      <c r="EXO36" s="243"/>
      <c r="EXP36" s="243"/>
      <c r="EXQ36" s="243"/>
      <c r="EXR36" s="243"/>
      <c r="EXS36" s="243"/>
      <c r="EXT36" s="243"/>
      <c r="EXU36" s="243"/>
      <c r="EXV36" s="243"/>
      <c r="EXW36" s="243"/>
      <c r="EXX36" s="243"/>
      <c r="EXY36" s="243"/>
      <c r="EXZ36" s="243"/>
      <c r="EYA36" s="243"/>
      <c r="EYB36" s="243"/>
      <c r="EYC36" s="243"/>
      <c r="EYD36" s="243"/>
      <c r="EYE36" s="243"/>
      <c r="EYF36" s="243"/>
      <c r="EYG36" s="243"/>
      <c r="EYH36" s="243"/>
      <c r="EYI36" s="243"/>
      <c r="EYJ36" s="243"/>
      <c r="EYK36" s="243"/>
      <c r="EYL36" s="243"/>
      <c r="EYM36" s="243"/>
      <c r="EYN36" s="243"/>
      <c r="EYO36" s="243"/>
      <c r="EYP36" s="243"/>
      <c r="EYQ36" s="243"/>
      <c r="EYR36" s="243"/>
      <c r="EYS36" s="243"/>
      <c r="EYT36" s="243"/>
      <c r="EYU36" s="243"/>
      <c r="EYV36" s="243"/>
      <c r="EYW36" s="243"/>
      <c r="EYX36" s="243"/>
      <c r="EYY36" s="243"/>
      <c r="EYZ36" s="243"/>
      <c r="EZA36" s="243"/>
      <c r="EZB36" s="243"/>
      <c r="EZC36" s="243"/>
      <c r="EZD36" s="243"/>
      <c r="EZE36" s="243"/>
      <c r="EZF36" s="243"/>
      <c r="EZG36" s="243"/>
      <c r="EZH36" s="243"/>
      <c r="EZI36" s="243"/>
      <c r="EZJ36" s="243"/>
      <c r="EZK36" s="243"/>
      <c r="EZL36" s="243"/>
      <c r="EZM36" s="243"/>
      <c r="EZN36" s="243"/>
      <c r="EZO36" s="243"/>
      <c r="EZP36" s="243"/>
      <c r="EZQ36" s="243"/>
      <c r="EZR36" s="243"/>
      <c r="EZS36" s="243"/>
      <c r="EZT36" s="243"/>
      <c r="EZU36" s="243"/>
      <c r="EZV36" s="243"/>
      <c r="EZW36" s="243"/>
      <c r="EZX36" s="243"/>
      <c r="EZY36" s="243"/>
      <c r="EZZ36" s="243"/>
      <c r="FAA36" s="243"/>
      <c r="FAB36" s="243"/>
      <c r="FAC36" s="243"/>
      <c r="FAD36" s="243"/>
      <c r="FAE36" s="243"/>
      <c r="FAF36" s="243"/>
      <c r="FAG36" s="243"/>
      <c r="FAH36" s="243"/>
      <c r="FAI36" s="243"/>
      <c r="FAJ36" s="243"/>
      <c r="FAK36" s="243"/>
      <c r="FAL36" s="243"/>
      <c r="FAM36" s="243"/>
      <c r="FAN36" s="243"/>
      <c r="FAO36" s="243"/>
      <c r="FAP36" s="243"/>
      <c r="FAQ36" s="243"/>
      <c r="FAR36" s="243"/>
      <c r="FAS36" s="243"/>
      <c r="FAT36" s="243"/>
      <c r="FAU36" s="243"/>
      <c r="FAV36" s="243"/>
      <c r="FAW36" s="243"/>
      <c r="FAX36" s="243"/>
      <c r="FAY36" s="243"/>
      <c r="FAZ36" s="243"/>
      <c r="FBA36" s="243"/>
      <c r="FBB36" s="243"/>
      <c r="FBC36" s="243"/>
      <c r="FBD36" s="243"/>
      <c r="FBE36" s="243"/>
      <c r="FBF36" s="243"/>
      <c r="FBG36" s="243"/>
      <c r="FBH36" s="243"/>
      <c r="FBI36" s="243"/>
      <c r="FBJ36" s="243"/>
      <c r="FBK36" s="243"/>
      <c r="FBL36" s="243"/>
      <c r="FBM36" s="243"/>
      <c r="FBN36" s="243"/>
      <c r="FBO36" s="243"/>
      <c r="FBP36" s="243"/>
      <c r="FBQ36" s="243"/>
      <c r="FBR36" s="243"/>
      <c r="FBS36" s="243"/>
      <c r="FBT36" s="243"/>
      <c r="FBU36" s="243"/>
      <c r="FBV36" s="243"/>
      <c r="FBW36" s="243"/>
      <c r="FBX36" s="243"/>
      <c r="FBY36" s="243"/>
      <c r="FBZ36" s="243"/>
      <c r="FCA36" s="243"/>
      <c r="FCB36" s="243"/>
      <c r="FCC36" s="243"/>
      <c r="FCD36" s="243"/>
      <c r="FCE36" s="243"/>
      <c r="FCF36" s="243"/>
      <c r="FCG36" s="243"/>
      <c r="FCH36" s="243"/>
      <c r="FCI36" s="243"/>
      <c r="FCJ36" s="243"/>
      <c r="FCK36" s="243"/>
      <c r="FCL36" s="243"/>
      <c r="FCM36" s="243"/>
      <c r="FCN36" s="243"/>
      <c r="FCO36" s="243"/>
      <c r="FCP36" s="243"/>
      <c r="FCQ36" s="243"/>
      <c r="FCR36" s="243"/>
      <c r="FCS36" s="243"/>
      <c r="FCT36" s="243"/>
      <c r="FCU36" s="243"/>
      <c r="FCV36" s="243"/>
      <c r="FCW36" s="243"/>
      <c r="FCX36" s="243"/>
      <c r="FCY36" s="243"/>
      <c r="FCZ36" s="243"/>
      <c r="FDA36" s="243"/>
      <c r="FDB36" s="243"/>
      <c r="FDC36" s="243"/>
      <c r="FDD36" s="243"/>
      <c r="FDE36" s="243"/>
      <c r="FDF36" s="243"/>
      <c r="FDG36" s="243"/>
      <c r="FDH36" s="243"/>
      <c r="FDI36" s="243"/>
      <c r="FDJ36" s="243"/>
      <c r="FDK36" s="243"/>
      <c r="FDL36" s="243"/>
      <c r="FDM36" s="243"/>
      <c r="FDN36" s="243"/>
      <c r="FDO36" s="243"/>
      <c r="FDP36" s="243"/>
      <c r="FDQ36" s="243"/>
      <c r="FDR36" s="243"/>
      <c r="FDS36" s="243"/>
      <c r="FDT36" s="243"/>
      <c r="FDU36" s="243"/>
      <c r="FDV36" s="243"/>
      <c r="FDW36" s="243"/>
      <c r="FDX36" s="243"/>
      <c r="FDY36" s="243"/>
      <c r="FDZ36" s="243"/>
      <c r="FEA36" s="243"/>
      <c r="FEB36" s="243"/>
      <c r="FEC36" s="243"/>
      <c r="FED36" s="243"/>
      <c r="FEE36" s="243"/>
      <c r="FEF36" s="243"/>
      <c r="FEG36" s="243"/>
      <c r="FEH36" s="243"/>
      <c r="FEI36" s="243"/>
      <c r="FEJ36" s="243"/>
      <c r="FEK36" s="243"/>
      <c r="FEL36" s="243"/>
      <c r="FEM36" s="243"/>
      <c r="FEN36" s="243"/>
      <c r="FEO36" s="243"/>
      <c r="FEP36" s="243"/>
      <c r="FEQ36" s="243"/>
      <c r="FER36" s="243"/>
      <c r="FES36" s="243"/>
      <c r="FET36" s="243"/>
      <c r="FEU36" s="243"/>
      <c r="FEV36" s="243"/>
      <c r="FEW36" s="243"/>
      <c r="FEX36" s="243"/>
      <c r="FEY36" s="243"/>
      <c r="FEZ36" s="243"/>
      <c r="FFA36" s="243"/>
      <c r="FFB36" s="243"/>
      <c r="FFC36" s="243"/>
      <c r="FFD36" s="243"/>
      <c r="FFE36" s="243"/>
      <c r="FFF36" s="243"/>
      <c r="FFG36" s="243"/>
      <c r="FFH36" s="243"/>
      <c r="FFI36" s="243"/>
      <c r="FFJ36" s="243"/>
      <c r="FFK36" s="243"/>
      <c r="FFL36" s="243"/>
      <c r="FFM36" s="243"/>
      <c r="FFN36" s="243"/>
      <c r="FFO36" s="243"/>
      <c r="FFP36" s="243"/>
      <c r="FFQ36" s="243"/>
      <c r="FFR36" s="243"/>
      <c r="FFS36" s="243"/>
      <c r="FFT36" s="243"/>
      <c r="FFU36" s="243"/>
      <c r="FFV36" s="243"/>
      <c r="FFW36" s="243"/>
      <c r="FFX36" s="243"/>
      <c r="FFY36" s="243"/>
      <c r="FFZ36" s="243"/>
      <c r="FGA36" s="243"/>
      <c r="FGB36" s="243"/>
      <c r="FGC36" s="243"/>
      <c r="FGD36" s="243"/>
      <c r="FGE36" s="243"/>
      <c r="FGF36" s="243"/>
      <c r="FGG36" s="243"/>
      <c r="FGH36" s="243"/>
      <c r="FGI36" s="243"/>
      <c r="FGJ36" s="243"/>
      <c r="FGK36" s="243"/>
      <c r="FGL36" s="243"/>
      <c r="FGM36" s="243"/>
      <c r="FGN36" s="243"/>
      <c r="FGO36" s="243"/>
      <c r="FGP36" s="243"/>
      <c r="FGQ36" s="243"/>
      <c r="FGR36" s="243"/>
      <c r="FGS36" s="243"/>
      <c r="FGT36" s="243"/>
      <c r="FGU36" s="243"/>
      <c r="FGV36" s="243"/>
      <c r="FGW36" s="243"/>
      <c r="FGX36" s="243"/>
      <c r="FGY36" s="243"/>
      <c r="FGZ36" s="243"/>
      <c r="FHA36" s="243"/>
      <c r="FHB36" s="243"/>
      <c r="FHC36" s="243"/>
      <c r="FHD36" s="243"/>
      <c r="FHE36" s="243"/>
      <c r="FHF36" s="243"/>
      <c r="FHG36" s="243"/>
      <c r="FHH36" s="243"/>
      <c r="FHI36" s="243"/>
      <c r="FHJ36" s="243"/>
      <c r="FHK36" s="243"/>
      <c r="FHL36" s="243"/>
      <c r="FHM36" s="243"/>
      <c r="FHN36" s="243"/>
      <c r="FHO36" s="243"/>
      <c r="FHP36" s="243"/>
      <c r="FHQ36" s="243"/>
      <c r="FHR36" s="243"/>
      <c r="FHS36" s="243"/>
      <c r="FHT36" s="243"/>
      <c r="FHU36" s="243"/>
      <c r="FHV36" s="243"/>
      <c r="FHW36" s="243"/>
      <c r="FHX36" s="243"/>
      <c r="FHY36" s="243"/>
      <c r="FHZ36" s="243"/>
      <c r="FIA36" s="243"/>
      <c r="FIB36" s="243"/>
      <c r="FIC36" s="243"/>
      <c r="FID36" s="243"/>
      <c r="FIE36" s="243"/>
      <c r="FIF36" s="243"/>
      <c r="FIG36" s="243"/>
      <c r="FIH36" s="243"/>
      <c r="FII36" s="243"/>
      <c r="FIJ36" s="243"/>
      <c r="FIK36" s="243"/>
      <c r="FIL36" s="243"/>
      <c r="FIM36" s="243"/>
      <c r="FIN36" s="243"/>
      <c r="FIO36" s="243"/>
      <c r="FIP36" s="243"/>
      <c r="FIQ36" s="243"/>
      <c r="FIR36" s="243"/>
      <c r="FIS36" s="243"/>
      <c r="FIT36" s="243"/>
      <c r="FIU36" s="243"/>
      <c r="FIV36" s="243"/>
      <c r="FIW36" s="243"/>
      <c r="FIX36" s="243"/>
      <c r="FIY36" s="243"/>
      <c r="FIZ36" s="243"/>
      <c r="FJA36" s="243"/>
      <c r="FJB36" s="243"/>
      <c r="FJC36" s="243"/>
      <c r="FJD36" s="243"/>
      <c r="FJE36" s="243"/>
      <c r="FJF36" s="243"/>
      <c r="FJG36" s="243"/>
      <c r="FJH36" s="243"/>
      <c r="FJI36" s="243"/>
      <c r="FJJ36" s="243"/>
      <c r="FJK36" s="243"/>
      <c r="FJL36" s="243"/>
      <c r="FJM36" s="243"/>
      <c r="FJN36" s="243"/>
      <c r="FJO36" s="243"/>
      <c r="FJP36" s="243"/>
      <c r="FJQ36" s="243"/>
      <c r="FJR36" s="243"/>
      <c r="FJS36" s="243"/>
      <c r="FJT36" s="243"/>
      <c r="FJU36" s="243"/>
      <c r="FJV36" s="243"/>
      <c r="FJW36" s="243"/>
      <c r="FJX36" s="243"/>
      <c r="FJY36" s="243"/>
      <c r="FJZ36" s="243"/>
      <c r="FKA36" s="243"/>
      <c r="FKB36" s="243"/>
      <c r="FKC36" s="243"/>
      <c r="FKD36" s="243"/>
      <c r="FKE36" s="243"/>
      <c r="FKF36" s="243"/>
      <c r="FKG36" s="243"/>
      <c r="FKH36" s="243"/>
      <c r="FKI36" s="243"/>
      <c r="FKJ36" s="243"/>
      <c r="FKK36" s="243"/>
      <c r="FKL36" s="243"/>
      <c r="FKM36" s="243"/>
      <c r="FKN36" s="243"/>
      <c r="FKO36" s="243"/>
      <c r="FKP36" s="243"/>
      <c r="FKQ36" s="243"/>
      <c r="FKR36" s="243"/>
      <c r="FKS36" s="243"/>
      <c r="FKT36" s="243"/>
      <c r="FKU36" s="243"/>
      <c r="FKV36" s="243"/>
      <c r="FKW36" s="243"/>
      <c r="FKX36" s="243"/>
      <c r="FKY36" s="243"/>
      <c r="FKZ36" s="243"/>
      <c r="FLA36" s="243"/>
      <c r="FLB36" s="243"/>
      <c r="FLC36" s="243"/>
      <c r="FLD36" s="243"/>
      <c r="FLE36" s="243"/>
      <c r="FLF36" s="243"/>
      <c r="FLG36" s="243"/>
      <c r="FLH36" s="243"/>
      <c r="FLI36" s="243"/>
      <c r="FLJ36" s="243"/>
      <c r="FLK36" s="243"/>
      <c r="FLL36" s="243"/>
      <c r="FLM36" s="243"/>
      <c r="FLN36" s="243"/>
      <c r="FLO36" s="243"/>
      <c r="FLP36" s="243"/>
      <c r="FLQ36" s="243"/>
      <c r="FLR36" s="243"/>
      <c r="FLS36" s="243"/>
      <c r="FLT36" s="243"/>
      <c r="FLU36" s="243"/>
      <c r="FLV36" s="243"/>
      <c r="FLW36" s="243"/>
      <c r="FLX36" s="243"/>
      <c r="FLY36" s="243"/>
      <c r="FLZ36" s="243"/>
      <c r="FMA36" s="243"/>
      <c r="FMB36" s="243"/>
      <c r="FMC36" s="243"/>
      <c r="FMD36" s="243"/>
      <c r="FME36" s="243"/>
      <c r="FMF36" s="243"/>
      <c r="FMG36" s="243"/>
      <c r="FMH36" s="243"/>
      <c r="FMI36" s="243"/>
      <c r="FMJ36" s="243"/>
      <c r="FMK36" s="243"/>
      <c r="FML36" s="243"/>
      <c r="FMM36" s="243"/>
      <c r="FMN36" s="243"/>
      <c r="FMO36" s="243"/>
      <c r="FMP36" s="243"/>
      <c r="FMQ36" s="243"/>
      <c r="FMR36" s="243"/>
      <c r="FMS36" s="243"/>
      <c r="FMT36" s="243"/>
      <c r="FMU36" s="243"/>
      <c r="FMV36" s="243"/>
      <c r="FMW36" s="243"/>
      <c r="FMX36" s="243"/>
      <c r="FMY36" s="243"/>
      <c r="FMZ36" s="243"/>
      <c r="FNA36" s="243"/>
      <c r="FNB36" s="243"/>
      <c r="FNC36" s="243"/>
      <c r="FND36" s="243"/>
      <c r="FNE36" s="243"/>
      <c r="FNF36" s="243"/>
      <c r="FNG36" s="243"/>
      <c r="FNH36" s="243"/>
      <c r="FNI36" s="243"/>
      <c r="FNJ36" s="243"/>
      <c r="FNK36" s="243"/>
      <c r="FNL36" s="243"/>
      <c r="FNM36" s="243"/>
      <c r="FNN36" s="243"/>
      <c r="FNO36" s="243"/>
      <c r="FNP36" s="243"/>
      <c r="FNQ36" s="243"/>
      <c r="FNR36" s="243"/>
      <c r="FNS36" s="243"/>
      <c r="FNT36" s="243"/>
      <c r="FNU36" s="243"/>
      <c r="FNV36" s="243"/>
      <c r="FNW36" s="243"/>
      <c r="FNX36" s="243"/>
      <c r="FNY36" s="243"/>
      <c r="FNZ36" s="243"/>
      <c r="FOA36" s="243"/>
      <c r="FOB36" s="243"/>
      <c r="FOC36" s="243"/>
      <c r="FOD36" s="243"/>
      <c r="FOE36" s="243"/>
      <c r="FOF36" s="243"/>
      <c r="FOG36" s="243"/>
      <c r="FOH36" s="243"/>
      <c r="FOI36" s="243"/>
      <c r="FOJ36" s="243"/>
      <c r="FOK36" s="243"/>
      <c r="FOL36" s="243"/>
      <c r="FOM36" s="243"/>
      <c r="FON36" s="243"/>
      <c r="FOO36" s="243"/>
      <c r="FOP36" s="243"/>
      <c r="FOQ36" s="243"/>
      <c r="FOR36" s="243"/>
      <c r="FOS36" s="243"/>
      <c r="FOT36" s="243"/>
      <c r="FOU36" s="243"/>
      <c r="FOV36" s="243"/>
      <c r="FOW36" s="243"/>
      <c r="FOX36" s="243"/>
      <c r="FOY36" s="243"/>
      <c r="FOZ36" s="243"/>
      <c r="FPA36" s="243"/>
      <c r="FPB36" s="243"/>
      <c r="FPC36" s="243"/>
      <c r="FPD36" s="243"/>
      <c r="FPE36" s="243"/>
      <c r="FPF36" s="243"/>
      <c r="FPG36" s="243"/>
      <c r="FPH36" s="243"/>
      <c r="FPI36" s="243"/>
      <c r="FPJ36" s="243"/>
      <c r="FPK36" s="243"/>
      <c r="FPL36" s="243"/>
      <c r="FPM36" s="243"/>
      <c r="FPN36" s="243"/>
      <c r="FPO36" s="243"/>
      <c r="FPP36" s="243"/>
      <c r="FPQ36" s="243"/>
      <c r="FPR36" s="243"/>
      <c r="FPS36" s="243"/>
      <c r="FPT36" s="243"/>
      <c r="FPU36" s="243"/>
      <c r="FPV36" s="243"/>
      <c r="FPW36" s="243"/>
      <c r="FPX36" s="243"/>
      <c r="FPY36" s="243"/>
      <c r="FPZ36" s="243"/>
      <c r="FQA36" s="243"/>
      <c r="FQB36" s="243"/>
      <c r="FQC36" s="243"/>
      <c r="FQD36" s="243"/>
      <c r="FQE36" s="243"/>
      <c r="FQF36" s="243"/>
      <c r="FQG36" s="243"/>
      <c r="FQH36" s="243"/>
      <c r="FQI36" s="243"/>
      <c r="FQJ36" s="243"/>
      <c r="FQK36" s="243"/>
      <c r="FQL36" s="243"/>
      <c r="FQM36" s="243"/>
      <c r="FQN36" s="243"/>
      <c r="FQO36" s="243"/>
      <c r="FQP36" s="243"/>
      <c r="FQQ36" s="243"/>
      <c r="FQR36" s="243"/>
      <c r="FQS36" s="243"/>
      <c r="FQT36" s="243"/>
      <c r="FQU36" s="243"/>
      <c r="FQV36" s="243"/>
      <c r="FQW36" s="243"/>
      <c r="FQX36" s="243"/>
      <c r="FQY36" s="243"/>
      <c r="FQZ36" s="243"/>
      <c r="FRA36" s="243"/>
      <c r="FRB36" s="243"/>
      <c r="FRC36" s="243"/>
      <c r="FRD36" s="243"/>
      <c r="FRE36" s="243"/>
      <c r="FRF36" s="243"/>
      <c r="FRG36" s="243"/>
      <c r="FRH36" s="243"/>
      <c r="FRI36" s="243"/>
      <c r="FRJ36" s="243"/>
      <c r="FRK36" s="243"/>
      <c r="FRL36" s="243"/>
      <c r="FRM36" s="243"/>
      <c r="FRN36" s="243"/>
      <c r="FRO36" s="243"/>
      <c r="FRP36" s="243"/>
      <c r="FRQ36" s="243"/>
      <c r="FRR36" s="243"/>
      <c r="FRS36" s="243"/>
      <c r="FRT36" s="243"/>
      <c r="FRU36" s="243"/>
      <c r="FRV36" s="243"/>
      <c r="FRW36" s="243"/>
      <c r="FRX36" s="243"/>
      <c r="FRY36" s="243"/>
      <c r="FRZ36" s="243"/>
      <c r="FSA36" s="243"/>
      <c r="FSB36" s="243"/>
      <c r="FSC36" s="243"/>
      <c r="FSD36" s="243"/>
      <c r="FSE36" s="243"/>
      <c r="FSF36" s="243"/>
      <c r="FSG36" s="243"/>
      <c r="FSH36" s="243"/>
      <c r="FSI36" s="243"/>
      <c r="FSJ36" s="243"/>
      <c r="FSK36" s="243"/>
      <c r="FSL36" s="243"/>
      <c r="FSM36" s="243"/>
      <c r="FSN36" s="243"/>
      <c r="FSO36" s="243"/>
      <c r="FSP36" s="243"/>
      <c r="FSQ36" s="243"/>
      <c r="FSR36" s="243"/>
      <c r="FSS36" s="243"/>
      <c r="FST36" s="243"/>
      <c r="FSU36" s="243"/>
      <c r="FSV36" s="243"/>
      <c r="FSW36" s="243"/>
      <c r="FSX36" s="243"/>
      <c r="FSY36" s="243"/>
      <c r="FSZ36" s="243"/>
      <c r="FTA36" s="243"/>
      <c r="FTB36" s="243"/>
      <c r="FTC36" s="243"/>
      <c r="FTD36" s="243"/>
      <c r="FTE36" s="243"/>
      <c r="FTF36" s="243"/>
      <c r="FTG36" s="243"/>
      <c r="FTH36" s="243"/>
      <c r="FTI36" s="243"/>
      <c r="FTJ36" s="243"/>
      <c r="FTK36" s="243"/>
      <c r="FTL36" s="243"/>
      <c r="FTM36" s="243"/>
      <c r="FTN36" s="243"/>
      <c r="FTO36" s="243"/>
      <c r="FTP36" s="243"/>
      <c r="FTQ36" s="243"/>
      <c r="FTR36" s="243"/>
      <c r="FTS36" s="243"/>
      <c r="FTT36" s="243"/>
      <c r="FTU36" s="243"/>
      <c r="FTV36" s="243"/>
      <c r="FTW36" s="243"/>
      <c r="FTX36" s="243"/>
      <c r="FTY36" s="243"/>
      <c r="FTZ36" s="243"/>
      <c r="FUA36" s="243"/>
      <c r="FUB36" s="243"/>
      <c r="FUC36" s="243"/>
      <c r="FUD36" s="243"/>
      <c r="FUE36" s="243"/>
      <c r="FUF36" s="243"/>
      <c r="FUG36" s="243"/>
      <c r="FUH36" s="243"/>
      <c r="FUI36" s="243"/>
      <c r="FUJ36" s="243"/>
      <c r="FUK36" s="243"/>
      <c r="FUL36" s="243"/>
      <c r="FUM36" s="243"/>
      <c r="FUN36" s="243"/>
      <c r="FUO36" s="243"/>
      <c r="FUP36" s="243"/>
      <c r="FUQ36" s="243"/>
      <c r="FUR36" s="243"/>
      <c r="FUS36" s="243"/>
      <c r="FUT36" s="243"/>
      <c r="FUU36" s="243"/>
      <c r="FUV36" s="243"/>
      <c r="FUW36" s="243"/>
      <c r="FUX36" s="243"/>
      <c r="FUY36" s="243"/>
      <c r="FUZ36" s="243"/>
      <c r="FVA36" s="243"/>
      <c r="FVB36" s="243"/>
      <c r="FVC36" s="243"/>
      <c r="FVD36" s="243"/>
      <c r="FVE36" s="243"/>
      <c r="FVF36" s="243"/>
      <c r="FVG36" s="243"/>
      <c r="FVH36" s="243"/>
      <c r="FVI36" s="243"/>
      <c r="FVJ36" s="243"/>
      <c r="FVK36" s="243"/>
      <c r="FVL36" s="243"/>
      <c r="FVM36" s="243"/>
      <c r="FVN36" s="243"/>
      <c r="FVO36" s="243"/>
      <c r="FVP36" s="243"/>
      <c r="FVQ36" s="243"/>
      <c r="FVR36" s="243"/>
      <c r="FVS36" s="243"/>
      <c r="FVT36" s="243"/>
      <c r="FVU36" s="243"/>
      <c r="FVV36" s="243"/>
      <c r="FVW36" s="243"/>
      <c r="FVX36" s="243"/>
      <c r="FVY36" s="243"/>
      <c r="FVZ36" s="243"/>
      <c r="FWA36" s="243"/>
      <c r="FWB36" s="243"/>
      <c r="FWC36" s="243"/>
      <c r="FWD36" s="243"/>
      <c r="FWE36" s="243"/>
      <c r="FWF36" s="243"/>
      <c r="FWG36" s="243"/>
      <c r="FWH36" s="243"/>
      <c r="FWI36" s="243"/>
      <c r="FWJ36" s="243"/>
      <c r="FWK36" s="243"/>
      <c r="FWL36" s="243"/>
      <c r="FWM36" s="243"/>
      <c r="FWN36" s="243"/>
      <c r="FWO36" s="243"/>
      <c r="FWP36" s="243"/>
      <c r="FWQ36" s="243"/>
      <c r="FWR36" s="243"/>
      <c r="FWS36" s="243"/>
      <c r="FWT36" s="243"/>
      <c r="FWU36" s="243"/>
      <c r="FWV36" s="243"/>
      <c r="FWW36" s="243"/>
      <c r="FWX36" s="243"/>
      <c r="FWY36" s="243"/>
      <c r="FWZ36" s="243"/>
      <c r="FXA36" s="243"/>
      <c r="FXB36" s="243"/>
      <c r="FXC36" s="243"/>
      <c r="FXD36" s="243"/>
      <c r="FXE36" s="243"/>
      <c r="FXF36" s="243"/>
      <c r="FXG36" s="243"/>
      <c r="FXH36" s="243"/>
      <c r="FXI36" s="243"/>
      <c r="FXJ36" s="243"/>
      <c r="FXK36" s="243"/>
      <c r="FXL36" s="243"/>
      <c r="FXM36" s="243"/>
      <c r="FXN36" s="243"/>
      <c r="FXO36" s="243"/>
      <c r="FXP36" s="243"/>
      <c r="FXQ36" s="243"/>
      <c r="FXR36" s="243"/>
      <c r="FXS36" s="243"/>
      <c r="FXT36" s="243"/>
      <c r="FXU36" s="243"/>
      <c r="FXV36" s="243"/>
      <c r="FXW36" s="243"/>
      <c r="FXX36" s="243"/>
      <c r="FXY36" s="243"/>
      <c r="FXZ36" s="243"/>
      <c r="FYA36" s="243"/>
      <c r="FYB36" s="243"/>
      <c r="FYC36" s="243"/>
      <c r="FYD36" s="243"/>
      <c r="FYE36" s="243"/>
      <c r="FYF36" s="243"/>
      <c r="FYG36" s="243"/>
      <c r="FYH36" s="243"/>
      <c r="FYI36" s="243"/>
      <c r="FYJ36" s="243"/>
      <c r="FYK36" s="243"/>
      <c r="FYL36" s="243"/>
      <c r="FYM36" s="243"/>
      <c r="FYN36" s="243"/>
      <c r="FYO36" s="243"/>
      <c r="FYP36" s="243"/>
      <c r="FYQ36" s="243"/>
      <c r="FYR36" s="243"/>
      <c r="FYS36" s="243"/>
      <c r="FYT36" s="243"/>
      <c r="FYU36" s="243"/>
      <c r="FYV36" s="243"/>
      <c r="FYW36" s="243"/>
      <c r="FYX36" s="243"/>
      <c r="FYY36" s="243"/>
      <c r="FYZ36" s="243"/>
      <c r="FZA36" s="243"/>
      <c r="FZB36" s="243"/>
      <c r="FZC36" s="243"/>
      <c r="FZD36" s="243"/>
      <c r="FZE36" s="243"/>
      <c r="FZF36" s="243"/>
      <c r="FZG36" s="243"/>
      <c r="FZH36" s="243"/>
      <c r="FZI36" s="243"/>
      <c r="FZJ36" s="243"/>
      <c r="FZK36" s="243"/>
      <c r="FZL36" s="243"/>
      <c r="FZM36" s="243"/>
      <c r="FZN36" s="243"/>
      <c r="FZO36" s="243"/>
      <c r="FZP36" s="243"/>
      <c r="FZQ36" s="243"/>
      <c r="FZR36" s="243"/>
      <c r="FZS36" s="243"/>
      <c r="FZT36" s="243"/>
      <c r="FZU36" s="243"/>
      <c r="FZV36" s="243"/>
      <c r="FZW36" s="243"/>
      <c r="FZX36" s="243"/>
      <c r="FZY36" s="243"/>
      <c r="FZZ36" s="243"/>
      <c r="GAA36" s="243"/>
      <c r="GAB36" s="243"/>
      <c r="GAC36" s="243"/>
      <c r="GAD36" s="243"/>
      <c r="GAE36" s="243"/>
      <c r="GAF36" s="243"/>
      <c r="GAG36" s="243"/>
      <c r="GAH36" s="243"/>
      <c r="GAI36" s="243"/>
      <c r="GAJ36" s="243"/>
      <c r="GAK36" s="243"/>
      <c r="GAL36" s="243"/>
      <c r="GAM36" s="243"/>
      <c r="GAN36" s="243"/>
      <c r="GAO36" s="243"/>
      <c r="GAP36" s="243"/>
      <c r="GAQ36" s="243"/>
      <c r="GAR36" s="243"/>
      <c r="GAS36" s="243"/>
      <c r="GAT36" s="243"/>
      <c r="GAU36" s="243"/>
      <c r="GAV36" s="243"/>
      <c r="GAW36" s="243"/>
      <c r="GAX36" s="243"/>
      <c r="GAY36" s="243"/>
      <c r="GAZ36" s="243"/>
      <c r="GBA36" s="243"/>
      <c r="GBB36" s="243"/>
      <c r="GBC36" s="243"/>
      <c r="GBD36" s="243"/>
      <c r="GBE36" s="243"/>
      <c r="GBF36" s="243"/>
      <c r="GBG36" s="243"/>
      <c r="GBH36" s="243"/>
      <c r="GBI36" s="243"/>
      <c r="GBJ36" s="243"/>
      <c r="GBK36" s="243"/>
      <c r="GBL36" s="243"/>
      <c r="GBM36" s="243"/>
      <c r="GBN36" s="243"/>
      <c r="GBO36" s="243"/>
      <c r="GBP36" s="243"/>
      <c r="GBQ36" s="243"/>
      <c r="GBR36" s="243"/>
      <c r="GBS36" s="243"/>
      <c r="GBT36" s="243"/>
      <c r="GBU36" s="243"/>
      <c r="GBV36" s="243"/>
      <c r="GBW36" s="243"/>
      <c r="GBX36" s="243"/>
      <c r="GBY36" s="243"/>
      <c r="GBZ36" s="243"/>
      <c r="GCA36" s="243"/>
      <c r="GCB36" s="243"/>
      <c r="GCC36" s="243"/>
      <c r="GCD36" s="243"/>
      <c r="GCE36" s="243"/>
      <c r="GCF36" s="243"/>
      <c r="GCG36" s="243"/>
      <c r="GCH36" s="243"/>
      <c r="GCI36" s="243"/>
      <c r="GCJ36" s="243"/>
      <c r="GCK36" s="243"/>
      <c r="GCL36" s="243"/>
      <c r="GCM36" s="243"/>
      <c r="GCN36" s="243"/>
      <c r="GCO36" s="243"/>
      <c r="GCP36" s="243"/>
      <c r="GCQ36" s="243"/>
      <c r="GCR36" s="243"/>
      <c r="GCS36" s="243"/>
      <c r="GCT36" s="243"/>
      <c r="GCU36" s="243"/>
      <c r="GCV36" s="243"/>
      <c r="GCW36" s="243"/>
      <c r="GCX36" s="243"/>
      <c r="GCY36" s="243"/>
      <c r="GCZ36" s="243"/>
      <c r="GDA36" s="243"/>
      <c r="GDB36" s="243"/>
      <c r="GDC36" s="243"/>
      <c r="GDD36" s="243"/>
      <c r="GDE36" s="243"/>
      <c r="GDF36" s="243"/>
      <c r="GDG36" s="243"/>
      <c r="GDH36" s="243"/>
      <c r="GDI36" s="243"/>
      <c r="GDJ36" s="243"/>
      <c r="GDK36" s="243"/>
      <c r="GDL36" s="243"/>
      <c r="GDM36" s="243"/>
      <c r="GDN36" s="243"/>
      <c r="GDO36" s="243"/>
      <c r="GDP36" s="243"/>
      <c r="GDQ36" s="243"/>
      <c r="GDR36" s="243"/>
      <c r="GDS36" s="243"/>
      <c r="GDT36" s="243"/>
      <c r="GDU36" s="243"/>
      <c r="GDV36" s="243"/>
      <c r="GDW36" s="243"/>
      <c r="GDX36" s="243"/>
      <c r="GDY36" s="243"/>
      <c r="GDZ36" s="243"/>
      <c r="GEA36" s="243"/>
      <c r="GEB36" s="243"/>
      <c r="GEC36" s="243"/>
      <c r="GED36" s="243"/>
      <c r="GEE36" s="243"/>
      <c r="GEF36" s="243"/>
      <c r="GEG36" s="243"/>
      <c r="GEH36" s="243"/>
      <c r="GEI36" s="243"/>
      <c r="GEJ36" s="243"/>
      <c r="GEK36" s="243"/>
      <c r="GEL36" s="243"/>
      <c r="GEM36" s="243"/>
      <c r="GEN36" s="243"/>
      <c r="GEO36" s="243"/>
      <c r="GEP36" s="243"/>
      <c r="GEQ36" s="243"/>
      <c r="GER36" s="243"/>
      <c r="GES36" s="243"/>
      <c r="GET36" s="243"/>
      <c r="GEU36" s="243"/>
      <c r="GEV36" s="243"/>
      <c r="GEW36" s="243"/>
      <c r="GEX36" s="243"/>
      <c r="GEY36" s="243"/>
      <c r="GEZ36" s="243"/>
      <c r="GFA36" s="243"/>
      <c r="GFB36" s="243"/>
      <c r="GFC36" s="243"/>
      <c r="GFD36" s="243"/>
      <c r="GFE36" s="243"/>
      <c r="GFF36" s="243"/>
      <c r="GFG36" s="243"/>
      <c r="GFH36" s="243"/>
      <c r="GFI36" s="243"/>
      <c r="GFJ36" s="243"/>
      <c r="GFK36" s="243"/>
      <c r="GFL36" s="243"/>
      <c r="GFM36" s="243"/>
      <c r="GFN36" s="243"/>
      <c r="GFO36" s="243"/>
      <c r="GFP36" s="243"/>
      <c r="GFQ36" s="243"/>
      <c r="GFR36" s="243"/>
      <c r="GFS36" s="243"/>
      <c r="GFT36" s="243"/>
      <c r="GFU36" s="243"/>
      <c r="GFV36" s="243"/>
      <c r="GFW36" s="243"/>
      <c r="GFX36" s="243"/>
      <c r="GFY36" s="243"/>
      <c r="GFZ36" s="243"/>
      <c r="GGA36" s="243"/>
      <c r="GGB36" s="243"/>
      <c r="GGC36" s="243"/>
      <c r="GGD36" s="243"/>
      <c r="GGE36" s="243"/>
      <c r="GGF36" s="243"/>
      <c r="GGG36" s="243"/>
      <c r="GGH36" s="243"/>
      <c r="GGI36" s="243"/>
      <c r="GGJ36" s="243"/>
      <c r="GGK36" s="243"/>
      <c r="GGL36" s="243"/>
      <c r="GGM36" s="243"/>
      <c r="GGN36" s="243"/>
      <c r="GGO36" s="243"/>
      <c r="GGP36" s="243"/>
      <c r="GGQ36" s="243"/>
      <c r="GGR36" s="243"/>
      <c r="GGS36" s="243"/>
      <c r="GGT36" s="243"/>
      <c r="GGU36" s="243"/>
      <c r="GGV36" s="243"/>
      <c r="GGW36" s="243"/>
      <c r="GGX36" s="243"/>
      <c r="GGY36" s="243"/>
      <c r="GGZ36" s="243"/>
      <c r="GHA36" s="243"/>
      <c r="GHB36" s="243"/>
      <c r="GHC36" s="243"/>
      <c r="GHD36" s="243"/>
      <c r="GHE36" s="243"/>
      <c r="GHF36" s="243"/>
      <c r="GHG36" s="243"/>
      <c r="GHH36" s="243"/>
      <c r="GHI36" s="243"/>
      <c r="GHJ36" s="243"/>
      <c r="GHK36" s="243"/>
      <c r="GHL36" s="243"/>
      <c r="GHM36" s="243"/>
      <c r="GHN36" s="243"/>
      <c r="GHO36" s="243"/>
      <c r="GHP36" s="243"/>
      <c r="GHQ36" s="243"/>
      <c r="GHR36" s="243"/>
      <c r="GHS36" s="243"/>
      <c r="GHT36" s="243"/>
      <c r="GHU36" s="243"/>
      <c r="GHV36" s="243"/>
      <c r="GHW36" s="243"/>
      <c r="GHX36" s="243"/>
      <c r="GHY36" s="243"/>
      <c r="GHZ36" s="243"/>
      <c r="GIA36" s="243"/>
      <c r="GIB36" s="243"/>
      <c r="GIC36" s="243"/>
      <c r="GID36" s="243"/>
      <c r="GIE36" s="243"/>
      <c r="GIF36" s="243"/>
      <c r="GIG36" s="243"/>
      <c r="GIH36" s="243"/>
      <c r="GII36" s="243"/>
      <c r="GIJ36" s="243"/>
      <c r="GIK36" s="243"/>
      <c r="GIL36" s="243"/>
      <c r="GIM36" s="243"/>
      <c r="GIN36" s="243"/>
      <c r="GIO36" s="243"/>
      <c r="GIP36" s="243"/>
      <c r="GIQ36" s="243"/>
      <c r="GIR36" s="243"/>
      <c r="GIS36" s="243"/>
      <c r="GIT36" s="243"/>
      <c r="GIU36" s="243"/>
      <c r="GIV36" s="243"/>
      <c r="GIW36" s="243"/>
      <c r="GIX36" s="243"/>
      <c r="GIY36" s="243"/>
      <c r="GIZ36" s="243"/>
      <c r="GJA36" s="243"/>
      <c r="GJB36" s="243"/>
      <c r="GJC36" s="243"/>
      <c r="GJD36" s="243"/>
      <c r="GJE36" s="243"/>
      <c r="GJF36" s="243"/>
      <c r="GJG36" s="243"/>
      <c r="GJH36" s="243"/>
      <c r="GJI36" s="243"/>
      <c r="GJJ36" s="243"/>
      <c r="GJK36" s="243"/>
      <c r="GJL36" s="243"/>
      <c r="GJM36" s="243"/>
      <c r="GJN36" s="243"/>
      <c r="GJO36" s="243"/>
      <c r="GJP36" s="243"/>
      <c r="GJQ36" s="243"/>
      <c r="GJR36" s="243"/>
      <c r="GJS36" s="243"/>
      <c r="GJT36" s="243"/>
      <c r="GJU36" s="243"/>
      <c r="GJV36" s="243"/>
      <c r="GJW36" s="243"/>
      <c r="GJX36" s="243"/>
      <c r="GJY36" s="243"/>
      <c r="GJZ36" s="243"/>
      <c r="GKA36" s="243"/>
      <c r="GKB36" s="243"/>
      <c r="GKC36" s="243"/>
      <c r="GKD36" s="243"/>
      <c r="GKE36" s="243"/>
      <c r="GKF36" s="243"/>
      <c r="GKG36" s="243"/>
      <c r="GKH36" s="243"/>
      <c r="GKI36" s="243"/>
      <c r="GKJ36" s="243"/>
      <c r="GKK36" s="243"/>
      <c r="GKL36" s="243"/>
      <c r="GKM36" s="243"/>
      <c r="GKN36" s="243"/>
      <c r="GKO36" s="243"/>
      <c r="GKP36" s="243"/>
      <c r="GKQ36" s="243"/>
      <c r="GKR36" s="243"/>
      <c r="GKS36" s="243"/>
      <c r="GKT36" s="243"/>
      <c r="GKU36" s="243"/>
      <c r="GKV36" s="243"/>
      <c r="GKW36" s="243"/>
      <c r="GKX36" s="243"/>
      <c r="GKY36" s="243"/>
      <c r="GKZ36" s="243"/>
      <c r="GLA36" s="243"/>
      <c r="GLB36" s="243"/>
      <c r="GLC36" s="243"/>
      <c r="GLD36" s="243"/>
      <c r="GLE36" s="243"/>
      <c r="GLF36" s="243"/>
      <c r="GLG36" s="243"/>
      <c r="GLH36" s="243"/>
      <c r="GLI36" s="243"/>
      <c r="GLJ36" s="243"/>
      <c r="GLK36" s="243"/>
      <c r="GLL36" s="243"/>
      <c r="GLM36" s="243"/>
      <c r="GLN36" s="243"/>
      <c r="GLO36" s="243"/>
      <c r="GLP36" s="243"/>
      <c r="GLQ36" s="243"/>
      <c r="GLR36" s="243"/>
      <c r="GLS36" s="243"/>
      <c r="GLT36" s="243"/>
      <c r="GLU36" s="243"/>
      <c r="GLV36" s="243"/>
      <c r="GLW36" s="243"/>
      <c r="GLX36" s="243"/>
      <c r="GLY36" s="243"/>
      <c r="GLZ36" s="243"/>
      <c r="GMA36" s="243"/>
      <c r="GMB36" s="243"/>
      <c r="GMC36" s="243"/>
      <c r="GMD36" s="243"/>
      <c r="GME36" s="243"/>
      <c r="GMF36" s="243"/>
      <c r="GMG36" s="243"/>
      <c r="GMH36" s="243"/>
      <c r="GMI36" s="243"/>
      <c r="GMJ36" s="243"/>
      <c r="GMK36" s="243"/>
      <c r="GML36" s="243"/>
      <c r="GMM36" s="243"/>
      <c r="GMN36" s="243"/>
      <c r="GMO36" s="243"/>
      <c r="GMP36" s="243"/>
      <c r="GMQ36" s="243"/>
      <c r="GMR36" s="243"/>
      <c r="GMS36" s="243"/>
      <c r="GMT36" s="243"/>
      <c r="GMU36" s="243"/>
      <c r="GMV36" s="243"/>
      <c r="GMW36" s="243"/>
      <c r="GMX36" s="243"/>
      <c r="GMY36" s="243"/>
      <c r="GMZ36" s="243"/>
      <c r="GNA36" s="243"/>
      <c r="GNB36" s="243"/>
      <c r="GNC36" s="243"/>
      <c r="GND36" s="243"/>
      <c r="GNE36" s="243"/>
      <c r="GNF36" s="243"/>
      <c r="GNG36" s="243"/>
      <c r="GNH36" s="243"/>
      <c r="GNI36" s="243"/>
      <c r="GNJ36" s="243"/>
      <c r="GNK36" s="243"/>
      <c r="GNL36" s="243"/>
      <c r="GNM36" s="243"/>
      <c r="GNN36" s="243"/>
      <c r="GNO36" s="243"/>
      <c r="GNP36" s="243"/>
      <c r="GNQ36" s="243"/>
      <c r="GNR36" s="243"/>
      <c r="GNS36" s="243"/>
      <c r="GNT36" s="243"/>
      <c r="GNU36" s="243"/>
      <c r="GNV36" s="243"/>
      <c r="GNW36" s="243"/>
      <c r="GNX36" s="243"/>
      <c r="GNY36" s="243"/>
      <c r="GNZ36" s="243"/>
      <c r="GOA36" s="243"/>
      <c r="GOB36" s="243"/>
      <c r="GOC36" s="243"/>
      <c r="GOD36" s="243"/>
      <c r="GOE36" s="243"/>
      <c r="GOF36" s="243"/>
      <c r="GOG36" s="243"/>
      <c r="GOH36" s="243"/>
      <c r="GOI36" s="243"/>
      <c r="GOJ36" s="243"/>
      <c r="GOK36" s="243"/>
      <c r="GOL36" s="243"/>
      <c r="GOM36" s="243"/>
      <c r="GON36" s="243"/>
      <c r="GOO36" s="243"/>
      <c r="GOP36" s="243"/>
      <c r="GOQ36" s="243"/>
      <c r="GOR36" s="243"/>
      <c r="GOS36" s="243"/>
      <c r="GOT36" s="243"/>
      <c r="GOU36" s="243"/>
      <c r="GOV36" s="243"/>
      <c r="GOW36" s="243"/>
      <c r="GOX36" s="243"/>
      <c r="GOY36" s="243"/>
      <c r="GOZ36" s="243"/>
      <c r="GPA36" s="243"/>
      <c r="GPB36" s="243"/>
      <c r="GPC36" s="243"/>
      <c r="GPD36" s="243"/>
      <c r="GPE36" s="243"/>
      <c r="GPF36" s="243"/>
      <c r="GPG36" s="243"/>
      <c r="GPH36" s="243"/>
      <c r="GPI36" s="243"/>
      <c r="GPJ36" s="243"/>
      <c r="GPK36" s="243"/>
      <c r="GPL36" s="243"/>
      <c r="GPM36" s="243"/>
      <c r="GPN36" s="243"/>
      <c r="GPO36" s="243"/>
      <c r="GPP36" s="243"/>
      <c r="GPQ36" s="243"/>
      <c r="GPR36" s="243"/>
      <c r="GPS36" s="243"/>
      <c r="GPT36" s="243"/>
      <c r="GPU36" s="243"/>
      <c r="GPV36" s="243"/>
      <c r="GPW36" s="243"/>
      <c r="GPX36" s="243"/>
      <c r="GPY36" s="243"/>
      <c r="GPZ36" s="243"/>
      <c r="GQA36" s="243"/>
      <c r="GQB36" s="243"/>
      <c r="GQC36" s="243"/>
      <c r="GQD36" s="243"/>
      <c r="GQE36" s="243"/>
      <c r="GQF36" s="243"/>
      <c r="GQG36" s="243"/>
      <c r="GQH36" s="243"/>
      <c r="GQI36" s="243"/>
      <c r="GQJ36" s="243"/>
      <c r="GQK36" s="243"/>
      <c r="GQL36" s="243"/>
      <c r="GQM36" s="243"/>
      <c r="GQN36" s="243"/>
      <c r="GQO36" s="243"/>
      <c r="GQP36" s="243"/>
      <c r="GQQ36" s="243"/>
      <c r="GQR36" s="243"/>
      <c r="GQS36" s="243"/>
      <c r="GQT36" s="243"/>
      <c r="GQU36" s="243"/>
      <c r="GQV36" s="243"/>
      <c r="GQW36" s="243"/>
      <c r="GQX36" s="243"/>
      <c r="GQY36" s="243"/>
      <c r="GQZ36" s="243"/>
      <c r="GRA36" s="243"/>
      <c r="GRB36" s="243"/>
      <c r="GRC36" s="243"/>
      <c r="GRD36" s="243"/>
      <c r="GRE36" s="243"/>
      <c r="GRF36" s="243"/>
      <c r="GRG36" s="243"/>
      <c r="GRH36" s="243"/>
      <c r="GRI36" s="243"/>
      <c r="GRJ36" s="243"/>
      <c r="GRK36" s="243"/>
      <c r="GRL36" s="243"/>
      <c r="GRM36" s="243"/>
      <c r="GRN36" s="243"/>
      <c r="GRO36" s="243"/>
      <c r="GRP36" s="243"/>
      <c r="GRQ36" s="243"/>
      <c r="GRR36" s="243"/>
      <c r="GRS36" s="243"/>
      <c r="GRT36" s="243"/>
      <c r="GRU36" s="243"/>
      <c r="GRV36" s="243"/>
      <c r="GRW36" s="243"/>
      <c r="GRX36" s="243"/>
      <c r="GRY36" s="243"/>
      <c r="GRZ36" s="243"/>
      <c r="GSA36" s="243"/>
      <c r="GSB36" s="243"/>
      <c r="GSC36" s="243"/>
      <c r="GSD36" s="243"/>
      <c r="GSE36" s="243"/>
      <c r="GSF36" s="243"/>
      <c r="GSG36" s="243"/>
      <c r="GSH36" s="243"/>
      <c r="GSI36" s="243"/>
      <c r="GSJ36" s="243"/>
      <c r="GSK36" s="243"/>
      <c r="GSL36" s="243"/>
      <c r="GSM36" s="243"/>
      <c r="GSN36" s="243"/>
      <c r="GSO36" s="243"/>
      <c r="GSP36" s="243"/>
      <c r="GSQ36" s="243"/>
      <c r="GSR36" s="243"/>
      <c r="GSS36" s="243"/>
      <c r="GST36" s="243"/>
      <c r="GSU36" s="243"/>
      <c r="GSV36" s="243"/>
      <c r="GSW36" s="243"/>
      <c r="GSX36" s="243"/>
      <c r="GSY36" s="243"/>
      <c r="GSZ36" s="243"/>
      <c r="GTA36" s="243"/>
      <c r="GTB36" s="243"/>
      <c r="GTC36" s="243"/>
      <c r="GTD36" s="243"/>
      <c r="GTE36" s="243"/>
      <c r="GTF36" s="243"/>
      <c r="GTG36" s="243"/>
      <c r="GTH36" s="243"/>
      <c r="GTI36" s="243"/>
      <c r="GTJ36" s="243"/>
      <c r="GTK36" s="243"/>
      <c r="GTL36" s="243"/>
      <c r="GTM36" s="243"/>
      <c r="GTN36" s="243"/>
      <c r="GTO36" s="243"/>
      <c r="GTP36" s="243"/>
      <c r="GTQ36" s="243"/>
      <c r="GTR36" s="243"/>
      <c r="GTS36" s="243"/>
      <c r="GTT36" s="243"/>
      <c r="GTU36" s="243"/>
      <c r="GTV36" s="243"/>
      <c r="GTW36" s="243"/>
      <c r="GTX36" s="243"/>
      <c r="GTY36" s="243"/>
      <c r="GTZ36" s="243"/>
      <c r="GUA36" s="243"/>
      <c r="GUB36" s="243"/>
      <c r="GUC36" s="243"/>
      <c r="GUD36" s="243"/>
      <c r="GUE36" s="243"/>
      <c r="GUF36" s="243"/>
      <c r="GUG36" s="243"/>
      <c r="GUH36" s="243"/>
      <c r="GUI36" s="243"/>
      <c r="GUJ36" s="243"/>
      <c r="GUK36" s="243"/>
      <c r="GUL36" s="243"/>
      <c r="GUM36" s="243"/>
      <c r="GUN36" s="243"/>
      <c r="GUO36" s="243"/>
      <c r="GUP36" s="243"/>
      <c r="GUQ36" s="243"/>
      <c r="GUR36" s="243"/>
      <c r="GUS36" s="243"/>
      <c r="GUT36" s="243"/>
      <c r="GUU36" s="243"/>
      <c r="GUV36" s="243"/>
      <c r="GUW36" s="243"/>
      <c r="GUX36" s="243"/>
      <c r="GUY36" s="243"/>
      <c r="GUZ36" s="243"/>
      <c r="GVA36" s="243"/>
      <c r="GVB36" s="243"/>
      <c r="GVC36" s="243"/>
      <c r="GVD36" s="243"/>
      <c r="GVE36" s="243"/>
      <c r="GVF36" s="243"/>
      <c r="GVG36" s="243"/>
      <c r="GVH36" s="243"/>
      <c r="GVI36" s="243"/>
      <c r="GVJ36" s="243"/>
      <c r="GVK36" s="243"/>
      <c r="GVL36" s="243"/>
      <c r="GVM36" s="243"/>
      <c r="GVN36" s="243"/>
      <c r="GVO36" s="243"/>
      <c r="GVP36" s="243"/>
      <c r="GVQ36" s="243"/>
      <c r="GVR36" s="243"/>
      <c r="GVS36" s="243"/>
      <c r="GVT36" s="243"/>
      <c r="GVU36" s="243"/>
      <c r="GVV36" s="243"/>
      <c r="GVW36" s="243"/>
      <c r="GVX36" s="243"/>
      <c r="GVY36" s="243"/>
      <c r="GVZ36" s="243"/>
      <c r="GWA36" s="243"/>
      <c r="GWB36" s="243"/>
      <c r="GWC36" s="243"/>
      <c r="GWD36" s="243"/>
      <c r="GWE36" s="243"/>
      <c r="GWF36" s="243"/>
      <c r="GWG36" s="243"/>
      <c r="GWH36" s="243"/>
      <c r="GWI36" s="243"/>
      <c r="GWJ36" s="243"/>
      <c r="GWK36" s="243"/>
      <c r="GWL36" s="243"/>
      <c r="GWM36" s="243"/>
      <c r="GWN36" s="243"/>
      <c r="GWO36" s="243"/>
      <c r="GWP36" s="243"/>
      <c r="GWQ36" s="243"/>
      <c r="GWR36" s="243"/>
      <c r="GWS36" s="243"/>
      <c r="GWT36" s="243"/>
      <c r="GWU36" s="243"/>
      <c r="GWV36" s="243"/>
      <c r="GWW36" s="243"/>
      <c r="GWX36" s="243"/>
      <c r="GWY36" s="243"/>
      <c r="GWZ36" s="243"/>
      <c r="GXA36" s="243"/>
      <c r="GXB36" s="243"/>
      <c r="GXC36" s="243"/>
      <c r="GXD36" s="243"/>
      <c r="GXE36" s="243"/>
      <c r="GXF36" s="243"/>
      <c r="GXG36" s="243"/>
      <c r="GXH36" s="243"/>
      <c r="GXI36" s="243"/>
      <c r="GXJ36" s="243"/>
      <c r="GXK36" s="243"/>
      <c r="GXL36" s="243"/>
      <c r="GXM36" s="243"/>
      <c r="GXN36" s="243"/>
      <c r="GXO36" s="243"/>
      <c r="GXP36" s="243"/>
      <c r="GXQ36" s="243"/>
      <c r="GXR36" s="243"/>
      <c r="GXS36" s="243"/>
      <c r="GXT36" s="243"/>
      <c r="GXU36" s="243"/>
      <c r="GXV36" s="243"/>
      <c r="GXW36" s="243"/>
      <c r="GXX36" s="243"/>
      <c r="GXY36" s="243"/>
      <c r="GXZ36" s="243"/>
      <c r="GYA36" s="243"/>
      <c r="GYB36" s="243"/>
      <c r="GYC36" s="243"/>
      <c r="GYD36" s="243"/>
      <c r="GYE36" s="243"/>
      <c r="GYF36" s="243"/>
      <c r="GYG36" s="243"/>
      <c r="GYH36" s="243"/>
      <c r="GYI36" s="243"/>
      <c r="GYJ36" s="243"/>
      <c r="GYK36" s="243"/>
      <c r="GYL36" s="243"/>
      <c r="GYM36" s="243"/>
      <c r="GYN36" s="243"/>
      <c r="GYO36" s="243"/>
      <c r="GYP36" s="243"/>
      <c r="GYQ36" s="243"/>
      <c r="GYR36" s="243"/>
      <c r="GYS36" s="243"/>
      <c r="GYT36" s="243"/>
      <c r="GYU36" s="243"/>
      <c r="GYV36" s="243"/>
      <c r="GYW36" s="243"/>
      <c r="GYX36" s="243"/>
      <c r="GYY36" s="243"/>
      <c r="GYZ36" s="243"/>
      <c r="GZA36" s="243"/>
      <c r="GZB36" s="243"/>
      <c r="GZC36" s="243"/>
      <c r="GZD36" s="243"/>
      <c r="GZE36" s="243"/>
      <c r="GZF36" s="243"/>
      <c r="GZG36" s="243"/>
      <c r="GZH36" s="243"/>
      <c r="GZI36" s="243"/>
      <c r="GZJ36" s="243"/>
      <c r="GZK36" s="243"/>
      <c r="GZL36" s="243"/>
      <c r="GZM36" s="243"/>
      <c r="GZN36" s="243"/>
      <c r="GZO36" s="243"/>
      <c r="GZP36" s="243"/>
      <c r="GZQ36" s="243"/>
      <c r="GZR36" s="243"/>
      <c r="GZS36" s="243"/>
      <c r="GZT36" s="243"/>
      <c r="GZU36" s="243"/>
      <c r="GZV36" s="243"/>
      <c r="GZW36" s="243"/>
      <c r="GZX36" s="243"/>
      <c r="GZY36" s="243"/>
      <c r="GZZ36" s="243"/>
      <c r="HAA36" s="243"/>
      <c r="HAB36" s="243"/>
      <c r="HAC36" s="243"/>
      <c r="HAD36" s="243"/>
      <c r="HAE36" s="243"/>
      <c r="HAF36" s="243"/>
      <c r="HAG36" s="243"/>
      <c r="HAH36" s="243"/>
      <c r="HAI36" s="243"/>
      <c r="HAJ36" s="243"/>
      <c r="HAK36" s="243"/>
      <c r="HAL36" s="243"/>
      <c r="HAM36" s="243"/>
      <c r="HAN36" s="243"/>
      <c r="HAO36" s="243"/>
      <c r="HAP36" s="243"/>
      <c r="HAQ36" s="243"/>
      <c r="HAR36" s="243"/>
      <c r="HAS36" s="243"/>
      <c r="HAT36" s="243"/>
      <c r="HAU36" s="243"/>
      <c r="HAV36" s="243"/>
      <c r="HAW36" s="243"/>
      <c r="HAX36" s="243"/>
      <c r="HAY36" s="243"/>
      <c r="HAZ36" s="243"/>
      <c r="HBA36" s="243"/>
      <c r="HBB36" s="243"/>
      <c r="HBC36" s="243"/>
      <c r="HBD36" s="243"/>
      <c r="HBE36" s="243"/>
      <c r="HBF36" s="243"/>
      <c r="HBG36" s="243"/>
      <c r="HBH36" s="243"/>
      <c r="HBI36" s="243"/>
      <c r="HBJ36" s="243"/>
      <c r="HBK36" s="243"/>
      <c r="HBL36" s="243"/>
      <c r="HBM36" s="243"/>
      <c r="HBN36" s="243"/>
      <c r="HBO36" s="243"/>
      <c r="HBP36" s="243"/>
      <c r="HBQ36" s="243"/>
      <c r="HBR36" s="243"/>
      <c r="HBS36" s="243"/>
      <c r="HBT36" s="243"/>
      <c r="HBU36" s="243"/>
      <c r="HBV36" s="243"/>
      <c r="HBW36" s="243"/>
      <c r="HBX36" s="243"/>
      <c r="HBY36" s="243"/>
      <c r="HBZ36" s="243"/>
      <c r="HCA36" s="243"/>
      <c r="HCB36" s="243"/>
      <c r="HCC36" s="243"/>
      <c r="HCD36" s="243"/>
      <c r="HCE36" s="243"/>
      <c r="HCF36" s="243"/>
      <c r="HCG36" s="243"/>
      <c r="HCH36" s="243"/>
      <c r="HCI36" s="243"/>
      <c r="HCJ36" s="243"/>
      <c r="HCK36" s="243"/>
      <c r="HCL36" s="243"/>
      <c r="HCM36" s="243"/>
      <c r="HCN36" s="243"/>
      <c r="HCO36" s="243"/>
      <c r="HCP36" s="243"/>
      <c r="HCQ36" s="243"/>
      <c r="HCR36" s="243"/>
      <c r="HCS36" s="243"/>
      <c r="HCT36" s="243"/>
      <c r="HCU36" s="243"/>
      <c r="HCV36" s="243"/>
      <c r="HCW36" s="243"/>
      <c r="HCX36" s="243"/>
      <c r="HCY36" s="243"/>
      <c r="HCZ36" s="243"/>
      <c r="HDA36" s="243"/>
      <c r="HDB36" s="243"/>
      <c r="HDC36" s="243"/>
      <c r="HDD36" s="243"/>
      <c r="HDE36" s="243"/>
      <c r="HDF36" s="243"/>
      <c r="HDG36" s="243"/>
      <c r="HDH36" s="243"/>
      <c r="HDI36" s="243"/>
      <c r="HDJ36" s="243"/>
      <c r="HDK36" s="243"/>
      <c r="HDL36" s="243"/>
      <c r="HDM36" s="243"/>
      <c r="HDN36" s="243"/>
      <c r="HDO36" s="243"/>
      <c r="HDP36" s="243"/>
      <c r="HDQ36" s="243"/>
      <c r="HDR36" s="243"/>
      <c r="HDS36" s="243"/>
      <c r="HDT36" s="243"/>
      <c r="HDU36" s="243"/>
      <c r="HDV36" s="243"/>
      <c r="HDW36" s="243"/>
      <c r="HDX36" s="243"/>
      <c r="HDY36" s="243"/>
      <c r="HDZ36" s="243"/>
      <c r="HEA36" s="243"/>
      <c r="HEB36" s="243"/>
      <c r="HEC36" s="243"/>
      <c r="HED36" s="243"/>
      <c r="HEE36" s="243"/>
      <c r="HEF36" s="243"/>
      <c r="HEG36" s="243"/>
      <c r="HEH36" s="243"/>
      <c r="HEI36" s="243"/>
      <c r="HEJ36" s="243"/>
      <c r="HEK36" s="243"/>
      <c r="HEL36" s="243"/>
      <c r="HEM36" s="243"/>
      <c r="HEN36" s="243"/>
      <c r="HEO36" s="243"/>
      <c r="HEP36" s="243"/>
      <c r="HEQ36" s="243"/>
      <c r="HER36" s="243"/>
      <c r="HES36" s="243"/>
      <c r="HET36" s="243"/>
      <c r="HEU36" s="243"/>
      <c r="HEV36" s="243"/>
      <c r="HEW36" s="243"/>
      <c r="HEX36" s="243"/>
      <c r="HEY36" s="243"/>
      <c r="HEZ36" s="243"/>
      <c r="HFA36" s="243"/>
      <c r="HFB36" s="243"/>
      <c r="HFC36" s="243"/>
      <c r="HFD36" s="243"/>
      <c r="HFE36" s="243"/>
      <c r="HFF36" s="243"/>
      <c r="HFG36" s="243"/>
      <c r="HFH36" s="243"/>
      <c r="HFI36" s="243"/>
      <c r="HFJ36" s="243"/>
      <c r="HFK36" s="243"/>
      <c r="HFL36" s="243"/>
      <c r="HFM36" s="243"/>
      <c r="HFN36" s="243"/>
      <c r="HFO36" s="243"/>
      <c r="HFP36" s="243"/>
      <c r="HFQ36" s="243"/>
      <c r="HFR36" s="243"/>
      <c r="HFS36" s="243"/>
      <c r="HFT36" s="243"/>
      <c r="HFU36" s="243"/>
      <c r="HFV36" s="243"/>
      <c r="HFW36" s="243"/>
      <c r="HFX36" s="243"/>
      <c r="HFY36" s="243"/>
      <c r="HFZ36" s="243"/>
      <c r="HGA36" s="243"/>
      <c r="HGB36" s="243"/>
      <c r="HGC36" s="243"/>
      <c r="HGD36" s="243"/>
      <c r="HGE36" s="243"/>
      <c r="HGF36" s="243"/>
      <c r="HGG36" s="243"/>
      <c r="HGH36" s="243"/>
      <c r="HGI36" s="243"/>
      <c r="HGJ36" s="243"/>
      <c r="HGK36" s="243"/>
      <c r="HGL36" s="243"/>
      <c r="HGM36" s="243"/>
      <c r="HGN36" s="243"/>
      <c r="HGO36" s="243"/>
      <c r="HGP36" s="243"/>
      <c r="HGQ36" s="243"/>
      <c r="HGR36" s="243"/>
      <c r="HGS36" s="243"/>
      <c r="HGT36" s="243"/>
      <c r="HGU36" s="243"/>
      <c r="HGV36" s="243"/>
      <c r="HGW36" s="243"/>
      <c r="HGX36" s="243"/>
      <c r="HGY36" s="243"/>
      <c r="HGZ36" s="243"/>
      <c r="HHA36" s="243"/>
      <c r="HHB36" s="243"/>
      <c r="HHC36" s="243"/>
      <c r="HHD36" s="243"/>
      <c r="HHE36" s="243"/>
      <c r="HHF36" s="243"/>
      <c r="HHG36" s="243"/>
      <c r="HHH36" s="243"/>
      <c r="HHI36" s="243"/>
      <c r="HHJ36" s="243"/>
      <c r="HHK36" s="243"/>
      <c r="HHL36" s="243"/>
      <c r="HHM36" s="243"/>
      <c r="HHN36" s="243"/>
      <c r="HHO36" s="243"/>
      <c r="HHP36" s="243"/>
      <c r="HHQ36" s="243"/>
      <c r="HHR36" s="243"/>
      <c r="HHS36" s="243"/>
      <c r="HHT36" s="243"/>
      <c r="HHU36" s="243"/>
      <c r="HHV36" s="243"/>
      <c r="HHW36" s="243"/>
      <c r="HHX36" s="243"/>
      <c r="HHY36" s="243"/>
      <c r="HHZ36" s="243"/>
      <c r="HIA36" s="243"/>
      <c r="HIB36" s="243"/>
      <c r="HIC36" s="243"/>
      <c r="HID36" s="243"/>
      <c r="HIE36" s="243"/>
      <c r="HIF36" s="243"/>
      <c r="HIG36" s="243"/>
      <c r="HIH36" s="243"/>
      <c r="HII36" s="243"/>
      <c r="HIJ36" s="243"/>
      <c r="HIK36" s="243"/>
      <c r="HIL36" s="243"/>
      <c r="HIM36" s="243"/>
      <c r="HIN36" s="243"/>
      <c r="HIO36" s="243"/>
      <c r="HIP36" s="243"/>
      <c r="HIQ36" s="243"/>
      <c r="HIR36" s="243"/>
      <c r="HIS36" s="243"/>
      <c r="HIT36" s="243"/>
      <c r="HIU36" s="243"/>
      <c r="HIV36" s="243"/>
      <c r="HIW36" s="243"/>
      <c r="HIX36" s="243"/>
      <c r="HIY36" s="243"/>
      <c r="HIZ36" s="243"/>
      <c r="HJA36" s="243"/>
      <c r="HJB36" s="243"/>
      <c r="HJC36" s="243"/>
      <c r="HJD36" s="243"/>
      <c r="HJE36" s="243"/>
      <c r="HJF36" s="243"/>
      <c r="HJG36" s="243"/>
      <c r="HJH36" s="243"/>
      <c r="HJI36" s="243"/>
      <c r="HJJ36" s="243"/>
      <c r="HJK36" s="243"/>
      <c r="HJL36" s="243"/>
      <c r="HJM36" s="243"/>
      <c r="HJN36" s="243"/>
      <c r="HJO36" s="243"/>
      <c r="HJP36" s="243"/>
      <c r="HJQ36" s="243"/>
      <c r="HJR36" s="243"/>
      <c r="HJS36" s="243"/>
      <c r="HJT36" s="243"/>
      <c r="HJU36" s="243"/>
      <c r="HJV36" s="243"/>
      <c r="HJW36" s="243"/>
      <c r="HJX36" s="243"/>
      <c r="HJY36" s="243"/>
      <c r="HJZ36" s="243"/>
      <c r="HKA36" s="243"/>
      <c r="HKB36" s="243"/>
      <c r="HKC36" s="243"/>
      <c r="HKD36" s="243"/>
      <c r="HKE36" s="243"/>
      <c r="HKF36" s="243"/>
      <c r="HKG36" s="243"/>
      <c r="HKH36" s="243"/>
      <c r="HKI36" s="243"/>
      <c r="HKJ36" s="243"/>
      <c r="HKK36" s="243"/>
      <c r="HKL36" s="243"/>
      <c r="HKM36" s="243"/>
      <c r="HKN36" s="243"/>
      <c r="HKO36" s="243"/>
      <c r="HKP36" s="243"/>
      <c r="HKQ36" s="243"/>
      <c r="HKR36" s="243"/>
      <c r="HKS36" s="243"/>
      <c r="HKT36" s="243"/>
      <c r="HKU36" s="243"/>
      <c r="HKV36" s="243"/>
      <c r="HKW36" s="243"/>
      <c r="HKX36" s="243"/>
      <c r="HKY36" s="243"/>
      <c r="HKZ36" s="243"/>
      <c r="HLA36" s="243"/>
      <c r="HLB36" s="243"/>
      <c r="HLC36" s="243"/>
      <c r="HLD36" s="243"/>
      <c r="HLE36" s="243"/>
      <c r="HLF36" s="243"/>
      <c r="HLG36" s="243"/>
      <c r="HLH36" s="243"/>
      <c r="HLI36" s="243"/>
      <c r="HLJ36" s="243"/>
      <c r="HLK36" s="243"/>
      <c r="HLL36" s="243"/>
      <c r="HLM36" s="243"/>
      <c r="HLN36" s="243"/>
      <c r="HLO36" s="243"/>
      <c r="HLP36" s="243"/>
      <c r="HLQ36" s="243"/>
      <c r="HLR36" s="243"/>
      <c r="HLS36" s="243"/>
      <c r="HLT36" s="243"/>
      <c r="HLU36" s="243"/>
      <c r="HLV36" s="243"/>
      <c r="HLW36" s="243"/>
      <c r="HLX36" s="243"/>
      <c r="HLY36" s="243"/>
      <c r="HLZ36" s="243"/>
      <c r="HMA36" s="243"/>
      <c r="HMB36" s="243"/>
      <c r="HMC36" s="243"/>
      <c r="HMD36" s="243"/>
      <c r="HME36" s="243"/>
      <c r="HMF36" s="243"/>
      <c r="HMG36" s="243"/>
      <c r="HMH36" s="243"/>
      <c r="HMI36" s="243"/>
      <c r="HMJ36" s="243"/>
      <c r="HMK36" s="243"/>
      <c r="HML36" s="243"/>
      <c r="HMM36" s="243"/>
      <c r="HMN36" s="243"/>
      <c r="HMO36" s="243"/>
      <c r="HMP36" s="243"/>
      <c r="HMQ36" s="243"/>
      <c r="HMR36" s="243"/>
      <c r="HMS36" s="243"/>
      <c r="HMT36" s="243"/>
      <c r="HMU36" s="243"/>
      <c r="HMV36" s="243"/>
      <c r="HMW36" s="243"/>
      <c r="HMX36" s="243"/>
      <c r="HMY36" s="243"/>
      <c r="HMZ36" s="243"/>
      <c r="HNA36" s="243"/>
      <c r="HNB36" s="243"/>
      <c r="HNC36" s="243"/>
      <c r="HND36" s="243"/>
      <c r="HNE36" s="243"/>
      <c r="HNF36" s="243"/>
      <c r="HNG36" s="243"/>
      <c r="HNH36" s="243"/>
      <c r="HNI36" s="243"/>
      <c r="HNJ36" s="243"/>
      <c r="HNK36" s="243"/>
      <c r="HNL36" s="243"/>
      <c r="HNM36" s="243"/>
      <c r="HNN36" s="243"/>
      <c r="HNO36" s="243"/>
      <c r="HNP36" s="243"/>
      <c r="HNQ36" s="243"/>
      <c r="HNR36" s="243"/>
      <c r="HNS36" s="243"/>
      <c r="HNT36" s="243"/>
      <c r="HNU36" s="243"/>
      <c r="HNV36" s="243"/>
      <c r="HNW36" s="243"/>
      <c r="HNX36" s="243"/>
      <c r="HNY36" s="243"/>
      <c r="HNZ36" s="243"/>
      <c r="HOA36" s="243"/>
      <c r="HOB36" s="243"/>
      <c r="HOC36" s="243"/>
      <c r="HOD36" s="243"/>
      <c r="HOE36" s="243"/>
      <c r="HOF36" s="243"/>
      <c r="HOG36" s="243"/>
      <c r="HOH36" s="243"/>
      <c r="HOI36" s="243"/>
      <c r="HOJ36" s="243"/>
      <c r="HOK36" s="243"/>
      <c r="HOL36" s="243"/>
      <c r="HOM36" s="243"/>
      <c r="HON36" s="243"/>
      <c r="HOO36" s="243"/>
      <c r="HOP36" s="243"/>
      <c r="HOQ36" s="243"/>
      <c r="HOR36" s="243"/>
      <c r="HOS36" s="243"/>
      <c r="HOT36" s="243"/>
      <c r="HOU36" s="243"/>
      <c r="HOV36" s="243"/>
      <c r="HOW36" s="243"/>
      <c r="HOX36" s="243"/>
      <c r="HOY36" s="243"/>
      <c r="HOZ36" s="243"/>
      <c r="HPA36" s="243"/>
      <c r="HPB36" s="243"/>
      <c r="HPC36" s="243"/>
      <c r="HPD36" s="243"/>
      <c r="HPE36" s="243"/>
      <c r="HPF36" s="243"/>
      <c r="HPG36" s="243"/>
      <c r="HPH36" s="243"/>
      <c r="HPI36" s="243"/>
      <c r="HPJ36" s="243"/>
      <c r="HPK36" s="243"/>
      <c r="HPL36" s="243"/>
      <c r="HPM36" s="243"/>
      <c r="HPN36" s="243"/>
      <c r="HPO36" s="243"/>
      <c r="HPP36" s="243"/>
      <c r="HPQ36" s="243"/>
      <c r="HPR36" s="243"/>
      <c r="HPS36" s="243"/>
      <c r="HPT36" s="243"/>
      <c r="HPU36" s="243"/>
      <c r="HPV36" s="243"/>
      <c r="HPW36" s="243"/>
      <c r="HPX36" s="243"/>
      <c r="HPY36" s="243"/>
      <c r="HPZ36" s="243"/>
      <c r="HQA36" s="243"/>
      <c r="HQB36" s="243"/>
      <c r="HQC36" s="243"/>
      <c r="HQD36" s="243"/>
      <c r="HQE36" s="243"/>
      <c r="HQF36" s="243"/>
      <c r="HQG36" s="243"/>
      <c r="HQH36" s="243"/>
      <c r="HQI36" s="243"/>
      <c r="HQJ36" s="243"/>
      <c r="HQK36" s="243"/>
      <c r="HQL36" s="243"/>
      <c r="HQM36" s="243"/>
      <c r="HQN36" s="243"/>
      <c r="HQO36" s="243"/>
      <c r="HQP36" s="243"/>
      <c r="HQQ36" s="243"/>
      <c r="HQR36" s="243"/>
      <c r="HQS36" s="243"/>
      <c r="HQT36" s="243"/>
      <c r="HQU36" s="243"/>
      <c r="HQV36" s="243"/>
      <c r="HQW36" s="243"/>
      <c r="HQX36" s="243"/>
      <c r="HQY36" s="243"/>
      <c r="HQZ36" s="243"/>
      <c r="HRA36" s="243"/>
      <c r="HRB36" s="243"/>
      <c r="HRC36" s="243"/>
      <c r="HRD36" s="243"/>
      <c r="HRE36" s="243"/>
      <c r="HRF36" s="243"/>
      <c r="HRG36" s="243"/>
      <c r="HRH36" s="243"/>
      <c r="HRI36" s="243"/>
      <c r="HRJ36" s="243"/>
      <c r="HRK36" s="243"/>
      <c r="HRL36" s="243"/>
      <c r="HRM36" s="243"/>
      <c r="HRN36" s="243"/>
      <c r="HRO36" s="243"/>
      <c r="HRP36" s="243"/>
      <c r="HRQ36" s="243"/>
      <c r="HRR36" s="243"/>
      <c r="HRS36" s="243"/>
      <c r="HRT36" s="243"/>
      <c r="HRU36" s="243"/>
      <c r="HRV36" s="243"/>
      <c r="HRW36" s="243"/>
      <c r="HRX36" s="243"/>
      <c r="HRY36" s="243"/>
      <c r="HRZ36" s="243"/>
      <c r="HSA36" s="243"/>
      <c r="HSB36" s="243"/>
      <c r="HSC36" s="243"/>
      <c r="HSD36" s="243"/>
      <c r="HSE36" s="243"/>
      <c r="HSF36" s="243"/>
      <c r="HSG36" s="243"/>
      <c r="HSH36" s="243"/>
      <c r="HSI36" s="243"/>
      <c r="HSJ36" s="243"/>
      <c r="HSK36" s="243"/>
      <c r="HSL36" s="243"/>
      <c r="HSM36" s="243"/>
      <c r="HSN36" s="243"/>
      <c r="HSO36" s="243"/>
      <c r="HSP36" s="243"/>
      <c r="HSQ36" s="243"/>
      <c r="HSR36" s="243"/>
      <c r="HSS36" s="243"/>
      <c r="HST36" s="243"/>
      <c r="HSU36" s="243"/>
      <c r="HSV36" s="243"/>
      <c r="HSW36" s="243"/>
      <c r="HSX36" s="243"/>
      <c r="HSY36" s="243"/>
      <c r="HSZ36" s="243"/>
      <c r="HTA36" s="243"/>
      <c r="HTB36" s="243"/>
      <c r="HTC36" s="243"/>
      <c r="HTD36" s="243"/>
      <c r="HTE36" s="243"/>
      <c r="HTF36" s="243"/>
      <c r="HTG36" s="243"/>
      <c r="HTH36" s="243"/>
      <c r="HTI36" s="243"/>
      <c r="HTJ36" s="243"/>
      <c r="HTK36" s="243"/>
      <c r="HTL36" s="243"/>
      <c r="HTM36" s="243"/>
      <c r="HTN36" s="243"/>
      <c r="HTO36" s="243"/>
      <c r="HTP36" s="243"/>
      <c r="HTQ36" s="243"/>
      <c r="HTR36" s="243"/>
      <c r="HTS36" s="243"/>
      <c r="HTT36" s="243"/>
      <c r="HTU36" s="243"/>
      <c r="HTV36" s="243"/>
      <c r="HTW36" s="243"/>
      <c r="HTX36" s="243"/>
      <c r="HTY36" s="243"/>
      <c r="HTZ36" s="243"/>
      <c r="HUA36" s="243"/>
      <c r="HUB36" s="243"/>
      <c r="HUC36" s="243"/>
      <c r="HUD36" s="243"/>
      <c r="HUE36" s="243"/>
      <c r="HUF36" s="243"/>
      <c r="HUG36" s="243"/>
      <c r="HUH36" s="243"/>
      <c r="HUI36" s="243"/>
      <c r="HUJ36" s="243"/>
      <c r="HUK36" s="243"/>
      <c r="HUL36" s="243"/>
      <c r="HUM36" s="243"/>
      <c r="HUN36" s="243"/>
      <c r="HUO36" s="243"/>
      <c r="HUP36" s="243"/>
      <c r="HUQ36" s="243"/>
      <c r="HUR36" s="243"/>
      <c r="HUS36" s="243"/>
      <c r="HUT36" s="243"/>
      <c r="HUU36" s="243"/>
      <c r="HUV36" s="243"/>
      <c r="HUW36" s="243"/>
      <c r="HUX36" s="243"/>
      <c r="HUY36" s="243"/>
      <c r="HUZ36" s="243"/>
      <c r="HVA36" s="243"/>
      <c r="HVB36" s="243"/>
      <c r="HVC36" s="243"/>
      <c r="HVD36" s="243"/>
      <c r="HVE36" s="243"/>
      <c r="HVF36" s="243"/>
      <c r="HVG36" s="243"/>
      <c r="HVH36" s="243"/>
      <c r="HVI36" s="243"/>
      <c r="HVJ36" s="243"/>
      <c r="HVK36" s="243"/>
      <c r="HVL36" s="243"/>
      <c r="HVM36" s="243"/>
      <c r="HVN36" s="243"/>
      <c r="HVO36" s="243"/>
      <c r="HVP36" s="243"/>
      <c r="HVQ36" s="243"/>
      <c r="HVR36" s="243"/>
      <c r="HVS36" s="243"/>
      <c r="HVT36" s="243"/>
      <c r="HVU36" s="243"/>
      <c r="HVV36" s="243"/>
      <c r="HVW36" s="243"/>
      <c r="HVX36" s="243"/>
      <c r="HVY36" s="243"/>
      <c r="HVZ36" s="243"/>
      <c r="HWA36" s="243"/>
      <c r="HWB36" s="243"/>
      <c r="HWC36" s="243"/>
      <c r="HWD36" s="243"/>
      <c r="HWE36" s="243"/>
      <c r="HWF36" s="243"/>
      <c r="HWG36" s="243"/>
      <c r="HWH36" s="243"/>
      <c r="HWI36" s="243"/>
      <c r="HWJ36" s="243"/>
      <c r="HWK36" s="243"/>
      <c r="HWL36" s="243"/>
      <c r="HWM36" s="243"/>
      <c r="HWN36" s="243"/>
      <c r="HWO36" s="243"/>
      <c r="HWP36" s="243"/>
      <c r="HWQ36" s="243"/>
      <c r="HWR36" s="243"/>
      <c r="HWS36" s="243"/>
      <c r="HWT36" s="243"/>
      <c r="HWU36" s="243"/>
      <c r="HWV36" s="243"/>
      <c r="HWW36" s="243"/>
      <c r="HWX36" s="243"/>
      <c r="HWY36" s="243"/>
      <c r="HWZ36" s="243"/>
      <c r="HXA36" s="243"/>
      <c r="HXB36" s="243"/>
      <c r="HXC36" s="243"/>
      <c r="HXD36" s="243"/>
      <c r="HXE36" s="243"/>
      <c r="HXF36" s="243"/>
      <c r="HXG36" s="243"/>
      <c r="HXH36" s="243"/>
      <c r="HXI36" s="243"/>
      <c r="HXJ36" s="243"/>
      <c r="HXK36" s="243"/>
      <c r="HXL36" s="243"/>
      <c r="HXM36" s="243"/>
      <c r="HXN36" s="243"/>
      <c r="HXO36" s="243"/>
      <c r="HXP36" s="243"/>
      <c r="HXQ36" s="243"/>
      <c r="HXR36" s="243"/>
      <c r="HXS36" s="243"/>
      <c r="HXT36" s="243"/>
      <c r="HXU36" s="243"/>
      <c r="HXV36" s="243"/>
      <c r="HXW36" s="243"/>
      <c r="HXX36" s="243"/>
      <c r="HXY36" s="243"/>
      <c r="HXZ36" s="243"/>
      <c r="HYA36" s="243"/>
      <c r="HYB36" s="243"/>
      <c r="HYC36" s="243"/>
      <c r="HYD36" s="243"/>
      <c r="HYE36" s="243"/>
      <c r="HYF36" s="243"/>
      <c r="HYG36" s="243"/>
      <c r="HYH36" s="243"/>
      <c r="HYI36" s="243"/>
      <c r="HYJ36" s="243"/>
      <c r="HYK36" s="243"/>
      <c r="HYL36" s="243"/>
      <c r="HYM36" s="243"/>
      <c r="HYN36" s="243"/>
      <c r="HYO36" s="243"/>
      <c r="HYP36" s="243"/>
      <c r="HYQ36" s="243"/>
      <c r="HYR36" s="243"/>
      <c r="HYS36" s="243"/>
      <c r="HYT36" s="243"/>
      <c r="HYU36" s="243"/>
      <c r="HYV36" s="243"/>
      <c r="HYW36" s="243"/>
      <c r="HYX36" s="243"/>
      <c r="HYY36" s="243"/>
      <c r="HYZ36" s="243"/>
      <c r="HZA36" s="243"/>
      <c r="HZB36" s="243"/>
      <c r="HZC36" s="243"/>
      <c r="HZD36" s="243"/>
      <c r="HZE36" s="243"/>
      <c r="HZF36" s="243"/>
      <c r="HZG36" s="243"/>
      <c r="HZH36" s="243"/>
      <c r="HZI36" s="243"/>
      <c r="HZJ36" s="243"/>
      <c r="HZK36" s="243"/>
      <c r="HZL36" s="243"/>
      <c r="HZM36" s="243"/>
      <c r="HZN36" s="243"/>
      <c r="HZO36" s="243"/>
      <c r="HZP36" s="243"/>
      <c r="HZQ36" s="243"/>
      <c r="HZR36" s="243"/>
      <c r="HZS36" s="243"/>
      <c r="HZT36" s="243"/>
      <c r="HZU36" s="243"/>
      <c r="HZV36" s="243"/>
      <c r="HZW36" s="243"/>
      <c r="HZX36" s="243"/>
      <c r="HZY36" s="243"/>
      <c r="HZZ36" s="243"/>
      <c r="IAA36" s="243"/>
      <c r="IAB36" s="243"/>
      <c r="IAC36" s="243"/>
      <c r="IAD36" s="243"/>
      <c r="IAE36" s="243"/>
      <c r="IAF36" s="243"/>
      <c r="IAG36" s="243"/>
      <c r="IAH36" s="243"/>
      <c r="IAI36" s="243"/>
      <c r="IAJ36" s="243"/>
      <c r="IAK36" s="243"/>
      <c r="IAL36" s="243"/>
      <c r="IAM36" s="243"/>
      <c r="IAN36" s="243"/>
      <c r="IAO36" s="243"/>
      <c r="IAP36" s="243"/>
      <c r="IAQ36" s="243"/>
      <c r="IAR36" s="243"/>
      <c r="IAS36" s="243"/>
      <c r="IAT36" s="243"/>
      <c r="IAU36" s="243"/>
      <c r="IAV36" s="243"/>
      <c r="IAW36" s="243"/>
      <c r="IAX36" s="243"/>
      <c r="IAY36" s="243"/>
      <c r="IAZ36" s="243"/>
      <c r="IBA36" s="243"/>
      <c r="IBB36" s="243"/>
      <c r="IBC36" s="243"/>
      <c r="IBD36" s="243"/>
      <c r="IBE36" s="243"/>
      <c r="IBF36" s="243"/>
      <c r="IBG36" s="243"/>
      <c r="IBH36" s="243"/>
      <c r="IBI36" s="243"/>
      <c r="IBJ36" s="243"/>
      <c r="IBK36" s="243"/>
      <c r="IBL36" s="243"/>
      <c r="IBM36" s="243"/>
      <c r="IBN36" s="243"/>
      <c r="IBO36" s="243"/>
      <c r="IBP36" s="243"/>
      <c r="IBQ36" s="243"/>
      <c r="IBR36" s="243"/>
      <c r="IBS36" s="243"/>
      <c r="IBT36" s="243"/>
      <c r="IBU36" s="243"/>
      <c r="IBV36" s="243"/>
      <c r="IBW36" s="243"/>
      <c r="IBX36" s="243"/>
      <c r="IBY36" s="243"/>
      <c r="IBZ36" s="243"/>
      <c r="ICA36" s="243"/>
      <c r="ICB36" s="243"/>
      <c r="ICC36" s="243"/>
      <c r="ICD36" s="243"/>
      <c r="ICE36" s="243"/>
      <c r="ICF36" s="243"/>
      <c r="ICG36" s="243"/>
      <c r="ICH36" s="243"/>
      <c r="ICI36" s="243"/>
      <c r="ICJ36" s="243"/>
      <c r="ICK36" s="243"/>
      <c r="ICL36" s="243"/>
      <c r="ICM36" s="243"/>
      <c r="ICN36" s="243"/>
      <c r="ICO36" s="243"/>
      <c r="ICP36" s="243"/>
      <c r="ICQ36" s="243"/>
      <c r="ICR36" s="243"/>
      <c r="ICS36" s="243"/>
      <c r="ICT36" s="243"/>
      <c r="ICU36" s="243"/>
      <c r="ICV36" s="243"/>
      <c r="ICW36" s="243"/>
      <c r="ICX36" s="243"/>
      <c r="ICY36" s="243"/>
      <c r="ICZ36" s="243"/>
      <c r="IDA36" s="243"/>
      <c r="IDB36" s="243"/>
      <c r="IDC36" s="243"/>
      <c r="IDD36" s="243"/>
      <c r="IDE36" s="243"/>
      <c r="IDF36" s="243"/>
      <c r="IDG36" s="243"/>
      <c r="IDH36" s="243"/>
      <c r="IDI36" s="243"/>
      <c r="IDJ36" s="243"/>
      <c r="IDK36" s="243"/>
      <c r="IDL36" s="243"/>
      <c r="IDM36" s="243"/>
      <c r="IDN36" s="243"/>
      <c r="IDO36" s="243"/>
      <c r="IDP36" s="243"/>
      <c r="IDQ36" s="243"/>
      <c r="IDR36" s="243"/>
      <c r="IDS36" s="243"/>
      <c r="IDT36" s="243"/>
      <c r="IDU36" s="243"/>
      <c r="IDV36" s="243"/>
      <c r="IDW36" s="243"/>
      <c r="IDX36" s="243"/>
      <c r="IDY36" s="243"/>
      <c r="IDZ36" s="243"/>
      <c r="IEA36" s="243"/>
      <c r="IEB36" s="243"/>
      <c r="IEC36" s="243"/>
      <c r="IED36" s="243"/>
      <c r="IEE36" s="243"/>
      <c r="IEF36" s="243"/>
      <c r="IEG36" s="243"/>
      <c r="IEH36" s="243"/>
      <c r="IEI36" s="243"/>
      <c r="IEJ36" s="243"/>
      <c r="IEK36" s="243"/>
      <c r="IEL36" s="243"/>
      <c r="IEM36" s="243"/>
      <c r="IEN36" s="243"/>
      <c r="IEO36" s="243"/>
      <c r="IEP36" s="243"/>
      <c r="IEQ36" s="243"/>
      <c r="IER36" s="243"/>
      <c r="IES36" s="243"/>
      <c r="IET36" s="243"/>
      <c r="IEU36" s="243"/>
      <c r="IEV36" s="243"/>
      <c r="IEW36" s="243"/>
      <c r="IEX36" s="243"/>
      <c r="IEY36" s="243"/>
      <c r="IEZ36" s="243"/>
      <c r="IFA36" s="243"/>
      <c r="IFB36" s="243"/>
      <c r="IFC36" s="243"/>
      <c r="IFD36" s="243"/>
      <c r="IFE36" s="243"/>
      <c r="IFF36" s="243"/>
      <c r="IFG36" s="243"/>
      <c r="IFH36" s="243"/>
      <c r="IFI36" s="243"/>
      <c r="IFJ36" s="243"/>
      <c r="IFK36" s="243"/>
      <c r="IFL36" s="243"/>
      <c r="IFM36" s="243"/>
      <c r="IFN36" s="243"/>
      <c r="IFO36" s="243"/>
      <c r="IFP36" s="243"/>
      <c r="IFQ36" s="243"/>
      <c r="IFR36" s="243"/>
      <c r="IFS36" s="243"/>
      <c r="IFT36" s="243"/>
      <c r="IFU36" s="243"/>
      <c r="IFV36" s="243"/>
      <c r="IFW36" s="243"/>
      <c r="IFX36" s="243"/>
      <c r="IFY36" s="243"/>
      <c r="IFZ36" s="243"/>
      <c r="IGA36" s="243"/>
      <c r="IGB36" s="243"/>
      <c r="IGC36" s="243"/>
      <c r="IGD36" s="243"/>
      <c r="IGE36" s="243"/>
      <c r="IGF36" s="243"/>
      <c r="IGG36" s="243"/>
      <c r="IGH36" s="243"/>
      <c r="IGI36" s="243"/>
      <c r="IGJ36" s="243"/>
      <c r="IGK36" s="243"/>
      <c r="IGL36" s="243"/>
      <c r="IGM36" s="243"/>
      <c r="IGN36" s="243"/>
      <c r="IGO36" s="243"/>
      <c r="IGP36" s="243"/>
      <c r="IGQ36" s="243"/>
      <c r="IGR36" s="243"/>
      <c r="IGS36" s="243"/>
      <c r="IGT36" s="243"/>
      <c r="IGU36" s="243"/>
      <c r="IGV36" s="243"/>
      <c r="IGW36" s="243"/>
      <c r="IGX36" s="243"/>
      <c r="IGY36" s="243"/>
      <c r="IGZ36" s="243"/>
      <c r="IHA36" s="243"/>
      <c r="IHB36" s="243"/>
      <c r="IHC36" s="243"/>
      <c r="IHD36" s="243"/>
      <c r="IHE36" s="243"/>
      <c r="IHF36" s="243"/>
      <c r="IHG36" s="243"/>
      <c r="IHH36" s="243"/>
      <c r="IHI36" s="243"/>
      <c r="IHJ36" s="243"/>
      <c r="IHK36" s="243"/>
      <c r="IHL36" s="243"/>
      <c r="IHM36" s="243"/>
      <c r="IHN36" s="243"/>
      <c r="IHO36" s="243"/>
      <c r="IHP36" s="243"/>
      <c r="IHQ36" s="243"/>
      <c r="IHR36" s="243"/>
      <c r="IHS36" s="243"/>
      <c r="IHT36" s="243"/>
      <c r="IHU36" s="243"/>
      <c r="IHV36" s="243"/>
      <c r="IHW36" s="243"/>
      <c r="IHX36" s="243"/>
      <c r="IHY36" s="243"/>
      <c r="IHZ36" s="243"/>
      <c r="IIA36" s="243"/>
      <c r="IIB36" s="243"/>
      <c r="IIC36" s="243"/>
      <c r="IID36" s="243"/>
      <c r="IIE36" s="243"/>
      <c r="IIF36" s="243"/>
      <c r="IIG36" s="243"/>
      <c r="IIH36" s="243"/>
      <c r="III36" s="243"/>
      <c r="IIJ36" s="243"/>
      <c r="IIK36" s="243"/>
      <c r="IIL36" s="243"/>
      <c r="IIM36" s="243"/>
      <c r="IIN36" s="243"/>
      <c r="IIO36" s="243"/>
      <c r="IIP36" s="243"/>
      <c r="IIQ36" s="243"/>
      <c r="IIR36" s="243"/>
      <c r="IIS36" s="243"/>
      <c r="IIT36" s="243"/>
      <c r="IIU36" s="243"/>
      <c r="IIV36" s="243"/>
      <c r="IIW36" s="243"/>
      <c r="IIX36" s="243"/>
      <c r="IIY36" s="243"/>
      <c r="IIZ36" s="243"/>
      <c r="IJA36" s="243"/>
      <c r="IJB36" s="243"/>
      <c r="IJC36" s="243"/>
      <c r="IJD36" s="243"/>
      <c r="IJE36" s="243"/>
      <c r="IJF36" s="243"/>
      <c r="IJG36" s="243"/>
      <c r="IJH36" s="243"/>
      <c r="IJI36" s="243"/>
      <c r="IJJ36" s="243"/>
      <c r="IJK36" s="243"/>
      <c r="IJL36" s="243"/>
      <c r="IJM36" s="243"/>
      <c r="IJN36" s="243"/>
      <c r="IJO36" s="243"/>
      <c r="IJP36" s="243"/>
      <c r="IJQ36" s="243"/>
      <c r="IJR36" s="243"/>
      <c r="IJS36" s="243"/>
      <c r="IJT36" s="243"/>
      <c r="IJU36" s="243"/>
      <c r="IJV36" s="243"/>
      <c r="IJW36" s="243"/>
      <c r="IJX36" s="243"/>
      <c r="IJY36" s="243"/>
      <c r="IJZ36" s="243"/>
      <c r="IKA36" s="243"/>
      <c r="IKB36" s="243"/>
      <c r="IKC36" s="243"/>
      <c r="IKD36" s="243"/>
      <c r="IKE36" s="243"/>
      <c r="IKF36" s="243"/>
      <c r="IKG36" s="243"/>
      <c r="IKH36" s="243"/>
      <c r="IKI36" s="243"/>
      <c r="IKJ36" s="243"/>
      <c r="IKK36" s="243"/>
      <c r="IKL36" s="243"/>
      <c r="IKM36" s="243"/>
      <c r="IKN36" s="243"/>
      <c r="IKO36" s="243"/>
      <c r="IKP36" s="243"/>
      <c r="IKQ36" s="243"/>
      <c r="IKR36" s="243"/>
      <c r="IKS36" s="243"/>
      <c r="IKT36" s="243"/>
      <c r="IKU36" s="243"/>
      <c r="IKV36" s="243"/>
      <c r="IKW36" s="243"/>
      <c r="IKX36" s="243"/>
      <c r="IKY36" s="243"/>
      <c r="IKZ36" s="243"/>
      <c r="ILA36" s="243"/>
      <c r="ILB36" s="243"/>
      <c r="ILC36" s="243"/>
      <c r="ILD36" s="243"/>
      <c r="ILE36" s="243"/>
      <c r="ILF36" s="243"/>
      <c r="ILG36" s="243"/>
      <c r="ILH36" s="243"/>
      <c r="ILI36" s="243"/>
      <c r="ILJ36" s="243"/>
      <c r="ILK36" s="243"/>
      <c r="ILL36" s="243"/>
      <c r="ILM36" s="243"/>
      <c r="ILN36" s="243"/>
      <c r="ILO36" s="243"/>
      <c r="ILP36" s="243"/>
      <c r="ILQ36" s="243"/>
      <c r="ILR36" s="243"/>
      <c r="ILS36" s="243"/>
      <c r="ILT36" s="243"/>
      <c r="ILU36" s="243"/>
      <c r="ILV36" s="243"/>
      <c r="ILW36" s="243"/>
      <c r="ILX36" s="243"/>
      <c r="ILY36" s="243"/>
      <c r="ILZ36" s="243"/>
      <c r="IMA36" s="243"/>
      <c r="IMB36" s="243"/>
      <c r="IMC36" s="243"/>
      <c r="IMD36" s="243"/>
      <c r="IME36" s="243"/>
      <c r="IMF36" s="243"/>
      <c r="IMG36" s="243"/>
      <c r="IMH36" s="243"/>
      <c r="IMI36" s="243"/>
      <c r="IMJ36" s="243"/>
      <c r="IMK36" s="243"/>
      <c r="IML36" s="243"/>
      <c r="IMM36" s="243"/>
      <c r="IMN36" s="243"/>
      <c r="IMO36" s="243"/>
      <c r="IMP36" s="243"/>
      <c r="IMQ36" s="243"/>
      <c r="IMR36" s="243"/>
      <c r="IMS36" s="243"/>
      <c r="IMT36" s="243"/>
      <c r="IMU36" s="243"/>
      <c r="IMV36" s="243"/>
      <c r="IMW36" s="243"/>
      <c r="IMX36" s="243"/>
      <c r="IMY36" s="243"/>
      <c r="IMZ36" s="243"/>
      <c r="INA36" s="243"/>
      <c r="INB36" s="243"/>
      <c r="INC36" s="243"/>
      <c r="IND36" s="243"/>
      <c r="INE36" s="243"/>
      <c r="INF36" s="243"/>
      <c r="ING36" s="243"/>
      <c r="INH36" s="243"/>
      <c r="INI36" s="243"/>
      <c r="INJ36" s="243"/>
      <c r="INK36" s="243"/>
      <c r="INL36" s="243"/>
      <c r="INM36" s="243"/>
      <c r="INN36" s="243"/>
      <c r="INO36" s="243"/>
      <c r="INP36" s="243"/>
      <c r="INQ36" s="243"/>
      <c r="INR36" s="243"/>
      <c r="INS36" s="243"/>
      <c r="INT36" s="243"/>
      <c r="INU36" s="243"/>
      <c r="INV36" s="243"/>
      <c r="INW36" s="243"/>
      <c r="INX36" s="243"/>
      <c r="INY36" s="243"/>
      <c r="INZ36" s="243"/>
      <c r="IOA36" s="243"/>
      <c r="IOB36" s="243"/>
      <c r="IOC36" s="243"/>
      <c r="IOD36" s="243"/>
      <c r="IOE36" s="243"/>
      <c r="IOF36" s="243"/>
      <c r="IOG36" s="243"/>
      <c r="IOH36" s="243"/>
      <c r="IOI36" s="243"/>
      <c r="IOJ36" s="243"/>
      <c r="IOK36" s="243"/>
      <c r="IOL36" s="243"/>
      <c r="IOM36" s="243"/>
      <c r="ION36" s="243"/>
      <c r="IOO36" s="243"/>
      <c r="IOP36" s="243"/>
      <c r="IOQ36" s="243"/>
      <c r="IOR36" s="243"/>
      <c r="IOS36" s="243"/>
      <c r="IOT36" s="243"/>
      <c r="IOU36" s="243"/>
      <c r="IOV36" s="243"/>
      <c r="IOW36" s="243"/>
      <c r="IOX36" s="243"/>
      <c r="IOY36" s="243"/>
      <c r="IOZ36" s="243"/>
      <c r="IPA36" s="243"/>
      <c r="IPB36" s="243"/>
      <c r="IPC36" s="243"/>
      <c r="IPD36" s="243"/>
      <c r="IPE36" s="243"/>
      <c r="IPF36" s="243"/>
      <c r="IPG36" s="243"/>
      <c r="IPH36" s="243"/>
      <c r="IPI36" s="243"/>
      <c r="IPJ36" s="243"/>
      <c r="IPK36" s="243"/>
      <c r="IPL36" s="243"/>
      <c r="IPM36" s="243"/>
      <c r="IPN36" s="243"/>
      <c r="IPO36" s="243"/>
      <c r="IPP36" s="243"/>
      <c r="IPQ36" s="243"/>
      <c r="IPR36" s="243"/>
      <c r="IPS36" s="243"/>
      <c r="IPT36" s="243"/>
      <c r="IPU36" s="243"/>
      <c r="IPV36" s="243"/>
      <c r="IPW36" s="243"/>
      <c r="IPX36" s="243"/>
      <c r="IPY36" s="243"/>
      <c r="IPZ36" s="243"/>
      <c r="IQA36" s="243"/>
      <c r="IQB36" s="243"/>
      <c r="IQC36" s="243"/>
      <c r="IQD36" s="243"/>
      <c r="IQE36" s="243"/>
      <c r="IQF36" s="243"/>
      <c r="IQG36" s="243"/>
      <c r="IQH36" s="243"/>
      <c r="IQI36" s="243"/>
      <c r="IQJ36" s="243"/>
      <c r="IQK36" s="243"/>
      <c r="IQL36" s="243"/>
      <c r="IQM36" s="243"/>
      <c r="IQN36" s="243"/>
      <c r="IQO36" s="243"/>
      <c r="IQP36" s="243"/>
      <c r="IQQ36" s="243"/>
      <c r="IQR36" s="243"/>
      <c r="IQS36" s="243"/>
      <c r="IQT36" s="243"/>
      <c r="IQU36" s="243"/>
      <c r="IQV36" s="243"/>
      <c r="IQW36" s="243"/>
      <c r="IQX36" s="243"/>
      <c r="IQY36" s="243"/>
      <c r="IQZ36" s="243"/>
      <c r="IRA36" s="243"/>
      <c r="IRB36" s="243"/>
      <c r="IRC36" s="243"/>
      <c r="IRD36" s="243"/>
      <c r="IRE36" s="243"/>
      <c r="IRF36" s="243"/>
      <c r="IRG36" s="243"/>
      <c r="IRH36" s="243"/>
      <c r="IRI36" s="243"/>
      <c r="IRJ36" s="243"/>
      <c r="IRK36" s="243"/>
      <c r="IRL36" s="243"/>
      <c r="IRM36" s="243"/>
      <c r="IRN36" s="243"/>
      <c r="IRO36" s="243"/>
      <c r="IRP36" s="243"/>
      <c r="IRQ36" s="243"/>
      <c r="IRR36" s="243"/>
      <c r="IRS36" s="243"/>
      <c r="IRT36" s="243"/>
      <c r="IRU36" s="243"/>
      <c r="IRV36" s="243"/>
      <c r="IRW36" s="243"/>
      <c r="IRX36" s="243"/>
      <c r="IRY36" s="243"/>
      <c r="IRZ36" s="243"/>
      <c r="ISA36" s="243"/>
      <c r="ISB36" s="243"/>
      <c r="ISC36" s="243"/>
      <c r="ISD36" s="243"/>
      <c r="ISE36" s="243"/>
      <c r="ISF36" s="243"/>
      <c r="ISG36" s="243"/>
      <c r="ISH36" s="243"/>
      <c r="ISI36" s="243"/>
      <c r="ISJ36" s="243"/>
      <c r="ISK36" s="243"/>
      <c r="ISL36" s="243"/>
      <c r="ISM36" s="243"/>
      <c r="ISN36" s="243"/>
      <c r="ISO36" s="243"/>
      <c r="ISP36" s="243"/>
      <c r="ISQ36" s="243"/>
      <c r="ISR36" s="243"/>
      <c r="ISS36" s="243"/>
      <c r="IST36" s="243"/>
      <c r="ISU36" s="243"/>
      <c r="ISV36" s="243"/>
      <c r="ISW36" s="243"/>
      <c r="ISX36" s="243"/>
      <c r="ISY36" s="243"/>
      <c r="ISZ36" s="243"/>
      <c r="ITA36" s="243"/>
      <c r="ITB36" s="243"/>
      <c r="ITC36" s="243"/>
      <c r="ITD36" s="243"/>
      <c r="ITE36" s="243"/>
      <c r="ITF36" s="243"/>
      <c r="ITG36" s="243"/>
      <c r="ITH36" s="243"/>
      <c r="ITI36" s="243"/>
      <c r="ITJ36" s="243"/>
      <c r="ITK36" s="243"/>
      <c r="ITL36" s="243"/>
      <c r="ITM36" s="243"/>
      <c r="ITN36" s="243"/>
      <c r="ITO36" s="243"/>
      <c r="ITP36" s="243"/>
      <c r="ITQ36" s="243"/>
      <c r="ITR36" s="243"/>
      <c r="ITS36" s="243"/>
      <c r="ITT36" s="243"/>
      <c r="ITU36" s="243"/>
      <c r="ITV36" s="243"/>
      <c r="ITW36" s="243"/>
      <c r="ITX36" s="243"/>
      <c r="ITY36" s="243"/>
      <c r="ITZ36" s="243"/>
      <c r="IUA36" s="243"/>
      <c r="IUB36" s="243"/>
      <c r="IUC36" s="243"/>
      <c r="IUD36" s="243"/>
      <c r="IUE36" s="243"/>
      <c r="IUF36" s="243"/>
      <c r="IUG36" s="243"/>
      <c r="IUH36" s="243"/>
      <c r="IUI36" s="243"/>
      <c r="IUJ36" s="243"/>
      <c r="IUK36" s="243"/>
      <c r="IUL36" s="243"/>
      <c r="IUM36" s="243"/>
      <c r="IUN36" s="243"/>
      <c r="IUO36" s="243"/>
      <c r="IUP36" s="243"/>
      <c r="IUQ36" s="243"/>
      <c r="IUR36" s="243"/>
      <c r="IUS36" s="243"/>
      <c r="IUT36" s="243"/>
      <c r="IUU36" s="243"/>
      <c r="IUV36" s="243"/>
      <c r="IUW36" s="243"/>
      <c r="IUX36" s="243"/>
      <c r="IUY36" s="243"/>
      <c r="IUZ36" s="243"/>
      <c r="IVA36" s="243"/>
      <c r="IVB36" s="243"/>
      <c r="IVC36" s="243"/>
      <c r="IVD36" s="243"/>
      <c r="IVE36" s="243"/>
      <c r="IVF36" s="243"/>
      <c r="IVG36" s="243"/>
      <c r="IVH36" s="243"/>
      <c r="IVI36" s="243"/>
      <c r="IVJ36" s="243"/>
      <c r="IVK36" s="243"/>
      <c r="IVL36" s="243"/>
      <c r="IVM36" s="243"/>
      <c r="IVN36" s="243"/>
      <c r="IVO36" s="243"/>
      <c r="IVP36" s="243"/>
      <c r="IVQ36" s="243"/>
      <c r="IVR36" s="243"/>
      <c r="IVS36" s="243"/>
      <c r="IVT36" s="243"/>
      <c r="IVU36" s="243"/>
      <c r="IVV36" s="243"/>
      <c r="IVW36" s="243"/>
      <c r="IVX36" s="243"/>
      <c r="IVY36" s="243"/>
      <c r="IVZ36" s="243"/>
      <c r="IWA36" s="243"/>
      <c r="IWB36" s="243"/>
      <c r="IWC36" s="243"/>
      <c r="IWD36" s="243"/>
      <c r="IWE36" s="243"/>
      <c r="IWF36" s="243"/>
      <c r="IWG36" s="243"/>
      <c r="IWH36" s="243"/>
      <c r="IWI36" s="243"/>
      <c r="IWJ36" s="243"/>
      <c r="IWK36" s="243"/>
      <c r="IWL36" s="243"/>
      <c r="IWM36" s="243"/>
      <c r="IWN36" s="243"/>
      <c r="IWO36" s="243"/>
      <c r="IWP36" s="243"/>
      <c r="IWQ36" s="243"/>
      <c r="IWR36" s="243"/>
      <c r="IWS36" s="243"/>
      <c r="IWT36" s="243"/>
      <c r="IWU36" s="243"/>
      <c r="IWV36" s="243"/>
      <c r="IWW36" s="243"/>
      <c r="IWX36" s="243"/>
      <c r="IWY36" s="243"/>
      <c r="IWZ36" s="243"/>
      <c r="IXA36" s="243"/>
      <c r="IXB36" s="243"/>
      <c r="IXC36" s="243"/>
      <c r="IXD36" s="243"/>
      <c r="IXE36" s="243"/>
      <c r="IXF36" s="243"/>
      <c r="IXG36" s="243"/>
      <c r="IXH36" s="243"/>
      <c r="IXI36" s="243"/>
      <c r="IXJ36" s="243"/>
      <c r="IXK36" s="243"/>
      <c r="IXL36" s="243"/>
      <c r="IXM36" s="243"/>
      <c r="IXN36" s="243"/>
      <c r="IXO36" s="243"/>
      <c r="IXP36" s="243"/>
      <c r="IXQ36" s="243"/>
      <c r="IXR36" s="243"/>
      <c r="IXS36" s="243"/>
      <c r="IXT36" s="243"/>
      <c r="IXU36" s="243"/>
      <c r="IXV36" s="243"/>
      <c r="IXW36" s="243"/>
      <c r="IXX36" s="243"/>
      <c r="IXY36" s="243"/>
      <c r="IXZ36" s="243"/>
      <c r="IYA36" s="243"/>
      <c r="IYB36" s="243"/>
      <c r="IYC36" s="243"/>
      <c r="IYD36" s="243"/>
      <c r="IYE36" s="243"/>
      <c r="IYF36" s="243"/>
      <c r="IYG36" s="243"/>
      <c r="IYH36" s="243"/>
      <c r="IYI36" s="243"/>
      <c r="IYJ36" s="243"/>
      <c r="IYK36" s="243"/>
      <c r="IYL36" s="243"/>
      <c r="IYM36" s="243"/>
      <c r="IYN36" s="243"/>
      <c r="IYO36" s="243"/>
      <c r="IYP36" s="243"/>
      <c r="IYQ36" s="243"/>
      <c r="IYR36" s="243"/>
      <c r="IYS36" s="243"/>
      <c r="IYT36" s="243"/>
      <c r="IYU36" s="243"/>
      <c r="IYV36" s="243"/>
      <c r="IYW36" s="243"/>
      <c r="IYX36" s="243"/>
      <c r="IYY36" s="243"/>
      <c r="IYZ36" s="243"/>
      <c r="IZA36" s="243"/>
      <c r="IZB36" s="243"/>
      <c r="IZC36" s="243"/>
      <c r="IZD36" s="243"/>
      <c r="IZE36" s="243"/>
      <c r="IZF36" s="243"/>
      <c r="IZG36" s="243"/>
      <c r="IZH36" s="243"/>
      <c r="IZI36" s="243"/>
      <c r="IZJ36" s="243"/>
      <c r="IZK36" s="243"/>
      <c r="IZL36" s="243"/>
      <c r="IZM36" s="243"/>
      <c r="IZN36" s="243"/>
      <c r="IZO36" s="243"/>
      <c r="IZP36" s="243"/>
      <c r="IZQ36" s="243"/>
      <c r="IZR36" s="243"/>
      <c r="IZS36" s="243"/>
      <c r="IZT36" s="243"/>
      <c r="IZU36" s="243"/>
      <c r="IZV36" s="243"/>
      <c r="IZW36" s="243"/>
      <c r="IZX36" s="243"/>
      <c r="IZY36" s="243"/>
      <c r="IZZ36" s="243"/>
      <c r="JAA36" s="243"/>
      <c r="JAB36" s="243"/>
      <c r="JAC36" s="243"/>
      <c r="JAD36" s="243"/>
      <c r="JAE36" s="243"/>
      <c r="JAF36" s="243"/>
      <c r="JAG36" s="243"/>
      <c r="JAH36" s="243"/>
      <c r="JAI36" s="243"/>
      <c r="JAJ36" s="243"/>
      <c r="JAK36" s="243"/>
      <c r="JAL36" s="243"/>
      <c r="JAM36" s="243"/>
      <c r="JAN36" s="243"/>
      <c r="JAO36" s="243"/>
      <c r="JAP36" s="243"/>
      <c r="JAQ36" s="243"/>
      <c r="JAR36" s="243"/>
      <c r="JAS36" s="243"/>
      <c r="JAT36" s="243"/>
      <c r="JAU36" s="243"/>
      <c r="JAV36" s="243"/>
      <c r="JAW36" s="243"/>
      <c r="JAX36" s="243"/>
      <c r="JAY36" s="243"/>
      <c r="JAZ36" s="243"/>
      <c r="JBA36" s="243"/>
      <c r="JBB36" s="243"/>
      <c r="JBC36" s="243"/>
      <c r="JBD36" s="243"/>
      <c r="JBE36" s="243"/>
      <c r="JBF36" s="243"/>
      <c r="JBG36" s="243"/>
      <c r="JBH36" s="243"/>
      <c r="JBI36" s="243"/>
      <c r="JBJ36" s="243"/>
      <c r="JBK36" s="243"/>
      <c r="JBL36" s="243"/>
      <c r="JBM36" s="243"/>
      <c r="JBN36" s="243"/>
      <c r="JBO36" s="243"/>
      <c r="JBP36" s="243"/>
      <c r="JBQ36" s="243"/>
      <c r="JBR36" s="243"/>
      <c r="JBS36" s="243"/>
      <c r="JBT36" s="243"/>
      <c r="JBU36" s="243"/>
      <c r="JBV36" s="243"/>
      <c r="JBW36" s="243"/>
      <c r="JBX36" s="243"/>
      <c r="JBY36" s="243"/>
      <c r="JBZ36" s="243"/>
      <c r="JCA36" s="243"/>
      <c r="JCB36" s="243"/>
      <c r="JCC36" s="243"/>
      <c r="JCD36" s="243"/>
      <c r="JCE36" s="243"/>
      <c r="JCF36" s="243"/>
      <c r="JCG36" s="243"/>
      <c r="JCH36" s="243"/>
      <c r="JCI36" s="243"/>
      <c r="JCJ36" s="243"/>
      <c r="JCK36" s="243"/>
      <c r="JCL36" s="243"/>
      <c r="JCM36" s="243"/>
      <c r="JCN36" s="243"/>
      <c r="JCO36" s="243"/>
      <c r="JCP36" s="243"/>
      <c r="JCQ36" s="243"/>
      <c r="JCR36" s="243"/>
      <c r="JCS36" s="243"/>
      <c r="JCT36" s="243"/>
      <c r="JCU36" s="243"/>
      <c r="JCV36" s="243"/>
      <c r="JCW36" s="243"/>
      <c r="JCX36" s="243"/>
      <c r="JCY36" s="243"/>
      <c r="JCZ36" s="243"/>
      <c r="JDA36" s="243"/>
      <c r="JDB36" s="243"/>
      <c r="JDC36" s="243"/>
      <c r="JDD36" s="243"/>
      <c r="JDE36" s="243"/>
      <c r="JDF36" s="243"/>
      <c r="JDG36" s="243"/>
      <c r="JDH36" s="243"/>
      <c r="JDI36" s="243"/>
      <c r="JDJ36" s="243"/>
      <c r="JDK36" s="243"/>
      <c r="JDL36" s="243"/>
      <c r="JDM36" s="243"/>
      <c r="JDN36" s="243"/>
      <c r="JDO36" s="243"/>
      <c r="JDP36" s="243"/>
      <c r="JDQ36" s="243"/>
      <c r="JDR36" s="243"/>
      <c r="JDS36" s="243"/>
      <c r="JDT36" s="243"/>
      <c r="JDU36" s="243"/>
      <c r="JDV36" s="243"/>
      <c r="JDW36" s="243"/>
      <c r="JDX36" s="243"/>
      <c r="JDY36" s="243"/>
      <c r="JDZ36" s="243"/>
      <c r="JEA36" s="243"/>
      <c r="JEB36" s="243"/>
      <c r="JEC36" s="243"/>
      <c r="JED36" s="243"/>
      <c r="JEE36" s="243"/>
      <c r="JEF36" s="243"/>
      <c r="JEG36" s="243"/>
      <c r="JEH36" s="243"/>
      <c r="JEI36" s="243"/>
      <c r="JEJ36" s="243"/>
      <c r="JEK36" s="243"/>
      <c r="JEL36" s="243"/>
      <c r="JEM36" s="243"/>
      <c r="JEN36" s="243"/>
      <c r="JEO36" s="243"/>
      <c r="JEP36" s="243"/>
      <c r="JEQ36" s="243"/>
      <c r="JER36" s="243"/>
      <c r="JES36" s="243"/>
      <c r="JET36" s="243"/>
      <c r="JEU36" s="243"/>
      <c r="JEV36" s="243"/>
      <c r="JEW36" s="243"/>
      <c r="JEX36" s="243"/>
      <c r="JEY36" s="243"/>
      <c r="JEZ36" s="243"/>
      <c r="JFA36" s="243"/>
      <c r="JFB36" s="243"/>
      <c r="JFC36" s="243"/>
      <c r="JFD36" s="243"/>
      <c r="JFE36" s="243"/>
      <c r="JFF36" s="243"/>
      <c r="JFG36" s="243"/>
      <c r="JFH36" s="243"/>
      <c r="JFI36" s="243"/>
      <c r="JFJ36" s="243"/>
      <c r="JFK36" s="243"/>
      <c r="JFL36" s="243"/>
      <c r="JFM36" s="243"/>
      <c r="JFN36" s="243"/>
      <c r="JFO36" s="243"/>
      <c r="JFP36" s="243"/>
      <c r="JFQ36" s="243"/>
      <c r="JFR36" s="243"/>
      <c r="JFS36" s="243"/>
      <c r="JFT36" s="243"/>
      <c r="JFU36" s="243"/>
      <c r="JFV36" s="243"/>
      <c r="JFW36" s="243"/>
      <c r="JFX36" s="243"/>
      <c r="JFY36" s="243"/>
      <c r="JFZ36" s="243"/>
      <c r="JGA36" s="243"/>
      <c r="JGB36" s="243"/>
      <c r="JGC36" s="243"/>
      <c r="JGD36" s="243"/>
      <c r="JGE36" s="243"/>
      <c r="JGF36" s="243"/>
      <c r="JGG36" s="243"/>
      <c r="JGH36" s="243"/>
      <c r="JGI36" s="243"/>
      <c r="JGJ36" s="243"/>
      <c r="JGK36" s="243"/>
      <c r="JGL36" s="243"/>
      <c r="JGM36" s="243"/>
      <c r="JGN36" s="243"/>
      <c r="JGO36" s="243"/>
      <c r="JGP36" s="243"/>
      <c r="JGQ36" s="243"/>
      <c r="JGR36" s="243"/>
      <c r="JGS36" s="243"/>
      <c r="JGT36" s="243"/>
      <c r="JGU36" s="243"/>
      <c r="JGV36" s="243"/>
      <c r="JGW36" s="243"/>
      <c r="JGX36" s="243"/>
      <c r="JGY36" s="243"/>
      <c r="JGZ36" s="243"/>
      <c r="JHA36" s="243"/>
      <c r="JHB36" s="243"/>
      <c r="JHC36" s="243"/>
      <c r="JHD36" s="243"/>
      <c r="JHE36" s="243"/>
      <c r="JHF36" s="243"/>
      <c r="JHG36" s="243"/>
      <c r="JHH36" s="243"/>
      <c r="JHI36" s="243"/>
      <c r="JHJ36" s="243"/>
      <c r="JHK36" s="243"/>
      <c r="JHL36" s="243"/>
      <c r="JHM36" s="243"/>
      <c r="JHN36" s="243"/>
      <c r="JHO36" s="243"/>
      <c r="JHP36" s="243"/>
      <c r="JHQ36" s="243"/>
      <c r="JHR36" s="243"/>
      <c r="JHS36" s="243"/>
      <c r="JHT36" s="243"/>
      <c r="JHU36" s="243"/>
      <c r="JHV36" s="243"/>
      <c r="JHW36" s="243"/>
      <c r="JHX36" s="243"/>
      <c r="JHY36" s="243"/>
      <c r="JHZ36" s="243"/>
      <c r="JIA36" s="243"/>
      <c r="JIB36" s="243"/>
      <c r="JIC36" s="243"/>
      <c r="JID36" s="243"/>
      <c r="JIE36" s="243"/>
      <c r="JIF36" s="243"/>
      <c r="JIG36" s="243"/>
      <c r="JIH36" s="243"/>
      <c r="JII36" s="243"/>
      <c r="JIJ36" s="243"/>
      <c r="JIK36" s="243"/>
      <c r="JIL36" s="243"/>
      <c r="JIM36" s="243"/>
      <c r="JIN36" s="243"/>
      <c r="JIO36" s="243"/>
      <c r="JIP36" s="243"/>
      <c r="JIQ36" s="243"/>
      <c r="JIR36" s="243"/>
      <c r="JIS36" s="243"/>
      <c r="JIT36" s="243"/>
      <c r="JIU36" s="243"/>
      <c r="JIV36" s="243"/>
      <c r="JIW36" s="243"/>
      <c r="JIX36" s="243"/>
      <c r="JIY36" s="243"/>
      <c r="JIZ36" s="243"/>
      <c r="JJA36" s="243"/>
      <c r="JJB36" s="243"/>
      <c r="JJC36" s="243"/>
      <c r="JJD36" s="243"/>
      <c r="JJE36" s="243"/>
      <c r="JJF36" s="243"/>
      <c r="JJG36" s="243"/>
      <c r="JJH36" s="243"/>
      <c r="JJI36" s="243"/>
      <c r="JJJ36" s="243"/>
      <c r="JJK36" s="243"/>
      <c r="JJL36" s="243"/>
      <c r="JJM36" s="243"/>
      <c r="JJN36" s="243"/>
      <c r="JJO36" s="243"/>
      <c r="JJP36" s="243"/>
      <c r="JJQ36" s="243"/>
      <c r="JJR36" s="243"/>
      <c r="JJS36" s="243"/>
      <c r="JJT36" s="243"/>
      <c r="JJU36" s="243"/>
      <c r="JJV36" s="243"/>
      <c r="JJW36" s="243"/>
      <c r="JJX36" s="243"/>
      <c r="JJY36" s="243"/>
      <c r="JJZ36" s="243"/>
      <c r="JKA36" s="243"/>
      <c r="JKB36" s="243"/>
      <c r="JKC36" s="243"/>
      <c r="JKD36" s="243"/>
      <c r="JKE36" s="243"/>
      <c r="JKF36" s="243"/>
      <c r="JKG36" s="243"/>
      <c r="JKH36" s="243"/>
      <c r="JKI36" s="243"/>
      <c r="JKJ36" s="243"/>
      <c r="JKK36" s="243"/>
      <c r="JKL36" s="243"/>
      <c r="JKM36" s="243"/>
      <c r="JKN36" s="243"/>
      <c r="JKO36" s="243"/>
      <c r="JKP36" s="243"/>
      <c r="JKQ36" s="243"/>
      <c r="JKR36" s="243"/>
      <c r="JKS36" s="243"/>
      <c r="JKT36" s="243"/>
      <c r="JKU36" s="243"/>
      <c r="JKV36" s="243"/>
      <c r="JKW36" s="243"/>
      <c r="JKX36" s="243"/>
      <c r="JKY36" s="243"/>
      <c r="JKZ36" s="243"/>
      <c r="JLA36" s="243"/>
      <c r="JLB36" s="243"/>
      <c r="JLC36" s="243"/>
      <c r="JLD36" s="243"/>
      <c r="JLE36" s="243"/>
      <c r="JLF36" s="243"/>
      <c r="JLG36" s="243"/>
      <c r="JLH36" s="243"/>
      <c r="JLI36" s="243"/>
      <c r="JLJ36" s="243"/>
      <c r="JLK36" s="243"/>
      <c r="JLL36" s="243"/>
      <c r="JLM36" s="243"/>
      <c r="JLN36" s="243"/>
      <c r="JLO36" s="243"/>
      <c r="JLP36" s="243"/>
      <c r="JLQ36" s="243"/>
      <c r="JLR36" s="243"/>
      <c r="JLS36" s="243"/>
      <c r="JLT36" s="243"/>
      <c r="JLU36" s="243"/>
      <c r="JLV36" s="243"/>
      <c r="JLW36" s="243"/>
      <c r="JLX36" s="243"/>
      <c r="JLY36" s="243"/>
      <c r="JLZ36" s="243"/>
      <c r="JMA36" s="243"/>
      <c r="JMB36" s="243"/>
      <c r="JMC36" s="243"/>
      <c r="JMD36" s="243"/>
      <c r="JME36" s="243"/>
      <c r="JMF36" s="243"/>
      <c r="JMG36" s="243"/>
      <c r="JMH36" s="243"/>
      <c r="JMI36" s="243"/>
      <c r="JMJ36" s="243"/>
      <c r="JMK36" s="243"/>
      <c r="JML36" s="243"/>
      <c r="JMM36" s="243"/>
      <c r="JMN36" s="243"/>
      <c r="JMO36" s="243"/>
      <c r="JMP36" s="243"/>
      <c r="JMQ36" s="243"/>
      <c r="JMR36" s="243"/>
      <c r="JMS36" s="243"/>
      <c r="JMT36" s="243"/>
      <c r="JMU36" s="243"/>
      <c r="JMV36" s="243"/>
      <c r="JMW36" s="243"/>
      <c r="JMX36" s="243"/>
      <c r="JMY36" s="243"/>
      <c r="JMZ36" s="243"/>
      <c r="JNA36" s="243"/>
      <c r="JNB36" s="243"/>
      <c r="JNC36" s="243"/>
      <c r="JND36" s="243"/>
      <c r="JNE36" s="243"/>
      <c r="JNF36" s="243"/>
      <c r="JNG36" s="243"/>
      <c r="JNH36" s="243"/>
      <c r="JNI36" s="243"/>
      <c r="JNJ36" s="243"/>
      <c r="JNK36" s="243"/>
      <c r="JNL36" s="243"/>
      <c r="JNM36" s="243"/>
      <c r="JNN36" s="243"/>
      <c r="JNO36" s="243"/>
      <c r="JNP36" s="243"/>
      <c r="JNQ36" s="243"/>
      <c r="JNR36" s="243"/>
      <c r="JNS36" s="243"/>
      <c r="JNT36" s="243"/>
      <c r="JNU36" s="243"/>
      <c r="JNV36" s="243"/>
      <c r="JNW36" s="243"/>
      <c r="JNX36" s="243"/>
      <c r="JNY36" s="243"/>
      <c r="JNZ36" s="243"/>
      <c r="JOA36" s="243"/>
      <c r="JOB36" s="243"/>
      <c r="JOC36" s="243"/>
      <c r="JOD36" s="243"/>
      <c r="JOE36" s="243"/>
      <c r="JOF36" s="243"/>
      <c r="JOG36" s="243"/>
      <c r="JOH36" s="243"/>
      <c r="JOI36" s="243"/>
      <c r="JOJ36" s="243"/>
      <c r="JOK36" s="243"/>
      <c r="JOL36" s="243"/>
      <c r="JOM36" s="243"/>
      <c r="JON36" s="243"/>
      <c r="JOO36" s="243"/>
      <c r="JOP36" s="243"/>
      <c r="JOQ36" s="243"/>
      <c r="JOR36" s="243"/>
      <c r="JOS36" s="243"/>
      <c r="JOT36" s="243"/>
      <c r="JOU36" s="243"/>
      <c r="JOV36" s="243"/>
      <c r="JOW36" s="243"/>
      <c r="JOX36" s="243"/>
      <c r="JOY36" s="243"/>
      <c r="JOZ36" s="243"/>
      <c r="JPA36" s="243"/>
      <c r="JPB36" s="243"/>
      <c r="JPC36" s="243"/>
      <c r="JPD36" s="243"/>
      <c r="JPE36" s="243"/>
      <c r="JPF36" s="243"/>
      <c r="JPG36" s="243"/>
      <c r="JPH36" s="243"/>
      <c r="JPI36" s="243"/>
      <c r="JPJ36" s="243"/>
      <c r="JPK36" s="243"/>
      <c r="JPL36" s="243"/>
      <c r="JPM36" s="243"/>
      <c r="JPN36" s="243"/>
      <c r="JPO36" s="243"/>
      <c r="JPP36" s="243"/>
      <c r="JPQ36" s="243"/>
      <c r="JPR36" s="243"/>
      <c r="JPS36" s="243"/>
      <c r="JPT36" s="243"/>
      <c r="JPU36" s="243"/>
      <c r="JPV36" s="243"/>
      <c r="JPW36" s="243"/>
      <c r="JPX36" s="243"/>
      <c r="JPY36" s="243"/>
      <c r="JPZ36" s="243"/>
      <c r="JQA36" s="243"/>
      <c r="JQB36" s="243"/>
      <c r="JQC36" s="243"/>
      <c r="JQD36" s="243"/>
      <c r="JQE36" s="243"/>
      <c r="JQF36" s="243"/>
      <c r="JQG36" s="243"/>
      <c r="JQH36" s="243"/>
      <c r="JQI36" s="243"/>
      <c r="JQJ36" s="243"/>
      <c r="JQK36" s="243"/>
      <c r="JQL36" s="243"/>
      <c r="JQM36" s="243"/>
      <c r="JQN36" s="243"/>
      <c r="JQO36" s="243"/>
      <c r="JQP36" s="243"/>
      <c r="JQQ36" s="243"/>
      <c r="JQR36" s="243"/>
      <c r="JQS36" s="243"/>
      <c r="JQT36" s="243"/>
      <c r="JQU36" s="243"/>
      <c r="JQV36" s="243"/>
      <c r="JQW36" s="243"/>
      <c r="JQX36" s="243"/>
      <c r="JQY36" s="243"/>
      <c r="JQZ36" s="243"/>
      <c r="JRA36" s="243"/>
      <c r="JRB36" s="243"/>
      <c r="JRC36" s="243"/>
      <c r="JRD36" s="243"/>
      <c r="JRE36" s="243"/>
      <c r="JRF36" s="243"/>
      <c r="JRG36" s="243"/>
      <c r="JRH36" s="243"/>
      <c r="JRI36" s="243"/>
      <c r="JRJ36" s="243"/>
      <c r="JRK36" s="243"/>
      <c r="JRL36" s="243"/>
      <c r="JRM36" s="243"/>
      <c r="JRN36" s="243"/>
      <c r="JRO36" s="243"/>
      <c r="JRP36" s="243"/>
      <c r="JRQ36" s="243"/>
      <c r="JRR36" s="243"/>
      <c r="JRS36" s="243"/>
      <c r="JRT36" s="243"/>
      <c r="JRU36" s="243"/>
      <c r="JRV36" s="243"/>
      <c r="JRW36" s="243"/>
      <c r="JRX36" s="243"/>
      <c r="JRY36" s="243"/>
      <c r="JRZ36" s="243"/>
      <c r="JSA36" s="243"/>
      <c r="JSB36" s="243"/>
      <c r="JSC36" s="243"/>
      <c r="JSD36" s="243"/>
      <c r="JSE36" s="243"/>
      <c r="JSF36" s="243"/>
      <c r="JSG36" s="243"/>
      <c r="JSH36" s="243"/>
      <c r="JSI36" s="243"/>
      <c r="JSJ36" s="243"/>
      <c r="JSK36" s="243"/>
      <c r="JSL36" s="243"/>
      <c r="JSM36" s="243"/>
      <c r="JSN36" s="243"/>
      <c r="JSO36" s="243"/>
      <c r="JSP36" s="243"/>
      <c r="JSQ36" s="243"/>
      <c r="JSR36" s="243"/>
      <c r="JSS36" s="243"/>
      <c r="JST36" s="243"/>
      <c r="JSU36" s="243"/>
      <c r="JSV36" s="243"/>
      <c r="JSW36" s="243"/>
      <c r="JSX36" s="243"/>
      <c r="JSY36" s="243"/>
      <c r="JSZ36" s="243"/>
      <c r="JTA36" s="243"/>
      <c r="JTB36" s="243"/>
      <c r="JTC36" s="243"/>
      <c r="JTD36" s="243"/>
      <c r="JTE36" s="243"/>
      <c r="JTF36" s="243"/>
      <c r="JTG36" s="243"/>
      <c r="JTH36" s="243"/>
      <c r="JTI36" s="243"/>
      <c r="JTJ36" s="243"/>
      <c r="JTK36" s="243"/>
      <c r="JTL36" s="243"/>
      <c r="JTM36" s="243"/>
      <c r="JTN36" s="243"/>
      <c r="JTO36" s="243"/>
      <c r="JTP36" s="243"/>
      <c r="JTQ36" s="243"/>
      <c r="JTR36" s="243"/>
      <c r="JTS36" s="243"/>
      <c r="JTT36" s="243"/>
      <c r="JTU36" s="243"/>
      <c r="JTV36" s="243"/>
      <c r="JTW36" s="243"/>
      <c r="JTX36" s="243"/>
      <c r="JTY36" s="243"/>
      <c r="JTZ36" s="243"/>
      <c r="JUA36" s="243"/>
      <c r="JUB36" s="243"/>
      <c r="JUC36" s="243"/>
      <c r="JUD36" s="243"/>
      <c r="JUE36" s="243"/>
      <c r="JUF36" s="243"/>
      <c r="JUG36" s="243"/>
      <c r="JUH36" s="243"/>
      <c r="JUI36" s="243"/>
      <c r="JUJ36" s="243"/>
      <c r="JUK36" s="243"/>
      <c r="JUL36" s="243"/>
      <c r="JUM36" s="243"/>
      <c r="JUN36" s="243"/>
      <c r="JUO36" s="243"/>
      <c r="JUP36" s="243"/>
      <c r="JUQ36" s="243"/>
      <c r="JUR36" s="243"/>
      <c r="JUS36" s="243"/>
      <c r="JUT36" s="243"/>
      <c r="JUU36" s="243"/>
      <c r="JUV36" s="243"/>
      <c r="JUW36" s="243"/>
      <c r="JUX36" s="243"/>
      <c r="JUY36" s="243"/>
      <c r="JUZ36" s="243"/>
      <c r="JVA36" s="243"/>
      <c r="JVB36" s="243"/>
      <c r="JVC36" s="243"/>
      <c r="JVD36" s="243"/>
      <c r="JVE36" s="243"/>
      <c r="JVF36" s="243"/>
      <c r="JVG36" s="243"/>
      <c r="JVH36" s="243"/>
      <c r="JVI36" s="243"/>
      <c r="JVJ36" s="243"/>
      <c r="JVK36" s="243"/>
      <c r="JVL36" s="243"/>
      <c r="JVM36" s="243"/>
      <c r="JVN36" s="243"/>
      <c r="JVO36" s="243"/>
      <c r="JVP36" s="243"/>
      <c r="JVQ36" s="243"/>
      <c r="JVR36" s="243"/>
      <c r="JVS36" s="243"/>
      <c r="JVT36" s="243"/>
      <c r="JVU36" s="243"/>
      <c r="JVV36" s="243"/>
      <c r="JVW36" s="243"/>
      <c r="JVX36" s="243"/>
      <c r="JVY36" s="243"/>
      <c r="JVZ36" s="243"/>
      <c r="JWA36" s="243"/>
      <c r="JWB36" s="243"/>
      <c r="JWC36" s="243"/>
      <c r="JWD36" s="243"/>
      <c r="JWE36" s="243"/>
      <c r="JWF36" s="243"/>
      <c r="JWG36" s="243"/>
      <c r="JWH36" s="243"/>
      <c r="JWI36" s="243"/>
      <c r="JWJ36" s="243"/>
      <c r="JWK36" s="243"/>
      <c r="JWL36" s="243"/>
      <c r="JWM36" s="243"/>
      <c r="JWN36" s="243"/>
      <c r="JWO36" s="243"/>
      <c r="JWP36" s="243"/>
      <c r="JWQ36" s="243"/>
      <c r="JWR36" s="243"/>
      <c r="JWS36" s="243"/>
      <c r="JWT36" s="243"/>
      <c r="JWU36" s="243"/>
      <c r="JWV36" s="243"/>
      <c r="JWW36" s="243"/>
      <c r="JWX36" s="243"/>
      <c r="JWY36" s="243"/>
      <c r="JWZ36" s="243"/>
      <c r="JXA36" s="243"/>
      <c r="JXB36" s="243"/>
      <c r="JXC36" s="243"/>
      <c r="JXD36" s="243"/>
      <c r="JXE36" s="243"/>
      <c r="JXF36" s="243"/>
      <c r="JXG36" s="243"/>
      <c r="JXH36" s="243"/>
      <c r="JXI36" s="243"/>
      <c r="JXJ36" s="243"/>
      <c r="JXK36" s="243"/>
      <c r="JXL36" s="243"/>
      <c r="JXM36" s="243"/>
      <c r="JXN36" s="243"/>
      <c r="JXO36" s="243"/>
      <c r="JXP36" s="243"/>
      <c r="JXQ36" s="243"/>
      <c r="JXR36" s="243"/>
      <c r="JXS36" s="243"/>
      <c r="JXT36" s="243"/>
      <c r="JXU36" s="243"/>
      <c r="JXV36" s="243"/>
      <c r="JXW36" s="243"/>
      <c r="JXX36" s="243"/>
      <c r="JXY36" s="243"/>
      <c r="JXZ36" s="243"/>
      <c r="JYA36" s="243"/>
      <c r="JYB36" s="243"/>
      <c r="JYC36" s="243"/>
      <c r="JYD36" s="243"/>
      <c r="JYE36" s="243"/>
      <c r="JYF36" s="243"/>
      <c r="JYG36" s="243"/>
      <c r="JYH36" s="243"/>
      <c r="JYI36" s="243"/>
      <c r="JYJ36" s="243"/>
      <c r="JYK36" s="243"/>
      <c r="JYL36" s="243"/>
      <c r="JYM36" s="243"/>
      <c r="JYN36" s="243"/>
      <c r="JYO36" s="243"/>
      <c r="JYP36" s="243"/>
      <c r="JYQ36" s="243"/>
      <c r="JYR36" s="243"/>
      <c r="JYS36" s="243"/>
      <c r="JYT36" s="243"/>
      <c r="JYU36" s="243"/>
      <c r="JYV36" s="243"/>
      <c r="JYW36" s="243"/>
      <c r="JYX36" s="243"/>
      <c r="JYY36" s="243"/>
      <c r="JYZ36" s="243"/>
      <c r="JZA36" s="243"/>
      <c r="JZB36" s="243"/>
      <c r="JZC36" s="243"/>
      <c r="JZD36" s="243"/>
      <c r="JZE36" s="243"/>
      <c r="JZF36" s="243"/>
      <c r="JZG36" s="243"/>
      <c r="JZH36" s="243"/>
      <c r="JZI36" s="243"/>
      <c r="JZJ36" s="243"/>
      <c r="JZK36" s="243"/>
      <c r="JZL36" s="243"/>
      <c r="JZM36" s="243"/>
      <c r="JZN36" s="243"/>
      <c r="JZO36" s="243"/>
      <c r="JZP36" s="243"/>
      <c r="JZQ36" s="243"/>
      <c r="JZR36" s="243"/>
      <c r="JZS36" s="243"/>
      <c r="JZT36" s="243"/>
      <c r="JZU36" s="243"/>
      <c r="JZV36" s="243"/>
      <c r="JZW36" s="243"/>
      <c r="JZX36" s="243"/>
      <c r="JZY36" s="243"/>
      <c r="JZZ36" s="243"/>
      <c r="KAA36" s="243"/>
      <c r="KAB36" s="243"/>
      <c r="KAC36" s="243"/>
      <c r="KAD36" s="243"/>
      <c r="KAE36" s="243"/>
      <c r="KAF36" s="243"/>
      <c r="KAG36" s="243"/>
      <c r="KAH36" s="243"/>
      <c r="KAI36" s="243"/>
      <c r="KAJ36" s="243"/>
      <c r="KAK36" s="243"/>
      <c r="KAL36" s="243"/>
      <c r="KAM36" s="243"/>
      <c r="KAN36" s="243"/>
      <c r="KAO36" s="243"/>
      <c r="KAP36" s="243"/>
      <c r="KAQ36" s="243"/>
      <c r="KAR36" s="243"/>
      <c r="KAS36" s="243"/>
      <c r="KAT36" s="243"/>
      <c r="KAU36" s="243"/>
      <c r="KAV36" s="243"/>
      <c r="KAW36" s="243"/>
      <c r="KAX36" s="243"/>
      <c r="KAY36" s="243"/>
      <c r="KAZ36" s="243"/>
      <c r="KBA36" s="243"/>
      <c r="KBB36" s="243"/>
      <c r="KBC36" s="243"/>
      <c r="KBD36" s="243"/>
      <c r="KBE36" s="243"/>
      <c r="KBF36" s="243"/>
      <c r="KBG36" s="243"/>
      <c r="KBH36" s="243"/>
      <c r="KBI36" s="243"/>
      <c r="KBJ36" s="243"/>
      <c r="KBK36" s="243"/>
      <c r="KBL36" s="243"/>
      <c r="KBM36" s="243"/>
      <c r="KBN36" s="243"/>
      <c r="KBO36" s="243"/>
      <c r="KBP36" s="243"/>
      <c r="KBQ36" s="243"/>
      <c r="KBR36" s="243"/>
      <c r="KBS36" s="243"/>
      <c r="KBT36" s="243"/>
      <c r="KBU36" s="243"/>
      <c r="KBV36" s="243"/>
      <c r="KBW36" s="243"/>
      <c r="KBX36" s="243"/>
      <c r="KBY36" s="243"/>
      <c r="KBZ36" s="243"/>
      <c r="KCA36" s="243"/>
      <c r="KCB36" s="243"/>
      <c r="KCC36" s="243"/>
      <c r="KCD36" s="243"/>
      <c r="KCE36" s="243"/>
      <c r="KCF36" s="243"/>
      <c r="KCG36" s="243"/>
      <c r="KCH36" s="243"/>
      <c r="KCI36" s="243"/>
      <c r="KCJ36" s="243"/>
      <c r="KCK36" s="243"/>
      <c r="KCL36" s="243"/>
      <c r="KCM36" s="243"/>
      <c r="KCN36" s="243"/>
      <c r="KCO36" s="243"/>
      <c r="KCP36" s="243"/>
      <c r="KCQ36" s="243"/>
      <c r="KCR36" s="243"/>
      <c r="KCS36" s="243"/>
      <c r="KCT36" s="243"/>
      <c r="KCU36" s="243"/>
      <c r="KCV36" s="243"/>
      <c r="KCW36" s="243"/>
      <c r="KCX36" s="243"/>
      <c r="KCY36" s="243"/>
      <c r="KCZ36" s="243"/>
      <c r="KDA36" s="243"/>
      <c r="KDB36" s="243"/>
      <c r="KDC36" s="243"/>
      <c r="KDD36" s="243"/>
      <c r="KDE36" s="243"/>
      <c r="KDF36" s="243"/>
      <c r="KDG36" s="243"/>
      <c r="KDH36" s="243"/>
      <c r="KDI36" s="243"/>
      <c r="KDJ36" s="243"/>
      <c r="KDK36" s="243"/>
      <c r="KDL36" s="243"/>
      <c r="KDM36" s="243"/>
      <c r="KDN36" s="243"/>
      <c r="KDO36" s="243"/>
      <c r="KDP36" s="243"/>
      <c r="KDQ36" s="243"/>
      <c r="KDR36" s="243"/>
      <c r="KDS36" s="243"/>
      <c r="KDT36" s="243"/>
      <c r="KDU36" s="243"/>
      <c r="KDV36" s="243"/>
      <c r="KDW36" s="243"/>
      <c r="KDX36" s="243"/>
      <c r="KDY36" s="243"/>
      <c r="KDZ36" s="243"/>
      <c r="KEA36" s="243"/>
      <c r="KEB36" s="243"/>
      <c r="KEC36" s="243"/>
      <c r="KED36" s="243"/>
      <c r="KEE36" s="243"/>
      <c r="KEF36" s="243"/>
      <c r="KEG36" s="243"/>
      <c r="KEH36" s="243"/>
      <c r="KEI36" s="243"/>
      <c r="KEJ36" s="243"/>
      <c r="KEK36" s="243"/>
      <c r="KEL36" s="243"/>
      <c r="KEM36" s="243"/>
      <c r="KEN36" s="243"/>
      <c r="KEO36" s="243"/>
      <c r="KEP36" s="243"/>
      <c r="KEQ36" s="243"/>
      <c r="KER36" s="243"/>
      <c r="KES36" s="243"/>
      <c r="KET36" s="243"/>
      <c r="KEU36" s="243"/>
      <c r="KEV36" s="243"/>
      <c r="KEW36" s="243"/>
      <c r="KEX36" s="243"/>
      <c r="KEY36" s="243"/>
      <c r="KEZ36" s="243"/>
      <c r="KFA36" s="243"/>
      <c r="KFB36" s="243"/>
      <c r="KFC36" s="243"/>
      <c r="KFD36" s="243"/>
      <c r="KFE36" s="243"/>
      <c r="KFF36" s="243"/>
      <c r="KFG36" s="243"/>
      <c r="KFH36" s="243"/>
      <c r="KFI36" s="243"/>
      <c r="KFJ36" s="243"/>
      <c r="KFK36" s="243"/>
      <c r="KFL36" s="243"/>
      <c r="KFM36" s="243"/>
      <c r="KFN36" s="243"/>
      <c r="KFO36" s="243"/>
      <c r="KFP36" s="243"/>
      <c r="KFQ36" s="243"/>
      <c r="KFR36" s="243"/>
      <c r="KFS36" s="243"/>
      <c r="KFT36" s="243"/>
      <c r="KFU36" s="243"/>
      <c r="KFV36" s="243"/>
      <c r="KFW36" s="243"/>
      <c r="KFX36" s="243"/>
      <c r="KFY36" s="243"/>
      <c r="KFZ36" s="243"/>
      <c r="KGA36" s="243"/>
      <c r="KGB36" s="243"/>
      <c r="KGC36" s="243"/>
      <c r="KGD36" s="243"/>
      <c r="KGE36" s="243"/>
      <c r="KGF36" s="243"/>
      <c r="KGG36" s="243"/>
      <c r="KGH36" s="243"/>
      <c r="KGI36" s="243"/>
      <c r="KGJ36" s="243"/>
      <c r="KGK36" s="243"/>
      <c r="KGL36" s="243"/>
      <c r="KGM36" s="243"/>
      <c r="KGN36" s="243"/>
      <c r="KGO36" s="243"/>
      <c r="KGP36" s="243"/>
      <c r="KGQ36" s="243"/>
      <c r="KGR36" s="243"/>
      <c r="KGS36" s="243"/>
      <c r="KGT36" s="243"/>
      <c r="KGU36" s="243"/>
      <c r="KGV36" s="243"/>
      <c r="KGW36" s="243"/>
      <c r="KGX36" s="243"/>
      <c r="KGY36" s="243"/>
      <c r="KGZ36" s="243"/>
      <c r="KHA36" s="243"/>
      <c r="KHB36" s="243"/>
      <c r="KHC36" s="243"/>
      <c r="KHD36" s="243"/>
      <c r="KHE36" s="243"/>
      <c r="KHF36" s="243"/>
      <c r="KHG36" s="243"/>
      <c r="KHH36" s="243"/>
      <c r="KHI36" s="243"/>
      <c r="KHJ36" s="243"/>
      <c r="KHK36" s="243"/>
      <c r="KHL36" s="243"/>
      <c r="KHM36" s="243"/>
      <c r="KHN36" s="243"/>
      <c r="KHO36" s="243"/>
      <c r="KHP36" s="243"/>
      <c r="KHQ36" s="243"/>
      <c r="KHR36" s="243"/>
      <c r="KHS36" s="243"/>
      <c r="KHT36" s="243"/>
      <c r="KHU36" s="243"/>
      <c r="KHV36" s="243"/>
      <c r="KHW36" s="243"/>
      <c r="KHX36" s="243"/>
      <c r="KHY36" s="243"/>
      <c r="KHZ36" s="243"/>
      <c r="KIA36" s="243"/>
      <c r="KIB36" s="243"/>
      <c r="KIC36" s="243"/>
      <c r="KID36" s="243"/>
      <c r="KIE36" s="243"/>
      <c r="KIF36" s="243"/>
      <c r="KIG36" s="243"/>
      <c r="KIH36" s="243"/>
      <c r="KII36" s="243"/>
      <c r="KIJ36" s="243"/>
      <c r="KIK36" s="243"/>
      <c r="KIL36" s="243"/>
      <c r="KIM36" s="243"/>
      <c r="KIN36" s="243"/>
      <c r="KIO36" s="243"/>
      <c r="KIP36" s="243"/>
      <c r="KIQ36" s="243"/>
      <c r="KIR36" s="243"/>
      <c r="KIS36" s="243"/>
      <c r="KIT36" s="243"/>
      <c r="KIU36" s="243"/>
      <c r="KIV36" s="243"/>
      <c r="KIW36" s="243"/>
      <c r="KIX36" s="243"/>
      <c r="KIY36" s="243"/>
      <c r="KIZ36" s="243"/>
      <c r="KJA36" s="243"/>
      <c r="KJB36" s="243"/>
      <c r="KJC36" s="243"/>
      <c r="KJD36" s="243"/>
      <c r="KJE36" s="243"/>
      <c r="KJF36" s="243"/>
      <c r="KJG36" s="243"/>
      <c r="KJH36" s="243"/>
      <c r="KJI36" s="243"/>
      <c r="KJJ36" s="243"/>
      <c r="KJK36" s="243"/>
      <c r="KJL36" s="243"/>
      <c r="KJM36" s="243"/>
      <c r="KJN36" s="243"/>
      <c r="KJO36" s="243"/>
      <c r="KJP36" s="243"/>
      <c r="KJQ36" s="243"/>
      <c r="KJR36" s="243"/>
      <c r="KJS36" s="243"/>
      <c r="KJT36" s="243"/>
      <c r="KJU36" s="243"/>
      <c r="KJV36" s="243"/>
      <c r="KJW36" s="243"/>
      <c r="KJX36" s="243"/>
      <c r="KJY36" s="243"/>
      <c r="KJZ36" s="243"/>
      <c r="KKA36" s="243"/>
      <c r="KKB36" s="243"/>
      <c r="KKC36" s="243"/>
      <c r="KKD36" s="243"/>
      <c r="KKE36" s="243"/>
      <c r="KKF36" s="243"/>
      <c r="KKG36" s="243"/>
      <c r="KKH36" s="243"/>
      <c r="KKI36" s="243"/>
      <c r="KKJ36" s="243"/>
      <c r="KKK36" s="243"/>
      <c r="KKL36" s="243"/>
      <c r="KKM36" s="243"/>
      <c r="KKN36" s="243"/>
      <c r="KKO36" s="243"/>
      <c r="KKP36" s="243"/>
      <c r="KKQ36" s="243"/>
      <c r="KKR36" s="243"/>
      <c r="KKS36" s="243"/>
      <c r="KKT36" s="243"/>
      <c r="KKU36" s="243"/>
      <c r="KKV36" s="243"/>
      <c r="KKW36" s="243"/>
      <c r="KKX36" s="243"/>
      <c r="KKY36" s="243"/>
      <c r="KKZ36" s="243"/>
      <c r="KLA36" s="243"/>
      <c r="KLB36" s="243"/>
      <c r="KLC36" s="243"/>
      <c r="KLD36" s="243"/>
      <c r="KLE36" s="243"/>
      <c r="KLF36" s="243"/>
      <c r="KLG36" s="243"/>
      <c r="KLH36" s="243"/>
      <c r="KLI36" s="243"/>
      <c r="KLJ36" s="243"/>
      <c r="KLK36" s="243"/>
      <c r="KLL36" s="243"/>
      <c r="KLM36" s="243"/>
      <c r="KLN36" s="243"/>
      <c r="KLO36" s="243"/>
      <c r="KLP36" s="243"/>
      <c r="KLQ36" s="243"/>
      <c r="KLR36" s="243"/>
      <c r="KLS36" s="243"/>
      <c r="KLT36" s="243"/>
      <c r="KLU36" s="243"/>
      <c r="KLV36" s="243"/>
      <c r="KLW36" s="243"/>
      <c r="KLX36" s="243"/>
      <c r="KLY36" s="243"/>
      <c r="KLZ36" s="243"/>
      <c r="KMA36" s="243"/>
      <c r="KMB36" s="243"/>
      <c r="KMC36" s="243"/>
      <c r="KMD36" s="243"/>
      <c r="KME36" s="243"/>
      <c r="KMF36" s="243"/>
      <c r="KMG36" s="243"/>
      <c r="KMH36" s="243"/>
      <c r="KMI36" s="243"/>
      <c r="KMJ36" s="243"/>
      <c r="KMK36" s="243"/>
      <c r="KML36" s="243"/>
      <c r="KMM36" s="243"/>
      <c r="KMN36" s="243"/>
      <c r="KMO36" s="243"/>
      <c r="KMP36" s="243"/>
      <c r="KMQ36" s="243"/>
      <c r="KMR36" s="243"/>
      <c r="KMS36" s="243"/>
      <c r="KMT36" s="243"/>
      <c r="KMU36" s="243"/>
      <c r="KMV36" s="243"/>
      <c r="KMW36" s="243"/>
      <c r="KMX36" s="243"/>
      <c r="KMY36" s="243"/>
      <c r="KMZ36" s="243"/>
      <c r="KNA36" s="243"/>
      <c r="KNB36" s="243"/>
      <c r="KNC36" s="243"/>
      <c r="KND36" s="243"/>
      <c r="KNE36" s="243"/>
      <c r="KNF36" s="243"/>
      <c r="KNG36" s="243"/>
      <c r="KNH36" s="243"/>
      <c r="KNI36" s="243"/>
      <c r="KNJ36" s="243"/>
      <c r="KNK36" s="243"/>
      <c r="KNL36" s="243"/>
      <c r="KNM36" s="243"/>
      <c r="KNN36" s="243"/>
      <c r="KNO36" s="243"/>
      <c r="KNP36" s="243"/>
      <c r="KNQ36" s="243"/>
      <c r="KNR36" s="243"/>
      <c r="KNS36" s="243"/>
      <c r="KNT36" s="243"/>
      <c r="KNU36" s="243"/>
      <c r="KNV36" s="243"/>
      <c r="KNW36" s="243"/>
      <c r="KNX36" s="243"/>
      <c r="KNY36" s="243"/>
      <c r="KNZ36" s="243"/>
      <c r="KOA36" s="243"/>
      <c r="KOB36" s="243"/>
      <c r="KOC36" s="243"/>
      <c r="KOD36" s="243"/>
      <c r="KOE36" s="243"/>
      <c r="KOF36" s="243"/>
      <c r="KOG36" s="243"/>
      <c r="KOH36" s="243"/>
      <c r="KOI36" s="243"/>
      <c r="KOJ36" s="243"/>
      <c r="KOK36" s="243"/>
      <c r="KOL36" s="243"/>
      <c r="KOM36" s="243"/>
      <c r="KON36" s="243"/>
      <c r="KOO36" s="243"/>
      <c r="KOP36" s="243"/>
      <c r="KOQ36" s="243"/>
      <c r="KOR36" s="243"/>
      <c r="KOS36" s="243"/>
      <c r="KOT36" s="243"/>
      <c r="KOU36" s="243"/>
      <c r="KOV36" s="243"/>
      <c r="KOW36" s="243"/>
      <c r="KOX36" s="243"/>
      <c r="KOY36" s="243"/>
      <c r="KOZ36" s="243"/>
      <c r="KPA36" s="243"/>
      <c r="KPB36" s="243"/>
      <c r="KPC36" s="243"/>
      <c r="KPD36" s="243"/>
      <c r="KPE36" s="243"/>
      <c r="KPF36" s="243"/>
      <c r="KPG36" s="243"/>
      <c r="KPH36" s="243"/>
      <c r="KPI36" s="243"/>
      <c r="KPJ36" s="243"/>
      <c r="KPK36" s="243"/>
      <c r="KPL36" s="243"/>
      <c r="KPM36" s="243"/>
      <c r="KPN36" s="243"/>
      <c r="KPO36" s="243"/>
      <c r="KPP36" s="243"/>
      <c r="KPQ36" s="243"/>
      <c r="KPR36" s="243"/>
      <c r="KPS36" s="243"/>
      <c r="KPT36" s="243"/>
      <c r="KPU36" s="243"/>
      <c r="KPV36" s="243"/>
      <c r="KPW36" s="243"/>
      <c r="KPX36" s="243"/>
      <c r="KPY36" s="243"/>
      <c r="KPZ36" s="243"/>
      <c r="KQA36" s="243"/>
      <c r="KQB36" s="243"/>
      <c r="KQC36" s="243"/>
      <c r="KQD36" s="243"/>
      <c r="KQE36" s="243"/>
      <c r="KQF36" s="243"/>
      <c r="KQG36" s="243"/>
      <c r="KQH36" s="243"/>
      <c r="KQI36" s="243"/>
      <c r="KQJ36" s="243"/>
      <c r="KQK36" s="243"/>
      <c r="KQL36" s="243"/>
      <c r="KQM36" s="243"/>
      <c r="KQN36" s="243"/>
      <c r="KQO36" s="243"/>
      <c r="KQP36" s="243"/>
      <c r="KQQ36" s="243"/>
      <c r="KQR36" s="243"/>
      <c r="KQS36" s="243"/>
      <c r="KQT36" s="243"/>
      <c r="KQU36" s="243"/>
      <c r="KQV36" s="243"/>
      <c r="KQW36" s="243"/>
      <c r="KQX36" s="243"/>
      <c r="KQY36" s="243"/>
      <c r="KQZ36" s="243"/>
      <c r="KRA36" s="243"/>
      <c r="KRB36" s="243"/>
      <c r="KRC36" s="243"/>
      <c r="KRD36" s="243"/>
      <c r="KRE36" s="243"/>
      <c r="KRF36" s="243"/>
      <c r="KRG36" s="243"/>
      <c r="KRH36" s="243"/>
      <c r="KRI36" s="243"/>
      <c r="KRJ36" s="243"/>
      <c r="KRK36" s="243"/>
      <c r="KRL36" s="243"/>
      <c r="KRM36" s="243"/>
      <c r="KRN36" s="243"/>
      <c r="KRO36" s="243"/>
      <c r="KRP36" s="243"/>
      <c r="KRQ36" s="243"/>
      <c r="KRR36" s="243"/>
      <c r="KRS36" s="243"/>
      <c r="KRT36" s="243"/>
      <c r="KRU36" s="243"/>
      <c r="KRV36" s="243"/>
      <c r="KRW36" s="243"/>
      <c r="KRX36" s="243"/>
      <c r="KRY36" s="243"/>
      <c r="KRZ36" s="243"/>
      <c r="KSA36" s="243"/>
      <c r="KSB36" s="243"/>
      <c r="KSC36" s="243"/>
      <c r="KSD36" s="243"/>
      <c r="KSE36" s="243"/>
      <c r="KSF36" s="243"/>
      <c r="KSG36" s="243"/>
      <c r="KSH36" s="243"/>
      <c r="KSI36" s="243"/>
      <c r="KSJ36" s="243"/>
      <c r="KSK36" s="243"/>
      <c r="KSL36" s="243"/>
      <c r="KSM36" s="243"/>
      <c r="KSN36" s="243"/>
      <c r="KSO36" s="243"/>
      <c r="KSP36" s="243"/>
      <c r="KSQ36" s="243"/>
      <c r="KSR36" s="243"/>
      <c r="KSS36" s="243"/>
      <c r="KST36" s="243"/>
      <c r="KSU36" s="243"/>
      <c r="KSV36" s="243"/>
      <c r="KSW36" s="243"/>
      <c r="KSX36" s="243"/>
      <c r="KSY36" s="243"/>
      <c r="KSZ36" s="243"/>
      <c r="KTA36" s="243"/>
      <c r="KTB36" s="243"/>
      <c r="KTC36" s="243"/>
      <c r="KTD36" s="243"/>
      <c r="KTE36" s="243"/>
      <c r="KTF36" s="243"/>
      <c r="KTG36" s="243"/>
      <c r="KTH36" s="243"/>
      <c r="KTI36" s="243"/>
      <c r="KTJ36" s="243"/>
      <c r="KTK36" s="243"/>
      <c r="KTL36" s="243"/>
      <c r="KTM36" s="243"/>
      <c r="KTN36" s="243"/>
      <c r="KTO36" s="243"/>
      <c r="KTP36" s="243"/>
      <c r="KTQ36" s="243"/>
      <c r="KTR36" s="243"/>
      <c r="KTS36" s="243"/>
      <c r="KTT36" s="243"/>
      <c r="KTU36" s="243"/>
      <c r="KTV36" s="243"/>
      <c r="KTW36" s="243"/>
      <c r="KTX36" s="243"/>
      <c r="KTY36" s="243"/>
      <c r="KTZ36" s="243"/>
      <c r="KUA36" s="243"/>
      <c r="KUB36" s="243"/>
      <c r="KUC36" s="243"/>
      <c r="KUD36" s="243"/>
      <c r="KUE36" s="243"/>
      <c r="KUF36" s="243"/>
      <c r="KUG36" s="243"/>
      <c r="KUH36" s="243"/>
      <c r="KUI36" s="243"/>
      <c r="KUJ36" s="243"/>
      <c r="KUK36" s="243"/>
      <c r="KUL36" s="243"/>
      <c r="KUM36" s="243"/>
      <c r="KUN36" s="243"/>
      <c r="KUO36" s="243"/>
      <c r="KUP36" s="243"/>
      <c r="KUQ36" s="243"/>
      <c r="KUR36" s="243"/>
      <c r="KUS36" s="243"/>
      <c r="KUT36" s="243"/>
      <c r="KUU36" s="243"/>
      <c r="KUV36" s="243"/>
      <c r="KUW36" s="243"/>
      <c r="KUX36" s="243"/>
      <c r="KUY36" s="243"/>
      <c r="KUZ36" s="243"/>
      <c r="KVA36" s="243"/>
      <c r="KVB36" s="243"/>
      <c r="KVC36" s="243"/>
      <c r="KVD36" s="243"/>
      <c r="KVE36" s="243"/>
      <c r="KVF36" s="243"/>
      <c r="KVG36" s="243"/>
      <c r="KVH36" s="243"/>
      <c r="KVI36" s="243"/>
      <c r="KVJ36" s="243"/>
      <c r="KVK36" s="243"/>
      <c r="KVL36" s="243"/>
      <c r="KVM36" s="243"/>
      <c r="KVN36" s="243"/>
      <c r="KVO36" s="243"/>
      <c r="KVP36" s="243"/>
      <c r="KVQ36" s="243"/>
      <c r="KVR36" s="243"/>
      <c r="KVS36" s="243"/>
      <c r="KVT36" s="243"/>
      <c r="KVU36" s="243"/>
      <c r="KVV36" s="243"/>
      <c r="KVW36" s="243"/>
      <c r="KVX36" s="243"/>
      <c r="KVY36" s="243"/>
      <c r="KVZ36" s="243"/>
      <c r="KWA36" s="243"/>
      <c r="KWB36" s="243"/>
      <c r="KWC36" s="243"/>
      <c r="KWD36" s="243"/>
      <c r="KWE36" s="243"/>
      <c r="KWF36" s="243"/>
      <c r="KWG36" s="243"/>
      <c r="KWH36" s="243"/>
      <c r="KWI36" s="243"/>
      <c r="KWJ36" s="243"/>
      <c r="KWK36" s="243"/>
      <c r="KWL36" s="243"/>
      <c r="KWM36" s="243"/>
      <c r="KWN36" s="243"/>
      <c r="KWO36" s="243"/>
      <c r="KWP36" s="243"/>
      <c r="KWQ36" s="243"/>
      <c r="KWR36" s="243"/>
      <c r="KWS36" s="243"/>
      <c r="KWT36" s="243"/>
      <c r="KWU36" s="243"/>
      <c r="KWV36" s="243"/>
      <c r="KWW36" s="243"/>
      <c r="KWX36" s="243"/>
      <c r="KWY36" s="243"/>
      <c r="KWZ36" s="243"/>
      <c r="KXA36" s="243"/>
      <c r="KXB36" s="243"/>
      <c r="KXC36" s="243"/>
      <c r="KXD36" s="243"/>
      <c r="KXE36" s="243"/>
      <c r="KXF36" s="243"/>
      <c r="KXG36" s="243"/>
      <c r="KXH36" s="243"/>
      <c r="KXI36" s="243"/>
      <c r="KXJ36" s="243"/>
      <c r="KXK36" s="243"/>
      <c r="KXL36" s="243"/>
      <c r="KXM36" s="243"/>
      <c r="KXN36" s="243"/>
      <c r="KXO36" s="243"/>
      <c r="KXP36" s="243"/>
      <c r="KXQ36" s="243"/>
      <c r="KXR36" s="243"/>
      <c r="KXS36" s="243"/>
      <c r="KXT36" s="243"/>
      <c r="KXU36" s="243"/>
      <c r="KXV36" s="243"/>
      <c r="KXW36" s="243"/>
      <c r="KXX36" s="243"/>
      <c r="KXY36" s="243"/>
      <c r="KXZ36" s="243"/>
      <c r="KYA36" s="243"/>
      <c r="KYB36" s="243"/>
      <c r="KYC36" s="243"/>
      <c r="KYD36" s="243"/>
      <c r="KYE36" s="243"/>
      <c r="KYF36" s="243"/>
      <c r="KYG36" s="243"/>
      <c r="KYH36" s="243"/>
      <c r="KYI36" s="243"/>
      <c r="KYJ36" s="243"/>
      <c r="KYK36" s="243"/>
      <c r="KYL36" s="243"/>
      <c r="KYM36" s="243"/>
      <c r="KYN36" s="243"/>
      <c r="KYO36" s="243"/>
      <c r="KYP36" s="243"/>
      <c r="KYQ36" s="243"/>
      <c r="KYR36" s="243"/>
      <c r="KYS36" s="243"/>
      <c r="KYT36" s="243"/>
      <c r="KYU36" s="243"/>
      <c r="KYV36" s="243"/>
      <c r="KYW36" s="243"/>
      <c r="KYX36" s="243"/>
      <c r="KYY36" s="243"/>
      <c r="KYZ36" s="243"/>
      <c r="KZA36" s="243"/>
      <c r="KZB36" s="243"/>
      <c r="KZC36" s="243"/>
      <c r="KZD36" s="243"/>
      <c r="KZE36" s="243"/>
      <c r="KZF36" s="243"/>
      <c r="KZG36" s="243"/>
      <c r="KZH36" s="243"/>
      <c r="KZI36" s="243"/>
      <c r="KZJ36" s="243"/>
      <c r="KZK36" s="243"/>
      <c r="KZL36" s="243"/>
      <c r="KZM36" s="243"/>
      <c r="KZN36" s="243"/>
      <c r="KZO36" s="243"/>
      <c r="KZP36" s="243"/>
      <c r="KZQ36" s="243"/>
      <c r="KZR36" s="243"/>
      <c r="KZS36" s="243"/>
      <c r="KZT36" s="243"/>
      <c r="KZU36" s="243"/>
      <c r="KZV36" s="243"/>
      <c r="KZW36" s="243"/>
      <c r="KZX36" s="243"/>
      <c r="KZY36" s="243"/>
      <c r="KZZ36" s="243"/>
      <c r="LAA36" s="243"/>
      <c r="LAB36" s="243"/>
      <c r="LAC36" s="243"/>
      <c r="LAD36" s="243"/>
      <c r="LAE36" s="243"/>
      <c r="LAF36" s="243"/>
      <c r="LAG36" s="243"/>
      <c r="LAH36" s="243"/>
      <c r="LAI36" s="243"/>
      <c r="LAJ36" s="243"/>
      <c r="LAK36" s="243"/>
      <c r="LAL36" s="243"/>
      <c r="LAM36" s="243"/>
      <c r="LAN36" s="243"/>
      <c r="LAO36" s="243"/>
      <c r="LAP36" s="243"/>
      <c r="LAQ36" s="243"/>
      <c r="LAR36" s="243"/>
      <c r="LAS36" s="243"/>
      <c r="LAT36" s="243"/>
      <c r="LAU36" s="243"/>
      <c r="LAV36" s="243"/>
      <c r="LAW36" s="243"/>
      <c r="LAX36" s="243"/>
      <c r="LAY36" s="243"/>
      <c r="LAZ36" s="243"/>
      <c r="LBA36" s="243"/>
      <c r="LBB36" s="243"/>
      <c r="LBC36" s="243"/>
      <c r="LBD36" s="243"/>
      <c r="LBE36" s="243"/>
      <c r="LBF36" s="243"/>
      <c r="LBG36" s="243"/>
      <c r="LBH36" s="243"/>
      <c r="LBI36" s="243"/>
      <c r="LBJ36" s="243"/>
      <c r="LBK36" s="243"/>
      <c r="LBL36" s="243"/>
      <c r="LBM36" s="243"/>
      <c r="LBN36" s="243"/>
      <c r="LBO36" s="243"/>
      <c r="LBP36" s="243"/>
      <c r="LBQ36" s="243"/>
      <c r="LBR36" s="243"/>
      <c r="LBS36" s="243"/>
      <c r="LBT36" s="243"/>
      <c r="LBU36" s="243"/>
      <c r="LBV36" s="243"/>
      <c r="LBW36" s="243"/>
      <c r="LBX36" s="243"/>
      <c r="LBY36" s="243"/>
      <c r="LBZ36" s="243"/>
      <c r="LCA36" s="243"/>
      <c r="LCB36" s="243"/>
      <c r="LCC36" s="243"/>
      <c r="LCD36" s="243"/>
      <c r="LCE36" s="243"/>
      <c r="LCF36" s="243"/>
      <c r="LCG36" s="243"/>
      <c r="LCH36" s="243"/>
      <c r="LCI36" s="243"/>
      <c r="LCJ36" s="243"/>
      <c r="LCK36" s="243"/>
      <c r="LCL36" s="243"/>
      <c r="LCM36" s="243"/>
      <c r="LCN36" s="243"/>
      <c r="LCO36" s="243"/>
      <c r="LCP36" s="243"/>
      <c r="LCQ36" s="243"/>
      <c r="LCR36" s="243"/>
      <c r="LCS36" s="243"/>
      <c r="LCT36" s="243"/>
      <c r="LCU36" s="243"/>
      <c r="LCV36" s="243"/>
      <c r="LCW36" s="243"/>
      <c r="LCX36" s="243"/>
      <c r="LCY36" s="243"/>
      <c r="LCZ36" s="243"/>
      <c r="LDA36" s="243"/>
      <c r="LDB36" s="243"/>
      <c r="LDC36" s="243"/>
      <c r="LDD36" s="243"/>
      <c r="LDE36" s="243"/>
      <c r="LDF36" s="243"/>
      <c r="LDG36" s="243"/>
      <c r="LDH36" s="243"/>
      <c r="LDI36" s="243"/>
      <c r="LDJ36" s="243"/>
      <c r="LDK36" s="243"/>
      <c r="LDL36" s="243"/>
      <c r="LDM36" s="243"/>
      <c r="LDN36" s="243"/>
      <c r="LDO36" s="243"/>
      <c r="LDP36" s="243"/>
      <c r="LDQ36" s="243"/>
      <c r="LDR36" s="243"/>
      <c r="LDS36" s="243"/>
      <c r="LDT36" s="243"/>
      <c r="LDU36" s="243"/>
      <c r="LDV36" s="243"/>
      <c r="LDW36" s="243"/>
      <c r="LDX36" s="243"/>
      <c r="LDY36" s="243"/>
      <c r="LDZ36" s="243"/>
      <c r="LEA36" s="243"/>
      <c r="LEB36" s="243"/>
      <c r="LEC36" s="243"/>
      <c r="LED36" s="243"/>
      <c r="LEE36" s="243"/>
      <c r="LEF36" s="243"/>
      <c r="LEG36" s="243"/>
      <c r="LEH36" s="243"/>
      <c r="LEI36" s="243"/>
      <c r="LEJ36" s="243"/>
      <c r="LEK36" s="243"/>
      <c r="LEL36" s="243"/>
      <c r="LEM36" s="243"/>
      <c r="LEN36" s="243"/>
      <c r="LEO36" s="243"/>
      <c r="LEP36" s="243"/>
      <c r="LEQ36" s="243"/>
      <c r="LER36" s="243"/>
      <c r="LES36" s="243"/>
      <c r="LET36" s="243"/>
      <c r="LEU36" s="243"/>
      <c r="LEV36" s="243"/>
      <c r="LEW36" s="243"/>
      <c r="LEX36" s="243"/>
      <c r="LEY36" s="243"/>
      <c r="LEZ36" s="243"/>
      <c r="LFA36" s="243"/>
      <c r="LFB36" s="243"/>
      <c r="LFC36" s="243"/>
      <c r="LFD36" s="243"/>
      <c r="LFE36" s="243"/>
      <c r="LFF36" s="243"/>
      <c r="LFG36" s="243"/>
      <c r="LFH36" s="243"/>
      <c r="LFI36" s="243"/>
      <c r="LFJ36" s="243"/>
      <c r="LFK36" s="243"/>
      <c r="LFL36" s="243"/>
      <c r="LFM36" s="243"/>
      <c r="LFN36" s="243"/>
      <c r="LFO36" s="243"/>
      <c r="LFP36" s="243"/>
      <c r="LFQ36" s="243"/>
      <c r="LFR36" s="243"/>
      <c r="LFS36" s="243"/>
      <c r="LFT36" s="243"/>
      <c r="LFU36" s="243"/>
      <c r="LFV36" s="243"/>
      <c r="LFW36" s="243"/>
      <c r="LFX36" s="243"/>
      <c r="LFY36" s="243"/>
      <c r="LFZ36" s="243"/>
      <c r="LGA36" s="243"/>
      <c r="LGB36" s="243"/>
      <c r="LGC36" s="243"/>
      <c r="LGD36" s="243"/>
      <c r="LGE36" s="243"/>
      <c r="LGF36" s="243"/>
      <c r="LGG36" s="243"/>
      <c r="LGH36" s="243"/>
      <c r="LGI36" s="243"/>
      <c r="LGJ36" s="243"/>
      <c r="LGK36" s="243"/>
      <c r="LGL36" s="243"/>
      <c r="LGM36" s="243"/>
      <c r="LGN36" s="243"/>
      <c r="LGO36" s="243"/>
      <c r="LGP36" s="243"/>
      <c r="LGQ36" s="243"/>
      <c r="LGR36" s="243"/>
      <c r="LGS36" s="243"/>
      <c r="LGT36" s="243"/>
      <c r="LGU36" s="243"/>
      <c r="LGV36" s="243"/>
      <c r="LGW36" s="243"/>
      <c r="LGX36" s="243"/>
      <c r="LGY36" s="243"/>
      <c r="LGZ36" s="243"/>
      <c r="LHA36" s="243"/>
      <c r="LHB36" s="243"/>
      <c r="LHC36" s="243"/>
      <c r="LHD36" s="243"/>
      <c r="LHE36" s="243"/>
      <c r="LHF36" s="243"/>
      <c r="LHG36" s="243"/>
      <c r="LHH36" s="243"/>
      <c r="LHI36" s="243"/>
      <c r="LHJ36" s="243"/>
      <c r="LHK36" s="243"/>
      <c r="LHL36" s="243"/>
      <c r="LHM36" s="243"/>
      <c r="LHN36" s="243"/>
      <c r="LHO36" s="243"/>
      <c r="LHP36" s="243"/>
      <c r="LHQ36" s="243"/>
      <c r="LHR36" s="243"/>
      <c r="LHS36" s="243"/>
      <c r="LHT36" s="243"/>
      <c r="LHU36" s="243"/>
      <c r="LHV36" s="243"/>
      <c r="LHW36" s="243"/>
      <c r="LHX36" s="243"/>
      <c r="LHY36" s="243"/>
      <c r="LHZ36" s="243"/>
      <c r="LIA36" s="243"/>
      <c r="LIB36" s="243"/>
      <c r="LIC36" s="243"/>
      <c r="LID36" s="243"/>
      <c r="LIE36" s="243"/>
      <c r="LIF36" s="243"/>
      <c r="LIG36" s="243"/>
      <c r="LIH36" s="243"/>
      <c r="LII36" s="243"/>
      <c r="LIJ36" s="243"/>
      <c r="LIK36" s="243"/>
      <c r="LIL36" s="243"/>
      <c r="LIM36" s="243"/>
      <c r="LIN36" s="243"/>
      <c r="LIO36" s="243"/>
      <c r="LIP36" s="243"/>
      <c r="LIQ36" s="243"/>
      <c r="LIR36" s="243"/>
      <c r="LIS36" s="243"/>
      <c r="LIT36" s="243"/>
      <c r="LIU36" s="243"/>
      <c r="LIV36" s="243"/>
      <c r="LIW36" s="243"/>
      <c r="LIX36" s="243"/>
      <c r="LIY36" s="243"/>
      <c r="LIZ36" s="243"/>
      <c r="LJA36" s="243"/>
      <c r="LJB36" s="243"/>
      <c r="LJC36" s="243"/>
      <c r="LJD36" s="243"/>
      <c r="LJE36" s="243"/>
      <c r="LJF36" s="243"/>
      <c r="LJG36" s="243"/>
      <c r="LJH36" s="243"/>
      <c r="LJI36" s="243"/>
      <c r="LJJ36" s="243"/>
      <c r="LJK36" s="243"/>
      <c r="LJL36" s="243"/>
      <c r="LJM36" s="243"/>
      <c r="LJN36" s="243"/>
      <c r="LJO36" s="243"/>
      <c r="LJP36" s="243"/>
      <c r="LJQ36" s="243"/>
      <c r="LJR36" s="243"/>
      <c r="LJS36" s="243"/>
      <c r="LJT36" s="243"/>
      <c r="LJU36" s="243"/>
      <c r="LJV36" s="243"/>
      <c r="LJW36" s="243"/>
      <c r="LJX36" s="243"/>
      <c r="LJY36" s="243"/>
      <c r="LJZ36" s="243"/>
      <c r="LKA36" s="243"/>
      <c r="LKB36" s="243"/>
      <c r="LKC36" s="243"/>
      <c r="LKD36" s="243"/>
      <c r="LKE36" s="243"/>
      <c r="LKF36" s="243"/>
      <c r="LKG36" s="243"/>
      <c r="LKH36" s="243"/>
      <c r="LKI36" s="243"/>
      <c r="LKJ36" s="243"/>
      <c r="LKK36" s="243"/>
      <c r="LKL36" s="243"/>
      <c r="LKM36" s="243"/>
      <c r="LKN36" s="243"/>
      <c r="LKO36" s="243"/>
      <c r="LKP36" s="243"/>
      <c r="LKQ36" s="243"/>
      <c r="LKR36" s="243"/>
      <c r="LKS36" s="243"/>
      <c r="LKT36" s="243"/>
      <c r="LKU36" s="243"/>
      <c r="LKV36" s="243"/>
      <c r="LKW36" s="243"/>
      <c r="LKX36" s="243"/>
      <c r="LKY36" s="243"/>
      <c r="LKZ36" s="243"/>
      <c r="LLA36" s="243"/>
      <c r="LLB36" s="243"/>
      <c r="LLC36" s="243"/>
      <c r="LLD36" s="243"/>
      <c r="LLE36" s="243"/>
      <c r="LLF36" s="243"/>
      <c r="LLG36" s="243"/>
      <c r="LLH36" s="243"/>
      <c r="LLI36" s="243"/>
      <c r="LLJ36" s="243"/>
      <c r="LLK36" s="243"/>
      <c r="LLL36" s="243"/>
      <c r="LLM36" s="243"/>
      <c r="LLN36" s="243"/>
      <c r="LLO36" s="243"/>
      <c r="LLP36" s="243"/>
      <c r="LLQ36" s="243"/>
      <c r="LLR36" s="243"/>
      <c r="LLS36" s="243"/>
      <c r="LLT36" s="243"/>
      <c r="LLU36" s="243"/>
      <c r="LLV36" s="243"/>
      <c r="LLW36" s="243"/>
      <c r="LLX36" s="243"/>
      <c r="LLY36" s="243"/>
      <c r="LLZ36" s="243"/>
      <c r="LMA36" s="243"/>
      <c r="LMB36" s="243"/>
      <c r="LMC36" s="243"/>
      <c r="LMD36" s="243"/>
      <c r="LME36" s="243"/>
      <c r="LMF36" s="243"/>
      <c r="LMG36" s="243"/>
      <c r="LMH36" s="243"/>
      <c r="LMI36" s="243"/>
      <c r="LMJ36" s="243"/>
      <c r="LMK36" s="243"/>
      <c r="LML36" s="243"/>
      <c r="LMM36" s="243"/>
      <c r="LMN36" s="243"/>
      <c r="LMO36" s="243"/>
      <c r="LMP36" s="243"/>
      <c r="LMQ36" s="243"/>
      <c r="LMR36" s="243"/>
      <c r="LMS36" s="243"/>
      <c r="LMT36" s="243"/>
      <c r="LMU36" s="243"/>
      <c r="LMV36" s="243"/>
      <c r="LMW36" s="243"/>
      <c r="LMX36" s="243"/>
      <c r="LMY36" s="243"/>
      <c r="LMZ36" s="243"/>
      <c r="LNA36" s="243"/>
      <c r="LNB36" s="243"/>
      <c r="LNC36" s="243"/>
      <c r="LND36" s="243"/>
      <c r="LNE36" s="243"/>
      <c r="LNF36" s="243"/>
      <c r="LNG36" s="243"/>
      <c r="LNH36" s="243"/>
      <c r="LNI36" s="243"/>
      <c r="LNJ36" s="243"/>
      <c r="LNK36" s="243"/>
      <c r="LNL36" s="243"/>
      <c r="LNM36" s="243"/>
      <c r="LNN36" s="243"/>
      <c r="LNO36" s="243"/>
      <c r="LNP36" s="243"/>
      <c r="LNQ36" s="243"/>
      <c r="LNR36" s="243"/>
      <c r="LNS36" s="243"/>
      <c r="LNT36" s="243"/>
      <c r="LNU36" s="243"/>
      <c r="LNV36" s="243"/>
      <c r="LNW36" s="243"/>
      <c r="LNX36" s="243"/>
      <c r="LNY36" s="243"/>
      <c r="LNZ36" s="243"/>
      <c r="LOA36" s="243"/>
      <c r="LOB36" s="243"/>
      <c r="LOC36" s="243"/>
      <c r="LOD36" s="243"/>
      <c r="LOE36" s="243"/>
      <c r="LOF36" s="243"/>
      <c r="LOG36" s="243"/>
      <c r="LOH36" s="243"/>
      <c r="LOI36" s="243"/>
      <c r="LOJ36" s="243"/>
      <c r="LOK36" s="243"/>
      <c r="LOL36" s="243"/>
      <c r="LOM36" s="243"/>
      <c r="LON36" s="243"/>
      <c r="LOO36" s="243"/>
      <c r="LOP36" s="243"/>
      <c r="LOQ36" s="243"/>
      <c r="LOR36" s="243"/>
      <c r="LOS36" s="243"/>
      <c r="LOT36" s="243"/>
      <c r="LOU36" s="243"/>
      <c r="LOV36" s="243"/>
      <c r="LOW36" s="243"/>
      <c r="LOX36" s="243"/>
      <c r="LOY36" s="243"/>
      <c r="LOZ36" s="243"/>
      <c r="LPA36" s="243"/>
      <c r="LPB36" s="243"/>
      <c r="LPC36" s="243"/>
      <c r="LPD36" s="243"/>
      <c r="LPE36" s="243"/>
      <c r="LPF36" s="243"/>
      <c r="LPG36" s="243"/>
      <c r="LPH36" s="243"/>
      <c r="LPI36" s="243"/>
      <c r="LPJ36" s="243"/>
      <c r="LPK36" s="243"/>
      <c r="LPL36" s="243"/>
      <c r="LPM36" s="243"/>
      <c r="LPN36" s="243"/>
      <c r="LPO36" s="243"/>
      <c r="LPP36" s="243"/>
      <c r="LPQ36" s="243"/>
      <c r="LPR36" s="243"/>
      <c r="LPS36" s="243"/>
      <c r="LPT36" s="243"/>
      <c r="LPU36" s="243"/>
      <c r="LPV36" s="243"/>
      <c r="LPW36" s="243"/>
      <c r="LPX36" s="243"/>
      <c r="LPY36" s="243"/>
      <c r="LPZ36" s="243"/>
      <c r="LQA36" s="243"/>
      <c r="LQB36" s="243"/>
      <c r="LQC36" s="243"/>
      <c r="LQD36" s="243"/>
      <c r="LQE36" s="243"/>
      <c r="LQF36" s="243"/>
      <c r="LQG36" s="243"/>
      <c r="LQH36" s="243"/>
      <c r="LQI36" s="243"/>
      <c r="LQJ36" s="243"/>
      <c r="LQK36" s="243"/>
      <c r="LQL36" s="243"/>
      <c r="LQM36" s="243"/>
      <c r="LQN36" s="243"/>
      <c r="LQO36" s="243"/>
      <c r="LQP36" s="243"/>
      <c r="LQQ36" s="243"/>
      <c r="LQR36" s="243"/>
      <c r="LQS36" s="243"/>
      <c r="LQT36" s="243"/>
      <c r="LQU36" s="243"/>
      <c r="LQV36" s="243"/>
      <c r="LQW36" s="243"/>
      <c r="LQX36" s="243"/>
      <c r="LQY36" s="243"/>
      <c r="LQZ36" s="243"/>
      <c r="LRA36" s="243"/>
      <c r="LRB36" s="243"/>
      <c r="LRC36" s="243"/>
      <c r="LRD36" s="243"/>
      <c r="LRE36" s="243"/>
      <c r="LRF36" s="243"/>
      <c r="LRG36" s="243"/>
      <c r="LRH36" s="243"/>
      <c r="LRI36" s="243"/>
      <c r="LRJ36" s="243"/>
      <c r="LRK36" s="243"/>
      <c r="LRL36" s="243"/>
      <c r="LRM36" s="243"/>
      <c r="LRN36" s="243"/>
      <c r="LRO36" s="243"/>
      <c r="LRP36" s="243"/>
      <c r="LRQ36" s="243"/>
      <c r="LRR36" s="243"/>
      <c r="LRS36" s="243"/>
      <c r="LRT36" s="243"/>
      <c r="LRU36" s="243"/>
      <c r="LRV36" s="243"/>
      <c r="LRW36" s="243"/>
      <c r="LRX36" s="243"/>
      <c r="LRY36" s="243"/>
      <c r="LRZ36" s="243"/>
      <c r="LSA36" s="243"/>
      <c r="LSB36" s="243"/>
      <c r="LSC36" s="243"/>
      <c r="LSD36" s="243"/>
      <c r="LSE36" s="243"/>
      <c r="LSF36" s="243"/>
      <c r="LSG36" s="243"/>
      <c r="LSH36" s="243"/>
      <c r="LSI36" s="243"/>
      <c r="LSJ36" s="243"/>
      <c r="LSK36" s="243"/>
      <c r="LSL36" s="243"/>
      <c r="LSM36" s="243"/>
      <c r="LSN36" s="243"/>
      <c r="LSO36" s="243"/>
      <c r="LSP36" s="243"/>
      <c r="LSQ36" s="243"/>
      <c r="LSR36" s="243"/>
      <c r="LSS36" s="243"/>
      <c r="LST36" s="243"/>
      <c r="LSU36" s="243"/>
      <c r="LSV36" s="243"/>
      <c r="LSW36" s="243"/>
      <c r="LSX36" s="243"/>
      <c r="LSY36" s="243"/>
      <c r="LSZ36" s="243"/>
      <c r="LTA36" s="243"/>
      <c r="LTB36" s="243"/>
      <c r="LTC36" s="243"/>
      <c r="LTD36" s="243"/>
      <c r="LTE36" s="243"/>
      <c r="LTF36" s="243"/>
      <c r="LTG36" s="243"/>
      <c r="LTH36" s="243"/>
      <c r="LTI36" s="243"/>
      <c r="LTJ36" s="243"/>
      <c r="LTK36" s="243"/>
      <c r="LTL36" s="243"/>
      <c r="LTM36" s="243"/>
      <c r="LTN36" s="243"/>
      <c r="LTO36" s="243"/>
      <c r="LTP36" s="243"/>
      <c r="LTQ36" s="243"/>
      <c r="LTR36" s="243"/>
      <c r="LTS36" s="243"/>
      <c r="LTT36" s="243"/>
      <c r="LTU36" s="243"/>
      <c r="LTV36" s="243"/>
      <c r="LTW36" s="243"/>
      <c r="LTX36" s="243"/>
      <c r="LTY36" s="243"/>
      <c r="LTZ36" s="243"/>
      <c r="LUA36" s="243"/>
      <c r="LUB36" s="243"/>
      <c r="LUC36" s="243"/>
      <c r="LUD36" s="243"/>
      <c r="LUE36" s="243"/>
      <c r="LUF36" s="243"/>
      <c r="LUG36" s="243"/>
      <c r="LUH36" s="243"/>
      <c r="LUI36" s="243"/>
      <c r="LUJ36" s="243"/>
      <c r="LUK36" s="243"/>
      <c r="LUL36" s="243"/>
      <c r="LUM36" s="243"/>
      <c r="LUN36" s="243"/>
      <c r="LUO36" s="243"/>
      <c r="LUP36" s="243"/>
      <c r="LUQ36" s="243"/>
      <c r="LUR36" s="243"/>
      <c r="LUS36" s="243"/>
      <c r="LUT36" s="243"/>
      <c r="LUU36" s="243"/>
      <c r="LUV36" s="243"/>
      <c r="LUW36" s="243"/>
      <c r="LUX36" s="243"/>
      <c r="LUY36" s="243"/>
      <c r="LUZ36" s="243"/>
      <c r="LVA36" s="243"/>
      <c r="LVB36" s="243"/>
      <c r="LVC36" s="243"/>
      <c r="LVD36" s="243"/>
      <c r="LVE36" s="243"/>
      <c r="LVF36" s="243"/>
      <c r="LVG36" s="243"/>
      <c r="LVH36" s="243"/>
      <c r="LVI36" s="243"/>
      <c r="LVJ36" s="243"/>
      <c r="LVK36" s="243"/>
      <c r="LVL36" s="243"/>
      <c r="LVM36" s="243"/>
      <c r="LVN36" s="243"/>
      <c r="LVO36" s="243"/>
      <c r="LVP36" s="243"/>
      <c r="LVQ36" s="243"/>
      <c r="LVR36" s="243"/>
      <c r="LVS36" s="243"/>
      <c r="LVT36" s="243"/>
      <c r="LVU36" s="243"/>
      <c r="LVV36" s="243"/>
      <c r="LVW36" s="243"/>
      <c r="LVX36" s="243"/>
      <c r="LVY36" s="243"/>
      <c r="LVZ36" s="243"/>
      <c r="LWA36" s="243"/>
      <c r="LWB36" s="243"/>
      <c r="LWC36" s="243"/>
      <c r="LWD36" s="243"/>
      <c r="LWE36" s="243"/>
      <c r="LWF36" s="243"/>
      <c r="LWG36" s="243"/>
      <c r="LWH36" s="243"/>
      <c r="LWI36" s="243"/>
      <c r="LWJ36" s="243"/>
      <c r="LWK36" s="243"/>
      <c r="LWL36" s="243"/>
      <c r="LWM36" s="243"/>
      <c r="LWN36" s="243"/>
      <c r="LWO36" s="243"/>
      <c r="LWP36" s="243"/>
      <c r="LWQ36" s="243"/>
      <c r="LWR36" s="243"/>
      <c r="LWS36" s="243"/>
      <c r="LWT36" s="243"/>
      <c r="LWU36" s="243"/>
      <c r="LWV36" s="243"/>
      <c r="LWW36" s="243"/>
      <c r="LWX36" s="243"/>
      <c r="LWY36" s="243"/>
      <c r="LWZ36" s="243"/>
      <c r="LXA36" s="243"/>
      <c r="LXB36" s="243"/>
      <c r="LXC36" s="243"/>
      <c r="LXD36" s="243"/>
      <c r="LXE36" s="243"/>
      <c r="LXF36" s="243"/>
      <c r="LXG36" s="243"/>
      <c r="LXH36" s="243"/>
      <c r="LXI36" s="243"/>
      <c r="LXJ36" s="243"/>
      <c r="LXK36" s="243"/>
      <c r="LXL36" s="243"/>
      <c r="LXM36" s="243"/>
      <c r="LXN36" s="243"/>
      <c r="LXO36" s="243"/>
      <c r="LXP36" s="243"/>
      <c r="LXQ36" s="243"/>
      <c r="LXR36" s="243"/>
      <c r="LXS36" s="243"/>
      <c r="LXT36" s="243"/>
      <c r="LXU36" s="243"/>
      <c r="LXV36" s="243"/>
      <c r="LXW36" s="243"/>
      <c r="LXX36" s="243"/>
      <c r="LXY36" s="243"/>
      <c r="LXZ36" s="243"/>
      <c r="LYA36" s="243"/>
      <c r="LYB36" s="243"/>
      <c r="LYC36" s="243"/>
      <c r="LYD36" s="243"/>
      <c r="LYE36" s="243"/>
      <c r="LYF36" s="243"/>
      <c r="LYG36" s="243"/>
      <c r="LYH36" s="243"/>
      <c r="LYI36" s="243"/>
      <c r="LYJ36" s="243"/>
      <c r="LYK36" s="243"/>
      <c r="LYL36" s="243"/>
      <c r="LYM36" s="243"/>
      <c r="LYN36" s="243"/>
      <c r="LYO36" s="243"/>
      <c r="LYP36" s="243"/>
      <c r="LYQ36" s="243"/>
      <c r="LYR36" s="243"/>
      <c r="LYS36" s="243"/>
      <c r="LYT36" s="243"/>
      <c r="LYU36" s="243"/>
      <c r="LYV36" s="243"/>
      <c r="LYW36" s="243"/>
      <c r="LYX36" s="243"/>
      <c r="LYY36" s="243"/>
      <c r="LYZ36" s="243"/>
      <c r="LZA36" s="243"/>
      <c r="LZB36" s="243"/>
      <c r="LZC36" s="243"/>
      <c r="LZD36" s="243"/>
      <c r="LZE36" s="243"/>
      <c r="LZF36" s="243"/>
      <c r="LZG36" s="243"/>
      <c r="LZH36" s="243"/>
      <c r="LZI36" s="243"/>
      <c r="LZJ36" s="243"/>
      <c r="LZK36" s="243"/>
      <c r="LZL36" s="243"/>
      <c r="LZM36" s="243"/>
      <c r="LZN36" s="243"/>
      <c r="LZO36" s="243"/>
      <c r="LZP36" s="243"/>
      <c r="LZQ36" s="243"/>
      <c r="LZR36" s="243"/>
      <c r="LZS36" s="243"/>
      <c r="LZT36" s="243"/>
      <c r="LZU36" s="243"/>
      <c r="LZV36" s="243"/>
      <c r="LZW36" s="243"/>
      <c r="LZX36" s="243"/>
      <c r="LZY36" s="243"/>
      <c r="LZZ36" s="243"/>
      <c r="MAA36" s="243"/>
      <c r="MAB36" s="243"/>
      <c r="MAC36" s="243"/>
      <c r="MAD36" s="243"/>
      <c r="MAE36" s="243"/>
      <c r="MAF36" s="243"/>
      <c r="MAG36" s="243"/>
      <c r="MAH36" s="243"/>
      <c r="MAI36" s="243"/>
      <c r="MAJ36" s="243"/>
      <c r="MAK36" s="243"/>
      <c r="MAL36" s="243"/>
      <c r="MAM36" s="243"/>
      <c r="MAN36" s="243"/>
      <c r="MAO36" s="243"/>
      <c r="MAP36" s="243"/>
      <c r="MAQ36" s="243"/>
      <c r="MAR36" s="243"/>
      <c r="MAS36" s="243"/>
      <c r="MAT36" s="243"/>
      <c r="MAU36" s="243"/>
      <c r="MAV36" s="243"/>
      <c r="MAW36" s="243"/>
      <c r="MAX36" s="243"/>
      <c r="MAY36" s="243"/>
      <c r="MAZ36" s="243"/>
      <c r="MBA36" s="243"/>
      <c r="MBB36" s="243"/>
      <c r="MBC36" s="243"/>
      <c r="MBD36" s="243"/>
      <c r="MBE36" s="243"/>
      <c r="MBF36" s="243"/>
      <c r="MBG36" s="243"/>
      <c r="MBH36" s="243"/>
      <c r="MBI36" s="243"/>
      <c r="MBJ36" s="243"/>
      <c r="MBK36" s="243"/>
      <c r="MBL36" s="243"/>
      <c r="MBM36" s="243"/>
      <c r="MBN36" s="243"/>
      <c r="MBO36" s="243"/>
      <c r="MBP36" s="243"/>
      <c r="MBQ36" s="243"/>
      <c r="MBR36" s="243"/>
      <c r="MBS36" s="243"/>
      <c r="MBT36" s="243"/>
      <c r="MBU36" s="243"/>
      <c r="MBV36" s="243"/>
      <c r="MBW36" s="243"/>
      <c r="MBX36" s="243"/>
      <c r="MBY36" s="243"/>
      <c r="MBZ36" s="243"/>
      <c r="MCA36" s="243"/>
      <c r="MCB36" s="243"/>
      <c r="MCC36" s="243"/>
      <c r="MCD36" s="243"/>
      <c r="MCE36" s="243"/>
      <c r="MCF36" s="243"/>
      <c r="MCG36" s="243"/>
      <c r="MCH36" s="243"/>
      <c r="MCI36" s="243"/>
      <c r="MCJ36" s="243"/>
      <c r="MCK36" s="243"/>
      <c r="MCL36" s="243"/>
      <c r="MCM36" s="243"/>
      <c r="MCN36" s="243"/>
      <c r="MCO36" s="243"/>
      <c r="MCP36" s="243"/>
      <c r="MCQ36" s="243"/>
      <c r="MCR36" s="243"/>
      <c r="MCS36" s="243"/>
      <c r="MCT36" s="243"/>
      <c r="MCU36" s="243"/>
      <c r="MCV36" s="243"/>
      <c r="MCW36" s="243"/>
      <c r="MCX36" s="243"/>
      <c r="MCY36" s="243"/>
      <c r="MCZ36" s="243"/>
      <c r="MDA36" s="243"/>
      <c r="MDB36" s="243"/>
      <c r="MDC36" s="243"/>
      <c r="MDD36" s="243"/>
      <c r="MDE36" s="243"/>
      <c r="MDF36" s="243"/>
      <c r="MDG36" s="243"/>
      <c r="MDH36" s="243"/>
      <c r="MDI36" s="243"/>
      <c r="MDJ36" s="243"/>
      <c r="MDK36" s="243"/>
      <c r="MDL36" s="243"/>
      <c r="MDM36" s="243"/>
      <c r="MDN36" s="243"/>
      <c r="MDO36" s="243"/>
      <c r="MDP36" s="243"/>
      <c r="MDQ36" s="243"/>
      <c r="MDR36" s="243"/>
      <c r="MDS36" s="243"/>
      <c r="MDT36" s="243"/>
      <c r="MDU36" s="243"/>
      <c r="MDV36" s="243"/>
      <c r="MDW36" s="243"/>
      <c r="MDX36" s="243"/>
      <c r="MDY36" s="243"/>
      <c r="MDZ36" s="243"/>
      <c r="MEA36" s="243"/>
      <c r="MEB36" s="243"/>
      <c r="MEC36" s="243"/>
      <c r="MED36" s="243"/>
      <c r="MEE36" s="243"/>
      <c r="MEF36" s="243"/>
      <c r="MEG36" s="243"/>
      <c r="MEH36" s="243"/>
      <c r="MEI36" s="243"/>
      <c r="MEJ36" s="243"/>
      <c r="MEK36" s="243"/>
      <c r="MEL36" s="243"/>
      <c r="MEM36" s="243"/>
      <c r="MEN36" s="243"/>
      <c r="MEO36" s="243"/>
      <c r="MEP36" s="243"/>
      <c r="MEQ36" s="243"/>
      <c r="MER36" s="243"/>
      <c r="MES36" s="243"/>
      <c r="MET36" s="243"/>
      <c r="MEU36" s="243"/>
      <c r="MEV36" s="243"/>
      <c r="MEW36" s="243"/>
      <c r="MEX36" s="243"/>
      <c r="MEY36" s="243"/>
      <c r="MEZ36" s="243"/>
      <c r="MFA36" s="243"/>
      <c r="MFB36" s="243"/>
      <c r="MFC36" s="243"/>
      <c r="MFD36" s="243"/>
      <c r="MFE36" s="243"/>
      <c r="MFF36" s="243"/>
      <c r="MFG36" s="243"/>
      <c r="MFH36" s="243"/>
      <c r="MFI36" s="243"/>
      <c r="MFJ36" s="243"/>
      <c r="MFK36" s="243"/>
      <c r="MFL36" s="243"/>
      <c r="MFM36" s="243"/>
      <c r="MFN36" s="243"/>
      <c r="MFO36" s="243"/>
      <c r="MFP36" s="243"/>
      <c r="MFQ36" s="243"/>
      <c r="MFR36" s="243"/>
      <c r="MFS36" s="243"/>
      <c r="MFT36" s="243"/>
      <c r="MFU36" s="243"/>
      <c r="MFV36" s="243"/>
      <c r="MFW36" s="243"/>
      <c r="MFX36" s="243"/>
      <c r="MFY36" s="243"/>
      <c r="MFZ36" s="243"/>
      <c r="MGA36" s="243"/>
      <c r="MGB36" s="243"/>
      <c r="MGC36" s="243"/>
      <c r="MGD36" s="243"/>
      <c r="MGE36" s="243"/>
      <c r="MGF36" s="243"/>
      <c r="MGG36" s="243"/>
      <c r="MGH36" s="243"/>
      <c r="MGI36" s="243"/>
      <c r="MGJ36" s="243"/>
      <c r="MGK36" s="243"/>
      <c r="MGL36" s="243"/>
      <c r="MGM36" s="243"/>
      <c r="MGN36" s="243"/>
      <c r="MGO36" s="243"/>
      <c r="MGP36" s="243"/>
      <c r="MGQ36" s="243"/>
      <c r="MGR36" s="243"/>
      <c r="MGS36" s="243"/>
      <c r="MGT36" s="243"/>
      <c r="MGU36" s="243"/>
      <c r="MGV36" s="243"/>
      <c r="MGW36" s="243"/>
      <c r="MGX36" s="243"/>
      <c r="MGY36" s="243"/>
      <c r="MGZ36" s="243"/>
      <c r="MHA36" s="243"/>
      <c r="MHB36" s="243"/>
      <c r="MHC36" s="243"/>
      <c r="MHD36" s="243"/>
      <c r="MHE36" s="243"/>
      <c r="MHF36" s="243"/>
      <c r="MHG36" s="243"/>
      <c r="MHH36" s="243"/>
      <c r="MHI36" s="243"/>
      <c r="MHJ36" s="243"/>
      <c r="MHK36" s="243"/>
      <c r="MHL36" s="243"/>
      <c r="MHM36" s="243"/>
      <c r="MHN36" s="243"/>
      <c r="MHO36" s="243"/>
      <c r="MHP36" s="243"/>
      <c r="MHQ36" s="243"/>
      <c r="MHR36" s="243"/>
      <c r="MHS36" s="243"/>
      <c r="MHT36" s="243"/>
      <c r="MHU36" s="243"/>
      <c r="MHV36" s="243"/>
      <c r="MHW36" s="243"/>
      <c r="MHX36" s="243"/>
      <c r="MHY36" s="243"/>
      <c r="MHZ36" s="243"/>
      <c r="MIA36" s="243"/>
      <c r="MIB36" s="243"/>
      <c r="MIC36" s="243"/>
      <c r="MID36" s="243"/>
      <c r="MIE36" s="243"/>
      <c r="MIF36" s="243"/>
      <c r="MIG36" s="243"/>
      <c r="MIH36" s="243"/>
      <c r="MII36" s="243"/>
      <c r="MIJ36" s="243"/>
      <c r="MIK36" s="243"/>
      <c r="MIL36" s="243"/>
      <c r="MIM36" s="243"/>
      <c r="MIN36" s="243"/>
      <c r="MIO36" s="243"/>
      <c r="MIP36" s="243"/>
      <c r="MIQ36" s="243"/>
      <c r="MIR36" s="243"/>
      <c r="MIS36" s="243"/>
      <c r="MIT36" s="243"/>
      <c r="MIU36" s="243"/>
      <c r="MIV36" s="243"/>
      <c r="MIW36" s="243"/>
      <c r="MIX36" s="243"/>
      <c r="MIY36" s="243"/>
      <c r="MIZ36" s="243"/>
      <c r="MJA36" s="243"/>
      <c r="MJB36" s="243"/>
      <c r="MJC36" s="243"/>
      <c r="MJD36" s="243"/>
      <c r="MJE36" s="243"/>
      <c r="MJF36" s="243"/>
      <c r="MJG36" s="243"/>
      <c r="MJH36" s="243"/>
      <c r="MJI36" s="243"/>
      <c r="MJJ36" s="243"/>
      <c r="MJK36" s="243"/>
      <c r="MJL36" s="243"/>
      <c r="MJM36" s="243"/>
      <c r="MJN36" s="243"/>
      <c r="MJO36" s="243"/>
      <c r="MJP36" s="243"/>
      <c r="MJQ36" s="243"/>
      <c r="MJR36" s="243"/>
      <c r="MJS36" s="243"/>
      <c r="MJT36" s="243"/>
      <c r="MJU36" s="243"/>
      <c r="MJV36" s="243"/>
      <c r="MJW36" s="243"/>
      <c r="MJX36" s="243"/>
      <c r="MJY36" s="243"/>
      <c r="MJZ36" s="243"/>
      <c r="MKA36" s="243"/>
      <c r="MKB36" s="243"/>
      <c r="MKC36" s="243"/>
      <c r="MKD36" s="243"/>
      <c r="MKE36" s="243"/>
      <c r="MKF36" s="243"/>
      <c r="MKG36" s="243"/>
      <c r="MKH36" s="243"/>
      <c r="MKI36" s="243"/>
      <c r="MKJ36" s="243"/>
      <c r="MKK36" s="243"/>
      <c r="MKL36" s="243"/>
      <c r="MKM36" s="243"/>
      <c r="MKN36" s="243"/>
      <c r="MKO36" s="243"/>
      <c r="MKP36" s="243"/>
      <c r="MKQ36" s="243"/>
      <c r="MKR36" s="243"/>
      <c r="MKS36" s="243"/>
      <c r="MKT36" s="243"/>
      <c r="MKU36" s="243"/>
      <c r="MKV36" s="243"/>
      <c r="MKW36" s="243"/>
      <c r="MKX36" s="243"/>
      <c r="MKY36" s="243"/>
      <c r="MKZ36" s="243"/>
      <c r="MLA36" s="243"/>
      <c r="MLB36" s="243"/>
      <c r="MLC36" s="243"/>
      <c r="MLD36" s="243"/>
      <c r="MLE36" s="243"/>
      <c r="MLF36" s="243"/>
      <c r="MLG36" s="243"/>
      <c r="MLH36" s="243"/>
      <c r="MLI36" s="243"/>
      <c r="MLJ36" s="243"/>
      <c r="MLK36" s="243"/>
      <c r="MLL36" s="243"/>
      <c r="MLM36" s="243"/>
      <c r="MLN36" s="243"/>
      <c r="MLO36" s="243"/>
      <c r="MLP36" s="243"/>
      <c r="MLQ36" s="243"/>
      <c r="MLR36" s="243"/>
      <c r="MLS36" s="243"/>
      <c r="MLT36" s="243"/>
      <c r="MLU36" s="243"/>
      <c r="MLV36" s="243"/>
      <c r="MLW36" s="243"/>
      <c r="MLX36" s="243"/>
      <c r="MLY36" s="243"/>
      <c r="MLZ36" s="243"/>
      <c r="MMA36" s="243"/>
      <c r="MMB36" s="243"/>
      <c r="MMC36" s="243"/>
      <c r="MMD36" s="243"/>
      <c r="MME36" s="243"/>
      <c r="MMF36" s="243"/>
      <c r="MMG36" s="243"/>
      <c r="MMH36" s="243"/>
      <c r="MMI36" s="243"/>
      <c r="MMJ36" s="243"/>
      <c r="MMK36" s="243"/>
      <c r="MML36" s="243"/>
      <c r="MMM36" s="243"/>
      <c r="MMN36" s="243"/>
      <c r="MMO36" s="243"/>
      <c r="MMP36" s="243"/>
      <c r="MMQ36" s="243"/>
      <c r="MMR36" s="243"/>
      <c r="MMS36" s="243"/>
      <c r="MMT36" s="243"/>
      <c r="MMU36" s="243"/>
      <c r="MMV36" s="243"/>
      <c r="MMW36" s="243"/>
      <c r="MMX36" s="243"/>
      <c r="MMY36" s="243"/>
      <c r="MMZ36" s="243"/>
      <c r="MNA36" s="243"/>
      <c r="MNB36" s="243"/>
      <c r="MNC36" s="243"/>
      <c r="MND36" s="243"/>
      <c r="MNE36" s="243"/>
      <c r="MNF36" s="243"/>
      <c r="MNG36" s="243"/>
      <c r="MNH36" s="243"/>
      <c r="MNI36" s="243"/>
      <c r="MNJ36" s="243"/>
      <c r="MNK36" s="243"/>
      <c r="MNL36" s="243"/>
      <c r="MNM36" s="243"/>
      <c r="MNN36" s="243"/>
      <c r="MNO36" s="243"/>
      <c r="MNP36" s="243"/>
      <c r="MNQ36" s="243"/>
      <c r="MNR36" s="243"/>
      <c r="MNS36" s="243"/>
      <c r="MNT36" s="243"/>
      <c r="MNU36" s="243"/>
      <c r="MNV36" s="243"/>
      <c r="MNW36" s="243"/>
      <c r="MNX36" s="243"/>
      <c r="MNY36" s="243"/>
      <c r="MNZ36" s="243"/>
      <c r="MOA36" s="243"/>
      <c r="MOB36" s="243"/>
      <c r="MOC36" s="243"/>
      <c r="MOD36" s="243"/>
      <c r="MOE36" s="243"/>
      <c r="MOF36" s="243"/>
      <c r="MOG36" s="243"/>
      <c r="MOH36" s="243"/>
      <c r="MOI36" s="243"/>
      <c r="MOJ36" s="243"/>
      <c r="MOK36" s="243"/>
      <c r="MOL36" s="243"/>
      <c r="MOM36" s="243"/>
      <c r="MON36" s="243"/>
      <c r="MOO36" s="243"/>
      <c r="MOP36" s="243"/>
      <c r="MOQ36" s="243"/>
      <c r="MOR36" s="243"/>
      <c r="MOS36" s="243"/>
      <c r="MOT36" s="243"/>
      <c r="MOU36" s="243"/>
      <c r="MOV36" s="243"/>
      <c r="MOW36" s="243"/>
      <c r="MOX36" s="243"/>
      <c r="MOY36" s="243"/>
      <c r="MOZ36" s="243"/>
      <c r="MPA36" s="243"/>
      <c r="MPB36" s="243"/>
      <c r="MPC36" s="243"/>
      <c r="MPD36" s="243"/>
      <c r="MPE36" s="243"/>
      <c r="MPF36" s="243"/>
      <c r="MPG36" s="243"/>
      <c r="MPH36" s="243"/>
      <c r="MPI36" s="243"/>
      <c r="MPJ36" s="243"/>
      <c r="MPK36" s="243"/>
      <c r="MPL36" s="243"/>
      <c r="MPM36" s="243"/>
      <c r="MPN36" s="243"/>
      <c r="MPO36" s="243"/>
      <c r="MPP36" s="243"/>
      <c r="MPQ36" s="243"/>
      <c r="MPR36" s="243"/>
      <c r="MPS36" s="243"/>
      <c r="MPT36" s="243"/>
      <c r="MPU36" s="243"/>
      <c r="MPV36" s="243"/>
      <c r="MPW36" s="243"/>
      <c r="MPX36" s="243"/>
      <c r="MPY36" s="243"/>
      <c r="MPZ36" s="243"/>
      <c r="MQA36" s="243"/>
      <c r="MQB36" s="243"/>
      <c r="MQC36" s="243"/>
      <c r="MQD36" s="243"/>
      <c r="MQE36" s="243"/>
      <c r="MQF36" s="243"/>
      <c r="MQG36" s="243"/>
      <c r="MQH36" s="243"/>
      <c r="MQI36" s="243"/>
      <c r="MQJ36" s="243"/>
      <c r="MQK36" s="243"/>
      <c r="MQL36" s="243"/>
      <c r="MQM36" s="243"/>
      <c r="MQN36" s="243"/>
      <c r="MQO36" s="243"/>
      <c r="MQP36" s="243"/>
      <c r="MQQ36" s="243"/>
      <c r="MQR36" s="243"/>
      <c r="MQS36" s="243"/>
      <c r="MQT36" s="243"/>
      <c r="MQU36" s="243"/>
      <c r="MQV36" s="243"/>
      <c r="MQW36" s="243"/>
      <c r="MQX36" s="243"/>
      <c r="MQY36" s="243"/>
      <c r="MQZ36" s="243"/>
      <c r="MRA36" s="243"/>
      <c r="MRB36" s="243"/>
      <c r="MRC36" s="243"/>
      <c r="MRD36" s="243"/>
      <c r="MRE36" s="243"/>
      <c r="MRF36" s="243"/>
      <c r="MRG36" s="243"/>
      <c r="MRH36" s="243"/>
      <c r="MRI36" s="243"/>
      <c r="MRJ36" s="243"/>
      <c r="MRK36" s="243"/>
      <c r="MRL36" s="243"/>
      <c r="MRM36" s="243"/>
      <c r="MRN36" s="243"/>
      <c r="MRO36" s="243"/>
      <c r="MRP36" s="243"/>
      <c r="MRQ36" s="243"/>
      <c r="MRR36" s="243"/>
      <c r="MRS36" s="243"/>
      <c r="MRT36" s="243"/>
      <c r="MRU36" s="243"/>
      <c r="MRV36" s="243"/>
      <c r="MRW36" s="243"/>
      <c r="MRX36" s="243"/>
      <c r="MRY36" s="243"/>
      <c r="MRZ36" s="243"/>
      <c r="MSA36" s="243"/>
      <c r="MSB36" s="243"/>
      <c r="MSC36" s="243"/>
      <c r="MSD36" s="243"/>
      <c r="MSE36" s="243"/>
      <c r="MSF36" s="243"/>
      <c r="MSG36" s="243"/>
      <c r="MSH36" s="243"/>
      <c r="MSI36" s="243"/>
      <c r="MSJ36" s="243"/>
      <c r="MSK36" s="243"/>
      <c r="MSL36" s="243"/>
      <c r="MSM36" s="243"/>
      <c r="MSN36" s="243"/>
      <c r="MSO36" s="243"/>
      <c r="MSP36" s="243"/>
      <c r="MSQ36" s="243"/>
      <c r="MSR36" s="243"/>
      <c r="MSS36" s="243"/>
      <c r="MST36" s="243"/>
      <c r="MSU36" s="243"/>
      <c r="MSV36" s="243"/>
      <c r="MSW36" s="243"/>
      <c r="MSX36" s="243"/>
      <c r="MSY36" s="243"/>
      <c r="MSZ36" s="243"/>
      <c r="MTA36" s="243"/>
      <c r="MTB36" s="243"/>
      <c r="MTC36" s="243"/>
      <c r="MTD36" s="243"/>
      <c r="MTE36" s="243"/>
      <c r="MTF36" s="243"/>
      <c r="MTG36" s="243"/>
      <c r="MTH36" s="243"/>
      <c r="MTI36" s="243"/>
      <c r="MTJ36" s="243"/>
      <c r="MTK36" s="243"/>
      <c r="MTL36" s="243"/>
      <c r="MTM36" s="243"/>
      <c r="MTN36" s="243"/>
      <c r="MTO36" s="243"/>
      <c r="MTP36" s="243"/>
      <c r="MTQ36" s="243"/>
      <c r="MTR36" s="243"/>
      <c r="MTS36" s="243"/>
      <c r="MTT36" s="243"/>
      <c r="MTU36" s="243"/>
      <c r="MTV36" s="243"/>
      <c r="MTW36" s="243"/>
      <c r="MTX36" s="243"/>
      <c r="MTY36" s="243"/>
      <c r="MTZ36" s="243"/>
      <c r="MUA36" s="243"/>
      <c r="MUB36" s="243"/>
      <c r="MUC36" s="243"/>
      <c r="MUD36" s="243"/>
      <c r="MUE36" s="243"/>
      <c r="MUF36" s="243"/>
      <c r="MUG36" s="243"/>
      <c r="MUH36" s="243"/>
      <c r="MUI36" s="243"/>
      <c r="MUJ36" s="243"/>
      <c r="MUK36" s="243"/>
      <c r="MUL36" s="243"/>
      <c r="MUM36" s="243"/>
      <c r="MUN36" s="243"/>
      <c r="MUO36" s="243"/>
      <c r="MUP36" s="243"/>
      <c r="MUQ36" s="243"/>
      <c r="MUR36" s="243"/>
      <c r="MUS36" s="243"/>
      <c r="MUT36" s="243"/>
      <c r="MUU36" s="243"/>
      <c r="MUV36" s="243"/>
      <c r="MUW36" s="243"/>
      <c r="MUX36" s="243"/>
      <c r="MUY36" s="243"/>
      <c r="MUZ36" s="243"/>
      <c r="MVA36" s="243"/>
      <c r="MVB36" s="243"/>
      <c r="MVC36" s="243"/>
      <c r="MVD36" s="243"/>
      <c r="MVE36" s="243"/>
      <c r="MVF36" s="243"/>
      <c r="MVG36" s="243"/>
      <c r="MVH36" s="243"/>
      <c r="MVI36" s="243"/>
      <c r="MVJ36" s="243"/>
      <c r="MVK36" s="243"/>
      <c r="MVL36" s="243"/>
      <c r="MVM36" s="243"/>
      <c r="MVN36" s="243"/>
      <c r="MVO36" s="243"/>
      <c r="MVP36" s="243"/>
      <c r="MVQ36" s="243"/>
      <c r="MVR36" s="243"/>
      <c r="MVS36" s="243"/>
      <c r="MVT36" s="243"/>
      <c r="MVU36" s="243"/>
      <c r="MVV36" s="243"/>
      <c r="MVW36" s="243"/>
      <c r="MVX36" s="243"/>
      <c r="MVY36" s="243"/>
      <c r="MVZ36" s="243"/>
      <c r="MWA36" s="243"/>
      <c r="MWB36" s="243"/>
      <c r="MWC36" s="243"/>
      <c r="MWD36" s="243"/>
      <c r="MWE36" s="243"/>
      <c r="MWF36" s="243"/>
      <c r="MWG36" s="243"/>
      <c r="MWH36" s="243"/>
      <c r="MWI36" s="243"/>
      <c r="MWJ36" s="243"/>
      <c r="MWK36" s="243"/>
      <c r="MWL36" s="243"/>
      <c r="MWM36" s="243"/>
      <c r="MWN36" s="243"/>
      <c r="MWO36" s="243"/>
      <c r="MWP36" s="243"/>
      <c r="MWQ36" s="243"/>
      <c r="MWR36" s="243"/>
      <c r="MWS36" s="243"/>
      <c r="MWT36" s="243"/>
      <c r="MWU36" s="243"/>
      <c r="MWV36" s="243"/>
      <c r="MWW36" s="243"/>
      <c r="MWX36" s="243"/>
      <c r="MWY36" s="243"/>
      <c r="MWZ36" s="243"/>
      <c r="MXA36" s="243"/>
      <c r="MXB36" s="243"/>
      <c r="MXC36" s="243"/>
      <c r="MXD36" s="243"/>
      <c r="MXE36" s="243"/>
      <c r="MXF36" s="243"/>
      <c r="MXG36" s="243"/>
      <c r="MXH36" s="243"/>
      <c r="MXI36" s="243"/>
      <c r="MXJ36" s="243"/>
      <c r="MXK36" s="243"/>
      <c r="MXL36" s="243"/>
      <c r="MXM36" s="243"/>
      <c r="MXN36" s="243"/>
      <c r="MXO36" s="243"/>
      <c r="MXP36" s="243"/>
      <c r="MXQ36" s="243"/>
      <c r="MXR36" s="243"/>
      <c r="MXS36" s="243"/>
      <c r="MXT36" s="243"/>
      <c r="MXU36" s="243"/>
      <c r="MXV36" s="243"/>
      <c r="MXW36" s="243"/>
      <c r="MXX36" s="243"/>
      <c r="MXY36" s="243"/>
      <c r="MXZ36" s="243"/>
      <c r="MYA36" s="243"/>
      <c r="MYB36" s="243"/>
      <c r="MYC36" s="243"/>
      <c r="MYD36" s="243"/>
      <c r="MYE36" s="243"/>
      <c r="MYF36" s="243"/>
      <c r="MYG36" s="243"/>
      <c r="MYH36" s="243"/>
      <c r="MYI36" s="243"/>
      <c r="MYJ36" s="243"/>
      <c r="MYK36" s="243"/>
      <c r="MYL36" s="243"/>
      <c r="MYM36" s="243"/>
      <c r="MYN36" s="243"/>
      <c r="MYO36" s="243"/>
      <c r="MYP36" s="243"/>
      <c r="MYQ36" s="243"/>
      <c r="MYR36" s="243"/>
      <c r="MYS36" s="243"/>
      <c r="MYT36" s="243"/>
      <c r="MYU36" s="243"/>
      <c r="MYV36" s="243"/>
      <c r="MYW36" s="243"/>
      <c r="MYX36" s="243"/>
      <c r="MYY36" s="243"/>
      <c r="MYZ36" s="243"/>
      <c r="MZA36" s="243"/>
      <c r="MZB36" s="243"/>
      <c r="MZC36" s="243"/>
      <c r="MZD36" s="243"/>
      <c r="MZE36" s="243"/>
      <c r="MZF36" s="243"/>
      <c r="MZG36" s="243"/>
      <c r="MZH36" s="243"/>
      <c r="MZI36" s="243"/>
      <c r="MZJ36" s="243"/>
      <c r="MZK36" s="243"/>
      <c r="MZL36" s="243"/>
      <c r="MZM36" s="243"/>
      <c r="MZN36" s="243"/>
      <c r="MZO36" s="243"/>
      <c r="MZP36" s="243"/>
      <c r="MZQ36" s="243"/>
      <c r="MZR36" s="243"/>
      <c r="MZS36" s="243"/>
      <c r="MZT36" s="243"/>
      <c r="MZU36" s="243"/>
      <c r="MZV36" s="243"/>
      <c r="MZW36" s="243"/>
      <c r="MZX36" s="243"/>
      <c r="MZY36" s="243"/>
      <c r="MZZ36" s="243"/>
      <c r="NAA36" s="243"/>
      <c r="NAB36" s="243"/>
      <c r="NAC36" s="243"/>
      <c r="NAD36" s="243"/>
      <c r="NAE36" s="243"/>
      <c r="NAF36" s="243"/>
      <c r="NAG36" s="243"/>
      <c r="NAH36" s="243"/>
      <c r="NAI36" s="243"/>
      <c r="NAJ36" s="243"/>
      <c r="NAK36" s="243"/>
      <c r="NAL36" s="243"/>
      <c r="NAM36" s="243"/>
      <c r="NAN36" s="243"/>
      <c r="NAO36" s="243"/>
      <c r="NAP36" s="243"/>
      <c r="NAQ36" s="243"/>
      <c r="NAR36" s="243"/>
      <c r="NAS36" s="243"/>
      <c r="NAT36" s="243"/>
      <c r="NAU36" s="243"/>
      <c r="NAV36" s="243"/>
      <c r="NAW36" s="243"/>
      <c r="NAX36" s="243"/>
      <c r="NAY36" s="243"/>
      <c r="NAZ36" s="243"/>
      <c r="NBA36" s="243"/>
      <c r="NBB36" s="243"/>
      <c r="NBC36" s="243"/>
      <c r="NBD36" s="243"/>
      <c r="NBE36" s="243"/>
      <c r="NBF36" s="243"/>
      <c r="NBG36" s="243"/>
      <c r="NBH36" s="243"/>
      <c r="NBI36" s="243"/>
      <c r="NBJ36" s="243"/>
      <c r="NBK36" s="243"/>
      <c r="NBL36" s="243"/>
      <c r="NBM36" s="243"/>
      <c r="NBN36" s="243"/>
      <c r="NBO36" s="243"/>
      <c r="NBP36" s="243"/>
      <c r="NBQ36" s="243"/>
      <c r="NBR36" s="243"/>
      <c r="NBS36" s="243"/>
      <c r="NBT36" s="243"/>
      <c r="NBU36" s="243"/>
      <c r="NBV36" s="243"/>
      <c r="NBW36" s="243"/>
      <c r="NBX36" s="243"/>
      <c r="NBY36" s="243"/>
      <c r="NBZ36" s="243"/>
      <c r="NCA36" s="243"/>
      <c r="NCB36" s="243"/>
      <c r="NCC36" s="243"/>
      <c r="NCD36" s="243"/>
      <c r="NCE36" s="243"/>
      <c r="NCF36" s="243"/>
      <c r="NCG36" s="243"/>
      <c r="NCH36" s="243"/>
      <c r="NCI36" s="243"/>
      <c r="NCJ36" s="243"/>
      <c r="NCK36" s="243"/>
      <c r="NCL36" s="243"/>
      <c r="NCM36" s="243"/>
      <c r="NCN36" s="243"/>
      <c r="NCO36" s="243"/>
      <c r="NCP36" s="243"/>
      <c r="NCQ36" s="243"/>
      <c r="NCR36" s="243"/>
      <c r="NCS36" s="243"/>
      <c r="NCT36" s="243"/>
      <c r="NCU36" s="243"/>
      <c r="NCV36" s="243"/>
      <c r="NCW36" s="243"/>
      <c r="NCX36" s="243"/>
      <c r="NCY36" s="243"/>
      <c r="NCZ36" s="243"/>
      <c r="NDA36" s="243"/>
      <c r="NDB36" s="243"/>
      <c r="NDC36" s="243"/>
      <c r="NDD36" s="243"/>
      <c r="NDE36" s="243"/>
      <c r="NDF36" s="243"/>
      <c r="NDG36" s="243"/>
      <c r="NDH36" s="243"/>
      <c r="NDI36" s="243"/>
      <c r="NDJ36" s="243"/>
      <c r="NDK36" s="243"/>
      <c r="NDL36" s="243"/>
      <c r="NDM36" s="243"/>
      <c r="NDN36" s="243"/>
      <c r="NDO36" s="243"/>
      <c r="NDP36" s="243"/>
      <c r="NDQ36" s="243"/>
      <c r="NDR36" s="243"/>
      <c r="NDS36" s="243"/>
      <c r="NDT36" s="243"/>
      <c r="NDU36" s="243"/>
      <c r="NDV36" s="243"/>
      <c r="NDW36" s="243"/>
      <c r="NDX36" s="243"/>
      <c r="NDY36" s="243"/>
      <c r="NDZ36" s="243"/>
      <c r="NEA36" s="243"/>
      <c r="NEB36" s="243"/>
      <c r="NEC36" s="243"/>
      <c r="NED36" s="243"/>
      <c r="NEE36" s="243"/>
      <c r="NEF36" s="243"/>
      <c r="NEG36" s="243"/>
      <c r="NEH36" s="243"/>
      <c r="NEI36" s="243"/>
      <c r="NEJ36" s="243"/>
      <c r="NEK36" s="243"/>
      <c r="NEL36" s="243"/>
      <c r="NEM36" s="243"/>
      <c r="NEN36" s="243"/>
      <c r="NEO36" s="243"/>
      <c r="NEP36" s="243"/>
      <c r="NEQ36" s="243"/>
      <c r="NER36" s="243"/>
      <c r="NES36" s="243"/>
      <c r="NET36" s="243"/>
      <c r="NEU36" s="243"/>
      <c r="NEV36" s="243"/>
      <c r="NEW36" s="243"/>
      <c r="NEX36" s="243"/>
      <c r="NEY36" s="243"/>
      <c r="NEZ36" s="243"/>
      <c r="NFA36" s="243"/>
      <c r="NFB36" s="243"/>
      <c r="NFC36" s="243"/>
      <c r="NFD36" s="243"/>
      <c r="NFE36" s="243"/>
      <c r="NFF36" s="243"/>
      <c r="NFG36" s="243"/>
      <c r="NFH36" s="243"/>
      <c r="NFI36" s="243"/>
      <c r="NFJ36" s="243"/>
      <c r="NFK36" s="243"/>
      <c r="NFL36" s="243"/>
      <c r="NFM36" s="243"/>
      <c r="NFN36" s="243"/>
      <c r="NFO36" s="243"/>
      <c r="NFP36" s="243"/>
      <c r="NFQ36" s="243"/>
      <c r="NFR36" s="243"/>
      <c r="NFS36" s="243"/>
      <c r="NFT36" s="243"/>
      <c r="NFU36" s="243"/>
      <c r="NFV36" s="243"/>
      <c r="NFW36" s="243"/>
      <c r="NFX36" s="243"/>
      <c r="NFY36" s="243"/>
      <c r="NFZ36" s="243"/>
      <c r="NGA36" s="243"/>
      <c r="NGB36" s="243"/>
      <c r="NGC36" s="243"/>
      <c r="NGD36" s="243"/>
      <c r="NGE36" s="243"/>
      <c r="NGF36" s="243"/>
      <c r="NGG36" s="243"/>
      <c r="NGH36" s="243"/>
      <c r="NGI36" s="243"/>
      <c r="NGJ36" s="243"/>
      <c r="NGK36" s="243"/>
      <c r="NGL36" s="243"/>
      <c r="NGM36" s="243"/>
      <c r="NGN36" s="243"/>
      <c r="NGO36" s="243"/>
      <c r="NGP36" s="243"/>
      <c r="NGQ36" s="243"/>
      <c r="NGR36" s="243"/>
      <c r="NGS36" s="243"/>
      <c r="NGT36" s="243"/>
      <c r="NGU36" s="243"/>
      <c r="NGV36" s="243"/>
      <c r="NGW36" s="243"/>
      <c r="NGX36" s="243"/>
      <c r="NGY36" s="243"/>
      <c r="NGZ36" s="243"/>
      <c r="NHA36" s="243"/>
      <c r="NHB36" s="243"/>
      <c r="NHC36" s="243"/>
      <c r="NHD36" s="243"/>
      <c r="NHE36" s="243"/>
      <c r="NHF36" s="243"/>
      <c r="NHG36" s="243"/>
      <c r="NHH36" s="243"/>
      <c r="NHI36" s="243"/>
      <c r="NHJ36" s="243"/>
      <c r="NHK36" s="243"/>
      <c r="NHL36" s="243"/>
      <c r="NHM36" s="243"/>
      <c r="NHN36" s="243"/>
      <c r="NHO36" s="243"/>
      <c r="NHP36" s="243"/>
      <c r="NHQ36" s="243"/>
      <c r="NHR36" s="243"/>
      <c r="NHS36" s="243"/>
      <c r="NHT36" s="243"/>
      <c r="NHU36" s="243"/>
      <c r="NHV36" s="243"/>
      <c r="NHW36" s="243"/>
      <c r="NHX36" s="243"/>
      <c r="NHY36" s="243"/>
      <c r="NHZ36" s="243"/>
      <c r="NIA36" s="243"/>
      <c r="NIB36" s="243"/>
      <c r="NIC36" s="243"/>
      <c r="NID36" s="243"/>
      <c r="NIE36" s="243"/>
      <c r="NIF36" s="243"/>
      <c r="NIG36" s="243"/>
      <c r="NIH36" s="243"/>
      <c r="NII36" s="243"/>
      <c r="NIJ36" s="243"/>
      <c r="NIK36" s="243"/>
      <c r="NIL36" s="243"/>
      <c r="NIM36" s="243"/>
      <c r="NIN36" s="243"/>
      <c r="NIO36" s="243"/>
      <c r="NIP36" s="243"/>
      <c r="NIQ36" s="243"/>
      <c r="NIR36" s="243"/>
      <c r="NIS36" s="243"/>
      <c r="NIT36" s="243"/>
      <c r="NIU36" s="243"/>
      <c r="NIV36" s="243"/>
      <c r="NIW36" s="243"/>
      <c r="NIX36" s="243"/>
      <c r="NIY36" s="243"/>
      <c r="NIZ36" s="243"/>
      <c r="NJA36" s="243"/>
      <c r="NJB36" s="243"/>
      <c r="NJC36" s="243"/>
      <c r="NJD36" s="243"/>
      <c r="NJE36" s="243"/>
      <c r="NJF36" s="243"/>
      <c r="NJG36" s="243"/>
      <c r="NJH36" s="243"/>
      <c r="NJI36" s="243"/>
      <c r="NJJ36" s="243"/>
      <c r="NJK36" s="243"/>
      <c r="NJL36" s="243"/>
      <c r="NJM36" s="243"/>
      <c r="NJN36" s="243"/>
      <c r="NJO36" s="243"/>
      <c r="NJP36" s="243"/>
      <c r="NJQ36" s="243"/>
      <c r="NJR36" s="243"/>
      <c r="NJS36" s="243"/>
      <c r="NJT36" s="243"/>
      <c r="NJU36" s="243"/>
      <c r="NJV36" s="243"/>
      <c r="NJW36" s="243"/>
      <c r="NJX36" s="243"/>
      <c r="NJY36" s="243"/>
      <c r="NJZ36" s="243"/>
      <c r="NKA36" s="243"/>
      <c r="NKB36" s="243"/>
      <c r="NKC36" s="243"/>
      <c r="NKD36" s="243"/>
      <c r="NKE36" s="243"/>
      <c r="NKF36" s="243"/>
      <c r="NKG36" s="243"/>
      <c r="NKH36" s="243"/>
      <c r="NKI36" s="243"/>
      <c r="NKJ36" s="243"/>
      <c r="NKK36" s="243"/>
      <c r="NKL36" s="243"/>
      <c r="NKM36" s="243"/>
      <c r="NKN36" s="243"/>
      <c r="NKO36" s="243"/>
      <c r="NKP36" s="243"/>
      <c r="NKQ36" s="243"/>
      <c r="NKR36" s="243"/>
      <c r="NKS36" s="243"/>
      <c r="NKT36" s="243"/>
      <c r="NKU36" s="243"/>
      <c r="NKV36" s="243"/>
      <c r="NKW36" s="243"/>
      <c r="NKX36" s="243"/>
      <c r="NKY36" s="243"/>
      <c r="NKZ36" s="243"/>
      <c r="NLA36" s="243"/>
      <c r="NLB36" s="243"/>
      <c r="NLC36" s="243"/>
      <c r="NLD36" s="243"/>
      <c r="NLE36" s="243"/>
      <c r="NLF36" s="243"/>
      <c r="NLG36" s="243"/>
      <c r="NLH36" s="243"/>
      <c r="NLI36" s="243"/>
      <c r="NLJ36" s="243"/>
      <c r="NLK36" s="243"/>
      <c r="NLL36" s="243"/>
      <c r="NLM36" s="243"/>
      <c r="NLN36" s="243"/>
      <c r="NLO36" s="243"/>
      <c r="NLP36" s="243"/>
      <c r="NLQ36" s="243"/>
      <c r="NLR36" s="243"/>
      <c r="NLS36" s="243"/>
      <c r="NLT36" s="243"/>
      <c r="NLU36" s="243"/>
      <c r="NLV36" s="243"/>
      <c r="NLW36" s="243"/>
      <c r="NLX36" s="243"/>
      <c r="NLY36" s="243"/>
      <c r="NLZ36" s="243"/>
      <c r="NMA36" s="243"/>
      <c r="NMB36" s="243"/>
      <c r="NMC36" s="243"/>
      <c r="NMD36" s="243"/>
      <c r="NME36" s="243"/>
      <c r="NMF36" s="243"/>
      <c r="NMG36" s="243"/>
      <c r="NMH36" s="243"/>
      <c r="NMI36" s="243"/>
      <c r="NMJ36" s="243"/>
      <c r="NMK36" s="243"/>
      <c r="NML36" s="243"/>
      <c r="NMM36" s="243"/>
      <c r="NMN36" s="243"/>
      <c r="NMO36" s="243"/>
      <c r="NMP36" s="243"/>
      <c r="NMQ36" s="243"/>
      <c r="NMR36" s="243"/>
      <c r="NMS36" s="243"/>
      <c r="NMT36" s="243"/>
      <c r="NMU36" s="243"/>
      <c r="NMV36" s="243"/>
      <c r="NMW36" s="243"/>
      <c r="NMX36" s="243"/>
      <c r="NMY36" s="243"/>
      <c r="NMZ36" s="243"/>
      <c r="NNA36" s="243"/>
      <c r="NNB36" s="243"/>
      <c r="NNC36" s="243"/>
      <c r="NND36" s="243"/>
      <c r="NNE36" s="243"/>
      <c r="NNF36" s="243"/>
      <c r="NNG36" s="243"/>
      <c r="NNH36" s="243"/>
      <c r="NNI36" s="243"/>
      <c r="NNJ36" s="243"/>
      <c r="NNK36" s="243"/>
      <c r="NNL36" s="243"/>
      <c r="NNM36" s="243"/>
      <c r="NNN36" s="243"/>
      <c r="NNO36" s="243"/>
      <c r="NNP36" s="243"/>
      <c r="NNQ36" s="243"/>
      <c r="NNR36" s="243"/>
      <c r="NNS36" s="243"/>
      <c r="NNT36" s="243"/>
      <c r="NNU36" s="243"/>
      <c r="NNV36" s="243"/>
      <c r="NNW36" s="243"/>
      <c r="NNX36" s="243"/>
      <c r="NNY36" s="243"/>
      <c r="NNZ36" s="243"/>
      <c r="NOA36" s="243"/>
      <c r="NOB36" s="243"/>
      <c r="NOC36" s="243"/>
      <c r="NOD36" s="243"/>
      <c r="NOE36" s="243"/>
      <c r="NOF36" s="243"/>
      <c r="NOG36" s="243"/>
      <c r="NOH36" s="243"/>
      <c r="NOI36" s="243"/>
      <c r="NOJ36" s="243"/>
      <c r="NOK36" s="243"/>
      <c r="NOL36" s="243"/>
      <c r="NOM36" s="243"/>
      <c r="NON36" s="243"/>
      <c r="NOO36" s="243"/>
      <c r="NOP36" s="243"/>
      <c r="NOQ36" s="243"/>
      <c r="NOR36" s="243"/>
      <c r="NOS36" s="243"/>
      <c r="NOT36" s="243"/>
      <c r="NOU36" s="243"/>
      <c r="NOV36" s="243"/>
      <c r="NOW36" s="243"/>
      <c r="NOX36" s="243"/>
      <c r="NOY36" s="243"/>
      <c r="NOZ36" s="243"/>
      <c r="NPA36" s="243"/>
      <c r="NPB36" s="243"/>
      <c r="NPC36" s="243"/>
      <c r="NPD36" s="243"/>
      <c r="NPE36" s="243"/>
      <c r="NPF36" s="243"/>
      <c r="NPG36" s="243"/>
      <c r="NPH36" s="243"/>
      <c r="NPI36" s="243"/>
      <c r="NPJ36" s="243"/>
      <c r="NPK36" s="243"/>
      <c r="NPL36" s="243"/>
      <c r="NPM36" s="243"/>
      <c r="NPN36" s="243"/>
      <c r="NPO36" s="243"/>
      <c r="NPP36" s="243"/>
      <c r="NPQ36" s="243"/>
      <c r="NPR36" s="243"/>
      <c r="NPS36" s="243"/>
      <c r="NPT36" s="243"/>
      <c r="NPU36" s="243"/>
      <c r="NPV36" s="243"/>
      <c r="NPW36" s="243"/>
      <c r="NPX36" s="243"/>
      <c r="NPY36" s="243"/>
      <c r="NPZ36" s="243"/>
      <c r="NQA36" s="243"/>
      <c r="NQB36" s="243"/>
      <c r="NQC36" s="243"/>
      <c r="NQD36" s="243"/>
      <c r="NQE36" s="243"/>
      <c r="NQF36" s="243"/>
      <c r="NQG36" s="243"/>
      <c r="NQH36" s="243"/>
      <c r="NQI36" s="243"/>
      <c r="NQJ36" s="243"/>
      <c r="NQK36" s="243"/>
      <c r="NQL36" s="243"/>
      <c r="NQM36" s="243"/>
      <c r="NQN36" s="243"/>
      <c r="NQO36" s="243"/>
      <c r="NQP36" s="243"/>
      <c r="NQQ36" s="243"/>
      <c r="NQR36" s="243"/>
      <c r="NQS36" s="243"/>
      <c r="NQT36" s="243"/>
      <c r="NQU36" s="243"/>
      <c r="NQV36" s="243"/>
      <c r="NQW36" s="243"/>
      <c r="NQX36" s="243"/>
      <c r="NQY36" s="243"/>
      <c r="NQZ36" s="243"/>
      <c r="NRA36" s="243"/>
      <c r="NRB36" s="243"/>
      <c r="NRC36" s="243"/>
      <c r="NRD36" s="243"/>
      <c r="NRE36" s="243"/>
      <c r="NRF36" s="243"/>
      <c r="NRG36" s="243"/>
      <c r="NRH36" s="243"/>
      <c r="NRI36" s="243"/>
      <c r="NRJ36" s="243"/>
      <c r="NRK36" s="243"/>
      <c r="NRL36" s="243"/>
      <c r="NRM36" s="243"/>
      <c r="NRN36" s="243"/>
      <c r="NRO36" s="243"/>
      <c r="NRP36" s="243"/>
      <c r="NRQ36" s="243"/>
      <c r="NRR36" s="243"/>
      <c r="NRS36" s="243"/>
      <c r="NRT36" s="243"/>
      <c r="NRU36" s="243"/>
      <c r="NRV36" s="243"/>
      <c r="NRW36" s="243"/>
      <c r="NRX36" s="243"/>
      <c r="NRY36" s="243"/>
      <c r="NRZ36" s="243"/>
      <c r="NSA36" s="243"/>
      <c r="NSB36" s="243"/>
      <c r="NSC36" s="243"/>
      <c r="NSD36" s="243"/>
      <c r="NSE36" s="243"/>
      <c r="NSF36" s="243"/>
      <c r="NSG36" s="243"/>
      <c r="NSH36" s="243"/>
      <c r="NSI36" s="243"/>
      <c r="NSJ36" s="243"/>
      <c r="NSK36" s="243"/>
      <c r="NSL36" s="243"/>
      <c r="NSM36" s="243"/>
      <c r="NSN36" s="243"/>
      <c r="NSO36" s="243"/>
      <c r="NSP36" s="243"/>
      <c r="NSQ36" s="243"/>
      <c r="NSR36" s="243"/>
      <c r="NSS36" s="243"/>
      <c r="NST36" s="243"/>
      <c r="NSU36" s="243"/>
      <c r="NSV36" s="243"/>
      <c r="NSW36" s="243"/>
      <c r="NSX36" s="243"/>
      <c r="NSY36" s="243"/>
      <c r="NSZ36" s="243"/>
      <c r="NTA36" s="243"/>
      <c r="NTB36" s="243"/>
      <c r="NTC36" s="243"/>
      <c r="NTD36" s="243"/>
      <c r="NTE36" s="243"/>
      <c r="NTF36" s="243"/>
      <c r="NTG36" s="243"/>
      <c r="NTH36" s="243"/>
      <c r="NTI36" s="243"/>
      <c r="NTJ36" s="243"/>
      <c r="NTK36" s="243"/>
      <c r="NTL36" s="243"/>
      <c r="NTM36" s="243"/>
      <c r="NTN36" s="243"/>
      <c r="NTO36" s="243"/>
      <c r="NTP36" s="243"/>
      <c r="NTQ36" s="243"/>
      <c r="NTR36" s="243"/>
      <c r="NTS36" s="243"/>
      <c r="NTT36" s="243"/>
      <c r="NTU36" s="243"/>
      <c r="NTV36" s="243"/>
      <c r="NTW36" s="243"/>
      <c r="NTX36" s="243"/>
      <c r="NTY36" s="243"/>
      <c r="NTZ36" s="243"/>
      <c r="NUA36" s="243"/>
      <c r="NUB36" s="243"/>
      <c r="NUC36" s="243"/>
      <c r="NUD36" s="243"/>
      <c r="NUE36" s="243"/>
      <c r="NUF36" s="243"/>
      <c r="NUG36" s="243"/>
      <c r="NUH36" s="243"/>
      <c r="NUI36" s="243"/>
      <c r="NUJ36" s="243"/>
      <c r="NUK36" s="243"/>
      <c r="NUL36" s="243"/>
      <c r="NUM36" s="243"/>
      <c r="NUN36" s="243"/>
      <c r="NUO36" s="243"/>
      <c r="NUP36" s="243"/>
      <c r="NUQ36" s="243"/>
      <c r="NUR36" s="243"/>
      <c r="NUS36" s="243"/>
      <c r="NUT36" s="243"/>
      <c r="NUU36" s="243"/>
      <c r="NUV36" s="243"/>
      <c r="NUW36" s="243"/>
      <c r="NUX36" s="243"/>
      <c r="NUY36" s="243"/>
      <c r="NUZ36" s="243"/>
      <c r="NVA36" s="243"/>
      <c r="NVB36" s="243"/>
      <c r="NVC36" s="243"/>
      <c r="NVD36" s="243"/>
      <c r="NVE36" s="243"/>
      <c r="NVF36" s="243"/>
      <c r="NVG36" s="243"/>
      <c r="NVH36" s="243"/>
      <c r="NVI36" s="243"/>
      <c r="NVJ36" s="243"/>
      <c r="NVK36" s="243"/>
      <c r="NVL36" s="243"/>
      <c r="NVM36" s="243"/>
      <c r="NVN36" s="243"/>
      <c r="NVO36" s="243"/>
      <c r="NVP36" s="243"/>
      <c r="NVQ36" s="243"/>
      <c r="NVR36" s="243"/>
      <c r="NVS36" s="243"/>
      <c r="NVT36" s="243"/>
      <c r="NVU36" s="243"/>
      <c r="NVV36" s="243"/>
      <c r="NVW36" s="243"/>
      <c r="NVX36" s="243"/>
      <c r="NVY36" s="243"/>
      <c r="NVZ36" s="243"/>
      <c r="NWA36" s="243"/>
      <c r="NWB36" s="243"/>
      <c r="NWC36" s="243"/>
      <c r="NWD36" s="243"/>
      <c r="NWE36" s="243"/>
      <c r="NWF36" s="243"/>
      <c r="NWG36" s="243"/>
      <c r="NWH36" s="243"/>
      <c r="NWI36" s="243"/>
      <c r="NWJ36" s="243"/>
      <c r="NWK36" s="243"/>
      <c r="NWL36" s="243"/>
      <c r="NWM36" s="243"/>
      <c r="NWN36" s="243"/>
      <c r="NWO36" s="243"/>
      <c r="NWP36" s="243"/>
      <c r="NWQ36" s="243"/>
      <c r="NWR36" s="243"/>
      <c r="NWS36" s="243"/>
      <c r="NWT36" s="243"/>
      <c r="NWU36" s="243"/>
      <c r="NWV36" s="243"/>
      <c r="NWW36" s="243"/>
      <c r="NWX36" s="243"/>
      <c r="NWY36" s="243"/>
      <c r="NWZ36" s="243"/>
      <c r="NXA36" s="243"/>
      <c r="NXB36" s="243"/>
      <c r="NXC36" s="243"/>
      <c r="NXD36" s="243"/>
      <c r="NXE36" s="243"/>
      <c r="NXF36" s="243"/>
      <c r="NXG36" s="243"/>
      <c r="NXH36" s="243"/>
      <c r="NXI36" s="243"/>
      <c r="NXJ36" s="243"/>
      <c r="NXK36" s="243"/>
      <c r="NXL36" s="243"/>
      <c r="NXM36" s="243"/>
      <c r="NXN36" s="243"/>
      <c r="NXO36" s="243"/>
      <c r="NXP36" s="243"/>
      <c r="NXQ36" s="243"/>
      <c r="NXR36" s="243"/>
      <c r="NXS36" s="243"/>
      <c r="NXT36" s="243"/>
      <c r="NXU36" s="243"/>
      <c r="NXV36" s="243"/>
      <c r="NXW36" s="243"/>
      <c r="NXX36" s="243"/>
      <c r="NXY36" s="243"/>
      <c r="NXZ36" s="243"/>
      <c r="NYA36" s="243"/>
      <c r="NYB36" s="243"/>
      <c r="NYC36" s="243"/>
      <c r="NYD36" s="243"/>
      <c r="NYE36" s="243"/>
      <c r="NYF36" s="243"/>
      <c r="NYG36" s="243"/>
      <c r="NYH36" s="243"/>
      <c r="NYI36" s="243"/>
      <c r="NYJ36" s="243"/>
      <c r="NYK36" s="243"/>
      <c r="NYL36" s="243"/>
      <c r="NYM36" s="243"/>
      <c r="NYN36" s="243"/>
      <c r="NYO36" s="243"/>
      <c r="NYP36" s="243"/>
      <c r="NYQ36" s="243"/>
      <c r="NYR36" s="243"/>
      <c r="NYS36" s="243"/>
      <c r="NYT36" s="243"/>
      <c r="NYU36" s="243"/>
      <c r="NYV36" s="243"/>
      <c r="NYW36" s="243"/>
      <c r="NYX36" s="243"/>
      <c r="NYY36" s="243"/>
      <c r="NYZ36" s="243"/>
      <c r="NZA36" s="243"/>
      <c r="NZB36" s="243"/>
      <c r="NZC36" s="243"/>
      <c r="NZD36" s="243"/>
      <c r="NZE36" s="243"/>
      <c r="NZF36" s="243"/>
      <c r="NZG36" s="243"/>
      <c r="NZH36" s="243"/>
      <c r="NZI36" s="243"/>
      <c r="NZJ36" s="243"/>
      <c r="NZK36" s="243"/>
      <c r="NZL36" s="243"/>
      <c r="NZM36" s="243"/>
      <c r="NZN36" s="243"/>
      <c r="NZO36" s="243"/>
      <c r="NZP36" s="243"/>
      <c r="NZQ36" s="243"/>
      <c r="NZR36" s="243"/>
      <c r="NZS36" s="243"/>
      <c r="NZT36" s="243"/>
      <c r="NZU36" s="243"/>
      <c r="NZV36" s="243"/>
      <c r="NZW36" s="243"/>
      <c r="NZX36" s="243"/>
      <c r="NZY36" s="243"/>
      <c r="NZZ36" s="243"/>
      <c r="OAA36" s="243"/>
      <c r="OAB36" s="243"/>
      <c r="OAC36" s="243"/>
      <c r="OAD36" s="243"/>
      <c r="OAE36" s="243"/>
      <c r="OAF36" s="243"/>
      <c r="OAG36" s="243"/>
      <c r="OAH36" s="243"/>
      <c r="OAI36" s="243"/>
      <c r="OAJ36" s="243"/>
      <c r="OAK36" s="243"/>
      <c r="OAL36" s="243"/>
      <c r="OAM36" s="243"/>
      <c r="OAN36" s="243"/>
      <c r="OAO36" s="243"/>
      <c r="OAP36" s="243"/>
      <c r="OAQ36" s="243"/>
      <c r="OAR36" s="243"/>
      <c r="OAS36" s="243"/>
      <c r="OAT36" s="243"/>
      <c r="OAU36" s="243"/>
      <c r="OAV36" s="243"/>
      <c r="OAW36" s="243"/>
      <c r="OAX36" s="243"/>
      <c r="OAY36" s="243"/>
      <c r="OAZ36" s="243"/>
      <c r="OBA36" s="243"/>
      <c r="OBB36" s="243"/>
      <c r="OBC36" s="243"/>
      <c r="OBD36" s="243"/>
      <c r="OBE36" s="243"/>
      <c r="OBF36" s="243"/>
      <c r="OBG36" s="243"/>
      <c r="OBH36" s="243"/>
      <c r="OBI36" s="243"/>
      <c r="OBJ36" s="243"/>
      <c r="OBK36" s="243"/>
      <c r="OBL36" s="243"/>
      <c r="OBM36" s="243"/>
      <c r="OBN36" s="243"/>
      <c r="OBO36" s="243"/>
      <c r="OBP36" s="243"/>
      <c r="OBQ36" s="243"/>
      <c r="OBR36" s="243"/>
      <c r="OBS36" s="243"/>
      <c r="OBT36" s="243"/>
      <c r="OBU36" s="243"/>
      <c r="OBV36" s="243"/>
      <c r="OBW36" s="243"/>
      <c r="OBX36" s="243"/>
      <c r="OBY36" s="243"/>
      <c r="OBZ36" s="243"/>
      <c r="OCA36" s="243"/>
      <c r="OCB36" s="243"/>
      <c r="OCC36" s="243"/>
      <c r="OCD36" s="243"/>
      <c r="OCE36" s="243"/>
      <c r="OCF36" s="243"/>
      <c r="OCG36" s="243"/>
      <c r="OCH36" s="243"/>
      <c r="OCI36" s="243"/>
      <c r="OCJ36" s="243"/>
      <c r="OCK36" s="243"/>
      <c r="OCL36" s="243"/>
      <c r="OCM36" s="243"/>
      <c r="OCN36" s="243"/>
      <c r="OCO36" s="243"/>
      <c r="OCP36" s="243"/>
      <c r="OCQ36" s="243"/>
      <c r="OCR36" s="243"/>
      <c r="OCS36" s="243"/>
      <c r="OCT36" s="243"/>
      <c r="OCU36" s="243"/>
      <c r="OCV36" s="243"/>
      <c r="OCW36" s="243"/>
      <c r="OCX36" s="243"/>
      <c r="OCY36" s="243"/>
      <c r="OCZ36" s="243"/>
      <c r="ODA36" s="243"/>
      <c r="ODB36" s="243"/>
      <c r="ODC36" s="243"/>
      <c r="ODD36" s="243"/>
      <c r="ODE36" s="243"/>
      <c r="ODF36" s="243"/>
      <c r="ODG36" s="243"/>
      <c r="ODH36" s="243"/>
      <c r="ODI36" s="243"/>
      <c r="ODJ36" s="243"/>
      <c r="ODK36" s="243"/>
      <c r="ODL36" s="243"/>
      <c r="ODM36" s="243"/>
      <c r="ODN36" s="243"/>
      <c r="ODO36" s="243"/>
      <c r="ODP36" s="243"/>
      <c r="ODQ36" s="243"/>
      <c r="ODR36" s="243"/>
      <c r="ODS36" s="243"/>
      <c r="ODT36" s="243"/>
      <c r="ODU36" s="243"/>
      <c r="ODV36" s="243"/>
      <c r="ODW36" s="243"/>
      <c r="ODX36" s="243"/>
      <c r="ODY36" s="243"/>
      <c r="ODZ36" s="243"/>
      <c r="OEA36" s="243"/>
      <c r="OEB36" s="243"/>
      <c r="OEC36" s="243"/>
      <c r="OED36" s="243"/>
      <c r="OEE36" s="243"/>
      <c r="OEF36" s="243"/>
      <c r="OEG36" s="243"/>
      <c r="OEH36" s="243"/>
      <c r="OEI36" s="243"/>
      <c r="OEJ36" s="243"/>
      <c r="OEK36" s="243"/>
      <c r="OEL36" s="243"/>
      <c r="OEM36" s="243"/>
      <c r="OEN36" s="243"/>
      <c r="OEO36" s="243"/>
      <c r="OEP36" s="243"/>
      <c r="OEQ36" s="243"/>
      <c r="OER36" s="243"/>
      <c r="OES36" s="243"/>
      <c r="OET36" s="243"/>
      <c r="OEU36" s="243"/>
      <c r="OEV36" s="243"/>
      <c r="OEW36" s="243"/>
      <c r="OEX36" s="243"/>
      <c r="OEY36" s="243"/>
      <c r="OEZ36" s="243"/>
      <c r="OFA36" s="243"/>
      <c r="OFB36" s="243"/>
      <c r="OFC36" s="243"/>
      <c r="OFD36" s="243"/>
      <c r="OFE36" s="243"/>
      <c r="OFF36" s="243"/>
      <c r="OFG36" s="243"/>
      <c r="OFH36" s="243"/>
      <c r="OFI36" s="243"/>
      <c r="OFJ36" s="243"/>
      <c r="OFK36" s="243"/>
      <c r="OFL36" s="243"/>
      <c r="OFM36" s="243"/>
      <c r="OFN36" s="243"/>
      <c r="OFO36" s="243"/>
      <c r="OFP36" s="243"/>
      <c r="OFQ36" s="243"/>
      <c r="OFR36" s="243"/>
      <c r="OFS36" s="243"/>
      <c r="OFT36" s="243"/>
      <c r="OFU36" s="243"/>
      <c r="OFV36" s="243"/>
      <c r="OFW36" s="243"/>
      <c r="OFX36" s="243"/>
      <c r="OFY36" s="243"/>
      <c r="OFZ36" s="243"/>
      <c r="OGA36" s="243"/>
      <c r="OGB36" s="243"/>
      <c r="OGC36" s="243"/>
      <c r="OGD36" s="243"/>
      <c r="OGE36" s="243"/>
      <c r="OGF36" s="243"/>
      <c r="OGG36" s="243"/>
      <c r="OGH36" s="243"/>
      <c r="OGI36" s="243"/>
      <c r="OGJ36" s="243"/>
      <c r="OGK36" s="243"/>
      <c r="OGL36" s="243"/>
      <c r="OGM36" s="243"/>
      <c r="OGN36" s="243"/>
      <c r="OGO36" s="243"/>
      <c r="OGP36" s="243"/>
      <c r="OGQ36" s="243"/>
      <c r="OGR36" s="243"/>
      <c r="OGS36" s="243"/>
      <c r="OGT36" s="243"/>
      <c r="OGU36" s="243"/>
      <c r="OGV36" s="243"/>
      <c r="OGW36" s="243"/>
      <c r="OGX36" s="243"/>
      <c r="OGY36" s="243"/>
      <c r="OGZ36" s="243"/>
      <c r="OHA36" s="243"/>
      <c r="OHB36" s="243"/>
      <c r="OHC36" s="243"/>
      <c r="OHD36" s="243"/>
      <c r="OHE36" s="243"/>
      <c r="OHF36" s="243"/>
      <c r="OHG36" s="243"/>
      <c r="OHH36" s="243"/>
      <c r="OHI36" s="243"/>
      <c r="OHJ36" s="243"/>
      <c r="OHK36" s="243"/>
      <c r="OHL36" s="243"/>
      <c r="OHM36" s="243"/>
      <c r="OHN36" s="243"/>
      <c r="OHO36" s="243"/>
      <c r="OHP36" s="243"/>
      <c r="OHQ36" s="243"/>
      <c r="OHR36" s="243"/>
      <c r="OHS36" s="243"/>
      <c r="OHT36" s="243"/>
      <c r="OHU36" s="243"/>
      <c r="OHV36" s="243"/>
      <c r="OHW36" s="243"/>
      <c r="OHX36" s="243"/>
      <c r="OHY36" s="243"/>
      <c r="OHZ36" s="243"/>
      <c r="OIA36" s="243"/>
      <c r="OIB36" s="243"/>
      <c r="OIC36" s="243"/>
      <c r="OID36" s="243"/>
      <c r="OIE36" s="243"/>
      <c r="OIF36" s="243"/>
      <c r="OIG36" s="243"/>
      <c r="OIH36" s="243"/>
      <c r="OII36" s="243"/>
      <c r="OIJ36" s="243"/>
      <c r="OIK36" s="243"/>
      <c r="OIL36" s="243"/>
      <c r="OIM36" s="243"/>
      <c r="OIN36" s="243"/>
      <c r="OIO36" s="243"/>
      <c r="OIP36" s="243"/>
      <c r="OIQ36" s="243"/>
      <c r="OIR36" s="243"/>
      <c r="OIS36" s="243"/>
      <c r="OIT36" s="243"/>
      <c r="OIU36" s="243"/>
      <c r="OIV36" s="243"/>
      <c r="OIW36" s="243"/>
      <c r="OIX36" s="243"/>
      <c r="OIY36" s="243"/>
      <c r="OIZ36" s="243"/>
      <c r="OJA36" s="243"/>
      <c r="OJB36" s="243"/>
      <c r="OJC36" s="243"/>
      <c r="OJD36" s="243"/>
      <c r="OJE36" s="243"/>
      <c r="OJF36" s="243"/>
      <c r="OJG36" s="243"/>
      <c r="OJH36" s="243"/>
      <c r="OJI36" s="243"/>
      <c r="OJJ36" s="243"/>
      <c r="OJK36" s="243"/>
      <c r="OJL36" s="243"/>
      <c r="OJM36" s="243"/>
      <c r="OJN36" s="243"/>
      <c r="OJO36" s="243"/>
      <c r="OJP36" s="243"/>
      <c r="OJQ36" s="243"/>
      <c r="OJR36" s="243"/>
      <c r="OJS36" s="243"/>
      <c r="OJT36" s="243"/>
      <c r="OJU36" s="243"/>
      <c r="OJV36" s="243"/>
      <c r="OJW36" s="243"/>
      <c r="OJX36" s="243"/>
      <c r="OJY36" s="243"/>
      <c r="OJZ36" s="243"/>
      <c r="OKA36" s="243"/>
      <c r="OKB36" s="243"/>
      <c r="OKC36" s="243"/>
      <c r="OKD36" s="243"/>
      <c r="OKE36" s="243"/>
      <c r="OKF36" s="243"/>
      <c r="OKG36" s="243"/>
      <c r="OKH36" s="243"/>
      <c r="OKI36" s="243"/>
      <c r="OKJ36" s="243"/>
      <c r="OKK36" s="243"/>
      <c r="OKL36" s="243"/>
      <c r="OKM36" s="243"/>
      <c r="OKN36" s="243"/>
      <c r="OKO36" s="243"/>
      <c r="OKP36" s="243"/>
      <c r="OKQ36" s="243"/>
      <c r="OKR36" s="243"/>
      <c r="OKS36" s="243"/>
      <c r="OKT36" s="243"/>
      <c r="OKU36" s="243"/>
      <c r="OKV36" s="243"/>
      <c r="OKW36" s="243"/>
      <c r="OKX36" s="243"/>
      <c r="OKY36" s="243"/>
      <c r="OKZ36" s="243"/>
      <c r="OLA36" s="243"/>
      <c r="OLB36" s="243"/>
      <c r="OLC36" s="243"/>
      <c r="OLD36" s="243"/>
      <c r="OLE36" s="243"/>
      <c r="OLF36" s="243"/>
      <c r="OLG36" s="243"/>
      <c r="OLH36" s="243"/>
      <c r="OLI36" s="243"/>
      <c r="OLJ36" s="243"/>
      <c r="OLK36" s="243"/>
      <c r="OLL36" s="243"/>
      <c r="OLM36" s="243"/>
      <c r="OLN36" s="243"/>
      <c r="OLO36" s="243"/>
      <c r="OLP36" s="243"/>
      <c r="OLQ36" s="243"/>
      <c r="OLR36" s="243"/>
      <c r="OLS36" s="243"/>
      <c r="OLT36" s="243"/>
      <c r="OLU36" s="243"/>
      <c r="OLV36" s="243"/>
      <c r="OLW36" s="243"/>
      <c r="OLX36" s="243"/>
      <c r="OLY36" s="243"/>
      <c r="OLZ36" s="243"/>
      <c r="OMA36" s="243"/>
      <c r="OMB36" s="243"/>
      <c r="OMC36" s="243"/>
      <c r="OMD36" s="243"/>
      <c r="OME36" s="243"/>
      <c r="OMF36" s="243"/>
      <c r="OMG36" s="243"/>
      <c r="OMH36" s="243"/>
      <c r="OMI36" s="243"/>
      <c r="OMJ36" s="243"/>
      <c r="OMK36" s="243"/>
      <c r="OML36" s="243"/>
      <c r="OMM36" s="243"/>
      <c r="OMN36" s="243"/>
      <c r="OMO36" s="243"/>
      <c r="OMP36" s="243"/>
      <c r="OMQ36" s="243"/>
      <c r="OMR36" s="243"/>
      <c r="OMS36" s="243"/>
      <c r="OMT36" s="243"/>
      <c r="OMU36" s="243"/>
      <c r="OMV36" s="243"/>
      <c r="OMW36" s="243"/>
      <c r="OMX36" s="243"/>
      <c r="OMY36" s="243"/>
      <c r="OMZ36" s="243"/>
      <c r="ONA36" s="243"/>
      <c r="ONB36" s="243"/>
      <c r="ONC36" s="243"/>
      <c r="OND36" s="243"/>
      <c r="ONE36" s="243"/>
      <c r="ONF36" s="243"/>
      <c r="ONG36" s="243"/>
      <c r="ONH36" s="243"/>
      <c r="ONI36" s="243"/>
      <c r="ONJ36" s="243"/>
      <c r="ONK36" s="243"/>
      <c r="ONL36" s="243"/>
      <c r="ONM36" s="243"/>
      <c r="ONN36" s="243"/>
      <c r="ONO36" s="243"/>
      <c r="ONP36" s="243"/>
      <c r="ONQ36" s="243"/>
      <c r="ONR36" s="243"/>
      <c r="ONS36" s="243"/>
      <c r="ONT36" s="243"/>
      <c r="ONU36" s="243"/>
      <c r="ONV36" s="243"/>
      <c r="ONW36" s="243"/>
      <c r="ONX36" s="243"/>
      <c r="ONY36" s="243"/>
      <c r="ONZ36" s="243"/>
      <c r="OOA36" s="243"/>
      <c r="OOB36" s="243"/>
      <c r="OOC36" s="243"/>
      <c r="OOD36" s="243"/>
      <c r="OOE36" s="243"/>
      <c r="OOF36" s="243"/>
      <c r="OOG36" s="243"/>
      <c r="OOH36" s="243"/>
      <c r="OOI36" s="243"/>
      <c r="OOJ36" s="243"/>
      <c r="OOK36" s="243"/>
      <c r="OOL36" s="243"/>
      <c r="OOM36" s="243"/>
      <c r="OON36" s="243"/>
      <c r="OOO36" s="243"/>
      <c r="OOP36" s="243"/>
      <c r="OOQ36" s="243"/>
      <c r="OOR36" s="243"/>
      <c r="OOS36" s="243"/>
      <c r="OOT36" s="243"/>
      <c r="OOU36" s="243"/>
      <c r="OOV36" s="243"/>
      <c r="OOW36" s="243"/>
      <c r="OOX36" s="243"/>
      <c r="OOY36" s="243"/>
      <c r="OOZ36" s="243"/>
      <c r="OPA36" s="243"/>
      <c r="OPB36" s="243"/>
      <c r="OPC36" s="243"/>
      <c r="OPD36" s="243"/>
      <c r="OPE36" s="243"/>
      <c r="OPF36" s="243"/>
      <c r="OPG36" s="243"/>
      <c r="OPH36" s="243"/>
      <c r="OPI36" s="243"/>
      <c r="OPJ36" s="243"/>
      <c r="OPK36" s="243"/>
      <c r="OPL36" s="243"/>
      <c r="OPM36" s="243"/>
      <c r="OPN36" s="243"/>
      <c r="OPO36" s="243"/>
      <c r="OPP36" s="243"/>
      <c r="OPQ36" s="243"/>
      <c r="OPR36" s="243"/>
      <c r="OPS36" s="243"/>
      <c r="OPT36" s="243"/>
      <c r="OPU36" s="243"/>
      <c r="OPV36" s="243"/>
      <c r="OPW36" s="243"/>
      <c r="OPX36" s="243"/>
      <c r="OPY36" s="243"/>
      <c r="OPZ36" s="243"/>
      <c r="OQA36" s="243"/>
      <c r="OQB36" s="243"/>
      <c r="OQC36" s="243"/>
      <c r="OQD36" s="243"/>
      <c r="OQE36" s="243"/>
      <c r="OQF36" s="243"/>
      <c r="OQG36" s="243"/>
      <c r="OQH36" s="243"/>
      <c r="OQI36" s="243"/>
      <c r="OQJ36" s="243"/>
      <c r="OQK36" s="243"/>
      <c r="OQL36" s="243"/>
      <c r="OQM36" s="243"/>
      <c r="OQN36" s="243"/>
      <c r="OQO36" s="243"/>
      <c r="OQP36" s="243"/>
      <c r="OQQ36" s="243"/>
      <c r="OQR36" s="243"/>
      <c r="OQS36" s="243"/>
      <c r="OQT36" s="243"/>
      <c r="OQU36" s="243"/>
      <c r="OQV36" s="243"/>
      <c r="OQW36" s="243"/>
      <c r="OQX36" s="243"/>
      <c r="OQY36" s="243"/>
      <c r="OQZ36" s="243"/>
      <c r="ORA36" s="243"/>
      <c r="ORB36" s="243"/>
      <c r="ORC36" s="243"/>
      <c r="ORD36" s="243"/>
      <c r="ORE36" s="243"/>
      <c r="ORF36" s="243"/>
      <c r="ORG36" s="243"/>
      <c r="ORH36" s="243"/>
      <c r="ORI36" s="243"/>
      <c r="ORJ36" s="243"/>
      <c r="ORK36" s="243"/>
      <c r="ORL36" s="243"/>
      <c r="ORM36" s="243"/>
      <c r="ORN36" s="243"/>
      <c r="ORO36" s="243"/>
      <c r="ORP36" s="243"/>
      <c r="ORQ36" s="243"/>
      <c r="ORR36" s="243"/>
      <c r="ORS36" s="243"/>
      <c r="ORT36" s="243"/>
      <c r="ORU36" s="243"/>
      <c r="ORV36" s="243"/>
      <c r="ORW36" s="243"/>
      <c r="ORX36" s="243"/>
      <c r="ORY36" s="243"/>
      <c r="ORZ36" s="243"/>
      <c r="OSA36" s="243"/>
      <c r="OSB36" s="243"/>
      <c r="OSC36" s="243"/>
      <c r="OSD36" s="243"/>
      <c r="OSE36" s="243"/>
      <c r="OSF36" s="243"/>
      <c r="OSG36" s="243"/>
      <c r="OSH36" s="243"/>
      <c r="OSI36" s="243"/>
      <c r="OSJ36" s="243"/>
      <c r="OSK36" s="243"/>
      <c r="OSL36" s="243"/>
      <c r="OSM36" s="243"/>
      <c r="OSN36" s="243"/>
      <c r="OSO36" s="243"/>
      <c r="OSP36" s="243"/>
      <c r="OSQ36" s="243"/>
      <c r="OSR36" s="243"/>
      <c r="OSS36" s="243"/>
      <c r="OST36" s="243"/>
      <c r="OSU36" s="243"/>
      <c r="OSV36" s="243"/>
      <c r="OSW36" s="243"/>
      <c r="OSX36" s="243"/>
      <c r="OSY36" s="243"/>
      <c r="OSZ36" s="243"/>
      <c r="OTA36" s="243"/>
      <c r="OTB36" s="243"/>
      <c r="OTC36" s="243"/>
      <c r="OTD36" s="243"/>
      <c r="OTE36" s="243"/>
      <c r="OTF36" s="243"/>
      <c r="OTG36" s="243"/>
      <c r="OTH36" s="243"/>
      <c r="OTI36" s="243"/>
      <c r="OTJ36" s="243"/>
      <c r="OTK36" s="243"/>
      <c r="OTL36" s="243"/>
      <c r="OTM36" s="243"/>
      <c r="OTN36" s="243"/>
      <c r="OTO36" s="243"/>
      <c r="OTP36" s="243"/>
      <c r="OTQ36" s="243"/>
      <c r="OTR36" s="243"/>
      <c r="OTS36" s="243"/>
      <c r="OTT36" s="243"/>
      <c r="OTU36" s="243"/>
      <c r="OTV36" s="243"/>
      <c r="OTW36" s="243"/>
      <c r="OTX36" s="243"/>
      <c r="OTY36" s="243"/>
      <c r="OTZ36" s="243"/>
      <c r="OUA36" s="243"/>
      <c r="OUB36" s="243"/>
      <c r="OUC36" s="243"/>
      <c r="OUD36" s="243"/>
      <c r="OUE36" s="243"/>
      <c r="OUF36" s="243"/>
      <c r="OUG36" s="243"/>
      <c r="OUH36" s="243"/>
      <c r="OUI36" s="243"/>
      <c r="OUJ36" s="243"/>
      <c r="OUK36" s="243"/>
      <c r="OUL36" s="243"/>
      <c r="OUM36" s="243"/>
      <c r="OUN36" s="243"/>
      <c r="OUO36" s="243"/>
      <c r="OUP36" s="243"/>
      <c r="OUQ36" s="243"/>
      <c r="OUR36" s="243"/>
      <c r="OUS36" s="243"/>
      <c r="OUT36" s="243"/>
      <c r="OUU36" s="243"/>
      <c r="OUV36" s="243"/>
      <c r="OUW36" s="243"/>
      <c r="OUX36" s="243"/>
      <c r="OUY36" s="243"/>
      <c r="OUZ36" s="243"/>
      <c r="OVA36" s="243"/>
      <c r="OVB36" s="243"/>
      <c r="OVC36" s="243"/>
      <c r="OVD36" s="243"/>
      <c r="OVE36" s="243"/>
      <c r="OVF36" s="243"/>
      <c r="OVG36" s="243"/>
      <c r="OVH36" s="243"/>
      <c r="OVI36" s="243"/>
      <c r="OVJ36" s="243"/>
      <c r="OVK36" s="243"/>
      <c r="OVL36" s="243"/>
      <c r="OVM36" s="243"/>
      <c r="OVN36" s="243"/>
      <c r="OVO36" s="243"/>
      <c r="OVP36" s="243"/>
      <c r="OVQ36" s="243"/>
      <c r="OVR36" s="243"/>
      <c r="OVS36" s="243"/>
      <c r="OVT36" s="243"/>
      <c r="OVU36" s="243"/>
      <c r="OVV36" s="243"/>
      <c r="OVW36" s="243"/>
      <c r="OVX36" s="243"/>
      <c r="OVY36" s="243"/>
      <c r="OVZ36" s="243"/>
      <c r="OWA36" s="243"/>
      <c r="OWB36" s="243"/>
      <c r="OWC36" s="243"/>
      <c r="OWD36" s="243"/>
      <c r="OWE36" s="243"/>
      <c r="OWF36" s="243"/>
      <c r="OWG36" s="243"/>
      <c r="OWH36" s="243"/>
      <c r="OWI36" s="243"/>
      <c r="OWJ36" s="243"/>
      <c r="OWK36" s="243"/>
      <c r="OWL36" s="243"/>
      <c r="OWM36" s="243"/>
      <c r="OWN36" s="243"/>
      <c r="OWO36" s="243"/>
      <c r="OWP36" s="243"/>
      <c r="OWQ36" s="243"/>
      <c r="OWR36" s="243"/>
      <c r="OWS36" s="243"/>
      <c r="OWT36" s="243"/>
      <c r="OWU36" s="243"/>
      <c r="OWV36" s="243"/>
      <c r="OWW36" s="243"/>
      <c r="OWX36" s="243"/>
      <c r="OWY36" s="243"/>
      <c r="OWZ36" s="243"/>
      <c r="OXA36" s="243"/>
      <c r="OXB36" s="243"/>
      <c r="OXC36" s="243"/>
      <c r="OXD36" s="243"/>
      <c r="OXE36" s="243"/>
      <c r="OXF36" s="243"/>
      <c r="OXG36" s="243"/>
      <c r="OXH36" s="243"/>
      <c r="OXI36" s="243"/>
      <c r="OXJ36" s="243"/>
      <c r="OXK36" s="243"/>
      <c r="OXL36" s="243"/>
      <c r="OXM36" s="243"/>
      <c r="OXN36" s="243"/>
      <c r="OXO36" s="243"/>
      <c r="OXP36" s="243"/>
      <c r="OXQ36" s="243"/>
      <c r="OXR36" s="243"/>
      <c r="OXS36" s="243"/>
      <c r="OXT36" s="243"/>
      <c r="OXU36" s="243"/>
      <c r="OXV36" s="243"/>
      <c r="OXW36" s="243"/>
      <c r="OXX36" s="243"/>
      <c r="OXY36" s="243"/>
      <c r="OXZ36" s="243"/>
      <c r="OYA36" s="243"/>
      <c r="OYB36" s="243"/>
      <c r="OYC36" s="243"/>
      <c r="OYD36" s="243"/>
      <c r="OYE36" s="243"/>
      <c r="OYF36" s="243"/>
      <c r="OYG36" s="243"/>
      <c r="OYH36" s="243"/>
      <c r="OYI36" s="243"/>
      <c r="OYJ36" s="243"/>
      <c r="OYK36" s="243"/>
      <c r="OYL36" s="243"/>
      <c r="OYM36" s="243"/>
      <c r="OYN36" s="243"/>
      <c r="OYO36" s="243"/>
      <c r="OYP36" s="243"/>
      <c r="OYQ36" s="243"/>
      <c r="OYR36" s="243"/>
      <c r="OYS36" s="243"/>
      <c r="OYT36" s="243"/>
      <c r="OYU36" s="243"/>
      <c r="OYV36" s="243"/>
      <c r="OYW36" s="243"/>
      <c r="OYX36" s="243"/>
      <c r="OYY36" s="243"/>
      <c r="OYZ36" s="243"/>
      <c r="OZA36" s="243"/>
      <c r="OZB36" s="243"/>
      <c r="OZC36" s="243"/>
      <c r="OZD36" s="243"/>
      <c r="OZE36" s="243"/>
      <c r="OZF36" s="243"/>
      <c r="OZG36" s="243"/>
      <c r="OZH36" s="243"/>
      <c r="OZI36" s="243"/>
      <c r="OZJ36" s="243"/>
      <c r="OZK36" s="243"/>
      <c r="OZL36" s="243"/>
      <c r="OZM36" s="243"/>
      <c r="OZN36" s="243"/>
      <c r="OZO36" s="243"/>
      <c r="OZP36" s="243"/>
      <c r="OZQ36" s="243"/>
      <c r="OZR36" s="243"/>
      <c r="OZS36" s="243"/>
      <c r="OZT36" s="243"/>
      <c r="OZU36" s="243"/>
      <c r="OZV36" s="243"/>
      <c r="OZW36" s="243"/>
      <c r="OZX36" s="243"/>
      <c r="OZY36" s="243"/>
      <c r="OZZ36" s="243"/>
      <c r="PAA36" s="243"/>
      <c r="PAB36" s="243"/>
      <c r="PAC36" s="243"/>
      <c r="PAD36" s="243"/>
      <c r="PAE36" s="243"/>
      <c r="PAF36" s="243"/>
      <c r="PAG36" s="243"/>
      <c r="PAH36" s="243"/>
      <c r="PAI36" s="243"/>
      <c r="PAJ36" s="243"/>
      <c r="PAK36" s="243"/>
      <c r="PAL36" s="243"/>
      <c r="PAM36" s="243"/>
      <c r="PAN36" s="243"/>
      <c r="PAO36" s="243"/>
      <c r="PAP36" s="243"/>
      <c r="PAQ36" s="243"/>
      <c r="PAR36" s="243"/>
      <c r="PAS36" s="243"/>
      <c r="PAT36" s="243"/>
      <c r="PAU36" s="243"/>
      <c r="PAV36" s="243"/>
      <c r="PAW36" s="243"/>
      <c r="PAX36" s="243"/>
      <c r="PAY36" s="243"/>
      <c r="PAZ36" s="243"/>
      <c r="PBA36" s="243"/>
      <c r="PBB36" s="243"/>
      <c r="PBC36" s="243"/>
      <c r="PBD36" s="243"/>
      <c r="PBE36" s="243"/>
      <c r="PBF36" s="243"/>
      <c r="PBG36" s="243"/>
      <c r="PBH36" s="243"/>
      <c r="PBI36" s="243"/>
      <c r="PBJ36" s="243"/>
      <c r="PBK36" s="243"/>
      <c r="PBL36" s="243"/>
      <c r="PBM36" s="243"/>
      <c r="PBN36" s="243"/>
      <c r="PBO36" s="243"/>
      <c r="PBP36" s="243"/>
      <c r="PBQ36" s="243"/>
      <c r="PBR36" s="243"/>
      <c r="PBS36" s="243"/>
      <c r="PBT36" s="243"/>
      <c r="PBU36" s="243"/>
      <c r="PBV36" s="243"/>
      <c r="PBW36" s="243"/>
      <c r="PBX36" s="243"/>
      <c r="PBY36" s="243"/>
      <c r="PBZ36" s="243"/>
      <c r="PCA36" s="243"/>
      <c r="PCB36" s="243"/>
      <c r="PCC36" s="243"/>
      <c r="PCD36" s="243"/>
      <c r="PCE36" s="243"/>
      <c r="PCF36" s="243"/>
      <c r="PCG36" s="243"/>
      <c r="PCH36" s="243"/>
      <c r="PCI36" s="243"/>
      <c r="PCJ36" s="243"/>
      <c r="PCK36" s="243"/>
      <c r="PCL36" s="243"/>
      <c r="PCM36" s="243"/>
      <c r="PCN36" s="243"/>
      <c r="PCO36" s="243"/>
      <c r="PCP36" s="243"/>
      <c r="PCQ36" s="243"/>
      <c r="PCR36" s="243"/>
      <c r="PCS36" s="243"/>
      <c r="PCT36" s="243"/>
      <c r="PCU36" s="243"/>
      <c r="PCV36" s="243"/>
      <c r="PCW36" s="243"/>
      <c r="PCX36" s="243"/>
      <c r="PCY36" s="243"/>
      <c r="PCZ36" s="243"/>
      <c r="PDA36" s="243"/>
      <c r="PDB36" s="243"/>
      <c r="PDC36" s="243"/>
      <c r="PDD36" s="243"/>
      <c r="PDE36" s="243"/>
      <c r="PDF36" s="243"/>
      <c r="PDG36" s="243"/>
      <c r="PDH36" s="243"/>
      <c r="PDI36" s="243"/>
      <c r="PDJ36" s="243"/>
      <c r="PDK36" s="243"/>
      <c r="PDL36" s="243"/>
      <c r="PDM36" s="243"/>
      <c r="PDN36" s="243"/>
      <c r="PDO36" s="243"/>
      <c r="PDP36" s="243"/>
      <c r="PDQ36" s="243"/>
      <c r="PDR36" s="243"/>
      <c r="PDS36" s="243"/>
      <c r="PDT36" s="243"/>
      <c r="PDU36" s="243"/>
      <c r="PDV36" s="243"/>
      <c r="PDW36" s="243"/>
      <c r="PDX36" s="243"/>
      <c r="PDY36" s="243"/>
      <c r="PDZ36" s="243"/>
      <c r="PEA36" s="243"/>
      <c r="PEB36" s="243"/>
      <c r="PEC36" s="243"/>
      <c r="PED36" s="243"/>
      <c r="PEE36" s="243"/>
      <c r="PEF36" s="243"/>
      <c r="PEG36" s="243"/>
      <c r="PEH36" s="243"/>
      <c r="PEI36" s="243"/>
      <c r="PEJ36" s="243"/>
      <c r="PEK36" s="243"/>
      <c r="PEL36" s="243"/>
      <c r="PEM36" s="243"/>
      <c r="PEN36" s="243"/>
      <c r="PEO36" s="243"/>
      <c r="PEP36" s="243"/>
      <c r="PEQ36" s="243"/>
      <c r="PER36" s="243"/>
      <c r="PES36" s="243"/>
      <c r="PET36" s="243"/>
      <c r="PEU36" s="243"/>
      <c r="PEV36" s="243"/>
      <c r="PEW36" s="243"/>
      <c r="PEX36" s="243"/>
      <c r="PEY36" s="243"/>
      <c r="PEZ36" s="243"/>
      <c r="PFA36" s="243"/>
      <c r="PFB36" s="243"/>
      <c r="PFC36" s="243"/>
      <c r="PFD36" s="243"/>
      <c r="PFE36" s="243"/>
      <c r="PFF36" s="243"/>
      <c r="PFG36" s="243"/>
      <c r="PFH36" s="243"/>
      <c r="PFI36" s="243"/>
      <c r="PFJ36" s="243"/>
      <c r="PFK36" s="243"/>
      <c r="PFL36" s="243"/>
      <c r="PFM36" s="243"/>
      <c r="PFN36" s="243"/>
      <c r="PFO36" s="243"/>
      <c r="PFP36" s="243"/>
      <c r="PFQ36" s="243"/>
      <c r="PFR36" s="243"/>
      <c r="PFS36" s="243"/>
      <c r="PFT36" s="243"/>
      <c r="PFU36" s="243"/>
      <c r="PFV36" s="243"/>
      <c r="PFW36" s="243"/>
      <c r="PFX36" s="243"/>
      <c r="PFY36" s="243"/>
      <c r="PFZ36" s="243"/>
      <c r="PGA36" s="243"/>
      <c r="PGB36" s="243"/>
      <c r="PGC36" s="243"/>
      <c r="PGD36" s="243"/>
      <c r="PGE36" s="243"/>
      <c r="PGF36" s="243"/>
      <c r="PGG36" s="243"/>
      <c r="PGH36" s="243"/>
      <c r="PGI36" s="243"/>
      <c r="PGJ36" s="243"/>
      <c r="PGK36" s="243"/>
      <c r="PGL36" s="243"/>
      <c r="PGM36" s="243"/>
      <c r="PGN36" s="243"/>
      <c r="PGO36" s="243"/>
      <c r="PGP36" s="243"/>
      <c r="PGQ36" s="243"/>
      <c r="PGR36" s="243"/>
      <c r="PGS36" s="243"/>
      <c r="PGT36" s="243"/>
      <c r="PGU36" s="243"/>
      <c r="PGV36" s="243"/>
      <c r="PGW36" s="243"/>
      <c r="PGX36" s="243"/>
      <c r="PGY36" s="243"/>
      <c r="PGZ36" s="243"/>
      <c r="PHA36" s="243"/>
      <c r="PHB36" s="243"/>
      <c r="PHC36" s="243"/>
      <c r="PHD36" s="243"/>
      <c r="PHE36" s="243"/>
      <c r="PHF36" s="243"/>
      <c r="PHG36" s="243"/>
      <c r="PHH36" s="243"/>
      <c r="PHI36" s="243"/>
      <c r="PHJ36" s="243"/>
      <c r="PHK36" s="243"/>
      <c r="PHL36" s="243"/>
      <c r="PHM36" s="243"/>
      <c r="PHN36" s="243"/>
      <c r="PHO36" s="243"/>
      <c r="PHP36" s="243"/>
      <c r="PHQ36" s="243"/>
      <c r="PHR36" s="243"/>
      <c r="PHS36" s="243"/>
      <c r="PHT36" s="243"/>
      <c r="PHU36" s="243"/>
      <c r="PHV36" s="243"/>
      <c r="PHW36" s="243"/>
      <c r="PHX36" s="243"/>
      <c r="PHY36" s="243"/>
      <c r="PHZ36" s="243"/>
      <c r="PIA36" s="243"/>
      <c r="PIB36" s="243"/>
      <c r="PIC36" s="243"/>
      <c r="PID36" s="243"/>
      <c r="PIE36" s="243"/>
      <c r="PIF36" s="243"/>
      <c r="PIG36" s="243"/>
      <c r="PIH36" s="243"/>
      <c r="PII36" s="243"/>
      <c r="PIJ36" s="243"/>
      <c r="PIK36" s="243"/>
      <c r="PIL36" s="243"/>
      <c r="PIM36" s="243"/>
      <c r="PIN36" s="243"/>
      <c r="PIO36" s="243"/>
      <c r="PIP36" s="243"/>
      <c r="PIQ36" s="243"/>
      <c r="PIR36" s="243"/>
      <c r="PIS36" s="243"/>
      <c r="PIT36" s="243"/>
      <c r="PIU36" s="243"/>
      <c r="PIV36" s="243"/>
      <c r="PIW36" s="243"/>
      <c r="PIX36" s="243"/>
      <c r="PIY36" s="243"/>
      <c r="PIZ36" s="243"/>
      <c r="PJA36" s="243"/>
      <c r="PJB36" s="243"/>
      <c r="PJC36" s="243"/>
      <c r="PJD36" s="243"/>
      <c r="PJE36" s="243"/>
      <c r="PJF36" s="243"/>
      <c r="PJG36" s="243"/>
      <c r="PJH36" s="243"/>
      <c r="PJI36" s="243"/>
      <c r="PJJ36" s="243"/>
      <c r="PJK36" s="243"/>
      <c r="PJL36" s="243"/>
      <c r="PJM36" s="243"/>
      <c r="PJN36" s="243"/>
      <c r="PJO36" s="243"/>
      <c r="PJP36" s="243"/>
      <c r="PJQ36" s="243"/>
      <c r="PJR36" s="243"/>
      <c r="PJS36" s="243"/>
      <c r="PJT36" s="243"/>
      <c r="PJU36" s="243"/>
      <c r="PJV36" s="243"/>
      <c r="PJW36" s="243"/>
      <c r="PJX36" s="243"/>
      <c r="PJY36" s="243"/>
      <c r="PJZ36" s="243"/>
      <c r="PKA36" s="243"/>
      <c r="PKB36" s="243"/>
      <c r="PKC36" s="243"/>
      <c r="PKD36" s="243"/>
      <c r="PKE36" s="243"/>
      <c r="PKF36" s="243"/>
      <c r="PKG36" s="243"/>
      <c r="PKH36" s="243"/>
      <c r="PKI36" s="243"/>
      <c r="PKJ36" s="243"/>
      <c r="PKK36" s="243"/>
      <c r="PKL36" s="243"/>
      <c r="PKM36" s="243"/>
      <c r="PKN36" s="243"/>
      <c r="PKO36" s="243"/>
      <c r="PKP36" s="243"/>
      <c r="PKQ36" s="243"/>
      <c r="PKR36" s="243"/>
      <c r="PKS36" s="243"/>
      <c r="PKT36" s="243"/>
      <c r="PKU36" s="243"/>
      <c r="PKV36" s="243"/>
      <c r="PKW36" s="243"/>
      <c r="PKX36" s="243"/>
      <c r="PKY36" s="243"/>
      <c r="PKZ36" s="243"/>
      <c r="PLA36" s="243"/>
      <c r="PLB36" s="243"/>
      <c r="PLC36" s="243"/>
      <c r="PLD36" s="243"/>
      <c r="PLE36" s="243"/>
      <c r="PLF36" s="243"/>
      <c r="PLG36" s="243"/>
      <c r="PLH36" s="243"/>
      <c r="PLI36" s="243"/>
      <c r="PLJ36" s="243"/>
      <c r="PLK36" s="243"/>
      <c r="PLL36" s="243"/>
      <c r="PLM36" s="243"/>
      <c r="PLN36" s="243"/>
      <c r="PLO36" s="243"/>
      <c r="PLP36" s="243"/>
      <c r="PLQ36" s="243"/>
      <c r="PLR36" s="243"/>
      <c r="PLS36" s="243"/>
      <c r="PLT36" s="243"/>
      <c r="PLU36" s="243"/>
      <c r="PLV36" s="243"/>
      <c r="PLW36" s="243"/>
      <c r="PLX36" s="243"/>
      <c r="PLY36" s="243"/>
      <c r="PLZ36" s="243"/>
      <c r="PMA36" s="243"/>
      <c r="PMB36" s="243"/>
      <c r="PMC36" s="243"/>
      <c r="PMD36" s="243"/>
      <c r="PME36" s="243"/>
      <c r="PMF36" s="243"/>
      <c r="PMG36" s="243"/>
      <c r="PMH36" s="243"/>
      <c r="PMI36" s="243"/>
      <c r="PMJ36" s="243"/>
      <c r="PMK36" s="243"/>
      <c r="PML36" s="243"/>
      <c r="PMM36" s="243"/>
      <c r="PMN36" s="243"/>
      <c r="PMO36" s="243"/>
      <c r="PMP36" s="243"/>
      <c r="PMQ36" s="243"/>
      <c r="PMR36" s="243"/>
      <c r="PMS36" s="243"/>
      <c r="PMT36" s="243"/>
      <c r="PMU36" s="243"/>
      <c r="PMV36" s="243"/>
      <c r="PMW36" s="243"/>
      <c r="PMX36" s="243"/>
      <c r="PMY36" s="243"/>
      <c r="PMZ36" s="243"/>
      <c r="PNA36" s="243"/>
      <c r="PNB36" s="243"/>
      <c r="PNC36" s="243"/>
      <c r="PND36" s="243"/>
      <c r="PNE36" s="243"/>
      <c r="PNF36" s="243"/>
      <c r="PNG36" s="243"/>
      <c r="PNH36" s="243"/>
      <c r="PNI36" s="243"/>
      <c r="PNJ36" s="243"/>
      <c r="PNK36" s="243"/>
      <c r="PNL36" s="243"/>
      <c r="PNM36" s="243"/>
      <c r="PNN36" s="243"/>
      <c r="PNO36" s="243"/>
      <c r="PNP36" s="243"/>
      <c r="PNQ36" s="243"/>
      <c r="PNR36" s="243"/>
      <c r="PNS36" s="243"/>
      <c r="PNT36" s="243"/>
      <c r="PNU36" s="243"/>
      <c r="PNV36" s="243"/>
      <c r="PNW36" s="243"/>
      <c r="PNX36" s="243"/>
      <c r="PNY36" s="243"/>
      <c r="PNZ36" s="243"/>
      <c r="POA36" s="243"/>
      <c r="POB36" s="243"/>
      <c r="POC36" s="243"/>
      <c r="POD36" s="243"/>
      <c r="POE36" s="243"/>
      <c r="POF36" s="243"/>
      <c r="POG36" s="243"/>
      <c r="POH36" s="243"/>
      <c r="POI36" s="243"/>
      <c r="POJ36" s="243"/>
      <c r="POK36" s="243"/>
      <c r="POL36" s="243"/>
      <c r="POM36" s="243"/>
      <c r="PON36" s="243"/>
      <c r="POO36" s="243"/>
      <c r="POP36" s="243"/>
      <c r="POQ36" s="243"/>
      <c r="POR36" s="243"/>
      <c r="POS36" s="243"/>
      <c r="POT36" s="243"/>
      <c r="POU36" s="243"/>
      <c r="POV36" s="243"/>
      <c r="POW36" s="243"/>
      <c r="POX36" s="243"/>
      <c r="POY36" s="243"/>
      <c r="POZ36" s="243"/>
      <c r="PPA36" s="243"/>
      <c r="PPB36" s="243"/>
      <c r="PPC36" s="243"/>
      <c r="PPD36" s="243"/>
      <c r="PPE36" s="243"/>
      <c r="PPF36" s="243"/>
      <c r="PPG36" s="243"/>
      <c r="PPH36" s="243"/>
      <c r="PPI36" s="243"/>
      <c r="PPJ36" s="243"/>
      <c r="PPK36" s="243"/>
      <c r="PPL36" s="243"/>
      <c r="PPM36" s="243"/>
      <c r="PPN36" s="243"/>
      <c r="PPO36" s="243"/>
      <c r="PPP36" s="243"/>
      <c r="PPQ36" s="243"/>
      <c r="PPR36" s="243"/>
      <c r="PPS36" s="243"/>
      <c r="PPT36" s="243"/>
      <c r="PPU36" s="243"/>
      <c r="PPV36" s="243"/>
      <c r="PPW36" s="243"/>
      <c r="PPX36" s="243"/>
      <c r="PPY36" s="243"/>
      <c r="PPZ36" s="243"/>
      <c r="PQA36" s="243"/>
      <c r="PQB36" s="243"/>
      <c r="PQC36" s="243"/>
      <c r="PQD36" s="243"/>
      <c r="PQE36" s="243"/>
      <c r="PQF36" s="243"/>
      <c r="PQG36" s="243"/>
      <c r="PQH36" s="243"/>
      <c r="PQI36" s="243"/>
      <c r="PQJ36" s="243"/>
      <c r="PQK36" s="243"/>
      <c r="PQL36" s="243"/>
      <c r="PQM36" s="243"/>
      <c r="PQN36" s="243"/>
      <c r="PQO36" s="243"/>
      <c r="PQP36" s="243"/>
      <c r="PQQ36" s="243"/>
      <c r="PQR36" s="243"/>
      <c r="PQS36" s="243"/>
      <c r="PQT36" s="243"/>
      <c r="PQU36" s="243"/>
      <c r="PQV36" s="243"/>
      <c r="PQW36" s="243"/>
      <c r="PQX36" s="243"/>
      <c r="PQY36" s="243"/>
      <c r="PQZ36" s="243"/>
      <c r="PRA36" s="243"/>
      <c r="PRB36" s="243"/>
      <c r="PRC36" s="243"/>
      <c r="PRD36" s="243"/>
      <c r="PRE36" s="243"/>
      <c r="PRF36" s="243"/>
      <c r="PRG36" s="243"/>
      <c r="PRH36" s="243"/>
      <c r="PRI36" s="243"/>
      <c r="PRJ36" s="243"/>
      <c r="PRK36" s="243"/>
      <c r="PRL36" s="243"/>
      <c r="PRM36" s="243"/>
      <c r="PRN36" s="243"/>
      <c r="PRO36" s="243"/>
      <c r="PRP36" s="243"/>
      <c r="PRQ36" s="243"/>
      <c r="PRR36" s="243"/>
      <c r="PRS36" s="243"/>
      <c r="PRT36" s="243"/>
      <c r="PRU36" s="243"/>
      <c r="PRV36" s="243"/>
      <c r="PRW36" s="243"/>
      <c r="PRX36" s="243"/>
      <c r="PRY36" s="243"/>
      <c r="PRZ36" s="243"/>
      <c r="PSA36" s="243"/>
      <c r="PSB36" s="243"/>
      <c r="PSC36" s="243"/>
      <c r="PSD36" s="243"/>
      <c r="PSE36" s="243"/>
      <c r="PSF36" s="243"/>
      <c r="PSG36" s="243"/>
      <c r="PSH36" s="243"/>
      <c r="PSI36" s="243"/>
      <c r="PSJ36" s="243"/>
      <c r="PSK36" s="243"/>
      <c r="PSL36" s="243"/>
      <c r="PSM36" s="243"/>
      <c r="PSN36" s="243"/>
      <c r="PSO36" s="243"/>
      <c r="PSP36" s="243"/>
      <c r="PSQ36" s="243"/>
      <c r="PSR36" s="243"/>
      <c r="PSS36" s="243"/>
      <c r="PST36" s="243"/>
      <c r="PSU36" s="243"/>
      <c r="PSV36" s="243"/>
      <c r="PSW36" s="243"/>
      <c r="PSX36" s="243"/>
      <c r="PSY36" s="243"/>
      <c r="PSZ36" s="243"/>
      <c r="PTA36" s="243"/>
      <c r="PTB36" s="243"/>
      <c r="PTC36" s="243"/>
      <c r="PTD36" s="243"/>
      <c r="PTE36" s="243"/>
      <c r="PTF36" s="243"/>
      <c r="PTG36" s="243"/>
      <c r="PTH36" s="243"/>
      <c r="PTI36" s="243"/>
      <c r="PTJ36" s="243"/>
      <c r="PTK36" s="243"/>
      <c r="PTL36" s="243"/>
      <c r="PTM36" s="243"/>
      <c r="PTN36" s="243"/>
      <c r="PTO36" s="243"/>
      <c r="PTP36" s="243"/>
      <c r="PTQ36" s="243"/>
      <c r="PTR36" s="243"/>
      <c r="PTS36" s="243"/>
      <c r="PTT36" s="243"/>
      <c r="PTU36" s="243"/>
      <c r="PTV36" s="243"/>
      <c r="PTW36" s="243"/>
      <c r="PTX36" s="243"/>
      <c r="PTY36" s="243"/>
      <c r="PTZ36" s="243"/>
      <c r="PUA36" s="243"/>
      <c r="PUB36" s="243"/>
      <c r="PUC36" s="243"/>
      <c r="PUD36" s="243"/>
      <c r="PUE36" s="243"/>
      <c r="PUF36" s="243"/>
      <c r="PUG36" s="243"/>
      <c r="PUH36" s="243"/>
      <c r="PUI36" s="243"/>
      <c r="PUJ36" s="243"/>
      <c r="PUK36" s="243"/>
      <c r="PUL36" s="243"/>
      <c r="PUM36" s="243"/>
      <c r="PUN36" s="243"/>
      <c r="PUO36" s="243"/>
      <c r="PUP36" s="243"/>
      <c r="PUQ36" s="243"/>
      <c r="PUR36" s="243"/>
      <c r="PUS36" s="243"/>
      <c r="PUT36" s="243"/>
      <c r="PUU36" s="243"/>
      <c r="PUV36" s="243"/>
      <c r="PUW36" s="243"/>
      <c r="PUX36" s="243"/>
      <c r="PUY36" s="243"/>
      <c r="PUZ36" s="243"/>
      <c r="PVA36" s="243"/>
      <c r="PVB36" s="243"/>
      <c r="PVC36" s="243"/>
      <c r="PVD36" s="243"/>
      <c r="PVE36" s="243"/>
      <c r="PVF36" s="243"/>
      <c r="PVG36" s="243"/>
      <c r="PVH36" s="243"/>
      <c r="PVI36" s="243"/>
      <c r="PVJ36" s="243"/>
      <c r="PVK36" s="243"/>
      <c r="PVL36" s="243"/>
      <c r="PVM36" s="243"/>
      <c r="PVN36" s="243"/>
      <c r="PVO36" s="243"/>
      <c r="PVP36" s="243"/>
      <c r="PVQ36" s="243"/>
      <c r="PVR36" s="243"/>
      <c r="PVS36" s="243"/>
      <c r="PVT36" s="243"/>
      <c r="PVU36" s="243"/>
      <c r="PVV36" s="243"/>
      <c r="PVW36" s="243"/>
      <c r="PVX36" s="243"/>
      <c r="PVY36" s="243"/>
      <c r="PVZ36" s="243"/>
      <c r="PWA36" s="243"/>
      <c r="PWB36" s="243"/>
      <c r="PWC36" s="243"/>
      <c r="PWD36" s="243"/>
      <c r="PWE36" s="243"/>
      <c r="PWF36" s="243"/>
      <c r="PWG36" s="243"/>
      <c r="PWH36" s="243"/>
      <c r="PWI36" s="243"/>
      <c r="PWJ36" s="243"/>
      <c r="PWK36" s="243"/>
      <c r="PWL36" s="243"/>
      <c r="PWM36" s="243"/>
      <c r="PWN36" s="243"/>
      <c r="PWO36" s="243"/>
      <c r="PWP36" s="243"/>
      <c r="PWQ36" s="243"/>
      <c r="PWR36" s="243"/>
      <c r="PWS36" s="243"/>
      <c r="PWT36" s="243"/>
      <c r="PWU36" s="243"/>
      <c r="PWV36" s="243"/>
      <c r="PWW36" s="243"/>
      <c r="PWX36" s="243"/>
      <c r="PWY36" s="243"/>
      <c r="PWZ36" s="243"/>
      <c r="PXA36" s="243"/>
      <c r="PXB36" s="243"/>
      <c r="PXC36" s="243"/>
      <c r="PXD36" s="243"/>
      <c r="PXE36" s="243"/>
      <c r="PXF36" s="243"/>
      <c r="PXG36" s="243"/>
      <c r="PXH36" s="243"/>
      <c r="PXI36" s="243"/>
      <c r="PXJ36" s="243"/>
      <c r="PXK36" s="243"/>
      <c r="PXL36" s="243"/>
      <c r="PXM36" s="243"/>
      <c r="PXN36" s="243"/>
      <c r="PXO36" s="243"/>
      <c r="PXP36" s="243"/>
      <c r="PXQ36" s="243"/>
      <c r="PXR36" s="243"/>
      <c r="PXS36" s="243"/>
      <c r="PXT36" s="243"/>
      <c r="PXU36" s="243"/>
      <c r="PXV36" s="243"/>
      <c r="PXW36" s="243"/>
      <c r="PXX36" s="243"/>
      <c r="PXY36" s="243"/>
      <c r="PXZ36" s="243"/>
      <c r="PYA36" s="243"/>
      <c r="PYB36" s="243"/>
      <c r="PYC36" s="243"/>
      <c r="PYD36" s="243"/>
      <c r="PYE36" s="243"/>
      <c r="PYF36" s="243"/>
      <c r="PYG36" s="243"/>
      <c r="PYH36" s="243"/>
      <c r="PYI36" s="243"/>
      <c r="PYJ36" s="243"/>
      <c r="PYK36" s="243"/>
      <c r="PYL36" s="243"/>
      <c r="PYM36" s="243"/>
      <c r="PYN36" s="243"/>
      <c r="PYO36" s="243"/>
      <c r="PYP36" s="243"/>
      <c r="PYQ36" s="243"/>
      <c r="PYR36" s="243"/>
      <c r="PYS36" s="243"/>
      <c r="PYT36" s="243"/>
      <c r="PYU36" s="243"/>
      <c r="PYV36" s="243"/>
      <c r="PYW36" s="243"/>
      <c r="PYX36" s="243"/>
      <c r="PYY36" s="243"/>
      <c r="PYZ36" s="243"/>
      <c r="PZA36" s="243"/>
      <c r="PZB36" s="243"/>
      <c r="PZC36" s="243"/>
      <c r="PZD36" s="243"/>
      <c r="PZE36" s="243"/>
      <c r="PZF36" s="243"/>
      <c r="PZG36" s="243"/>
      <c r="PZH36" s="243"/>
      <c r="PZI36" s="243"/>
      <c r="PZJ36" s="243"/>
      <c r="PZK36" s="243"/>
      <c r="PZL36" s="243"/>
      <c r="PZM36" s="243"/>
      <c r="PZN36" s="243"/>
      <c r="PZO36" s="243"/>
      <c r="PZP36" s="243"/>
      <c r="PZQ36" s="243"/>
      <c r="PZR36" s="243"/>
      <c r="PZS36" s="243"/>
      <c r="PZT36" s="243"/>
      <c r="PZU36" s="243"/>
      <c r="PZV36" s="243"/>
      <c r="PZW36" s="243"/>
      <c r="PZX36" s="243"/>
      <c r="PZY36" s="243"/>
      <c r="PZZ36" s="243"/>
      <c r="QAA36" s="243"/>
      <c r="QAB36" s="243"/>
      <c r="QAC36" s="243"/>
      <c r="QAD36" s="243"/>
      <c r="QAE36" s="243"/>
      <c r="QAF36" s="243"/>
      <c r="QAG36" s="243"/>
      <c r="QAH36" s="243"/>
      <c r="QAI36" s="243"/>
      <c r="QAJ36" s="243"/>
      <c r="QAK36" s="243"/>
      <c r="QAL36" s="243"/>
      <c r="QAM36" s="243"/>
      <c r="QAN36" s="243"/>
      <c r="QAO36" s="243"/>
      <c r="QAP36" s="243"/>
      <c r="QAQ36" s="243"/>
      <c r="QAR36" s="243"/>
      <c r="QAS36" s="243"/>
      <c r="QAT36" s="243"/>
      <c r="QAU36" s="243"/>
      <c r="QAV36" s="243"/>
      <c r="QAW36" s="243"/>
      <c r="QAX36" s="243"/>
      <c r="QAY36" s="243"/>
      <c r="QAZ36" s="243"/>
      <c r="QBA36" s="243"/>
      <c r="QBB36" s="243"/>
      <c r="QBC36" s="243"/>
      <c r="QBD36" s="243"/>
      <c r="QBE36" s="243"/>
      <c r="QBF36" s="243"/>
      <c r="QBG36" s="243"/>
      <c r="QBH36" s="243"/>
      <c r="QBI36" s="243"/>
      <c r="QBJ36" s="243"/>
      <c r="QBK36" s="243"/>
      <c r="QBL36" s="243"/>
      <c r="QBM36" s="243"/>
      <c r="QBN36" s="243"/>
      <c r="QBO36" s="243"/>
      <c r="QBP36" s="243"/>
      <c r="QBQ36" s="243"/>
      <c r="QBR36" s="243"/>
      <c r="QBS36" s="243"/>
      <c r="QBT36" s="243"/>
      <c r="QBU36" s="243"/>
      <c r="QBV36" s="243"/>
      <c r="QBW36" s="243"/>
      <c r="QBX36" s="243"/>
      <c r="QBY36" s="243"/>
      <c r="QBZ36" s="243"/>
      <c r="QCA36" s="243"/>
      <c r="QCB36" s="243"/>
      <c r="QCC36" s="243"/>
      <c r="QCD36" s="243"/>
      <c r="QCE36" s="243"/>
      <c r="QCF36" s="243"/>
      <c r="QCG36" s="243"/>
      <c r="QCH36" s="243"/>
      <c r="QCI36" s="243"/>
      <c r="QCJ36" s="243"/>
      <c r="QCK36" s="243"/>
      <c r="QCL36" s="243"/>
      <c r="QCM36" s="243"/>
      <c r="QCN36" s="243"/>
      <c r="QCO36" s="243"/>
      <c r="QCP36" s="243"/>
      <c r="QCQ36" s="243"/>
      <c r="QCR36" s="243"/>
      <c r="QCS36" s="243"/>
      <c r="QCT36" s="243"/>
      <c r="QCU36" s="243"/>
      <c r="QCV36" s="243"/>
      <c r="QCW36" s="243"/>
      <c r="QCX36" s="243"/>
      <c r="QCY36" s="243"/>
      <c r="QCZ36" s="243"/>
      <c r="QDA36" s="243"/>
      <c r="QDB36" s="243"/>
      <c r="QDC36" s="243"/>
      <c r="QDD36" s="243"/>
      <c r="QDE36" s="243"/>
      <c r="QDF36" s="243"/>
      <c r="QDG36" s="243"/>
      <c r="QDH36" s="243"/>
      <c r="QDI36" s="243"/>
      <c r="QDJ36" s="243"/>
      <c r="QDK36" s="243"/>
      <c r="QDL36" s="243"/>
      <c r="QDM36" s="243"/>
      <c r="QDN36" s="243"/>
      <c r="QDO36" s="243"/>
      <c r="QDP36" s="243"/>
      <c r="QDQ36" s="243"/>
      <c r="QDR36" s="243"/>
      <c r="QDS36" s="243"/>
      <c r="QDT36" s="243"/>
      <c r="QDU36" s="243"/>
      <c r="QDV36" s="243"/>
      <c r="QDW36" s="243"/>
      <c r="QDX36" s="243"/>
      <c r="QDY36" s="243"/>
      <c r="QDZ36" s="243"/>
      <c r="QEA36" s="243"/>
      <c r="QEB36" s="243"/>
      <c r="QEC36" s="243"/>
      <c r="QED36" s="243"/>
      <c r="QEE36" s="243"/>
      <c r="QEF36" s="243"/>
      <c r="QEG36" s="243"/>
      <c r="QEH36" s="243"/>
      <c r="QEI36" s="243"/>
      <c r="QEJ36" s="243"/>
      <c r="QEK36" s="243"/>
      <c r="QEL36" s="243"/>
      <c r="QEM36" s="243"/>
      <c r="QEN36" s="243"/>
      <c r="QEO36" s="243"/>
      <c r="QEP36" s="243"/>
      <c r="QEQ36" s="243"/>
      <c r="QER36" s="243"/>
      <c r="QES36" s="243"/>
      <c r="QET36" s="243"/>
      <c r="QEU36" s="243"/>
      <c r="QEV36" s="243"/>
      <c r="QEW36" s="243"/>
      <c r="QEX36" s="243"/>
      <c r="QEY36" s="243"/>
      <c r="QEZ36" s="243"/>
      <c r="QFA36" s="243"/>
      <c r="QFB36" s="243"/>
      <c r="QFC36" s="243"/>
      <c r="QFD36" s="243"/>
      <c r="QFE36" s="243"/>
      <c r="QFF36" s="243"/>
      <c r="QFG36" s="243"/>
      <c r="QFH36" s="243"/>
      <c r="QFI36" s="243"/>
      <c r="QFJ36" s="243"/>
      <c r="QFK36" s="243"/>
      <c r="QFL36" s="243"/>
      <c r="QFM36" s="243"/>
      <c r="QFN36" s="243"/>
      <c r="QFO36" s="243"/>
      <c r="QFP36" s="243"/>
      <c r="QFQ36" s="243"/>
      <c r="QFR36" s="243"/>
      <c r="QFS36" s="243"/>
      <c r="QFT36" s="243"/>
      <c r="QFU36" s="243"/>
      <c r="QFV36" s="243"/>
      <c r="QFW36" s="243"/>
      <c r="QFX36" s="243"/>
      <c r="QFY36" s="243"/>
      <c r="QFZ36" s="243"/>
      <c r="QGA36" s="243"/>
      <c r="QGB36" s="243"/>
      <c r="QGC36" s="243"/>
      <c r="QGD36" s="243"/>
      <c r="QGE36" s="243"/>
      <c r="QGF36" s="243"/>
      <c r="QGG36" s="243"/>
      <c r="QGH36" s="243"/>
      <c r="QGI36" s="243"/>
      <c r="QGJ36" s="243"/>
      <c r="QGK36" s="243"/>
      <c r="QGL36" s="243"/>
      <c r="QGM36" s="243"/>
      <c r="QGN36" s="243"/>
      <c r="QGO36" s="243"/>
      <c r="QGP36" s="243"/>
      <c r="QGQ36" s="243"/>
      <c r="QGR36" s="243"/>
      <c r="QGS36" s="243"/>
      <c r="QGT36" s="243"/>
      <c r="QGU36" s="243"/>
      <c r="QGV36" s="243"/>
      <c r="QGW36" s="243"/>
      <c r="QGX36" s="243"/>
      <c r="QGY36" s="243"/>
      <c r="QGZ36" s="243"/>
      <c r="QHA36" s="243"/>
      <c r="QHB36" s="243"/>
      <c r="QHC36" s="243"/>
      <c r="QHD36" s="243"/>
      <c r="QHE36" s="243"/>
      <c r="QHF36" s="243"/>
      <c r="QHG36" s="243"/>
      <c r="QHH36" s="243"/>
      <c r="QHI36" s="243"/>
      <c r="QHJ36" s="243"/>
      <c r="QHK36" s="243"/>
      <c r="QHL36" s="243"/>
      <c r="QHM36" s="243"/>
      <c r="QHN36" s="243"/>
      <c r="QHO36" s="243"/>
      <c r="QHP36" s="243"/>
      <c r="QHQ36" s="243"/>
      <c r="QHR36" s="243"/>
      <c r="QHS36" s="243"/>
      <c r="QHT36" s="243"/>
      <c r="QHU36" s="243"/>
      <c r="QHV36" s="243"/>
      <c r="QHW36" s="243"/>
      <c r="QHX36" s="243"/>
      <c r="QHY36" s="243"/>
      <c r="QHZ36" s="243"/>
      <c r="QIA36" s="243"/>
      <c r="QIB36" s="243"/>
      <c r="QIC36" s="243"/>
      <c r="QID36" s="243"/>
      <c r="QIE36" s="243"/>
      <c r="QIF36" s="243"/>
      <c r="QIG36" s="243"/>
      <c r="QIH36" s="243"/>
      <c r="QII36" s="243"/>
      <c r="QIJ36" s="243"/>
      <c r="QIK36" s="243"/>
      <c r="QIL36" s="243"/>
      <c r="QIM36" s="243"/>
      <c r="QIN36" s="243"/>
      <c r="QIO36" s="243"/>
      <c r="QIP36" s="243"/>
      <c r="QIQ36" s="243"/>
      <c r="QIR36" s="243"/>
      <c r="QIS36" s="243"/>
      <c r="QIT36" s="243"/>
      <c r="QIU36" s="243"/>
      <c r="QIV36" s="243"/>
      <c r="QIW36" s="243"/>
      <c r="QIX36" s="243"/>
      <c r="QIY36" s="243"/>
      <c r="QIZ36" s="243"/>
      <c r="QJA36" s="243"/>
      <c r="QJB36" s="243"/>
      <c r="QJC36" s="243"/>
      <c r="QJD36" s="243"/>
      <c r="QJE36" s="243"/>
      <c r="QJF36" s="243"/>
      <c r="QJG36" s="243"/>
      <c r="QJH36" s="243"/>
      <c r="QJI36" s="243"/>
      <c r="QJJ36" s="243"/>
      <c r="QJK36" s="243"/>
      <c r="QJL36" s="243"/>
      <c r="QJM36" s="243"/>
      <c r="QJN36" s="243"/>
      <c r="QJO36" s="243"/>
      <c r="QJP36" s="243"/>
      <c r="QJQ36" s="243"/>
      <c r="QJR36" s="243"/>
      <c r="QJS36" s="243"/>
      <c r="QJT36" s="243"/>
      <c r="QJU36" s="243"/>
      <c r="QJV36" s="243"/>
      <c r="QJW36" s="243"/>
      <c r="QJX36" s="243"/>
      <c r="QJY36" s="243"/>
      <c r="QJZ36" s="243"/>
      <c r="QKA36" s="243"/>
      <c r="QKB36" s="243"/>
      <c r="QKC36" s="243"/>
      <c r="QKD36" s="243"/>
      <c r="QKE36" s="243"/>
      <c r="QKF36" s="243"/>
      <c r="QKG36" s="243"/>
      <c r="QKH36" s="243"/>
      <c r="QKI36" s="243"/>
      <c r="QKJ36" s="243"/>
      <c r="QKK36" s="243"/>
      <c r="QKL36" s="243"/>
      <c r="QKM36" s="243"/>
      <c r="QKN36" s="243"/>
      <c r="QKO36" s="243"/>
      <c r="QKP36" s="243"/>
      <c r="QKQ36" s="243"/>
      <c r="QKR36" s="243"/>
      <c r="QKS36" s="243"/>
      <c r="QKT36" s="243"/>
      <c r="QKU36" s="243"/>
      <c r="QKV36" s="243"/>
      <c r="QKW36" s="243"/>
      <c r="QKX36" s="243"/>
      <c r="QKY36" s="243"/>
      <c r="QKZ36" s="243"/>
      <c r="QLA36" s="243"/>
      <c r="QLB36" s="243"/>
      <c r="QLC36" s="243"/>
      <c r="QLD36" s="243"/>
      <c r="QLE36" s="243"/>
      <c r="QLF36" s="243"/>
      <c r="QLG36" s="243"/>
      <c r="QLH36" s="243"/>
      <c r="QLI36" s="243"/>
      <c r="QLJ36" s="243"/>
      <c r="QLK36" s="243"/>
      <c r="QLL36" s="243"/>
      <c r="QLM36" s="243"/>
      <c r="QLN36" s="243"/>
      <c r="QLO36" s="243"/>
      <c r="QLP36" s="243"/>
      <c r="QLQ36" s="243"/>
      <c r="QLR36" s="243"/>
      <c r="QLS36" s="243"/>
      <c r="QLT36" s="243"/>
      <c r="QLU36" s="243"/>
      <c r="QLV36" s="243"/>
      <c r="QLW36" s="243"/>
      <c r="QLX36" s="243"/>
      <c r="QLY36" s="243"/>
      <c r="QLZ36" s="243"/>
      <c r="QMA36" s="243"/>
      <c r="QMB36" s="243"/>
      <c r="QMC36" s="243"/>
      <c r="QMD36" s="243"/>
      <c r="QME36" s="243"/>
      <c r="QMF36" s="243"/>
      <c r="QMG36" s="243"/>
      <c r="QMH36" s="243"/>
      <c r="QMI36" s="243"/>
      <c r="QMJ36" s="243"/>
      <c r="QMK36" s="243"/>
      <c r="QML36" s="243"/>
      <c r="QMM36" s="243"/>
      <c r="QMN36" s="243"/>
      <c r="QMO36" s="243"/>
      <c r="QMP36" s="243"/>
      <c r="QMQ36" s="243"/>
      <c r="QMR36" s="243"/>
      <c r="QMS36" s="243"/>
      <c r="QMT36" s="243"/>
      <c r="QMU36" s="243"/>
      <c r="QMV36" s="243"/>
      <c r="QMW36" s="243"/>
      <c r="QMX36" s="243"/>
      <c r="QMY36" s="243"/>
      <c r="QMZ36" s="243"/>
      <c r="QNA36" s="243"/>
      <c r="QNB36" s="243"/>
      <c r="QNC36" s="243"/>
      <c r="QND36" s="243"/>
      <c r="QNE36" s="243"/>
      <c r="QNF36" s="243"/>
      <c r="QNG36" s="243"/>
      <c r="QNH36" s="243"/>
      <c r="QNI36" s="243"/>
      <c r="QNJ36" s="243"/>
      <c r="QNK36" s="243"/>
      <c r="QNL36" s="243"/>
      <c r="QNM36" s="243"/>
      <c r="QNN36" s="243"/>
      <c r="QNO36" s="243"/>
      <c r="QNP36" s="243"/>
      <c r="QNQ36" s="243"/>
      <c r="QNR36" s="243"/>
      <c r="QNS36" s="243"/>
      <c r="QNT36" s="243"/>
      <c r="QNU36" s="243"/>
      <c r="QNV36" s="243"/>
      <c r="QNW36" s="243"/>
      <c r="QNX36" s="243"/>
      <c r="QNY36" s="243"/>
      <c r="QNZ36" s="243"/>
      <c r="QOA36" s="243"/>
      <c r="QOB36" s="243"/>
      <c r="QOC36" s="243"/>
      <c r="QOD36" s="243"/>
      <c r="QOE36" s="243"/>
      <c r="QOF36" s="243"/>
      <c r="QOG36" s="243"/>
      <c r="QOH36" s="243"/>
      <c r="QOI36" s="243"/>
      <c r="QOJ36" s="243"/>
      <c r="QOK36" s="243"/>
      <c r="QOL36" s="243"/>
      <c r="QOM36" s="243"/>
      <c r="QON36" s="243"/>
      <c r="QOO36" s="243"/>
      <c r="QOP36" s="243"/>
      <c r="QOQ36" s="243"/>
      <c r="QOR36" s="243"/>
      <c r="QOS36" s="243"/>
      <c r="QOT36" s="243"/>
      <c r="QOU36" s="243"/>
      <c r="QOV36" s="243"/>
      <c r="QOW36" s="243"/>
      <c r="QOX36" s="243"/>
      <c r="QOY36" s="243"/>
      <c r="QOZ36" s="243"/>
      <c r="QPA36" s="243"/>
      <c r="QPB36" s="243"/>
      <c r="QPC36" s="243"/>
      <c r="QPD36" s="243"/>
      <c r="QPE36" s="243"/>
      <c r="QPF36" s="243"/>
      <c r="QPG36" s="243"/>
      <c r="QPH36" s="243"/>
      <c r="QPI36" s="243"/>
      <c r="QPJ36" s="243"/>
      <c r="QPK36" s="243"/>
      <c r="QPL36" s="243"/>
      <c r="QPM36" s="243"/>
      <c r="QPN36" s="243"/>
      <c r="QPO36" s="243"/>
      <c r="QPP36" s="243"/>
      <c r="QPQ36" s="243"/>
      <c r="QPR36" s="243"/>
      <c r="QPS36" s="243"/>
      <c r="QPT36" s="243"/>
      <c r="QPU36" s="243"/>
      <c r="QPV36" s="243"/>
      <c r="QPW36" s="243"/>
      <c r="QPX36" s="243"/>
      <c r="QPY36" s="243"/>
      <c r="QPZ36" s="243"/>
      <c r="QQA36" s="243"/>
      <c r="QQB36" s="243"/>
      <c r="QQC36" s="243"/>
      <c r="QQD36" s="243"/>
      <c r="QQE36" s="243"/>
      <c r="QQF36" s="243"/>
      <c r="QQG36" s="243"/>
      <c r="QQH36" s="243"/>
      <c r="QQI36" s="243"/>
      <c r="QQJ36" s="243"/>
      <c r="QQK36" s="243"/>
      <c r="QQL36" s="243"/>
      <c r="QQM36" s="243"/>
      <c r="QQN36" s="243"/>
      <c r="QQO36" s="243"/>
      <c r="QQP36" s="243"/>
      <c r="QQQ36" s="243"/>
      <c r="QQR36" s="243"/>
      <c r="QQS36" s="243"/>
      <c r="QQT36" s="243"/>
      <c r="QQU36" s="243"/>
      <c r="QQV36" s="243"/>
      <c r="QQW36" s="243"/>
      <c r="QQX36" s="243"/>
      <c r="QQY36" s="243"/>
      <c r="QQZ36" s="243"/>
      <c r="QRA36" s="243"/>
      <c r="QRB36" s="243"/>
      <c r="QRC36" s="243"/>
      <c r="QRD36" s="243"/>
      <c r="QRE36" s="243"/>
      <c r="QRF36" s="243"/>
      <c r="QRG36" s="243"/>
      <c r="QRH36" s="243"/>
      <c r="QRI36" s="243"/>
      <c r="QRJ36" s="243"/>
      <c r="QRK36" s="243"/>
      <c r="QRL36" s="243"/>
      <c r="QRM36" s="243"/>
      <c r="QRN36" s="243"/>
      <c r="QRO36" s="243"/>
      <c r="QRP36" s="243"/>
      <c r="QRQ36" s="243"/>
      <c r="QRR36" s="243"/>
      <c r="QRS36" s="243"/>
      <c r="QRT36" s="243"/>
      <c r="QRU36" s="243"/>
      <c r="QRV36" s="243"/>
      <c r="QRW36" s="243"/>
      <c r="QRX36" s="243"/>
      <c r="QRY36" s="243"/>
      <c r="QRZ36" s="243"/>
      <c r="QSA36" s="243"/>
      <c r="QSB36" s="243"/>
      <c r="QSC36" s="243"/>
      <c r="QSD36" s="243"/>
      <c r="QSE36" s="243"/>
      <c r="QSF36" s="243"/>
      <c r="QSG36" s="243"/>
      <c r="QSH36" s="243"/>
      <c r="QSI36" s="243"/>
      <c r="QSJ36" s="243"/>
      <c r="QSK36" s="243"/>
      <c r="QSL36" s="243"/>
      <c r="QSM36" s="243"/>
      <c r="QSN36" s="243"/>
      <c r="QSO36" s="243"/>
      <c r="QSP36" s="243"/>
      <c r="QSQ36" s="243"/>
      <c r="QSR36" s="243"/>
      <c r="QSS36" s="243"/>
      <c r="QST36" s="243"/>
      <c r="QSU36" s="243"/>
      <c r="QSV36" s="243"/>
      <c r="QSW36" s="243"/>
      <c r="QSX36" s="243"/>
      <c r="QSY36" s="243"/>
      <c r="QSZ36" s="243"/>
      <c r="QTA36" s="243"/>
      <c r="QTB36" s="243"/>
      <c r="QTC36" s="243"/>
      <c r="QTD36" s="243"/>
      <c r="QTE36" s="243"/>
      <c r="QTF36" s="243"/>
      <c r="QTG36" s="243"/>
      <c r="QTH36" s="243"/>
      <c r="QTI36" s="243"/>
      <c r="QTJ36" s="243"/>
      <c r="QTK36" s="243"/>
      <c r="QTL36" s="243"/>
      <c r="QTM36" s="243"/>
      <c r="QTN36" s="243"/>
      <c r="QTO36" s="243"/>
      <c r="QTP36" s="243"/>
      <c r="QTQ36" s="243"/>
      <c r="QTR36" s="243"/>
      <c r="QTS36" s="243"/>
      <c r="QTT36" s="243"/>
      <c r="QTU36" s="243"/>
      <c r="QTV36" s="243"/>
      <c r="QTW36" s="243"/>
      <c r="QTX36" s="243"/>
      <c r="QTY36" s="243"/>
      <c r="QTZ36" s="243"/>
      <c r="QUA36" s="243"/>
      <c r="QUB36" s="243"/>
      <c r="QUC36" s="243"/>
      <c r="QUD36" s="243"/>
      <c r="QUE36" s="243"/>
      <c r="QUF36" s="243"/>
      <c r="QUG36" s="243"/>
      <c r="QUH36" s="243"/>
      <c r="QUI36" s="243"/>
      <c r="QUJ36" s="243"/>
      <c r="QUK36" s="243"/>
      <c r="QUL36" s="243"/>
      <c r="QUM36" s="243"/>
      <c r="QUN36" s="243"/>
      <c r="QUO36" s="243"/>
      <c r="QUP36" s="243"/>
      <c r="QUQ36" s="243"/>
      <c r="QUR36" s="243"/>
      <c r="QUS36" s="243"/>
      <c r="QUT36" s="243"/>
      <c r="QUU36" s="243"/>
      <c r="QUV36" s="243"/>
      <c r="QUW36" s="243"/>
      <c r="QUX36" s="243"/>
      <c r="QUY36" s="243"/>
      <c r="QUZ36" s="243"/>
      <c r="QVA36" s="243"/>
      <c r="QVB36" s="243"/>
      <c r="QVC36" s="243"/>
      <c r="QVD36" s="243"/>
      <c r="QVE36" s="243"/>
      <c r="QVF36" s="243"/>
      <c r="QVG36" s="243"/>
      <c r="QVH36" s="243"/>
      <c r="QVI36" s="243"/>
      <c r="QVJ36" s="243"/>
      <c r="QVK36" s="243"/>
      <c r="QVL36" s="243"/>
      <c r="QVM36" s="243"/>
      <c r="QVN36" s="243"/>
      <c r="QVO36" s="243"/>
      <c r="QVP36" s="243"/>
      <c r="QVQ36" s="243"/>
      <c r="QVR36" s="243"/>
      <c r="QVS36" s="243"/>
      <c r="QVT36" s="243"/>
      <c r="QVU36" s="243"/>
      <c r="QVV36" s="243"/>
      <c r="QVW36" s="243"/>
      <c r="QVX36" s="243"/>
      <c r="QVY36" s="243"/>
      <c r="QVZ36" s="243"/>
      <c r="QWA36" s="243"/>
      <c r="QWB36" s="243"/>
      <c r="QWC36" s="243"/>
      <c r="QWD36" s="243"/>
      <c r="QWE36" s="243"/>
      <c r="QWF36" s="243"/>
      <c r="QWG36" s="243"/>
      <c r="QWH36" s="243"/>
      <c r="QWI36" s="243"/>
      <c r="QWJ36" s="243"/>
      <c r="QWK36" s="243"/>
      <c r="QWL36" s="243"/>
      <c r="QWM36" s="243"/>
      <c r="QWN36" s="243"/>
      <c r="QWO36" s="243"/>
      <c r="QWP36" s="243"/>
      <c r="QWQ36" s="243"/>
      <c r="QWR36" s="243"/>
      <c r="QWS36" s="243"/>
      <c r="QWT36" s="243"/>
      <c r="QWU36" s="243"/>
      <c r="QWV36" s="243"/>
      <c r="QWW36" s="243"/>
      <c r="QWX36" s="243"/>
      <c r="QWY36" s="243"/>
      <c r="QWZ36" s="243"/>
      <c r="QXA36" s="243"/>
      <c r="QXB36" s="243"/>
      <c r="QXC36" s="243"/>
      <c r="QXD36" s="243"/>
      <c r="QXE36" s="243"/>
      <c r="QXF36" s="243"/>
      <c r="QXG36" s="243"/>
      <c r="QXH36" s="243"/>
      <c r="QXI36" s="243"/>
      <c r="QXJ36" s="243"/>
      <c r="QXK36" s="243"/>
      <c r="QXL36" s="243"/>
      <c r="QXM36" s="243"/>
      <c r="QXN36" s="243"/>
      <c r="QXO36" s="243"/>
      <c r="QXP36" s="243"/>
      <c r="QXQ36" s="243"/>
      <c r="QXR36" s="243"/>
      <c r="QXS36" s="243"/>
      <c r="QXT36" s="243"/>
      <c r="QXU36" s="243"/>
      <c r="QXV36" s="243"/>
      <c r="QXW36" s="243"/>
      <c r="QXX36" s="243"/>
      <c r="QXY36" s="243"/>
      <c r="QXZ36" s="243"/>
      <c r="QYA36" s="243"/>
      <c r="QYB36" s="243"/>
      <c r="QYC36" s="243"/>
      <c r="QYD36" s="243"/>
      <c r="QYE36" s="243"/>
      <c r="QYF36" s="243"/>
      <c r="QYG36" s="243"/>
      <c r="QYH36" s="243"/>
      <c r="QYI36" s="243"/>
      <c r="QYJ36" s="243"/>
      <c r="QYK36" s="243"/>
      <c r="QYL36" s="243"/>
      <c r="QYM36" s="243"/>
      <c r="QYN36" s="243"/>
      <c r="QYO36" s="243"/>
      <c r="QYP36" s="243"/>
      <c r="QYQ36" s="243"/>
      <c r="QYR36" s="243"/>
      <c r="QYS36" s="243"/>
      <c r="QYT36" s="243"/>
      <c r="QYU36" s="243"/>
      <c r="QYV36" s="243"/>
      <c r="QYW36" s="243"/>
      <c r="QYX36" s="243"/>
      <c r="QYY36" s="243"/>
      <c r="QYZ36" s="243"/>
      <c r="QZA36" s="243"/>
      <c r="QZB36" s="243"/>
      <c r="QZC36" s="243"/>
      <c r="QZD36" s="243"/>
      <c r="QZE36" s="243"/>
      <c r="QZF36" s="243"/>
      <c r="QZG36" s="243"/>
      <c r="QZH36" s="243"/>
      <c r="QZI36" s="243"/>
      <c r="QZJ36" s="243"/>
      <c r="QZK36" s="243"/>
      <c r="QZL36" s="243"/>
      <c r="QZM36" s="243"/>
      <c r="QZN36" s="243"/>
      <c r="QZO36" s="243"/>
      <c r="QZP36" s="243"/>
      <c r="QZQ36" s="243"/>
      <c r="QZR36" s="243"/>
      <c r="QZS36" s="243"/>
      <c r="QZT36" s="243"/>
      <c r="QZU36" s="243"/>
      <c r="QZV36" s="243"/>
      <c r="QZW36" s="243"/>
      <c r="QZX36" s="243"/>
      <c r="QZY36" s="243"/>
      <c r="QZZ36" s="243"/>
      <c r="RAA36" s="243"/>
      <c r="RAB36" s="243"/>
      <c r="RAC36" s="243"/>
      <c r="RAD36" s="243"/>
      <c r="RAE36" s="243"/>
      <c r="RAF36" s="243"/>
      <c r="RAG36" s="243"/>
      <c r="RAH36" s="243"/>
      <c r="RAI36" s="243"/>
      <c r="RAJ36" s="243"/>
      <c r="RAK36" s="243"/>
      <c r="RAL36" s="243"/>
      <c r="RAM36" s="243"/>
      <c r="RAN36" s="243"/>
      <c r="RAO36" s="243"/>
      <c r="RAP36" s="243"/>
      <c r="RAQ36" s="243"/>
      <c r="RAR36" s="243"/>
      <c r="RAS36" s="243"/>
      <c r="RAT36" s="243"/>
      <c r="RAU36" s="243"/>
      <c r="RAV36" s="243"/>
      <c r="RAW36" s="243"/>
      <c r="RAX36" s="243"/>
      <c r="RAY36" s="243"/>
      <c r="RAZ36" s="243"/>
      <c r="RBA36" s="243"/>
      <c r="RBB36" s="243"/>
      <c r="RBC36" s="243"/>
      <c r="RBD36" s="243"/>
      <c r="RBE36" s="243"/>
      <c r="RBF36" s="243"/>
      <c r="RBG36" s="243"/>
      <c r="RBH36" s="243"/>
      <c r="RBI36" s="243"/>
      <c r="RBJ36" s="243"/>
      <c r="RBK36" s="243"/>
      <c r="RBL36" s="243"/>
      <c r="RBM36" s="243"/>
      <c r="RBN36" s="243"/>
      <c r="RBO36" s="243"/>
      <c r="RBP36" s="243"/>
      <c r="RBQ36" s="243"/>
      <c r="RBR36" s="243"/>
      <c r="RBS36" s="243"/>
      <c r="RBT36" s="243"/>
      <c r="RBU36" s="243"/>
      <c r="RBV36" s="243"/>
      <c r="RBW36" s="243"/>
      <c r="RBX36" s="243"/>
      <c r="RBY36" s="243"/>
      <c r="RBZ36" s="243"/>
      <c r="RCA36" s="243"/>
      <c r="RCB36" s="243"/>
      <c r="RCC36" s="243"/>
      <c r="RCD36" s="243"/>
      <c r="RCE36" s="243"/>
      <c r="RCF36" s="243"/>
      <c r="RCG36" s="243"/>
      <c r="RCH36" s="243"/>
      <c r="RCI36" s="243"/>
      <c r="RCJ36" s="243"/>
      <c r="RCK36" s="243"/>
      <c r="RCL36" s="243"/>
      <c r="RCM36" s="243"/>
      <c r="RCN36" s="243"/>
      <c r="RCO36" s="243"/>
      <c r="RCP36" s="243"/>
      <c r="RCQ36" s="243"/>
      <c r="RCR36" s="243"/>
      <c r="RCS36" s="243"/>
      <c r="RCT36" s="243"/>
      <c r="RCU36" s="243"/>
      <c r="RCV36" s="243"/>
      <c r="RCW36" s="243"/>
      <c r="RCX36" s="243"/>
      <c r="RCY36" s="243"/>
      <c r="RCZ36" s="243"/>
      <c r="RDA36" s="243"/>
      <c r="RDB36" s="243"/>
      <c r="RDC36" s="243"/>
      <c r="RDD36" s="243"/>
      <c r="RDE36" s="243"/>
      <c r="RDF36" s="243"/>
      <c r="RDG36" s="243"/>
      <c r="RDH36" s="243"/>
      <c r="RDI36" s="243"/>
      <c r="RDJ36" s="243"/>
      <c r="RDK36" s="243"/>
      <c r="RDL36" s="243"/>
      <c r="RDM36" s="243"/>
      <c r="RDN36" s="243"/>
      <c r="RDO36" s="243"/>
      <c r="RDP36" s="243"/>
      <c r="RDQ36" s="243"/>
      <c r="RDR36" s="243"/>
      <c r="RDS36" s="243"/>
      <c r="RDT36" s="243"/>
      <c r="RDU36" s="243"/>
      <c r="RDV36" s="243"/>
      <c r="RDW36" s="243"/>
      <c r="RDX36" s="243"/>
      <c r="RDY36" s="243"/>
      <c r="RDZ36" s="243"/>
      <c r="REA36" s="243"/>
      <c r="REB36" s="243"/>
      <c r="REC36" s="243"/>
      <c r="RED36" s="243"/>
      <c r="REE36" s="243"/>
      <c r="REF36" s="243"/>
      <c r="REG36" s="243"/>
      <c r="REH36" s="243"/>
      <c r="REI36" s="243"/>
      <c r="REJ36" s="243"/>
      <c r="REK36" s="243"/>
      <c r="REL36" s="243"/>
      <c r="REM36" s="243"/>
      <c r="REN36" s="243"/>
      <c r="REO36" s="243"/>
      <c r="REP36" s="243"/>
      <c r="REQ36" s="243"/>
      <c r="RER36" s="243"/>
      <c r="RES36" s="243"/>
      <c r="RET36" s="243"/>
      <c r="REU36" s="243"/>
      <c r="REV36" s="243"/>
      <c r="REW36" s="243"/>
      <c r="REX36" s="243"/>
      <c r="REY36" s="243"/>
      <c r="REZ36" s="243"/>
      <c r="RFA36" s="243"/>
      <c r="RFB36" s="243"/>
      <c r="RFC36" s="243"/>
      <c r="RFD36" s="243"/>
      <c r="RFE36" s="243"/>
      <c r="RFF36" s="243"/>
      <c r="RFG36" s="243"/>
      <c r="RFH36" s="243"/>
      <c r="RFI36" s="243"/>
      <c r="RFJ36" s="243"/>
      <c r="RFK36" s="243"/>
      <c r="RFL36" s="243"/>
      <c r="RFM36" s="243"/>
      <c r="RFN36" s="243"/>
      <c r="RFO36" s="243"/>
      <c r="RFP36" s="243"/>
      <c r="RFQ36" s="243"/>
      <c r="RFR36" s="243"/>
      <c r="RFS36" s="243"/>
      <c r="RFT36" s="243"/>
      <c r="RFU36" s="243"/>
      <c r="RFV36" s="243"/>
      <c r="RFW36" s="243"/>
      <c r="RFX36" s="243"/>
      <c r="RFY36" s="243"/>
      <c r="RFZ36" s="243"/>
      <c r="RGA36" s="243"/>
      <c r="RGB36" s="243"/>
      <c r="RGC36" s="243"/>
      <c r="RGD36" s="243"/>
      <c r="RGE36" s="243"/>
      <c r="RGF36" s="243"/>
      <c r="RGG36" s="243"/>
      <c r="RGH36" s="243"/>
      <c r="RGI36" s="243"/>
      <c r="RGJ36" s="243"/>
      <c r="RGK36" s="243"/>
      <c r="RGL36" s="243"/>
      <c r="RGM36" s="243"/>
      <c r="RGN36" s="243"/>
      <c r="RGO36" s="243"/>
      <c r="RGP36" s="243"/>
      <c r="RGQ36" s="243"/>
      <c r="RGR36" s="243"/>
      <c r="RGS36" s="243"/>
      <c r="RGT36" s="243"/>
      <c r="RGU36" s="243"/>
      <c r="RGV36" s="243"/>
      <c r="RGW36" s="243"/>
      <c r="RGX36" s="243"/>
      <c r="RGY36" s="243"/>
      <c r="RGZ36" s="243"/>
      <c r="RHA36" s="243"/>
      <c r="RHB36" s="243"/>
      <c r="RHC36" s="243"/>
      <c r="RHD36" s="243"/>
      <c r="RHE36" s="243"/>
      <c r="RHF36" s="243"/>
      <c r="RHG36" s="243"/>
      <c r="RHH36" s="243"/>
      <c r="RHI36" s="243"/>
      <c r="RHJ36" s="243"/>
      <c r="RHK36" s="243"/>
      <c r="RHL36" s="243"/>
      <c r="RHM36" s="243"/>
      <c r="RHN36" s="243"/>
      <c r="RHO36" s="243"/>
      <c r="RHP36" s="243"/>
      <c r="RHQ36" s="243"/>
      <c r="RHR36" s="243"/>
      <c r="RHS36" s="243"/>
      <c r="RHT36" s="243"/>
      <c r="RHU36" s="243"/>
      <c r="RHV36" s="243"/>
      <c r="RHW36" s="243"/>
      <c r="RHX36" s="243"/>
      <c r="RHY36" s="243"/>
      <c r="RHZ36" s="243"/>
      <c r="RIA36" s="243"/>
      <c r="RIB36" s="243"/>
      <c r="RIC36" s="243"/>
      <c r="RID36" s="243"/>
      <c r="RIE36" s="243"/>
      <c r="RIF36" s="243"/>
      <c r="RIG36" s="243"/>
      <c r="RIH36" s="243"/>
      <c r="RII36" s="243"/>
      <c r="RIJ36" s="243"/>
      <c r="RIK36" s="243"/>
      <c r="RIL36" s="243"/>
      <c r="RIM36" s="243"/>
      <c r="RIN36" s="243"/>
      <c r="RIO36" s="243"/>
      <c r="RIP36" s="243"/>
      <c r="RIQ36" s="243"/>
      <c r="RIR36" s="243"/>
      <c r="RIS36" s="243"/>
      <c r="RIT36" s="243"/>
      <c r="RIU36" s="243"/>
      <c r="RIV36" s="243"/>
      <c r="RIW36" s="243"/>
      <c r="RIX36" s="243"/>
      <c r="RIY36" s="243"/>
      <c r="RIZ36" s="243"/>
      <c r="RJA36" s="243"/>
      <c r="RJB36" s="243"/>
      <c r="RJC36" s="243"/>
      <c r="RJD36" s="243"/>
      <c r="RJE36" s="243"/>
      <c r="RJF36" s="243"/>
      <c r="RJG36" s="243"/>
      <c r="RJH36" s="243"/>
      <c r="RJI36" s="243"/>
      <c r="RJJ36" s="243"/>
      <c r="RJK36" s="243"/>
      <c r="RJL36" s="243"/>
      <c r="RJM36" s="243"/>
      <c r="RJN36" s="243"/>
      <c r="RJO36" s="243"/>
      <c r="RJP36" s="243"/>
      <c r="RJQ36" s="243"/>
      <c r="RJR36" s="243"/>
      <c r="RJS36" s="243"/>
      <c r="RJT36" s="243"/>
      <c r="RJU36" s="243"/>
      <c r="RJV36" s="243"/>
      <c r="RJW36" s="243"/>
      <c r="RJX36" s="243"/>
      <c r="RJY36" s="243"/>
      <c r="RJZ36" s="243"/>
      <c r="RKA36" s="243"/>
      <c r="RKB36" s="243"/>
      <c r="RKC36" s="243"/>
      <c r="RKD36" s="243"/>
      <c r="RKE36" s="243"/>
      <c r="RKF36" s="243"/>
      <c r="RKG36" s="243"/>
      <c r="RKH36" s="243"/>
      <c r="RKI36" s="243"/>
      <c r="RKJ36" s="243"/>
      <c r="RKK36" s="243"/>
      <c r="RKL36" s="243"/>
      <c r="RKM36" s="243"/>
      <c r="RKN36" s="243"/>
      <c r="RKO36" s="243"/>
      <c r="RKP36" s="243"/>
      <c r="RKQ36" s="243"/>
      <c r="RKR36" s="243"/>
      <c r="RKS36" s="243"/>
      <c r="RKT36" s="243"/>
      <c r="RKU36" s="243"/>
      <c r="RKV36" s="243"/>
      <c r="RKW36" s="243"/>
      <c r="RKX36" s="243"/>
      <c r="RKY36" s="243"/>
      <c r="RKZ36" s="243"/>
      <c r="RLA36" s="243"/>
      <c r="RLB36" s="243"/>
      <c r="RLC36" s="243"/>
      <c r="RLD36" s="243"/>
      <c r="RLE36" s="243"/>
      <c r="RLF36" s="243"/>
      <c r="RLG36" s="243"/>
      <c r="RLH36" s="243"/>
      <c r="RLI36" s="243"/>
      <c r="RLJ36" s="243"/>
      <c r="RLK36" s="243"/>
      <c r="RLL36" s="243"/>
      <c r="RLM36" s="243"/>
      <c r="RLN36" s="243"/>
      <c r="RLO36" s="243"/>
      <c r="RLP36" s="243"/>
      <c r="RLQ36" s="243"/>
      <c r="RLR36" s="243"/>
      <c r="RLS36" s="243"/>
      <c r="RLT36" s="243"/>
      <c r="RLU36" s="243"/>
      <c r="RLV36" s="243"/>
      <c r="RLW36" s="243"/>
      <c r="RLX36" s="243"/>
      <c r="RLY36" s="243"/>
      <c r="RLZ36" s="243"/>
      <c r="RMA36" s="243"/>
      <c r="RMB36" s="243"/>
      <c r="RMC36" s="243"/>
      <c r="RMD36" s="243"/>
      <c r="RME36" s="243"/>
      <c r="RMF36" s="243"/>
      <c r="RMG36" s="243"/>
      <c r="RMH36" s="243"/>
      <c r="RMI36" s="243"/>
      <c r="RMJ36" s="243"/>
      <c r="RMK36" s="243"/>
      <c r="RML36" s="243"/>
      <c r="RMM36" s="243"/>
      <c r="RMN36" s="243"/>
      <c r="RMO36" s="243"/>
      <c r="RMP36" s="243"/>
      <c r="RMQ36" s="243"/>
      <c r="RMR36" s="243"/>
      <c r="RMS36" s="243"/>
      <c r="RMT36" s="243"/>
      <c r="RMU36" s="243"/>
      <c r="RMV36" s="243"/>
      <c r="RMW36" s="243"/>
      <c r="RMX36" s="243"/>
      <c r="RMY36" s="243"/>
      <c r="RMZ36" s="243"/>
      <c r="RNA36" s="243"/>
      <c r="RNB36" s="243"/>
      <c r="RNC36" s="243"/>
      <c r="RND36" s="243"/>
      <c r="RNE36" s="243"/>
      <c r="RNF36" s="243"/>
      <c r="RNG36" s="243"/>
      <c r="RNH36" s="243"/>
      <c r="RNI36" s="243"/>
      <c r="RNJ36" s="243"/>
      <c r="RNK36" s="243"/>
      <c r="RNL36" s="243"/>
      <c r="RNM36" s="243"/>
      <c r="RNN36" s="243"/>
      <c r="RNO36" s="243"/>
      <c r="RNP36" s="243"/>
      <c r="RNQ36" s="243"/>
      <c r="RNR36" s="243"/>
      <c r="RNS36" s="243"/>
      <c r="RNT36" s="243"/>
      <c r="RNU36" s="243"/>
      <c r="RNV36" s="243"/>
      <c r="RNW36" s="243"/>
      <c r="RNX36" s="243"/>
      <c r="RNY36" s="243"/>
      <c r="RNZ36" s="243"/>
      <c r="ROA36" s="243"/>
      <c r="ROB36" s="243"/>
      <c r="ROC36" s="243"/>
      <c r="ROD36" s="243"/>
      <c r="ROE36" s="243"/>
      <c r="ROF36" s="243"/>
      <c r="ROG36" s="243"/>
      <c r="ROH36" s="243"/>
      <c r="ROI36" s="243"/>
      <c r="ROJ36" s="243"/>
      <c r="ROK36" s="243"/>
      <c r="ROL36" s="243"/>
      <c r="ROM36" s="243"/>
      <c r="RON36" s="243"/>
      <c r="ROO36" s="243"/>
      <c r="ROP36" s="243"/>
      <c r="ROQ36" s="243"/>
      <c r="ROR36" s="243"/>
      <c r="ROS36" s="243"/>
      <c r="ROT36" s="243"/>
      <c r="ROU36" s="243"/>
      <c r="ROV36" s="243"/>
      <c r="ROW36" s="243"/>
      <c r="ROX36" s="243"/>
      <c r="ROY36" s="243"/>
      <c r="ROZ36" s="243"/>
      <c r="RPA36" s="243"/>
      <c r="RPB36" s="243"/>
      <c r="RPC36" s="243"/>
      <c r="RPD36" s="243"/>
      <c r="RPE36" s="243"/>
      <c r="RPF36" s="243"/>
      <c r="RPG36" s="243"/>
      <c r="RPH36" s="243"/>
      <c r="RPI36" s="243"/>
      <c r="RPJ36" s="243"/>
      <c r="RPK36" s="243"/>
      <c r="RPL36" s="243"/>
      <c r="RPM36" s="243"/>
      <c r="RPN36" s="243"/>
      <c r="RPO36" s="243"/>
      <c r="RPP36" s="243"/>
      <c r="RPQ36" s="243"/>
      <c r="RPR36" s="243"/>
      <c r="RPS36" s="243"/>
      <c r="RPT36" s="243"/>
      <c r="RPU36" s="243"/>
      <c r="RPV36" s="243"/>
      <c r="RPW36" s="243"/>
      <c r="RPX36" s="243"/>
      <c r="RPY36" s="243"/>
      <c r="RPZ36" s="243"/>
      <c r="RQA36" s="243"/>
      <c r="RQB36" s="243"/>
      <c r="RQC36" s="243"/>
      <c r="RQD36" s="243"/>
      <c r="RQE36" s="243"/>
      <c r="RQF36" s="243"/>
      <c r="RQG36" s="243"/>
      <c r="RQH36" s="243"/>
      <c r="RQI36" s="243"/>
      <c r="RQJ36" s="243"/>
      <c r="RQK36" s="243"/>
      <c r="RQL36" s="243"/>
      <c r="RQM36" s="243"/>
      <c r="RQN36" s="243"/>
      <c r="RQO36" s="243"/>
      <c r="RQP36" s="243"/>
      <c r="RQQ36" s="243"/>
      <c r="RQR36" s="243"/>
      <c r="RQS36" s="243"/>
      <c r="RQT36" s="243"/>
      <c r="RQU36" s="243"/>
      <c r="RQV36" s="243"/>
      <c r="RQW36" s="243"/>
      <c r="RQX36" s="243"/>
      <c r="RQY36" s="243"/>
      <c r="RQZ36" s="243"/>
      <c r="RRA36" s="243"/>
      <c r="RRB36" s="243"/>
      <c r="RRC36" s="243"/>
      <c r="RRD36" s="243"/>
      <c r="RRE36" s="243"/>
      <c r="RRF36" s="243"/>
      <c r="RRG36" s="243"/>
      <c r="RRH36" s="243"/>
      <c r="RRI36" s="243"/>
      <c r="RRJ36" s="243"/>
      <c r="RRK36" s="243"/>
      <c r="RRL36" s="243"/>
      <c r="RRM36" s="243"/>
      <c r="RRN36" s="243"/>
      <c r="RRO36" s="243"/>
      <c r="RRP36" s="243"/>
      <c r="RRQ36" s="243"/>
      <c r="RRR36" s="243"/>
      <c r="RRS36" s="243"/>
      <c r="RRT36" s="243"/>
      <c r="RRU36" s="243"/>
      <c r="RRV36" s="243"/>
      <c r="RRW36" s="243"/>
      <c r="RRX36" s="243"/>
      <c r="RRY36" s="243"/>
      <c r="RRZ36" s="243"/>
      <c r="RSA36" s="243"/>
      <c r="RSB36" s="243"/>
      <c r="RSC36" s="243"/>
      <c r="RSD36" s="243"/>
      <c r="RSE36" s="243"/>
      <c r="RSF36" s="243"/>
      <c r="RSG36" s="243"/>
      <c r="RSH36" s="243"/>
      <c r="RSI36" s="243"/>
      <c r="RSJ36" s="243"/>
      <c r="RSK36" s="243"/>
      <c r="RSL36" s="243"/>
      <c r="RSM36" s="243"/>
      <c r="RSN36" s="243"/>
      <c r="RSO36" s="243"/>
      <c r="RSP36" s="243"/>
      <c r="RSQ36" s="243"/>
      <c r="RSR36" s="243"/>
      <c r="RSS36" s="243"/>
      <c r="RST36" s="243"/>
      <c r="RSU36" s="243"/>
      <c r="RSV36" s="243"/>
      <c r="RSW36" s="243"/>
      <c r="RSX36" s="243"/>
      <c r="RSY36" s="243"/>
      <c r="RSZ36" s="243"/>
      <c r="RTA36" s="243"/>
      <c r="RTB36" s="243"/>
      <c r="RTC36" s="243"/>
      <c r="RTD36" s="243"/>
      <c r="RTE36" s="243"/>
      <c r="RTF36" s="243"/>
      <c r="RTG36" s="243"/>
      <c r="RTH36" s="243"/>
      <c r="RTI36" s="243"/>
      <c r="RTJ36" s="243"/>
      <c r="RTK36" s="243"/>
      <c r="RTL36" s="243"/>
      <c r="RTM36" s="243"/>
      <c r="RTN36" s="243"/>
      <c r="RTO36" s="243"/>
      <c r="RTP36" s="243"/>
      <c r="RTQ36" s="243"/>
      <c r="RTR36" s="243"/>
      <c r="RTS36" s="243"/>
      <c r="RTT36" s="243"/>
      <c r="RTU36" s="243"/>
      <c r="RTV36" s="243"/>
      <c r="RTW36" s="243"/>
      <c r="RTX36" s="243"/>
      <c r="RTY36" s="243"/>
      <c r="RTZ36" s="243"/>
      <c r="RUA36" s="243"/>
      <c r="RUB36" s="243"/>
      <c r="RUC36" s="243"/>
      <c r="RUD36" s="243"/>
      <c r="RUE36" s="243"/>
      <c r="RUF36" s="243"/>
      <c r="RUG36" s="243"/>
      <c r="RUH36" s="243"/>
      <c r="RUI36" s="243"/>
      <c r="RUJ36" s="243"/>
      <c r="RUK36" s="243"/>
      <c r="RUL36" s="243"/>
      <c r="RUM36" s="243"/>
      <c r="RUN36" s="243"/>
      <c r="RUO36" s="243"/>
      <c r="RUP36" s="243"/>
      <c r="RUQ36" s="243"/>
      <c r="RUR36" s="243"/>
      <c r="RUS36" s="243"/>
      <c r="RUT36" s="243"/>
      <c r="RUU36" s="243"/>
      <c r="RUV36" s="243"/>
      <c r="RUW36" s="243"/>
      <c r="RUX36" s="243"/>
      <c r="RUY36" s="243"/>
      <c r="RUZ36" s="243"/>
      <c r="RVA36" s="243"/>
      <c r="RVB36" s="243"/>
      <c r="RVC36" s="243"/>
      <c r="RVD36" s="243"/>
      <c r="RVE36" s="243"/>
      <c r="RVF36" s="243"/>
      <c r="RVG36" s="243"/>
      <c r="RVH36" s="243"/>
      <c r="RVI36" s="243"/>
      <c r="RVJ36" s="243"/>
      <c r="RVK36" s="243"/>
      <c r="RVL36" s="243"/>
      <c r="RVM36" s="243"/>
      <c r="RVN36" s="243"/>
      <c r="RVO36" s="243"/>
      <c r="RVP36" s="243"/>
      <c r="RVQ36" s="243"/>
      <c r="RVR36" s="243"/>
      <c r="RVS36" s="243"/>
      <c r="RVT36" s="243"/>
      <c r="RVU36" s="243"/>
      <c r="RVV36" s="243"/>
      <c r="RVW36" s="243"/>
      <c r="RVX36" s="243"/>
      <c r="RVY36" s="243"/>
      <c r="RVZ36" s="243"/>
      <c r="RWA36" s="243"/>
      <c r="RWB36" s="243"/>
      <c r="RWC36" s="243"/>
      <c r="RWD36" s="243"/>
      <c r="RWE36" s="243"/>
      <c r="RWF36" s="243"/>
      <c r="RWG36" s="243"/>
      <c r="RWH36" s="243"/>
      <c r="RWI36" s="243"/>
      <c r="RWJ36" s="243"/>
      <c r="RWK36" s="243"/>
      <c r="RWL36" s="243"/>
      <c r="RWM36" s="243"/>
      <c r="RWN36" s="243"/>
      <c r="RWO36" s="243"/>
      <c r="RWP36" s="243"/>
      <c r="RWQ36" s="243"/>
      <c r="RWR36" s="243"/>
      <c r="RWS36" s="243"/>
      <c r="RWT36" s="243"/>
      <c r="RWU36" s="243"/>
      <c r="RWV36" s="243"/>
      <c r="RWW36" s="243"/>
      <c r="RWX36" s="243"/>
      <c r="RWY36" s="243"/>
      <c r="RWZ36" s="243"/>
      <c r="RXA36" s="243"/>
      <c r="RXB36" s="243"/>
      <c r="RXC36" s="243"/>
      <c r="RXD36" s="243"/>
      <c r="RXE36" s="243"/>
      <c r="RXF36" s="243"/>
      <c r="RXG36" s="243"/>
      <c r="RXH36" s="243"/>
      <c r="RXI36" s="243"/>
      <c r="RXJ36" s="243"/>
      <c r="RXK36" s="243"/>
      <c r="RXL36" s="243"/>
      <c r="RXM36" s="243"/>
      <c r="RXN36" s="243"/>
      <c r="RXO36" s="243"/>
      <c r="RXP36" s="243"/>
      <c r="RXQ36" s="243"/>
      <c r="RXR36" s="243"/>
      <c r="RXS36" s="243"/>
      <c r="RXT36" s="243"/>
      <c r="RXU36" s="243"/>
      <c r="RXV36" s="243"/>
      <c r="RXW36" s="243"/>
      <c r="RXX36" s="243"/>
      <c r="RXY36" s="243"/>
      <c r="RXZ36" s="243"/>
      <c r="RYA36" s="243"/>
      <c r="RYB36" s="243"/>
      <c r="RYC36" s="243"/>
      <c r="RYD36" s="243"/>
      <c r="RYE36" s="243"/>
      <c r="RYF36" s="243"/>
      <c r="RYG36" s="243"/>
      <c r="RYH36" s="243"/>
      <c r="RYI36" s="243"/>
      <c r="RYJ36" s="243"/>
      <c r="RYK36" s="243"/>
      <c r="RYL36" s="243"/>
      <c r="RYM36" s="243"/>
      <c r="RYN36" s="243"/>
      <c r="RYO36" s="243"/>
      <c r="RYP36" s="243"/>
      <c r="RYQ36" s="243"/>
      <c r="RYR36" s="243"/>
      <c r="RYS36" s="243"/>
      <c r="RYT36" s="243"/>
      <c r="RYU36" s="243"/>
      <c r="RYV36" s="243"/>
      <c r="RYW36" s="243"/>
      <c r="RYX36" s="243"/>
      <c r="RYY36" s="243"/>
      <c r="RYZ36" s="243"/>
      <c r="RZA36" s="243"/>
      <c r="RZB36" s="243"/>
      <c r="RZC36" s="243"/>
      <c r="RZD36" s="243"/>
      <c r="RZE36" s="243"/>
      <c r="RZF36" s="243"/>
      <c r="RZG36" s="243"/>
      <c r="RZH36" s="243"/>
      <c r="RZI36" s="243"/>
      <c r="RZJ36" s="243"/>
      <c r="RZK36" s="243"/>
      <c r="RZL36" s="243"/>
      <c r="RZM36" s="243"/>
      <c r="RZN36" s="243"/>
      <c r="RZO36" s="243"/>
      <c r="RZP36" s="243"/>
      <c r="RZQ36" s="243"/>
      <c r="RZR36" s="243"/>
      <c r="RZS36" s="243"/>
      <c r="RZT36" s="243"/>
      <c r="RZU36" s="243"/>
      <c r="RZV36" s="243"/>
      <c r="RZW36" s="243"/>
      <c r="RZX36" s="243"/>
      <c r="RZY36" s="243"/>
      <c r="RZZ36" s="243"/>
      <c r="SAA36" s="243"/>
      <c r="SAB36" s="243"/>
      <c r="SAC36" s="243"/>
      <c r="SAD36" s="243"/>
      <c r="SAE36" s="243"/>
      <c r="SAF36" s="243"/>
      <c r="SAG36" s="243"/>
      <c r="SAH36" s="243"/>
      <c r="SAI36" s="243"/>
      <c r="SAJ36" s="243"/>
      <c r="SAK36" s="243"/>
      <c r="SAL36" s="243"/>
      <c r="SAM36" s="243"/>
      <c r="SAN36" s="243"/>
      <c r="SAO36" s="243"/>
      <c r="SAP36" s="243"/>
      <c r="SAQ36" s="243"/>
      <c r="SAR36" s="243"/>
      <c r="SAS36" s="243"/>
      <c r="SAT36" s="243"/>
      <c r="SAU36" s="243"/>
      <c r="SAV36" s="243"/>
      <c r="SAW36" s="243"/>
      <c r="SAX36" s="243"/>
      <c r="SAY36" s="243"/>
      <c r="SAZ36" s="243"/>
      <c r="SBA36" s="243"/>
      <c r="SBB36" s="243"/>
      <c r="SBC36" s="243"/>
      <c r="SBD36" s="243"/>
      <c r="SBE36" s="243"/>
      <c r="SBF36" s="243"/>
      <c r="SBG36" s="243"/>
      <c r="SBH36" s="243"/>
      <c r="SBI36" s="243"/>
      <c r="SBJ36" s="243"/>
      <c r="SBK36" s="243"/>
      <c r="SBL36" s="243"/>
      <c r="SBM36" s="243"/>
      <c r="SBN36" s="243"/>
      <c r="SBO36" s="243"/>
      <c r="SBP36" s="243"/>
      <c r="SBQ36" s="243"/>
      <c r="SBR36" s="243"/>
      <c r="SBS36" s="243"/>
      <c r="SBT36" s="243"/>
      <c r="SBU36" s="243"/>
      <c r="SBV36" s="243"/>
      <c r="SBW36" s="243"/>
      <c r="SBX36" s="243"/>
      <c r="SBY36" s="243"/>
      <c r="SBZ36" s="243"/>
      <c r="SCA36" s="243"/>
      <c r="SCB36" s="243"/>
      <c r="SCC36" s="243"/>
      <c r="SCD36" s="243"/>
      <c r="SCE36" s="243"/>
      <c r="SCF36" s="243"/>
      <c r="SCG36" s="243"/>
      <c r="SCH36" s="243"/>
      <c r="SCI36" s="243"/>
      <c r="SCJ36" s="243"/>
      <c r="SCK36" s="243"/>
      <c r="SCL36" s="243"/>
      <c r="SCM36" s="243"/>
      <c r="SCN36" s="243"/>
      <c r="SCO36" s="243"/>
      <c r="SCP36" s="243"/>
      <c r="SCQ36" s="243"/>
      <c r="SCR36" s="243"/>
      <c r="SCS36" s="243"/>
      <c r="SCT36" s="243"/>
      <c r="SCU36" s="243"/>
      <c r="SCV36" s="243"/>
      <c r="SCW36" s="243"/>
      <c r="SCX36" s="243"/>
      <c r="SCY36" s="243"/>
      <c r="SCZ36" s="243"/>
      <c r="SDA36" s="243"/>
      <c r="SDB36" s="243"/>
      <c r="SDC36" s="243"/>
      <c r="SDD36" s="243"/>
      <c r="SDE36" s="243"/>
      <c r="SDF36" s="243"/>
      <c r="SDG36" s="243"/>
      <c r="SDH36" s="243"/>
      <c r="SDI36" s="243"/>
      <c r="SDJ36" s="243"/>
      <c r="SDK36" s="243"/>
      <c r="SDL36" s="243"/>
      <c r="SDM36" s="243"/>
      <c r="SDN36" s="243"/>
      <c r="SDO36" s="243"/>
      <c r="SDP36" s="243"/>
      <c r="SDQ36" s="243"/>
      <c r="SDR36" s="243"/>
      <c r="SDS36" s="243"/>
      <c r="SDT36" s="243"/>
      <c r="SDU36" s="243"/>
      <c r="SDV36" s="243"/>
      <c r="SDW36" s="243"/>
      <c r="SDX36" s="243"/>
      <c r="SDY36" s="243"/>
      <c r="SDZ36" s="243"/>
      <c r="SEA36" s="243"/>
      <c r="SEB36" s="243"/>
      <c r="SEC36" s="243"/>
      <c r="SED36" s="243"/>
      <c r="SEE36" s="243"/>
      <c r="SEF36" s="243"/>
      <c r="SEG36" s="243"/>
      <c r="SEH36" s="243"/>
      <c r="SEI36" s="243"/>
      <c r="SEJ36" s="243"/>
      <c r="SEK36" s="243"/>
      <c r="SEL36" s="243"/>
      <c r="SEM36" s="243"/>
      <c r="SEN36" s="243"/>
      <c r="SEO36" s="243"/>
      <c r="SEP36" s="243"/>
      <c r="SEQ36" s="243"/>
      <c r="SER36" s="243"/>
      <c r="SES36" s="243"/>
      <c r="SET36" s="243"/>
      <c r="SEU36" s="243"/>
      <c r="SEV36" s="243"/>
      <c r="SEW36" s="243"/>
      <c r="SEX36" s="243"/>
      <c r="SEY36" s="243"/>
      <c r="SEZ36" s="243"/>
      <c r="SFA36" s="243"/>
      <c r="SFB36" s="243"/>
      <c r="SFC36" s="243"/>
      <c r="SFD36" s="243"/>
      <c r="SFE36" s="243"/>
      <c r="SFF36" s="243"/>
      <c r="SFG36" s="243"/>
      <c r="SFH36" s="243"/>
      <c r="SFI36" s="243"/>
      <c r="SFJ36" s="243"/>
      <c r="SFK36" s="243"/>
      <c r="SFL36" s="243"/>
      <c r="SFM36" s="243"/>
      <c r="SFN36" s="243"/>
      <c r="SFO36" s="243"/>
      <c r="SFP36" s="243"/>
      <c r="SFQ36" s="243"/>
      <c r="SFR36" s="243"/>
      <c r="SFS36" s="243"/>
      <c r="SFT36" s="243"/>
      <c r="SFU36" s="243"/>
      <c r="SFV36" s="243"/>
      <c r="SFW36" s="243"/>
      <c r="SFX36" s="243"/>
      <c r="SFY36" s="243"/>
      <c r="SFZ36" s="243"/>
      <c r="SGA36" s="243"/>
      <c r="SGB36" s="243"/>
      <c r="SGC36" s="243"/>
      <c r="SGD36" s="243"/>
      <c r="SGE36" s="243"/>
      <c r="SGF36" s="243"/>
      <c r="SGG36" s="243"/>
      <c r="SGH36" s="243"/>
      <c r="SGI36" s="243"/>
      <c r="SGJ36" s="243"/>
      <c r="SGK36" s="243"/>
      <c r="SGL36" s="243"/>
      <c r="SGM36" s="243"/>
      <c r="SGN36" s="243"/>
      <c r="SGO36" s="243"/>
      <c r="SGP36" s="243"/>
      <c r="SGQ36" s="243"/>
      <c r="SGR36" s="243"/>
      <c r="SGS36" s="243"/>
      <c r="SGT36" s="243"/>
      <c r="SGU36" s="243"/>
      <c r="SGV36" s="243"/>
      <c r="SGW36" s="243"/>
      <c r="SGX36" s="243"/>
      <c r="SGY36" s="243"/>
      <c r="SGZ36" s="243"/>
      <c r="SHA36" s="243"/>
      <c r="SHB36" s="243"/>
      <c r="SHC36" s="243"/>
      <c r="SHD36" s="243"/>
      <c r="SHE36" s="243"/>
      <c r="SHF36" s="243"/>
      <c r="SHG36" s="243"/>
      <c r="SHH36" s="243"/>
      <c r="SHI36" s="243"/>
      <c r="SHJ36" s="243"/>
      <c r="SHK36" s="243"/>
      <c r="SHL36" s="243"/>
      <c r="SHM36" s="243"/>
      <c r="SHN36" s="243"/>
      <c r="SHO36" s="243"/>
      <c r="SHP36" s="243"/>
      <c r="SHQ36" s="243"/>
      <c r="SHR36" s="243"/>
      <c r="SHS36" s="243"/>
      <c r="SHT36" s="243"/>
      <c r="SHU36" s="243"/>
      <c r="SHV36" s="243"/>
      <c r="SHW36" s="243"/>
      <c r="SHX36" s="243"/>
      <c r="SHY36" s="243"/>
      <c r="SHZ36" s="243"/>
      <c r="SIA36" s="243"/>
      <c r="SIB36" s="243"/>
      <c r="SIC36" s="243"/>
      <c r="SID36" s="243"/>
      <c r="SIE36" s="243"/>
      <c r="SIF36" s="243"/>
      <c r="SIG36" s="243"/>
      <c r="SIH36" s="243"/>
      <c r="SII36" s="243"/>
      <c r="SIJ36" s="243"/>
      <c r="SIK36" s="243"/>
      <c r="SIL36" s="243"/>
      <c r="SIM36" s="243"/>
      <c r="SIN36" s="243"/>
      <c r="SIO36" s="243"/>
      <c r="SIP36" s="243"/>
      <c r="SIQ36" s="243"/>
      <c r="SIR36" s="243"/>
      <c r="SIS36" s="243"/>
      <c r="SIT36" s="243"/>
      <c r="SIU36" s="243"/>
      <c r="SIV36" s="243"/>
      <c r="SIW36" s="243"/>
      <c r="SIX36" s="243"/>
      <c r="SIY36" s="243"/>
      <c r="SIZ36" s="243"/>
      <c r="SJA36" s="243"/>
      <c r="SJB36" s="243"/>
      <c r="SJC36" s="243"/>
      <c r="SJD36" s="243"/>
      <c r="SJE36" s="243"/>
      <c r="SJF36" s="243"/>
      <c r="SJG36" s="243"/>
      <c r="SJH36" s="243"/>
      <c r="SJI36" s="243"/>
      <c r="SJJ36" s="243"/>
      <c r="SJK36" s="243"/>
      <c r="SJL36" s="243"/>
      <c r="SJM36" s="243"/>
      <c r="SJN36" s="243"/>
      <c r="SJO36" s="243"/>
      <c r="SJP36" s="243"/>
      <c r="SJQ36" s="243"/>
      <c r="SJR36" s="243"/>
      <c r="SJS36" s="243"/>
      <c r="SJT36" s="243"/>
      <c r="SJU36" s="243"/>
      <c r="SJV36" s="243"/>
      <c r="SJW36" s="243"/>
      <c r="SJX36" s="243"/>
      <c r="SJY36" s="243"/>
      <c r="SJZ36" s="243"/>
      <c r="SKA36" s="243"/>
      <c r="SKB36" s="243"/>
      <c r="SKC36" s="243"/>
      <c r="SKD36" s="243"/>
      <c r="SKE36" s="243"/>
      <c r="SKF36" s="243"/>
      <c r="SKG36" s="243"/>
      <c r="SKH36" s="243"/>
      <c r="SKI36" s="243"/>
      <c r="SKJ36" s="243"/>
      <c r="SKK36" s="243"/>
      <c r="SKL36" s="243"/>
      <c r="SKM36" s="243"/>
      <c r="SKN36" s="243"/>
      <c r="SKO36" s="243"/>
      <c r="SKP36" s="243"/>
      <c r="SKQ36" s="243"/>
      <c r="SKR36" s="243"/>
      <c r="SKS36" s="243"/>
      <c r="SKT36" s="243"/>
      <c r="SKU36" s="243"/>
      <c r="SKV36" s="243"/>
      <c r="SKW36" s="243"/>
      <c r="SKX36" s="243"/>
      <c r="SKY36" s="243"/>
      <c r="SKZ36" s="243"/>
      <c r="SLA36" s="243"/>
      <c r="SLB36" s="243"/>
      <c r="SLC36" s="243"/>
      <c r="SLD36" s="243"/>
      <c r="SLE36" s="243"/>
      <c r="SLF36" s="243"/>
      <c r="SLG36" s="243"/>
      <c r="SLH36" s="243"/>
      <c r="SLI36" s="243"/>
      <c r="SLJ36" s="243"/>
      <c r="SLK36" s="243"/>
      <c r="SLL36" s="243"/>
      <c r="SLM36" s="243"/>
      <c r="SLN36" s="243"/>
      <c r="SLO36" s="243"/>
      <c r="SLP36" s="243"/>
      <c r="SLQ36" s="243"/>
      <c r="SLR36" s="243"/>
      <c r="SLS36" s="243"/>
      <c r="SLT36" s="243"/>
      <c r="SLU36" s="243"/>
      <c r="SLV36" s="243"/>
      <c r="SLW36" s="243"/>
      <c r="SLX36" s="243"/>
      <c r="SLY36" s="243"/>
      <c r="SLZ36" s="243"/>
      <c r="SMA36" s="243"/>
      <c r="SMB36" s="243"/>
      <c r="SMC36" s="243"/>
      <c r="SMD36" s="243"/>
      <c r="SME36" s="243"/>
      <c r="SMF36" s="243"/>
      <c r="SMG36" s="243"/>
      <c r="SMH36" s="243"/>
      <c r="SMI36" s="243"/>
      <c r="SMJ36" s="243"/>
      <c r="SMK36" s="243"/>
      <c r="SML36" s="243"/>
      <c r="SMM36" s="243"/>
      <c r="SMN36" s="243"/>
      <c r="SMO36" s="243"/>
      <c r="SMP36" s="243"/>
      <c r="SMQ36" s="243"/>
      <c r="SMR36" s="243"/>
      <c r="SMS36" s="243"/>
      <c r="SMT36" s="243"/>
      <c r="SMU36" s="243"/>
      <c r="SMV36" s="243"/>
      <c r="SMW36" s="243"/>
      <c r="SMX36" s="243"/>
      <c r="SMY36" s="243"/>
      <c r="SMZ36" s="243"/>
      <c r="SNA36" s="243"/>
      <c r="SNB36" s="243"/>
      <c r="SNC36" s="243"/>
      <c r="SND36" s="243"/>
      <c r="SNE36" s="243"/>
      <c r="SNF36" s="243"/>
      <c r="SNG36" s="243"/>
      <c r="SNH36" s="243"/>
      <c r="SNI36" s="243"/>
      <c r="SNJ36" s="243"/>
      <c r="SNK36" s="243"/>
      <c r="SNL36" s="243"/>
      <c r="SNM36" s="243"/>
      <c r="SNN36" s="243"/>
      <c r="SNO36" s="243"/>
      <c r="SNP36" s="243"/>
      <c r="SNQ36" s="243"/>
      <c r="SNR36" s="243"/>
      <c r="SNS36" s="243"/>
      <c r="SNT36" s="243"/>
      <c r="SNU36" s="243"/>
      <c r="SNV36" s="243"/>
      <c r="SNW36" s="243"/>
      <c r="SNX36" s="243"/>
      <c r="SNY36" s="243"/>
      <c r="SNZ36" s="243"/>
      <c r="SOA36" s="243"/>
      <c r="SOB36" s="243"/>
      <c r="SOC36" s="243"/>
      <c r="SOD36" s="243"/>
      <c r="SOE36" s="243"/>
      <c r="SOF36" s="243"/>
      <c r="SOG36" s="243"/>
      <c r="SOH36" s="243"/>
      <c r="SOI36" s="243"/>
      <c r="SOJ36" s="243"/>
      <c r="SOK36" s="243"/>
      <c r="SOL36" s="243"/>
      <c r="SOM36" s="243"/>
      <c r="SON36" s="243"/>
      <c r="SOO36" s="243"/>
      <c r="SOP36" s="243"/>
      <c r="SOQ36" s="243"/>
      <c r="SOR36" s="243"/>
      <c r="SOS36" s="243"/>
      <c r="SOT36" s="243"/>
      <c r="SOU36" s="243"/>
      <c r="SOV36" s="243"/>
      <c r="SOW36" s="243"/>
      <c r="SOX36" s="243"/>
      <c r="SOY36" s="243"/>
      <c r="SOZ36" s="243"/>
      <c r="SPA36" s="243"/>
      <c r="SPB36" s="243"/>
      <c r="SPC36" s="243"/>
      <c r="SPD36" s="243"/>
      <c r="SPE36" s="243"/>
      <c r="SPF36" s="243"/>
      <c r="SPG36" s="243"/>
      <c r="SPH36" s="243"/>
      <c r="SPI36" s="243"/>
      <c r="SPJ36" s="243"/>
      <c r="SPK36" s="243"/>
      <c r="SPL36" s="243"/>
      <c r="SPM36" s="243"/>
      <c r="SPN36" s="243"/>
      <c r="SPO36" s="243"/>
      <c r="SPP36" s="243"/>
      <c r="SPQ36" s="243"/>
      <c r="SPR36" s="243"/>
      <c r="SPS36" s="243"/>
      <c r="SPT36" s="243"/>
      <c r="SPU36" s="243"/>
      <c r="SPV36" s="243"/>
      <c r="SPW36" s="243"/>
      <c r="SPX36" s="243"/>
      <c r="SPY36" s="243"/>
      <c r="SPZ36" s="243"/>
      <c r="SQA36" s="243"/>
      <c r="SQB36" s="243"/>
      <c r="SQC36" s="243"/>
      <c r="SQD36" s="243"/>
      <c r="SQE36" s="243"/>
      <c r="SQF36" s="243"/>
      <c r="SQG36" s="243"/>
      <c r="SQH36" s="243"/>
      <c r="SQI36" s="243"/>
      <c r="SQJ36" s="243"/>
      <c r="SQK36" s="243"/>
      <c r="SQL36" s="243"/>
      <c r="SQM36" s="243"/>
      <c r="SQN36" s="243"/>
      <c r="SQO36" s="243"/>
      <c r="SQP36" s="243"/>
      <c r="SQQ36" s="243"/>
      <c r="SQR36" s="243"/>
      <c r="SQS36" s="243"/>
      <c r="SQT36" s="243"/>
      <c r="SQU36" s="243"/>
      <c r="SQV36" s="243"/>
      <c r="SQW36" s="243"/>
      <c r="SQX36" s="243"/>
      <c r="SQY36" s="243"/>
      <c r="SQZ36" s="243"/>
      <c r="SRA36" s="243"/>
      <c r="SRB36" s="243"/>
      <c r="SRC36" s="243"/>
      <c r="SRD36" s="243"/>
      <c r="SRE36" s="243"/>
      <c r="SRF36" s="243"/>
      <c r="SRG36" s="243"/>
      <c r="SRH36" s="243"/>
      <c r="SRI36" s="243"/>
      <c r="SRJ36" s="243"/>
      <c r="SRK36" s="243"/>
      <c r="SRL36" s="243"/>
      <c r="SRM36" s="243"/>
      <c r="SRN36" s="243"/>
      <c r="SRO36" s="243"/>
      <c r="SRP36" s="243"/>
      <c r="SRQ36" s="243"/>
      <c r="SRR36" s="243"/>
      <c r="SRS36" s="243"/>
      <c r="SRT36" s="243"/>
      <c r="SRU36" s="243"/>
      <c r="SRV36" s="243"/>
      <c r="SRW36" s="243"/>
      <c r="SRX36" s="243"/>
      <c r="SRY36" s="243"/>
      <c r="SRZ36" s="243"/>
      <c r="SSA36" s="243"/>
      <c r="SSB36" s="243"/>
      <c r="SSC36" s="243"/>
      <c r="SSD36" s="243"/>
      <c r="SSE36" s="243"/>
      <c r="SSF36" s="243"/>
      <c r="SSG36" s="243"/>
      <c r="SSH36" s="243"/>
      <c r="SSI36" s="243"/>
      <c r="SSJ36" s="243"/>
      <c r="SSK36" s="243"/>
      <c r="SSL36" s="243"/>
      <c r="SSM36" s="243"/>
      <c r="SSN36" s="243"/>
      <c r="SSO36" s="243"/>
      <c r="SSP36" s="243"/>
      <c r="SSQ36" s="243"/>
      <c r="SSR36" s="243"/>
      <c r="SSS36" s="243"/>
      <c r="SST36" s="243"/>
      <c r="SSU36" s="243"/>
      <c r="SSV36" s="243"/>
      <c r="SSW36" s="243"/>
      <c r="SSX36" s="243"/>
      <c r="SSY36" s="243"/>
      <c r="SSZ36" s="243"/>
      <c r="STA36" s="243"/>
      <c r="STB36" s="243"/>
      <c r="STC36" s="243"/>
      <c r="STD36" s="243"/>
      <c r="STE36" s="243"/>
      <c r="STF36" s="243"/>
      <c r="STG36" s="243"/>
      <c r="STH36" s="243"/>
      <c r="STI36" s="243"/>
      <c r="STJ36" s="243"/>
      <c r="STK36" s="243"/>
      <c r="STL36" s="243"/>
      <c r="STM36" s="243"/>
      <c r="STN36" s="243"/>
      <c r="STO36" s="243"/>
      <c r="STP36" s="243"/>
      <c r="STQ36" s="243"/>
      <c r="STR36" s="243"/>
      <c r="STS36" s="243"/>
      <c r="STT36" s="243"/>
      <c r="STU36" s="243"/>
      <c r="STV36" s="243"/>
      <c r="STW36" s="243"/>
      <c r="STX36" s="243"/>
      <c r="STY36" s="243"/>
      <c r="STZ36" s="243"/>
      <c r="SUA36" s="243"/>
      <c r="SUB36" s="243"/>
      <c r="SUC36" s="243"/>
      <c r="SUD36" s="243"/>
      <c r="SUE36" s="243"/>
      <c r="SUF36" s="243"/>
      <c r="SUG36" s="243"/>
      <c r="SUH36" s="243"/>
      <c r="SUI36" s="243"/>
      <c r="SUJ36" s="243"/>
      <c r="SUK36" s="243"/>
      <c r="SUL36" s="243"/>
      <c r="SUM36" s="243"/>
      <c r="SUN36" s="243"/>
      <c r="SUO36" s="243"/>
      <c r="SUP36" s="243"/>
      <c r="SUQ36" s="243"/>
      <c r="SUR36" s="243"/>
      <c r="SUS36" s="243"/>
      <c r="SUT36" s="243"/>
      <c r="SUU36" s="243"/>
      <c r="SUV36" s="243"/>
      <c r="SUW36" s="243"/>
      <c r="SUX36" s="243"/>
      <c r="SUY36" s="243"/>
      <c r="SUZ36" s="243"/>
      <c r="SVA36" s="243"/>
      <c r="SVB36" s="243"/>
      <c r="SVC36" s="243"/>
      <c r="SVD36" s="243"/>
      <c r="SVE36" s="243"/>
      <c r="SVF36" s="243"/>
      <c r="SVG36" s="243"/>
      <c r="SVH36" s="243"/>
      <c r="SVI36" s="243"/>
      <c r="SVJ36" s="243"/>
      <c r="SVK36" s="243"/>
      <c r="SVL36" s="243"/>
      <c r="SVM36" s="243"/>
      <c r="SVN36" s="243"/>
      <c r="SVO36" s="243"/>
      <c r="SVP36" s="243"/>
      <c r="SVQ36" s="243"/>
      <c r="SVR36" s="243"/>
      <c r="SVS36" s="243"/>
      <c r="SVT36" s="243"/>
      <c r="SVU36" s="243"/>
      <c r="SVV36" s="243"/>
      <c r="SVW36" s="243"/>
      <c r="SVX36" s="243"/>
      <c r="SVY36" s="243"/>
      <c r="SVZ36" s="243"/>
      <c r="SWA36" s="243"/>
      <c r="SWB36" s="243"/>
      <c r="SWC36" s="243"/>
      <c r="SWD36" s="243"/>
      <c r="SWE36" s="243"/>
      <c r="SWF36" s="243"/>
      <c r="SWG36" s="243"/>
      <c r="SWH36" s="243"/>
      <c r="SWI36" s="243"/>
      <c r="SWJ36" s="243"/>
      <c r="SWK36" s="243"/>
      <c r="SWL36" s="243"/>
      <c r="SWM36" s="243"/>
      <c r="SWN36" s="243"/>
      <c r="SWO36" s="243"/>
      <c r="SWP36" s="243"/>
      <c r="SWQ36" s="243"/>
      <c r="SWR36" s="243"/>
      <c r="SWS36" s="243"/>
      <c r="SWT36" s="243"/>
      <c r="SWU36" s="243"/>
      <c r="SWV36" s="243"/>
      <c r="SWW36" s="243"/>
      <c r="SWX36" s="243"/>
      <c r="SWY36" s="243"/>
      <c r="SWZ36" s="243"/>
      <c r="SXA36" s="243"/>
      <c r="SXB36" s="243"/>
      <c r="SXC36" s="243"/>
      <c r="SXD36" s="243"/>
      <c r="SXE36" s="243"/>
      <c r="SXF36" s="243"/>
      <c r="SXG36" s="243"/>
      <c r="SXH36" s="243"/>
      <c r="SXI36" s="243"/>
      <c r="SXJ36" s="243"/>
      <c r="SXK36" s="243"/>
      <c r="SXL36" s="243"/>
      <c r="SXM36" s="243"/>
      <c r="SXN36" s="243"/>
      <c r="SXO36" s="243"/>
      <c r="SXP36" s="243"/>
      <c r="SXQ36" s="243"/>
      <c r="SXR36" s="243"/>
      <c r="SXS36" s="243"/>
      <c r="SXT36" s="243"/>
      <c r="SXU36" s="243"/>
      <c r="SXV36" s="243"/>
      <c r="SXW36" s="243"/>
      <c r="SXX36" s="243"/>
      <c r="SXY36" s="243"/>
      <c r="SXZ36" s="243"/>
      <c r="SYA36" s="243"/>
      <c r="SYB36" s="243"/>
      <c r="SYC36" s="243"/>
      <c r="SYD36" s="243"/>
      <c r="SYE36" s="243"/>
      <c r="SYF36" s="243"/>
      <c r="SYG36" s="243"/>
      <c r="SYH36" s="243"/>
      <c r="SYI36" s="243"/>
      <c r="SYJ36" s="243"/>
      <c r="SYK36" s="243"/>
      <c r="SYL36" s="243"/>
      <c r="SYM36" s="243"/>
      <c r="SYN36" s="243"/>
      <c r="SYO36" s="243"/>
      <c r="SYP36" s="243"/>
      <c r="SYQ36" s="243"/>
      <c r="SYR36" s="243"/>
      <c r="SYS36" s="243"/>
      <c r="SYT36" s="243"/>
      <c r="SYU36" s="243"/>
      <c r="SYV36" s="243"/>
      <c r="SYW36" s="243"/>
      <c r="SYX36" s="243"/>
      <c r="SYY36" s="243"/>
      <c r="SYZ36" s="243"/>
      <c r="SZA36" s="243"/>
      <c r="SZB36" s="243"/>
      <c r="SZC36" s="243"/>
      <c r="SZD36" s="243"/>
      <c r="SZE36" s="243"/>
      <c r="SZF36" s="243"/>
      <c r="SZG36" s="243"/>
      <c r="SZH36" s="243"/>
      <c r="SZI36" s="243"/>
      <c r="SZJ36" s="243"/>
      <c r="SZK36" s="243"/>
      <c r="SZL36" s="243"/>
      <c r="SZM36" s="243"/>
      <c r="SZN36" s="243"/>
      <c r="SZO36" s="243"/>
      <c r="SZP36" s="243"/>
      <c r="SZQ36" s="243"/>
      <c r="SZR36" s="243"/>
      <c r="SZS36" s="243"/>
      <c r="SZT36" s="243"/>
      <c r="SZU36" s="243"/>
      <c r="SZV36" s="243"/>
      <c r="SZW36" s="243"/>
      <c r="SZX36" s="243"/>
      <c r="SZY36" s="243"/>
      <c r="SZZ36" s="243"/>
      <c r="TAA36" s="243"/>
      <c r="TAB36" s="243"/>
      <c r="TAC36" s="243"/>
      <c r="TAD36" s="243"/>
      <c r="TAE36" s="243"/>
      <c r="TAF36" s="243"/>
      <c r="TAG36" s="243"/>
      <c r="TAH36" s="243"/>
      <c r="TAI36" s="243"/>
      <c r="TAJ36" s="243"/>
      <c r="TAK36" s="243"/>
      <c r="TAL36" s="243"/>
      <c r="TAM36" s="243"/>
      <c r="TAN36" s="243"/>
      <c r="TAO36" s="243"/>
      <c r="TAP36" s="243"/>
      <c r="TAQ36" s="243"/>
      <c r="TAR36" s="243"/>
      <c r="TAS36" s="243"/>
      <c r="TAT36" s="243"/>
      <c r="TAU36" s="243"/>
      <c r="TAV36" s="243"/>
      <c r="TAW36" s="243"/>
      <c r="TAX36" s="243"/>
      <c r="TAY36" s="243"/>
      <c r="TAZ36" s="243"/>
      <c r="TBA36" s="243"/>
      <c r="TBB36" s="243"/>
      <c r="TBC36" s="243"/>
      <c r="TBD36" s="243"/>
      <c r="TBE36" s="243"/>
      <c r="TBF36" s="243"/>
      <c r="TBG36" s="243"/>
      <c r="TBH36" s="243"/>
      <c r="TBI36" s="243"/>
      <c r="TBJ36" s="243"/>
      <c r="TBK36" s="243"/>
      <c r="TBL36" s="243"/>
      <c r="TBM36" s="243"/>
      <c r="TBN36" s="243"/>
      <c r="TBO36" s="243"/>
      <c r="TBP36" s="243"/>
      <c r="TBQ36" s="243"/>
      <c r="TBR36" s="243"/>
      <c r="TBS36" s="243"/>
      <c r="TBT36" s="243"/>
      <c r="TBU36" s="243"/>
      <c r="TBV36" s="243"/>
      <c r="TBW36" s="243"/>
      <c r="TBX36" s="243"/>
      <c r="TBY36" s="243"/>
      <c r="TBZ36" s="243"/>
      <c r="TCA36" s="243"/>
      <c r="TCB36" s="243"/>
      <c r="TCC36" s="243"/>
      <c r="TCD36" s="243"/>
      <c r="TCE36" s="243"/>
      <c r="TCF36" s="243"/>
      <c r="TCG36" s="243"/>
      <c r="TCH36" s="243"/>
      <c r="TCI36" s="243"/>
      <c r="TCJ36" s="243"/>
      <c r="TCK36" s="243"/>
      <c r="TCL36" s="243"/>
      <c r="TCM36" s="243"/>
      <c r="TCN36" s="243"/>
      <c r="TCO36" s="243"/>
      <c r="TCP36" s="243"/>
      <c r="TCQ36" s="243"/>
      <c r="TCR36" s="243"/>
      <c r="TCS36" s="243"/>
      <c r="TCT36" s="243"/>
      <c r="TCU36" s="243"/>
      <c r="TCV36" s="243"/>
      <c r="TCW36" s="243"/>
      <c r="TCX36" s="243"/>
      <c r="TCY36" s="243"/>
      <c r="TCZ36" s="243"/>
      <c r="TDA36" s="243"/>
      <c r="TDB36" s="243"/>
      <c r="TDC36" s="243"/>
      <c r="TDD36" s="243"/>
      <c r="TDE36" s="243"/>
      <c r="TDF36" s="243"/>
      <c r="TDG36" s="243"/>
      <c r="TDH36" s="243"/>
      <c r="TDI36" s="243"/>
      <c r="TDJ36" s="243"/>
      <c r="TDK36" s="243"/>
      <c r="TDL36" s="243"/>
      <c r="TDM36" s="243"/>
      <c r="TDN36" s="243"/>
      <c r="TDO36" s="243"/>
      <c r="TDP36" s="243"/>
      <c r="TDQ36" s="243"/>
      <c r="TDR36" s="243"/>
      <c r="TDS36" s="243"/>
      <c r="TDT36" s="243"/>
      <c r="TDU36" s="243"/>
      <c r="TDV36" s="243"/>
      <c r="TDW36" s="243"/>
      <c r="TDX36" s="243"/>
      <c r="TDY36" s="243"/>
      <c r="TDZ36" s="243"/>
      <c r="TEA36" s="243"/>
      <c r="TEB36" s="243"/>
      <c r="TEC36" s="243"/>
      <c r="TED36" s="243"/>
      <c r="TEE36" s="243"/>
      <c r="TEF36" s="243"/>
      <c r="TEG36" s="243"/>
      <c r="TEH36" s="243"/>
      <c r="TEI36" s="243"/>
      <c r="TEJ36" s="243"/>
      <c r="TEK36" s="243"/>
      <c r="TEL36" s="243"/>
      <c r="TEM36" s="243"/>
      <c r="TEN36" s="243"/>
      <c r="TEO36" s="243"/>
      <c r="TEP36" s="243"/>
      <c r="TEQ36" s="243"/>
      <c r="TER36" s="243"/>
      <c r="TES36" s="243"/>
      <c r="TET36" s="243"/>
      <c r="TEU36" s="243"/>
      <c r="TEV36" s="243"/>
      <c r="TEW36" s="243"/>
      <c r="TEX36" s="243"/>
      <c r="TEY36" s="243"/>
      <c r="TEZ36" s="243"/>
      <c r="TFA36" s="243"/>
      <c r="TFB36" s="243"/>
      <c r="TFC36" s="243"/>
      <c r="TFD36" s="243"/>
      <c r="TFE36" s="243"/>
      <c r="TFF36" s="243"/>
      <c r="TFG36" s="243"/>
      <c r="TFH36" s="243"/>
      <c r="TFI36" s="243"/>
      <c r="TFJ36" s="243"/>
      <c r="TFK36" s="243"/>
      <c r="TFL36" s="243"/>
      <c r="TFM36" s="243"/>
      <c r="TFN36" s="243"/>
      <c r="TFO36" s="243"/>
      <c r="TFP36" s="243"/>
      <c r="TFQ36" s="243"/>
      <c r="TFR36" s="243"/>
      <c r="TFS36" s="243"/>
      <c r="TFT36" s="243"/>
      <c r="TFU36" s="243"/>
      <c r="TFV36" s="243"/>
      <c r="TFW36" s="243"/>
      <c r="TFX36" s="243"/>
      <c r="TFY36" s="243"/>
      <c r="TFZ36" s="243"/>
      <c r="TGA36" s="243"/>
      <c r="TGB36" s="243"/>
      <c r="TGC36" s="243"/>
      <c r="TGD36" s="243"/>
      <c r="TGE36" s="243"/>
      <c r="TGF36" s="243"/>
      <c r="TGG36" s="243"/>
      <c r="TGH36" s="243"/>
      <c r="TGI36" s="243"/>
      <c r="TGJ36" s="243"/>
      <c r="TGK36" s="243"/>
      <c r="TGL36" s="243"/>
      <c r="TGM36" s="243"/>
      <c r="TGN36" s="243"/>
      <c r="TGO36" s="243"/>
      <c r="TGP36" s="243"/>
      <c r="TGQ36" s="243"/>
      <c r="TGR36" s="243"/>
      <c r="TGS36" s="243"/>
      <c r="TGT36" s="243"/>
      <c r="TGU36" s="243"/>
      <c r="TGV36" s="243"/>
      <c r="TGW36" s="243"/>
      <c r="TGX36" s="243"/>
      <c r="TGY36" s="243"/>
      <c r="TGZ36" s="243"/>
      <c r="THA36" s="243"/>
      <c r="THB36" s="243"/>
      <c r="THC36" s="243"/>
      <c r="THD36" s="243"/>
      <c r="THE36" s="243"/>
      <c r="THF36" s="243"/>
      <c r="THG36" s="243"/>
      <c r="THH36" s="243"/>
      <c r="THI36" s="243"/>
      <c r="THJ36" s="243"/>
      <c r="THK36" s="243"/>
      <c r="THL36" s="243"/>
      <c r="THM36" s="243"/>
      <c r="THN36" s="243"/>
      <c r="THO36" s="243"/>
      <c r="THP36" s="243"/>
      <c r="THQ36" s="243"/>
      <c r="THR36" s="243"/>
      <c r="THS36" s="243"/>
      <c r="THT36" s="243"/>
      <c r="THU36" s="243"/>
      <c r="THV36" s="243"/>
      <c r="THW36" s="243"/>
      <c r="THX36" s="243"/>
      <c r="THY36" s="243"/>
      <c r="THZ36" s="243"/>
      <c r="TIA36" s="243"/>
      <c r="TIB36" s="243"/>
      <c r="TIC36" s="243"/>
      <c r="TID36" s="243"/>
      <c r="TIE36" s="243"/>
      <c r="TIF36" s="243"/>
      <c r="TIG36" s="243"/>
      <c r="TIH36" s="243"/>
      <c r="TII36" s="243"/>
      <c r="TIJ36" s="243"/>
      <c r="TIK36" s="243"/>
      <c r="TIL36" s="243"/>
      <c r="TIM36" s="243"/>
      <c r="TIN36" s="243"/>
      <c r="TIO36" s="243"/>
      <c r="TIP36" s="243"/>
      <c r="TIQ36" s="243"/>
      <c r="TIR36" s="243"/>
      <c r="TIS36" s="243"/>
      <c r="TIT36" s="243"/>
      <c r="TIU36" s="243"/>
      <c r="TIV36" s="243"/>
      <c r="TIW36" s="243"/>
      <c r="TIX36" s="243"/>
      <c r="TIY36" s="243"/>
      <c r="TIZ36" s="243"/>
      <c r="TJA36" s="243"/>
      <c r="TJB36" s="243"/>
      <c r="TJC36" s="243"/>
      <c r="TJD36" s="243"/>
      <c r="TJE36" s="243"/>
      <c r="TJF36" s="243"/>
      <c r="TJG36" s="243"/>
      <c r="TJH36" s="243"/>
      <c r="TJI36" s="243"/>
      <c r="TJJ36" s="243"/>
      <c r="TJK36" s="243"/>
      <c r="TJL36" s="243"/>
      <c r="TJM36" s="243"/>
      <c r="TJN36" s="243"/>
      <c r="TJO36" s="243"/>
      <c r="TJP36" s="243"/>
      <c r="TJQ36" s="243"/>
      <c r="TJR36" s="243"/>
      <c r="TJS36" s="243"/>
      <c r="TJT36" s="243"/>
      <c r="TJU36" s="243"/>
      <c r="TJV36" s="243"/>
      <c r="TJW36" s="243"/>
      <c r="TJX36" s="243"/>
      <c r="TJY36" s="243"/>
      <c r="TJZ36" s="243"/>
      <c r="TKA36" s="243"/>
      <c r="TKB36" s="243"/>
      <c r="TKC36" s="243"/>
      <c r="TKD36" s="243"/>
      <c r="TKE36" s="243"/>
      <c r="TKF36" s="243"/>
      <c r="TKG36" s="243"/>
      <c r="TKH36" s="243"/>
      <c r="TKI36" s="243"/>
      <c r="TKJ36" s="243"/>
      <c r="TKK36" s="243"/>
      <c r="TKL36" s="243"/>
      <c r="TKM36" s="243"/>
      <c r="TKN36" s="243"/>
      <c r="TKO36" s="243"/>
      <c r="TKP36" s="243"/>
      <c r="TKQ36" s="243"/>
      <c r="TKR36" s="243"/>
      <c r="TKS36" s="243"/>
      <c r="TKT36" s="243"/>
      <c r="TKU36" s="243"/>
      <c r="TKV36" s="243"/>
      <c r="TKW36" s="243"/>
      <c r="TKX36" s="243"/>
      <c r="TKY36" s="243"/>
      <c r="TKZ36" s="243"/>
      <c r="TLA36" s="243"/>
      <c r="TLB36" s="243"/>
      <c r="TLC36" s="243"/>
      <c r="TLD36" s="243"/>
      <c r="TLE36" s="243"/>
      <c r="TLF36" s="243"/>
      <c r="TLG36" s="243"/>
      <c r="TLH36" s="243"/>
      <c r="TLI36" s="243"/>
      <c r="TLJ36" s="243"/>
      <c r="TLK36" s="243"/>
      <c r="TLL36" s="243"/>
      <c r="TLM36" s="243"/>
      <c r="TLN36" s="243"/>
      <c r="TLO36" s="243"/>
      <c r="TLP36" s="243"/>
      <c r="TLQ36" s="243"/>
      <c r="TLR36" s="243"/>
      <c r="TLS36" s="243"/>
      <c r="TLT36" s="243"/>
      <c r="TLU36" s="243"/>
      <c r="TLV36" s="243"/>
      <c r="TLW36" s="243"/>
      <c r="TLX36" s="243"/>
      <c r="TLY36" s="243"/>
      <c r="TLZ36" s="243"/>
      <c r="TMA36" s="243"/>
      <c r="TMB36" s="243"/>
      <c r="TMC36" s="243"/>
      <c r="TMD36" s="243"/>
      <c r="TME36" s="243"/>
      <c r="TMF36" s="243"/>
      <c r="TMG36" s="243"/>
      <c r="TMH36" s="243"/>
      <c r="TMI36" s="243"/>
      <c r="TMJ36" s="243"/>
      <c r="TMK36" s="243"/>
      <c r="TML36" s="243"/>
      <c r="TMM36" s="243"/>
      <c r="TMN36" s="243"/>
      <c r="TMO36" s="243"/>
      <c r="TMP36" s="243"/>
      <c r="TMQ36" s="243"/>
      <c r="TMR36" s="243"/>
      <c r="TMS36" s="243"/>
      <c r="TMT36" s="243"/>
      <c r="TMU36" s="243"/>
      <c r="TMV36" s="243"/>
      <c r="TMW36" s="243"/>
      <c r="TMX36" s="243"/>
      <c r="TMY36" s="243"/>
      <c r="TMZ36" s="243"/>
      <c r="TNA36" s="243"/>
      <c r="TNB36" s="243"/>
      <c r="TNC36" s="243"/>
      <c r="TND36" s="243"/>
      <c r="TNE36" s="243"/>
      <c r="TNF36" s="243"/>
      <c r="TNG36" s="243"/>
      <c r="TNH36" s="243"/>
      <c r="TNI36" s="243"/>
      <c r="TNJ36" s="243"/>
      <c r="TNK36" s="243"/>
      <c r="TNL36" s="243"/>
      <c r="TNM36" s="243"/>
      <c r="TNN36" s="243"/>
      <c r="TNO36" s="243"/>
      <c r="TNP36" s="243"/>
      <c r="TNQ36" s="243"/>
      <c r="TNR36" s="243"/>
      <c r="TNS36" s="243"/>
      <c r="TNT36" s="243"/>
      <c r="TNU36" s="243"/>
      <c r="TNV36" s="243"/>
      <c r="TNW36" s="243"/>
      <c r="TNX36" s="243"/>
      <c r="TNY36" s="243"/>
      <c r="TNZ36" s="243"/>
      <c r="TOA36" s="243"/>
      <c r="TOB36" s="243"/>
      <c r="TOC36" s="243"/>
      <c r="TOD36" s="243"/>
      <c r="TOE36" s="243"/>
      <c r="TOF36" s="243"/>
      <c r="TOG36" s="243"/>
      <c r="TOH36" s="243"/>
      <c r="TOI36" s="243"/>
      <c r="TOJ36" s="243"/>
      <c r="TOK36" s="243"/>
      <c r="TOL36" s="243"/>
      <c r="TOM36" s="243"/>
      <c r="TON36" s="243"/>
      <c r="TOO36" s="243"/>
      <c r="TOP36" s="243"/>
      <c r="TOQ36" s="243"/>
      <c r="TOR36" s="243"/>
      <c r="TOS36" s="243"/>
      <c r="TOT36" s="243"/>
      <c r="TOU36" s="243"/>
      <c r="TOV36" s="243"/>
      <c r="TOW36" s="243"/>
      <c r="TOX36" s="243"/>
      <c r="TOY36" s="243"/>
      <c r="TOZ36" s="243"/>
      <c r="TPA36" s="243"/>
      <c r="TPB36" s="243"/>
      <c r="TPC36" s="243"/>
      <c r="TPD36" s="243"/>
      <c r="TPE36" s="243"/>
      <c r="TPF36" s="243"/>
      <c r="TPG36" s="243"/>
      <c r="TPH36" s="243"/>
      <c r="TPI36" s="243"/>
      <c r="TPJ36" s="243"/>
      <c r="TPK36" s="243"/>
      <c r="TPL36" s="243"/>
      <c r="TPM36" s="243"/>
      <c r="TPN36" s="243"/>
      <c r="TPO36" s="243"/>
      <c r="TPP36" s="243"/>
      <c r="TPQ36" s="243"/>
      <c r="TPR36" s="243"/>
      <c r="TPS36" s="243"/>
      <c r="TPT36" s="243"/>
      <c r="TPU36" s="243"/>
      <c r="TPV36" s="243"/>
      <c r="TPW36" s="243"/>
      <c r="TPX36" s="243"/>
      <c r="TPY36" s="243"/>
      <c r="TPZ36" s="243"/>
      <c r="TQA36" s="243"/>
      <c r="TQB36" s="243"/>
      <c r="TQC36" s="243"/>
      <c r="TQD36" s="243"/>
      <c r="TQE36" s="243"/>
      <c r="TQF36" s="243"/>
      <c r="TQG36" s="243"/>
      <c r="TQH36" s="243"/>
      <c r="TQI36" s="243"/>
      <c r="TQJ36" s="243"/>
      <c r="TQK36" s="243"/>
      <c r="TQL36" s="243"/>
      <c r="TQM36" s="243"/>
      <c r="TQN36" s="243"/>
      <c r="TQO36" s="243"/>
      <c r="TQP36" s="243"/>
      <c r="TQQ36" s="243"/>
      <c r="TQR36" s="243"/>
      <c r="TQS36" s="243"/>
      <c r="TQT36" s="243"/>
      <c r="TQU36" s="243"/>
      <c r="TQV36" s="243"/>
      <c r="TQW36" s="243"/>
      <c r="TQX36" s="243"/>
      <c r="TQY36" s="243"/>
      <c r="TQZ36" s="243"/>
      <c r="TRA36" s="243"/>
      <c r="TRB36" s="243"/>
      <c r="TRC36" s="243"/>
      <c r="TRD36" s="243"/>
      <c r="TRE36" s="243"/>
      <c r="TRF36" s="243"/>
      <c r="TRG36" s="243"/>
      <c r="TRH36" s="243"/>
      <c r="TRI36" s="243"/>
      <c r="TRJ36" s="243"/>
      <c r="TRK36" s="243"/>
      <c r="TRL36" s="243"/>
      <c r="TRM36" s="243"/>
      <c r="TRN36" s="243"/>
      <c r="TRO36" s="243"/>
      <c r="TRP36" s="243"/>
      <c r="TRQ36" s="243"/>
      <c r="TRR36" s="243"/>
      <c r="TRS36" s="243"/>
      <c r="TRT36" s="243"/>
      <c r="TRU36" s="243"/>
      <c r="TRV36" s="243"/>
      <c r="TRW36" s="243"/>
      <c r="TRX36" s="243"/>
      <c r="TRY36" s="243"/>
      <c r="TRZ36" s="243"/>
      <c r="TSA36" s="243"/>
      <c r="TSB36" s="243"/>
      <c r="TSC36" s="243"/>
      <c r="TSD36" s="243"/>
      <c r="TSE36" s="243"/>
      <c r="TSF36" s="243"/>
      <c r="TSG36" s="243"/>
      <c r="TSH36" s="243"/>
      <c r="TSI36" s="243"/>
      <c r="TSJ36" s="243"/>
      <c r="TSK36" s="243"/>
      <c r="TSL36" s="243"/>
      <c r="TSM36" s="243"/>
      <c r="TSN36" s="243"/>
      <c r="TSO36" s="243"/>
      <c r="TSP36" s="243"/>
      <c r="TSQ36" s="243"/>
      <c r="TSR36" s="243"/>
      <c r="TSS36" s="243"/>
      <c r="TST36" s="243"/>
      <c r="TSU36" s="243"/>
      <c r="TSV36" s="243"/>
      <c r="TSW36" s="243"/>
      <c r="TSX36" s="243"/>
      <c r="TSY36" s="243"/>
      <c r="TSZ36" s="243"/>
      <c r="TTA36" s="243"/>
      <c r="TTB36" s="243"/>
      <c r="TTC36" s="243"/>
      <c r="TTD36" s="243"/>
      <c r="TTE36" s="243"/>
      <c r="TTF36" s="243"/>
      <c r="TTG36" s="243"/>
      <c r="TTH36" s="243"/>
      <c r="TTI36" s="243"/>
      <c r="TTJ36" s="243"/>
      <c r="TTK36" s="243"/>
      <c r="TTL36" s="243"/>
      <c r="TTM36" s="243"/>
      <c r="TTN36" s="243"/>
      <c r="TTO36" s="243"/>
      <c r="TTP36" s="243"/>
      <c r="TTQ36" s="243"/>
      <c r="TTR36" s="243"/>
      <c r="TTS36" s="243"/>
      <c r="TTT36" s="243"/>
      <c r="TTU36" s="243"/>
      <c r="TTV36" s="243"/>
      <c r="TTW36" s="243"/>
      <c r="TTX36" s="243"/>
      <c r="TTY36" s="243"/>
      <c r="TTZ36" s="243"/>
      <c r="TUA36" s="243"/>
      <c r="TUB36" s="243"/>
      <c r="TUC36" s="243"/>
      <c r="TUD36" s="243"/>
      <c r="TUE36" s="243"/>
      <c r="TUF36" s="243"/>
      <c r="TUG36" s="243"/>
      <c r="TUH36" s="243"/>
      <c r="TUI36" s="243"/>
      <c r="TUJ36" s="243"/>
      <c r="TUK36" s="243"/>
      <c r="TUL36" s="243"/>
      <c r="TUM36" s="243"/>
      <c r="TUN36" s="243"/>
      <c r="TUO36" s="243"/>
      <c r="TUP36" s="243"/>
      <c r="TUQ36" s="243"/>
      <c r="TUR36" s="243"/>
      <c r="TUS36" s="243"/>
      <c r="TUT36" s="243"/>
      <c r="TUU36" s="243"/>
      <c r="TUV36" s="243"/>
      <c r="TUW36" s="243"/>
      <c r="TUX36" s="243"/>
      <c r="TUY36" s="243"/>
      <c r="TUZ36" s="243"/>
      <c r="TVA36" s="243"/>
      <c r="TVB36" s="243"/>
      <c r="TVC36" s="243"/>
      <c r="TVD36" s="243"/>
      <c r="TVE36" s="243"/>
      <c r="TVF36" s="243"/>
      <c r="TVG36" s="243"/>
      <c r="TVH36" s="243"/>
      <c r="TVI36" s="243"/>
      <c r="TVJ36" s="243"/>
      <c r="TVK36" s="243"/>
      <c r="TVL36" s="243"/>
      <c r="TVM36" s="243"/>
      <c r="TVN36" s="243"/>
      <c r="TVO36" s="243"/>
      <c r="TVP36" s="243"/>
      <c r="TVQ36" s="243"/>
      <c r="TVR36" s="243"/>
      <c r="TVS36" s="243"/>
      <c r="TVT36" s="243"/>
      <c r="TVU36" s="243"/>
      <c r="TVV36" s="243"/>
      <c r="TVW36" s="243"/>
      <c r="TVX36" s="243"/>
      <c r="TVY36" s="243"/>
      <c r="TVZ36" s="243"/>
      <c r="TWA36" s="243"/>
      <c r="TWB36" s="243"/>
      <c r="TWC36" s="243"/>
      <c r="TWD36" s="243"/>
      <c r="TWE36" s="243"/>
      <c r="TWF36" s="243"/>
      <c r="TWG36" s="243"/>
      <c r="TWH36" s="243"/>
      <c r="TWI36" s="243"/>
      <c r="TWJ36" s="243"/>
      <c r="TWK36" s="243"/>
      <c r="TWL36" s="243"/>
      <c r="TWM36" s="243"/>
      <c r="TWN36" s="243"/>
      <c r="TWO36" s="243"/>
      <c r="TWP36" s="243"/>
      <c r="TWQ36" s="243"/>
      <c r="TWR36" s="243"/>
      <c r="TWS36" s="243"/>
      <c r="TWT36" s="243"/>
      <c r="TWU36" s="243"/>
      <c r="TWV36" s="243"/>
      <c r="TWW36" s="243"/>
      <c r="TWX36" s="243"/>
      <c r="TWY36" s="243"/>
      <c r="TWZ36" s="243"/>
      <c r="TXA36" s="243"/>
      <c r="TXB36" s="243"/>
      <c r="TXC36" s="243"/>
      <c r="TXD36" s="243"/>
      <c r="TXE36" s="243"/>
      <c r="TXF36" s="243"/>
      <c r="TXG36" s="243"/>
      <c r="TXH36" s="243"/>
      <c r="TXI36" s="243"/>
      <c r="TXJ36" s="243"/>
      <c r="TXK36" s="243"/>
      <c r="TXL36" s="243"/>
      <c r="TXM36" s="243"/>
      <c r="TXN36" s="243"/>
      <c r="TXO36" s="243"/>
      <c r="TXP36" s="243"/>
      <c r="TXQ36" s="243"/>
      <c r="TXR36" s="243"/>
      <c r="TXS36" s="243"/>
      <c r="TXT36" s="243"/>
      <c r="TXU36" s="243"/>
      <c r="TXV36" s="243"/>
      <c r="TXW36" s="243"/>
      <c r="TXX36" s="243"/>
      <c r="TXY36" s="243"/>
      <c r="TXZ36" s="243"/>
      <c r="TYA36" s="243"/>
      <c r="TYB36" s="243"/>
      <c r="TYC36" s="243"/>
      <c r="TYD36" s="243"/>
      <c r="TYE36" s="243"/>
      <c r="TYF36" s="243"/>
      <c r="TYG36" s="243"/>
      <c r="TYH36" s="243"/>
      <c r="TYI36" s="243"/>
      <c r="TYJ36" s="243"/>
      <c r="TYK36" s="243"/>
      <c r="TYL36" s="243"/>
      <c r="TYM36" s="243"/>
      <c r="TYN36" s="243"/>
      <c r="TYO36" s="243"/>
      <c r="TYP36" s="243"/>
      <c r="TYQ36" s="243"/>
      <c r="TYR36" s="243"/>
      <c r="TYS36" s="243"/>
      <c r="TYT36" s="243"/>
      <c r="TYU36" s="243"/>
      <c r="TYV36" s="243"/>
      <c r="TYW36" s="243"/>
      <c r="TYX36" s="243"/>
      <c r="TYY36" s="243"/>
      <c r="TYZ36" s="243"/>
      <c r="TZA36" s="243"/>
      <c r="TZB36" s="243"/>
      <c r="TZC36" s="243"/>
      <c r="TZD36" s="243"/>
      <c r="TZE36" s="243"/>
      <c r="TZF36" s="243"/>
      <c r="TZG36" s="243"/>
      <c r="TZH36" s="243"/>
      <c r="TZI36" s="243"/>
      <c r="TZJ36" s="243"/>
      <c r="TZK36" s="243"/>
      <c r="TZL36" s="243"/>
      <c r="TZM36" s="243"/>
      <c r="TZN36" s="243"/>
      <c r="TZO36" s="243"/>
      <c r="TZP36" s="243"/>
      <c r="TZQ36" s="243"/>
      <c r="TZR36" s="243"/>
      <c r="TZS36" s="243"/>
      <c r="TZT36" s="243"/>
      <c r="TZU36" s="243"/>
      <c r="TZV36" s="243"/>
      <c r="TZW36" s="243"/>
      <c r="TZX36" s="243"/>
      <c r="TZY36" s="243"/>
      <c r="TZZ36" s="243"/>
      <c r="UAA36" s="243"/>
      <c r="UAB36" s="243"/>
      <c r="UAC36" s="243"/>
      <c r="UAD36" s="243"/>
      <c r="UAE36" s="243"/>
      <c r="UAF36" s="243"/>
      <c r="UAG36" s="243"/>
      <c r="UAH36" s="243"/>
      <c r="UAI36" s="243"/>
      <c r="UAJ36" s="243"/>
      <c r="UAK36" s="243"/>
      <c r="UAL36" s="243"/>
      <c r="UAM36" s="243"/>
      <c r="UAN36" s="243"/>
      <c r="UAO36" s="243"/>
      <c r="UAP36" s="243"/>
      <c r="UAQ36" s="243"/>
      <c r="UAR36" s="243"/>
      <c r="UAS36" s="243"/>
      <c r="UAT36" s="243"/>
      <c r="UAU36" s="243"/>
      <c r="UAV36" s="243"/>
      <c r="UAW36" s="243"/>
      <c r="UAX36" s="243"/>
      <c r="UAY36" s="243"/>
      <c r="UAZ36" s="243"/>
      <c r="UBA36" s="243"/>
      <c r="UBB36" s="243"/>
      <c r="UBC36" s="243"/>
      <c r="UBD36" s="243"/>
      <c r="UBE36" s="243"/>
      <c r="UBF36" s="243"/>
      <c r="UBG36" s="243"/>
      <c r="UBH36" s="243"/>
      <c r="UBI36" s="243"/>
      <c r="UBJ36" s="243"/>
      <c r="UBK36" s="243"/>
      <c r="UBL36" s="243"/>
      <c r="UBM36" s="243"/>
      <c r="UBN36" s="243"/>
      <c r="UBO36" s="243"/>
      <c r="UBP36" s="243"/>
      <c r="UBQ36" s="243"/>
      <c r="UBR36" s="243"/>
      <c r="UBS36" s="243"/>
      <c r="UBT36" s="243"/>
      <c r="UBU36" s="243"/>
      <c r="UBV36" s="243"/>
      <c r="UBW36" s="243"/>
      <c r="UBX36" s="243"/>
      <c r="UBY36" s="243"/>
      <c r="UBZ36" s="243"/>
      <c r="UCA36" s="243"/>
      <c r="UCB36" s="243"/>
      <c r="UCC36" s="243"/>
      <c r="UCD36" s="243"/>
      <c r="UCE36" s="243"/>
      <c r="UCF36" s="243"/>
      <c r="UCG36" s="243"/>
      <c r="UCH36" s="243"/>
      <c r="UCI36" s="243"/>
      <c r="UCJ36" s="243"/>
      <c r="UCK36" s="243"/>
      <c r="UCL36" s="243"/>
      <c r="UCM36" s="243"/>
      <c r="UCN36" s="243"/>
      <c r="UCO36" s="243"/>
      <c r="UCP36" s="243"/>
      <c r="UCQ36" s="243"/>
      <c r="UCR36" s="243"/>
      <c r="UCS36" s="243"/>
      <c r="UCT36" s="243"/>
      <c r="UCU36" s="243"/>
      <c r="UCV36" s="243"/>
      <c r="UCW36" s="243"/>
      <c r="UCX36" s="243"/>
      <c r="UCY36" s="243"/>
      <c r="UCZ36" s="243"/>
      <c r="UDA36" s="243"/>
      <c r="UDB36" s="243"/>
      <c r="UDC36" s="243"/>
      <c r="UDD36" s="243"/>
      <c r="UDE36" s="243"/>
      <c r="UDF36" s="243"/>
      <c r="UDG36" s="243"/>
      <c r="UDH36" s="243"/>
      <c r="UDI36" s="243"/>
      <c r="UDJ36" s="243"/>
      <c r="UDK36" s="243"/>
      <c r="UDL36" s="243"/>
      <c r="UDM36" s="243"/>
      <c r="UDN36" s="243"/>
      <c r="UDO36" s="243"/>
      <c r="UDP36" s="243"/>
      <c r="UDQ36" s="243"/>
      <c r="UDR36" s="243"/>
      <c r="UDS36" s="243"/>
      <c r="UDT36" s="243"/>
      <c r="UDU36" s="243"/>
      <c r="UDV36" s="243"/>
      <c r="UDW36" s="243"/>
      <c r="UDX36" s="243"/>
      <c r="UDY36" s="243"/>
      <c r="UDZ36" s="243"/>
      <c r="UEA36" s="243"/>
      <c r="UEB36" s="243"/>
      <c r="UEC36" s="243"/>
      <c r="UED36" s="243"/>
      <c r="UEE36" s="243"/>
      <c r="UEF36" s="243"/>
      <c r="UEG36" s="243"/>
      <c r="UEH36" s="243"/>
      <c r="UEI36" s="243"/>
      <c r="UEJ36" s="243"/>
      <c r="UEK36" s="243"/>
      <c r="UEL36" s="243"/>
      <c r="UEM36" s="243"/>
      <c r="UEN36" s="243"/>
      <c r="UEO36" s="243"/>
      <c r="UEP36" s="243"/>
      <c r="UEQ36" s="243"/>
      <c r="UER36" s="243"/>
      <c r="UES36" s="243"/>
      <c r="UET36" s="243"/>
      <c r="UEU36" s="243"/>
      <c r="UEV36" s="243"/>
      <c r="UEW36" s="243"/>
      <c r="UEX36" s="243"/>
      <c r="UEY36" s="243"/>
      <c r="UEZ36" s="243"/>
      <c r="UFA36" s="243"/>
      <c r="UFB36" s="243"/>
      <c r="UFC36" s="243"/>
      <c r="UFD36" s="243"/>
      <c r="UFE36" s="243"/>
      <c r="UFF36" s="243"/>
      <c r="UFG36" s="243"/>
      <c r="UFH36" s="243"/>
      <c r="UFI36" s="243"/>
      <c r="UFJ36" s="243"/>
      <c r="UFK36" s="243"/>
      <c r="UFL36" s="243"/>
      <c r="UFM36" s="243"/>
      <c r="UFN36" s="243"/>
      <c r="UFO36" s="243"/>
      <c r="UFP36" s="243"/>
      <c r="UFQ36" s="243"/>
      <c r="UFR36" s="243"/>
      <c r="UFS36" s="243"/>
      <c r="UFT36" s="243"/>
      <c r="UFU36" s="243"/>
      <c r="UFV36" s="243"/>
      <c r="UFW36" s="243"/>
      <c r="UFX36" s="243"/>
      <c r="UFY36" s="243"/>
      <c r="UFZ36" s="243"/>
      <c r="UGA36" s="243"/>
      <c r="UGB36" s="243"/>
      <c r="UGC36" s="243"/>
      <c r="UGD36" s="243"/>
      <c r="UGE36" s="243"/>
      <c r="UGF36" s="243"/>
      <c r="UGG36" s="243"/>
      <c r="UGH36" s="243"/>
      <c r="UGI36" s="243"/>
      <c r="UGJ36" s="243"/>
      <c r="UGK36" s="243"/>
      <c r="UGL36" s="243"/>
      <c r="UGM36" s="243"/>
      <c r="UGN36" s="243"/>
      <c r="UGO36" s="243"/>
      <c r="UGP36" s="243"/>
      <c r="UGQ36" s="243"/>
      <c r="UGR36" s="243"/>
      <c r="UGS36" s="243"/>
      <c r="UGT36" s="243"/>
      <c r="UGU36" s="243"/>
      <c r="UGV36" s="243"/>
      <c r="UGW36" s="243"/>
      <c r="UGX36" s="243"/>
      <c r="UGY36" s="243"/>
      <c r="UGZ36" s="243"/>
      <c r="UHA36" s="243"/>
      <c r="UHB36" s="243"/>
      <c r="UHC36" s="243"/>
      <c r="UHD36" s="243"/>
      <c r="UHE36" s="243"/>
      <c r="UHF36" s="243"/>
      <c r="UHG36" s="243"/>
      <c r="UHH36" s="243"/>
      <c r="UHI36" s="243"/>
      <c r="UHJ36" s="243"/>
      <c r="UHK36" s="243"/>
      <c r="UHL36" s="243"/>
      <c r="UHM36" s="243"/>
      <c r="UHN36" s="243"/>
      <c r="UHO36" s="243"/>
      <c r="UHP36" s="243"/>
      <c r="UHQ36" s="243"/>
      <c r="UHR36" s="243"/>
      <c r="UHS36" s="243"/>
      <c r="UHT36" s="243"/>
      <c r="UHU36" s="243"/>
      <c r="UHV36" s="243"/>
      <c r="UHW36" s="243"/>
      <c r="UHX36" s="243"/>
      <c r="UHY36" s="243"/>
      <c r="UHZ36" s="243"/>
      <c r="UIA36" s="243"/>
      <c r="UIB36" s="243"/>
      <c r="UIC36" s="243"/>
      <c r="UID36" s="243"/>
      <c r="UIE36" s="243"/>
      <c r="UIF36" s="243"/>
      <c r="UIG36" s="243"/>
      <c r="UIH36" s="243"/>
      <c r="UII36" s="243"/>
      <c r="UIJ36" s="243"/>
      <c r="UIK36" s="243"/>
      <c r="UIL36" s="243"/>
      <c r="UIM36" s="243"/>
      <c r="UIN36" s="243"/>
      <c r="UIO36" s="243"/>
      <c r="UIP36" s="243"/>
      <c r="UIQ36" s="243"/>
      <c r="UIR36" s="243"/>
      <c r="UIS36" s="243"/>
      <c r="UIT36" s="243"/>
      <c r="UIU36" s="243"/>
      <c r="UIV36" s="243"/>
      <c r="UIW36" s="243"/>
      <c r="UIX36" s="243"/>
      <c r="UIY36" s="243"/>
      <c r="UIZ36" s="243"/>
      <c r="UJA36" s="243"/>
      <c r="UJB36" s="243"/>
      <c r="UJC36" s="243"/>
      <c r="UJD36" s="243"/>
      <c r="UJE36" s="243"/>
      <c r="UJF36" s="243"/>
      <c r="UJG36" s="243"/>
      <c r="UJH36" s="243"/>
      <c r="UJI36" s="243"/>
      <c r="UJJ36" s="243"/>
      <c r="UJK36" s="243"/>
      <c r="UJL36" s="243"/>
      <c r="UJM36" s="243"/>
      <c r="UJN36" s="243"/>
      <c r="UJO36" s="243"/>
      <c r="UJP36" s="243"/>
      <c r="UJQ36" s="243"/>
      <c r="UJR36" s="243"/>
      <c r="UJS36" s="243"/>
      <c r="UJT36" s="243"/>
      <c r="UJU36" s="243"/>
      <c r="UJV36" s="243"/>
      <c r="UJW36" s="243"/>
      <c r="UJX36" s="243"/>
      <c r="UJY36" s="243"/>
      <c r="UJZ36" s="243"/>
      <c r="UKA36" s="243"/>
      <c r="UKB36" s="243"/>
      <c r="UKC36" s="243"/>
      <c r="UKD36" s="243"/>
      <c r="UKE36" s="243"/>
      <c r="UKF36" s="243"/>
      <c r="UKG36" s="243"/>
      <c r="UKH36" s="243"/>
      <c r="UKI36" s="243"/>
      <c r="UKJ36" s="243"/>
      <c r="UKK36" s="243"/>
      <c r="UKL36" s="243"/>
      <c r="UKM36" s="243"/>
      <c r="UKN36" s="243"/>
      <c r="UKO36" s="243"/>
      <c r="UKP36" s="243"/>
      <c r="UKQ36" s="243"/>
      <c r="UKR36" s="243"/>
      <c r="UKS36" s="243"/>
      <c r="UKT36" s="243"/>
      <c r="UKU36" s="243"/>
      <c r="UKV36" s="243"/>
      <c r="UKW36" s="243"/>
      <c r="UKX36" s="243"/>
      <c r="UKY36" s="243"/>
      <c r="UKZ36" s="243"/>
      <c r="ULA36" s="243"/>
      <c r="ULB36" s="243"/>
      <c r="ULC36" s="243"/>
      <c r="ULD36" s="243"/>
      <c r="ULE36" s="243"/>
      <c r="ULF36" s="243"/>
      <c r="ULG36" s="243"/>
      <c r="ULH36" s="243"/>
      <c r="ULI36" s="243"/>
      <c r="ULJ36" s="243"/>
      <c r="ULK36" s="243"/>
      <c r="ULL36" s="243"/>
      <c r="ULM36" s="243"/>
      <c r="ULN36" s="243"/>
      <c r="ULO36" s="243"/>
      <c r="ULP36" s="243"/>
      <c r="ULQ36" s="243"/>
      <c r="ULR36" s="243"/>
      <c r="ULS36" s="243"/>
      <c r="ULT36" s="243"/>
      <c r="ULU36" s="243"/>
      <c r="ULV36" s="243"/>
      <c r="ULW36" s="243"/>
      <c r="ULX36" s="243"/>
      <c r="ULY36" s="243"/>
      <c r="ULZ36" s="243"/>
      <c r="UMA36" s="243"/>
      <c r="UMB36" s="243"/>
      <c r="UMC36" s="243"/>
      <c r="UMD36" s="243"/>
      <c r="UME36" s="243"/>
      <c r="UMF36" s="243"/>
      <c r="UMG36" s="243"/>
      <c r="UMH36" s="243"/>
      <c r="UMI36" s="243"/>
      <c r="UMJ36" s="243"/>
      <c r="UMK36" s="243"/>
      <c r="UML36" s="243"/>
      <c r="UMM36" s="243"/>
      <c r="UMN36" s="243"/>
      <c r="UMO36" s="243"/>
      <c r="UMP36" s="243"/>
      <c r="UMQ36" s="243"/>
      <c r="UMR36" s="243"/>
      <c r="UMS36" s="243"/>
      <c r="UMT36" s="243"/>
      <c r="UMU36" s="243"/>
      <c r="UMV36" s="243"/>
      <c r="UMW36" s="243"/>
      <c r="UMX36" s="243"/>
      <c r="UMY36" s="243"/>
      <c r="UMZ36" s="243"/>
      <c r="UNA36" s="243"/>
      <c r="UNB36" s="243"/>
      <c r="UNC36" s="243"/>
      <c r="UND36" s="243"/>
      <c r="UNE36" s="243"/>
      <c r="UNF36" s="243"/>
      <c r="UNG36" s="243"/>
      <c r="UNH36" s="243"/>
      <c r="UNI36" s="243"/>
      <c r="UNJ36" s="243"/>
      <c r="UNK36" s="243"/>
      <c r="UNL36" s="243"/>
      <c r="UNM36" s="243"/>
      <c r="UNN36" s="243"/>
      <c r="UNO36" s="243"/>
      <c r="UNP36" s="243"/>
      <c r="UNQ36" s="243"/>
      <c r="UNR36" s="243"/>
      <c r="UNS36" s="243"/>
      <c r="UNT36" s="243"/>
      <c r="UNU36" s="243"/>
      <c r="UNV36" s="243"/>
      <c r="UNW36" s="243"/>
      <c r="UNX36" s="243"/>
      <c r="UNY36" s="243"/>
      <c r="UNZ36" s="243"/>
      <c r="UOA36" s="243"/>
      <c r="UOB36" s="243"/>
      <c r="UOC36" s="243"/>
      <c r="UOD36" s="243"/>
      <c r="UOE36" s="243"/>
      <c r="UOF36" s="243"/>
      <c r="UOG36" s="243"/>
      <c r="UOH36" s="243"/>
      <c r="UOI36" s="243"/>
      <c r="UOJ36" s="243"/>
      <c r="UOK36" s="243"/>
      <c r="UOL36" s="243"/>
      <c r="UOM36" s="243"/>
      <c r="UON36" s="243"/>
      <c r="UOO36" s="243"/>
      <c r="UOP36" s="243"/>
      <c r="UOQ36" s="243"/>
      <c r="UOR36" s="243"/>
      <c r="UOS36" s="243"/>
      <c r="UOT36" s="243"/>
      <c r="UOU36" s="243"/>
      <c r="UOV36" s="243"/>
      <c r="UOW36" s="243"/>
      <c r="UOX36" s="243"/>
      <c r="UOY36" s="243"/>
      <c r="UOZ36" s="243"/>
      <c r="UPA36" s="243"/>
      <c r="UPB36" s="243"/>
      <c r="UPC36" s="243"/>
      <c r="UPD36" s="243"/>
      <c r="UPE36" s="243"/>
      <c r="UPF36" s="243"/>
      <c r="UPG36" s="243"/>
      <c r="UPH36" s="243"/>
      <c r="UPI36" s="243"/>
      <c r="UPJ36" s="243"/>
      <c r="UPK36" s="243"/>
      <c r="UPL36" s="243"/>
      <c r="UPM36" s="243"/>
      <c r="UPN36" s="243"/>
      <c r="UPO36" s="243"/>
      <c r="UPP36" s="243"/>
      <c r="UPQ36" s="243"/>
      <c r="UPR36" s="243"/>
      <c r="UPS36" s="243"/>
      <c r="UPT36" s="243"/>
      <c r="UPU36" s="243"/>
      <c r="UPV36" s="243"/>
      <c r="UPW36" s="243"/>
      <c r="UPX36" s="243"/>
      <c r="UPY36" s="243"/>
      <c r="UPZ36" s="243"/>
      <c r="UQA36" s="243"/>
      <c r="UQB36" s="243"/>
      <c r="UQC36" s="243"/>
      <c r="UQD36" s="243"/>
      <c r="UQE36" s="243"/>
      <c r="UQF36" s="243"/>
      <c r="UQG36" s="243"/>
      <c r="UQH36" s="243"/>
      <c r="UQI36" s="243"/>
      <c r="UQJ36" s="243"/>
      <c r="UQK36" s="243"/>
      <c r="UQL36" s="243"/>
      <c r="UQM36" s="243"/>
      <c r="UQN36" s="243"/>
      <c r="UQO36" s="243"/>
      <c r="UQP36" s="243"/>
      <c r="UQQ36" s="243"/>
      <c r="UQR36" s="243"/>
      <c r="UQS36" s="243"/>
      <c r="UQT36" s="243"/>
      <c r="UQU36" s="243"/>
      <c r="UQV36" s="243"/>
      <c r="UQW36" s="243"/>
      <c r="UQX36" s="243"/>
      <c r="UQY36" s="243"/>
      <c r="UQZ36" s="243"/>
      <c r="URA36" s="243"/>
      <c r="URB36" s="243"/>
      <c r="URC36" s="243"/>
      <c r="URD36" s="243"/>
      <c r="URE36" s="243"/>
      <c r="URF36" s="243"/>
      <c r="URG36" s="243"/>
      <c r="URH36" s="243"/>
      <c r="URI36" s="243"/>
      <c r="URJ36" s="243"/>
      <c r="URK36" s="243"/>
      <c r="URL36" s="243"/>
      <c r="URM36" s="243"/>
      <c r="URN36" s="243"/>
      <c r="URO36" s="243"/>
      <c r="URP36" s="243"/>
      <c r="URQ36" s="243"/>
      <c r="URR36" s="243"/>
      <c r="URS36" s="243"/>
      <c r="URT36" s="243"/>
      <c r="URU36" s="243"/>
      <c r="URV36" s="243"/>
      <c r="URW36" s="243"/>
      <c r="URX36" s="243"/>
      <c r="URY36" s="243"/>
      <c r="URZ36" s="243"/>
      <c r="USA36" s="243"/>
      <c r="USB36" s="243"/>
      <c r="USC36" s="243"/>
      <c r="USD36" s="243"/>
      <c r="USE36" s="243"/>
      <c r="USF36" s="243"/>
      <c r="USG36" s="243"/>
      <c r="USH36" s="243"/>
      <c r="USI36" s="243"/>
      <c r="USJ36" s="243"/>
      <c r="USK36" s="243"/>
      <c r="USL36" s="243"/>
      <c r="USM36" s="243"/>
      <c r="USN36" s="243"/>
      <c r="USO36" s="243"/>
      <c r="USP36" s="243"/>
      <c r="USQ36" s="243"/>
      <c r="USR36" s="243"/>
      <c r="USS36" s="243"/>
      <c r="UST36" s="243"/>
      <c r="USU36" s="243"/>
      <c r="USV36" s="243"/>
      <c r="USW36" s="243"/>
      <c r="USX36" s="243"/>
      <c r="USY36" s="243"/>
      <c r="USZ36" s="243"/>
      <c r="UTA36" s="243"/>
      <c r="UTB36" s="243"/>
      <c r="UTC36" s="243"/>
      <c r="UTD36" s="243"/>
      <c r="UTE36" s="243"/>
      <c r="UTF36" s="243"/>
      <c r="UTG36" s="243"/>
      <c r="UTH36" s="243"/>
      <c r="UTI36" s="243"/>
      <c r="UTJ36" s="243"/>
      <c r="UTK36" s="243"/>
      <c r="UTL36" s="243"/>
      <c r="UTM36" s="243"/>
      <c r="UTN36" s="243"/>
      <c r="UTO36" s="243"/>
      <c r="UTP36" s="243"/>
      <c r="UTQ36" s="243"/>
      <c r="UTR36" s="243"/>
      <c r="UTS36" s="243"/>
      <c r="UTT36" s="243"/>
      <c r="UTU36" s="243"/>
      <c r="UTV36" s="243"/>
      <c r="UTW36" s="243"/>
      <c r="UTX36" s="243"/>
      <c r="UTY36" s="243"/>
      <c r="UTZ36" s="243"/>
      <c r="UUA36" s="243"/>
      <c r="UUB36" s="243"/>
      <c r="UUC36" s="243"/>
      <c r="UUD36" s="243"/>
      <c r="UUE36" s="243"/>
      <c r="UUF36" s="243"/>
      <c r="UUG36" s="243"/>
      <c r="UUH36" s="243"/>
      <c r="UUI36" s="243"/>
      <c r="UUJ36" s="243"/>
      <c r="UUK36" s="243"/>
      <c r="UUL36" s="243"/>
      <c r="UUM36" s="243"/>
      <c r="UUN36" s="243"/>
      <c r="UUO36" s="243"/>
      <c r="UUP36" s="243"/>
      <c r="UUQ36" s="243"/>
      <c r="UUR36" s="243"/>
      <c r="UUS36" s="243"/>
      <c r="UUT36" s="243"/>
      <c r="UUU36" s="243"/>
      <c r="UUV36" s="243"/>
      <c r="UUW36" s="243"/>
      <c r="UUX36" s="243"/>
      <c r="UUY36" s="243"/>
      <c r="UUZ36" s="243"/>
      <c r="UVA36" s="243"/>
      <c r="UVB36" s="243"/>
      <c r="UVC36" s="243"/>
      <c r="UVD36" s="243"/>
      <c r="UVE36" s="243"/>
      <c r="UVF36" s="243"/>
      <c r="UVG36" s="243"/>
      <c r="UVH36" s="243"/>
      <c r="UVI36" s="243"/>
      <c r="UVJ36" s="243"/>
      <c r="UVK36" s="243"/>
      <c r="UVL36" s="243"/>
      <c r="UVM36" s="243"/>
      <c r="UVN36" s="243"/>
      <c r="UVO36" s="243"/>
      <c r="UVP36" s="243"/>
      <c r="UVQ36" s="243"/>
      <c r="UVR36" s="243"/>
      <c r="UVS36" s="243"/>
      <c r="UVT36" s="243"/>
      <c r="UVU36" s="243"/>
      <c r="UVV36" s="243"/>
      <c r="UVW36" s="243"/>
      <c r="UVX36" s="243"/>
      <c r="UVY36" s="243"/>
      <c r="UVZ36" s="243"/>
      <c r="UWA36" s="243"/>
      <c r="UWB36" s="243"/>
      <c r="UWC36" s="243"/>
      <c r="UWD36" s="243"/>
      <c r="UWE36" s="243"/>
      <c r="UWF36" s="243"/>
      <c r="UWG36" s="243"/>
      <c r="UWH36" s="243"/>
      <c r="UWI36" s="243"/>
      <c r="UWJ36" s="243"/>
      <c r="UWK36" s="243"/>
      <c r="UWL36" s="243"/>
      <c r="UWM36" s="243"/>
      <c r="UWN36" s="243"/>
      <c r="UWO36" s="243"/>
      <c r="UWP36" s="243"/>
      <c r="UWQ36" s="243"/>
      <c r="UWR36" s="243"/>
      <c r="UWS36" s="243"/>
      <c r="UWT36" s="243"/>
      <c r="UWU36" s="243"/>
      <c r="UWV36" s="243"/>
      <c r="UWW36" s="243"/>
      <c r="UWX36" s="243"/>
      <c r="UWY36" s="243"/>
      <c r="UWZ36" s="243"/>
      <c r="UXA36" s="243"/>
      <c r="UXB36" s="243"/>
      <c r="UXC36" s="243"/>
      <c r="UXD36" s="243"/>
      <c r="UXE36" s="243"/>
      <c r="UXF36" s="243"/>
      <c r="UXG36" s="243"/>
      <c r="UXH36" s="243"/>
      <c r="UXI36" s="243"/>
      <c r="UXJ36" s="243"/>
      <c r="UXK36" s="243"/>
      <c r="UXL36" s="243"/>
      <c r="UXM36" s="243"/>
      <c r="UXN36" s="243"/>
      <c r="UXO36" s="243"/>
      <c r="UXP36" s="243"/>
      <c r="UXQ36" s="243"/>
      <c r="UXR36" s="243"/>
      <c r="UXS36" s="243"/>
      <c r="UXT36" s="243"/>
      <c r="UXU36" s="243"/>
      <c r="UXV36" s="243"/>
      <c r="UXW36" s="243"/>
      <c r="UXX36" s="243"/>
      <c r="UXY36" s="243"/>
      <c r="UXZ36" s="243"/>
      <c r="UYA36" s="243"/>
      <c r="UYB36" s="243"/>
      <c r="UYC36" s="243"/>
      <c r="UYD36" s="243"/>
      <c r="UYE36" s="243"/>
      <c r="UYF36" s="243"/>
      <c r="UYG36" s="243"/>
      <c r="UYH36" s="243"/>
      <c r="UYI36" s="243"/>
      <c r="UYJ36" s="243"/>
      <c r="UYK36" s="243"/>
      <c r="UYL36" s="243"/>
      <c r="UYM36" s="243"/>
      <c r="UYN36" s="243"/>
      <c r="UYO36" s="243"/>
      <c r="UYP36" s="243"/>
      <c r="UYQ36" s="243"/>
      <c r="UYR36" s="243"/>
      <c r="UYS36" s="243"/>
      <c r="UYT36" s="243"/>
      <c r="UYU36" s="243"/>
      <c r="UYV36" s="243"/>
      <c r="UYW36" s="243"/>
      <c r="UYX36" s="243"/>
      <c r="UYY36" s="243"/>
      <c r="UYZ36" s="243"/>
      <c r="UZA36" s="243"/>
      <c r="UZB36" s="243"/>
      <c r="UZC36" s="243"/>
      <c r="UZD36" s="243"/>
      <c r="UZE36" s="243"/>
      <c r="UZF36" s="243"/>
      <c r="UZG36" s="243"/>
      <c r="UZH36" s="243"/>
      <c r="UZI36" s="243"/>
      <c r="UZJ36" s="243"/>
      <c r="UZK36" s="243"/>
      <c r="UZL36" s="243"/>
      <c r="UZM36" s="243"/>
      <c r="UZN36" s="243"/>
      <c r="UZO36" s="243"/>
      <c r="UZP36" s="243"/>
      <c r="UZQ36" s="243"/>
      <c r="UZR36" s="243"/>
      <c r="UZS36" s="243"/>
      <c r="UZT36" s="243"/>
      <c r="UZU36" s="243"/>
      <c r="UZV36" s="243"/>
      <c r="UZW36" s="243"/>
      <c r="UZX36" s="243"/>
      <c r="UZY36" s="243"/>
      <c r="UZZ36" s="243"/>
      <c r="VAA36" s="243"/>
      <c r="VAB36" s="243"/>
      <c r="VAC36" s="243"/>
      <c r="VAD36" s="243"/>
      <c r="VAE36" s="243"/>
      <c r="VAF36" s="243"/>
      <c r="VAG36" s="243"/>
      <c r="VAH36" s="243"/>
      <c r="VAI36" s="243"/>
      <c r="VAJ36" s="243"/>
      <c r="VAK36" s="243"/>
      <c r="VAL36" s="243"/>
      <c r="VAM36" s="243"/>
      <c r="VAN36" s="243"/>
      <c r="VAO36" s="243"/>
      <c r="VAP36" s="243"/>
      <c r="VAQ36" s="243"/>
      <c r="VAR36" s="243"/>
      <c r="VAS36" s="243"/>
      <c r="VAT36" s="243"/>
      <c r="VAU36" s="243"/>
      <c r="VAV36" s="243"/>
      <c r="VAW36" s="243"/>
      <c r="VAX36" s="243"/>
      <c r="VAY36" s="243"/>
      <c r="VAZ36" s="243"/>
      <c r="VBA36" s="243"/>
      <c r="VBB36" s="243"/>
      <c r="VBC36" s="243"/>
      <c r="VBD36" s="243"/>
      <c r="VBE36" s="243"/>
      <c r="VBF36" s="243"/>
      <c r="VBG36" s="243"/>
      <c r="VBH36" s="243"/>
      <c r="VBI36" s="243"/>
      <c r="VBJ36" s="243"/>
      <c r="VBK36" s="243"/>
      <c r="VBL36" s="243"/>
      <c r="VBM36" s="243"/>
      <c r="VBN36" s="243"/>
      <c r="VBO36" s="243"/>
      <c r="VBP36" s="243"/>
      <c r="VBQ36" s="243"/>
      <c r="VBR36" s="243"/>
      <c r="VBS36" s="243"/>
      <c r="VBT36" s="243"/>
      <c r="VBU36" s="243"/>
      <c r="VBV36" s="243"/>
      <c r="VBW36" s="243"/>
      <c r="VBX36" s="243"/>
      <c r="VBY36" s="243"/>
      <c r="VBZ36" s="243"/>
      <c r="VCA36" s="243"/>
      <c r="VCB36" s="243"/>
      <c r="VCC36" s="243"/>
      <c r="VCD36" s="243"/>
      <c r="VCE36" s="243"/>
      <c r="VCF36" s="243"/>
      <c r="VCG36" s="243"/>
      <c r="VCH36" s="243"/>
      <c r="VCI36" s="243"/>
      <c r="VCJ36" s="243"/>
      <c r="VCK36" s="243"/>
      <c r="VCL36" s="243"/>
      <c r="VCM36" s="243"/>
      <c r="VCN36" s="243"/>
      <c r="VCO36" s="243"/>
      <c r="VCP36" s="243"/>
      <c r="VCQ36" s="243"/>
      <c r="VCR36" s="243"/>
      <c r="VCS36" s="243"/>
      <c r="VCT36" s="243"/>
      <c r="VCU36" s="243"/>
      <c r="VCV36" s="243"/>
      <c r="VCW36" s="243"/>
      <c r="VCX36" s="243"/>
      <c r="VCY36" s="243"/>
      <c r="VCZ36" s="243"/>
      <c r="VDA36" s="243"/>
      <c r="VDB36" s="243"/>
      <c r="VDC36" s="243"/>
      <c r="VDD36" s="243"/>
      <c r="VDE36" s="243"/>
      <c r="VDF36" s="243"/>
      <c r="VDG36" s="243"/>
      <c r="VDH36" s="243"/>
      <c r="VDI36" s="243"/>
      <c r="VDJ36" s="243"/>
      <c r="VDK36" s="243"/>
      <c r="VDL36" s="243"/>
      <c r="VDM36" s="243"/>
      <c r="VDN36" s="243"/>
      <c r="VDO36" s="243"/>
      <c r="VDP36" s="243"/>
      <c r="VDQ36" s="243"/>
      <c r="VDR36" s="243"/>
      <c r="VDS36" s="243"/>
      <c r="VDT36" s="243"/>
      <c r="VDU36" s="243"/>
      <c r="VDV36" s="243"/>
      <c r="VDW36" s="243"/>
      <c r="VDX36" s="243"/>
      <c r="VDY36" s="243"/>
      <c r="VDZ36" s="243"/>
      <c r="VEA36" s="243"/>
      <c r="VEB36" s="243"/>
      <c r="VEC36" s="243"/>
      <c r="VED36" s="243"/>
      <c r="VEE36" s="243"/>
      <c r="VEF36" s="243"/>
      <c r="VEG36" s="243"/>
      <c r="VEH36" s="243"/>
      <c r="VEI36" s="243"/>
      <c r="VEJ36" s="243"/>
      <c r="VEK36" s="243"/>
      <c r="VEL36" s="243"/>
      <c r="VEM36" s="243"/>
      <c r="VEN36" s="243"/>
      <c r="VEO36" s="243"/>
      <c r="VEP36" s="243"/>
      <c r="VEQ36" s="243"/>
      <c r="VER36" s="243"/>
      <c r="VES36" s="243"/>
      <c r="VET36" s="243"/>
      <c r="VEU36" s="243"/>
      <c r="VEV36" s="243"/>
      <c r="VEW36" s="243"/>
      <c r="VEX36" s="243"/>
      <c r="VEY36" s="243"/>
      <c r="VEZ36" s="243"/>
      <c r="VFA36" s="243"/>
      <c r="VFB36" s="243"/>
      <c r="VFC36" s="243"/>
      <c r="VFD36" s="243"/>
      <c r="VFE36" s="243"/>
      <c r="VFF36" s="243"/>
      <c r="VFG36" s="243"/>
      <c r="VFH36" s="243"/>
      <c r="VFI36" s="243"/>
      <c r="VFJ36" s="243"/>
      <c r="VFK36" s="243"/>
      <c r="VFL36" s="243"/>
      <c r="VFM36" s="243"/>
      <c r="VFN36" s="243"/>
      <c r="VFO36" s="243"/>
      <c r="VFP36" s="243"/>
      <c r="VFQ36" s="243"/>
      <c r="VFR36" s="243"/>
      <c r="VFS36" s="243"/>
      <c r="VFT36" s="243"/>
      <c r="VFU36" s="243"/>
      <c r="VFV36" s="243"/>
      <c r="VFW36" s="243"/>
      <c r="VFX36" s="243"/>
      <c r="VFY36" s="243"/>
      <c r="VFZ36" s="243"/>
      <c r="VGA36" s="243"/>
      <c r="VGB36" s="243"/>
      <c r="VGC36" s="243"/>
      <c r="VGD36" s="243"/>
      <c r="VGE36" s="243"/>
      <c r="VGF36" s="243"/>
      <c r="VGG36" s="243"/>
      <c r="VGH36" s="243"/>
      <c r="VGI36" s="243"/>
      <c r="VGJ36" s="243"/>
      <c r="VGK36" s="243"/>
      <c r="VGL36" s="243"/>
      <c r="VGM36" s="243"/>
      <c r="VGN36" s="243"/>
      <c r="VGO36" s="243"/>
      <c r="VGP36" s="243"/>
      <c r="VGQ36" s="243"/>
      <c r="VGR36" s="243"/>
      <c r="VGS36" s="243"/>
      <c r="VGT36" s="243"/>
      <c r="VGU36" s="243"/>
      <c r="VGV36" s="243"/>
      <c r="VGW36" s="243"/>
      <c r="VGX36" s="243"/>
      <c r="VGY36" s="243"/>
      <c r="VGZ36" s="243"/>
      <c r="VHA36" s="243"/>
      <c r="VHB36" s="243"/>
      <c r="VHC36" s="243"/>
      <c r="VHD36" s="243"/>
      <c r="VHE36" s="243"/>
      <c r="VHF36" s="243"/>
      <c r="VHG36" s="243"/>
      <c r="VHH36" s="243"/>
      <c r="VHI36" s="243"/>
      <c r="VHJ36" s="243"/>
      <c r="VHK36" s="243"/>
      <c r="VHL36" s="243"/>
      <c r="VHM36" s="243"/>
      <c r="VHN36" s="243"/>
      <c r="VHO36" s="243"/>
      <c r="VHP36" s="243"/>
      <c r="VHQ36" s="243"/>
      <c r="VHR36" s="243"/>
      <c r="VHS36" s="243"/>
      <c r="VHT36" s="243"/>
      <c r="VHU36" s="243"/>
      <c r="VHV36" s="243"/>
      <c r="VHW36" s="243"/>
      <c r="VHX36" s="243"/>
      <c r="VHY36" s="243"/>
      <c r="VHZ36" s="243"/>
      <c r="VIA36" s="243"/>
      <c r="VIB36" s="243"/>
      <c r="VIC36" s="243"/>
      <c r="VID36" s="243"/>
      <c r="VIE36" s="243"/>
      <c r="VIF36" s="243"/>
      <c r="VIG36" s="243"/>
      <c r="VIH36" s="243"/>
      <c r="VII36" s="243"/>
      <c r="VIJ36" s="243"/>
      <c r="VIK36" s="243"/>
      <c r="VIL36" s="243"/>
      <c r="VIM36" s="243"/>
      <c r="VIN36" s="243"/>
      <c r="VIO36" s="243"/>
      <c r="VIP36" s="243"/>
      <c r="VIQ36" s="243"/>
      <c r="VIR36" s="243"/>
      <c r="VIS36" s="243"/>
      <c r="VIT36" s="243"/>
      <c r="VIU36" s="243"/>
      <c r="VIV36" s="243"/>
      <c r="VIW36" s="243"/>
      <c r="VIX36" s="243"/>
      <c r="VIY36" s="243"/>
      <c r="VIZ36" s="243"/>
      <c r="VJA36" s="243"/>
      <c r="VJB36" s="243"/>
      <c r="VJC36" s="243"/>
      <c r="VJD36" s="243"/>
      <c r="VJE36" s="243"/>
      <c r="VJF36" s="243"/>
      <c r="VJG36" s="243"/>
      <c r="VJH36" s="243"/>
      <c r="VJI36" s="243"/>
      <c r="VJJ36" s="243"/>
      <c r="VJK36" s="243"/>
      <c r="VJL36" s="243"/>
      <c r="VJM36" s="243"/>
      <c r="VJN36" s="243"/>
      <c r="VJO36" s="243"/>
      <c r="VJP36" s="243"/>
      <c r="VJQ36" s="243"/>
      <c r="VJR36" s="243"/>
      <c r="VJS36" s="243"/>
      <c r="VJT36" s="243"/>
      <c r="VJU36" s="243"/>
      <c r="VJV36" s="243"/>
      <c r="VJW36" s="243"/>
      <c r="VJX36" s="243"/>
      <c r="VJY36" s="243"/>
      <c r="VJZ36" s="243"/>
      <c r="VKA36" s="243"/>
      <c r="VKB36" s="243"/>
      <c r="VKC36" s="243"/>
      <c r="VKD36" s="243"/>
      <c r="VKE36" s="243"/>
      <c r="VKF36" s="243"/>
      <c r="VKG36" s="243"/>
      <c r="VKH36" s="243"/>
      <c r="VKI36" s="243"/>
      <c r="VKJ36" s="243"/>
      <c r="VKK36" s="243"/>
      <c r="VKL36" s="243"/>
      <c r="VKM36" s="243"/>
      <c r="VKN36" s="243"/>
      <c r="VKO36" s="243"/>
      <c r="VKP36" s="243"/>
      <c r="VKQ36" s="243"/>
      <c r="VKR36" s="243"/>
      <c r="VKS36" s="243"/>
      <c r="VKT36" s="243"/>
      <c r="VKU36" s="243"/>
      <c r="VKV36" s="243"/>
      <c r="VKW36" s="243"/>
      <c r="VKX36" s="243"/>
      <c r="VKY36" s="243"/>
      <c r="VKZ36" s="243"/>
      <c r="VLA36" s="243"/>
      <c r="VLB36" s="243"/>
      <c r="VLC36" s="243"/>
      <c r="VLD36" s="243"/>
      <c r="VLE36" s="243"/>
      <c r="VLF36" s="243"/>
      <c r="VLG36" s="243"/>
      <c r="VLH36" s="243"/>
      <c r="VLI36" s="243"/>
      <c r="VLJ36" s="243"/>
      <c r="VLK36" s="243"/>
      <c r="VLL36" s="243"/>
      <c r="VLM36" s="243"/>
      <c r="VLN36" s="243"/>
      <c r="VLO36" s="243"/>
      <c r="VLP36" s="243"/>
      <c r="VLQ36" s="243"/>
      <c r="VLR36" s="243"/>
      <c r="VLS36" s="243"/>
      <c r="VLT36" s="243"/>
      <c r="VLU36" s="243"/>
      <c r="VLV36" s="243"/>
      <c r="VLW36" s="243"/>
      <c r="VLX36" s="243"/>
      <c r="VLY36" s="243"/>
      <c r="VLZ36" s="243"/>
      <c r="VMA36" s="243"/>
      <c r="VMB36" s="243"/>
      <c r="VMC36" s="243"/>
      <c r="VMD36" s="243"/>
      <c r="VME36" s="243"/>
      <c r="VMF36" s="243"/>
      <c r="VMG36" s="243"/>
      <c r="VMH36" s="243"/>
      <c r="VMI36" s="243"/>
      <c r="VMJ36" s="243"/>
      <c r="VMK36" s="243"/>
      <c r="VML36" s="243"/>
      <c r="VMM36" s="243"/>
      <c r="VMN36" s="243"/>
      <c r="VMO36" s="243"/>
      <c r="VMP36" s="243"/>
      <c r="VMQ36" s="243"/>
      <c r="VMR36" s="243"/>
      <c r="VMS36" s="243"/>
      <c r="VMT36" s="243"/>
      <c r="VMU36" s="243"/>
      <c r="VMV36" s="243"/>
      <c r="VMW36" s="243"/>
      <c r="VMX36" s="243"/>
      <c r="VMY36" s="243"/>
      <c r="VMZ36" s="243"/>
      <c r="VNA36" s="243"/>
      <c r="VNB36" s="243"/>
      <c r="VNC36" s="243"/>
      <c r="VND36" s="243"/>
      <c r="VNE36" s="243"/>
      <c r="VNF36" s="243"/>
      <c r="VNG36" s="243"/>
      <c r="VNH36" s="243"/>
      <c r="VNI36" s="243"/>
      <c r="VNJ36" s="243"/>
      <c r="VNK36" s="243"/>
      <c r="VNL36" s="243"/>
      <c r="VNM36" s="243"/>
      <c r="VNN36" s="243"/>
      <c r="VNO36" s="243"/>
      <c r="VNP36" s="243"/>
      <c r="VNQ36" s="243"/>
      <c r="VNR36" s="243"/>
      <c r="VNS36" s="243"/>
      <c r="VNT36" s="243"/>
      <c r="VNU36" s="243"/>
      <c r="VNV36" s="243"/>
      <c r="VNW36" s="243"/>
      <c r="VNX36" s="243"/>
      <c r="VNY36" s="243"/>
      <c r="VNZ36" s="243"/>
      <c r="VOA36" s="243"/>
      <c r="VOB36" s="243"/>
      <c r="VOC36" s="243"/>
      <c r="VOD36" s="243"/>
      <c r="VOE36" s="243"/>
      <c r="VOF36" s="243"/>
      <c r="VOG36" s="243"/>
      <c r="VOH36" s="243"/>
      <c r="VOI36" s="243"/>
      <c r="VOJ36" s="243"/>
      <c r="VOK36" s="243"/>
      <c r="VOL36" s="243"/>
      <c r="VOM36" s="243"/>
      <c r="VON36" s="243"/>
      <c r="VOO36" s="243"/>
      <c r="VOP36" s="243"/>
      <c r="VOQ36" s="243"/>
      <c r="VOR36" s="243"/>
      <c r="VOS36" s="243"/>
      <c r="VOT36" s="243"/>
      <c r="VOU36" s="243"/>
      <c r="VOV36" s="243"/>
      <c r="VOW36" s="243"/>
      <c r="VOX36" s="243"/>
      <c r="VOY36" s="243"/>
      <c r="VOZ36" s="243"/>
      <c r="VPA36" s="243"/>
      <c r="VPB36" s="243"/>
      <c r="VPC36" s="243"/>
      <c r="VPD36" s="243"/>
      <c r="VPE36" s="243"/>
      <c r="VPF36" s="243"/>
      <c r="VPG36" s="243"/>
      <c r="VPH36" s="243"/>
      <c r="VPI36" s="243"/>
      <c r="VPJ36" s="243"/>
      <c r="VPK36" s="243"/>
      <c r="VPL36" s="243"/>
      <c r="VPM36" s="243"/>
      <c r="VPN36" s="243"/>
      <c r="VPO36" s="243"/>
      <c r="VPP36" s="243"/>
      <c r="VPQ36" s="243"/>
      <c r="VPR36" s="243"/>
      <c r="VPS36" s="243"/>
      <c r="VPT36" s="243"/>
      <c r="VPU36" s="243"/>
      <c r="VPV36" s="243"/>
      <c r="VPW36" s="243"/>
      <c r="VPX36" s="243"/>
      <c r="VPY36" s="243"/>
      <c r="VPZ36" s="243"/>
      <c r="VQA36" s="243"/>
      <c r="VQB36" s="243"/>
      <c r="VQC36" s="243"/>
      <c r="VQD36" s="243"/>
      <c r="VQE36" s="243"/>
      <c r="VQF36" s="243"/>
      <c r="VQG36" s="243"/>
      <c r="VQH36" s="243"/>
      <c r="VQI36" s="243"/>
      <c r="VQJ36" s="243"/>
      <c r="VQK36" s="243"/>
      <c r="VQL36" s="243"/>
      <c r="VQM36" s="243"/>
      <c r="VQN36" s="243"/>
      <c r="VQO36" s="243"/>
      <c r="VQP36" s="243"/>
      <c r="VQQ36" s="243"/>
      <c r="VQR36" s="243"/>
      <c r="VQS36" s="243"/>
      <c r="VQT36" s="243"/>
      <c r="VQU36" s="243"/>
      <c r="VQV36" s="243"/>
      <c r="VQW36" s="243"/>
      <c r="VQX36" s="243"/>
      <c r="VQY36" s="243"/>
      <c r="VQZ36" s="243"/>
      <c r="VRA36" s="243"/>
      <c r="VRB36" s="243"/>
      <c r="VRC36" s="243"/>
      <c r="VRD36" s="243"/>
      <c r="VRE36" s="243"/>
      <c r="VRF36" s="243"/>
      <c r="VRG36" s="243"/>
      <c r="VRH36" s="243"/>
      <c r="VRI36" s="243"/>
      <c r="VRJ36" s="243"/>
      <c r="VRK36" s="243"/>
      <c r="VRL36" s="243"/>
      <c r="VRM36" s="243"/>
      <c r="VRN36" s="243"/>
      <c r="VRO36" s="243"/>
      <c r="VRP36" s="243"/>
      <c r="VRQ36" s="243"/>
      <c r="VRR36" s="243"/>
      <c r="VRS36" s="243"/>
      <c r="VRT36" s="243"/>
      <c r="VRU36" s="243"/>
      <c r="VRV36" s="243"/>
      <c r="VRW36" s="243"/>
      <c r="VRX36" s="243"/>
      <c r="VRY36" s="243"/>
      <c r="VRZ36" s="243"/>
      <c r="VSA36" s="243"/>
      <c r="VSB36" s="243"/>
      <c r="VSC36" s="243"/>
      <c r="VSD36" s="243"/>
      <c r="VSE36" s="243"/>
      <c r="VSF36" s="243"/>
      <c r="VSG36" s="243"/>
      <c r="VSH36" s="243"/>
      <c r="VSI36" s="243"/>
      <c r="VSJ36" s="243"/>
      <c r="VSK36" s="243"/>
      <c r="VSL36" s="243"/>
      <c r="VSM36" s="243"/>
      <c r="VSN36" s="243"/>
      <c r="VSO36" s="243"/>
      <c r="VSP36" s="243"/>
      <c r="VSQ36" s="243"/>
      <c r="VSR36" s="243"/>
      <c r="VSS36" s="243"/>
      <c r="VST36" s="243"/>
      <c r="VSU36" s="243"/>
      <c r="VSV36" s="243"/>
      <c r="VSW36" s="243"/>
      <c r="VSX36" s="243"/>
      <c r="VSY36" s="243"/>
      <c r="VSZ36" s="243"/>
      <c r="VTA36" s="243"/>
      <c r="VTB36" s="243"/>
      <c r="VTC36" s="243"/>
      <c r="VTD36" s="243"/>
      <c r="VTE36" s="243"/>
      <c r="VTF36" s="243"/>
      <c r="VTG36" s="243"/>
      <c r="VTH36" s="243"/>
      <c r="VTI36" s="243"/>
      <c r="VTJ36" s="243"/>
      <c r="VTK36" s="243"/>
      <c r="VTL36" s="243"/>
      <c r="VTM36" s="243"/>
      <c r="VTN36" s="243"/>
      <c r="VTO36" s="243"/>
      <c r="VTP36" s="243"/>
      <c r="VTQ36" s="243"/>
      <c r="VTR36" s="243"/>
      <c r="VTS36" s="243"/>
      <c r="VTT36" s="243"/>
      <c r="VTU36" s="243"/>
      <c r="VTV36" s="243"/>
      <c r="VTW36" s="243"/>
      <c r="VTX36" s="243"/>
      <c r="VTY36" s="243"/>
      <c r="VTZ36" s="243"/>
      <c r="VUA36" s="243"/>
      <c r="VUB36" s="243"/>
      <c r="VUC36" s="243"/>
      <c r="VUD36" s="243"/>
      <c r="VUE36" s="243"/>
      <c r="VUF36" s="243"/>
      <c r="VUG36" s="243"/>
      <c r="VUH36" s="243"/>
      <c r="VUI36" s="243"/>
      <c r="VUJ36" s="243"/>
      <c r="VUK36" s="243"/>
      <c r="VUL36" s="243"/>
      <c r="VUM36" s="243"/>
      <c r="VUN36" s="243"/>
      <c r="VUO36" s="243"/>
      <c r="VUP36" s="243"/>
      <c r="VUQ36" s="243"/>
      <c r="VUR36" s="243"/>
      <c r="VUS36" s="243"/>
      <c r="VUT36" s="243"/>
      <c r="VUU36" s="243"/>
      <c r="VUV36" s="243"/>
      <c r="VUW36" s="243"/>
      <c r="VUX36" s="243"/>
      <c r="VUY36" s="243"/>
      <c r="VUZ36" s="243"/>
      <c r="VVA36" s="243"/>
      <c r="VVB36" s="243"/>
      <c r="VVC36" s="243"/>
      <c r="VVD36" s="243"/>
      <c r="VVE36" s="243"/>
      <c r="VVF36" s="243"/>
      <c r="VVG36" s="243"/>
      <c r="VVH36" s="243"/>
      <c r="VVI36" s="243"/>
      <c r="VVJ36" s="243"/>
      <c r="VVK36" s="243"/>
      <c r="VVL36" s="243"/>
      <c r="VVM36" s="243"/>
      <c r="VVN36" s="243"/>
      <c r="VVO36" s="243"/>
      <c r="VVP36" s="243"/>
      <c r="VVQ36" s="243"/>
      <c r="VVR36" s="243"/>
      <c r="VVS36" s="243"/>
      <c r="VVT36" s="243"/>
      <c r="VVU36" s="243"/>
      <c r="VVV36" s="243"/>
      <c r="VVW36" s="243"/>
      <c r="VVX36" s="243"/>
      <c r="VVY36" s="243"/>
      <c r="VVZ36" s="243"/>
      <c r="VWA36" s="243"/>
      <c r="VWB36" s="243"/>
      <c r="VWC36" s="243"/>
      <c r="VWD36" s="243"/>
      <c r="VWE36" s="243"/>
      <c r="VWF36" s="243"/>
      <c r="VWG36" s="243"/>
      <c r="VWH36" s="243"/>
      <c r="VWI36" s="243"/>
      <c r="VWJ36" s="243"/>
      <c r="VWK36" s="243"/>
      <c r="VWL36" s="243"/>
      <c r="VWM36" s="243"/>
      <c r="VWN36" s="243"/>
      <c r="VWO36" s="243"/>
      <c r="VWP36" s="243"/>
      <c r="VWQ36" s="243"/>
      <c r="VWR36" s="243"/>
      <c r="VWS36" s="243"/>
      <c r="VWT36" s="243"/>
      <c r="VWU36" s="243"/>
      <c r="VWV36" s="243"/>
      <c r="VWW36" s="243"/>
      <c r="VWX36" s="243"/>
      <c r="VWY36" s="243"/>
      <c r="VWZ36" s="243"/>
      <c r="VXA36" s="243"/>
      <c r="VXB36" s="243"/>
      <c r="VXC36" s="243"/>
      <c r="VXD36" s="243"/>
      <c r="VXE36" s="243"/>
      <c r="VXF36" s="243"/>
      <c r="VXG36" s="243"/>
      <c r="VXH36" s="243"/>
      <c r="VXI36" s="243"/>
      <c r="VXJ36" s="243"/>
      <c r="VXK36" s="243"/>
      <c r="VXL36" s="243"/>
      <c r="VXM36" s="243"/>
      <c r="VXN36" s="243"/>
      <c r="VXO36" s="243"/>
      <c r="VXP36" s="243"/>
      <c r="VXQ36" s="243"/>
      <c r="VXR36" s="243"/>
      <c r="VXS36" s="243"/>
      <c r="VXT36" s="243"/>
      <c r="VXU36" s="243"/>
      <c r="VXV36" s="243"/>
      <c r="VXW36" s="243"/>
      <c r="VXX36" s="243"/>
      <c r="VXY36" s="243"/>
      <c r="VXZ36" s="243"/>
      <c r="VYA36" s="243"/>
      <c r="VYB36" s="243"/>
      <c r="VYC36" s="243"/>
      <c r="VYD36" s="243"/>
      <c r="VYE36" s="243"/>
      <c r="VYF36" s="243"/>
      <c r="VYG36" s="243"/>
      <c r="VYH36" s="243"/>
      <c r="VYI36" s="243"/>
      <c r="VYJ36" s="243"/>
      <c r="VYK36" s="243"/>
      <c r="VYL36" s="243"/>
      <c r="VYM36" s="243"/>
      <c r="VYN36" s="243"/>
      <c r="VYO36" s="243"/>
      <c r="VYP36" s="243"/>
      <c r="VYQ36" s="243"/>
      <c r="VYR36" s="243"/>
      <c r="VYS36" s="243"/>
      <c r="VYT36" s="243"/>
      <c r="VYU36" s="243"/>
      <c r="VYV36" s="243"/>
      <c r="VYW36" s="243"/>
      <c r="VYX36" s="243"/>
      <c r="VYY36" s="243"/>
      <c r="VYZ36" s="243"/>
      <c r="VZA36" s="243"/>
      <c r="VZB36" s="243"/>
      <c r="VZC36" s="243"/>
      <c r="VZD36" s="243"/>
      <c r="VZE36" s="243"/>
      <c r="VZF36" s="243"/>
      <c r="VZG36" s="243"/>
      <c r="VZH36" s="243"/>
      <c r="VZI36" s="243"/>
      <c r="VZJ36" s="243"/>
      <c r="VZK36" s="243"/>
      <c r="VZL36" s="243"/>
      <c r="VZM36" s="243"/>
      <c r="VZN36" s="243"/>
      <c r="VZO36" s="243"/>
      <c r="VZP36" s="243"/>
      <c r="VZQ36" s="243"/>
      <c r="VZR36" s="243"/>
      <c r="VZS36" s="243"/>
      <c r="VZT36" s="243"/>
      <c r="VZU36" s="243"/>
      <c r="VZV36" s="243"/>
      <c r="VZW36" s="243"/>
      <c r="VZX36" s="243"/>
      <c r="VZY36" s="243"/>
      <c r="VZZ36" s="243"/>
      <c r="WAA36" s="243"/>
      <c r="WAB36" s="243"/>
      <c r="WAC36" s="243"/>
      <c r="WAD36" s="243"/>
      <c r="WAE36" s="243"/>
      <c r="WAF36" s="243"/>
      <c r="WAG36" s="243"/>
      <c r="WAH36" s="243"/>
      <c r="WAI36" s="243"/>
      <c r="WAJ36" s="243"/>
      <c r="WAK36" s="243"/>
      <c r="WAL36" s="243"/>
      <c r="WAM36" s="243"/>
      <c r="WAN36" s="243"/>
      <c r="WAO36" s="243"/>
      <c r="WAP36" s="243"/>
      <c r="WAQ36" s="243"/>
      <c r="WAR36" s="243"/>
      <c r="WAS36" s="243"/>
      <c r="WAT36" s="243"/>
      <c r="WAU36" s="243"/>
      <c r="WAV36" s="243"/>
      <c r="WAW36" s="243"/>
      <c r="WAX36" s="243"/>
      <c r="WAY36" s="243"/>
      <c r="WAZ36" s="243"/>
      <c r="WBA36" s="243"/>
      <c r="WBB36" s="243"/>
      <c r="WBC36" s="243"/>
      <c r="WBD36" s="243"/>
      <c r="WBE36" s="243"/>
      <c r="WBF36" s="243"/>
      <c r="WBG36" s="243"/>
      <c r="WBH36" s="243"/>
      <c r="WBI36" s="243"/>
      <c r="WBJ36" s="243"/>
      <c r="WBK36" s="243"/>
      <c r="WBL36" s="243"/>
      <c r="WBM36" s="243"/>
      <c r="WBN36" s="243"/>
      <c r="WBO36" s="243"/>
      <c r="WBP36" s="243"/>
      <c r="WBQ36" s="243"/>
      <c r="WBR36" s="243"/>
      <c r="WBS36" s="243"/>
      <c r="WBT36" s="243"/>
      <c r="WBU36" s="243"/>
      <c r="WBV36" s="243"/>
      <c r="WBW36" s="243"/>
      <c r="WBX36" s="243"/>
      <c r="WBY36" s="243"/>
      <c r="WBZ36" s="243"/>
      <c r="WCA36" s="243"/>
      <c r="WCB36" s="243"/>
      <c r="WCC36" s="243"/>
      <c r="WCD36" s="243"/>
      <c r="WCE36" s="243"/>
      <c r="WCF36" s="243"/>
      <c r="WCG36" s="243"/>
      <c r="WCH36" s="243"/>
      <c r="WCI36" s="243"/>
      <c r="WCJ36" s="243"/>
      <c r="WCK36" s="243"/>
      <c r="WCL36" s="243"/>
      <c r="WCM36" s="243"/>
      <c r="WCN36" s="243"/>
      <c r="WCO36" s="243"/>
      <c r="WCP36" s="243"/>
      <c r="WCQ36" s="243"/>
      <c r="WCR36" s="243"/>
      <c r="WCS36" s="243"/>
      <c r="WCT36" s="243"/>
      <c r="WCU36" s="243"/>
      <c r="WCV36" s="243"/>
      <c r="WCW36" s="243"/>
      <c r="WCX36" s="243"/>
      <c r="WCY36" s="243"/>
      <c r="WCZ36" s="243"/>
      <c r="WDA36" s="243"/>
      <c r="WDB36" s="243"/>
      <c r="WDC36" s="243"/>
      <c r="WDD36" s="243"/>
      <c r="WDE36" s="243"/>
      <c r="WDF36" s="243"/>
      <c r="WDG36" s="243"/>
      <c r="WDH36" s="243"/>
      <c r="WDI36" s="243"/>
      <c r="WDJ36" s="243"/>
      <c r="WDK36" s="243"/>
      <c r="WDL36" s="243"/>
      <c r="WDM36" s="243"/>
      <c r="WDN36" s="243"/>
      <c r="WDO36" s="243"/>
      <c r="WDP36" s="243"/>
      <c r="WDQ36" s="243"/>
      <c r="WDR36" s="243"/>
      <c r="WDS36" s="243"/>
      <c r="WDT36" s="243"/>
      <c r="WDU36" s="243"/>
      <c r="WDV36" s="243"/>
      <c r="WDW36" s="243"/>
      <c r="WDX36" s="243"/>
      <c r="WDY36" s="243"/>
      <c r="WDZ36" s="243"/>
      <c r="WEA36" s="243"/>
      <c r="WEB36" s="243"/>
      <c r="WEC36" s="243"/>
      <c r="WED36" s="243"/>
      <c r="WEE36" s="243"/>
      <c r="WEF36" s="243"/>
      <c r="WEG36" s="243"/>
      <c r="WEH36" s="243"/>
      <c r="WEI36" s="243"/>
      <c r="WEJ36" s="243"/>
      <c r="WEK36" s="243"/>
      <c r="WEL36" s="243"/>
      <c r="WEM36" s="243"/>
      <c r="WEN36" s="243"/>
      <c r="WEO36" s="243"/>
      <c r="WEP36" s="243"/>
      <c r="WEQ36" s="243"/>
      <c r="WER36" s="243"/>
      <c r="WES36" s="243"/>
      <c r="WET36" s="243"/>
      <c r="WEU36" s="243"/>
      <c r="WEV36" s="243"/>
      <c r="WEW36" s="243"/>
      <c r="WEX36" s="243"/>
      <c r="WEY36" s="243"/>
      <c r="WEZ36" s="243"/>
      <c r="WFA36" s="243"/>
      <c r="WFB36" s="243"/>
      <c r="WFC36" s="243"/>
      <c r="WFD36" s="243"/>
      <c r="WFE36" s="243"/>
      <c r="WFF36" s="243"/>
      <c r="WFG36" s="243"/>
      <c r="WFH36" s="243"/>
      <c r="WFI36" s="243"/>
      <c r="WFJ36" s="243"/>
      <c r="WFK36" s="243"/>
      <c r="WFL36" s="243"/>
      <c r="WFM36" s="243"/>
      <c r="WFN36" s="243"/>
      <c r="WFO36" s="243"/>
      <c r="WFP36" s="243"/>
      <c r="WFQ36" s="243"/>
      <c r="WFR36" s="243"/>
      <c r="WFS36" s="243"/>
      <c r="WFT36" s="243"/>
      <c r="WFU36" s="243"/>
      <c r="WFV36" s="243"/>
      <c r="WFW36" s="243"/>
      <c r="WFX36" s="243"/>
      <c r="WFY36" s="243"/>
      <c r="WFZ36" s="243"/>
      <c r="WGA36" s="243"/>
      <c r="WGB36" s="243"/>
      <c r="WGC36" s="243"/>
      <c r="WGD36" s="243"/>
      <c r="WGE36" s="243"/>
      <c r="WGF36" s="243"/>
      <c r="WGG36" s="243"/>
      <c r="WGH36" s="243"/>
      <c r="WGI36" s="243"/>
      <c r="WGJ36" s="243"/>
      <c r="WGK36" s="243"/>
      <c r="WGL36" s="243"/>
      <c r="WGM36" s="243"/>
      <c r="WGN36" s="243"/>
      <c r="WGO36" s="243"/>
      <c r="WGP36" s="243"/>
      <c r="WGQ36" s="243"/>
      <c r="WGR36" s="243"/>
      <c r="WGS36" s="243"/>
      <c r="WGT36" s="243"/>
      <c r="WGU36" s="243"/>
      <c r="WGV36" s="243"/>
      <c r="WGW36" s="243"/>
      <c r="WGX36" s="243"/>
      <c r="WGY36" s="243"/>
      <c r="WGZ36" s="243"/>
      <c r="WHA36" s="243"/>
      <c r="WHB36" s="243"/>
      <c r="WHC36" s="243"/>
      <c r="WHD36" s="243"/>
      <c r="WHE36" s="243"/>
      <c r="WHF36" s="243"/>
      <c r="WHG36" s="243"/>
      <c r="WHH36" s="243"/>
      <c r="WHI36" s="243"/>
      <c r="WHJ36" s="243"/>
      <c r="WHK36" s="243"/>
      <c r="WHL36" s="243"/>
      <c r="WHM36" s="243"/>
      <c r="WHN36" s="243"/>
      <c r="WHO36" s="243"/>
      <c r="WHP36" s="243"/>
      <c r="WHQ36" s="243"/>
      <c r="WHR36" s="243"/>
      <c r="WHS36" s="243"/>
      <c r="WHT36" s="243"/>
      <c r="WHU36" s="243"/>
      <c r="WHV36" s="243"/>
      <c r="WHW36" s="243"/>
      <c r="WHX36" s="243"/>
      <c r="WHY36" s="243"/>
      <c r="WHZ36" s="243"/>
      <c r="WIA36" s="243"/>
      <c r="WIB36" s="243"/>
      <c r="WIC36" s="243"/>
      <c r="WID36" s="243"/>
      <c r="WIE36" s="243"/>
      <c r="WIF36" s="243"/>
      <c r="WIG36" s="243"/>
      <c r="WIH36" s="243"/>
      <c r="WII36" s="243"/>
      <c r="WIJ36" s="243"/>
      <c r="WIK36" s="243"/>
      <c r="WIL36" s="243"/>
      <c r="WIM36" s="243"/>
      <c r="WIN36" s="243"/>
      <c r="WIO36" s="243"/>
      <c r="WIP36" s="243"/>
      <c r="WIQ36" s="243"/>
      <c r="WIR36" s="243"/>
      <c r="WIS36" s="243"/>
      <c r="WIT36" s="243"/>
      <c r="WIU36" s="243"/>
      <c r="WIV36" s="243"/>
      <c r="WIW36" s="243"/>
      <c r="WIX36" s="243"/>
      <c r="WIY36" s="243"/>
      <c r="WIZ36" s="243"/>
      <c r="WJA36" s="243"/>
      <c r="WJB36" s="243"/>
      <c r="WJC36" s="243"/>
      <c r="WJD36" s="243"/>
      <c r="WJE36" s="243"/>
      <c r="WJF36" s="243"/>
      <c r="WJG36" s="243"/>
      <c r="WJH36" s="243"/>
      <c r="WJI36" s="243"/>
      <c r="WJJ36" s="243"/>
      <c r="WJK36" s="243"/>
      <c r="WJL36" s="243"/>
      <c r="WJM36" s="243"/>
      <c r="WJN36" s="243"/>
      <c r="WJO36" s="243"/>
      <c r="WJP36" s="243"/>
      <c r="WJQ36" s="243"/>
      <c r="WJR36" s="243"/>
      <c r="WJS36" s="243"/>
      <c r="WJT36" s="243"/>
      <c r="WJU36" s="243"/>
      <c r="WJV36" s="243"/>
      <c r="WJW36" s="243"/>
      <c r="WJX36" s="243"/>
      <c r="WJY36" s="243"/>
      <c r="WJZ36" s="243"/>
      <c r="WKA36" s="243"/>
      <c r="WKB36" s="243"/>
      <c r="WKC36" s="243"/>
      <c r="WKD36" s="243"/>
      <c r="WKE36" s="243"/>
      <c r="WKF36" s="243"/>
      <c r="WKG36" s="243"/>
      <c r="WKH36" s="243"/>
      <c r="WKI36" s="243"/>
      <c r="WKJ36" s="243"/>
      <c r="WKK36" s="243"/>
      <c r="WKL36" s="243"/>
      <c r="WKM36" s="243"/>
      <c r="WKN36" s="243"/>
      <c r="WKO36" s="243"/>
      <c r="WKP36" s="243"/>
      <c r="WKQ36" s="243"/>
      <c r="WKR36" s="243"/>
      <c r="WKS36" s="243"/>
      <c r="WKT36" s="243"/>
      <c r="WKU36" s="243"/>
      <c r="WKV36" s="243"/>
      <c r="WKW36" s="243"/>
      <c r="WKX36" s="243"/>
      <c r="WKY36" s="243"/>
      <c r="WKZ36" s="243"/>
      <c r="WLA36" s="243"/>
      <c r="WLB36" s="243"/>
      <c r="WLC36" s="243"/>
      <c r="WLD36" s="243"/>
      <c r="WLE36" s="243"/>
      <c r="WLF36" s="243"/>
      <c r="WLG36" s="243"/>
      <c r="WLH36" s="243"/>
      <c r="WLI36" s="243"/>
      <c r="WLJ36" s="243"/>
      <c r="WLK36" s="243"/>
      <c r="WLL36" s="243"/>
      <c r="WLM36" s="243"/>
      <c r="WLN36" s="243"/>
      <c r="WLO36" s="243"/>
      <c r="WLP36" s="243"/>
      <c r="WLQ36" s="243"/>
      <c r="WLR36" s="243"/>
      <c r="WLS36" s="243"/>
      <c r="WLT36" s="243"/>
      <c r="WLU36" s="243"/>
      <c r="WLV36" s="243"/>
      <c r="WLW36" s="243"/>
      <c r="WLX36" s="243"/>
      <c r="WLY36" s="243"/>
      <c r="WLZ36" s="243"/>
      <c r="WMA36" s="243"/>
      <c r="WMB36" s="243"/>
      <c r="WMC36" s="243"/>
      <c r="WMD36" s="243"/>
      <c r="WME36" s="243"/>
      <c r="WMF36" s="243"/>
      <c r="WMG36" s="243"/>
      <c r="WMH36" s="243"/>
      <c r="WMI36" s="243"/>
      <c r="WMJ36" s="243"/>
      <c r="WMK36" s="243"/>
      <c r="WML36" s="243"/>
      <c r="WMM36" s="243"/>
      <c r="WMN36" s="243"/>
      <c r="WMO36" s="243"/>
      <c r="WMP36" s="243"/>
      <c r="WMQ36" s="243"/>
      <c r="WMR36" s="243"/>
      <c r="WMS36" s="243"/>
      <c r="WMT36" s="243"/>
      <c r="WMU36" s="243"/>
      <c r="WMV36" s="243"/>
      <c r="WMW36" s="243"/>
      <c r="WMX36" s="243"/>
      <c r="WMY36" s="243"/>
      <c r="WMZ36" s="243"/>
      <c r="WNA36" s="243"/>
      <c r="WNB36" s="243"/>
      <c r="WNC36" s="243"/>
      <c r="WND36" s="243"/>
      <c r="WNE36" s="243"/>
      <c r="WNF36" s="243"/>
      <c r="WNG36" s="243"/>
      <c r="WNH36" s="243"/>
      <c r="WNI36" s="243"/>
      <c r="WNJ36" s="243"/>
      <c r="WNK36" s="243"/>
      <c r="WNL36" s="243"/>
      <c r="WNM36" s="243"/>
      <c r="WNN36" s="243"/>
      <c r="WNO36" s="243"/>
      <c r="WNP36" s="243"/>
      <c r="WNQ36" s="243"/>
      <c r="WNR36" s="243"/>
      <c r="WNS36" s="243"/>
      <c r="WNT36" s="243"/>
      <c r="WNU36" s="243"/>
      <c r="WNV36" s="243"/>
      <c r="WNW36" s="243"/>
      <c r="WNX36" s="243"/>
      <c r="WNY36" s="243"/>
      <c r="WNZ36" s="243"/>
      <c r="WOA36" s="243"/>
      <c r="WOB36" s="243"/>
      <c r="WOC36" s="243"/>
      <c r="WOD36" s="243"/>
      <c r="WOE36" s="243"/>
      <c r="WOF36" s="243"/>
      <c r="WOG36" s="243"/>
      <c r="WOH36" s="243"/>
      <c r="WOI36" s="243"/>
      <c r="WOJ36" s="243"/>
      <c r="WOK36" s="243"/>
      <c r="WOL36" s="243"/>
      <c r="WOM36" s="243"/>
      <c r="WON36" s="243"/>
      <c r="WOO36" s="243"/>
      <c r="WOP36" s="243"/>
      <c r="WOQ36" s="243"/>
      <c r="WOR36" s="243"/>
      <c r="WOS36" s="243"/>
      <c r="WOT36" s="243"/>
      <c r="WOU36" s="243"/>
      <c r="WOV36" s="243"/>
      <c r="WOW36" s="243"/>
      <c r="WOX36" s="243"/>
      <c r="WOY36" s="243"/>
      <c r="WOZ36" s="243"/>
      <c r="WPA36" s="243"/>
      <c r="WPB36" s="243"/>
      <c r="WPC36" s="243"/>
      <c r="WPD36" s="243"/>
      <c r="WPE36" s="243"/>
      <c r="WPF36" s="243"/>
      <c r="WPG36" s="243"/>
      <c r="WPH36" s="243"/>
      <c r="WPI36" s="243"/>
      <c r="WPJ36" s="243"/>
      <c r="WPK36" s="243"/>
      <c r="WPL36" s="243"/>
      <c r="WPM36" s="243"/>
      <c r="WPN36" s="243"/>
      <c r="WPO36" s="243"/>
      <c r="WPP36" s="243"/>
      <c r="WPQ36" s="243"/>
      <c r="WPR36" s="243"/>
      <c r="WPS36" s="243"/>
      <c r="WPT36" s="243"/>
      <c r="WPU36" s="243"/>
      <c r="WPV36" s="243"/>
      <c r="WPW36" s="243"/>
      <c r="WPX36" s="243"/>
      <c r="WPY36" s="243"/>
      <c r="WPZ36" s="243"/>
      <c r="WQA36" s="243"/>
      <c r="WQB36" s="243"/>
      <c r="WQC36" s="243"/>
      <c r="WQD36" s="243"/>
      <c r="WQE36" s="243"/>
      <c r="WQF36" s="243"/>
      <c r="WQG36" s="243"/>
      <c r="WQH36" s="243"/>
      <c r="WQI36" s="243"/>
      <c r="WQJ36" s="243"/>
      <c r="WQK36" s="243"/>
      <c r="WQL36" s="243"/>
      <c r="WQM36" s="243"/>
      <c r="WQN36" s="243"/>
      <c r="WQO36" s="243"/>
      <c r="WQP36" s="243"/>
      <c r="WQQ36" s="243"/>
      <c r="WQR36" s="243"/>
      <c r="WQS36" s="243"/>
      <c r="WQT36" s="243"/>
      <c r="WQU36" s="243"/>
      <c r="WQV36" s="243"/>
      <c r="WQW36" s="243"/>
      <c r="WQX36" s="243"/>
      <c r="WQY36" s="243"/>
      <c r="WQZ36" s="243"/>
      <c r="WRA36" s="243"/>
      <c r="WRB36" s="243"/>
      <c r="WRC36" s="243"/>
      <c r="WRD36" s="243"/>
      <c r="WRE36" s="243"/>
      <c r="WRF36" s="243"/>
      <c r="WRG36" s="243"/>
      <c r="WRH36" s="243"/>
      <c r="WRI36" s="243"/>
      <c r="WRJ36" s="243"/>
      <c r="WRK36" s="243"/>
      <c r="WRL36" s="243"/>
      <c r="WRM36" s="243"/>
      <c r="WRN36" s="243"/>
      <c r="WRO36" s="243"/>
      <c r="WRP36" s="243"/>
      <c r="WRQ36" s="243"/>
      <c r="WRR36" s="243"/>
      <c r="WRS36" s="243"/>
      <c r="WRT36" s="243"/>
      <c r="WRU36" s="243"/>
      <c r="WRV36" s="243"/>
      <c r="WRW36" s="243"/>
      <c r="WRX36" s="243"/>
      <c r="WRY36" s="243"/>
      <c r="WRZ36" s="243"/>
      <c r="WSA36" s="243"/>
      <c r="WSB36" s="243"/>
      <c r="WSC36" s="243"/>
      <c r="WSD36" s="243"/>
      <c r="WSE36" s="243"/>
      <c r="WSF36" s="243"/>
      <c r="WSG36" s="243"/>
      <c r="WSH36" s="243"/>
      <c r="WSI36" s="243"/>
      <c r="WSJ36" s="243"/>
      <c r="WSK36" s="243"/>
      <c r="WSL36" s="243"/>
      <c r="WSM36" s="243"/>
      <c r="WSN36" s="243"/>
      <c r="WSO36" s="243"/>
      <c r="WSP36" s="243"/>
      <c r="WSQ36" s="243"/>
      <c r="WSR36" s="243"/>
      <c r="WSS36" s="243"/>
      <c r="WST36" s="243"/>
      <c r="WSU36" s="243"/>
      <c r="WSV36" s="243"/>
      <c r="WSW36" s="243"/>
      <c r="WSX36" s="243"/>
      <c r="WSY36" s="243"/>
      <c r="WSZ36" s="243"/>
      <c r="WTA36" s="243"/>
      <c r="WTB36" s="243"/>
      <c r="WTC36" s="243"/>
      <c r="WTD36" s="243"/>
      <c r="WTE36" s="243"/>
      <c r="WTF36" s="243"/>
      <c r="WTG36" s="243"/>
      <c r="WTH36" s="243"/>
      <c r="WTI36" s="243"/>
      <c r="WTJ36" s="243"/>
      <c r="WTK36" s="243"/>
      <c r="WTL36" s="243"/>
      <c r="WTM36" s="243"/>
      <c r="WTN36" s="243"/>
      <c r="WTO36" s="243"/>
      <c r="WTP36" s="243"/>
      <c r="WTQ36" s="243"/>
      <c r="WTR36" s="243"/>
      <c r="WTS36" s="243"/>
      <c r="WTT36" s="243"/>
      <c r="WTU36" s="243"/>
      <c r="WTV36" s="243"/>
      <c r="WTW36" s="243"/>
      <c r="WTX36" s="243"/>
      <c r="WTY36" s="243"/>
      <c r="WTZ36" s="243"/>
      <c r="WUA36" s="243"/>
      <c r="WUB36" s="243"/>
      <c r="WUC36" s="243"/>
      <c r="WUD36" s="243"/>
      <c r="WUE36" s="243"/>
      <c r="WUF36" s="243"/>
      <c r="WUG36" s="243"/>
      <c r="WUH36" s="243"/>
      <c r="WUI36" s="243"/>
      <c r="WUJ36" s="243"/>
      <c r="WUK36" s="243"/>
      <c r="WUL36" s="243"/>
      <c r="WUM36" s="243"/>
      <c r="WUN36" s="243"/>
      <c r="WUO36" s="243"/>
      <c r="WUP36" s="243"/>
      <c r="WUQ36" s="243"/>
      <c r="WUR36" s="243"/>
      <c r="WUS36" s="243"/>
      <c r="WUT36" s="243"/>
      <c r="WUU36" s="243"/>
      <c r="WUV36" s="243"/>
      <c r="WUW36" s="243"/>
      <c r="WUX36" s="243"/>
      <c r="WUY36" s="243"/>
      <c r="WUZ36" s="243"/>
      <c r="WVA36" s="243"/>
      <c r="WVB36" s="243"/>
      <c r="WVC36" s="243"/>
      <c r="WVD36" s="243"/>
      <c r="WVE36" s="243"/>
      <c r="WVF36" s="243"/>
      <c r="WVG36" s="243"/>
      <c r="WVH36" s="243"/>
      <c r="WVI36" s="243"/>
      <c r="WVJ36" s="243"/>
      <c r="WVK36" s="243"/>
      <c r="WVL36" s="243"/>
      <c r="WVM36" s="243"/>
      <c r="WVN36" s="243"/>
      <c r="WVO36" s="243"/>
      <c r="WVP36" s="243"/>
      <c r="WVQ36" s="243"/>
      <c r="WVR36" s="243"/>
      <c r="WVS36" s="243"/>
      <c r="WVT36" s="243"/>
      <c r="WVU36" s="243"/>
      <c r="WVV36" s="243"/>
      <c r="WVW36" s="243"/>
      <c r="WVX36" s="243"/>
      <c r="WVY36" s="243"/>
      <c r="WVZ36" s="243"/>
      <c r="WWA36" s="243"/>
      <c r="WWB36" s="243"/>
      <c r="WWC36" s="243"/>
      <c r="WWD36" s="243"/>
      <c r="WWE36" s="243"/>
      <c r="WWF36" s="243"/>
      <c r="WWG36" s="243"/>
      <c r="WWH36" s="243"/>
      <c r="WWI36" s="243"/>
      <c r="WWJ36" s="243"/>
      <c r="WWK36" s="243"/>
      <c r="WWL36" s="243"/>
      <c r="WWM36" s="243"/>
      <c r="WWN36" s="243"/>
      <c r="WWO36" s="243"/>
      <c r="WWP36" s="243"/>
      <c r="WWQ36" s="243"/>
      <c r="WWR36" s="243"/>
      <c r="WWS36" s="243"/>
      <c r="WWT36" s="243"/>
      <c r="WWU36" s="243"/>
      <c r="WWV36" s="243"/>
      <c r="WWW36" s="243"/>
      <c r="WWX36" s="243"/>
      <c r="WWY36" s="243"/>
      <c r="WWZ36" s="243"/>
      <c r="WXA36" s="243"/>
      <c r="WXB36" s="243"/>
      <c r="WXC36" s="243"/>
      <c r="WXD36" s="243"/>
      <c r="WXE36" s="243"/>
      <c r="WXF36" s="243"/>
      <c r="WXG36" s="243"/>
      <c r="WXH36" s="243"/>
      <c r="WXI36" s="243"/>
      <c r="WXJ36" s="243"/>
      <c r="WXK36" s="243"/>
      <c r="WXL36" s="243"/>
      <c r="WXM36" s="243"/>
      <c r="WXN36" s="243"/>
      <c r="WXO36" s="243"/>
      <c r="WXP36" s="243"/>
      <c r="WXQ36" s="243"/>
      <c r="WXR36" s="243"/>
      <c r="WXS36" s="243"/>
      <c r="WXT36" s="243"/>
      <c r="WXU36" s="243"/>
      <c r="WXV36" s="243"/>
      <c r="WXW36" s="243"/>
      <c r="WXX36" s="243"/>
      <c r="WXY36" s="243"/>
      <c r="WXZ36" s="243"/>
      <c r="WYA36" s="243"/>
      <c r="WYB36" s="243"/>
      <c r="WYC36" s="243"/>
      <c r="WYD36" s="243"/>
      <c r="WYE36" s="243"/>
      <c r="WYF36" s="243"/>
      <c r="WYG36" s="243"/>
      <c r="WYH36" s="243"/>
      <c r="WYI36" s="243"/>
      <c r="WYJ36" s="243"/>
      <c r="WYK36" s="243"/>
      <c r="WYL36" s="243"/>
      <c r="WYM36" s="243"/>
      <c r="WYN36" s="243"/>
      <c r="WYO36" s="243"/>
      <c r="WYP36" s="243"/>
      <c r="WYQ36" s="243"/>
      <c r="WYR36" s="243"/>
      <c r="WYS36" s="243"/>
      <c r="WYT36" s="243"/>
      <c r="WYU36" s="243"/>
      <c r="WYV36" s="243"/>
      <c r="WYW36" s="243"/>
      <c r="WYX36" s="243"/>
      <c r="WYY36" s="243"/>
      <c r="WYZ36" s="243"/>
      <c r="WZA36" s="243"/>
      <c r="WZB36" s="243"/>
      <c r="WZC36" s="243"/>
      <c r="WZD36" s="243"/>
      <c r="WZE36" s="243"/>
      <c r="WZF36" s="243"/>
      <c r="WZG36" s="243"/>
      <c r="WZH36" s="243"/>
      <c r="WZI36" s="243"/>
      <c r="WZJ36" s="243"/>
      <c r="WZK36" s="243"/>
      <c r="WZL36" s="243"/>
      <c r="WZM36" s="243"/>
      <c r="WZN36" s="243"/>
      <c r="WZO36" s="243"/>
      <c r="WZP36" s="243"/>
      <c r="WZQ36" s="243"/>
      <c r="WZR36" s="243"/>
      <c r="WZS36" s="243"/>
      <c r="WZT36" s="243"/>
      <c r="WZU36" s="243"/>
      <c r="WZV36" s="243"/>
      <c r="WZW36" s="243"/>
      <c r="WZX36" s="243"/>
      <c r="WZY36" s="243"/>
      <c r="WZZ36" s="243"/>
      <c r="XAA36" s="243"/>
      <c r="XAB36" s="243"/>
      <c r="XAC36" s="243"/>
      <c r="XAD36" s="243"/>
      <c r="XAE36" s="243"/>
      <c r="XAF36" s="243"/>
      <c r="XAG36" s="243"/>
      <c r="XAH36" s="243"/>
      <c r="XAI36" s="243"/>
      <c r="XAJ36" s="243"/>
      <c r="XAK36" s="243"/>
      <c r="XAL36" s="243"/>
      <c r="XAM36" s="243"/>
      <c r="XAN36" s="243"/>
      <c r="XAO36" s="243"/>
      <c r="XAP36" s="243"/>
      <c r="XAQ36" s="243"/>
      <c r="XAR36" s="243"/>
      <c r="XAS36" s="243"/>
      <c r="XAT36" s="243"/>
      <c r="XAU36" s="243"/>
      <c r="XAV36" s="243"/>
      <c r="XAW36" s="243"/>
      <c r="XAX36" s="243"/>
      <c r="XAY36" s="243"/>
      <c r="XAZ36" s="243"/>
      <c r="XBA36" s="243"/>
      <c r="XBB36" s="243"/>
      <c r="XBC36" s="243"/>
      <c r="XBD36" s="243"/>
      <c r="XBE36" s="243"/>
      <c r="XBF36" s="243"/>
      <c r="XBG36" s="243"/>
      <c r="XBH36" s="243"/>
      <c r="XBI36" s="243"/>
      <c r="XBJ36" s="243"/>
      <c r="XBK36" s="243"/>
      <c r="XBL36" s="243"/>
      <c r="XBM36" s="243"/>
      <c r="XBN36" s="243"/>
      <c r="XBO36" s="243"/>
      <c r="XBP36" s="243"/>
      <c r="XBQ36" s="243"/>
      <c r="XBR36" s="243"/>
      <c r="XBS36" s="243"/>
      <c r="XBT36" s="243"/>
      <c r="XBU36" s="243"/>
      <c r="XBV36" s="243"/>
      <c r="XBW36" s="243"/>
      <c r="XBX36" s="243"/>
      <c r="XBY36" s="243"/>
      <c r="XBZ36" s="243"/>
      <c r="XCA36" s="243"/>
      <c r="XCB36" s="243"/>
      <c r="XCC36" s="243"/>
      <c r="XCD36" s="243"/>
      <c r="XCE36" s="243"/>
      <c r="XCF36" s="243"/>
      <c r="XCG36" s="243"/>
      <c r="XCH36" s="243"/>
      <c r="XCI36" s="243"/>
      <c r="XCJ36" s="243"/>
      <c r="XCK36" s="243"/>
      <c r="XCL36" s="243"/>
      <c r="XCM36" s="243"/>
      <c r="XCN36" s="243"/>
      <c r="XCO36" s="243"/>
      <c r="XCP36" s="243"/>
      <c r="XCQ36" s="243"/>
      <c r="XCR36" s="243"/>
      <c r="XCS36" s="243"/>
      <c r="XCT36" s="243"/>
      <c r="XCU36" s="243"/>
      <c r="XCV36" s="243"/>
      <c r="XCW36" s="243"/>
      <c r="XCX36" s="243"/>
      <c r="XCY36" s="243"/>
      <c r="XCZ36" s="243"/>
      <c r="XDA36" s="243"/>
      <c r="XDB36" s="243"/>
      <c r="XDC36" s="243"/>
      <c r="XDD36" s="243"/>
      <c r="XDE36" s="243"/>
      <c r="XDF36" s="243"/>
      <c r="XDG36" s="243"/>
      <c r="XDH36" s="243"/>
      <c r="XDI36" s="243"/>
      <c r="XDJ36" s="243"/>
      <c r="XDK36" s="243"/>
      <c r="XDL36" s="243"/>
      <c r="XDM36" s="243"/>
      <c r="XDN36" s="243"/>
      <c r="XDO36" s="243"/>
      <c r="XDP36" s="243"/>
      <c r="XDQ36" s="243"/>
      <c r="XDR36" s="243"/>
      <c r="XDS36" s="243"/>
      <c r="XDT36" s="243"/>
      <c r="XDU36" s="243"/>
    </row>
    <row r="37" spans="1:16354" customFormat="1" ht="14.4" outlineLevel="1">
      <c r="A37" s="243"/>
      <c r="B37" s="243"/>
      <c r="C37" s="492" t="s">
        <v>389</v>
      </c>
      <c r="D37" s="254">
        <v>3027.6</v>
      </c>
      <c r="E37" s="254">
        <v>3055.1</v>
      </c>
      <c r="F37" s="254">
        <v>2983.5</v>
      </c>
      <c r="G37" s="254">
        <v>3316.4</v>
      </c>
      <c r="H37" s="254">
        <v>3632.2</v>
      </c>
      <c r="I37" s="254">
        <f t="shared" ref="I37:N37" si="41">I38*I35</f>
        <v>3854.013580062775</v>
      </c>
      <c r="J37" s="254">
        <f t="shared" si="41"/>
        <v>4094.5210479533598</v>
      </c>
      <c r="K37" s="254">
        <f t="shared" si="41"/>
        <v>4430.333888386248</v>
      </c>
      <c r="L37" s="254">
        <f t="shared" si="41"/>
        <v>4796.4762874177713</v>
      </c>
      <c r="M37" s="254">
        <f t="shared" si="41"/>
        <v>5194.6956832299893</v>
      </c>
      <c r="N37" s="254">
        <f t="shared" si="41"/>
        <v>5627.3132349572434</v>
      </c>
      <c r="O37" s="254"/>
      <c r="P37" s="243"/>
      <c r="Q37" s="243"/>
      <c r="R37" s="243"/>
      <c r="S37" s="243"/>
      <c r="T37" s="243"/>
      <c r="U37" s="243"/>
      <c r="V37" s="243"/>
      <c r="W37" s="243"/>
      <c r="X37" s="243"/>
      <c r="Y37" s="243"/>
      <c r="Z37" s="243"/>
      <c r="AA37" s="243"/>
      <c r="AB37" s="243"/>
      <c r="AC37" s="243"/>
      <c r="AD37" s="243"/>
      <c r="AE37" s="243"/>
      <c r="AF37" s="243"/>
      <c r="AG37" s="243"/>
      <c r="AH37" s="243"/>
      <c r="AI37" s="243"/>
      <c r="AJ37" s="243"/>
      <c r="AK37" s="243"/>
      <c r="AL37" s="243"/>
      <c r="AM37" s="243"/>
      <c r="AN37" s="243"/>
      <c r="AO37" s="243"/>
      <c r="AP37" s="243"/>
      <c r="AQ37" s="243"/>
      <c r="AR37" s="243"/>
      <c r="AS37" s="243"/>
      <c r="AT37" s="243"/>
      <c r="AU37" s="243"/>
      <c r="AV37" s="243"/>
      <c r="AW37" s="243"/>
      <c r="AX37" s="243"/>
      <c r="AY37" s="243"/>
      <c r="AZ37" s="243"/>
      <c r="BA37" s="243"/>
      <c r="BB37" s="243"/>
      <c r="BC37" s="243"/>
      <c r="BD37" s="243"/>
      <c r="BE37" s="243"/>
      <c r="BF37" s="243"/>
      <c r="BG37" s="243"/>
      <c r="BH37" s="243"/>
      <c r="BI37" s="243"/>
      <c r="BJ37" s="243"/>
      <c r="BK37" s="243"/>
      <c r="BL37" s="243"/>
      <c r="BM37" s="243"/>
      <c r="BN37" s="243"/>
      <c r="BO37" s="243"/>
      <c r="BP37" s="243"/>
      <c r="BQ37" s="243"/>
      <c r="BR37" s="243"/>
      <c r="BS37" s="243"/>
      <c r="BT37" s="243"/>
      <c r="BU37" s="243"/>
      <c r="BV37" s="243"/>
      <c r="BW37" s="243"/>
      <c r="BX37" s="243"/>
      <c r="BY37" s="243"/>
      <c r="BZ37" s="243"/>
      <c r="CA37" s="243"/>
      <c r="CB37" s="243"/>
      <c r="CC37" s="243"/>
      <c r="CD37" s="243"/>
      <c r="CE37" s="243"/>
      <c r="CF37" s="243"/>
      <c r="CG37" s="243"/>
      <c r="CH37" s="243"/>
      <c r="CI37" s="243"/>
      <c r="CJ37" s="243"/>
      <c r="CK37" s="243"/>
      <c r="CL37" s="243"/>
      <c r="CM37" s="243"/>
      <c r="CN37" s="243"/>
      <c r="CO37" s="243"/>
      <c r="CP37" s="243"/>
      <c r="CQ37" s="243"/>
      <c r="CR37" s="243"/>
      <c r="CS37" s="243"/>
      <c r="CT37" s="243"/>
      <c r="CU37" s="243"/>
      <c r="CV37" s="243"/>
      <c r="CW37" s="243"/>
      <c r="CX37" s="243"/>
      <c r="CY37" s="243"/>
      <c r="CZ37" s="243"/>
      <c r="DA37" s="243"/>
      <c r="DB37" s="243"/>
      <c r="DC37" s="243"/>
      <c r="DD37" s="243"/>
      <c r="DE37" s="243"/>
      <c r="DF37" s="243"/>
      <c r="DG37" s="243"/>
      <c r="DH37" s="243"/>
      <c r="DI37" s="243"/>
      <c r="DJ37" s="243"/>
      <c r="DK37" s="243"/>
      <c r="DL37" s="243"/>
      <c r="DM37" s="243"/>
      <c r="DN37" s="243"/>
      <c r="DO37" s="243"/>
      <c r="DP37" s="243"/>
      <c r="DQ37" s="243"/>
      <c r="DR37" s="243"/>
      <c r="DS37" s="243"/>
      <c r="DT37" s="243"/>
      <c r="DU37" s="243"/>
      <c r="DV37" s="243"/>
      <c r="DW37" s="243"/>
      <c r="DX37" s="243"/>
      <c r="DY37" s="243"/>
      <c r="DZ37" s="243"/>
      <c r="EA37" s="243"/>
      <c r="EB37" s="243"/>
      <c r="EC37" s="243"/>
      <c r="ED37" s="243"/>
      <c r="EE37" s="243"/>
      <c r="EF37" s="243"/>
      <c r="EG37" s="243"/>
      <c r="EH37" s="243"/>
      <c r="EI37" s="243"/>
      <c r="EJ37" s="243"/>
      <c r="EK37" s="243"/>
      <c r="EL37" s="243"/>
      <c r="EM37" s="243"/>
      <c r="EN37" s="243"/>
      <c r="EO37" s="243"/>
      <c r="EP37" s="243"/>
      <c r="EQ37" s="243"/>
      <c r="ER37" s="243"/>
      <c r="ES37" s="243"/>
      <c r="ET37" s="243"/>
      <c r="EU37" s="243"/>
      <c r="EV37" s="243"/>
      <c r="EW37" s="243"/>
      <c r="EX37" s="243"/>
      <c r="EY37" s="243"/>
      <c r="EZ37" s="243"/>
      <c r="FA37" s="243"/>
      <c r="FB37" s="243"/>
      <c r="FC37" s="243"/>
      <c r="FD37" s="243"/>
      <c r="FE37" s="243"/>
      <c r="FF37" s="243"/>
      <c r="FG37" s="243"/>
      <c r="FH37" s="243"/>
      <c r="FI37" s="243"/>
      <c r="FJ37" s="243"/>
      <c r="FK37" s="243"/>
      <c r="FL37" s="243"/>
      <c r="FM37" s="243"/>
      <c r="FN37" s="243"/>
      <c r="FO37" s="243"/>
      <c r="FP37" s="243"/>
      <c r="FQ37" s="243"/>
      <c r="FR37" s="243"/>
      <c r="FS37" s="243"/>
      <c r="FT37" s="243"/>
      <c r="FU37" s="243"/>
      <c r="FV37" s="243"/>
      <c r="FW37" s="243"/>
      <c r="FX37" s="243"/>
      <c r="FY37" s="243"/>
      <c r="FZ37" s="243"/>
      <c r="GA37" s="243"/>
      <c r="GB37" s="243"/>
      <c r="GC37" s="243"/>
      <c r="GD37" s="243"/>
      <c r="GE37" s="243"/>
      <c r="GF37" s="243"/>
      <c r="GG37" s="243"/>
      <c r="GH37" s="243"/>
      <c r="GI37" s="243"/>
      <c r="GJ37" s="243"/>
      <c r="GK37" s="243"/>
      <c r="GL37" s="243"/>
      <c r="GM37" s="243"/>
      <c r="GN37" s="243"/>
      <c r="GO37" s="243"/>
      <c r="GP37" s="243"/>
      <c r="GQ37" s="243"/>
      <c r="GR37" s="243"/>
      <c r="GS37" s="243"/>
      <c r="GT37" s="243"/>
      <c r="GU37" s="243"/>
      <c r="GV37" s="243"/>
      <c r="GW37" s="243"/>
      <c r="GX37" s="243"/>
      <c r="GY37" s="243"/>
      <c r="GZ37" s="243"/>
      <c r="HA37" s="243"/>
      <c r="HB37" s="243"/>
      <c r="HC37" s="243"/>
      <c r="HD37" s="243"/>
      <c r="HE37" s="243"/>
      <c r="HF37" s="243"/>
      <c r="HG37" s="243"/>
      <c r="HH37" s="243"/>
      <c r="HI37" s="243"/>
      <c r="HJ37" s="243"/>
      <c r="HK37" s="243"/>
      <c r="HL37" s="243"/>
      <c r="HM37" s="243"/>
      <c r="HN37" s="243"/>
      <c r="HO37" s="243"/>
      <c r="HP37" s="243"/>
      <c r="HQ37" s="243"/>
      <c r="HR37" s="243"/>
      <c r="HS37" s="243"/>
      <c r="HT37" s="243"/>
      <c r="HU37" s="243"/>
      <c r="HV37" s="243"/>
      <c r="HW37" s="243"/>
      <c r="HX37" s="243"/>
      <c r="HY37" s="243"/>
      <c r="HZ37" s="243"/>
      <c r="IA37" s="243"/>
      <c r="IB37" s="243"/>
      <c r="IC37" s="243"/>
      <c r="ID37" s="243"/>
      <c r="IE37" s="243"/>
      <c r="IF37" s="243"/>
      <c r="IG37" s="243"/>
      <c r="IH37" s="243"/>
      <c r="II37" s="243"/>
      <c r="IJ37" s="243"/>
      <c r="IK37" s="243"/>
      <c r="IL37" s="243"/>
      <c r="IM37" s="243"/>
      <c r="IN37" s="243"/>
      <c r="IO37" s="243"/>
      <c r="IP37" s="243"/>
      <c r="IQ37" s="243"/>
      <c r="IR37" s="243"/>
      <c r="IS37" s="243"/>
      <c r="IT37" s="243"/>
      <c r="IU37" s="243"/>
      <c r="IV37" s="243"/>
      <c r="IW37" s="243"/>
      <c r="IX37" s="243"/>
      <c r="IY37" s="243"/>
      <c r="IZ37" s="243"/>
      <c r="JA37" s="243"/>
      <c r="JB37" s="243"/>
      <c r="JC37" s="243"/>
      <c r="JD37" s="243"/>
      <c r="JE37" s="243"/>
      <c r="JF37" s="243"/>
      <c r="JG37" s="243"/>
      <c r="JH37" s="243"/>
      <c r="JI37" s="243"/>
      <c r="JJ37" s="243"/>
      <c r="JK37" s="243"/>
      <c r="JL37" s="243"/>
      <c r="JM37" s="243"/>
      <c r="JN37" s="243"/>
      <c r="JO37" s="243"/>
      <c r="JP37" s="243"/>
      <c r="JQ37" s="243"/>
      <c r="JR37" s="243"/>
      <c r="JS37" s="243"/>
      <c r="JT37" s="243"/>
      <c r="JU37" s="243"/>
      <c r="JV37" s="243"/>
      <c r="JW37" s="243"/>
      <c r="JX37" s="243"/>
      <c r="JY37" s="243"/>
      <c r="JZ37" s="243"/>
      <c r="KA37" s="243"/>
      <c r="KB37" s="243"/>
      <c r="KC37" s="243"/>
      <c r="KD37" s="243"/>
      <c r="KE37" s="243"/>
      <c r="KF37" s="243"/>
      <c r="KG37" s="243"/>
      <c r="KH37" s="243"/>
      <c r="KI37" s="243"/>
      <c r="KJ37" s="243"/>
      <c r="KK37" s="243"/>
      <c r="KL37" s="243"/>
      <c r="KM37" s="243"/>
      <c r="KN37" s="243"/>
      <c r="KO37" s="243"/>
      <c r="KP37" s="243"/>
      <c r="KQ37" s="243"/>
      <c r="KR37" s="243"/>
      <c r="KS37" s="243"/>
      <c r="KT37" s="243"/>
      <c r="KU37" s="243"/>
      <c r="KV37" s="243"/>
      <c r="KW37" s="243"/>
      <c r="KX37" s="243"/>
      <c r="KY37" s="243"/>
      <c r="KZ37" s="243"/>
      <c r="LA37" s="243"/>
      <c r="LB37" s="243"/>
      <c r="LC37" s="243"/>
      <c r="LD37" s="243"/>
      <c r="LE37" s="243"/>
      <c r="LF37" s="243"/>
      <c r="LG37" s="243"/>
      <c r="LH37" s="243"/>
      <c r="LI37" s="243"/>
      <c r="LJ37" s="243"/>
      <c r="LK37" s="243"/>
      <c r="LL37" s="243"/>
      <c r="LM37" s="243"/>
      <c r="LN37" s="243"/>
      <c r="LO37" s="243"/>
      <c r="LP37" s="243"/>
      <c r="LQ37" s="243"/>
      <c r="LR37" s="243"/>
      <c r="LS37" s="243"/>
      <c r="LT37" s="243"/>
      <c r="LU37" s="243"/>
      <c r="LV37" s="243"/>
      <c r="LW37" s="243"/>
      <c r="LX37" s="243"/>
      <c r="LY37" s="243"/>
      <c r="LZ37" s="243"/>
      <c r="MA37" s="243"/>
      <c r="MB37" s="243"/>
      <c r="MC37" s="243"/>
      <c r="MD37" s="243"/>
      <c r="ME37" s="243"/>
      <c r="MF37" s="243"/>
      <c r="MG37" s="243"/>
      <c r="MH37" s="243"/>
      <c r="MI37" s="243"/>
      <c r="MJ37" s="243"/>
      <c r="MK37" s="243"/>
      <c r="ML37" s="243"/>
      <c r="MM37" s="243"/>
      <c r="MN37" s="243"/>
      <c r="MO37" s="243"/>
      <c r="MP37" s="243"/>
      <c r="MQ37" s="243"/>
      <c r="MR37" s="243"/>
      <c r="MS37" s="243"/>
      <c r="MT37" s="243"/>
      <c r="MU37" s="243"/>
      <c r="MV37" s="243"/>
      <c r="MW37" s="243"/>
      <c r="MX37" s="243"/>
      <c r="MY37" s="243"/>
      <c r="MZ37" s="243"/>
      <c r="NA37" s="243"/>
      <c r="NB37" s="243"/>
      <c r="NC37" s="243"/>
      <c r="ND37" s="243"/>
      <c r="NE37" s="243"/>
      <c r="NF37" s="243"/>
      <c r="NG37" s="243"/>
      <c r="NH37" s="243"/>
      <c r="NI37" s="243"/>
      <c r="NJ37" s="243"/>
      <c r="NK37" s="243"/>
      <c r="NL37" s="243"/>
      <c r="NM37" s="243"/>
      <c r="NN37" s="243"/>
      <c r="NO37" s="243"/>
      <c r="NP37" s="243"/>
      <c r="NQ37" s="243"/>
      <c r="NR37" s="243"/>
      <c r="NS37" s="243"/>
      <c r="NT37" s="243"/>
      <c r="NU37" s="243"/>
      <c r="NV37" s="243"/>
      <c r="NW37" s="243"/>
      <c r="NX37" s="243"/>
      <c r="NY37" s="243"/>
      <c r="NZ37" s="243"/>
      <c r="OA37" s="243"/>
      <c r="OB37" s="243"/>
      <c r="OC37" s="243"/>
      <c r="OD37" s="243"/>
      <c r="OE37" s="243"/>
      <c r="OF37" s="243"/>
      <c r="OG37" s="243"/>
      <c r="OH37" s="243"/>
      <c r="OI37" s="243"/>
      <c r="OJ37" s="243"/>
      <c r="OK37" s="243"/>
      <c r="OL37" s="243"/>
      <c r="OM37" s="243"/>
      <c r="ON37" s="243"/>
      <c r="OO37" s="243"/>
      <c r="OP37" s="243"/>
      <c r="OQ37" s="243"/>
      <c r="OR37" s="243"/>
      <c r="OS37" s="243"/>
      <c r="OT37" s="243"/>
      <c r="OU37" s="243"/>
      <c r="OV37" s="243"/>
      <c r="OW37" s="243"/>
      <c r="OX37" s="243"/>
      <c r="OY37" s="243"/>
      <c r="OZ37" s="243"/>
      <c r="PA37" s="243"/>
      <c r="PB37" s="243"/>
      <c r="PC37" s="243"/>
      <c r="PD37" s="243"/>
      <c r="PE37" s="243"/>
      <c r="PF37" s="243"/>
      <c r="PG37" s="243"/>
      <c r="PH37" s="243"/>
      <c r="PI37" s="243"/>
      <c r="PJ37" s="243"/>
      <c r="PK37" s="243"/>
      <c r="PL37" s="243"/>
      <c r="PM37" s="243"/>
      <c r="PN37" s="243"/>
      <c r="PO37" s="243"/>
      <c r="PP37" s="243"/>
      <c r="PQ37" s="243"/>
      <c r="PR37" s="243"/>
      <c r="PS37" s="243"/>
      <c r="PT37" s="243"/>
      <c r="PU37" s="243"/>
      <c r="PV37" s="243"/>
      <c r="PW37" s="243"/>
      <c r="PX37" s="243"/>
      <c r="PY37" s="243"/>
      <c r="PZ37" s="243"/>
      <c r="QA37" s="243"/>
      <c r="QB37" s="243"/>
      <c r="QC37" s="243"/>
      <c r="QD37" s="243"/>
      <c r="QE37" s="243"/>
      <c r="QF37" s="243"/>
      <c r="QG37" s="243"/>
      <c r="QH37" s="243"/>
      <c r="QI37" s="243"/>
      <c r="QJ37" s="243"/>
      <c r="QK37" s="243"/>
      <c r="QL37" s="243"/>
      <c r="QM37" s="243"/>
      <c r="QN37" s="243"/>
      <c r="QO37" s="243"/>
      <c r="QP37" s="243"/>
      <c r="QQ37" s="243"/>
      <c r="QR37" s="243"/>
      <c r="QS37" s="243"/>
      <c r="QT37" s="243"/>
      <c r="QU37" s="243"/>
      <c r="QV37" s="243"/>
      <c r="QW37" s="243"/>
      <c r="QX37" s="243"/>
      <c r="QY37" s="243"/>
      <c r="QZ37" s="243"/>
      <c r="RA37" s="243"/>
      <c r="RB37" s="243"/>
      <c r="RC37" s="243"/>
      <c r="RD37" s="243"/>
      <c r="RE37" s="243"/>
      <c r="RF37" s="243"/>
      <c r="RG37" s="243"/>
      <c r="RH37" s="243"/>
      <c r="RI37" s="243"/>
      <c r="RJ37" s="243"/>
      <c r="RK37" s="243"/>
      <c r="RL37" s="243"/>
      <c r="RM37" s="243"/>
      <c r="RN37" s="243"/>
      <c r="RO37" s="243"/>
      <c r="RP37" s="243"/>
      <c r="RQ37" s="243"/>
      <c r="RR37" s="243"/>
      <c r="RS37" s="243"/>
      <c r="RT37" s="243"/>
      <c r="RU37" s="243"/>
      <c r="RV37" s="243"/>
      <c r="RW37" s="243"/>
      <c r="RX37" s="243"/>
      <c r="RY37" s="243"/>
      <c r="RZ37" s="243"/>
      <c r="SA37" s="243"/>
      <c r="SB37" s="243"/>
      <c r="SC37" s="243"/>
      <c r="SD37" s="243"/>
      <c r="SE37" s="243"/>
      <c r="SF37" s="243"/>
      <c r="SG37" s="243"/>
      <c r="SH37" s="243"/>
      <c r="SI37" s="243"/>
      <c r="SJ37" s="243"/>
      <c r="SK37" s="243"/>
      <c r="SL37" s="243"/>
      <c r="SM37" s="243"/>
      <c r="SN37" s="243"/>
      <c r="SO37" s="243"/>
      <c r="SP37" s="243"/>
      <c r="SQ37" s="243"/>
      <c r="SR37" s="243"/>
      <c r="SS37" s="243"/>
      <c r="ST37" s="243"/>
      <c r="SU37" s="243"/>
      <c r="SV37" s="243"/>
      <c r="SW37" s="243"/>
      <c r="SX37" s="243"/>
      <c r="SY37" s="243"/>
      <c r="SZ37" s="243"/>
      <c r="TA37" s="243"/>
      <c r="TB37" s="243"/>
      <c r="TC37" s="243"/>
      <c r="TD37" s="243"/>
      <c r="TE37" s="243"/>
      <c r="TF37" s="243"/>
      <c r="TG37" s="243"/>
      <c r="TH37" s="243"/>
      <c r="TI37" s="243"/>
      <c r="TJ37" s="243"/>
      <c r="TK37" s="243"/>
      <c r="TL37" s="243"/>
      <c r="TM37" s="243"/>
      <c r="TN37" s="243"/>
      <c r="TO37" s="243"/>
      <c r="TP37" s="243"/>
      <c r="TQ37" s="243"/>
      <c r="TR37" s="243"/>
      <c r="TS37" s="243"/>
      <c r="TT37" s="243"/>
      <c r="TU37" s="243"/>
      <c r="TV37" s="243"/>
      <c r="TW37" s="243"/>
      <c r="TX37" s="243"/>
      <c r="TY37" s="243"/>
      <c r="TZ37" s="243"/>
      <c r="UA37" s="243"/>
      <c r="UB37" s="243"/>
      <c r="UC37" s="243"/>
      <c r="UD37" s="243"/>
      <c r="UE37" s="243"/>
      <c r="UF37" s="243"/>
      <c r="UG37" s="243"/>
      <c r="UH37" s="243"/>
      <c r="UI37" s="243"/>
      <c r="UJ37" s="243"/>
      <c r="UK37" s="243"/>
      <c r="UL37" s="243"/>
      <c r="UM37" s="243"/>
      <c r="UN37" s="243"/>
      <c r="UO37" s="243"/>
      <c r="UP37" s="243"/>
      <c r="UQ37" s="243"/>
      <c r="UR37" s="243"/>
      <c r="US37" s="243"/>
      <c r="UT37" s="243"/>
      <c r="UU37" s="243"/>
      <c r="UV37" s="243"/>
      <c r="UW37" s="243"/>
      <c r="UX37" s="243"/>
      <c r="UY37" s="243"/>
      <c r="UZ37" s="243"/>
      <c r="VA37" s="243"/>
      <c r="VB37" s="243"/>
      <c r="VC37" s="243"/>
      <c r="VD37" s="243"/>
      <c r="VE37" s="243"/>
      <c r="VF37" s="243"/>
      <c r="VG37" s="243"/>
      <c r="VH37" s="243"/>
      <c r="VI37" s="243"/>
      <c r="VJ37" s="243"/>
      <c r="VK37" s="243"/>
      <c r="VL37" s="243"/>
      <c r="VM37" s="243"/>
      <c r="VN37" s="243"/>
      <c r="VO37" s="243"/>
      <c r="VP37" s="243"/>
      <c r="VQ37" s="243"/>
      <c r="VR37" s="243"/>
      <c r="VS37" s="243"/>
      <c r="VT37" s="243"/>
      <c r="VU37" s="243"/>
      <c r="VV37" s="243"/>
      <c r="VW37" s="243"/>
      <c r="VX37" s="243"/>
      <c r="VY37" s="243"/>
      <c r="VZ37" s="243"/>
      <c r="WA37" s="243"/>
      <c r="WB37" s="243"/>
      <c r="WC37" s="243"/>
      <c r="WD37" s="243"/>
      <c r="WE37" s="243"/>
      <c r="WF37" s="243"/>
      <c r="WG37" s="243"/>
      <c r="WH37" s="243"/>
      <c r="WI37" s="243"/>
      <c r="WJ37" s="243"/>
      <c r="WK37" s="243"/>
      <c r="WL37" s="243"/>
      <c r="WM37" s="243"/>
      <c r="WN37" s="243"/>
      <c r="WO37" s="243"/>
      <c r="WP37" s="243"/>
      <c r="WQ37" s="243"/>
      <c r="WR37" s="243"/>
      <c r="WS37" s="243"/>
      <c r="WT37" s="243"/>
      <c r="WU37" s="243"/>
      <c r="WV37" s="243"/>
      <c r="WW37" s="243"/>
      <c r="WX37" s="243"/>
      <c r="WY37" s="243"/>
      <c r="WZ37" s="243"/>
      <c r="XA37" s="243"/>
      <c r="XB37" s="243"/>
      <c r="XC37" s="243"/>
      <c r="XD37" s="243"/>
      <c r="XE37" s="243"/>
      <c r="XF37" s="243"/>
      <c r="XG37" s="243"/>
      <c r="XH37" s="243"/>
      <c r="XI37" s="243"/>
      <c r="XJ37" s="243"/>
      <c r="XK37" s="243"/>
      <c r="XL37" s="243"/>
      <c r="XM37" s="243"/>
      <c r="XN37" s="243"/>
      <c r="XO37" s="243"/>
      <c r="XP37" s="243"/>
      <c r="XQ37" s="243"/>
      <c r="XR37" s="243"/>
      <c r="XS37" s="243"/>
      <c r="XT37" s="243"/>
      <c r="XU37" s="243"/>
      <c r="XV37" s="243"/>
      <c r="XW37" s="243"/>
      <c r="XX37" s="243"/>
      <c r="XY37" s="243"/>
      <c r="XZ37" s="243"/>
      <c r="YA37" s="243"/>
      <c r="YB37" s="243"/>
      <c r="YC37" s="243"/>
      <c r="YD37" s="243"/>
      <c r="YE37" s="243"/>
      <c r="YF37" s="243"/>
      <c r="YG37" s="243"/>
      <c r="YH37" s="243"/>
      <c r="YI37" s="243"/>
      <c r="YJ37" s="243"/>
      <c r="YK37" s="243"/>
      <c r="YL37" s="243"/>
      <c r="YM37" s="243"/>
      <c r="YN37" s="243"/>
      <c r="YO37" s="243"/>
      <c r="YP37" s="243"/>
      <c r="YQ37" s="243"/>
      <c r="YR37" s="243"/>
      <c r="YS37" s="243"/>
      <c r="YT37" s="243"/>
      <c r="YU37" s="243"/>
      <c r="YV37" s="243"/>
      <c r="YW37" s="243"/>
      <c r="YX37" s="243"/>
      <c r="YY37" s="243"/>
      <c r="YZ37" s="243"/>
      <c r="ZA37" s="243"/>
      <c r="ZB37" s="243"/>
      <c r="ZC37" s="243"/>
      <c r="ZD37" s="243"/>
      <c r="ZE37" s="243"/>
      <c r="ZF37" s="243"/>
      <c r="ZG37" s="243"/>
      <c r="ZH37" s="243"/>
      <c r="ZI37" s="243"/>
      <c r="ZJ37" s="243"/>
      <c r="ZK37" s="243"/>
      <c r="ZL37" s="243"/>
      <c r="ZM37" s="243"/>
      <c r="ZN37" s="243"/>
      <c r="ZO37" s="243"/>
      <c r="ZP37" s="243"/>
      <c r="ZQ37" s="243"/>
      <c r="ZR37" s="243"/>
      <c r="ZS37" s="243"/>
      <c r="ZT37" s="243"/>
      <c r="ZU37" s="243"/>
      <c r="ZV37" s="243"/>
      <c r="ZW37" s="243"/>
      <c r="ZX37" s="243"/>
      <c r="ZY37" s="243"/>
      <c r="ZZ37" s="243"/>
      <c r="AAA37" s="243"/>
      <c r="AAB37" s="243"/>
      <c r="AAC37" s="243"/>
      <c r="AAD37" s="243"/>
      <c r="AAE37" s="243"/>
      <c r="AAF37" s="243"/>
      <c r="AAG37" s="243"/>
      <c r="AAH37" s="243"/>
      <c r="AAI37" s="243"/>
      <c r="AAJ37" s="243"/>
      <c r="AAK37" s="243"/>
      <c r="AAL37" s="243"/>
      <c r="AAM37" s="243"/>
      <c r="AAN37" s="243"/>
      <c r="AAO37" s="243"/>
      <c r="AAP37" s="243"/>
      <c r="AAQ37" s="243"/>
      <c r="AAR37" s="243"/>
      <c r="AAS37" s="243"/>
      <c r="AAT37" s="243"/>
      <c r="AAU37" s="243"/>
      <c r="AAV37" s="243"/>
      <c r="AAW37" s="243"/>
      <c r="AAX37" s="243"/>
      <c r="AAY37" s="243"/>
      <c r="AAZ37" s="243"/>
      <c r="ABA37" s="243"/>
      <c r="ABB37" s="243"/>
      <c r="ABC37" s="243"/>
      <c r="ABD37" s="243"/>
      <c r="ABE37" s="243"/>
      <c r="ABF37" s="243"/>
      <c r="ABG37" s="243"/>
      <c r="ABH37" s="243"/>
      <c r="ABI37" s="243"/>
      <c r="ABJ37" s="243"/>
      <c r="ABK37" s="243"/>
      <c r="ABL37" s="243"/>
      <c r="ABM37" s="243"/>
      <c r="ABN37" s="243"/>
      <c r="ABO37" s="243"/>
      <c r="ABP37" s="243"/>
      <c r="ABQ37" s="243"/>
      <c r="ABR37" s="243"/>
      <c r="ABS37" s="243"/>
      <c r="ABT37" s="243"/>
      <c r="ABU37" s="243"/>
      <c r="ABV37" s="243"/>
      <c r="ABW37" s="243"/>
      <c r="ABX37" s="243"/>
      <c r="ABY37" s="243"/>
      <c r="ABZ37" s="243"/>
      <c r="ACA37" s="243"/>
      <c r="ACB37" s="243"/>
      <c r="ACC37" s="243"/>
      <c r="ACD37" s="243"/>
      <c r="ACE37" s="243"/>
      <c r="ACF37" s="243"/>
      <c r="ACG37" s="243"/>
      <c r="ACH37" s="243"/>
      <c r="ACI37" s="243"/>
      <c r="ACJ37" s="243"/>
      <c r="ACK37" s="243"/>
      <c r="ACL37" s="243"/>
      <c r="ACM37" s="243"/>
      <c r="ACN37" s="243"/>
      <c r="ACO37" s="243"/>
      <c r="ACP37" s="243"/>
      <c r="ACQ37" s="243"/>
      <c r="ACR37" s="243"/>
      <c r="ACS37" s="243"/>
      <c r="ACT37" s="243"/>
      <c r="ACU37" s="243"/>
      <c r="ACV37" s="243"/>
      <c r="ACW37" s="243"/>
      <c r="ACX37" s="243"/>
      <c r="ACY37" s="243"/>
      <c r="ACZ37" s="243"/>
      <c r="ADA37" s="243"/>
      <c r="ADB37" s="243"/>
      <c r="ADC37" s="243"/>
      <c r="ADD37" s="243"/>
      <c r="ADE37" s="243"/>
      <c r="ADF37" s="243"/>
      <c r="ADG37" s="243"/>
      <c r="ADH37" s="243"/>
      <c r="ADI37" s="243"/>
      <c r="ADJ37" s="243"/>
      <c r="ADK37" s="243"/>
      <c r="ADL37" s="243"/>
      <c r="ADM37" s="243"/>
      <c r="ADN37" s="243"/>
      <c r="ADO37" s="243"/>
      <c r="ADP37" s="243"/>
      <c r="ADQ37" s="243"/>
      <c r="ADR37" s="243"/>
      <c r="ADS37" s="243"/>
      <c r="ADT37" s="243"/>
      <c r="ADU37" s="243"/>
      <c r="ADV37" s="243"/>
      <c r="ADW37" s="243"/>
      <c r="ADX37" s="243"/>
      <c r="ADY37" s="243"/>
      <c r="ADZ37" s="243"/>
      <c r="AEA37" s="243"/>
      <c r="AEB37" s="243"/>
      <c r="AEC37" s="243"/>
      <c r="AED37" s="243"/>
      <c r="AEE37" s="243"/>
      <c r="AEF37" s="243"/>
      <c r="AEG37" s="243"/>
      <c r="AEH37" s="243"/>
      <c r="AEI37" s="243"/>
      <c r="AEJ37" s="243"/>
      <c r="AEK37" s="243"/>
      <c r="AEL37" s="243"/>
      <c r="AEM37" s="243"/>
      <c r="AEN37" s="243"/>
      <c r="AEO37" s="243"/>
      <c r="AEP37" s="243"/>
      <c r="AEQ37" s="243"/>
      <c r="AER37" s="243"/>
      <c r="AES37" s="243"/>
      <c r="AET37" s="243"/>
      <c r="AEU37" s="243"/>
      <c r="AEV37" s="243"/>
      <c r="AEW37" s="243"/>
      <c r="AEX37" s="243"/>
      <c r="AEY37" s="243"/>
      <c r="AEZ37" s="243"/>
      <c r="AFA37" s="243"/>
      <c r="AFB37" s="243"/>
      <c r="AFC37" s="243"/>
      <c r="AFD37" s="243"/>
      <c r="AFE37" s="243"/>
      <c r="AFF37" s="243"/>
      <c r="AFG37" s="243"/>
      <c r="AFH37" s="243"/>
      <c r="AFI37" s="243"/>
      <c r="AFJ37" s="243"/>
      <c r="AFK37" s="243"/>
      <c r="AFL37" s="243"/>
      <c r="AFM37" s="243"/>
      <c r="AFN37" s="243"/>
      <c r="AFO37" s="243"/>
      <c r="AFP37" s="243"/>
      <c r="AFQ37" s="243"/>
      <c r="AFR37" s="243"/>
      <c r="AFS37" s="243"/>
      <c r="AFT37" s="243"/>
      <c r="AFU37" s="243"/>
      <c r="AFV37" s="243"/>
      <c r="AFW37" s="243"/>
      <c r="AFX37" s="243"/>
      <c r="AFY37" s="243"/>
      <c r="AFZ37" s="243"/>
      <c r="AGA37" s="243"/>
      <c r="AGB37" s="243"/>
      <c r="AGC37" s="243"/>
      <c r="AGD37" s="243"/>
      <c r="AGE37" s="243"/>
      <c r="AGF37" s="243"/>
      <c r="AGG37" s="243"/>
      <c r="AGH37" s="243"/>
      <c r="AGI37" s="243"/>
      <c r="AGJ37" s="243"/>
      <c r="AGK37" s="243"/>
      <c r="AGL37" s="243"/>
      <c r="AGM37" s="243"/>
      <c r="AGN37" s="243"/>
      <c r="AGO37" s="243"/>
      <c r="AGP37" s="243"/>
      <c r="AGQ37" s="243"/>
      <c r="AGR37" s="243"/>
      <c r="AGS37" s="243"/>
      <c r="AGT37" s="243"/>
      <c r="AGU37" s="243"/>
      <c r="AGV37" s="243"/>
      <c r="AGW37" s="243"/>
      <c r="AGX37" s="243"/>
      <c r="AGY37" s="243"/>
      <c r="AGZ37" s="243"/>
      <c r="AHA37" s="243"/>
      <c r="AHB37" s="243"/>
      <c r="AHC37" s="243"/>
      <c r="AHD37" s="243"/>
      <c r="AHE37" s="243"/>
      <c r="AHF37" s="243"/>
      <c r="AHG37" s="243"/>
      <c r="AHH37" s="243"/>
      <c r="AHI37" s="243"/>
      <c r="AHJ37" s="243"/>
      <c r="AHK37" s="243"/>
      <c r="AHL37" s="243"/>
      <c r="AHM37" s="243"/>
      <c r="AHN37" s="243"/>
      <c r="AHO37" s="243"/>
      <c r="AHP37" s="243"/>
      <c r="AHQ37" s="243"/>
      <c r="AHR37" s="243"/>
      <c r="AHS37" s="243"/>
      <c r="AHT37" s="243"/>
      <c r="AHU37" s="243"/>
      <c r="AHV37" s="243"/>
      <c r="AHW37" s="243"/>
      <c r="AHX37" s="243"/>
      <c r="AHY37" s="243"/>
      <c r="AHZ37" s="243"/>
      <c r="AIA37" s="243"/>
      <c r="AIB37" s="243"/>
      <c r="AIC37" s="243"/>
      <c r="AID37" s="243"/>
      <c r="AIE37" s="243"/>
      <c r="AIF37" s="243"/>
      <c r="AIG37" s="243"/>
      <c r="AIH37" s="243"/>
      <c r="AII37" s="243"/>
      <c r="AIJ37" s="243"/>
      <c r="AIK37" s="243"/>
      <c r="AIL37" s="243"/>
      <c r="AIM37" s="243"/>
      <c r="AIN37" s="243"/>
      <c r="AIO37" s="243"/>
      <c r="AIP37" s="243"/>
      <c r="AIQ37" s="243"/>
      <c r="AIR37" s="243"/>
      <c r="AIS37" s="243"/>
      <c r="AIT37" s="243"/>
      <c r="AIU37" s="243"/>
      <c r="AIV37" s="243"/>
      <c r="AIW37" s="243"/>
      <c r="AIX37" s="243"/>
      <c r="AIY37" s="243"/>
      <c r="AIZ37" s="243"/>
      <c r="AJA37" s="243"/>
      <c r="AJB37" s="243"/>
      <c r="AJC37" s="243"/>
      <c r="AJD37" s="243"/>
      <c r="AJE37" s="243"/>
      <c r="AJF37" s="243"/>
      <c r="AJG37" s="243"/>
      <c r="AJH37" s="243"/>
      <c r="AJI37" s="243"/>
      <c r="AJJ37" s="243"/>
      <c r="AJK37" s="243"/>
      <c r="AJL37" s="243"/>
      <c r="AJM37" s="243"/>
      <c r="AJN37" s="243"/>
      <c r="AJO37" s="243"/>
      <c r="AJP37" s="243"/>
      <c r="AJQ37" s="243"/>
      <c r="AJR37" s="243"/>
      <c r="AJS37" s="243"/>
      <c r="AJT37" s="243"/>
      <c r="AJU37" s="243"/>
      <c r="AJV37" s="243"/>
      <c r="AJW37" s="243"/>
      <c r="AJX37" s="243"/>
      <c r="AJY37" s="243"/>
      <c r="AJZ37" s="243"/>
      <c r="AKA37" s="243"/>
      <c r="AKB37" s="243"/>
      <c r="AKC37" s="243"/>
      <c r="AKD37" s="243"/>
      <c r="AKE37" s="243"/>
      <c r="AKF37" s="243"/>
      <c r="AKG37" s="243"/>
      <c r="AKH37" s="243"/>
      <c r="AKI37" s="243"/>
      <c r="AKJ37" s="243"/>
      <c r="AKK37" s="243"/>
      <c r="AKL37" s="243"/>
      <c r="AKM37" s="243"/>
      <c r="AKN37" s="243"/>
      <c r="AKO37" s="243"/>
      <c r="AKP37" s="243"/>
      <c r="AKQ37" s="243"/>
      <c r="AKR37" s="243"/>
      <c r="AKS37" s="243"/>
      <c r="AKT37" s="243"/>
      <c r="AKU37" s="243"/>
      <c r="AKV37" s="243"/>
      <c r="AKW37" s="243"/>
      <c r="AKX37" s="243"/>
      <c r="AKY37" s="243"/>
      <c r="AKZ37" s="243"/>
      <c r="ALA37" s="243"/>
      <c r="ALB37" s="243"/>
      <c r="ALC37" s="243"/>
      <c r="ALD37" s="243"/>
      <c r="ALE37" s="243"/>
      <c r="ALF37" s="243"/>
      <c r="ALG37" s="243"/>
      <c r="ALH37" s="243"/>
      <c r="ALI37" s="243"/>
      <c r="ALJ37" s="243"/>
      <c r="ALK37" s="243"/>
      <c r="ALL37" s="243"/>
      <c r="ALM37" s="243"/>
      <c r="ALN37" s="243"/>
      <c r="ALO37" s="243"/>
      <c r="ALP37" s="243"/>
      <c r="ALQ37" s="243"/>
      <c r="ALR37" s="243"/>
      <c r="ALS37" s="243"/>
      <c r="ALT37" s="243"/>
      <c r="ALU37" s="243"/>
      <c r="ALV37" s="243"/>
      <c r="ALW37" s="243"/>
      <c r="ALX37" s="243"/>
      <c r="ALY37" s="243"/>
      <c r="ALZ37" s="243"/>
      <c r="AMA37" s="243"/>
      <c r="AMB37" s="243"/>
      <c r="AMC37" s="243"/>
      <c r="AMD37" s="243"/>
      <c r="AME37" s="243"/>
      <c r="AMF37" s="243"/>
      <c r="AMG37" s="243"/>
      <c r="AMH37" s="243"/>
      <c r="AMI37" s="243"/>
      <c r="AMJ37" s="243"/>
      <c r="AMK37" s="243"/>
      <c r="AML37" s="243"/>
      <c r="AMM37" s="243"/>
      <c r="AMN37" s="243"/>
      <c r="AMO37" s="243"/>
      <c r="AMP37" s="243"/>
      <c r="AMQ37" s="243"/>
      <c r="AMR37" s="243"/>
      <c r="AMS37" s="243"/>
      <c r="AMT37" s="243"/>
      <c r="AMU37" s="243"/>
      <c r="AMV37" s="243"/>
      <c r="AMW37" s="243"/>
      <c r="AMX37" s="243"/>
      <c r="AMY37" s="243"/>
      <c r="AMZ37" s="243"/>
      <c r="ANA37" s="243"/>
      <c r="ANB37" s="243"/>
      <c r="ANC37" s="243"/>
      <c r="AND37" s="243"/>
      <c r="ANE37" s="243"/>
      <c r="ANF37" s="243"/>
      <c r="ANG37" s="243"/>
      <c r="ANH37" s="243"/>
      <c r="ANI37" s="243"/>
      <c r="ANJ37" s="243"/>
      <c r="ANK37" s="243"/>
      <c r="ANL37" s="243"/>
      <c r="ANM37" s="243"/>
      <c r="ANN37" s="243"/>
      <c r="ANO37" s="243"/>
      <c r="ANP37" s="243"/>
      <c r="ANQ37" s="243"/>
      <c r="ANR37" s="243"/>
      <c r="ANS37" s="243"/>
      <c r="ANT37" s="243"/>
      <c r="ANU37" s="243"/>
      <c r="ANV37" s="243"/>
      <c r="ANW37" s="243"/>
      <c r="ANX37" s="243"/>
      <c r="ANY37" s="243"/>
      <c r="ANZ37" s="243"/>
      <c r="AOA37" s="243"/>
      <c r="AOB37" s="243"/>
      <c r="AOC37" s="243"/>
      <c r="AOD37" s="243"/>
      <c r="AOE37" s="243"/>
      <c r="AOF37" s="243"/>
      <c r="AOG37" s="243"/>
      <c r="AOH37" s="243"/>
      <c r="AOI37" s="243"/>
      <c r="AOJ37" s="243"/>
      <c r="AOK37" s="243"/>
      <c r="AOL37" s="243"/>
      <c r="AOM37" s="243"/>
      <c r="AON37" s="243"/>
      <c r="AOO37" s="243"/>
      <c r="AOP37" s="243"/>
      <c r="AOQ37" s="243"/>
      <c r="AOR37" s="243"/>
      <c r="AOS37" s="243"/>
      <c r="AOT37" s="243"/>
      <c r="AOU37" s="243"/>
      <c r="AOV37" s="243"/>
      <c r="AOW37" s="243"/>
      <c r="AOX37" s="243"/>
      <c r="AOY37" s="243"/>
      <c r="AOZ37" s="243"/>
      <c r="APA37" s="243"/>
      <c r="APB37" s="243"/>
      <c r="APC37" s="243"/>
      <c r="APD37" s="243"/>
      <c r="APE37" s="243"/>
      <c r="APF37" s="243"/>
      <c r="APG37" s="243"/>
      <c r="APH37" s="243"/>
      <c r="API37" s="243"/>
      <c r="APJ37" s="243"/>
      <c r="APK37" s="243"/>
      <c r="APL37" s="243"/>
      <c r="APM37" s="243"/>
      <c r="APN37" s="243"/>
      <c r="APO37" s="243"/>
      <c r="APP37" s="243"/>
      <c r="APQ37" s="243"/>
      <c r="APR37" s="243"/>
      <c r="APS37" s="243"/>
      <c r="APT37" s="243"/>
      <c r="APU37" s="243"/>
      <c r="APV37" s="243"/>
      <c r="APW37" s="243"/>
      <c r="APX37" s="243"/>
      <c r="APY37" s="243"/>
      <c r="APZ37" s="243"/>
      <c r="AQA37" s="243"/>
      <c r="AQB37" s="243"/>
      <c r="AQC37" s="243"/>
      <c r="AQD37" s="243"/>
      <c r="AQE37" s="243"/>
      <c r="AQF37" s="243"/>
      <c r="AQG37" s="243"/>
      <c r="AQH37" s="243"/>
      <c r="AQI37" s="243"/>
      <c r="AQJ37" s="243"/>
      <c r="AQK37" s="243"/>
      <c r="AQL37" s="243"/>
      <c r="AQM37" s="243"/>
      <c r="AQN37" s="243"/>
      <c r="AQO37" s="243"/>
      <c r="AQP37" s="243"/>
      <c r="AQQ37" s="243"/>
      <c r="AQR37" s="243"/>
      <c r="AQS37" s="243"/>
      <c r="AQT37" s="243"/>
      <c r="AQU37" s="243"/>
      <c r="AQV37" s="243"/>
      <c r="AQW37" s="243"/>
      <c r="AQX37" s="243"/>
      <c r="AQY37" s="243"/>
      <c r="AQZ37" s="243"/>
      <c r="ARA37" s="243"/>
      <c r="ARB37" s="243"/>
      <c r="ARC37" s="243"/>
      <c r="ARD37" s="243"/>
      <c r="ARE37" s="243"/>
      <c r="ARF37" s="243"/>
      <c r="ARG37" s="243"/>
      <c r="ARH37" s="243"/>
      <c r="ARI37" s="243"/>
      <c r="ARJ37" s="243"/>
      <c r="ARK37" s="243"/>
      <c r="ARL37" s="243"/>
      <c r="ARM37" s="243"/>
      <c r="ARN37" s="243"/>
      <c r="ARO37" s="243"/>
      <c r="ARP37" s="243"/>
      <c r="ARQ37" s="243"/>
      <c r="ARR37" s="243"/>
      <c r="ARS37" s="243"/>
      <c r="ART37" s="243"/>
      <c r="ARU37" s="243"/>
      <c r="ARV37" s="243"/>
      <c r="ARW37" s="243"/>
      <c r="ARX37" s="243"/>
      <c r="ARY37" s="243"/>
      <c r="ARZ37" s="243"/>
      <c r="ASA37" s="243"/>
      <c r="ASB37" s="243"/>
      <c r="ASC37" s="243"/>
      <c r="ASD37" s="243"/>
      <c r="ASE37" s="243"/>
      <c r="ASF37" s="243"/>
      <c r="ASG37" s="243"/>
      <c r="ASH37" s="243"/>
      <c r="ASI37" s="243"/>
      <c r="ASJ37" s="243"/>
      <c r="ASK37" s="243"/>
      <c r="ASL37" s="243"/>
      <c r="ASM37" s="243"/>
      <c r="ASN37" s="243"/>
      <c r="ASO37" s="243"/>
      <c r="ASP37" s="243"/>
      <c r="ASQ37" s="243"/>
      <c r="ASR37" s="243"/>
      <c r="ASS37" s="243"/>
      <c r="AST37" s="243"/>
      <c r="ASU37" s="243"/>
      <c r="ASV37" s="243"/>
      <c r="ASW37" s="243"/>
      <c r="ASX37" s="243"/>
      <c r="ASY37" s="243"/>
      <c r="ASZ37" s="243"/>
      <c r="ATA37" s="243"/>
      <c r="ATB37" s="243"/>
      <c r="ATC37" s="243"/>
      <c r="ATD37" s="243"/>
      <c r="ATE37" s="243"/>
      <c r="ATF37" s="243"/>
      <c r="ATG37" s="243"/>
      <c r="ATH37" s="243"/>
      <c r="ATI37" s="243"/>
      <c r="ATJ37" s="243"/>
      <c r="ATK37" s="243"/>
      <c r="ATL37" s="243"/>
      <c r="ATM37" s="243"/>
      <c r="ATN37" s="243"/>
      <c r="ATO37" s="243"/>
      <c r="ATP37" s="243"/>
      <c r="ATQ37" s="243"/>
      <c r="ATR37" s="243"/>
      <c r="ATS37" s="243"/>
      <c r="ATT37" s="243"/>
      <c r="ATU37" s="243"/>
      <c r="ATV37" s="243"/>
      <c r="ATW37" s="243"/>
      <c r="ATX37" s="243"/>
      <c r="ATY37" s="243"/>
      <c r="ATZ37" s="243"/>
      <c r="AUA37" s="243"/>
      <c r="AUB37" s="243"/>
      <c r="AUC37" s="243"/>
      <c r="AUD37" s="243"/>
      <c r="AUE37" s="243"/>
      <c r="AUF37" s="243"/>
      <c r="AUG37" s="243"/>
      <c r="AUH37" s="243"/>
      <c r="AUI37" s="243"/>
      <c r="AUJ37" s="243"/>
      <c r="AUK37" s="243"/>
      <c r="AUL37" s="243"/>
      <c r="AUM37" s="243"/>
      <c r="AUN37" s="243"/>
      <c r="AUO37" s="243"/>
      <c r="AUP37" s="243"/>
      <c r="AUQ37" s="243"/>
      <c r="AUR37" s="243"/>
      <c r="AUS37" s="243"/>
      <c r="AUT37" s="243"/>
      <c r="AUU37" s="243"/>
      <c r="AUV37" s="243"/>
      <c r="AUW37" s="243"/>
      <c r="AUX37" s="243"/>
      <c r="AUY37" s="243"/>
      <c r="AUZ37" s="243"/>
      <c r="AVA37" s="243"/>
      <c r="AVB37" s="243"/>
      <c r="AVC37" s="243"/>
      <c r="AVD37" s="243"/>
      <c r="AVE37" s="243"/>
      <c r="AVF37" s="243"/>
      <c r="AVG37" s="243"/>
      <c r="AVH37" s="243"/>
      <c r="AVI37" s="243"/>
      <c r="AVJ37" s="243"/>
      <c r="AVK37" s="243"/>
      <c r="AVL37" s="243"/>
      <c r="AVM37" s="243"/>
      <c r="AVN37" s="243"/>
      <c r="AVO37" s="243"/>
      <c r="AVP37" s="243"/>
      <c r="AVQ37" s="243"/>
      <c r="AVR37" s="243"/>
      <c r="AVS37" s="243"/>
      <c r="AVT37" s="243"/>
      <c r="AVU37" s="243"/>
      <c r="AVV37" s="243"/>
      <c r="AVW37" s="243"/>
      <c r="AVX37" s="243"/>
      <c r="AVY37" s="243"/>
      <c r="AVZ37" s="243"/>
      <c r="AWA37" s="243"/>
      <c r="AWB37" s="243"/>
      <c r="AWC37" s="243"/>
      <c r="AWD37" s="243"/>
      <c r="AWE37" s="243"/>
      <c r="AWF37" s="243"/>
      <c r="AWG37" s="243"/>
      <c r="AWH37" s="243"/>
      <c r="AWI37" s="243"/>
      <c r="AWJ37" s="243"/>
      <c r="AWK37" s="243"/>
      <c r="AWL37" s="243"/>
      <c r="AWM37" s="243"/>
      <c r="AWN37" s="243"/>
      <c r="AWO37" s="243"/>
      <c r="AWP37" s="243"/>
      <c r="AWQ37" s="243"/>
      <c r="AWR37" s="243"/>
      <c r="AWS37" s="243"/>
      <c r="AWT37" s="243"/>
      <c r="AWU37" s="243"/>
      <c r="AWV37" s="243"/>
      <c r="AWW37" s="243"/>
      <c r="AWX37" s="243"/>
      <c r="AWY37" s="243"/>
      <c r="AWZ37" s="243"/>
      <c r="AXA37" s="243"/>
      <c r="AXB37" s="243"/>
      <c r="AXC37" s="243"/>
      <c r="AXD37" s="243"/>
      <c r="AXE37" s="243"/>
      <c r="AXF37" s="243"/>
      <c r="AXG37" s="243"/>
      <c r="AXH37" s="243"/>
      <c r="AXI37" s="243"/>
      <c r="AXJ37" s="243"/>
      <c r="AXK37" s="243"/>
      <c r="AXL37" s="243"/>
      <c r="AXM37" s="243"/>
      <c r="AXN37" s="243"/>
      <c r="AXO37" s="243"/>
      <c r="AXP37" s="243"/>
      <c r="AXQ37" s="243"/>
      <c r="AXR37" s="243"/>
      <c r="AXS37" s="243"/>
      <c r="AXT37" s="243"/>
      <c r="AXU37" s="243"/>
      <c r="AXV37" s="243"/>
      <c r="AXW37" s="243"/>
      <c r="AXX37" s="243"/>
      <c r="AXY37" s="243"/>
      <c r="AXZ37" s="243"/>
      <c r="AYA37" s="243"/>
      <c r="AYB37" s="243"/>
      <c r="AYC37" s="243"/>
      <c r="AYD37" s="243"/>
      <c r="AYE37" s="243"/>
      <c r="AYF37" s="243"/>
      <c r="AYG37" s="243"/>
      <c r="AYH37" s="243"/>
      <c r="AYI37" s="243"/>
      <c r="AYJ37" s="243"/>
      <c r="AYK37" s="243"/>
      <c r="AYL37" s="243"/>
      <c r="AYM37" s="243"/>
      <c r="AYN37" s="243"/>
      <c r="AYO37" s="243"/>
      <c r="AYP37" s="243"/>
      <c r="AYQ37" s="243"/>
      <c r="AYR37" s="243"/>
      <c r="AYS37" s="243"/>
      <c r="AYT37" s="243"/>
      <c r="AYU37" s="243"/>
      <c r="AYV37" s="243"/>
      <c r="AYW37" s="243"/>
      <c r="AYX37" s="243"/>
      <c r="AYY37" s="243"/>
      <c r="AYZ37" s="243"/>
      <c r="AZA37" s="243"/>
      <c r="AZB37" s="243"/>
      <c r="AZC37" s="243"/>
      <c r="AZD37" s="243"/>
      <c r="AZE37" s="243"/>
      <c r="AZF37" s="243"/>
      <c r="AZG37" s="243"/>
      <c r="AZH37" s="243"/>
      <c r="AZI37" s="243"/>
      <c r="AZJ37" s="243"/>
      <c r="AZK37" s="243"/>
      <c r="AZL37" s="243"/>
      <c r="AZM37" s="243"/>
      <c r="AZN37" s="243"/>
      <c r="AZO37" s="243"/>
      <c r="AZP37" s="243"/>
      <c r="AZQ37" s="243"/>
      <c r="AZR37" s="243"/>
      <c r="AZS37" s="243"/>
      <c r="AZT37" s="243"/>
      <c r="AZU37" s="243"/>
      <c r="AZV37" s="243"/>
      <c r="AZW37" s="243"/>
      <c r="AZX37" s="243"/>
      <c r="AZY37" s="243"/>
      <c r="AZZ37" s="243"/>
      <c r="BAA37" s="243"/>
      <c r="BAB37" s="243"/>
      <c r="BAC37" s="243"/>
      <c r="BAD37" s="243"/>
      <c r="BAE37" s="243"/>
      <c r="BAF37" s="243"/>
      <c r="BAG37" s="243"/>
      <c r="BAH37" s="243"/>
      <c r="BAI37" s="243"/>
      <c r="BAJ37" s="243"/>
      <c r="BAK37" s="243"/>
      <c r="BAL37" s="243"/>
      <c r="BAM37" s="243"/>
      <c r="BAN37" s="243"/>
      <c r="BAO37" s="243"/>
      <c r="BAP37" s="243"/>
      <c r="BAQ37" s="243"/>
      <c r="BAR37" s="243"/>
      <c r="BAS37" s="243"/>
      <c r="BAT37" s="243"/>
      <c r="BAU37" s="243"/>
      <c r="BAV37" s="243"/>
      <c r="BAW37" s="243"/>
      <c r="BAX37" s="243"/>
      <c r="BAY37" s="243"/>
      <c r="BAZ37" s="243"/>
      <c r="BBA37" s="243"/>
      <c r="BBB37" s="243"/>
      <c r="BBC37" s="243"/>
      <c r="BBD37" s="243"/>
      <c r="BBE37" s="243"/>
      <c r="BBF37" s="243"/>
      <c r="BBG37" s="243"/>
      <c r="BBH37" s="243"/>
      <c r="BBI37" s="243"/>
      <c r="BBJ37" s="243"/>
      <c r="BBK37" s="243"/>
      <c r="BBL37" s="243"/>
      <c r="BBM37" s="243"/>
      <c r="BBN37" s="243"/>
      <c r="BBO37" s="243"/>
      <c r="BBP37" s="243"/>
      <c r="BBQ37" s="243"/>
      <c r="BBR37" s="243"/>
      <c r="BBS37" s="243"/>
      <c r="BBT37" s="243"/>
      <c r="BBU37" s="243"/>
      <c r="BBV37" s="243"/>
      <c r="BBW37" s="243"/>
      <c r="BBX37" s="243"/>
      <c r="BBY37" s="243"/>
      <c r="BBZ37" s="243"/>
      <c r="BCA37" s="243"/>
      <c r="BCB37" s="243"/>
      <c r="BCC37" s="243"/>
      <c r="BCD37" s="243"/>
      <c r="BCE37" s="243"/>
      <c r="BCF37" s="243"/>
      <c r="BCG37" s="243"/>
      <c r="BCH37" s="243"/>
      <c r="BCI37" s="243"/>
      <c r="BCJ37" s="243"/>
      <c r="BCK37" s="243"/>
      <c r="BCL37" s="243"/>
      <c r="BCM37" s="243"/>
      <c r="BCN37" s="243"/>
      <c r="BCO37" s="243"/>
      <c r="BCP37" s="243"/>
      <c r="BCQ37" s="243"/>
      <c r="BCR37" s="243"/>
      <c r="BCS37" s="243"/>
      <c r="BCT37" s="243"/>
      <c r="BCU37" s="243"/>
      <c r="BCV37" s="243"/>
      <c r="BCW37" s="243"/>
      <c r="BCX37" s="243"/>
      <c r="BCY37" s="243"/>
      <c r="BCZ37" s="243"/>
      <c r="BDA37" s="243"/>
      <c r="BDB37" s="243"/>
      <c r="BDC37" s="243"/>
      <c r="BDD37" s="243"/>
      <c r="BDE37" s="243"/>
      <c r="BDF37" s="243"/>
      <c r="BDG37" s="243"/>
      <c r="BDH37" s="243"/>
      <c r="BDI37" s="243"/>
      <c r="BDJ37" s="243"/>
      <c r="BDK37" s="243"/>
      <c r="BDL37" s="243"/>
      <c r="BDM37" s="243"/>
      <c r="BDN37" s="243"/>
      <c r="BDO37" s="243"/>
      <c r="BDP37" s="243"/>
      <c r="BDQ37" s="243"/>
      <c r="BDR37" s="243"/>
      <c r="BDS37" s="243"/>
      <c r="BDT37" s="243"/>
      <c r="BDU37" s="243"/>
      <c r="BDV37" s="243"/>
      <c r="BDW37" s="243"/>
      <c r="BDX37" s="243"/>
      <c r="BDY37" s="243"/>
      <c r="BDZ37" s="243"/>
      <c r="BEA37" s="243"/>
      <c r="BEB37" s="243"/>
      <c r="BEC37" s="243"/>
      <c r="BED37" s="243"/>
      <c r="BEE37" s="243"/>
      <c r="BEF37" s="243"/>
      <c r="BEG37" s="243"/>
      <c r="BEH37" s="243"/>
      <c r="BEI37" s="243"/>
      <c r="BEJ37" s="243"/>
      <c r="BEK37" s="243"/>
      <c r="BEL37" s="243"/>
      <c r="BEM37" s="243"/>
      <c r="BEN37" s="243"/>
      <c r="BEO37" s="243"/>
      <c r="BEP37" s="243"/>
      <c r="BEQ37" s="243"/>
      <c r="BER37" s="243"/>
      <c r="BES37" s="243"/>
      <c r="BET37" s="243"/>
      <c r="BEU37" s="243"/>
      <c r="BEV37" s="243"/>
      <c r="BEW37" s="243"/>
      <c r="BEX37" s="243"/>
      <c r="BEY37" s="243"/>
      <c r="BEZ37" s="243"/>
      <c r="BFA37" s="243"/>
      <c r="BFB37" s="243"/>
      <c r="BFC37" s="243"/>
      <c r="BFD37" s="243"/>
      <c r="BFE37" s="243"/>
      <c r="BFF37" s="243"/>
      <c r="BFG37" s="243"/>
      <c r="BFH37" s="243"/>
      <c r="BFI37" s="243"/>
      <c r="BFJ37" s="243"/>
      <c r="BFK37" s="243"/>
      <c r="BFL37" s="243"/>
      <c r="BFM37" s="243"/>
      <c r="BFN37" s="243"/>
      <c r="BFO37" s="243"/>
      <c r="BFP37" s="243"/>
      <c r="BFQ37" s="243"/>
      <c r="BFR37" s="243"/>
      <c r="BFS37" s="243"/>
      <c r="BFT37" s="243"/>
      <c r="BFU37" s="243"/>
      <c r="BFV37" s="243"/>
      <c r="BFW37" s="243"/>
      <c r="BFX37" s="243"/>
      <c r="BFY37" s="243"/>
      <c r="BFZ37" s="243"/>
      <c r="BGA37" s="243"/>
      <c r="BGB37" s="243"/>
      <c r="BGC37" s="243"/>
      <c r="BGD37" s="243"/>
      <c r="BGE37" s="243"/>
      <c r="BGF37" s="243"/>
      <c r="BGG37" s="243"/>
      <c r="BGH37" s="243"/>
      <c r="BGI37" s="243"/>
      <c r="BGJ37" s="243"/>
      <c r="BGK37" s="243"/>
      <c r="BGL37" s="243"/>
      <c r="BGM37" s="243"/>
      <c r="BGN37" s="243"/>
      <c r="BGO37" s="243"/>
      <c r="BGP37" s="243"/>
      <c r="BGQ37" s="243"/>
      <c r="BGR37" s="243"/>
      <c r="BGS37" s="243"/>
      <c r="BGT37" s="243"/>
      <c r="BGU37" s="243"/>
      <c r="BGV37" s="243"/>
      <c r="BGW37" s="243"/>
      <c r="BGX37" s="243"/>
      <c r="BGY37" s="243"/>
      <c r="BGZ37" s="243"/>
      <c r="BHA37" s="243"/>
      <c r="BHB37" s="243"/>
      <c r="BHC37" s="243"/>
      <c r="BHD37" s="243"/>
      <c r="BHE37" s="243"/>
      <c r="BHF37" s="243"/>
      <c r="BHG37" s="243"/>
      <c r="BHH37" s="243"/>
      <c r="BHI37" s="243"/>
      <c r="BHJ37" s="243"/>
      <c r="BHK37" s="243"/>
      <c r="BHL37" s="243"/>
      <c r="BHM37" s="243"/>
      <c r="BHN37" s="243"/>
      <c r="BHO37" s="243"/>
      <c r="BHP37" s="243"/>
      <c r="BHQ37" s="243"/>
      <c r="BHR37" s="243"/>
      <c r="BHS37" s="243"/>
      <c r="BHT37" s="243"/>
      <c r="BHU37" s="243"/>
      <c r="BHV37" s="243"/>
      <c r="BHW37" s="243"/>
      <c r="BHX37" s="243"/>
      <c r="BHY37" s="243"/>
      <c r="BHZ37" s="243"/>
      <c r="BIA37" s="243"/>
      <c r="BIB37" s="243"/>
      <c r="BIC37" s="243"/>
      <c r="BID37" s="243"/>
      <c r="BIE37" s="243"/>
      <c r="BIF37" s="243"/>
      <c r="BIG37" s="243"/>
      <c r="BIH37" s="243"/>
      <c r="BII37" s="243"/>
      <c r="BIJ37" s="243"/>
      <c r="BIK37" s="243"/>
      <c r="BIL37" s="243"/>
      <c r="BIM37" s="243"/>
      <c r="BIN37" s="243"/>
      <c r="BIO37" s="243"/>
      <c r="BIP37" s="243"/>
      <c r="BIQ37" s="243"/>
      <c r="BIR37" s="243"/>
      <c r="BIS37" s="243"/>
      <c r="BIT37" s="243"/>
      <c r="BIU37" s="243"/>
      <c r="BIV37" s="243"/>
      <c r="BIW37" s="243"/>
      <c r="BIX37" s="243"/>
      <c r="BIY37" s="243"/>
      <c r="BIZ37" s="243"/>
      <c r="BJA37" s="243"/>
      <c r="BJB37" s="243"/>
      <c r="BJC37" s="243"/>
      <c r="BJD37" s="243"/>
      <c r="BJE37" s="243"/>
      <c r="BJF37" s="243"/>
      <c r="BJG37" s="243"/>
      <c r="BJH37" s="243"/>
      <c r="BJI37" s="243"/>
      <c r="BJJ37" s="243"/>
      <c r="BJK37" s="243"/>
      <c r="BJL37" s="243"/>
      <c r="BJM37" s="243"/>
      <c r="BJN37" s="243"/>
      <c r="BJO37" s="243"/>
      <c r="BJP37" s="243"/>
      <c r="BJQ37" s="243"/>
      <c r="BJR37" s="243"/>
      <c r="BJS37" s="243"/>
      <c r="BJT37" s="243"/>
      <c r="BJU37" s="243"/>
      <c r="BJV37" s="243"/>
      <c r="BJW37" s="243"/>
      <c r="BJX37" s="243"/>
      <c r="BJY37" s="243"/>
      <c r="BJZ37" s="243"/>
      <c r="BKA37" s="243"/>
      <c r="BKB37" s="243"/>
      <c r="BKC37" s="243"/>
      <c r="BKD37" s="243"/>
      <c r="BKE37" s="243"/>
      <c r="BKF37" s="243"/>
      <c r="BKG37" s="243"/>
      <c r="BKH37" s="243"/>
      <c r="BKI37" s="243"/>
      <c r="BKJ37" s="243"/>
      <c r="BKK37" s="243"/>
      <c r="BKL37" s="243"/>
      <c r="BKM37" s="243"/>
      <c r="BKN37" s="243"/>
      <c r="BKO37" s="243"/>
      <c r="BKP37" s="243"/>
      <c r="BKQ37" s="243"/>
      <c r="BKR37" s="243"/>
      <c r="BKS37" s="243"/>
      <c r="BKT37" s="243"/>
      <c r="BKU37" s="243"/>
      <c r="BKV37" s="243"/>
      <c r="BKW37" s="243"/>
      <c r="BKX37" s="243"/>
      <c r="BKY37" s="243"/>
      <c r="BKZ37" s="243"/>
      <c r="BLA37" s="243"/>
      <c r="BLB37" s="243"/>
      <c r="BLC37" s="243"/>
      <c r="BLD37" s="243"/>
      <c r="BLE37" s="243"/>
      <c r="BLF37" s="243"/>
      <c r="BLG37" s="243"/>
      <c r="BLH37" s="243"/>
      <c r="BLI37" s="243"/>
      <c r="BLJ37" s="243"/>
      <c r="BLK37" s="243"/>
      <c r="BLL37" s="243"/>
      <c r="BLM37" s="243"/>
      <c r="BLN37" s="243"/>
      <c r="BLO37" s="243"/>
      <c r="BLP37" s="243"/>
      <c r="BLQ37" s="243"/>
      <c r="BLR37" s="243"/>
      <c r="BLS37" s="243"/>
      <c r="BLT37" s="243"/>
      <c r="BLU37" s="243"/>
      <c r="BLV37" s="243"/>
      <c r="BLW37" s="243"/>
      <c r="BLX37" s="243"/>
      <c r="BLY37" s="243"/>
      <c r="BLZ37" s="243"/>
      <c r="BMA37" s="243"/>
      <c r="BMB37" s="243"/>
      <c r="BMC37" s="243"/>
      <c r="BMD37" s="243"/>
      <c r="BME37" s="243"/>
      <c r="BMF37" s="243"/>
      <c r="BMG37" s="243"/>
      <c r="BMH37" s="243"/>
      <c r="BMI37" s="243"/>
      <c r="BMJ37" s="243"/>
      <c r="BMK37" s="243"/>
      <c r="BML37" s="243"/>
      <c r="BMM37" s="243"/>
      <c r="BMN37" s="243"/>
      <c r="BMO37" s="243"/>
      <c r="BMP37" s="243"/>
      <c r="BMQ37" s="243"/>
      <c r="BMR37" s="243"/>
      <c r="BMS37" s="243"/>
      <c r="BMT37" s="243"/>
      <c r="BMU37" s="243"/>
      <c r="BMV37" s="243"/>
      <c r="BMW37" s="243"/>
      <c r="BMX37" s="243"/>
      <c r="BMY37" s="243"/>
      <c r="BMZ37" s="243"/>
      <c r="BNA37" s="243"/>
      <c r="BNB37" s="243"/>
      <c r="BNC37" s="243"/>
      <c r="BND37" s="243"/>
      <c r="BNE37" s="243"/>
      <c r="BNF37" s="243"/>
      <c r="BNG37" s="243"/>
      <c r="BNH37" s="243"/>
      <c r="BNI37" s="243"/>
      <c r="BNJ37" s="243"/>
      <c r="BNK37" s="243"/>
      <c r="BNL37" s="243"/>
      <c r="BNM37" s="243"/>
      <c r="BNN37" s="243"/>
      <c r="BNO37" s="243"/>
      <c r="BNP37" s="243"/>
      <c r="BNQ37" s="243"/>
      <c r="BNR37" s="243"/>
      <c r="BNS37" s="243"/>
      <c r="BNT37" s="243"/>
      <c r="BNU37" s="243"/>
      <c r="BNV37" s="243"/>
      <c r="BNW37" s="243"/>
      <c r="BNX37" s="243"/>
      <c r="BNY37" s="243"/>
      <c r="BNZ37" s="243"/>
      <c r="BOA37" s="243"/>
      <c r="BOB37" s="243"/>
      <c r="BOC37" s="243"/>
      <c r="BOD37" s="243"/>
      <c r="BOE37" s="243"/>
      <c r="BOF37" s="243"/>
      <c r="BOG37" s="243"/>
      <c r="BOH37" s="243"/>
      <c r="BOI37" s="243"/>
      <c r="BOJ37" s="243"/>
      <c r="BOK37" s="243"/>
      <c r="BOL37" s="243"/>
      <c r="BOM37" s="243"/>
      <c r="BON37" s="243"/>
      <c r="BOO37" s="243"/>
      <c r="BOP37" s="243"/>
      <c r="BOQ37" s="243"/>
      <c r="BOR37" s="243"/>
      <c r="BOS37" s="243"/>
      <c r="BOT37" s="243"/>
      <c r="BOU37" s="243"/>
      <c r="BOV37" s="243"/>
      <c r="BOW37" s="243"/>
      <c r="BOX37" s="243"/>
      <c r="BOY37" s="243"/>
      <c r="BOZ37" s="243"/>
      <c r="BPA37" s="243"/>
      <c r="BPB37" s="243"/>
      <c r="BPC37" s="243"/>
      <c r="BPD37" s="243"/>
      <c r="BPE37" s="243"/>
      <c r="BPF37" s="243"/>
      <c r="BPG37" s="243"/>
      <c r="BPH37" s="243"/>
      <c r="BPI37" s="243"/>
      <c r="BPJ37" s="243"/>
      <c r="BPK37" s="243"/>
      <c r="BPL37" s="243"/>
      <c r="BPM37" s="243"/>
      <c r="BPN37" s="243"/>
      <c r="BPO37" s="243"/>
      <c r="BPP37" s="243"/>
      <c r="BPQ37" s="243"/>
      <c r="BPR37" s="243"/>
      <c r="BPS37" s="243"/>
      <c r="BPT37" s="243"/>
      <c r="BPU37" s="243"/>
      <c r="BPV37" s="243"/>
      <c r="BPW37" s="243"/>
      <c r="BPX37" s="243"/>
      <c r="BPY37" s="243"/>
      <c r="BPZ37" s="243"/>
      <c r="BQA37" s="243"/>
      <c r="BQB37" s="243"/>
      <c r="BQC37" s="243"/>
      <c r="BQD37" s="243"/>
      <c r="BQE37" s="243"/>
      <c r="BQF37" s="243"/>
      <c r="BQG37" s="243"/>
      <c r="BQH37" s="243"/>
      <c r="BQI37" s="243"/>
      <c r="BQJ37" s="243"/>
      <c r="BQK37" s="243"/>
      <c r="BQL37" s="243"/>
      <c r="BQM37" s="243"/>
      <c r="BQN37" s="243"/>
      <c r="BQO37" s="243"/>
      <c r="BQP37" s="243"/>
      <c r="BQQ37" s="243"/>
      <c r="BQR37" s="243"/>
      <c r="BQS37" s="243"/>
      <c r="BQT37" s="243"/>
      <c r="BQU37" s="243"/>
      <c r="BQV37" s="243"/>
      <c r="BQW37" s="243"/>
      <c r="BQX37" s="243"/>
      <c r="BQY37" s="243"/>
      <c r="BQZ37" s="243"/>
      <c r="BRA37" s="243"/>
      <c r="BRB37" s="243"/>
      <c r="BRC37" s="243"/>
      <c r="BRD37" s="243"/>
      <c r="BRE37" s="243"/>
      <c r="BRF37" s="243"/>
      <c r="BRG37" s="243"/>
      <c r="BRH37" s="243"/>
      <c r="BRI37" s="243"/>
      <c r="BRJ37" s="243"/>
      <c r="BRK37" s="243"/>
      <c r="BRL37" s="243"/>
      <c r="BRM37" s="243"/>
      <c r="BRN37" s="243"/>
      <c r="BRO37" s="243"/>
      <c r="BRP37" s="243"/>
      <c r="BRQ37" s="243"/>
      <c r="BRR37" s="243"/>
      <c r="BRS37" s="243"/>
      <c r="BRT37" s="243"/>
      <c r="BRU37" s="243"/>
      <c r="BRV37" s="243"/>
      <c r="BRW37" s="243"/>
      <c r="BRX37" s="243"/>
      <c r="BRY37" s="243"/>
      <c r="BRZ37" s="243"/>
      <c r="BSA37" s="243"/>
      <c r="BSB37" s="243"/>
      <c r="BSC37" s="243"/>
      <c r="BSD37" s="243"/>
      <c r="BSE37" s="243"/>
      <c r="BSF37" s="243"/>
      <c r="BSG37" s="243"/>
      <c r="BSH37" s="243"/>
      <c r="BSI37" s="243"/>
      <c r="BSJ37" s="243"/>
      <c r="BSK37" s="243"/>
      <c r="BSL37" s="243"/>
      <c r="BSM37" s="243"/>
      <c r="BSN37" s="243"/>
      <c r="BSO37" s="243"/>
      <c r="BSP37" s="243"/>
      <c r="BSQ37" s="243"/>
      <c r="BSR37" s="243"/>
      <c r="BSS37" s="243"/>
      <c r="BST37" s="243"/>
      <c r="BSU37" s="243"/>
      <c r="BSV37" s="243"/>
      <c r="BSW37" s="243"/>
      <c r="BSX37" s="243"/>
      <c r="BSY37" s="243"/>
      <c r="BSZ37" s="243"/>
      <c r="BTA37" s="243"/>
      <c r="BTB37" s="243"/>
      <c r="BTC37" s="243"/>
      <c r="BTD37" s="243"/>
      <c r="BTE37" s="243"/>
      <c r="BTF37" s="243"/>
      <c r="BTG37" s="243"/>
      <c r="BTH37" s="243"/>
      <c r="BTI37" s="243"/>
      <c r="BTJ37" s="243"/>
      <c r="BTK37" s="243"/>
      <c r="BTL37" s="243"/>
      <c r="BTM37" s="243"/>
      <c r="BTN37" s="243"/>
      <c r="BTO37" s="243"/>
      <c r="BTP37" s="243"/>
      <c r="BTQ37" s="243"/>
      <c r="BTR37" s="243"/>
      <c r="BTS37" s="243"/>
      <c r="BTT37" s="243"/>
      <c r="BTU37" s="243"/>
      <c r="BTV37" s="243"/>
      <c r="BTW37" s="243"/>
      <c r="BTX37" s="243"/>
      <c r="BTY37" s="243"/>
      <c r="BTZ37" s="243"/>
      <c r="BUA37" s="243"/>
      <c r="BUB37" s="243"/>
      <c r="BUC37" s="243"/>
      <c r="BUD37" s="243"/>
      <c r="BUE37" s="243"/>
      <c r="BUF37" s="243"/>
      <c r="BUG37" s="243"/>
      <c r="BUH37" s="243"/>
      <c r="BUI37" s="243"/>
      <c r="BUJ37" s="243"/>
      <c r="BUK37" s="243"/>
      <c r="BUL37" s="243"/>
      <c r="BUM37" s="243"/>
      <c r="BUN37" s="243"/>
      <c r="BUO37" s="243"/>
      <c r="BUP37" s="243"/>
      <c r="BUQ37" s="243"/>
      <c r="BUR37" s="243"/>
      <c r="BUS37" s="243"/>
      <c r="BUT37" s="243"/>
      <c r="BUU37" s="243"/>
      <c r="BUV37" s="243"/>
      <c r="BUW37" s="243"/>
      <c r="BUX37" s="243"/>
      <c r="BUY37" s="243"/>
      <c r="BUZ37" s="243"/>
      <c r="BVA37" s="243"/>
      <c r="BVB37" s="243"/>
      <c r="BVC37" s="243"/>
      <c r="BVD37" s="243"/>
      <c r="BVE37" s="243"/>
      <c r="BVF37" s="243"/>
      <c r="BVG37" s="243"/>
      <c r="BVH37" s="243"/>
      <c r="BVI37" s="243"/>
      <c r="BVJ37" s="243"/>
      <c r="BVK37" s="243"/>
      <c r="BVL37" s="243"/>
      <c r="BVM37" s="243"/>
      <c r="BVN37" s="243"/>
      <c r="BVO37" s="243"/>
      <c r="BVP37" s="243"/>
      <c r="BVQ37" s="243"/>
      <c r="BVR37" s="243"/>
      <c r="BVS37" s="243"/>
      <c r="BVT37" s="243"/>
      <c r="BVU37" s="243"/>
      <c r="BVV37" s="243"/>
      <c r="BVW37" s="243"/>
      <c r="BVX37" s="243"/>
      <c r="BVY37" s="243"/>
      <c r="BVZ37" s="243"/>
      <c r="BWA37" s="243"/>
      <c r="BWB37" s="243"/>
      <c r="BWC37" s="243"/>
      <c r="BWD37" s="243"/>
      <c r="BWE37" s="243"/>
      <c r="BWF37" s="243"/>
      <c r="BWG37" s="243"/>
      <c r="BWH37" s="243"/>
      <c r="BWI37" s="243"/>
      <c r="BWJ37" s="243"/>
      <c r="BWK37" s="243"/>
      <c r="BWL37" s="243"/>
      <c r="BWM37" s="243"/>
      <c r="BWN37" s="243"/>
      <c r="BWO37" s="243"/>
      <c r="BWP37" s="243"/>
      <c r="BWQ37" s="243"/>
      <c r="BWR37" s="243"/>
      <c r="BWS37" s="243"/>
      <c r="BWT37" s="243"/>
      <c r="BWU37" s="243"/>
      <c r="BWV37" s="243"/>
      <c r="BWW37" s="243"/>
      <c r="BWX37" s="243"/>
      <c r="BWY37" s="243"/>
      <c r="BWZ37" s="243"/>
      <c r="BXA37" s="243"/>
      <c r="BXB37" s="243"/>
      <c r="BXC37" s="243"/>
      <c r="BXD37" s="243"/>
      <c r="BXE37" s="243"/>
      <c r="BXF37" s="243"/>
      <c r="BXG37" s="243"/>
      <c r="BXH37" s="243"/>
      <c r="BXI37" s="243"/>
      <c r="BXJ37" s="243"/>
      <c r="BXK37" s="243"/>
      <c r="BXL37" s="243"/>
      <c r="BXM37" s="243"/>
      <c r="BXN37" s="243"/>
      <c r="BXO37" s="243"/>
      <c r="BXP37" s="243"/>
      <c r="BXQ37" s="243"/>
      <c r="BXR37" s="243"/>
      <c r="BXS37" s="243"/>
      <c r="BXT37" s="243"/>
      <c r="BXU37" s="243"/>
      <c r="BXV37" s="243"/>
      <c r="BXW37" s="243"/>
      <c r="BXX37" s="243"/>
      <c r="BXY37" s="243"/>
      <c r="BXZ37" s="243"/>
      <c r="BYA37" s="243"/>
      <c r="BYB37" s="243"/>
      <c r="BYC37" s="243"/>
      <c r="BYD37" s="243"/>
      <c r="BYE37" s="243"/>
      <c r="BYF37" s="243"/>
      <c r="BYG37" s="243"/>
      <c r="BYH37" s="243"/>
      <c r="BYI37" s="243"/>
      <c r="BYJ37" s="243"/>
      <c r="BYK37" s="243"/>
      <c r="BYL37" s="243"/>
      <c r="BYM37" s="243"/>
      <c r="BYN37" s="243"/>
      <c r="BYO37" s="243"/>
      <c r="BYP37" s="243"/>
      <c r="BYQ37" s="243"/>
      <c r="BYR37" s="243"/>
      <c r="BYS37" s="243"/>
      <c r="BYT37" s="243"/>
      <c r="BYU37" s="243"/>
      <c r="BYV37" s="243"/>
      <c r="BYW37" s="243"/>
      <c r="BYX37" s="243"/>
      <c r="BYY37" s="243"/>
      <c r="BYZ37" s="243"/>
      <c r="BZA37" s="243"/>
      <c r="BZB37" s="243"/>
      <c r="BZC37" s="243"/>
      <c r="BZD37" s="243"/>
      <c r="BZE37" s="243"/>
      <c r="BZF37" s="243"/>
      <c r="BZG37" s="243"/>
      <c r="BZH37" s="243"/>
      <c r="BZI37" s="243"/>
      <c r="BZJ37" s="243"/>
      <c r="BZK37" s="243"/>
      <c r="BZL37" s="243"/>
      <c r="BZM37" s="243"/>
      <c r="BZN37" s="243"/>
      <c r="BZO37" s="243"/>
      <c r="BZP37" s="243"/>
      <c r="BZQ37" s="243"/>
      <c r="BZR37" s="243"/>
      <c r="BZS37" s="243"/>
      <c r="BZT37" s="243"/>
      <c r="BZU37" s="243"/>
      <c r="BZV37" s="243"/>
      <c r="BZW37" s="243"/>
      <c r="BZX37" s="243"/>
      <c r="BZY37" s="243"/>
      <c r="BZZ37" s="243"/>
      <c r="CAA37" s="243"/>
      <c r="CAB37" s="243"/>
      <c r="CAC37" s="243"/>
      <c r="CAD37" s="243"/>
      <c r="CAE37" s="243"/>
      <c r="CAF37" s="243"/>
      <c r="CAG37" s="243"/>
      <c r="CAH37" s="243"/>
      <c r="CAI37" s="243"/>
      <c r="CAJ37" s="243"/>
      <c r="CAK37" s="243"/>
      <c r="CAL37" s="243"/>
      <c r="CAM37" s="243"/>
      <c r="CAN37" s="243"/>
      <c r="CAO37" s="243"/>
      <c r="CAP37" s="243"/>
      <c r="CAQ37" s="243"/>
      <c r="CAR37" s="243"/>
      <c r="CAS37" s="243"/>
      <c r="CAT37" s="243"/>
      <c r="CAU37" s="243"/>
      <c r="CAV37" s="243"/>
      <c r="CAW37" s="243"/>
      <c r="CAX37" s="243"/>
      <c r="CAY37" s="243"/>
      <c r="CAZ37" s="243"/>
      <c r="CBA37" s="243"/>
      <c r="CBB37" s="243"/>
      <c r="CBC37" s="243"/>
      <c r="CBD37" s="243"/>
      <c r="CBE37" s="243"/>
      <c r="CBF37" s="243"/>
      <c r="CBG37" s="243"/>
      <c r="CBH37" s="243"/>
      <c r="CBI37" s="243"/>
      <c r="CBJ37" s="243"/>
      <c r="CBK37" s="243"/>
      <c r="CBL37" s="243"/>
      <c r="CBM37" s="243"/>
      <c r="CBN37" s="243"/>
      <c r="CBO37" s="243"/>
      <c r="CBP37" s="243"/>
      <c r="CBQ37" s="243"/>
      <c r="CBR37" s="243"/>
      <c r="CBS37" s="243"/>
      <c r="CBT37" s="243"/>
      <c r="CBU37" s="243"/>
      <c r="CBV37" s="243"/>
      <c r="CBW37" s="243"/>
      <c r="CBX37" s="243"/>
      <c r="CBY37" s="243"/>
      <c r="CBZ37" s="243"/>
      <c r="CCA37" s="243"/>
      <c r="CCB37" s="243"/>
      <c r="CCC37" s="243"/>
      <c r="CCD37" s="243"/>
      <c r="CCE37" s="243"/>
      <c r="CCF37" s="243"/>
      <c r="CCG37" s="243"/>
      <c r="CCH37" s="243"/>
      <c r="CCI37" s="243"/>
      <c r="CCJ37" s="243"/>
      <c r="CCK37" s="243"/>
      <c r="CCL37" s="243"/>
      <c r="CCM37" s="243"/>
      <c r="CCN37" s="243"/>
      <c r="CCO37" s="243"/>
      <c r="CCP37" s="243"/>
      <c r="CCQ37" s="243"/>
      <c r="CCR37" s="243"/>
      <c r="CCS37" s="243"/>
      <c r="CCT37" s="243"/>
      <c r="CCU37" s="243"/>
      <c r="CCV37" s="243"/>
      <c r="CCW37" s="243"/>
      <c r="CCX37" s="243"/>
      <c r="CCY37" s="243"/>
      <c r="CCZ37" s="243"/>
      <c r="CDA37" s="243"/>
      <c r="CDB37" s="243"/>
      <c r="CDC37" s="243"/>
      <c r="CDD37" s="243"/>
      <c r="CDE37" s="243"/>
      <c r="CDF37" s="243"/>
      <c r="CDG37" s="243"/>
      <c r="CDH37" s="243"/>
      <c r="CDI37" s="243"/>
      <c r="CDJ37" s="243"/>
      <c r="CDK37" s="243"/>
      <c r="CDL37" s="243"/>
      <c r="CDM37" s="243"/>
      <c r="CDN37" s="243"/>
      <c r="CDO37" s="243"/>
      <c r="CDP37" s="243"/>
      <c r="CDQ37" s="243"/>
      <c r="CDR37" s="243"/>
      <c r="CDS37" s="243"/>
      <c r="CDT37" s="243"/>
      <c r="CDU37" s="243"/>
      <c r="CDV37" s="243"/>
      <c r="CDW37" s="243"/>
      <c r="CDX37" s="243"/>
      <c r="CDY37" s="243"/>
      <c r="CDZ37" s="243"/>
      <c r="CEA37" s="243"/>
      <c r="CEB37" s="243"/>
      <c r="CEC37" s="243"/>
      <c r="CED37" s="243"/>
      <c r="CEE37" s="243"/>
      <c r="CEF37" s="243"/>
      <c r="CEG37" s="243"/>
      <c r="CEH37" s="243"/>
      <c r="CEI37" s="243"/>
      <c r="CEJ37" s="243"/>
      <c r="CEK37" s="243"/>
      <c r="CEL37" s="243"/>
      <c r="CEM37" s="243"/>
      <c r="CEN37" s="243"/>
      <c r="CEO37" s="243"/>
      <c r="CEP37" s="243"/>
      <c r="CEQ37" s="243"/>
      <c r="CER37" s="243"/>
      <c r="CES37" s="243"/>
      <c r="CET37" s="243"/>
      <c r="CEU37" s="243"/>
      <c r="CEV37" s="243"/>
      <c r="CEW37" s="243"/>
      <c r="CEX37" s="243"/>
      <c r="CEY37" s="243"/>
      <c r="CEZ37" s="243"/>
      <c r="CFA37" s="243"/>
      <c r="CFB37" s="243"/>
      <c r="CFC37" s="243"/>
      <c r="CFD37" s="243"/>
      <c r="CFE37" s="243"/>
      <c r="CFF37" s="243"/>
      <c r="CFG37" s="243"/>
      <c r="CFH37" s="243"/>
      <c r="CFI37" s="243"/>
      <c r="CFJ37" s="243"/>
      <c r="CFK37" s="243"/>
      <c r="CFL37" s="243"/>
      <c r="CFM37" s="243"/>
      <c r="CFN37" s="243"/>
      <c r="CFO37" s="243"/>
      <c r="CFP37" s="243"/>
      <c r="CFQ37" s="243"/>
      <c r="CFR37" s="243"/>
      <c r="CFS37" s="243"/>
      <c r="CFT37" s="243"/>
      <c r="CFU37" s="243"/>
      <c r="CFV37" s="243"/>
      <c r="CFW37" s="243"/>
      <c r="CFX37" s="243"/>
      <c r="CFY37" s="243"/>
      <c r="CFZ37" s="243"/>
      <c r="CGA37" s="243"/>
      <c r="CGB37" s="243"/>
      <c r="CGC37" s="243"/>
      <c r="CGD37" s="243"/>
      <c r="CGE37" s="243"/>
      <c r="CGF37" s="243"/>
      <c r="CGG37" s="243"/>
      <c r="CGH37" s="243"/>
      <c r="CGI37" s="243"/>
      <c r="CGJ37" s="243"/>
      <c r="CGK37" s="243"/>
      <c r="CGL37" s="243"/>
      <c r="CGM37" s="243"/>
      <c r="CGN37" s="243"/>
      <c r="CGO37" s="243"/>
      <c r="CGP37" s="243"/>
      <c r="CGQ37" s="243"/>
      <c r="CGR37" s="243"/>
      <c r="CGS37" s="243"/>
      <c r="CGT37" s="243"/>
      <c r="CGU37" s="243"/>
      <c r="CGV37" s="243"/>
      <c r="CGW37" s="243"/>
      <c r="CGX37" s="243"/>
      <c r="CGY37" s="243"/>
      <c r="CGZ37" s="243"/>
      <c r="CHA37" s="243"/>
      <c r="CHB37" s="243"/>
      <c r="CHC37" s="243"/>
      <c r="CHD37" s="243"/>
      <c r="CHE37" s="243"/>
      <c r="CHF37" s="243"/>
      <c r="CHG37" s="243"/>
      <c r="CHH37" s="243"/>
      <c r="CHI37" s="243"/>
      <c r="CHJ37" s="243"/>
      <c r="CHK37" s="243"/>
      <c r="CHL37" s="243"/>
      <c r="CHM37" s="243"/>
      <c r="CHN37" s="243"/>
      <c r="CHO37" s="243"/>
      <c r="CHP37" s="243"/>
      <c r="CHQ37" s="243"/>
      <c r="CHR37" s="243"/>
      <c r="CHS37" s="243"/>
      <c r="CHT37" s="243"/>
      <c r="CHU37" s="243"/>
      <c r="CHV37" s="243"/>
      <c r="CHW37" s="243"/>
      <c r="CHX37" s="243"/>
      <c r="CHY37" s="243"/>
      <c r="CHZ37" s="243"/>
      <c r="CIA37" s="243"/>
      <c r="CIB37" s="243"/>
      <c r="CIC37" s="243"/>
      <c r="CID37" s="243"/>
      <c r="CIE37" s="243"/>
      <c r="CIF37" s="243"/>
      <c r="CIG37" s="243"/>
      <c r="CIH37" s="243"/>
      <c r="CII37" s="243"/>
      <c r="CIJ37" s="243"/>
      <c r="CIK37" s="243"/>
      <c r="CIL37" s="243"/>
      <c r="CIM37" s="243"/>
      <c r="CIN37" s="243"/>
      <c r="CIO37" s="243"/>
      <c r="CIP37" s="243"/>
      <c r="CIQ37" s="243"/>
      <c r="CIR37" s="243"/>
      <c r="CIS37" s="243"/>
      <c r="CIT37" s="243"/>
      <c r="CIU37" s="243"/>
      <c r="CIV37" s="243"/>
      <c r="CIW37" s="243"/>
      <c r="CIX37" s="243"/>
      <c r="CIY37" s="243"/>
      <c r="CIZ37" s="243"/>
      <c r="CJA37" s="243"/>
      <c r="CJB37" s="243"/>
      <c r="CJC37" s="243"/>
      <c r="CJD37" s="243"/>
      <c r="CJE37" s="243"/>
      <c r="CJF37" s="243"/>
      <c r="CJG37" s="243"/>
      <c r="CJH37" s="243"/>
      <c r="CJI37" s="243"/>
      <c r="CJJ37" s="243"/>
      <c r="CJK37" s="243"/>
      <c r="CJL37" s="243"/>
      <c r="CJM37" s="243"/>
      <c r="CJN37" s="243"/>
      <c r="CJO37" s="243"/>
      <c r="CJP37" s="243"/>
      <c r="CJQ37" s="243"/>
      <c r="CJR37" s="243"/>
      <c r="CJS37" s="243"/>
      <c r="CJT37" s="243"/>
      <c r="CJU37" s="243"/>
      <c r="CJV37" s="243"/>
      <c r="CJW37" s="243"/>
      <c r="CJX37" s="243"/>
      <c r="CJY37" s="243"/>
      <c r="CJZ37" s="243"/>
      <c r="CKA37" s="243"/>
      <c r="CKB37" s="243"/>
      <c r="CKC37" s="243"/>
      <c r="CKD37" s="243"/>
      <c r="CKE37" s="243"/>
      <c r="CKF37" s="243"/>
      <c r="CKG37" s="243"/>
      <c r="CKH37" s="243"/>
      <c r="CKI37" s="243"/>
      <c r="CKJ37" s="243"/>
      <c r="CKK37" s="243"/>
      <c r="CKL37" s="243"/>
      <c r="CKM37" s="243"/>
      <c r="CKN37" s="243"/>
      <c r="CKO37" s="243"/>
      <c r="CKP37" s="243"/>
      <c r="CKQ37" s="243"/>
      <c r="CKR37" s="243"/>
      <c r="CKS37" s="243"/>
      <c r="CKT37" s="243"/>
      <c r="CKU37" s="243"/>
      <c r="CKV37" s="243"/>
      <c r="CKW37" s="243"/>
      <c r="CKX37" s="243"/>
      <c r="CKY37" s="243"/>
      <c r="CKZ37" s="243"/>
      <c r="CLA37" s="243"/>
      <c r="CLB37" s="243"/>
      <c r="CLC37" s="243"/>
      <c r="CLD37" s="243"/>
      <c r="CLE37" s="243"/>
      <c r="CLF37" s="243"/>
      <c r="CLG37" s="243"/>
      <c r="CLH37" s="243"/>
      <c r="CLI37" s="243"/>
      <c r="CLJ37" s="243"/>
      <c r="CLK37" s="243"/>
      <c r="CLL37" s="243"/>
      <c r="CLM37" s="243"/>
      <c r="CLN37" s="243"/>
      <c r="CLO37" s="243"/>
      <c r="CLP37" s="243"/>
      <c r="CLQ37" s="243"/>
      <c r="CLR37" s="243"/>
      <c r="CLS37" s="243"/>
      <c r="CLT37" s="243"/>
      <c r="CLU37" s="243"/>
      <c r="CLV37" s="243"/>
      <c r="CLW37" s="243"/>
      <c r="CLX37" s="243"/>
      <c r="CLY37" s="243"/>
      <c r="CLZ37" s="243"/>
      <c r="CMA37" s="243"/>
      <c r="CMB37" s="243"/>
      <c r="CMC37" s="243"/>
      <c r="CMD37" s="243"/>
      <c r="CME37" s="243"/>
      <c r="CMF37" s="243"/>
      <c r="CMG37" s="243"/>
      <c r="CMH37" s="243"/>
      <c r="CMI37" s="243"/>
      <c r="CMJ37" s="243"/>
      <c r="CMK37" s="243"/>
      <c r="CML37" s="243"/>
      <c r="CMM37" s="243"/>
      <c r="CMN37" s="243"/>
      <c r="CMO37" s="243"/>
      <c r="CMP37" s="243"/>
      <c r="CMQ37" s="243"/>
      <c r="CMR37" s="243"/>
      <c r="CMS37" s="243"/>
      <c r="CMT37" s="243"/>
      <c r="CMU37" s="243"/>
      <c r="CMV37" s="243"/>
      <c r="CMW37" s="243"/>
      <c r="CMX37" s="243"/>
      <c r="CMY37" s="243"/>
      <c r="CMZ37" s="243"/>
      <c r="CNA37" s="243"/>
      <c r="CNB37" s="243"/>
      <c r="CNC37" s="243"/>
      <c r="CND37" s="243"/>
      <c r="CNE37" s="243"/>
      <c r="CNF37" s="243"/>
      <c r="CNG37" s="243"/>
      <c r="CNH37" s="243"/>
      <c r="CNI37" s="243"/>
      <c r="CNJ37" s="243"/>
      <c r="CNK37" s="243"/>
      <c r="CNL37" s="243"/>
      <c r="CNM37" s="243"/>
      <c r="CNN37" s="243"/>
      <c r="CNO37" s="243"/>
      <c r="CNP37" s="243"/>
      <c r="CNQ37" s="243"/>
      <c r="CNR37" s="243"/>
      <c r="CNS37" s="243"/>
      <c r="CNT37" s="243"/>
      <c r="CNU37" s="243"/>
      <c r="CNV37" s="243"/>
      <c r="CNW37" s="243"/>
      <c r="CNX37" s="243"/>
      <c r="CNY37" s="243"/>
      <c r="CNZ37" s="243"/>
      <c r="COA37" s="243"/>
      <c r="COB37" s="243"/>
      <c r="COC37" s="243"/>
      <c r="COD37" s="243"/>
      <c r="COE37" s="243"/>
      <c r="COF37" s="243"/>
      <c r="COG37" s="243"/>
      <c r="COH37" s="243"/>
      <c r="COI37" s="243"/>
      <c r="COJ37" s="243"/>
      <c r="COK37" s="243"/>
      <c r="COL37" s="243"/>
      <c r="COM37" s="243"/>
      <c r="CON37" s="243"/>
      <c r="COO37" s="243"/>
      <c r="COP37" s="243"/>
      <c r="COQ37" s="243"/>
      <c r="COR37" s="243"/>
      <c r="COS37" s="243"/>
      <c r="COT37" s="243"/>
      <c r="COU37" s="243"/>
      <c r="COV37" s="243"/>
      <c r="COW37" s="243"/>
      <c r="COX37" s="243"/>
      <c r="COY37" s="243"/>
      <c r="COZ37" s="243"/>
      <c r="CPA37" s="243"/>
      <c r="CPB37" s="243"/>
      <c r="CPC37" s="243"/>
      <c r="CPD37" s="243"/>
      <c r="CPE37" s="243"/>
      <c r="CPF37" s="243"/>
      <c r="CPG37" s="243"/>
      <c r="CPH37" s="243"/>
      <c r="CPI37" s="243"/>
      <c r="CPJ37" s="243"/>
      <c r="CPK37" s="243"/>
      <c r="CPL37" s="243"/>
      <c r="CPM37" s="243"/>
      <c r="CPN37" s="243"/>
      <c r="CPO37" s="243"/>
      <c r="CPP37" s="243"/>
      <c r="CPQ37" s="243"/>
      <c r="CPR37" s="243"/>
      <c r="CPS37" s="243"/>
      <c r="CPT37" s="243"/>
      <c r="CPU37" s="243"/>
      <c r="CPV37" s="243"/>
      <c r="CPW37" s="243"/>
      <c r="CPX37" s="243"/>
      <c r="CPY37" s="243"/>
      <c r="CPZ37" s="243"/>
      <c r="CQA37" s="243"/>
      <c r="CQB37" s="243"/>
      <c r="CQC37" s="243"/>
      <c r="CQD37" s="243"/>
      <c r="CQE37" s="243"/>
      <c r="CQF37" s="243"/>
      <c r="CQG37" s="243"/>
      <c r="CQH37" s="243"/>
      <c r="CQI37" s="243"/>
      <c r="CQJ37" s="243"/>
      <c r="CQK37" s="243"/>
      <c r="CQL37" s="243"/>
      <c r="CQM37" s="243"/>
      <c r="CQN37" s="243"/>
      <c r="CQO37" s="243"/>
      <c r="CQP37" s="243"/>
      <c r="CQQ37" s="243"/>
      <c r="CQR37" s="243"/>
      <c r="CQS37" s="243"/>
      <c r="CQT37" s="243"/>
      <c r="CQU37" s="243"/>
      <c r="CQV37" s="243"/>
      <c r="CQW37" s="243"/>
      <c r="CQX37" s="243"/>
      <c r="CQY37" s="243"/>
      <c r="CQZ37" s="243"/>
      <c r="CRA37" s="243"/>
      <c r="CRB37" s="243"/>
      <c r="CRC37" s="243"/>
      <c r="CRD37" s="243"/>
      <c r="CRE37" s="243"/>
      <c r="CRF37" s="243"/>
      <c r="CRG37" s="243"/>
      <c r="CRH37" s="243"/>
      <c r="CRI37" s="243"/>
      <c r="CRJ37" s="243"/>
      <c r="CRK37" s="243"/>
      <c r="CRL37" s="243"/>
      <c r="CRM37" s="243"/>
      <c r="CRN37" s="243"/>
      <c r="CRO37" s="243"/>
      <c r="CRP37" s="243"/>
      <c r="CRQ37" s="243"/>
      <c r="CRR37" s="243"/>
      <c r="CRS37" s="243"/>
      <c r="CRT37" s="243"/>
      <c r="CRU37" s="243"/>
      <c r="CRV37" s="243"/>
      <c r="CRW37" s="243"/>
      <c r="CRX37" s="243"/>
      <c r="CRY37" s="243"/>
      <c r="CRZ37" s="243"/>
      <c r="CSA37" s="243"/>
      <c r="CSB37" s="243"/>
      <c r="CSC37" s="243"/>
      <c r="CSD37" s="243"/>
      <c r="CSE37" s="243"/>
      <c r="CSF37" s="243"/>
      <c r="CSG37" s="243"/>
      <c r="CSH37" s="243"/>
      <c r="CSI37" s="243"/>
      <c r="CSJ37" s="243"/>
      <c r="CSK37" s="243"/>
      <c r="CSL37" s="243"/>
      <c r="CSM37" s="243"/>
      <c r="CSN37" s="243"/>
      <c r="CSO37" s="243"/>
      <c r="CSP37" s="243"/>
      <c r="CSQ37" s="243"/>
      <c r="CSR37" s="243"/>
      <c r="CSS37" s="243"/>
      <c r="CST37" s="243"/>
      <c r="CSU37" s="243"/>
      <c r="CSV37" s="243"/>
      <c r="CSW37" s="243"/>
      <c r="CSX37" s="243"/>
      <c r="CSY37" s="243"/>
      <c r="CSZ37" s="243"/>
      <c r="CTA37" s="243"/>
      <c r="CTB37" s="243"/>
      <c r="CTC37" s="243"/>
      <c r="CTD37" s="243"/>
      <c r="CTE37" s="243"/>
      <c r="CTF37" s="243"/>
      <c r="CTG37" s="243"/>
      <c r="CTH37" s="243"/>
      <c r="CTI37" s="243"/>
      <c r="CTJ37" s="243"/>
      <c r="CTK37" s="243"/>
      <c r="CTL37" s="243"/>
      <c r="CTM37" s="243"/>
      <c r="CTN37" s="243"/>
      <c r="CTO37" s="243"/>
      <c r="CTP37" s="243"/>
      <c r="CTQ37" s="243"/>
      <c r="CTR37" s="243"/>
      <c r="CTS37" s="243"/>
      <c r="CTT37" s="243"/>
      <c r="CTU37" s="243"/>
      <c r="CTV37" s="243"/>
      <c r="CTW37" s="243"/>
      <c r="CTX37" s="243"/>
      <c r="CTY37" s="243"/>
      <c r="CTZ37" s="243"/>
      <c r="CUA37" s="243"/>
      <c r="CUB37" s="243"/>
      <c r="CUC37" s="243"/>
      <c r="CUD37" s="243"/>
      <c r="CUE37" s="243"/>
      <c r="CUF37" s="243"/>
      <c r="CUG37" s="243"/>
      <c r="CUH37" s="243"/>
      <c r="CUI37" s="243"/>
      <c r="CUJ37" s="243"/>
      <c r="CUK37" s="243"/>
      <c r="CUL37" s="243"/>
      <c r="CUM37" s="243"/>
      <c r="CUN37" s="243"/>
      <c r="CUO37" s="243"/>
      <c r="CUP37" s="243"/>
      <c r="CUQ37" s="243"/>
      <c r="CUR37" s="243"/>
      <c r="CUS37" s="243"/>
      <c r="CUT37" s="243"/>
      <c r="CUU37" s="243"/>
      <c r="CUV37" s="243"/>
      <c r="CUW37" s="243"/>
      <c r="CUX37" s="243"/>
      <c r="CUY37" s="243"/>
      <c r="CUZ37" s="243"/>
      <c r="CVA37" s="243"/>
      <c r="CVB37" s="243"/>
      <c r="CVC37" s="243"/>
      <c r="CVD37" s="243"/>
      <c r="CVE37" s="243"/>
      <c r="CVF37" s="243"/>
      <c r="CVG37" s="243"/>
      <c r="CVH37" s="243"/>
      <c r="CVI37" s="243"/>
      <c r="CVJ37" s="243"/>
      <c r="CVK37" s="243"/>
      <c r="CVL37" s="243"/>
      <c r="CVM37" s="243"/>
      <c r="CVN37" s="243"/>
      <c r="CVO37" s="243"/>
      <c r="CVP37" s="243"/>
      <c r="CVQ37" s="243"/>
      <c r="CVR37" s="243"/>
      <c r="CVS37" s="243"/>
      <c r="CVT37" s="243"/>
      <c r="CVU37" s="243"/>
      <c r="CVV37" s="243"/>
      <c r="CVW37" s="243"/>
      <c r="CVX37" s="243"/>
      <c r="CVY37" s="243"/>
      <c r="CVZ37" s="243"/>
      <c r="CWA37" s="243"/>
      <c r="CWB37" s="243"/>
      <c r="CWC37" s="243"/>
      <c r="CWD37" s="243"/>
      <c r="CWE37" s="243"/>
      <c r="CWF37" s="243"/>
      <c r="CWG37" s="243"/>
      <c r="CWH37" s="243"/>
      <c r="CWI37" s="243"/>
      <c r="CWJ37" s="243"/>
      <c r="CWK37" s="243"/>
      <c r="CWL37" s="243"/>
      <c r="CWM37" s="243"/>
      <c r="CWN37" s="243"/>
      <c r="CWO37" s="243"/>
      <c r="CWP37" s="243"/>
      <c r="CWQ37" s="243"/>
      <c r="CWR37" s="243"/>
      <c r="CWS37" s="243"/>
      <c r="CWT37" s="243"/>
      <c r="CWU37" s="243"/>
      <c r="CWV37" s="243"/>
      <c r="CWW37" s="243"/>
      <c r="CWX37" s="243"/>
      <c r="CWY37" s="243"/>
      <c r="CWZ37" s="243"/>
      <c r="CXA37" s="243"/>
      <c r="CXB37" s="243"/>
      <c r="CXC37" s="243"/>
      <c r="CXD37" s="243"/>
      <c r="CXE37" s="243"/>
      <c r="CXF37" s="243"/>
      <c r="CXG37" s="243"/>
      <c r="CXH37" s="243"/>
      <c r="CXI37" s="243"/>
      <c r="CXJ37" s="243"/>
      <c r="CXK37" s="243"/>
      <c r="CXL37" s="243"/>
      <c r="CXM37" s="243"/>
      <c r="CXN37" s="243"/>
      <c r="CXO37" s="243"/>
      <c r="CXP37" s="243"/>
      <c r="CXQ37" s="243"/>
      <c r="CXR37" s="243"/>
      <c r="CXS37" s="243"/>
      <c r="CXT37" s="243"/>
      <c r="CXU37" s="243"/>
      <c r="CXV37" s="243"/>
      <c r="CXW37" s="243"/>
      <c r="CXX37" s="243"/>
      <c r="CXY37" s="243"/>
      <c r="CXZ37" s="243"/>
      <c r="CYA37" s="243"/>
      <c r="CYB37" s="243"/>
      <c r="CYC37" s="243"/>
      <c r="CYD37" s="243"/>
      <c r="CYE37" s="243"/>
      <c r="CYF37" s="243"/>
      <c r="CYG37" s="243"/>
      <c r="CYH37" s="243"/>
      <c r="CYI37" s="243"/>
      <c r="CYJ37" s="243"/>
      <c r="CYK37" s="243"/>
      <c r="CYL37" s="243"/>
      <c r="CYM37" s="243"/>
      <c r="CYN37" s="243"/>
      <c r="CYO37" s="243"/>
      <c r="CYP37" s="243"/>
      <c r="CYQ37" s="243"/>
      <c r="CYR37" s="243"/>
      <c r="CYS37" s="243"/>
      <c r="CYT37" s="243"/>
      <c r="CYU37" s="243"/>
      <c r="CYV37" s="243"/>
      <c r="CYW37" s="243"/>
      <c r="CYX37" s="243"/>
      <c r="CYY37" s="243"/>
      <c r="CYZ37" s="243"/>
      <c r="CZA37" s="243"/>
      <c r="CZB37" s="243"/>
      <c r="CZC37" s="243"/>
      <c r="CZD37" s="243"/>
      <c r="CZE37" s="243"/>
      <c r="CZF37" s="243"/>
      <c r="CZG37" s="243"/>
      <c r="CZH37" s="243"/>
      <c r="CZI37" s="243"/>
      <c r="CZJ37" s="243"/>
      <c r="CZK37" s="243"/>
      <c r="CZL37" s="243"/>
      <c r="CZM37" s="243"/>
      <c r="CZN37" s="243"/>
      <c r="CZO37" s="243"/>
      <c r="CZP37" s="243"/>
      <c r="CZQ37" s="243"/>
      <c r="CZR37" s="243"/>
      <c r="CZS37" s="243"/>
      <c r="CZT37" s="243"/>
      <c r="CZU37" s="243"/>
      <c r="CZV37" s="243"/>
      <c r="CZW37" s="243"/>
      <c r="CZX37" s="243"/>
      <c r="CZY37" s="243"/>
      <c r="CZZ37" s="243"/>
      <c r="DAA37" s="243"/>
      <c r="DAB37" s="243"/>
      <c r="DAC37" s="243"/>
      <c r="DAD37" s="243"/>
      <c r="DAE37" s="243"/>
      <c r="DAF37" s="243"/>
      <c r="DAG37" s="243"/>
      <c r="DAH37" s="243"/>
      <c r="DAI37" s="243"/>
      <c r="DAJ37" s="243"/>
      <c r="DAK37" s="243"/>
      <c r="DAL37" s="243"/>
      <c r="DAM37" s="243"/>
      <c r="DAN37" s="243"/>
      <c r="DAO37" s="243"/>
      <c r="DAP37" s="243"/>
      <c r="DAQ37" s="243"/>
      <c r="DAR37" s="243"/>
      <c r="DAS37" s="243"/>
      <c r="DAT37" s="243"/>
      <c r="DAU37" s="243"/>
      <c r="DAV37" s="243"/>
      <c r="DAW37" s="243"/>
      <c r="DAX37" s="243"/>
      <c r="DAY37" s="243"/>
      <c r="DAZ37" s="243"/>
      <c r="DBA37" s="243"/>
      <c r="DBB37" s="243"/>
      <c r="DBC37" s="243"/>
      <c r="DBD37" s="243"/>
      <c r="DBE37" s="243"/>
      <c r="DBF37" s="243"/>
      <c r="DBG37" s="243"/>
      <c r="DBH37" s="243"/>
      <c r="DBI37" s="243"/>
      <c r="DBJ37" s="243"/>
      <c r="DBK37" s="243"/>
      <c r="DBL37" s="243"/>
      <c r="DBM37" s="243"/>
      <c r="DBN37" s="243"/>
      <c r="DBO37" s="243"/>
      <c r="DBP37" s="243"/>
      <c r="DBQ37" s="243"/>
      <c r="DBR37" s="243"/>
      <c r="DBS37" s="243"/>
      <c r="DBT37" s="243"/>
      <c r="DBU37" s="243"/>
      <c r="DBV37" s="243"/>
      <c r="DBW37" s="243"/>
      <c r="DBX37" s="243"/>
      <c r="DBY37" s="243"/>
      <c r="DBZ37" s="243"/>
      <c r="DCA37" s="243"/>
      <c r="DCB37" s="243"/>
      <c r="DCC37" s="243"/>
      <c r="DCD37" s="243"/>
      <c r="DCE37" s="243"/>
      <c r="DCF37" s="243"/>
      <c r="DCG37" s="243"/>
      <c r="DCH37" s="243"/>
      <c r="DCI37" s="243"/>
      <c r="DCJ37" s="243"/>
      <c r="DCK37" s="243"/>
      <c r="DCL37" s="243"/>
      <c r="DCM37" s="243"/>
      <c r="DCN37" s="243"/>
      <c r="DCO37" s="243"/>
      <c r="DCP37" s="243"/>
      <c r="DCQ37" s="243"/>
      <c r="DCR37" s="243"/>
      <c r="DCS37" s="243"/>
      <c r="DCT37" s="243"/>
      <c r="DCU37" s="243"/>
      <c r="DCV37" s="243"/>
      <c r="DCW37" s="243"/>
      <c r="DCX37" s="243"/>
      <c r="DCY37" s="243"/>
      <c r="DCZ37" s="243"/>
      <c r="DDA37" s="243"/>
      <c r="DDB37" s="243"/>
      <c r="DDC37" s="243"/>
      <c r="DDD37" s="243"/>
      <c r="DDE37" s="243"/>
      <c r="DDF37" s="243"/>
      <c r="DDG37" s="243"/>
      <c r="DDH37" s="243"/>
      <c r="DDI37" s="243"/>
      <c r="DDJ37" s="243"/>
      <c r="DDK37" s="243"/>
      <c r="DDL37" s="243"/>
      <c r="DDM37" s="243"/>
      <c r="DDN37" s="243"/>
      <c r="DDO37" s="243"/>
      <c r="DDP37" s="243"/>
      <c r="DDQ37" s="243"/>
      <c r="DDR37" s="243"/>
      <c r="DDS37" s="243"/>
      <c r="DDT37" s="243"/>
      <c r="DDU37" s="243"/>
      <c r="DDV37" s="243"/>
      <c r="DDW37" s="243"/>
      <c r="DDX37" s="243"/>
      <c r="DDY37" s="243"/>
      <c r="DDZ37" s="243"/>
      <c r="DEA37" s="243"/>
      <c r="DEB37" s="243"/>
      <c r="DEC37" s="243"/>
      <c r="DED37" s="243"/>
      <c r="DEE37" s="243"/>
      <c r="DEF37" s="243"/>
      <c r="DEG37" s="243"/>
      <c r="DEH37" s="243"/>
      <c r="DEI37" s="243"/>
      <c r="DEJ37" s="243"/>
      <c r="DEK37" s="243"/>
      <c r="DEL37" s="243"/>
      <c r="DEM37" s="243"/>
      <c r="DEN37" s="243"/>
      <c r="DEO37" s="243"/>
      <c r="DEP37" s="243"/>
      <c r="DEQ37" s="243"/>
      <c r="DER37" s="243"/>
      <c r="DES37" s="243"/>
      <c r="DET37" s="243"/>
      <c r="DEU37" s="243"/>
      <c r="DEV37" s="243"/>
      <c r="DEW37" s="243"/>
      <c r="DEX37" s="243"/>
      <c r="DEY37" s="243"/>
      <c r="DEZ37" s="243"/>
      <c r="DFA37" s="243"/>
      <c r="DFB37" s="243"/>
      <c r="DFC37" s="243"/>
      <c r="DFD37" s="243"/>
      <c r="DFE37" s="243"/>
      <c r="DFF37" s="243"/>
      <c r="DFG37" s="243"/>
      <c r="DFH37" s="243"/>
      <c r="DFI37" s="243"/>
      <c r="DFJ37" s="243"/>
      <c r="DFK37" s="243"/>
      <c r="DFL37" s="243"/>
      <c r="DFM37" s="243"/>
      <c r="DFN37" s="243"/>
      <c r="DFO37" s="243"/>
      <c r="DFP37" s="243"/>
      <c r="DFQ37" s="243"/>
      <c r="DFR37" s="243"/>
      <c r="DFS37" s="243"/>
      <c r="DFT37" s="243"/>
      <c r="DFU37" s="243"/>
      <c r="DFV37" s="243"/>
      <c r="DFW37" s="243"/>
      <c r="DFX37" s="243"/>
      <c r="DFY37" s="243"/>
      <c r="DFZ37" s="243"/>
      <c r="DGA37" s="243"/>
      <c r="DGB37" s="243"/>
      <c r="DGC37" s="243"/>
      <c r="DGD37" s="243"/>
      <c r="DGE37" s="243"/>
      <c r="DGF37" s="243"/>
      <c r="DGG37" s="243"/>
      <c r="DGH37" s="243"/>
      <c r="DGI37" s="243"/>
      <c r="DGJ37" s="243"/>
      <c r="DGK37" s="243"/>
      <c r="DGL37" s="243"/>
      <c r="DGM37" s="243"/>
      <c r="DGN37" s="243"/>
      <c r="DGO37" s="243"/>
      <c r="DGP37" s="243"/>
      <c r="DGQ37" s="243"/>
      <c r="DGR37" s="243"/>
      <c r="DGS37" s="243"/>
      <c r="DGT37" s="243"/>
      <c r="DGU37" s="243"/>
      <c r="DGV37" s="243"/>
      <c r="DGW37" s="243"/>
      <c r="DGX37" s="243"/>
      <c r="DGY37" s="243"/>
      <c r="DGZ37" s="243"/>
      <c r="DHA37" s="243"/>
      <c r="DHB37" s="243"/>
      <c r="DHC37" s="243"/>
      <c r="DHD37" s="243"/>
      <c r="DHE37" s="243"/>
      <c r="DHF37" s="243"/>
      <c r="DHG37" s="243"/>
      <c r="DHH37" s="243"/>
      <c r="DHI37" s="243"/>
      <c r="DHJ37" s="243"/>
      <c r="DHK37" s="243"/>
      <c r="DHL37" s="243"/>
      <c r="DHM37" s="243"/>
      <c r="DHN37" s="243"/>
      <c r="DHO37" s="243"/>
      <c r="DHP37" s="243"/>
      <c r="DHQ37" s="243"/>
      <c r="DHR37" s="243"/>
      <c r="DHS37" s="243"/>
      <c r="DHT37" s="243"/>
      <c r="DHU37" s="243"/>
      <c r="DHV37" s="243"/>
      <c r="DHW37" s="243"/>
      <c r="DHX37" s="243"/>
      <c r="DHY37" s="243"/>
      <c r="DHZ37" s="243"/>
      <c r="DIA37" s="243"/>
      <c r="DIB37" s="243"/>
      <c r="DIC37" s="243"/>
      <c r="DID37" s="243"/>
      <c r="DIE37" s="243"/>
      <c r="DIF37" s="243"/>
      <c r="DIG37" s="243"/>
      <c r="DIH37" s="243"/>
      <c r="DII37" s="243"/>
      <c r="DIJ37" s="243"/>
      <c r="DIK37" s="243"/>
      <c r="DIL37" s="243"/>
      <c r="DIM37" s="243"/>
      <c r="DIN37" s="243"/>
      <c r="DIO37" s="243"/>
      <c r="DIP37" s="243"/>
      <c r="DIQ37" s="243"/>
      <c r="DIR37" s="243"/>
      <c r="DIS37" s="243"/>
      <c r="DIT37" s="243"/>
      <c r="DIU37" s="243"/>
      <c r="DIV37" s="243"/>
      <c r="DIW37" s="243"/>
      <c r="DIX37" s="243"/>
      <c r="DIY37" s="243"/>
      <c r="DIZ37" s="243"/>
      <c r="DJA37" s="243"/>
      <c r="DJB37" s="243"/>
      <c r="DJC37" s="243"/>
      <c r="DJD37" s="243"/>
      <c r="DJE37" s="243"/>
      <c r="DJF37" s="243"/>
      <c r="DJG37" s="243"/>
      <c r="DJH37" s="243"/>
      <c r="DJI37" s="243"/>
      <c r="DJJ37" s="243"/>
      <c r="DJK37" s="243"/>
      <c r="DJL37" s="243"/>
      <c r="DJM37" s="243"/>
      <c r="DJN37" s="243"/>
      <c r="DJO37" s="243"/>
      <c r="DJP37" s="243"/>
      <c r="DJQ37" s="243"/>
      <c r="DJR37" s="243"/>
      <c r="DJS37" s="243"/>
      <c r="DJT37" s="243"/>
      <c r="DJU37" s="243"/>
      <c r="DJV37" s="243"/>
      <c r="DJW37" s="243"/>
      <c r="DJX37" s="243"/>
      <c r="DJY37" s="243"/>
      <c r="DJZ37" s="243"/>
      <c r="DKA37" s="243"/>
      <c r="DKB37" s="243"/>
      <c r="DKC37" s="243"/>
      <c r="DKD37" s="243"/>
      <c r="DKE37" s="243"/>
      <c r="DKF37" s="243"/>
      <c r="DKG37" s="243"/>
      <c r="DKH37" s="243"/>
      <c r="DKI37" s="243"/>
      <c r="DKJ37" s="243"/>
      <c r="DKK37" s="243"/>
      <c r="DKL37" s="243"/>
      <c r="DKM37" s="243"/>
      <c r="DKN37" s="243"/>
      <c r="DKO37" s="243"/>
      <c r="DKP37" s="243"/>
      <c r="DKQ37" s="243"/>
      <c r="DKR37" s="243"/>
      <c r="DKS37" s="243"/>
      <c r="DKT37" s="243"/>
      <c r="DKU37" s="243"/>
      <c r="DKV37" s="243"/>
      <c r="DKW37" s="243"/>
      <c r="DKX37" s="243"/>
      <c r="DKY37" s="243"/>
      <c r="DKZ37" s="243"/>
      <c r="DLA37" s="243"/>
      <c r="DLB37" s="243"/>
      <c r="DLC37" s="243"/>
      <c r="DLD37" s="243"/>
      <c r="DLE37" s="243"/>
      <c r="DLF37" s="243"/>
      <c r="DLG37" s="243"/>
      <c r="DLH37" s="243"/>
      <c r="DLI37" s="243"/>
      <c r="DLJ37" s="243"/>
      <c r="DLK37" s="243"/>
      <c r="DLL37" s="243"/>
      <c r="DLM37" s="243"/>
      <c r="DLN37" s="243"/>
      <c r="DLO37" s="243"/>
      <c r="DLP37" s="243"/>
      <c r="DLQ37" s="243"/>
      <c r="DLR37" s="243"/>
      <c r="DLS37" s="243"/>
      <c r="DLT37" s="243"/>
      <c r="DLU37" s="243"/>
      <c r="DLV37" s="243"/>
      <c r="DLW37" s="243"/>
      <c r="DLX37" s="243"/>
      <c r="DLY37" s="243"/>
      <c r="DLZ37" s="243"/>
      <c r="DMA37" s="243"/>
      <c r="DMB37" s="243"/>
      <c r="DMC37" s="243"/>
      <c r="DMD37" s="243"/>
      <c r="DME37" s="243"/>
      <c r="DMF37" s="243"/>
      <c r="DMG37" s="243"/>
      <c r="DMH37" s="243"/>
      <c r="DMI37" s="243"/>
      <c r="DMJ37" s="243"/>
      <c r="DMK37" s="243"/>
      <c r="DML37" s="243"/>
      <c r="DMM37" s="243"/>
      <c r="DMN37" s="243"/>
      <c r="DMO37" s="243"/>
      <c r="DMP37" s="243"/>
      <c r="DMQ37" s="243"/>
      <c r="DMR37" s="243"/>
      <c r="DMS37" s="243"/>
      <c r="DMT37" s="243"/>
      <c r="DMU37" s="243"/>
      <c r="DMV37" s="243"/>
      <c r="DMW37" s="243"/>
      <c r="DMX37" s="243"/>
      <c r="DMY37" s="243"/>
      <c r="DMZ37" s="243"/>
      <c r="DNA37" s="243"/>
      <c r="DNB37" s="243"/>
      <c r="DNC37" s="243"/>
      <c r="DND37" s="243"/>
      <c r="DNE37" s="243"/>
      <c r="DNF37" s="243"/>
      <c r="DNG37" s="243"/>
      <c r="DNH37" s="243"/>
      <c r="DNI37" s="243"/>
      <c r="DNJ37" s="243"/>
      <c r="DNK37" s="243"/>
      <c r="DNL37" s="243"/>
      <c r="DNM37" s="243"/>
      <c r="DNN37" s="243"/>
      <c r="DNO37" s="243"/>
      <c r="DNP37" s="243"/>
      <c r="DNQ37" s="243"/>
      <c r="DNR37" s="243"/>
      <c r="DNS37" s="243"/>
      <c r="DNT37" s="243"/>
      <c r="DNU37" s="243"/>
      <c r="DNV37" s="243"/>
      <c r="DNW37" s="243"/>
      <c r="DNX37" s="243"/>
      <c r="DNY37" s="243"/>
      <c r="DNZ37" s="243"/>
      <c r="DOA37" s="243"/>
      <c r="DOB37" s="243"/>
      <c r="DOC37" s="243"/>
      <c r="DOD37" s="243"/>
      <c r="DOE37" s="243"/>
      <c r="DOF37" s="243"/>
      <c r="DOG37" s="243"/>
      <c r="DOH37" s="243"/>
      <c r="DOI37" s="243"/>
      <c r="DOJ37" s="243"/>
      <c r="DOK37" s="243"/>
      <c r="DOL37" s="243"/>
      <c r="DOM37" s="243"/>
      <c r="DON37" s="243"/>
      <c r="DOO37" s="243"/>
      <c r="DOP37" s="243"/>
      <c r="DOQ37" s="243"/>
      <c r="DOR37" s="243"/>
      <c r="DOS37" s="243"/>
      <c r="DOT37" s="243"/>
      <c r="DOU37" s="243"/>
      <c r="DOV37" s="243"/>
      <c r="DOW37" s="243"/>
      <c r="DOX37" s="243"/>
      <c r="DOY37" s="243"/>
      <c r="DOZ37" s="243"/>
      <c r="DPA37" s="243"/>
      <c r="DPB37" s="243"/>
      <c r="DPC37" s="243"/>
      <c r="DPD37" s="243"/>
      <c r="DPE37" s="243"/>
      <c r="DPF37" s="243"/>
      <c r="DPG37" s="243"/>
      <c r="DPH37" s="243"/>
      <c r="DPI37" s="243"/>
      <c r="DPJ37" s="243"/>
      <c r="DPK37" s="243"/>
      <c r="DPL37" s="243"/>
      <c r="DPM37" s="243"/>
      <c r="DPN37" s="243"/>
      <c r="DPO37" s="243"/>
      <c r="DPP37" s="243"/>
      <c r="DPQ37" s="243"/>
      <c r="DPR37" s="243"/>
      <c r="DPS37" s="243"/>
      <c r="DPT37" s="243"/>
      <c r="DPU37" s="243"/>
      <c r="DPV37" s="243"/>
      <c r="DPW37" s="243"/>
      <c r="DPX37" s="243"/>
      <c r="DPY37" s="243"/>
      <c r="DPZ37" s="243"/>
      <c r="DQA37" s="243"/>
      <c r="DQB37" s="243"/>
      <c r="DQC37" s="243"/>
      <c r="DQD37" s="243"/>
      <c r="DQE37" s="243"/>
      <c r="DQF37" s="243"/>
      <c r="DQG37" s="243"/>
      <c r="DQH37" s="243"/>
      <c r="DQI37" s="243"/>
      <c r="DQJ37" s="243"/>
      <c r="DQK37" s="243"/>
      <c r="DQL37" s="243"/>
      <c r="DQM37" s="243"/>
      <c r="DQN37" s="243"/>
      <c r="DQO37" s="243"/>
      <c r="DQP37" s="243"/>
      <c r="DQQ37" s="243"/>
      <c r="DQR37" s="243"/>
      <c r="DQS37" s="243"/>
      <c r="DQT37" s="243"/>
      <c r="DQU37" s="243"/>
      <c r="DQV37" s="243"/>
      <c r="DQW37" s="243"/>
      <c r="DQX37" s="243"/>
      <c r="DQY37" s="243"/>
      <c r="DQZ37" s="243"/>
      <c r="DRA37" s="243"/>
      <c r="DRB37" s="243"/>
      <c r="DRC37" s="243"/>
      <c r="DRD37" s="243"/>
      <c r="DRE37" s="243"/>
      <c r="DRF37" s="243"/>
      <c r="DRG37" s="243"/>
      <c r="DRH37" s="243"/>
      <c r="DRI37" s="243"/>
      <c r="DRJ37" s="243"/>
      <c r="DRK37" s="243"/>
      <c r="DRL37" s="243"/>
      <c r="DRM37" s="243"/>
      <c r="DRN37" s="243"/>
      <c r="DRO37" s="243"/>
      <c r="DRP37" s="243"/>
      <c r="DRQ37" s="243"/>
      <c r="DRR37" s="243"/>
      <c r="DRS37" s="243"/>
      <c r="DRT37" s="243"/>
      <c r="DRU37" s="243"/>
      <c r="DRV37" s="243"/>
      <c r="DRW37" s="243"/>
      <c r="DRX37" s="243"/>
      <c r="DRY37" s="243"/>
      <c r="DRZ37" s="243"/>
      <c r="DSA37" s="243"/>
      <c r="DSB37" s="243"/>
      <c r="DSC37" s="243"/>
      <c r="DSD37" s="243"/>
      <c r="DSE37" s="243"/>
      <c r="DSF37" s="243"/>
      <c r="DSG37" s="243"/>
      <c r="DSH37" s="243"/>
      <c r="DSI37" s="243"/>
      <c r="DSJ37" s="243"/>
      <c r="DSK37" s="243"/>
      <c r="DSL37" s="243"/>
      <c r="DSM37" s="243"/>
      <c r="DSN37" s="243"/>
      <c r="DSO37" s="243"/>
      <c r="DSP37" s="243"/>
      <c r="DSQ37" s="243"/>
      <c r="DSR37" s="243"/>
      <c r="DSS37" s="243"/>
      <c r="DST37" s="243"/>
      <c r="DSU37" s="243"/>
      <c r="DSV37" s="243"/>
      <c r="DSW37" s="243"/>
      <c r="DSX37" s="243"/>
      <c r="DSY37" s="243"/>
      <c r="DSZ37" s="243"/>
      <c r="DTA37" s="243"/>
      <c r="DTB37" s="243"/>
      <c r="DTC37" s="243"/>
      <c r="DTD37" s="243"/>
      <c r="DTE37" s="243"/>
      <c r="DTF37" s="243"/>
      <c r="DTG37" s="243"/>
      <c r="DTH37" s="243"/>
      <c r="DTI37" s="243"/>
      <c r="DTJ37" s="243"/>
      <c r="DTK37" s="243"/>
      <c r="DTL37" s="243"/>
      <c r="DTM37" s="243"/>
      <c r="DTN37" s="243"/>
      <c r="DTO37" s="243"/>
      <c r="DTP37" s="243"/>
      <c r="DTQ37" s="243"/>
      <c r="DTR37" s="243"/>
      <c r="DTS37" s="243"/>
      <c r="DTT37" s="243"/>
      <c r="DTU37" s="243"/>
      <c r="DTV37" s="243"/>
      <c r="DTW37" s="243"/>
      <c r="DTX37" s="243"/>
      <c r="DTY37" s="243"/>
      <c r="DTZ37" s="243"/>
      <c r="DUA37" s="243"/>
      <c r="DUB37" s="243"/>
      <c r="DUC37" s="243"/>
      <c r="DUD37" s="243"/>
      <c r="DUE37" s="243"/>
      <c r="DUF37" s="243"/>
      <c r="DUG37" s="243"/>
      <c r="DUH37" s="243"/>
      <c r="DUI37" s="243"/>
      <c r="DUJ37" s="243"/>
      <c r="DUK37" s="243"/>
      <c r="DUL37" s="243"/>
      <c r="DUM37" s="243"/>
      <c r="DUN37" s="243"/>
      <c r="DUO37" s="243"/>
      <c r="DUP37" s="243"/>
      <c r="DUQ37" s="243"/>
      <c r="DUR37" s="243"/>
      <c r="DUS37" s="243"/>
      <c r="DUT37" s="243"/>
      <c r="DUU37" s="243"/>
      <c r="DUV37" s="243"/>
      <c r="DUW37" s="243"/>
      <c r="DUX37" s="243"/>
      <c r="DUY37" s="243"/>
      <c r="DUZ37" s="243"/>
      <c r="DVA37" s="243"/>
      <c r="DVB37" s="243"/>
      <c r="DVC37" s="243"/>
      <c r="DVD37" s="243"/>
      <c r="DVE37" s="243"/>
      <c r="DVF37" s="243"/>
      <c r="DVG37" s="243"/>
      <c r="DVH37" s="243"/>
      <c r="DVI37" s="243"/>
      <c r="DVJ37" s="243"/>
      <c r="DVK37" s="243"/>
      <c r="DVL37" s="243"/>
      <c r="DVM37" s="243"/>
      <c r="DVN37" s="243"/>
      <c r="DVO37" s="243"/>
      <c r="DVP37" s="243"/>
      <c r="DVQ37" s="243"/>
      <c r="DVR37" s="243"/>
      <c r="DVS37" s="243"/>
      <c r="DVT37" s="243"/>
      <c r="DVU37" s="243"/>
      <c r="DVV37" s="243"/>
      <c r="DVW37" s="243"/>
      <c r="DVX37" s="243"/>
      <c r="DVY37" s="243"/>
      <c r="DVZ37" s="243"/>
      <c r="DWA37" s="243"/>
      <c r="DWB37" s="243"/>
      <c r="DWC37" s="243"/>
      <c r="DWD37" s="243"/>
      <c r="DWE37" s="243"/>
      <c r="DWF37" s="243"/>
      <c r="DWG37" s="243"/>
      <c r="DWH37" s="243"/>
      <c r="DWI37" s="243"/>
      <c r="DWJ37" s="243"/>
      <c r="DWK37" s="243"/>
      <c r="DWL37" s="243"/>
      <c r="DWM37" s="243"/>
      <c r="DWN37" s="243"/>
      <c r="DWO37" s="243"/>
      <c r="DWP37" s="243"/>
      <c r="DWQ37" s="243"/>
      <c r="DWR37" s="243"/>
      <c r="DWS37" s="243"/>
      <c r="DWT37" s="243"/>
      <c r="DWU37" s="243"/>
      <c r="DWV37" s="243"/>
      <c r="DWW37" s="243"/>
      <c r="DWX37" s="243"/>
      <c r="DWY37" s="243"/>
      <c r="DWZ37" s="243"/>
      <c r="DXA37" s="243"/>
      <c r="DXB37" s="243"/>
      <c r="DXC37" s="243"/>
      <c r="DXD37" s="243"/>
      <c r="DXE37" s="243"/>
      <c r="DXF37" s="243"/>
      <c r="DXG37" s="243"/>
      <c r="DXH37" s="243"/>
      <c r="DXI37" s="243"/>
      <c r="DXJ37" s="243"/>
      <c r="DXK37" s="243"/>
      <c r="DXL37" s="243"/>
      <c r="DXM37" s="243"/>
      <c r="DXN37" s="243"/>
      <c r="DXO37" s="243"/>
      <c r="DXP37" s="243"/>
      <c r="DXQ37" s="243"/>
      <c r="DXR37" s="243"/>
      <c r="DXS37" s="243"/>
      <c r="DXT37" s="243"/>
      <c r="DXU37" s="243"/>
      <c r="DXV37" s="243"/>
      <c r="DXW37" s="243"/>
      <c r="DXX37" s="243"/>
      <c r="DXY37" s="243"/>
      <c r="DXZ37" s="243"/>
      <c r="DYA37" s="243"/>
      <c r="DYB37" s="243"/>
      <c r="DYC37" s="243"/>
      <c r="DYD37" s="243"/>
      <c r="DYE37" s="243"/>
      <c r="DYF37" s="243"/>
      <c r="DYG37" s="243"/>
      <c r="DYH37" s="243"/>
      <c r="DYI37" s="243"/>
      <c r="DYJ37" s="243"/>
      <c r="DYK37" s="243"/>
      <c r="DYL37" s="243"/>
      <c r="DYM37" s="243"/>
      <c r="DYN37" s="243"/>
      <c r="DYO37" s="243"/>
      <c r="DYP37" s="243"/>
      <c r="DYQ37" s="243"/>
      <c r="DYR37" s="243"/>
      <c r="DYS37" s="243"/>
      <c r="DYT37" s="243"/>
      <c r="DYU37" s="243"/>
      <c r="DYV37" s="243"/>
      <c r="DYW37" s="243"/>
      <c r="DYX37" s="243"/>
      <c r="DYY37" s="243"/>
      <c r="DYZ37" s="243"/>
      <c r="DZA37" s="243"/>
      <c r="DZB37" s="243"/>
      <c r="DZC37" s="243"/>
      <c r="DZD37" s="243"/>
      <c r="DZE37" s="243"/>
      <c r="DZF37" s="243"/>
      <c r="DZG37" s="243"/>
      <c r="DZH37" s="243"/>
      <c r="DZI37" s="243"/>
      <c r="DZJ37" s="243"/>
      <c r="DZK37" s="243"/>
      <c r="DZL37" s="243"/>
      <c r="DZM37" s="243"/>
      <c r="DZN37" s="243"/>
      <c r="DZO37" s="243"/>
      <c r="DZP37" s="243"/>
      <c r="DZQ37" s="243"/>
      <c r="DZR37" s="243"/>
      <c r="DZS37" s="243"/>
      <c r="DZT37" s="243"/>
      <c r="DZU37" s="243"/>
      <c r="DZV37" s="243"/>
      <c r="DZW37" s="243"/>
      <c r="DZX37" s="243"/>
      <c r="DZY37" s="243"/>
      <c r="DZZ37" s="243"/>
      <c r="EAA37" s="243"/>
      <c r="EAB37" s="243"/>
      <c r="EAC37" s="243"/>
      <c r="EAD37" s="243"/>
      <c r="EAE37" s="243"/>
      <c r="EAF37" s="243"/>
      <c r="EAG37" s="243"/>
      <c r="EAH37" s="243"/>
      <c r="EAI37" s="243"/>
      <c r="EAJ37" s="243"/>
      <c r="EAK37" s="243"/>
      <c r="EAL37" s="243"/>
      <c r="EAM37" s="243"/>
      <c r="EAN37" s="243"/>
      <c r="EAO37" s="243"/>
      <c r="EAP37" s="243"/>
      <c r="EAQ37" s="243"/>
      <c r="EAR37" s="243"/>
      <c r="EAS37" s="243"/>
      <c r="EAT37" s="243"/>
      <c r="EAU37" s="243"/>
      <c r="EAV37" s="243"/>
      <c r="EAW37" s="243"/>
      <c r="EAX37" s="243"/>
      <c r="EAY37" s="243"/>
      <c r="EAZ37" s="243"/>
      <c r="EBA37" s="243"/>
      <c r="EBB37" s="243"/>
      <c r="EBC37" s="243"/>
      <c r="EBD37" s="243"/>
      <c r="EBE37" s="243"/>
      <c r="EBF37" s="243"/>
      <c r="EBG37" s="243"/>
      <c r="EBH37" s="243"/>
      <c r="EBI37" s="243"/>
      <c r="EBJ37" s="243"/>
      <c r="EBK37" s="243"/>
      <c r="EBL37" s="243"/>
      <c r="EBM37" s="243"/>
      <c r="EBN37" s="243"/>
      <c r="EBO37" s="243"/>
      <c r="EBP37" s="243"/>
      <c r="EBQ37" s="243"/>
      <c r="EBR37" s="243"/>
      <c r="EBS37" s="243"/>
      <c r="EBT37" s="243"/>
      <c r="EBU37" s="243"/>
      <c r="EBV37" s="243"/>
      <c r="EBW37" s="243"/>
      <c r="EBX37" s="243"/>
      <c r="EBY37" s="243"/>
      <c r="EBZ37" s="243"/>
      <c r="ECA37" s="243"/>
      <c r="ECB37" s="243"/>
      <c r="ECC37" s="243"/>
      <c r="ECD37" s="243"/>
      <c r="ECE37" s="243"/>
      <c r="ECF37" s="243"/>
      <c r="ECG37" s="243"/>
      <c r="ECH37" s="243"/>
      <c r="ECI37" s="243"/>
      <c r="ECJ37" s="243"/>
      <c r="ECK37" s="243"/>
      <c r="ECL37" s="243"/>
      <c r="ECM37" s="243"/>
      <c r="ECN37" s="243"/>
      <c r="ECO37" s="243"/>
      <c r="ECP37" s="243"/>
      <c r="ECQ37" s="243"/>
      <c r="ECR37" s="243"/>
      <c r="ECS37" s="243"/>
      <c r="ECT37" s="243"/>
      <c r="ECU37" s="243"/>
      <c r="ECV37" s="243"/>
      <c r="ECW37" s="243"/>
      <c r="ECX37" s="243"/>
      <c r="ECY37" s="243"/>
      <c r="ECZ37" s="243"/>
      <c r="EDA37" s="243"/>
      <c r="EDB37" s="243"/>
      <c r="EDC37" s="243"/>
      <c r="EDD37" s="243"/>
      <c r="EDE37" s="243"/>
      <c r="EDF37" s="243"/>
      <c r="EDG37" s="243"/>
      <c r="EDH37" s="243"/>
      <c r="EDI37" s="243"/>
      <c r="EDJ37" s="243"/>
      <c r="EDK37" s="243"/>
      <c r="EDL37" s="243"/>
      <c r="EDM37" s="243"/>
      <c r="EDN37" s="243"/>
      <c r="EDO37" s="243"/>
      <c r="EDP37" s="243"/>
      <c r="EDQ37" s="243"/>
      <c r="EDR37" s="243"/>
      <c r="EDS37" s="243"/>
      <c r="EDT37" s="243"/>
      <c r="EDU37" s="243"/>
      <c r="EDV37" s="243"/>
      <c r="EDW37" s="243"/>
      <c r="EDX37" s="243"/>
      <c r="EDY37" s="243"/>
      <c r="EDZ37" s="243"/>
      <c r="EEA37" s="243"/>
      <c r="EEB37" s="243"/>
      <c r="EEC37" s="243"/>
      <c r="EED37" s="243"/>
      <c r="EEE37" s="243"/>
      <c r="EEF37" s="243"/>
      <c r="EEG37" s="243"/>
      <c r="EEH37" s="243"/>
      <c r="EEI37" s="243"/>
      <c r="EEJ37" s="243"/>
      <c r="EEK37" s="243"/>
      <c r="EEL37" s="243"/>
      <c r="EEM37" s="243"/>
      <c r="EEN37" s="243"/>
      <c r="EEO37" s="243"/>
      <c r="EEP37" s="243"/>
      <c r="EEQ37" s="243"/>
      <c r="EER37" s="243"/>
      <c r="EES37" s="243"/>
      <c r="EET37" s="243"/>
      <c r="EEU37" s="243"/>
      <c r="EEV37" s="243"/>
      <c r="EEW37" s="243"/>
      <c r="EEX37" s="243"/>
      <c r="EEY37" s="243"/>
      <c r="EEZ37" s="243"/>
      <c r="EFA37" s="243"/>
      <c r="EFB37" s="243"/>
      <c r="EFC37" s="243"/>
      <c r="EFD37" s="243"/>
      <c r="EFE37" s="243"/>
      <c r="EFF37" s="243"/>
      <c r="EFG37" s="243"/>
      <c r="EFH37" s="243"/>
      <c r="EFI37" s="243"/>
      <c r="EFJ37" s="243"/>
      <c r="EFK37" s="243"/>
      <c r="EFL37" s="243"/>
      <c r="EFM37" s="243"/>
      <c r="EFN37" s="243"/>
      <c r="EFO37" s="243"/>
      <c r="EFP37" s="243"/>
      <c r="EFQ37" s="243"/>
      <c r="EFR37" s="243"/>
      <c r="EFS37" s="243"/>
      <c r="EFT37" s="243"/>
      <c r="EFU37" s="243"/>
      <c r="EFV37" s="243"/>
      <c r="EFW37" s="243"/>
      <c r="EFX37" s="243"/>
      <c r="EFY37" s="243"/>
      <c r="EFZ37" s="243"/>
      <c r="EGA37" s="243"/>
      <c r="EGB37" s="243"/>
      <c r="EGC37" s="243"/>
      <c r="EGD37" s="243"/>
      <c r="EGE37" s="243"/>
      <c r="EGF37" s="243"/>
      <c r="EGG37" s="243"/>
      <c r="EGH37" s="243"/>
      <c r="EGI37" s="243"/>
      <c r="EGJ37" s="243"/>
      <c r="EGK37" s="243"/>
      <c r="EGL37" s="243"/>
      <c r="EGM37" s="243"/>
      <c r="EGN37" s="243"/>
      <c r="EGO37" s="243"/>
      <c r="EGP37" s="243"/>
      <c r="EGQ37" s="243"/>
      <c r="EGR37" s="243"/>
      <c r="EGS37" s="243"/>
      <c r="EGT37" s="243"/>
      <c r="EGU37" s="243"/>
      <c r="EGV37" s="243"/>
      <c r="EGW37" s="243"/>
      <c r="EGX37" s="243"/>
      <c r="EGY37" s="243"/>
      <c r="EGZ37" s="243"/>
      <c r="EHA37" s="243"/>
      <c r="EHB37" s="243"/>
      <c r="EHC37" s="243"/>
      <c r="EHD37" s="243"/>
      <c r="EHE37" s="243"/>
      <c r="EHF37" s="243"/>
      <c r="EHG37" s="243"/>
      <c r="EHH37" s="243"/>
      <c r="EHI37" s="243"/>
      <c r="EHJ37" s="243"/>
      <c r="EHK37" s="243"/>
      <c r="EHL37" s="243"/>
      <c r="EHM37" s="243"/>
      <c r="EHN37" s="243"/>
      <c r="EHO37" s="243"/>
      <c r="EHP37" s="243"/>
      <c r="EHQ37" s="243"/>
      <c r="EHR37" s="243"/>
      <c r="EHS37" s="243"/>
      <c r="EHT37" s="243"/>
      <c r="EHU37" s="243"/>
      <c r="EHV37" s="243"/>
      <c r="EHW37" s="243"/>
      <c r="EHX37" s="243"/>
      <c r="EHY37" s="243"/>
      <c r="EHZ37" s="243"/>
      <c r="EIA37" s="243"/>
      <c r="EIB37" s="243"/>
      <c r="EIC37" s="243"/>
      <c r="EID37" s="243"/>
      <c r="EIE37" s="243"/>
      <c r="EIF37" s="243"/>
      <c r="EIG37" s="243"/>
      <c r="EIH37" s="243"/>
      <c r="EII37" s="243"/>
      <c r="EIJ37" s="243"/>
      <c r="EIK37" s="243"/>
      <c r="EIL37" s="243"/>
      <c r="EIM37" s="243"/>
      <c r="EIN37" s="243"/>
      <c r="EIO37" s="243"/>
      <c r="EIP37" s="243"/>
      <c r="EIQ37" s="243"/>
      <c r="EIR37" s="243"/>
      <c r="EIS37" s="243"/>
      <c r="EIT37" s="243"/>
      <c r="EIU37" s="243"/>
      <c r="EIV37" s="243"/>
      <c r="EIW37" s="243"/>
      <c r="EIX37" s="243"/>
      <c r="EIY37" s="243"/>
      <c r="EIZ37" s="243"/>
      <c r="EJA37" s="243"/>
      <c r="EJB37" s="243"/>
      <c r="EJC37" s="243"/>
      <c r="EJD37" s="243"/>
      <c r="EJE37" s="243"/>
      <c r="EJF37" s="243"/>
      <c r="EJG37" s="243"/>
      <c r="EJH37" s="243"/>
      <c r="EJI37" s="243"/>
      <c r="EJJ37" s="243"/>
      <c r="EJK37" s="243"/>
      <c r="EJL37" s="243"/>
      <c r="EJM37" s="243"/>
      <c r="EJN37" s="243"/>
      <c r="EJO37" s="243"/>
      <c r="EJP37" s="243"/>
      <c r="EJQ37" s="243"/>
      <c r="EJR37" s="243"/>
      <c r="EJS37" s="243"/>
      <c r="EJT37" s="243"/>
      <c r="EJU37" s="243"/>
      <c r="EJV37" s="243"/>
      <c r="EJW37" s="243"/>
      <c r="EJX37" s="243"/>
      <c r="EJY37" s="243"/>
      <c r="EJZ37" s="243"/>
      <c r="EKA37" s="243"/>
      <c r="EKB37" s="243"/>
      <c r="EKC37" s="243"/>
      <c r="EKD37" s="243"/>
      <c r="EKE37" s="243"/>
      <c r="EKF37" s="243"/>
      <c r="EKG37" s="243"/>
      <c r="EKH37" s="243"/>
      <c r="EKI37" s="243"/>
      <c r="EKJ37" s="243"/>
      <c r="EKK37" s="243"/>
      <c r="EKL37" s="243"/>
      <c r="EKM37" s="243"/>
      <c r="EKN37" s="243"/>
      <c r="EKO37" s="243"/>
      <c r="EKP37" s="243"/>
      <c r="EKQ37" s="243"/>
      <c r="EKR37" s="243"/>
      <c r="EKS37" s="243"/>
      <c r="EKT37" s="243"/>
      <c r="EKU37" s="243"/>
      <c r="EKV37" s="243"/>
      <c r="EKW37" s="243"/>
      <c r="EKX37" s="243"/>
      <c r="EKY37" s="243"/>
      <c r="EKZ37" s="243"/>
      <c r="ELA37" s="243"/>
      <c r="ELB37" s="243"/>
      <c r="ELC37" s="243"/>
      <c r="ELD37" s="243"/>
      <c r="ELE37" s="243"/>
      <c r="ELF37" s="243"/>
      <c r="ELG37" s="243"/>
      <c r="ELH37" s="243"/>
      <c r="ELI37" s="243"/>
      <c r="ELJ37" s="243"/>
      <c r="ELK37" s="243"/>
      <c r="ELL37" s="243"/>
      <c r="ELM37" s="243"/>
      <c r="ELN37" s="243"/>
      <c r="ELO37" s="243"/>
      <c r="ELP37" s="243"/>
      <c r="ELQ37" s="243"/>
      <c r="ELR37" s="243"/>
      <c r="ELS37" s="243"/>
      <c r="ELT37" s="243"/>
      <c r="ELU37" s="243"/>
      <c r="ELV37" s="243"/>
      <c r="ELW37" s="243"/>
      <c r="ELX37" s="243"/>
      <c r="ELY37" s="243"/>
      <c r="ELZ37" s="243"/>
      <c r="EMA37" s="243"/>
      <c r="EMB37" s="243"/>
      <c r="EMC37" s="243"/>
      <c r="EMD37" s="243"/>
      <c r="EME37" s="243"/>
      <c r="EMF37" s="243"/>
      <c r="EMG37" s="243"/>
      <c r="EMH37" s="243"/>
      <c r="EMI37" s="243"/>
      <c r="EMJ37" s="243"/>
      <c r="EMK37" s="243"/>
      <c r="EML37" s="243"/>
      <c r="EMM37" s="243"/>
      <c r="EMN37" s="243"/>
      <c r="EMO37" s="243"/>
      <c r="EMP37" s="243"/>
      <c r="EMQ37" s="243"/>
      <c r="EMR37" s="243"/>
      <c r="EMS37" s="243"/>
      <c r="EMT37" s="243"/>
      <c r="EMU37" s="243"/>
      <c r="EMV37" s="243"/>
      <c r="EMW37" s="243"/>
      <c r="EMX37" s="243"/>
      <c r="EMY37" s="243"/>
      <c r="EMZ37" s="243"/>
      <c r="ENA37" s="243"/>
      <c r="ENB37" s="243"/>
      <c r="ENC37" s="243"/>
      <c r="END37" s="243"/>
      <c r="ENE37" s="243"/>
      <c r="ENF37" s="243"/>
      <c r="ENG37" s="243"/>
      <c r="ENH37" s="243"/>
      <c r="ENI37" s="243"/>
      <c r="ENJ37" s="243"/>
      <c r="ENK37" s="243"/>
      <c r="ENL37" s="243"/>
      <c r="ENM37" s="243"/>
      <c r="ENN37" s="243"/>
      <c r="ENO37" s="243"/>
      <c r="ENP37" s="243"/>
      <c r="ENQ37" s="243"/>
      <c r="ENR37" s="243"/>
      <c r="ENS37" s="243"/>
      <c r="ENT37" s="243"/>
      <c r="ENU37" s="243"/>
      <c r="ENV37" s="243"/>
      <c r="ENW37" s="243"/>
      <c r="ENX37" s="243"/>
      <c r="ENY37" s="243"/>
      <c r="ENZ37" s="243"/>
      <c r="EOA37" s="243"/>
      <c r="EOB37" s="243"/>
      <c r="EOC37" s="243"/>
      <c r="EOD37" s="243"/>
      <c r="EOE37" s="243"/>
      <c r="EOF37" s="243"/>
      <c r="EOG37" s="243"/>
      <c r="EOH37" s="243"/>
      <c r="EOI37" s="243"/>
      <c r="EOJ37" s="243"/>
      <c r="EOK37" s="243"/>
      <c r="EOL37" s="243"/>
      <c r="EOM37" s="243"/>
      <c r="EON37" s="243"/>
      <c r="EOO37" s="243"/>
      <c r="EOP37" s="243"/>
      <c r="EOQ37" s="243"/>
      <c r="EOR37" s="243"/>
      <c r="EOS37" s="243"/>
      <c r="EOT37" s="243"/>
      <c r="EOU37" s="243"/>
      <c r="EOV37" s="243"/>
      <c r="EOW37" s="243"/>
      <c r="EOX37" s="243"/>
      <c r="EOY37" s="243"/>
      <c r="EOZ37" s="243"/>
      <c r="EPA37" s="243"/>
      <c r="EPB37" s="243"/>
      <c r="EPC37" s="243"/>
      <c r="EPD37" s="243"/>
      <c r="EPE37" s="243"/>
      <c r="EPF37" s="243"/>
      <c r="EPG37" s="243"/>
      <c r="EPH37" s="243"/>
      <c r="EPI37" s="243"/>
      <c r="EPJ37" s="243"/>
      <c r="EPK37" s="243"/>
      <c r="EPL37" s="243"/>
      <c r="EPM37" s="243"/>
      <c r="EPN37" s="243"/>
      <c r="EPO37" s="243"/>
      <c r="EPP37" s="243"/>
      <c r="EPQ37" s="243"/>
      <c r="EPR37" s="243"/>
      <c r="EPS37" s="243"/>
      <c r="EPT37" s="243"/>
      <c r="EPU37" s="243"/>
      <c r="EPV37" s="243"/>
      <c r="EPW37" s="243"/>
      <c r="EPX37" s="243"/>
      <c r="EPY37" s="243"/>
      <c r="EPZ37" s="243"/>
      <c r="EQA37" s="243"/>
      <c r="EQB37" s="243"/>
      <c r="EQC37" s="243"/>
      <c r="EQD37" s="243"/>
      <c r="EQE37" s="243"/>
      <c r="EQF37" s="243"/>
      <c r="EQG37" s="243"/>
      <c r="EQH37" s="243"/>
      <c r="EQI37" s="243"/>
      <c r="EQJ37" s="243"/>
      <c r="EQK37" s="243"/>
      <c r="EQL37" s="243"/>
      <c r="EQM37" s="243"/>
      <c r="EQN37" s="243"/>
      <c r="EQO37" s="243"/>
      <c r="EQP37" s="243"/>
      <c r="EQQ37" s="243"/>
      <c r="EQR37" s="243"/>
      <c r="EQS37" s="243"/>
      <c r="EQT37" s="243"/>
      <c r="EQU37" s="243"/>
      <c r="EQV37" s="243"/>
      <c r="EQW37" s="243"/>
      <c r="EQX37" s="243"/>
      <c r="EQY37" s="243"/>
      <c r="EQZ37" s="243"/>
      <c r="ERA37" s="243"/>
      <c r="ERB37" s="243"/>
      <c r="ERC37" s="243"/>
      <c r="ERD37" s="243"/>
      <c r="ERE37" s="243"/>
      <c r="ERF37" s="243"/>
      <c r="ERG37" s="243"/>
      <c r="ERH37" s="243"/>
      <c r="ERI37" s="243"/>
      <c r="ERJ37" s="243"/>
      <c r="ERK37" s="243"/>
      <c r="ERL37" s="243"/>
      <c r="ERM37" s="243"/>
      <c r="ERN37" s="243"/>
      <c r="ERO37" s="243"/>
      <c r="ERP37" s="243"/>
      <c r="ERQ37" s="243"/>
      <c r="ERR37" s="243"/>
      <c r="ERS37" s="243"/>
      <c r="ERT37" s="243"/>
      <c r="ERU37" s="243"/>
      <c r="ERV37" s="243"/>
      <c r="ERW37" s="243"/>
      <c r="ERX37" s="243"/>
      <c r="ERY37" s="243"/>
      <c r="ERZ37" s="243"/>
      <c r="ESA37" s="243"/>
      <c r="ESB37" s="243"/>
      <c r="ESC37" s="243"/>
      <c r="ESD37" s="243"/>
      <c r="ESE37" s="243"/>
      <c r="ESF37" s="243"/>
      <c r="ESG37" s="243"/>
      <c r="ESH37" s="243"/>
      <c r="ESI37" s="243"/>
      <c r="ESJ37" s="243"/>
      <c r="ESK37" s="243"/>
      <c r="ESL37" s="243"/>
      <c r="ESM37" s="243"/>
      <c r="ESN37" s="243"/>
      <c r="ESO37" s="243"/>
      <c r="ESP37" s="243"/>
      <c r="ESQ37" s="243"/>
      <c r="ESR37" s="243"/>
      <c r="ESS37" s="243"/>
      <c r="EST37" s="243"/>
      <c r="ESU37" s="243"/>
      <c r="ESV37" s="243"/>
      <c r="ESW37" s="243"/>
      <c r="ESX37" s="243"/>
      <c r="ESY37" s="243"/>
      <c r="ESZ37" s="243"/>
      <c r="ETA37" s="243"/>
      <c r="ETB37" s="243"/>
      <c r="ETC37" s="243"/>
      <c r="ETD37" s="243"/>
      <c r="ETE37" s="243"/>
      <c r="ETF37" s="243"/>
      <c r="ETG37" s="243"/>
      <c r="ETH37" s="243"/>
      <c r="ETI37" s="243"/>
      <c r="ETJ37" s="243"/>
      <c r="ETK37" s="243"/>
      <c r="ETL37" s="243"/>
      <c r="ETM37" s="243"/>
      <c r="ETN37" s="243"/>
      <c r="ETO37" s="243"/>
      <c r="ETP37" s="243"/>
      <c r="ETQ37" s="243"/>
      <c r="ETR37" s="243"/>
      <c r="ETS37" s="243"/>
      <c r="ETT37" s="243"/>
      <c r="ETU37" s="243"/>
      <c r="ETV37" s="243"/>
      <c r="ETW37" s="243"/>
      <c r="ETX37" s="243"/>
      <c r="ETY37" s="243"/>
      <c r="ETZ37" s="243"/>
      <c r="EUA37" s="243"/>
      <c r="EUB37" s="243"/>
      <c r="EUC37" s="243"/>
      <c r="EUD37" s="243"/>
      <c r="EUE37" s="243"/>
      <c r="EUF37" s="243"/>
      <c r="EUG37" s="243"/>
      <c r="EUH37" s="243"/>
      <c r="EUI37" s="243"/>
      <c r="EUJ37" s="243"/>
      <c r="EUK37" s="243"/>
      <c r="EUL37" s="243"/>
      <c r="EUM37" s="243"/>
      <c r="EUN37" s="243"/>
      <c r="EUO37" s="243"/>
      <c r="EUP37" s="243"/>
      <c r="EUQ37" s="243"/>
      <c r="EUR37" s="243"/>
      <c r="EUS37" s="243"/>
      <c r="EUT37" s="243"/>
      <c r="EUU37" s="243"/>
      <c r="EUV37" s="243"/>
      <c r="EUW37" s="243"/>
      <c r="EUX37" s="243"/>
      <c r="EUY37" s="243"/>
      <c r="EUZ37" s="243"/>
      <c r="EVA37" s="243"/>
      <c r="EVB37" s="243"/>
      <c r="EVC37" s="243"/>
      <c r="EVD37" s="243"/>
      <c r="EVE37" s="243"/>
      <c r="EVF37" s="243"/>
      <c r="EVG37" s="243"/>
      <c r="EVH37" s="243"/>
      <c r="EVI37" s="243"/>
      <c r="EVJ37" s="243"/>
      <c r="EVK37" s="243"/>
      <c r="EVL37" s="243"/>
      <c r="EVM37" s="243"/>
      <c r="EVN37" s="243"/>
      <c r="EVO37" s="243"/>
      <c r="EVP37" s="243"/>
      <c r="EVQ37" s="243"/>
      <c r="EVR37" s="243"/>
      <c r="EVS37" s="243"/>
      <c r="EVT37" s="243"/>
      <c r="EVU37" s="243"/>
      <c r="EVV37" s="243"/>
      <c r="EVW37" s="243"/>
      <c r="EVX37" s="243"/>
      <c r="EVY37" s="243"/>
      <c r="EVZ37" s="243"/>
      <c r="EWA37" s="243"/>
      <c r="EWB37" s="243"/>
      <c r="EWC37" s="243"/>
      <c r="EWD37" s="243"/>
      <c r="EWE37" s="243"/>
      <c r="EWF37" s="243"/>
      <c r="EWG37" s="243"/>
      <c r="EWH37" s="243"/>
      <c r="EWI37" s="243"/>
      <c r="EWJ37" s="243"/>
      <c r="EWK37" s="243"/>
      <c r="EWL37" s="243"/>
      <c r="EWM37" s="243"/>
      <c r="EWN37" s="243"/>
      <c r="EWO37" s="243"/>
      <c r="EWP37" s="243"/>
      <c r="EWQ37" s="243"/>
      <c r="EWR37" s="243"/>
      <c r="EWS37" s="243"/>
      <c r="EWT37" s="243"/>
      <c r="EWU37" s="243"/>
      <c r="EWV37" s="243"/>
      <c r="EWW37" s="243"/>
      <c r="EWX37" s="243"/>
      <c r="EWY37" s="243"/>
      <c r="EWZ37" s="243"/>
      <c r="EXA37" s="243"/>
      <c r="EXB37" s="243"/>
      <c r="EXC37" s="243"/>
      <c r="EXD37" s="243"/>
      <c r="EXE37" s="243"/>
      <c r="EXF37" s="243"/>
      <c r="EXG37" s="243"/>
      <c r="EXH37" s="243"/>
      <c r="EXI37" s="243"/>
      <c r="EXJ37" s="243"/>
      <c r="EXK37" s="243"/>
      <c r="EXL37" s="243"/>
      <c r="EXM37" s="243"/>
      <c r="EXN37" s="243"/>
      <c r="EXO37" s="243"/>
      <c r="EXP37" s="243"/>
      <c r="EXQ37" s="243"/>
      <c r="EXR37" s="243"/>
      <c r="EXS37" s="243"/>
      <c r="EXT37" s="243"/>
      <c r="EXU37" s="243"/>
      <c r="EXV37" s="243"/>
      <c r="EXW37" s="243"/>
      <c r="EXX37" s="243"/>
      <c r="EXY37" s="243"/>
      <c r="EXZ37" s="243"/>
      <c r="EYA37" s="243"/>
      <c r="EYB37" s="243"/>
      <c r="EYC37" s="243"/>
      <c r="EYD37" s="243"/>
      <c r="EYE37" s="243"/>
      <c r="EYF37" s="243"/>
      <c r="EYG37" s="243"/>
      <c r="EYH37" s="243"/>
      <c r="EYI37" s="243"/>
      <c r="EYJ37" s="243"/>
      <c r="EYK37" s="243"/>
      <c r="EYL37" s="243"/>
      <c r="EYM37" s="243"/>
      <c r="EYN37" s="243"/>
      <c r="EYO37" s="243"/>
      <c r="EYP37" s="243"/>
      <c r="EYQ37" s="243"/>
      <c r="EYR37" s="243"/>
      <c r="EYS37" s="243"/>
      <c r="EYT37" s="243"/>
      <c r="EYU37" s="243"/>
      <c r="EYV37" s="243"/>
      <c r="EYW37" s="243"/>
      <c r="EYX37" s="243"/>
      <c r="EYY37" s="243"/>
      <c r="EYZ37" s="243"/>
      <c r="EZA37" s="243"/>
      <c r="EZB37" s="243"/>
      <c r="EZC37" s="243"/>
      <c r="EZD37" s="243"/>
      <c r="EZE37" s="243"/>
      <c r="EZF37" s="243"/>
      <c r="EZG37" s="243"/>
      <c r="EZH37" s="243"/>
      <c r="EZI37" s="243"/>
      <c r="EZJ37" s="243"/>
      <c r="EZK37" s="243"/>
      <c r="EZL37" s="243"/>
      <c r="EZM37" s="243"/>
      <c r="EZN37" s="243"/>
      <c r="EZO37" s="243"/>
      <c r="EZP37" s="243"/>
      <c r="EZQ37" s="243"/>
      <c r="EZR37" s="243"/>
      <c r="EZS37" s="243"/>
      <c r="EZT37" s="243"/>
      <c r="EZU37" s="243"/>
      <c r="EZV37" s="243"/>
      <c r="EZW37" s="243"/>
      <c r="EZX37" s="243"/>
      <c r="EZY37" s="243"/>
      <c r="EZZ37" s="243"/>
      <c r="FAA37" s="243"/>
      <c r="FAB37" s="243"/>
      <c r="FAC37" s="243"/>
      <c r="FAD37" s="243"/>
      <c r="FAE37" s="243"/>
      <c r="FAF37" s="243"/>
      <c r="FAG37" s="243"/>
      <c r="FAH37" s="243"/>
      <c r="FAI37" s="243"/>
      <c r="FAJ37" s="243"/>
      <c r="FAK37" s="243"/>
      <c r="FAL37" s="243"/>
      <c r="FAM37" s="243"/>
      <c r="FAN37" s="243"/>
      <c r="FAO37" s="243"/>
      <c r="FAP37" s="243"/>
      <c r="FAQ37" s="243"/>
      <c r="FAR37" s="243"/>
      <c r="FAS37" s="243"/>
      <c r="FAT37" s="243"/>
      <c r="FAU37" s="243"/>
      <c r="FAV37" s="243"/>
      <c r="FAW37" s="243"/>
      <c r="FAX37" s="243"/>
      <c r="FAY37" s="243"/>
      <c r="FAZ37" s="243"/>
      <c r="FBA37" s="243"/>
      <c r="FBB37" s="243"/>
      <c r="FBC37" s="243"/>
      <c r="FBD37" s="243"/>
      <c r="FBE37" s="243"/>
      <c r="FBF37" s="243"/>
      <c r="FBG37" s="243"/>
      <c r="FBH37" s="243"/>
      <c r="FBI37" s="243"/>
      <c r="FBJ37" s="243"/>
      <c r="FBK37" s="243"/>
      <c r="FBL37" s="243"/>
      <c r="FBM37" s="243"/>
      <c r="FBN37" s="243"/>
      <c r="FBO37" s="243"/>
      <c r="FBP37" s="243"/>
      <c r="FBQ37" s="243"/>
      <c r="FBR37" s="243"/>
      <c r="FBS37" s="243"/>
      <c r="FBT37" s="243"/>
      <c r="FBU37" s="243"/>
      <c r="FBV37" s="243"/>
      <c r="FBW37" s="243"/>
      <c r="FBX37" s="243"/>
      <c r="FBY37" s="243"/>
      <c r="FBZ37" s="243"/>
      <c r="FCA37" s="243"/>
      <c r="FCB37" s="243"/>
      <c r="FCC37" s="243"/>
      <c r="FCD37" s="243"/>
      <c r="FCE37" s="243"/>
      <c r="FCF37" s="243"/>
      <c r="FCG37" s="243"/>
      <c r="FCH37" s="243"/>
      <c r="FCI37" s="243"/>
      <c r="FCJ37" s="243"/>
      <c r="FCK37" s="243"/>
      <c r="FCL37" s="243"/>
      <c r="FCM37" s="243"/>
      <c r="FCN37" s="243"/>
      <c r="FCO37" s="243"/>
      <c r="FCP37" s="243"/>
      <c r="FCQ37" s="243"/>
      <c r="FCR37" s="243"/>
      <c r="FCS37" s="243"/>
      <c r="FCT37" s="243"/>
      <c r="FCU37" s="243"/>
      <c r="FCV37" s="243"/>
      <c r="FCW37" s="243"/>
      <c r="FCX37" s="243"/>
      <c r="FCY37" s="243"/>
      <c r="FCZ37" s="243"/>
      <c r="FDA37" s="243"/>
      <c r="FDB37" s="243"/>
      <c r="FDC37" s="243"/>
      <c r="FDD37" s="243"/>
      <c r="FDE37" s="243"/>
      <c r="FDF37" s="243"/>
      <c r="FDG37" s="243"/>
      <c r="FDH37" s="243"/>
      <c r="FDI37" s="243"/>
      <c r="FDJ37" s="243"/>
      <c r="FDK37" s="243"/>
      <c r="FDL37" s="243"/>
      <c r="FDM37" s="243"/>
      <c r="FDN37" s="243"/>
      <c r="FDO37" s="243"/>
      <c r="FDP37" s="243"/>
      <c r="FDQ37" s="243"/>
      <c r="FDR37" s="243"/>
      <c r="FDS37" s="243"/>
      <c r="FDT37" s="243"/>
      <c r="FDU37" s="243"/>
      <c r="FDV37" s="243"/>
      <c r="FDW37" s="243"/>
      <c r="FDX37" s="243"/>
      <c r="FDY37" s="243"/>
      <c r="FDZ37" s="243"/>
      <c r="FEA37" s="243"/>
      <c r="FEB37" s="243"/>
      <c r="FEC37" s="243"/>
      <c r="FED37" s="243"/>
      <c r="FEE37" s="243"/>
      <c r="FEF37" s="243"/>
      <c r="FEG37" s="243"/>
      <c r="FEH37" s="243"/>
      <c r="FEI37" s="243"/>
      <c r="FEJ37" s="243"/>
      <c r="FEK37" s="243"/>
      <c r="FEL37" s="243"/>
      <c r="FEM37" s="243"/>
      <c r="FEN37" s="243"/>
      <c r="FEO37" s="243"/>
      <c r="FEP37" s="243"/>
      <c r="FEQ37" s="243"/>
      <c r="FER37" s="243"/>
      <c r="FES37" s="243"/>
      <c r="FET37" s="243"/>
      <c r="FEU37" s="243"/>
      <c r="FEV37" s="243"/>
      <c r="FEW37" s="243"/>
      <c r="FEX37" s="243"/>
      <c r="FEY37" s="243"/>
      <c r="FEZ37" s="243"/>
      <c r="FFA37" s="243"/>
      <c r="FFB37" s="243"/>
      <c r="FFC37" s="243"/>
      <c r="FFD37" s="243"/>
      <c r="FFE37" s="243"/>
      <c r="FFF37" s="243"/>
      <c r="FFG37" s="243"/>
      <c r="FFH37" s="243"/>
      <c r="FFI37" s="243"/>
      <c r="FFJ37" s="243"/>
      <c r="FFK37" s="243"/>
      <c r="FFL37" s="243"/>
      <c r="FFM37" s="243"/>
      <c r="FFN37" s="243"/>
      <c r="FFO37" s="243"/>
      <c r="FFP37" s="243"/>
      <c r="FFQ37" s="243"/>
      <c r="FFR37" s="243"/>
      <c r="FFS37" s="243"/>
      <c r="FFT37" s="243"/>
      <c r="FFU37" s="243"/>
      <c r="FFV37" s="243"/>
      <c r="FFW37" s="243"/>
      <c r="FFX37" s="243"/>
      <c r="FFY37" s="243"/>
      <c r="FFZ37" s="243"/>
      <c r="FGA37" s="243"/>
      <c r="FGB37" s="243"/>
      <c r="FGC37" s="243"/>
      <c r="FGD37" s="243"/>
      <c r="FGE37" s="243"/>
      <c r="FGF37" s="243"/>
      <c r="FGG37" s="243"/>
      <c r="FGH37" s="243"/>
      <c r="FGI37" s="243"/>
      <c r="FGJ37" s="243"/>
      <c r="FGK37" s="243"/>
      <c r="FGL37" s="243"/>
      <c r="FGM37" s="243"/>
      <c r="FGN37" s="243"/>
      <c r="FGO37" s="243"/>
      <c r="FGP37" s="243"/>
      <c r="FGQ37" s="243"/>
      <c r="FGR37" s="243"/>
      <c r="FGS37" s="243"/>
      <c r="FGT37" s="243"/>
      <c r="FGU37" s="243"/>
      <c r="FGV37" s="243"/>
      <c r="FGW37" s="243"/>
      <c r="FGX37" s="243"/>
      <c r="FGY37" s="243"/>
      <c r="FGZ37" s="243"/>
      <c r="FHA37" s="243"/>
      <c r="FHB37" s="243"/>
      <c r="FHC37" s="243"/>
      <c r="FHD37" s="243"/>
      <c r="FHE37" s="243"/>
      <c r="FHF37" s="243"/>
      <c r="FHG37" s="243"/>
      <c r="FHH37" s="243"/>
      <c r="FHI37" s="243"/>
      <c r="FHJ37" s="243"/>
      <c r="FHK37" s="243"/>
      <c r="FHL37" s="243"/>
      <c r="FHM37" s="243"/>
      <c r="FHN37" s="243"/>
      <c r="FHO37" s="243"/>
      <c r="FHP37" s="243"/>
      <c r="FHQ37" s="243"/>
      <c r="FHR37" s="243"/>
      <c r="FHS37" s="243"/>
      <c r="FHT37" s="243"/>
      <c r="FHU37" s="243"/>
      <c r="FHV37" s="243"/>
      <c r="FHW37" s="243"/>
      <c r="FHX37" s="243"/>
      <c r="FHY37" s="243"/>
      <c r="FHZ37" s="243"/>
      <c r="FIA37" s="243"/>
      <c r="FIB37" s="243"/>
      <c r="FIC37" s="243"/>
      <c r="FID37" s="243"/>
      <c r="FIE37" s="243"/>
      <c r="FIF37" s="243"/>
      <c r="FIG37" s="243"/>
      <c r="FIH37" s="243"/>
      <c r="FII37" s="243"/>
      <c r="FIJ37" s="243"/>
      <c r="FIK37" s="243"/>
      <c r="FIL37" s="243"/>
      <c r="FIM37" s="243"/>
      <c r="FIN37" s="243"/>
      <c r="FIO37" s="243"/>
      <c r="FIP37" s="243"/>
      <c r="FIQ37" s="243"/>
      <c r="FIR37" s="243"/>
      <c r="FIS37" s="243"/>
      <c r="FIT37" s="243"/>
      <c r="FIU37" s="243"/>
      <c r="FIV37" s="243"/>
      <c r="FIW37" s="243"/>
      <c r="FIX37" s="243"/>
      <c r="FIY37" s="243"/>
      <c r="FIZ37" s="243"/>
      <c r="FJA37" s="243"/>
      <c r="FJB37" s="243"/>
      <c r="FJC37" s="243"/>
      <c r="FJD37" s="243"/>
      <c r="FJE37" s="243"/>
      <c r="FJF37" s="243"/>
      <c r="FJG37" s="243"/>
      <c r="FJH37" s="243"/>
      <c r="FJI37" s="243"/>
      <c r="FJJ37" s="243"/>
      <c r="FJK37" s="243"/>
      <c r="FJL37" s="243"/>
      <c r="FJM37" s="243"/>
      <c r="FJN37" s="243"/>
      <c r="FJO37" s="243"/>
      <c r="FJP37" s="243"/>
      <c r="FJQ37" s="243"/>
      <c r="FJR37" s="243"/>
      <c r="FJS37" s="243"/>
      <c r="FJT37" s="243"/>
      <c r="FJU37" s="243"/>
      <c r="FJV37" s="243"/>
      <c r="FJW37" s="243"/>
      <c r="FJX37" s="243"/>
      <c r="FJY37" s="243"/>
      <c r="FJZ37" s="243"/>
      <c r="FKA37" s="243"/>
      <c r="FKB37" s="243"/>
      <c r="FKC37" s="243"/>
      <c r="FKD37" s="243"/>
      <c r="FKE37" s="243"/>
      <c r="FKF37" s="243"/>
      <c r="FKG37" s="243"/>
      <c r="FKH37" s="243"/>
      <c r="FKI37" s="243"/>
      <c r="FKJ37" s="243"/>
      <c r="FKK37" s="243"/>
      <c r="FKL37" s="243"/>
      <c r="FKM37" s="243"/>
      <c r="FKN37" s="243"/>
      <c r="FKO37" s="243"/>
      <c r="FKP37" s="243"/>
      <c r="FKQ37" s="243"/>
      <c r="FKR37" s="243"/>
      <c r="FKS37" s="243"/>
      <c r="FKT37" s="243"/>
      <c r="FKU37" s="243"/>
      <c r="FKV37" s="243"/>
      <c r="FKW37" s="243"/>
      <c r="FKX37" s="243"/>
      <c r="FKY37" s="243"/>
      <c r="FKZ37" s="243"/>
      <c r="FLA37" s="243"/>
      <c r="FLB37" s="243"/>
      <c r="FLC37" s="243"/>
      <c r="FLD37" s="243"/>
      <c r="FLE37" s="243"/>
      <c r="FLF37" s="243"/>
      <c r="FLG37" s="243"/>
      <c r="FLH37" s="243"/>
      <c r="FLI37" s="243"/>
      <c r="FLJ37" s="243"/>
      <c r="FLK37" s="243"/>
      <c r="FLL37" s="243"/>
      <c r="FLM37" s="243"/>
      <c r="FLN37" s="243"/>
      <c r="FLO37" s="243"/>
      <c r="FLP37" s="243"/>
      <c r="FLQ37" s="243"/>
      <c r="FLR37" s="243"/>
      <c r="FLS37" s="243"/>
      <c r="FLT37" s="243"/>
      <c r="FLU37" s="243"/>
      <c r="FLV37" s="243"/>
      <c r="FLW37" s="243"/>
      <c r="FLX37" s="243"/>
      <c r="FLY37" s="243"/>
      <c r="FLZ37" s="243"/>
      <c r="FMA37" s="243"/>
      <c r="FMB37" s="243"/>
      <c r="FMC37" s="243"/>
      <c r="FMD37" s="243"/>
      <c r="FME37" s="243"/>
      <c r="FMF37" s="243"/>
      <c r="FMG37" s="243"/>
      <c r="FMH37" s="243"/>
      <c r="FMI37" s="243"/>
      <c r="FMJ37" s="243"/>
      <c r="FMK37" s="243"/>
      <c r="FML37" s="243"/>
      <c r="FMM37" s="243"/>
      <c r="FMN37" s="243"/>
      <c r="FMO37" s="243"/>
      <c r="FMP37" s="243"/>
      <c r="FMQ37" s="243"/>
      <c r="FMR37" s="243"/>
      <c r="FMS37" s="243"/>
      <c r="FMT37" s="243"/>
      <c r="FMU37" s="243"/>
      <c r="FMV37" s="243"/>
      <c r="FMW37" s="243"/>
      <c r="FMX37" s="243"/>
      <c r="FMY37" s="243"/>
      <c r="FMZ37" s="243"/>
      <c r="FNA37" s="243"/>
      <c r="FNB37" s="243"/>
      <c r="FNC37" s="243"/>
      <c r="FND37" s="243"/>
      <c r="FNE37" s="243"/>
      <c r="FNF37" s="243"/>
      <c r="FNG37" s="243"/>
      <c r="FNH37" s="243"/>
      <c r="FNI37" s="243"/>
      <c r="FNJ37" s="243"/>
      <c r="FNK37" s="243"/>
      <c r="FNL37" s="243"/>
      <c r="FNM37" s="243"/>
      <c r="FNN37" s="243"/>
      <c r="FNO37" s="243"/>
      <c r="FNP37" s="243"/>
      <c r="FNQ37" s="243"/>
      <c r="FNR37" s="243"/>
      <c r="FNS37" s="243"/>
      <c r="FNT37" s="243"/>
      <c r="FNU37" s="243"/>
      <c r="FNV37" s="243"/>
      <c r="FNW37" s="243"/>
      <c r="FNX37" s="243"/>
      <c r="FNY37" s="243"/>
      <c r="FNZ37" s="243"/>
      <c r="FOA37" s="243"/>
      <c r="FOB37" s="243"/>
      <c r="FOC37" s="243"/>
      <c r="FOD37" s="243"/>
      <c r="FOE37" s="243"/>
      <c r="FOF37" s="243"/>
      <c r="FOG37" s="243"/>
      <c r="FOH37" s="243"/>
      <c r="FOI37" s="243"/>
      <c r="FOJ37" s="243"/>
      <c r="FOK37" s="243"/>
      <c r="FOL37" s="243"/>
      <c r="FOM37" s="243"/>
      <c r="FON37" s="243"/>
      <c r="FOO37" s="243"/>
      <c r="FOP37" s="243"/>
      <c r="FOQ37" s="243"/>
      <c r="FOR37" s="243"/>
      <c r="FOS37" s="243"/>
      <c r="FOT37" s="243"/>
      <c r="FOU37" s="243"/>
      <c r="FOV37" s="243"/>
      <c r="FOW37" s="243"/>
      <c r="FOX37" s="243"/>
      <c r="FOY37" s="243"/>
      <c r="FOZ37" s="243"/>
      <c r="FPA37" s="243"/>
      <c r="FPB37" s="243"/>
      <c r="FPC37" s="243"/>
      <c r="FPD37" s="243"/>
      <c r="FPE37" s="243"/>
      <c r="FPF37" s="243"/>
      <c r="FPG37" s="243"/>
      <c r="FPH37" s="243"/>
      <c r="FPI37" s="243"/>
      <c r="FPJ37" s="243"/>
      <c r="FPK37" s="243"/>
      <c r="FPL37" s="243"/>
      <c r="FPM37" s="243"/>
      <c r="FPN37" s="243"/>
      <c r="FPO37" s="243"/>
      <c r="FPP37" s="243"/>
      <c r="FPQ37" s="243"/>
      <c r="FPR37" s="243"/>
      <c r="FPS37" s="243"/>
      <c r="FPT37" s="243"/>
      <c r="FPU37" s="243"/>
      <c r="FPV37" s="243"/>
      <c r="FPW37" s="243"/>
      <c r="FPX37" s="243"/>
      <c r="FPY37" s="243"/>
      <c r="FPZ37" s="243"/>
      <c r="FQA37" s="243"/>
      <c r="FQB37" s="243"/>
      <c r="FQC37" s="243"/>
      <c r="FQD37" s="243"/>
      <c r="FQE37" s="243"/>
      <c r="FQF37" s="243"/>
      <c r="FQG37" s="243"/>
      <c r="FQH37" s="243"/>
      <c r="FQI37" s="243"/>
      <c r="FQJ37" s="243"/>
      <c r="FQK37" s="243"/>
      <c r="FQL37" s="243"/>
      <c r="FQM37" s="243"/>
      <c r="FQN37" s="243"/>
      <c r="FQO37" s="243"/>
      <c r="FQP37" s="243"/>
      <c r="FQQ37" s="243"/>
      <c r="FQR37" s="243"/>
      <c r="FQS37" s="243"/>
      <c r="FQT37" s="243"/>
      <c r="FQU37" s="243"/>
      <c r="FQV37" s="243"/>
      <c r="FQW37" s="243"/>
      <c r="FQX37" s="243"/>
      <c r="FQY37" s="243"/>
      <c r="FQZ37" s="243"/>
      <c r="FRA37" s="243"/>
      <c r="FRB37" s="243"/>
      <c r="FRC37" s="243"/>
      <c r="FRD37" s="243"/>
      <c r="FRE37" s="243"/>
      <c r="FRF37" s="243"/>
      <c r="FRG37" s="243"/>
      <c r="FRH37" s="243"/>
      <c r="FRI37" s="243"/>
      <c r="FRJ37" s="243"/>
      <c r="FRK37" s="243"/>
      <c r="FRL37" s="243"/>
      <c r="FRM37" s="243"/>
      <c r="FRN37" s="243"/>
      <c r="FRO37" s="243"/>
      <c r="FRP37" s="243"/>
      <c r="FRQ37" s="243"/>
      <c r="FRR37" s="243"/>
      <c r="FRS37" s="243"/>
      <c r="FRT37" s="243"/>
      <c r="FRU37" s="243"/>
      <c r="FRV37" s="243"/>
      <c r="FRW37" s="243"/>
      <c r="FRX37" s="243"/>
      <c r="FRY37" s="243"/>
      <c r="FRZ37" s="243"/>
      <c r="FSA37" s="243"/>
      <c r="FSB37" s="243"/>
      <c r="FSC37" s="243"/>
      <c r="FSD37" s="243"/>
      <c r="FSE37" s="243"/>
      <c r="FSF37" s="243"/>
      <c r="FSG37" s="243"/>
      <c r="FSH37" s="243"/>
      <c r="FSI37" s="243"/>
      <c r="FSJ37" s="243"/>
      <c r="FSK37" s="243"/>
      <c r="FSL37" s="243"/>
      <c r="FSM37" s="243"/>
      <c r="FSN37" s="243"/>
      <c r="FSO37" s="243"/>
      <c r="FSP37" s="243"/>
      <c r="FSQ37" s="243"/>
      <c r="FSR37" s="243"/>
      <c r="FSS37" s="243"/>
      <c r="FST37" s="243"/>
      <c r="FSU37" s="243"/>
      <c r="FSV37" s="243"/>
      <c r="FSW37" s="243"/>
      <c r="FSX37" s="243"/>
      <c r="FSY37" s="243"/>
      <c r="FSZ37" s="243"/>
      <c r="FTA37" s="243"/>
      <c r="FTB37" s="243"/>
      <c r="FTC37" s="243"/>
      <c r="FTD37" s="243"/>
      <c r="FTE37" s="243"/>
      <c r="FTF37" s="243"/>
      <c r="FTG37" s="243"/>
      <c r="FTH37" s="243"/>
      <c r="FTI37" s="243"/>
      <c r="FTJ37" s="243"/>
      <c r="FTK37" s="243"/>
      <c r="FTL37" s="243"/>
      <c r="FTM37" s="243"/>
      <c r="FTN37" s="243"/>
      <c r="FTO37" s="243"/>
      <c r="FTP37" s="243"/>
      <c r="FTQ37" s="243"/>
      <c r="FTR37" s="243"/>
      <c r="FTS37" s="243"/>
      <c r="FTT37" s="243"/>
      <c r="FTU37" s="243"/>
      <c r="FTV37" s="243"/>
      <c r="FTW37" s="243"/>
      <c r="FTX37" s="243"/>
      <c r="FTY37" s="243"/>
      <c r="FTZ37" s="243"/>
      <c r="FUA37" s="243"/>
      <c r="FUB37" s="243"/>
      <c r="FUC37" s="243"/>
      <c r="FUD37" s="243"/>
      <c r="FUE37" s="243"/>
      <c r="FUF37" s="243"/>
      <c r="FUG37" s="243"/>
      <c r="FUH37" s="243"/>
      <c r="FUI37" s="243"/>
      <c r="FUJ37" s="243"/>
      <c r="FUK37" s="243"/>
      <c r="FUL37" s="243"/>
      <c r="FUM37" s="243"/>
      <c r="FUN37" s="243"/>
      <c r="FUO37" s="243"/>
      <c r="FUP37" s="243"/>
      <c r="FUQ37" s="243"/>
      <c r="FUR37" s="243"/>
      <c r="FUS37" s="243"/>
      <c r="FUT37" s="243"/>
      <c r="FUU37" s="243"/>
      <c r="FUV37" s="243"/>
      <c r="FUW37" s="243"/>
      <c r="FUX37" s="243"/>
      <c r="FUY37" s="243"/>
      <c r="FUZ37" s="243"/>
      <c r="FVA37" s="243"/>
      <c r="FVB37" s="243"/>
      <c r="FVC37" s="243"/>
      <c r="FVD37" s="243"/>
      <c r="FVE37" s="243"/>
      <c r="FVF37" s="243"/>
      <c r="FVG37" s="243"/>
      <c r="FVH37" s="243"/>
      <c r="FVI37" s="243"/>
      <c r="FVJ37" s="243"/>
      <c r="FVK37" s="243"/>
      <c r="FVL37" s="243"/>
      <c r="FVM37" s="243"/>
      <c r="FVN37" s="243"/>
      <c r="FVO37" s="243"/>
      <c r="FVP37" s="243"/>
      <c r="FVQ37" s="243"/>
      <c r="FVR37" s="243"/>
      <c r="FVS37" s="243"/>
      <c r="FVT37" s="243"/>
      <c r="FVU37" s="243"/>
      <c r="FVV37" s="243"/>
      <c r="FVW37" s="243"/>
      <c r="FVX37" s="243"/>
      <c r="FVY37" s="243"/>
      <c r="FVZ37" s="243"/>
      <c r="FWA37" s="243"/>
      <c r="FWB37" s="243"/>
      <c r="FWC37" s="243"/>
      <c r="FWD37" s="243"/>
      <c r="FWE37" s="243"/>
      <c r="FWF37" s="243"/>
      <c r="FWG37" s="243"/>
      <c r="FWH37" s="243"/>
      <c r="FWI37" s="243"/>
      <c r="FWJ37" s="243"/>
      <c r="FWK37" s="243"/>
      <c r="FWL37" s="243"/>
      <c r="FWM37" s="243"/>
      <c r="FWN37" s="243"/>
      <c r="FWO37" s="243"/>
      <c r="FWP37" s="243"/>
      <c r="FWQ37" s="243"/>
      <c r="FWR37" s="243"/>
      <c r="FWS37" s="243"/>
      <c r="FWT37" s="243"/>
      <c r="FWU37" s="243"/>
      <c r="FWV37" s="243"/>
      <c r="FWW37" s="243"/>
      <c r="FWX37" s="243"/>
      <c r="FWY37" s="243"/>
      <c r="FWZ37" s="243"/>
      <c r="FXA37" s="243"/>
      <c r="FXB37" s="243"/>
      <c r="FXC37" s="243"/>
      <c r="FXD37" s="243"/>
      <c r="FXE37" s="243"/>
      <c r="FXF37" s="243"/>
      <c r="FXG37" s="243"/>
      <c r="FXH37" s="243"/>
      <c r="FXI37" s="243"/>
      <c r="FXJ37" s="243"/>
      <c r="FXK37" s="243"/>
      <c r="FXL37" s="243"/>
      <c r="FXM37" s="243"/>
      <c r="FXN37" s="243"/>
      <c r="FXO37" s="243"/>
      <c r="FXP37" s="243"/>
      <c r="FXQ37" s="243"/>
      <c r="FXR37" s="243"/>
      <c r="FXS37" s="243"/>
      <c r="FXT37" s="243"/>
      <c r="FXU37" s="243"/>
      <c r="FXV37" s="243"/>
      <c r="FXW37" s="243"/>
      <c r="FXX37" s="243"/>
      <c r="FXY37" s="243"/>
      <c r="FXZ37" s="243"/>
      <c r="FYA37" s="243"/>
      <c r="FYB37" s="243"/>
      <c r="FYC37" s="243"/>
      <c r="FYD37" s="243"/>
      <c r="FYE37" s="243"/>
      <c r="FYF37" s="243"/>
      <c r="FYG37" s="243"/>
      <c r="FYH37" s="243"/>
      <c r="FYI37" s="243"/>
      <c r="FYJ37" s="243"/>
      <c r="FYK37" s="243"/>
      <c r="FYL37" s="243"/>
      <c r="FYM37" s="243"/>
      <c r="FYN37" s="243"/>
      <c r="FYO37" s="243"/>
      <c r="FYP37" s="243"/>
      <c r="FYQ37" s="243"/>
      <c r="FYR37" s="243"/>
      <c r="FYS37" s="243"/>
      <c r="FYT37" s="243"/>
      <c r="FYU37" s="243"/>
      <c r="FYV37" s="243"/>
      <c r="FYW37" s="243"/>
      <c r="FYX37" s="243"/>
      <c r="FYY37" s="243"/>
      <c r="FYZ37" s="243"/>
      <c r="FZA37" s="243"/>
      <c r="FZB37" s="243"/>
      <c r="FZC37" s="243"/>
      <c r="FZD37" s="243"/>
      <c r="FZE37" s="243"/>
      <c r="FZF37" s="243"/>
      <c r="FZG37" s="243"/>
      <c r="FZH37" s="243"/>
      <c r="FZI37" s="243"/>
      <c r="FZJ37" s="243"/>
      <c r="FZK37" s="243"/>
      <c r="FZL37" s="243"/>
      <c r="FZM37" s="243"/>
      <c r="FZN37" s="243"/>
      <c r="FZO37" s="243"/>
      <c r="FZP37" s="243"/>
      <c r="FZQ37" s="243"/>
      <c r="FZR37" s="243"/>
      <c r="FZS37" s="243"/>
      <c r="FZT37" s="243"/>
      <c r="FZU37" s="243"/>
      <c r="FZV37" s="243"/>
      <c r="FZW37" s="243"/>
      <c r="FZX37" s="243"/>
      <c r="FZY37" s="243"/>
      <c r="FZZ37" s="243"/>
      <c r="GAA37" s="243"/>
      <c r="GAB37" s="243"/>
      <c r="GAC37" s="243"/>
      <c r="GAD37" s="243"/>
      <c r="GAE37" s="243"/>
      <c r="GAF37" s="243"/>
      <c r="GAG37" s="243"/>
      <c r="GAH37" s="243"/>
      <c r="GAI37" s="243"/>
      <c r="GAJ37" s="243"/>
      <c r="GAK37" s="243"/>
      <c r="GAL37" s="243"/>
      <c r="GAM37" s="243"/>
      <c r="GAN37" s="243"/>
      <c r="GAO37" s="243"/>
      <c r="GAP37" s="243"/>
      <c r="GAQ37" s="243"/>
      <c r="GAR37" s="243"/>
      <c r="GAS37" s="243"/>
      <c r="GAT37" s="243"/>
      <c r="GAU37" s="243"/>
      <c r="GAV37" s="243"/>
      <c r="GAW37" s="243"/>
      <c r="GAX37" s="243"/>
      <c r="GAY37" s="243"/>
      <c r="GAZ37" s="243"/>
      <c r="GBA37" s="243"/>
      <c r="GBB37" s="243"/>
      <c r="GBC37" s="243"/>
      <c r="GBD37" s="243"/>
      <c r="GBE37" s="243"/>
      <c r="GBF37" s="243"/>
      <c r="GBG37" s="243"/>
      <c r="GBH37" s="243"/>
      <c r="GBI37" s="243"/>
      <c r="GBJ37" s="243"/>
      <c r="GBK37" s="243"/>
      <c r="GBL37" s="243"/>
      <c r="GBM37" s="243"/>
      <c r="GBN37" s="243"/>
      <c r="GBO37" s="243"/>
      <c r="GBP37" s="243"/>
      <c r="GBQ37" s="243"/>
      <c r="GBR37" s="243"/>
      <c r="GBS37" s="243"/>
      <c r="GBT37" s="243"/>
      <c r="GBU37" s="243"/>
      <c r="GBV37" s="243"/>
      <c r="GBW37" s="243"/>
      <c r="GBX37" s="243"/>
      <c r="GBY37" s="243"/>
      <c r="GBZ37" s="243"/>
      <c r="GCA37" s="243"/>
      <c r="GCB37" s="243"/>
      <c r="GCC37" s="243"/>
      <c r="GCD37" s="243"/>
      <c r="GCE37" s="243"/>
      <c r="GCF37" s="243"/>
      <c r="GCG37" s="243"/>
      <c r="GCH37" s="243"/>
      <c r="GCI37" s="243"/>
      <c r="GCJ37" s="243"/>
      <c r="GCK37" s="243"/>
      <c r="GCL37" s="243"/>
      <c r="GCM37" s="243"/>
      <c r="GCN37" s="243"/>
      <c r="GCO37" s="243"/>
      <c r="GCP37" s="243"/>
      <c r="GCQ37" s="243"/>
      <c r="GCR37" s="243"/>
      <c r="GCS37" s="243"/>
      <c r="GCT37" s="243"/>
      <c r="GCU37" s="243"/>
      <c r="GCV37" s="243"/>
      <c r="GCW37" s="243"/>
      <c r="GCX37" s="243"/>
      <c r="GCY37" s="243"/>
      <c r="GCZ37" s="243"/>
      <c r="GDA37" s="243"/>
      <c r="GDB37" s="243"/>
      <c r="GDC37" s="243"/>
      <c r="GDD37" s="243"/>
      <c r="GDE37" s="243"/>
      <c r="GDF37" s="243"/>
      <c r="GDG37" s="243"/>
      <c r="GDH37" s="243"/>
      <c r="GDI37" s="243"/>
      <c r="GDJ37" s="243"/>
      <c r="GDK37" s="243"/>
      <c r="GDL37" s="243"/>
      <c r="GDM37" s="243"/>
      <c r="GDN37" s="243"/>
      <c r="GDO37" s="243"/>
      <c r="GDP37" s="243"/>
      <c r="GDQ37" s="243"/>
      <c r="GDR37" s="243"/>
      <c r="GDS37" s="243"/>
      <c r="GDT37" s="243"/>
      <c r="GDU37" s="243"/>
      <c r="GDV37" s="243"/>
      <c r="GDW37" s="243"/>
      <c r="GDX37" s="243"/>
      <c r="GDY37" s="243"/>
      <c r="GDZ37" s="243"/>
      <c r="GEA37" s="243"/>
      <c r="GEB37" s="243"/>
      <c r="GEC37" s="243"/>
      <c r="GED37" s="243"/>
      <c r="GEE37" s="243"/>
      <c r="GEF37" s="243"/>
      <c r="GEG37" s="243"/>
      <c r="GEH37" s="243"/>
      <c r="GEI37" s="243"/>
      <c r="GEJ37" s="243"/>
      <c r="GEK37" s="243"/>
      <c r="GEL37" s="243"/>
      <c r="GEM37" s="243"/>
      <c r="GEN37" s="243"/>
      <c r="GEO37" s="243"/>
      <c r="GEP37" s="243"/>
      <c r="GEQ37" s="243"/>
      <c r="GER37" s="243"/>
      <c r="GES37" s="243"/>
      <c r="GET37" s="243"/>
      <c r="GEU37" s="243"/>
      <c r="GEV37" s="243"/>
      <c r="GEW37" s="243"/>
      <c r="GEX37" s="243"/>
      <c r="GEY37" s="243"/>
      <c r="GEZ37" s="243"/>
      <c r="GFA37" s="243"/>
      <c r="GFB37" s="243"/>
      <c r="GFC37" s="243"/>
      <c r="GFD37" s="243"/>
      <c r="GFE37" s="243"/>
      <c r="GFF37" s="243"/>
      <c r="GFG37" s="243"/>
      <c r="GFH37" s="243"/>
      <c r="GFI37" s="243"/>
      <c r="GFJ37" s="243"/>
      <c r="GFK37" s="243"/>
      <c r="GFL37" s="243"/>
      <c r="GFM37" s="243"/>
      <c r="GFN37" s="243"/>
      <c r="GFO37" s="243"/>
      <c r="GFP37" s="243"/>
      <c r="GFQ37" s="243"/>
      <c r="GFR37" s="243"/>
      <c r="GFS37" s="243"/>
      <c r="GFT37" s="243"/>
      <c r="GFU37" s="243"/>
      <c r="GFV37" s="243"/>
      <c r="GFW37" s="243"/>
      <c r="GFX37" s="243"/>
      <c r="GFY37" s="243"/>
      <c r="GFZ37" s="243"/>
      <c r="GGA37" s="243"/>
      <c r="GGB37" s="243"/>
      <c r="GGC37" s="243"/>
      <c r="GGD37" s="243"/>
      <c r="GGE37" s="243"/>
      <c r="GGF37" s="243"/>
      <c r="GGG37" s="243"/>
      <c r="GGH37" s="243"/>
      <c r="GGI37" s="243"/>
      <c r="GGJ37" s="243"/>
      <c r="GGK37" s="243"/>
      <c r="GGL37" s="243"/>
      <c r="GGM37" s="243"/>
      <c r="GGN37" s="243"/>
      <c r="GGO37" s="243"/>
      <c r="GGP37" s="243"/>
      <c r="GGQ37" s="243"/>
      <c r="GGR37" s="243"/>
      <c r="GGS37" s="243"/>
      <c r="GGT37" s="243"/>
      <c r="GGU37" s="243"/>
      <c r="GGV37" s="243"/>
      <c r="GGW37" s="243"/>
      <c r="GGX37" s="243"/>
      <c r="GGY37" s="243"/>
      <c r="GGZ37" s="243"/>
      <c r="GHA37" s="243"/>
      <c r="GHB37" s="243"/>
      <c r="GHC37" s="243"/>
      <c r="GHD37" s="243"/>
      <c r="GHE37" s="243"/>
      <c r="GHF37" s="243"/>
      <c r="GHG37" s="243"/>
      <c r="GHH37" s="243"/>
      <c r="GHI37" s="243"/>
      <c r="GHJ37" s="243"/>
      <c r="GHK37" s="243"/>
      <c r="GHL37" s="243"/>
      <c r="GHM37" s="243"/>
      <c r="GHN37" s="243"/>
      <c r="GHO37" s="243"/>
      <c r="GHP37" s="243"/>
      <c r="GHQ37" s="243"/>
      <c r="GHR37" s="243"/>
      <c r="GHS37" s="243"/>
      <c r="GHT37" s="243"/>
      <c r="GHU37" s="243"/>
      <c r="GHV37" s="243"/>
      <c r="GHW37" s="243"/>
      <c r="GHX37" s="243"/>
      <c r="GHY37" s="243"/>
      <c r="GHZ37" s="243"/>
      <c r="GIA37" s="243"/>
      <c r="GIB37" s="243"/>
      <c r="GIC37" s="243"/>
      <c r="GID37" s="243"/>
      <c r="GIE37" s="243"/>
      <c r="GIF37" s="243"/>
      <c r="GIG37" s="243"/>
      <c r="GIH37" s="243"/>
      <c r="GII37" s="243"/>
      <c r="GIJ37" s="243"/>
      <c r="GIK37" s="243"/>
      <c r="GIL37" s="243"/>
      <c r="GIM37" s="243"/>
      <c r="GIN37" s="243"/>
      <c r="GIO37" s="243"/>
      <c r="GIP37" s="243"/>
      <c r="GIQ37" s="243"/>
      <c r="GIR37" s="243"/>
      <c r="GIS37" s="243"/>
      <c r="GIT37" s="243"/>
      <c r="GIU37" s="243"/>
      <c r="GIV37" s="243"/>
      <c r="GIW37" s="243"/>
      <c r="GIX37" s="243"/>
      <c r="GIY37" s="243"/>
      <c r="GIZ37" s="243"/>
      <c r="GJA37" s="243"/>
      <c r="GJB37" s="243"/>
      <c r="GJC37" s="243"/>
      <c r="GJD37" s="243"/>
      <c r="GJE37" s="243"/>
      <c r="GJF37" s="243"/>
      <c r="GJG37" s="243"/>
      <c r="GJH37" s="243"/>
      <c r="GJI37" s="243"/>
      <c r="GJJ37" s="243"/>
      <c r="GJK37" s="243"/>
      <c r="GJL37" s="243"/>
      <c r="GJM37" s="243"/>
      <c r="GJN37" s="243"/>
      <c r="GJO37" s="243"/>
      <c r="GJP37" s="243"/>
      <c r="GJQ37" s="243"/>
      <c r="GJR37" s="243"/>
      <c r="GJS37" s="243"/>
      <c r="GJT37" s="243"/>
      <c r="GJU37" s="243"/>
      <c r="GJV37" s="243"/>
      <c r="GJW37" s="243"/>
      <c r="GJX37" s="243"/>
      <c r="GJY37" s="243"/>
      <c r="GJZ37" s="243"/>
      <c r="GKA37" s="243"/>
      <c r="GKB37" s="243"/>
      <c r="GKC37" s="243"/>
      <c r="GKD37" s="243"/>
      <c r="GKE37" s="243"/>
      <c r="GKF37" s="243"/>
      <c r="GKG37" s="243"/>
      <c r="GKH37" s="243"/>
      <c r="GKI37" s="243"/>
      <c r="GKJ37" s="243"/>
      <c r="GKK37" s="243"/>
      <c r="GKL37" s="243"/>
      <c r="GKM37" s="243"/>
      <c r="GKN37" s="243"/>
      <c r="GKO37" s="243"/>
      <c r="GKP37" s="243"/>
      <c r="GKQ37" s="243"/>
      <c r="GKR37" s="243"/>
      <c r="GKS37" s="243"/>
      <c r="GKT37" s="243"/>
      <c r="GKU37" s="243"/>
      <c r="GKV37" s="243"/>
      <c r="GKW37" s="243"/>
      <c r="GKX37" s="243"/>
      <c r="GKY37" s="243"/>
      <c r="GKZ37" s="243"/>
      <c r="GLA37" s="243"/>
      <c r="GLB37" s="243"/>
      <c r="GLC37" s="243"/>
      <c r="GLD37" s="243"/>
      <c r="GLE37" s="243"/>
      <c r="GLF37" s="243"/>
      <c r="GLG37" s="243"/>
      <c r="GLH37" s="243"/>
      <c r="GLI37" s="243"/>
      <c r="GLJ37" s="243"/>
      <c r="GLK37" s="243"/>
      <c r="GLL37" s="243"/>
      <c r="GLM37" s="243"/>
      <c r="GLN37" s="243"/>
      <c r="GLO37" s="243"/>
      <c r="GLP37" s="243"/>
      <c r="GLQ37" s="243"/>
      <c r="GLR37" s="243"/>
      <c r="GLS37" s="243"/>
      <c r="GLT37" s="243"/>
      <c r="GLU37" s="243"/>
      <c r="GLV37" s="243"/>
      <c r="GLW37" s="243"/>
      <c r="GLX37" s="243"/>
      <c r="GLY37" s="243"/>
      <c r="GLZ37" s="243"/>
      <c r="GMA37" s="243"/>
      <c r="GMB37" s="243"/>
      <c r="GMC37" s="243"/>
      <c r="GMD37" s="243"/>
      <c r="GME37" s="243"/>
      <c r="GMF37" s="243"/>
      <c r="GMG37" s="243"/>
      <c r="GMH37" s="243"/>
      <c r="GMI37" s="243"/>
      <c r="GMJ37" s="243"/>
      <c r="GMK37" s="243"/>
      <c r="GML37" s="243"/>
      <c r="GMM37" s="243"/>
      <c r="GMN37" s="243"/>
      <c r="GMO37" s="243"/>
      <c r="GMP37" s="243"/>
      <c r="GMQ37" s="243"/>
      <c r="GMR37" s="243"/>
      <c r="GMS37" s="243"/>
      <c r="GMT37" s="243"/>
      <c r="GMU37" s="243"/>
      <c r="GMV37" s="243"/>
      <c r="GMW37" s="243"/>
      <c r="GMX37" s="243"/>
      <c r="GMY37" s="243"/>
      <c r="GMZ37" s="243"/>
      <c r="GNA37" s="243"/>
      <c r="GNB37" s="243"/>
      <c r="GNC37" s="243"/>
      <c r="GND37" s="243"/>
      <c r="GNE37" s="243"/>
      <c r="GNF37" s="243"/>
      <c r="GNG37" s="243"/>
      <c r="GNH37" s="243"/>
      <c r="GNI37" s="243"/>
      <c r="GNJ37" s="243"/>
      <c r="GNK37" s="243"/>
      <c r="GNL37" s="243"/>
      <c r="GNM37" s="243"/>
      <c r="GNN37" s="243"/>
      <c r="GNO37" s="243"/>
      <c r="GNP37" s="243"/>
      <c r="GNQ37" s="243"/>
      <c r="GNR37" s="243"/>
      <c r="GNS37" s="243"/>
      <c r="GNT37" s="243"/>
      <c r="GNU37" s="243"/>
      <c r="GNV37" s="243"/>
      <c r="GNW37" s="243"/>
      <c r="GNX37" s="243"/>
      <c r="GNY37" s="243"/>
      <c r="GNZ37" s="243"/>
      <c r="GOA37" s="243"/>
      <c r="GOB37" s="243"/>
      <c r="GOC37" s="243"/>
      <c r="GOD37" s="243"/>
      <c r="GOE37" s="243"/>
      <c r="GOF37" s="243"/>
      <c r="GOG37" s="243"/>
      <c r="GOH37" s="243"/>
      <c r="GOI37" s="243"/>
      <c r="GOJ37" s="243"/>
      <c r="GOK37" s="243"/>
      <c r="GOL37" s="243"/>
      <c r="GOM37" s="243"/>
      <c r="GON37" s="243"/>
      <c r="GOO37" s="243"/>
      <c r="GOP37" s="243"/>
      <c r="GOQ37" s="243"/>
      <c r="GOR37" s="243"/>
      <c r="GOS37" s="243"/>
      <c r="GOT37" s="243"/>
      <c r="GOU37" s="243"/>
      <c r="GOV37" s="243"/>
      <c r="GOW37" s="243"/>
      <c r="GOX37" s="243"/>
      <c r="GOY37" s="243"/>
      <c r="GOZ37" s="243"/>
      <c r="GPA37" s="243"/>
      <c r="GPB37" s="243"/>
      <c r="GPC37" s="243"/>
      <c r="GPD37" s="243"/>
      <c r="GPE37" s="243"/>
      <c r="GPF37" s="243"/>
      <c r="GPG37" s="243"/>
      <c r="GPH37" s="243"/>
      <c r="GPI37" s="243"/>
      <c r="GPJ37" s="243"/>
      <c r="GPK37" s="243"/>
      <c r="GPL37" s="243"/>
      <c r="GPM37" s="243"/>
      <c r="GPN37" s="243"/>
      <c r="GPO37" s="243"/>
      <c r="GPP37" s="243"/>
      <c r="GPQ37" s="243"/>
      <c r="GPR37" s="243"/>
      <c r="GPS37" s="243"/>
      <c r="GPT37" s="243"/>
      <c r="GPU37" s="243"/>
      <c r="GPV37" s="243"/>
      <c r="GPW37" s="243"/>
      <c r="GPX37" s="243"/>
      <c r="GPY37" s="243"/>
      <c r="GPZ37" s="243"/>
      <c r="GQA37" s="243"/>
      <c r="GQB37" s="243"/>
      <c r="GQC37" s="243"/>
      <c r="GQD37" s="243"/>
      <c r="GQE37" s="243"/>
      <c r="GQF37" s="243"/>
      <c r="GQG37" s="243"/>
      <c r="GQH37" s="243"/>
      <c r="GQI37" s="243"/>
      <c r="GQJ37" s="243"/>
      <c r="GQK37" s="243"/>
      <c r="GQL37" s="243"/>
      <c r="GQM37" s="243"/>
      <c r="GQN37" s="243"/>
      <c r="GQO37" s="243"/>
      <c r="GQP37" s="243"/>
      <c r="GQQ37" s="243"/>
      <c r="GQR37" s="243"/>
      <c r="GQS37" s="243"/>
      <c r="GQT37" s="243"/>
      <c r="GQU37" s="243"/>
      <c r="GQV37" s="243"/>
      <c r="GQW37" s="243"/>
      <c r="GQX37" s="243"/>
      <c r="GQY37" s="243"/>
      <c r="GQZ37" s="243"/>
      <c r="GRA37" s="243"/>
      <c r="GRB37" s="243"/>
      <c r="GRC37" s="243"/>
      <c r="GRD37" s="243"/>
      <c r="GRE37" s="243"/>
      <c r="GRF37" s="243"/>
      <c r="GRG37" s="243"/>
      <c r="GRH37" s="243"/>
      <c r="GRI37" s="243"/>
      <c r="GRJ37" s="243"/>
      <c r="GRK37" s="243"/>
      <c r="GRL37" s="243"/>
      <c r="GRM37" s="243"/>
      <c r="GRN37" s="243"/>
      <c r="GRO37" s="243"/>
      <c r="GRP37" s="243"/>
      <c r="GRQ37" s="243"/>
      <c r="GRR37" s="243"/>
      <c r="GRS37" s="243"/>
      <c r="GRT37" s="243"/>
      <c r="GRU37" s="243"/>
      <c r="GRV37" s="243"/>
      <c r="GRW37" s="243"/>
      <c r="GRX37" s="243"/>
      <c r="GRY37" s="243"/>
      <c r="GRZ37" s="243"/>
      <c r="GSA37" s="243"/>
      <c r="GSB37" s="243"/>
      <c r="GSC37" s="243"/>
      <c r="GSD37" s="243"/>
      <c r="GSE37" s="243"/>
      <c r="GSF37" s="243"/>
      <c r="GSG37" s="243"/>
      <c r="GSH37" s="243"/>
      <c r="GSI37" s="243"/>
      <c r="GSJ37" s="243"/>
      <c r="GSK37" s="243"/>
      <c r="GSL37" s="243"/>
      <c r="GSM37" s="243"/>
      <c r="GSN37" s="243"/>
      <c r="GSO37" s="243"/>
      <c r="GSP37" s="243"/>
      <c r="GSQ37" s="243"/>
      <c r="GSR37" s="243"/>
      <c r="GSS37" s="243"/>
      <c r="GST37" s="243"/>
      <c r="GSU37" s="243"/>
      <c r="GSV37" s="243"/>
      <c r="GSW37" s="243"/>
      <c r="GSX37" s="243"/>
      <c r="GSY37" s="243"/>
      <c r="GSZ37" s="243"/>
      <c r="GTA37" s="243"/>
      <c r="GTB37" s="243"/>
      <c r="GTC37" s="243"/>
      <c r="GTD37" s="243"/>
      <c r="GTE37" s="243"/>
      <c r="GTF37" s="243"/>
      <c r="GTG37" s="243"/>
      <c r="GTH37" s="243"/>
      <c r="GTI37" s="243"/>
      <c r="GTJ37" s="243"/>
      <c r="GTK37" s="243"/>
      <c r="GTL37" s="243"/>
      <c r="GTM37" s="243"/>
      <c r="GTN37" s="243"/>
      <c r="GTO37" s="243"/>
      <c r="GTP37" s="243"/>
      <c r="GTQ37" s="243"/>
      <c r="GTR37" s="243"/>
      <c r="GTS37" s="243"/>
      <c r="GTT37" s="243"/>
      <c r="GTU37" s="243"/>
      <c r="GTV37" s="243"/>
      <c r="GTW37" s="243"/>
      <c r="GTX37" s="243"/>
      <c r="GTY37" s="243"/>
      <c r="GTZ37" s="243"/>
      <c r="GUA37" s="243"/>
      <c r="GUB37" s="243"/>
      <c r="GUC37" s="243"/>
      <c r="GUD37" s="243"/>
      <c r="GUE37" s="243"/>
      <c r="GUF37" s="243"/>
      <c r="GUG37" s="243"/>
      <c r="GUH37" s="243"/>
      <c r="GUI37" s="243"/>
      <c r="GUJ37" s="243"/>
      <c r="GUK37" s="243"/>
      <c r="GUL37" s="243"/>
      <c r="GUM37" s="243"/>
      <c r="GUN37" s="243"/>
      <c r="GUO37" s="243"/>
      <c r="GUP37" s="243"/>
      <c r="GUQ37" s="243"/>
      <c r="GUR37" s="243"/>
      <c r="GUS37" s="243"/>
      <c r="GUT37" s="243"/>
      <c r="GUU37" s="243"/>
      <c r="GUV37" s="243"/>
      <c r="GUW37" s="243"/>
      <c r="GUX37" s="243"/>
      <c r="GUY37" s="243"/>
      <c r="GUZ37" s="243"/>
      <c r="GVA37" s="243"/>
      <c r="GVB37" s="243"/>
      <c r="GVC37" s="243"/>
      <c r="GVD37" s="243"/>
      <c r="GVE37" s="243"/>
      <c r="GVF37" s="243"/>
      <c r="GVG37" s="243"/>
      <c r="GVH37" s="243"/>
      <c r="GVI37" s="243"/>
      <c r="GVJ37" s="243"/>
      <c r="GVK37" s="243"/>
      <c r="GVL37" s="243"/>
      <c r="GVM37" s="243"/>
      <c r="GVN37" s="243"/>
      <c r="GVO37" s="243"/>
      <c r="GVP37" s="243"/>
      <c r="GVQ37" s="243"/>
      <c r="GVR37" s="243"/>
      <c r="GVS37" s="243"/>
      <c r="GVT37" s="243"/>
      <c r="GVU37" s="243"/>
      <c r="GVV37" s="243"/>
      <c r="GVW37" s="243"/>
      <c r="GVX37" s="243"/>
      <c r="GVY37" s="243"/>
      <c r="GVZ37" s="243"/>
      <c r="GWA37" s="243"/>
      <c r="GWB37" s="243"/>
      <c r="GWC37" s="243"/>
      <c r="GWD37" s="243"/>
      <c r="GWE37" s="243"/>
      <c r="GWF37" s="243"/>
      <c r="GWG37" s="243"/>
      <c r="GWH37" s="243"/>
      <c r="GWI37" s="243"/>
      <c r="GWJ37" s="243"/>
      <c r="GWK37" s="243"/>
      <c r="GWL37" s="243"/>
      <c r="GWM37" s="243"/>
      <c r="GWN37" s="243"/>
      <c r="GWO37" s="243"/>
      <c r="GWP37" s="243"/>
      <c r="GWQ37" s="243"/>
      <c r="GWR37" s="243"/>
      <c r="GWS37" s="243"/>
      <c r="GWT37" s="243"/>
      <c r="GWU37" s="243"/>
      <c r="GWV37" s="243"/>
      <c r="GWW37" s="243"/>
      <c r="GWX37" s="243"/>
      <c r="GWY37" s="243"/>
      <c r="GWZ37" s="243"/>
      <c r="GXA37" s="243"/>
      <c r="GXB37" s="243"/>
      <c r="GXC37" s="243"/>
      <c r="GXD37" s="243"/>
      <c r="GXE37" s="243"/>
      <c r="GXF37" s="243"/>
      <c r="GXG37" s="243"/>
      <c r="GXH37" s="243"/>
      <c r="GXI37" s="243"/>
      <c r="GXJ37" s="243"/>
      <c r="GXK37" s="243"/>
      <c r="GXL37" s="243"/>
      <c r="GXM37" s="243"/>
      <c r="GXN37" s="243"/>
      <c r="GXO37" s="243"/>
      <c r="GXP37" s="243"/>
      <c r="GXQ37" s="243"/>
      <c r="GXR37" s="243"/>
      <c r="GXS37" s="243"/>
      <c r="GXT37" s="243"/>
      <c r="GXU37" s="243"/>
      <c r="GXV37" s="243"/>
      <c r="GXW37" s="243"/>
      <c r="GXX37" s="243"/>
      <c r="GXY37" s="243"/>
      <c r="GXZ37" s="243"/>
      <c r="GYA37" s="243"/>
      <c r="GYB37" s="243"/>
      <c r="GYC37" s="243"/>
      <c r="GYD37" s="243"/>
      <c r="GYE37" s="243"/>
      <c r="GYF37" s="243"/>
      <c r="GYG37" s="243"/>
      <c r="GYH37" s="243"/>
      <c r="GYI37" s="243"/>
      <c r="GYJ37" s="243"/>
      <c r="GYK37" s="243"/>
      <c r="GYL37" s="243"/>
      <c r="GYM37" s="243"/>
      <c r="GYN37" s="243"/>
      <c r="GYO37" s="243"/>
      <c r="GYP37" s="243"/>
      <c r="GYQ37" s="243"/>
      <c r="GYR37" s="243"/>
      <c r="GYS37" s="243"/>
      <c r="GYT37" s="243"/>
      <c r="GYU37" s="243"/>
      <c r="GYV37" s="243"/>
      <c r="GYW37" s="243"/>
      <c r="GYX37" s="243"/>
      <c r="GYY37" s="243"/>
      <c r="GYZ37" s="243"/>
      <c r="GZA37" s="243"/>
      <c r="GZB37" s="243"/>
      <c r="GZC37" s="243"/>
      <c r="GZD37" s="243"/>
      <c r="GZE37" s="243"/>
      <c r="GZF37" s="243"/>
      <c r="GZG37" s="243"/>
      <c r="GZH37" s="243"/>
      <c r="GZI37" s="243"/>
      <c r="GZJ37" s="243"/>
      <c r="GZK37" s="243"/>
      <c r="GZL37" s="243"/>
      <c r="GZM37" s="243"/>
      <c r="GZN37" s="243"/>
      <c r="GZO37" s="243"/>
      <c r="GZP37" s="243"/>
      <c r="GZQ37" s="243"/>
      <c r="GZR37" s="243"/>
      <c r="GZS37" s="243"/>
      <c r="GZT37" s="243"/>
      <c r="GZU37" s="243"/>
      <c r="GZV37" s="243"/>
      <c r="GZW37" s="243"/>
      <c r="GZX37" s="243"/>
      <c r="GZY37" s="243"/>
      <c r="GZZ37" s="243"/>
      <c r="HAA37" s="243"/>
      <c r="HAB37" s="243"/>
      <c r="HAC37" s="243"/>
      <c r="HAD37" s="243"/>
      <c r="HAE37" s="243"/>
      <c r="HAF37" s="243"/>
      <c r="HAG37" s="243"/>
      <c r="HAH37" s="243"/>
      <c r="HAI37" s="243"/>
      <c r="HAJ37" s="243"/>
      <c r="HAK37" s="243"/>
      <c r="HAL37" s="243"/>
      <c r="HAM37" s="243"/>
      <c r="HAN37" s="243"/>
      <c r="HAO37" s="243"/>
      <c r="HAP37" s="243"/>
      <c r="HAQ37" s="243"/>
      <c r="HAR37" s="243"/>
      <c r="HAS37" s="243"/>
      <c r="HAT37" s="243"/>
      <c r="HAU37" s="243"/>
      <c r="HAV37" s="243"/>
      <c r="HAW37" s="243"/>
      <c r="HAX37" s="243"/>
      <c r="HAY37" s="243"/>
      <c r="HAZ37" s="243"/>
      <c r="HBA37" s="243"/>
      <c r="HBB37" s="243"/>
      <c r="HBC37" s="243"/>
      <c r="HBD37" s="243"/>
      <c r="HBE37" s="243"/>
      <c r="HBF37" s="243"/>
      <c r="HBG37" s="243"/>
      <c r="HBH37" s="243"/>
      <c r="HBI37" s="243"/>
      <c r="HBJ37" s="243"/>
      <c r="HBK37" s="243"/>
      <c r="HBL37" s="243"/>
      <c r="HBM37" s="243"/>
      <c r="HBN37" s="243"/>
      <c r="HBO37" s="243"/>
      <c r="HBP37" s="243"/>
      <c r="HBQ37" s="243"/>
      <c r="HBR37" s="243"/>
      <c r="HBS37" s="243"/>
      <c r="HBT37" s="243"/>
      <c r="HBU37" s="243"/>
      <c r="HBV37" s="243"/>
      <c r="HBW37" s="243"/>
      <c r="HBX37" s="243"/>
      <c r="HBY37" s="243"/>
      <c r="HBZ37" s="243"/>
      <c r="HCA37" s="243"/>
      <c r="HCB37" s="243"/>
      <c r="HCC37" s="243"/>
      <c r="HCD37" s="243"/>
      <c r="HCE37" s="243"/>
      <c r="HCF37" s="243"/>
      <c r="HCG37" s="243"/>
      <c r="HCH37" s="243"/>
      <c r="HCI37" s="243"/>
      <c r="HCJ37" s="243"/>
      <c r="HCK37" s="243"/>
      <c r="HCL37" s="243"/>
      <c r="HCM37" s="243"/>
      <c r="HCN37" s="243"/>
      <c r="HCO37" s="243"/>
      <c r="HCP37" s="243"/>
      <c r="HCQ37" s="243"/>
      <c r="HCR37" s="243"/>
      <c r="HCS37" s="243"/>
      <c r="HCT37" s="243"/>
      <c r="HCU37" s="243"/>
      <c r="HCV37" s="243"/>
      <c r="HCW37" s="243"/>
      <c r="HCX37" s="243"/>
      <c r="HCY37" s="243"/>
      <c r="HCZ37" s="243"/>
      <c r="HDA37" s="243"/>
      <c r="HDB37" s="243"/>
      <c r="HDC37" s="243"/>
      <c r="HDD37" s="243"/>
      <c r="HDE37" s="243"/>
      <c r="HDF37" s="243"/>
      <c r="HDG37" s="243"/>
      <c r="HDH37" s="243"/>
      <c r="HDI37" s="243"/>
      <c r="HDJ37" s="243"/>
      <c r="HDK37" s="243"/>
      <c r="HDL37" s="243"/>
      <c r="HDM37" s="243"/>
      <c r="HDN37" s="243"/>
      <c r="HDO37" s="243"/>
      <c r="HDP37" s="243"/>
      <c r="HDQ37" s="243"/>
      <c r="HDR37" s="243"/>
      <c r="HDS37" s="243"/>
      <c r="HDT37" s="243"/>
      <c r="HDU37" s="243"/>
      <c r="HDV37" s="243"/>
      <c r="HDW37" s="243"/>
      <c r="HDX37" s="243"/>
      <c r="HDY37" s="243"/>
      <c r="HDZ37" s="243"/>
      <c r="HEA37" s="243"/>
      <c r="HEB37" s="243"/>
      <c r="HEC37" s="243"/>
      <c r="HED37" s="243"/>
      <c r="HEE37" s="243"/>
      <c r="HEF37" s="243"/>
      <c r="HEG37" s="243"/>
      <c r="HEH37" s="243"/>
      <c r="HEI37" s="243"/>
      <c r="HEJ37" s="243"/>
      <c r="HEK37" s="243"/>
      <c r="HEL37" s="243"/>
      <c r="HEM37" s="243"/>
      <c r="HEN37" s="243"/>
      <c r="HEO37" s="243"/>
      <c r="HEP37" s="243"/>
      <c r="HEQ37" s="243"/>
      <c r="HER37" s="243"/>
      <c r="HES37" s="243"/>
      <c r="HET37" s="243"/>
      <c r="HEU37" s="243"/>
      <c r="HEV37" s="243"/>
      <c r="HEW37" s="243"/>
      <c r="HEX37" s="243"/>
      <c r="HEY37" s="243"/>
      <c r="HEZ37" s="243"/>
      <c r="HFA37" s="243"/>
      <c r="HFB37" s="243"/>
      <c r="HFC37" s="243"/>
      <c r="HFD37" s="243"/>
      <c r="HFE37" s="243"/>
      <c r="HFF37" s="243"/>
      <c r="HFG37" s="243"/>
      <c r="HFH37" s="243"/>
      <c r="HFI37" s="243"/>
      <c r="HFJ37" s="243"/>
      <c r="HFK37" s="243"/>
      <c r="HFL37" s="243"/>
      <c r="HFM37" s="243"/>
      <c r="HFN37" s="243"/>
      <c r="HFO37" s="243"/>
      <c r="HFP37" s="243"/>
      <c r="HFQ37" s="243"/>
      <c r="HFR37" s="243"/>
      <c r="HFS37" s="243"/>
      <c r="HFT37" s="243"/>
      <c r="HFU37" s="243"/>
      <c r="HFV37" s="243"/>
      <c r="HFW37" s="243"/>
      <c r="HFX37" s="243"/>
      <c r="HFY37" s="243"/>
      <c r="HFZ37" s="243"/>
      <c r="HGA37" s="243"/>
      <c r="HGB37" s="243"/>
      <c r="HGC37" s="243"/>
      <c r="HGD37" s="243"/>
      <c r="HGE37" s="243"/>
      <c r="HGF37" s="243"/>
      <c r="HGG37" s="243"/>
      <c r="HGH37" s="243"/>
      <c r="HGI37" s="243"/>
      <c r="HGJ37" s="243"/>
      <c r="HGK37" s="243"/>
      <c r="HGL37" s="243"/>
      <c r="HGM37" s="243"/>
      <c r="HGN37" s="243"/>
      <c r="HGO37" s="243"/>
      <c r="HGP37" s="243"/>
      <c r="HGQ37" s="243"/>
      <c r="HGR37" s="243"/>
      <c r="HGS37" s="243"/>
      <c r="HGT37" s="243"/>
      <c r="HGU37" s="243"/>
      <c r="HGV37" s="243"/>
      <c r="HGW37" s="243"/>
      <c r="HGX37" s="243"/>
      <c r="HGY37" s="243"/>
      <c r="HGZ37" s="243"/>
      <c r="HHA37" s="243"/>
      <c r="HHB37" s="243"/>
      <c r="HHC37" s="243"/>
      <c r="HHD37" s="243"/>
      <c r="HHE37" s="243"/>
      <c r="HHF37" s="243"/>
      <c r="HHG37" s="243"/>
      <c r="HHH37" s="243"/>
      <c r="HHI37" s="243"/>
      <c r="HHJ37" s="243"/>
      <c r="HHK37" s="243"/>
      <c r="HHL37" s="243"/>
      <c r="HHM37" s="243"/>
      <c r="HHN37" s="243"/>
      <c r="HHO37" s="243"/>
      <c r="HHP37" s="243"/>
      <c r="HHQ37" s="243"/>
      <c r="HHR37" s="243"/>
      <c r="HHS37" s="243"/>
      <c r="HHT37" s="243"/>
      <c r="HHU37" s="243"/>
      <c r="HHV37" s="243"/>
      <c r="HHW37" s="243"/>
      <c r="HHX37" s="243"/>
      <c r="HHY37" s="243"/>
      <c r="HHZ37" s="243"/>
      <c r="HIA37" s="243"/>
      <c r="HIB37" s="243"/>
      <c r="HIC37" s="243"/>
      <c r="HID37" s="243"/>
      <c r="HIE37" s="243"/>
      <c r="HIF37" s="243"/>
      <c r="HIG37" s="243"/>
      <c r="HIH37" s="243"/>
      <c r="HII37" s="243"/>
      <c r="HIJ37" s="243"/>
      <c r="HIK37" s="243"/>
      <c r="HIL37" s="243"/>
      <c r="HIM37" s="243"/>
      <c r="HIN37" s="243"/>
      <c r="HIO37" s="243"/>
      <c r="HIP37" s="243"/>
      <c r="HIQ37" s="243"/>
      <c r="HIR37" s="243"/>
      <c r="HIS37" s="243"/>
      <c r="HIT37" s="243"/>
      <c r="HIU37" s="243"/>
      <c r="HIV37" s="243"/>
      <c r="HIW37" s="243"/>
      <c r="HIX37" s="243"/>
      <c r="HIY37" s="243"/>
      <c r="HIZ37" s="243"/>
      <c r="HJA37" s="243"/>
      <c r="HJB37" s="243"/>
      <c r="HJC37" s="243"/>
      <c r="HJD37" s="243"/>
      <c r="HJE37" s="243"/>
      <c r="HJF37" s="243"/>
      <c r="HJG37" s="243"/>
      <c r="HJH37" s="243"/>
      <c r="HJI37" s="243"/>
      <c r="HJJ37" s="243"/>
      <c r="HJK37" s="243"/>
      <c r="HJL37" s="243"/>
      <c r="HJM37" s="243"/>
      <c r="HJN37" s="243"/>
      <c r="HJO37" s="243"/>
      <c r="HJP37" s="243"/>
      <c r="HJQ37" s="243"/>
      <c r="HJR37" s="243"/>
      <c r="HJS37" s="243"/>
      <c r="HJT37" s="243"/>
      <c r="HJU37" s="243"/>
      <c r="HJV37" s="243"/>
      <c r="HJW37" s="243"/>
      <c r="HJX37" s="243"/>
      <c r="HJY37" s="243"/>
      <c r="HJZ37" s="243"/>
      <c r="HKA37" s="243"/>
      <c r="HKB37" s="243"/>
      <c r="HKC37" s="243"/>
      <c r="HKD37" s="243"/>
      <c r="HKE37" s="243"/>
      <c r="HKF37" s="243"/>
      <c r="HKG37" s="243"/>
      <c r="HKH37" s="243"/>
      <c r="HKI37" s="243"/>
      <c r="HKJ37" s="243"/>
      <c r="HKK37" s="243"/>
      <c r="HKL37" s="243"/>
      <c r="HKM37" s="243"/>
      <c r="HKN37" s="243"/>
      <c r="HKO37" s="243"/>
      <c r="HKP37" s="243"/>
      <c r="HKQ37" s="243"/>
      <c r="HKR37" s="243"/>
      <c r="HKS37" s="243"/>
      <c r="HKT37" s="243"/>
      <c r="HKU37" s="243"/>
      <c r="HKV37" s="243"/>
      <c r="HKW37" s="243"/>
      <c r="HKX37" s="243"/>
      <c r="HKY37" s="243"/>
      <c r="HKZ37" s="243"/>
      <c r="HLA37" s="243"/>
      <c r="HLB37" s="243"/>
      <c r="HLC37" s="243"/>
      <c r="HLD37" s="243"/>
      <c r="HLE37" s="243"/>
      <c r="HLF37" s="243"/>
      <c r="HLG37" s="243"/>
      <c r="HLH37" s="243"/>
      <c r="HLI37" s="243"/>
      <c r="HLJ37" s="243"/>
      <c r="HLK37" s="243"/>
      <c r="HLL37" s="243"/>
      <c r="HLM37" s="243"/>
      <c r="HLN37" s="243"/>
      <c r="HLO37" s="243"/>
      <c r="HLP37" s="243"/>
      <c r="HLQ37" s="243"/>
      <c r="HLR37" s="243"/>
      <c r="HLS37" s="243"/>
      <c r="HLT37" s="243"/>
      <c r="HLU37" s="243"/>
      <c r="HLV37" s="243"/>
      <c r="HLW37" s="243"/>
      <c r="HLX37" s="243"/>
      <c r="HLY37" s="243"/>
      <c r="HLZ37" s="243"/>
      <c r="HMA37" s="243"/>
      <c r="HMB37" s="243"/>
      <c r="HMC37" s="243"/>
      <c r="HMD37" s="243"/>
      <c r="HME37" s="243"/>
      <c r="HMF37" s="243"/>
      <c r="HMG37" s="243"/>
      <c r="HMH37" s="243"/>
      <c r="HMI37" s="243"/>
      <c r="HMJ37" s="243"/>
      <c r="HMK37" s="243"/>
      <c r="HML37" s="243"/>
      <c r="HMM37" s="243"/>
      <c r="HMN37" s="243"/>
      <c r="HMO37" s="243"/>
      <c r="HMP37" s="243"/>
      <c r="HMQ37" s="243"/>
      <c r="HMR37" s="243"/>
      <c r="HMS37" s="243"/>
      <c r="HMT37" s="243"/>
      <c r="HMU37" s="243"/>
      <c r="HMV37" s="243"/>
      <c r="HMW37" s="243"/>
      <c r="HMX37" s="243"/>
      <c r="HMY37" s="243"/>
      <c r="HMZ37" s="243"/>
      <c r="HNA37" s="243"/>
      <c r="HNB37" s="243"/>
      <c r="HNC37" s="243"/>
      <c r="HND37" s="243"/>
      <c r="HNE37" s="243"/>
      <c r="HNF37" s="243"/>
      <c r="HNG37" s="243"/>
      <c r="HNH37" s="243"/>
      <c r="HNI37" s="243"/>
      <c r="HNJ37" s="243"/>
      <c r="HNK37" s="243"/>
      <c r="HNL37" s="243"/>
      <c r="HNM37" s="243"/>
      <c r="HNN37" s="243"/>
      <c r="HNO37" s="243"/>
      <c r="HNP37" s="243"/>
      <c r="HNQ37" s="243"/>
      <c r="HNR37" s="243"/>
      <c r="HNS37" s="243"/>
      <c r="HNT37" s="243"/>
      <c r="HNU37" s="243"/>
      <c r="HNV37" s="243"/>
      <c r="HNW37" s="243"/>
      <c r="HNX37" s="243"/>
      <c r="HNY37" s="243"/>
      <c r="HNZ37" s="243"/>
      <c r="HOA37" s="243"/>
      <c r="HOB37" s="243"/>
      <c r="HOC37" s="243"/>
      <c r="HOD37" s="243"/>
      <c r="HOE37" s="243"/>
      <c r="HOF37" s="243"/>
      <c r="HOG37" s="243"/>
      <c r="HOH37" s="243"/>
      <c r="HOI37" s="243"/>
      <c r="HOJ37" s="243"/>
      <c r="HOK37" s="243"/>
      <c r="HOL37" s="243"/>
      <c r="HOM37" s="243"/>
      <c r="HON37" s="243"/>
      <c r="HOO37" s="243"/>
      <c r="HOP37" s="243"/>
      <c r="HOQ37" s="243"/>
      <c r="HOR37" s="243"/>
      <c r="HOS37" s="243"/>
      <c r="HOT37" s="243"/>
      <c r="HOU37" s="243"/>
      <c r="HOV37" s="243"/>
      <c r="HOW37" s="243"/>
      <c r="HOX37" s="243"/>
      <c r="HOY37" s="243"/>
      <c r="HOZ37" s="243"/>
      <c r="HPA37" s="243"/>
      <c r="HPB37" s="243"/>
      <c r="HPC37" s="243"/>
      <c r="HPD37" s="243"/>
      <c r="HPE37" s="243"/>
      <c r="HPF37" s="243"/>
      <c r="HPG37" s="243"/>
      <c r="HPH37" s="243"/>
      <c r="HPI37" s="243"/>
      <c r="HPJ37" s="243"/>
      <c r="HPK37" s="243"/>
      <c r="HPL37" s="243"/>
      <c r="HPM37" s="243"/>
      <c r="HPN37" s="243"/>
      <c r="HPO37" s="243"/>
      <c r="HPP37" s="243"/>
      <c r="HPQ37" s="243"/>
      <c r="HPR37" s="243"/>
      <c r="HPS37" s="243"/>
      <c r="HPT37" s="243"/>
      <c r="HPU37" s="243"/>
      <c r="HPV37" s="243"/>
      <c r="HPW37" s="243"/>
      <c r="HPX37" s="243"/>
      <c r="HPY37" s="243"/>
      <c r="HPZ37" s="243"/>
      <c r="HQA37" s="243"/>
      <c r="HQB37" s="243"/>
      <c r="HQC37" s="243"/>
      <c r="HQD37" s="243"/>
      <c r="HQE37" s="243"/>
      <c r="HQF37" s="243"/>
      <c r="HQG37" s="243"/>
      <c r="HQH37" s="243"/>
      <c r="HQI37" s="243"/>
      <c r="HQJ37" s="243"/>
      <c r="HQK37" s="243"/>
      <c r="HQL37" s="243"/>
      <c r="HQM37" s="243"/>
      <c r="HQN37" s="243"/>
      <c r="HQO37" s="243"/>
      <c r="HQP37" s="243"/>
      <c r="HQQ37" s="243"/>
      <c r="HQR37" s="243"/>
      <c r="HQS37" s="243"/>
      <c r="HQT37" s="243"/>
      <c r="HQU37" s="243"/>
      <c r="HQV37" s="243"/>
      <c r="HQW37" s="243"/>
      <c r="HQX37" s="243"/>
      <c r="HQY37" s="243"/>
      <c r="HQZ37" s="243"/>
      <c r="HRA37" s="243"/>
      <c r="HRB37" s="243"/>
      <c r="HRC37" s="243"/>
      <c r="HRD37" s="243"/>
      <c r="HRE37" s="243"/>
      <c r="HRF37" s="243"/>
      <c r="HRG37" s="243"/>
      <c r="HRH37" s="243"/>
      <c r="HRI37" s="243"/>
      <c r="HRJ37" s="243"/>
      <c r="HRK37" s="243"/>
      <c r="HRL37" s="243"/>
      <c r="HRM37" s="243"/>
      <c r="HRN37" s="243"/>
      <c r="HRO37" s="243"/>
      <c r="HRP37" s="243"/>
      <c r="HRQ37" s="243"/>
      <c r="HRR37" s="243"/>
      <c r="HRS37" s="243"/>
      <c r="HRT37" s="243"/>
      <c r="HRU37" s="243"/>
      <c r="HRV37" s="243"/>
      <c r="HRW37" s="243"/>
      <c r="HRX37" s="243"/>
      <c r="HRY37" s="243"/>
      <c r="HRZ37" s="243"/>
      <c r="HSA37" s="243"/>
      <c r="HSB37" s="243"/>
      <c r="HSC37" s="243"/>
      <c r="HSD37" s="243"/>
      <c r="HSE37" s="243"/>
      <c r="HSF37" s="243"/>
      <c r="HSG37" s="243"/>
      <c r="HSH37" s="243"/>
      <c r="HSI37" s="243"/>
      <c r="HSJ37" s="243"/>
      <c r="HSK37" s="243"/>
      <c r="HSL37" s="243"/>
      <c r="HSM37" s="243"/>
      <c r="HSN37" s="243"/>
      <c r="HSO37" s="243"/>
      <c r="HSP37" s="243"/>
      <c r="HSQ37" s="243"/>
      <c r="HSR37" s="243"/>
      <c r="HSS37" s="243"/>
      <c r="HST37" s="243"/>
      <c r="HSU37" s="243"/>
      <c r="HSV37" s="243"/>
      <c r="HSW37" s="243"/>
      <c r="HSX37" s="243"/>
      <c r="HSY37" s="243"/>
      <c r="HSZ37" s="243"/>
      <c r="HTA37" s="243"/>
      <c r="HTB37" s="243"/>
      <c r="HTC37" s="243"/>
      <c r="HTD37" s="243"/>
      <c r="HTE37" s="243"/>
      <c r="HTF37" s="243"/>
      <c r="HTG37" s="243"/>
      <c r="HTH37" s="243"/>
      <c r="HTI37" s="243"/>
      <c r="HTJ37" s="243"/>
      <c r="HTK37" s="243"/>
      <c r="HTL37" s="243"/>
      <c r="HTM37" s="243"/>
      <c r="HTN37" s="243"/>
      <c r="HTO37" s="243"/>
      <c r="HTP37" s="243"/>
      <c r="HTQ37" s="243"/>
      <c r="HTR37" s="243"/>
      <c r="HTS37" s="243"/>
      <c r="HTT37" s="243"/>
      <c r="HTU37" s="243"/>
      <c r="HTV37" s="243"/>
      <c r="HTW37" s="243"/>
      <c r="HTX37" s="243"/>
      <c r="HTY37" s="243"/>
      <c r="HTZ37" s="243"/>
      <c r="HUA37" s="243"/>
      <c r="HUB37" s="243"/>
      <c r="HUC37" s="243"/>
      <c r="HUD37" s="243"/>
      <c r="HUE37" s="243"/>
      <c r="HUF37" s="243"/>
      <c r="HUG37" s="243"/>
      <c r="HUH37" s="243"/>
      <c r="HUI37" s="243"/>
      <c r="HUJ37" s="243"/>
      <c r="HUK37" s="243"/>
      <c r="HUL37" s="243"/>
      <c r="HUM37" s="243"/>
      <c r="HUN37" s="243"/>
      <c r="HUO37" s="243"/>
      <c r="HUP37" s="243"/>
      <c r="HUQ37" s="243"/>
      <c r="HUR37" s="243"/>
      <c r="HUS37" s="243"/>
      <c r="HUT37" s="243"/>
      <c r="HUU37" s="243"/>
      <c r="HUV37" s="243"/>
      <c r="HUW37" s="243"/>
      <c r="HUX37" s="243"/>
      <c r="HUY37" s="243"/>
      <c r="HUZ37" s="243"/>
      <c r="HVA37" s="243"/>
      <c r="HVB37" s="243"/>
      <c r="HVC37" s="243"/>
      <c r="HVD37" s="243"/>
      <c r="HVE37" s="243"/>
      <c r="HVF37" s="243"/>
      <c r="HVG37" s="243"/>
      <c r="HVH37" s="243"/>
      <c r="HVI37" s="243"/>
      <c r="HVJ37" s="243"/>
      <c r="HVK37" s="243"/>
      <c r="HVL37" s="243"/>
      <c r="HVM37" s="243"/>
      <c r="HVN37" s="243"/>
      <c r="HVO37" s="243"/>
      <c r="HVP37" s="243"/>
      <c r="HVQ37" s="243"/>
      <c r="HVR37" s="243"/>
      <c r="HVS37" s="243"/>
      <c r="HVT37" s="243"/>
      <c r="HVU37" s="243"/>
      <c r="HVV37" s="243"/>
      <c r="HVW37" s="243"/>
      <c r="HVX37" s="243"/>
      <c r="HVY37" s="243"/>
      <c r="HVZ37" s="243"/>
      <c r="HWA37" s="243"/>
      <c r="HWB37" s="243"/>
      <c r="HWC37" s="243"/>
      <c r="HWD37" s="243"/>
      <c r="HWE37" s="243"/>
      <c r="HWF37" s="243"/>
      <c r="HWG37" s="243"/>
      <c r="HWH37" s="243"/>
      <c r="HWI37" s="243"/>
      <c r="HWJ37" s="243"/>
      <c r="HWK37" s="243"/>
      <c r="HWL37" s="243"/>
      <c r="HWM37" s="243"/>
      <c r="HWN37" s="243"/>
      <c r="HWO37" s="243"/>
      <c r="HWP37" s="243"/>
      <c r="HWQ37" s="243"/>
      <c r="HWR37" s="243"/>
      <c r="HWS37" s="243"/>
      <c r="HWT37" s="243"/>
      <c r="HWU37" s="243"/>
      <c r="HWV37" s="243"/>
      <c r="HWW37" s="243"/>
      <c r="HWX37" s="243"/>
      <c r="HWY37" s="243"/>
      <c r="HWZ37" s="243"/>
      <c r="HXA37" s="243"/>
      <c r="HXB37" s="243"/>
      <c r="HXC37" s="243"/>
      <c r="HXD37" s="243"/>
      <c r="HXE37" s="243"/>
      <c r="HXF37" s="243"/>
      <c r="HXG37" s="243"/>
      <c r="HXH37" s="243"/>
      <c r="HXI37" s="243"/>
      <c r="HXJ37" s="243"/>
      <c r="HXK37" s="243"/>
      <c r="HXL37" s="243"/>
      <c r="HXM37" s="243"/>
      <c r="HXN37" s="243"/>
      <c r="HXO37" s="243"/>
      <c r="HXP37" s="243"/>
      <c r="HXQ37" s="243"/>
      <c r="HXR37" s="243"/>
      <c r="HXS37" s="243"/>
      <c r="HXT37" s="243"/>
      <c r="HXU37" s="243"/>
      <c r="HXV37" s="243"/>
      <c r="HXW37" s="243"/>
      <c r="HXX37" s="243"/>
      <c r="HXY37" s="243"/>
      <c r="HXZ37" s="243"/>
      <c r="HYA37" s="243"/>
      <c r="HYB37" s="243"/>
      <c r="HYC37" s="243"/>
      <c r="HYD37" s="243"/>
      <c r="HYE37" s="243"/>
      <c r="HYF37" s="243"/>
      <c r="HYG37" s="243"/>
      <c r="HYH37" s="243"/>
      <c r="HYI37" s="243"/>
      <c r="HYJ37" s="243"/>
      <c r="HYK37" s="243"/>
      <c r="HYL37" s="243"/>
      <c r="HYM37" s="243"/>
      <c r="HYN37" s="243"/>
      <c r="HYO37" s="243"/>
      <c r="HYP37" s="243"/>
      <c r="HYQ37" s="243"/>
      <c r="HYR37" s="243"/>
      <c r="HYS37" s="243"/>
      <c r="HYT37" s="243"/>
      <c r="HYU37" s="243"/>
      <c r="HYV37" s="243"/>
      <c r="HYW37" s="243"/>
      <c r="HYX37" s="243"/>
      <c r="HYY37" s="243"/>
      <c r="HYZ37" s="243"/>
      <c r="HZA37" s="243"/>
      <c r="HZB37" s="243"/>
      <c r="HZC37" s="243"/>
      <c r="HZD37" s="243"/>
      <c r="HZE37" s="243"/>
      <c r="HZF37" s="243"/>
      <c r="HZG37" s="243"/>
      <c r="HZH37" s="243"/>
      <c r="HZI37" s="243"/>
      <c r="HZJ37" s="243"/>
      <c r="HZK37" s="243"/>
      <c r="HZL37" s="243"/>
      <c r="HZM37" s="243"/>
      <c r="HZN37" s="243"/>
      <c r="HZO37" s="243"/>
      <c r="HZP37" s="243"/>
      <c r="HZQ37" s="243"/>
      <c r="HZR37" s="243"/>
      <c r="HZS37" s="243"/>
      <c r="HZT37" s="243"/>
      <c r="HZU37" s="243"/>
      <c r="HZV37" s="243"/>
      <c r="HZW37" s="243"/>
      <c r="HZX37" s="243"/>
      <c r="HZY37" s="243"/>
      <c r="HZZ37" s="243"/>
      <c r="IAA37" s="243"/>
      <c r="IAB37" s="243"/>
      <c r="IAC37" s="243"/>
      <c r="IAD37" s="243"/>
      <c r="IAE37" s="243"/>
      <c r="IAF37" s="243"/>
      <c r="IAG37" s="243"/>
      <c r="IAH37" s="243"/>
      <c r="IAI37" s="243"/>
      <c r="IAJ37" s="243"/>
      <c r="IAK37" s="243"/>
      <c r="IAL37" s="243"/>
      <c r="IAM37" s="243"/>
      <c r="IAN37" s="243"/>
      <c r="IAO37" s="243"/>
      <c r="IAP37" s="243"/>
      <c r="IAQ37" s="243"/>
      <c r="IAR37" s="243"/>
      <c r="IAS37" s="243"/>
      <c r="IAT37" s="243"/>
      <c r="IAU37" s="243"/>
      <c r="IAV37" s="243"/>
      <c r="IAW37" s="243"/>
      <c r="IAX37" s="243"/>
      <c r="IAY37" s="243"/>
      <c r="IAZ37" s="243"/>
      <c r="IBA37" s="243"/>
      <c r="IBB37" s="243"/>
      <c r="IBC37" s="243"/>
      <c r="IBD37" s="243"/>
      <c r="IBE37" s="243"/>
      <c r="IBF37" s="243"/>
      <c r="IBG37" s="243"/>
      <c r="IBH37" s="243"/>
      <c r="IBI37" s="243"/>
      <c r="IBJ37" s="243"/>
      <c r="IBK37" s="243"/>
      <c r="IBL37" s="243"/>
      <c r="IBM37" s="243"/>
      <c r="IBN37" s="243"/>
      <c r="IBO37" s="243"/>
      <c r="IBP37" s="243"/>
      <c r="IBQ37" s="243"/>
      <c r="IBR37" s="243"/>
      <c r="IBS37" s="243"/>
      <c r="IBT37" s="243"/>
      <c r="IBU37" s="243"/>
      <c r="IBV37" s="243"/>
      <c r="IBW37" s="243"/>
      <c r="IBX37" s="243"/>
      <c r="IBY37" s="243"/>
      <c r="IBZ37" s="243"/>
      <c r="ICA37" s="243"/>
      <c r="ICB37" s="243"/>
      <c r="ICC37" s="243"/>
      <c r="ICD37" s="243"/>
      <c r="ICE37" s="243"/>
      <c r="ICF37" s="243"/>
      <c r="ICG37" s="243"/>
      <c r="ICH37" s="243"/>
      <c r="ICI37" s="243"/>
      <c r="ICJ37" s="243"/>
      <c r="ICK37" s="243"/>
      <c r="ICL37" s="243"/>
      <c r="ICM37" s="243"/>
      <c r="ICN37" s="243"/>
      <c r="ICO37" s="243"/>
      <c r="ICP37" s="243"/>
      <c r="ICQ37" s="243"/>
      <c r="ICR37" s="243"/>
      <c r="ICS37" s="243"/>
      <c r="ICT37" s="243"/>
      <c r="ICU37" s="243"/>
      <c r="ICV37" s="243"/>
      <c r="ICW37" s="243"/>
      <c r="ICX37" s="243"/>
      <c r="ICY37" s="243"/>
      <c r="ICZ37" s="243"/>
      <c r="IDA37" s="243"/>
      <c r="IDB37" s="243"/>
      <c r="IDC37" s="243"/>
      <c r="IDD37" s="243"/>
      <c r="IDE37" s="243"/>
      <c r="IDF37" s="243"/>
      <c r="IDG37" s="243"/>
      <c r="IDH37" s="243"/>
      <c r="IDI37" s="243"/>
      <c r="IDJ37" s="243"/>
      <c r="IDK37" s="243"/>
      <c r="IDL37" s="243"/>
      <c r="IDM37" s="243"/>
      <c r="IDN37" s="243"/>
      <c r="IDO37" s="243"/>
      <c r="IDP37" s="243"/>
      <c r="IDQ37" s="243"/>
      <c r="IDR37" s="243"/>
      <c r="IDS37" s="243"/>
      <c r="IDT37" s="243"/>
      <c r="IDU37" s="243"/>
      <c r="IDV37" s="243"/>
      <c r="IDW37" s="243"/>
      <c r="IDX37" s="243"/>
      <c r="IDY37" s="243"/>
      <c r="IDZ37" s="243"/>
      <c r="IEA37" s="243"/>
      <c r="IEB37" s="243"/>
      <c r="IEC37" s="243"/>
      <c r="IED37" s="243"/>
      <c r="IEE37" s="243"/>
      <c r="IEF37" s="243"/>
      <c r="IEG37" s="243"/>
      <c r="IEH37" s="243"/>
      <c r="IEI37" s="243"/>
      <c r="IEJ37" s="243"/>
      <c r="IEK37" s="243"/>
      <c r="IEL37" s="243"/>
      <c r="IEM37" s="243"/>
      <c r="IEN37" s="243"/>
      <c r="IEO37" s="243"/>
      <c r="IEP37" s="243"/>
      <c r="IEQ37" s="243"/>
      <c r="IER37" s="243"/>
      <c r="IES37" s="243"/>
      <c r="IET37" s="243"/>
      <c r="IEU37" s="243"/>
      <c r="IEV37" s="243"/>
      <c r="IEW37" s="243"/>
      <c r="IEX37" s="243"/>
      <c r="IEY37" s="243"/>
      <c r="IEZ37" s="243"/>
      <c r="IFA37" s="243"/>
      <c r="IFB37" s="243"/>
      <c r="IFC37" s="243"/>
      <c r="IFD37" s="243"/>
      <c r="IFE37" s="243"/>
      <c r="IFF37" s="243"/>
      <c r="IFG37" s="243"/>
      <c r="IFH37" s="243"/>
      <c r="IFI37" s="243"/>
      <c r="IFJ37" s="243"/>
      <c r="IFK37" s="243"/>
      <c r="IFL37" s="243"/>
      <c r="IFM37" s="243"/>
      <c r="IFN37" s="243"/>
      <c r="IFO37" s="243"/>
      <c r="IFP37" s="243"/>
      <c r="IFQ37" s="243"/>
      <c r="IFR37" s="243"/>
      <c r="IFS37" s="243"/>
      <c r="IFT37" s="243"/>
      <c r="IFU37" s="243"/>
      <c r="IFV37" s="243"/>
      <c r="IFW37" s="243"/>
      <c r="IFX37" s="243"/>
      <c r="IFY37" s="243"/>
      <c r="IFZ37" s="243"/>
      <c r="IGA37" s="243"/>
      <c r="IGB37" s="243"/>
      <c r="IGC37" s="243"/>
      <c r="IGD37" s="243"/>
      <c r="IGE37" s="243"/>
      <c r="IGF37" s="243"/>
      <c r="IGG37" s="243"/>
      <c r="IGH37" s="243"/>
      <c r="IGI37" s="243"/>
      <c r="IGJ37" s="243"/>
      <c r="IGK37" s="243"/>
      <c r="IGL37" s="243"/>
      <c r="IGM37" s="243"/>
      <c r="IGN37" s="243"/>
      <c r="IGO37" s="243"/>
      <c r="IGP37" s="243"/>
      <c r="IGQ37" s="243"/>
      <c r="IGR37" s="243"/>
      <c r="IGS37" s="243"/>
      <c r="IGT37" s="243"/>
      <c r="IGU37" s="243"/>
      <c r="IGV37" s="243"/>
      <c r="IGW37" s="243"/>
      <c r="IGX37" s="243"/>
      <c r="IGY37" s="243"/>
      <c r="IGZ37" s="243"/>
      <c r="IHA37" s="243"/>
      <c r="IHB37" s="243"/>
      <c r="IHC37" s="243"/>
      <c r="IHD37" s="243"/>
      <c r="IHE37" s="243"/>
      <c r="IHF37" s="243"/>
      <c r="IHG37" s="243"/>
      <c r="IHH37" s="243"/>
      <c r="IHI37" s="243"/>
      <c r="IHJ37" s="243"/>
      <c r="IHK37" s="243"/>
      <c r="IHL37" s="243"/>
      <c r="IHM37" s="243"/>
      <c r="IHN37" s="243"/>
      <c r="IHO37" s="243"/>
      <c r="IHP37" s="243"/>
      <c r="IHQ37" s="243"/>
      <c r="IHR37" s="243"/>
      <c r="IHS37" s="243"/>
      <c r="IHT37" s="243"/>
      <c r="IHU37" s="243"/>
      <c r="IHV37" s="243"/>
      <c r="IHW37" s="243"/>
      <c r="IHX37" s="243"/>
      <c r="IHY37" s="243"/>
      <c r="IHZ37" s="243"/>
      <c r="IIA37" s="243"/>
      <c r="IIB37" s="243"/>
      <c r="IIC37" s="243"/>
      <c r="IID37" s="243"/>
      <c r="IIE37" s="243"/>
      <c r="IIF37" s="243"/>
      <c r="IIG37" s="243"/>
      <c r="IIH37" s="243"/>
      <c r="III37" s="243"/>
      <c r="IIJ37" s="243"/>
      <c r="IIK37" s="243"/>
      <c r="IIL37" s="243"/>
      <c r="IIM37" s="243"/>
      <c r="IIN37" s="243"/>
      <c r="IIO37" s="243"/>
      <c r="IIP37" s="243"/>
      <c r="IIQ37" s="243"/>
      <c r="IIR37" s="243"/>
      <c r="IIS37" s="243"/>
      <c r="IIT37" s="243"/>
      <c r="IIU37" s="243"/>
      <c r="IIV37" s="243"/>
      <c r="IIW37" s="243"/>
      <c r="IIX37" s="243"/>
      <c r="IIY37" s="243"/>
      <c r="IIZ37" s="243"/>
      <c r="IJA37" s="243"/>
      <c r="IJB37" s="243"/>
      <c r="IJC37" s="243"/>
      <c r="IJD37" s="243"/>
      <c r="IJE37" s="243"/>
      <c r="IJF37" s="243"/>
      <c r="IJG37" s="243"/>
      <c r="IJH37" s="243"/>
      <c r="IJI37" s="243"/>
      <c r="IJJ37" s="243"/>
      <c r="IJK37" s="243"/>
      <c r="IJL37" s="243"/>
      <c r="IJM37" s="243"/>
      <c r="IJN37" s="243"/>
      <c r="IJO37" s="243"/>
      <c r="IJP37" s="243"/>
      <c r="IJQ37" s="243"/>
      <c r="IJR37" s="243"/>
      <c r="IJS37" s="243"/>
      <c r="IJT37" s="243"/>
      <c r="IJU37" s="243"/>
      <c r="IJV37" s="243"/>
      <c r="IJW37" s="243"/>
      <c r="IJX37" s="243"/>
      <c r="IJY37" s="243"/>
      <c r="IJZ37" s="243"/>
      <c r="IKA37" s="243"/>
      <c r="IKB37" s="243"/>
      <c r="IKC37" s="243"/>
      <c r="IKD37" s="243"/>
      <c r="IKE37" s="243"/>
      <c r="IKF37" s="243"/>
      <c r="IKG37" s="243"/>
      <c r="IKH37" s="243"/>
      <c r="IKI37" s="243"/>
      <c r="IKJ37" s="243"/>
      <c r="IKK37" s="243"/>
      <c r="IKL37" s="243"/>
      <c r="IKM37" s="243"/>
      <c r="IKN37" s="243"/>
      <c r="IKO37" s="243"/>
      <c r="IKP37" s="243"/>
      <c r="IKQ37" s="243"/>
      <c r="IKR37" s="243"/>
      <c r="IKS37" s="243"/>
      <c r="IKT37" s="243"/>
      <c r="IKU37" s="243"/>
      <c r="IKV37" s="243"/>
      <c r="IKW37" s="243"/>
      <c r="IKX37" s="243"/>
      <c r="IKY37" s="243"/>
      <c r="IKZ37" s="243"/>
      <c r="ILA37" s="243"/>
      <c r="ILB37" s="243"/>
      <c r="ILC37" s="243"/>
      <c r="ILD37" s="243"/>
      <c r="ILE37" s="243"/>
      <c r="ILF37" s="243"/>
      <c r="ILG37" s="243"/>
      <c r="ILH37" s="243"/>
      <c r="ILI37" s="243"/>
      <c r="ILJ37" s="243"/>
      <c r="ILK37" s="243"/>
      <c r="ILL37" s="243"/>
      <c r="ILM37" s="243"/>
      <c r="ILN37" s="243"/>
      <c r="ILO37" s="243"/>
      <c r="ILP37" s="243"/>
      <c r="ILQ37" s="243"/>
      <c r="ILR37" s="243"/>
      <c r="ILS37" s="243"/>
      <c r="ILT37" s="243"/>
      <c r="ILU37" s="243"/>
      <c r="ILV37" s="243"/>
      <c r="ILW37" s="243"/>
      <c r="ILX37" s="243"/>
      <c r="ILY37" s="243"/>
      <c r="ILZ37" s="243"/>
      <c r="IMA37" s="243"/>
      <c r="IMB37" s="243"/>
      <c r="IMC37" s="243"/>
      <c r="IMD37" s="243"/>
      <c r="IME37" s="243"/>
      <c r="IMF37" s="243"/>
      <c r="IMG37" s="243"/>
      <c r="IMH37" s="243"/>
      <c r="IMI37" s="243"/>
      <c r="IMJ37" s="243"/>
      <c r="IMK37" s="243"/>
      <c r="IML37" s="243"/>
      <c r="IMM37" s="243"/>
      <c r="IMN37" s="243"/>
      <c r="IMO37" s="243"/>
      <c r="IMP37" s="243"/>
      <c r="IMQ37" s="243"/>
      <c r="IMR37" s="243"/>
      <c r="IMS37" s="243"/>
      <c r="IMT37" s="243"/>
      <c r="IMU37" s="243"/>
      <c r="IMV37" s="243"/>
      <c r="IMW37" s="243"/>
      <c r="IMX37" s="243"/>
      <c r="IMY37" s="243"/>
      <c r="IMZ37" s="243"/>
      <c r="INA37" s="243"/>
      <c r="INB37" s="243"/>
      <c r="INC37" s="243"/>
      <c r="IND37" s="243"/>
      <c r="INE37" s="243"/>
      <c r="INF37" s="243"/>
      <c r="ING37" s="243"/>
      <c r="INH37" s="243"/>
      <c r="INI37" s="243"/>
      <c r="INJ37" s="243"/>
      <c r="INK37" s="243"/>
      <c r="INL37" s="243"/>
      <c r="INM37" s="243"/>
      <c r="INN37" s="243"/>
      <c r="INO37" s="243"/>
      <c r="INP37" s="243"/>
      <c r="INQ37" s="243"/>
      <c r="INR37" s="243"/>
      <c r="INS37" s="243"/>
      <c r="INT37" s="243"/>
      <c r="INU37" s="243"/>
      <c r="INV37" s="243"/>
      <c r="INW37" s="243"/>
      <c r="INX37" s="243"/>
      <c r="INY37" s="243"/>
      <c r="INZ37" s="243"/>
      <c r="IOA37" s="243"/>
      <c r="IOB37" s="243"/>
      <c r="IOC37" s="243"/>
      <c r="IOD37" s="243"/>
      <c r="IOE37" s="243"/>
      <c r="IOF37" s="243"/>
      <c r="IOG37" s="243"/>
      <c r="IOH37" s="243"/>
      <c r="IOI37" s="243"/>
      <c r="IOJ37" s="243"/>
      <c r="IOK37" s="243"/>
      <c r="IOL37" s="243"/>
      <c r="IOM37" s="243"/>
      <c r="ION37" s="243"/>
      <c r="IOO37" s="243"/>
      <c r="IOP37" s="243"/>
      <c r="IOQ37" s="243"/>
      <c r="IOR37" s="243"/>
      <c r="IOS37" s="243"/>
      <c r="IOT37" s="243"/>
      <c r="IOU37" s="243"/>
      <c r="IOV37" s="243"/>
      <c r="IOW37" s="243"/>
      <c r="IOX37" s="243"/>
      <c r="IOY37" s="243"/>
      <c r="IOZ37" s="243"/>
      <c r="IPA37" s="243"/>
      <c r="IPB37" s="243"/>
      <c r="IPC37" s="243"/>
      <c r="IPD37" s="243"/>
      <c r="IPE37" s="243"/>
      <c r="IPF37" s="243"/>
      <c r="IPG37" s="243"/>
      <c r="IPH37" s="243"/>
      <c r="IPI37" s="243"/>
      <c r="IPJ37" s="243"/>
      <c r="IPK37" s="243"/>
      <c r="IPL37" s="243"/>
      <c r="IPM37" s="243"/>
      <c r="IPN37" s="243"/>
      <c r="IPO37" s="243"/>
      <c r="IPP37" s="243"/>
      <c r="IPQ37" s="243"/>
      <c r="IPR37" s="243"/>
      <c r="IPS37" s="243"/>
      <c r="IPT37" s="243"/>
      <c r="IPU37" s="243"/>
      <c r="IPV37" s="243"/>
      <c r="IPW37" s="243"/>
      <c r="IPX37" s="243"/>
      <c r="IPY37" s="243"/>
      <c r="IPZ37" s="243"/>
      <c r="IQA37" s="243"/>
      <c r="IQB37" s="243"/>
      <c r="IQC37" s="243"/>
      <c r="IQD37" s="243"/>
      <c r="IQE37" s="243"/>
      <c r="IQF37" s="243"/>
      <c r="IQG37" s="243"/>
      <c r="IQH37" s="243"/>
      <c r="IQI37" s="243"/>
      <c r="IQJ37" s="243"/>
      <c r="IQK37" s="243"/>
      <c r="IQL37" s="243"/>
      <c r="IQM37" s="243"/>
      <c r="IQN37" s="243"/>
      <c r="IQO37" s="243"/>
      <c r="IQP37" s="243"/>
      <c r="IQQ37" s="243"/>
      <c r="IQR37" s="243"/>
      <c r="IQS37" s="243"/>
      <c r="IQT37" s="243"/>
      <c r="IQU37" s="243"/>
      <c r="IQV37" s="243"/>
      <c r="IQW37" s="243"/>
      <c r="IQX37" s="243"/>
      <c r="IQY37" s="243"/>
      <c r="IQZ37" s="243"/>
      <c r="IRA37" s="243"/>
      <c r="IRB37" s="243"/>
      <c r="IRC37" s="243"/>
      <c r="IRD37" s="243"/>
      <c r="IRE37" s="243"/>
      <c r="IRF37" s="243"/>
      <c r="IRG37" s="243"/>
      <c r="IRH37" s="243"/>
      <c r="IRI37" s="243"/>
      <c r="IRJ37" s="243"/>
      <c r="IRK37" s="243"/>
      <c r="IRL37" s="243"/>
      <c r="IRM37" s="243"/>
      <c r="IRN37" s="243"/>
      <c r="IRO37" s="243"/>
      <c r="IRP37" s="243"/>
      <c r="IRQ37" s="243"/>
      <c r="IRR37" s="243"/>
      <c r="IRS37" s="243"/>
      <c r="IRT37" s="243"/>
      <c r="IRU37" s="243"/>
      <c r="IRV37" s="243"/>
      <c r="IRW37" s="243"/>
      <c r="IRX37" s="243"/>
      <c r="IRY37" s="243"/>
      <c r="IRZ37" s="243"/>
      <c r="ISA37" s="243"/>
      <c r="ISB37" s="243"/>
      <c r="ISC37" s="243"/>
      <c r="ISD37" s="243"/>
      <c r="ISE37" s="243"/>
      <c r="ISF37" s="243"/>
      <c r="ISG37" s="243"/>
      <c r="ISH37" s="243"/>
      <c r="ISI37" s="243"/>
      <c r="ISJ37" s="243"/>
      <c r="ISK37" s="243"/>
      <c r="ISL37" s="243"/>
      <c r="ISM37" s="243"/>
      <c r="ISN37" s="243"/>
      <c r="ISO37" s="243"/>
      <c r="ISP37" s="243"/>
      <c r="ISQ37" s="243"/>
      <c r="ISR37" s="243"/>
      <c r="ISS37" s="243"/>
      <c r="IST37" s="243"/>
      <c r="ISU37" s="243"/>
      <c r="ISV37" s="243"/>
      <c r="ISW37" s="243"/>
      <c r="ISX37" s="243"/>
      <c r="ISY37" s="243"/>
      <c r="ISZ37" s="243"/>
      <c r="ITA37" s="243"/>
      <c r="ITB37" s="243"/>
      <c r="ITC37" s="243"/>
      <c r="ITD37" s="243"/>
      <c r="ITE37" s="243"/>
      <c r="ITF37" s="243"/>
      <c r="ITG37" s="243"/>
      <c r="ITH37" s="243"/>
      <c r="ITI37" s="243"/>
      <c r="ITJ37" s="243"/>
      <c r="ITK37" s="243"/>
      <c r="ITL37" s="243"/>
      <c r="ITM37" s="243"/>
      <c r="ITN37" s="243"/>
      <c r="ITO37" s="243"/>
      <c r="ITP37" s="243"/>
      <c r="ITQ37" s="243"/>
      <c r="ITR37" s="243"/>
      <c r="ITS37" s="243"/>
      <c r="ITT37" s="243"/>
      <c r="ITU37" s="243"/>
      <c r="ITV37" s="243"/>
      <c r="ITW37" s="243"/>
      <c r="ITX37" s="243"/>
      <c r="ITY37" s="243"/>
      <c r="ITZ37" s="243"/>
      <c r="IUA37" s="243"/>
      <c r="IUB37" s="243"/>
      <c r="IUC37" s="243"/>
      <c r="IUD37" s="243"/>
      <c r="IUE37" s="243"/>
      <c r="IUF37" s="243"/>
      <c r="IUG37" s="243"/>
      <c r="IUH37" s="243"/>
      <c r="IUI37" s="243"/>
      <c r="IUJ37" s="243"/>
      <c r="IUK37" s="243"/>
      <c r="IUL37" s="243"/>
      <c r="IUM37" s="243"/>
      <c r="IUN37" s="243"/>
      <c r="IUO37" s="243"/>
      <c r="IUP37" s="243"/>
      <c r="IUQ37" s="243"/>
      <c r="IUR37" s="243"/>
      <c r="IUS37" s="243"/>
      <c r="IUT37" s="243"/>
      <c r="IUU37" s="243"/>
      <c r="IUV37" s="243"/>
      <c r="IUW37" s="243"/>
      <c r="IUX37" s="243"/>
      <c r="IUY37" s="243"/>
      <c r="IUZ37" s="243"/>
      <c r="IVA37" s="243"/>
      <c r="IVB37" s="243"/>
      <c r="IVC37" s="243"/>
      <c r="IVD37" s="243"/>
      <c r="IVE37" s="243"/>
      <c r="IVF37" s="243"/>
      <c r="IVG37" s="243"/>
      <c r="IVH37" s="243"/>
      <c r="IVI37" s="243"/>
      <c r="IVJ37" s="243"/>
      <c r="IVK37" s="243"/>
      <c r="IVL37" s="243"/>
      <c r="IVM37" s="243"/>
      <c r="IVN37" s="243"/>
      <c r="IVO37" s="243"/>
      <c r="IVP37" s="243"/>
      <c r="IVQ37" s="243"/>
      <c r="IVR37" s="243"/>
      <c r="IVS37" s="243"/>
      <c r="IVT37" s="243"/>
      <c r="IVU37" s="243"/>
      <c r="IVV37" s="243"/>
      <c r="IVW37" s="243"/>
      <c r="IVX37" s="243"/>
      <c r="IVY37" s="243"/>
      <c r="IVZ37" s="243"/>
      <c r="IWA37" s="243"/>
      <c r="IWB37" s="243"/>
      <c r="IWC37" s="243"/>
      <c r="IWD37" s="243"/>
      <c r="IWE37" s="243"/>
      <c r="IWF37" s="243"/>
      <c r="IWG37" s="243"/>
      <c r="IWH37" s="243"/>
      <c r="IWI37" s="243"/>
      <c r="IWJ37" s="243"/>
      <c r="IWK37" s="243"/>
      <c r="IWL37" s="243"/>
      <c r="IWM37" s="243"/>
      <c r="IWN37" s="243"/>
      <c r="IWO37" s="243"/>
      <c r="IWP37" s="243"/>
      <c r="IWQ37" s="243"/>
      <c r="IWR37" s="243"/>
      <c r="IWS37" s="243"/>
      <c r="IWT37" s="243"/>
      <c r="IWU37" s="243"/>
      <c r="IWV37" s="243"/>
      <c r="IWW37" s="243"/>
      <c r="IWX37" s="243"/>
      <c r="IWY37" s="243"/>
      <c r="IWZ37" s="243"/>
      <c r="IXA37" s="243"/>
      <c r="IXB37" s="243"/>
      <c r="IXC37" s="243"/>
      <c r="IXD37" s="243"/>
      <c r="IXE37" s="243"/>
      <c r="IXF37" s="243"/>
      <c r="IXG37" s="243"/>
      <c r="IXH37" s="243"/>
      <c r="IXI37" s="243"/>
      <c r="IXJ37" s="243"/>
      <c r="IXK37" s="243"/>
      <c r="IXL37" s="243"/>
      <c r="IXM37" s="243"/>
      <c r="IXN37" s="243"/>
      <c r="IXO37" s="243"/>
      <c r="IXP37" s="243"/>
      <c r="IXQ37" s="243"/>
      <c r="IXR37" s="243"/>
      <c r="IXS37" s="243"/>
      <c r="IXT37" s="243"/>
      <c r="IXU37" s="243"/>
      <c r="IXV37" s="243"/>
      <c r="IXW37" s="243"/>
      <c r="IXX37" s="243"/>
      <c r="IXY37" s="243"/>
      <c r="IXZ37" s="243"/>
      <c r="IYA37" s="243"/>
      <c r="IYB37" s="243"/>
      <c r="IYC37" s="243"/>
      <c r="IYD37" s="243"/>
      <c r="IYE37" s="243"/>
      <c r="IYF37" s="243"/>
      <c r="IYG37" s="243"/>
      <c r="IYH37" s="243"/>
      <c r="IYI37" s="243"/>
      <c r="IYJ37" s="243"/>
      <c r="IYK37" s="243"/>
      <c r="IYL37" s="243"/>
      <c r="IYM37" s="243"/>
      <c r="IYN37" s="243"/>
      <c r="IYO37" s="243"/>
      <c r="IYP37" s="243"/>
      <c r="IYQ37" s="243"/>
      <c r="IYR37" s="243"/>
      <c r="IYS37" s="243"/>
      <c r="IYT37" s="243"/>
      <c r="IYU37" s="243"/>
      <c r="IYV37" s="243"/>
      <c r="IYW37" s="243"/>
      <c r="IYX37" s="243"/>
      <c r="IYY37" s="243"/>
      <c r="IYZ37" s="243"/>
      <c r="IZA37" s="243"/>
      <c r="IZB37" s="243"/>
      <c r="IZC37" s="243"/>
      <c r="IZD37" s="243"/>
      <c r="IZE37" s="243"/>
      <c r="IZF37" s="243"/>
      <c r="IZG37" s="243"/>
      <c r="IZH37" s="243"/>
      <c r="IZI37" s="243"/>
      <c r="IZJ37" s="243"/>
      <c r="IZK37" s="243"/>
      <c r="IZL37" s="243"/>
      <c r="IZM37" s="243"/>
      <c r="IZN37" s="243"/>
      <c r="IZO37" s="243"/>
      <c r="IZP37" s="243"/>
      <c r="IZQ37" s="243"/>
      <c r="IZR37" s="243"/>
      <c r="IZS37" s="243"/>
      <c r="IZT37" s="243"/>
      <c r="IZU37" s="243"/>
      <c r="IZV37" s="243"/>
      <c r="IZW37" s="243"/>
      <c r="IZX37" s="243"/>
      <c r="IZY37" s="243"/>
      <c r="IZZ37" s="243"/>
      <c r="JAA37" s="243"/>
      <c r="JAB37" s="243"/>
      <c r="JAC37" s="243"/>
      <c r="JAD37" s="243"/>
      <c r="JAE37" s="243"/>
      <c r="JAF37" s="243"/>
      <c r="JAG37" s="243"/>
      <c r="JAH37" s="243"/>
      <c r="JAI37" s="243"/>
      <c r="JAJ37" s="243"/>
      <c r="JAK37" s="243"/>
      <c r="JAL37" s="243"/>
      <c r="JAM37" s="243"/>
      <c r="JAN37" s="243"/>
      <c r="JAO37" s="243"/>
      <c r="JAP37" s="243"/>
      <c r="JAQ37" s="243"/>
      <c r="JAR37" s="243"/>
      <c r="JAS37" s="243"/>
      <c r="JAT37" s="243"/>
      <c r="JAU37" s="243"/>
      <c r="JAV37" s="243"/>
      <c r="JAW37" s="243"/>
      <c r="JAX37" s="243"/>
      <c r="JAY37" s="243"/>
      <c r="JAZ37" s="243"/>
      <c r="JBA37" s="243"/>
      <c r="JBB37" s="243"/>
      <c r="JBC37" s="243"/>
      <c r="JBD37" s="243"/>
      <c r="JBE37" s="243"/>
      <c r="JBF37" s="243"/>
      <c r="JBG37" s="243"/>
      <c r="JBH37" s="243"/>
      <c r="JBI37" s="243"/>
      <c r="JBJ37" s="243"/>
      <c r="JBK37" s="243"/>
      <c r="JBL37" s="243"/>
      <c r="JBM37" s="243"/>
      <c r="JBN37" s="243"/>
      <c r="JBO37" s="243"/>
      <c r="JBP37" s="243"/>
      <c r="JBQ37" s="243"/>
      <c r="JBR37" s="243"/>
      <c r="JBS37" s="243"/>
      <c r="JBT37" s="243"/>
      <c r="JBU37" s="243"/>
      <c r="JBV37" s="243"/>
      <c r="JBW37" s="243"/>
      <c r="JBX37" s="243"/>
      <c r="JBY37" s="243"/>
      <c r="JBZ37" s="243"/>
      <c r="JCA37" s="243"/>
      <c r="JCB37" s="243"/>
      <c r="JCC37" s="243"/>
      <c r="JCD37" s="243"/>
      <c r="JCE37" s="243"/>
      <c r="JCF37" s="243"/>
      <c r="JCG37" s="243"/>
      <c r="JCH37" s="243"/>
      <c r="JCI37" s="243"/>
      <c r="JCJ37" s="243"/>
      <c r="JCK37" s="243"/>
      <c r="JCL37" s="243"/>
      <c r="JCM37" s="243"/>
      <c r="JCN37" s="243"/>
      <c r="JCO37" s="243"/>
      <c r="JCP37" s="243"/>
      <c r="JCQ37" s="243"/>
      <c r="JCR37" s="243"/>
      <c r="JCS37" s="243"/>
      <c r="JCT37" s="243"/>
      <c r="JCU37" s="243"/>
      <c r="JCV37" s="243"/>
      <c r="JCW37" s="243"/>
      <c r="JCX37" s="243"/>
      <c r="JCY37" s="243"/>
      <c r="JCZ37" s="243"/>
      <c r="JDA37" s="243"/>
      <c r="JDB37" s="243"/>
      <c r="JDC37" s="243"/>
      <c r="JDD37" s="243"/>
      <c r="JDE37" s="243"/>
      <c r="JDF37" s="243"/>
      <c r="JDG37" s="243"/>
      <c r="JDH37" s="243"/>
      <c r="JDI37" s="243"/>
      <c r="JDJ37" s="243"/>
      <c r="JDK37" s="243"/>
      <c r="JDL37" s="243"/>
      <c r="JDM37" s="243"/>
      <c r="JDN37" s="243"/>
      <c r="JDO37" s="243"/>
      <c r="JDP37" s="243"/>
      <c r="JDQ37" s="243"/>
      <c r="JDR37" s="243"/>
      <c r="JDS37" s="243"/>
      <c r="JDT37" s="243"/>
      <c r="JDU37" s="243"/>
      <c r="JDV37" s="243"/>
      <c r="JDW37" s="243"/>
      <c r="JDX37" s="243"/>
      <c r="JDY37" s="243"/>
      <c r="JDZ37" s="243"/>
      <c r="JEA37" s="243"/>
      <c r="JEB37" s="243"/>
      <c r="JEC37" s="243"/>
      <c r="JED37" s="243"/>
      <c r="JEE37" s="243"/>
      <c r="JEF37" s="243"/>
      <c r="JEG37" s="243"/>
      <c r="JEH37" s="243"/>
      <c r="JEI37" s="243"/>
      <c r="JEJ37" s="243"/>
      <c r="JEK37" s="243"/>
      <c r="JEL37" s="243"/>
      <c r="JEM37" s="243"/>
      <c r="JEN37" s="243"/>
      <c r="JEO37" s="243"/>
      <c r="JEP37" s="243"/>
      <c r="JEQ37" s="243"/>
      <c r="JER37" s="243"/>
      <c r="JES37" s="243"/>
      <c r="JET37" s="243"/>
      <c r="JEU37" s="243"/>
      <c r="JEV37" s="243"/>
      <c r="JEW37" s="243"/>
      <c r="JEX37" s="243"/>
      <c r="JEY37" s="243"/>
      <c r="JEZ37" s="243"/>
      <c r="JFA37" s="243"/>
      <c r="JFB37" s="243"/>
      <c r="JFC37" s="243"/>
      <c r="JFD37" s="243"/>
      <c r="JFE37" s="243"/>
      <c r="JFF37" s="243"/>
      <c r="JFG37" s="243"/>
      <c r="JFH37" s="243"/>
      <c r="JFI37" s="243"/>
      <c r="JFJ37" s="243"/>
      <c r="JFK37" s="243"/>
      <c r="JFL37" s="243"/>
      <c r="JFM37" s="243"/>
      <c r="JFN37" s="243"/>
      <c r="JFO37" s="243"/>
      <c r="JFP37" s="243"/>
      <c r="JFQ37" s="243"/>
      <c r="JFR37" s="243"/>
      <c r="JFS37" s="243"/>
      <c r="JFT37" s="243"/>
      <c r="JFU37" s="243"/>
      <c r="JFV37" s="243"/>
      <c r="JFW37" s="243"/>
      <c r="JFX37" s="243"/>
      <c r="JFY37" s="243"/>
      <c r="JFZ37" s="243"/>
      <c r="JGA37" s="243"/>
      <c r="JGB37" s="243"/>
      <c r="JGC37" s="243"/>
      <c r="JGD37" s="243"/>
      <c r="JGE37" s="243"/>
      <c r="JGF37" s="243"/>
      <c r="JGG37" s="243"/>
      <c r="JGH37" s="243"/>
      <c r="JGI37" s="243"/>
      <c r="JGJ37" s="243"/>
      <c r="JGK37" s="243"/>
      <c r="JGL37" s="243"/>
      <c r="JGM37" s="243"/>
      <c r="JGN37" s="243"/>
      <c r="JGO37" s="243"/>
      <c r="JGP37" s="243"/>
      <c r="JGQ37" s="243"/>
      <c r="JGR37" s="243"/>
      <c r="JGS37" s="243"/>
      <c r="JGT37" s="243"/>
      <c r="JGU37" s="243"/>
      <c r="JGV37" s="243"/>
      <c r="JGW37" s="243"/>
      <c r="JGX37" s="243"/>
      <c r="JGY37" s="243"/>
      <c r="JGZ37" s="243"/>
      <c r="JHA37" s="243"/>
      <c r="JHB37" s="243"/>
      <c r="JHC37" s="243"/>
      <c r="JHD37" s="243"/>
      <c r="JHE37" s="243"/>
      <c r="JHF37" s="243"/>
      <c r="JHG37" s="243"/>
      <c r="JHH37" s="243"/>
      <c r="JHI37" s="243"/>
      <c r="JHJ37" s="243"/>
      <c r="JHK37" s="243"/>
      <c r="JHL37" s="243"/>
      <c r="JHM37" s="243"/>
      <c r="JHN37" s="243"/>
      <c r="JHO37" s="243"/>
      <c r="JHP37" s="243"/>
      <c r="JHQ37" s="243"/>
      <c r="JHR37" s="243"/>
      <c r="JHS37" s="243"/>
      <c r="JHT37" s="243"/>
      <c r="JHU37" s="243"/>
      <c r="JHV37" s="243"/>
      <c r="JHW37" s="243"/>
      <c r="JHX37" s="243"/>
      <c r="JHY37" s="243"/>
      <c r="JHZ37" s="243"/>
      <c r="JIA37" s="243"/>
      <c r="JIB37" s="243"/>
      <c r="JIC37" s="243"/>
      <c r="JID37" s="243"/>
      <c r="JIE37" s="243"/>
      <c r="JIF37" s="243"/>
      <c r="JIG37" s="243"/>
      <c r="JIH37" s="243"/>
      <c r="JII37" s="243"/>
      <c r="JIJ37" s="243"/>
      <c r="JIK37" s="243"/>
      <c r="JIL37" s="243"/>
      <c r="JIM37" s="243"/>
      <c r="JIN37" s="243"/>
      <c r="JIO37" s="243"/>
      <c r="JIP37" s="243"/>
      <c r="JIQ37" s="243"/>
      <c r="JIR37" s="243"/>
      <c r="JIS37" s="243"/>
      <c r="JIT37" s="243"/>
      <c r="JIU37" s="243"/>
      <c r="JIV37" s="243"/>
      <c r="JIW37" s="243"/>
      <c r="JIX37" s="243"/>
      <c r="JIY37" s="243"/>
      <c r="JIZ37" s="243"/>
      <c r="JJA37" s="243"/>
      <c r="JJB37" s="243"/>
      <c r="JJC37" s="243"/>
      <c r="JJD37" s="243"/>
      <c r="JJE37" s="243"/>
      <c r="JJF37" s="243"/>
      <c r="JJG37" s="243"/>
      <c r="JJH37" s="243"/>
      <c r="JJI37" s="243"/>
      <c r="JJJ37" s="243"/>
      <c r="JJK37" s="243"/>
      <c r="JJL37" s="243"/>
      <c r="JJM37" s="243"/>
      <c r="JJN37" s="243"/>
      <c r="JJO37" s="243"/>
      <c r="JJP37" s="243"/>
      <c r="JJQ37" s="243"/>
      <c r="JJR37" s="243"/>
      <c r="JJS37" s="243"/>
      <c r="JJT37" s="243"/>
      <c r="JJU37" s="243"/>
      <c r="JJV37" s="243"/>
      <c r="JJW37" s="243"/>
      <c r="JJX37" s="243"/>
      <c r="JJY37" s="243"/>
      <c r="JJZ37" s="243"/>
      <c r="JKA37" s="243"/>
      <c r="JKB37" s="243"/>
      <c r="JKC37" s="243"/>
      <c r="JKD37" s="243"/>
      <c r="JKE37" s="243"/>
      <c r="JKF37" s="243"/>
      <c r="JKG37" s="243"/>
      <c r="JKH37" s="243"/>
      <c r="JKI37" s="243"/>
      <c r="JKJ37" s="243"/>
      <c r="JKK37" s="243"/>
      <c r="JKL37" s="243"/>
      <c r="JKM37" s="243"/>
      <c r="JKN37" s="243"/>
      <c r="JKO37" s="243"/>
      <c r="JKP37" s="243"/>
      <c r="JKQ37" s="243"/>
      <c r="JKR37" s="243"/>
      <c r="JKS37" s="243"/>
      <c r="JKT37" s="243"/>
      <c r="JKU37" s="243"/>
      <c r="JKV37" s="243"/>
      <c r="JKW37" s="243"/>
      <c r="JKX37" s="243"/>
      <c r="JKY37" s="243"/>
      <c r="JKZ37" s="243"/>
      <c r="JLA37" s="243"/>
      <c r="JLB37" s="243"/>
      <c r="JLC37" s="243"/>
      <c r="JLD37" s="243"/>
      <c r="JLE37" s="243"/>
      <c r="JLF37" s="243"/>
      <c r="JLG37" s="243"/>
      <c r="JLH37" s="243"/>
      <c r="JLI37" s="243"/>
      <c r="JLJ37" s="243"/>
      <c r="JLK37" s="243"/>
      <c r="JLL37" s="243"/>
      <c r="JLM37" s="243"/>
      <c r="JLN37" s="243"/>
      <c r="JLO37" s="243"/>
      <c r="JLP37" s="243"/>
      <c r="JLQ37" s="243"/>
      <c r="JLR37" s="243"/>
      <c r="JLS37" s="243"/>
      <c r="JLT37" s="243"/>
      <c r="JLU37" s="243"/>
      <c r="JLV37" s="243"/>
      <c r="JLW37" s="243"/>
      <c r="JLX37" s="243"/>
      <c r="JLY37" s="243"/>
      <c r="JLZ37" s="243"/>
      <c r="JMA37" s="243"/>
      <c r="JMB37" s="243"/>
      <c r="JMC37" s="243"/>
      <c r="JMD37" s="243"/>
      <c r="JME37" s="243"/>
      <c r="JMF37" s="243"/>
      <c r="JMG37" s="243"/>
      <c r="JMH37" s="243"/>
      <c r="JMI37" s="243"/>
      <c r="JMJ37" s="243"/>
      <c r="JMK37" s="243"/>
      <c r="JML37" s="243"/>
      <c r="JMM37" s="243"/>
      <c r="JMN37" s="243"/>
      <c r="JMO37" s="243"/>
      <c r="JMP37" s="243"/>
      <c r="JMQ37" s="243"/>
      <c r="JMR37" s="243"/>
      <c r="JMS37" s="243"/>
      <c r="JMT37" s="243"/>
      <c r="JMU37" s="243"/>
      <c r="JMV37" s="243"/>
      <c r="JMW37" s="243"/>
      <c r="JMX37" s="243"/>
      <c r="JMY37" s="243"/>
      <c r="JMZ37" s="243"/>
      <c r="JNA37" s="243"/>
      <c r="JNB37" s="243"/>
      <c r="JNC37" s="243"/>
      <c r="JND37" s="243"/>
      <c r="JNE37" s="243"/>
      <c r="JNF37" s="243"/>
      <c r="JNG37" s="243"/>
      <c r="JNH37" s="243"/>
      <c r="JNI37" s="243"/>
      <c r="JNJ37" s="243"/>
      <c r="JNK37" s="243"/>
      <c r="JNL37" s="243"/>
      <c r="JNM37" s="243"/>
      <c r="JNN37" s="243"/>
      <c r="JNO37" s="243"/>
      <c r="JNP37" s="243"/>
      <c r="JNQ37" s="243"/>
      <c r="JNR37" s="243"/>
      <c r="JNS37" s="243"/>
      <c r="JNT37" s="243"/>
      <c r="JNU37" s="243"/>
      <c r="JNV37" s="243"/>
      <c r="JNW37" s="243"/>
      <c r="JNX37" s="243"/>
      <c r="JNY37" s="243"/>
      <c r="JNZ37" s="243"/>
      <c r="JOA37" s="243"/>
      <c r="JOB37" s="243"/>
      <c r="JOC37" s="243"/>
      <c r="JOD37" s="243"/>
      <c r="JOE37" s="243"/>
      <c r="JOF37" s="243"/>
      <c r="JOG37" s="243"/>
      <c r="JOH37" s="243"/>
      <c r="JOI37" s="243"/>
      <c r="JOJ37" s="243"/>
      <c r="JOK37" s="243"/>
      <c r="JOL37" s="243"/>
      <c r="JOM37" s="243"/>
      <c r="JON37" s="243"/>
      <c r="JOO37" s="243"/>
      <c r="JOP37" s="243"/>
      <c r="JOQ37" s="243"/>
      <c r="JOR37" s="243"/>
      <c r="JOS37" s="243"/>
      <c r="JOT37" s="243"/>
      <c r="JOU37" s="243"/>
      <c r="JOV37" s="243"/>
      <c r="JOW37" s="243"/>
      <c r="JOX37" s="243"/>
      <c r="JOY37" s="243"/>
      <c r="JOZ37" s="243"/>
      <c r="JPA37" s="243"/>
      <c r="JPB37" s="243"/>
      <c r="JPC37" s="243"/>
      <c r="JPD37" s="243"/>
      <c r="JPE37" s="243"/>
      <c r="JPF37" s="243"/>
      <c r="JPG37" s="243"/>
      <c r="JPH37" s="243"/>
      <c r="JPI37" s="243"/>
      <c r="JPJ37" s="243"/>
      <c r="JPK37" s="243"/>
      <c r="JPL37" s="243"/>
      <c r="JPM37" s="243"/>
      <c r="JPN37" s="243"/>
      <c r="JPO37" s="243"/>
      <c r="JPP37" s="243"/>
      <c r="JPQ37" s="243"/>
      <c r="JPR37" s="243"/>
      <c r="JPS37" s="243"/>
      <c r="JPT37" s="243"/>
      <c r="JPU37" s="243"/>
      <c r="JPV37" s="243"/>
      <c r="JPW37" s="243"/>
      <c r="JPX37" s="243"/>
      <c r="JPY37" s="243"/>
      <c r="JPZ37" s="243"/>
      <c r="JQA37" s="243"/>
      <c r="JQB37" s="243"/>
      <c r="JQC37" s="243"/>
      <c r="JQD37" s="243"/>
      <c r="JQE37" s="243"/>
      <c r="JQF37" s="243"/>
      <c r="JQG37" s="243"/>
      <c r="JQH37" s="243"/>
      <c r="JQI37" s="243"/>
      <c r="JQJ37" s="243"/>
      <c r="JQK37" s="243"/>
      <c r="JQL37" s="243"/>
      <c r="JQM37" s="243"/>
      <c r="JQN37" s="243"/>
      <c r="JQO37" s="243"/>
      <c r="JQP37" s="243"/>
      <c r="JQQ37" s="243"/>
      <c r="JQR37" s="243"/>
      <c r="JQS37" s="243"/>
      <c r="JQT37" s="243"/>
      <c r="JQU37" s="243"/>
      <c r="JQV37" s="243"/>
      <c r="JQW37" s="243"/>
      <c r="JQX37" s="243"/>
      <c r="JQY37" s="243"/>
      <c r="JQZ37" s="243"/>
      <c r="JRA37" s="243"/>
      <c r="JRB37" s="243"/>
      <c r="JRC37" s="243"/>
      <c r="JRD37" s="243"/>
      <c r="JRE37" s="243"/>
      <c r="JRF37" s="243"/>
      <c r="JRG37" s="243"/>
      <c r="JRH37" s="243"/>
      <c r="JRI37" s="243"/>
      <c r="JRJ37" s="243"/>
      <c r="JRK37" s="243"/>
      <c r="JRL37" s="243"/>
      <c r="JRM37" s="243"/>
      <c r="JRN37" s="243"/>
      <c r="JRO37" s="243"/>
      <c r="JRP37" s="243"/>
      <c r="JRQ37" s="243"/>
      <c r="JRR37" s="243"/>
      <c r="JRS37" s="243"/>
      <c r="JRT37" s="243"/>
      <c r="JRU37" s="243"/>
      <c r="JRV37" s="243"/>
      <c r="JRW37" s="243"/>
      <c r="JRX37" s="243"/>
      <c r="JRY37" s="243"/>
      <c r="JRZ37" s="243"/>
      <c r="JSA37" s="243"/>
      <c r="JSB37" s="243"/>
      <c r="JSC37" s="243"/>
      <c r="JSD37" s="243"/>
      <c r="JSE37" s="243"/>
      <c r="JSF37" s="243"/>
      <c r="JSG37" s="243"/>
      <c r="JSH37" s="243"/>
      <c r="JSI37" s="243"/>
      <c r="JSJ37" s="243"/>
      <c r="JSK37" s="243"/>
      <c r="JSL37" s="243"/>
      <c r="JSM37" s="243"/>
      <c r="JSN37" s="243"/>
      <c r="JSO37" s="243"/>
      <c r="JSP37" s="243"/>
      <c r="JSQ37" s="243"/>
      <c r="JSR37" s="243"/>
      <c r="JSS37" s="243"/>
      <c r="JST37" s="243"/>
      <c r="JSU37" s="243"/>
      <c r="JSV37" s="243"/>
      <c r="JSW37" s="243"/>
      <c r="JSX37" s="243"/>
      <c r="JSY37" s="243"/>
      <c r="JSZ37" s="243"/>
      <c r="JTA37" s="243"/>
      <c r="JTB37" s="243"/>
      <c r="JTC37" s="243"/>
      <c r="JTD37" s="243"/>
      <c r="JTE37" s="243"/>
      <c r="JTF37" s="243"/>
      <c r="JTG37" s="243"/>
      <c r="JTH37" s="243"/>
      <c r="JTI37" s="243"/>
      <c r="JTJ37" s="243"/>
      <c r="JTK37" s="243"/>
      <c r="JTL37" s="243"/>
      <c r="JTM37" s="243"/>
      <c r="JTN37" s="243"/>
      <c r="JTO37" s="243"/>
      <c r="JTP37" s="243"/>
      <c r="JTQ37" s="243"/>
      <c r="JTR37" s="243"/>
      <c r="JTS37" s="243"/>
      <c r="JTT37" s="243"/>
      <c r="JTU37" s="243"/>
      <c r="JTV37" s="243"/>
      <c r="JTW37" s="243"/>
      <c r="JTX37" s="243"/>
      <c r="JTY37" s="243"/>
      <c r="JTZ37" s="243"/>
      <c r="JUA37" s="243"/>
      <c r="JUB37" s="243"/>
      <c r="JUC37" s="243"/>
      <c r="JUD37" s="243"/>
      <c r="JUE37" s="243"/>
      <c r="JUF37" s="243"/>
      <c r="JUG37" s="243"/>
      <c r="JUH37" s="243"/>
      <c r="JUI37" s="243"/>
      <c r="JUJ37" s="243"/>
      <c r="JUK37" s="243"/>
      <c r="JUL37" s="243"/>
      <c r="JUM37" s="243"/>
      <c r="JUN37" s="243"/>
      <c r="JUO37" s="243"/>
      <c r="JUP37" s="243"/>
      <c r="JUQ37" s="243"/>
      <c r="JUR37" s="243"/>
      <c r="JUS37" s="243"/>
      <c r="JUT37" s="243"/>
      <c r="JUU37" s="243"/>
      <c r="JUV37" s="243"/>
      <c r="JUW37" s="243"/>
      <c r="JUX37" s="243"/>
      <c r="JUY37" s="243"/>
      <c r="JUZ37" s="243"/>
      <c r="JVA37" s="243"/>
      <c r="JVB37" s="243"/>
      <c r="JVC37" s="243"/>
      <c r="JVD37" s="243"/>
      <c r="JVE37" s="243"/>
      <c r="JVF37" s="243"/>
      <c r="JVG37" s="243"/>
      <c r="JVH37" s="243"/>
      <c r="JVI37" s="243"/>
      <c r="JVJ37" s="243"/>
      <c r="JVK37" s="243"/>
      <c r="JVL37" s="243"/>
      <c r="JVM37" s="243"/>
      <c r="JVN37" s="243"/>
      <c r="JVO37" s="243"/>
      <c r="JVP37" s="243"/>
      <c r="JVQ37" s="243"/>
      <c r="JVR37" s="243"/>
      <c r="JVS37" s="243"/>
      <c r="JVT37" s="243"/>
      <c r="JVU37" s="243"/>
      <c r="JVV37" s="243"/>
      <c r="JVW37" s="243"/>
      <c r="JVX37" s="243"/>
      <c r="JVY37" s="243"/>
      <c r="JVZ37" s="243"/>
      <c r="JWA37" s="243"/>
      <c r="JWB37" s="243"/>
      <c r="JWC37" s="243"/>
      <c r="JWD37" s="243"/>
      <c r="JWE37" s="243"/>
      <c r="JWF37" s="243"/>
      <c r="JWG37" s="243"/>
      <c r="JWH37" s="243"/>
      <c r="JWI37" s="243"/>
      <c r="JWJ37" s="243"/>
      <c r="JWK37" s="243"/>
      <c r="JWL37" s="243"/>
      <c r="JWM37" s="243"/>
      <c r="JWN37" s="243"/>
      <c r="JWO37" s="243"/>
      <c r="JWP37" s="243"/>
      <c r="JWQ37" s="243"/>
      <c r="JWR37" s="243"/>
      <c r="JWS37" s="243"/>
      <c r="JWT37" s="243"/>
      <c r="JWU37" s="243"/>
      <c r="JWV37" s="243"/>
      <c r="JWW37" s="243"/>
      <c r="JWX37" s="243"/>
      <c r="JWY37" s="243"/>
      <c r="JWZ37" s="243"/>
      <c r="JXA37" s="243"/>
      <c r="JXB37" s="243"/>
      <c r="JXC37" s="243"/>
      <c r="JXD37" s="243"/>
      <c r="JXE37" s="243"/>
      <c r="JXF37" s="243"/>
      <c r="JXG37" s="243"/>
      <c r="JXH37" s="243"/>
      <c r="JXI37" s="243"/>
      <c r="JXJ37" s="243"/>
      <c r="JXK37" s="243"/>
      <c r="JXL37" s="243"/>
      <c r="JXM37" s="243"/>
      <c r="JXN37" s="243"/>
      <c r="JXO37" s="243"/>
      <c r="JXP37" s="243"/>
      <c r="JXQ37" s="243"/>
      <c r="JXR37" s="243"/>
      <c r="JXS37" s="243"/>
      <c r="JXT37" s="243"/>
      <c r="JXU37" s="243"/>
      <c r="JXV37" s="243"/>
      <c r="JXW37" s="243"/>
      <c r="JXX37" s="243"/>
      <c r="JXY37" s="243"/>
      <c r="JXZ37" s="243"/>
      <c r="JYA37" s="243"/>
      <c r="JYB37" s="243"/>
      <c r="JYC37" s="243"/>
      <c r="JYD37" s="243"/>
      <c r="JYE37" s="243"/>
      <c r="JYF37" s="243"/>
      <c r="JYG37" s="243"/>
      <c r="JYH37" s="243"/>
      <c r="JYI37" s="243"/>
      <c r="JYJ37" s="243"/>
      <c r="JYK37" s="243"/>
      <c r="JYL37" s="243"/>
      <c r="JYM37" s="243"/>
      <c r="JYN37" s="243"/>
      <c r="JYO37" s="243"/>
      <c r="JYP37" s="243"/>
      <c r="JYQ37" s="243"/>
      <c r="JYR37" s="243"/>
      <c r="JYS37" s="243"/>
      <c r="JYT37" s="243"/>
      <c r="JYU37" s="243"/>
      <c r="JYV37" s="243"/>
      <c r="JYW37" s="243"/>
      <c r="JYX37" s="243"/>
      <c r="JYY37" s="243"/>
      <c r="JYZ37" s="243"/>
      <c r="JZA37" s="243"/>
      <c r="JZB37" s="243"/>
      <c r="JZC37" s="243"/>
      <c r="JZD37" s="243"/>
      <c r="JZE37" s="243"/>
      <c r="JZF37" s="243"/>
      <c r="JZG37" s="243"/>
      <c r="JZH37" s="243"/>
      <c r="JZI37" s="243"/>
      <c r="JZJ37" s="243"/>
      <c r="JZK37" s="243"/>
      <c r="JZL37" s="243"/>
      <c r="JZM37" s="243"/>
      <c r="JZN37" s="243"/>
      <c r="JZO37" s="243"/>
      <c r="JZP37" s="243"/>
      <c r="JZQ37" s="243"/>
      <c r="JZR37" s="243"/>
      <c r="JZS37" s="243"/>
      <c r="JZT37" s="243"/>
      <c r="JZU37" s="243"/>
      <c r="JZV37" s="243"/>
      <c r="JZW37" s="243"/>
      <c r="JZX37" s="243"/>
      <c r="JZY37" s="243"/>
      <c r="JZZ37" s="243"/>
      <c r="KAA37" s="243"/>
      <c r="KAB37" s="243"/>
      <c r="KAC37" s="243"/>
      <c r="KAD37" s="243"/>
      <c r="KAE37" s="243"/>
      <c r="KAF37" s="243"/>
      <c r="KAG37" s="243"/>
      <c r="KAH37" s="243"/>
      <c r="KAI37" s="243"/>
      <c r="KAJ37" s="243"/>
      <c r="KAK37" s="243"/>
      <c r="KAL37" s="243"/>
      <c r="KAM37" s="243"/>
      <c r="KAN37" s="243"/>
      <c r="KAO37" s="243"/>
      <c r="KAP37" s="243"/>
      <c r="KAQ37" s="243"/>
      <c r="KAR37" s="243"/>
      <c r="KAS37" s="243"/>
      <c r="KAT37" s="243"/>
      <c r="KAU37" s="243"/>
      <c r="KAV37" s="243"/>
      <c r="KAW37" s="243"/>
      <c r="KAX37" s="243"/>
      <c r="KAY37" s="243"/>
      <c r="KAZ37" s="243"/>
      <c r="KBA37" s="243"/>
      <c r="KBB37" s="243"/>
      <c r="KBC37" s="243"/>
      <c r="KBD37" s="243"/>
      <c r="KBE37" s="243"/>
      <c r="KBF37" s="243"/>
      <c r="KBG37" s="243"/>
      <c r="KBH37" s="243"/>
      <c r="KBI37" s="243"/>
      <c r="KBJ37" s="243"/>
      <c r="KBK37" s="243"/>
      <c r="KBL37" s="243"/>
      <c r="KBM37" s="243"/>
      <c r="KBN37" s="243"/>
      <c r="KBO37" s="243"/>
      <c r="KBP37" s="243"/>
      <c r="KBQ37" s="243"/>
      <c r="KBR37" s="243"/>
      <c r="KBS37" s="243"/>
      <c r="KBT37" s="243"/>
      <c r="KBU37" s="243"/>
      <c r="KBV37" s="243"/>
      <c r="KBW37" s="243"/>
      <c r="KBX37" s="243"/>
      <c r="KBY37" s="243"/>
      <c r="KBZ37" s="243"/>
      <c r="KCA37" s="243"/>
      <c r="KCB37" s="243"/>
      <c r="KCC37" s="243"/>
      <c r="KCD37" s="243"/>
      <c r="KCE37" s="243"/>
      <c r="KCF37" s="243"/>
      <c r="KCG37" s="243"/>
      <c r="KCH37" s="243"/>
      <c r="KCI37" s="243"/>
      <c r="KCJ37" s="243"/>
      <c r="KCK37" s="243"/>
      <c r="KCL37" s="243"/>
      <c r="KCM37" s="243"/>
      <c r="KCN37" s="243"/>
      <c r="KCO37" s="243"/>
      <c r="KCP37" s="243"/>
      <c r="KCQ37" s="243"/>
      <c r="KCR37" s="243"/>
      <c r="KCS37" s="243"/>
      <c r="KCT37" s="243"/>
      <c r="KCU37" s="243"/>
      <c r="KCV37" s="243"/>
      <c r="KCW37" s="243"/>
      <c r="KCX37" s="243"/>
      <c r="KCY37" s="243"/>
      <c r="KCZ37" s="243"/>
      <c r="KDA37" s="243"/>
      <c r="KDB37" s="243"/>
      <c r="KDC37" s="243"/>
      <c r="KDD37" s="243"/>
      <c r="KDE37" s="243"/>
      <c r="KDF37" s="243"/>
      <c r="KDG37" s="243"/>
      <c r="KDH37" s="243"/>
      <c r="KDI37" s="243"/>
      <c r="KDJ37" s="243"/>
      <c r="KDK37" s="243"/>
      <c r="KDL37" s="243"/>
      <c r="KDM37" s="243"/>
      <c r="KDN37" s="243"/>
      <c r="KDO37" s="243"/>
      <c r="KDP37" s="243"/>
      <c r="KDQ37" s="243"/>
      <c r="KDR37" s="243"/>
      <c r="KDS37" s="243"/>
      <c r="KDT37" s="243"/>
      <c r="KDU37" s="243"/>
      <c r="KDV37" s="243"/>
      <c r="KDW37" s="243"/>
      <c r="KDX37" s="243"/>
      <c r="KDY37" s="243"/>
      <c r="KDZ37" s="243"/>
      <c r="KEA37" s="243"/>
      <c r="KEB37" s="243"/>
      <c r="KEC37" s="243"/>
      <c r="KED37" s="243"/>
      <c r="KEE37" s="243"/>
      <c r="KEF37" s="243"/>
      <c r="KEG37" s="243"/>
      <c r="KEH37" s="243"/>
      <c r="KEI37" s="243"/>
      <c r="KEJ37" s="243"/>
      <c r="KEK37" s="243"/>
      <c r="KEL37" s="243"/>
      <c r="KEM37" s="243"/>
      <c r="KEN37" s="243"/>
      <c r="KEO37" s="243"/>
      <c r="KEP37" s="243"/>
      <c r="KEQ37" s="243"/>
      <c r="KER37" s="243"/>
      <c r="KES37" s="243"/>
      <c r="KET37" s="243"/>
      <c r="KEU37" s="243"/>
      <c r="KEV37" s="243"/>
      <c r="KEW37" s="243"/>
      <c r="KEX37" s="243"/>
      <c r="KEY37" s="243"/>
      <c r="KEZ37" s="243"/>
      <c r="KFA37" s="243"/>
      <c r="KFB37" s="243"/>
      <c r="KFC37" s="243"/>
      <c r="KFD37" s="243"/>
      <c r="KFE37" s="243"/>
      <c r="KFF37" s="243"/>
      <c r="KFG37" s="243"/>
      <c r="KFH37" s="243"/>
      <c r="KFI37" s="243"/>
      <c r="KFJ37" s="243"/>
      <c r="KFK37" s="243"/>
      <c r="KFL37" s="243"/>
      <c r="KFM37" s="243"/>
      <c r="KFN37" s="243"/>
      <c r="KFO37" s="243"/>
      <c r="KFP37" s="243"/>
      <c r="KFQ37" s="243"/>
      <c r="KFR37" s="243"/>
      <c r="KFS37" s="243"/>
      <c r="KFT37" s="243"/>
      <c r="KFU37" s="243"/>
      <c r="KFV37" s="243"/>
      <c r="KFW37" s="243"/>
      <c r="KFX37" s="243"/>
      <c r="KFY37" s="243"/>
      <c r="KFZ37" s="243"/>
      <c r="KGA37" s="243"/>
      <c r="KGB37" s="243"/>
      <c r="KGC37" s="243"/>
      <c r="KGD37" s="243"/>
      <c r="KGE37" s="243"/>
      <c r="KGF37" s="243"/>
      <c r="KGG37" s="243"/>
      <c r="KGH37" s="243"/>
      <c r="KGI37" s="243"/>
      <c r="KGJ37" s="243"/>
      <c r="KGK37" s="243"/>
      <c r="KGL37" s="243"/>
      <c r="KGM37" s="243"/>
      <c r="KGN37" s="243"/>
      <c r="KGO37" s="243"/>
      <c r="KGP37" s="243"/>
      <c r="KGQ37" s="243"/>
      <c r="KGR37" s="243"/>
      <c r="KGS37" s="243"/>
      <c r="KGT37" s="243"/>
      <c r="KGU37" s="243"/>
      <c r="KGV37" s="243"/>
      <c r="KGW37" s="243"/>
      <c r="KGX37" s="243"/>
      <c r="KGY37" s="243"/>
      <c r="KGZ37" s="243"/>
      <c r="KHA37" s="243"/>
      <c r="KHB37" s="243"/>
      <c r="KHC37" s="243"/>
      <c r="KHD37" s="243"/>
      <c r="KHE37" s="243"/>
      <c r="KHF37" s="243"/>
      <c r="KHG37" s="243"/>
      <c r="KHH37" s="243"/>
      <c r="KHI37" s="243"/>
      <c r="KHJ37" s="243"/>
      <c r="KHK37" s="243"/>
      <c r="KHL37" s="243"/>
      <c r="KHM37" s="243"/>
      <c r="KHN37" s="243"/>
      <c r="KHO37" s="243"/>
      <c r="KHP37" s="243"/>
      <c r="KHQ37" s="243"/>
      <c r="KHR37" s="243"/>
      <c r="KHS37" s="243"/>
      <c r="KHT37" s="243"/>
      <c r="KHU37" s="243"/>
      <c r="KHV37" s="243"/>
      <c r="KHW37" s="243"/>
      <c r="KHX37" s="243"/>
      <c r="KHY37" s="243"/>
      <c r="KHZ37" s="243"/>
      <c r="KIA37" s="243"/>
      <c r="KIB37" s="243"/>
      <c r="KIC37" s="243"/>
      <c r="KID37" s="243"/>
      <c r="KIE37" s="243"/>
      <c r="KIF37" s="243"/>
      <c r="KIG37" s="243"/>
      <c r="KIH37" s="243"/>
      <c r="KII37" s="243"/>
      <c r="KIJ37" s="243"/>
      <c r="KIK37" s="243"/>
      <c r="KIL37" s="243"/>
      <c r="KIM37" s="243"/>
      <c r="KIN37" s="243"/>
      <c r="KIO37" s="243"/>
      <c r="KIP37" s="243"/>
      <c r="KIQ37" s="243"/>
      <c r="KIR37" s="243"/>
      <c r="KIS37" s="243"/>
      <c r="KIT37" s="243"/>
      <c r="KIU37" s="243"/>
      <c r="KIV37" s="243"/>
      <c r="KIW37" s="243"/>
      <c r="KIX37" s="243"/>
      <c r="KIY37" s="243"/>
      <c r="KIZ37" s="243"/>
      <c r="KJA37" s="243"/>
      <c r="KJB37" s="243"/>
      <c r="KJC37" s="243"/>
      <c r="KJD37" s="243"/>
      <c r="KJE37" s="243"/>
      <c r="KJF37" s="243"/>
      <c r="KJG37" s="243"/>
      <c r="KJH37" s="243"/>
      <c r="KJI37" s="243"/>
      <c r="KJJ37" s="243"/>
      <c r="KJK37" s="243"/>
      <c r="KJL37" s="243"/>
      <c r="KJM37" s="243"/>
      <c r="KJN37" s="243"/>
      <c r="KJO37" s="243"/>
      <c r="KJP37" s="243"/>
      <c r="KJQ37" s="243"/>
      <c r="KJR37" s="243"/>
      <c r="KJS37" s="243"/>
      <c r="KJT37" s="243"/>
      <c r="KJU37" s="243"/>
      <c r="KJV37" s="243"/>
      <c r="KJW37" s="243"/>
      <c r="KJX37" s="243"/>
      <c r="KJY37" s="243"/>
      <c r="KJZ37" s="243"/>
      <c r="KKA37" s="243"/>
      <c r="KKB37" s="243"/>
      <c r="KKC37" s="243"/>
      <c r="KKD37" s="243"/>
      <c r="KKE37" s="243"/>
      <c r="KKF37" s="243"/>
      <c r="KKG37" s="243"/>
      <c r="KKH37" s="243"/>
      <c r="KKI37" s="243"/>
      <c r="KKJ37" s="243"/>
      <c r="KKK37" s="243"/>
      <c r="KKL37" s="243"/>
      <c r="KKM37" s="243"/>
      <c r="KKN37" s="243"/>
      <c r="KKO37" s="243"/>
      <c r="KKP37" s="243"/>
      <c r="KKQ37" s="243"/>
      <c r="KKR37" s="243"/>
      <c r="KKS37" s="243"/>
      <c r="KKT37" s="243"/>
      <c r="KKU37" s="243"/>
      <c r="KKV37" s="243"/>
      <c r="KKW37" s="243"/>
      <c r="KKX37" s="243"/>
      <c r="KKY37" s="243"/>
      <c r="KKZ37" s="243"/>
      <c r="KLA37" s="243"/>
      <c r="KLB37" s="243"/>
      <c r="KLC37" s="243"/>
      <c r="KLD37" s="243"/>
      <c r="KLE37" s="243"/>
      <c r="KLF37" s="243"/>
      <c r="KLG37" s="243"/>
      <c r="KLH37" s="243"/>
      <c r="KLI37" s="243"/>
      <c r="KLJ37" s="243"/>
      <c r="KLK37" s="243"/>
      <c r="KLL37" s="243"/>
      <c r="KLM37" s="243"/>
      <c r="KLN37" s="243"/>
      <c r="KLO37" s="243"/>
      <c r="KLP37" s="243"/>
      <c r="KLQ37" s="243"/>
      <c r="KLR37" s="243"/>
      <c r="KLS37" s="243"/>
      <c r="KLT37" s="243"/>
      <c r="KLU37" s="243"/>
      <c r="KLV37" s="243"/>
      <c r="KLW37" s="243"/>
      <c r="KLX37" s="243"/>
      <c r="KLY37" s="243"/>
      <c r="KLZ37" s="243"/>
      <c r="KMA37" s="243"/>
      <c r="KMB37" s="243"/>
      <c r="KMC37" s="243"/>
      <c r="KMD37" s="243"/>
      <c r="KME37" s="243"/>
      <c r="KMF37" s="243"/>
      <c r="KMG37" s="243"/>
      <c r="KMH37" s="243"/>
      <c r="KMI37" s="243"/>
      <c r="KMJ37" s="243"/>
      <c r="KMK37" s="243"/>
      <c r="KML37" s="243"/>
      <c r="KMM37" s="243"/>
      <c r="KMN37" s="243"/>
      <c r="KMO37" s="243"/>
      <c r="KMP37" s="243"/>
      <c r="KMQ37" s="243"/>
      <c r="KMR37" s="243"/>
      <c r="KMS37" s="243"/>
      <c r="KMT37" s="243"/>
      <c r="KMU37" s="243"/>
      <c r="KMV37" s="243"/>
      <c r="KMW37" s="243"/>
      <c r="KMX37" s="243"/>
      <c r="KMY37" s="243"/>
      <c r="KMZ37" s="243"/>
      <c r="KNA37" s="243"/>
      <c r="KNB37" s="243"/>
      <c r="KNC37" s="243"/>
      <c r="KND37" s="243"/>
      <c r="KNE37" s="243"/>
      <c r="KNF37" s="243"/>
      <c r="KNG37" s="243"/>
      <c r="KNH37" s="243"/>
      <c r="KNI37" s="243"/>
      <c r="KNJ37" s="243"/>
      <c r="KNK37" s="243"/>
      <c r="KNL37" s="243"/>
      <c r="KNM37" s="243"/>
      <c r="KNN37" s="243"/>
      <c r="KNO37" s="243"/>
      <c r="KNP37" s="243"/>
      <c r="KNQ37" s="243"/>
      <c r="KNR37" s="243"/>
      <c r="KNS37" s="243"/>
      <c r="KNT37" s="243"/>
      <c r="KNU37" s="243"/>
      <c r="KNV37" s="243"/>
      <c r="KNW37" s="243"/>
      <c r="KNX37" s="243"/>
      <c r="KNY37" s="243"/>
      <c r="KNZ37" s="243"/>
      <c r="KOA37" s="243"/>
      <c r="KOB37" s="243"/>
      <c r="KOC37" s="243"/>
      <c r="KOD37" s="243"/>
      <c r="KOE37" s="243"/>
      <c r="KOF37" s="243"/>
      <c r="KOG37" s="243"/>
      <c r="KOH37" s="243"/>
      <c r="KOI37" s="243"/>
      <c r="KOJ37" s="243"/>
      <c r="KOK37" s="243"/>
      <c r="KOL37" s="243"/>
      <c r="KOM37" s="243"/>
      <c r="KON37" s="243"/>
      <c r="KOO37" s="243"/>
      <c r="KOP37" s="243"/>
      <c r="KOQ37" s="243"/>
      <c r="KOR37" s="243"/>
      <c r="KOS37" s="243"/>
      <c r="KOT37" s="243"/>
      <c r="KOU37" s="243"/>
      <c r="KOV37" s="243"/>
      <c r="KOW37" s="243"/>
      <c r="KOX37" s="243"/>
      <c r="KOY37" s="243"/>
      <c r="KOZ37" s="243"/>
      <c r="KPA37" s="243"/>
      <c r="KPB37" s="243"/>
      <c r="KPC37" s="243"/>
      <c r="KPD37" s="243"/>
      <c r="KPE37" s="243"/>
      <c r="KPF37" s="243"/>
      <c r="KPG37" s="243"/>
      <c r="KPH37" s="243"/>
      <c r="KPI37" s="243"/>
      <c r="KPJ37" s="243"/>
      <c r="KPK37" s="243"/>
      <c r="KPL37" s="243"/>
      <c r="KPM37" s="243"/>
      <c r="KPN37" s="243"/>
      <c r="KPO37" s="243"/>
      <c r="KPP37" s="243"/>
      <c r="KPQ37" s="243"/>
      <c r="KPR37" s="243"/>
      <c r="KPS37" s="243"/>
      <c r="KPT37" s="243"/>
      <c r="KPU37" s="243"/>
      <c r="KPV37" s="243"/>
      <c r="KPW37" s="243"/>
      <c r="KPX37" s="243"/>
      <c r="KPY37" s="243"/>
      <c r="KPZ37" s="243"/>
      <c r="KQA37" s="243"/>
      <c r="KQB37" s="243"/>
      <c r="KQC37" s="243"/>
      <c r="KQD37" s="243"/>
      <c r="KQE37" s="243"/>
      <c r="KQF37" s="243"/>
      <c r="KQG37" s="243"/>
      <c r="KQH37" s="243"/>
      <c r="KQI37" s="243"/>
      <c r="KQJ37" s="243"/>
      <c r="KQK37" s="243"/>
      <c r="KQL37" s="243"/>
      <c r="KQM37" s="243"/>
      <c r="KQN37" s="243"/>
      <c r="KQO37" s="243"/>
      <c r="KQP37" s="243"/>
      <c r="KQQ37" s="243"/>
      <c r="KQR37" s="243"/>
      <c r="KQS37" s="243"/>
      <c r="KQT37" s="243"/>
      <c r="KQU37" s="243"/>
      <c r="KQV37" s="243"/>
      <c r="KQW37" s="243"/>
      <c r="KQX37" s="243"/>
      <c r="KQY37" s="243"/>
      <c r="KQZ37" s="243"/>
      <c r="KRA37" s="243"/>
      <c r="KRB37" s="243"/>
      <c r="KRC37" s="243"/>
      <c r="KRD37" s="243"/>
      <c r="KRE37" s="243"/>
      <c r="KRF37" s="243"/>
      <c r="KRG37" s="243"/>
      <c r="KRH37" s="243"/>
      <c r="KRI37" s="243"/>
      <c r="KRJ37" s="243"/>
      <c r="KRK37" s="243"/>
      <c r="KRL37" s="243"/>
      <c r="KRM37" s="243"/>
      <c r="KRN37" s="243"/>
      <c r="KRO37" s="243"/>
      <c r="KRP37" s="243"/>
      <c r="KRQ37" s="243"/>
      <c r="KRR37" s="243"/>
      <c r="KRS37" s="243"/>
      <c r="KRT37" s="243"/>
      <c r="KRU37" s="243"/>
      <c r="KRV37" s="243"/>
      <c r="KRW37" s="243"/>
      <c r="KRX37" s="243"/>
      <c r="KRY37" s="243"/>
      <c r="KRZ37" s="243"/>
      <c r="KSA37" s="243"/>
      <c r="KSB37" s="243"/>
      <c r="KSC37" s="243"/>
      <c r="KSD37" s="243"/>
      <c r="KSE37" s="243"/>
      <c r="KSF37" s="243"/>
      <c r="KSG37" s="243"/>
      <c r="KSH37" s="243"/>
      <c r="KSI37" s="243"/>
      <c r="KSJ37" s="243"/>
      <c r="KSK37" s="243"/>
      <c r="KSL37" s="243"/>
      <c r="KSM37" s="243"/>
      <c r="KSN37" s="243"/>
      <c r="KSO37" s="243"/>
      <c r="KSP37" s="243"/>
      <c r="KSQ37" s="243"/>
      <c r="KSR37" s="243"/>
      <c r="KSS37" s="243"/>
      <c r="KST37" s="243"/>
      <c r="KSU37" s="243"/>
      <c r="KSV37" s="243"/>
      <c r="KSW37" s="243"/>
      <c r="KSX37" s="243"/>
      <c r="KSY37" s="243"/>
      <c r="KSZ37" s="243"/>
      <c r="KTA37" s="243"/>
      <c r="KTB37" s="243"/>
      <c r="KTC37" s="243"/>
      <c r="KTD37" s="243"/>
      <c r="KTE37" s="243"/>
      <c r="KTF37" s="243"/>
      <c r="KTG37" s="243"/>
      <c r="KTH37" s="243"/>
      <c r="KTI37" s="243"/>
      <c r="KTJ37" s="243"/>
      <c r="KTK37" s="243"/>
      <c r="KTL37" s="243"/>
      <c r="KTM37" s="243"/>
      <c r="KTN37" s="243"/>
      <c r="KTO37" s="243"/>
      <c r="KTP37" s="243"/>
      <c r="KTQ37" s="243"/>
      <c r="KTR37" s="243"/>
      <c r="KTS37" s="243"/>
      <c r="KTT37" s="243"/>
      <c r="KTU37" s="243"/>
      <c r="KTV37" s="243"/>
      <c r="KTW37" s="243"/>
      <c r="KTX37" s="243"/>
      <c r="KTY37" s="243"/>
      <c r="KTZ37" s="243"/>
      <c r="KUA37" s="243"/>
      <c r="KUB37" s="243"/>
      <c r="KUC37" s="243"/>
      <c r="KUD37" s="243"/>
      <c r="KUE37" s="243"/>
      <c r="KUF37" s="243"/>
      <c r="KUG37" s="243"/>
      <c r="KUH37" s="243"/>
      <c r="KUI37" s="243"/>
      <c r="KUJ37" s="243"/>
      <c r="KUK37" s="243"/>
      <c r="KUL37" s="243"/>
      <c r="KUM37" s="243"/>
      <c r="KUN37" s="243"/>
      <c r="KUO37" s="243"/>
      <c r="KUP37" s="243"/>
      <c r="KUQ37" s="243"/>
      <c r="KUR37" s="243"/>
      <c r="KUS37" s="243"/>
      <c r="KUT37" s="243"/>
      <c r="KUU37" s="243"/>
      <c r="KUV37" s="243"/>
      <c r="KUW37" s="243"/>
      <c r="KUX37" s="243"/>
      <c r="KUY37" s="243"/>
      <c r="KUZ37" s="243"/>
      <c r="KVA37" s="243"/>
      <c r="KVB37" s="243"/>
      <c r="KVC37" s="243"/>
      <c r="KVD37" s="243"/>
      <c r="KVE37" s="243"/>
      <c r="KVF37" s="243"/>
      <c r="KVG37" s="243"/>
      <c r="KVH37" s="243"/>
      <c r="KVI37" s="243"/>
      <c r="KVJ37" s="243"/>
      <c r="KVK37" s="243"/>
      <c r="KVL37" s="243"/>
      <c r="KVM37" s="243"/>
      <c r="KVN37" s="243"/>
      <c r="KVO37" s="243"/>
      <c r="KVP37" s="243"/>
      <c r="KVQ37" s="243"/>
      <c r="KVR37" s="243"/>
      <c r="KVS37" s="243"/>
      <c r="KVT37" s="243"/>
      <c r="KVU37" s="243"/>
      <c r="KVV37" s="243"/>
      <c r="KVW37" s="243"/>
      <c r="KVX37" s="243"/>
      <c r="KVY37" s="243"/>
      <c r="KVZ37" s="243"/>
      <c r="KWA37" s="243"/>
      <c r="KWB37" s="243"/>
      <c r="KWC37" s="243"/>
      <c r="KWD37" s="243"/>
      <c r="KWE37" s="243"/>
      <c r="KWF37" s="243"/>
      <c r="KWG37" s="243"/>
      <c r="KWH37" s="243"/>
      <c r="KWI37" s="243"/>
      <c r="KWJ37" s="243"/>
      <c r="KWK37" s="243"/>
      <c r="KWL37" s="243"/>
      <c r="KWM37" s="243"/>
      <c r="KWN37" s="243"/>
      <c r="KWO37" s="243"/>
      <c r="KWP37" s="243"/>
      <c r="KWQ37" s="243"/>
      <c r="KWR37" s="243"/>
      <c r="KWS37" s="243"/>
      <c r="KWT37" s="243"/>
      <c r="KWU37" s="243"/>
      <c r="KWV37" s="243"/>
      <c r="KWW37" s="243"/>
      <c r="KWX37" s="243"/>
      <c r="KWY37" s="243"/>
      <c r="KWZ37" s="243"/>
      <c r="KXA37" s="243"/>
      <c r="KXB37" s="243"/>
      <c r="KXC37" s="243"/>
      <c r="KXD37" s="243"/>
      <c r="KXE37" s="243"/>
      <c r="KXF37" s="243"/>
      <c r="KXG37" s="243"/>
      <c r="KXH37" s="243"/>
      <c r="KXI37" s="243"/>
      <c r="KXJ37" s="243"/>
      <c r="KXK37" s="243"/>
      <c r="KXL37" s="243"/>
      <c r="KXM37" s="243"/>
      <c r="KXN37" s="243"/>
      <c r="KXO37" s="243"/>
      <c r="KXP37" s="243"/>
      <c r="KXQ37" s="243"/>
      <c r="KXR37" s="243"/>
      <c r="KXS37" s="243"/>
      <c r="KXT37" s="243"/>
      <c r="KXU37" s="243"/>
      <c r="KXV37" s="243"/>
      <c r="KXW37" s="243"/>
      <c r="KXX37" s="243"/>
      <c r="KXY37" s="243"/>
      <c r="KXZ37" s="243"/>
      <c r="KYA37" s="243"/>
      <c r="KYB37" s="243"/>
      <c r="KYC37" s="243"/>
      <c r="KYD37" s="243"/>
      <c r="KYE37" s="243"/>
      <c r="KYF37" s="243"/>
      <c r="KYG37" s="243"/>
      <c r="KYH37" s="243"/>
      <c r="KYI37" s="243"/>
      <c r="KYJ37" s="243"/>
      <c r="KYK37" s="243"/>
      <c r="KYL37" s="243"/>
      <c r="KYM37" s="243"/>
      <c r="KYN37" s="243"/>
      <c r="KYO37" s="243"/>
      <c r="KYP37" s="243"/>
      <c r="KYQ37" s="243"/>
      <c r="KYR37" s="243"/>
      <c r="KYS37" s="243"/>
      <c r="KYT37" s="243"/>
      <c r="KYU37" s="243"/>
      <c r="KYV37" s="243"/>
      <c r="KYW37" s="243"/>
      <c r="KYX37" s="243"/>
      <c r="KYY37" s="243"/>
      <c r="KYZ37" s="243"/>
      <c r="KZA37" s="243"/>
      <c r="KZB37" s="243"/>
      <c r="KZC37" s="243"/>
      <c r="KZD37" s="243"/>
      <c r="KZE37" s="243"/>
      <c r="KZF37" s="243"/>
      <c r="KZG37" s="243"/>
      <c r="KZH37" s="243"/>
      <c r="KZI37" s="243"/>
      <c r="KZJ37" s="243"/>
      <c r="KZK37" s="243"/>
      <c r="KZL37" s="243"/>
      <c r="KZM37" s="243"/>
      <c r="KZN37" s="243"/>
      <c r="KZO37" s="243"/>
      <c r="KZP37" s="243"/>
      <c r="KZQ37" s="243"/>
      <c r="KZR37" s="243"/>
      <c r="KZS37" s="243"/>
      <c r="KZT37" s="243"/>
      <c r="KZU37" s="243"/>
      <c r="KZV37" s="243"/>
      <c r="KZW37" s="243"/>
      <c r="KZX37" s="243"/>
      <c r="KZY37" s="243"/>
      <c r="KZZ37" s="243"/>
      <c r="LAA37" s="243"/>
      <c r="LAB37" s="243"/>
      <c r="LAC37" s="243"/>
      <c r="LAD37" s="243"/>
      <c r="LAE37" s="243"/>
      <c r="LAF37" s="243"/>
      <c r="LAG37" s="243"/>
      <c r="LAH37" s="243"/>
      <c r="LAI37" s="243"/>
      <c r="LAJ37" s="243"/>
      <c r="LAK37" s="243"/>
      <c r="LAL37" s="243"/>
      <c r="LAM37" s="243"/>
      <c r="LAN37" s="243"/>
      <c r="LAO37" s="243"/>
      <c r="LAP37" s="243"/>
      <c r="LAQ37" s="243"/>
      <c r="LAR37" s="243"/>
      <c r="LAS37" s="243"/>
      <c r="LAT37" s="243"/>
      <c r="LAU37" s="243"/>
      <c r="LAV37" s="243"/>
      <c r="LAW37" s="243"/>
      <c r="LAX37" s="243"/>
      <c r="LAY37" s="243"/>
      <c r="LAZ37" s="243"/>
      <c r="LBA37" s="243"/>
      <c r="LBB37" s="243"/>
      <c r="LBC37" s="243"/>
      <c r="LBD37" s="243"/>
      <c r="LBE37" s="243"/>
      <c r="LBF37" s="243"/>
      <c r="LBG37" s="243"/>
      <c r="LBH37" s="243"/>
      <c r="LBI37" s="243"/>
      <c r="LBJ37" s="243"/>
      <c r="LBK37" s="243"/>
      <c r="LBL37" s="243"/>
      <c r="LBM37" s="243"/>
      <c r="LBN37" s="243"/>
      <c r="LBO37" s="243"/>
      <c r="LBP37" s="243"/>
      <c r="LBQ37" s="243"/>
      <c r="LBR37" s="243"/>
      <c r="LBS37" s="243"/>
      <c r="LBT37" s="243"/>
      <c r="LBU37" s="243"/>
      <c r="LBV37" s="243"/>
      <c r="LBW37" s="243"/>
      <c r="LBX37" s="243"/>
      <c r="LBY37" s="243"/>
      <c r="LBZ37" s="243"/>
      <c r="LCA37" s="243"/>
      <c r="LCB37" s="243"/>
      <c r="LCC37" s="243"/>
      <c r="LCD37" s="243"/>
      <c r="LCE37" s="243"/>
      <c r="LCF37" s="243"/>
      <c r="LCG37" s="243"/>
      <c r="LCH37" s="243"/>
      <c r="LCI37" s="243"/>
      <c r="LCJ37" s="243"/>
      <c r="LCK37" s="243"/>
      <c r="LCL37" s="243"/>
      <c r="LCM37" s="243"/>
      <c r="LCN37" s="243"/>
      <c r="LCO37" s="243"/>
      <c r="LCP37" s="243"/>
      <c r="LCQ37" s="243"/>
      <c r="LCR37" s="243"/>
      <c r="LCS37" s="243"/>
      <c r="LCT37" s="243"/>
      <c r="LCU37" s="243"/>
      <c r="LCV37" s="243"/>
      <c r="LCW37" s="243"/>
      <c r="LCX37" s="243"/>
      <c r="LCY37" s="243"/>
      <c r="LCZ37" s="243"/>
      <c r="LDA37" s="243"/>
      <c r="LDB37" s="243"/>
      <c r="LDC37" s="243"/>
      <c r="LDD37" s="243"/>
      <c r="LDE37" s="243"/>
      <c r="LDF37" s="243"/>
      <c r="LDG37" s="243"/>
      <c r="LDH37" s="243"/>
      <c r="LDI37" s="243"/>
      <c r="LDJ37" s="243"/>
      <c r="LDK37" s="243"/>
      <c r="LDL37" s="243"/>
      <c r="LDM37" s="243"/>
      <c r="LDN37" s="243"/>
      <c r="LDO37" s="243"/>
      <c r="LDP37" s="243"/>
      <c r="LDQ37" s="243"/>
      <c r="LDR37" s="243"/>
      <c r="LDS37" s="243"/>
      <c r="LDT37" s="243"/>
      <c r="LDU37" s="243"/>
      <c r="LDV37" s="243"/>
      <c r="LDW37" s="243"/>
      <c r="LDX37" s="243"/>
      <c r="LDY37" s="243"/>
      <c r="LDZ37" s="243"/>
      <c r="LEA37" s="243"/>
      <c r="LEB37" s="243"/>
      <c r="LEC37" s="243"/>
      <c r="LED37" s="243"/>
      <c r="LEE37" s="243"/>
      <c r="LEF37" s="243"/>
      <c r="LEG37" s="243"/>
      <c r="LEH37" s="243"/>
      <c r="LEI37" s="243"/>
      <c r="LEJ37" s="243"/>
      <c r="LEK37" s="243"/>
      <c r="LEL37" s="243"/>
      <c r="LEM37" s="243"/>
      <c r="LEN37" s="243"/>
      <c r="LEO37" s="243"/>
      <c r="LEP37" s="243"/>
      <c r="LEQ37" s="243"/>
      <c r="LER37" s="243"/>
      <c r="LES37" s="243"/>
      <c r="LET37" s="243"/>
      <c r="LEU37" s="243"/>
      <c r="LEV37" s="243"/>
      <c r="LEW37" s="243"/>
      <c r="LEX37" s="243"/>
      <c r="LEY37" s="243"/>
      <c r="LEZ37" s="243"/>
      <c r="LFA37" s="243"/>
      <c r="LFB37" s="243"/>
      <c r="LFC37" s="243"/>
      <c r="LFD37" s="243"/>
      <c r="LFE37" s="243"/>
      <c r="LFF37" s="243"/>
      <c r="LFG37" s="243"/>
      <c r="LFH37" s="243"/>
      <c r="LFI37" s="243"/>
      <c r="LFJ37" s="243"/>
      <c r="LFK37" s="243"/>
      <c r="LFL37" s="243"/>
      <c r="LFM37" s="243"/>
      <c r="LFN37" s="243"/>
      <c r="LFO37" s="243"/>
      <c r="LFP37" s="243"/>
      <c r="LFQ37" s="243"/>
      <c r="LFR37" s="243"/>
      <c r="LFS37" s="243"/>
      <c r="LFT37" s="243"/>
      <c r="LFU37" s="243"/>
      <c r="LFV37" s="243"/>
      <c r="LFW37" s="243"/>
      <c r="LFX37" s="243"/>
      <c r="LFY37" s="243"/>
      <c r="LFZ37" s="243"/>
      <c r="LGA37" s="243"/>
      <c r="LGB37" s="243"/>
      <c r="LGC37" s="243"/>
      <c r="LGD37" s="243"/>
      <c r="LGE37" s="243"/>
      <c r="LGF37" s="243"/>
      <c r="LGG37" s="243"/>
      <c r="LGH37" s="243"/>
      <c r="LGI37" s="243"/>
      <c r="LGJ37" s="243"/>
      <c r="LGK37" s="243"/>
      <c r="LGL37" s="243"/>
      <c r="LGM37" s="243"/>
      <c r="LGN37" s="243"/>
      <c r="LGO37" s="243"/>
      <c r="LGP37" s="243"/>
      <c r="LGQ37" s="243"/>
      <c r="LGR37" s="243"/>
      <c r="LGS37" s="243"/>
      <c r="LGT37" s="243"/>
      <c r="LGU37" s="243"/>
      <c r="LGV37" s="243"/>
      <c r="LGW37" s="243"/>
      <c r="LGX37" s="243"/>
      <c r="LGY37" s="243"/>
      <c r="LGZ37" s="243"/>
      <c r="LHA37" s="243"/>
      <c r="LHB37" s="243"/>
      <c r="LHC37" s="243"/>
      <c r="LHD37" s="243"/>
      <c r="LHE37" s="243"/>
      <c r="LHF37" s="243"/>
      <c r="LHG37" s="243"/>
      <c r="LHH37" s="243"/>
      <c r="LHI37" s="243"/>
      <c r="LHJ37" s="243"/>
      <c r="LHK37" s="243"/>
      <c r="LHL37" s="243"/>
      <c r="LHM37" s="243"/>
      <c r="LHN37" s="243"/>
      <c r="LHO37" s="243"/>
      <c r="LHP37" s="243"/>
      <c r="LHQ37" s="243"/>
      <c r="LHR37" s="243"/>
      <c r="LHS37" s="243"/>
      <c r="LHT37" s="243"/>
      <c r="LHU37" s="243"/>
      <c r="LHV37" s="243"/>
      <c r="LHW37" s="243"/>
      <c r="LHX37" s="243"/>
      <c r="LHY37" s="243"/>
      <c r="LHZ37" s="243"/>
      <c r="LIA37" s="243"/>
      <c r="LIB37" s="243"/>
      <c r="LIC37" s="243"/>
      <c r="LID37" s="243"/>
      <c r="LIE37" s="243"/>
      <c r="LIF37" s="243"/>
      <c r="LIG37" s="243"/>
      <c r="LIH37" s="243"/>
      <c r="LII37" s="243"/>
      <c r="LIJ37" s="243"/>
      <c r="LIK37" s="243"/>
      <c r="LIL37" s="243"/>
      <c r="LIM37" s="243"/>
      <c r="LIN37" s="243"/>
      <c r="LIO37" s="243"/>
      <c r="LIP37" s="243"/>
      <c r="LIQ37" s="243"/>
      <c r="LIR37" s="243"/>
      <c r="LIS37" s="243"/>
      <c r="LIT37" s="243"/>
      <c r="LIU37" s="243"/>
      <c r="LIV37" s="243"/>
      <c r="LIW37" s="243"/>
      <c r="LIX37" s="243"/>
      <c r="LIY37" s="243"/>
      <c r="LIZ37" s="243"/>
      <c r="LJA37" s="243"/>
      <c r="LJB37" s="243"/>
      <c r="LJC37" s="243"/>
      <c r="LJD37" s="243"/>
      <c r="LJE37" s="243"/>
      <c r="LJF37" s="243"/>
      <c r="LJG37" s="243"/>
      <c r="LJH37" s="243"/>
      <c r="LJI37" s="243"/>
      <c r="LJJ37" s="243"/>
      <c r="LJK37" s="243"/>
      <c r="LJL37" s="243"/>
      <c r="LJM37" s="243"/>
      <c r="LJN37" s="243"/>
      <c r="LJO37" s="243"/>
      <c r="LJP37" s="243"/>
      <c r="LJQ37" s="243"/>
      <c r="LJR37" s="243"/>
      <c r="LJS37" s="243"/>
      <c r="LJT37" s="243"/>
      <c r="LJU37" s="243"/>
      <c r="LJV37" s="243"/>
      <c r="LJW37" s="243"/>
      <c r="LJX37" s="243"/>
      <c r="LJY37" s="243"/>
      <c r="LJZ37" s="243"/>
      <c r="LKA37" s="243"/>
      <c r="LKB37" s="243"/>
      <c r="LKC37" s="243"/>
      <c r="LKD37" s="243"/>
      <c r="LKE37" s="243"/>
      <c r="LKF37" s="243"/>
      <c r="LKG37" s="243"/>
      <c r="LKH37" s="243"/>
      <c r="LKI37" s="243"/>
      <c r="LKJ37" s="243"/>
      <c r="LKK37" s="243"/>
      <c r="LKL37" s="243"/>
      <c r="LKM37" s="243"/>
      <c r="LKN37" s="243"/>
      <c r="LKO37" s="243"/>
      <c r="LKP37" s="243"/>
      <c r="LKQ37" s="243"/>
      <c r="LKR37" s="243"/>
      <c r="LKS37" s="243"/>
      <c r="LKT37" s="243"/>
      <c r="LKU37" s="243"/>
      <c r="LKV37" s="243"/>
      <c r="LKW37" s="243"/>
      <c r="LKX37" s="243"/>
      <c r="LKY37" s="243"/>
      <c r="LKZ37" s="243"/>
      <c r="LLA37" s="243"/>
      <c r="LLB37" s="243"/>
      <c r="LLC37" s="243"/>
      <c r="LLD37" s="243"/>
      <c r="LLE37" s="243"/>
      <c r="LLF37" s="243"/>
      <c r="LLG37" s="243"/>
      <c r="LLH37" s="243"/>
      <c r="LLI37" s="243"/>
      <c r="LLJ37" s="243"/>
      <c r="LLK37" s="243"/>
      <c r="LLL37" s="243"/>
      <c r="LLM37" s="243"/>
      <c r="LLN37" s="243"/>
      <c r="LLO37" s="243"/>
      <c r="LLP37" s="243"/>
      <c r="LLQ37" s="243"/>
      <c r="LLR37" s="243"/>
      <c r="LLS37" s="243"/>
      <c r="LLT37" s="243"/>
      <c r="LLU37" s="243"/>
      <c r="LLV37" s="243"/>
      <c r="LLW37" s="243"/>
      <c r="LLX37" s="243"/>
      <c r="LLY37" s="243"/>
      <c r="LLZ37" s="243"/>
      <c r="LMA37" s="243"/>
      <c r="LMB37" s="243"/>
      <c r="LMC37" s="243"/>
      <c r="LMD37" s="243"/>
      <c r="LME37" s="243"/>
      <c r="LMF37" s="243"/>
      <c r="LMG37" s="243"/>
      <c r="LMH37" s="243"/>
      <c r="LMI37" s="243"/>
      <c r="LMJ37" s="243"/>
      <c r="LMK37" s="243"/>
      <c r="LML37" s="243"/>
      <c r="LMM37" s="243"/>
      <c r="LMN37" s="243"/>
      <c r="LMO37" s="243"/>
      <c r="LMP37" s="243"/>
      <c r="LMQ37" s="243"/>
      <c r="LMR37" s="243"/>
      <c r="LMS37" s="243"/>
      <c r="LMT37" s="243"/>
      <c r="LMU37" s="243"/>
      <c r="LMV37" s="243"/>
      <c r="LMW37" s="243"/>
      <c r="LMX37" s="243"/>
      <c r="LMY37" s="243"/>
      <c r="LMZ37" s="243"/>
      <c r="LNA37" s="243"/>
      <c r="LNB37" s="243"/>
      <c r="LNC37" s="243"/>
      <c r="LND37" s="243"/>
      <c r="LNE37" s="243"/>
      <c r="LNF37" s="243"/>
      <c r="LNG37" s="243"/>
      <c r="LNH37" s="243"/>
      <c r="LNI37" s="243"/>
      <c r="LNJ37" s="243"/>
      <c r="LNK37" s="243"/>
      <c r="LNL37" s="243"/>
      <c r="LNM37" s="243"/>
      <c r="LNN37" s="243"/>
      <c r="LNO37" s="243"/>
      <c r="LNP37" s="243"/>
      <c r="LNQ37" s="243"/>
      <c r="LNR37" s="243"/>
      <c r="LNS37" s="243"/>
      <c r="LNT37" s="243"/>
      <c r="LNU37" s="243"/>
      <c r="LNV37" s="243"/>
      <c r="LNW37" s="243"/>
      <c r="LNX37" s="243"/>
      <c r="LNY37" s="243"/>
      <c r="LNZ37" s="243"/>
      <c r="LOA37" s="243"/>
      <c r="LOB37" s="243"/>
      <c r="LOC37" s="243"/>
      <c r="LOD37" s="243"/>
      <c r="LOE37" s="243"/>
      <c r="LOF37" s="243"/>
      <c r="LOG37" s="243"/>
      <c r="LOH37" s="243"/>
      <c r="LOI37" s="243"/>
      <c r="LOJ37" s="243"/>
      <c r="LOK37" s="243"/>
      <c r="LOL37" s="243"/>
      <c r="LOM37" s="243"/>
      <c r="LON37" s="243"/>
      <c r="LOO37" s="243"/>
      <c r="LOP37" s="243"/>
      <c r="LOQ37" s="243"/>
      <c r="LOR37" s="243"/>
      <c r="LOS37" s="243"/>
      <c r="LOT37" s="243"/>
      <c r="LOU37" s="243"/>
      <c r="LOV37" s="243"/>
      <c r="LOW37" s="243"/>
      <c r="LOX37" s="243"/>
      <c r="LOY37" s="243"/>
      <c r="LOZ37" s="243"/>
      <c r="LPA37" s="243"/>
      <c r="LPB37" s="243"/>
      <c r="LPC37" s="243"/>
      <c r="LPD37" s="243"/>
      <c r="LPE37" s="243"/>
      <c r="LPF37" s="243"/>
      <c r="LPG37" s="243"/>
      <c r="LPH37" s="243"/>
      <c r="LPI37" s="243"/>
      <c r="LPJ37" s="243"/>
      <c r="LPK37" s="243"/>
      <c r="LPL37" s="243"/>
      <c r="LPM37" s="243"/>
      <c r="LPN37" s="243"/>
      <c r="LPO37" s="243"/>
      <c r="LPP37" s="243"/>
      <c r="LPQ37" s="243"/>
      <c r="LPR37" s="243"/>
      <c r="LPS37" s="243"/>
      <c r="LPT37" s="243"/>
      <c r="LPU37" s="243"/>
      <c r="LPV37" s="243"/>
      <c r="LPW37" s="243"/>
      <c r="LPX37" s="243"/>
      <c r="LPY37" s="243"/>
      <c r="LPZ37" s="243"/>
      <c r="LQA37" s="243"/>
      <c r="LQB37" s="243"/>
      <c r="LQC37" s="243"/>
      <c r="LQD37" s="243"/>
      <c r="LQE37" s="243"/>
      <c r="LQF37" s="243"/>
      <c r="LQG37" s="243"/>
      <c r="LQH37" s="243"/>
      <c r="LQI37" s="243"/>
      <c r="LQJ37" s="243"/>
      <c r="LQK37" s="243"/>
      <c r="LQL37" s="243"/>
      <c r="LQM37" s="243"/>
      <c r="LQN37" s="243"/>
      <c r="LQO37" s="243"/>
      <c r="LQP37" s="243"/>
      <c r="LQQ37" s="243"/>
      <c r="LQR37" s="243"/>
      <c r="LQS37" s="243"/>
      <c r="LQT37" s="243"/>
      <c r="LQU37" s="243"/>
      <c r="LQV37" s="243"/>
      <c r="LQW37" s="243"/>
      <c r="LQX37" s="243"/>
      <c r="LQY37" s="243"/>
      <c r="LQZ37" s="243"/>
      <c r="LRA37" s="243"/>
      <c r="LRB37" s="243"/>
      <c r="LRC37" s="243"/>
      <c r="LRD37" s="243"/>
      <c r="LRE37" s="243"/>
      <c r="LRF37" s="243"/>
      <c r="LRG37" s="243"/>
      <c r="LRH37" s="243"/>
      <c r="LRI37" s="243"/>
      <c r="LRJ37" s="243"/>
      <c r="LRK37" s="243"/>
      <c r="LRL37" s="243"/>
      <c r="LRM37" s="243"/>
      <c r="LRN37" s="243"/>
      <c r="LRO37" s="243"/>
      <c r="LRP37" s="243"/>
      <c r="LRQ37" s="243"/>
      <c r="LRR37" s="243"/>
      <c r="LRS37" s="243"/>
      <c r="LRT37" s="243"/>
      <c r="LRU37" s="243"/>
      <c r="LRV37" s="243"/>
      <c r="LRW37" s="243"/>
      <c r="LRX37" s="243"/>
      <c r="LRY37" s="243"/>
      <c r="LRZ37" s="243"/>
      <c r="LSA37" s="243"/>
      <c r="LSB37" s="243"/>
      <c r="LSC37" s="243"/>
      <c r="LSD37" s="243"/>
      <c r="LSE37" s="243"/>
      <c r="LSF37" s="243"/>
      <c r="LSG37" s="243"/>
      <c r="LSH37" s="243"/>
      <c r="LSI37" s="243"/>
      <c r="LSJ37" s="243"/>
      <c r="LSK37" s="243"/>
      <c r="LSL37" s="243"/>
      <c r="LSM37" s="243"/>
      <c r="LSN37" s="243"/>
      <c r="LSO37" s="243"/>
      <c r="LSP37" s="243"/>
      <c r="LSQ37" s="243"/>
      <c r="LSR37" s="243"/>
      <c r="LSS37" s="243"/>
      <c r="LST37" s="243"/>
      <c r="LSU37" s="243"/>
      <c r="LSV37" s="243"/>
      <c r="LSW37" s="243"/>
      <c r="LSX37" s="243"/>
      <c r="LSY37" s="243"/>
      <c r="LSZ37" s="243"/>
      <c r="LTA37" s="243"/>
      <c r="LTB37" s="243"/>
      <c r="LTC37" s="243"/>
      <c r="LTD37" s="243"/>
      <c r="LTE37" s="243"/>
      <c r="LTF37" s="243"/>
      <c r="LTG37" s="243"/>
      <c r="LTH37" s="243"/>
      <c r="LTI37" s="243"/>
      <c r="LTJ37" s="243"/>
      <c r="LTK37" s="243"/>
      <c r="LTL37" s="243"/>
      <c r="LTM37" s="243"/>
      <c r="LTN37" s="243"/>
      <c r="LTO37" s="243"/>
      <c r="LTP37" s="243"/>
      <c r="LTQ37" s="243"/>
      <c r="LTR37" s="243"/>
      <c r="LTS37" s="243"/>
      <c r="LTT37" s="243"/>
      <c r="LTU37" s="243"/>
      <c r="LTV37" s="243"/>
      <c r="LTW37" s="243"/>
      <c r="LTX37" s="243"/>
      <c r="LTY37" s="243"/>
      <c r="LTZ37" s="243"/>
      <c r="LUA37" s="243"/>
      <c r="LUB37" s="243"/>
      <c r="LUC37" s="243"/>
      <c r="LUD37" s="243"/>
      <c r="LUE37" s="243"/>
      <c r="LUF37" s="243"/>
      <c r="LUG37" s="243"/>
      <c r="LUH37" s="243"/>
      <c r="LUI37" s="243"/>
      <c r="LUJ37" s="243"/>
      <c r="LUK37" s="243"/>
      <c r="LUL37" s="243"/>
      <c r="LUM37" s="243"/>
      <c r="LUN37" s="243"/>
      <c r="LUO37" s="243"/>
      <c r="LUP37" s="243"/>
      <c r="LUQ37" s="243"/>
      <c r="LUR37" s="243"/>
      <c r="LUS37" s="243"/>
      <c r="LUT37" s="243"/>
      <c r="LUU37" s="243"/>
      <c r="LUV37" s="243"/>
      <c r="LUW37" s="243"/>
      <c r="LUX37" s="243"/>
      <c r="LUY37" s="243"/>
      <c r="LUZ37" s="243"/>
      <c r="LVA37" s="243"/>
      <c r="LVB37" s="243"/>
      <c r="LVC37" s="243"/>
      <c r="LVD37" s="243"/>
      <c r="LVE37" s="243"/>
      <c r="LVF37" s="243"/>
      <c r="LVG37" s="243"/>
      <c r="LVH37" s="243"/>
      <c r="LVI37" s="243"/>
      <c r="LVJ37" s="243"/>
      <c r="LVK37" s="243"/>
      <c r="LVL37" s="243"/>
      <c r="LVM37" s="243"/>
      <c r="LVN37" s="243"/>
      <c r="LVO37" s="243"/>
      <c r="LVP37" s="243"/>
      <c r="LVQ37" s="243"/>
      <c r="LVR37" s="243"/>
      <c r="LVS37" s="243"/>
      <c r="LVT37" s="243"/>
      <c r="LVU37" s="243"/>
      <c r="LVV37" s="243"/>
      <c r="LVW37" s="243"/>
      <c r="LVX37" s="243"/>
      <c r="LVY37" s="243"/>
      <c r="LVZ37" s="243"/>
      <c r="LWA37" s="243"/>
      <c r="LWB37" s="243"/>
      <c r="LWC37" s="243"/>
      <c r="LWD37" s="243"/>
      <c r="LWE37" s="243"/>
      <c r="LWF37" s="243"/>
      <c r="LWG37" s="243"/>
      <c r="LWH37" s="243"/>
      <c r="LWI37" s="243"/>
      <c r="LWJ37" s="243"/>
      <c r="LWK37" s="243"/>
      <c r="LWL37" s="243"/>
      <c r="LWM37" s="243"/>
      <c r="LWN37" s="243"/>
      <c r="LWO37" s="243"/>
      <c r="LWP37" s="243"/>
      <c r="LWQ37" s="243"/>
      <c r="LWR37" s="243"/>
      <c r="LWS37" s="243"/>
      <c r="LWT37" s="243"/>
      <c r="LWU37" s="243"/>
      <c r="LWV37" s="243"/>
      <c r="LWW37" s="243"/>
      <c r="LWX37" s="243"/>
      <c r="LWY37" s="243"/>
      <c r="LWZ37" s="243"/>
      <c r="LXA37" s="243"/>
      <c r="LXB37" s="243"/>
      <c r="LXC37" s="243"/>
      <c r="LXD37" s="243"/>
      <c r="LXE37" s="243"/>
      <c r="LXF37" s="243"/>
      <c r="LXG37" s="243"/>
      <c r="LXH37" s="243"/>
      <c r="LXI37" s="243"/>
      <c r="LXJ37" s="243"/>
      <c r="LXK37" s="243"/>
      <c r="LXL37" s="243"/>
      <c r="LXM37" s="243"/>
      <c r="LXN37" s="243"/>
      <c r="LXO37" s="243"/>
      <c r="LXP37" s="243"/>
      <c r="LXQ37" s="243"/>
      <c r="LXR37" s="243"/>
      <c r="LXS37" s="243"/>
      <c r="LXT37" s="243"/>
      <c r="LXU37" s="243"/>
      <c r="LXV37" s="243"/>
      <c r="LXW37" s="243"/>
      <c r="LXX37" s="243"/>
      <c r="LXY37" s="243"/>
      <c r="LXZ37" s="243"/>
      <c r="LYA37" s="243"/>
      <c r="LYB37" s="243"/>
      <c r="LYC37" s="243"/>
      <c r="LYD37" s="243"/>
      <c r="LYE37" s="243"/>
      <c r="LYF37" s="243"/>
      <c r="LYG37" s="243"/>
      <c r="LYH37" s="243"/>
      <c r="LYI37" s="243"/>
      <c r="LYJ37" s="243"/>
      <c r="LYK37" s="243"/>
      <c r="LYL37" s="243"/>
      <c r="LYM37" s="243"/>
      <c r="LYN37" s="243"/>
      <c r="LYO37" s="243"/>
      <c r="LYP37" s="243"/>
      <c r="LYQ37" s="243"/>
      <c r="LYR37" s="243"/>
      <c r="LYS37" s="243"/>
      <c r="LYT37" s="243"/>
      <c r="LYU37" s="243"/>
      <c r="LYV37" s="243"/>
      <c r="LYW37" s="243"/>
      <c r="LYX37" s="243"/>
      <c r="LYY37" s="243"/>
      <c r="LYZ37" s="243"/>
      <c r="LZA37" s="243"/>
      <c r="LZB37" s="243"/>
      <c r="LZC37" s="243"/>
      <c r="LZD37" s="243"/>
      <c r="LZE37" s="243"/>
      <c r="LZF37" s="243"/>
      <c r="LZG37" s="243"/>
      <c r="LZH37" s="243"/>
      <c r="LZI37" s="243"/>
      <c r="LZJ37" s="243"/>
      <c r="LZK37" s="243"/>
      <c r="LZL37" s="243"/>
      <c r="LZM37" s="243"/>
      <c r="LZN37" s="243"/>
      <c r="LZO37" s="243"/>
      <c r="LZP37" s="243"/>
      <c r="LZQ37" s="243"/>
      <c r="LZR37" s="243"/>
      <c r="LZS37" s="243"/>
      <c r="LZT37" s="243"/>
      <c r="LZU37" s="243"/>
      <c r="LZV37" s="243"/>
      <c r="LZW37" s="243"/>
      <c r="LZX37" s="243"/>
      <c r="LZY37" s="243"/>
      <c r="LZZ37" s="243"/>
      <c r="MAA37" s="243"/>
      <c r="MAB37" s="243"/>
      <c r="MAC37" s="243"/>
      <c r="MAD37" s="243"/>
      <c r="MAE37" s="243"/>
      <c r="MAF37" s="243"/>
      <c r="MAG37" s="243"/>
      <c r="MAH37" s="243"/>
      <c r="MAI37" s="243"/>
      <c r="MAJ37" s="243"/>
      <c r="MAK37" s="243"/>
      <c r="MAL37" s="243"/>
      <c r="MAM37" s="243"/>
      <c r="MAN37" s="243"/>
      <c r="MAO37" s="243"/>
      <c r="MAP37" s="243"/>
      <c r="MAQ37" s="243"/>
      <c r="MAR37" s="243"/>
      <c r="MAS37" s="243"/>
      <c r="MAT37" s="243"/>
      <c r="MAU37" s="243"/>
      <c r="MAV37" s="243"/>
      <c r="MAW37" s="243"/>
      <c r="MAX37" s="243"/>
      <c r="MAY37" s="243"/>
      <c r="MAZ37" s="243"/>
      <c r="MBA37" s="243"/>
      <c r="MBB37" s="243"/>
      <c r="MBC37" s="243"/>
      <c r="MBD37" s="243"/>
      <c r="MBE37" s="243"/>
      <c r="MBF37" s="243"/>
      <c r="MBG37" s="243"/>
      <c r="MBH37" s="243"/>
      <c r="MBI37" s="243"/>
      <c r="MBJ37" s="243"/>
      <c r="MBK37" s="243"/>
      <c r="MBL37" s="243"/>
      <c r="MBM37" s="243"/>
      <c r="MBN37" s="243"/>
      <c r="MBO37" s="243"/>
      <c r="MBP37" s="243"/>
      <c r="MBQ37" s="243"/>
      <c r="MBR37" s="243"/>
      <c r="MBS37" s="243"/>
      <c r="MBT37" s="243"/>
      <c r="MBU37" s="243"/>
      <c r="MBV37" s="243"/>
      <c r="MBW37" s="243"/>
      <c r="MBX37" s="243"/>
      <c r="MBY37" s="243"/>
      <c r="MBZ37" s="243"/>
      <c r="MCA37" s="243"/>
      <c r="MCB37" s="243"/>
      <c r="MCC37" s="243"/>
      <c r="MCD37" s="243"/>
      <c r="MCE37" s="243"/>
      <c r="MCF37" s="243"/>
      <c r="MCG37" s="243"/>
      <c r="MCH37" s="243"/>
      <c r="MCI37" s="243"/>
      <c r="MCJ37" s="243"/>
      <c r="MCK37" s="243"/>
      <c r="MCL37" s="243"/>
      <c r="MCM37" s="243"/>
      <c r="MCN37" s="243"/>
      <c r="MCO37" s="243"/>
      <c r="MCP37" s="243"/>
      <c r="MCQ37" s="243"/>
      <c r="MCR37" s="243"/>
      <c r="MCS37" s="243"/>
      <c r="MCT37" s="243"/>
      <c r="MCU37" s="243"/>
      <c r="MCV37" s="243"/>
      <c r="MCW37" s="243"/>
      <c r="MCX37" s="243"/>
      <c r="MCY37" s="243"/>
      <c r="MCZ37" s="243"/>
      <c r="MDA37" s="243"/>
      <c r="MDB37" s="243"/>
      <c r="MDC37" s="243"/>
      <c r="MDD37" s="243"/>
      <c r="MDE37" s="243"/>
      <c r="MDF37" s="243"/>
      <c r="MDG37" s="243"/>
      <c r="MDH37" s="243"/>
      <c r="MDI37" s="243"/>
      <c r="MDJ37" s="243"/>
      <c r="MDK37" s="243"/>
      <c r="MDL37" s="243"/>
      <c r="MDM37" s="243"/>
      <c r="MDN37" s="243"/>
      <c r="MDO37" s="243"/>
      <c r="MDP37" s="243"/>
      <c r="MDQ37" s="243"/>
      <c r="MDR37" s="243"/>
      <c r="MDS37" s="243"/>
      <c r="MDT37" s="243"/>
      <c r="MDU37" s="243"/>
      <c r="MDV37" s="243"/>
      <c r="MDW37" s="243"/>
      <c r="MDX37" s="243"/>
      <c r="MDY37" s="243"/>
      <c r="MDZ37" s="243"/>
      <c r="MEA37" s="243"/>
      <c r="MEB37" s="243"/>
      <c r="MEC37" s="243"/>
      <c r="MED37" s="243"/>
      <c r="MEE37" s="243"/>
      <c r="MEF37" s="243"/>
      <c r="MEG37" s="243"/>
      <c r="MEH37" s="243"/>
      <c r="MEI37" s="243"/>
      <c r="MEJ37" s="243"/>
      <c r="MEK37" s="243"/>
      <c r="MEL37" s="243"/>
      <c r="MEM37" s="243"/>
      <c r="MEN37" s="243"/>
      <c r="MEO37" s="243"/>
      <c r="MEP37" s="243"/>
      <c r="MEQ37" s="243"/>
      <c r="MER37" s="243"/>
      <c r="MES37" s="243"/>
      <c r="MET37" s="243"/>
      <c r="MEU37" s="243"/>
      <c r="MEV37" s="243"/>
      <c r="MEW37" s="243"/>
      <c r="MEX37" s="243"/>
      <c r="MEY37" s="243"/>
      <c r="MEZ37" s="243"/>
      <c r="MFA37" s="243"/>
      <c r="MFB37" s="243"/>
      <c r="MFC37" s="243"/>
      <c r="MFD37" s="243"/>
      <c r="MFE37" s="243"/>
      <c r="MFF37" s="243"/>
      <c r="MFG37" s="243"/>
      <c r="MFH37" s="243"/>
      <c r="MFI37" s="243"/>
      <c r="MFJ37" s="243"/>
      <c r="MFK37" s="243"/>
      <c r="MFL37" s="243"/>
      <c r="MFM37" s="243"/>
      <c r="MFN37" s="243"/>
      <c r="MFO37" s="243"/>
      <c r="MFP37" s="243"/>
      <c r="MFQ37" s="243"/>
      <c r="MFR37" s="243"/>
      <c r="MFS37" s="243"/>
      <c r="MFT37" s="243"/>
      <c r="MFU37" s="243"/>
      <c r="MFV37" s="243"/>
      <c r="MFW37" s="243"/>
      <c r="MFX37" s="243"/>
      <c r="MFY37" s="243"/>
      <c r="MFZ37" s="243"/>
      <c r="MGA37" s="243"/>
      <c r="MGB37" s="243"/>
      <c r="MGC37" s="243"/>
      <c r="MGD37" s="243"/>
      <c r="MGE37" s="243"/>
      <c r="MGF37" s="243"/>
      <c r="MGG37" s="243"/>
      <c r="MGH37" s="243"/>
      <c r="MGI37" s="243"/>
      <c r="MGJ37" s="243"/>
      <c r="MGK37" s="243"/>
      <c r="MGL37" s="243"/>
      <c r="MGM37" s="243"/>
      <c r="MGN37" s="243"/>
      <c r="MGO37" s="243"/>
      <c r="MGP37" s="243"/>
      <c r="MGQ37" s="243"/>
      <c r="MGR37" s="243"/>
      <c r="MGS37" s="243"/>
      <c r="MGT37" s="243"/>
      <c r="MGU37" s="243"/>
      <c r="MGV37" s="243"/>
      <c r="MGW37" s="243"/>
      <c r="MGX37" s="243"/>
      <c r="MGY37" s="243"/>
      <c r="MGZ37" s="243"/>
      <c r="MHA37" s="243"/>
      <c r="MHB37" s="243"/>
      <c r="MHC37" s="243"/>
      <c r="MHD37" s="243"/>
      <c r="MHE37" s="243"/>
      <c r="MHF37" s="243"/>
      <c r="MHG37" s="243"/>
      <c r="MHH37" s="243"/>
      <c r="MHI37" s="243"/>
      <c r="MHJ37" s="243"/>
      <c r="MHK37" s="243"/>
      <c r="MHL37" s="243"/>
      <c r="MHM37" s="243"/>
      <c r="MHN37" s="243"/>
      <c r="MHO37" s="243"/>
      <c r="MHP37" s="243"/>
      <c r="MHQ37" s="243"/>
      <c r="MHR37" s="243"/>
      <c r="MHS37" s="243"/>
      <c r="MHT37" s="243"/>
      <c r="MHU37" s="243"/>
      <c r="MHV37" s="243"/>
      <c r="MHW37" s="243"/>
      <c r="MHX37" s="243"/>
      <c r="MHY37" s="243"/>
      <c r="MHZ37" s="243"/>
      <c r="MIA37" s="243"/>
      <c r="MIB37" s="243"/>
      <c r="MIC37" s="243"/>
      <c r="MID37" s="243"/>
      <c r="MIE37" s="243"/>
      <c r="MIF37" s="243"/>
      <c r="MIG37" s="243"/>
      <c r="MIH37" s="243"/>
      <c r="MII37" s="243"/>
      <c r="MIJ37" s="243"/>
      <c r="MIK37" s="243"/>
      <c r="MIL37" s="243"/>
      <c r="MIM37" s="243"/>
      <c r="MIN37" s="243"/>
      <c r="MIO37" s="243"/>
      <c r="MIP37" s="243"/>
      <c r="MIQ37" s="243"/>
      <c r="MIR37" s="243"/>
      <c r="MIS37" s="243"/>
      <c r="MIT37" s="243"/>
      <c r="MIU37" s="243"/>
      <c r="MIV37" s="243"/>
      <c r="MIW37" s="243"/>
      <c r="MIX37" s="243"/>
      <c r="MIY37" s="243"/>
      <c r="MIZ37" s="243"/>
      <c r="MJA37" s="243"/>
      <c r="MJB37" s="243"/>
      <c r="MJC37" s="243"/>
      <c r="MJD37" s="243"/>
      <c r="MJE37" s="243"/>
      <c r="MJF37" s="243"/>
      <c r="MJG37" s="243"/>
      <c r="MJH37" s="243"/>
      <c r="MJI37" s="243"/>
      <c r="MJJ37" s="243"/>
      <c r="MJK37" s="243"/>
      <c r="MJL37" s="243"/>
      <c r="MJM37" s="243"/>
      <c r="MJN37" s="243"/>
      <c r="MJO37" s="243"/>
      <c r="MJP37" s="243"/>
      <c r="MJQ37" s="243"/>
      <c r="MJR37" s="243"/>
      <c r="MJS37" s="243"/>
      <c r="MJT37" s="243"/>
      <c r="MJU37" s="243"/>
      <c r="MJV37" s="243"/>
      <c r="MJW37" s="243"/>
      <c r="MJX37" s="243"/>
      <c r="MJY37" s="243"/>
      <c r="MJZ37" s="243"/>
      <c r="MKA37" s="243"/>
      <c r="MKB37" s="243"/>
      <c r="MKC37" s="243"/>
      <c r="MKD37" s="243"/>
      <c r="MKE37" s="243"/>
      <c r="MKF37" s="243"/>
      <c r="MKG37" s="243"/>
      <c r="MKH37" s="243"/>
      <c r="MKI37" s="243"/>
      <c r="MKJ37" s="243"/>
      <c r="MKK37" s="243"/>
      <c r="MKL37" s="243"/>
      <c r="MKM37" s="243"/>
      <c r="MKN37" s="243"/>
      <c r="MKO37" s="243"/>
      <c r="MKP37" s="243"/>
      <c r="MKQ37" s="243"/>
      <c r="MKR37" s="243"/>
      <c r="MKS37" s="243"/>
      <c r="MKT37" s="243"/>
      <c r="MKU37" s="243"/>
      <c r="MKV37" s="243"/>
      <c r="MKW37" s="243"/>
      <c r="MKX37" s="243"/>
      <c r="MKY37" s="243"/>
      <c r="MKZ37" s="243"/>
      <c r="MLA37" s="243"/>
      <c r="MLB37" s="243"/>
      <c r="MLC37" s="243"/>
      <c r="MLD37" s="243"/>
      <c r="MLE37" s="243"/>
      <c r="MLF37" s="243"/>
      <c r="MLG37" s="243"/>
      <c r="MLH37" s="243"/>
      <c r="MLI37" s="243"/>
      <c r="MLJ37" s="243"/>
      <c r="MLK37" s="243"/>
      <c r="MLL37" s="243"/>
      <c r="MLM37" s="243"/>
      <c r="MLN37" s="243"/>
      <c r="MLO37" s="243"/>
      <c r="MLP37" s="243"/>
      <c r="MLQ37" s="243"/>
      <c r="MLR37" s="243"/>
      <c r="MLS37" s="243"/>
      <c r="MLT37" s="243"/>
      <c r="MLU37" s="243"/>
      <c r="MLV37" s="243"/>
      <c r="MLW37" s="243"/>
      <c r="MLX37" s="243"/>
      <c r="MLY37" s="243"/>
      <c r="MLZ37" s="243"/>
      <c r="MMA37" s="243"/>
      <c r="MMB37" s="243"/>
      <c r="MMC37" s="243"/>
      <c r="MMD37" s="243"/>
      <c r="MME37" s="243"/>
      <c r="MMF37" s="243"/>
      <c r="MMG37" s="243"/>
      <c r="MMH37" s="243"/>
      <c r="MMI37" s="243"/>
      <c r="MMJ37" s="243"/>
      <c r="MMK37" s="243"/>
      <c r="MML37" s="243"/>
      <c r="MMM37" s="243"/>
      <c r="MMN37" s="243"/>
      <c r="MMO37" s="243"/>
      <c r="MMP37" s="243"/>
      <c r="MMQ37" s="243"/>
      <c r="MMR37" s="243"/>
      <c r="MMS37" s="243"/>
      <c r="MMT37" s="243"/>
      <c r="MMU37" s="243"/>
      <c r="MMV37" s="243"/>
      <c r="MMW37" s="243"/>
      <c r="MMX37" s="243"/>
      <c r="MMY37" s="243"/>
      <c r="MMZ37" s="243"/>
      <c r="MNA37" s="243"/>
      <c r="MNB37" s="243"/>
      <c r="MNC37" s="243"/>
      <c r="MND37" s="243"/>
      <c r="MNE37" s="243"/>
      <c r="MNF37" s="243"/>
      <c r="MNG37" s="243"/>
      <c r="MNH37" s="243"/>
      <c r="MNI37" s="243"/>
      <c r="MNJ37" s="243"/>
      <c r="MNK37" s="243"/>
      <c r="MNL37" s="243"/>
      <c r="MNM37" s="243"/>
      <c r="MNN37" s="243"/>
      <c r="MNO37" s="243"/>
      <c r="MNP37" s="243"/>
      <c r="MNQ37" s="243"/>
      <c r="MNR37" s="243"/>
      <c r="MNS37" s="243"/>
      <c r="MNT37" s="243"/>
      <c r="MNU37" s="243"/>
      <c r="MNV37" s="243"/>
      <c r="MNW37" s="243"/>
      <c r="MNX37" s="243"/>
      <c r="MNY37" s="243"/>
      <c r="MNZ37" s="243"/>
      <c r="MOA37" s="243"/>
      <c r="MOB37" s="243"/>
      <c r="MOC37" s="243"/>
      <c r="MOD37" s="243"/>
      <c r="MOE37" s="243"/>
      <c r="MOF37" s="243"/>
      <c r="MOG37" s="243"/>
      <c r="MOH37" s="243"/>
      <c r="MOI37" s="243"/>
      <c r="MOJ37" s="243"/>
      <c r="MOK37" s="243"/>
      <c r="MOL37" s="243"/>
      <c r="MOM37" s="243"/>
      <c r="MON37" s="243"/>
      <c r="MOO37" s="243"/>
      <c r="MOP37" s="243"/>
      <c r="MOQ37" s="243"/>
      <c r="MOR37" s="243"/>
      <c r="MOS37" s="243"/>
      <c r="MOT37" s="243"/>
      <c r="MOU37" s="243"/>
      <c r="MOV37" s="243"/>
      <c r="MOW37" s="243"/>
      <c r="MOX37" s="243"/>
      <c r="MOY37" s="243"/>
      <c r="MOZ37" s="243"/>
      <c r="MPA37" s="243"/>
      <c r="MPB37" s="243"/>
      <c r="MPC37" s="243"/>
      <c r="MPD37" s="243"/>
      <c r="MPE37" s="243"/>
      <c r="MPF37" s="243"/>
      <c r="MPG37" s="243"/>
      <c r="MPH37" s="243"/>
      <c r="MPI37" s="243"/>
      <c r="MPJ37" s="243"/>
      <c r="MPK37" s="243"/>
      <c r="MPL37" s="243"/>
      <c r="MPM37" s="243"/>
      <c r="MPN37" s="243"/>
      <c r="MPO37" s="243"/>
      <c r="MPP37" s="243"/>
      <c r="MPQ37" s="243"/>
      <c r="MPR37" s="243"/>
      <c r="MPS37" s="243"/>
      <c r="MPT37" s="243"/>
      <c r="MPU37" s="243"/>
      <c r="MPV37" s="243"/>
      <c r="MPW37" s="243"/>
      <c r="MPX37" s="243"/>
      <c r="MPY37" s="243"/>
      <c r="MPZ37" s="243"/>
      <c r="MQA37" s="243"/>
      <c r="MQB37" s="243"/>
      <c r="MQC37" s="243"/>
      <c r="MQD37" s="243"/>
      <c r="MQE37" s="243"/>
      <c r="MQF37" s="243"/>
      <c r="MQG37" s="243"/>
      <c r="MQH37" s="243"/>
      <c r="MQI37" s="243"/>
      <c r="MQJ37" s="243"/>
      <c r="MQK37" s="243"/>
      <c r="MQL37" s="243"/>
      <c r="MQM37" s="243"/>
      <c r="MQN37" s="243"/>
      <c r="MQO37" s="243"/>
      <c r="MQP37" s="243"/>
      <c r="MQQ37" s="243"/>
      <c r="MQR37" s="243"/>
      <c r="MQS37" s="243"/>
      <c r="MQT37" s="243"/>
      <c r="MQU37" s="243"/>
      <c r="MQV37" s="243"/>
      <c r="MQW37" s="243"/>
      <c r="MQX37" s="243"/>
      <c r="MQY37" s="243"/>
      <c r="MQZ37" s="243"/>
      <c r="MRA37" s="243"/>
      <c r="MRB37" s="243"/>
      <c r="MRC37" s="243"/>
      <c r="MRD37" s="243"/>
      <c r="MRE37" s="243"/>
      <c r="MRF37" s="243"/>
      <c r="MRG37" s="243"/>
      <c r="MRH37" s="243"/>
      <c r="MRI37" s="243"/>
      <c r="MRJ37" s="243"/>
      <c r="MRK37" s="243"/>
      <c r="MRL37" s="243"/>
      <c r="MRM37" s="243"/>
      <c r="MRN37" s="243"/>
      <c r="MRO37" s="243"/>
      <c r="MRP37" s="243"/>
      <c r="MRQ37" s="243"/>
      <c r="MRR37" s="243"/>
      <c r="MRS37" s="243"/>
      <c r="MRT37" s="243"/>
      <c r="MRU37" s="243"/>
      <c r="MRV37" s="243"/>
      <c r="MRW37" s="243"/>
      <c r="MRX37" s="243"/>
      <c r="MRY37" s="243"/>
      <c r="MRZ37" s="243"/>
      <c r="MSA37" s="243"/>
      <c r="MSB37" s="243"/>
      <c r="MSC37" s="243"/>
      <c r="MSD37" s="243"/>
      <c r="MSE37" s="243"/>
      <c r="MSF37" s="243"/>
      <c r="MSG37" s="243"/>
      <c r="MSH37" s="243"/>
      <c r="MSI37" s="243"/>
      <c r="MSJ37" s="243"/>
      <c r="MSK37" s="243"/>
      <c r="MSL37" s="243"/>
      <c r="MSM37" s="243"/>
      <c r="MSN37" s="243"/>
      <c r="MSO37" s="243"/>
      <c r="MSP37" s="243"/>
      <c r="MSQ37" s="243"/>
      <c r="MSR37" s="243"/>
      <c r="MSS37" s="243"/>
      <c r="MST37" s="243"/>
      <c r="MSU37" s="243"/>
      <c r="MSV37" s="243"/>
      <c r="MSW37" s="243"/>
      <c r="MSX37" s="243"/>
      <c r="MSY37" s="243"/>
      <c r="MSZ37" s="243"/>
      <c r="MTA37" s="243"/>
      <c r="MTB37" s="243"/>
      <c r="MTC37" s="243"/>
      <c r="MTD37" s="243"/>
      <c r="MTE37" s="243"/>
      <c r="MTF37" s="243"/>
      <c r="MTG37" s="243"/>
      <c r="MTH37" s="243"/>
      <c r="MTI37" s="243"/>
      <c r="MTJ37" s="243"/>
      <c r="MTK37" s="243"/>
      <c r="MTL37" s="243"/>
      <c r="MTM37" s="243"/>
      <c r="MTN37" s="243"/>
      <c r="MTO37" s="243"/>
      <c r="MTP37" s="243"/>
      <c r="MTQ37" s="243"/>
      <c r="MTR37" s="243"/>
      <c r="MTS37" s="243"/>
      <c r="MTT37" s="243"/>
      <c r="MTU37" s="243"/>
      <c r="MTV37" s="243"/>
      <c r="MTW37" s="243"/>
      <c r="MTX37" s="243"/>
      <c r="MTY37" s="243"/>
      <c r="MTZ37" s="243"/>
      <c r="MUA37" s="243"/>
      <c r="MUB37" s="243"/>
      <c r="MUC37" s="243"/>
      <c r="MUD37" s="243"/>
      <c r="MUE37" s="243"/>
      <c r="MUF37" s="243"/>
      <c r="MUG37" s="243"/>
      <c r="MUH37" s="243"/>
      <c r="MUI37" s="243"/>
      <c r="MUJ37" s="243"/>
      <c r="MUK37" s="243"/>
      <c r="MUL37" s="243"/>
      <c r="MUM37" s="243"/>
      <c r="MUN37" s="243"/>
      <c r="MUO37" s="243"/>
      <c r="MUP37" s="243"/>
      <c r="MUQ37" s="243"/>
      <c r="MUR37" s="243"/>
      <c r="MUS37" s="243"/>
      <c r="MUT37" s="243"/>
      <c r="MUU37" s="243"/>
      <c r="MUV37" s="243"/>
      <c r="MUW37" s="243"/>
      <c r="MUX37" s="243"/>
      <c r="MUY37" s="243"/>
      <c r="MUZ37" s="243"/>
      <c r="MVA37" s="243"/>
      <c r="MVB37" s="243"/>
      <c r="MVC37" s="243"/>
      <c r="MVD37" s="243"/>
      <c r="MVE37" s="243"/>
      <c r="MVF37" s="243"/>
      <c r="MVG37" s="243"/>
      <c r="MVH37" s="243"/>
      <c r="MVI37" s="243"/>
      <c r="MVJ37" s="243"/>
      <c r="MVK37" s="243"/>
      <c r="MVL37" s="243"/>
      <c r="MVM37" s="243"/>
      <c r="MVN37" s="243"/>
      <c r="MVO37" s="243"/>
      <c r="MVP37" s="243"/>
      <c r="MVQ37" s="243"/>
      <c r="MVR37" s="243"/>
      <c r="MVS37" s="243"/>
      <c r="MVT37" s="243"/>
      <c r="MVU37" s="243"/>
      <c r="MVV37" s="243"/>
      <c r="MVW37" s="243"/>
      <c r="MVX37" s="243"/>
      <c r="MVY37" s="243"/>
      <c r="MVZ37" s="243"/>
      <c r="MWA37" s="243"/>
      <c r="MWB37" s="243"/>
      <c r="MWC37" s="243"/>
      <c r="MWD37" s="243"/>
      <c r="MWE37" s="243"/>
      <c r="MWF37" s="243"/>
      <c r="MWG37" s="243"/>
      <c r="MWH37" s="243"/>
      <c r="MWI37" s="243"/>
      <c r="MWJ37" s="243"/>
      <c r="MWK37" s="243"/>
      <c r="MWL37" s="243"/>
      <c r="MWM37" s="243"/>
      <c r="MWN37" s="243"/>
      <c r="MWO37" s="243"/>
      <c r="MWP37" s="243"/>
      <c r="MWQ37" s="243"/>
      <c r="MWR37" s="243"/>
      <c r="MWS37" s="243"/>
      <c r="MWT37" s="243"/>
      <c r="MWU37" s="243"/>
      <c r="MWV37" s="243"/>
      <c r="MWW37" s="243"/>
      <c r="MWX37" s="243"/>
      <c r="MWY37" s="243"/>
      <c r="MWZ37" s="243"/>
      <c r="MXA37" s="243"/>
      <c r="MXB37" s="243"/>
      <c r="MXC37" s="243"/>
      <c r="MXD37" s="243"/>
      <c r="MXE37" s="243"/>
      <c r="MXF37" s="243"/>
      <c r="MXG37" s="243"/>
      <c r="MXH37" s="243"/>
      <c r="MXI37" s="243"/>
      <c r="MXJ37" s="243"/>
      <c r="MXK37" s="243"/>
      <c r="MXL37" s="243"/>
      <c r="MXM37" s="243"/>
      <c r="MXN37" s="243"/>
      <c r="MXO37" s="243"/>
      <c r="MXP37" s="243"/>
      <c r="MXQ37" s="243"/>
      <c r="MXR37" s="243"/>
      <c r="MXS37" s="243"/>
      <c r="MXT37" s="243"/>
      <c r="MXU37" s="243"/>
      <c r="MXV37" s="243"/>
      <c r="MXW37" s="243"/>
      <c r="MXX37" s="243"/>
      <c r="MXY37" s="243"/>
      <c r="MXZ37" s="243"/>
      <c r="MYA37" s="243"/>
      <c r="MYB37" s="243"/>
      <c r="MYC37" s="243"/>
      <c r="MYD37" s="243"/>
      <c r="MYE37" s="243"/>
      <c r="MYF37" s="243"/>
      <c r="MYG37" s="243"/>
      <c r="MYH37" s="243"/>
      <c r="MYI37" s="243"/>
      <c r="MYJ37" s="243"/>
      <c r="MYK37" s="243"/>
      <c r="MYL37" s="243"/>
      <c r="MYM37" s="243"/>
      <c r="MYN37" s="243"/>
      <c r="MYO37" s="243"/>
      <c r="MYP37" s="243"/>
      <c r="MYQ37" s="243"/>
      <c r="MYR37" s="243"/>
      <c r="MYS37" s="243"/>
      <c r="MYT37" s="243"/>
      <c r="MYU37" s="243"/>
      <c r="MYV37" s="243"/>
      <c r="MYW37" s="243"/>
      <c r="MYX37" s="243"/>
      <c r="MYY37" s="243"/>
      <c r="MYZ37" s="243"/>
      <c r="MZA37" s="243"/>
      <c r="MZB37" s="243"/>
      <c r="MZC37" s="243"/>
      <c r="MZD37" s="243"/>
      <c r="MZE37" s="243"/>
      <c r="MZF37" s="243"/>
      <c r="MZG37" s="243"/>
      <c r="MZH37" s="243"/>
      <c r="MZI37" s="243"/>
      <c r="MZJ37" s="243"/>
      <c r="MZK37" s="243"/>
      <c r="MZL37" s="243"/>
      <c r="MZM37" s="243"/>
      <c r="MZN37" s="243"/>
      <c r="MZO37" s="243"/>
      <c r="MZP37" s="243"/>
      <c r="MZQ37" s="243"/>
      <c r="MZR37" s="243"/>
      <c r="MZS37" s="243"/>
      <c r="MZT37" s="243"/>
      <c r="MZU37" s="243"/>
      <c r="MZV37" s="243"/>
      <c r="MZW37" s="243"/>
      <c r="MZX37" s="243"/>
      <c r="MZY37" s="243"/>
      <c r="MZZ37" s="243"/>
      <c r="NAA37" s="243"/>
      <c r="NAB37" s="243"/>
      <c r="NAC37" s="243"/>
      <c r="NAD37" s="243"/>
      <c r="NAE37" s="243"/>
      <c r="NAF37" s="243"/>
      <c r="NAG37" s="243"/>
      <c r="NAH37" s="243"/>
      <c r="NAI37" s="243"/>
      <c r="NAJ37" s="243"/>
      <c r="NAK37" s="243"/>
      <c r="NAL37" s="243"/>
      <c r="NAM37" s="243"/>
      <c r="NAN37" s="243"/>
      <c r="NAO37" s="243"/>
      <c r="NAP37" s="243"/>
      <c r="NAQ37" s="243"/>
      <c r="NAR37" s="243"/>
      <c r="NAS37" s="243"/>
      <c r="NAT37" s="243"/>
      <c r="NAU37" s="243"/>
      <c r="NAV37" s="243"/>
      <c r="NAW37" s="243"/>
      <c r="NAX37" s="243"/>
      <c r="NAY37" s="243"/>
      <c r="NAZ37" s="243"/>
      <c r="NBA37" s="243"/>
      <c r="NBB37" s="243"/>
      <c r="NBC37" s="243"/>
      <c r="NBD37" s="243"/>
      <c r="NBE37" s="243"/>
      <c r="NBF37" s="243"/>
      <c r="NBG37" s="243"/>
      <c r="NBH37" s="243"/>
      <c r="NBI37" s="243"/>
      <c r="NBJ37" s="243"/>
      <c r="NBK37" s="243"/>
      <c r="NBL37" s="243"/>
      <c r="NBM37" s="243"/>
      <c r="NBN37" s="243"/>
      <c r="NBO37" s="243"/>
      <c r="NBP37" s="243"/>
      <c r="NBQ37" s="243"/>
      <c r="NBR37" s="243"/>
      <c r="NBS37" s="243"/>
      <c r="NBT37" s="243"/>
      <c r="NBU37" s="243"/>
      <c r="NBV37" s="243"/>
      <c r="NBW37" s="243"/>
      <c r="NBX37" s="243"/>
      <c r="NBY37" s="243"/>
      <c r="NBZ37" s="243"/>
      <c r="NCA37" s="243"/>
      <c r="NCB37" s="243"/>
      <c r="NCC37" s="243"/>
      <c r="NCD37" s="243"/>
      <c r="NCE37" s="243"/>
      <c r="NCF37" s="243"/>
      <c r="NCG37" s="243"/>
      <c r="NCH37" s="243"/>
      <c r="NCI37" s="243"/>
      <c r="NCJ37" s="243"/>
      <c r="NCK37" s="243"/>
      <c r="NCL37" s="243"/>
      <c r="NCM37" s="243"/>
      <c r="NCN37" s="243"/>
      <c r="NCO37" s="243"/>
      <c r="NCP37" s="243"/>
      <c r="NCQ37" s="243"/>
      <c r="NCR37" s="243"/>
      <c r="NCS37" s="243"/>
      <c r="NCT37" s="243"/>
      <c r="NCU37" s="243"/>
      <c r="NCV37" s="243"/>
      <c r="NCW37" s="243"/>
      <c r="NCX37" s="243"/>
      <c r="NCY37" s="243"/>
      <c r="NCZ37" s="243"/>
      <c r="NDA37" s="243"/>
      <c r="NDB37" s="243"/>
      <c r="NDC37" s="243"/>
      <c r="NDD37" s="243"/>
      <c r="NDE37" s="243"/>
      <c r="NDF37" s="243"/>
      <c r="NDG37" s="243"/>
      <c r="NDH37" s="243"/>
      <c r="NDI37" s="243"/>
      <c r="NDJ37" s="243"/>
      <c r="NDK37" s="243"/>
      <c r="NDL37" s="243"/>
      <c r="NDM37" s="243"/>
      <c r="NDN37" s="243"/>
      <c r="NDO37" s="243"/>
      <c r="NDP37" s="243"/>
      <c r="NDQ37" s="243"/>
      <c r="NDR37" s="243"/>
      <c r="NDS37" s="243"/>
      <c r="NDT37" s="243"/>
      <c r="NDU37" s="243"/>
      <c r="NDV37" s="243"/>
      <c r="NDW37" s="243"/>
      <c r="NDX37" s="243"/>
      <c r="NDY37" s="243"/>
      <c r="NDZ37" s="243"/>
      <c r="NEA37" s="243"/>
      <c r="NEB37" s="243"/>
      <c r="NEC37" s="243"/>
      <c r="NED37" s="243"/>
      <c r="NEE37" s="243"/>
      <c r="NEF37" s="243"/>
      <c r="NEG37" s="243"/>
      <c r="NEH37" s="243"/>
      <c r="NEI37" s="243"/>
      <c r="NEJ37" s="243"/>
      <c r="NEK37" s="243"/>
      <c r="NEL37" s="243"/>
      <c r="NEM37" s="243"/>
      <c r="NEN37" s="243"/>
      <c r="NEO37" s="243"/>
      <c r="NEP37" s="243"/>
      <c r="NEQ37" s="243"/>
      <c r="NER37" s="243"/>
      <c r="NES37" s="243"/>
      <c r="NET37" s="243"/>
      <c r="NEU37" s="243"/>
      <c r="NEV37" s="243"/>
      <c r="NEW37" s="243"/>
      <c r="NEX37" s="243"/>
      <c r="NEY37" s="243"/>
      <c r="NEZ37" s="243"/>
      <c r="NFA37" s="243"/>
      <c r="NFB37" s="243"/>
      <c r="NFC37" s="243"/>
      <c r="NFD37" s="243"/>
      <c r="NFE37" s="243"/>
      <c r="NFF37" s="243"/>
      <c r="NFG37" s="243"/>
      <c r="NFH37" s="243"/>
      <c r="NFI37" s="243"/>
      <c r="NFJ37" s="243"/>
      <c r="NFK37" s="243"/>
      <c r="NFL37" s="243"/>
      <c r="NFM37" s="243"/>
      <c r="NFN37" s="243"/>
      <c r="NFO37" s="243"/>
      <c r="NFP37" s="243"/>
      <c r="NFQ37" s="243"/>
      <c r="NFR37" s="243"/>
      <c r="NFS37" s="243"/>
      <c r="NFT37" s="243"/>
      <c r="NFU37" s="243"/>
      <c r="NFV37" s="243"/>
      <c r="NFW37" s="243"/>
      <c r="NFX37" s="243"/>
      <c r="NFY37" s="243"/>
      <c r="NFZ37" s="243"/>
      <c r="NGA37" s="243"/>
      <c r="NGB37" s="243"/>
      <c r="NGC37" s="243"/>
      <c r="NGD37" s="243"/>
      <c r="NGE37" s="243"/>
      <c r="NGF37" s="243"/>
      <c r="NGG37" s="243"/>
      <c r="NGH37" s="243"/>
      <c r="NGI37" s="243"/>
      <c r="NGJ37" s="243"/>
      <c r="NGK37" s="243"/>
      <c r="NGL37" s="243"/>
      <c r="NGM37" s="243"/>
      <c r="NGN37" s="243"/>
      <c r="NGO37" s="243"/>
      <c r="NGP37" s="243"/>
      <c r="NGQ37" s="243"/>
      <c r="NGR37" s="243"/>
      <c r="NGS37" s="243"/>
      <c r="NGT37" s="243"/>
      <c r="NGU37" s="243"/>
      <c r="NGV37" s="243"/>
      <c r="NGW37" s="243"/>
      <c r="NGX37" s="243"/>
      <c r="NGY37" s="243"/>
      <c r="NGZ37" s="243"/>
      <c r="NHA37" s="243"/>
      <c r="NHB37" s="243"/>
      <c r="NHC37" s="243"/>
      <c r="NHD37" s="243"/>
      <c r="NHE37" s="243"/>
      <c r="NHF37" s="243"/>
      <c r="NHG37" s="243"/>
      <c r="NHH37" s="243"/>
      <c r="NHI37" s="243"/>
      <c r="NHJ37" s="243"/>
      <c r="NHK37" s="243"/>
      <c r="NHL37" s="243"/>
      <c r="NHM37" s="243"/>
      <c r="NHN37" s="243"/>
      <c r="NHO37" s="243"/>
      <c r="NHP37" s="243"/>
      <c r="NHQ37" s="243"/>
      <c r="NHR37" s="243"/>
      <c r="NHS37" s="243"/>
      <c r="NHT37" s="243"/>
      <c r="NHU37" s="243"/>
      <c r="NHV37" s="243"/>
      <c r="NHW37" s="243"/>
      <c r="NHX37" s="243"/>
      <c r="NHY37" s="243"/>
      <c r="NHZ37" s="243"/>
      <c r="NIA37" s="243"/>
      <c r="NIB37" s="243"/>
      <c r="NIC37" s="243"/>
      <c r="NID37" s="243"/>
      <c r="NIE37" s="243"/>
      <c r="NIF37" s="243"/>
      <c r="NIG37" s="243"/>
      <c r="NIH37" s="243"/>
      <c r="NII37" s="243"/>
      <c r="NIJ37" s="243"/>
      <c r="NIK37" s="243"/>
      <c r="NIL37" s="243"/>
      <c r="NIM37" s="243"/>
      <c r="NIN37" s="243"/>
      <c r="NIO37" s="243"/>
      <c r="NIP37" s="243"/>
      <c r="NIQ37" s="243"/>
      <c r="NIR37" s="243"/>
      <c r="NIS37" s="243"/>
      <c r="NIT37" s="243"/>
      <c r="NIU37" s="243"/>
      <c r="NIV37" s="243"/>
      <c r="NIW37" s="243"/>
      <c r="NIX37" s="243"/>
      <c r="NIY37" s="243"/>
      <c r="NIZ37" s="243"/>
      <c r="NJA37" s="243"/>
      <c r="NJB37" s="243"/>
      <c r="NJC37" s="243"/>
      <c r="NJD37" s="243"/>
      <c r="NJE37" s="243"/>
      <c r="NJF37" s="243"/>
      <c r="NJG37" s="243"/>
      <c r="NJH37" s="243"/>
      <c r="NJI37" s="243"/>
      <c r="NJJ37" s="243"/>
      <c r="NJK37" s="243"/>
      <c r="NJL37" s="243"/>
      <c r="NJM37" s="243"/>
      <c r="NJN37" s="243"/>
      <c r="NJO37" s="243"/>
      <c r="NJP37" s="243"/>
      <c r="NJQ37" s="243"/>
      <c r="NJR37" s="243"/>
      <c r="NJS37" s="243"/>
      <c r="NJT37" s="243"/>
      <c r="NJU37" s="243"/>
      <c r="NJV37" s="243"/>
      <c r="NJW37" s="243"/>
      <c r="NJX37" s="243"/>
      <c r="NJY37" s="243"/>
      <c r="NJZ37" s="243"/>
      <c r="NKA37" s="243"/>
      <c r="NKB37" s="243"/>
      <c r="NKC37" s="243"/>
      <c r="NKD37" s="243"/>
      <c r="NKE37" s="243"/>
      <c r="NKF37" s="243"/>
      <c r="NKG37" s="243"/>
      <c r="NKH37" s="243"/>
      <c r="NKI37" s="243"/>
      <c r="NKJ37" s="243"/>
      <c r="NKK37" s="243"/>
      <c r="NKL37" s="243"/>
      <c r="NKM37" s="243"/>
      <c r="NKN37" s="243"/>
      <c r="NKO37" s="243"/>
      <c r="NKP37" s="243"/>
      <c r="NKQ37" s="243"/>
      <c r="NKR37" s="243"/>
      <c r="NKS37" s="243"/>
      <c r="NKT37" s="243"/>
      <c r="NKU37" s="243"/>
      <c r="NKV37" s="243"/>
      <c r="NKW37" s="243"/>
      <c r="NKX37" s="243"/>
      <c r="NKY37" s="243"/>
      <c r="NKZ37" s="243"/>
      <c r="NLA37" s="243"/>
      <c r="NLB37" s="243"/>
      <c r="NLC37" s="243"/>
      <c r="NLD37" s="243"/>
      <c r="NLE37" s="243"/>
      <c r="NLF37" s="243"/>
      <c r="NLG37" s="243"/>
      <c r="NLH37" s="243"/>
      <c r="NLI37" s="243"/>
      <c r="NLJ37" s="243"/>
      <c r="NLK37" s="243"/>
      <c r="NLL37" s="243"/>
      <c r="NLM37" s="243"/>
      <c r="NLN37" s="243"/>
      <c r="NLO37" s="243"/>
      <c r="NLP37" s="243"/>
      <c r="NLQ37" s="243"/>
      <c r="NLR37" s="243"/>
      <c r="NLS37" s="243"/>
      <c r="NLT37" s="243"/>
      <c r="NLU37" s="243"/>
      <c r="NLV37" s="243"/>
      <c r="NLW37" s="243"/>
      <c r="NLX37" s="243"/>
      <c r="NLY37" s="243"/>
      <c r="NLZ37" s="243"/>
      <c r="NMA37" s="243"/>
      <c r="NMB37" s="243"/>
      <c r="NMC37" s="243"/>
      <c r="NMD37" s="243"/>
      <c r="NME37" s="243"/>
      <c r="NMF37" s="243"/>
      <c r="NMG37" s="243"/>
      <c r="NMH37" s="243"/>
      <c r="NMI37" s="243"/>
      <c r="NMJ37" s="243"/>
      <c r="NMK37" s="243"/>
      <c r="NML37" s="243"/>
      <c r="NMM37" s="243"/>
      <c r="NMN37" s="243"/>
      <c r="NMO37" s="243"/>
      <c r="NMP37" s="243"/>
      <c r="NMQ37" s="243"/>
      <c r="NMR37" s="243"/>
      <c r="NMS37" s="243"/>
      <c r="NMT37" s="243"/>
      <c r="NMU37" s="243"/>
      <c r="NMV37" s="243"/>
      <c r="NMW37" s="243"/>
      <c r="NMX37" s="243"/>
      <c r="NMY37" s="243"/>
      <c r="NMZ37" s="243"/>
      <c r="NNA37" s="243"/>
      <c r="NNB37" s="243"/>
      <c r="NNC37" s="243"/>
      <c r="NND37" s="243"/>
      <c r="NNE37" s="243"/>
      <c r="NNF37" s="243"/>
      <c r="NNG37" s="243"/>
      <c r="NNH37" s="243"/>
      <c r="NNI37" s="243"/>
      <c r="NNJ37" s="243"/>
      <c r="NNK37" s="243"/>
      <c r="NNL37" s="243"/>
      <c r="NNM37" s="243"/>
      <c r="NNN37" s="243"/>
      <c r="NNO37" s="243"/>
      <c r="NNP37" s="243"/>
      <c r="NNQ37" s="243"/>
      <c r="NNR37" s="243"/>
      <c r="NNS37" s="243"/>
      <c r="NNT37" s="243"/>
      <c r="NNU37" s="243"/>
      <c r="NNV37" s="243"/>
      <c r="NNW37" s="243"/>
      <c r="NNX37" s="243"/>
      <c r="NNY37" s="243"/>
      <c r="NNZ37" s="243"/>
      <c r="NOA37" s="243"/>
      <c r="NOB37" s="243"/>
      <c r="NOC37" s="243"/>
      <c r="NOD37" s="243"/>
      <c r="NOE37" s="243"/>
      <c r="NOF37" s="243"/>
      <c r="NOG37" s="243"/>
      <c r="NOH37" s="243"/>
      <c r="NOI37" s="243"/>
      <c r="NOJ37" s="243"/>
      <c r="NOK37" s="243"/>
      <c r="NOL37" s="243"/>
      <c r="NOM37" s="243"/>
      <c r="NON37" s="243"/>
      <c r="NOO37" s="243"/>
      <c r="NOP37" s="243"/>
      <c r="NOQ37" s="243"/>
      <c r="NOR37" s="243"/>
      <c r="NOS37" s="243"/>
      <c r="NOT37" s="243"/>
      <c r="NOU37" s="243"/>
      <c r="NOV37" s="243"/>
      <c r="NOW37" s="243"/>
      <c r="NOX37" s="243"/>
      <c r="NOY37" s="243"/>
      <c r="NOZ37" s="243"/>
      <c r="NPA37" s="243"/>
      <c r="NPB37" s="243"/>
      <c r="NPC37" s="243"/>
      <c r="NPD37" s="243"/>
      <c r="NPE37" s="243"/>
      <c r="NPF37" s="243"/>
      <c r="NPG37" s="243"/>
      <c r="NPH37" s="243"/>
      <c r="NPI37" s="243"/>
      <c r="NPJ37" s="243"/>
      <c r="NPK37" s="243"/>
      <c r="NPL37" s="243"/>
      <c r="NPM37" s="243"/>
      <c r="NPN37" s="243"/>
      <c r="NPO37" s="243"/>
      <c r="NPP37" s="243"/>
      <c r="NPQ37" s="243"/>
      <c r="NPR37" s="243"/>
      <c r="NPS37" s="243"/>
      <c r="NPT37" s="243"/>
      <c r="NPU37" s="243"/>
      <c r="NPV37" s="243"/>
      <c r="NPW37" s="243"/>
      <c r="NPX37" s="243"/>
      <c r="NPY37" s="243"/>
      <c r="NPZ37" s="243"/>
      <c r="NQA37" s="243"/>
      <c r="NQB37" s="243"/>
      <c r="NQC37" s="243"/>
      <c r="NQD37" s="243"/>
      <c r="NQE37" s="243"/>
      <c r="NQF37" s="243"/>
      <c r="NQG37" s="243"/>
      <c r="NQH37" s="243"/>
      <c r="NQI37" s="243"/>
      <c r="NQJ37" s="243"/>
      <c r="NQK37" s="243"/>
      <c r="NQL37" s="243"/>
      <c r="NQM37" s="243"/>
      <c r="NQN37" s="243"/>
      <c r="NQO37" s="243"/>
      <c r="NQP37" s="243"/>
      <c r="NQQ37" s="243"/>
      <c r="NQR37" s="243"/>
      <c r="NQS37" s="243"/>
      <c r="NQT37" s="243"/>
      <c r="NQU37" s="243"/>
      <c r="NQV37" s="243"/>
      <c r="NQW37" s="243"/>
      <c r="NQX37" s="243"/>
      <c r="NQY37" s="243"/>
      <c r="NQZ37" s="243"/>
      <c r="NRA37" s="243"/>
      <c r="NRB37" s="243"/>
      <c r="NRC37" s="243"/>
      <c r="NRD37" s="243"/>
      <c r="NRE37" s="243"/>
      <c r="NRF37" s="243"/>
      <c r="NRG37" s="243"/>
      <c r="NRH37" s="243"/>
      <c r="NRI37" s="243"/>
      <c r="NRJ37" s="243"/>
      <c r="NRK37" s="243"/>
      <c r="NRL37" s="243"/>
      <c r="NRM37" s="243"/>
      <c r="NRN37" s="243"/>
      <c r="NRO37" s="243"/>
      <c r="NRP37" s="243"/>
      <c r="NRQ37" s="243"/>
      <c r="NRR37" s="243"/>
      <c r="NRS37" s="243"/>
      <c r="NRT37" s="243"/>
      <c r="NRU37" s="243"/>
      <c r="NRV37" s="243"/>
      <c r="NRW37" s="243"/>
      <c r="NRX37" s="243"/>
      <c r="NRY37" s="243"/>
      <c r="NRZ37" s="243"/>
      <c r="NSA37" s="243"/>
      <c r="NSB37" s="243"/>
      <c r="NSC37" s="243"/>
      <c r="NSD37" s="243"/>
      <c r="NSE37" s="243"/>
      <c r="NSF37" s="243"/>
      <c r="NSG37" s="243"/>
      <c r="NSH37" s="243"/>
      <c r="NSI37" s="243"/>
      <c r="NSJ37" s="243"/>
      <c r="NSK37" s="243"/>
      <c r="NSL37" s="243"/>
      <c r="NSM37" s="243"/>
      <c r="NSN37" s="243"/>
      <c r="NSO37" s="243"/>
      <c r="NSP37" s="243"/>
      <c r="NSQ37" s="243"/>
      <c r="NSR37" s="243"/>
      <c r="NSS37" s="243"/>
      <c r="NST37" s="243"/>
      <c r="NSU37" s="243"/>
      <c r="NSV37" s="243"/>
      <c r="NSW37" s="243"/>
      <c r="NSX37" s="243"/>
      <c r="NSY37" s="243"/>
      <c r="NSZ37" s="243"/>
      <c r="NTA37" s="243"/>
      <c r="NTB37" s="243"/>
      <c r="NTC37" s="243"/>
      <c r="NTD37" s="243"/>
      <c r="NTE37" s="243"/>
      <c r="NTF37" s="243"/>
      <c r="NTG37" s="243"/>
      <c r="NTH37" s="243"/>
      <c r="NTI37" s="243"/>
      <c r="NTJ37" s="243"/>
      <c r="NTK37" s="243"/>
      <c r="NTL37" s="243"/>
      <c r="NTM37" s="243"/>
      <c r="NTN37" s="243"/>
      <c r="NTO37" s="243"/>
      <c r="NTP37" s="243"/>
      <c r="NTQ37" s="243"/>
      <c r="NTR37" s="243"/>
      <c r="NTS37" s="243"/>
      <c r="NTT37" s="243"/>
      <c r="NTU37" s="243"/>
      <c r="NTV37" s="243"/>
      <c r="NTW37" s="243"/>
      <c r="NTX37" s="243"/>
      <c r="NTY37" s="243"/>
      <c r="NTZ37" s="243"/>
      <c r="NUA37" s="243"/>
      <c r="NUB37" s="243"/>
      <c r="NUC37" s="243"/>
      <c r="NUD37" s="243"/>
      <c r="NUE37" s="243"/>
      <c r="NUF37" s="243"/>
      <c r="NUG37" s="243"/>
      <c r="NUH37" s="243"/>
      <c r="NUI37" s="243"/>
      <c r="NUJ37" s="243"/>
      <c r="NUK37" s="243"/>
      <c r="NUL37" s="243"/>
      <c r="NUM37" s="243"/>
      <c r="NUN37" s="243"/>
      <c r="NUO37" s="243"/>
      <c r="NUP37" s="243"/>
      <c r="NUQ37" s="243"/>
      <c r="NUR37" s="243"/>
      <c r="NUS37" s="243"/>
      <c r="NUT37" s="243"/>
      <c r="NUU37" s="243"/>
      <c r="NUV37" s="243"/>
      <c r="NUW37" s="243"/>
      <c r="NUX37" s="243"/>
      <c r="NUY37" s="243"/>
      <c r="NUZ37" s="243"/>
      <c r="NVA37" s="243"/>
      <c r="NVB37" s="243"/>
      <c r="NVC37" s="243"/>
      <c r="NVD37" s="243"/>
      <c r="NVE37" s="243"/>
      <c r="NVF37" s="243"/>
      <c r="NVG37" s="243"/>
      <c r="NVH37" s="243"/>
      <c r="NVI37" s="243"/>
      <c r="NVJ37" s="243"/>
      <c r="NVK37" s="243"/>
      <c r="NVL37" s="243"/>
      <c r="NVM37" s="243"/>
      <c r="NVN37" s="243"/>
      <c r="NVO37" s="243"/>
      <c r="NVP37" s="243"/>
      <c r="NVQ37" s="243"/>
      <c r="NVR37" s="243"/>
      <c r="NVS37" s="243"/>
      <c r="NVT37" s="243"/>
      <c r="NVU37" s="243"/>
      <c r="NVV37" s="243"/>
      <c r="NVW37" s="243"/>
      <c r="NVX37" s="243"/>
      <c r="NVY37" s="243"/>
      <c r="NVZ37" s="243"/>
      <c r="NWA37" s="243"/>
      <c r="NWB37" s="243"/>
      <c r="NWC37" s="243"/>
      <c r="NWD37" s="243"/>
      <c r="NWE37" s="243"/>
      <c r="NWF37" s="243"/>
      <c r="NWG37" s="243"/>
      <c r="NWH37" s="243"/>
      <c r="NWI37" s="243"/>
      <c r="NWJ37" s="243"/>
      <c r="NWK37" s="243"/>
      <c r="NWL37" s="243"/>
      <c r="NWM37" s="243"/>
      <c r="NWN37" s="243"/>
      <c r="NWO37" s="243"/>
      <c r="NWP37" s="243"/>
      <c r="NWQ37" s="243"/>
      <c r="NWR37" s="243"/>
      <c r="NWS37" s="243"/>
      <c r="NWT37" s="243"/>
      <c r="NWU37" s="243"/>
      <c r="NWV37" s="243"/>
      <c r="NWW37" s="243"/>
      <c r="NWX37" s="243"/>
      <c r="NWY37" s="243"/>
      <c r="NWZ37" s="243"/>
      <c r="NXA37" s="243"/>
      <c r="NXB37" s="243"/>
      <c r="NXC37" s="243"/>
      <c r="NXD37" s="243"/>
      <c r="NXE37" s="243"/>
      <c r="NXF37" s="243"/>
      <c r="NXG37" s="243"/>
      <c r="NXH37" s="243"/>
      <c r="NXI37" s="243"/>
      <c r="NXJ37" s="243"/>
      <c r="NXK37" s="243"/>
      <c r="NXL37" s="243"/>
      <c r="NXM37" s="243"/>
      <c r="NXN37" s="243"/>
      <c r="NXO37" s="243"/>
      <c r="NXP37" s="243"/>
      <c r="NXQ37" s="243"/>
      <c r="NXR37" s="243"/>
      <c r="NXS37" s="243"/>
      <c r="NXT37" s="243"/>
      <c r="NXU37" s="243"/>
      <c r="NXV37" s="243"/>
      <c r="NXW37" s="243"/>
      <c r="NXX37" s="243"/>
      <c r="NXY37" s="243"/>
      <c r="NXZ37" s="243"/>
      <c r="NYA37" s="243"/>
      <c r="NYB37" s="243"/>
      <c r="NYC37" s="243"/>
      <c r="NYD37" s="243"/>
      <c r="NYE37" s="243"/>
      <c r="NYF37" s="243"/>
      <c r="NYG37" s="243"/>
      <c r="NYH37" s="243"/>
      <c r="NYI37" s="243"/>
      <c r="NYJ37" s="243"/>
      <c r="NYK37" s="243"/>
      <c r="NYL37" s="243"/>
      <c r="NYM37" s="243"/>
      <c r="NYN37" s="243"/>
      <c r="NYO37" s="243"/>
      <c r="NYP37" s="243"/>
      <c r="NYQ37" s="243"/>
      <c r="NYR37" s="243"/>
      <c r="NYS37" s="243"/>
      <c r="NYT37" s="243"/>
      <c r="NYU37" s="243"/>
      <c r="NYV37" s="243"/>
      <c r="NYW37" s="243"/>
      <c r="NYX37" s="243"/>
      <c r="NYY37" s="243"/>
      <c r="NYZ37" s="243"/>
      <c r="NZA37" s="243"/>
      <c r="NZB37" s="243"/>
      <c r="NZC37" s="243"/>
      <c r="NZD37" s="243"/>
      <c r="NZE37" s="243"/>
      <c r="NZF37" s="243"/>
      <c r="NZG37" s="243"/>
      <c r="NZH37" s="243"/>
      <c r="NZI37" s="243"/>
      <c r="NZJ37" s="243"/>
      <c r="NZK37" s="243"/>
      <c r="NZL37" s="243"/>
      <c r="NZM37" s="243"/>
      <c r="NZN37" s="243"/>
      <c r="NZO37" s="243"/>
      <c r="NZP37" s="243"/>
      <c r="NZQ37" s="243"/>
      <c r="NZR37" s="243"/>
      <c r="NZS37" s="243"/>
      <c r="NZT37" s="243"/>
      <c r="NZU37" s="243"/>
      <c r="NZV37" s="243"/>
      <c r="NZW37" s="243"/>
      <c r="NZX37" s="243"/>
      <c r="NZY37" s="243"/>
      <c r="NZZ37" s="243"/>
      <c r="OAA37" s="243"/>
      <c r="OAB37" s="243"/>
      <c r="OAC37" s="243"/>
      <c r="OAD37" s="243"/>
      <c r="OAE37" s="243"/>
      <c r="OAF37" s="243"/>
      <c r="OAG37" s="243"/>
      <c r="OAH37" s="243"/>
      <c r="OAI37" s="243"/>
      <c r="OAJ37" s="243"/>
      <c r="OAK37" s="243"/>
      <c r="OAL37" s="243"/>
      <c r="OAM37" s="243"/>
      <c r="OAN37" s="243"/>
      <c r="OAO37" s="243"/>
      <c r="OAP37" s="243"/>
      <c r="OAQ37" s="243"/>
      <c r="OAR37" s="243"/>
      <c r="OAS37" s="243"/>
      <c r="OAT37" s="243"/>
      <c r="OAU37" s="243"/>
      <c r="OAV37" s="243"/>
      <c r="OAW37" s="243"/>
      <c r="OAX37" s="243"/>
      <c r="OAY37" s="243"/>
      <c r="OAZ37" s="243"/>
      <c r="OBA37" s="243"/>
      <c r="OBB37" s="243"/>
      <c r="OBC37" s="243"/>
      <c r="OBD37" s="243"/>
      <c r="OBE37" s="243"/>
      <c r="OBF37" s="243"/>
      <c r="OBG37" s="243"/>
      <c r="OBH37" s="243"/>
      <c r="OBI37" s="243"/>
      <c r="OBJ37" s="243"/>
      <c r="OBK37" s="243"/>
      <c r="OBL37" s="243"/>
      <c r="OBM37" s="243"/>
      <c r="OBN37" s="243"/>
      <c r="OBO37" s="243"/>
      <c r="OBP37" s="243"/>
      <c r="OBQ37" s="243"/>
      <c r="OBR37" s="243"/>
      <c r="OBS37" s="243"/>
      <c r="OBT37" s="243"/>
      <c r="OBU37" s="243"/>
      <c r="OBV37" s="243"/>
      <c r="OBW37" s="243"/>
      <c r="OBX37" s="243"/>
      <c r="OBY37" s="243"/>
      <c r="OBZ37" s="243"/>
      <c r="OCA37" s="243"/>
      <c r="OCB37" s="243"/>
      <c r="OCC37" s="243"/>
      <c r="OCD37" s="243"/>
      <c r="OCE37" s="243"/>
      <c r="OCF37" s="243"/>
      <c r="OCG37" s="243"/>
      <c r="OCH37" s="243"/>
      <c r="OCI37" s="243"/>
      <c r="OCJ37" s="243"/>
      <c r="OCK37" s="243"/>
      <c r="OCL37" s="243"/>
      <c r="OCM37" s="243"/>
      <c r="OCN37" s="243"/>
      <c r="OCO37" s="243"/>
      <c r="OCP37" s="243"/>
      <c r="OCQ37" s="243"/>
      <c r="OCR37" s="243"/>
      <c r="OCS37" s="243"/>
      <c r="OCT37" s="243"/>
      <c r="OCU37" s="243"/>
      <c r="OCV37" s="243"/>
      <c r="OCW37" s="243"/>
      <c r="OCX37" s="243"/>
      <c r="OCY37" s="243"/>
      <c r="OCZ37" s="243"/>
      <c r="ODA37" s="243"/>
      <c r="ODB37" s="243"/>
      <c r="ODC37" s="243"/>
      <c r="ODD37" s="243"/>
      <c r="ODE37" s="243"/>
      <c r="ODF37" s="243"/>
      <c r="ODG37" s="243"/>
      <c r="ODH37" s="243"/>
      <c r="ODI37" s="243"/>
      <c r="ODJ37" s="243"/>
      <c r="ODK37" s="243"/>
      <c r="ODL37" s="243"/>
      <c r="ODM37" s="243"/>
      <c r="ODN37" s="243"/>
      <c r="ODO37" s="243"/>
      <c r="ODP37" s="243"/>
      <c r="ODQ37" s="243"/>
      <c r="ODR37" s="243"/>
      <c r="ODS37" s="243"/>
      <c r="ODT37" s="243"/>
      <c r="ODU37" s="243"/>
      <c r="ODV37" s="243"/>
      <c r="ODW37" s="243"/>
      <c r="ODX37" s="243"/>
      <c r="ODY37" s="243"/>
      <c r="ODZ37" s="243"/>
      <c r="OEA37" s="243"/>
      <c r="OEB37" s="243"/>
      <c r="OEC37" s="243"/>
      <c r="OED37" s="243"/>
      <c r="OEE37" s="243"/>
      <c r="OEF37" s="243"/>
      <c r="OEG37" s="243"/>
      <c r="OEH37" s="243"/>
      <c r="OEI37" s="243"/>
      <c r="OEJ37" s="243"/>
      <c r="OEK37" s="243"/>
      <c r="OEL37" s="243"/>
      <c r="OEM37" s="243"/>
      <c r="OEN37" s="243"/>
      <c r="OEO37" s="243"/>
      <c r="OEP37" s="243"/>
      <c r="OEQ37" s="243"/>
      <c r="OER37" s="243"/>
      <c r="OES37" s="243"/>
      <c r="OET37" s="243"/>
      <c r="OEU37" s="243"/>
      <c r="OEV37" s="243"/>
      <c r="OEW37" s="243"/>
      <c r="OEX37" s="243"/>
      <c r="OEY37" s="243"/>
      <c r="OEZ37" s="243"/>
      <c r="OFA37" s="243"/>
      <c r="OFB37" s="243"/>
      <c r="OFC37" s="243"/>
      <c r="OFD37" s="243"/>
      <c r="OFE37" s="243"/>
      <c r="OFF37" s="243"/>
      <c r="OFG37" s="243"/>
      <c r="OFH37" s="243"/>
      <c r="OFI37" s="243"/>
      <c r="OFJ37" s="243"/>
      <c r="OFK37" s="243"/>
      <c r="OFL37" s="243"/>
      <c r="OFM37" s="243"/>
      <c r="OFN37" s="243"/>
      <c r="OFO37" s="243"/>
      <c r="OFP37" s="243"/>
      <c r="OFQ37" s="243"/>
      <c r="OFR37" s="243"/>
      <c r="OFS37" s="243"/>
      <c r="OFT37" s="243"/>
      <c r="OFU37" s="243"/>
      <c r="OFV37" s="243"/>
      <c r="OFW37" s="243"/>
      <c r="OFX37" s="243"/>
      <c r="OFY37" s="243"/>
      <c r="OFZ37" s="243"/>
      <c r="OGA37" s="243"/>
      <c r="OGB37" s="243"/>
      <c r="OGC37" s="243"/>
      <c r="OGD37" s="243"/>
      <c r="OGE37" s="243"/>
      <c r="OGF37" s="243"/>
      <c r="OGG37" s="243"/>
      <c r="OGH37" s="243"/>
      <c r="OGI37" s="243"/>
      <c r="OGJ37" s="243"/>
      <c r="OGK37" s="243"/>
      <c r="OGL37" s="243"/>
      <c r="OGM37" s="243"/>
      <c r="OGN37" s="243"/>
      <c r="OGO37" s="243"/>
      <c r="OGP37" s="243"/>
      <c r="OGQ37" s="243"/>
      <c r="OGR37" s="243"/>
      <c r="OGS37" s="243"/>
      <c r="OGT37" s="243"/>
      <c r="OGU37" s="243"/>
      <c r="OGV37" s="243"/>
      <c r="OGW37" s="243"/>
      <c r="OGX37" s="243"/>
      <c r="OGY37" s="243"/>
      <c r="OGZ37" s="243"/>
      <c r="OHA37" s="243"/>
      <c r="OHB37" s="243"/>
      <c r="OHC37" s="243"/>
      <c r="OHD37" s="243"/>
      <c r="OHE37" s="243"/>
      <c r="OHF37" s="243"/>
      <c r="OHG37" s="243"/>
      <c r="OHH37" s="243"/>
      <c r="OHI37" s="243"/>
      <c r="OHJ37" s="243"/>
      <c r="OHK37" s="243"/>
      <c r="OHL37" s="243"/>
      <c r="OHM37" s="243"/>
      <c r="OHN37" s="243"/>
      <c r="OHO37" s="243"/>
      <c r="OHP37" s="243"/>
      <c r="OHQ37" s="243"/>
      <c r="OHR37" s="243"/>
      <c r="OHS37" s="243"/>
      <c r="OHT37" s="243"/>
      <c r="OHU37" s="243"/>
      <c r="OHV37" s="243"/>
      <c r="OHW37" s="243"/>
      <c r="OHX37" s="243"/>
      <c r="OHY37" s="243"/>
      <c r="OHZ37" s="243"/>
      <c r="OIA37" s="243"/>
      <c r="OIB37" s="243"/>
      <c r="OIC37" s="243"/>
      <c r="OID37" s="243"/>
      <c r="OIE37" s="243"/>
      <c r="OIF37" s="243"/>
      <c r="OIG37" s="243"/>
      <c r="OIH37" s="243"/>
      <c r="OII37" s="243"/>
      <c r="OIJ37" s="243"/>
      <c r="OIK37" s="243"/>
      <c r="OIL37" s="243"/>
      <c r="OIM37" s="243"/>
      <c r="OIN37" s="243"/>
      <c r="OIO37" s="243"/>
      <c r="OIP37" s="243"/>
      <c r="OIQ37" s="243"/>
      <c r="OIR37" s="243"/>
      <c r="OIS37" s="243"/>
      <c r="OIT37" s="243"/>
      <c r="OIU37" s="243"/>
      <c r="OIV37" s="243"/>
      <c r="OIW37" s="243"/>
      <c r="OIX37" s="243"/>
      <c r="OIY37" s="243"/>
      <c r="OIZ37" s="243"/>
      <c r="OJA37" s="243"/>
      <c r="OJB37" s="243"/>
      <c r="OJC37" s="243"/>
      <c r="OJD37" s="243"/>
      <c r="OJE37" s="243"/>
      <c r="OJF37" s="243"/>
      <c r="OJG37" s="243"/>
      <c r="OJH37" s="243"/>
      <c r="OJI37" s="243"/>
      <c r="OJJ37" s="243"/>
      <c r="OJK37" s="243"/>
      <c r="OJL37" s="243"/>
      <c r="OJM37" s="243"/>
      <c r="OJN37" s="243"/>
      <c r="OJO37" s="243"/>
      <c r="OJP37" s="243"/>
      <c r="OJQ37" s="243"/>
      <c r="OJR37" s="243"/>
      <c r="OJS37" s="243"/>
      <c r="OJT37" s="243"/>
      <c r="OJU37" s="243"/>
      <c r="OJV37" s="243"/>
      <c r="OJW37" s="243"/>
      <c r="OJX37" s="243"/>
      <c r="OJY37" s="243"/>
      <c r="OJZ37" s="243"/>
      <c r="OKA37" s="243"/>
      <c r="OKB37" s="243"/>
      <c r="OKC37" s="243"/>
      <c r="OKD37" s="243"/>
      <c r="OKE37" s="243"/>
      <c r="OKF37" s="243"/>
      <c r="OKG37" s="243"/>
      <c r="OKH37" s="243"/>
      <c r="OKI37" s="243"/>
      <c r="OKJ37" s="243"/>
      <c r="OKK37" s="243"/>
      <c r="OKL37" s="243"/>
      <c r="OKM37" s="243"/>
      <c r="OKN37" s="243"/>
      <c r="OKO37" s="243"/>
      <c r="OKP37" s="243"/>
      <c r="OKQ37" s="243"/>
      <c r="OKR37" s="243"/>
      <c r="OKS37" s="243"/>
      <c r="OKT37" s="243"/>
      <c r="OKU37" s="243"/>
      <c r="OKV37" s="243"/>
      <c r="OKW37" s="243"/>
      <c r="OKX37" s="243"/>
      <c r="OKY37" s="243"/>
      <c r="OKZ37" s="243"/>
      <c r="OLA37" s="243"/>
      <c r="OLB37" s="243"/>
      <c r="OLC37" s="243"/>
      <c r="OLD37" s="243"/>
      <c r="OLE37" s="243"/>
      <c r="OLF37" s="243"/>
      <c r="OLG37" s="243"/>
      <c r="OLH37" s="243"/>
      <c r="OLI37" s="243"/>
      <c r="OLJ37" s="243"/>
      <c r="OLK37" s="243"/>
      <c r="OLL37" s="243"/>
      <c r="OLM37" s="243"/>
      <c r="OLN37" s="243"/>
      <c r="OLO37" s="243"/>
      <c r="OLP37" s="243"/>
      <c r="OLQ37" s="243"/>
      <c r="OLR37" s="243"/>
      <c r="OLS37" s="243"/>
      <c r="OLT37" s="243"/>
      <c r="OLU37" s="243"/>
      <c r="OLV37" s="243"/>
      <c r="OLW37" s="243"/>
      <c r="OLX37" s="243"/>
      <c r="OLY37" s="243"/>
      <c r="OLZ37" s="243"/>
      <c r="OMA37" s="243"/>
      <c r="OMB37" s="243"/>
      <c r="OMC37" s="243"/>
      <c r="OMD37" s="243"/>
      <c r="OME37" s="243"/>
      <c r="OMF37" s="243"/>
      <c r="OMG37" s="243"/>
      <c r="OMH37" s="243"/>
      <c r="OMI37" s="243"/>
      <c r="OMJ37" s="243"/>
      <c r="OMK37" s="243"/>
      <c r="OML37" s="243"/>
      <c r="OMM37" s="243"/>
      <c r="OMN37" s="243"/>
      <c r="OMO37" s="243"/>
      <c r="OMP37" s="243"/>
      <c r="OMQ37" s="243"/>
      <c r="OMR37" s="243"/>
      <c r="OMS37" s="243"/>
      <c r="OMT37" s="243"/>
      <c r="OMU37" s="243"/>
      <c r="OMV37" s="243"/>
      <c r="OMW37" s="243"/>
      <c r="OMX37" s="243"/>
      <c r="OMY37" s="243"/>
      <c r="OMZ37" s="243"/>
      <c r="ONA37" s="243"/>
      <c r="ONB37" s="243"/>
      <c r="ONC37" s="243"/>
      <c r="OND37" s="243"/>
      <c r="ONE37" s="243"/>
      <c r="ONF37" s="243"/>
      <c r="ONG37" s="243"/>
      <c r="ONH37" s="243"/>
      <c r="ONI37" s="243"/>
      <c r="ONJ37" s="243"/>
      <c r="ONK37" s="243"/>
      <c r="ONL37" s="243"/>
      <c r="ONM37" s="243"/>
      <c r="ONN37" s="243"/>
      <c r="ONO37" s="243"/>
      <c r="ONP37" s="243"/>
      <c r="ONQ37" s="243"/>
      <c r="ONR37" s="243"/>
      <c r="ONS37" s="243"/>
      <c r="ONT37" s="243"/>
      <c r="ONU37" s="243"/>
      <c r="ONV37" s="243"/>
      <c r="ONW37" s="243"/>
      <c r="ONX37" s="243"/>
      <c r="ONY37" s="243"/>
      <c r="ONZ37" s="243"/>
      <c r="OOA37" s="243"/>
      <c r="OOB37" s="243"/>
      <c r="OOC37" s="243"/>
      <c r="OOD37" s="243"/>
      <c r="OOE37" s="243"/>
      <c r="OOF37" s="243"/>
      <c r="OOG37" s="243"/>
      <c r="OOH37" s="243"/>
      <c r="OOI37" s="243"/>
      <c r="OOJ37" s="243"/>
      <c r="OOK37" s="243"/>
      <c r="OOL37" s="243"/>
      <c r="OOM37" s="243"/>
      <c r="OON37" s="243"/>
      <c r="OOO37" s="243"/>
      <c r="OOP37" s="243"/>
      <c r="OOQ37" s="243"/>
      <c r="OOR37" s="243"/>
      <c r="OOS37" s="243"/>
      <c r="OOT37" s="243"/>
      <c r="OOU37" s="243"/>
      <c r="OOV37" s="243"/>
      <c r="OOW37" s="243"/>
      <c r="OOX37" s="243"/>
      <c r="OOY37" s="243"/>
      <c r="OOZ37" s="243"/>
      <c r="OPA37" s="243"/>
      <c r="OPB37" s="243"/>
      <c r="OPC37" s="243"/>
      <c r="OPD37" s="243"/>
      <c r="OPE37" s="243"/>
      <c r="OPF37" s="243"/>
      <c r="OPG37" s="243"/>
      <c r="OPH37" s="243"/>
      <c r="OPI37" s="243"/>
      <c r="OPJ37" s="243"/>
      <c r="OPK37" s="243"/>
      <c r="OPL37" s="243"/>
      <c r="OPM37" s="243"/>
      <c r="OPN37" s="243"/>
      <c r="OPO37" s="243"/>
      <c r="OPP37" s="243"/>
      <c r="OPQ37" s="243"/>
      <c r="OPR37" s="243"/>
      <c r="OPS37" s="243"/>
      <c r="OPT37" s="243"/>
      <c r="OPU37" s="243"/>
      <c r="OPV37" s="243"/>
      <c r="OPW37" s="243"/>
      <c r="OPX37" s="243"/>
      <c r="OPY37" s="243"/>
      <c r="OPZ37" s="243"/>
      <c r="OQA37" s="243"/>
      <c r="OQB37" s="243"/>
      <c r="OQC37" s="243"/>
      <c r="OQD37" s="243"/>
      <c r="OQE37" s="243"/>
      <c r="OQF37" s="243"/>
      <c r="OQG37" s="243"/>
      <c r="OQH37" s="243"/>
      <c r="OQI37" s="243"/>
      <c r="OQJ37" s="243"/>
      <c r="OQK37" s="243"/>
      <c r="OQL37" s="243"/>
      <c r="OQM37" s="243"/>
      <c r="OQN37" s="243"/>
      <c r="OQO37" s="243"/>
      <c r="OQP37" s="243"/>
      <c r="OQQ37" s="243"/>
      <c r="OQR37" s="243"/>
      <c r="OQS37" s="243"/>
      <c r="OQT37" s="243"/>
      <c r="OQU37" s="243"/>
      <c r="OQV37" s="243"/>
      <c r="OQW37" s="243"/>
      <c r="OQX37" s="243"/>
      <c r="OQY37" s="243"/>
      <c r="OQZ37" s="243"/>
      <c r="ORA37" s="243"/>
      <c r="ORB37" s="243"/>
      <c r="ORC37" s="243"/>
      <c r="ORD37" s="243"/>
      <c r="ORE37" s="243"/>
      <c r="ORF37" s="243"/>
      <c r="ORG37" s="243"/>
      <c r="ORH37" s="243"/>
      <c r="ORI37" s="243"/>
      <c r="ORJ37" s="243"/>
      <c r="ORK37" s="243"/>
      <c r="ORL37" s="243"/>
      <c r="ORM37" s="243"/>
      <c r="ORN37" s="243"/>
      <c r="ORO37" s="243"/>
      <c r="ORP37" s="243"/>
      <c r="ORQ37" s="243"/>
      <c r="ORR37" s="243"/>
      <c r="ORS37" s="243"/>
      <c r="ORT37" s="243"/>
      <c r="ORU37" s="243"/>
      <c r="ORV37" s="243"/>
      <c r="ORW37" s="243"/>
      <c r="ORX37" s="243"/>
      <c r="ORY37" s="243"/>
      <c r="ORZ37" s="243"/>
      <c r="OSA37" s="243"/>
      <c r="OSB37" s="243"/>
      <c r="OSC37" s="243"/>
      <c r="OSD37" s="243"/>
      <c r="OSE37" s="243"/>
      <c r="OSF37" s="243"/>
      <c r="OSG37" s="243"/>
      <c r="OSH37" s="243"/>
      <c r="OSI37" s="243"/>
      <c r="OSJ37" s="243"/>
      <c r="OSK37" s="243"/>
      <c r="OSL37" s="243"/>
      <c r="OSM37" s="243"/>
      <c r="OSN37" s="243"/>
      <c r="OSO37" s="243"/>
      <c r="OSP37" s="243"/>
      <c r="OSQ37" s="243"/>
      <c r="OSR37" s="243"/>
      <c r="OSS37" s="243"/>
      <c r="OST37" s="243"/>
      <c r="OSU37" s="243"/>
      <c r="OSV37" s="243"/>
      <c r="OSW37" s="243"/>
      <c r="OSX37" s="243"/>
      <c r="OSY37" s="243"/>
      <c r="OSZ37" s="243"/>
      <c r="OTA37" s="243"/>
      <c r="OTB37" s="243"/>
      <c r="OTC37" s="243"/>
      <c r="OTD37" s="243"/>
      <c r="OTE37" s="243"/>
      <c r="OTF37" s="243"/>
      <c r="OTG37" s="243"/>
      <c r="OTH37" s="243"/>
      <c r="OTI37" s="243"/>
      <c r="OTJ37" s="243"/>
      <c r="OTK37" s="243"/>
      <c r="OTL37" s="243"/>
      <c r="OTM37" s="243"/>
      <c r="OTN37" s="243"/>
      <c r="OTO37" s="243"/>
      <c r="OTP37" s="243"/>
      <c r="OTQ37" s="243"/>
      <c r="OTR37" s="243"/>
      <c r="OTS37" s="243"/>
      <c r="OTT37" s="243"/>
      <c r="OTU37" s="243"/>
      <c r="OTV37" s="243"/>
      <c r="OTW37" s="243"/>
      <c r="OTX37" s="243"/>
      <c r="OTY37" s="243"/>
      <c r="OTZ37" s="243"/>
      <c r="OUA37" s="243"/>
      <c r="OUB37" s="243"/>
      <c r="OUC37" s="243"/>
      <c r="OUD37" s="243"/>
      <c r="OUE37" s="243"/>
      <c r="OUF37" s="243"/>
      <c r="OUG37" s="243"/>
      <c r="OUH37" s="243"/>
      <c r="OUI37" s="243"/>
      <c r="OUJ37" s="243"/>
      <c r="OUK37" s="243"/>
      <c r="OUL37" s="243"/>
      <c r="OUM37" s="243"/>
      <c r="OUN37" s="243"/>
      <c r="OUO37" s="243"/>
      <c r="OUP37" s="243"/>
      <c r="OUQ37" s="243"/>
      <c r="OUR37" s="243"/>
      <c r="OUS37" s="243"/>
      <c r="OUT37" s="243"/>
      <c r="OUU37" s="243"/>
      <c r="OUV37" s="243"/>
      <c r="OUW37" s="243"/>
      <c r="OUX37" s="243"/>
      <c r="OUY37" s="243"/>
      <c r="OUZ37" s="243"/>
      <c r="OVA37" s="243"/>
      <c r="OVB37" s="243"/>
      <c r="OVC37" s="243"/>
      <c r="OVD37" s="243"/>
      <c r="OVE37" s="243"/>
      <c r="OVF37" s="243"/>
      <c r="OVG37" s="243"/>
      <c r="OVH37" s="243"/>
      <c r="OVI37" s="243"/>
      <c r="OVJ37" s="243"/>
      <c r="OVK37" s="243"/>
      <c r="OVL37" s="243"/>
      <c r="OVM37" s="243"/>
      <c r="OVN37" s="243"/>
      <c r="OVO37" s="243"/>
      <c r="OVP37" s="243"/>
      <c r="OVQ37" s="243"/>
      <c r="OVR37" s="243"/>
      <c r="OVS37" s="243"/>
      <c r="OVT37" s="243"/>
      <c r="OVU37" s="243"/>
      <c r="OVV37" s="243"/>
      <c r="OVW37" s="243"/>
      <c r="OVX37" s="243"/>
      <c r="OVY37" s="243"/>
      <c r="OVZ37" s="243"/>
      <c r="OWA37" s="243"/>
      <c r="OWB37" s="243"/>
      <c r="OWC37" s="243"/>
      <c r="OWD37" s="243"/>
      <c r="OWE37" s="243"/>
      <c r="OWF37" s="243"/>
      <c r="OWG37" s="243"/>
      <c r="OWH37" s="243"/>
      <c r="OWI37" s="243"/>
      <c r="OWJ37" s="243"/>
      <c r="OWK37" s="243"/>
      <c r="OWL37" s="243"/>
      <c r="OWM37" s="243"/>
      <c r="OWN37" s="243"/>
      <c r="OWO37" s="243"/>
      <c r="OWP37" s="243"/>
      <c r="OWQ37" s="243"/>
      <c r="OWR37" s="243"/>
      <c r="OWS37" s="243"/>
      <c r="OWT37" s="243"/>
      <c r="OWU37" s="243"/>
      <c r="OWV37" s="243"/>
      <c r="OWW37" s="243"/>
      <c r="OWX37" s="243"/>
      <c r="OWY37" s="243"/>
      <c r="OWZ37" s="243"/>
      <c r="OXA37" s="243"/>
      <c r="OXB37" s="243"/>
      <c r="OXC37" s="243"/>
      <c r="OXD37" s="243"/>
      <c r="OXE37" s="243"/>
      <c r="OXF37" s="243"/>
      <c r="OXG37" s="243"/>
      <c r="OXH37" s="243"/>
      <c r="OXI37" s="243"/>
      <c r="OXJ37" s="243"/>
      <c r="OXK37" s="243"/>
      <c r="OXL37" s="243"/>
      <c r="OXM37" s="243"/>
      <c r="OXN37" s="243"/>
      <c r="OXO37" s="243"/>
      <c r="OXP37" s="243"/>
      <c r="OXQ37" s="243"/>
      <c r="OXR37" s="243"/>
      <c r="OXS37" s="243"/>
      <c r="OXT37" s="243"/>
      <c r="OXU37" s="243"/>
      <c r="OXV37" s="243"/>
      <c r="OXW37" s="243"/>
      <c r="OXX37" s="243"/>
      <c r="OXY37" s="243"/>
      <c r="OXZ37" s="243"/>
      <c r="OYA37" s="243"/>
      <c r="OYB37" s="243"/>
      <c r="OYC37" s="243"/>
      <c r="OYD37" s="243"/>
      <c r="OYE37" s="243"/>
      <c r="OYF37" s="243"/>
      <c r="OYG37" s="243"/>
      <c r="OYH37" s="243"/>
      <c r="OYI37" s="243"/>
      <c r="OYJ37" s="243"/>
      <c r="OYK37" s="243"/>
      <c r="OYL37" s="243"/>
      <c r="OYM37" s="243"/>
      <c r="OYN37" s="243"/>
      <c r="OYO37" s="243"/>
      <c r="OYP37" s="243"/>
      <c r="OYQ37" s="243"/>
      <c r="OYR37" s="243"/>
      <c r="OYS37" s="243"/>
      <c r="OYT37" s="243"/>
      <c r="OYU37" s="243"/>
      <c r="OYV37" s="243"/>
      <c r="OYW37" s="243"/>
      <c r="OYX37" s="243"/>
      <c r="OYY37" s="243"/>
      <c r="OYZ37" s="243"/>
      <c r="OZA37" s="243"/>
      <c r="OZB37" s="243"/>
      <c r="OZC37" s="243"/>
      <c r="OZD37" s="243"/>
      <c r="OZE37" s="243"/>
      <c r="OZF37" s="243"/>
      <c r="OZG37" s="243"/>
      <c r="OZH37" s="243"/>
      <c r="OZI37" s="243"/>
      <c r="OZJ37" s="243"/>
      <c r="OZK37" s="243"/>
      <c r="OZL37" s="243"/>
      <c r="OZM37" s="243"/>
      <c r="OZN37" s="243"/>
      <c r="OZO37" s="243"/>
      <c r="OZP37" s="243"/>
      <c r="OZQ37" s="243"/>
      <c r="OZR37" s="243"/>
      <c r="OZS37" s="243"/>
      <c r="OZT37" s="243"/>
      <c r="OZU37" s="243"/>
      <c r="OZV37" s="243"/>
      <c r="OZW37" s="243"/>
      <c r="OZX37" s="243"/>
      <c r="OZY37" s="243"/>
      <c r="OZZ37" s="243"/>
      <c r="PAA37" s="243"/>
      <c r="PAB37" s="243"/>
      <c r="PAC37" s="243"/>
      <c r="PAD37" s="243"/>
      <c r="PAE37" s="243"/>
      <c r="PAF37" s="243"/>
      <c r="PAG37" s="243"/>
      <c r="PAH37" s="243"/>
      <c r="PAI37" s="243"/>
      <c r="PAJ37" s="243"/>
      <c r="PAK37" s="243"/>
      <c r="PAL37" s="243"/>
      <c r="PAM37" s="243"/>
      <c r="PAN37" s="243"/>
      <c r="PAO37" s="243"/>
      <c r="PAP37" s="243"/>
      <c r="PAQ37" s="243"/>
      <c r="PAR37" s="243"/>
      <c r="PAS37" s="243"/>
      <c r="PAT37" s="243"/>
      <c r="PAU37" s="243"/>
      <c r="PAV37" s="243"/>
      <c r="PAW37" s="243"/>
      <c r="PAX37" s="243"/>
      <c r="PAY37" s="243"/>
      <c r="PAZ37" s="243"/>
      <c r="PBA37" s="243"/>
      <c r="PBB37" s="243"/>
      <c r="PBC37" s="243"/>
      <c r="PBD37" s="243"/>
      <c r="PBE37" s="243"/>
      <c r="PBF37" s="243"/>
      <c r="PBG37" s="243"/>
      <c r="PBH37" s="243"/>
      <c r="PBI37" s="243"/>
      <c r="PBJ37" s="243"/>
      <c r="PBK37" s="243"/>
      <c r="PBL37" s="243"/>
      <c r="PBM37" s="243"/>
      <c r="PBN37" s="243"/>
      <c r="PBO37" s="243"/>
      <c r="PBP37" s="243"/>
      <c r="PBQ37" s="243"/>
      <c r="PBR37" s="243"/>
      <c r="PBS37" s="243"/>
      <c r="PBT37" s="243"/>
      <c r="PBU37" s="243"/>
      <c r="PBV37" s="243"/>
      <c r="PBW37" s="243"/>
      <c r="PBX37" s="243"/>
      <c r="PBY37" s="243"/>
      <c r="PBZ37" s="243"/>
      <c r="PCA37" s="243"/>
      <c r="PCB37" s="243"/>
      <c r="PCC37" s="243"/>
      <c r="PCD37" s="243"/>
      <c r="PCE37" s="243"/>
      <c r="PCF37" s="243"/>
      <c r="PCG37" s="243"/>
      <c r="PCH37" s="243"/>
      <c r="PCI37" s="243"/>
      <c r="PCJ37" s="243"/>
      <c r="PCK37" s="243"/>
      <c r="PCL37" s="243"/>
      <c r="PCM37" s="243"/>
      <c r="PCN37" s="243"/>
      <c r="PCO37" s="243"/>
      <c r="PCP37" s="243"/>
      <c r="PCQ37" s="243"/>
      <c r="PCR37" s="243"/>
      <c r="PCS37" s="243"/>
      <c r="PCT37" s="243"/>
      <c r="PCU37" s="243"/>
      <c r="PCV37" s="243"/>
      <c r="PCW37" s="243"/>
      <c r="PCX37" s="243"/>
      <c r="PCY37" s="243"/>
      <c r="PCZ37" s="243"/>
      <c r="PDA37" s="243"/>
      <c r="PDB37" s="243"/>
      <c r="PDC37" s="243"/>
      <c r="PDD37" s="243"/>
      <c r="PDE37" s="243"/>
      <c r="PDF37" s="243"/>
      <c r="PDG37" s="243"/>
      <c r="PDH37" s="243"/>
      <c r="PDI37" s="243"/>
      <c r="PDJ37" s="243"/>
      <c r="PDK37" s="243"/>
      <c r="PDL37" s="243"/>
      <c r="PDM37" s="243"/>
      <c r="PDN37" s="243"/>
      <c r="PDO37" s="243"/>
      <c r="PDP37" s="243"/>
      <c r="PDQ37" s="243"/>
      <c r="PDR37" s="243"/>
      <c r="PDS37" s="243"/>
      <c r="PDT37" s="243"/>
      <c r="PDU37" s="243"/>
      <c r="PDV37" s="243"/>
      <c r="PDW37" s="243"/>
      <c r="PDX37" s="243"/>
      <c r="PDY37" s="243"/>
      <c r="PDZ37" s="243"/>
      <c r="PEA37" s="243"/>
      <c r="PEB37" s="243"/>
      <c r="PEC37" s="243"/>
      <c r="PED37" s="243"/>
      <c r="PEE37" s="243"/>
      <c r="PEF37" s="243"/>
      <c r="PEG37" s="243"/>
      <c r="PEH37" s="243"/>
      <c r="PEI37" s="243"/>
      <c r="PEJ37" s="243"/>
      <c r="PEK37" s="243"/>
      <c r="PEL37" s="243"/>
      <c r="PEM37" s="243"/>
      <c r="PEN37" s="243"/>
      <c r="PEO37" s="243"/>
      <c r="PEP37" s="243"/>
      <c r="PEQ37" s="243"/>
      <c r="PER37" s="243"/>
      <c r="PES37" s="243"/>
      <c r="PET37" s="243"/>
      <c r="PEU37" s="243"/>
      <c r="PEV37" s="243"/>
      <c r="PEW37" s="243"/>
      <c r="PEX37" s="243"/>
      <c r="PEY37" s="243"/>
      <c r="PEZ37" s="243"/>
      <c r="PFA37" s="243"/>
      <c r="PFB37" s="243"/>
      <c r="PFC37" s="243"/>
      <c r="PFD37" s="243"/>
      <c r="PFE37" s="243"/>
      <c r="PFF37" s="243"/>
      <c r="PFG37" s="243"/>
      <c r="PFH37" s="243"/>
      <c r="PFI37" s="243"/>
      <c r="PFJ37" s="243"/>
      <c r="PFK37" s="243"/>
      <c r="PFL37" s="243"/>
      <c r="PFM37" s="243"/>
      <c r="PFN37" s="243"/>
      <c r="PFO37" s="243"/>
      <c r="PFP37" s="243"/>
      <c r="PFQ37" s="243"/>
      <c r="PFR37" s="243"/>
      <c r="PFS37" s="243"/>
      <c r="PFT37" s="243"/>
      <c r="PFU37" s="243"/>
      <c r="PFV37" s="243"/>
      <c r="PFW37" s="243"/>
      <c r="PFX37" s="243"/>
      <c r="PFY37" s="243"/>
      <c r="PFZ37" s="243"/>
      <c r="PGA37" s="243"/>
      <c r="PGB37" s="243"/>
      <c r="PGC37" s="243"/>
      <c r="PGD37" s="243"/>
      <c r="PGE37" s="243"/>
      <c r="PGF37" s="243"/>
      <c r="PGG37" s="243"/>
      <c r="PGH37" s="243"/>
      <c r="PGI37" s="243"/>
      <c r="PGJ37" s="243"/>
      <c r="PGK37" s="243"/>
      <c r="PGL37" s="243"/>
      <c r="PGM37" s="243"/>
      <c r="PGN37" s="243"/>
      <c r="PGO37" s="243"/>
      <c r="PGP37" s="243"/>
      <c r="PGQ37" s="243"/>
      <c r="PGR37" s="243"/>
      <c r="PGS37" s="243"/>
      <c r="PGT37" s="243"/>
      <c r="PGU37" s="243"/>
      <c r="PGV37" s="243"/>
      <c r="PGW37" s="243"/>
      <c r="PGX37" s="243"/>
      <c r="PGY37" s="243"/>
      <c r="PGZ37" s="243"/>
      <c r="PHA37" s="243"/>
      <c r="PHB37" s="243"/>
      <c r="PHC37" s="243"/>
      <c r="PHD37" s="243"/>
      <c r="PHE37" s="243"/>
      <c r="PHF37" s="243"/>
      <c r="PHG37" s="243"/>
      <c r="PHH37" s="243"/>
      <c r="PHI37" s="243"/>
      <c r="PHJ37" s="243"/>
      <c r="PHK37" s="243"/>
      <c r="PHL37" s="243"/>
      <c r="PHM37" s="243"/>
      <c r="PHN37" s="243"/>
      <c r="PHO37" s="243"/>
      <c r="PHP37" s="243"/>
      <c r="PHQ37" s="243"/>
      <c r="PHR37" s="243"/>
      <c r="PHS37" s="243"/>
      <c r="PHT37" s="243"/>
      <c r="PHU37" s="243"/>
      <c r="PHV37" s="243"/>
      <c r="PHW37" s="243"/>
      <c r="PHX37" s="243"/>
      <c r="PHY37" s="243"/>
      <c r="PHZ37" s="243"/>
      <c r="PIA37" s="243"/>
      <c r="PIB37" s="243"/>
      <c r="PIC37" s="243"/>
      <c r="PID37" s="243"/>
      <c r="PIE37" s="243"/>
      <c r="PIF37" s="243"/>
      <c r="PIG37" s="243"/>
      <c r="PIH37" s="243"/>
      <c r="PII37" s="243"/>
      <c r="PIJ37" s="243"/>
      <c r="PIK37" s="243"/>
      <c r="PIL37" s="243"/>
      <c r="PIM37" s="243"/>
      <c r="PIN37" s="243"/>
      <c r="PIO37" s="243"/>
      <c r="PIP37" s="243"/>
      <c r="PIQ37" s="243"/>
      <c r="PIR37" s="243"/>
      <c r="PIS37" s="243"/>
      <c r="PIT37" s="243"/>
      <c r="PIU37" s="243"/>
      <c r="PIV37" s="243"/>
      <c r="PIW37" s="243"/>
      <c r="PIX37" s="243"/>
      <c r="PIY37" s="243"/>
      <c r="PIZ37" s="243"/>
      <c r="PJA37" s="243"/>
      <c r="PJB37" s="243"/>
      <c r="PJC37" s="243"/>
      <c r="PJD37" s="243"/>
      <c r="PJE37" s="243"/>
      <c r="PJF37" s="243"/>
      <c r="PJG37" s="243"/>
      <c r="PJH37" s="243"/>
      <c r="PJI37" s="243"/>
      <c r="PJJ37" s="243"/>
      <c r="PJK37" s="243"/>
      <c r="PJL37" s="243"/>
      <c r="PJM37" s="243"/>
      <c r="PJN37" s="243"/>
      <c r="PJO37" s="243"/>
      <c r="PJP37" s="243"/>
      <c r="PJQ37" s="243"/>
      <c r="PJR37" s="243"/>
      <c r="PJS37" s="243"/>
      <c r="PJT37" s="243"/>
      <c r="PJU37" s="243"/>
      <c r="PJV37" s="243"/>
      <c r="PJW37" s="243"/>
      <c r="PJX37" s="243"/>
      <c r="PJY37" s="243"/>
      <c r="PJZ37" s="243"/>
      <c r="PKA37" s="243"/>
      <c r="PKB37" s="243"/>
      <c r="PKC37" s="243"/>
      <c r="PKD37" s="243"/>
      <c r="PKE37" s="243"/>
      <c r="PKF37" s="243"/>
      <c r="PKG37" s="243"/>
      <c r="PKH37" s="243"/>
      <c r="PKI37" s="243"/>
      <c r="PKJ37" s="243"/>
      <c r="PKK37" s="243"/>
      <c r="PKL37" s="243"/>
      <c r="PKM37" s="243"/>
      <c r="PKN37" s="243"/>
      <c r="PKO37" s="243"/>
      <c r="PKP37" s="243"/>
      <c r="PKQ37" s="243"/>
      <c r="PKR37" s="243"/>
      <c r="PKS37" s="243"/>
      <c r="PKT37" s="243"/>
      <c r="PKU37" s="243"/>
      <c r="PKV37" s="243"/>
      <c r="PKW37" s="243"/>
      <c r="PKX37" s="243"/>
      <c r="PKY37" s="243"/>
      <c r="PKZ37" s="243"/>
      <c r="PLA37" s="243"/>
      <c r="PLB37" s="243"/>
      <c r="PLC37" s="243"/>
      <c r="PLD37" s="243"/>
      <c r="PLE37" s="243"/>
      <c r="PLF37" s="243"/>
      <c r="PLG37" s="243"/>
      <c r="PLH37" s="243"/>
      <c r="PLI37" s="243"/>
      <c r="PLJ37" s="243"/>
      <c r="PLK37" s="243"/>
      <c r="PLL37" s="243"/>
      <c r="PLM37" s="243"/>
      <c r="PLN37" s="243"/>
      <c r="PLO37" s="243"/>
      <c r="PLP37" s="243"/>
      <c r="PLQ37" s="243"/>
      <c r="PLR37" s="243"/>
      <c r="PLS37" s="243"/>
      <c r="PLT37" s="243"/>
      <c r="PLU37" s="243"/>
      <c r="PLV37" s="243"/>
      <c r="PLW37" s="243"/>
      <c r="PLX37" s="243"/>
      <c r="PLY37" s="243"/>
      <c r="PLZ37" s="243"/>
      <c r="PMA37" s="243"/>
      <c r="PMB37" s="243"/>
      <c r="PMC37" s="243"/>
      <c r="PMD37" s="243"/>
      <c r="PME37" s="243"/>
      <c r="PMF37" s="243"/>
      <c r="PMG37" s="243"/>
      <c r="PMH37" s="243"/>
      <c r="PMI37" s="243"/>
      <c r="PMJ37" s="243"/>
      <c r="PMK37" s="243"/>
      <c r="PML37" s="243"/>
      <c r="PMM37" s="243"/>
      <c r="PMN37" s="243"/>
      <c r="PMO37" s="243"/>
      <c r="PMP37" s="243"/>
      <c r="PMQ37" s="243"/>
      <c r="PMR37" s="243"/>
      <c r="PMS37" s="243"/>
      <c r="PMT37" s="243"/>
      <c r="PMU37" s="243"/>
      <c r="PMV37" s="243"/>
      <c r="PMW37" s="243"/>
      <c r="PMX37" s="243"/>
      <c r="PMY37" s="243"/>
      <c r="PMZ37" s="243"/>
      <c r="PNA37" s="243"/>
      <c r="PNB37" s="243"/>
      <c r="PNC37" s="243"/>
      <c r="PND37" s="243"/>
      <c r="PNE37" s="243"/>
      <c r="PNF37" s="243"/>
      <c r="PNG37" s="243"/>
      <c r="PNH37" s="243"/>
      <c r="PNI37" s="243"/>
      <c r="PNJ37" s="243"/>
      <c r="PNK37" s="243"/>
      <c r="PNL37" s="243"/>
      <c r="PNM37" s="243"/>
      <c r="PNN37" s="243"/>
      <c r="PNO37" s="243"/>
      <c r="PNP37" s="243"/>
      <c r="PNQ37" s="243"/>
      <c r="PNR37" s="243"/>
      <c r="PNS37" s="243"/>
      <c r="PNT37" s="243"/>
      <c r="PNU37" s="243"/>
      <c r="PNV37" s="243"/>
      <c r="PNW37" s="243"/>
      <c r="PNX37" s="243"/>
      <c r="PNY37" s="243"/>
      <c r="PNZ37" s="243"/>
      <c r="POA37" s="243"/>
      <c r="POB37" s="243"/>
      <c r="POC37" s="243"/>
      <c r="POD37" s="243"/>
      <c r="POE37" s="243"/>
      <c r="POF37" s="243"/>
      <c r="POG37" s="243"/>
      <c r="POH37" s="243"/>
      <c r="POI37" s="243"/>
      <c r="POJ37" s="243"/>
      <c r="POK37" s="243"/>
      <c r="POL37" s="243"/>
      <c r="POM37" s="243"/>
      <c r="PON37" s="243"/>
      <c r="POO37" s="243"/>
      <c r="POP37" s="243"/>
      <c r="POQ37" s="243"/>
      <c r="POR37" s="243"/>
      <c r="POS37" s="243"/>
      <c r="POT37" s="243"/>
      <c r="POU37" s="243"/>
      <c r="POV37" s="243"/>
      <c r="POW37" s="243"/>
      <c r="POX37" s="243"/>
      <c r="POY37" s="243"/>
      <c r="POZ37" s="243"/>
      <c r="PPA37" s="243"/>
      <c r="PPB37" s="243"/>
      <c r="PPC37" s="243"/>
      <c r="PPD37" s="243"/>
      <c r="PPE37" s="243"/>
      <c r="PPF37" s="243"/>
      <c r="PPG37" s="243"/>
      <c r="PPH37" s="243"/>
      <c r="PPI37" s="243"/>
      <c r="PPJ37" s="243"/>
      <c r="PPK37" s="243"/>
      <c r="PPL37" s="243"/>
      <c r="PPM37" s="243"/>
      <c r="PPN37" s="243"/>
      <c r="PPO37" s="243"/>
      <c r="PPP37" s="243"/>
      <c r="PPQ37" s="243"/>
      <c r="PPR37" s="243"/>
      <c r="PPS37" s="243"/>
      <c r="PPT37" s="243"/>
      <c r="PPU37" s="243"/>
      <c r="PPV37" s="243"/>
      <c r="PPW37" s="243"/>
      <c r="PPX37" s="243"/>
      <c r="PPY37" s="243"/>
      <c r="PPZ37" s="243"/>
      <c r="PQA37" s="243"/>
      <c r="PQB37" s="243"/>
      <c r="PQC37" s="243"/>
      <c r="PQD37" s="243"/>
      <c r="PQE37" s="243"/>
      <c r="PQF37" s="243"/>
      <c r="PQG37" s="243"/>
      <c r="PQH37" s="243"/>
      <c r="PQI37" s="243"/>
      <c r="PQJ37" s="243"/>
      <c r="PQK37" s="243"/>
      <c r="PQL37" s="243"/>
      <c r="PQM37" s="243"/>
      <c r="PQN37" s="243"/>
      <c r="PQO37" s="243"/>
      <c r="PQP37" s="243"/>
      <c r="PQQ37" s="243"/>
      <c r="PQR37" s="243"/>
      <c r="PQS37" s="243"/>
      <c r="PQT37" s="243"/>
      <c r="PQU37" s="243"/>
      <c r="PQV37" s="243"/>
      <c r="PQW37" s="243"/>
      <c r="PQX37" s="243"/>
      <c r="PQY37" s="243"/>
      <c r="PQZ37" s="243"/>
      <c r="PRA37" s="243"/>
      <c r="PRB37" s="243"/>
      <c r="PRC37" s="243"/>
      <c r="PRD37" s="243"/>
      <c r="PRE37" s="243"/>
      <c r="PRF37" s="243"/>
      <c r="PRG37" s="243"/>
      <c r="PRH37" s="243"/>
      <c r="PRI37" s="243"/>
      <c r="PRJ37" s="243"/>
      <c r="PRK37" s="243"/>
      <c r="PRL37" s="243"/>
      <c r="PRM37" s="243"/>
      <c r="PRN37" s="243"/>
      <c r="PRO37" s="243"/>
      <c r="PRP37" s="243"/>
      <c r="PRQ37" s="243"/>
      <c r="PRR37" s="243"/>
      <c r="PRS37" s="243"/>
      <c r="PRT37" s="243"/>
      <c r="PRU37" s="243"/>
      <c r="PRV37" s="243"/>
      <c r="PRW37" s="243"/>
      <c r="PRX37" s="243"/>
      <c r="PRY37" s="243"/>
      <c r="PRZ37" s="243"/>
      <c r="PSA37" s="243"/>
      <c r="PSB37" s="243"/>
      <c r="PSC37" s="243"/>
      <c r="PSD37" s="243"/>
      <c r="PSE37" s="243"/>
      <c r="PSF37" s="243"/>
      <c r="PSG37" s="243"/>
      <c r="PSH37" s="243"/>
      <c r="PSI37" s="243"/>
      <c r="PSJ37" s="243"/>
      <c r="PSK37" s="243"/>
      <c r="PSL37" s="243"/>
      <c r="PSM37" s="243"/>
      <c r="PSN37" s="243"/>
      <c r="PSO37" s="243"/>
      <c r="PSP37" s="243"/>
      <c r="PSQ37" s="243"/>
      <c r="PSR37" s="243"/>
      <c r="PSS37" s="243"/>
      <c r="PST37" s="243"/>
      <c r="PSU37" s="243"/>
      <c r="PSV37" s="243"/>
      <c r="PSW37" s="243"/>
      <c r="PSX37" s="243"/>
      <c r="PSY37" s="243"/>
      <c r="PSZ37" s="243"/>
      <c r="PTA37" s="243"/>
      <c r="PTB37" s="243"/>
      <c r="PTC37" s="243"/>
      <c r="PTD37" s="243"/>
      <c r="PTE37" s="243"/>
      <c r="PTF37" s="243"/>
      <c r="PTG37" s="243"/>
      <c r="PTH37" s="243"/>
      <c r="PTI37" s="243"/>
      <c r="PTJ37" s="243"/>
      <c r="PTK37" s="243"/>
      <c r="PTL37" s="243"/>
      <c r="PTM37" s="243"/>
      <c r="PTN37" s="243"/>
      <c r="PTO37" s="243"/>
      <c r="PTP37" s="243"/>
      <c r="PTQ37" s="243"/>
      <c r="PTR37" s="243"/>
      <c r="PTS37" s="243"/>
      <c r="PTT37" s="243"/>
      <c r="PTU37" s="243"/>
      <c r="PTV37" s="243"/>
      <c r="PTW37" s="243"/>
      <c r="PTX37" s="243"/>
      <c r="PTY37" s="243"/>
      <c r="PTZ37" s="243"/>
      <c r="PUA37" s="243"/>
      <c r="PUB37" s="243"/>
      <c r="PUC37" s="243"/>
      <c r="PUD37" s="243"/>
      <c r="PUE37" s="243"/>
      <c r="PUF37" s="243"/>
      <c r="PUG37" s="243"/>
      <c r="PUH37" s="243"/>
      <c r="PUI37" s="243"/>
      <c r="PUJ37" s="243"/>
      <c r="PUK37" s="243"/>
      <c r="PUL37" s="243"/>
      <c r="PUM37" s="243"/>
      <c r="PUN37" s="243"/>
      <c r="PUO37" s="243"/>
      <c r="PUP37" s="243"/>
      <c r="PUQ37" s="243"/>
      <c r="PUR37" s="243"/>
      <c r="PUS37" s="243"/>
      <c r="PUT37" s="243"/>
      <c r="PUU37" s="243"/>
      <c r="PUV37" s="243"/>
      <c r="PUW37" s="243"/>
      <c r="PUX37" s="243"/>
      <c r="PUY37" s="243"/>
      <c r="PUZ37" s="243"/>
      <c r="PVA37" s="243"/>
      <c r="PVB37" s="243"/>
      <c r="PVC37" s="243"/>
      <c r="PVD37" s="243"/>
      <c r="PVE37" s="243"/>
      <c r="PVF37" s="243"/>
      <c r="PVG37" s="243"/>
      <c r="PVH37" s="243"/>
      <c r="PVI37" s="243"/>
      <c r="PVJ37" s="243"/>
      <c r="PVK37" s="243"/>
      <c r="PVL37" s="243"/>
      <c r="PVM37" s="243"/>
      <c r="PVN37" s="243"/>
      <c r="PVO37" s="243"/>
      <c r="PVP37" s="243"/>
      <c r="PVQ37" s="243"/>
      <c r="PVR37" s="243"/>
      <c r="PVS37" s="243"/>
      <c r="PVT37" s="243"/>
      <c r="PVU37" s="243"/>
      <c r="PVV37" s="243"/>
      <c r="PVW37" s="243"/>
      <c r="PVX37" s="243"/>
      <c r="PVY37" s="243"/>
      <c r="PVZ37" s="243"/>
      <c r="PWA37" s="243"/>
      <c r="PWB37" s="243"/>
      <c r="PWC37" s="243"/>
      <c r="PWD37" s="243"/>
      <c r="PWE37" s="243"/>
      <c r="PWF37" s="243"/>
      <c r="PWG37" s="243"/>
      <c r="PWH37" s="243"/>
      <c r="PWI37" s="243"/>
      <c r="PWJ37" s="243"/>
      <c r="PWK37" s="243"/>
      <c r="PWL37" s="243"/>
      <c r="PWM37" s="243"/>
      <c r="PWN37" s="243"/>
      <c r="PWO37" s="243"/>
      <c r="PWP37" s="243"/>
      <c r="PWQ37" s="243"/>
      <c r="PWR37" s="243"/>
      <c r="PWS37" s="243"/>
      <c r="PWT37" s="243"/>
      <c r="PWU37" s="243"/>
      <c r="PWV37" s="243"/>
      <c r="PWW37" s="243"/>
      <c r="PWX37" s="243"/>
      <c r="PWY37" s="243"/>
      <c r="PWZ37" s="243"/>
      <c r="PXA37" s="243"/>
      <c r="PXB37" s="243"/>
      <c r="PXC37" s="243"/>
      <c r="PXD37" s="243"/>
      <c r="PXE37" s="243"/>
      <c r="PXF37" s="243"/>
      <c r="PXG37" s="243"/>
      <c r="PXH37" s="243"/>
      <c r="PXI37" s="243"/>
      <c r="PXJ37" s="243"/>
      <c r="PXK37" s="243"/>
      <c r="PXL37" s="243"/>
      <c r="PXM37" s="243"/>
      <c r="PXN37" s="243"/>
      <c r="PXO37" s="243"/>
      <c r="PXP37" s="243"/>
      <c r="PXQ37" s="243"/>
      <c r="PXR37" s="243"/>
      <c r="PXS37" s="243"/>
      <c r="PXT37" s="243"/>
      <c r="PXU37" s="243"/>
      <c r="PXV37" s="243"/>
      <c r="PXW37" s="243"/>
      <c r="PXX37" s="243"/>
      <c r="PXY37" s="243"/>
      <c r="PXZ37" s="243"/>
      <c r="PYA37" s="243"/>
      <c r="PYB37" s="243"/>
      <c r="PYC37" s="243"/>
      <c r="PYD37" s="243"/>
      <c r="PYE37" s="243"/>
      <c r="PYF37" s="243"/>
      <c r="PYG37" s="243"/>
      <c r="PYH37" s="243"/>
      <c r="PYI37" s="243"/>
      <c r="PYJ37" s="243"/>
      <c r="PYK37" s="243"/>
      <c r="PYL37" s="243"/>
      <c r="PYM37" s="243"/>
      <c r="PYN37" s="243"/>
      <c r="PYO37" s="243"/>
      <c r="PYP37" s="243"/>
      <c r="PYQ37" s="243"/>
      <c r="PYR37" s="243"/>
      <c r="PYS37" s="243"/>
      <c r="PYT37" s="243"/>
      <c r="PYU37" s="243"/>
      <c r="PYV37" s="243"/>
      <c r="PYW37" s="243"/>
      <c r="PYX37" s="243"/>
      <c r="PYY37" s="243"/>
      <c r="PYZ37" s="243"/>
      <c r="PZA37" s="243"/>
      <c r="PZB37" s="243"/>
      <c r="PZC37" s="243"/>
      <c r="PZD37" s="243"/>
      <c r="PZE37" s="243"/>
      <c r="PZF37" s="243"/>
      <c r="PZG37" s="243"/>
      <c r="PZH37" s="243"/>
      <c r="PZI37" s="243"/>
      <c r="PZJ37" s="243"/>
      <c r="PZK37" s="243"/>
      <c r="PZL37" s="243"/>
      <c r="PZM37" s="243"/>
      <c r="PZN37" s="243"/>
      <c r="PZO37" s="243"/>
      <c r="PZP37" s="243"/>
      <c r="PZQ37" s="243"/>
      <c r="PZR37" s="243"/>
      <c r="PZS37" s="243"/>
      <c r="PZT37" s="243"/>
      <c r="PZU37" s="243"/>
      <c r="PZV37" s="243"/>
      <c r="PZW37" s="243"/>
      <c r="PZX37" s="243"/>
      <c r="PZY37" s="243"/>
      <c r="PZZ37" s="243"/>
      <c r="QAA37" s="243"/>
      <c r="QAB37" s="243"/>
      <c r="QAC37" s="243"/>
      <c r="QAD37" s="243"/>
      <c r="QAE37" s="243"/>
      <c r="QAF37" s="243"/>
      <c r="QAG37" s="243"/>
      <c r="QAH37" s="243"/>
      <c r="QAI37" s="243"/>
      <c r="QAJ37" s="243"/>
      <c r="QAK37" s="243"/>
      <c r="QAL37" s="243"/>
      <c r="QAM37" s="243"/>
      <c r="QAN37" s="243"/>
      <c r="QAO37" s="243"/>
      <c r="QAP37" s="243"/>
      <c r="QAQ37" s="243"/>
      <c r="QAR37" s="243"/>
      <c r="QAS37" s="243"/>
      <c r="QAT37" s="243"/>
      <c r="QAU37" s="243"/>
      <c r="QAV37" s="243"/>
      <c r="QAW37" s="243"/>
      <c r="QAX37" s="243"/>
      <c r="QAY37" s="243"/>
      <c r="QAZ37" s="243"/>
      <c r="QBA37" s="243"/>
      <c r="QBB37" s="243"/>
      <c r="QBC37" s="243"/>
      <c r="QBD37" s="243"/>
      <c r="QBE37" s="243"/>
      <c r="QBF37" s="243"/>
      <c r="QBG37" s="243"/>
      <c r="QBH37" s="243"/>
      <c r="QBI37" s="243"/>
      <c r="QBJ37" s="243"/>
      <c r="QBK37" s="243"/>
      <c r="QBL37" s="243"/>
      <c r="QBM37" s="243"/>
      <c r="QBN37" s="243"/>
      <c r="QBO37" s="243"/>
      <c r="QBP37" s="243"/>
      <c r="QBQ37" s="243"/>
      <c r="QBR37" s="243"/>
      <c r="QBS37" s="243"/>
      <c r="QBT37" s="243"/>
      <c r="QBU37" s="243"/>
      <c r="QBV37" s="243"/>
      <c r="QBW37" s="243"/>
      <c r="QBX37" s="243"/>
      <c r="QBY37" s="243"/>
      <c r="QBZ37" s="243"/>
      <c r="QCA37" s="243"/>
      <c r="QCB37" s="243"/>
      <c r="QCC37" s="243"/>
      <c r="QCD37" s="243"/>
      <c r="QCE37" s="243"/>
      <c r="QCF37" s="243"/>
      <c r="QCG37" s="243"/>
      <c r="QCH37" s="243"/>
      <c r="QCI37" s="243"/>
      <c r="QCJ37" s="243"/>
      <c r="QCK37" s="243"/>
      <c r="QCL37" s="243"/>
      <c r="QCM37" s="243"/>
      <c r="QCN37" s="243"/>
      <c r="QCO37" s="243"/>
      <c r="QCP37" s="243"/>
      <c r="QCQ37" s="243"/>
      <c r="QCR37" s="243"/>
      <c r="QCS37" s="243"/>
      <c r="QCT37" s="243"/>
      <c r="QCU37" s="243"/>
      <c r="QCV37" s="243"/>
      <c r="QCW37" s="243"/>
      <c r="QCX37" s="243"/>
      <c r="QCY37" s="243"/>
      <c r="QCZ37" s="243"/>
      <c r="QDA37" s="243"/>
      <c r="QDB37" s="243"/>
      <c r="QDC37" s="243"/>
      <c r="QDD37" s="243"/>
      <c r="QDE37" s="243"/>
      <c r="QDF37" s="243"/>
      <c r="QDG37" s="243"/>
      <c r="QDH37" s="243"/>
      <c r="QDI37" s="243"/>
      <c r="QDJ37" s="243"/>
      <c r="QDK37" s="243"/>
      <c r="QDL37" s="243"/>
      <c r="QDM37" s="243"/>
      <c r="QDN37" s="243"/>
      <c r="QDO37" s="243"/>
      <c r="QDP37" s="243"/>
      <c r="QDQ37" s="243"/>
      <c r="QDR37" s="243"/>
      <c r="QDS37" s="243"/>
      <c r="QDT37" s="243"/>
      <c r="QDU37" s="243"/>
      <c r="QDV37" s="243"/>
      <c r="QDW37" s="243"/>
      <c r="QDX37" s="243"/>
      <c r="QDY37" s="243"/>
      <c r="QDZ37" s="243"/>
      <c r="QEA37" s="243"/>
      <c r="QEB37" s="243"/>
      <c r="QEC37" s="243"/>
      <c r="QED37" s="243"/>
      <c r="QEE37" s="243"/>
      <c r="QEF37" s="243"/>
      <c r="QEG37" s="243"/>
      <c r="QEH37" s="243"/>
      <c r="QEI37" s="243"/>
      <c r="QEJ37" s="243"/>
      <c r="QEK37" s="243"/>
      <c r="QEL37" s="243"/>
      <c r="QEM37" s="243"/>
      <c r="QEN37" s="243"/>
      <c r="QEO37" s="243"/>
      <c r="QEP37" s="243"/>
      <c r="QEQ37" s="243"/>
      <c r="QER37" s="243"/>
      <c r="QES37" s="243"/>
      <c r="QET37" s="243"/>
      <c r="QEU37" s="243"/>
      <c r="QEV37" s="243"/>
      <c r="QEW37" s="243"/>
      <c r="QEX37" s="243"/>
      <c r="QEY37" s="243"/>
      <c r="QEZ37" s="243"/>
      <c r="QFA37" s="243"/>
      <c r="QFB37" s="243"/>
      <c r="QFC37" s="243"/>
      <c r="QFD37" s="243"/>
      <c r="QFE37" s="243"/>
      <c r="QFF37" s="243"/>
      <c r="QFG37" s="243"/>
      <c r="QFH37" s="243"/>
      <c r="QFI37" s="243"/>
      <c r="QFJ37" s="243"/>
      <c r="QFK37" s="243"/>
      <c r="QFL37" s="243"/>
      <c r="QFM37" s="243"/>
      <c r="QFN37" s="243"/>
      <c r="QFO37" s="243"/>
      <c r="QFP37" s="243"/>
      <c r="QFQ37" s="243"/>
      <c r="QFR37" s="243"/>
      <c r="QFS37" s="243"/>
      <c r="QFT37" s="243"/>
      <c r="QFU37" s="243"/>
      <c r="QFV37" s="243"/>
      <c r="QFW37" s="243"/>
      <c r="QFX37" s="243"/>
      <c r="QFY37" s="243"/>
      <c r="QFZ37" s="243"/>
      <c r="QGA37" s="243"/>
      <c r="QGB37" s="243"/>
      <c r="QGC37" s="243"/>
      <c r="QGD37" s="243"/>
      <c r="QGE37" s="243"/>
      <c r="QGF37" s="243"/>
      <c r="QGG37" s="243"/>
      <c r="QGH37" s="243"/>
      <c r="QGI37" s="243"/>
      <c r="QGJ37" s="243"/>
      <c r="QGK37" s="243"/>
      <c r="QGL37" s="243"/>
      <c r="QGM37" s="243"/>
      <c r="QGN37" s="243"/>
      <c r="QGO37" s="243"/>
      <c r="QGP37" s="243"/>
      <c r="QGQ37" s="243"/>
      <c r="QGR37" s="243"/>
      <c r="QGS37" s="243"/>
      <c r="QGT37" s="243"/>
      <c r="QGU37" s="243"/>
      <c r="QGV37" s="243"/>
      <c r="QGW37" s="243"/>
      <c r="QGX37" s="243"/>
      <c r="QGY37" s="243"/>
      <c r="QGZ37" s="243"/>
      <c r="QHA37" s="243"/>
      <c r="QHB37" s="243"/>
      <c r="QHC37" s="243"/>
      <c r="QHD37" s="243"/>
      <c r="QHE37" s="243"/>
      <c r="QHF37" s="243"/>
      <c r="QHG37" s="243"/>
      <c r="QHH37" s="243"/>
      <c r="QHI37" s="243"/>
      <c r="QHJ37" s="243"/>
      <c r="QHK37" s="243"/>
      <c r="QHL37" s="243"/>
      <c r="QHM37" s="243"/>
      <c r="QHN37" s="243"/>
      <c r="QHO37" s="243"/>
      <c r="QHP37" s="243"/>
      <c r="QHQ37" s="243"/>
      <c r="QHR37" s="243"/>
      <c r="QHS37" s="243"/>
      <c r="QHT37" s="243"/>
      <c r="QHU37" s="243"/>
      <c r="QHV37" s="243"/>
      <c r="QHW37" s="243"/>
      <c r="QHX37" s="243"/>
      <c r="QHY37" s="243"/>
      <c r="QHZ37" s="243"/>
      <c r="QIA37" s="243"/>
      <c r="QIB37" s="243"/>
      <c r="QIC37" s="243"/>
      <c r="QID37" s="243"/>
      <c r="QIE37" s="243"/>
      <c r="QIF37" s="243"/>
      <c r="QIG37" s="243"/>
      <c r="QIH37" s="243"/>
      <c r="QII37" s="243"/>
      <c r="QIJ37" s="243"/>
      <c r="QIK37" s="243"/>
      <c r="QIL37" s="243"/>
      <c r="QIM37" s="243"/>
      <c r="QIN37" s="243"/>
      <c r="QIO37" s="243"/>
      <c r="QIP37" s="243"/>
      <c r="QIQ37" s="243"/>
      <c r="QIR37" s="243"/>
      <c r="QIS37" s="243"/>
      <c r="QIT37" s="243"/>
      <c r="QIU37" s="243"/>
      <c r="QIV37" s="243"/>
      <c r="QIW37" s="243"/>
      <c r="QIX37" s="243"/>
      <c r="QIY37" s="243"/>
      <c r="QIZ37" s="243"/>
      <c r="QJA37" s="243"/>
      <c r="QJB37" s="243"/>
      <c r="QJC37" s="243"/>
      <c r="QJD37" s="243"/>
      <c r="QJE37" s="243"/>
      <c r="QJF37" s="243"/>
      <c r="QJG37" s="243"/>
      <c r="QJH37" s="243"/>
      <c r="QJI37" s="243"/>
      <c r="QJJ37" s="243"/>
      <c r="QJK37" s="243"/>
      <c r="QJL37" s="243"/>
      <c r="QJM37" s="243"/>
      <c r="QJN37" s="243"/>
      <c r="QJO37" s="243"/>
      <c r="QJP37" s="243"/>
      <c r="QJQ37" s="243"/>
      <c r="QJR37" s="243"/>
      <c r="QJS37" s="243"/>
      <c r="QJT37" s="243"/>
      <c r="QJU37" s="243"/>
      <c r="QJV37" s="243"/>
      <c r="QJW37" s="243"/>
      <c r="QJX37" s="243"/>
      <c r="QJY37" s="243"/>
      <c r="QJZ37" s="243"/>
      <c r="QKA37" s="243"/>
      <c r="QKB37" s="243"/>
      <c r="QKC37" s="243"/>
      <c r="QKD37" s="243"/>
      <c r="QKE37" s="243"/>
      <c r="QKF37" s="243"/>
      <c r="QKG37" s="243"/>
      <c r="QKH37" s="243"/>
      <c r="QKI37" s="243"/>
      <c r="QKJ37" s="243"/>
      <c r="QKK37" s="243"/>
      <c r="QKL37" s="243"/>
      <c r="QKM37" s="243"/>
      <c r="QKN37" s="243"/>
      <c r="QKO37" s="243"/>
      <c r="QKP37" s="243"/>
      <c r="QKQ37" s="243"/>
      <c r="QKR37" s="243"/>
      <c r="QKS37" s="243"/>
      <c r="QKT37" s="243"/>
      <c r="QKU37" s="243"/>
      <c r="QKV37" s="243"/>
      <c r="QKW37" s="243"/>
      <c r="QKX37" s="243"/>
      <c r="QKY37" s="243"/>
      <c r="QKZ37" s="243"/>
      <c r="QLA37" s="243"/>
      <c r="QLB37" s="243"/>
      <c r="QLC37" s="243"/>
      <c r="QLD37" s="243"/>
      <c r="QLE37" s="243"/>
      <c r="QLF37" s="243"/>
      <c r="QLG37" s="243"/>
      <c r="QLH37" s="243"/>
      <c r="QLI37" s="243"/>
      <c r="QLJ37" s="243"/>
      <c r="QLK37" s="243"/>
      <c r="QLL37" s="243"/>
      <c r="QLM37" s="243"/>
      <c r="QLN37" s="243"/>
      <c r="QLO37" s="243"/>
      <c r="QLP37" s="243"/>
      <c r="QLQ37" s="243"/>
      <c r="QLR37" s="243"/>
      <c r="QLS37" s="243"/>
      <c r="QLT37" s="243"/>
      <c r="QLU37" s="243"/>
      <c r="QLV37" s="243"/>
      <c r="QLW37" s="243"/>
      <c r="QLX37" s="243"/>
      <c r="QLY37" s="243"/>
      <c r="QLZ37" s="243"/>
      <c r="QMA37" s="243"/>
      <c r="QMB37" s="243"/>
      <c r="QMC37" s="243"/>
      <c r="QMD37" s="243"/>
      <c r="QME37" s="243"/>
      <c r="QMF37" s="243"/>
      <c r="QMG37" s="243"/>
      <c r="QMH37" s="243"/>
      <c r="QMI37" s="243"/>
      <c r="QMJ37" s="243"/>
      <c r="QMK37" s="243"/>
      <c r="QML37" s="243"/>
      <c r="QMM37" s="243"/>
      <c r="QMN37" s="243"/>
      <c r="QMO37" s="243"/>
      <c r="QMP37" s="243"/>
      <c r="QMQ37" s="243"/>
      <c r="QMR37" s="243"/>
      <c r="QMS37" s="243"/>
      <c r="QMT37" s="243"/>
      <c r="QMU37" s="243"/>
      <c r="QMV37" s="243"/>
      <c r="QMW37" s="243"/>
      <c r="QMX37" s="243"/>
      <c r="QMY37" s="243"/>
      <c r="QMZ37" s="243"/>
      <c r="QNA37" s="243"/>
      <c r="QNB37" s="243"/>
      <c r="QNC37" s="243"/>
      <c r="QND37" s="243"/>
      <c r="QNE37" s="243"/>
      <c r="QNF37" s="243"/>
      <c r="QNG37" s="243"/>
      <c r="QNH37" s="243"/>
      <c r="QNI37" s="243"/>
      <c r="QNJ37" s="243"/>
      <c r="QNK37" s="243"/>
      <c r="QNL37" s="243"/>
      <c r="QNM37" s="243"/>
      <c r="QNN37" s="243"/>
      <c r="QNO37" s="243"/>
      <c r="QNP37" s="243"/>
      <c r="QNQ37" s="243"/>
      <c r="QNR37" s="243"/>
      <c r="QNS37" s="243"/>
      <c r="QNT37" s="243"/>
      <c r="QNU37" s="243"/>
      <c r="QNV37" s="243"/>
      <c r="QNW37" s="243"/>
      <c r="QNX37" s="243"/>
      <c r="QNY37" s="243"/>
      <c r="QNZ37" s="243"/>
      <c r="QOA37" s="243"/>
      <c r="QOB37" s="243"/>
      <c r="QOC37" s="243"/>
      <c r="QOD37" s="243"/>
      <c r="QOE37" s="243"/>
      <c r="QOF37" s="243"/>
      <c r="QOG37" s="243"/>
      <c r="QOH37" s="243"/>
      <c r="QOI37" s="243"/>
      <c r="QOJ37" s="243"/>
      <c r="QOK37" s="243"/>
      <c r="QOL37" s="243"/>
      <c r="QOM37" s="243"/>
      <c r="QON37" s="243"/>
      <c r="QOO37" s="243"/>
      <c r="QOP37" s="243"/>
      <c r="QOQ37" s="243"/>
      <c r="QOR37" s="243"/>
      <c r="QOS37" s="243"/>
      <c r="QOT37" s="243"/>
      <c r="QOU37" s="243"/>
      <c r="QOV37" s="243"/>
      <c r="QOW37" s="243"/>
      <c r="QOX37" s="243"/>
      <c r="QOY37" s="243"/>
      <c r="QOZ37" s="243"/>
      <c r="QPA37" s="243"/>
      <c r="QPB37" s="243"/>
      <c r="QPC37" s="243"/>
      <c r="QPD37" s="243"/>
      <c r="QPE37" s="243"/>
      <c r="QPF37" s="243"/>
      <c r="QPG37" s="243"/>
      <c r="QPH37" s="243"/>
      <c r="QPI37" s="243"/>
      <c r="QPJ37" s="243"/>
      <c r="QPK37" s="243"/>
      <c r="QPL37" s="243"/>
      <c r="QPM37" s="243"/>
      <c r="QPN37" s="243"/>
      <c r="QPO37" s="243"/>
      <c r="QPP37" s="243"/>
      <c r="QPQ37" s="243"/>
      <c r="QPR37" s="243"/>
      <c r="QPS37" s="243"/>
      <c r="QPT37" s="243"/>
      <c r="QPU37" s="243"/>
      <c r="QPV37" s="243"/>
      <c r="QPW37" s="243"/>
      <c r="QPX37" s="243"/>
      <c r="QPY37" s="243"/>
      <c r="QPZ37" s="243"/>
      <c r="QQA37" s="243"/>
      <c r="QQB37" s="243"/>
      <c r="QQC37" s="243"/>
      <c r="QQD37" s="243"/>
      <c r="QQE37" s="243"/>
      <c r="QQF37" s="243"/>
      <c r="QQG37" s="243"/>
      <c r="QQH37" s="243"/>
      <c r="QQI37" s="243"/>
      <c r="QQJ37" s="243"/>
      <c r="QQK37" s="243"/>
      <c r="QQL37" s="243"/>
      <c r="QQM37" s="243"/>
      <c r="QQN37" s="243"/>
      <c r="QQO37" s="243"/>
      <c r="QQP37" s="243"/>
      <c r="QQQ37" s="243"/>
      <c r="QQR37" s="243"/>
      <c r="QQS37" s="243"/>
      <c r="QQT37" s="243"/>
      <c r="QQU37" s="243"/>
      <c r="QQV37" s="243"/>
      <c r="QQW37" s="243"/>
      <c r="QQX37" s="243"/>
      <c r="QQY37" s="243"/>
      <c r="QQZ37" s="243"/>
      <c r="QRA37" s="243"/>
      <c r="QRB37" s="243"/>
      <c r="QRC37" s="243"/>
      <c r="QRD37" s="243"/>
      <c r="QRE37" s="243"/>
      <c r="QRF37" s="243"/>
      <c r="QRG37" s="243"/>
      <c r="QRH37" s="243"/>
      <c r="QRI37" s="243"/>
      <c r="QRJ37" s="243"/>
      <c r="QRK37" s="243"/>
      <c r="QRL37" s="243"/>
      <c r="QRM37" s="243"/>
      <c r="QRN37" s="243"/>
      <c r="QRO37" s="243"/>
      <c r="QRP37" s="243"/>
      <c r="QRQ37" s="243"/>
      <c r="QRR37" s="243"/>
      <c r="QRS37" s="243"/>
      <c r="QRT37" s="243"/>
      <c r="QRU37" s="243"/>
      <c r="QRV37" s="243"/>
      <c r="QRW37" s="243"/>
      <c r="QRX37" s="243"/>
      <c r="QRY37" s="243"/>
      <c r="QRZ37" s="243"/>
      <c r="QSA37" s="243"/>
      <c r="QSB37" s="243"/>
      <c r="QSC37" s="243"/>
      <c r="QSD37" s="243"/>
      <c r="QSE37" s="243"/>
      <c r="QSF37" s="243"/>
      <c r="QSG37" s="243"/>
      <c r="QSH37" s="243"/>
      <c r="QSI37" s="243"/>
      <c r="QSJ37" s="243"/>
      <c r="QSK37" s="243"/>
      <c r="QSL37" s="243"/>
      <c r="QSM37" s="243"/>
      <c r="QSN37" s="243"/>
      <c r="QSO37" s="243"/>
      <c r="QSP37" s="243"/>
      <c r="QSQ37" s="243"/>
      <c r="QSR37" s="243"/>
      <c r="QSS37" s="243"/>
      <c r="QST37" s="243"/>
      <c r="QSU37" s="243"/>
      <c r="QSV37" s="243"/>
      <c r="QSW37" s="243"/>
      <c r="QSX37" s="243"/>
      <c r="QSY37" s="243"/>
      <c r="QSZ37" s="243"/>
      <c r="QTA37" s="243"/>
      <c r="QTB37" s="243"/>
      <c r="QTC37" s="243"/>
      <c r="QTD37" s="243"/>
      <c r="QTE37" s="243"/>
      <c r="QTF37" s="243"/>
      <c r="QTG37" s="243"/>
      <c r="QTH37" s="243"/>
      <c r="QTI37" s="243"/>
      <c r="QTJ37" s="243"/>
      <c r="QTK37" s="243"/>
      <c r="QTL37" s="243"/>
      <c r="QTM37" s="243"/>
      <c r="QTN37" s="243"/>
      <c r="QTO37" s="243"/>
      <c r="QTP37" s="243"/>
      <c r="QTQ37" s="243"/>
      <c r="QTR37" s="243"/>
      <c r="QTS37" s="243"/>
      <c r="QTT37" s="243"/>
      <c r="QTU37" s="243"/>
      <c r="QTV37" s="243"/>
      <c r="QTW37" s="243"/>
      <c r="QTX37" s="243"/>
      <c r="QTY37" s="243"/>
      <c r="QTZ37" s="243"/>
      <c r="QUA37" s="243"/>
      <c r="QUB37" s="243"/>
      <c r="QUC37" s="243"/>
      <c r="QUD37" s="243"/>
      <c r="QUE37" s="243"/>
      <c r="QUF37" s="243"/>
      <c r="QUG37" s="243"/>
      <c r="QUH37" s="243"/>
      <c r="QUI37" s="243"/>
      <c r="QUJ37" s="243"/>
      <c r="QUK37" s="243"/>
      <c r="QUL37" s="243"/>
      <c r="QUM37" s="243"/>
      <c r="QUN37" s="243"/>
      <c r="QUO37" s="243"/>
      <c r="QUP37" s="243"/>
      <c r="QUQ37" s="243"/>
      <c r="QUR37" s="243"/>
      <c r="QUS37" s="243"/>
      <c r="QUT37" s="243"/>
      <c r="QUU37" s="243"/>
      <c r="QUV37" s="243"/>
      <c r="QUW37" s="243"/>
      <c r="QUX37" s="243"/>
      <c r="QUY37" s="243"/>
      <c r="QUZ37" s="243"/>
      <c r="QVA37" s="243"/>
      <c r="QVB37" s="243"/>
      <c r="QVC37" s="243"/>
      <c r="QVD37" s="243"/>
      <c r="QVE37" s="243"/>
      <c r="QVF37" s="243"/>
      <c r="QVG37" s="243"/>
      <c r="QVH37" s="243"/>
      <c r="QVI37" s="243"/>
      <c r="QVJ37" s="243"/>
      <c r="QVK37" s="243"/>
      <c r="QVL37" s="243"/>
      <c r="QVM37" s="243"/>
      <c r="QVN37" s="243"/>
      <c r="QVO37" s="243"/>
      <c r="QVP37" s="243"/>
      <c r="QVQ37" s="243"/>
      <c r="QVR37" s="243"/>
      <c r="QVS37" s="243"/>
      <c r="QVT37" s="243"/>
      <c r="QVU37" s="243"/>
      <c r="QVV37" s="243"/>
      <c r="QVW37" s="243"/>
      <c r="QVX37" s="243"/>
      <c r="QVY37" s="243"/>
      <c r="QVZ37" s="243"/>
      <c r="QWA37" s="243"/>
      <c r="QWB37" s="243"/>
      <c r="QWC37" s="243"/>
      <c r="QWD37" s="243"/>
      <c r="QWE37" s="243"/>
      <c r="QWF37" s="243"/>
      <c r="QWG37" s="243"/>
      <c r="QWH37" s="243"/>
      <c r="QWI37" s="243"/>
      <c r="QWJ37" s="243"/>
      <c r="QWK37" s="243"/>
      <c r="QWL37" s="243"/>
      <c r="QWM37" s="243"/>
      <c r="QWN37" s="243"/>
      <c r="QWO37" s="243"/>
      <c r="QWP37" s="243"/>
      <c r="QWQ37" s="243"/>
      <c r="QWR37" s="243"/>
      <c r="QWS37" s="243"/>
      <c r="QWT37" s="243"/>
      <c r="QWU37" s="243"/>
      <c r="QWV37" s="243"/>
      <c r="QWW37" s="243"/>
      <c r="QWX37" s="243"/>
      <c r="QWY37" s="243"/>
      <c r="QWZ37" s="243"/>
      <c r="QXA37" s="243"/>
      <c r="QXB37" s="243"/>
      <c r="QXC37" s="243"/>
      <c r="QXD37" s="243"/>
      <c r="QXE37" s="243"/>
      <c r="QXF37" s="243"/>
      <c r="QXG37" s="243"/>
      <c r="QXH37" s="243"/>
      <c r="QXI37" s="243"/>
      <c r="QXJ37" s="243"/>
      <c r="QXK37" s="243"/>
      <c r="QXL37" s="243"/>
      <c r="QXM37" s="243"/>
      <c r="QXN37" s="243"/>
      <c r="QXO37" s="243"/>
      <c r="QXP37" s="243"/>
      <c r="QXQ37" s="243"/>
      <c r="QXR37" s="243"/>
      <c r="QXS37" s="243"/>
      <c r="QXT37" s="243"/>
      <c r="QXU37" s="243"/>
      <c r="QXV37" s="243"/>
      <c r="QXW37" s="243"/>
      <c r="QXX37" s="243"/>
      <c r="QXY37" s="243"/>
      <c r="QXZ37" s="243"/>
      <c r="QYA37" s="243"/>
      <c r="QYB37" s="243"/>
      <c r="QYC37" s="243"/>
      <c r="QYD37" s="243"/>
      <c r="QYE37" s="243"/>
      <c r="QYF37" s="243"/>
      <c r="QYG37" s="243"/>
      <c r="QYH37" s="243"/>
      <c r="QYI37" s="243"/>
      <c r="QYJ37" s="243"/>
      <c r="QYK37" s="243"/>
      <c r="QYL37" s="243"/>
      <c r="QYM37" s="243"/>
      <c r="QYN37" s="243"/>
      <c r="QYO37" s="243"/>
      <c r="QYP37" s="243"/>
      <c r="QYQ37" s="243"/>
      <c r="QYR37" s="243"/>
      <c r="QYS37" s="243"/>
      <c r="QYT37" s="243"/>
      <c r="QYU37" s="243"/>
      <c r="QYV37" s="243"/>
      <c r="QYW37" s="243"/>
      <c r="QYX37" s="243"/>
      <c r="QYY37" s="243"/>
      <c r="QYZ37" s="243"/>
      <c r="QZA37" s="243"/>
      <c r="QZB37" s="243"/>
      <c r="QZC37" s="243"/>
      <c r="QZD37" s="243"/>
      <c r="QZE37" s="243"/>
      <c r="QZF37" s="243"/>
      <c r="QZG37" s="243"/>
      <c r="QZH37" s="243"/>
      <c r="QZI37" s="243"/>
      <c r="QZJ37" s="243"/>
      <c r="QZK37" s="243"/>
      <c r="QZL37" s="243"/>
      <c r="QZM37" s="243"/>
      <c r="QZN37" s="243"/>
      <c r="QZO37" s="243"/>
      <c r="QZP37" s="243"/>
      <c r="QZQ37" s="243"/>
      <c r="QZR37" s="243"/>
      <c r="QZS37" s="243"/>
      <c r="QZT37" s="243"/>
      <c r="QZU37" s="243"/>
      <c r="QZV37" s="243"/>
      <c r="QZW37" s="243"/>
      <c r="QZX37" s="243"/>
      <c r="QZY37" s="243"/>
      <c r="QZZ37" s="243"/>
      <c r="RAA37" s="243"/>
      <c r="RAB37" s="243"/>
      <c r="RAC37" s="243"/>
      <c r="RAD37" s="243"/>
      <c r="RAE37" s="243"/>
      <c r="RAF37" s="243"/>
      <c r="RAG37" s="243"/>
      <c r="RAH37" s="243"/>
      <c r="RAI37" s="243"/>
      <c r="RAJ37" s="243"/>
      <c r="RAK37" s="243"/>
      <c r="RAL37" s="243"/>
      <c r="RAM37" s="243"/>
      <c r="RAN37" s="243"/>
      <c r="RAO37" s="243"/>
      <c r="RAP37" s="243"/>
      <c r="RAQ37" s="243"/>
      <c r="RAR37" s="243"/>
      <c r="RAS37" s="243"/>
      <c r="RAT37" s="243"/>
      <c r="RAU37" s="243"/>
      <c r="RAV37" s="243"/>
      <c r="RAW37" s="243"/>
      <c r="RAX37" s="243"/>
      <c r="RAY37" s="243"/>
      <c r="RAZ37" s="243"/>
      <c r="RBA37" s="243"/>
      <c r="RBB37" s="243"/>
      <c r="RBC37" s="243"/>
      <c r="RBD37" s="243"/>
      <c r="RBE37" s="243"/>
      <c r="RBF37" s="243"/>
      <c r="RBG37" s="243"/>
      <c r="RBH37" s="243"/>
      <c r="RBI37" s="243"/>
      <c r="RBJ37" s="243"/>
      <c r="RBK37" s="243"/>
      <c r="RBL37" s="243"/>
      <c r="RBM37" s="243"/>
      <c r="RBN37" s="243"/>
      <c r="RBO37" s="243"/>
      <c r="RBP37" s="243"/>
      <c r="RBQ37" s="243"/>
      <c r="RBR37" s="243"/>
      <c r="RBS37" s="243"/>
      <c r="RBT37" s="243"/>
      <c r="RBU37" s="243"/>
      <c r="RBV37" s="243"/>
      <c r="RBW37" s="243"/>
      <c r="RBX37" s="243"/>
      <c r="RBY37" s="243"/>
      <c r="RBZ37" s="243"/>
      <c r="RCA37" s="243"/>
      <c r="RCB37" s="243"/>
      <c r="RCC37" s="243"/>
      <c r="RCD37" s="243"/>
      <c r="RCE37" s="243"/>
      <c r="RCF37" s="243"/>
      <c r="RCG37" s="243"/>
      <c r="RCH37" s="243"/>
      <c r="RCI37" s="243"/>
      <c r="RCJ37" s="243"/>
      <c r="RCK37" s="243"/>
      <c r="RCL37" s="243"/>
      <c r="RCM37" s="243"/>
      <c r="RCN37" s="243"/>
      <c r="RCO37" s="243"/>
      <c r="RCP37" s="243"/>
      <c r="RCQ37" s="243"/>
      <c r="RCR37" s="243"/>
      <c r="RCS37" s="243"/>
      <c r="RCT37" s="243"/>
      <c r="RCU37" s="243"/>
      <c r="RCV37" s="243"/>
      <c r="RCW37" s="243"/>
      <c r="RCX37" s="243"/>
      <c r="RCY37" s="243"/>
      <c r="RCZ37" s="243"/>
      <c r="RDA37" s="243"/>
      <c r="RDB37" s="243"/>
      <c r="RDC37" s="243"/>
      <c r="RDD37" s="243"/>
      <c r="RDE37" s="243"/>
      <c r="RDF37" s="243"/>
      <c r="RDG37" s="243"/>
      <c r="RDH37" s="243"/>
      <c r="RDI37" s="243"/>
      <c r="RDJ37" s="243"/>
      <c r="RDK37" s="243"/>
      <c r="RDL37" s="243"/>
      <c r="RDM37" s="243"/>
      <c r="RDN37" s="243"/>
      <c r="RDO37" s="243"/>
      <c r="RDP37" s="243"/>
      <c r="RDQ37" s="243"/>
      <c r="RDR37" s="243"/>
      <c r="RDS37" s="243"/>
      <c r="RDT37" s="243"/>
      <c r="RDU37" s="243"/>
      <c r="RDV37" s="243"/>
      <c r="RDW37" s="243"/>
      <c r="RDX37" s="243"/>
      <c r="RDY37" s="243"/>
      <c r="RDZ37" s="243"/>
      <c r="REA37" s="243"/>
      <c r="REB37" s="243"/>
      <c r="REC37" s="243"/>
      <c r="RED37" s="243"/>
      <c r="REE37" s="243"/>
      <c r="REF37" s="243"/>
      <c r="REG37" s="243"/>
      <c r="REH37" s="243"/>
      <c r="REI37" s="243"/>
      <c r="REJ37" s="243"/>
      <c r="REK37" s="243"/>
      <c r="REL37" s="243"/>
      <c r="REM37" s="243"/>
      <c r="REN37" s="243"/>
      <c r="REO37" s="243"/>
      <c r="REP37" s="243"/>
      <c r="REQ37" s="243"/>
      <c r="RER37" s="243"/>
      <c r="RES37" s="243"/>
      <c r="RET37" s="243"/>
      <c r="REU37" s="243"/>
      <c r="REV37" s="243"/>
      <c r="REW37" s="243"/>
      <c r="REX37" s="243"/>
      <c r="REY37" s="243"/>
      <c r="REZ37" s="243"/>
      <c r="RFA37" s="243"/>
      <c r="RFB37" s="243"/>
      <c r="RFC37" s="243"/>
      <c r="RFD37" s="243"/>
      <c r="RFE37" s="243"/>
      <c r="RFF37" s="243"/>
      <c r="RFG37" s="243"/>
      <c r="RFH37" s="243"/>
      <c r="RFI37" s="243"/>
      <c r="RFJ37" s="243"/>
      <c r="RFK37" s="243"/>
      <c r="RFL37" s="243"/>
      <c r="RFM37" s="243"/>
      <c r="RFN37" s="243"/>
      <c r="RFO37" s="243"/>
      <c r="RFP37" s="243"/>
      <c r="RFQ37" s="243"/>
      <c r="RFR37" s="243"/>
      <c r="RFS37" s="243"/>
      <c r="RFT37" s="243"/>
      <c r="RFU37" s="243"/>
      <c r="RFV37" s="243"/>
      <c r="RFW37" s="243"/>
      <c r="RFX37" s="243"/>
      <c r="RFY37" s="243"/>
      <c r="RFZ37" s="243"/>
      <c r="RGA37" s="243"/>
      <c r="RGB37" s="243"/>
      <c r="RGC37" s="243"/>
      <c r="RGD37" s="243"/>
      <c r="RGE37" s="243"/>
      <c r="RGF37" s="243"/>
      <c r="RGG37" s="243"/>
      <c r="RGH37" s="243"/>
      <c r="RGI37" s="243"/>
      <c r="RGJ37" s="243"/>
      <c r="RGK37" s="243"/>
      <c r="RGL37" s="243"/>
      <c r="RGM37" s="243"/>
      <c r="RGN37" s="243"/>
      <c r="RGO37" s="243"/>
      <c r="RGP37" s="243"/>
      <c r="RGQ37" s="243"/>
      <c r="RGR37" s="243"/>
      <c r="RGS37" s="243"/>
      <c r="RGT37" s="243"/>
      <c r="RGU37" s="243"/>
      <c r="RGV37" s="243"/>
      <c r="RGW37" s="243"/>
      <c r="RGX37" s="243"/>
      <c r="RGY37" s="243"/>
      <c r="RGZ37" s="243"/>
      <c r="RHA37" s="243"/>
      <c r="RHB37" s="243"/>
      <c r="RHC37" s="243"/>
      <c r="RHD37" s="243"/>
      <c r="RHE37" s="243"/>
      <c r="RHF37" s="243"/>
      <c r="RHG37" s="243"/>
      <c r="RHH37" s="243"/>
      <c r="RHI37" s="243"/>
      <c r="RHJ37" s="243"/>
      <c r="RHK37" s="243"/>
      <c r="RHL37" s="243"/>
      <c r="RHM37" s="243"/>
      <c r="RHN37" s="243"/>
      <c r="RHO37" s="243"/>
      <c r="RHP37" s="243"/>
      <c r="RHQ37" s="243"/>
      <c r="RHR37" s="243"/>
      <c r="RHS37" s="243"/>
      <c r="RHT37" s="243"/>
      <c r="RHU37" s="243"/>
      <c r="RHV37" s="243"/>
      <c r="RHW37" s="243"/>
      <c r="RHX37" s="243"/>
      <c r="RHY37" s="243"/>
      <c r="RHZ37" s="243"/>
      <c r="RIA37" s="243"/>
      <c r="RIB37" s="243"/>
      <c r="RIC37" s="243"/>
      <c r="RID37" s="243"/>
      <c r="RIE37" s="243"/>
      <c r="RIF37" s="243"/>
      <c r="RIG37" s="243"/>
      <c r="RIH37" s="243"/>
      <c r="RII37" s="243"/>
      <c r="RIJ37" s="243"/>
      <c r="RIK37" s="243"/>
      <c r="RIL37" s="243"/>
      <c r="RIM37" s="243"/>
      <c r="RIN37" s="243"/>
      <c r="RIO37" s="243"/>
      <c r="RIP37" s="243"/>
      <c r="RIQ37" s="243"/>
      <c r="RIR37" s="243"/>
      <c r="RIS37" s="243"/>
      <c r="RIT37" s="243"/>
      <c r="RIU37" s="243"/>
      <c r="RIV37" s="243"/>
      <c r="RIW37" s="243"/>
      <c r="RIX37" s="243"/>
      <c r="RIY37" s="243"/>
      <c r="RIZ37" s="243"/>
      <c r="RJA37" s="243"/>
      <c r="RJB37" s="243"/>
      <c r="RJC37" s="243"/>
      <c r="RJD37" s="243"/>
      <c r="RJE37" s="243"/>
      <c r="RJF37" s="243"/>
      <c r="RJG37" s="243"/>
      <c r="RJH37" s="243"/>
      <c r="RJI37" s="243"/>
      <c r="RJJ37" s="243"/>
      <c r="RJK37" s="243"/>
      <c r="RJL37" s="243"/>
      <c r="RJM37" s="243"/>
      <c r="RJN37" s="243"/>
      <c r="RJO37" s="243"/>
      <c r="RJP37" s="243"/>
      <c r="RJQ37" s="243"/>
      <c r="RJR37" s="243"/>
      <c r="RJS37" s="243"/>
      <c r="RJT37" s="243"/>
      <c r="RJU37" s="243"/>
      <c r="RJV37" s="243"/>
      <c r="RJW37" s="243"/>
      <c r="RJX37" s="243"/>
      <c r="RJY37" s="243"/>
      <c r="RJZ37" s="243"/>
      <c r="RKA37" s="243"/>
      <c r="RKB37" s="243"/>
      <c r="RKC37" s="243"/>
      <c r="RKD37" s="243"/>
      <c r="RKE37" s="243"/>
      <c r="RKF37" s="243"/>
      <c r="RKG37" s="243"/>
      <c r="RKH37" s="243"/>
      <c r="RKI37" s="243"/>
      <c r="RKJ37" s="243"/>
      <c r="RKK37" s="243"/>
      <c r="RKL37" s="243"/>
      <c r="RKM37" s="243"/>
      <c r="RKN37" s="243"/>
      <c r="RKO37" s="243"/>
      <c r="RKP37" s="243"/>
      <c r="RKQ37" s="243"/>
      <c r="RKR37" s="243"/>
      <c r="RKS37" s="243"/>
      <c r="RKT37" s="243"/>
      <c r="RKU37" s="243"/>
      <c r="RKV37" s="243"/>
      <c r="RKW37" s="243"/>
      <c r="RKX37" s="243"/>
      <c r="RKY37" s="243"/>
      <c r="RKZ37" s="243"/>
      <c r="RLA37" s="243"/>
      <c r="RLB37" s="243"/>
      <c r="RLC37" s="243"/>
      <c r="RLD37" s="243"/>
      <c r="RLE37" s="243"/>
      <c r="RLF37" s="243"/>
      <c r="RLG37" s="243"/>
      <c r="RLH37" s="243"/>
      <c r="RLI37" s="243"/>
      <c r="RLJ37" s="243"/>
      <c r="RLK37" s="243"/>
      <c r="RLL37" s="243"/>
      <c r="RLM37" s="243"/>
      <c r="RLN37" s="243"/>
      <c r="RLO37" s="243"/>
      <c r="RLP37" s="243"/>
      <c r="RLQ37" s="243"/>
      <c r="RLR37" s="243"/>
      <c r="RLS37" s="243"/>
      <c r="RLT37" s="243"/>
      <c r="RLU37" s="243"/>
      <c r="RLV37" s="243"/>
      <c r="RLW37" s="243"/>
      <c r="RLX37" s="243"/>
      <c r="RLY37" s="243"/>
      <c r="RLZ37" s="243"/>
      <c r="RMA37" s="243"/>
      <c r="RMB37" s="243"/>
      <c r="RMC37" s="243"/>
      <c r="RMD37" s="243"/>
      <c r="RME37" s="243"/>
      <c r="RMF37" s="243"/>
      <c r="RMG37" s="243"/>
      <c r="RMH37" s="243"/>
      <c r="RMI37" s="243"/>
      <c r="RMJ37" s="243"/>
      <c r="RMK37" s="243"/>
      <c r="RML37" s="243"/>
      <c r="RMM37" s="243"/>
      <c r="RMN37" s="243"/>
      <c r="RMO37" s="243"/>
      <c r="RMP37" s="243"/>
      <c r="RMQ37" s="243"/>
      <c r="RMR37" s="243"/>
      <c r="RMS37" s="243"/>
      <c r="RMT37" s="243"/>
      <c r="RMU37" s="243"/>
      <c r="RMV37" s="243"/>
      <c r="RMW37" s="243"/>
      <c r="RMX37" s="243"/>
      <c r="RMY37" s="243"/>
      <c r="RMZ37" s="243"/>
      <c r="RNA37" s="243"/>
      <c r="RNB37" s="243"/>
      <c r="RNC37" s="243"/>
      <c r="RND37" s="243"/>
      <c r="RNE37" s="243"/>
      <c r="RNF37" s="243"/>
      <c r="RNG37" s="243"/>
      <c r="RNH37" s="243"/>
      <c r="RNI37" s="243"/>
      <c r="RNJ37" s="243"/>
      <c r="RNK37" s="243"/>
      <c r="RNL37" s="243"/>
      <c r="RNM37" s="243"/>
      <c r="RNN37" s="243"/>
      <c r="RNO37" s="243"/>
      <c r="RNP37" s="243"/>
      <c r="RNQ37" s="243"/>
      <c r="RNR37" s="243"/>
      <c r="RNS37" s="243"/>
      <c r="RNT37" s="243"/>
      <c r="RNU37" s="243"/>
      <c r="RNV37" s="243"/>
      <c r="RNW37" s="243"/>
      <c r="RNX37" s="243"/>
      <c r="RNY37" s="243"/>
      <c r="RNZ37" s="243"/>
      <c r="ROA37" s="243"/>
      <c r="ROB37" s="243"/>
      <c r="ROC37" s="243"/>
      <c r="ROD37" s="243"/>
      <c r="ROE37" s="243"/>
      <c r="ROF37" s="243"/>
      <c r="ROG37" s="243"/>
      <c r="ROH37" s="243"/>
      <c r="ROI37" s="243"/>
      <c r="ROJ37" s="243"/>
      <c r="ROK37" s="243"/>
      <c r="ROL37" s="243"/>
      <c r="ROM37" s="243"/>
      <c r="RON37" s="243"/>
      <c r="ROO37" s="243"/>
      <c r="ROP37" s="243"/>
      <c r="ROQ37" s="243"/>
      <c r="ROR37" s="243"/>
      <c r="ROS37" s="243"/>
      <c r="ROT37" s="243"/>
      <c r="ROU37" s="243"/>
      <c r="ROV37" s="243"/>
      <c r="ROW37" s="243"/>
      <c r="ROX37" s="243"/>
      <c r="ROY37" s="243"/>
      <c r="ROZ37" s="243"/>
      <c r="RPA37" s="243"/>
      <c r="RPB37" s="243"/>
      <c r="RPC37" s="243"/>
      <c r="RPD37" s="243"/>
      <c r="RPE37" s="243"/>
      <c r="RPF37" s="243"/>
      <c r="RPG37" s="243"/>
      <c r="RPH37" s="243"/>
      <c r="RPI37" s="243"/>
      <c r="RPJ37" s="243"/>
      <c r="RPK37" s="243"/>
      <c r="RPL37" s="243"/>
      <c r="RPM37" s="243"/>
      <c r="RPN37" s="243"/>
      <c r="RPO37" s="243"/>
      <c r="RPP37" s="243"/>
      <c r="RPQ37" s="243"/>
      <c r="RPR37" s="243"/>
      <c r="RPS37" s="243"/>
      <c r="RPT37" s="243"/>
      <c r="RPU37" s="243"/>
      <c r="RPV37" s="243"/>
      <c r="RPW37" s="243"/>
      <c r="RPX37" s="243"/>
      <c r="RPY37" s="243"/>
      <c r="RPZ37" s="243"/>
      <c r="RQA37" s="243"/>
      <c r="RQB37" s="243"/>
      <c r="RQC37" s="243"/>
      <c r="RQD37" s="243"/>
      <c r="RQE37" s="243"/>
      <c r="RQF37" s="243"/>
      <c r="RQG37" s="243"/>
      <c r="RQH37" s="243"/>
      <c r="RQI37" s="243"/>
      <c r="RQJ37" s="243"/>
      <c r="RQK37" s="243"/>
      <c r="RQL37" s="243"/>
      <c r="RQM37" s="243"/>
      <c r="RQN37" s="243"/>
      <c r="RQO37" s="243"/>
      <c r="RQP37" s="243"/>
      <c r="RQQ37" s="243"/>
      <c r="RQR37" s="243"/>
      <c r="RQS37" s="243"/>
      <c r="RQT37" s="243"/>
      <c r="RQU37" s="243"/>
      <c r="RQV37" s="243"/>
      <c r="RQW37" s="243"/>
      <c r="RQX37" s="243"/>
      <c r="RQY37" s="243"/>
      <c r="RQZ37" s="243"/>
      <c r="RRA37" s="243"/>
      <c r="RRB37" s="243"/>
      <c r="RRC37" s="243"/>
      <c r="RRD37" s="243"/>
      <c r="RRE37" s="243"/>
      <c r="RRF37" s="243"/>
      <c r="RRG37" s="243"/>
      <c r="RRH37" s="243"/>
      <c r="RRI37" s="243"/>
      <c r="RRJ37" s="243"/>
      <c r="RRK37" s="243"/>
      <c r="RRL37" s="243"/>
      <c r="RRM37" s="243"/>
      <c r="RRN37" s="243"/>
      <c r="RRO37" s="243"/>
      <c r="RRP37" s="243"/>
      <c r="RRQ37" s="243"/>
      <c r="RRR37" s="243"/>
      <c r="RRS37" s="243"/>
      <c r="RRT37" s="243"/>
      <c r="RRU37" s="243"/>
      <c r="RRV37" s="243"/>
      <c r="RRW37" s="243"/>
      <c r="RRX37" s="243"/>
      <c r="RRY37" s="243"/>
      <c r="RRZ37" s="243"/>
      <c r="RSA37" s="243"/>
      <c r="RSB37" s="243"/>
      <c r="RSC37" s="243"/>
      <c r="RSD37" s="243"/>
      <c r="RSE37" s="243"/>
      <c r="RSF37" s="243"/>
      <c r="RSG37" s="243"/>
      <c r="RSH37" s="243"/>
      <c r="RSI37" s="243"/>
      <c r="RSJ37" s="243"/>
      <c r="RSK37" s="243"/>
      <c r="RSL37" s="243"/>
      <c r="RSM37" s="243"/>
      <c r="RSN37" s="243"/>
      <c r="RSO37" s="243"/>
      <c r="RSP37" s="243"/>
      <c r="RSQ37" s="243"/>
      <c r="RSR37" s="243"/>
      <c r="RSS37" s="243"/>
      <c r="RST37" s="243"/>
      <c r="RSU37" s="243"/>
      <c r="RSV37" s="243"/>
      <c r="RSW37" s="243"/>
      <c r="RSX37" s="243"/>
      <c r="RSY37" s="243"/>
      <c r="RSZ37" s="243"/>
      <c r="RTA37" s="243"/>
      <c r="RTB37" s="243"/>
      <c r="RTC37" s="243"/>
      <c r="RTD37" s="243"/>
      <c r="RTE37" s="243"/>
      <c r="RTF37" s="243"/>
      <c r="RTG37" s="243"/>
      <c r="RTH37" s="243"/>
      <c r="RTI37" s="243"/>
      <c r="RTJ37" s="243"/>
      <c r="RTK37" s="243"/>
      <c r="RTL37" s="243"/>
      <c r="RTM37" s="243"/>
      <c r="RTN37" s="243"/>
      <c r="RTO37" s="243"/>
      <c r="RTP37" s="243"/>
      <c r="RTQ37" s="243"/>
      <c r="RTR37" s="243"/>
      <c r="RTS37" s="243"/>
      <c r="RTT37" s="243"/>
      <c r="RTU37" s="243"/>
      <c r="RTV37" s="243"/>
      <c r="RTW37" s="243"/>
      <c r="RTX37" s="243"/>
      <c r="RTY37" s="243"/>
      <c r="RTZ37" s="243"/>
      <c r="RUA37" s="243"/>
      <c r="RUB37" s="243"/>
      <c r="RUC37" s="243"/>
      <c r="RUD37" s="243"/>
      <c r="RUE37" s="243"/>
      <c r="RUF37" s="243"/>
      <c r="RUG37" s="243"/>
      <c r="RUH37" s="243"/>
      <c r="RUI37" s="243"/>
      <c r="RUJ37" s="243"/>
      <c r="RUK37" s="243"/>
      <c r="RUL37" s="243"/>
      <c r="RUM37" s="243"/>
      <c r="RUN37" s="243"/>
      <c r="RUO37" s="243"/>
      <c r="RUP37" s="243"/>
      <c r="RUQ37" s="243"/>
      <c r="RUR37" s="243"/>
      <c r="RUS37" s="243"/>
      <c r="RUT37" s="243"/>
      <c r="RUU37" s="243"/>
      <c r="RUV37" s="243"/>
      <c r="RUW37" s="243"/>
      <c r="RUX37" s="243"/>
      <c r="RUY37" s="243"/>
      <c r="RUZ37" s="243"/>
      <c r="RVA37" s="243"/>
      <c r="RVB37" s="243"/>
      <c r="RVC37" s="243"/>
      <c r="RVD37" s="243"/>
      <c r="RVE37" s="243"/>
      <c r="RVF37" s="243"/>
      <c r="RVG37" s="243"/>
      <c r="RVH37" s="243"/>
      <c r="RVI37" s="243"/>
      <c r="RVJ37" s="243"/>
      <c r="RVK37" s="243"/>
      <c r="RVL37" s="243"/>
      <c r="RVM37" s="243"/>
      <c r="RVN37" s="243"/>
      <c r="RVO37" s="243"/>
      <c r="RVP37" s="243"/>
      <c r="RVQ37" s="243"/>
      <c r="RVR37" s="243"/>
      <c r="RVS37" s="243"/>
      <c r="RVT37" s="243"/>
      <c r="RVU37" s="243"/>
      <c r="RVV37" s="243"/>
      <c r="RVW37" s="243"/>
      <c r="RVX37" s="243"/>
      <c r="RVY37" s="243"/>
      <c r="RVZ37" s="243"/>
      <c r="RWA37" s="243"/>
      <c r="RWB37" s="243"/>
      <c r="RWC37" s="243"/>
      <c r="RWD37" s="243"/>
      <c r="RWE37" s="243"/>
      <c r="RWF37" s="243"/>
      <c r="RWG37" s="243"/>
      <c r="RWH37" s="243"/>
      <c r="RWI37" s="243"/>
      <c r="RWJ37" s="243"/>
      <c r="RWK37" s="243"/>
      <c r="RWL37" s="243"/>
      <c r="RWM37" s="243"/>
      <c r="RWN37" s="243"/>
      <c r="RWO37" s="243"/>
      <c r="RWP37" s="243"/>
      <c r="RWQ37" s="243"/>
      <c r="RWR37" s="243"/>
      <c r="RWS37" s="243"/>
      <c r="RWT37" s="243"/>
      <c r="RWU37" s="243"/>
      <c r="RWV37" s="243"/>
      <c r="RWW37" s="243"/>
      <c r="RWX37" s="243"/>
      <c r="RWY37" s="243"/>
      <c r="RWZ37" s="243"/>
      <c r="RXA37" s="243"/>
      <c r="RXB37" s="243"/>
      <c r="RXC37" s="243"/>
      <c r="RXD37" s="243"/>
      <c r="RXE37" s="243"/>
      <c r="RXF37" s="243"/>
      <c r="RXG37" s="243"/>
      <c r="RXH37" s="243"/>
      <c r="RXI37" s="243"/>
      <c r="RXJ37" s="243"/>
      <c r="RXK37" s="243"/>
      <c r="RXL37" s="243"/>
      <c r="RXM37" s="243"/>
      <c r="RXN37" s="243"/>
      <c r="RXO37" s="243"/>
      <c r="RXP37" s="243"/>
      <c r="RXQ37" s="243"/>
      <c r="RXR37" s="243"/>
      <c r="RXS37" s="243"/>
      <c r="RXT37" s="243"/>
      <c r="RXU37" s="243"/>
      <c r="RXV37" s="243"/>
      <c r="RXW37" s="243"/>
      <c r="RXX37" s="243"/>
      <c r="RXY37" s="243"/>
      <c r="RXZ37" s="243"/>
      <c r="RYA37" s="243"/>
      <c r="RYB37" s="243"/>
      <c r="RYC37" s="243"/>
      <c r="RYD37" s="243"/>
      <c r="RYE37" s="243"/>
      <c r="RYF37" s="243"/>
      <c r="RYG37" s="243"/>
      <c r="RYH37" s="243"/>
      <c r="RYI37" s="243"/>
      <c r="RYJ37" s="243"/>
      <c r="RYK37" s="243"/>
      <c r="RYL37" s="243"/>
      <c r="RYM37" s="243"/>
      <c r="RYN37" s="243"/>
      <c r="RYO37" s="243"/>
      <c r="RYP37" s="243"/>
      <c r="RYQ37" s="243"/>
      <c r="RYR37" s="243"/>
      <c r="RYS37" s="243"/>
      <c r="RYT37" s="243"/>
      <c r="RYU37" s="243"/>
      <c r="RYV37" s="243"/>
      <c r="RYW37" s="243"/>
      <c r="RYX37" s="243"/>
      <c r="RYY37" s="243"/>
      <c r="RYZ37" s="243"/>
      <c r="RZA37" s="243"/>
      <c r="RZB37" s="243"/>
      <c r="RZC37" s="243"/>
      <c r="RZD37" s="243"/>
      <c r="RZE37" s="243"/>
      <c r="RZF37" s="243"/>
      <c r="RZG37" s="243"/>
      <c r="RZH37" s="243"/>
      <c r="RZI37" s="243"/>
      <c r="RZJ37" s="243"/>
      <c r="RZK37" s="243"/>
      <c r="RZL37" s="243"/>
      <c r="RZM37" s="243"/>
      <c r="RZN37" s="243"/>
      <c r="RZO37" s="243"/>
      <c r="RZP37" s="243"/>
      <c r="RZQ37" s="243"/>
      <c r="RZR37" s="243"/>
      <c r="RZS37" s="243"/>
      <c r="RZT37" s="243"/>
      <c r="RZU37" s="243"/>
      <c r="RZV37" s="243"/>
      <c r="RZW37" s="243"/>
      <c r="RZX37" s="243"/>
      <c r="RZY37" s="243"/>
      <c r="RZZ37" s="243"/>
      <c r="SAA37" s="243"/>
      <c r="SAB37" s="243"/>
      <c r="SAC37" s="243"/>
      <c r="SAD37" s="243"/>
      <c r="SAE37" s="243"/>
      <c r="SAF37" s="243"/>
      <c r="SAG37" s="243"/>
      <c r="SAH37" s="243"/>
      <c r="SAI37" s="243"/>
      <c r="SAJ37" s="243"/>
      <c r="SAK37" s="243"/>
      <c r="SAL37" s="243"/>
      <c r="SAM37" s="243"/>
      <c r="SAN37" s="243"/>
      <c r="SAO37" s="243"/>
      <c r="SAP37" s="243"/>
      <c r="SAQ37" s="243"/>
      <c r="SAR37" s="243"/>
      <c r="SAS37" s="243"/>
      <c r="SAT37" s="243"/>
      <c r="SAU37" s="243"/>
      <c r="SAV37" s="243"/>
      <c r="SAW37" s="243"/>
      <c r="SAX37" s="243"/>
      <c r="SAY37" s="243"/>
      <c r="SAZ37" s="243"/>
      <c r="SBA37" s="243"/>
      <c r="SBB37" s="243"/>
      <c r="SBC37" s="243"/>
      <c r="SBD37" s="243"/>
      <c r="SBE37" s="243"/>
      <c r="SBF37" s="243"/>
      <c r="SBG37" s="243"/>
      <c r="SBH37" s="243"/>
      <c r="SBI37" s="243"/>
      <c r="SBJ37" s="243"/>
      <c r="SBK37" s="243"/>
      <c r="SBL37" s="243"/>
      <c r="SBM37" s="243"/>
      <c r="SBN37" s="243"/>
      <c r="SBO37" s="243"/>
      <c r="SBP37" s="243"/>
      <c r="SBQ37" s="243"/>
      <c r="SBR37" s="243"/>
      <c r="SBS37" s="243"/>
      <c r="SBT37" s="243"/>
      <c r="SBU37" s="243"/>
      <c r="SBV37" s="243"/>
      <c r="SBW37" s="243"/>
      <c r="SBX37" s="243"/>
      <c r="SBY37" s="243"/>
      <c r="SBZ37" s="243"/>
      <c r="SCA37" s="243"/>
      <c r="SCB37" s="243"/>
      <c r="SCC37" s="243"/>
      <c r="SCD37" s="243"/>
      <c r="SCE37" s="243"/>
      <c r="SCF37" s="243"/>
      <c r="SCG37" s="243"/>
      <c r="SCH37" s="243"/>
      <c r="SCI37" s="243"/>
      <c r="SCJ37" s="243"/>
      <c r="SCK37" s="243"/>
      <c r="SCL37" s="243"/>
      <c r="SCM37" s="243"/>
      <c r="SCN37" s="243"/>
      <c r="SCO37" s="243"/>
      <c r="SCP37" s="243"/>
      <c r="SCQ37" s="243"/>
      <c r="SCR37" s="243"/>
      <c r="SCS37" s="243"/>
      <c r="SCT37" s="243"/>
      <c r="SCU37" s="243"/>
      <c r="SCV37" s="243"/>
      <c r="SCW37" s="243"/>
      <c r="SCX37" s="243"/>
      <c r="SCY37" s="243"/>
      <c r="SCZ37" s="243"/>
      <c r="SDA37" s="243"/>
      <c r="SDB37" s="243"/>
      <c r="SDC37" s="243"/>
      <c r="SDD37" s="243"/>
      <c r="SDE37" s="243"/>
      <c r="SDF37" s="243"/>
      <c r="SDG37" s="243"/>
      <c r="SDH37" s="243"/>
      <c r="SDI37" s="243"/>
      <c r="SDJ37" s="243"/>
      <c r="SDK37" s="243"/>
      <c r="SDL37" s="243"/>
      <c r="SDM37" s="243"/>
      <c r="SDN37" s="243"/>
      <c r="SDO37" s="243"/>
      <c r="SDP37" s="243"/>
      <c r="SDQ37" s="243"/>
      <c r="SDR37" s="243"/>
      <c r="SDS37" s="243"/>
      <c r="SDT37" s="243"/>
      <c r="SDU37" s="243"/>
      <c r="SDV37" s="243"/>
      <c r="SDW37" s="243"/>
      <c r="SDX37" s="243"/>
      <c r="SDY37" s="243"/>
      <c r="SDZ37" s="243"/>
      <c r="SEA37" s="243"/>
      <c r="SEB37" s="243"/>
      <c r="SEC37" s="243"/>
      <c r="SED37" s="243"/>
      <c r="SEE37" s="243"/>
      <c r="SEF37" s="243"/>
      <c r="SEG37" s="243"/>
      <c r="SEH37" s="243"/>
      <c r="SEI37" s="243"/>
      <c r="SEJ37" s="243"/>
      <c r="SEK37" s="243"/>
      <c r="SEL37" s="243"/>
      <c r="SEM37" s="243"/>
      <c r="SEN37" s="243"/>
      <c r="SEO37" s="243"/>
      <c r="SEP37" s="243"/>
      <c r="SEQ37" s="243"/>
      <c r="SER37" s="243"/>
      <c r="SES37" s="243"/>
      <c r="SET37" s="243"/>
      <c r="SEU37" s="243"/>
      <c r="SEV37" s="243"/>
      <c r="SEW37" s="243"/>
      <c r="SEX37" s="243"/>
      <c r="SEY37" s="243"/>
      <c r="SEZ37" s="243"/>
      <c r="SFA37" s="243"/>
      <c r="SFB37" s="243"/>
      <c r="SFC37" s="243"/>
      <c r="SFD37" s="243"/>
      <c r="SFE37" s="243"/>
      <c r="SFF37" s="243"/>
      <c r="SFG37" s="243"/>
      <c r="SFH37" s="243"/>
      <c r="SFI37" s="243"/>
      <c r="SFJ37" s="243"/>
      <c r="SFK37" s="243"/>
      <c r="SFL37" s="243"/>
      <c r="SFM37" s="243"/>
      <c r="SFN37" s="243"/>
      <c r="SFO37" s="243"/>
      <c r="SFP37" s="243"/>
      <c r="SFQ37" s="243"/>
      <c r="SFR37" s="243"/>
      <c r="SFS37" s="243"/>
      <c r="SFT37" s="243"/>
      <c r="SFU37" s="243"/>
      <c r="SFV37" s="243"/>
      <c r="SFW37" s="243"/>
      <c r="SFX37" s="243"/>
      <c r="SFY37" s="243"/>
      <c r="SFZ37" s="243"/>
      <c r="SGA37" s="243"/>
      <c r="SGB37" s="243"/>
      <c r="SGC37" s="243"/>
      <c r="SGD37" s="243"/>
      <c r="SGE37" s="243"/>
      <c r="SGF37" s="243"/>
      <c r="SGG37" s="243"/>
      <c r="SGH37" s="243"/>
      <c r="SGI37" s="243"/>
      <c r="SGJ37" s="243"/>
      <c r="SGK37" s="243"/>
      <c r="SGL37" s="243"/>
      <c r="SGM37" s="243"/>
      <c r="SGN37" s="243"/>
      <c r="SGO37" s="243"/>
      <c r="SGP37" s="243"/>
      <c r="SGQ37" s="243"/>
      <c r="SGR37" s="243"/>
      <c r="SGS37" s="243"/>
      <c r="SGT37" s="243"/>
      <c r="SGU37" s="243"/>
      <c r="SGV37" s="243"/>
      <c r="SGW37" s="243"/>
      <c r="SGX37" s="243"/>
      <c r="SGY37" s="243"/>
      <c r="SGZ37" s="243"/>
      <c r="SHA37" s="243"/>
      <c r="SHB37" s="243"/>
      <c r="SHC37" s="243"/>
      <c r="SHD37" s="243"/>
      <c r="SHE37" s="243"/>
      <c r="SHF37" s="243"/>
      <c r="SHG37" s="243"/>
      <c r="SHH37" s="243"/>
      <c r="SHI37" s="243"/>
      <c r="SHJ37" s="243"/>
      <c r="SHK37" s="243"/>
      <c r="SHL37" s="243"/>
      <c r="SHM37" s="243"/>
      <c r="SHN37" s="243"/>
      <c r="SHO37" s="243"/>
      <c r="SHP37" s="243"/>
      <c r="SHQ37" s="243"/>
      <c r="SHR37" s="243"/>
      <c r="SHS37" s="243"/>
      <c r="SHT37" s="243"/>
      <c r="SHU37" s="243"/>
      <c r="SHV37" s="243"/>
      <c r="SHW37" s="243"/>
      <c r="SHX37" s="243"/>
      <c r="SHY37" s="243"/>
      <c r="SHZ37" s="243"/>
      <c r="SIA37" s="243"/>
      <c r="SIB37" s="243"/>
      <c r="SIC37" s="243"/>
      <c r="SID37" s="243"/>
      <c r="SIE37" s="243"/>
      <c r="SIF37" s="243"/>
      <c r="SIG37" s="243"/>
      <c r="SIH37" s="243"/>
      <c r="SII37" s="243"/>
      <c r="SIJ37" s="243"/>
      <c r="SIK37" s="243"/>
      <c r="SIL37" s="243"/>
      <c r="SIM37" s="243"/>
      <c r="SIN37" s="243"/>
      <c r="SIO37" s="243"/>
      <c r="SIP37" s="243"/>
      <c r="SIQ37" s="243"/>
      <c r="SIR37" s="243"/>
      <c r="SIS37" s="243"/>
      <c r="SIT37" s="243"/>
      <c r="SIU37" s="243"/>
      <c r="SIV37" s="243"/>
      <c r="SIW37" s="243"/>
      <c r="SIX37" s="243"/>
      <c r="SIY37" s="243"/>
      <c r="SIZ37" s="243"/>
      <c r="SJA37" s="243"/>
      <c r="SJB37" s="243"/>
      <c r="SJC37" s="243"/>
      <c r="SJD37" s="243"/>
      <c r="SJE37" s="243"/>
      <c r="SJF37" s="243"/>
      <c r="SJG37" s="243"/>
      <c r="SJH37" s="243"/>
      <c r="SJI37" s="243"/>
      <c r="SJJ37" s="243"/>
      <c r="SJK37" s="243"/>
      <c r="SJL37" s="243"/>
      <c r="SJM37" s="243"/>
      <c r="SJN37" s="243"/>
      <c r="SJO37" s="243"/>
      <c r="SJP37" s="243"/>
      <c r="SJQ37" s="243"/>
      <c r="SJR37" s="243"/>
      <c r="SJS37" s="243"/>
      <c r="SJT37" s="243"/>
      <c r="SJU37" s="243"/>
      <c r="SJV37" s="243"/>
      <c r="SJW37" s="243"/>
      <c r="SJX37" s="243"/>
      <c r="SJY37" s="243"/>
      <c r="SJZ37" s="243"/>
      <c r="SKA37" s="243"/>
      <c r="SKB37" s="243"/>
      <c r="SKC37" s="243"/>
      <c r="SKD37" s="243"/>
      <c r="SKE37" s="243"/>
      <c r="SKF37" s="243"/>
      <c r="SKG37" s="243"/>
      <c r="SKH37" s="243"/>
      <c r="SKI37" s="243"/>
      <c r="SKJ37" s="243"/>
      <c r="SKK37" s="243"/>
      <c r="SKL37" s="243"/>
      <c r="SKM37" s="243"/>
      <c r="SKN37" s="243"/>
      <c r="SKO37" s="243"/>
      <c r="SKP37" s="243"/>
      <c r="SKQ37" s="243"/>
      <c r="SKR37" s="243"/>
      <c r="SKS37" s="243"/>
      <c r="SKT37" s="243"/>
      <c r="SKU37" s="243"/>
      <c r="SKV37" s="243"/>
      <c r="SKW37" s="243"/>
      <c r="SKX37" s="243"/>
      <c r="SKY37" s="243"/>
      <c r="SKZ37" s="243"/>
      <c r="SLA37" s="243"/>
      <c r="SLB37" s="243"/>
      <c r="SLC37" s="243"/>
      <c r="SLD37" s="243"/>
      <c r="SLE37" s="243"/>
      <c r="SLF37" s="243"/>
      <c r="SLG37" s="243"/>
      <c r="SLH37" s="243"/>
      <c r="SLI37" s="243"/>
      <c r="SLJ37" s="243"/>
      <c r="SLK37" s="243"/>
      <c r="SLL37" s="243"/>
      <c r="SLM37" s="243"/>
      <c r="SLN37" s="243"/>
      <c r="SLO37" s="243"/>
      <c r="SLP37" s="243"/>
      <c r="SLQ37" s="243"/>
      <c r="SLR37" s="243"/>
      <c r="SLS37" s="243"/>
      <c r="SLT37" s="243"/>
      <c r="SLU37" s="243"/>
      <c r="SLV37" s="243"/>
      <c r="SLW37" s="243"/>
      <c r="SLX37" s="243"/>
      <c r="SLY37" s="243"/>
      <c r="SLZ37" s="243"/>
      <c r="SMA37" s="243"/>
      <c r="SMB37" s="243"/>
      <c r="SMC37" s="243"/>
      <c r="SMD37" s="243"/>
      <c r="SME37" s="243"/>
      <c r="SMF37" s="243"/>
      <c r="SMG37" s="243"/>
      <c r="SMH37" s="243"/>
      <c r="SMI37" s="243"/>
      <c r="SMJ37" s="243"/>
      <c r="SMK37" s="243"/>
      <c r="SML37" s="243"/>
      <c r="SMM37" s="243"/>
      <c r="SMN37" s="243"/>
      <c r="SMO37" s="243"/>
      <c r="SMP37" s="243"/>
      <c r="SMQ37" s="243"/>
      <c r="SMR37" s="243"/>
      <c r="SMS37" s="243"/>
      <c r="SMT37" s="243"/>
      <c r="SMU37" s="243"/>
      <c r="SMV37" s="243"/>
      <c r="SMW37" s="243"/>
      <c r="SMX37" s="243"/>
      <c r="SMY37" s="243"/>
      <c r="SMZ37" s="243"/>
      <c r="SNA37" s="243"/>
      <c r="SNB37" s="243"/>
      <c r="SNC37" s="243"/>
      <c r="SND37" s="243"/>
      <c r="SNE37" s="243"/>
      <c r="SNF37" s="243"/>
      <c r="SNG37" s="243"/>
      <c r="SNH37" s="243"/>
      <c r="SNI37" s="243"/>
      <c r="SNJ37" s="243"/>
      <c r="SNK37" s="243"/>
      <c r="SNL37" s="243"/>
      <c r="SNM37" s="243"/>
      <c r="SNN37" s="243"/>
      <c r="SNO37" s="243"/>
      <c r="SNP37" s="243"/>
      <c r="SNQ37" s="243"/>
      <c r="SNR37" s="243"/>
      <c r="SNS37" s="243"/>
      <c r="SNT37" s="243"/>
      <c r="SNU37" s="243"/>
      <c r="SNV37" s="243"/>
      <c r="SNW37" s="243"/>
      <c r="SNX37" s="243"/>
      <c r="SNY37" s="243"/>
      <c r="SNZ37" s="243"/>
      <c r="SOA37" s="243"/>
      <c r="SOB37" s="243"/>
      <c r="SOC37" s="243"/>
      <c r="SOD37" s="243"/>
      <c r="SOE37" s="243"/>
      <c r="SOF37" s="243"/>
      <c r="SOG37" s="243"/>
      <c r="SOH37" s="243"/>
      <c r="SOI37" s="243"/>
      <c r="SOJ37" s="243"/>
      <c r="SOK37" s="243"/>
      <c r="SOL37" s="243"/>
      <c r="SOM37" s="243"/>
      <c r="SON37" s="243"/>
      <c r="SOO37" s="243"/>
      <c r="SOP37" s="243"/>
      <c r="SOQ37" s="243"/>
      <c r="SOR37" s="243"/>
      <c r="SOS37" s="243"/>
      <c r="SOT37" s="243"/>
      <c r="SOU37" s="243"/>
      <c r="SOV37" s="243"/>
      <c r="SOW37" s="243"/>
      <c r="SOX37" s="243"/>
      <c r="SOY37" s="243"/>
      <c r="SOZ37" s="243"/>
      <c r="SPA37" s="243"/>
      <c r="SPB37" s="243"/>
      <c r="SPC37" s="243"/>
      <c r="SPD37" s="243"/>
      <c r="SPE37" s="243"/>
      <c r="SPF37" s="243"/>
      <c r="SPG37" s="243"/>
      <c r="SPH37" s="243"/>
      <c r="SPI37" s="243"/>
      <c r="SPJ37" s="243"/>
      <c r="SPK37" s="243"/>
      <c r="SPL37" s="243"/>
      <c r="SPM37" s="243"/>
      <c r="SPN37" s="243"/>
      <c r="SPO37" s="243"/>
      <c r="SPP37" s="243"/>
      <c r="SPQ37" s="243"/>
      <c r="SPR37" s="243"/>
      <c r="SPS37" s="243"/>
      <c r="SPT37" s="243"/>
      <c r="SPU37" s="243"/>
      <c r="SPV37" s="243"/>
      <c r="SPW37" s="243"/>
      <c r="SPX37" s="243"/>
      <c r="SPY37" s="243"/>
      <c r="SPZ37" s="243"/>
      <c r="SQA37" s="243"/>
      <c r="SQB37" s="243"/>
      <c r="SQC37" s="243"/>
      <c r="SQD37" s="243"/>
      <c r="SQE37" s="243"/>
      <c r="SQF37" s="243"/>
      <c r="SQG37" s="243"/>
      <c r="SQH37" s="243"/>
      <c r="SQI37" s="243"/>
      <c r="SQJ37" s="243"/>
      <c r="SQK37" s="243"/>
      <c r="SQL37" s="243"/>
      <c r="SQM37" s="243"/>
      <c r="SQN37" s="243"/>
      <c r="SQO37" s="243"/>
      <c r="SQP37" s="243"/>
      <c r="SQQ37" s="243"/>
      <c r="SQR37" s="243"/>
      <c r="SQS37" s="243"/>
      <c r="SQT37" s="243"/>
      <c r="SQU37" s="243"/>
      <c r="SQV37" s="243"/>
      <c r="SQW37" s="243"/>
      <c r="SQX37" s="243"/>
      <c r="SQY37" s="243"/>
      <c r="SQZ37" s="243"/>
      <c r="SRA37" s="243"/>
      <c r="SRB37" s="243"/>
      <c r="SRC37" s="243"/>
      <c r="SRD37" s="243"/>
      <c r="SRE37" s="243"/>
      <c r="SRF37" s="243"/>
      <c r="SRG37" s="243"/>
      <c r="SRH37" s="243"/>
      <c r="SRI37" s="243"/>
      <c r="SRJ37" s="243"/>
      <c r="SRK37" s="243"/>
      <c r="SRL37" s="243"/>
      <c r="SRM37" s="243"/>
      <c r="SRN37" s="243"/>
      <c r="SRO37" s="243"/>
      <c r="SRP37" s="243"/>
      <c r="SRQ37" s="243"/>
      <c r="SRR37" s="243"/>
      <c r="SRS37" s="243"/>
      <c r="SRT37" s="243"/>
      <c r="SRU37" s="243"/>
      <c r="SRV37" s="243"/>
      <c r="SRW37" s="243"/>
      <c r="SRX37" s="243"/>
      <c r="SRY37" s="243"/>
      <c r="SRZ37" s="243"/>
      <c r="SSA37" s="243"/>
      <c r="SSB37" s="243"/>
      <c r="SSC37" s="243"/>
      <c r="SSD37" s="243"/>
      <c r="SSE37" s="243"/>
      <c r="SSF37" s="243"/>
      <c r="SSG37" s="243"/>
      <c r="SSH37" s="243"/>
      <c r="SSI37" s="243"/>
      <c r="SSJ37" s="243"/>
      <c r="SSK37" s="243"/>
      <c r="SSL37" s="243"/>
      <c r="SSM37" s="243"/>
      <c r="SSN37" s="243"/>
      <c r="SSO37" s="243"/>
      <c r="SSP37" s="243"/>
      <c r="SSQ37" s="243"/>
      <c r="SSR37" s="243"/>
      <c r="SSS37" s="243"/>
      <c r="SST37" s="243"/>
      <c r="SSU37" s="243"/>
      <c r="SSV37" s="243"/>
      <c r="SSW37" s="243"/>
      <c r="SSX37" s="243"/>
      <c r="SSY37" s="243"/>
      <c r="SSZ37" s="243"/>
      <c r="STA37" s="243"/>
      <c r="STB37" s="243"/>
      <c r="STC37" s="243"/>
      <c r="STD37" s="243"/>
      <c r="STE37" s="243"/>
      <c r="STF37" s="243"/>
      <c r="STG37" s="243"/>
      <c r="STH37" s="243"/>
      <c r="STI37" s="243"/>
      <c r="STJ37" s="243"/>
      <c r="STK37" s="243"/>
      <c r="STL37" s="243"/>
      <c r="STM37" s="243"/>
      <c r="STN37" s="243"/>
      <c r="STO37" s="243"/>
      <c r="STP37" s="243"/>
      <c r="STQ37" s="243"/>
      <c r="STR37" s="243"/>
      <c r="STS37" s="243"/>
      <c r="STT37" s="243"/>
      <c r="STU37" s="243"/>
      <c r="STV37" s="243"/>
      <c r="STW37" s="243"/>
      <c r="STX37" s="243"/>
      <c r="STY37" s="243"/>
      <c r="STZ37" s="243"/>
      <c r="SUA37" s="243"/>
      <c r="SUB37" s="243"/>
      <c r="SUC37" s="243"/>
      <c r="SUD37" s="243"/>
      <c r="SUE37" s="243"/>
      <c r="SUF37" s="243"/>
      <c r="SUG37" s="243"/>
      <c r="SUH37" s="243"/>
      <c r="SUI37" s="243"/>
      <c r="SUJ37" s="243"/>
      <c r="SUK37" s="243"/>
      <c r="SUL37" s="243"/>
      <c r="SUM37" s="243"/>
      <c r="SUN37" s="243"/>
      <c r="SUO37" s="243"/>
      <c r="SUP37" s="243"/>
      <c r="SUQ37" s="243"/>
      <c r="SUR37" s="243"/>
      <c r="SUS37" s="243"/>
      <c r="SUT37" s="243"/>
      <c r="SUU37" s="243"/>
      <c r="SUV37" s="243"/>
      <c r="SUW37" s="243"/>
      <c r="SUX37" s="243"/>
      <c r="SUY37" s="243"/>
      <c r="SUZ37" s="243"/>
      <c r="SVA37" s="243"/>
      <c r="SVB37" s="243"/>
      <c r="SVC37" s="243"/>
      <c r="SVD37" s="243"/>
      <c r="SVE37" s="243"/>
      <c r="SVF37" s="243"/>
      <c r="SVG37" s="243"/>
      <c r="SVH37" s="243"/>
      <c r="SVI37" s="243"/>
      <c r="SVJ37" s="243"/>
      <c r="SVK37" s="243"/>
      <c r="SVL37" s="243"/>
      <c r="SVM37" s="243"/>
      <c r="SVN37" s="243"/>
      <c r="SVO37" s="243"/>
      <c r="SVP37" s="243"/>
      <c r="SVQ37" s="243"/>
      <c r="SVR37" s="243"/>
      <c r="SVS37" s="243"/>
      <c r="SVT37" s="243"/>
      <c r="SVU37" s="243"/>
      <c r="SVV37" s="243"/>
      <c r="SVW37" s="243"/>
      <c r="SVX37" s="243"/>
      <c r="SVY37" s="243"/>
      <c r="SVZ37" s="243"/>
      <c r="SWA37" s="243"/>
      <c r="SWB37" s="243"/>
      <c r="SWC37" s="243"/>
      <c r="SWD37" s="243"/>
      <c r="SWE37" s="243"/>
      <c r="SWF37" s="243"/>
      <c r="SWG37" s="243"/>
      <c r="SWH37" s="243"/>
      <c r="SWI37" s="243"/>
      <c r="SWJ37" s="243"/>
      <c r="SWK37" s="243"/>
      <c r="SWL37" s="243"/>
      <c r="SWM37" s="243"/>
      <c r="SWN37" s="243"/>
      <c r="SWO37" s="243"/>
      <c r="SWP37" s="243"/>
      <c r="SWQ37" s="243"/>
      <c r="SWR37" s="243"/>
      <c r="SWS37" s="243"/>
      <c r="SWT37" s="243"/>
      <c r="SWU37" s="243"/>
      <c r="SWV37" s="243"/>
      <c r="SWW37" s="243"/>
      <c r="SWX37" s="243"/>
      <c r="SWY37" s="243"/>
      <c r="SWZ37" s="243"/>
      <c r="SXA37" s="243"/>
      <c r="SXB37" s="243"/>
      <c r="SXC37" s="243"/>
      <c r="SXD37" s="243"/>
      <c r="SXE37" s="243"/>
      <c r="SXF37" s="243"/>
      <c r="SXG37" s="243"/>
      <c r="SXH37" s="243"/>
      <c r="SXI37" s="243"/>
      <c r="SXJ37" s="243"/>
      <c r="SXK37" s="243"/>
      <c r="SXL37" s="243"/>
      <c r="SXM37" s="243"/>
      <c r="SXN37" s="243"/>
      <c r="SXO37" s="243"/>
      <c r="SXP37" s="243"/>
      <c r="SXQ37" s="243"/>
      <c r="SXR37" s="243"/>
      <c r="SXS37" s="243"/>
      <c r="SXT37" s="243"/>
      <c r="SXU37" s="243"/>
      <c r="SXV37" s="243"/>
      <c r="SXW37" s="243"/>
      <c r="SXX37" s="243"/>
      <c r="SXY37" s="243"/>
      <c r="SXZ37" s="243"/>
      <c r="SYA37" s="243"/>
      <c r="SYB37" s="243"/>
      <c r="SYC37" s="243"/>
      <c r="SYD37" s="243"/>
      <c r="SYE37" s="243"/>
      <c r="SYF37" s="243"/>
      <c r="SYG37" s="243"/>
      <c r="SYH37" s="243"/>
      <c r="SYI37" s="243"/>
      <c r="SYJ37" s="243"/>
      <c r="SYK37" s="243"/>
      <c r="SYL37" s="243"/>
      <c r="SYM37" s="243"/>
      <c r="SYN37" s="243"/>
      <c r="SYO37" s="243"/>
      <c r="SYP37" s="243"/>
      <c r="SYQ37" s="243"/>
      <c r="SYR37" s="243"/>
      <c r="SYS37" s="243"/>
      <c r="SYT37" s="243"/>
      <c r="SYU37" s="243"/>
      <c r="SYV37" s="243"/>
      <c r="SYW37" s="243"/>
      <c r="SYX37" s="243"/>
      <c r="SYY37" s="243"/>
      <c r="SYZ37" s="243"/>
      <c r="SZA37" s="243"/>
      <c r="SZB37" s="243"/>
      <c r="SZC37" s="243"/>
      <c r="SZD37" s="243"/>
      <c r="SZE37" s="243"/>
      <c r="SZF37" s="243"/>
      <c r="SZG37" s="243"/>
      <c r="SZH37" s="243"/>
      <c r="SZI37" s="243"/>
      <c r="SZJ37" s="243"/>
      <c r="SZK37" s="243"/>
      <c r="SZL37" s="243"/>
      <c r="SZM37" s="243"/>
      <c r="SZN37" s="243"/>
      <c r="SZO37" s="243"/>
      <c r="SZP37" s="243"/>
      <c r="SZQ37" s="243"/>
      <c r="SZR37" s="243"/>
      <c r="SZS37" s="243"/>
      <c r="SZT37" s="243"/>
      <c r="SZU37" s="243"/>
      <c r="SZV37" s="243"/>
      <c r="SZW37" s="243"/>
      <c r="SZX37" s="243"/>
      <c r="SZY37" s="243"/>
      <c r="SZZ37" s="243"/>
      <c r="TAA37" s="243"/>
      <c r="TAB37" s="243"/>
      <c r="TAC37" s="243"/>
      <c r="TAD37" s="243"/>
      <c r="TAE37" s="243"/>
      <c r="TAF37" s="243"/>
      <c r="TAG37" s="243"/>
      <c r="TAH37" s="243"/>
      <c r="TAI37" s="243"/>
      <c r="TAJ37" s="243"/>
      <c r="TAK37" s="243"/>
      <c r="TAL37" s="243"/>
      <c r="TAM37" s="243"/>
      <c r="TAN37" s="243"/>
      <c r="TAO37" s="243"/>
      <c r="TAP37" s="243"/>
      <c r="TAQ37" s="243"/>
      <c r="TAR37" s="243"/>
      <c r="TAS37" s="243"/>
      <c r="TAT37" s="243"/>
      <c r="TAU37" s="243"/>
      <c r="TAV37" s="243"/>
      <c r="TAW37" s="243"/>
      <c r="TAX37" s="243"/>
      <c r="TAY37" s="243"/>
      <c r="TAZ37" s="243"/>
      <c r="TBA37" s="243"/>
      <c r="TBB37" s="243"/>
      <c r="TBC37" s="243"/>
      <c r="TBD37" s="243"/>
      <c r="TBE37" s="243"/>
      <c r="TBF37" s="243"/>
      <c r="TBG37" s="243"/>
      <c r="TBH37" s="243"/>
      <c r="TBI37" s="243"/>
      <c r="TBJ37" s="243"/>
      <c r="TBK37" s="243"/>
      <c r="TBL37" s="243"/>
      <c r="TBM37" s="243"/>
      <c r="TBN37" s="243"/>
      <c r="TBO37" s="243"/>
      <c r="TBP37" s="243"/>
      <c r="TBQ37" s="243"/>
      <c r="TBR37" s="243"/>
      <c r="TBS37" s="243"/>
      <c r="TBT37" s="243"/>
      <c r="TBU37" s="243"/>
      <c r="TBV37" s="243"/>
      <c r="TBW37" s="243"/>
      <c r="TBX37" s="243"/>
      <c r="TBY37" s="243"/>
      <c r="TBZ37" s="243"/>
      <c r="TCA37" s="243"/>
      <c r="TCB37" s="243"/>
      <c r="TCC37" s="243"/>
      <c r="TCD37" s="243"/>
      <c r="TCE37" s="243"/>
      <c r="TCF37" s="243"/>
      <c r="TCG37" s="243"/>
      <c r="TCH37" s="243"/>
      <c r="TCI37" s="243"/>
      <c r="TCJ37" s="243"/>
      <c r="TCK37" s="243"/>
      <c r="TCL37" s="243"/>
      <c r="TCM37" s="243"/>
      <c r="TCN37" s="243"/>
      <c r="TCO37" s="243"/>
      <c r="TCP37" s="243"/>
      <c r="TCQ37" s="243"/>
      <c r="TCR37" s="243"/>
      <c r="TCS37" s="243"/>
      <c r="TCT37" s="243"/>
      <c r="TCU37" s="243"/>
      <c r="TCV37" s="243"/>
      <c r="TCW37" s="243"/>
      <c r="TCX37" s="243"/>
      <c r="TCY37" s="243"/>
      <c r="TCZ37" s="243"/>
      <c r="TDA37" s="243"/>
      <c r="TDB37" s="243"/>
      <c r="TDC37" s="243"/>
      <c r="TDD37" s="243"/>
      <c r="TDE37" s="243"/>
      <c r="TDF37" s="243"/>
      <c r="TDG37" s="243"/>
      <c r="TDH37" s="243"/>
      <c r="TDI37" s="243"/>
      <c r="TDJ37" s="243"/>
      <c r="TDK37" s="243"/>
      <c r="TDL37" s="243"/>
      <c r="TDM37" s="243"/>
      <c r="TDN37" s="243"/>
      <c r="TDO37" s="243"/>
      <c r="TDP37" s="243"/>
      <c r="TDQ37" s="243"/>
      <c r="TDR37" s="243"/>
      <c r="TDS37" s="243"/>
      <c r="TDT37" s="243"/>
      <c r="TDU37" s="243"/>
      <c r="TDV37" s="243"/>
      <c r="TDW37" s="243"/>
      <c r="TDX37" s="243"/>
      <c r="TDY37" s="243"/>
      <c r="TDZ37" s="243"/>
      <c r="TEA37" s="243"/>
      <c r="TEB37" s="243"/>
      <c r="TEC37" s="243"/>
      <c r="TED37" s="243"/>
      <c r="TEE37" s="243"/>
      <c r="TEF37" s="243"/>
      <c r="TEG37" s="243"/>
      <c r="TEH37" s="243"/>
      <c r="TEI37" s="243"/>
      <c r="TEJ37" s="243"/>
      <c r="TEK37" s="243"/>
      <c r="TEL37" s="243"/>
      <c r="TEM37" s="243"/>
      <c r="TEN37" s="243"/>
      <c r="TEO37" s="243"/>
      <c r="TEP37" s="243"/>
      <c r="TEQ37" s="243"/>
      <c r="TER37" s="243"/>
      <c r="TES37" s="243"/>
      <c r="TET37" s="243"/>
      <c r="TEU37" s="243"/>
      <c r="TEV37" s="243"/>
      <c r="TEW37" s="243"/>
      <c r="TEX37" s="243"/>
      <c r="TEY37" s="243"/>
      <c r="TEZ37" s="243"/>
      <c r="TFA37" s="243"/>
      <c r="TFB37" s="243"/>
      <c r="TFC37" s="243"/>
      <c r="TFD37" s="243"/>
      <c r="TFE37" s="243"/>
      <c r="TFF37" s="243"/>
      <c r="TFG37" s="243"/>
      <c r="TFH37" s="243"/>
      <c r="TFI37" s="243"/>
      <c r="TFJ37" s="243"/>
      <c r="TFK37" s="243"/>
      <c r="TFL37" s="243"/>
      <c r="TFM37" s="243"/>
      <c r="TFN37" s="243"/>
      <c r="TFO37" s="243"/>
      <c r="TFP37" s="243"/>
      <c r="TFQ37" s="243"/>
      <c r="TFR37" s="243"/>
      <c r="TFS37" s="243"/>
      <c r="TFT37" s="243"/>
      <c r="TFU37" s="243"/>
      <c r="TFV37" s="243"/>
      <c r="TFW37" s="243"/>
      <c r="TFX37" s="243"/>
      <c r="TFY37" s="243"/>
      <c r="TFZ37" s="243"/>
      <c r="TGA37" s="243"/>
      <c r="TGB37" s="243"/>
      <c r="TGC37" s="243"/>
      <c r="TGD37" s="243"/>
      <c r="TGE37" s="243"/>
      <c r="TGF37" s="243"/>
      <c r="TGG37" s="243"/>
      <c r="TGH37" s="243"/>
      <c r="TGI37" s="243"/>
      <c r="TGJ37" s="243"/>
      <c r="TGK37" s="243"/>
      <c r="TGL37" s="243"/>
      <c r="TGM37" s="243"/>
      <c r="TGN37" s="243"/>
      <c r="TGO37" s="243"/>
      <c r="TGP37" s="243"/>
      <c r="TGQ37" s="243"/>
      <c r="TGR37" s="243"/>
      <c r="TGS37" s="243"/>
      <c r="TGT37" s="243"/>
      <c r="TGU37" s="243"/>
      <c r="TGV37" s="243"/>
      <c r="TGW37" s="243"/>
      <c r="TGX37" s="243"/>
      <c r="TGY37" s="243"/>
      <c r="TGZ37" s="243"/>
      <c r="THA37" s="243"/>
      <c r="THB37" s="243"/>
      <c r="THC37" s="243"/>
      <c r="THD37" s="243"/>
      <c r="THE37" s="243"/>
      <c r="THF37" s="243"/>
      <c r="THG37" s="243"/>
      <c r="THH37" s="243"/>
      <c r="THI37" s="243"/>
      <c r="THJ37" s="243"/>
      <c r="THK37" s="243"/>
      <c r="THL37" s="243"/>
      <c r="THM37" s="243"/>
      <c r="THN37" s="243"/>
      <c r="THO37" s="243"/>
      <c r="THP37" s="243"/>
      <c r="THQ37" s="243"/>
      <c r="THR37" s="243"/>
      <c r="THS37" s="243"/>
      <c r="THT37" s="243"/>
      <c r="THU37" s="243"/>
      <c r="THV37" s="243"/>
      <c r="THW37" s="243"/>
      <c r="THX37" s="243"/>
      <c r="THY37" s="243"/>
      <c r="THZ37" s="243"/>
      <c r="TIA37" s="243"/>
      <c r="TIB37" s="243"/>
      <c r="TIC37" s="243"/>
      <c r="TID37" s="243"/>
      <c r="TIE37" s="243"/>
      <c r="TIF37" s="243"/>
      <c r="TIG37" s="243"/>
      <c r="TIH37" s="243"/>
      <c r="TII37" s="243"/>
      <c r="TIJ37" s="243"/>
      <c r="TIK37" s="243"/>
      <c r="TIL37" s="243"/>
      <c r="TIM37" s="243"/>
      <c r="TIN37" s="243"/>
      <c r="TIO37" s="243"/>
      <c r="TIP37" s="243"/>
      <c r="TIQ37" s="243"/>
      <c r="TIR37" s="243"/>
      <c r="TIS37" s="243"/>
      <c r="TIT37" s="243"/>
      <c r="TIU37" s="243"/>
      <c r="TIV37" s="243"/>
      <c r="TIW37" s="243"/>
      <c r="TIX37" s="243"/>
      <c r="TIY37" s="243"/>
      <c r="TIZ37" s="243"/>
      <c r="TJA37" s="243"/>
      <c r="TJB37" s="243"/>
      <c r="TJC37" s="243"/>
      <c r="TJD37" s="243"/>
      <c r="TJE37" s="243"/>
      <c r="TJF37" s="243"/>
      <c r="TJG37" s="243"/>
      <c r="TJH37" s="243"/>
      <c r="TJI37" s="243"/>
      <c r="TJJ37" s="243"/>
      <c r="TJK37" s="243"/>
      <c r="TJL37" s="243"/>
      <c r="TJM37" s="243"/>
      <c r="TJN37" s="243"/>
      <c r="TJO37" s="243"/>
      <c r="TJP37" s="243"/>
      <c r="TJQ37" s="243"/>
      <c r="TJR37" s="243"/>
      <c r="TJS37" s="243"/>
      <c r="TJT37" s="243"/>
      <c r="TJU37" s="243"/>
      <c r="TJV37" s="243"/>
      <c r="TJW37" s="243"/>
      <c r="TJX37" s="243"/>
      <c r="TJY37" s="243"/>
      <c r="TJZ37" s="243"/>
      <c r="TKA37" s="243"/>
      <c r="TKB37" s="243"/>
      <c r="TKC37" s="243"/>
      <c r="TKD37" s="243"/>
      <c r="TKE37" s="243"/>
      <c r="TKF37" s="243"/>
      <c r="TKG37" s="243"/>
      <c r="TKH37" s="243"/>
      <c r="TKI37" s="243"/>
      <c r="TKJ37" s="243"/>
      <c r="TKK37" s="243"/>
      <c r="TKL37" s="243"/>
      <c r="TKM37" s="243"/>
      <c r="TKN37" s="243"/>
      <c r="TKO37" s="243"/>
      <c r="TKP37" s="243"/>
      <c r="TKQ37" s="243"/>
      <c r="TKR37" s="243"/>
      <c r="TKS37" s="243"/>
      <c r="TKT37" s="243"/>
      <c r="TKU37" s="243"/>
      <c r="TKV37" s="243"/>
      <c r="TKW37" s="243"/>
      <c r="TKX37" s="243"/>
      <c r="TKY37" s="243"/>
      <c r="TKZ37" s="243"/>
      <c r="TLA37" s="243"/>
      <c r="TLB37" s="243"/>
      <c r="TLC37" s="243"/>
      <c r="TLD37" s="243"/>
      <c r="TLE37" s="243"/>
      <c r="TLF37" s="243"/>
      <c r="TLG37" s="243"/>
      <c r="TLH37" s="243"/>
      <c r="TLI37" s="243"/>
      <c r="TLJ37" s="243"/>
      <c r="TLK37" s="243"/>
      <c r="TLL37" s="243"/>
      <c r="TLM37" s="243"/>
      <c r="TLN37" s="243"/>
      <c r="TLO37" s="243"/>
      <c r="TLP37" s="243"/>
      <c r="TLQ37" s="243"/>
      <c r="TLR37" s="243"/>
      <c r="TLS37" s="243"/>
      <c r="TLT37" s="243"/>
      <c r="TLU37" s="243"/>
      <c r="TLV37" s="243"/>
      <c r="TLW37" s="243"/>
      <c r="TLX37" s="243"/>
      <c r="TLY37" s="243"/>
      <c r="TLZ37" s="243"/>
      <c r="TMA37" s="243"/>
      <c r="TMB37" s="243"/>
      <c r="TMC37" s="243"/>
      <c r="TMD37" s="243"/>
      <c r="TME37" s="243"/>
      <c r="TMF37" s="243"/>
      <c r="TMG37" s="243"/>
      <c r="TMH37" s="243"/>
      <c r="TMI37" s="243"/>
      <c r="TMJ37" s="243"/>
      <c r="TMK37" s="243"/>
      <c r="TML37" s="243"/>
      <c r="TMM37" s="243"/>
      <c r="TMN37" s="243"/>
      <c r="TMO37" s="243"/>
      <c r="TMP37" s="243"/>
      <c r="TMQ37" s="243"/>
      <c r="TMR37" s="243"/>
      <c r="TMS37" s="243"/>
      <c r="TMT37" s="243"/>
      <c r="TMU37" s="243"/>
      <c r="TMV37" s="243"/>
      <c r="TMW37" s="243"/>
      <c r="TMX37" s="243"/>
      <c r="TMY37" s="243"/>
      <c r="TMZ37" s="243"/>
      <c r="TNA37" s="243"/>
      <c r="TNB37" s="243"/>
      <c r="TNC37" s="243"/>
      <c r="TND37" s="243"/>
      <c r="TNE37" s="243"/>
      <c r="TNF37" s="243"/>
      <c r="TNG37" s="243"/>
      <c r="TNH37" s="243"/>
      <c r="TNI37" s="243"/>
      <c r="TNJ37" s="243"/>
      <c r="TNK37" s="243"/>
      <c r="TNL37" s="243"/>
      <c r="TNM37" s="243"/>
      <c r="TNN37" s="243"/>
      <c r="TNO37" s="243"/>
      <c r="TNP37" s="243"/>
      <c r="TNQ37" s="243"/>
      <c r="TNR37" s="243"/>
      <c r="TNS37" s="243"/>
      <c r="TNT37" s="243"/>
      <c r="TNU37" s="243"/>
      <c r="TNV37" s="243"/>
      <c r="TNW37" s="243"/>
      <c r="TNX37" s="243"/>
      <c r="TNY37" s="243"/>
      <c r="TNZ37" s="243"/>
      <c r="TOA37" s="243"/>
      <c r="TOB37" s="243"/>
      <c r="TOC37" s="243"/>
      <c r="TOD37" s="243"/>
      <c r="TOE37" s="243"/>
      <c r="TOF37" s="243"/>
      <c r="TOG37" s="243"/>
      <c r="TOH37" s="243"/>
      <c r="TOI37" s="243"/>
      <c r="TOJ37" s="243"/>
      <c r="TOK37" s="243"/>
      <c r="TOL37" s="243"/>
      <c r="TOM37" s="243"/>
      <c r="TON37" s="243"/>
      <c r="TOO37" s="243"/>
      <c r="TOP37" s="243"/>
      <c r="TOQ37" s="243"/>
      <c r="TOR37" s="243"/>
      <c r="TOS37" s="243"/>
      <c r="TOT37" s="243"/>
      <c r="TOU37" s="243"/>
      <c r="TOV37" s="243"/>
      <c r="TOW37" s="243"/>
      <c r="TOX37" s="243"/>
      <c r="TOY37" s="243"/>
      <c r="TOZ37" s="243"/>
      <c r="TPA37" s="243"/>
      <c r="TPB37" s="243"/>
      <c r="TPC37" s="243"/>
      <c r="TPD37" s="243"/>
      <c r="TPE37" s="243"/>
      <c r="TPF37" s="243"/>
      <c r="TPG37" s="243"/>
      <c r="TPH37" s="243"/>
      <c r="TPI37" s="243"/>
      <c r="TPJ37" s="243"/>
      <c r="TPK37" s="243"/>
      <c r="TPL37" s="243"/>
      <c r="TPM37" s="243"/>
      <c r="TPN37" s="243"/>
      <c r="TPO37" s="243"/>
      <c r="TPP37" s="243"/>
      <c r="TPQ37" s="243"/>
      <c r="TPR37" s="243"/>
      <c r="TPS37" s="243"/>
      <c r="TPT37" s="243"/>
      <c r="TPU37" s="243"/>
      <c r="TPV37" s="243"/>
      <c r="TPW37" s="243"/>
      <c r="TPX37" s="243"/>
      <c r="TPY37" s="243"/>
      <c r="TPZ37" s="243"/>
      <c r="TQA37" s="243"/>
      <c r="TQB37" s="243"/>
      <c r="TQC37" s="243"/>
      <c r="TQD37" s="243"/>
      <c r="TQE37" s="243"/>
      <c r="TQF37" s="243"/>
      <c r="TQG37" s="243"/>
      <c r="TQH37" s="243"/>
      <c r="TQI37" s="243"/>
      <c r="TQJ37" s="243"/>
      <c r="TQK37" s="243"/>
      <c r="TQL37" s="243"/>
      <c r="TQM37" s="243"/>
      <c r="TQN37" s="243"/>
      <c r="TQO37" s="243"/>
      <c r="TQP37" s="243"/>
      <c r="TQQ37" s="243"/>
      <c r="TQR37" s="243"/>
      <c r="TQS37" s="243"/>
      <c r="TQT37" s="243"/>
      <c r="TQU37" s="243"/>
      <c r="TQV37" s="243"/>
      <c r="TQW37" s="243"/>
      <c r="TQX37" s="243"/>
      <c r="TQY37" s="243"/>
      <c r="TQZ37" s="243"/>
      <c r="TRA37" s="243"/>
      <c r="TRB37" s="243"/>
      <c r="TRC37" s="243"/>
      <c r="TRD37" s="243"/>
      <c r="TRE37" s="243"/>
      <c r="TRF37" s="243"/>
      <c r="TRG37" s="243"/>
      <c r="TRH37" s="243"/>
      <c r="TRI37" s="243"/>
      <c r="TRJ37" s="243"/>
      <c r="TRK37" s="243"/>
      <c r="TRL37" s="243"/>
      <c r="TRM37" s="243"/>
      <c r="TRN37" s="243"/>
      <c r="TRO37" s="243"/>
      <c r="TRP37" s="243"/>
      <c r="TRQ37" s="243"/>
      <c r="TRR37" s="243"/>
      <c r="TRS37" s="243"/>
      <c r="TRT37" s="243"/>
      <c r="TRU37" s="243"/>
      <c r="TRV37" s="243"/>
      <c r="TRW37" s="243"/>
      <c r="TRX37" s="243"/>
      <c r="TRY37" s="243"/>
      <c r="TRZ37" s="243"/>
      <c r="TSA37" s="243"/>
      <c r="TSB37" s="243"/>
      <c r="TSC37" s="243"/>
      <c r="TSD37" s="243"/>
      <c r="TSE37" s="243"/>
      <c r="TSF37" s="243"/>
      <c r="TSG37" s="243"/>
      <c r="TSH37" s="243"/>
      <c r="TSI37" s="243"/>
      <c r="TSJ37" s="243"/>
      <c r="TSK37" s="243"/>
      <c r="TSL37" s="243"/>
      <c r="TSM37" s="243"/>
      <c r="TSN37" s="243"/>
      <c r="TSO37" s="243"/>
      <c r="TSP37" s="243"/>
      <c r="TSQ37" s="243"/>
      <c r="TSR37" s="243"/>
      <c r="TSS37" s="243"/>
      <c r="TST37" s="243"/>
      <c r="TSU37" s="243"/>
      <c r="TSV37" s="243"/>
      <c r="TSW37" s="243"/>
      <c r="TSX37" s="243"/>
      <c r="TSY37" s="243"/>
      <c r="TSZ37" s="243"/>
      <c r="TTA37" s="243"/>
      <c r="TTB37" s="243"/>
      <c r="TTC37" s="243"/>
      <c r="TTD37" s="243"/>
      <c r="TTE37" s="243"/>
      <c r="TTF37" s="243"/>
      <c r="TTG37" s="243"/>
      <c r="TTH37" s="243"/>
      <c r="TTI37" s="243"/>
      <c r="TTJ37" s="243"/>
      <c r="TTK37" s="243"/>
      <c r="TTL37" s="243"/>
      <c r="TTM37" s="243"/>
      <c r="TTN37" s="243"/>
      <c r="TTO37" s="243"/>
      <c r="TTP37" s="243"/>
      <c r="TTQ37" s="243"/>
      <c r="TTR37" s="243"/>
      <c r="TTS37" s="243"/>
      <c r="TTT37" s="243"/>
      <c r="TTU37" s="243"/>
      <c r="TTV37" s="243"/>
      <c r="TTW37" s="243"/>
      <c r="TTX37" s="243"/>
      <c r="TTY37" s="243"/>
      <c r="TTZ37" s="243"/>
      <c r="TUA37" s="243"/>
      <c r="TUB37" s="243"/>
      <c r="TUC37" s="243"/>
      <c r="TUD37" s="243"/>
      <c r="TUE37" s="243"/>
      <c r="TUF37" s="243"/>
      <c r="TUG37" s="243"/>
      <c r="TUH37" s="243"/>
      <c r="TUI37" s="243"/>
      <c r="TUJ37" s="243"/>
      <c r="TUK37" s="243"/>
      <c r="TUL37" s="243"/>
      <c r="TUM37" s="243"/>
      <c r="TUN37" s="243"/>
      <c r="TUO37" s="243"/>
      <c r="TUP37" s="243"/>
      <c r="TUQ37" s="243"/>
      <c r="TUR37" s="243"/>
      <c r="TUS37" s="243"/>
      <c r="TUT37" s="243"/>
      <c r="TUU37" s="243"/>
      <c r="TUV37" s="243"/>
      <c r="TUW37" s="243"/>
      <c r="TUX37" s="243"/>
      <c r="TUY37" s="243"/>
      <c r="TUZ37" s="243"/>
      <c r="TVA37" s="243"/>
      <c r="TVB37" s="243"/>
      <c r="TVC37" s="243"/>
      <c r="TVD37" s="243"/>
      <c r="TVE37" s="243"/>
      <c r="TVF37" s="243"/>
      <c r="TVG37" s="243"/>
      <c r="TVH37" s="243"/>
      <c r="TVI37" s="243"/>
      <c r="TVJ37" s="243"/>
      <c r="TVK37" s="243"/>
      <c r="TVL37" s="243"/>
      <c r="TVM37" s="243"/>
      <c r="TVN37" s="243"/>
      <c r="TVO37" s="243"/>
      <c r="TVP37" s="243"/>
      <c r="TVQ37" s="243"/>
      <c r="TVR37" s="243"/>
      <c r="TVS37" s="243"/>
      <c r="TVT37" s="243"/>
      <c r="TVU37" s="243"/>
      <c r="TVV37" s="243"/>
      <c r="TVW37" s="243"/>
      <c r="TVX37" s="243"/>
      <c r="TVY37" s="243"/>
      <c r="TVZ37" s="243"/>
      <c r="TWA37" s="243"/>
      <c r="TWB37" s="243"/>
      <c r="TWC37" s="243"/>
      <c r="TWD37" s="243"/>
      <c r="TWE37" s="243"/>
      <c r="TWF37" s="243"/>
      <c r="TWG37" s="243"/>
      <c r="TWH37" s="243"/>
      <c r="TWI37" s="243"/>
      <c r="TWJ37" s="243"/>
      <c r="TWK37" s="243"/>
      <c r="TWL37" s="243"/>
      <c r="TWM37" s="243"/>
      <c r="TWN37" s="243"/>
      <c r="TWO37" s="243"/>
      <c r="TWP37" s="243"/>
      <c r="TWQ37" s="243"/>
      <c r="TWR37" s="243"/>
      <c r="TWS37" s="243"/>
      <c r="TWT37" s="243"/>
      <c r="TWU37" s="243"/>
      <c r="TWV37" s="243"/>
      <c r="TWW37" s="243"/>
      <c r="TWX37" s="243"/>
      <c r="TWY37" s="243"/>
      <c r="TWZ37" s="243"/>
      <c r="TXA37" s="243"/>
      <c r="TXB37" s="243"/>
      <c r="TXC37" s="243"/>
      <c r="TXD37" s="243"/>
      <c r="TXE37" s="243"/>
      <c r="TXF37" s="243"/>
      <c r="TXG37" s="243"/>
      <c r="TXH37" s="243"/>
      <c r="TXI37" s="243"/>
      <c r="TXJ37" s="243"/>
      <c r="TXK37" s="243"/>
      <c r="TXL37" s="243"/>
      <c r="TXM37" s="243"/>
      <c r="TXN37" s="243"/>
      <c r="TXO37" s="243"/>
      <c r="TXP37" s="243"/>
      <c r="TXQ37" s="243"/>
      <c r="TXR37" s="243"/>
      <c r="TXS37" s="243"/>
      <c r="TXT37" s="243"/>
      <c r="TXU37" s="243"/>
      <c r="TXV37" s="243"/>
      <c r="TXW37" s="243"/>
      <c r="TXX37" s="243"/>
      <c r="TXY37" s="243"/>
      <c r="TXZ37" s="243"/>
      <c r="TYA37" s="243"/>
      <c r="TYB37" s="243"/>
      <c r="TYC37" s="243"/>
      <c r="TYD37" s="243"/>
      <c r="TYE37" s="243"/>
      <c r="TYF37" s="243"/>
      <c r="TYG37" s="243"/>
      <c r="TYH37" s="243"/>
      <c r="TYI37" s="243"/>
      <c r="TYJ37" s="243"/>
      <c r="TYK37" s="243"/>
      <c r="TYL37" s="243"/>
      <c r="TYM37" s="243"/>
      <c r="TYN37" s="243"/>
      <c r="TYO37" s="243"/>
      <c r="TYP37" s="243"/>
      <c r="TYQ37" s="243"/>
      <c r="TYR37" s="243"/>
      <c r="TYS37" s="243"/>
      <c r="TYT37" s="243"/>
      <c r="TYU37" s="243"/>
      <c r="TYV37" s="243"/>
      <c r="TYW37" s="243"/>
      <c r="TYX37" s="243"/>
      <c r="TYY37" s="243"/>
      <c r="TYZ37" s="243"/>
      <c r="TZA37" s="243"/>
      <c r="TZB37" s="243"/>
      <c r="TZC37" s="243"/>
      <c r="TZD37" s="243"/>
      <c r="TZE37" s="243"/>
      <c r="TZF37" s="243"/>
      <c r="TZG37" s="243"/>
      <c r="TZH37" s="243"/>
      <c r="TZI37" s="243"/>
      <c r="TZJ37" s="243"/>
      <c r="TZK37" s="243"/>
      <c r="TZL37" s="243"/>
      <c r="TZM37" s="243"/>
      <c r="TZN37" s="243"/>
      <c r="TZO37" s="243"/>
      <c r="TZP37" s="243"/>
      <c r="TZQ37" s="243"/>
      <c r="TZR37" s="243"/>
      <c r="TZS37" s="243"/>
      <c r="TZT37" s="243"/>
      <c r="TZU37" s="243"/>
      <c r="TZV37" s="243"/>
      <c r="TZW37" s="243"/>
      <c r="TZX37" s="243"/>
      <c r="TZY37" s="243"/>
      <c r="TZZ37" s="243"/>
      <c r="UAA37" s="243"/>
      <c r="UAB37" s="243"/>
      <c r="UAC37" s="243"/>
      <c r="UAD37" s="243"/>
      <c r="UAE37" s="243"/>
      <c r="UAF37" s="243"/>
      <c r="UAG37" s="243"/>
      <c r="UAH37" s="243"/>
      <c r="UAI37" s="243"/>
      <c r="UAJ37" s="243"/>
      <c r="UAK37" s="243"/>
      <c r="UAL37" s="243"/>
      <c r="UAM37" s="243"/>
      <c r="UAN37" s="243"/>
      <c r="UAO37" s="243"/>
      <c r="UAP37" s="243"/>
      <c r="UAQ37" s="243"/>
      <c r="UAR37" s="243"/>
      <c r="UAS37" s="243"/>
      <c r="UAT37" s="243"/>
      <c r="UAU37" s="243"/>
      <c r="UAV37" s="243"/>
      <c r="UAW37" s="243"/>
      <c r="UAX37" s="243"/>
      <c r="UAY37" s="243"/>
      <c r="UAZ37" s="243"/>
      <c r="UBA37" s="243"/>
      <c r="UBB37" s="243"/>
      <c r="UBC37" s="243"/>
      <c r="UBD37" s="243"/>
      <c r="UBE37" s="243"/>
      <c r="UBF37" s="243"/>
      <c r="UBG37" s="243"/>
      <c r="UBH37" s="243"/>
      <c r="UBI37" s="243"/>
      <c r="UBJ37" s="243"/>
      <c r="UBK37" s="243"/>
      <c r="UBL37" s="243"/>
      <c r="UBM37" s="243"/>
      <c r="UBN37" s="243"/>
      <c r="UBO37" s="243"/>
      <c r="UBP37" s="243"/>
      <c r="UBQ37" s="243"/>
      <c r="UBR37" s="243"/>
      <c r="UBS37" s="243"/>
      <c r="UBT37" s="243"/>
      <c r="UBU37" s="243"/>
      <c r="UBV37" s="243"/>
      <c r="UBW37" s="243"/>
      <c r="UBX37" s="243"/>
      <c r="UBY37" s="243"/>
      <c r="UBZ37" s="243"/>
      <c r="UCA37" s="243"/>
      <c r="UCB37" s="243"/>
      <c r="UCC37" s="243"/>
      <c r="UCD37" s="243"/>
      <c r="UCE37" s="243"/>
      <c r="UCF37" s="243"/>
      <c r="UCG37" s="243"/>
      <c r="UCH37" s="243"/>
      <c r="UCI37" s="243"/>
      <c r="UCJ37" s="243"/>
      <c r="UCK37" s="243"/>
      <c r="UCL37" s="243"/>
      <c r="UCM37" s="243"/>
      <c r="UCN37" s="243"/>
      <c r="UCO37" s="243"/>
      <c r="UCP37" s="243"/>
      <c r="UCQ37" s="243"/>
      <c r="UCR37" s="243"/>
      <c r="UCS37" s="243"/>
      <c r="UCT37" s="243"/>
      <c r="UCU37" s="243"/>
      <c r="UCV37" s="243"/>
      <c r="UCW37" s="243"/>
      <c r="UCX37" s="243"/>
      <c r="UCY37" s="243"/>
      <c r="UCZ37" s="243"/>
      <c r="UDA37" s="243"/>
      <c r="UDB37" s="243"/>
      <c r="UDC37" s="243"/>
      <c r="UDD37" s="243"/>
      <c r="UDE37" s="243"/>
      <c r="UDF37" s="243"/>
      <c r="UDG37" s="243"/>
      <c r="UDH37" s="243"/>
      <c r="UDI37" s="243"/>
      <c r="UDJ37" s="243"/>
      <c r="UDK37" s="243"/>
      <c r="UDL37" s="243"/>
      <c r="UDM37" s="243"/>
      <c r="UDN37" s="243"/>
      <c r="UDO37" s="243"/>
      <c r="UDP37" s="243"/>
      <c r="UDQ37" s="243"/>
      <c r="UDR37" s="243"/>
      <c r="UDS37" s="243"/>
      <c r="UDT37" s="243"/>
      <c r="UDU37" s="243"/>
      <c r="UDV37" s="243"/>
      <c r="UDW37" s="243"/>
      <c r="UDX37" s="243"/>
      <c r="UDY37" s="243"/>
      <c r="UDZ37" s="243"/>
      <c r="UEA37" s="243"/>
      <c r="UEB37" s="243"/>
      <c r="UEC37" s="243"/>
      <c r="UED37" s="243"/>
      <c r="UEE37" s="243"/>
      <c r="UEF37" s="243"/>
      <c r="UEG37" s="243"/>
      <c r="UEH37" s="243"/>
      <c r="UEI37" s="243"/>
      <c r="UEJ37" s="243"/>
      <c r="UEK37" s="243"/>
      <c r="UEL37" s="243"/>
      <c r="UEM37" s="243"/>
      <c r="UEN37" s="243"/>
      <c r="UEO37" s="243"/>
      <c r="UEP37" s="243"/>
      <c r="UEQ37" s="243"/>
      <c r="UER37" s="243"/>
      <c r="UES37" s="243"/>
      <c r="UET37" s="243"/>
      <c r="UEU37" s="243"/>
      <c r="UEV37" s="243"/>
      <c r="UEW37" s="243"/>
      <c r="UEX37" s="243"/>
      <c r="UEY37" s="243"/>
      <c r="UEZ37" s="243"/>
      <c r="UFA37" s="243"/>
      <c r="UFB37" s="243"/>
      <c r="UFC37" s="243"/>
      <c r="UFD37" s="243"/>
      <c r="UFE37" s="243"/>
      <c r="UFF37" s="243"/>
      <c r="UFG37" s="243"/>
      <c r="UFH37" s="243"/>
      <c r="UFI37" s="243"/>
      <c r="UFJ37" s="243"/>
      <c r="UFK37" s="243"/>
      <c r="UFL37" s="243"/>
      <c r="UFM37" s="243"/>
      <c r="UFN37" s="243"/>
      <c r="UFO37" s="243"/>
      <c r="UFP37" s="243"/>
      <c r="UFQ37" s="243"/>
      <c r="UFR37" s="243"/>
      <c r="UFS37" s="243"/>
      <c r="UFT37" s="243"/>
      <c r="UFU37" s="243"/>
      <c r="UFV37" s="243"/>
      <c r="UFW37" s="243"/>
      <c r="UFX37" s="243"/>
      <c r="UFY37" s="243"/>
      <c r="UFZ37" s="243"/>
      <c r="UGA37" s="243"/>
      <c r="UGB37" s="243"/>
      <c r="UGC37" s="243"/>
      <c r="UGD37" s="243"/>
      <c r="UGE37" s="243"/>
      <c r="UGF37" s="243"/>
      <c r="UGG37" s="243"/>
      <c r="UGH37" s="243"/>
      <c r="UGI37" s="243"/>
      <c r="UGJ37" s="243"/>
      <c r="UGK37" s="243"/>
      <c r="UGL37" s="243"/>
      <c r="UGM37" s="243"/>
      <c r="UGN37" s="243"/>
      <c r="UGO37" s="243"/>
      <c r="UGP37" s="243"/>
      <c r="UGQ37" s="243"/>
      <c r="UGR37" s="243"/>
      <c r="UGS37" s="243"/>
      <c r="UGT37" s="243"/>
      <c r="UGU37" s="243"/>
      <c r="UGV37" s="243"/>
      <c r="UGW37" s="243"/>
      <c r="UGX37" s="243"/>
      <c r="UGY37" s="243"/>
      <c r="UGZ37" s="243"/>
      <c r="UHA37" s="243"/>
      <c r="UHB37" s="243"/>
      <c r="UHC37" s="243"/>
      <c r="UHD37" s="243"/>
      <c r="UHE37" s="243"/>
      <c r="UHF37" s="243"/>
      <c r="UHG37" s="243"/>
      <c r="UHH37" s="243"/>
      <c r="UHI37" s="243"/>
      <c r="UHJ37" s="243"/>
      <c r="UHK37" s="243"/>
      <c r="UHL37" s="243"/>
      <c r="UHM37" s="243"/>
      <c r="UHN37" s="243"/>
      <c r="UHO37" s="243"/>
      <c r="UHP37" s="243"/>
      <c r="UHQ37" s="243"/>
      <c r="UHR37" s="243"/>
      <c r="UHS37" s="243"/>
      <c r="UHT37" s="243"/>
      <c r="UHU37" s="243"/>
      <c r="UHV37" s="243"/>
      <c r="UHW37" s="243"/>
      <c r="UHX37" s="243"/>
      <c r="UHY37" s="243"/>
      <c r="UHZ37" s="243"/>
      <c r="UIA37" s="243"/>
      <c r="UIB37" s="243"/>
      <c r="UIC37" s="243"/>
      <c r="UID37" s="243"/>
      <c r="UIE37" s="243"/>
      <c r="UIF37" s="243"/>
      <c r="UIG37" s="243"/>
      <c r="UIH37" s="243"/>
      <c r="UII37" s="243"/>
      <c r="UIJ37" s="243"/>
      <c r="UIK37" s="243"/>
      <c r="UIL37" s="243"/>
      <c r="UIM37" s="243"/>
      <c r="UIN37" s="243"/>
      <c r="UIO37" s="243"/>
      <c r="UIP37" s="243"/>
      <c r="UIQ37" s="243"/>
      <c r="UIR37" s="243"/>
      <c r="UIS37" s="243"/>
      <c r="UIT37" s="243"/>
      <c r="UIU37" s="243"/>
      <c r="UIV37" s="243"/>
      <c r="UIW37" s="243"/>
      <c r="UIX37" s="243"/>
      <c r="UIY37" s="243"/>
      <c r="UIZ37" s="243"/>
      <c r="UJA37" s="243"/>
      <c r="UJB37" s="243"/>
      <c r="UJC37" s="243"/>
      <c r="UJD37" s="243"/>
      <c r="UJE37" s="243"/>
      <c r="UJF37" s="243"/>
      <c r="UJG37" s="243"/>
      <c r="UJH37" s="243"/>
      <c r="UJI37" s="243"/>
      <c r="UJJ37" s="243"/>
      <c r="UJK37" s="243"/>
      <c r="UJL37" s="243"/>
      <c r="UJM37" s="243"/>
      <c r="UJN37" s="243"/>
      <c r="UJO37" s="243"/>
      <c r="UJP37" s="243"/>
      <c r="UJQ37" s="243"/>
      <c r="UJR37" s="243"/>
      <c r="UJS37" s="243"/>
      <c r="UJT37" s="243"/>
      <c r="UJU37" s="243"/>
      <c r="UJV37" s="243"/>
      <c r="UJW37" s="243"/>
      <c r="UJX37" s="243"/>
      <c r="UJY37" s="243"/>
      <c r="UJZ37" s="243"/>
      <c r="UKA37" s="243"/>
      <c r="UKB37" s="243"/>
      <c r="UKC37" s="243"/>
      <c r="UKD37" s="243"/>
      <c r="UKE37" s="243"/>
      <c r="UKF37" s="243"/>
      <c r="UKG37" s="243"/>
      <c r="UKH37" s="243"/>
      <c r="UKI37" s="243"/>
      <c r="UKJ37" s="243"/>
      <c r="UKK37" s="243"/>
      <c r="UKL37" s="243"/>
      <c r="UKM37" s="243"/>
      <c r="UKN37" s="243"/>
      <c r="UKO37" s="243"/>
      <c r="UKP37" s="243"/>
      <c r="UKQ37" s="243"/>
      <c r="UKR37" s="243"/>
      <c r="UKS37" s="243"/>
      <c r="UKT37" s="243"/>
      <c r="UKU37" s="243"/>
      <c r="UKV37" s="243"/>
      <c r="UKW37" s="243"/>
      <c r="UKX37" s="243"/>
      <c r="UKY37" s="243"/>
      <c r="UKZ37" s="243"/>
      <c r="ULA37" s="243"/>
      <c r="ULB37" s="243"/>
      <c r="ULC37" s="243"/>
      <c r="ULD37" s="243"/>
      <c r="ULE37" s="243"/>
      <c r="ULF37" s="243"/>
      <c r="ULG37" s="243"/>
      <c r="ULH37" s="243"/>
      <c r="ULI37" s="243"/>
      <c r="ULJ37" s="243"/>
      <c r="ULK37" s="243"/>
      <c r="ULL37" s="243"/>
      <c r="ULM37" s="243"/>
      <c r="ULN37" s="243"/>
      <c r="ULO37" s="243"/>
      <c r="ULP37" s="243"/>
      <c r="ULQ37" s="243"/>
      <c r="ULR37" s="243"/>
      <c r="ULS37" s="243"/>
      <c r="ULT37" s="243"/>
      <c r="ULU37" s="243"/>
      <c r="ULV37" s="243"/>
      <c r="ULW37" s="243"/>
      <c r="ULX37" s="243"/>
      <c r="ULY37" s="243"/>
      <c r="ULZ37" s="243"/>
      <c r="UMA37" s="243"/>
      <c r="UMB37" s="243"/>
      <c r="UMC37" s="243"/>
      <c r="UMD37" s="243"/>
      <c r="UME37" s="243"/>
      <c r="UMF37" s="243"/>
      <c r="UMG37" s="243"/>
      <c r="UMH37" s="243"/>
      <c r="UMI37" s="243"/>
      <c r="UMJ37" s="243"/>
      <c r="UMK37" s="243"/>
      <c r="UML37" s="243"/>
      <c r="UMM37" s="243"/>
      <c r="UMN37" s="243"/>
      <c r="UMO37" s="243"/>
      <c r="UMP37" s="243"/>
      <c r="UMQ37" s="243"/>
      <c r="UMR37" s="243"/>
      <c r="UMS37" s="243"/>
      <c r="UMT37" s="243"/>
      <c r="UMU37" s="243"/>
      <c r="UMV37" s="243"/>
      <c r="UMW37" s="243"/>
      <c r="UMX37" s="243"/>
      <c r="UMY37" s="243"/>
      <c r="UMZ37" s="243"/>
      <c r="UNA37" s="243"/>
      <c r="UNB37" s="243"/>
      <c r="UNC37" s="243"/>
      <c r="UND37" s="243"/>
      <c r="UNE37" s="243"/>
      <c r="UNF37" s="243"/>
      <c r="UNG37" s="243"/>
      <c r="UNH37" s="243"/>
      <c r="UNI37" s="243"/>
      <c r="UNJ37" s="243"/>
      <c r="UNK37" s="243"/>
      <c r="UNL37" s="243"/>
      <c r="UNM37" s="243"/>
      <c r="UNN37" s="243"/>
      <c r="UNO37" s="243"/>
      <c r="UNP37" s="243"/>
      <c r="UNQ37" s="243"/>
      <c r="UNR37" s="243"/>
      <c r="UNS37" s="243"/>
      <c r="UNT37" s="243"/>
      <c r="UNU37" s="243"/>
      <c r="UNV37" s="243"/>
      <c r="UNW37" s="243"/>
      <c r="UNX37" s="243"/>
      <c r="UNY37" s="243"/>
      <c r="UNZ37" s="243"/>
      <c r="UOA37" s="243"/>
      <c r="UOB37" s="243"/>
      <c r="UOC37" s="243"/>
      <c r="UOD37" s="243"/>
      <c r="UOE37" s="243"/>
      <c r="UOF37" s="243"/>
      <c r="UOG37" s="243"/>
      <c r="UOH37" s="243"/>
      <c r="UOI37" s="243"/>
      <c r="UOJ37" s="243"/>
      <c r="UOK37" s="243"/>
      <c r="UOL37" s="243"/>
      <c r="UOM37" s="243"/>
      <c r="UON37" s="243"/>
      <c r="UOO37" s="243"/>
      <c r="UOP37" s="243"/>
      <c r="UOQ37" s="243"/>
      <c r="UOR37" s="243"/>
      <c r="UOS37" s="243"/>
      <c r="UOT37" s="243"/>
      <c r="UOU37" s="243"/>
      <c r="UOV37" s="243"/>
      <c r="UOW37" s="243"/>
      <c r="UOX37" s="243"/>
      <c r="UOY37" s="243"/>
      <c r="UOZ37" s="243"/>
      <c r="UPA37" s="243"/>
      <c r="UPB37" s="243"/>
      <c r="UPC37" s="243"/>
      <c r="UPD37" s="243"/>
      <c r="UPE37" s="243"/>
      <c r="UPF37" s="243"/>
      <c r="UPG37" s="243"/>
      <c r="UPH37" s="243"/>
      <c r="UPI37" s="243"/>
      <c r="UPJ37" s="243"/>
      <c r="UPK37" s="243"/>
      <c r="UPL37" s="243"/>
      <c r="UPM37" s="243"/>
      <c r="UPN37" s="243"/>
      <c r="UPO37" s="243"/>
      <c r="UPP37" s="243"/>
      <c r="UPQ37" s="243"/>
      <c r="UPR37" s="243"/>
      <c r="UPS37" s="243"/>
      <c r="UPT37" s="243"/>
      <c r="UPU37" s="243"/>
      <c r="UPV37" s="243"/>
      <c r="UPW37" s="243"/>
      <c r="UPX37" s="243"/>
      <c r="UPY37" s="243"/>
      <c r="UPZ37" s="243"/>
      <c r="UQA37" s="243"/>
      <c r="UQB37" s="243"/>
      <c r="UQC37" s="243"/>
      <c r="UQD37" s="243"/>
      <c r="UQE37" s="243"/>
      <c r="UQF37" s="243"/>
      <c r="UQG37" s="243"/>
      <c r="UQH37" s="243"/>
      <c r="UQI37" s="243"/>
      <c r="UQJ37" s="243"/>
      <c r="UQK37" s="243"/>
      <c r="UQL37" s="243"/>
      <c r="UQM37" s="243"/>
      <c r="UQN37" s="243"/>
      <c r="UQO37" s="243"/>
      <c r="UQP37" s="243"/>
      <c r="UQQ37" s="243"/>
      <c r="UQR37" s="243"/>
      <c r="UQS37" s="243"/>
      <c r="UQT37" s="243"/>
      <c r="UQU37" s="243"/>
      <c r="UQV37" s="243"/>
      <c r="UQW37" s="243"/>
      <c r="UQX37" s="243"/>
      <c r="UQY37" s="243"/>
      <c r="UQZ37" s="243"/>
      <c r="URA37" s="243"/>
      <c r="URB37" s="243"/>
      <c r="URC37" s="243"/>
      <c r="URD37" s="243"/>
      <c r="URE37" s="243"/>
      <c r="URF37" s="243"/>
      <c r="URG37" s="243"/>
      <c r="URH37" s="243"/>
      <c r="URI37" s="243"/>
      <c r="URJ37" s="243"/>
      <c r="URK37" s="243"/>
      <c r="URL37" s="243"/>
      <c r="URM37" s="243"/>
      <c r="URN37" s="243"/>
      <c r="URO37" s="243"/>
      <c r="URP37" s="243"/>
      <c r="URQ37" s="243"/>
      <c r="URR37" s="243"/>
      <c r="URS37" s="243"/>
      <c r="URT37" s="243"/>
      <c r="URU37" s="243"/>
      <c r="URV37" s="243"/>
      <c r="URW37" s="243"/>
      <c r="URX37" s="243"/>
      <c r="URY37" s="243"/>
      <c r="URZ37" s="243"/>
      <c r="USA37" s="243"/>
      <c r="USB37" s="243"/>
      <c r="USC37" s="243"/>
      <c r="USD37" s="243"/>
      <c r="USE37" s="243"/>
      <c r="USF37" s="243"/>
      <c r="USG37" s="243"/>
      <c r="USH37" s="243"/>
      <c r="USI37" s="243"/>
      <c r="USJ37" s="243"/>
      <c r="USK37" s="243"/>
      <c r="USL37" s="243"/>
      <c r="USM37" s="243"/>
      <c r="USN37" s="243"/>
      <c r="USO37" s="243"/>
      <c r="USP37" s="243"/>
      <c r="USQ37" s="243"/>
      <c r="USR37" s="243"/>
      <c r="USS37" s="243"/>
      <c r="UST37" s="243"/>
      <c r="USU37" s="243"/>
      <c r="USV37" s="243"/>
      <c r="USW37" s="243"/>
      <c r="USX37" s="243"/>
      <c r="USY37" s="243"/>
      <c r="USZ37" s="243"/>
      <c r="UTA37" s="243"/>
      <c r="UTB37" s="243"/>
      <c r="UTC37" s="243"/>
      <c r="UTD37" s="243"/>
      <c r="UTE37" s="243"/>
      <c r="UTF37" s="243"/>
      <c r="UTG37" s="243"/>
      <c r="UTH37" s="243"/>
      <c r="UTI37" s="243"/>
      <c r="UTJ37" s="243"/>
      <c r="UTK37" s="243"/>
      <c r="UTL37" s="243"/>
      <c r="UTM37" s="243"/>
      <c r="UTN37" s="243"/>
      <c r="UTO37" s="243"/>
      <c r="UTP37" s="243"/>
      <c r="UTQ37" s="243"/>
      <c r="UTR37" s="243"/>
      <c r="UTS37" s="243"/>
      <c r="UTT37" s="243"/>
      <c r="UTU37" s="243"/>
      <c r="UTV37" s="243"/>
      <c r="UTW37" s="243"/>
      <c r="UTX37" s="243"/>
      <c r="UTY37" s="243"/>
      <c r="UTZ37" s="243"/>
      <c r="UUA37" s="243"/>
      <c r="UUB37" s="243"/>
      <c r="UUC37" s="243"/>
      <c r="UUD37" s="243"/>
      <c r="UUE37" s="243"/>
      <c r="UUF37" s="243"/>
      <c r="UUG37" s="243"/>
      <c r="UUH37" s="243"/>
      <c r="UUI37" s="243"/>
      <c r="UUJ37" s="243"/>
      <c r="UUK37" s="243"/>
      <c r="UUL37" s="243"/>
      <c r="UUM37" s="243"/>
      <c r="UUN37" s="243"/>
      <c r="UUO37" s="243"/>
      <c r="UUP37" s="243"/>
      <c r="UUQ37" s="243"/>
      <c r="UUR37" s="243"/>
      <c r="UUS37" s="243"/>
      <c r="UUT37" s="243"/>
      <c r="UUU37" s="243"/>
      <c r="UUV37" s="243"/>
      <c r="UUW37" s="243"/>
      <c r="UUX37" s="243"/>
      <c r="UUY37" s="243"/>
      <c r="UUZ37" s="243"/>
      <c r="UVA37" s="243"/>
      <c r="UVB37" s="243"/>
      <c r="UVC37" s="243"/>
      <c r="UVD37" s="243"/>
      <c r="UVE37" s="243"/>
      <c r="UVF37" s="243"/>
      <c r="UVG37" s="243"/>
      <c r="UVH37" s="243"/>
      <c r="UVI37" s="243"/>
      <c r="UVJ37" s="243"/>
      <c r="UVK37" s="243"/>
      <c r="UVL37" s="243"/>
      <c r="UVM37" s="243"/>
      <c r="UVN37" s="243"/>
      <c r="UVO37" s="243"/>
      <c r="UVP37" s="243"/>
      <c r="UVQ37" s="243"/>
      <c r="UVR37" s="243"/>
      <c r="UVS37" s="243"/>
      <c r="UVT37" s="243"/>
      <c r="UVU37" s="243"/>
      <c r="UVV37" s="243"/>
      <c r="UVW37" s="243"/>
      <c r="UVX37" s="243"/>
      <c r="UVY37" s="243"/>
      <c r="UVZ37" s="243"/>
      <c r="UWA37" s="243"/>
      <c r="UWB37" s="243"/>
      <c r="UWC37" s="243"/>
      <c r="UWD37" s="243"/>
      <c r="UWE37" s="243"/>
      <c r="UWF37" s="243"/>
      <c r="UWG37" s="243"/>
      <c r="UWH37" s="243"/>
      <c r="UWI37" s="243"/>
      <c r="UWJ37" s="243"/>
      <c r="UWK37" s="243"/>
      <c r="UWL37" s="243"/>
      <c r="UWM37" s="243"/>
      <c r="UWN37" s="243"/>
      <c r="UWO37" s="243"/>
      <c r="UWP37" s="243"/>
      <c r="UWQ37" s="243"/>
      <c r="UWR37" s="243"/>
      <c r="UWS37" s="243"/>
      <c r="UWT37" s="243"/>
      <c r="UWU37" s="243"/>
      <c r="UWV37" s="243"/>
      <c r="UWW37" s="243"/>
      <c r="UWX37" s="243"/>
      <c r="UWY37" s="243"/>
      <c r="UWZ37" s="243"/>
      <c r="UXA37" s="243"/>
      <c r="UXB37" s="243"/>
      <c r="UXC37" s="243"/>
      <c r="UXD37" s="243"/>
      <c r="UXE37" s="243"/>
      <c r="UXF37" s="243"/>
      <c r="UXG37" s="243"/>
      <c r="UXH37" s="243"/>
      <c r="UXI37" s="243"/>
      <c r="UXJ37" s="243"/>
      <c r="UXK37" s="243"/>
      <c r="UXL37" s="243"/>
      <c r="UXM37" s="243"/>
      <c r="UXN37" s="243"/>
      <c r="UXO37" s="243"/>
      <c r="UXP37" s="243"/>
      <c r="UXQ37" s="243"/>
      <c r="UXR37" s="243"/>
      <c r="UXS37" s="243"/>
      <c r="UXT37" s="243"/>
      <c r="UXU37" s="243"/>
      <c r="UXV37" s="243"/>
      <c r="UXW37" s="243"/>
      <c r="UXX37" s="243"/>
      <c r="UXY37" s="243"/>
      <c r="UXZ37" s="243"/>
      <c r="UYA37" s="243"/>
      <c r="UYB37" s="243"/>
      <c r="UYC37" s="243"/>
      <c r="UYD37" s="243"/>
      <c r="UYE37" s="243"/>
      <c r="UYF37" s="243"/>
      <c r="UYG37" s="243"/>
      <c r="UYH37" s="243"/>
      <c r="UYI37" s="243"/>
      <c r="UYJ37" s="243"/>
      <c r="UYK37" s="243"/>
      <c r="UYL37" s="243"/>
      <c r="UYM37" s="243"/>
      <c r="UYN37" s="243"/>
      <c r="UYO37" s="243"/>
      <c r="UYP37" s="243"/>
      <c r="UYQ37" s="243"/>
      <c r="UYR37" s="243"/>
      <c r="UYS37" s="243"/>
      <c r="UYT37" s="243"/>
      <c r="UYU37" s="243"/>
      <c r="UYV37" s="243"/>
      <c r="UYW37" s="243"/>
      <c r="UYX37" s="243"/>
      <c r="UYY37" s="243"/>
      <c r="UYZ37" s="243"/>
      <c r="UZA37" s="243"/>
      <c r="UZB37" s="243"/>
      <c r="UZC37" s="243"/>
      <c r="UZD37" s="243"/>
      <c r="UZE37" s="243"/>
      <c r="UZF37" s="243"/>
      <c r="UZG37" s="243"/>
      <c r="UZH37" s="243"/>
      <c r="UZI37" s="243"/>
      <c r="UZJ37" s="243"/>
      <c r="UZK37" s="243"/>
      <c r="UZL37" s="243"/>
      <c r="UZM37" s="243"/>
      <c r="UZN37" s="243"/>
      <c r="UZO37" s="243"/>
      <c r="UZP37" s="243"/>
      <c r="UZQ37" s="243"/>
      <c r="UZR37" s="243"/>
      <c r="UZS37" s="243"/>
      <c r="UZT37" s="243"/>
      <c r="UZU37" s="243"/>
      <c r="UZV37" s="243"/>
      <c r="UZW37" s="243"/>
      <c r="UZX37" s="243"/>
      <c r="UZY37" s="243"/>
      <c r="UZZ37" s="243"/>
      <c r="VAA37" s="243"/>
      <c r="VAB37" s="243"/>
      <c r="VAC37" s="243"/>
      <c r="VAD37" s="243"/>
      <c r="VAE37" s="243"/>
      <c r="VAF37" s="243"/>
      <c r="VAG37" s="243"/>
      <c r="VAH37" s="243"/>
      <c r="VAI37" s="243"/>
      <c r="VAJ37" s="243"/>
      <c r="VAK37" s="243"/>
      <c r="VAL37" s="243"/>
      <c r="VAM37" s="243"/>
      <c r="VAN37" s="243"/>
      <c r="VAO37" s="243"/>
      <c r="VAP37" s="243"/>
      <c r="VAQ37" s="243"/>
      <c r="VAR37" s="243"/>
      <c r="VAS37" s="243"/>
      <c r="VAT37" s="243"/>
      <c r="VAU37" s="243"/>
      <c r="VAV37" s="243"/>
      <c r="VAW37" s="243"/>
      <c r="VAX37" s="243"/>
      <c r="VAY37" s="243"/>
      <c r="VAZ37" s="243"/>
      <c r="VBA37" s="243"/>
      <c r="VBB37" s="243"/>
      <c r="VBC37" s="243"/>
      <c r="VBD37" s="243"/>
      <c r="VBE37" s="243"/>
      <c r="VBF37" s="243"/>
      <c r="VBG37" s="243"/>
      <c r="VBH37" s="243"/>
      <c r="VBI37" s="243"/>
      <c r="VBJ37" s="243"/>
      <c r="VBK37" s="243"/>
      <c r="VBL37" s="243"/>
      <c r="VBM37" s="243"/>
      <c r="VBN37" s="243"/>
      <c r="VBO37" s="243"/>
      <c r="VBP37" s="243"/>
      <c r="VBQ37" s="243"/>
      <c r="VBR37" s="243"/>
      <c r="VBS37" s="243"/>
      <c r="VBT37" s="243"/>
      <c r="VBU37" s="243"/>
      <c r="VBV37" s="243"/>
      <c r="VBW37" s="243"/>
      <c r="VBX37" s="243"/>
      <c r="VBY37" s="243"/>
      <c r="VBZ37" s="243"/>
      <c r="VCA37" s="243"/>
      <c r="VCB37" s="243"/>
      <c r="VCC37" s="243"/>
      <c r="VCD37" s="243"/>
      <c r="VCE37" s="243"/>
      <c r="VCF37" s="243"/>
      <c r="VCG37" s="243"/>
      <c r="VCH37" s="243"/>
      <c r="VCI37" s="243"/>
      <c r="VCJ37" s="243"/>
      <c r="VCK37" s="243"/>
      <c r="VCL37" s="243"/>
      <c r="VCM37" s="243"/>
      <c r="VCN37" s="243"/>
      <c r="VCO37" s="243"/>
      <c r="VCP37" s="243"/>
      <c r="VCQ37" s="243"/>
      <c r="VCR37" s="243"/>
      <c r="VCS37" s="243"/>
      <c r="VCT37" s="243"/>
      <c r="VCU37" s="243"/>
      <c r="VCV37" s="243"/>
      <c r="VCW37" s="243"/>
      <c r="VCX37" s="243"/>
      <c r="VCY37" s="243"/>
      <c r="VCZ37" s="243"/>
      <c r="VDA37" s="243"/>
      <c r="VDB37" s="243"/>
      <c r="VDC37" s="243"/>
      <c r="VDD37" s="243"/>
      <c r="VDE37" s="243"/>
      <c r="VDF37" s="243"/>
      <c r="VDG37" s="243"/>
      <c r="VDH37" s="243"/>
      <c r="VDI37" s="243"/>
      <c r="VDJ37" s="243"/>
      <c r="VDK37" s="243"/>
      <c r="VDL37" s="243"/>
      <c r="VDM37" s="243"/>
      <c r="VDN37" s="243"/>
      <c r="VDO37" s="243"/>
      <c r="VDP37" s="243"/>
      <c r="VDQ37" s="243"/>
      <c r="VDR37" s="243"/>
      <c r="VDS37" s="243"/>
      <c r="VDT37" s="243"/>
      <c r="VDU37" s="243"/>
      <c r="VDV37" s="243"/>
      <c r="VDW37" s="243"/>
      <c r="VDX37" s="243"/>
      <c r="VDY37" s="243"/>
      <c r="VDZ37" s="243"/>
      <c r="VEA37" s="243"/>
      <c r="VEB37" s="243"/>
      <c r="VEC37" s="243"/>
      <c r="VED37" s="243"/>
      <c r="VEE37" s="243"/>
      <c r="VEF37" s="243"/>
      <c r="VEG37" s="243"/>
      <c r="VEH37" s="243"/>
      <c r="VEI37" s="243"/>
      <c r="VEJ37" s="243"/>
      <c r="VEK37" s="243"/>
      <c r="VEL37" s="243"/>
      <c r="VEM37" s="243"/>
      <c r="VEN37" s="243"/>
      <c r="VEO37" s="243"/>
      <c r="VEP37" s="243"/>
      <c r="VEQ37" s="243"/>
      <c r="VER37" s="243"/>
      <c r="VES37" s="243"/>
      <c r="VET37" s="243"/>
      <c r="VEU37" s="243"/>
      <c r="VEV37" s="243"/>
      <c r="VEW37" s="243"/>
      <c r="VEX37" s="243"/>
      <c r="VEY37" s="243"/>
      <c r="VEZ37" s="243"/>
      <c r="VFA37" s="243"/>
      <c r="VFB37" s="243"/>
      <c r="VFC37" s="243"/>
      <c r="VFD37" s="243"/>
      <c r="VFE37" s="243"/>
      <c r="VFF37" s="243"/>
      <c r="VFG37" s="243"/>
      <c r="VFH37" s="243"/>
      <c r="VFI37" s="243"/>
      <c r="VFJ37" s="243"/>
      <c r="VFK37" s="243"/>
      <c r="VFL37" s="243"/>
      <c r="VFM37" s="243"/>
      <c r="VFN37" s="243"/>
      <c r="VFO37" s="243"/>
      <c r="VFP37" s="243"/>
      <c r="VFQ37" s="243"/>
      <c r="VFR37" s="243"/>
      <c r="VFS37" s="243"/>
      <c r="VFT37" s="243"/>
      <c r="VFU37" s="243"/>
      <c r="VFV37" s="243"/>
      <c r="VFW37" s="243"/>
      <c r="VFX37" s="243"/>
      <c r="VFY37" s="243"/>
      <c r="VFZ37" s="243"/>
      <c r="VGA37" s="243"/>
      <c r="VGB37" s="243"/>
      <c r="VGC37" s="243"/>
      <c r="VGD37" s="243"/>
      <c r="VGE37" s="243"/>
      <c r="VGF37" s="243"/>
      <c r="VGG37" s="243"/>
      <c r="VGH37" s="243"/>
      <c r="VGI37" s="243"/>
      <c r="VGJ37" s="243"/>
      <c r="VGK37" s="243"/>
      <c r="VGL37" s="243"/>
      <c r="VGM37" s="243"/>
      <c r="VGN37" s="243"/>
      <c r="VGO37" s="243"/>
      <c r="VGP37" s="243"/>
      <c r="VGQ37" s="243"/>
      <c r="VGR37" s="243"/>
      <c r="VGS37" s="243"/>
      <c r="VGT37" s="243"/>
      <c r="VGU37" s="243"/>
      <c r="VGV37" s="243"/>
      <c r="VGW37" s="243"/>
      <c r="VGX37" s="243"/>
      <c r="VGY37" s="243"/>
      <c r="VGZ37" s="243"/>
      <c r="VHA37" s="243"/>
      <c r="VHB37" s="243"/>
      <c r="VHC37" s="243"/>
      <c r="VHD37" s="243"/>
      <c r="VHE37" s="243"/>
      <c r="VHF37" s="243"/>
      <c r="VHG37" s="243"/>
      <c r="VHH37" s="243"/>
      <c r="VHI37" s="243"/>
      <c r="VHJ37" s="243"/>
      <c r="VHK37" s="243"/>
      <c r="VHL37" s="243"/>
      <c r="VHM37" s="243"/>
      <c r="VHN37" s="243"/>
      <c r="VHO37" s="243"/>
      <c r="VHP37" s="243"/>
      <c r="VHQ37" s="243"/>
      <c r="VHR37" s="243"/>
      <c r="VHS37" s="243"/>
      <c r="VHT37" s="243"/>
      <c r="VHU37" s="243"/>
      <c r="VHV37" s="243"/>
      <c r="VHW37" s="243"/>
      <c r="VHX37" s="243"/>
      <c r="VHY37" s="243"/>
      <c r="VHZ37" s="243"/>
      <c r="VIA37" s="243"/>
      <c r="VIB37" s="243"/>
      <c r="VIC37" s="243"/>
      <c r="VID37" s="243"/>
      <c r="VIE37" s="243"/>
      <c r="VIF37" s="243"/>
      <c r="VIG37" s="243"/>
      <c r="VIH37" s="243"/>
      <c r="VII37" s="243"/>
      <c r="VIJ37" s="243"/>
      <c r="VIK37" s="243"/>
      <c r="VIL37" s="243"/>
      <c r="VIM37" s="243"/>
      <c r="VIN37" s="243"/>
      <c r="VIO37" s="243"/>
      <c r="VIP37" s="243"/>
      <c r="VIQ37" s="243"/>
      <c r="VIR37" s="243"/>
      <c r="VIS37" s="243"/>
      <c r="VIT37" s="243"/>
      <c r="VIU37" s="243"/>
      <c r="VIV37" s="243"/>
      <c r="VIW37" s="243"/>
      <c r="VIX37" s="243"/>
      <c r="VIY37" s="243"/>
      <c r="VIZ37" s="243"/>
      <c r="VJA37" s="243"/>
      <c r="VJB37" s="243"/>
      <c r="VJC37" s="243"/>
      <c r="VJD37" s="243"/>
      <c r="VJE37" s="243"/>
      <c r="VJF37" s="243"/>
      <c r="VJG37" s="243"/>
      <c r="VJH37" s="243"/>
      <c r="VJI37" s="243"/>
      <c r="VJJ37" s="243"/>
      <c r="VJK37" s="243"/>
      <c r="VJL37" s="243"/>
      <c r="VJM37" s="243"/>
      <c r="VJN37" s="243"/>
      <c r="VJO37" s="243"/>
      <c r="VJP37" s="243"/>
      <c r="VJQ37" s="243"/>
      <c r="VJR37" s="243"/>
      <c r="VJS37" s="243"/>
      <c r="VJT37" s="243"/>
      <c r="VJU37" s="243"/>
      <c r="VJV37" s="243"/>
      <c r="VJW37" s="243"/>
      <c r="VJX37" s="243"/>
      <c r="VJY37" s="243"/>
      <c r="VJZ37" s="243"/>
      <c r="VKA37" s="243"/>
      <c r="VKB37" s="243"/>
      <c r="VKC37" s="243"/>
      <c r="VKD37" s="243"/>
      <c r="VKE37" s="243"/>
      <c r="VKF37" s="243"/>
      <c r="VKG37" s="243"/>
      <c r="VKH37" s="243"/>
      <c r="VKI37" s="243"/>
      <c r="VKJ37" s="243"/>
      <c r="VKK37" s="243"/>
      <c r="VKL37" s="243"/>
      <c r="VKM37" s="243"/>
      <c r="VKN37" s="243"/>
      <c r="VKO37" s="243"/>
      <c r="VKP37" s="243"/>
      <c r="VKQ37" s="243"/>
      <c r="VKR37" s="243"/>
      <c r="VKS37" s="243"/>
      <c r="VKT37" s="243"/>
      <c r="VKU37" s="243"/>
      <c r="VKV37" s="243"/>
      <c r="VKW37" s="243"/>
      <c r="VKX37" s="243"/>
      <c r="VKY37" s="243"/>
      <c r="VKZ37" s="243"/>
      <c r="VLA37" s="243"/>
      <c r="VLB37" s="243"/>
      <c r="VLC37" s="243"/>
      <c r="VLD37" s="243"/>
      <c r="VLE37" s="243"/>
      <c r="VLF37" s="243"/>
      <c r="VLG37" s="243"/>
      <c r="VLH37" s="243"/>
      <c r="VLI37" s="243"/>
      <c r="VLJ37" s="243"/>
      <c r="VLK37" s="243"/>
      <c r="VLL37" s="243"/>
      <c r="VLM37" s="243"/>
      <c r="VLN37" s="243"/>
      <c r="VLO37" s="243"/>
      <c r="VLP37" s="243"/>
      <c r="VLQ37" s="243"/>
      <c r="VLR37" s="243"/>
      <c r="VLS37" s="243"/>
      <c r="VLT37" s="243"/>
      <c r="VLU37" s="243"/>
      <c r="VLV37" s="243"/>
      <c r="VLW37" s="243"/>
      <c r="VLX37" s="243"/>
      <c r="VLY37" s="243"/>
      <c r="VLZ37" s="243"/>
      <c r="VMA37" s="243"/>
      <c r="VMB37" s="243"/>
      <c r="VMC37" s="243"/>
      <c r="VMD37" s="243"/>
      <c r="VME37" s="243"/>
      <c r="VMF37" s="243"/>
      <c r="VMG37" s="243"/>
      <c r="VMH37" s="243"/>
      <c r="VMI37" s="243"/>
      <c r="VMJ37" s="243"/>
      <c r="VMK37" s="243"/>
      <c r="VML37" s="243"/>
      <c r="VMM37" s="243"/>
      <c r="VMN37" s="243"/>
      <c r="VMO37" s="243"/>
      <c r="VMP37" s="243"/>
      <c r="VMQ37" s="243"/>
      <c r="VMR37" s="243"/>
      <c r="VMS37" s="243"/>
      <c r="VMT37" s="243"/>
      <c r="VMU37" s="243"/>
      <c r="VMV37" s="243"/>
      <c r="VMW37" s="243"/>
      <c r="VMX37" s="243"/>
      <c r="VMY37" s="243"/>
      <c r="VMZ37" s="243"/>
      <c r="VNA37" s="243"/>
      <c r="VNB37" s="243"/>
      <c r="VNC37" s="243"/>
      <c r="VND37" s="243"/>
      <c r="VNE37" s="243"/>
      <c r="VNF37" s="243"/>
      <c r="VNG37" s="243"/>
      <c r="VNH37" s="243"/>
      <c r="VNI37" s="243"/>
      <c r="VNJ37" s="243"/>
      <c r="VNK37" s="243"/>
      <c r="VNL37" s="243"/>
      <c r="VNM37" s="243"/>
      <c r="VNN37" s="243"/>
      <c r="VNO37" s="243"/>
      <c r="VNP37" s="243"/>
      <c r="VNQ37" s="243"/>
      <c r="VNR37" s="243"/>
      <c r="VNS37" s="243"/>
      <c r="VNT37" s="243"/>
      <c r="VNU37" s="243"/>
      <c r="VNV37" s="243"/>
      <c r="VNW37" s="243"/>
      <c r="VNX37" s="243"/>
      <c r="VNY37" s="243"/>
      <c r="VNZ37" s="243"/>
      <c r="VOA37" s="243"/>
      <c r="VOB37" s="243"/>
      <c r="VOC37" s="243"/>
      <c r="VOD37" s="243"/>
      <c r="VOE37" s="243"/>
      <c r="VOF37" s="243"/>
      <c r="VOG37" s="243"/>
      <c r="VOH37" s="243"/>
      <c r="VOI37" s="243"/>
      <c r="VOJ37" s="243"/>
      <c r="VOK37" s="243"/>
      <c r="VOL37" s="243"/>
      <c r="VOM37" s="243"/>
      <c r="VON37" s="243"/>
      <c r="VOO37" s="243"/>
      <c r="VOP37" s="243"/>
      <c r="VOQ37" s="243"/>
      <c r="VOR37" s="243"/>
      <c r="VOS37" s="243"/>
      <c r="VOT37" s="243"/>
      <c r="VOU37" s="243"/>
      <c r="VOV37" s="243"/>
      <c r="VOW37" s="243"/>
      <c r="VOX37" s="243"/>
      <c r="VOY37" s="243"/>
      <c r="VOZ37" s="243"/>
      <c r="VPA37" s="243"/>
      <c r="VPB37" s="243"/>
      <c r="VPC37" s="243"/>
      <c r="VPD37" s="243"/>
      <c r="VPE37" s="243"/>
      <c r="VPF37" s="243"/>
      <c r="VPG37" s="243"/>
      <c r="VPH37" s="243"/>
      <c r="VPI37" s="243"/>
      <c r="VPJ37" s="243"/>
      <c r="VPK37" s="243"/>
      <c r="VPL37" s="243"/>
      <c r="VPM37" s="243"/>
      <c r="VPN37" s="243"/>
      <c r="VPO37" s="243"/>
      <c r="VPP37" s="243"/>
      <c r="VPQ37" s="243"/>
      <c r="VPR37" s="243"/>
      <c r="VPS37" s="243"/>
      <c r="VPT37" s="243"/>
      <c r="VPU37" s="243"/>
      <c r="VPV37" s="243"/>
      <c r="VPW37" s="243"/>
      <c r="VPX37" s="243"/>
      <c r="VPY37" s="243"/>
      <c r="VPZ37" s="243"/>
      <c r="VQA37" s="243"/>
      <c r="VQB37" s="243"/>
      <c r="VQC37" s="243"/>
      <c r="VQD37" s="243"/>
      <c r="VQE37" s="243"/>
      <c r="VQF37" s="243"/>
      <c r="VQG37" s="243"/>
      <c r="VQH37" s="243"/>
      <c r="VQI37" s="243"/>
      <c r="VQJ37" s="243"/>
      <c r="VQK37" s="243"/>
      <c r="VQL37" s="243"/>
      <c r="VQM37" s="243"/>
      <c r="VQN37" s="243"/>
      <c r="VQO37" s="243"/>
      <c r="VQP37" s="243"/>
      <c r="VQQ37" s="243"/>
      <c r="VQR37" s="243"/>
      <c r="VQS37" s="243"/>
      <c r="VQT37" s="243"/>
      <c r="VQU37" s="243"/>
      <c r="VQV37" s="243"/>
      <c r="VQW37" s="243"/>
      <c r="VQX37" s="243"/>
      <c r="VQY37" s="243"/>
      <c r="VQZ37" s="243"/>
      <c r="VRA37" s="243"/>
      <c r="VRB37" s="243"/>
      <c r="VRC37" s="243"/>
      <c r="VRD37" s="243"/>
      <c r="VRE37" s="243"/>
      <c r="VRF37" s="243"/>
      <c r="VRG37" s="243"/>
      <c r="VRH37" s="243"/>
      <c r="VRI37" s="243"/>
      <c r="VRJ37" s="243"/>
      <c r="VRK37" s="243"/>
      <c r="VRL37" s="243"/>
      <c r="VRM37" s="243"/>
      <c r="VRN37" s="243"/>
      <c r="VRO37" s="243"/>
      <c r="VRP37" s="243"/>
      <c r="VRQ37" s="243"/>
      <c r="VRR37" s="243"/>
      <c r="VRS37" s="243"/>
      <c r="VRT37" s="243"/>
      <c r="VRU37" s="243"/>
      <c r="VRV37" s="243"/>
      <c r="VRW37" s="243"/>
      <c r="VRX37" s="243"/>
      <c r="VRY37" s="243"/>
      <c r="VRZ37" s="243"/>
      <c r="VSA37" s="243"/>
      <c r="VSB37" s="243"/>
      <c r="VSC37" s="243"/>
      <c r="VSD37" s="243"/>
      <c r="VSE37" s="243"/>
      <c r="VSF37" s="243"/>
      <c r="VSG37" s="243"/>
      <c r="VSH37" s="243"/>
      <c r="VSI37" s="243"/>
      <c r="VSJ37" s="243"/>
      <c r="VSK37" s="243"/>
      <c r="VSL37" s="243"/>
      <c r="VSM37" s="243"/>
      <c r="VSN37" s="243"/>
      <c r="VSO37" s="243"/>
      <c r="VSP37" s="243"/>
      <c r="VSQ37" s="243"/>
      <c r="VSR37" s="243"/>
      <c r="VSS37" s="243"/>
      <c r="VST37" s="243"/>
      <c r="VSU37" s="243"/>
      <c r="VSV37" s="243"/>
      <c r="VSW37" s="243"/>
      <c r="VSX37" s="243"/>
      <c r="VSY37" s="243"/>
      <c r="VSZ37" s="243"/>
      <c r="VTA37" s="243"/>
      <c r="VTB37" s="243"/>
      <c r="VTC37" s="243"/>
      <c r="VTD37" s="243"/>
      <c r="VTE37" s="243"/>
      <c r="VTF37" s="243"/>
      <c r="VTG37" s="243"/>
      <c r="VTH37" s="243"/>
      <c r="VTI37" s="243"/>
      <c r="VTJ37" s="243"/>
      <c r="VTK37" s="243"/>
      <c r="VTL37" s="243"/>
      <c r="VTM37" s="243"/>
      <c r="VTN37" s="243"/>
      <c r="VTO37" s="243"/>
      <c r="VTP37" s="243"/>
      <c r="VTQ37" s="243"/>
      <c r="VTR37" s="243"/>
      <c r="VTS37" s="243"/>
      <c r="VTT37" s="243"/>
      <c r="VTU37" s="243"/>
      <c r="VTV37" s="243"/>
      <c r="VTW37" s="243"/>
      <c r="VTX37" s="243"/>
      <c r="VTY37" s="243"/>
      <c r="VTZ37" s="243"/>
      <c r="VUA37" s="243"/>
      <c r="VUB37" s="243"/>
      <c r="VUC37" s="243"/>
      <c r="VUD37" s="243"/>
      <c r="VUE37" s="243"/>
      <c r="VUF37" s="243"/>
      <c r="VUG37" s="243"/>
      <c r="VUH37" s="243"/>
      <c r="VUI37" s="243"/>
      <c r="VUJ37" s="243"/>
      <c r="VUK37" s="243"/>
      <c r="VUL37" s="243"/>
      <c r="VUM37" s="243"/>
      <c r="VUN37" s="243"/>
      <c r="VUO37" s="243"/>
      <c r="VUP37" s="243"/>
      <c r="VUQ37" s="243"/>
      <c r="VUR37" s="243"/>
      <c r="VUS37" s="243"/>
      <c r="VUT37" s="243"/>
      <c r="VUU37" s="243"/>
      <c r="VUV37" s="243"/>
      <c r="VUW37" s="243"/>
      <c r="VUX37" s="243"/>
      <c r="VUY37" s="243"/>
      <c r="VUZ37" s="243"/>
      <c r="VVA37" s="243"/>
      <c r="VVB37" s="243"/>
      <c r="VVC37" s="243"/>
      <c r="VVD37" s="243"/>
      <c r="VVE37" s="243"/>
      <c r="VVF37" s="243"/>
      <c r="VVG37" s="243"/>
      <c r="VVH37" s="243"/>
      <c r="VVI37" s="243"/>
      <c r="VVJ37" s="243"/>
      <c r="VVK37" s="243"/>
      <c r="VVL37" s="243"/>
      <c r="VVM37" s="243"/>
      <c r="VVN37" s="243"/>
      <c r="VVO37" s="243"/>
      <c r="VVP37" s="243"/>
      <c r="VVQ37" s="243"/>
      <c r="VVR37" s="243"/>
      <c r="VVS37" s="243"/>
      <c r="VVT37" s="243"/>
      <c r="VVU37" s="243"/>
      <c r="VVV37" s="243"/>
      <c r="VVW37" s="243"/>
      <c r="VVX37" s="243"/>
      <c r="VVY37" s="243"/>
      <c r="VVZ37" s="243"/>
      <c r="VWA37" s="243"/>
      <c r="VWB37" s="243"/>
      <c r="VWC37" s="243"/>
      <c r="VWD37" s="243"/>
      <c r="VWE37" s="243"/>
      <c r="VWF37" s="243"/>
      <c r="VWG37" s="243"/>
      <c r="VWH37" s="243"/>
      <c r="VWI37" s="243"/>
      <c r="VWJ37" s="243"/>
      <c r="VWK37" s="243"/>
      <c r="VWL37" s="243"/>
      <c r="VWM37" s="243"/>
      <c r="VWN37" s="243"/>
      <c r="VWO37" s="243"/>
      <c r="VWP37" s="243"/>
      <c r="VWQ37" s="243"/>
      <c r="VWR37" s="243"/>
      <c r="VWS37" s="243"/>
      <c r="VWT37" s="243"/>
      <c r="VWU37" s="243"/>
      <c r="VWV37" s="243"/>
      <c r="VWW37" s="243"/>
      <c r="VWX37" s="243"/>
      <c r="VWY37" s="243"/>
      <c r="VWZ37" s="243"/>
      <c r="VXA37" s="243"/>
      <c r="VXB37" s="243"/>
      <c r="VXC37" s="243"/>
      <c r="VXD37" s="243"/>
      <c r="VXE37" s="243"/>
      <c r="VXF37" s="243"/>
      <c r="VXG37" s="243"/>
      <c r="VXH37" s="243"/>
      <c r="VXI37" s="243"/>
      <c r="VXJ37" s="243"/>
      <c r="VXK37" s="243"/>
      <c r="VXL37" s="243"/>
      <c r="VXM37" s="243"/>
      <c r="VXN37" s="243"/>
      <c r="VXO37" s="243"/>
      <c r="VXP37" s="243"/>
      <c r="VXQ37" s="243"/>
      <c r="VXR37" s="243"/>
      <c r="VXS37" s="243"/>
      <c r="VXT37" s="243"/>
      <c r="VXU37" s="243"/>
      <c r="VXV37" s="243"/>
      <c r="VXW37" s="243"/>
      <c r="VXX37" s="243"/>
      <c r="VXY37" s="243"/>
      <c r="VXZ37" s="243"/>
      <c r="VYA37" s="243"/>
      <c r="VYB37" s="243"/>
      <c r="VYC37" s="243"/>
      <c r="VYD37" s="243"/>
      <c r="VYE37" s="243"/>
      <c r="VYF37" s="243"/>
      <c r="VYG37" s="243"/>
      <c r="VYH37" s="243"/>
      <c r="VYI37" s="243"/>
      <c r="VYJ37" s="243"/>
      <c r="VYK37" s="243"/>
      <c r="VYL37" s="243"/>
      <c r="VYM37" s="243"/>
      <c r="VYN37" s="243"/>
      <c r="VYO37" s="243"/>
      <c r="VYP37" s="243"/>
      <c r="VYQ37" s="243"/>
      <c r="VYR37" s="243"/>
      <c r="VYS37" s="243"/>
      <c r="VYT37" s="243"/>
      <c r="VYU37" s="243"/>
      <c r="VYV37" s="243"/>
      <c r="VYW37" s="243"/>
      <c r="VYX37" s="243"/>
      <c r="VYY37" s="243"/>
      <c r="VYZ37" s="243"/>
      <c r="VZA37" s="243"/>
      <c r="VZB37" s="243"/>
      <c r="VZC37" s="243"/>
      <c r="VZD37" s="243"/>
      <c r="VZE37" s="243"/>
      <c r="VZF37" s="243"/>
      <c r="VZG37" s="243"/>
      <c r="VZH37" s="243"/>
      <c r="VZI37" s="243"/>
      <c r="VZJ37" s="243"/>
      <c r="VZK37" s="243"/>
      <c r="VZL37" s="243"/>
      <c r="VZM37" s="243"/>
      <c r="VZN37" s="243"/>
      <c r="VZO37" s="243"/>
      <c r="VZP37" s="243"/>
      <c r="VZQ37" s="243"/>
      <c r="VZR37" s="243"/>
      <c r="VZS37" s="243"/>
      <c r="VZT37" s="243"/>
      <c r="VZU37" s="243"/>
      <c r="VZV37" s="243"/>
      <c r="VZW37" s="243"/>
      <c r="VZX37" s="243"/>
      <c r="VZY37" s="243"/>
      <c r="VZZ37" s="243"/>
      <c r="WAA37" s="243"/>
      <c r="WAB37" s="243"/>
      <c r="WAC37" s="243"/>
      <c r="WAD37" s="243"/>
      <c r="WAE37" s="243"/>
      <c r="WAF37" s="243"/>
      <c r="WAG37" s="243"/>
      <c r="WAH37" s="243"/>
      <c r="WAI37" s="243"/>
      <c r="WAJ37" s="243"/>
      <c r="WAK37" s="243"/>
      <c r="WAL37" s="243"/>
      <c r="WAM37" s="243"/>
      <c r="WAN37" s="243"/>
      <c r="WAO37" s="243"/>
      <c r="WAP37" s="243"/>
      <c r="WAQ37" s="243"/>
      <c r="WAR37" s="243"/>
      <c r="WAS37" s="243"/>
      <c r="WAT37" s="243"/>
      <c r="WAU37" s="243"/>
      <c r="WAV37" s="243"/>
      <c r="WAW37" s="243"/>
      <c r="WAX37" s="243"/>
      <c r="WAY37" s="243"/>
      <c r="WAZ37" s="243"/>
      <c r="WBA37" s="243"/>
      <c r="WBB37" s="243"/>
      <c r="WBC37" s="243"/>
      <c r="WBD37" s="243"/>
      <c r="WBE37" s="243"/>
      <c r="WBF37" s="243"/>
      <c r="WBG37" s="243"/>
      <c r="WBH37" s="243"/>
      <c r="WBI37" s="243"/>
      <c r="WBJ37" s="243"/>
      <c r="WBK37" s="243"/>
      <c r="WBL37" s="243"/>
      <c r="WBM37" s="243"/>
      <c r="WBN37" s="243"/>
      <c r="WBO37" s="243"/>
      <c r="WBP37" s="243"/>
      <c r="WBQ37" s="243"/>
      <c r="WBR37" s="243"/>
      <c r="WBS37" s="243"/>
      <c r="WBT37" s="243"/>
      <c r="WBU37" s="243"/>
      <c r="WBV37" s="243"/>
      <c r="WBW37" s="243"/>
      <c r="WBX37" s="243"/>
      <c r="WBY37" s="243"/>
      <c r="WBZ37" s="243"/>
      <c r="WCA37" s="243"/>
      <c r="WCB37" s="243"/>
      <c r="WCC37" s="243"/>
      <c r="WCD37" s="243"/>
      <c r="WCE37" s="243"/>
      <c r="WCF37" s="243"/>
      <c r="WCG37" s="243"/>
      <c r="WCH37" s="243"/>
      <c r="WCI37" s="243"/>
      <c r="WCJ37" s="243"/>
      <c r="WCK37" s="243"/>
      <c r="WCL37" s="243"/>
      <c r="WCM37" s="243"/>
      <c r="WCN37" s="243"/>
      <c r="WCO37" s="243"/>
      <c r="WCP37" s="243"/>
      <c r="WCQ37" s="243"/>
      <c r="WCR37" s="243"/>
      <c r="WCS37" s="243"/>
      <c r="WCT37" s="243"/>
      <c r="WCU37" s="243"/>
      <c r="WCV37" s="243"/>
      <c r="WCW37" s="243"/>
      <c r="WCX37" s="243"/>
      <c r="WCY37" s="243"/>
      <c r="WCZ37" s="243"/>
      <c r="WDA37" s="243"/>
      <c r="WDB37" s="243"/>
      <c r="WDC37" s="243"/>
      <c r="WDD37" s="243"/>
      <c r="WDE37" s="243"/>
      <c r="WDF37" s="243"/>
      <c r="WDG37" s="243"/>
      <c r="WDH37" s="243"/>
      <c r="WDI37" s="243"/>
      <c r="WDJ37" s="243"/>
      <c r="WDK37" s="243"/>
      <c r="WDL37" s="243"/>
      <c r="WDM37" s="243"/>
      <c r="WDN37" s="243"/>
      <c r="WDO37" s="243"/>
      <c r="WDP37" s="243"/>
      <c r="WDQ37" s="243"/>
      <c r="WDR37" s="243"/>
      <c r="WDS37" s="243"/>
      <c r="WDT37" s="243"/>
      <c r="WDU37" s="243"/>
      <c r="WDV37" s="243"/>
      <c r="WDW37" s="243"/>
      <c r="WDX37" s="243"/>
      <c r="WDY37" s="243"/>
      <c r="WDZ37" s="243"/>
      <c r="WEA37" s="243"/>
      <c r="WEB37" s="243"/>
      <c r="WEC37" s="243"/>
      <c r="WED37" s="243"/>
      <c r="WEE37" s="243"/>
      <c r="WEF37" s="243"/>
      <c r="WEG37" s="243"/>
      <c r="WEH37" s="243"/>
      <c r="WEI37" s="243"/>
      <c r="WEJ37" s="243"/>
      <c r="WEK37" s="243"/>
      <c r="WEL37" s="243"/>
      <c r="WEM37" s="243"/>
      <c r="WEN37" s="243"/>
      <c r="WEO37" s="243"/>
      <c r="WEP37" s="243"/>
      <c r="WEQ37" s="243"/>
      <c r="WER37" s="243"/>
      <c r="WES37" s="243"/>
      <c r="WET37" s="243"/>
      <c r="WEU37" s="243"/>
      <c r="WEV37" s="243"/>
      <c r="WEW37" s="243"/>
      <c r="WEX37" s="243"/>
      <c r="WEY37" s="243"/>
      <c r="WEZ37" s="243"/>
      <c r="WFA37" s="243"/>
      <c r="WFB37" s="243"/>
      <c r="WFC37" s="243"/>
      <c r="WFD37" s="243"/>
      <c r="WFE37" s="243"/>
      <c r="WFF37" s="243"/>
      <c r="WFG37" s="243"/>
      <c r="WFH37" s="243"/>
      <c r="WFI37" s="243"/>
      <c r="WFJ37" s="243"/>
      <c r="WFK37" s="243"/>
      <c r="WFL37" s="243"/>
      <c r="WFM37" s="243"/>
      <c r="WFN37" s="243"/>
      <c r="WFO37" s="243"/>
      <c r="WFP37" s="243"/>
      <c r="WFQ37" s="243"/>
      <c r="WFR37" s="243"/>
      <c r="WFS37" s="243"/>
      <c r="WFT37" s="243"/>
      <c r="WFU37" s="243"/>
      <c r="WFV37" s="243"/>
      <c r="WFW37" s="243"/>
      <c r="WFX37" s="243"/>
      <c r="WFY37" s="243"/>
      <c r="WFZ37" s="243"/>
      <c r="WGA37" s="243"/>
      <c r="WGB37" s="243"/>
      <c r="WGC37" s="243"/>
      <c r="WGD37" s="243"/>
      <c r="WGE37" s="243"/>
      <c r="WGF37" s="243"/>
      <c r="WGG37" s="243"/>
      <c r="WGH37" s="243"/>
      <c r="WGI37" s="243"/>
      <c r="WGJ37" s="243"/>
      <c r="WGK37" s="243"/>
      <c r="WGL37" s="243"/>
      <c r="WGM37" s="243"/>
      <c r="WGN37" s="243"/>
      <c r="WGO37" s="243"/>
      <c r="WGP37" s="243"/>
      <c r="WGQ37" s="243"/>
      <c r="WGR37" s="243"/>
      <c r="WGS37" s="243"/>
      <c r="WGT37" s="243"/>
      <c r="WGU37" s="243"/>
      <c r="WGV37" s="243"/>
      <c r="WGW37" s="243"/>
      <c r="WGX37" s="243"/>
      <c r="WGY37" s="243"/>
      <c r="WGZ37" s="243"/>
      <c r="WHA37" s="243"/>
      <c r="WHB37" s="243"/>
      <c r="WHC37" s="243"/>
      <c r="WHD37" s="243"/>
      <c r="WHE37" s="243"/>
      <c r="WHF37" s="243"/>
      <c r="WHG37" s="243"/>
      <c r="WHH37" s="243"/>
      <c r="WHI37" s="243"/>
      <c r="WHJ37" s="243"/>
      <c r="WHK37" s="243"/>
      <c r="WHL37" s="243"/>
      <c r="WHM37" s="243"/>
      <c r="WHN37" s="243"/>
      <c r="WHO37" s="243"/>
      <c r="WHP37" s="243"/>
      <c r="WHQ37" s="243"/>
      <c r="WHR37" s="243"/>
      <c r="WHS37" s="243"/>
      <c r="WHT37" s="243"/>
      <c r="WHU37" s="243"/>
      <c r="WHV37" s="243"/>
      <c r="WHW37" s="243"/>
      <c r="WHX37" s="243"/>
      <c r="WHY37" s="243"/>
      <c r="WHZ37" s="243"/>
      <c r="WIA37" s="243"/>
      <c r="WIB37" s="243"/>
      <c r="WIC37" s="243"/>
      <c r="WID37" s="243"/>
      <c r="WIE37" s="243"/>
      <c r="WIF37" s="243"/>
      <c r="WIG37" s="243"/>
      <c r="WIH37" s="243"/>
      <c r="WII37" s="243"/>
      <c r="WIJ37" s="243"/>
      <c r="WIK37" s="243"/>
      <c r="WIL37" s="243"/>
      <c r="WIM37" s="243"/>
      <c r="WIN37" s="243"/>
      <c r="WIO37" s="243"/>
      <c r="WIP37" s="243"/>
      <c r="WIQ37" s="243"/>
      <c r="WIR37" s="243"/>
      <c r="WIS37" s="243"/>
      <c r="WIT37" s="243"/>
      <c r="WIU37" s="243"/>
      <c r="WIV37" s="243"/>
      <c r="WIW37" s="243"/>
      <c r="WIX37" s="243"/>
      <c r="WIY37" s="243"/>
      <c r="WIZ37" s="243"/>
      <c r="WJA37" s="243"/>
      <c r="WJB37" s="243"/>
      <c r="WJC37" s="243"/>
      <c r="WJD37" s="243"/>
      <c r="WJE37" s="243"/>
      <c r="WJF37" s="243"/>
      <c r="WJG37" s="243"/>
      <c r="WJH37" s="243"/>
      <c r="WJI37" s="243"/>
      <c r="WJJ37" s="243"/>
      <c r="WJK37" s="243"/>
      <c r="WJL37" s="243"/>
      <c r="WJM37" s="243"/>
      <c r="WJN37" s="243"/>
      <c r="WJO37" s="243"/>
      <c r="WJP37" s="243"/>
      <c r="WJQ37" s="243"/>
      <c r="WJR37" s="243"/>
      <c r="WJS37" s="243"/>
      <c r="WJT37" s="243"/>
      <c r="WJU37" s="243"/>
      <c r="WJV37" s="243"/>
      <c r="WJW37" s="243"/>
      <c r="WJX37" s="243"/>
      <c r="WJY37" s="243"/>
      <c r="WJZ37" s="243"/>
      <c r="WKA37" s="243"/>
      <c r="WKB37" s="243"/>
      <c r="WKC37" s="243"/>
      <c r="WKD37" s="243"/>
      <c r="WKE37" s="243"/>
      <c r="WKF37" s="243"/>
      <c r="WKG37" s="243"/>
      <c r="WKH37" s="243"/>
      <c r="WKI37" s="243"/>
      <c r="WKJ37" s="243"/>
      <c r="WKK37" s="243"/>
      <c r="WKL37" s="243"/>
      <c r="WKM37" s="243"/>
      <c r="WKN37" s="243"/>
      <c r="WKO37" s="243"/>
      <c r="WKP37" s="243"/>
      <c r="WKQ37" s="243"/>
      <c r="WKR37" s="243"/>
      <c r="WKS37" s="243"/>
      <c r="WKT37" s="243"/>
      <c r="WKU37" s="243"/>
      <c r="WKV37" s="243"/>
      <c r="WKW37" s="243"/>
      <c r="WKX37" s="243"/>
      <c r="WKY37" s="243"/>
      <c r="WKZ37" s="243"/>
      <c r="WLA37" s="243"/>
      <c r="WLB37" s="243"/>
      <c r="WLC37" s="243"/>
      <c r="WLD37" s="243"/>
      <c r="WLE37" s="243"/>
      <c r="WLF37" s="243"/>
      <c r="WLG37" s="243"/>
      <c r="WLH37" s="243"/>
      <c r="WLI37" s="243"/>
      <c r="WLJ37" s="243"/>
      <c r="WLK37" s="243"/>
      <c r="WLL37" s="243"/>
      <c r="WLM37" s="243"/>
      <c r="WLN37" s="243"/>
      <c r="WLO37" s="243"/>
      <c r="WLP37" s="243"/>
      <c r="WLQ37" s="243"/>
      <c r="WLR37" s="243"/>
      <c r="WLS37" s="243"/>
      <c r="WLT37" s="243"/>
      <c r="WLU37" s="243"/>
      <c r="WLV37" s="243"/>
      <c r="WLW37" s="243"/>
      <c r="WLX37" s="243"/>
      <c r="WLY37" s="243"/>
      <c r="WLZ37" s="243"/>
      <c r="WMA37" s="243"/>
      <c r="WMB37" s="243"/>
      <c r="WMC37" s="243"/>
      <c r="WMD37" s="243"/>
      <c r="WME37" s="243"/>
      <c r="WMF37" s="243"/>
      <c r="WMG37" s="243"/>
      <c r="WMH37" s="243"/>
      <c r="WMI37" s="243"/>
      <c r="WMJ37" s="243"/>
      <c r="WMK37" s="243"/>
      <c r="WML37" s="243"/>
      <c r="WMM37" s="243"/>
      <c r="WMN37" s="243"/>
      <c r="WMO37" s="243"/>
      <c r="WMP37" s="243"/>
      <c r="WMQ37" s="243"/>
      <c r="WMR37" s="243"/>
      <c r="WMS37" s="243"/>
      <c r="WMT37" s="243"/>
      <c r="WMU37" s="243"/>
      <c r="WMV37" s="243"/>
      <c r="WMW37" s="243"/>
      <c r="WMX37" s="243"/>
      <c r="WMY37" s="243"/>
      <c r="WMZ37" s="243"/>
      <c r="WNA37" s="243"/>
      <c r="WNB37" s="243"/>
      <c r="WNC37" s="243"/>
      <c r="WND37" s="243"/>
      <c r="WNE37" s="243"/>
      <c r="WNF37" s="243"/>
      <c r="WNG37" s="243"/>
      <c r="WNH37" s="243"/>
      <c r="WNI37" s="243"/>
      <c r="WNJ37" s="243"/>
      <c r="WNK37" s="243"/>
      <c r="WNL37" s="243"/>
      <c r="WNM37" s="243"/>
      <c r="WNN37" s="243"/>
      <c r="WNO37" s="243"/>
      <c r="WNP37" s="243"/>
      <c r="WNQ37" s="243"/>
      <c r="WNR37" s="243"/>
      <c r="WNS37" s="243"/>
      <c r="WNT37" s="243"/>
      <c r="WNU37" s="243"/>
      <c r="WNV37" s="243"/>
      <c r="WNW37" s="243"/>
      <c r="WNX37" s="243"/>
      <c r="WNY37" s="243"/>
      <c r="WNZ37" s="243"/>
      <c r="WOA37" s="243"/>
      <c r="WOB37" s="243"/>
      <c r="WOC37" s="243"/>
      <c r="WOD37" s="243"/>
      <c r="WOE37" s="243"/>
      <c r="WOF37" s="243"/>
      <c r="WOG37" s="243"/>
      <c r="WOH37" s="243"/>
      <c r="WOI37" s="243"/>
      <c r="WOJ37" s="243"/>
      <c r="WOK37" s="243"/>
      <c r="WOL37" s="243"/>
      <c r="WOM37" s="243"/>
      <c r="WON37" s="243"/>
      <c r="WOO37" s="243"/>
      <c r="WOP37" s="243"/>
      <c r="WOQ37" s="243"/>
      <c r="WOR37" s="243"/>
      <c r="WOS37" s="243"/>
      <c r="WOT37" s="243"/>
      <c r="WOU37" s="243"/>
      <c r="WOV37" s="243"/>
      <c r="WOW37" s="243"/>
      <c r="WOX37" s="243"/>
      <c r="WOY37" s="243"/>
      <c r="WOZ37" s="243"/>
      <c r="WPA37" s="243"/>
      <c r="WPB37" s="243"/>
      <c r="WPC37" s="243"/>
      <c r="WPD37" s="243"/>
      <c r="WPE37" s="243"/>
      <c r="WPF37" s="243"/>
      <c r="WPG37" s="243"/>
      <c r="WPH37" s="243"/>
      <c r="WPI37" s="243"/>
      <c r="WPJ37" s="243"/>
      <c r="WPK37" s="243"/>
      <c r="WPL37" s="243"/>
      <c r="WPM37" s="243"/>
      <c r="WPN37" s="243"/>
      <c r="WPO37" s="243"/>
      <c r="WPP37" s="243"/>
      <c r="WPQ37" s="243"/>
      <c r="WPR37" s="243"/>
      <c r="WPS37" s="243"/>
      <c r="WPT37" s="243"/>
      <c r="WPU37" s="243"/>
      <c r="WPV37" s="243"/>
      <c r="WPW37" s="243"/>
      <c r="WPX37" s="243"/>
      <c r="WPY37" s="243"/>
      <c r="WPZ37" s="243"/>
      <c r="WQA37" s="243"/>
      <c r="WQB37" s="243"/>
      <c r="WQC37" s="243"/>
      <c r="WQD37" s="243"/>
      <c r="WQE37" s="243"/>
      <c r="WQF37" s="243"/>
      <c r="WQG37" s="243"/>
      <c r="WQH37" s="243"/>
      <c r="WQI37" s="243"/>
      <c r="WQJ37" s="243"/>
      <c r="WQK37" s="243"/>
      <c r="WQL37" s="243"/>
      <c r="WQM37" s="243"/>
      <c r="WQN37" s="243"/>
      <c r="WQO37" s="243"/>
      <c r="WQP37" s="243"/>
      <c r="WQQ37" s="243"/>
      <c r="WQR37" s="243"/>
      <c r="WQS37" s="243"/>
      <c r="WQT37" s="243"/>
      <c r="WQU37" s="243"/>
      <c r="WQV37" s="243"/>
      <c r="WQW37" s="243"/>
      <c r="WQX37" s="243"/>
      <c r="WQY37" s="243"/>
      <c r="WQZ37" s="243"/>
      <c r="WRA37" s="243"/>
      <c r="WRB37" s="243"/>
      <c r="WRC37" s="243"/>
      <c r="WRD37" s="243"/>
      <c r="WRE37" s="243"/>
      <c r="WRF37" s="243"/>
      <c r="WRG37" s="243"/>
      <c r="WRH37" s="243"/>
      <c r="WRI37" s="243"/>
      <c r="WRJ37" s="243"/>
      <c r="WRK37" s="243"/>
      <c r="WRL37" s="243"/>
      <c r="WRM37" s="243"/>
      <c r="WRN37" s="243"/>
      <c r="WRO37" s="243"/>
      <c r="WRP37" s="243"/>
      <c r="WRQ37" s="243"/>
      <c r="WRR37" s="243"/>
      <c r="WRS37" s="243"/>
      <c r="WRT37" s="243"/>
      <c r="WRU37" s="243"/>
      <c r="WRV37" s="243"/>
      <c r="WRW37" s="243"/>
      <c r="WRX37" s="243"/>
      <c r="WRY37" s="243"/>
      <c r="WRZ37" s="243"/>
      <c r="WSA37" s="243"/>
      <c r="WSB37" s="243"/>
      <c r="WSC37" s="243"/>
      <c r="WSD37" s="243"/>
      <c r="WSE37" s="243"/>
      <c r="WSF37" s="243"/>
      <c r="WSG37" s="243"/>
      <c r="WSH37" s="243"/>
      <c r="WSI37" s="243"/>
      <c r="WSJ37" s="243"/>
      <c r="WSK37" s="243"/>
      <c r="WSL37" s="243"/>
      <c r="WSM37" s="243"/>
      <c r="WSN37" s="243"/>
      <c r="WSO37" s="243"/>
      <c r="WSP37" s="243"/>
      <c r="WSQ37" s="243"/>
      <c r="WSR37" s="243"/>
      <c r="WSS37" s="243"/>
      <c r="WST37" s="243"/>
      <c r="WSU37" s="243"/>
      <c r="WSV37" s="243"/>
      <c r="WSW37" s="243"/>
      <c r="WSX37" s="243"/>
      <c r="WSY37" s="243"/>
      <c r="WSZ37" s="243"/>
      <c r="WTA37" s="243"/>
      <c r="WTB37" s="243"/>
      <c r="WTC37" s="243"/>
      <c r="WTD37" s="243"/>
      <c r="WTE37" s="243"/>
      <c r="WTF37" s="243"/>
      <c r="WTG37" s="243"/>
      <c r="WTH37" s="243"/>
      <c r="WTI37" s="243"/>
      <c r="WTJ37" s="243"/>
      <c r="WTK37" s="243"/>
      <c r="WTL37" s="243"/>
      <c r="WTM37" s="243"/>
      <c r="WTN37" s="243"/>
      <c r="WTO37" s="243"/>
      <c r="WTP37" s="243"/>
      <c r="WTQ37" s="243"/>
      <c r="WTR37" s="243"/>
      <c r="WTS37" s="243"/>
      <c r="WTT37" s="243"/>
      <c r="WTU37" s="243"/>
      <c r="WTV37" s="243"/>
      <c r="WTW37" s="243"/>
      <c r="WTX37" s="243"/>
      <c r="WTY37" s="243"/>
      <c r="WTZ37" s="243"/>
      <c r="WUA37" s="243"/>
      <c r="WUB37" s="243"/>
      <c r="WUC37" s="243"/>
      <c r="WUD37" s="243"/>
      <c r="WUE37" s="243"/>
      <c r="WUF37" s="243"/>
      <c r="WUG37" s="243"/>
      <c r="WUH37" s="243"/>
      <c r="WUI37" s="243"/>
      <c r="WUJ37" s="243"/>
      <c r="WUK37" s="243"/>
      <c r="WUL37" s="243"/>
      <c r="WUM37" s="243"/>
      <c r="WUN37" s="243"/>
      <c r="WUO37" s="243"/>
      <c r="WUP37" s="243"/>
      <c r="WUQ37" s="243"/>
      <c r="WUR37" s="243"/>
      <c r="WUS37" s="243"/>
      <c r="WUT37" s="243"/>
      <c r="WUU37" s="243"/>
      <c r="WUV37" s="243"/>
      <c r="WUW37" s="243"/>
      <c r="WUX37" s="243"/>
      <c r="WUY37" s="243"/>
      <c r="WUZ37" s="243"/>
      <c r="WVA37" s="243"/>
      <c r="WVB37" s="243"/>
      <c r="WVC37" s="243"/>
      <c r="WVD37" s="243"/>
      <c r="WVE37" s="243"/>
      <c r="WVF37" s="243"/>
      <c r="WVG37" s="243"/>
      <c r="WVH37" s="243"/>
      <c r="WVI37" s="243"/>
      <c r="WVJ37" s="243"/>
      <c r="WVK37" s="243"/>
      <c r="WVL37" s="243"/>
      <c r="WVM37" s="243"/>
      <c r="WVN37" s="243"/>
      <c r="WVO37" s="243"/>
      <c r="WVP37" s="243"/>
      <c r="WVQ37" s="243"/>
      <c r="WVR37" s="243"/>
      <c r="WVS37" s="243"/>
      <c r="WVT37" s="243"/>
      <c r="WVU37" s="243"/>
      <c r="WVV37" s="243"/>
      <c r="WVW37" s="243"/>
      <c r="WVX37" s="243"/>
      <c r="WVY37" s="243"/>
      <c r="WVZ37" s="243"/>
      <c r="WWA37" s="243"/>
      <c r="WWB37" s="243"/>
      <c r="WWC37" s="243"/>
      <c r="WWD37" s="243"/>
      <c r="WWE37" s="243"/>
      <c r="WWF37" s="243"/>
      <c r="WWG37" s="243"/>
      <c r="WWH37" s="243"/>
      <c r="WWI37" s="243"/>
      <c r="WWJ37" s="243"/>
      <c r="WWK37" s="243"/>
      <c r="WWL37" s="243"/>
      <c r="WWM37" s="243"/>
      <c r="WWN37" s="243"/>
      <c r="WWO37" s="243"/>
      <c r="WWP37" s="243"/>
      <c r="WWQ37" s="243"/>
      <c r="WWR37" s="243"/>
      <c r="WWS37" s="243"/>
      <c r="WWT37" s="243"/>
      <c r="WWU37" s="243"/>
      <c r="WWV37" s="243"/>
      <c r="WWW37" s="243"/>
      <c r="WWX37" s="243"/>
      <c r="WWY37" s="243"/>
      <c r="WWZ37" s="243"/>
      <c r="WXA37" s="243"/>
      <c r="WXB37" s="243"/>
      <c r="WXC37" s="243"/>
      <c r="WXD37" s="243"/>
      <c r="WXE37" s="243"/>
      <c r="WXF37" s="243"/>
      <c r="WXG37" s="243"/>
      <c r="WXH37" s="243"/>
      <c r="WXI37" s="243"/>
      <c r="WXJ37" s="243"/>
      <c r="WXK37" s="243"/>
      <c r="WXL37" s="243"/>
      <c r="WXM37" s="243"/>
      <c r="WXN37" s="243"/>
      <c r="WXO37" s="243"/>
      <c r="WXP37" s="243"/>
      <c r="WXQ37" s="243"/>
      <c r="WXR37" s="243"/>
      <c r="WXS37" s="243"/>
      <c r="WXT37" s="243"/>
      <c r="WXU37" s="243"/>
      <c r="WXV37" s="243"/>
      <c r="WXW37" s="243"/>
      <c r="WXX37" s="243"/>
      <c r="WXY37" s="243"/>
      <c r="WXZ37" s="243"/>
      <c r="WYA37" s="243"/>
      <c r="WYB37" s="243"/>
      <c r="WYC37" s="243"/>
      <c r="WYD37" s="243"/>
      <c r="WYE37" s="243"/>
      <c r="WYF37" s="243"/>
      <c r="WYG37" s="243"/>
      <c r="WYH37" s="243"/>
      <c r="WYI37" s="243"/>
      <c r="WYJ37" s="243"/>
      <c r="WYK37" s="243"/>
      <c r="WYL37" s="243"/>
      <c r="WYM37" s="243"/>
      <c r="WYN37" s="243"/>
      <c r="WYO37" s="243"/>
      <c r="WYP37" s="243"/>
      <c r="WYQ37" s="243"/>
      <c r="WYR37" s="243"/>
      <c r="WYS37" s="243"/>
      <c r="WYT37" s="243"/>
      <c r="WYU37" s="243"/>
      <c r="WYV37" s="243"/>
      <c r="WYW37" s="243"/>
      <c r="WYX37" s="243"/>
      <c r="WYY37" s="243"/>
      <c r="WYZ37" s="243"/>
      <c r="WZA37" s="243"/>
      <c r="WZB37" s="243"/>
      <c r="WZC37" s="243"/>
      <c r="WZD37" s="243"/>
      <c r="WZE37" s="243"/>
      <c r="WZF37" s="243"/>
      <c r="WZG37" s="243"/>
      <c r="WZH37" s="243"/>
      <c r="WZI37" s="243"/>
      <c r="WZJ37" s="243"/>
      <c r="WZK37" s="243"/>
      <c r="WZL37" s="243"/>
      <c r="WZM37" s="243"/>
      <c r="WZN37" s="243"/>
      <c r="WZO37" s="243"/>
      <c r="WZP37" s="243"/>
      <c r="WZQ37" s="243"/>
      <c r="WZR37" s="243"/>
      <c r="WZS37" s="243"/>
      <c r="WZT37" s="243"/>
      <c r="WZU37" s="243"/>
      <c r="WZV37" s="243"/>
      <c r="WZW37" s="243"/>
      <c r="WZX37" s="243"/>
      <c r="WZY37" s="243"/>
      <c r="WZZ37" s="243"/>
      <c r="XAA37" s="243"/>
      <c r="XAB37" s="243"/>
      <c r="XAC37" s="243"/>
      <c r="XAD37" s="243"/>
      <c r="XAE37" s="243"/>
      <c r="XAF37" s="243"/>
      <c r="XAG37" s="243"/>
      <c r="XAH37" s="243"/>
      <c r="XAI37" s="243"/>
      <c r="XAJ37" s="243"/>
      <c r="XAK37" s="243"/>
      <c r="XAL37" s="243"/>
      <c r="XAM37" s="243"/>
      <c r="XAN37" s="243"/>
      <c r="XAO37" s="243"/>
      <c r="XAP37" s="243"/>
      <c r="XAQ37" s="243"/>
      <c r="XAR37" s="243"/>
      <c r="XAS37" s="243"/>
      <c r="XAT37" s="243"/>
      <c r="XAU37" s="243"/>
      <c r="XAV37" s="243"/>
      <c r="XAW37" s="243"/>
      <c r="XAX37" s="243"/>
      <c r="XAY37" s="243"/>
      <c r="XAZ37" s="243"/>
      <c r="XBA37" s="243"/>
      <c r="XBB37" s="243"/>
      <c r="XBC37" s="243"/>
      <c r="XBD37" s="243"/>
      <c r="XBE37" s="243"/>
      <c r="XBF37" s="243"/>
      <c r="XBG37" s="243"/>
      <c r="XBH37" s="243"/>
      <c r="XBI37" s="243"/>
      <c r="XBJ37" s="243"/>
      <c r="XBK37" s="243"/>
      <c r="XBL37" s="243"/>
      <c r="XBM37" s="243"/>
      <c r="XBN37" s="243"/>
      <c r="XBO37" s="243"/>
      <c r="XBP37" s="243"/>
      <c r="XBQ37" s="243"/>
      <c r="XBR37" s="243"/>
      <c r="XBS37" s="243"/>
      <c r="XBT37" s="243"/>
      <c r="XBU37" s="243"/>
      <c r="XBV37" s="243"/>
      <c r="XBW37" s="243"/>
      <c r="XBX37" s="243"/>
      <c r="XBY37" s="243"/>
      <c r="XBZ37" s="243"/>
      <c r="XCA37" s="243"/>
      <c r="XCB37" s="243"/>
      <c r="XCC37" s="243"/>
      <c r="XCD37" s="243"/>
      <c r="XCE37" s="243"/>
      <c r="XCF37" s="243"/>
      <c r="XCG37" s="243"/>
      <c r="XCH37" s="243"/>
      <c r="XCI37" s="243"/>
      <c r="XCJ37" s="243"/>
      <c r="XCK37" s="243"/>
      <c r="XCL37" s="243"/>
      <c r="XCM37" s="243"/>
      <c r="XCN37" s="243"/>
      <c r="XCO37" s="243"/>
      <c r="XCP37" s="243"/>
      <c r="XCQ37" s="243"/>
      <c r="XCR37" s="243"/>
      <c r="XCS37" s="243"/>
      <c r="XCT37" s="243"/>
      <c r="XCU37" s="243"/>
      <c r="XCV37" s="243"/>
      <c r="XCW37" s="243"/>
      <c r="XCX37" s="243"/>
      <c r="XCY37" s="243"/>
      <c r="XCZ37" s="243"/>
      <c r="XDA37" s="243"/>
      <c r="XDB37" s="243"/>
      <c r="XDC37" s="243"/>
      <c r="XDD37" s="243"/>
      <c r="XDE37" s="243"/>
      <c r="XDF37" s="243"/>
      <c r="XDG37" s="243"/>
      <c r="XDH37" s="243"/>
      <c r="XDI37" s="243"/>
      <c r="XDJ37" s="243"/>
      <c r="XDK37" s="243"/>
      <c r="XDL37" s="243"/>
      <c r="XDM37" s="243"/>
      <c r="XDN37" s="243"/>
      <c r="XDO37" s="243"/>
      <c r="XDP37" s="243"/>
      <c r="XDQ37" s="243"/>
      <c r="XDR37" s="243"/>
      <c r="XDS37" s="243"/>
      <c r="XDT37" s="243"/>
      <c r="XDU37" s="243"/>
      <c r="XDV37" s="254"/>
      <c r="XDW37" s="254"/>
      <c r="XDX37" s="254"/>
      <c r="XDY37" s="254"/>
      <c r="XDZ37" s="254"/>
    </row>
    <row r="38" spans="1:16354" outlineLevel="1">
      <c r="C38" s="284" t="s">
        <v>223</v>
      </c>
      <c r="D38" s="323">
        <f>D37/D35</f>
        <v>0.43927281168840587</v>
      </c>
      <c r="E38" s="323">
        <f>E37/E35</f>
        <v>0.43120068876938927</v>
      </c>
      <c r="F38" s="323">
        <f>F37/F35</f>
        <v>0.41924876691539142</v>
      </c>
      <c r="G38" s="323">
        <f>G37/G35</f>
        <v>0.42222929530842196</v>
      </c>
      <c r="H38" s="323">
        <f>H37/H35</f>
        <v>0.41201025431611427</v>
      </c>
      <c r="I38" s="323">
        <f>H38-(AVERAGE($G$38-$H$38+$E$38-$G$38+$D$38-$E$38)/3)*(I34-$H$34)</f>
        <v>0.40292273519201705</v>
      </c>
      <c r="J38" s="323">
        <f>$I$38-(AVERAGE($G$38-$H$38+$E$38-$G$38+$D$38-$E$38)/4)*(J34-$H$34)^0.3</f>
        <v>0.39453169889141904</v>
      </c>
      <c r="K38" s="323">
        <f>$I$38-(AVERAGE($G$38-$H$38+$E$38-$G$38+$D$38-$E$38)/4)*(K34-$H$34)^0.3</f>
        <v>0.39344634406062945</v>
      </c>
      <c r="L38" s="323">
        <f>$I$38-(AVERAGE($G$38-$H$38+$E$38-$G$38+$D$38-$E$38)/4)*(L34-$H$34)^0.3</f>
        <v>0.39259215772836142</v>
      </c>
      <c r="M38" s="323">
        <f>$I$38-(AVERAGE($G$38-$H$38+$E$38-$G$38+$D$38-$E$38)/4)*(M34-$H$34)^0.3</f>
        <v>0.39187692432998722</v>
      </c>
      <c r="N38" s="323">
        <f>$I$38-(AVERAGE($G$38-$H$38+$E$38-$G$38+$D$38-$E$38)/4)*(N34-$H$34)^0.3</f>
        <v>0.39125592919193791</v>
      </c>
      <c r="XDV38" s="254"/>
      <c r="XDW38" s="254"/>
      <c r="XDX38" s="254"/>
      <c r="XDY38" s="254"/>
      <c r="XDZ38" s="254"/>
    </row>
    <row r="39" spans="1:16354" ht="12" outlineLevel="1">
      <c r="C39" s="492" t="s">
        <v>390</v>
      </c>
      <c r="D39" s="254">
        <v>736.1</v>
      </c>
      <c r="E39" s="254">
        <v>796.2</v>
      </c>
      <c r="F39" s="254">
        <v>818.2</v>
      </c>
      <c r="G39" s="254">
        <v>905.8</v>
      </c>
      <c r="H39" s="254">
        <v>1010.2</v>
      </c>
      <c r="I39" s="254">
        <f t="shared" ref="I39:N39" si="42">I40*I35</f>
        <v>1079.0717878328715</v>
      </c>
      <c r="J39" s="254">
        <f t="shared" si="42"/>
        <v>1183.2728289267895</v>
      </c>
      <c r="K39" s="254">
        <f t="shared" si="42"/>
        <v>1287.5416298127375</v>
      </c>
      <c r="L39" s="254">
        <f t="shared" si="42"/>
        <v>1395.4376972062141</v>
      </c>
      <c r="M39" s="254">
        <f t="shared" si="42"/>
        <v>1511.1185254212633</v>
      </c>
      <c r="N39" s="254">
        <f t="shared" si="42"/>
        <v>1637.854624611791</v>
      </c>
      <c r="XDV39" s="254"/>
      <c r="XDW39" s="254"/>
      <c r="XDX39" s="254"/>
      <c r="XDY39" s="254"/>
      <c r="XDZ39" s="254"/>
    </row>
    <row r="40" spans="1:16354" outlineLevel="1">
      <c r="C40" s="284" t="s">
        <v>223</v>
      </c>
      <c r="D40" s="491">
        <f>D39/D35</f>
        <v>0.10680034241109644</v>
      </c>
      <c r="E40" s="491">
        <f>E39/E35</f>
        <v>0.11237667781682686</v>
      </c>
      <c r="F40" s="491">
        <f>F39/F35</f>
        <v>0.11497547883029102</v>
      </c>
      <c r="G40" s="491">
        <f>G39/G35</f>
        <v>0.11532242663441339</v>
      </c>
      <c r="H40" s="491">
        <f>H39/H35</f>
        <v>0.11458971392272965</v>
      </c>
      <c r="I40" s="491">
        <f>AVERAGE(D40:H40)</f>
        <v>0.11281292792307147</v>
      </c>
      <c r="J40" s="491">
        <f t="shared" ref="J40:N40" si="43">AVERAGE(E40:I40)</f>
        <v>0.11401544502546648</v>
      </c>
      <c r="K40" s="491">
        <f t="shared" si="43"/>
        <v>0.1143431984671944</v>
      </c>
      <c r="L40" s="491">
        <f t="shared" si="43"/>
        <v>0.11421674239457509</v>
      </c>
      <c r="M40" s="491">
        <f t="shared" si="43"/>
        <v>0.11399560554660744</v>
      </c>
      <c r="N40" s="491">
        <f t="shared" si="43"/>
        <v>0.11387678387138297</v>
      </c>
      <c r="XDV40" s="254"/>
      <c r="XDW40" s="254"/>
      <c r="XDX40" s="254"/>
      <c r="XDY40" s="254"/>
      <c r="XDZ40" s="254"/>
    </row>
    <row r="41" spans="1:16354" customFormat="1" ht="14.4">
      <c r="A41" s="243"/>
      <c r="B41" s="243"/>
      <c r="C41" s="492" t="s">
        <v>48</v>
      </c>
      <c r="D41" s="493">
        <f>D37+D39</f>
        <v>3763.7</v>
      </c>
      <c r="E41" s="493">
        <f t="shared" ref="E41:N41" si="44">E37+E39</f>
        <v>3851.3</v>
      </c>
      <c r="F41" s="493">
        <f t="shared" si="44"/>
        <v>3801.7</v>
      </c>
      <c r="G41" s="493">
        <f t="shared" si="44"/>
        <v>4222.2</v>
      </c>
      <c r="H41" s="493">
        <f t="shared" si="44"/>
        <v>4642.3999999999996</v>
      </c>
      <c r="I41" s="493">
        <f t="shared" si="44"/>
        <v>4933.0853678956464</v>
      </c>
      <c r="J41" s="493">
        <f t="shared" si="44"/>
        <v>5277.7938768801496</v>
      </c>
      <c r="K41" s="493">
        <f t="shared" si="44"/>
        <v>5717.8755181989854</v>
      </c>
      <c r="L41" s="493">
        <f t="shared" si="44"/>
        <v>6191.913984623985</v>
      </c>
      <c r="M41" s="493">
        <f t="shared" si="44"/>
        <v>6705.8142086512526</v>
      </c>
      <c r="N41" s="493">
        <f t="shared" si="44"/>
        <v>7265.1678595690346</v>
      </c>
      <c r="P41" s="254">
        <v>2164.1</v>
      </c>
      <c r="Q41" s="254">
        <v>2105.9</v>
      </c>
      <c r="R41" s="254">
        <v>2050.4</v>
      </c>
      <c r="S41" s="254">
        <v>2166</v>
      </c>
      <c r="T41" s="254">
        <f t="shared" ref="T41:Z41" si="45">T42*T35</f>
        <v>2358.8152495562867</v>
      </c>
      <c r="U41" s="254">
        <f t="shared" si="45"/>
        <v>2522.7519962206247</v>
      </c>
      <c r="V41" s="254">
        <f t="shared" si="45"/>
        <v>2697.9919423255728</v>
      </c>
      <c r="W41" s="254">
        <f t="shared" si="45"/>
        <v>2875.9961015458848</v>
      </c>
      <c r="X41" s="254">
        <f t="shared" si="45"/>
        <v>3087.1630236435713</v>
      </c>
      <c r="Y41" s="254">
        <f t="shared" si="45"/>
        <v>3301.9904414565958</v>
      </c>
      <c r="Z41" s="254">
        <f t="shared" si="45"/>
        <v>3531.8396708416676</v>
      </c>
      <c r="AB41" s="494" cm="1">
        <f t="array" ref="AB41:AG41">T19:Y19*AVERAGE(P42:Z42)/(AVERAGE($P$42:$Z$42)+AVERAGE($P$44:$Z$44))</f>
        <v>111.58390350411355</v>
      </c>
      <c r="AC41">
        <v>191.1754457188928</v>
      </c>
      <c r="AD41">
        <v>268.82423030262095</v>
      </c>
      <c r="AE41">
        <v>381.48474532727528</v>
      </c>
      <c r="AF41">
        <v>475.74896455056808</v>
      </c>
      <c r="AG41">
        <v>516.18762653736633</v>
      </c>
      <c r="AI41" s="509">
        <f t="shared" ref="AI41:AN41" si="46">D41+P41+AB41</f>
        <v>6039.3839035041128</v>
      </c>
      <c r="AJ41" s="509">
        <f t="shared" si="46"/>
        <v>6148.3754457188934</v>
      </c>
      <c r="AK41" s="509">
        <f t="shared" si="46"/>
        <v>6120.9242303026213</v>
      </c>
      <c r="AL41" s="509">
        <f t="shared" si="46"/>
        <v>6769.6847453272749</v>
      </c>
      <c r="AM41" s="509">
        <f t="shared" si="46"/>
        <v>7476.9642141068543</v>
      </c>
      <c r="AN41" s="509">
        <f t="shared" si="46"/>
        <v>7972.0249906536374</v>
      </c>
      <c r="AO41" s="509" t="e">
        <f>J41+V41+#REF!</f>
        <v>#REF!</v>
      </c>
      <c r="AP41" s="509" t="e">
        <f>K41+W41+#REF!</f>
        <v>#REF!</v>
      </c>
      <c r="AQ41" s="509" t="e">
        <f>L41+X41+#REF!</f>
        <v>#REF!</v>
      </c>
      <c r="AR41" s="509" t="e">
        <f>M41+Y41+#REF!</f>
        <v>#REF!</v>
      </c>
      <c r="AS41" s="509" t="e">
        <f>N41+Z41+#REF!</f>
        <v>#REF!</v>
      </c>
    </row>
    <row r="42" spans="1:16354">
      <c r="C42" s="269" t="s">
        <v>161</v>
      </c>
      <c r="D42" s="323">
        <f t="shared" ref="D42:N42" si="47">(1-D41/D35)</f>
        <v>0.4539268459004977</v>
      </c>
      <c r="E42" s="323">
        <f t="shared" si="47"/>
        <v>0.45642263341378386</v>
      </c>
      <c r="F42" s="323">
        <f t="shared" si="47"/>
        <v>0.46577575425431761</v>
      </c>
      <c r="G42" s="323">
        <f t="shared" si="47"/>
        <v>0.46244827805716471</v>
      </c>
      <c r="H42" s="323">
        <f t="shared" si="47"/>
        <v>0.47340003176115608</v>
      </c>
      <c r="I42" s="323">
        <f t="shared" si="47"/>
        <v>0.48426433688491144</v>
      </c>
      <c r="J42" s="323">
        <f t="shared" si="47"/>
        <v>0.49145285608311451</v>
      </c>
      <c r="K42" s="323">
        <f t="shared" si="47"/>
        <v>0.49221045747217618</v>
      </c>
      <c r="L42" s="323">
        <f t="shared" si="47"/>
        <v>0.49319109987706355</v>
      </c>
      <c r="M42" s="323">
        <f t="shared" si="47"/>
        <v>0.4941274701234053</v>
      </c>
      <c r="N42" s="323">
        <f t="shared" si="47"/>
        <v>0.49486728693667914</v>
      </c>
      <c r="P42" s="323">
        <f>P41/P35</f>
        <v>0.83691700827596871</v>
      </c>
      <c r="Q42" s="323">
        <f>Q41/Q35</f>
        <v>0.83663740018275001</v>
      </c>
      <c r="R42" s="323">
        <f>R41/R35</f>
        <v>0.84709770708531296</v>
      </c>
      <c r="S42" s="323">
        <f>S41/S35</f>
        <v>0.82076544145509667</v>
      </c>
      <c r="T42" s="491">
        <f>AVERAGE(P42:S42)</f>
        <v>0.835354389249782</v>
      </c>
      <c r="U42" s="491">
        <f t="shared" ref="U42:Z42" si="48">AVERAGE(Q42:T42)</f>
        <v>0.83496373449323535</v>
      </c>
      <c r="V42" s="491">
        <f t="shared" si="48"/>
        <v>0.83454531807085675</v>
      </c>
      <c r="W42" s="491">
        <f t="shared" si="48"/>
        <v>0.83140722081724261</v>
      </c>
      <c r="X42" s="491">
        <f t="shared" si="48"/>
        <v>0.83406766565777923</v>
      </c>
      <c r="Y42" s="491">
        <f t="shared" si="48"/>
        <v>0.83374598475977846</v>
      </c>
      <c r="Z42" s="491">
        <f t="shared" si="48"/>
        <v>0.83344154732641429</v>
      </c>
      <c r="XDV42" s="254"/>
      <c r="XDW42" s="254"/>
      <c r="XDX42" s="254"/>
      <c r="XDY42" s="254"/>
      <c r="XDZ42" s="254"/>
    </row>
    <row r="43" spans="1:16354" ht="14.4">
      <c r="C43" s="492" t="s">
        <v>49</v>
      </c>
      <c r="D43" s="254" cm="1">
        <f t="array" ref="D43:H43">'Cintas Cash Flow'!Y49:AC49</f>
        <v>1979.1336600000002</v>
      </c>
      <c r="E43" s="254">
        <v>2073.3579600000003</v>
      </c>
      <c r="F43" s="254">
        <v>1928.1418760000001</v>
      </c>
      <c r="G43" s="254">
        <v>2044.904982</v>
      </c>
      <c r="H43" s="254">
        <v>2370.6999999999998</v>
      </c>
      <c r="I43" s="254">
        <f t="shared" ref="I43:N43" si="49">I44*I35</f>
        <v>2537.3225410120449</v>
      </c>
      <c r="J43" s="254">
        <f t="shared" si="49"/>
        <v>2729.3559826941814</v>
      </c>
      <c r="K43" s="254">
        <f t="shared" si="49"/>
        <v>2939.4542822071612</v>
      </c>
      <c r="L43" s="254">
        <f t="shared" si="49"/>
        <v>3167.8587413214873</v>
      </c>
      <c r="M43" s="254">
        <f t="shared" si="49"/>
        <v>3415.5559287785404</v>
      </c>
      <c r="N43" s="254">
        <f t="shared" si="49"/>
        <v>3683.847142194506</v>
      </c>
      <c r="O43" s="322"/>
      <c r="P43" s="254">
        <f t="shared" ref="P43:Z43" si="50">P35*P44</f>
        <v>230.40000000000012</v>
      </c>
      <c r="Q43" s="254">
        <f t="shared" si="50"/>
        <v>239.6999999999999</v>
      </c>
      <c r="R43" s="254">
        <f t="shared" si="50"/>
        <v>249.29999999999998</v>
      </c>
      <c r="S43" s="254">
        <f t="shared" si="50"/>
        <v>254.89999999999989</v>
      </c>
      <c r="T43" s="254">
        <f t="shared" si="50"/>
        <v>265.69534777116041</v>
      </c>
      <c r="U43" s="254">
        <f t="shared" si="50"/>
        <v>281.17044265954218</v>
      </c>
      <c r="V43" s="254">
        <f t="shared" si="50"/>
        <v>298.28779035325556</v>
      </c>
      <c r="W43" s="254">
        <f t="shared" si="50"/>
        <v>316.85454889025152</v>
      </c>
      <c r="X43" s="254">
        <f t="shared" si="50"/>
        <v>336.85356321062864</v>
      </c>
      <c r="Y43" s="254">
        <f t="shared" si="50"/>
        <v>358.3237031884243</v>
      </c>
      <c r="Z43" s="254">
        <f t="shared" si="50"/>
        <v>381.33057728244762</v>
      </c>
      <c r="AB43" s="494" cm="1">
        <f t="array" ref="AB43:AG43">T21:Y21*AVERAGE(P44:Z44)/(AVERAGE($P$42:$Z$42)+AVERAGE($P$44:$Z$44))</f>
        <v>21.113404933820359</v>
      </c>
      <c r="AC43" s="243">
        <v>36.254107277634382</v>
      </c>
      <c r="AD43" s="243">
        <v>48.891271213695276</v>
      </c>
      <c r="AE43" s="243">
        <v>69.047015406570068</v>
      </c>
      <c r="AF43" s="243">
        <v>86.347103120735994</v>
      </c>
      <c r="AG43" s="243">
        <v>92.144755320027897</v>
      </c>
      <c r="AI43" s="509">
        <f t="shared" ref="AI43:AN43" si="51">D43+P43+AB43</f>
        <v>2230.6470649338207</v>
      </c>
      <c r="AJ43" s="509">
        <f t="shared" si="51"/>
        <v>2349.3120672776345</v>
      </c>
      <c r="AK43" s="509">
        <f t="shared" si="51"/>
        <v>2226.3331472136956</v>
      </c>
      <c r="AL43" s="509">
        <f t="shared" si="51"/>
        <v>2368.8519974065703</v>
      </c>
      <c r="AM43" s="509">
        <f t="shared" si="51"/>
        <v>2722.7424508918962</v>
      </c>
      <c r="AN43" s="509">
        <f t="shared" si="51"/>
        <v>2910.6377389916147</v>
      </c>
      <c r="AO43" s="509" t="e">
        <f>J43+V43+#REF!</f>
        <v>#REF!</v>
      </c>
      <c r="AP43" s="509" t="e">
        <f>K43+W43+#REF!</f>
        <v>#REF!</v>
      </c>
      <c r="AQ43" s="509" t="e">
        <f>L43+X43+#REF!</f>
        <v>#REF!</v>
      </c>
      <c r="AR43" s="509" t="e">
        <f>M43+Y43+#REF!</f>
        <v>#REF!</v>
      </c>
      <c r="AS43" s="509" t="e">
        <f>N43+Z43+#REF!</f>
        <v>#REF!</v>
      </c>
      <c r="XDK43" s="254"/>
      <c r="XDL43" s="254"/>
      <c r="XDM43" s="254"/>
      <c r="XDN43" s="254"/>
      <c r="XDO43" s="254"/>
    </row>
    <row r="44" spans="1:16354">
      <c r="C44" s="284" t="s">
        <v>223</v>
      </c>
      <c r="D44" s="491">
        <f>D43/D35</f>
        <v>0.28715140954398388</v>
      </c>
      <c r="E44" s="491">
        <f>E43/E35</f>
        <v>0.29263637210483978</v>
      </c>
      <c r="F44" s="491">
        <f>F43/F35</f>
        <v>0.27094724449503255</v>
      </c>
      <c r="G44" s="491">
        <f>G43/G35</f>
        <v>0.2603482057419314</v>
      </c>
      <c r="H44" s="491">
        <f>H43/H35</f>
        <v>0.26891490278817576</v>
      </c>
      <c r="I44" s="323">
        <f t="shared" ref="I44:N44" si="52">$H$44-(AVERAGE($D$44-$H$44)/5)*(I34-$H$34)^0.7</f>
        <v>0.26526760143701411</v>
      </c>
      <c r="J44" s="323">
        <f t="shared" si="52"/>
        <v>0.26298984426274702</v>
      </c>
      <c r="K44" s="323">
        <f t="shared" si="52"/>
        <v>0.26104523270796448</v>
      </c>
      <c r="L44" s="323">
        <f t="shared" si="52"/>
        <v>0.25928961681651491</v>
      </c>
      <c r="M44" s="323">
        <f t="shared" si="52"/>
        <v>0.25766236058211994</v>
      </c>
      <c r="N44" s="323">
        <f t="shared" si="52"/>
        <v>0.25613058602580663</v>
      </c>
      <c r="P44" s="491">
        <f>(1-P42)-P46</f>
        <v>8.9102018717611614E-2</v>
      </c>
      <c r="Q44" s="491">
        <f t="shared" ref="Q44:S44" si="53">(1-Q42)-Q46</f>
        <v>9.5228636128878441E-2</v>
      </c>
      <c r="R44" s="491">
        <f t="shared" si="53"/>
        <v>0.10299524891551332</v>
      </c>
      <c r="S44" s="491">
        <f t="shared" si="53"/>
        <v>9.6589617279272413E-2</v>
      </c>
      <c r="T44" s="491">
        <f t="shared" ref="T44:Z44" si="54">$S$44-(($S$44-$P$44)/3)*((1+H34-$H$34)^0.5)</f>
        <v>9.4093751092052147E-2</v>
      </c>
      <c r="U44" s="491">
        <f t="shared" si="54"/>
        <v>9.3059929467437089E-2</v>
      </c>
      <c r="V44" s="491">
        <f t="shared" si="54"/>
        <v>9.2266650234113692E-2</v>
      </c>
      <c r="W44" s="491">
        <f t="shared" si="54"/>
        <v>9.1597884904831881E-2</v>
      </c>
      <c r="X44" s="491">
        <f t="shared" si="54"/>
        <v>9.1008690821904686E-2</v>
      </c>
      <c r="Y44" s="491">
        <f t="shared" si="54"/>
        <v>9.0476018654317009E-2</v>
      </c>
      <c r="Z44" s="491">
        <f t="shared" si="54"/>
        <v>8.9986176042192612E-2</v>
      </c>
      <c r="XDV44" s="254"/>
      <c r="XDW44" s="254"/>
      <c r="XDX44" s="254"/>
      <c r="XDY44" s="254"/>
      <c r="XDZ44" s="254"/>
    </row>
    <row r="45" spans="1:16354" ht="12">
      <c r="C45" s="492" t="s">
        <v>224</v>
      </c>
      <c r="D45" s="493">
        <f t="shared" ref="D45:N45" si="55">D35-D41-D43</f>
        <v>1149.4663400000002</v>
      </c>
      <c r="E45" s="493">
        <f t="shared" si="55"/>
        <v>1160.4420399999999</v>
      </c>
      <c r="F45" s="493">
        <f t="shared" si="55"/>
        <v>1386.4581240000002</v>
      </c>
      <c r="G45" s="493">
        <f t="shared" si="55"/>
        <v>1587.3950180000002</v>
      </c>
      <c r="H45" s="493">
        <f t="shared" si="55"/>
        <v>1802.6999999999998</v>
      </c>
      <c r="I45" s="493">
        <f t="shared" si="55"/>
        <v>2094.7350910923069</v>
      </c>
      <c r="J45" s="493">
        <f t="shared" si="55"/>
        <v>2371.0302954256672</v>
      </c>
      <c r="K45" s="493">
        <f t="shared" si="55"/>
        <v>2602.9956677688501</v>
      </c>
      <c r="L45" s="493">
        <f t="shared" si="55"/>
        <v>2857.6804070243988</v>
      </c>
      <c r="M45" s="493">
        <f t="shared" si="55"/>
        <v>3134.5665118425163</v>
      </c>
      <c r="N45" s="493">
        <f t="shared" si="55"/>
        <v>3433.6762626969139</v>
      </c>
      <c r="O45" s="322"/>
      <c r="P45" s="254">
        <v>191.3</v>
      </c>
      <c r="Q45" s="254">
        <v>171.5</v>
      </c>
      <c r="R45" s="254">
        <v>120.8</v>
      </c>
      <c r="S45" s="254">
        <v>218.1</v>
      </c>
      <c r="T45" s="254">
        <f t="shared" ref="T45:Z45" si="56">T46*T35</f>
        <v>199.21940267255266</v>
      </c>
      <c r="U45" s="254">
        <f t="shared" si="56"/>
        <v>217.46866111983354</v>
      </c>
      <c r="V45" s="254">
        <f t="shared" si="56"/>
        <v>236.60874432117188</v>
      </c>
      <c r="W45" s="254">
        <f t="shared" si="56"/>
        <v>266.34001995386438</v>
      </c>
      <c r="X45" s="254">
        <f t="shared" si="56"/>
        <v>277.31743046310089</v>
      </c>
      <c r="Y45" s="254">
        <f t="shared" si="56"/>
        <v>300.11325388449217</v>
      </c>
      <c r="Z45" s="254">
        <f t="shared" si="56"/>
        <v>324.48706830246289</v>
      </c>
      <c r="AA45" s="322"/>
      <c r="AB45" s="243">
        <f t="shared" ref="AB45:AG45" si="57">AB35+AB41+AB43</f>
        <v>256.75870843793388</v>
      </c>
      <c r="AC45" s="425">
        <f t="shared" si="57"/>
        <v>439.98255299652715</v>
      </c>
      <c r="AD45" s="425">
        <f t="shared" si="57"/>
        <v>616.60010151631627</v>
      </c>
      <c r="AE45" s="425">
        <f t="shared" si="57"/>
        <v>874.67476073384535</v>
      </c>
      <c r="AF45" s="425">
        <f t="shared" si="57"/>
        <v>1091.044067671304</v>
      </c>
      <c r="AG45" s="425">
        <f t="shared" si="57"/>
        <v>1182.240961857394</v>
      </c>
      <c r="AI45" s="494">
        <f t="shared" ref="AI45:AS45" si="58">AI35-AI41-AI43</f>
        <v>1332.1304315620673</v>
      </c>
      <c r="AJ45" s="494">
        <f t="shared" si="58"/>
        <v>1317.0654870034728</v>
      </c>
      <c r="AK45" s="494">
        <f t="shared" si="58"/>
        <v>1488.4272224836818</v>
      </c>
      <c r="AL45" s="494">
        <f t="shared" si="58"/>
        <v>1779.1062572661549</v>
      </c>
      <c r="AM45" s="494">
        <f t="shared" si="58"/>
        <v>1968.7713350012486</v>
      </c>
      <c r="AN45" s="494">
        <f t="shared" si="58"/>
        <v>2277.7799503547462</v>
      </c>
      <c r="AO45" s="494" t="e">
        <f t="shared" si="58"/>
        <v>#REF!</v>
      </c>
      <c r="AP45" s="494" t="e">
        <f t="shared" si="58"/>
        <v>#REF!</v>
      </c>
      <c r="AQ45" s="494" t="e">
        <f t="shared" si="58"/>
        <v>#REF!</v>
      </c>
      <c r="AR45" s="494" t="e">
        <f t="shared" si="58"/>
        <v>#REF!</v>
      </c>
      <c r="AS45" s="494" t="e">
        <f t="shared" si="58"/>
        <v>#REF!</v>
      </c>
      <c r="XDV45" s="254"/>
      <c r="XDW45" s="254"/>
      <c r="XDX45" s="254"/>
      <c r="XDY45" s="254"/>
      <c r="XDZ45" s="254"/>
    </row>
    <row r="46" spans="1:16354">
      <c r="C46" s="269" t="s">
        <v>161</v>
      </c>
      <c r="D46" s="491">
        <f t="shared" ref="D46:N46" si="59">D45/D35</f>
        <v>0.16677543635651382</v>
      </c>
      <c r="E46" s="491">
        <f t="shared" si="59"/>
        <v>0.16378626130894411</v>
      </c>
      <c r="F46" s="491">
        <f t="shared" si="59"/>
        <v>0.19482850975928503</v>
      </c>
      <c r="G46" s="491">
        <f t="shared" si="59"/>
        <v>0.20210007231523333</v>
      </c>
      <c r="H46" s="491">
        <f t="shared" si="59"/>
        <v>0.20448512897298032</v>
      </c>
      <c r="I46" s="491">
        <f t="shared" si="59"/>
        <v>0.21899673544789736</v>
      </c>
      <c r="J46" s="491">
        <f t="shared" si="59"/>
        <v>0.22846301182036743</v>
      </c>
      <c r="K46" s="491">
        <f t="shared" si="59"/>
        <v>0.23116522476421167</v>
      </c>
      <c r="L46" s="491">
        <f t="shared" si="59"/>
        <v>0.23390148306054862</v>
      </c>
      <c r="M46" s="491">
        <f t="shared" si="59"/>
        <v>0.23646510954128538</v>
      </c>
      <c r="N46" s="491">
        <f t="shared" si="59"/>
        <v>0.23873670091087248</v>
      </c>
      <c r="P46" s="491">
        <f>P45/P35</f>
        <v>7.3980973006419676E-2</v>
      </c>
      <c r="Q46" s="491">
        <f>Q45/Q35</f>
        <v>6.8133963688371546E-2</v>
      </c>
      <c r="R46" s="491">
        <f>R45/R35</f>
        <v>4.9907043999173721E-2</v>
      </c>
      <c r="S46" s="491">
        <f>S45/S35</f>
        <v>8.264494126563092E-2</v>
      </c>
      <c r="T46" s="491">
        <f>1-T42-T44</f>
        <v>7.055185965816585E-2</v>
      </c>
      <c r="U46" s="491">
        <f t="shared" ref="U46:Z46" si="60">1-U42-U44</f>
        <v>7.1976336039327557E-2</v>
      </c>
      <c r="V46" s="491">
        <f t="shared" si="60"/>
        <v>7.3188031695029562E-2</v>
      </c>
      <c r="W46" s="491">
        <f t="shared" si="60"/>
        <v>7.699489427792551E-2</v>
      </c>
      <c r="X46" s="491">
        <f t="shared" si="60"/>
        <v>7.492364352031608E-2</v>
      </c>
      <c r="Y46" s="491">
        <f t="shared" si="60"/>
        <v>7.5777996585904533E-2</v>
      </c>
      <c r="Z46" s="491">
        <f t="shared" si="60"/>
        <v>7.6572276631393099E-2</v>
      </c>
      <c r="XDV46" s="254"/>
      <c r="XDW46" s="254"/>
      <c r="XDX46" s="254"/>
      <c r="XDY46" s="254"/>
      <c r="XDZ46" s="254"/>
    </row>
    <row r="47" spans="1:16354">
      <c r="C47" s="269" t="s">
        <v>391</v>
      </c>
      <c r="D47" s="254">
        <f>223.6+136.5</f>
        <v>360.1</v>
      </c>
      <c r="E47" s="254">
        <f>235.9+143.1</f>
        <v>379</v>
      </c>
      <c r="F47" s="254">
        <f>243.8+144.1</f>
        <v>387.9</v>
      </c>
      <c r="G47" s="254">
        <f>249.4+150</f>
        <v>399.4</v>
      </c>
      <c r="H47" s="254">
        <f>257+152</f>
        <v>409</v>
      </c>
      <c r="I47" s="254">
        <f>H47*(($H$47/$D$47-1)/4+1)</f>
        <v>422.88510136073313</v>
      </c>
      <c r="J47" s="254">
        <f t="shared" ref="J47:N47" si="61">I47*(($H$47/$D$47-1)/4+1)</f>
        <v>437.2415866818522</v>
      </c>
      <c r="K47" s="254">
        <f t="shared" si="61"/>
        <v>452.08545893174289</v>
      </c>
      <c r="L47" s="254">
        <f t="shared" si="61"/>
        <v>467.4332643620138</v>
      </c>
      <c r="M47" s="254">
        <f t="shared" si="61"/>
        <v>483.30211095136571</v>
      </c>
      <c r="N47" s="254">
        <f t="shared" si="61"/>
        <v>499.70968747561022</v>
      </c>
      <c r="O47" s="322"/>
      <c r="P47" s="322">
        <v>138.69999999999999</v>
      </c>
      <c r="Q47" s="322">
        <v>137.19999999999999</v>
      </c>
      <c r="R47" s="322">
        <v>133.30000000000001</v>
      </c>
      <c r="S47" s="322">
        <v>134.30000000000001</v>
      </c>
      <c r="T47" s="322">
        <f>S47*(($S$47/$P$47-1)/4+1)</f>
        <v>133.23489545782266</v>
      </c>
      <c r="U47" s="322">
        <f t="shared" ref="U47:Z47" si="62">T47*(($S$47/$P$47-1)/4+1)</f>
        <v>132.17823803169719</v>
      </c>
      <c r="V47" s="322">
        <f t="shared" si="62"/>
        <v>131.12996072935496</v>
      </c>
      <c r="W47" s="322">
        <f t="shared" si="62"/>
        <v>130.08999708982873</v>
      </c>
      <c r="X47" s="322">
        <f t="shared" si="62"/>
        <v>129.05828117923889</v>
      </c>
      <c r="Y47" s="322">
        <f t="shared" si="62"/>
        <v>128.03474758661335</v>
      </c>
      <c r="Z47" s="322">
        <f t="shared" si="62"/>
        <v>127.01933141974042</v>
      </c>
      <c r="XDV47" s="254"/>
      <c r="XDW47" s="254"/>
      <c r="XDX47" s="254"/>
      <c r="XDY47" s="254"/>
      <c r="XDZ47" s="254"/>
    </row>
    <row r="48" spans="1:16354" ht="12">
      <c r="C48" s="245" t="s">
        <v>221</v>
      </c>
      <c r="D48" s="254">
        <f>D45+D47</f>
        <v>1509.5663400000003</v>
      </c>
      <c r="E48" s="254">
        <f t="shared" ref="E48:N48" si="63">E45+E47</f>
        <v>1539.4420399999999</v>
      </c>
      <c r="F48" s="254">
        <f t="shared" si="63"/>
        <v>1774.3581240000003</v>
      </c>
      <c r="G48" s="254">
        <f t="shared" si="63"/>
        <v>1986.7950180000003</v>
      </c>
      <c r="H48" s="254">
        <f t="shared" si="63"/>
        <v>2211.6999999999998</v>
      </c>
      <c r="I48" s="254">
        <f t="shared" si="63"/>
        <v>2517.6201924530401</v>
      </c>
      <c r="J48" s="254">
        <f t="shared" si="63"/>
        <v>2808.2718821075196</v>
      </c>
      <c r="K48" s="254">
        <f t="shared" si="63"/>
        <v>3055.0811267005929</v>
      </c>
      <c r="L48" s="254">
        <f t="shared" si="63"/>
        <v>3325.1136713864125</v>
      </c>
      <c r="M48" s="254">
        <f t="shared" si="63"/>
        <v>3617.868622793882</v>
      </c>
      <c r="N48" s="254">
        <f t="shared" si="63"/>
        <v>3933.3859501725242</v>
      </c>
      <c r="P48" s="254">
        <f>P45+P47</f>
        <v>330</v>
      </c>
      <c r="Q48" s="254">
        <f t="shared" ref="Q48:Z48" si="64">Q45+Q47</f>
        <v>308.7</v>
      </c>
      <c r="R48" s="254">
        <f t="shared" si="64"/>
        <v>254.10000000000002</v>
      </c>
      <c r="S48" s="254">
        <f t="shared" si="64"/>
        <v>352.4</v>
      </c>
      <c r="T48" s="254">
        <f t="shared" si="64"/>
        <v>332.45429813037532</v>
      </c>
      <c r="U48" s="254">
        <f t="shared" si="64"/>
        <v>349.64689915153076</v>
      </c>
      <c r="V48" s="254">
        <f t="shared" si="64"/>
        <v>367.73870505052685</v>
      </c>
      <c r="W48" s="254">
        <f t="shared" si="64"/>
        <v>396.43001704369311</v>
      </c>
      <c r="X48" s="254">
        <f t="shared" si="64"/>
        <v>406.37571164233975</v>
      </c>
      <c r="Y48" s="254">
        <f t="shared" si="64"/>
        <v>428.14800147110554</v>
      </c>
      <c r="Z48" s="254">
        <f t="shared" si="64"/>
        <v>451.5063997222033</v>
      </c>
      <c r="AB48" s="283"/>
      <c r="AC48" s="283"/>
      <c r="AD48" s="283"/>
      <c r="AE48" s="283"/>
      <c r="AF48" s="283"/>
      <c r="AG48" s="283"/>
    </row>
    <row r="49" spans="2:16354">
      <c r="C49" s="269" t="s">
        <v>222</v>
      </c>
      <c r="D49" s="324">
        <f t="shared" ref="D49:Z49" si="65">D48/D$35</f>
        <v>0.21902214645328849</v>
      </c>
      <c r="E49" s="324">
        <f t="shared" si="65"/>
        <v>0.21727880199291469</v>
      </c>
      <c r="F49" s="324">
        <f t="shared" si="65"/>
        <v>0.24933717296909916</v>
      </c>
      <c r="G49" s="324">
        <f t="shared" si="65"/>
        <v>0.25294990362212749</v>
      </c>
      <c r="H49" s="324">
        <f t="shared" si="65"/>
        <v>0.25087910342793618</v>
      </c>
      <c r="I49" s="324">
        <f t="shared" si="65"/>
        <v>0.26320779443161912</v>
      </c>
      <c r="J49" s="324">
        <f t="shared" si="65"/>
        <v>0.27059386522159673</v>
      </c>
      <c r="K49" s="324">
        <f t="shared" si="65"/>
        <v>0.27131374979658929</v>
      </c>
      <c r="L49" s="324">
        <f t="shared" si="65"/>
        <v>0.27216095164820409</v>
      </c>
      <c r="M49" s="324">
        <f t="shared" si="65"/>
        <v>0.27292440500554793</v>
      </c>
      <c r="N49" s="324">
        <f t="shared" si="65"/>
        <v>0.27348052446150312</v>
      </c>
      <c r="P49" s="324">
        <f t="shared" si="65"/>
        <v>0.12762007889241239</v>
      </c>
      <c r="Q49" s="324">
        <f t="shared" si="65"/>
        <v>0.12264113463906877</v>
      </c>
      <c r="R49" s="324">
        <f t="shared" si="65"/>
        <v>0.10497831026647388</v>
      </c>
      <c r="S49" s="324">
        <f t="shared" si="65"/>
        <v>0.13353543008715421</v>
      </c>
      <c r="T49" s="324">
        <f t="shared" si="65"/>
        <v>0.11773586643566322</v>
      </c>
      <c r="U49" s="324">
        <f t="shared" si="65"/>
        <v>0.11572381316392</v>
      </c>
      <c r="V49" s="324">
        <f t="shared" si="65"/>
        <v>0.11374927024756963</v>
      </c>
      <c r="W49" s="324">
        <f t="shared" si="65"/>
        <v>0.1146019560115772</v>
      </c>
      <c r="X49" s="324">
        <f t="shared" si="65"/>
        <v>0.10979168854824883</v>
      </c>
      <c r="Y49" s="324">
        <f t="shared" si="65"/>
        <v>0.10810651437015986</v>
      </c>
      <c r="Z49" s="324">
        <f t="shared" si="65"/>
        <v>0.10654622731574197</v>
      </c>
    </row>
    <row r="50" spans="2:16354">
      <c r="C50" s="269" t="s">
        <v>395</v>
      </c>
      <c r="D50" s="254">
        <v>101.7</v>
      </c>
      <c r="E50" s="254">
        <v>105.4</v>
      </c>
      <c r="F50" s="254">
        <v>98.2</v>
      </c>
      <c r="G50" s="254">
        <v>88.8</v>
      </c>
      <c r="H50" s="254">
        <v>111.2</v>
      </c>
      <c r="I50" s="254">
        <f>H50*(($H$50/$D$50-1)/4+1)</f>
        <v>113.7968534906588</v>
      </c>
      <c r="J50" s="254">
        <f t="shared" ref="J50:N50" si="66">I50*(($H$50/$D$50-1)/4+1)</f>
        <v>116.45435129833152</v>
      </c>
      <c r="K50" s="254">
        <f t="shared" si="66"/>
        <v>119.17390964969373</v>
      </c>
      <c r="L50" s="254">
        <f t="shared" si="66"/>
        <v>121.95697784456121</v>
      </c>
      <c r="M50" s="254">
        <f t="shared" si="66"/>
        <v>124.80503902824688</v>
      </c>
      <c r="N50" s="254">
        <f t="shared" si="66"/>
        <v>127.71961098195472</v>
      </c>
      <c r="P50" s="494">
        <f>P35*(389-14)/16227</f>
        <v>59.756886670364217</v>
      </c>
      <c r="Q50" s="494">
        <f>Q35*(389.4-15)/12829</f>
        <v>73.458745030789601</v>
      </c>
      <c r="R50" s="494">
        <f>R35*(413.7-15.2)/12095</f>
        <v>79.749421248449778</v>
      </c>
      <c r="S50" s="494">
        <f>S35*(381.5-17.6)/16326</f>
        <v>58.822252848217566</v>
      </c>
      <c r="T50" s="494">
        <f>S50*(($S$50/$P$50-1)/4+1)</f>
        <v>58.59224895213913</v>
      </c>
      <c r="U50" s="494">
        <f t="shared" ref="U50:Z50" si="67">T50*(($S$50/$P$50-1)/4+1)</f>
        <v>58.363144406045599</v>
      </c>
      <c r="V50" s="494">
        <f t="shared" si="67"/>
        <v>58.134935693342655</v>
      </c>
      <c r="W50" s="494">
        <f t="shared" si="67"/>
        <v>57.90761931118638</v>
      </c>
      <c r="X50" s="494">
        <f t="shared" si="67"/>
        <v>57.681191770429521</v>
      </c>
      <c r="Y50" s="494">
        <f t="shared" si="67"/>
        <v>57.455649595567913</v>
      </c>
      <c r="Z50" s="494">
        <f t="shared" si="67"/>
        <v>57.230989324687137</v>
      </c>
    </row>
    <row r="51" spans="2:16354">
      <c r="C51" s="269" t="s">
        <v>393</v>
      </c>
      <c r="D51" s="254">
        <v>219.8</v>
      </c>
      <c r="E51" s="254">
        <v>181.9</v>
      </c>
      <c r="F51" s="254">
        <v>176.8</v>
      </c>
      <c r="G51" s="254">
        <v>263</v>
      </c>
      <c r="H51" s="254">
        <v>345.1</v>
      </c>
      <c r="I51" s="254">
        <f>H51*(($H$51/$D$51-1)/4+1)</f>
        <v>394.28224522292993</v>
      </c>
      <c r="J51" s="254">
        <f t="shared" ref="J51:N51" si="68">I51*(($H$51/$D$51-1)/4+1)</f>
        <v>450.47374354689845</v>
      </c>
      <c r="K51" s="254">
        <f t="shared" si="68"/>
        <v>514.67342515111409</v>
      </c>
      <c r="L51" s="254">
        <f t="shared" si="68"/>
        <v>588.02258367185402</v>
      </c>
      <c r="M51" s="254">
        <f t="shared" si="68"/>
        <v>671.82516526203062</v>
      </c>
      <c r="N51" s="254">
        <f t="shared" si="68"/>
        <v>767.57094916482004</v>
      </c>
      <c r="P51" s="494">
        <f>(P48-P50)*(21%)</f>
        <v>56.751053799223513</v>
      </c>
      <c r="Q51" s="494">
        <f>(Q48-Q50)*(28.8%)</f>
        <v>67.749481431132594</v>
      </c>
      <c r="R51" s="494">
        <f>(R48-R50)*(30.6%)</f>
        <v>53.351277097974375</v>
      </c>
      <c r="S51" s="494">
        <f>(S48-S50)*(24%)</f>
        <v>70.458659316427784</v>
      </c>
      <c r="T51" s="254">
        <f>S51*(($S$51/$P$51-1)/4+1)</f>
        <v>74.713291796899426</v>
      </c>
      <c r="U51" s="254">
        <f t="shared" ref="U51:Z51" si="69">T51*(($S$51/$P$51-1)/4+1)</f>
        <v>79.224839434705942</v>
      </c>
      <c r="V51" s="254">
        <f t="shared" si="69"/>
        <v>84.008816001805627</v>
      </c>
      <c r="W51" s="254">
        <f t="shared" si="69"/>
        <v>89.081672066268268</v>
      </c>
      <c r="X51" s="254">
        <f t="shared" si="69"/>
        <v>94.460851560526692</v>
      </c>
      <c r="Y51" s="254">
        <f t="shared" si="69"/>
        <v>100.16485176549118</v>
      </c>
      <c r="Z51" s="254">
        <f t="shared" si="69"/>
        <v>106.21328691679307</v>
      </c>
    </row>
    <row r="52" spans="2:16354" ht="12">
      <c r="C52" s="490" t="s">
        <v>58</v>
      </c>
      <c r="D52" s="254">
        <f>D48-D50-D51</f>
        <v>1188.0663400000003</v>
      </c>
      <c r="E52" s="254">
        <f t="shared" ref="E52:N52" si="70">E48-E50-E51</f>
        <v>1252.1420399999997</v>
      </c>
      <c r="F52" s="254">
        <f t="shared" si="70"/>
        <v>1499.3581240000003</v>
      </c>
      <c r="G52" s="254">
        <f t="shared" si="70"/>
        <v>1634.9950180000003</v>
      </c>
      <c r="H52" s="254">
        <f t="shared" si="70"/>
        <v>1755.4</v>
      </c>
      <c r="I52" s="254">
        <f t="shared" si="70"/>
        <v>2009.5410937394511</v>
      </c>
      <c r="J52" s="254">
        <f t="shared" si="70"/>
        <v>2241.3437872622899</v>
      </c>
      <c r="K52" s="254">
        <f t="shared" si="70"/>
        <v>2421.2337918997855</v>
      </c>
      <c r="L52" s="254">
        <f t="shared" si="70"/>
        <v>2615.1341098699972</v>
      </c>
      <c r="M52" s="254">
        <f t="shared" si="70"/>
        <v>2821.2384185036044</v>
      </c>
      <c r="N52" s="254">
        <f t="shared" si="70"/>
        <v>3038.0953900257496</v>
      </c>
      <c r="P52" s="494">
        <f>P48-P50-P51</f>
        <v>213.49205953041226</v>
      </c>
      <c r="Q52" s="494">
        <f t="shared" ref="Q52:Z52" si="71">Q48-Q50-Q51</f>
        <v>167.49177353807778</v>
      </c>
      <c r="R52" s="494">
        <f t="shared" si="71"/>
        <v>120.99930165357587</v>
      </c>
      <c r="S52" s="494">
        <f t="shared" si="71"/>
        <v>223.11908783535466</v>
      </c>
      <c r="T52" s="494">
        <f t="shared" si="71"/>
        <v>199.14875738133676</v>
      </c>
      <c r="U52" s="494">
        <f t="shared" si="71"/>
        <v>212.05891531077924</v>
      </c>
      <c r="V52" s="494">
        <f t="shared" si="71"/>
        <v>225.59495335537858</v>
      </c>
      <c r="W52" s="494">
        <f t="shared" si="71"/>
        <v>249.44072566623851</v>
      </c>
      <c r="X52" s="494">
        <f t="shared" si="71"/>
        <v>254.23366831138355</v>
      </c>
      <c r="Y52" s="494">
        <f t="shared" si="71"/>
        <v>270.52750011004645</v>
      </c>
      <c r="Z52" s="494">
        <f t="shared" si="71"/>
        <v>288.06212348072313</v>
      </c>
    </row>
    <row r="53" spans="2:16354" ht="12" outlineLevel="1">
      <c r="B53" s="245"/>
      <c r="C53" s="269" t="s">
        <v>391</v>
      </c>
      <c r="D53" s="254" cm="1">
        <f t="array" ref="D53:N53">D47:N47</f>
        <v>360.1</v>
      </c>
      <c r="E53" s="254">
        <v>379</v>
      </c>
      <c r="F53" s="254">
        <v>387.9</v>
      </c>
      <c r="G53" s="254">
        <v>399.4</v>
      </c>
      <c r="H53" s="254">
        <v>409</v>
      </c>
      <c r="I53" s="254">
        <v>422.88510136073313</v>
      </c>
      <c r="J53" s="254">
        <v>437.2415866818522</v>
      </c>
      <c r="K53" s="254">
        <v>452.08545893174289</v>
      </c>
      <c r="L53" s="254">
        <v>467.4332643620138</v>
      </c>
      <c r="M53" s="254">
        <v>483.30211095136571</v>
      </c>
      <c r="N53" s="254">
        <v>499.70968747561022</v>
      </c>
      <c r="AB53" s="283"/>
      <c r="AC53" s="283"/>
      <c r="AD53" s="283"/>
      <c r="AE53" s="283"/>
      <c r="AF53" s="283"/>
      <c r="AG53" s="283"/>
    </row>
    <row r="54" spans="2:16354" s="245" customFormat="1" ht="12" outlineLevel="1">
      <c r="B54" s="243"/>
      <c r="C54" s="269" t="s">
        <v>392</v>
      </c>
      <c r="D54" s="254">
        <v>-416</v>
      </c>
      <c r="E54" s="254">
        <v>-193</v>
      </c>
      <c r="F54" s="254">
        <v>-301.60000000000002</v>
      </c>
      <c r="G54" s="254">
        <v>-231.3</v>
      </c>
      <c r="H54" s="254">
        <v>-549.5</v>
      </c>
      <c r="I54" s="254">
        <f>H54*(($H$54/$D$54-1)/4+1)</f>
        <v>-593.58548677884619</v>
      </c>
      <c r="J54" s="254">
        <f>I54*((($H$54/$D$54-1)/4+1)^0.5)</f>
        <v>-616.93734822515216</v>
      </c>
      <c r="K54" s="254">
        <f t="shared" ref="K54:N54" si="72">J54*((($H$54/$D$54-1)/4+1)^0.5)</f>
        <v>-641.2078800991444</v>
      </c>
      <c r="L54" s="254">
        <f t="shared" si="72"/>
        <v>-666.43322321797552</v>
      </c>
      <c r="M54" s="254">
        <f t="shared" si="72"/>
        <v>-692.6509401912333</v>
      </c>
      <c r="N54" s="254">
        <f t="shared" si="72"/>
        <v>-719.90007135475423</v>
      </c>
      <c r="O54" s="254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 s="243"/>
      <c r="FW54" s="243"/>
      <c r="FX54" s="243"/>
      <c r="FY54" s="243"/>
      <c r="FZ54" s="243"/>
      <c r="GA54" s="243"/>
      <c r="GB54" s="243"/>
      <c r="GC54" s="243"/>
      <c r="GD54" s="243"/>
      <c r="GE54" s="243"/>
      <c r="GF54" s="243"/>
      <c r="GG54" s="243"/>
      <c r="GH54" s="243"/>
      <c r="GI54" s="243"/>
      <c r="GJ54" s="243"/>
      <c r="GK54" s="243"/>
      <c r="GL54" s="243"/>
      <c r="GM54" s="243"/>
      <c r="GN54" s="243"/>
      <c r="GO54" s="243"/>
      <c r="GP54" s="243"/>
      <c r="GQ54" s="243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243"/>
      <c r="HF54" s="243"/>
      <c r="HG54" s="243"/>
      <c r="HH54" s="243"/>
      <c r="HI54" s="243"/>
      <c r="HJ54" s="243"/>
      <c r="HK54" s="243"/>
      <c r="HL54" s="243"/>
      <c r="HM54" s="243"/>
      <c r="HN54" s="243"/>
      <c r="HO54" s="243"/>
      <c r="HP54" s="243"/>
      <c r="HQ54" s="243"/>
      <c r="HR54" s="243"/>
      <c r="HS54" s="243"/>
      <c r="HT54" s="243"/>
      <c r="HU54" s="243"/>
      <c r="HV54" s="243"/>
      <c r="HW54" s="243"/>
      <c r="HX54" s="243"/>
      <c r="HY54" s="243"/>
      <c r="HZ54" s="243"/>
      <c r="IA54" s="243"/>
      <c r="IB54" s="243"/>
      <c r="IC54" s="243"/>
      <c r="ID54" s="243"/>
      <c r="IE54" s="243"/>
      <c r="IF54" s="243"/>
      <c r="IG54" s="243"/>
      <c r="IH54" s="243"/>
      <c r="II54" s="243"/>
      <c r="IJ54" s="243"/>
      <c r="IK54" s="243"/>
      <c r="IL54" s="243"/>
      <c r="IM54" s="243"/>
      <c r="IN54" s="243"/>
      <c r="IO54" s="243"/>
      <c r="IP54" s="243"/>
      <c r="IQ54" s="243"/>
      <c r="IR54" s="243"/>
      <c r="IS54" s="243"/>
      <c r="IT54" s="243"/>
      <c r="IU54" s="243"/>
      <c r="IV54" s="243"/>
      <c r="IW54" s="243"/>
      <c r="IX54" s="243"/>
      <c r="IY54" s="243"/>
      <c r="IZ54" s="243"/>
      <c r="JA54" s="243"/>
      <c r="JB54" s="243"/>
      <c r="JC54" s="243"/>
      <c r="JD54" s="243"/>
      <c r="JE54" s="243"/>
      <c r="JF54" s="243"/>
      <c r="JG54" s="243"/>
      <c r="JH54" s="243"/>
      <c r="JI54" s="243"/>
      <c r="JJ54" s="243"/>
      <c r="JK54" s="243"/>
      <c r="JL54" s="243"/>
      <c r="JM54" s="243"/>
      <c r="JN54" s="243"/>
      <c r="JO54" s="243"/>
      <c r="JP54" s="243"/>
      <c r="JQ54" s="243"/>
      <c r="JR54" s="243"/>
      <c r="JS54" s="243"/>
      <c r="JT54" s="243"/>
      <c r="JU54" s="243"/>
      <c r="JV54" s="243"/>
      <c r="JW54" s="243"/>
      <c r="JX54" s="243"/>
      <c r="JY54" s="243"/>
      <c r="JZ54" s="243"/>
      <c r="KA54" s="243"/>
      <c r="KB54" s="243"/>
      <c r="KC54" s="243"/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243"/>
      <c r="KS54" s="243"/>
      <c r="KT54" s="243"/>
      <c r="KU54" s="243"/>
      <c r="KV54" s="243"/>
      <c r="KW54" s="243"/>
      <c r="KX54" s="243"/>
      <c r="KY54" s="243"/>
      <c r="KZ54" s="243"/>
      <c r="LA54" s="243"/>
      <c r="LB54" s="243"/>
      <c r="LC54" s="243"/>
      <c r="LD54" s="243"/>
      <c r="LE54" s="243"/>
      <c r="LF54" s="243"/>
      <c r="LG54" s="243"/>
      <c r="LH54" s="243"/>
      <c r="LI54" s="243"/>
      <c r="LJ54" s="243"/>
      <c r="LK54" s="243"/>
      <c r="LL54" s="243"/>
      <c r="LM54" s="243"/>
      <c r="LN54" s="243"/>
      <c r="LO54" s="243"/>
      <c r="LP54" s="243"/>
      <c r="LQ54" s="243"/>
      <c r="LR54" s="243"/>
      <c r="LS54" s="243"/>
      <c r="LT54" s="243"/>
      <c r="LU54" s="243"/>
      <c r="LV54" s="243"/>
      <c r="LW54" s="243"/>
      <c r="LX54" s="243"/>
      <c r="LY54" s="243"/>
      <c r="LZ54" s="243"/>
      <c r="MA54" s="243"/>
      <c r="MB54" s="243"/>
      <c r="MC54" s="243"/>
      <c r="MD54" s="243"/>
      <c r="ME54" s="243"/>
      <c r="MF54" s="243"/>
      <c r="MG54" s="243"/>
      <c r="MH54" s="243"/>
      <c r="MI54" s="243"/>
      <c r="MJ54" s="243"/>
      <c r="MK54" s="243"/>
      <c r="ML54" s="243"/>
      <c r="MM54" s="243"/>
      <c r="MN54" s="243"/>
      <c r="MO54" s="243"/>
      <c r="MP54" s="243"/>
      <c r="MQ54" s="243"/>
      <c r="MR54" s="243"/>
      <c r="MS54" s="243"/>
      <c r="MT54" s="243"/>
      <c r="MU54" s="243"/>
      <c r="MV54" s="243"/>
      <c r="MW54" s="243"/>
      <c r="MX54" s="243"/>
      <c r="MY54" s="243"/>
      <c r="MZ54" s="243"/>
      <c r="NA54" s="243"/>
      <c r="NB54" s="243"/>
      <c r="NC54" s="243"/>
      <c r="ND54" s="243"/>
      <c r="NE54" s="243"/>
      <c r="NF54" s="243"/>
      <c r="NG54" s="243"/>
      <c r="NH54" s="243"/>
      <c r="NI54" s="243"/>
      <c r="NJ54" s="243"/>
      <c r="NK54" s="243"/>
      <c r="NL54" s="243"/>
      <c r="NM54" s="243"/>
      <c r="NN54" s="243"/>
      <c r="NO54" s="243"/>
      <c r="NP54" s="243"/>
      <c r="NQ54" s="243"/>
      <c r="NR54" s="243"/>
      <c r="NS54" s="243"/>
      <c r="NT54" s="243"/>
      <c r="NU54" s="243"/>
      <c r="NV54" s="243"/>
      <c r="NW54" s="243"/>
      <c r="NX54" s="243"/>
      <c r="NY54" s="243"/>
      <c r="NZ54" s="243"/>
      <c r="OA54" s="243"/>
      <c r="OB54" s="243"/>
      <c r="OC54" s="243"/>
      <c r="OD54" s="243"/>
      <c r="OE54" s="243"/>
      <c r="OF54" s="243"/>
      <c r="OG54" s="243"/>
      <c r="OH54" s="243"/>
      <c r="OI54" s="243"/>
      <c r="OJ54" s="243"/>
      <c r="OK54" s="243"/>
      <c r="OL54" s="243"/>
      <c r="OM54" s="243"/>
      <c r="ON54" s="243"/>
      <c r="OO54" s="243"/>
      <c r="OP54" s="243"/>
      <c r="OQ54" s="243"/>
      <c r="OR54" s="243"/>
      <c r="OS54" s="243"/>
      <c r="OT54" s="243"/>
      <c r="OU54" s="243"/>
      <c r="OV54" s="243"/>
      <c r="OW54" s="243"/>
      <c r="OX54" s="243"/>
      <c r="OY54" s="243"/>
      <c r="OZ54" s="243"/>
      <c r="PA54" s="243"/>
      <c r="PB54" s="243"/>
      <c r="PC54" s="243"/>
      <c r="PD54" s="243"/>
      <c r="PE54" s="243"/>
      <c r="PF54" s="243"/>
      <c r="PG54" s="243"/>
      <c r="PH54" s="243"/>
      <c r="PI54" s="243"/>
      <c r="PJ54" s="243"/>
      <c r="PK54" s="243"/>
      <c r="PL54" s="243"/>
      <c r="PM54" s="243"/>
      <c r="PN54" s="243"/>
      <c r="PO54" s="243"/>
      <c r="PP54" s="243"/>
      <c r="PQ54" s="243"/>
      <c r="PR54" s="243"/>
      <c r="PS54" s="243"/>
      <c r="PT54" s="243"/>
      <c r="PU54" s="243"/>
      <c r="PV54" s="243"/>
      <c r="PW54" s="243"/>
      <c r="PX54" s="243"/>
      <c r="PY54" s="243"/>
      <c r="PZ54" s="243"/>
      <c r="QA54" s="243"/>
      <c r="QB54" s="243"/>
      <c r="QC54" s="243"/>
      <c r="QD54" s="243"/>
      <c r="QE54" s="243"/>
      <c r="QF54" s="243"/>
      <c r="QG54" s="243"/>
      <c r="QH54" s="243"/>
      <c r="QI54" s="243"/>
      <c r="QJ54" s="243"/>
      <c r="QK54" s="243"/>
      <c r="QL54" s="243"/>
      <c r="QM54" s="243"/>
      <c r="QN54" s="243"/>
      <c r="QO54" s="243"/>
      <c r="QP54" s="243"/>
      <c r="QQ54" s="243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F54" s="243"/>
      <c r="RG54" s="243"/>
      <c r="RH54" s="243"/>
      <c r="RI54" s="243"/>
      <c r="RJ54" s="243"/>
      <c r="RK54" s="243"/>
      <c r="RL54" s="243"/>
      <c r="RM54" s="243"/>
      <c r="RN54" s="243"/>
      <c r="RO54" s="243"/>
      <c r="RP54" s="243"/>
      <c r="RQ54" s="243"/>
      <c r="RR54" s="243"/>
      <c r="RS54" s="243"/>
      <c r="RT54" s="243"/>
      <c r="RU54" s="243"/>
      <c r="RV54" s="243"/>
      <c r="RW54" s="243"/>
      <c r="RX54" s="243"/>
      <c r="RY54" s="243"/>
      <c r="RZ54" s="243"/>
      <c r="SA54" s="243"/>
      <c r="SB54" s="243"/>
      <c r="SC54" s="243"/>
      <c r="SD54" s="243"/>
      <c r="SE54" s="243"/>
      <c r="SF54" s="243"/>
      <c r="SG54" s="243"/>
      <c r="SH54" s="243"/>
      <c r="SI54" s="243"/>
      <c r="SJ54" s="243"/>
      <c r="SK54" s="243"/>
      <c r="SL54" s="243"/>
      <c r="SM54" s="243"/>
      <c r="SN54" s="243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  <c r="TC54" s="243"/>
      <c r="TD54" s="243"/>
      <c r="TE54" s="243"/>
      <c r="TF54" s="243"/>
      <c r="TG54" s="243"/>
      <c r="TH54" s="243"/>
      <c r="TI54" s="243"/>
      <c r="TJ54" s="243"/>
      <c r="TK54" s="243"/>
      <c r="TL54" s="243"/>
      <c r="TM54" s="243"/>
      <c r="TN54" s="243"/>
      <c r="TO54" s="243"/>
      <c r="TP54" s="243"/>
      <c r="TQ54" s="243"/>
      <c r="TR54" s="243"/>
      <c r="TS54" s="243"/>
      <c r="TT54" s="243"/>
      <c r="TU54" s="243"/>
      <c r="TV54" s="243"/>
      <c r="TW54" s="243"/>
      <c r="TX54" s="243"/>
      <c r="TY54" s="243"/>
      <c r="TZ54" s="243"/>
      <c r="UA54" s="243"/>
      <c r="UB54" s="243"/>
      <c r="UC54" s="243"/>
      <c r="UD54" s="243"/>
      <c r="UE54" s="243"/>
      <c r="UF54" s="243"/>
      <c r="UG54" s="243"/>
      <c r="UH54" s="243"/>
      <c r="UI54" s="243"/>
      <c r="UJ54" s="243"/>
      <c r="UK54" s="243"/>
      <c r="UL54" s="243"/>
      <c r="UM54" s="243"/>
      <c r="UN54" s="243"/>
      <c r="UO54" s="243"/>
      <c r="UP54" s="243"/>
      <c r="UQ54" s="243"/>
      <c r="UR54" s="243"/>
      <c r="US54" s="243"/>
      <c r="UT54" s="243"/>
      <c r="UU54" s="243"/>
      <c r="UV54" s="243"/>
      <c r="UW54" s="243"/>
      <c r="UX54" s="243"/>
      <c r="UY54" s="243"/>
      <c r="UZ54" s="243"/>
      <c r="VA54" s="243"/>
      <c r="VB54" s="243"/>
      <c r="VC54" s="243"/>
      <c r="VD54" s="243"/>
      <c r="VE54" s="243"/>
      <c r="VF54" s="243"/>
      <c r="VG54" s="243"/>
      <c r="VH54" s="243"/>
      <c r="VI54" s="243"/>
      <c r="VJ54" s="243"/>
      <c r="VK54" s="243"/>
      <c r="VL54" s="243"/>
      <c r="VM54" s="243"/>
      <c r="VN54" s="243"/>
      <c r="VO54" s="243"/>
      <c r="VP54" s="243"/>
      <c r="VQ54" s="243"/>
      <c r="VR54" s="243"/>
      <c r="VS54" s="243"/>
      <c r="VT54" s="243"/>
      <c r="VU54" s="243"/>
      <c r="VV54" s="243"/>
      <c r="VW54" s="243"/>
      <c r="VX54" s="243"/>
      <c r="VY54" s="243"/>
      <c r="VZ54" s="243"/>
      <c r="WA54" s="243"/>
      <c r="WB54" s="243"/>
      <c r="WC54" s="243"/>
      <c r="WD54" s="243"/>
      <c r="WE54" s="243"/>
      <c r="WF54" s="243"/>
      <c r="WG54" s="243"/>
      <c r="WH54" s="243"/>
      <c r="WI54" s="243"/>
      <c r="WJ54" s="243"/>
      <c r="WK54" s="243"/>
      <c r="WL54" s="243"/>
      <c r="WM54" s="243"/>
      <c r="WN54" s="243"/>
      <c r="WO54" s="243"/>
      <c r="WP54" s="243"/>
      <c r="WQ54" s="243"/>
      <c r="WR54" s="243"/>
      <c r="WS54" s="243"/>
      <c r="WT54" s="243"/>
      <c r="WU54" s="243"/>
      <c r="WV54" s="243"/>
      <c r="WW54" s="243"/>
      <c r="WX54" s="243"/>
      <c r="WY54" s="243"/>
      <c r="WZ54" s="243"/>
      <c r="XA54" s="243"/>
      <c r="XB54" s="243"/>
      <c r="XC54" s="243"/>
      <c r="XD54" s="243"/>
      <c r="XE54" s="243"/>
      <c r="XF54" s="243"/>
      <c r="XG54" s="243"/>
      <c r="XH54" s="243"/>
      <c r="XI54" s="243"/>
      <c r="XJ54" s="243"/>
      <c r="XK54" s="243"/>
      <c r="XL54" s="243"/>
      <c r="XM54" s="243"/>
      <c r="XN54" s="243"/>
      <c r="XO54" s="243"/>
      <c r="XP54" s="243"/>
      <c r="XQ54" s="243"/>
      <c r="XR54" s="243"/>
      <c r="XS54" s="243"/>
      <c r="XT54" s="243"/>
      <c r="XU54" s="243"/>
      <c r="XV54" s="243"/>
      <c r="XW54" s="243"/>
      <c r="XX54" s="243"/>
      <c r="XY54" s="243"/>
      <c r="XZ54" s="243"/>
      <c r="YA54" s="243"/>
      <c r="YB54" s="243"/>
      <c r="YC54" s="243"/>
      <c r="YD54" s="243"/>
      <c r="YE54" s="243"/>
      <c r="YF54" s="243"/>
      <c r="YG54" s="243"/>
      <c r="YH54" s="243"/>
      <c r="YI54" s="243"/>
      <c r="YJ54" s="243"/>
      <c r="YK54" s="243"/>
      <c r="YL54" s="243"/>
      <c r="YM54" s="243"/>
      <c r="YN54" s="243"/>
      <c r="YO54" s="243"/>
      <c r="YP54" s="243"/>
      <c r="YQ54" s="243"/>
      <c r="YR54" s="243"/>
      <c r="YS54" s="243"/>
      <c r="YT54" s="243"/>
      <c r="YU54" s="243"/>
      <c r="YV54" s="243"/>
      <c r="YW54" s="243"/>
      <c r="YX54" s="243"/>
      <c r="YY54" s="243"/>
      <c r="YZ54" s="243"/>
      <c r="ZA54" s="243"/>
      <c r="ZB54" s="243"/>
      <c r="ZC54" s="243"/>
      <c r="ZD54" s="243"/>
      <c r="ZE54" s="243"/>
      <c r="ZF54" s="243"/>
      <c r="ZG54" s="243"/>
      <c r="ZH54" s="243"/>
      <c r="ZI54" s="243"/>
      <c r="ZJ54" s="243"/>
      <c r="ZK54" s="243"/>
      <c r="ZL54" s="243"/>
      <c r="ZM54" s="243"/>
      <c r="ZN54" s="243"/>
      <c r="ZO54" s="243"/>
      <c r="ZP54" s="243"/>
      <c r="ZQ54" s="243"/>
      <c r="ZR54" s="243"/>
      <c r="ZS54" s="243"/>
      <c r="ZT54" s="243"/>
      <c r="ZU54" s="243"/>
      <c r="ZV54" s="243"/>
      <c r="ZW54" s="243"/>
      <c r="ZX54" s="243"/>
      <c r="ZY54" s="243"/>
      <c r="ZZ54" s="243"/>
      <c r="AAA54" s="243"/>
      <c r="AAB54" s="243"/>
      <c r="AAC54" s="243"/>
      <c r="AAD54" s="243"/>
      <c r="AAE54" s="243"/>
      <c r="AAF54" s="243"/>
      <c r="AAG54" s="243"/>
      <c r="AAH54" s="243"/>
      <c r="AAI54" s="243"/>
      <c r="AAJ54" s="243"/>
      <c r="AAK54" s="243"/>
      <c r="AAL54" s="243"/>
      <c r="AAM54" s="243"/>
      <c r="AAN54" s="243"/>
      <c r="AAO54" s="243"/>
      <c r="AAP54" s="243"/>
      <c r="AAQ54" s="243"/>
      <c r="AAR54" s="243"/>
      <c r="AAS54" s="243"/>
      <c r="AAT54" s="243"/>
      <c r="AAU54" s="243"/>
      <c r="AAV54" s="243"/>
      <c r="AAW54" s="243"/>
      <c r="AAX54" s="243"/>
      <c r="AAY54" s="243"/>
      <c r="AAZ54" s="243"/>
      <c r="ABA54" s="243"/>
      <c r="ABB54" s="243"/>
      <c r="ABC54" s="243"/>
      <c r="ABD54" s="243"/>
      <c r="ABE54" s="243"/>
      <c r="ABF54" s="243"/>
      <c r="ABG54" s="243"/>
      <c r="ABH54" s="243"/>
      <c r="ABI54" s="243"/>
      <c r="ABJ54" s="243"/>
      <c r="ABK54" s="243"/>
      <c r="ABL54" s="243"/>
      <c r="ABM54" s="243"/>
      <c r="ABN54" s="243"/>
      <c r="ABO54" s="243"/>
      <c r="ABP54" s="243"/>
      <c r="ABQ54" s="243"/>
      <c r="ABR54" s="243"/>
      <c r="ABS54" s="243"/>
      <c r="ABT54" s="243"/>
      <c r="ABU54" s="243"/>
      <c r="ABV54" s="243"/>
      <c r="ABW54" s="243"/>
      <c r="ABX54" s="243"/>
      <c r="ABY54" s="243"/>
      <c r="ABZ54" s="243"/>
      <c r="ACA54" s="243"/>
      <c r="ACB54" s="243"/>
      <c r="ACC54" s="243"/>
      <c r="ACD54" s="243"/>
      <c r="ACE54" s="243"/>
      <c r="ACF54" s="243"/>
      <c r="ACG54" s="243"/>
      <c r="ACH54" s="243"/>
      <c r="ACI54" s="243"/>
      <c r="ACJ54" s="243"/>
      <c r="ACK54" s="243"/>
      <c r="ACL54" s="243"/>
      <c r="ACM54" s="243"/>
      <c r="ACN54" s="243"/>
      <c r="ACO54" s="243"/>
      <c r="ACP54" s="243"/>
      <c r="ACQ54" s="243"/>
      <c r="ACR54" s="243"/>
      <c r="ACS54" s="243"/>
      <c r="ACT54" s="243"/>
      <c r="ACU54" s="243"/>
      <c r="ACV54" s="243"/>
      <c r="ACW54" s="243"/>
      <c r="ACX54" s="243"/>
      <c r="ACY54" s="243"/>
      <c r="ACZ54" s="243"/>
      <c r="ADA54" s="243"/>
      <c r="ADB54" s="243"/>
      <c r="ADC54" s="243"/>
      <c r="ADD54" s="243"/>
      <c r="ADE54" s="243"/>
      <c r="ADF54" s="243"/>
      <c r="ADG54" s="243"/>
      <c r="ADH54" s="243"/>
      <c r="ADI54" s="243"/>
      <c r="ADJ54" s="243"/>
      <c r="ADK54" s="243"/>
      <c r="ADL54" s="243"/>
      <c r="ADM54" s="243"/>
      <c r="ADN54" s="243"/>
      <c r="ADO54" s="243"/>
      <c r="ADP54" s="243"/>
      <c r="ADQ54" s="243"/>
      <c r="ADR54" s="243"/>
      <c r="ADS54" s="243"/>
      <c r="ADT54" s="243"/>
      <c r="ADU54" s="243"/>
      <c r="ADV54" s="243"/>
      <c r="ADW54" s="243"/>
      <c r="ADX54" s="243"/>
      <c r="ADY54" s="243"/>
      <c r="ADZ54" s="243"/>
      <c r="AEA54" s="243"/>
      <c r="AEB54" s="243"/>
      <c r="AEC54" s="243"/>
      <c r="AED54" s="243"/>
      <c r="AEE54" s="243"/>
      <c r="AEF54" s="243"/>
      <c r="AEG54" s="243"/>
      <c r="AEH54" s="243"/>
      <c r="AEI54" s="243"/>
      <c r="AEJ54" s="243"/>
      <c r="AEK54" s="243"/>
      <c r="AEL54" s="243"/>
      <c r="AEM54" s="243"/>
      <c r="AEN54" s="243"/>
      <c r="AEO54" s="243"/>
      <c r="AEP54" s="243"/>
      <c r="AEQ54" s="243"/>
      <c r="AER54" s="243"/>
      <c r="AES54" s="243"/>
      <c r="AET54" s="243"/>
      <c r="AEU54" s="243"/>
      <c r="AEV54" s="243"/>
      <c r="AEW54" s="243"/>
      <c r="AEX54" s="243"/>
      <c r="AEY54" s="243"/>
      <c r="AEZ54" s="243"/>
      <c r="AFA54" s="243"/>
      <c r="AFB54" s="243"/>
      <c r="AFC54" s="243"/>
      <c r="AFD54" s="243"/>
      <c r="AFE54" s="243"/>
      <c r="AFF54" s="243"/>
      <c r="AFG54" s="243"/>
      <c r="AFH54" s="243"/>
      <c r="AFI54" s="243"/>
      <c r="AFJ54" s="243"/>
      <c r="AFK54" s="243"/>
      <c r="AFL54" s="243"/>
      <c r="AFM54" s="243"/>
      <c r="AFN54" s="243"/>
      <c r="AFO54" s="243"/>
      <c r="AFP54" s="243"/>
      <c r="AFQ54" s="243"/>
      <c r="AFR54" s="243"/>
      <c r="AFS54" s="243"/>
      <c r="AFT54" s="243"/>
      <c r="AFU54" s="243"/>
      <c r="AFV54" s="243"/>
      <c r="AFW54" s="243"/>
      <c r="AFX54" s="243"/>
      <c r="AFY54" s="243"/>
      <c r="AFZ54" s="243"/>
      <c r="AGA54" s="243"/>
      <c r="AGB54" s="243"/>
      <c r="AGC54" s="243"/>
      <c r="AGD54" s="243"/>
      <c r="AGE54" s="243"/>
      <c r="AGF54" s="243"/>
      <c r="AGG54" s="243"/>
      <c r="AGH54" s="243"/>
      <c r="AGI54" s="243"/>
      <c r="AGJ54" s="243"/>
      <c r="AGK54" s="243"/>
      <c r="AGL54" s="243"/>
      <c r="AGM54" s="243"/>
      <c r="AGN54" s="243"/>
      <c r="AGO54" s="243"/>
      <c r="AGP54" s="243"/>
      <c r="AGQ54" s="243"/>
      <c r="AGR54" s="243"/>
      <c r="AGS54" s="243"/>
      <c r="AGT54" s="243"/>
      <c r="AGU54" s="243"/>
      <c r="AGV54" s="243"/>
      <c r="AGW54" s="243"/>
      <c r="AGX54" s="243"/>
      <c r="AGY54" s="243"/>
      <c r="AGZ54" s="243"/>
      <c r="AHA54" s="243"/>
      <c r="AHB54" s="243"/>
      <c r="AHC54" s="243"/>
      <c r="AHD54" s="243"/>
      <c r="AHE54" s="243"/>
      <c r="AHF54" s="243"/>
      <c r="AHG54" s="243"/>
      <c r="AHH54" s="243"/>
      <c r="AHI54" s="243"/>
      <c r="AHJ54" s="243"/>
      <c r="AHK54" s="243"/>
      <c r="AHL54" s="243"/>
      <c r="AHM54" s="243"/>
      <c r="AHN54" s="243"/>
      <c r="AHO54" s="243"/>
      <c r="AHP54" s="243"/>
      <c r="AHQ54" s="243"/>
      <c r="AHR54" s="243"/>
      <c r="AHS54" s="243"/>
      <c r="AHT54" s="243"/>
      <c r="AHU54" s="243"/>
      <c r="AHV54" s="243"/>
      <c r="AHW54" s="243"/>
      <c r="AHX54" s="243"/>
      <c r="AHY54" s="243"/>
      <c r="AHZ54" s="243"/>
      <c r="AIA54" s="243"/>
      <c r="AIB54" s="243"/>
      <c r="AIC54" s="243"/>
      <c r="AID54" s="243"/>
      <c r="AIE54" s="243"/>
      <c r="AIF54" s="243"/>
      <c r="AIG54" s="243"/>
      <c r="AIH54" s="243"/>
      <c r="AII54" s="243"/>
      <c r="AIJ54" s="243"/>
      <c r="AIK54" s="243"/>
      <c r="AIL54" s="243"/>
      <c r="AIM54" s="243"/>
      <c r="AIN54" s="243"/>
      <c r="AIO54" s="243"/>
      <c r="AIP54" s="243"/>
      <c r="AIQ54" s="243"/>
      <c r="AIR54" s="243"/>
      <c r="AIS54" s="243"/>
      <c r="AIT54" s="243"/>
      <c r="AIU54" s="243"/>
      <c r="AIV54" s="243"/>
      <c r="AIW54" s="243"/>
      <c r="AIX54" s="243"/>
      <c r="AIY54" s="243"/>
      <c r="AIZ54" s="243"/>
      <c r="AJA54" s="243"/>
      <c r="AJB54" s="243"/>
      <c r="AJC54" s="243"/>
      <c r="AJD54" s="243"/>
      <c r="AJE54" s="243"/>
      <c r="AJF54" s="243"/>
      <c r="AJG54" s="243"/>
      <c r="AJH54" s="243"/>
      <c r="AJI54" s="243"/>
      <c r="AJJ54" s="243"/>
      <c r="AJK54" s="243"/>
      <c r="AJL54" s="243"/>
      <c r="AJM54" s="243"/>
      <c r="AJN54" s="243"/>
      <c r="AJO54" s="243"/>
      <c r="AJP54" s="243"/>
      <c r="AJQ54" s="243"/>
      <c r="AJR54" s="243"/>
      <c r="AJS54" s="243"/>
      <c r="AJT54" s="243"/>
      <c r="AJU54" s="243"/>
      <c r="AJV54" s="243"/>
      <c r="AJW54" s="243"/>
      <c r="AJX54" s="243"/>
      <c r="AJY54" s="243"/>
      <c r="AJZ54" s="243"/>
      <c r="AKA54" s="243"/>
      <c r="AKB54" s="243"/>
      <c r="AKC54" s="243"/>
      <c r="AKD54" s="243"/>
      <c r="AKE54" s="243"/>
      <c r="AKF54" s="243"/>
      <c r="AKG54" s="243"/>
      <c r="AKH54" s="243"/>
      <c r="AKI54" s="243"/>
      <c r="AKJ54" s="243"/>
      <c r="AKK54" s="243"/>
      <c r="AKL54" s="243"/>
      <c r="AKM54" s="243"/>
      <c r="AKN54" s="243"/>
      <c r="AKO54" s="243"/>
      <c r="AKP54" s="243"/>
      <c r="AKQ54" s="243"/>
      <c r="AKR54" s="243"/>
      <c r="AKS54" s="243"/>
      <c r="AKT54" s="243"/>
      <c r="AKU54" s="243"/>
      <c r="AKV54" s="243"/>
      <c r="AKW54" s="243"/>
      <c r="AKX54" s="243"/>
      <c r="AKY54" s="243"/>
      <c r="AKZ54" s="243"/>
      <c r="ALA54" s="243"/>
      <c r="ALB54" s="243"/>
      <c r="ALC54" s="243"/>
      <c r="ALD54" s="243"/>
      <c r="ALE54" s="243"/>
      <c r="ALF54" s="243"/>
      <c r="ALG54" s="243"/>
      <c r="ALH54" s="243"/>
      <c r="ALI54" s="243"/>
      <c r="ALJ54" s="243"/>
      <c r="ALK54" s="243"/>
      <c r="ALL54" s="243"/>
      <c r="ALM54" s="243"/>
      <c r="ALN54" s="243"/>
      <c r="ALO54" s="243"/>
      <c r="ALP54" s="243"/>
      <c r="ALQ54" s="243"/>
      <c r="ALR54" s="243"/>
      <c r="ALS54" s="243"/>
      <c r="ALT54" s="243"/>
      <c r="ALU54" s="243"/>
      <c r="ALV54" s="243"/>
      <c r="ALW54" s="243"/>
      <c r="ALX54" s="243"/>
      <c r="ALY54" s="243"/>
      <c r="ALZ54" s="243"/>
      <c r="AMA54" s="243"/>
      <c r="AMB54" s="243"/>
      <c r="AMC54" s="243"/>
      <c r="AMD54" s="243"/>
      <c r="AME54" s="243"/>
      <c r="AMF54" s="243"/>
      <c r="AMG54" s="243"/>
      <c r="AMH54" s="243"/>
      <c r="AMI54" s="243"/>
      <c r="AMJ54" s="243"/>
      <c r="AMK54" s="243"/>
      <c r="AML54" s="243"/>
      <c r="AMM54" s="243"/>
      <c r="AMN54" s="243"/>
      <c r="AMO54" s="243"/>
      <c r="AMP54" s="243"/>
      <c r="AMQ54" s="243"/>
      <c r="AMR54" s="243"/>
      <c r="AMS54" s="243"/>
      <c r="AMT54" s="243"/>
      <c r="AMU54" s="243"/>
      <c r="AMV54" s="243"/>
      <c r="AMW54" s="243"/>
      <c r="AMX54" s="243"/>
      <c r="AMY54" s="243"/>
      <c r="AMZ54" s="243"/>
      <c r="ANA54" s="243"/>
      <c r="ANB54" s="243"/>
      <c r="ANC54" s="243"/>
      <c r="AND54" s="243"/>
      <c r="ANE54" s="243"/>
      <c r="ANF54" s="243"/>
      <c r="ANG54" s="243"/>
      <c r="ANH54" s="243"/>
      <c r="ANI54" s="243"/>
      <c r="ANJ54" s="243"/>
      <c r="ANK54" s="243"/>
      <c r="ANL54" s="243"/>
      <c r="ANM54" s="243"/>
      <c r="ANN54" s="243"/>
      <c r="ANO54" s="243"/>
      <c r="ANP54" s="243"/>
      <c r="ANQ54" s="243"/>
      <c r="ANR54" s="243"/>
      <c r="ANS54" s="243"/>
      <c r="ANT54" s="243"/>
      <c r="ANU54" s="243"/>
      <c r="ANV54" s="243"/>
      <c r="ANW54" s="243"/>
      <c r="ANX54" s="243"/>
      <c r="ANY54" s="243"/>
      <c r="ANZ54" s="243"/>
      <c r="AOA54" s="243"/>
      <c r="AOB54" s="243"/>
      <c r="AOC54" s="243"/>
      <c r="AOD54" s="243"/>
      <c r="AOE54" s="243"/>
      <c r="AOF54" s="243"/>
      <c r="AOG54" s="243"/>
      <c r="AOH54" s="243"/>
      <c r="AOI54" s="243"/>
      <c r="AOJ54" s="243"/>
      <c r="AOK54" s="243"/>
      <c r="AOL54" s="243"/>
      <c r="AOM54" s="243"/>
      <c r="AON54" s="243"/>
      <c r="AOO54" s="243"/>
      <c r="AOP54" s="243"/>
      <c r="AOQ54" s="243"/>
      <c r="AOR54" s="243"/>
      <c r="AOS54" s="243"/>
      <c r="AOT54" s="243"/>
      <c r="AOU54" s="243"/>
      <c r="AOV54" s="243"/>
      <c r="AOW54" s="243"/>
      <c r="AOX54" s="243"/>
      <c r="AOY54" s="243"/>
      <c r="AOZ54" s="243"/>
      <c r="APA54" s="243"/>
      <c r="APB54" s="243"/>
      <c r="APC54" s="243"/>
      <c r="APD54" s="243"/>
      <c r="APE54" s="243"/>
      <c r="APF54" s="243"/>
      <c r="APG54" s="243"/>
      <c r="APH54" s="243"/>
      <c r="API54" s="243"/>
      <c r="APJ54" s="243"/>
      <c r="APK54" s="243"/>
      <c r="APL54" s="243"/>
      <c r="APM54" s="243"/>
      <c r="APN54" s="243"/>
      <c r="APO54" s="243"/>
      <c r="APP54" s="243"/>
      <c r="APQ54" s="243"/>
      <c r="APR54" s="243"/>
      <c r="APS54" s="243"/>
      <c r="APT54" s="243"/>
      <c r="APU54" s="243"/>
      <c r="APV54" s="243"/>
      <c r="APW54" s="243"/>
      <c r="APX54" s="243"/>
      <c r="APY54" s="243"/>
      <c r="APZ54" s="243"/>
      <c r="AQA54" s="243"/>
      <c r="AQB54" s="243"/>
      <c r="AQC54" s="243"/>
      <c r="AQD54" s="243"/>
      <c r="AQE54" s="243"/>
      <c r="AQF54" s="243"/>
      <c r="AQG54" s="243"/>
      <c r="AQH54" s="243"/>
      <c r="AQI54" s="243"/>
      <c r="AQJ54" s="243"/>
      <c r="AQK54" s="243"/>
      <c r="AQL54" s="243"/>
      <c r="AQM54" s="243"/>
      <c r="AQN54" s="243"/>
      <c r="AQO54" s="243"/>
      <c r="AQP54" s="243"/>
      <c r="AQQ54" s="243"/>
      <c r="AQR54" s="243"/>
      <c r="AQS54" s="243"/>
      <c r="AQT54" s="243"/>
      <c r="AQU54" s="243"/>
      <c r="AQV54" s="243"/>
      <c r="AQW54" s="243"/>
      <c r="AQX54" s="243"/>
      <c r="AQY54" s="243"/>
      <c r="AQZ54" s="243"/>
      <c r="ARA54" s="243"/>
      <c r="ARB54" s="243"/>
      <c r="ARC54" s="243"/>
      <c r="ARD54" s="243"/>
      <c r="ARE54" s="243"/>
      <c r="ARF54" s="243"/>
      <c r="ARG54" s="243"/>
      <c r="ARH54" s="243"/>
      <c r="ARI54" s="243"/>
      <c r="ARJ54" s="243"/>
      <c r="ARK54" s="243"/>
      <c r="ARL54" s="243"/>
      <c r="ARM54" s="243"/>
      <c r="ARN54" s="243"/>
      <c r="ARO54" s="243"/>
      <c r="ARP54" s="243"/>
      <c r="ARQ54" s="243"/>
      <c r="ARR54" s="243"/>
      <c r="ARS54" s="243"/>
      <c r="ART54" s="243"/>
      <c r="ARU54" s="243"/>
      <c r="ARV54" s="243"/>
      <c r="ARW54" s="243"/>
      <c r="ARX54" s="243"/>
      <c r="ARY54" s="243"/>
      <c r="ARZ54" s="243"/>
      <c r="ASA54" s="243"/>
      <c r="ASB54" s="243"/>
      <c r="ASC54" s="243"/>
      <c r="ASD54" s="243"/>
      <c r="ASE54" s="243"/>
      <c r="ASF54" s="243"/>
      <c r="ASG54" s="243"/>
      <c r="ASH54" s="243"/>
      <c r="ASI54" s="243"/>
      <c r="ASJ54" s="243"/>
      <c r="ASK54" s="243"/>
      <c r="ASL54" s="243"/>
      <c r="ASM54" s="243"/>
      <c r="ASN54" s="243"/>
      <c r="ASO54" s="243"/>
      <c r="ASP54" s="243"/>
      <c r="ASQ54" s="243"/>
      <c r="ASR54" s="243"/>
      <c r="ASS54" s="243"/>
      <c r="AST54" s="243"/>
      <c r="ASU54" s="243"/>
      <c r="ASV54" s="243"/>
      <c r="ASW54" s="243"/>
      <c r="ASX54" s="243"/>
      <c r="ASY54" s="243"/>
      <c r="ASZ54" s="243"/>
      <c r="ATA54" s="243"/>
      <c r="ATB54" s="243"/>
      <c r="ATC54" s="243"/>
      <c r="ATD54" s="243"/>
      <c r="ATE54" s="243"/>
      <c r="ATF54" s="243"/>
      <c r="ATG54" s="243"/>
      <c r="ATH54" s="243"/>
      <c r="ATI54" s="243"/>
      <c r="ATJ54" s="243"/>
      <c r="ATK54" s="243"/>
      <c r="ATL54" s="243"/>
      <c r="ATM54" s="243"/>
      <c r="ATN54" s="243"/>
      <c r="ATO54" s="243"/>
      <c r="ATP54" s="243"/>
      <c r="ATQ54" s="243"/>
      <c r="ATR54" s="243"/>
      <c r="ATS54" s="243"/>
      <c r="ATT54" s="243"/>
      <c r="ATU54" s="243"/>
      <c r="ATV54" s="243"/>
      <c r="ATW54" s="243"/>
      <c r="ATX54" s="243"/>
      <c r="ATY54" s="243"/>
      <c r="ATZ54" s="243"/>
      <c r="AUA54" s="243"/>
      <c r="AUB54" s="243"/>
      <c r="AUC54" s="243"/>
      <c r="AUD54" s="243"/>
      <c r="AUE54" s="243"/>
      <c r="AUF54" s="243"/>
      <c r="AUG54" s="243"/>
      <c r="AUH54" s="243"/>
      <c r="AUI54" s="243"/>
      <c r="AUJ54" s="243"/>
      <c r="AUK54" s="243"/>
      <c r="AUL54" s="243"/>
      <c r="AUM54" s="243"/>
      <c r="AUN54" s="243"/>
      <c r="AUO54" s="243"/>
      <c r="AUP54" s="243"/>
      <c r="AUQ54" s="243"/>
      <c r="AUR54" s="243"/>
      <c r="AUS54" s="243"/>
      <c r="AUT54" s="243"/>
      <c r="AUU54" s="243"/>
      <c r="AUV54" s="243"/>
      <c r="AUW54" s="243"/>
      <c r="AUX54" s="243"/>
      <c r="AUY54" s="243"/>
      <c r="AUZ54" s="243"/>
      <c r="AVA54" s="243"/>
      <c r="AVB54" s="243"/>
      <c r="AVC54" s="243"/>
      <c r="AVD54" s="243"/>
      <c r="AVE54" s="243"/>
      <c r="AVF54" s="243"/>
      <c r="AVG54" s="243"/>
      <c r="AVH54" s="243"/>
      <c r="AVI54" s="243"/>
      <c r="AVJ54" s="243"/>
      <c r="AVK54" s="243"/>
      <c r="AVL54" s="243"/>
      <c r="AVM54" s="243"/>
      <c r="AVN54" s="243"/>
      <c r="AVO54" s="243"/>
      <c r="AVP54" s="243"/>
      <c r="AVQ54" s="243"/>
      <c r="AVR54" s="243"/>
      <c r="AVS54" s="243"/>
      <c r="AVT54" s="243"/>
      <c r="AVU54" s="243"/>
      <c r="AVV54" s="243"/>
      <c r="AVW54" s="243"/>
      <c r="AVX54" s="243"/>
      <c r="AVY54" s="243"/>
      <c r="AVZ54" s="243"/>
      <c r="AWA54" s="243"/>
      <c r="AWB54" s="243"/>
      <c r="AWC54" s="243"/>
      <c r="AWD54" s="243"/>
      <c r="AWE54" s="243"/>
      <c r="AWF54" s="243"/>
      <c r="AWG54" s="243"/>
      <c r="AWH54" s="243"/>
      <c r="AWI54" s="243"/>
      <c r="AWJ54" s="243"/>
      <c r="AWK54" s="243"/>
      <c r="AWL54" s="243"/>
      <c r="AWM54" s="243"/>
      <c r="AWN54" s="243"/>
      <c r="AWO54" s="243"/>
      <c r="AWP54" s="243"/>
      <c r="AWQ54" s="243"/>
      <c r="AWR54" s="243"/>
      <c r="AWS54" s="243"/>
      <c r="AWT54" s="243"/>
      <c r="AWU54" s="243"/>
      <c r="AWV54" s="243"/>
      <c r="AWW54" s="243"/>
      <c r="AWX54" s="243"/>
      <c r="AWY54" s="243"/>
      <c r="AWZ54" s="243"/>
      <c r="AXA54" s="243"/>
      <c r="AXB54" s="243"/>
      <c r="AXC54" s="243"/>
      <c r="AXD54" s="243"/>
      <c r="AXE54" s="243"/>
      <c r="AXF54" s="243"/>
      <c r="AXG54" s="243"/>
      <c r="AXH54" s="243"/>
      <c r="AXI54" s="243"/>
      <c r="AXJ54" s="243"/>
      <c r="AXK54" s="243"/>
      <c r="AXL54" s="243"/>
      <c r="AXM54" s="243"/>
      <c r="AXN54" s="243"/>
      <c r="AXO54" s="243"/>
      <c r="AXP54" s="243"/>
      <c r="AXQ54" s="243"/>
      <c r="AXR54" s="243"/>
      <c r="AXS54" s="243"/>
      <c r="AXT54" s="243"/>
      <c r="AXU54" s="243"/>
      <c r="AXV54" s="243"/>
      <c r="AXW54" s="243"/>
      <c r="AXX54" s="243"/>
      <c r="AXY54" s="243"/>
      <c r="AXZ54" s="243"/>
      <c r="AYA54" s="243"/>
      <c r="AYB54" s="243"/>
      <c r="AYC54" s="243"/>
      <c r="AYD54" s="243"/>
      <c r="AYE54" s="243"/>
      <c r="AYF54" s="243"/>
      <c r="AYG54" s="243"/>
      <c r="AYH54" s="243"/>
      <c r="AYI54" s="243"/>
      <c r="AYJ54" s="243"/>
      <c r="AYK54" s="243"/>
      <c r="AYL54" s="243"/>
      <c r="AYM54" s="243"/>
      <c r="AYN54" s="243"/>
      <c r="AYO54" s="243"/>
      <c r="AYP54" s="243"/>
      <c r="AYQ54" s="243"/>
      <c r="AYR54" s="243"/>
      <c r="AYS54" s="243"/>
      <c r="AYT54" s="243"/>
      <c r="AYU54" s="243"/>
      <c r="AYV54" s="243"/>
      <c r="AYW54" s="243"/>
      <c r="AYX54" s="243"/>
      <c r="AYY54" s="243"/>
      <c r="AYZ54" s="243"/>
      <c r="AZA54" s="243"/>
      <c r="AZB54" s="243"/>
      <c r="AZC54" s="243"/>
      <c r="AZD54" s="243"/>
      <c r="AZE54" s="243"/>
      <c r="AZF54" s="243"/>
      <c r="AZG54" s="243"/>
      <c r="AZH54" s="243"/>
      <c r="AZI54" s="243"/>
      <c r="AZJ54" s="243"/>
      <c r="AZK54" s="243"/>
      <c r="AZL54" s="243"/>
      <c r="AZM54" s="243"/>
      <c r="AZN54" s="243"/>
      <c r="AZO54" s="243"/>
      <c r="AZP54" s="243"/>
      <c r="AZQ54" s="243"/>
      <c r="AZR54" s="243"/>
      <c r="AZS54" s="243"/>
      <c r="AZT54" s="243"/>
      <c r="AZU54" s="243"/>
      <c r="AZV54" s="243"/>
      <c r="AZW54" s="243"/>
      <c r="AZX54" s="243"/>
      <c r="AZY54" s="243"/>
      <c r="AZZ54" s="243"/>
      <c r="BAA54" s="243"/>
      <c r="BAB54" s="243"/>
      <c r="BAC54" s="243"/>
      <c r="BAD54" s="243"/>
      <c r="BAE54" s="243"/>
      <c r="BAF54" s="243"/>
      <c r="BAG54" s="243"/>
      <c r="BAH54" s="243"/>
      <c r="BAI54" s="243"/>
      <c r="BAJ54" s="243"/>
      <c r="BAK54" s="243"/>
      <c r="BAL54" s="243"/>
      <c r="BAM54" s="243"/>
      <c r="BAN54" s="243"/>
      <c r="BAO54" s="243"/>
      <c r="BAP54" s="243"/>
      <c r="BAQ54" s="243"/>
      <c r="BAR54" s="243"/>
      <c r="BAS54" s="243"/>
      <c r="BAT54" s="243"/>
      <c r="BAU54" s="243"/>
      <c r="BAV54" s="243"/>
      <c r="BAW54" s="243"/>
      <c r="BAX54" s="243"/>
      <c r="BAY54" s="243"/>
      <c r="BAZ54" s="243"/>
      <c r="BBA54" s="243"/>
      <c r="BBB54" s="243"/>
      <c r="BBC54" s="243"/>
      <c r="BBD54" s="243"/>
      <c r="BBE54" s="243"/>
      <c r="BBF54" s="243"/>
      <c r="BBG54" s="243"/>
      <c r="BBH54" s="243"/>
      <c r="BBI54" s="243"/>
      <c r="BBJ54" s="243"/>
      <c r="BBK54" s="243"/>
      <c r="BBL54" s="243"/>
      <c r="BBM54" s="243"/>
      <c r="BBN54" s="243"/>
      <c r="BBO54" s="243"/>
      <c r="BBP54" s="243"/>
      <c r="BBQ54" s="243"/>
      <c r="BBR54" s="243"/>
      <c r="BBS54" s="243"/>
      <c r="BBT54" s="243"/>
      <c r="BBU54" s="243"/>
      <c r="BBV54" s="243"/>
      <c r="BBW54" s="243"/>
      <c r="BBX54" s="243"/>
      <c r="BBY54" s="243"/>
      <c r="BBZ54" s="243"/>
      <c r="BCA54" s="243"/>
      <c r="BCB54" s="243"/>
      <c r="BCC54" s="243"/>
      <c r="BCD54" s="243"/>
      <c r="BCE54" s="243"/>
      <c r="BCF54" s="243"/>
      <c r="BCG54" s="243"/>
      <c r="BCH54" s="243"/>
      <c r="BCI54" s="243"/>
      <c r="BCJ54" s="243"/>
      <c r="BCK54" s="243"/>
      <c r="BCL54" s="243"/>
      <c r="BCM54" s="243"/>
      <c r="BCN54" s="243"/>
      <c r="BCO54" s="243"/>
      <c r="BCP54" s="243"/>
      <c r="BCQ54" s="243"/>
      <c r="BCR54" s="243"/>
      <c r="BCS54" s="243"/>
      <c r="BCT54" s="243"/>
      <c r="BCU54" s="243"/>
      <c r="BCV54" s="243"/>
      <c r="BCW54" s="243"/>
      <c r="BCX54" s="243"/>
      <c r="BCY54" s="243"/>
      <c r="BCZ54" s="243"/>
      <c r="BDA54" s="243"/>
      <c r="BDB54" s="243"/>
      <c r="BDC54" s="243"/>
      <c r="BDD54" s="243"/>
      <c r="BDE54" s="243"/>
      <c r="BDF54" s="243"/>
      <c r="BDG54" s="243"/>
      <c r="BDH54" s="243"/>
      <c r="BDI54" s="243"/>
      <c r="BDJ54" s="243"/>
      <c r="BDK54" s="243"/>
      <c r="BDL54" s="243"/>
      <c r="BDM54" s="243"/>
      <c r="BDN54" s="243"/>
      <c r="BDO54" s="243"/>
      <c r="BDP54" s="243"/>
      <c r="BDQ54" s="243"/>
      <c r="BDR54" s="243"/>
      <c r="BDS54" s="243"/>
      <c r="BDT54" s="243"/>
      <c r="BDU54" s="243"/>
      <c r="BDV54" s="243"/>
      <c r="BDW54" s="243"/>
      <c r="BDX54" s="243"/>
      <c r="BDY54" s="243"/>
      <c r="BDZ54" s="243"/>
      <c r="BEA54" s="243"/>
      <c r="BEB54" s="243"/>
      <c r="BEC54" s="243"/>
      <c r="BED54" s="243"/>
      <c r="BEE54" s="243"/>
      <c r="BEF54" s="243"/>
      <c r="BEG54" s="243"/>
      <c r="BEH54" s="243"/>
      <c r="BEI54" s="243"/>
      <c r="BEJ54" s="243"/>
      <c r="BEK54" s="243"/>
      <c r="BEL54" s="243"/>
      <c r="BEM54" s="243"/>
      <c r="BEN54" s="243"/>
      <c r="BEO54" s="243"/>
      <c r="BEP54" s="243"/>
      <c r="BEQ54" s="243"/>
      <c r="BER54" s="243"/>
      <c r="BES54" s="243"/>
      <c r="BET54" s="243"/>
      <c r="BEU54" s="243"/>
      <c r="BEV54" s="243"/>
      <c r="BEW54" s="243"/>
      <c r="BEX54" s="243"/>
      <c r="BEY54" s="243"/>
      <c r="BEZ54" s="243"/>
      <c r="BFA54" s="243"/>
      <c r="BFB54" s="243"/>
      <c r="BFC54" s="243"/>
      <c r="BFD54" s="243"/>
      <c r="BFE54" s="243"/>
      <c r="BFF54" s="243"/>
      <c r="BFG54" s="243"/>
      <c r="BFH54" s="243"/>
      <c r="BFI54" s="243"/>
      <c r="BFJ54" s="243"/>
      <c r="BFK54" s="243"/>
      <c r="BFL54" s="243"/>
      <c r="BFM54" s="243"/>
      <c r="BFN54" s="243"/>
      <c r="BFO54" s="243"/>
      <c r="BFP54" s="243"/>
      <c r="BFQ54" s="243"/>
      <c r="BFR54" s="243"/>
      <c r="BFS54" s="243"/>
      <c r="BFT54" s="243"/>
      <c r="BFU54" s="243"/>
      <c r="BFV54" s="243"/>
      <c r="BFW54" s="243"/>
      <c r="BFX54" s="243"/>
      <c r="BFY54" s="243"/>
      <c r="BFZ54" s="243"/>
      <c r="BGA54" s="243"/>
      <c r="BGB54" s="243"/>
      <c r="BGC54" s="243"/>
      <c r="BGD54" s="243"/>
      <c r="BGE54" s="243"/>
      <c r="BGF54" s="243"/>
      <c r="BGG54" s="243"/>
      <c r="BGH54" s="243"/>
      <c r="BGI54" s="243"/>
      <c r="BGJ54" s="243"/>
      <c r="BGK54" s="243"/>
      <c r="BGL54" s="243"/>
      <c r="BGM54" s="243"/>
      <c r="BGN54" s="243"/>
      <c r="BGO54" s="243"/>
      <c r="BGP54" s="243"/>
      <c r="BGQ54" s="243"/>
      <c r="BGR54" s="243"/>
      <c r="BGS54" s="243"/>
      <c r="BGT54" s="243"/>
      <c r="BGU54" s="243"/>
      <c r="BGV54" s="243"/>
      <c r="BGW54" s="243"/>
      <c r="BGX54" s="243"/>
      <c r="BGY54" s="243"/>
      <c r="BGZ54" s="243"/>
      <c r="BHA54" s="243"/>
      <c r="BHB54" s="243"/>
      <c r="BHC54" s="243"/>
      <c r="BHD54" s="243"/>
      <c r="BHE54" s="243"/>
      <c r="BHF54" s="243"/>
      <c r="BHG54" s="243"/>
      <c r="BHH54" s="243"/>
      <c r="BHI54" s="243"/>
      <c r="BHJ54" s="243"/>
      <c r="BHK54" s="243"/>
      <c r="BHL54" s="243"/>
      <c r="BHM54" s="243"/>
      <c r="BHN54" s="243"/>
      <c r="BHO54" s="243"/>
      <c r="BHP54" s="243"/>
      <c r="BHQ54" s="243"/>
      <c r="BHR54" s="243"/>
      <c r="BHS54" s="243"/>
      <c r="BHT54" s="243"/>
      <c r="BHU54" s="243"/>
      <c r="BHV54" s="243"/>
      <c r="BHW54" s="243"/>
      <c r="BHX54" s="243"/>
      <c r="BHY54" s="243"/>
      <c r="BHZ54" s="243"/>
      <c r="BIA54" s="243"/>
      <c r="BIB54" s="243"/>
      <c r="BIC54" s="243"/>
      <c r="BID54" s="243"/>
      <c r="BIE54" s="243"/>
      <c r="BIF54" s="243"/>
      <c r="BIG54" s="243"/>
      <c r="BIH54" s="243"/>
      <c r="BII54" s="243"/>
      <c r="BIJ54" s="243"/>
      <c r="BIK54" s="243"/>
      <c r="BIL54" s="243"/>
      <c r="BIM54" s="243"/>
      <c r="BIN54" s="243"/>
      <c r="BIO54" s="243"/>
      <c r="BIP54" s="243"/>
      <c r="BIQ54" s="243"/>
      <c r="BIR54" s="243"/>
      <c r="BIS54" s="243"/>
      <c r="BIT54" s="243"/>
      <c r="BIU54" s="243"/>
      <c r="BIV54" s="243"/>
      <c r="BIW54" s="243"/>
      <c r="BIX54" s="243"/>
      <c r="BIY54" s="243"/>
      <c r="BIZ54" s="243"/>
      <c r="BJA54" s="243"/>
      <c r="BJB54" s="243"/>
      <c r="BJC54" s="243"/>
      <c r="BJD54" s="243"/>
      <c r="BJE54" s="243"/>
      <c r="BJF54" s="243"/>
      <c r="BJG54" s="243"/>
      <c r="BJH54" s="243"/>
      <c r="BJI54" s="243"/>
      <c r="BJJ54" s="243"/>
      <c r="BJK54" s="243"/>
      <c r="BJL54" s="243"/>
      <c r="BJM54" s="243"/>
      <c r="BJN54" s="243"/>
      <c r="BJO54" s="243"/>
      <c r="BJP54" s="243"/>
      <c r="BJQ54" s="243"/>
      <c r="BJR54" s="243"/>
      <c r="BJS54" s="243"/>
      <c r="BJT54" s="243"/>
      <c r="BJU54" s="243"/>
      <c r="BJV54" s="243"/>
      <c r="BJW54" s="243"/>
      <c r="BJX54" s="243"/>
      <c r="BJY54" s="243"/>
      <c r="BJZ54" s="243"/>
      <c r="BKA54" s="243"/>
      <c r="BKB54" s="243"/>
      <c r="BKC54" s="243"/>
      <c r="BKD54" s="243"/>
      <c r="BKE54" s="243"/>
      <c r="BKF54" s="243"/>
      <c r="BKG54" s="243"/>
      <c r="BKH54" s="243"/>
      <c r="BKI54" s="243"/>
      <c r="BKJ54" s="243"/>
      <c r="BKK54" s="243"/>
      <c r="BKL54" s="243"/>
      <c r="BKM54" s="243"/>
      <c r="BKN54" s="243"/>
      <c r="BKO54" s="243"/>
      <c r="BKP54" s="243"/>
      <c r="BKQ54" s="243"/>
      <c r="BKR54" s="243"/>
      <c r="BKS54" s="243"/>
      <c r="BKT54" s="243"/>
      <c r="BKU54" s="243"/>
      <c r="BKV54" s="243"/>
      <c r="BKW54" s="243"/>
      <c r="BKX54" s="243"/>
      <c r="BKY54" s="243"/>
      <c r="BKZ54" s="243"/>
      <c r="BLA54" s="243"/>
      <c r="BLB54" s="243"/>
      <c r="BLC54" s="243"/>
      <c r="BLD54" s="243"/>
      <c r="BLE54" s="243"/>
      <c r="BLF54" s="243"/>
      <c r="BLG54" s="243"/>
      <c r="BLH54" s="243"/>
      <c r="BLI54" s="243"/>
      <c r="BLJ54" s="243"/>
      <c r="BLK54" s="243"/>
      <c r="BLL54" s="243"/>
      <c r="BLM54" s="243"/>
      <c r="BLN54" s="243"/>
      <c r="BLO54" s="243"/>
      <c r="BLP54" s="243"/>
      <c r="BLQ54" s="243"/>
      <c r="BLR54" s="243"/>
      <c r="BLS54" s="243"/>
      <c r="BLT54" s="243"/>
      <c r="BLU54" s="243"/>
      <c r="BLV54" s="243"/>
      <c r="BLW54" s="243"/>
      <c r="BLX54" s="243"/>
      <c r="BLY54" s="243"/>
      <c r="BLZ54" s="243"/>
      <c r="BMA54" s="243"/>
      <c r="BMB54" s="243"/>
      <c r="BMC54" s="243"/>
      <c r="BMD54" s="243"/>
      <c r="BME54" s="243"/>
      <c r="BMF54" s="243"/>
      <c r="BMG54" s="243"/>
      <c r="BMH54" s="243"/>
      <c r="BMI54" s="243"/>
      <c r="BMJ54" s="243"/>
      <c r="BMK54" s="243"/>
      <c r="BML54" s="243"/>
      <c r="BMM54" s="243"/>
      <c r="BMN54" s="243"/>
      <c r="BMO54" s="243"/>
      <c r="BMP54" s="243"/>
      <c r="BMQ54" s="243"/>
      <c r="BMR54" s="243"/>
      <c r="BMS54" s="243"/>
      <c r="BMT54" s="243"/>
      <c r="BMU54" s="243"/>
      <c r="BMV54" s="243"/>
      <c r="BMW54" s="243"/>
      <c r="BMX54" s="243"/>
      <c r="BMY54" s="243"/>
      <c r="BMZ54" s="243"/>
      <c r="BNA54" s="243"/>
      <c r="BNB54" s="243"/>
      <c r="BNC54" s="243"/>
      <c r="BND54" s="243"/>
      <c r="BNE54" s="243"/>
      <c r="BNF54" s="243"/>
      <c r="BNG54" s="243"/>
      <c r="BNH54" s="243"/>
      <c r="BNI54" s="243"/>
      <c r="BNJ54" s="243"/>
      <c r="BNK54" s="243"/>
      <c r="BNL54" s="243"/>
      <c r="BNM54" s="243"/>
      <c r="BNN54" s="243"/>
      <c r="BNO54" s="243"/>
      <c r="BNP54" s="243"/>
      <c r="BNQ54" s="243"/>
      <c r="BNR54" s="243"/>
      <c r="BNS54" s="243"/>
      <c r="BNT54" s="243"/>
      <c r="BNU54" s="243"/>
      <c r="BNV54" s="243"/>
      <c r="BNW54" s="243"/>
      <c r="BNX54" s="243"/>
      <c r="BNY54" s="243"/>
      <c r="BNZ54" s="243"/>
      <c r="BOA54" s="243"/>
      <c r="BOB54" s="243"/>
      <c r="BOC54" s="243"/>
      <c r="BOD54" s="243"/>
      <c r="BOE54" s="243"/>
      <c r="BOF54" s="243"/>
      <c r="BOG54" s="243"/>
      <c r="BOH54" s="243"/>
      <c r="BOI54" s="243"/>
      <c r="BOJ54" s="243"/>
      <c r="BOK54" s="243"/>
      <c r="BOL54" s="243"/>
      <c r="BOM54" s="243"/>
      <c r="BON54" s="243"/>
      <c r="BOO54" s="243"/>
      <c r="BOP54" s="243"/>
      <c r="BOQ54" s="243"/>
      <c r="BOR54" s="243"/>
      <c r="BOS54" s="243"/>
      <c r="BOT54" s="243"/>
      <c r="BOU54" s="243"/>
      <c r="BOV54" s="243"/>
      <c r="BOW54" s="243"/>
      <c r="BOX54" s="243"/>
      <c r="BOY54" s="243"/>
      <c r="BOZ54" s="243"/>
      <c r="BPA54" s="243"/>
      <c r="BPB54" s="243"/>
      <c r="BPC54" s="243"/>
      <c r="BPD54" s="243"/>
      <c r="BPE54" s="243"/>
      <c r="BPF54" s="243"/>
      <c r="BPG54" s="243"/>
      <c r="BPH54" s="243"/>
      <c r="BPI54" s="243"/>
      <c r="BPJ54" s="243"/>
      <c r="BPK54" s="243"/>
      <c r="BPL54" s="243"/>
      <c r="BPM54" s="243"/>
      <c r="BPN54" s="243"/>
      <c r="BPO54" s="243"/>
      <c r="BPP54" s="243"/>
      <c r="BPQ54" s="243"/>
      <c r="BPR54" s="243"/>
      <c r="BPS54" s="243"/>
      <c r="BPT54" s="243"/>
      <c r="BPU54" s="243"/>
      <c r="BPV54" s="243"/>
      <c r="BPW54" s="243"/>
      <c r="BPX54" s="243"/>
      <c r="BPY54" s="243"/>
      <c r="BPZ54" s="243"/>
      <c r="BQA54" s="243"/>
      <c r="BQB54" s="243"/>
      <c r="BQC54" s="243"/>
      <c r="BQD54" s="243"/>
      <c r="BQE54" s="243"/>
      <c r="BQF54" s="243"/>
      <c r="BQG54" s="243"/>
      <c r="BQH54" s="243"/>
      <c r="BQI54" s="243"/>
      <c r="BQJ54" s="243"/>
      <c r="BQK54" s="243"/>
      <c r="BQL54" s="243"/>
      <c r="BQM54" s="243"/>
      <c r="BQN54" s="243"/>
      <c r="BQO54" s="243"/>
      <c r="BQP54" s="243"/>
      <c r="BQQ54" s="243"/>
      <c r="BQR54" s="243"/>
      <c r="BQS54" s="243"/>
      <c r="BQT54" s="243"/>
      <c r="BQU54" s="243"/>
      <c r="BQV54" s="243"/>
      <c r="BQW54" s="243"/>
      <c r="BQX54" s="243"/>
      <c r="BQY54" s="243"/>
      <c r="BQZ54" s="243"/>
      <c r="BRA54" s="243"/>
      <c r="BRB54" s="243"/>
      <c r="BRC54" s="243"/>
      <c r="BRD54" s="243"/>
      <c r="BRE54" s="243"/>
      <c r="BRF54" s="243"/>
      <c r="BRG54" s="243"/>
      <c r="BRH54" s="243"/>
      <c r="BRI54" s="243"/>
      <c r="BRJ54" s="243"/>
      <c r="BRK54" s="243"/>
      <c r="BRL54" s="243"/>
      <c r="BRM54" s="243"/>
      <c r="BRN54" s="243"/>
      <c r="BRO54" s="243"/>
      <c r="BRP54" s="243"/>
      <c r="BRQ54" s="243"/>
      <c r="BRR54" s="243"/>
      <c r="BRS54" s="243"/>
      <c r="BRT54" s="243"/>
      <c r="BRU54" s="243"/>
      <c r="BRV54" s="243"/>
      <c r="BRW54" s="243"/>
      <c r="BRX54" s="243"/>
      <c r="BRY54" s="243"/>
      <c r="BRZ54" s="243"/>
      <c r="BSA54" s="243"/>
      <c r="BSB54" s="243"/>
      <c r="BSC54" s="243"/>
      <c r="BSD54" s="243"/>
      <c r="BSE54" s="243"/>
      <c r="BSF54" s="243"/>
      <c r="BSG54" s="243"/>
      <c r="BSH54" s="243"/>
      <c r="BSI54" s="243"/>
      <c r="BSJ54" s="243"/>
      <c r="BSK54" s="243"/>
      <c r="BSL54" s="243"/>
      <c r="BSM54" s="243"/>
      <c r="BSN54" s="243"/>
      <c r="BSO54" s="243"/>
      <c r="BSP54" s="243"/>
      <c r="BSQ54" s="243"/>
      <c r="BSR54" s="243"/>
      <c r="BSS54" s="243"/>
      <c r="BST54" s="243"/>
      <c r="BSU54" s="243"/>
      <c r="BSV54" s="243"/>
      <c r="BSW54" s="243"/>
      <c r="BSX54" s="243"/>
      <c r="BSY54" s="243"/>
      <c r="BSZ54" s="243"/>
      <c r="BTA54" s="243"/>
      <c r="BTB54" s="243"/>
      <c r="BTC54" s="243"/>
      <c r="BTD54" s="243"/>
      <c r="BTE54" s="243"/>
      <c r="BTF54" s="243"/>
      <c r="BTG54" s="243"/>
      <c r="BTH54" s="243"/>
      <c r="BTI54" s="243"/>
      <c r="BTJ54" s="243"/>
      <c r="BTK54" s="243"/>
      <c r="BTL54" s="243"/>
      <c r="BTM54" s="243"/>
      <c r="BTN54" s="243"/>
      <c r="BTO54" s="243"/>
      <c r="BTP54" s="243"/>
      <c r="BTQ54" s="243"/>
      <c r="BTR54" s="243"/>
      <c r="BTS54" s="243"/>
      <c r="BTT54" s="243"/>
      <c r="BTU54" s="243"/>
      <c r="BTV54" s="243"/>
      <c r="BTW54" s="243"/>
      <c r="BTX54" s="243"/>
      <c r="BTY54" s="243"/>
      <c r="BTZ54" s="243"/>
      <c r="BUA54" s="243"/>
      <c r="BUB54" s="243"/>
      <c r="BUC54" s="243"/>
      <c r="BUD54" s="243"/>
      <c r="BUE54" s="243"/>
      <c r="BUF54" s="243"/>
      <c r="BUG54" s="243"/>
      <c r="BUH54" s="243"/>
      <c r="BUI54" s="243"/>
      <c r="BUJ54" s="243"/>
      <c r="BUK54" s="243"/>
      <c r="BUL54" s="243"/>
      <c r="BUM54" s="243"/>
      <c r="BUN54" s="243"/>
      <c r="BUO54" s="243"/>
      <c r="BUP54" s="243"/>
      <c r="BUQ54" s="243"/>
      <c r="BUR54" s="243"/>
      <c r="BUS54" s="243"/>
      <c r="BUT54" s="243"/>
      <c r="BUU54" s="243"/>
      <c r="BUV54" s="243"/>
      <c r="BUW54" s="243"/>
      <c r="BUX54" s="243"/>
      <c r="BUY54" s="243"/>
      <c r="BUZ54" s="243"/>
      <c r="BVA54" s="243"/>
      <c r="BVB54" s="243"/>
      <c r="BVC54" s="243"/>
      <c r="BVD54" s="243"/>
      <c r="BVE54" s="243"/>
      <c r="BVF54" s="243"/>
      <c r="BVG54" s="243"/>
      <c r="BVH54" s="243"/>
      <c r="BVI54" s="243"/>
      <c r="BVJ54" s="243"/>
      <c r="BVK54" s="243"/>
      <c r="BVL54" s="243"/>
      <c r="BVM54" s="243"/>
      <c r="BVN54" s="243"/>
      <c r="BVO54" s="243"/>
      <c r="BVP54" s="243"/>
      <c r="BVQ54" s="243"/>
      <c r="BVR54" s="243"/>
      <c r="BVS54" s="243"/>
      <c r="BVT54" s="243"/>
      <c r="BVU54" s="243"/>
      <c r="BVV54" s="243"/>
      <c r="BVW54" s="243"/>
      <c r="BVX54" s="243"/>
      <c r="BVY54" s="243"/>
      <c r="BVZ54" s="243"/>
      <c r="BWA54" s="243"/>
      <c r="BWB54" s="243"/>
      <c r="BWC54" s="243"/>
      <c r="BWD54" s="243"/>
      <c r="BWE54" s="243"/>
      <c r="BWF54" s="243"/>
      <c r="BWG54" s="243"/>
      <c r="BWH54" s="243"/>
      <c r="BWI54" s="243"/>
      <c r="BWJ54" s="243"/>
      <c r="BWK54" s="243"/>
      <c r="BWL54" s="243"/>
      <c r="BWM54" s="243"/>
      <c r="BWN54" s="243"/>
      <c r="BWO54" s="243"/>
      <c r="BWP54" s="243"/>
      <c r="BWQ54" s="243"/>
      <c r="BWR54" s="243"/>
      <c r="BWS54" s="243"/>
      <c r="BWT54" s="243"/>
      <c r="BWU54" s="243"/>
      <c r="BWV54" s="243"/>
      <c r="BWW54" s="243"/>
      <c r="BWX54" s="243"/>
      <c r="BWY54" s="243"/>
      <c r="BWZ54" s="243"/>
      <c r="BXA54" s="243"/>
      <c r="BXB54" s="243"/>
      <c r="BXC54" s="243"/>
      <c r="BXD54" s="243"/>
      <c r="BXE54" s="243"/>
      <c r="BXF54" s="243"/>
      <c r="BXG54" s="243"/>
      <c r="BXH54" s="243"/>
      <c r="BXI54" s="243"/>
      <c r="BXJ54" s="243"/>
      <c r="BXK54" s="243"/>
      <c r="BXL54" s="243"/>
      <c r="BXM54" s="243"/>
      <c r="BXN54" s="243"/>
      <c r="BXO54" s="243"/>
      <c r="BXP54" s="243"/>
      <c r="BXQ54" s="243"/>
      <c r="BXR54" s="243"/>
      <c r="BXS54" s="243"/>
      <c r="BXT54" s="243"/>
      <c r="BXU54" s="243"/>
      <c r="BXV54" s="243"/>
      <c r="BXW54" s="243"/>
      <c r="BXX54" s="243"/>
      <c r="BXY54" s="243"/>
      <c r="BXZ54" s="243"/>
      <c r="BYA54" s="243"/>
      <c r="BYB54" s="243"/>
      <c r="BYC54" s="243"/>
      <c r="BYD54" s="243"/>
      <c r="BYE54" s="243"/>
      <c r="BYF54" s="243"/>
      <c r="BYG54" s="243"/>
      <c r="BYH54" s="243"/>
      <c r="BYI54" s="243"/>
      <c r="BYJ54" s="243"/>
      <c r="BYK54" s="243"/>
      <c r="BYL54" s="243"/>
      <c r="BYM54" s="243"/>
      <c r="BYN54" s="243"/>
      <c r="BYO54" s="243"/>
      <c r="BYP54" s="243"/>
      <c r="BYQ54" s="243"/>
      <c r="BYR54" s="243"/>
      <c r="BYS54" s="243"/>
      <c r="BYT54" s="243"/>
      <c r="BYU54" s="243"/>
      <c r="BYV54" s="243"/>
      <c r="BYW54" s="243"/>
      <c r="BYX54" s="243"/>
      <c r="BYY54" s="243"/>
      <c r="BYZ54" s="243"/>
      <c r="BZA54" s="243"/>
      <c r="BZB54" s="243"/>
      <c r="BZC54" s="243"/>
      <c r="BZD54" s="243"/>
      <c r="BZE54" s="243"/>
      <c r="BZF54" s="243"/>
      <c r="BZG54" s="243"/>
      <c r="BZH54" s="243"/>
      <c r="BZI54" s="243"/>
      <c r="BZJ54" s="243"/>
      <c r="BZK54" s="243"/>
      <c r="BZL54" s="243"/>
      <c r="BZM54" s="243"/>
      <c r="BZN54" s="243"/>
      <c r="BZO54" s="243"/>
      <c r="BZP54" s="243"/>
      <c r="BZQ54" s="243"/>
      <c r="BZR54" s="243"/>
      <c r="BZS54" s="243"/>
      <c r="BZT54" s="243"/>
      <c r="BZU54" s="243"/>
      <c r="BZV54" s="243"/>
      <c r="BZW54" s="243"/>
      <c r="BZX54" s="243"/>
      <c r="BZY54" s="243"/>
      <c r="BZZ54" s="243"/>
      <c r="CAA54" s="243"/>
      <c r="CAB54" s="243"/>
      <c r="CAC54" s="243"/>
      <c r="CAD54" s="243"/>
      <c r="CAE54" s="243"/>
      <c r="CAF54" s="243"/>
      <c r="CAG54" s="243"/>
      <c r="CAH54" s="243"/>
      <c r="CAI54" s="243"/>
      <c r="CAJ54" s="243"/>
      <c r="CAK54" s="243"/>
      <c r="CAL54" s="243"/>
      <c r="CAM54" s="243"/>
      <c r="CAN54" s="243"/>
      <c r="CAO54" s="243"/>
      <c r="CAP54" s="243"/>
      <c r="CAQ54" s="243"/>
      <c r="CAR54" s="243"/>
      <c r="CAS54" s="243"/>
      <c r="CAT54" s="243"/>
      <c r="CAU54" s="243"/>
      <c r="CAV54" s="243"/>
      <c r="CAW54" s="243"/>
      <c r="CAX54" s="243"/>
      <c r="CAY54" s="243"/>
      <c r="CAZ54" s="243"/>
      <c r="CBA54" s="243"/>
      <c r="CBB54" s="243"/>
      <c r="CBC54" s="243"/>
      <c r="CBD54" s="243"/>
      <c r="CBE54" s="243"/>
      <c r="CBF54" s="243"/>
      <c r="CBG54" s="243"/>
      <c r="CBH54" s="243"/>
      <c r="CBI54" s="243"/>
      <c r="CBJ54" s="243"/>
      <c r="CBK54" s="243"/>
      <c r="CBL54" s="243"/>
      <c r="CBM54" s="243"/>
      <c r="CBN54" s="243"/>
      <c r="CBO54" s="243"/>
      <c r="CBP54" s="243"/>
      <c r="CBQ54" s="243"/>
      <c r="CBR54" s="243"/>
      <c r="CBS54" s="243"/>
      <c r="CBT54" s="243"/>
      <c r="CBU54" s="243"/>
      <c r="CBV54" s="243"/>
      <c r="CBW54" s="243"/>
      <c r="CBX54" s="243"/>
      <c r="CBY54" s="243"/>
      <c r="CBZ54" s="243"/>
      <c r="CCA54" s="243"/>
      <c r="CCB54" s="243"/>
      <c r="CCC54" s="243"/>
      <c r="CCD54" s="243"/>
      <c r="CCE54" s="243"/>
      <c r="CCF54" s="243"/>
      <c r="CCG54" s="243"/>
      <c r="CCH54" s="243"/>
      <c r="CCI54" s="243"/>
      <c r="CCJ54" s="243"/>
      <c r="CCK54" s="243"/>
      <c r="CCL54" s="243"/>
      <c r="CCM54" s="243"/>
      <c r="CCN54" s="243"/>
      <c r="CCO54" s="243"/>
      <c r="CCP54" s="243"/>
      <c r="CCQ54" s="243"/>
      <c r="CCR54" s="243"/>
      <c r="CCS54" s="243"/>
      <c r="CCT54" s="243"/>
      <c r="CCU54" s="243"/>
      <c r="CCV54" s="243"/>
      <c r="CCW54" s="243"/>
      <c r="CCX54" s="243"/>
      <c r="CCY54" s="243"/>
      <c r="CCZ54" s="243"/>
      <c r="CDA54" s="243"/>
      <c r="CDB54" s="243"/>
      <c r="CDC54" s="243"/>
      <c r="CDD54" s="243"/>
      <c r="CDE54" s="243"/>
      <c r="CDF54" s="243"/>
      <c r="CDG54" s="243"/>
      <c r="CDH54" s="243"/>
      <c r="CDI54" s="243"/>
      <c r="CDJ54" s="243"/>
      <c r="CDK54" s="243"/>
      <c r="CDL54" s="243"/>
      <c r="CDM54" s="243"/>
      <c r="CDN54" s="243"/>
      <c r="CDO54" s="243"/>
      <c r="CDP54" s="243"/>
      <c r="CDQ54" s="243"/>
      <c r="CDR54" s="243"/>
      <c r="CDS54" s="243"/>
      <c r="CDT54" s="243"/>
      <c r="CDU54" s="243"/>
      <c r="CDV54" s="243"/>
      <c r="CDW54" s="243"/>
      <c r="CDX54" s="243"/>
      <c r="CDY54" s="243"/>
      <c r="CDZ54" s="243"/>
      <c r="CEA54" s="243"/>
      <c r="CEB54" s="243"/>
      <c r="CEC54" s="243"/>
      <c r="CED54" s="243"/>
      <c r="CEE54" s="243"/>
      <c r="CEF54" s="243"/>
      <c r="CEG54" s="243"/>
      <c r="CEH54" s="243"/>
      <c r="CEI54" s="243"/>
      <c r="CEJ54" s="243"/>
      <c r="CEK54" s="243"/>
      <c r="CEL54" s="243"/>
      <c r="CEM54" s="243"/>
      <c r="CEN54" s="243"/>
      <c r="CEO54" s="243"/>
      <c r="CEP54" s="243"/>
      <c r="CEQ54" s="243"/>
      <c r="CER54" s="243"/>
      <c r="CES54" s="243"/>
      <c r="CET54" s="243"/>
      <c r="CEU54" s="243"/>
      <c r="CEV54" s="243"/>
      <c r="CEW54" s="243"/>
      <c r="CEX54" s="243"/>
      <c r="CEY54" s="243"/>
      <c r="CEZ54" s="243"/>
      <c r="CFA54" s="243"/>
      <c r="CFB54" s="243"/>
      <c r="CFC54" s="243"/>
      <c r="CFD54" s="243"/>
      <c r="CFE54" s="243"/>
      <c r="CFF54" s="243"/>
      <c r="CFG54" s="243"/>
      <c r="CFH54" s="243"/>
      <c r="CFI54" s="243"/>
      <c r="CFJ54" s="243"/>
      <c r="CFK54" s="243"/>
      <c r="CFL54" s="243"/>
      <c r="CFM54" s="243"/>
      <c r="CFN54" s="243"/>
      <c r="CFO54" s="243"/>
      <c r="CFP54" s="243"/>
      <c r="CFQ54" s="243"/>
      <c r="CFR54" s="243"/>
      <c r="CFS54" s="243"/>
      <c r="CFT54" s="243"/>
      <c r="CFU54" s="243"/>
      <c r="CFV54" s="243"/>
      <c r="CFW54" s="243"/>
      <c r="CFX54" s="243"/>
      <c r="CFY54" s="243"/>
      <c r="CFZ54" s="243"/>
      <c r="CGA54" s="243"/>
      <c r="CGB54" s="243"/>
      <c r="CGC54" s="243"/>
      <c r="CGD54" s="243"/>
      <c r="CGE54" s="243"/>
      <c r="CGF54" s="243"/>
      <c r="CGG54" s="243"/>
      <c r="CGH54" s="243"/>
      <c r="CGI54" s="243"/>
      <c r="CGJ54" s="243"/>
      <c r="CGK54" s="243"/>
      <c r="CGL54" s="243"/>
      <c r="CGM54" s="243"/>
      <c r="CGN54" s="243"/>
      <c r="CGO54" s="243"/>
      <c r="CGP54" s="243"/>
      <c r="CGQ54" s="243"/>
      <c r="CGR54" s="243"/>
      <c r="CGS54" s="243"/>
      <c r="CGT54" s="243"/>
      <c r="CGU54" s="243"/>
      <c r="CGV54" s="243"/>
      <c r="CGW54" s="243"/>
      <c r="CGX54" s="243"/>
      <c r="CGY54" s="243"/>
      <c r="CGZ54" s="243"/>
      <c r="CHA54" s="243"/>
      <c r="CHB54" s="243"/>
      <c r="CHC54" s="243"/>
      <c r="CHD54" s="243"/>
      <c r="CHE54" s="243"/>
      <c r="CHF54" s="243"/>
      <c r="CHG54" s="243"/>
      <c r="CHH54" s="243"/>
      <c r="CHI54" s="243"/>
      <c r="CHJ54" s="243"/>
      <c r="CHK54" s="243"/>
      <c r="CHL54" s="243"/>
      <c r="CHM54" s="243"/>
      <c r="CHN54" s="243"/>
      <c r="CHO54" s="243"/>
      <c r="CHP54" s="243"/>
      <c r="CHQ54" s="243"/>
      <c r="CHR54" s="243"/>
      <c r="CHS54" s="243"/>
      <c r="CHT54" s="243"/>
      <c r="CHU54" s="243"/>
      <c r="CHV54" s="243"/>
      <c r="CHW54" s="243"/>
      <c r="CHX54" s="243"/>
      <c r="CHY54" s="243"/>
      <c r="CHZ54" s="243"/>
      <c r="CIA54" s="243"/>
      <c r="CIB54" s="243"/>
      <c r="CIC54" s="243"/>
      <c r="CID54" s="243"/>
      <c r="CIE54" s="243"/>
      <c r="CIF54" s="243"/>
      <c r="CIG54" s="243"/>
      <c r="CIH54" s="243"/>
      <c r="CII54" s="243"/>
      <c r="CIJ54" s="243"/>
      <c r="CIK54" s="243"/>
      <c r="CIL54" s="243"/>
      <c r="CIM54" s="243"/>
      <c r="CIN54" s="243"/>
      <c r="CIO54" s="243"/>
      <c r="CIP54" s="243"/>
      <c r="CIQ54" s="243"/>
      <c r="CIR54" s="243"/>
      <c r="CIS54" s="243"/>
      <c r="CIT54" s="243"/>
      <c r="CIU54" s="243"/>
      <c r="CIV54" s="243"/>
      <c r="CIW54" s="243"/>
      <c r="CIX54" s="243"/>
      <c r="CIY54" s="243"/>
      <c r="CIZ54" s="243"/>
      <c r="CJA54" s="243"/>
      <c r="CJB54" s="243"/>
      <c r="CJC54" s="243"/>
      <c r="CJD54" s="243"/>
      <c r="CJE54" s="243"/>
      <c r="CJF54" s="243"/>
      <c r="CJG54" s="243"/>
      <c r="CJH54" s="243"/>
      <c r="CJI54" s="243"/>
      <c r="CJJ54" s="243"/>
      <c r="CJK54" s="243"/>
      <c r="CJL54" s="243"/>
      <c r="CJM54" s="243"/>
      <c r="CJN54" s="243"/>
      <c r="CJO54" s="243"/>
      <c r="CJP54" s="243"/>
      <c r="CJQ54" s="243"/>
      <c r="CJR54" s="243"/>
      <c r="CJS54" s="243"/>
      <c r="CJT54" s="243"/>
      <c r="CJU54" s="243"/>
      <c r="CJV54" s="243"/>
      <c r="CJW54" s="243"/>
      <c r="CJX54" s="243"/>
      <c r="CJY54" s="243"/>
      <c r="CJZ54" s="243"/>
      <c r="CKA54" s="243"/>
      <c r="CKB54" s="243"/>
      <c r="CKC54" s="243"/>
      <c r="CKD54" s="243"/>
      <c r="CKE54" s="243"/>
      <c r="CKF54" s="243"/>
      <c r="CKG54" s="243"/>
      <c r="CKH54" s="243"/>
      <c r="CKI54" s="243"/>
      <c r="CKJ54" s="243"/>
      <c r="CKK54" s="243"/>
      <c r="CKL54" s="243"/>
      <c r="CKM54" s="243"/>
      <c r="CKN54" s="243"/>
      <c r="CKO54" s="243"/>
      <c r="CKP54" s="243"/>
      <c r="CKQ54" s="243"/>
      <c r="CKR54" s="243"/>
      <c r="CKS54" s="243"/>
      <c r="CKT54" s="243"/>
      <c r="CKU54" s="243"/>
      <c r="CKV54" s="243"/>
      <c r="CKW54" s="243"/>
      <c r="CKX54" s="243"/>
      <c r="CKY54" s="243"/>
      <c r="CKZ54" s="243"/>
      <c r="CLA54" s="243"/>
      <c r="CLB54" s="243"/>
      <c r="CLC54" s="243"/>
      <c r="CLD54" s="243"/>
      <c r="CLE54" s="243"/>
      <c r="CLF54" s="243"/>
      <c r="CLG54" s="243"/>
      <c r="CLH54" s="243"/>
      <c r="CLI54" s="243"/>
      <c r="CLJ54" s="243"/>
      <c r="CLK54" s="243"/>
      <c r="CLL54" s="243"/>
      <c r="CLM54" s="243"/>
      <c r="CLN54" s="243"/>
      <c r="CLO54" s="243"/>
      <c r="CLP54" s="243"/>
      <c r="CLQ54" s="243"/>
      <c r="CLR54" s="243"/>
      <c r="CLS54" s="243"/>
      <c r="CLT54" s="243"/>
      <c r="CLU54" s="243"/>
      <c r="CLV54" s="243"/>
      <c r="CLW54" s="243"/>
      <c r="CLX54" s="243"/>
      <c r="CLY54" s="243"/>
      <c r="CLZ54" s="243"/>
      <c r="CMA54" s="243"/>
      <c r="CMB54" s="243"/>
      <c r="CMC54" s="243"/>
      <c r="CMD54" s="243"/>
      <c r="CME54" s="243"/>
      <c r="CMF54" s="243"/>
      <c r="CMG54" s="243"/>
      <c r="CMH54" s="243"/>
      <c r="CMI54" s="243"/>
      <c r="CMJ54" s="243"/>
      <c r="CMK54" s="243"/>
      <c r="CML54" s="243"/>
      <c r="CMM54" s="243"/>
      <c r="CMN54" s="243"/>
      <c r="CMO54" s="243"/>
      <c r="CMP54" s="243"/>
      <c r="CMQ54" s="243"/>
      <c r="CMR54" s="243"/>
      <c r="CMS54" s="243"/>
      <c r="CMT54" s="243"/>
      <c r="CMU54" s="243"/>
      <c r="CMV54" s="243"/>
      <c r="CMW54" s="243"/>
      <c r="CMX54" s="243"/>
      <c r="CMY54" s="243"/>
      <c r="CMZ54" s="243"/>
      <c r="CNA54" s="243"/>
      <c r="CNB54" s="243"/>
      <c r="CNC54" s="243"/>
      <c r="CND54" s="243"/>
      <c r="CNE54" s="243"/>
      <c r="CNF54" s="243"/>
      <c r="CNG54" s="243"/>
      <c r="CNH54" s="243"/>
      <c r="CNI54" s="243"/>
      <c r="CNJ54" s="243"/>
      <c r="CNK54" s="243"/>
      <c r="CNL54" s="243"/>
      <c r="CNM54" s="243"/>
      <c r="CNN54" s="243"/>
      <c r="CNO54" s="243"/>
      <c r="CNP54" s="243"/>
      <c r="CNQ54" s="243"/>
      <c r="CNR54" s="243"/>
      <c r="CNS54" s="243"/>
      <c r="CNT54" s="243"/>
      <c r="CNU54" s="243"/>
      <c r="CNV54" s="243"/>
      <c r="CNW54" s="243"/>
      <c r="CNX54" s="243"/>
      <c r="CNY54" s="243"/>
      <c r="CNZ54" s="243"/>
      <c r="COA54" s="243"/>
      <c r="COB54" s="243"/>
      <c r="COC54" s="243"/>
      <c r="COD54" s="243"/>
      <c r="COE54" s="243"/>
      <c r="COF54" s="243"/>
      <c r="COG54" s="243"/>
      <c r="COH54" s="243"/>
      <c r="COI54" s="243"/>
      <c r="COJ54" s="243"/>
      <c r="COK54" s="243"/>
      <c r="COL54" s="243"/>
      <c r="COM54" s="243"/>
      <c r="CON54" s="243"/>
      <c r="COO54" s="243"/>
      <c r="COP54" s="243"/>
      <c r="COQ54" s="243"/>
      <c r="COR54" s="243"/>
      <c r="COS54" s="243"/>
      <c r="COT54" s="243"/>
      <c r="COU54" s="243"/>
      <c r="COV54" s="243"/>
      <c r="COW54" s="243"/>
      <c r="COX54" s="243"/>
      <c r="COY54" s="243"/>
      <c r="COZ54" s="243"/>
      <c r="CPA54" s="243"/>
      <c r="CPB54" s="243"/>
      <c r="CPC54" s="243"/>
      <c r="CPD54" s="243"/>
      <c r="CPE54" s="243"/>
      <c r="CPF54" s="243"/>
      <c r="CPG54" s="243"/>
      <c r="CPH54" s="243"/>
      <c r="CPI54" s="243"/>
      <c r="CPJ54" s="243"/>
      <c r="CPK54" s="243"/>
      <c r="CPL54" s="243"/>
      <c r="CPM54" s="243"/>
      <c r="CPN54" s="243"/>
      <c r="CPO54" s="243"/>
      <c r="CPP54" s="243"/>
      <c r="CPQ54" s="243"/>
      <c r="CPR54" s="243"/>
      <c r="CPS54" s="243"/>
      <c r="CPT54" s="243"/>
      <c r="CPU54" s="243"/>
      <c r="CPV54" s="243"/>
      <c r="CPW54" s="243"/>
      <c r="CPX54" s="243"/>
      <c r="CPY54" s="243"/>
      <c r="CPZ54" s="243"/>
      <c r="CQA54" s="243"/>
      <c r="CQB54" s="243"/>
      <c r="CQC54" s="243"/>
      <c r="CQD54" s="243"/>
      <c r="CQE54" s="243"/>
      <c r="CQF54" s="243"/>
      <c r="CQG54" s="243"/>
      <c r="CQH54" s="243"/>
      <c r="CQI54" s="243"/>
      <c r="CQJ54" s="243"/>
      <c r="CQK54" s="243"/>
      <c r="CQL54" s="243"/>
      <c r="CQM54" s="243"/>
      <c r="CQN54" s="243"/>
      <c r="CQO54" s="243"/>
      <c r="CQP54" s="243"/>
      <c r="CQQ54" s="243"/>
      <c r="CQR54" s="243"/>
      <c r="CQS54" s="243"/>
      <c r="CQT54" s="243"/>
      <c r="CQU54" s="243"/>
      <c r="CQV54" s="243"/>
      <c r="CQW54" s="243"/>
      <c r="CQX54" s="243"/>
      <c r="CQY54" s="243"/>
      <c r="CQZ54" s="243"/>
      <c r="CRA54" s="243"/>
      <c r="CRB54" s="243"/>
      <c r="CRC54" s="243"/>
      <c r="CRD54" s="243"/>
      <c r="CRE54" s="243"/>
      <c r="CRF54" s="243"/>
      <c r="CRG54" s="243"/>
      <c r="CRH54" s="243"/>
      <c r="CRI54" s="243"/>
      <c r="CRJ54" s="243"/>
      <c r="CRK54" s="243"/>
      <c r="CRL54" s="243"/>
      <c r="CRM54" s="243"/>
      <c r="CRN54" s="243"/>
      <c r="CRO54" s="243"/>
      <c r="CRP54" s="243"/>
      <c r="CRQ54" s="243"/>
      <c r="CRR54" s="243"/>
      <c r="CRS54" s="243"/>
      <c r="CRT54" s="243"/>
      <c r="CRU54" s="243"/>
      <c r="CRV54" s="243"/>
      <c r="CRW54" s="243"/>
      <c r="CRX54" s="243"/>
      <c r="CRY54" s="243"/>
      <c r="CRZ54" s="243"/>
      <c r="CSA54" s="243"/>
      <c r="CSB54" s="243"/>
      <c r="CSC54" s="243"/>
      <c r="CSD54" s="243"/>
      <c r="CSE54" s="243"/>
      <c r="CSF54" s="243"/>
      <c r="CSG54" s="243"/>
      <c r="CSH54" s="243"/>
      <c r="CSI54" s="243"/>
      <c r="CSJ54" s="243"/>
      <c r="CSK54" s="243"/>
      <c r="CSL54" s="243"/>
      <c r="CSM54" s="243"/>
      <c r="CSN54" s="243"/>
      <c r="CSO54" s="243"/>
      <c r="CSP54" s="243"/>
      <c r="CSQ54" s="243"/>
      <c r="CSR54" s="243"/>
      <c r="CSS54" s="243"/>
      <c r="CST54" s="243"/>
      <c r="CSU54" s="243"/>
      <c r="CSV54" s="243"/>
      <c r="CSW54" s="243"/>
      <c r="CSX54" s="243"/>
      <c r="CSY54" s="243"/>
      <c r="CSZ54" s="243"/>
      <c r="CTA54" s="243"/>
      <c r="CTB54" s="243"/>
      <c r="CTC54" s="243"/>
      <c r="CTD54" s="243"/>
      <c r="CTE54" s="243"/>
      <c r="CTF54" s="243"/>
      <c r="CTG54" s="243"/>
      <c r="CTH54" s="243"/>
      <c r="CTI54" s="243"/>
      <c r="CTJ54" s="243"/>
      <c r="CTK54" s="243"/>
      <c r="CTL54" s="243"/>
      <c r="CTM54" s="243"/>
      <c r="CTN54" s="243"/>
      <c r="CTO54" s="243"/>
      <c r="CTP54" s="243"/>
      <c r="CTQ54" s="243"/>
      <c r="CTR54" s="243"/>
      <c r="CTS54" s="243"/>
      <c r="CTT54" s="243"/>
      <c r="CTU54" s="243"/>
      <c r="CTV54" s="243"/>
      <c r="CTW54" s="243"/>
      <c r="CTX54" s="243"/>
      <c r="CTY54" s="243"/>
      <c r="CTZ54" s="243"/>
      <c r="CUA54" s="243"/>
      <c r="CUB54" s="243"/>
      <c r="CUC54" s="243"/>
      <c r="CUD54" s="243"/>
      <c r="CUE54" s="243"/>
      <c r="CUF54" s="243"/>
      <c r="CUG54" s="243"/>
      <c r="CUH54" s="243"/>
      <c r="CUI54" s="243"/>
      <c r="CUJ54" s="243"/>
      <c r="CUK54" s="243"/>
      <c r="CUL54" s="243"/>
      <c r="CUM54" s="243"/>
      <c r="CUN54" s="243"/>
      <c r="CUO54" s="243"/>
      <c r="CUP54" s="243"/>
      <c r="CUQ54" s="243"/>
      <c r="CUR54" s="243"/>
      <c r="CUS54" s="243"/>
      <c r="CUT54" s="243"/>
      <c r="CUU54" s="243"/>
      <c r="CUV54" s="243"/>
      <c r="CUW54" s="243"/>
      <c r="CUX54" s="243"/>
      <c r="CUY54" s="243"/>
      <c r="CUZ54" s="243"/>
      <c r="CVA54" s="243"/>
      <c r="CVB54" s="243"/>
      <c r="CVC54" s="243"/>
      <c r="CVD54" s="243"/>
      <c r="CVE54" s="243"/>
      <c r="CVF54" s="243"/>
      <c r="CVG54" s="243"/>
      <c r="CVH54" s="243"/>
      <c r="CVI54" s="243"/>
      <c r="CVJ54" s="243"/>
      <c r="CVK54" s="243"/>
      <c r="CVL54" s="243"/>
      <c r="CVM54" s="243"/>
      <c r="CVN54" s="243"/>
      <c r="CVO54" s="243"/>
      <c r="CVP54" s="243"/>
      <c r="CVQ54" s="243"/>
      <c r="CVR54" s="243"/>
      <c r="CVS54" s="243"/>
      <c r="CVT54" s="243"/>
      <c r="CVU54" s="243"/>
      <c r="CVV54" s="243"/>
      <c r="CVW54" s="243"/>
      <c r="CVX54" s="243"/>
      <c r="CVY54" s="243"/>
      <c r="CVZ54" s="243"/>
      <c r="CWA54" s="243"/>
      <c r="CWB54" s="243"/>
      <c r="CWC54" s="243"/>
      <c r="CWD54" s="243"/>
      <c r="CWE54" s="243"/>
      <c r="CWF54" s="243"/>
      <c r="CWG54" s="243"/>
      <c r="CWH54" s="243"/>
      <c r="CWI54" s="243"/>
      <c r="CWJ54" s="243"/>
      <c r="CWK54" s="243"/>
      <c r="CWL54" s="243"/>
      <c r="CWM54" s="243"/>
      <c r="CWN54" s="243"/>
      <c r="CWO54" s="243"/>
      <c r="CWP54" s="243"/>
      <c r="CWQ54" s="243"/>
      <c r="CWR54" s="243"/>
      <c r="CWS54" s="243"/>
      <c r="CWT54" s="243"/>
      <c r="CWU54" s="243"/>
      <c r="CWV54" s="243"/>
      <c r="CWW54" s="243"/>
      <c r="CWX54" s="243"/>
      <c r="CWY54" s="243"/>
      <c r="CWZ54" s="243"/>
      <c r="CXA54" s="243"/>
      <c r="CXB54" s="243"/>
      <c r="CXC54" s="243"/>
      <c r="CXD54" s="243"/>
      <c r="CXE54" s="243"/>
      <c r="CXF54" s="243"/>
      <c r="CXG54" s="243"/>
      <c r="CXH54" s="243"/>
      <c r="CXI54" s="243"/>
      <c r="CXJ54" s="243"/>
      <c r="CXK54" s="243"/>
      <c r="CXL54" s="243"/>
      <c r="CXM54" s="243"/>
      <c r="CXN54" s="243"/>
      <c r="CXO54" s="243"/>
      <c r="CXP54" s="243"/>
      <c r="CXQ54" s="243"/>
      <c r="CXR54" s="243"/>
      <c r="CXS54" s="243"/>
      <c r="CXT54" s="243"/>
      <c r="CXU54" s="243"/>
      <c r="CXV54" s="243"/>
      <c r="CXW54" s="243"/>
      <c r="CXX54" s="243"/>
      <c r="CXY54" s="243"/>
      <c r="CXZ54" s="243"/>
      <c r="CYA54" s="243"/>
      <c r="CYB54" s="243"/>
      <c r="CYC54" s="243"/>
      <c r="CYD54" s="243"/>
      <c r="CYE54" s="243"/>
      <c r="CYF54" s="243"/>
      <c r="CYG54" s="243"/>
      <c r="CYH54" s="243"/>
      <c r="CYI54" s="243"/>
      <c r="CYJ54" s="243"/>
      <c r="CYK54" s="243"/>
      <c r="CYL54" s="243"/>
      <c r="CYM54" s="243"/>
      <c r="CYN54" s="243"/>
      <c r="CYO54" s="243"/>
      <c r="CYP54" s="243"/>
      <c r="CYQ54" s="243"/>
      <c r="CYR54" s="243"/>
      <c r="CYS54" s="243"/>
      <c r="CYT54" s="243"/>
      <c r="CYU54" s="243"/>
      <c r="CYV54" s="243"/>
      <c r="CYW54" s="243"/>
      <c r="CYX54" s="243"/>
      <c r="CYY54" s="243"/>
      <c r="CYZ54" s="243"/>
      <c r="CZA54" s="243"/>
      <c r="CZB54" s="243"/>
      <c r="CZC54" s="243"/>
      <c r="CZD54" s="243"/>
      <c r="CZE54" s="243"/>
      <c r="CZF54" s="243"/>
      <c r="CZG54" s="243"/>
      <c r="CZH54" s="243"/>
      <c r="CZI54" s="243"/>
      <c r="CZJ54" s="243"/>
      <c r="CZK54" s="243"/>
      <c r="CZL54" s="243"/>
      <c r="CZM54" s="243"/>
      <c r="CZN54" s="243"/>
      <c r="CZO54" s="243"/>
      <c r="CZP54" s="243"/>
      <c r="CZQ54" s="243"/>
      <c r="CZR54" s="243"/>
      <c r="CZS54" s="243"/>
      <c r="CZT54" s="243"/>
      <c r="CZU54" s="243"/>
      <c r="CZV54" s="243"/>
      <c r="CZW54" s="243"/>
      <c r="CZX54" s="243"/>
      <c r="CZY54" s="243"/>
      <c r="CZZ54" s="243"/>
      <c r="DAA54" s="243"/>
      <c r="DAB54" s="243"/>
      <c r="DAC54" s="243"/>
      <c r="DAD54" s="243"/>
      <c r="DAE54" s="243"/>
      <c r="DAF54" s="243"/>
      <c r="DAG54" s="243"/>
      <c r="DAH54" s="243"/>
      <c r="DAI54" s="243"/>
      <c r="DAJ54" s="243"/>
      <c r="DAK54" s="243"/>
      <c r="DAL54" s="243"/>
      <c r="DAM54" s="243"/>
      <c r="DAN54" s="243"/>
      <c r="DAO54" s="243"/>
      <c r="DAP54" s="243"/>
      <c r="DAQ54" s="243"/>
      <c r="DAR54" s="243"/>
      <c r="DAS54" s="243"/>
      <c r="DAT54" s="243"/>
      <c r="DAU54" s="243"/>
      <c r="DAV54" s="243"/>
      <c r="DAW54" s="243"/>
      <c r="DAX54" s="243"/>
      <c r="DAY54" s="243"/>
      <c r="DAZ54" s="243"/>
      <c r="DBA54" s="243"/>
      <c r="DBB54" s="243"/>
      <c r="DBC54" s="243"/>
      <c r="DBD54" s="243"/>
      <c r="DBE54" s="243"/>
      <c r="DBF54" s="243"/>
      <c r="DBG54" s="243"/>
      <c r="DBH54" s="243"/>
      <c r="DBI54" s="243"/>
      <c r="DBJ54" s="243"/>
      <c r="DBK54" s="243"/>
      <c r="DBL54" s="243"/>
      <c r="DBM54" s="243"/>
      <c r="DBN54" s="243"/>
      <c r="DBO54" s="243"/>
      <c r="DBP54" s="243"/>
      <c r="DBQ54" s="243"/>
      <c r="DBR54" s="243"/>
      <c r="DBS54" s="243"/>
      <c r="DBT54" s="243"/>
      <c r="DBU54" s="243"/>
      <c r="DBV54" s="243"/>
      <c r="DBW54" s="243"/>
      <c r="DBX54" s="243"/>
      <c r="DBY54" s="243"/>
      <c r="DBZ54" s="243"/>
      <c r="DCA54" s="243"/>
      <c r="DCB54" s="243"/>
      <c r="DCC54" s="243"/>
      <c r="DCD54" s="243"/>
      <c r="DCE54" s="243"/>
      <c r="DCF54" s="243"/>
      <c r="DCG54" s="243"/>
      <c r="DCH54" s="243"/>
      <c r="DCI54" s="243"/>
      <c r="DCJ54" s="243"/>
      <c r="DCK54" s="243"/>
      <c r="DCL54" s="243"/>
      <c r="DCM54" s="243"/>
      <c r="DCN54" s="243"/>
      <c r="DCO54" s="243"/>
      <c r="DCP54" s="243"/>
      <c r="DCQ54" s="243"/>
      <c r="DCR54" s="243"/>
      <c r="DCS54" s="243"/>
      <c r="DCT54" s="243"/>
      <c r="DCU54" s="243"/>
      <c r="DCV54" s="243"/>
      <c r="DCW54" s="243"/>
      <c r="DCX54" s="243"/>
      <c r="DCY54" s="243"/>
      <c r="DCZ54" s="243"/>
      <c r="DDA54" s="243"/>
      <c r="DDB54" s="243"/>
      <c r="DDC54" s="243"/>
      <c r="DDD54" s="243"/>
      <c r="DDE54" s="243"/>
      <c r="DDF54" s="243"/>
      <c r="DDG54" s="243"/>
      <c r="DDH54" s="243"/>
      <c r="DDI54" s="243"/>
      <c r="DDJ54" s="243"/>
      <c r="DDK54" s="243"/>
      <c r="DDL54" s="243"/>
      <c r="DDM54" s="243"/>
      <c r="DDN54" s="243"/>
      <c r="DDO54" s="243"/>
      <c r="DDP54" s="243"/>
      <c r="DDQ54" s="243"/>
      <c r="DDR54" s="243"/>
      <c r="DDS54" s="243"/>
      <c r="DDT54" s="243"/>
      <c r="DDU54" s="243"/>
      <c r="DDV54" s="243"/>
      <c r="DDW54" s="243"/>
      <c r="DDX54" s="243"/>
      <c r="DDY54" s="243"/>
      <c r="DDZ54" s="243"/>
      <c r="DEA54" s="243"/>
      <c r="DEB54" s="243"/>
      <c r="DEC54" s="243"/>
      <c r="DED54" s="243"/>
      <c r="DEE54" s="243"/>
      <c r="DEF54" s="243"/>
      <c r="DEG54" s="243"/>
      <c r="DEH54" s="243"/>
      <c r="DEI54" s="243"/>
      <c r="DEJ54" s="243"/>
      <c r="DEK54" s="243"/>
      <c r="DEL54" s="243"/>
      <c r="DEM54" s="243"/>
      <c r="DEN54" s="243"/>
      <c r="DEO54" s="243"/>
      <c r="DEP54" s="243"/>
      <c r="DEQ54" s="243"/>
      <c r="DER54" s="243"/>
      <c r="DES54" s="243"/>
      <c r="DET54" s="243"/>
      <c r="DEU54" s="243"/>
      <c r="DEV54" s="243"/>
      <c r="DEW54" s="243"/>
      <c r="DEX54" s="243"/>
      <c r="DEY54" s="243"/>
      <c r="DEZ54" s="243"/>
      <c r="DFA54" s="243"/>
      <c r="DFB54" s="243"/>
      <c r="DFC54" s="243"/>
      <c r="DFD54" s="243"/>
      <c r="DFE54" s="243"/>
      <c r="DFF54" s="243"/>
      <c r="DFG54" s="243"/>
      <c r="DFH54" s="243"/>
      <c r="DFI54" s="243"/>
      <c r="DFJ54" s="243"/>
      <c r="DFK54" s="243"/>
      <c r="DFL54" s="243"/>
      <c r="DFM54" s="243"/>
      <c r="DFN54" s="243"/>
      <c r="DFO54" s="243"/>
      <c r="DFP54" s="243"/>
      <c r="DFQ54" s="243"/>
      <c r="DFR54" s="243"/>
      <c r="DFS54" s="243"/>
      <c r="DFT54" s="243"/>
      <c r="DFU54" s="243"/>
      <c r="DFV54" s="243"/>
      <c r="DFW54" s="243"/>
      <c r="DFX54" s="243"/>
      <c r="DFY54" s="243"/>
      <c r="DFZ54" s="243"/>
      <c r="DGA54" s="243"/>
      <c r="DGB54" s="243"/>
      <c r="DGC54" s="243"/>
      <c r="DGD54" s="243"/>
      <c r="DGE54" s="243"/>
      <c r="DGF54" s="243"/>
      <c r="DGG54" s="243"/>
      <c r="DGH54" s="243"/>
      <c r="DGI54" s="243"/>
      <c r="DGJ54" s="243"/>
      <c r="DGK54" s="243"/>
      <c r="DGL54" s="243"/>
      <c r="DGM54" s="243"/>
      <c r="DGN54" s="243"/>
      <c r="DGO54" s="243"/>
      <c r="DGP54" s="243"/>
      <c r="DGQ54" s="243"/>
      <c r="DGR54" s="243"/>
      <c r="DGS54" s="243"/>
      <c r="DGT54" s="243"/>
      <c r="DGU54" s="243"/>
      <c r="DGV54" s="243"/>
      <c r="DGW54" s="243"/>
      <c r="DGX54" s="243"/>
      <c r="DGY54" s="243"/>
      <c r="DGZ54" s="243"/>
      <c r="DHA54" s="243"/>
      <c r="DHB54" s="243"/>
      <c r="DHC54" s="243"/>
      <c r="DHD54" s="243"/>
      <c r="DHE54" s="243"/>
      <c r="DHF54" s="243"/>
      <c r="DHG54" s="243"/>
      <c r="DHH54" s="243"/>
      <c r="DHI54" s="243"/>
      <c r="DHJ54" s="243"/>
      <c r="DHK54" s="243"/>
      <c r="DHL54" s="243"/>
      <c r="DHM54" s="243"/>
      <c r="DHN54" s="243"/>
      <c r="DHO54" s="243"/>
      <c r="DHP54" s="243"/>
      <c r="DHQ54" s="243"/>
      <c r="DHR54" s="243"/>
      <c r="DHS54" s="243"/>
      <c r="DHT54" s="243"/>
      <c r="DHU54" s="243"/>
      <c r="DHV54" s="243"/>
      <c r="DHW54" s="243"/>
      <c r="DHX54" s="243"/>
      <c r="DHY54" s="243"/>
      <c r="DHZ54" s="243"/>
      <c r="DIA54" s="243"/>
      <c r="DIB54" s="243"/>
      <c r="DIC54" s="243"/>
      <c r="DID54" s="243"/>
      <c r="DIE54" s="243"/>
      <c r="DIF54" s="243"/>
      <c r="DIG54" s="243"/>
      <c r="DIH54" s="243"/>
      <c r="DII54" s="243"/>
      <c r="DIJ54" s="243"/>
      <c r="DIK54" s="243"/>
      <c r="DIL54" s="243"/>
      <c r="DIM54" s="243"/>
      <c r="DIN54" s="243"/>
      <c r="DIO54" s="243"/>
      <c r="DIP54" s="243"/>
      <c r="DIQ54" s="243"/>
      <c r="DIR54" s="243"/>
      <c r="DIS54" s="243"/>
      <c r="DIT54" s="243"/>
      <c r="DIU54" s="243"/>
      <c r="DIV54" s="243"/>
      <c r="DIW54" s="243"/>
      <c r="DIX54" s="243"/>
      <c r="DIY54" s="243"/>
      <c r="DIZ54" s="243"/>
      <c r="DJA54" s="243"/>
      <c r="DJB54" s="243"/>
      <c r="DJC54" s="243"/>
      <c r="DJD54" s="243"/>
      <c r="DJE54" s="243"/>
      <c r="DJF54" s="243"/>
      <c r="DJG54" s="243"/>
      <c r="DJH54" s="243"/>
      <c r="DJI54" s="243"/>
      <c r="DJJ54" s="243"/>
      <c r="DJK54" s="243"/>
      <c r="DJL54" s="243"/>
      <c r="DJM54" s="243"/>
      <c r="DJN54" s="243"/>
      <c r="DJO54" s="243"/>
      <c r="DJP54" s="243"/>
      <c r="DJQ54" s="243"/>
      <c r="DJR54" s="243"/>
      <c r="DJS54" s="243"/>
      <c r="DJT54" s="243"/>
      <c r="DJU54" s="243"/>
      <c r="DJV54" s="243"/>
      <c r="DJW54" s="243"/>
      <c r="DJX54" s="243"/>
      <c r="DJY54" s="243"/>
      <c r="DJZ54" s="243"/>
      <c r="DKA54" s="243"/>
      <c r="DKB54" s="243"/>
      <c r="DKC54" s="243"/>
      <c r="DKD54" s="243"/>
      <c r="DKE54" s="243"/>
      <c r="DKF54" s="243"/>
      <c r="DKG54" s="243"/>
      <c r="DKH54" s="243"/>
      <c r="DKI54" s="243"/>
      <c r="DKJ54" s="243"/>
      <c r="DKK54" s="243"/>
      <c r="DKL54" s="243"/>
      <c r="DKM54" s="243"/>
      <c r="DKN54" s="243"/>
      <c r="DKO54" s="243"/>
      <c r="DKP54" s="243"/>
      <c r="DKQ54" s="243"/>
      <c r="DKR54" s="243"/>
      <c r="DKS54" s="243"/>
      <c r="DKT54" s="243"/>
      <c r="DKU54" s="243"/>
      <c r="DKV54" s="243"/>
      <c r="DKW54" s="243"/>
      <c r="DKX54" s="243"/>
      <c r="DKY54" s="243"/>
      <c r="DKZ54" s="243"/>
      <c r="DLA54" s="243"/>
      <c r="DLB54" s="243"/>
      <c r="DLC54" s="243"/>
      <c r="DLD54" s="243"/>
      <c r="DLE54" s="243"/>
      <c r="DLF54" s="243"/>
      <c r="DLG54" s="243"/>
      <c r="DLH54" s="243"/>
      <c r="DLI54" s="243"/>
      <c r="DLJ54" s="243"/>
      <c r="DLK54" s="243"/>
      <c r="DLL54" s="243"/>
      <c r="DLM54" s="243"/>
      <c r="DLN54" s="243"/>
      <c r="DLO54" s="243"/>
      <c r="DLP54" s="243"/>
      <c r="DLQ54" s="243"/>
      <c r="DLR54" s="243"/>
      <c r="DLS54" s="243"/>
      <c r="DLT54" s="243"/>
      <c r="DLU54" s="243"/>
      <c r="DLV54" s="243"/>
      <c r="DLW54" s="243"/>
      <c r="DLX54" s="243"/>
      <c r="DLY54" s="243"/>
      <c r="DLZ54" s="243"/>
      <c r="DMA54" s="243"/>
      <c r="DMB54" s="243"/>
      <c r="DMC54" s="243"/>
      <c r="DMD54" s="243"/>
      <c r="DME54" s="243"/>
      <c r="DMF54" s="243"/>
      <c r="DMG54" s="243"/>
      <c r="DMH54" s="243"/>
      <c r="DMI54" s="243"/>
      <c r="DMJ54" s="243"/>
      <c r="DMK54" s="243"/>
      <c r="DML54" s="243"/>
      <c r="DMM54" s="243"/>
      <c r="DMN54" s="243"/>
      <c r="DMO54" s="243"/>
      <c r="DMP54" s="243"/>
      <c r="DMQ54" s="243"/>
      <c r="DMR54" s="243"/>
      <c r="DMS54" s="243"/>
      <c r="DMT54" s="243"/>
      <c r="DMU54" s="243"/>
      <c r="DMV54" s="243"/>
      <c r="DMW54" s="243"/>
      <c r="DMX54" s="243"/>
      <c r="DMY54" s="243"/>
      <c r="DMZ54" s="243"/>
      <c r="DNA54" s="243"/>
      <c r="DNB54" s="243"/>
      <c r="DNC54" s="243"/>
      <c r="DND54" s="243"/>
      <c r="DNE54" s="243"/>
      <c r="DNF54" s="243"/>
      <c r="DNG54" s="243"/>
      <c r="DNH54" s="243"/>
      <c r="DNI54" s="243"/>
      <c r="DNJ54" s="243"/>
      <c r="DNK54" s="243"/>
      <c r="DNL54" s="243"/>
      <c r="DNM54" s="243"/>
      <c r="DNN54" s="243"/>
      <c r="DNO54" s="243"/>
      <c r="DNP54" s="243"/>
      <c r="DNQ54" s="243"/>
      <c r="DNR54" s="243"/>
      <c r="DNS54" s="243"/>
      <c r="DNT54" s="243"/>
      <c r="DNU54" s="243"/>
      <c r="DNV54" s="243"/>
      <c r="DNW54" s="243"/>
      <c r="DNX54" s="243"/>
      <c r="DNY54" s="243"/>
      <c r="DNZ54" s="243"/>
      <c r="DOA54" s="243"/>
      <c r="DOB54" s="243"/>
      <c r="DOC54" s="243"/>
      <c r="DOD54" s="243"/>
      <c r="DOE54" s="243"/>
      <c r="DOF54" s="243"/>
      <c r="DOG54" s="243"/>
      <c r="DOH54" s="243"/>
      <c r="DOI54" s="243"/>
      <c r="DOJ54" s="243"/>
      <c r="DOK54" s="243"/>
      <c r="DOL54" s="243"/>
      <c r="DOM54" s="243"/>
      <c r="DON54" s="243"/>
      <c r="DOO54" s="243"/>
      <c r="DOP54" s="243"/>
      <c r="DOQ54" s="243"/>
      <c r="DOR54" s="243"/>
      <c r="DOS54" s="243"/>
      <c r="DOT54" s="243"/>
      <c r="DOU54" s="243"/>
      <c r="DOV54" s="243"/>
      <c r="DOW54" s="243"/>
      <c r="DOX54" s="243"/>
      <c r="DOY54" s="243"/>
      <c r="DOZ54" s="243"/>
      <c r="DPA54" s="243"/>
      <c r="DPB54" s="243"/>
      <c r="DPC54" s="243"/>
      <c r="DPD54" s="243"/>
      <c r="DPE54" s="243"/>
      <c r="DPF54" s="243"/>
      <c r="DPG54" s="243"/>
      <c r="DPH54" s="243"/>
      <c r="DPI54" s="243"/>
      <c r="DPJ54" s="243"/>
      <c r="DPK54" s="243"/>
      <c r="DPL54" s="243"/>
      <c r="DPM54" s="243"/>
      <c r="DPN54" s="243"/>
      <c r="DPO54" s="243"/>
      <c r="DPP54" s="243"/>
      <c r="DPQ54" s="243"/>
      <c r="DPR54" s="243"/>
      <c r="DPS54" s="243"/>
      <c r="DPT54" s="243"/>
      <c r="DPU54" s="243"/>
      <c r="DPV54" s="243"/>
      <c r="DPW54" s="243"/>
      <c r="DPX54" s="243"/>
      <c r="DPY54" s="243"/>
      <c r="DPZ54" s="243"/>
      <c r="DQA54" s="243"/>
      <c r="DQB54" s="243"/>
      <c r="DQC54" s="243"/>
      <c r="DQD54" s="243"/>
      <c r="DQE54" s="243"/>
      <c r="DQF54" s="243"/>
      <c r="DQG54" s="243"/>
      <c r="DQH54" s="243"/>
      <c r="DQI54" s="243"/>
      <c r="DQJ54" s="243"/>
      <c r="DQK54" s="243"/>
      <c r="DQL54" s="243"/>
      <c r="DQM54" s="243"/>
      <c r="DQN54" s="243"/>
      <c r="DQO54" s="243"/>
      <c r="DQP54" s="243"/>
      <c r="DQQ54" s="243"/>
      <c r="DQR54" s="243"/>
      <c r="DQS54" s="243"/>
      <c r="DQT54" s="243"/>
      <c r="DQU54" s="243"/>
      <c r="DQV54" s="243"/>
      <c r="DQW54" s="243"/>
      <c r="DQX54" s="243"/>
      <c r="DQY54" s="243"/>
      <c r="DQZ54" s="243"/>
      <c r="DRA54" s="243"/>
      <c r="DRB54" s="243"/>
      <c r="DRC54" s="243"/>
      <c r="DRD54" s="243"/>
      <c r="DRE54" s="243"/>
      <c r="DRF54" s="243"/>
      <c r="DRG54" s="243"/>
      <c r="DRH54" s="243"/>
      <c r="DRI54" s="243"/>
      <c r="DRJ54" s="243"/>
      <c r="DRK54" s="243"/>
      <c r="DRL54" s="243"/>
      <c r="DRM54" s="243"/>
      <c r="DRN54" s="243"/>
      <c r="DRO54" s="243"/>
      <c r="DRP54" s="243"/>
      <c r="DRQ54" s="243"/>
      <c r="DRR54" s="243"/>
      <c r="DRS54" s="243"/>
      <c r="DRT54" s="243"/>
      <c r="DRU54" s="243"/>
      <c r="DRV54" s="243"/>
      <c r="DRW54" s="243"/>
      <c r="DRX54" s="243"/>
      <c r="DRY54" s="243"/>
      <c r="DRZ54" s="243"/>
      <c r="DSA54" s="243"/>
      <c r="DSB54" s="243"/>
      <c r="DSC54" s="243"/>
      <c r="DSD54" s="243"/>
      <c r="DSE54" s="243"/>
      <c r="DSF54" s="243"/>
      <c r="DSG54" s="243"/>
      <c r="DSH54" s="243"/>
      <c r="DSI54" s="243"/>
      <c r="DSJ54" s="243"/>
      <c r="DSK54" s="243"/>
      <c r="DSL54" s="243"/>
      <c r="DSM54" s="243"/>
      <c r="DSN54" s="243"/>
      <c r="DSO54" s="243"/>
      <c r="DSP54" s="243"/>
      <c r="DSQ54" s="243"/>
      <c r="DSR54" s="243"/>
      <c r="DSS54" s="243"/>
      <c r="DST54" s="243"/>
      <c r="DSU54" s="243"/>
      <c r="DSV54" s="243"/>
      <c r="DSW54" s="243"/>
      <c r="DSX54" s="243"/>
      <c r="DSY54" s="243"/>
      <c r="DSZ54" s="243"/>
      <c r="DTA54" s="243"/>
      <c r="DTB54" s="243"/>
      <c r="DTC54" s="243"/>
      <c r="DTD54" s="243"/>
      <c r="DTE54" s="243"/>
      <c r="DTF54" s="243"/>
      <c r="DTG54" s="243"/>
      <c r="DTH54" s="243"/>
      <c r="DTI54" s="243"/>
      <c r="DTJ54" s="243"/>
      <c r="DTK54" s="243"/>
      <c r="DTL54" s="243"/>
      <c r="DTM54" s="243"/>
      <c r="DTN54" s="243"/>
      <c r="DTO54" s="243"/>
      <c r="DTP54" s="243"/>
      <c r="DTQ54" s="243"/>
      <c r="DTR54" s="243"/>
      <c r="DTS54" s="243"/>
      <c r="DTT54" s="243"/>
      <c r="DTU54" s="243"/>
      <c r="DTV54" s="243"/>
      <c r="DTW54" s="243"/>
      <c r="DTX54" s="243"/>
      <c r="DTY54" s="243"/>
      <c r="DTZ54" s="243"/>
      <c r="DUA54" s="243"/>
      <c r="DUB54" s="243"/>
      <c r="DUC54" s="243"/>
      <c r="DUD54" s="243"/>
      <c r="DUE54" s="243"/>
      <c r="DUF54" s="243"/>
      <c r="DUG54" s="243"/>
      <c r="DUH54" s="243"/>
      <c r="DUI54" s="243"/>
      <c r="DUJ54" s="243"/>
      <c r="DUK54" s="243"/>
      <c r="DUL54" s="243"/>
      <c r="DUM54" s="243"/>
      <c r="DUN54" s="243"/>
      <c r="DUO54" s="243"/>
      <c r="DUP54" s="243"/>
      <c r="DUQ54" s="243"/>
      <c r="DUR54" s="243"/>
      <c r="DUS54" s="243"/>
      <c r="DUT54" s="243"/>
      <c r="DUU54" s="243"/>
      <c r="DUV54" s="243"/>
      <c r="DUW54" s="243"/>
      <c r="DUX54" s="243"/>
      <c r="DUY54" s="243"/>
      <c r="DUZ54" s="243"/>
      <c r="DVA54" s="243"/>
      <c r="DVB54" s="243"/>
      <c r="DVC54" s="243"/>
      <c r="DVD54" s="243"/>
      <c r="DVE54" s="243"/>
      <c r="DVF54" s="243"/>
      <c r="DVG54" s="243"/>
      <c r="DVH54" s="243"/>
      <c r="DVI54" s="243"/>
      <c r="DVJ54" s="243"/>
      <c r="DVK54" s="243"/>
      <c r="DVL54" s="243"/>
      <c r="DVM54" s="243"/>
      <c r="DVN54" s="243"/>
      <c r="DVO54" s="243"/>
      <c r="DVP54" s="243"/>
      <c r="DVQ54" s="243"/>
      <c r="DVR54" s="243"/>
      <c r="DVS54" s="243"/>
      <c r="DVT54" s="243"/>
      <c r="DVU54" s="243"/>
      <c r="DVV54" s="243"/>
      <c r="DVW54" s="243"/>
      <c r="DVX54" s="243"/>
      <c r="DVY54" s="243"/>
      <c r="DVZ54" s="243"/>
      <c r="DWA54" s="243"/>
      <c r="DWB54" s="243"/>
      <c r="DWC54" s="243"/>
      <c r="DWD54" s="243"/>
      <c r="DWE54" s="243"/>
      <c r="DWF54" s="243"/>
      <c r="DWG54" s="243"/>
      <c r="DWH54" s="243"/>
      <c r="DWI54" s="243"/>
      <c r="DWJ54" s="243"/>
      <c r="DWK54" s="243"/>
      <c r="DWL54" s="243"/>
      <c r="DWM54" s="243"/>
      <c r="DWN54" s="243"/>
      <c r="DWO54" s="243"/>
      <c r="DWP54" s="243"/>
      <c r="DWQ54" s="243"/>
      <c r="DWR54" s="243"/>
      <c r="DWS54" s="243"/>
      <c r="DWT54" s="243"/>
      <c r="DWU54" s="243"/>
      <c r="DWV54" s="243"/>
      <c r="DWW54" s="243"/>
      <c r="DWX54" s="243"/>
      <c r="DWY54" s="243"/>
      <c r="DWZ54" s="243"/>
      <c r="DXA54" s="243"/>
      <c r="DXB54" s="243"/>
      <c r="DXC54" s="243"/>
      <c r="DXD54" s="243"/>
      <c r="DXE54" s="243"/>
      <c r="DXF54" s="243"/>
      <c r="DXG54" s="243"/>
      <c r="DXH54" s="243"/>
      <c r="DXI54" s="243"/>
      <c r="DXJ54" s="243"/>
      <c r="DXK54" s="243"/>
      <c r="DXL54" s="243"/>
      <c r="DXM54" s="243"/>
      <c r="DXN54" s="243"/>
      <c r="DXO54" s="243"/>
      <c r="DXP54" s="243"/>
      <c r="DXQ54" s="243"/>
      <c r="DXR54" s="243"/>
      <c r="DXS54" s="243"/>
      <c r="DXT54" s="243"/>
      <c r="DXU54" s="243"/>
      <c r="DXV54" s="243"/>
      <c r="DXW54" s="243"/>
      <c r="DXX54" s="243"/>
      <c r="DXY54" s="243"/>
      <c r="DXZ54" s="243"/>
      <c r="DYA54" s="243"/>
      <c r="DYB54" s="243"/>
      <c r="DYC54" s="243"/>
      <c r="DYD54" s="243"/>
      <c r="DYE54" s="243"/>
      <c r="DYF54" s="243"/>
      <c r="DYG54" s="243"/>
      <c r="DYH54" s="243"/>
      <c r="DYI54" s="243"/>
      <c r="DYJ54" s="243"/>
      <c r="DYK54" s="243"/>
      <c r="DYL54" s="243"/>
      <c r="DYM54" s="243"/>
      <c r="DYN54" s="243"/>
      <c r="DYO54" s="243"/>
      <c r="DYP54" s="243"/>
      <c r="DYQ54" s="243"/>
      <c r="DYR54" s="243"/>
      <c r="DYS54" s="243"/>
      <c r="DYT54" s="243"/>
      <c r="DYU54" s="243"/>
      <c r="DYV54" s="243"/>
      <c r="DYW54" s="243"/>
      <c r="DYX54" s="243"/>
      <c r="DYY54" s="243"/>
      <c r="DYZ54" s="243"/>
      <c r="DZA54" s="243"/>
      <c r="DZB54" s="243"/>
      <c r="DZC54" s="243"/>
      <c r="DZD54" s="243"/>
      <c r="DZE54" s="243"/>
      <c r="DZF54" s="243"/>
      <c r="DZG54" s="243"/>
      <c r="DZH54" s="243"/>
      <c r="DZI54" s="243"/>
      <c r="DZJ54" s="243"/>
      <c r="DZK54" s="243"/>
      <c r="DZL54" s="243"/>
      <c r="DZM54" s="243"/>
      <c r="DZN54" s="243"/>
      <c r="DZO54" s="243"/>
      <c r="DZP54" s="243"/>
      <c r="DZQ54" s="243"/>
      <c r="DZR54" s="243"/>
      <c r="DZS54" s="243"/>
      <c r="DZT54" s="243"/>
      <c r="DZU54" s="243"/>
      <c r="DZV54" s="243"/>
      <c r="DZW54" s="243"/>
      <c r="DZX54" s="243"/>
      <c r="DZY54" s="243"/>
      <c r="DZZ54" s="243"/>
      <c r="EAA54" s="243"/>
      <c r="EAB54" s="243"/>
      <c r="EAC54" s="243"/>
      <c r="EAD54" s="243"/>
      <c r="EAE54" s="243"/>
      <c r="EAF54" s="243"/>
      <c r="EAG54" s="243"/>
      <c r="EAH54" s="243"/>
      <c r="EAI54" s="243"/>
      <c r="EAJ54" s="243"/>
      <c r="EAK54" s="243"/>
      <c r="EAL54" s="243"/>
      <c r="EAM54" s="243"/>
      <c r="EAN54" s="243"/>
      <c r="EAO54" s="243"/>
      <c r="EAP54" s="243"/>
      <c r="EAQ54" s="243"/>
      <c r="EAR54" s="243"/>
      <c r="EAS54" s="243"/>
      <c r="EAT54" s="243"/>
      <c r="EAU54" s="243"/>
      <c r="EAV54" s="243"/>
      <c r="EAW54" s="243"/>
      <c r="EAX54" s="243"/>
      <c r="EAY54" s="243"/>
      <c r="EAZ54" s="243"/>
      <c r="EBA54" s="243"/>
      <c r="EBB54" s="243"/>
      <c r="EBC54" s="243"/>
      <c r="EBD54" s="243"/>
      <c r="EBE54" s="243"/>
      <c r="EBF54" s="243"/>
      <c r="EBG54" s="243"/>
      <c r="EBH54" s="243"/>
      <c r="EBI54" s="243"/>
      <c r="EBJ54" s="243"/>
      <c r="EBK54" s="243"/>
      <c r="EBL54" s="243"/>
      <c r="EBM54" s="243"/>
      <c r="EBN54" s="243"/>
      <c r="EBO54" s="243"/>
      <c r="EBP54" s="243"/>
      <c r="EBQ54" s="243"/>
      <c r="EBR54" s="243"/>
      <c r="EBS54" s="243"/>
      <c r="EBT54" s="243"/>
      <c r="EBU54" s="243"/>
      <c r="EBV54" s="243"/>
      <c r="EBW54" s="243"/>
      <c r="EBX54" s="243"/>
      <c r="EBY54" s="243"/>
      <c r="EBZ54" s="243"/>
      <c r="ECA54" s="243"/>
      <c r="ECB54" s="243"/>
      <c r="ECC54" s="243"/>
      <c r="ECD54" s="243"/>
      <c r="ECE54" s="243"/>
      <c r="ECF54" s="243"/>
      <c r="ECG54" s="243"/>
      <c r="ECH54" s="243"/>
      <c r="ECI54" s="243"/>
      <c r="ECJ54" s="243"/>
      <c r="ECK54" s="243"/>
      <c r="ECL54" s="243"/>
      <c r="ECM54" s="243"/>
      <c r="ECN54" s="243"/>
      <c r="ECO54" s="243"/>
      <c r="ECP54" s="243"/>
      <c r="ECQ54" s="243"/>
      <c r="ECR54" s="243"/>
      <c r="ECS54" s="243"/>
      <c r="ECT54" s="243"/>
      <c r="ECU54" s="243"/>
      <c r="ECV54" s="243"/>
      <c r="ECW54" s="243"/>
      <c r="ECX54" s="243"/>
      <c r="ECY54" s="243"/>
      <c r="ECZ54" s="243"/>
      <c r="EDA54" s="243"/>
      <c r="EDB54" s="243"/>
      <c r="EDC54" s="243"/>
      <c r="EDD54" s="243"/>
      <c r="EDE54" s="243"/>
      <c r="EDF54" s="243"/>
      <c r="EDG54" s="243"/>
      <c r="EDH54" s="243"/>
      <c r="EDI54" s="243"/>
      <c r="EDJ54" s="243"/>
      <c r="EDK54" s="243"/>
      <c r="EDL54" s="243"/>
      <c r="EDM54" s="243"/>
      <c r="EDN54" s="243"/>
      <c r="EDO54" s="243"/>
      <c r="EDP54" s="243"/>
      <c r="EDQ54" s="243"/>
      <c r="EDR54" s="243"/>
      <c r="EDS54" s="243"/>
      <c r="EDT54" s="243"/>
      <c r="EDU54" s="243"/>
      <c r="EDV54" s="243"/>
      <c r="EDW54" s="243"/>
      <c r="EDX54" s="243"/>
      <c r="EDY54" s="243"/>
      <c r="EDZ54" s="243"/>
      <c r="EEA54" s="243"/>
      <c r="EEB54" s="243"/>
      <c r="EEC54" s="243"/>
      <c r="EED54" s="243"/>
      <c r="EEE54" s="243"/>
      <c r="EEF54" s="243"/>
      <c r="EEG54" s="243"/>
      <c r="EEH54" s="243"/>
      <c r="EEI54" s="243"/>
      <c r="EEJ54" s="243"/>
      <c r="EEK54" s="243"/>
      <c r="EEL54" s="243"/>
      <c r="EEM54" s="243"/>
      <c r="EEN54" s="243"/>
      <c r="EEO54" s="243"/>
      <c r="EEP54" s="243"/>
      <c r="EEQ54" s="243"/>
      <c r="EER54" s="243"/>
      <c r="EES54" s="243"/>
      <c r="EET54" s="243"/>
      <c r="EEU54" s="243"/>
      <c r="EEV54" s="243"/>
      <c r="EEW54" s="243"/>
      <c r="EEX54" s="243"/>
      <c r="EEY54" s="243"/>
      <c r="EEZ54" s="243"/>
      <c r="EFA54" s="243"/>
      <c r="EFB54" s="243"/>
      <c r="EFC54" s="243"/>
      <c r="EFD54" s="243"/>
      <c r="EFE54" s="243"/>
      <c r="EFF54" s="243"/>
      <c r="EFG54" s="243"/>
      <c r="EFH54" s="243"/>
      <c r="EFI54" s="243"/>
      <c r="EFJ54" s="243"/>
      <c r="EFK54" s="243"/>
      <c r="EFL54" s="243"/>
      <c r="EFM54" s="243"/>
      <c r="EFN54" s="243"/>
      <c r="EFO54" s="243"/>
      <c r="EFP54" s="243"/>
      <c r="EFQ54" s="243"/>
      <c r="EFR54" s="243"/>
      <c r="EFS54" s="243"/>
      <c r="EFT54" s="243"/>
      <c r="EFU54" s="243"/>
      <c r="EFV54" s="243"/>
      <c r="EFW54" s="243"/>
      <c r="EFX54" s="243"/>
      <c r="EFY54" s="243"/>
      <c r="EFZ54" s="243"/>
      <c r="EGA54" s="243"/>
      <c r="EGB54" s="243"/>
      <c r="EGC54" s="243"/>
      <c r="EGD54" s="243"/>
      <c r="EGE54" s="243"/>
      <c r="EGF54" s="243"/>
      <c r="EGG54" s="243"/>
      <c r="EGH54" s="243"/>
      <c r="EGI54" s="243"/>
      <c r="EGJ54" s="243"/>
      <c r="EGK54" s="243"/>
      <c r="EGL54" s="243"/>
      <c r="EGM54" s="243"/>
      <c r="EGN54" s="243"/>
      <c r="EGO54" s="243"/>
      <c r="EGP54" s="243"/>
      <c r="EGQ54" s="243"/>
      <c r="EGR54" s="243"/>
      <c r="EGS54" s="243"/>
      <c r="EGT54" s="243"/>
      <c r="EGU54" s="243"/>
      <c r="EGV54" s="243"/>
      <c r="EGW54" s="243"/>
      <c r="EGX54" s="243"/>
      <c r="EGY54" s="243"/>
      <c r="EGZ54" s="243"/>
      <c r="EHA54" s="243"/>
      <c r="EHB54" s="243"/>
      <c r="EHC54" s="243"/>
      <c r="EHD54" s="243"/>
      <c r="EHE54" s="243"/>
      <c r="EHF54" s="243"/>
      <c r="EHG54" s="243"/>
      <c r="EHH54" s="243"/>
      <c r="EHI54" s="243"/>
      <c r="EHJ54" s="243"/>
      <c r="EHK54" s="243"/>
      <c r="EHL54" s="243"/>
      <c r="EHM54" s="243"/>
      <c r="EHN54" s="243"/>
      <c r="EHO54" s="243"/>
      <c r="EHP54" s="243"/>
      <c r="EHQ54" s="243"/>
      <c r="EHR54" s="243"/>
      <c r="EHS54" s="243"/>
      <c r="EHT54" s="243"/>
      <c r="EHU54" s="243"/>
      <c r="EHV54" s="243"/>
      <c r="EHW54" s="243"/>
      <c r="EHX54" s="243"/>
      <c r="EHY54" s="243"/>
      <c r="EHZ54" s="243"/>
      <c r="EIA54" s="243"/>
      <c r="EIB54" s="243"/>
      <c r="EIC54" s="243"/>
      <c r="EID54" s="243"/>
      <c r="EIE54" s="243"/>
      <c r="EIF54" s="243"/>
      <c r="EIG54" s="243"/>
      <c r="EIH54" s="243"/>
      <c r="EII54" s="243"/>
      <c r="EIJ54" s="243"/>
      <c r="EIK54" s="243"/>
      <c r="EIL54" s="243"/>
      <c r="EIM54" s="243"/>
      <c r="EIN54" s="243"/>
      <c r="EIO54" s="243"/>
      <c r="EIP54" s="243"/>
      <c r="EIQ54" s="243"/>
      <c r="EIR54" s="243"/>
      <c r="EIS54" s="243"/>
      <c r="EIT54" s="243"/>
      <c r="EIU54" s="243"/>
      <c r="EIV54" s="243"/>
      <c r="EIW54" s="243"/>
      <c r="EIX54" s="243"/>
      <c r="EIY54" s="243"/>
      <c r="EIZ54" s="243"/>
      <c r="EJA54" s="243"/>
      <c r="EJB54" s="243"/>
      <c r="EJC54" s="243"/>
      <c r="EJD54" s="243"/>
      <c r="EJE54" s="243"/>
      <c r="EJF54" s="243"/>
      <c r="EJG54" s="243"/>
      <c r="EJH54" s="243"/>
      <c r="EJI54" s="243"/>
      <c r="EJJ54" s="243"/>
      <c r="EJK54" s="243"/>
      <c r="EJL54" s="243"/>
      <c r="EJM54" s="243"/>
      <c r="EJN54" s="243"/>
      <c r="EJO54" s="243"/>
      <c r="EJP54" s="243"/>
      <c r="EJQ54" s="243"/>
      <c r="EJR54" s="243"/>
      <c r="EJS54" s="243"/>
      <c r="EJT54" s="243"/>
      <c r="EJU54" s="243"/>
      <c r="EJV54" s="243"/>
      <c r="EJW54" s="243"/>
      <c r="EJX54" s="243"/>
      <c r="EJY54" s="243"/>
      <c r="EJZ54" s="243"/>
      <c r="EKA54" s="243"/>
      <c r="EKB54" s="243"/>
      <c r="EKC54" s="243"/>
      <c r="EKD54" s="243"/>
      <c r="EKE54" s="243"/>
      <c r="EKF54" s="243"/>
      <c r="EKG54" s="243"/>
      <c r="EKH54" s="243"/>
      <c r="EKI54" s="243"/>
      <c r="EKJ54" s="243"/>
      <c r="EKK54" s="243"/>
      <c r="EKL54" s="243"/>
      <c r="EKM54" s="243"/>
      <c r="EKN54" s="243"/>
      <c r="EKO54" s="243"/>
      <c r="EKP54" s="243"/>
      <c r="EKQ54" s="243"/>
      <c r="EKR54" s="243"/>
      <c r="EKS54" s="243"/>
      <c r="EKT54" s="243"/>
      <c r="EKU54" s="243"/>
      <c r="EKV54" s="243"/>
      <c r="EKW54" s="243"/>
      <c r="EKX54" s="243"/>
      <c r="EKY54" s="243"/>
      <c r="EKZ54" s="243"/>
      <c r="ELA54" s="243"/>
      <c r="ELB54" s="243"/>
      <c r="ELC54" s="243"/>
      <c r="ELD54" s="243"/>
      <c r="ELE54" s="243"/>
      <c r="ELF54" s="243"/>
      <c r="ELG54" s="243"/>
      <c r="ELH54" s="243"/>
      <c r="ELI54" s="243"/>
      <c r="ELJ54" s="243"/>
      <c r="ELK54" s="243"/>
      <c r="ELL54" s="243"/>
      <c r="ELM54" s="243"/>
      <c r="ELN54" s="243"/>
      <c r="ELO54" s="243"/>
      <c r="ELP54" s="243"/>
      <c r="ELQ54" s="243"/>
      <c r="ELR54" s="243"/>
      <c r="ELS54" s="243"/>
      <c r="ELT54" s="243"/>
      <c r="ELU54" s="243"/>
      <c r="ELV54" s="243"/>
      <c r="ELW54" s="243"/>
      <c r="ELX54" s="243"/>
      <c r="ELY54" s="243"/>
      <c r="ELZ54" s="243"/>
      <c r="EMA54" s="243"/>
      <c r="EMB54" s="243"/>
      <c r="EMC54" s="243"/>
      <c r="EMD54" s="243"/>
      <c r="EME54" s="243"/>
      <c r="EMF54" s="243"/>
      <c r="EMG54" s="243"/>
      <c r="EMH54" s="243"/>
      <c r="EMI54" s="243"/>
      <c r="EMJ54" s="243"/>
      <c r="EMK54" s="243"/>
      <c r="EML54" s="243"/>
      <c r="EMM54" s="243"/>
      <c r="EMN54" s="243"/>
      <c r="EMO54" s="243"/>
      <c r="EMP54" s="243"/>
      <c r="EMQ54" s="243"/>
      <c r="EMR54" s="243"/>
      <c r="EMS54" s="243"/>
      <c r="EMT54" s="243"/>
      <c r="EMU54" s="243"/>
      <c r="EMV54" s="243"/>
      <c r="EMW54" s="243"/>
      <c r="EMX54" s="243"/>
      <c r="EMY54" s="243"/>
      <c r="EMZ54" s="243"/>
      <c r="ENA54" s="243"/>
      <c r="ENB54" s="243"/>
      <c r="ENC54" s="243"/>
      <c r="END54" s="243"/>
      <c r="ENE54" s="243"/>
      <c r="ENF54" s="243"/>
      <c r="ENG54" s="243"/>
      <c r="ENH54" s="243"/>
      <c r="ENI54" s="243"/>
      <c r="ENJ54" s="243"/>
      <c r="ENK54" s="243"/>
      <c r="ENL54" s="243"/>
      <c r="ENM54" s="243"/>
      <c r="ENN54" s="243"/>
      <c r="ENO54" s="243"/>
      <c r="ENP54" s="243"/>
      <c r="ENQ54" s="243"/>
      <c r="ENR54" s="243"/>
      <c r="ENS54" s="243"/>
      <c r="ENT54" s="243"/>
      <c r="ENU54" s="243"/>
      <c r="ENV54" s="243"/>
      <c r="ENW54" s="243"/>
      <c r="ENX54" s="243"/>
      <c r="ENY54" s="243"/>
      <c r="ENZ54" s="243"/>
      <c r="EOA54" s="243"/>
      <c r="EOB54" s="243"/>
      <c r="EOC54" s="243"/>
      <c r="EOD54" s="243"/>
      <c r="EOE54" s="243"/>
      <c r="EOF54" s="243"/>
      <c r="EOG54" s="243"/>
      <c r="EOH54" s="243"/>
      <c r="EOI54" s="243"/>
      <c r="EOJ54" s="243"/>
      <c r="EOK54" s="243"/>
      <c r="EOL54" s="243"/>
      <c r="EOM54" s="243"/>
      <c r="EON54" s="243"/>
      <c r="EOO54" s="243"/>
      <c r="EOP54" s="243"/>
      <c r="EOQ54" s="243"/>
      <c r="EOR54" s="243"/>
      <c r="EOS54" s="243"/>
      <c r="EOT54" s="243"/>
      <c r="EOU54" s="243"/>
      <c r="EOV54" s="243"/>
      <c r="EOW54" s="243"/>
      <c r="EOX54" s="243"/>
      <c r="EOY54" s="243"/>
      <c r="EOZ54" s="243"/>
      <c r="EPA54" s="243"/>
      <c r="EPB54" s="243"/>
      <c r="EPC54" s="243"/>
      <c r="EPD54" s="243"/>
      <c r="EPE54" s="243"/>
      <c r="EPF54" s="243"/>
      <c r="EPG54" s="243"/>
      <c r="EPH54" s="243"/>
      <c r="EPI54" s="243"/>
      <c r="EPJ54" s="243"/>
      <c r="EPK54" s="243"/>
      <c r="EPL54" s="243"/>
      <c r="EPM54" s="243"/>
      <c r="EPN54" s="243"/>
      <c r="EPO54" s="243"/>
      <c r="EPP54" s="243"/>
      <c r="EPQ54" s="243"/>
      <c r="EPR54" s="243"/>
      <c r="EPS54" s="243"/>
      <c r="EPT54" s="243"/>
      <c r="EPU54" s="243"/>
      <c r="EPV54" s="243"/>
      <c r="EPW54" s="243"/>
      <c r="EPX54" s="243"/>
      <c r="EPY54" s="243"/>
      <c r="EPZ54" s="243"/>
      <c r="EQA54" s="243"/>
      <c r="EQB54" s="243"/>
      <c r="EQC54" s="243"/>
      <c r="EQD54" s="243"/>
      <c r="EQE54" s="243"/>
      <c r="EQF54" s="243"/>
      <c r="EQG54" s="243"/>
      <c r="EQH54" s="243"/>
      <c r="EQI54" s="243"/>
      <c r="EQJ54" s="243"/>
      <c r="EQK54" s="243"/>
      <c r="EQL54" s="243"/>
      <c r="EQM54" s="243"/>
      <c r="EQN54" s="243"/>
      <c r="EQO54" s="243"/>
      <c r="EQP54" s="243"/>
      <c r="EQQ54" s="243"/>
      <c r="EQR54" s="243"/>
      <c r="EQS54" s="243"/>
      <c r="EQT54" s="243"/>
      <c r="EQU54" s="243"/>
      <c r="EQV54" s="243"/>
      <c r="EQW54" s="243"/>
      <c r="EQX54" s="243"/>
      <c r="EQY54" s="243"/>
      <c r="EQZ54" s="243"/>
      <c r="ERA54" s="243"/>
      <c r="ERB54" s="243"/>
      <c r="ERC54" s="243"/>
      <c r="ERD54" s="243"/>
      <c r="ERE54" s="243"/>
      <c r="ERF54" s="243"/>
      <c r="ERG54" s="243"/>
      <c r="ERH54" s="243"/>
      <c r="ERI54" s="243"/>
      <c r="ERJ54" s="243"/>
      <c r="ERK54" s="243"/>
      <c r="ERL54" s="243"/>
      <c r="ERM54" s="243"/>
      <c r="ERN54" s="243"/>
      <c r="ERO54" s="243"/>
      <c r="ERP54" s="243"/>
      <c r="ERQ54" s="243"/>
      <c r="ERR54" s="243"/>
      <c r="ERS54" s="243"/>
      <c r="ERT54" s="243"/>
      <c r="ERU54" s="243"/>
      <c r="ERV54" s="243"/>
      <c r="ERW54" s="243"/>
      <c r="ERX54" s="243"/>
      <c r="ERY54" s="243"/>
      <c r="ERZ54" s="243"/>
      <c r="ESA54" s="243"/>
      <c r="ESB54" s="243"/>
      <c r="ESC54" s="243"/>
      <c r="ESD54" s="243"/>
      <c r="ESE54" s="243"/>
      <c r="ESF54" s="243"/>
      <c r="ESG54" s="243"/>
      <c r="ESH54" s="243"/>
      <c r="ESI54" s="243"/>
      <c r="ESJ54" s="243"/>
      <c r="ESK54" s="243"/>
      <c r="ESL54" s="243"/>
      <c r="ESM54" s="243"/>
      <c r="ESN54" s="243"/>
      <c r="ESO54" s="243"/>
      <c r="ESP54" s="243"/>
      <c r="ESQ54" s="243"/>
      <c r="ESR54" s="243"/>
      <c r="ESS54" s="243"/>
      <c r="EST54" s="243"/>
      <c r="ESU54" s="243"/>
      <c r="ESV54" s="243"/>
      <c r="ESW54" s="243"/>
      <c r="ESX54" s="243"/>
      <c r="ESY54" s="243"/>
      <c r="ESZ54" s="243"/>
      <c r="ETA54" s="243"/>
      <c r="ETB54" s="243"/>
      <c r="ETC54" s="243"/>
      <c r="ETD54" s="243"/>
      <c r="ETE54" s="243"/>
      <c r="ETF54" s="243"/>
      <c r="ETG54" s="243"/>
      <c r="ETH54" s="243"/>
      <c r="ETI54" s="243"/>
      <c r="ETJ54" s="243"/>
      <c r="ETK54" s="243"/>
      <c r="ETL54" s="243"/>
      <c r="ETM54" s="243"/>
      <c r="ETN54" s="243"/>
      <c r="ETO54" s="243"/>
      <c r="ETP54" s="243"/>
      <c r="ETQ54" s="243"/>
      <c r="ETR54" s="243"/>
      <c r="ETS54" s="243"/>
      <c r="ETT54" s="243"/>
      <c r="ETU54" s="243"/>
      <c r="ETV54" s="243"/>
      <c r="ETW54" s="243"/>
      <c r="ETX54" s="243"/>
      <c r="ETY54" s="243"/>
      <c r="ETZ54" s="243"/>
      <c r="EUA54" s="243"/>
      <c r="EUB54" s="243"/>
      <c r="EUC54" s="243"/>
      <c r="EUD54" s="243"/>
      <c r="EUE54" s="243"/>
      <c r="EUF54" s="243"/>
      <c r="EUG54" s="243"/>
      <c r="EUH54" s="243"/>
      <c r="EUI54" s="243"/>
      <c r="EUJ54" s="243"/>
      <c r="EUK54" s="243"/>
      <c r="EUL54" s="243"/>
      <c r="EUM54" s="243"/>
      <c r="EUN54" s="243"/>
      <c r="EUO54" s="243"/>
      <c r="EUP54" s="243"/>
      <c r="EUQ54" s="243"/>
      <c r="EUR54" s="243"/>
      <c r="EUS54" s="243"/>
      <c r="EUT54" s="243"/>
      <c r="EUU54" s="243"/>
      <c r="EUV54" s="243"/>
      <c r="EUW54" s="243"/>
      <c r="EUX54" s="243"/>
      <c r="EUY54" s="243"/>
      <c r="EUZ54" s="243"/>
      <c r="EVA54" s="243"/>
      <c r="EVB54" s="243"/>
      <c r="EVC54" s="243"/>
      <c r="EVD54" s="243"/>
      <c r="EVE54" s="243"/>
      <c r="EVF54" s="243"/>
      <c r="EVG54" s="243"/>
      <c r="EVH54" s="243"/>
      <c r="EVI54" s="243"/>
      <c r="EVJ54" s="243"/>
      <c r="EVK54" s="243"/>
      <c r="EVL54" s="243"/>
      <c r="EVM54" s="243"/>
      <c r="EVN54" s="243"/>
      <c r="EVO54" s="243"/>
      <c r="EVP54" s="243"/>
      <c r="EVQ54" s="243"/>
      <c r="EVR54" s="243"/>
      <c r="EVS54" s="243"/>
      <c r="EVT54" s="243"/>
      <c r="EVU54" s="243"/>
      <c r="EVV54" s="243"/>
      <c r="EVW54" s="243"/>
      <c r="EVX54" s="243"/>
      <c r="EVY54" s="243"/>
      <c r="EVZ54" s="243"/>
      <c r="EWA54" s="243"/>
      <c r="EWB54" s="243"/>
      <c r="EWC54" s="243"/>
      <c r="EWD54" s="243"/>
      <c r="EWE54" s="243"/>
      <c r="EWF54" s="243"/>
      <c r="EWG54" s="243"/>
      <c r="EWH54" s="243"/>
      <c r="EWI54" s="243"/>
      <c r="EWJ54" s="243"/>
      <c r="EWK54" s="243"/>
      <c r="EWL54" s="243"/>
      <c r="EWM54" s="243"/>
      <c r="EWN54" s="243"/>
      <c r="EWO54" s="243"/>
      <c r="EWP54" s="243"/>
      <c r="EWQ54" s="243"/>
      <c r="EWR54" s="243"/>
      <c r="EWS54" s="243"/>
      <c r="EWT54" s="243"/>
      <c r="EWU54" s="243"/>
      <c r="EWV54" s="243"/>
      <c r="EWW54" s="243"/>
      <c r="EWX54" s="243"/>
      <c r="EWY54" s="243"/>
      <c r="EWZ54" s="243"/>
      <c r="EXA54" s="243"/>
      <c r="EXB54" s="243"/>
      <c r="EXC54" s="243"/>
      <c r="EXD54" s="243"/>
      <c r="EXE54" s="243"/>
      <c r="EXF54" s="243"/>
      <c r="EXG54" s="243"/>
      <c r="EXH54" s="243"/>
      <c r="EXI54" s="243"/>
      <c r="EXJ54" s="243"/>
      <c r="EXK54" s="243"/>
      <c r="EXL54" s="243"/>
      <c r="EXM54" s="243"/>
      <c r="EXN54" s="243"/>
      <c r="EXO54" s="243"/>
      <c r="EXP54" s="243"/>
      <c r="EXQ54" s="243"/>
      <c r="EXR54" s="243"/>
      <c r="EXS54" s="243"/>
      <c r="EXT54" s="243"/>
      <c r="EXU54" s="243"/>
      <c r="EXV54" s="243"/>
      <c r="EXW54" s="243"/>
      <c r="EXX54" s="243"/>
      <c r="EXY54" s="243"/>
      <c r="EXZ54" s="243"/>
      <c r="EYA54" s="243"/>
      <c r="EYB54" s="243"/>
      <c r="EYC54" s="243"/>
      <c r="EYD54" s="243"/>
      <c r="EYE54" s="243"/>
      <c r="EYF54" s="243"/>
      <c r="EYG54" s="243"/>
      <c r="EYH54" s="243"/>
      <c r="EYI54" s="243"/>
      <c r="EYJ54" s="243"/>
      <c r="EYK54" s="243"/>
      <c r="EYL54" s="243"/>
      <c r="EYM54" s="243"/>
      <c r="EYN54" s="243"/>
      <c r="EYO54" s="243"/>
      <c r="EYP54" s="243"/>
      <c r="EYQ54" s="243"/>
      <c r="EYR54" s="243"/>
      <c r="EYS54" s="243"/>
      <c r="EYT54" s="243"/>
      <c r="EYU54" s="243"/>
      <c r="EYV54" s="243"/>
      <c r="EYW54" s="243"/>
      <c r="EYX54" s="243"/>
      <c r="EYY54" s="243"/>
      <c r="EYZ54" s="243"/>
      <c r="EZA54" s="243"/>
      <c r="EZB54" s="243"/>
      <c r="EZC54" s="243"/>
      <c r="EZD54" s="243"/>
      <c r="EZE54" s="243"/>
      <c r="EZF54" s="243"/>
      <c r="EZG54" s="243"/>
      <c r="EZH54" s="243"/>
      <c r="EZI54" s="243"/>
      <c r="EZJ54" s="243"/>
      <c r="EZK54" s="243"/>
      <c r="EZL54" s="243"/>
      <c r="EZM54" s="243"/>
      <c r="EZN54" s="243"/>
      <c r="EZO54" s="243"/>
      <c r="EZP54" s="243"/>
      <c r="EZQ54" s="243"/>
      <c r="EZR54" s="243"/>
      <c r="EZS54" s="243"/>
      <c r="EZT54" s="243"/>
      <c r="EZU54" s="243"/>
      <c r="EZV54" s="243"/>
      <c r="EZW54" s="243"/>
      <c r="EZX54" s="243"/>
      <c r="EZY54" s="243"/>
      <c r="EZZ54" s="243"/>
      <c r="FAA54" s="243"/>
      <c r="FAB54" s="243"/>
      <c r="FAC54" s="243"/>
      <c r="FAD54" s="243"/>
      <c r="FAE54" s="243"/>
      <c r="FAF54" s="243"/>
      <c r="FAG54" s="243"/>
      <c r="FAH54" s="243"/>
      <c r="FAI54" s="243"/>
      <c r="FAJ54" s="243"/>
      <c r="FAK54" s="243"/>
      <c r="FAL54" s="243"/>
      <c r="FAM54" s="243"/>
      <c r="FAN54" s="243"/>
      <c r="FAO54" s="243"/>
      <c r="FAP54" s="243"/>
      <c r="FAQ54" s="243"/>
      <c r="FAR54" s="243"/>
      <c r="FAS54" s="243"/>
      <c r="FAT54" s="243"/>
      <c r="FAU54" s="243"/>
      <c r="FAV54" s="243"/>
      <c r="FAW54" s="243"/>
      <c r="FAX54" s="243"/>
      <c r="FAY54" s="243"/>
      <c r="FAZ54" s="243"/>
      <c r="FBA54" s="243"/>
      <c r="FBB54" s="243"/>
      <c r="FBC54" s="243"/>
      <c r="FBD54" s="243"/>
      <c r="FBE54" s="243"/>
      <c r="FBF54" s="243"/>
      <c r="FBG54" s="243"/>
      <c r="FBH54" s="243"/>
      <c r="FBI54" s="243"/>
      <c r="FBJ54" s="243"/>
      <c r="FBK54" s="243"/>
      <c r="FBL54" s="243"/>
      <c r="FBM54" s="243"/>
      <c r="FBN54" s="243"/>
      <c r="FBO54" s="243"/>
      <c r="FBP54" s="243"/>
      <c r="FBQ54" s="243"/>
      <c r="FBR54" s="243"/>
      <c r="FBS54" s="243"/>
      <c r="FBT54" s="243"/>
      <c r="FBU54" s="243"/>
      <c r="FBV54" s="243"/>
      <c r="FBW54" s="243"/>
      <c r="FBX54" s="243"/>
      <c r="FBY54" s="243"/>
      <c r="FBZ54" s="243"/>
      <c r="FCA54" s="243"/>
      <c r="FCB54" s="243"/>
      <c r="FCC54" s="243"/>
      <c r="FCD54" s="243"/>
      <c r="FCE54" s="243"/>
      <c r="FCF54" s="243"/>
      <c r="FCG54" s="243"/>
      <c r="FCH54" s="243"/>
      <c r="FCI54" s="243"/>
      <c r="FCJ54" s="243"/>
      <c r="FCK54" s="243"/>
      <c r="FCL54" s="243"/>
      <c r="FCM54" s="243"/>
      <c r="FCN54" s="243"/>
      <c r="FCO54" s="243"/>
      <c r="FCP54" s="243"/>
      <c r="FCQ54" s="243"/>
      <c r="FCR54" s="243"/>
      <c r="FCS54" s="243"/>
      <c r="FCT54" s="243"/>
      <c r="FCU54" s="243"/>
      <c r="FCV54" s="243"/>
      <c r="FCW54" s="243"/>
      <c r="FCX54" s="243"/>
      <c r="FCY54" s="243"/>
      <c r="FCZ54" s="243"/>
      <c r="FDA54" s="243"/>
      <c r="FDB54" s="243"/>
      <c r="FDC54" s="243"/>
      <c r="FDD54" s="243"/>
      <c r="FDE54" s="243"/>
      <c r="FDF54" s="243"/>
      <c r="FDG54" s="243"/>
      <c r="FDH54" s="243"/>
      <c r="FDI54" s="243"/>
      <c r="FDJ54" s="243"/>
      <c r="FDK54" s="243"/>
      <c r="FDL54" s="243"/>
      <c r="FDM54" s="243"/>
      <c r="FDN54" s="243"/>
      <c r="FDO54" s="243"/>
      <c r="FDP54" s="243"/>
      <c r="FDQ54" s="243"/>
      <c r="FDR54" s="243"/>
      <c r="FDS54" s="243"/>
      <c r="FDT54" s="243"/>
      <c r="FDU54" s="243"/>
      <c r="FDV54" s="243"/>
      <c r="FDW54" s="243"/>
      <c r="FDX54" s="243"/>
      <c r="FDY54" s="243"/>
      <c r="FDZ54" s="243"/>
      <c r="FEA54" s="243"/>
      <c r="FEB54" s="243"/>
      <c r="FEC54" s="243"/>
      <c r="FED54" s="243"/>
      <c r="FEE54" s="243"/>
      <c r="FEF54" s="243"/>
      <c r="FEG54" s="243"/>
      <c r="FEH54" s="243"/>
      <c r="FEI54" s="243"/>
      <c r="FEJ54" s="243"/>
      <c r="FEK54" s="243"/>
      <c r="FEL54" s="243"/>
      <c r="FEM54" s="243"/>
      <c r="FEN54" s="243"/>
      <c r="FEO54" s="243"/>
      <c r="FEP54" s="243"/>
      <c r="FEQ54" s="243"/>
      <c r="FER54" s="243"/>
      <c r="FES54" s="243"/>
      <c r="FET54" s="243"/>
      <c r="FEU54" s="243"/>
      <c r="FEV54" s="243"/>
      <c r="FEW54" s="243"/>
      <c r="FEX54" s="243"/>
      <c r="FEY54" s="243"/>
      <c r="FEZ54" s="243"/>
      <c r="FFA54" s="243"/>
      <c r="FFB54" s="243"/>
      <c r="FFC54" s="243"/>
      <c r="FFD54" s="243"/>
      <c r="FFE54" s="243"/>
      <c r="FFF54" s="243"/>
      <c r="FFG54" s="243"/>
      <c r="FFH54" s="243"/>
      <c r="FFI54" s="243"/>
      <c r="FFJ54" s="243"/>
      <c r="FFK54" s="243"/>
      <c r="FFL54" s="243"/>
      <c r="FFM54" s="243"/>
      <c r="FFN54" s="243"/>
      <c r="FFO54" s="243"/>
      <c r="FFP54" s="243"/>
      <c r="FFQ54" s="243"/>
      <c r="FFR54" s="243"/>
      <c r="FFS54" s="243"/>
      <c r="FFT54" s="243"/>
      <c r="FFU54" s="243"/>
      <c r="FFV54" s="243"/>
      <c r="FFW54" s="243"/>
      <c r="FFX54" s="243"/>
      <c r="FFY54" s="243"/>
      <c r="FFZ54" s="243"/>
      <c r="FGA54" s="243"/>
      <c r="FGB54" s="243"/>
      <c r="FGC54" s="243"/>
      <c r="FGD54" s="243"/>
      <c r="FGE54" s="243"/>
      <c r="FGF54" s="243"/>
      <c r="FGG54" s="243"/>
      <c r="FGH54" s="243"/>
      <c r="FGI54" s="243"/>
      <c r="FGJ54" s="243"/>
      <c r="FGK54" s="243"/>
      <c r="FGL54" s="243"/>
      <c r="FGM54" s="243"/>
      <c r="FGN54" s="243"/>
      <c r="FGO54" s="243"/>
      <c r="FGP54" s="243"/>
      <c r="FGQ54" s="243"/>
      <c r="FGR54" s="243"/>
      <c r="FGS54" s="243"/>
      <c r="FGT54" s="243"/>
      <c r="FGU54" s="243"/>
      <c r="FGV54" s="243"/>
      <c r="FGW54" s="243"/>
      <c r="FGX54" s="243"/>
      <c r="FGY54" s="243"/>
      <c r="FGZ54" s="243"/>
      <c r="FHA54" s="243"/>
      <c r="FHB54" s="243"/>
      <c r="FHC54" s="243"/>
      <c r="FHD54" s="243"/>
      <c r="FHE54" s="243"/>
      <c r="FHF54" s="243"/>
      <c r="FHG54" s="243"/>
      <c r="FHH54" s="243"/>
      <c r="FHI54" s="243"/>
      <c r="FHJ54" s="243"/>
      <c r="FHK54" s="243"/>
      <c r="FHL54" s="243"/>
      <c r="FHM54" s="243"/>
      <c r="FHN54" s="243"/>
      <c r="FHO54" s="243"/>
      <c r="FHP54" s="243"/>
      <c r="FHQ54" s="243"/>
      <c r="FHR54" s="243"/>
      <c r="FHS54" s="243"/>
      <c r="FHT54" s="243"/>
      <c r="FHU54" s="243"/>
      <c r="FHV54" s="243"/>
      <c r="FHW54" s="243"/>
      <c r="FHX54" s="243"/>
      <c r="FHY54" s="243"/>
      <c r="FHZ54" s="243"/>
      <c r="FIA54" s="243"/>
      <c r="FIB54" s="243"/>
      <c r="FIC54" s="243"/>
      <c r="FID54" s="243"/>
      <c r="FIE54" s="243"/>
      <c r="FIF54" s="243"/>
      <c r="FIG54" s="243"/>
      <c r="FIH54" s="243"/>
      <c r="FII54" s="243"/>
      <c r="FIJ54" s="243"/>
      <c r="FIK54" s="243"/>
      <c r="FIL54" s="243"/>
      <c r="FIM54" s="243"/>
      <c r="FIN54" s="243"/>
      <c r="FIO54" s="243"/>
      <c r="FIP54" s="243"/>
      <c r="FIQ54" s="243"/>
      <c r="FIR54" s="243"/>
      <c r="FIS54" s="243"/>
      <c r="FIT54" s="243"/>
      <c r="FIU54" s="243"/>
      <c r="FIV54" s="243"/>
      <c r="FIW54" s="243"/>
      <c r="FIX54" s="243"/>
      <c r="FIY54" s="243"/>
      <c r="FIZ54" s="243"/>
      <c r="FJA54" s="243"/>
      <c r="FJB54" s="243"/>
      <c r="FJC54" s="243"/>
      <c r="FJD54" s="243"/>
      <c r="FJE54" s="243"/>
      <c r="FJF54" s="243"/>
      <c r="FJG54" s="243"/>
      <c r="FJH54" s="243"/>
      <c r="FJI54" s="243"/>
      <c r="FJJ54" s="243"/>
      <c r="FJK54" s="243"/>
      <c r="FJL54" s="243"/>
      <c r="FJM54" s="243"/>
      <c r="FJN54" s="243"/>
      <c r="FJO54" s="243"/>
      <c r="FJP54" s="243"/>
      <c r="FJQ54" s="243"/>
      <c r="FJR54" s="243"/>
      <c r="FJS54" s="243"/>
      <c r="FJT54" s="243"/>
      <c r="FJU54" s="243"/>
      <c r="FJV54" s="243"/>
      <c r="FJW54" s="243"/>
      <c r="FJX54" s="243"/>
      <c r="FJY54" s="243"/>
      <c r="FJZ54" s="243"/>
      <c r="FKA54" s="243"/>
      <c r="FKB54" s="243"/>
      <c r="FKC54" s="243"/>
      <c r="FKD54" s="243"/>
      <c r="FKE54" s="243"/>
      <c r="FKF54" s="243"/>
      <c r="FKG54" s="243"/>
      <c r="FKH54" s="243"/>
      <c r="FKI54" s="243"/>
      <c r="FKJ54" s="243"/>
      <c r="FKK54" s="243"/>
      <c r="FKL54" s="243"/>
      <c r="FKM54" s="243"/>
      <c r="FKN54" s="243"/>
      <c r="FKO54" s="243"/>
      <c r="FKP54" s="243"/>
      <c r="FKQ54" s="243"/>
      <c r="FKR54" s="243"/>
      <c r="FKS54" s="243"/>
      <c r="FKT54" s="243"/>
      <c r="FKU54" s="243"/>
      <c r="FKV54" s="243"/>
      <c r="FKW54" s="243"/>
      <c r="FKX54" s="243"/>
      <c r="FKY54" s="243"/>
      <c r="FKZ54" s="243"/>
      <c r="FLA54" s="243"/>
      <c r="FLB54" s="243"/>
      <c r="FLC54" s="243"/>
      <c r="FLD54" s="243"/>
      <c r="FLE54" s="243"/>
      <c r="FLF54" s="243"/>
      <c r="FLG54" s="243"/>
      <c r="FLH54" s="243"/>
      <c r="FLI54" s="243"/>
      <c r="FLJ54" s="243"/>
      <c r="FLK54" s="243"/>
      <c r="FLL54" s="243"/>
      <c r="FLM54" s="243"/>
      <c r="FLN54" s="243"/>
      <c r="FLO54" s="243"/>
      <c r="FLP54" s="243"/>
      <c r="FLQ54" s="243"/>
      <c r="FLR54" s="243"/>
      <c r="FLS54" s="243"/>
      <c r="FLT54" s="243"/>
      <c r="FLU54" s="243"/>
      <c r="FLV54" s="243"/>
      <c r="FLW54" s="243"/>
      <c r="FLX54" s="243"/>
      <c r="FLY54" s="243"/>
      <c r="FLZ54" s="243"/>
      <c r="FMA54" s="243"/>
      <c r="FMB54" s="243"/>
      <c r="FMC54" s="243"/>
      <c r="FMD54" s="243"/>
      <c r="FME54" s="243"/>
      <c r="FMF54" s="243"/>
      <c r="FMG54" s="243"/>
      <c r="FMH54" s="243"/>
      <c r="FMI54" s="243"/>
      <c r="FMJ54" s="243"/>
      <c r="FMK54" s="243"/>
      <c r="FML54" s="243"/>
      <c r="FMM54" s="243"/>
      <c r="FMN54" s="243"/>
      <c r="FMO54" s="243"/>
      <c r="FMP54" s="243"/>
      <c r="FMQ54" s="243"/>
      <c r="FMR54" s="243"/>
      <c r="FMS54" s="243"/>
      <c r="FMT54" s="243"/>
      <c r="FMU54" s="243"/>
      <c r="FMV54" s="243"/>
      <c r="FMW54" s="243"/>
      <c r="FMX54" s="243"/>
      <c r="FMY54" s="243"/>
      <c r="FMZ54" s="243"/>
      <c r="FNA54" s="243"/>
      <c r="FNB54" s="243"/>
      <c r="FNC54" s="243"/>
      <c r="FND54" s="243"/>
      <c r="FNE54" s="243"/>
      <c r="FNF54" s="243"/>
      <c r="FNG54" s="243"/>
      <c r="FNH54" s="243"/>
      <c r="FNI54" s="243"/>
      <c r="FNJ54" s="243"/>
      <c r="FNK54" s="243"/>
      <c r="FNL54" s="243"/>
      <c r="FNM54" s="243"/>
      <c r="FNN54" s="243"/>
      <c r="FNO54" s="243"/>
      <c r="FNP54" s="243"/>
      <c r="FNQ54" s="243"/>
      <c r="FNR54" s="243"/>
      <c r="FNS54" s="243"/>
      <c r="FNT54" s="243"/>
      <c r="FNU54" s="243"/>
      <c r="FNV54" s="243"/>
      <c r="FNW54" s="243"/>
      <c r="FNX54" s="243"/>
      <c r="FNY54" s="243"/>
      <c r="FNZ54" s="243"/>
      <c r="FOA54" s="243"/>
      <c r="FOB54" s="243"/>
      <c r="FOC54" s="243"/>
      <c r="FOD54" s="243"/>
      <c r="FOE54" s="243"/>
      <c r="FOF54" s="243"/>
      <c r="FOG54" s="243"/>
      <c r="FOH54" s="243"/>
      <c r="FOI54" s="243"/>
      <c r="FOJ54" s="243"/>
      <c r="FOK54" s="243"/>
      <c r="FOL54" s="243"/>
      <c r="FOM54" s="243"/>
      <c r="FON54" s="243"/>
      <c r="FOO54" s="243"/>
      <c r="FOP54" s="243"/>
      <c r="FOQ54" s="243"/>
      <c r="FOR54" s="243"/>
      <c r="FOS54" s="243"/>
      <c r="FOT54" s="243"/>
      <c r="FOU54" s="243"/>
      <c r="FOV54" s="243"/>
      <c r="FOW54" s="243"/>
      <c r="FOX54" s="243"/>
      <c r="FOY54" s="243"/>
      <c r="FOZ54" s="243"/>
      <c r="FPA54" s="243"/>
      <c r="FPB54" s="243"/>
      <c r="FPC54" s="243"/>
      <c r="FPD54" s="243"/>
      <c r="FPE54" s="243"/>
      <c r="FPF54" s="243"/>
      <c r="FPG54" s="243"/>
      <c r="FPH54" s="243"/>
      <c r="FPI54" s="243"/>
      <c r="FPJ54" s="243"/>
      <c r="FPK54" s="243"/>
      <c r="FPL54" s="243"/>
      <c r="FPM54" s="243"/>
      <c r="FPN54" s="243"/>
      <c r="FPO54" s="243"/>
      <c r="FPP54" s="243"/>
      <c r="FPQ54" s="243"/>
      <c r="FPR54" s="243"/>
      <c r="FPS54" s="243"/>
      <c r="FPT54" s="243"/>
      <c r="FPU54" s="243"/>
      <c r="FPV54" s="243"/>
      <c r="FPW54" s="243"/>
      <c r="FPX54" s="243"/>
      <c r="FPY54" s="243"/>
      <c r="FPZ54" s="243"/>
      <c r="FQA54" s="243"/>
      <c r="FQB54" s="243"/>
      <c r="FQC54" s="243"/>
      <c r="FQD54" s="243"/>
      <c r="FQE54" s="243"/>
      <c r="FQF54" s="243"/>
      <c r="FQG54" s="243"/>
      <c r="FQH54" s="243"/>
      <c r="FQI54" s="243"/>
      <c r="FQJ54" s="243"/>
      <c r="FQK54" s="243"/>
      <c r="FQL54" s="243"/>
      <c r="FQM54" s="243"/>
      <c r="FQN54" s="243"/>
      <c r="FQO54" s="243"/>
      <c r="FQP54" s="243"/>
      <c r="FQQ54" s="243"/>
      <c r="FQR54" s="243"/>
      <c r="FQS54" s="243"/>
      <c r="FQT54" s="243"/>
      <c r="FQU54" s="243"/>
      <c r="FQV54" s="243"/>
      <c r="FQW54" s="243"/>
      <c r="FQX54" s="243"/>
      <c r="FQY54" s="243"/>
      <c r="FQZ54" s="243"/>
      <c r="FRA54" s="243"/>
      <c r="FRB54" s="243"/>
      <c r="FRC54" s="243"/>
      <c r="FRD54" s="243"/>
      <c r="FRE54" s="243"/>
      <c r="FRF54" s="243"/>
      <c r="FRG54" s="243"/>
      <c r="FRH54" s="243"/>
      <c r="FRI54" s="243"/>
      <c r="FRJ54" s="243"/>
      <c r="FRK54" s="243"/>
      <c r="FRL54" s="243"/>
      <c r="FRM54" s="243"/>
      <c r="FRN54" s="243"/>
      <c r="FRO54" s="243"/>
      <c r="FRP54" s="243"/>
      <c r="FRQ54" s="243"/>
      <c r="FRR54" s="243"/>
      <c r="FRS54" s="243"/>
      <c r="FRT54" s="243"/>
      <c r="FRU54" s="243"/>
      <c r="FRV54" s="243"/>
      <c r="FRW54" s="243"/>
      <c r="FRX54" s="243"/>
      <c r="FRY54" s="243"/>
      <c r="FRZ54" s="243"/>
      <c r="FSA54" s="243"/>
      <c r="FSB54" s="243"/>
      <c r="FSC54" s="243"/>
      <c r="FSD54" s="243"/>
      <c r="FSE54" s="243"/>
      <c r="FSF54" s="243"/>
      <c r="FSG54" s="243"/>
      <c r="FSH54" s="243"/>
      <c r="FSI54" s="243"/>
      <c r="FSJ54" s="243"/>
      <c r="FSK54" s="243"/>
      <c r="FSL54" s="243"/>
      <c r="FSM54" s="243"/>
      <c r="FSN54" s="243"/>
      <c r="FSO54" s="243"/>
      <c r="FSP54" s="243"/>
      <c r="FSQ54" s="243"/>
      <c r="FSR54" s="243"/>
      <c r="FSS54" s="243"/>
      <c r="FST54" s="243"/>
      <c r="FSU54" s="243"/>
      <c r="FSV54" s="243"/>
      <c r="FSW54" s="243"/>
      <c r="FSX54" s="243"/>
      <c r="FSY54" s="243"/>
      <c r="FSZ54" s="243"/>
      <c r="FTA54" s="243"/>
      <c r="FTB54" s="243"/>
      <c r="FTC54" s="243"/>
      <c r="FTD54" s="243"/>
      <c r="FTE54" s="243"/>
      <c r="FTF54" s="243"/>
      <c r="FTG54" s="243"/>
      <c r="FTH54" s="243"/>
      <c r="FTI54" s="243"/>
      <c r="FTJ54" s="243"/>
      <c r="FTK54" s="243"/>
      <c r="FTL54" s="243"/>
      <c r="FTM54" s="243"/>
      <c r="FTN54" s="243"/>
      <c r="FTO54" s="243"/>
      <c r="FTP54" s="243"/>
      <c r="FTQ54" s="243"/>
      <c r="FTR54" s="243"/>
      <c r="FTS54" s="243"/>
      <c r="FTT54" s="243"/>
      <c r="FTU54" s="243"/>
      <c r="FTV54" s="243"/>
      <c r="FTW54" s="243"/>
      <c r="FTX54" s="243"/>
      <c r="FTY54" s="243"/>
      <c r="FTZ54" s="243"/>
      <c r="FUA54" s="243"/>
      <c r="FUB54" s="243"/>
      <c r="FUC54" s="243"/>
      <c r="FUD54" s="243"/>
      <c r="FUE54" s="243"/>
      <c r="FUF54" s="243"/>
      <c r="FUG54" s="243"/>
      <c r="FUH54" s="243"/>
      <c r="FUI54" s="243"/>
      <c r="FUJ54" s="243"/>
      <c r="FUK54" s="243"/>
      <c r="FUL54" s="243"/>
      <c r="FUM54" s="243"/>
      <c r="FUN54" s="243"/>
      <c r="FUO54" s="243"/>
      <c r="FUP54" s="243"/>
      <c r="FUQ54" s="243"/>
      <c r="FUR54" s="243"/>
      <c r="FUS54" s="243"/>
      <c r="FUT54" s="243"/>
      <c r="FUU54" s="243"/>
      <c r="FUV54" s="243"/>
      <c r="FUW54" s="243"/>
      <c r="FUX54" s="243"/>
      <c r="FUY54" s="243"/>
      <c r="FUZ54" s="243"/>
      <c r="FVA54" s="243"/>
      <c r="FVB54" s="243"/>
      <c r="FVC54" s="243"/>
      <c r="FVD54" s="243"/>
      <c r="FVE54" s="243"/>
      <c r="FVF54" s="243"/>
      <c r="FVG54" s="243"/>
      <c r="FVH54" s="243"/>
      <c r="FVI54" s="243"/>
      <c r="FVJ54" s="243"/>
      <c r="FVK54" s="243"/>
      <c r="FVL54" s="243"/>
      <c r="FVM54" s="243"/>
      <c r="FVN54" s="243"/>
      <c r="FVO54" s="243"/>
      <c r="FVP54" s="243"/>
      <c r="FVQ54" s="243"/>
      <c r="FVR54" s="243"/>
      <c r="FVS54" s="243"/>
      <c r="FVT54" s="243"/>
      <c r="FVU54" s="243"/>
      <c r="FVV54" s="243"/>
      <c r="FVW54" s="243"/>
      <c r="FVX54" s="243"/>
      <c r="FVY54" s="243"/>
      <c r="FVZ54" s="243"/>
      <c r="FWA54" s="243"/>
      <c r="FWB54" s="243"/>
      <c r="FWC54" s="243"/>
      <c r="FWD54" s="243"/>
      <c r="FWE54" s="243"/>
      <c r="FWF54" s="243"/>
      <c r="FWG54" s="243"/>
      <c r="FWH54" s="243"/>
      <c r="FWI54" s="243"/>
      <c r="FWJ54" s="243"/>
      <c r="FWK54" s="243"/>
      <c r="FWL54" s="243"/>
      <c r="FWM54" s="243"/>
      <c r="FWN54" s="243"/>
      <c r="FWO54" s="243"/>
      <c r="FWP54" s="243"/>
      <c r="FWQ54" s="243"/>
      <c r="FWR54" s="243"/>
      <c r="FWS54" s="243"/>
      <c r="FWT54" s="243"/>
      <c r="FWU54" s="243"/>
      <c r="FWV54" s="243"/>
      <c r="FWW54" s="243"/>
      <c r="FWX54" s="243"/>
      <c r="FWY54" s="243"/>
      <c r="FWZ54" s="243"/>
      <c r="FXA54" s="243"/>
      <c r="FXB54" s="243"/>
      <c r="FXC54" s="243"/>
      <c r="FXD54" s="243"/>
      <c r="FXE54" s="243"/>
      <c r="FXF54" s="243"/>
      <c r="FXG54" s="243"/>
      <c r="FXH54" s="243"/>
      <c r="FXI54" s="243"/>
      <c r="FXJ54" s="243"/>
      <c r="FXK54" s="243"/>
      <c r="FXL54" s="243"/>
      <c r="FXM54" s="243"/>
      <c r="FXN54" s="243"/>
      <c r="FXO54" s="243"/>
      <c r="FXP54" s="243"/>
      <c r="FXQ54" s="243"/>
      <c r="FXR54" s="243"/>
      <c r="FXS54" s="243"/>
      <c r="FXT54" s="243"/>
      <c r="FXU54" s="243"/>
      <c r="FXV54" s="243"/>
      <c r="FXW54" s="243"/>
      <c r="FXX54" s="243"/>
      <c r="FXY54" s="243"/>
      <c r="FXZ54" s="243"/>
      <c r="FYA54" s="243"/>
      <c r="FYB54" s="243"/>
      <c r="FYC54" s="243"/>
      <c r="FYD54" s="243"/>
      <c r="FYE54" s="243"/>
      <c r="FYF54" s="243"/>
      <c r="FYG54" s="243"/>
      <c r="FYH54" s="243"/>
      <c r="FYI54" s="243"/>
      <c r="FYJ54" s="243"/>
      <c r="FYK54" s="243"/>
      <c r="FYL54" s="243"/>
      <c r="FYM54" s="243"/>
      <c r="FYN54" s="243"/>
      <c r="FYO54" s="243"/>
      <c r="FYP54" s="243"/>
      <c r="FYQ54" s="243"/>
      <c r="FYR54" s="243"/>
      <c r="FYS54" s="243"/>
      <c r="FYT54" s="243"/>
      <c r="FYU54" s="243"/>
      <c r="FYV54" s="243"/>
      <c r="FYW54" s="243"/>
      <c r="FYX54" s="243"/>
      <c r="FYY54" s="243"/>
      <c r="FYZ54" s="243"/>
      <c r="FZA54" s="243"/>
      <c r="FZB54" s="243"/>
      <c r="FZC54" s="243"/>
      <c r="FZD54" s="243"/>
      <c r="FZE54" s="243"/>
      <c r="FZF54" s="243"/>
      <c r="FZG54" s="243"/>
      <c r="FZH54" s="243"/>
      <c r="FZI54" s="243"/>
      <c r="FZJ54" s="243"/>
      <c r="FZK54" s="243"/>
      <c r="FZL54" s="243"/>
      <c r="FZM54" s="243"/>
      <c r="FZN54" s="243"/>
      <c r="FZO54" s="243"/>
      <c r="FZP54" s="243"/>
      <c r="FZQ54" s="243"/>
      <c r="FZR54" s="243"/>
      <c r="FZS54" s="243"/>
      <c r="FZT54" s="243"/>
      <c r="FZU54" s="243"/>
      <c r="FZV54" s="243"/>
      <c r="FZW54" s="243"/>
      <c r="FZX54" s="243"/>
      <c r="FZY54" s="243"/>
      <c r="FZZ54" s="243"/>
      <c r="GAA54" s="243"/>
      <c r="GAB54" s="243"/>
      <c r="GAC54" s="243"/>
      <c r="GAD54" s="243"/>
      <c r="GAE54" s="243"/>
      <c r="GAF54" s="243"/>
      <c r="GAG54" s="243"/>
      <c r="GAH54" s="243"/>
      <c r="GAI54" s="243"/>
      <c r="GAJ54" s="243"/>
      <c r="GAK54" s="243"/>
      <c r="GAL54" s="243"/>
      <c r="GAM54" s="243"/>
      <c r="GAN54" s="243"/>
      <c r="GAO54" s="243"/>
      <c r="GAP54" s="243"/>
      <c r="GAQ54" s="243"/>
      <c r="GAR54" s="243"/>
      <c r="GAS54" s="243"/>
      <c r="GAT54" s="243"/>
      <c r="GAU54" s="243"/>
      <c r="GAV54" s="243"/>
      <c r="GAW54" s="243"/>
      <c r="GAX54" s="243"/>
      <c r="GAY54" s="243"/>
      <c r="GAZ54" s="243"/>
      <c r="GBA54" s="243"/>
      <c r="GBB54" s="243"/>
      <c r="GBC54" s="243"/>
      <c r="GBD54" s="243"/>
      <c r="GBE54" s="243"/>
      <c r="GBF54" s="243"/>
      <c r="GBG54" s="243"/>
      <c r="GBH54" s="243"/>
      <c r="GBI54" s="243"/>
      <c r="GBJ54" s="243"/>
      <c r="GBK54" s="243"/>
      <c r="GBL54" s="243"/>
      <c r="GBM54" s="243"/>
      <c r="GBN54" s="243"/>
      <c r="GBO54" s="243"/>
      <c r="GBP54" s="243"/>
      <c r="GBQ54" s="243"/>
      <c r="GBR54" s="243"/>
      <c r="GBS54" s="243"/>
      <c r="GBT54" s="243"/>
      <c r="GBU54" s="243"/>
      <c r="GBV54" s="243"/>
      <c r="GBW54" s="243"/>
      <c r="GBX54" s="243"/>
      <c r="GBY54" s="243"/>
      <c r="GBZ54" s="243"/>
      <c r="GCA54" s="243"/>
      <c r="GCB54" s="243"/>
      <c r="GCC54" s="243"/>
      <c r="GCD54" s="243"/>
      <c r="GCE54" s="243"/>
      <c r="GCF54" s="243"/>
      <c r="GCG54" s="243"/>
      <c r="GCH54" s="243"/>
      <c r="GCI54" s="243"/>
      <c r="GCJ54" s="243"/>
      <c r="GCK54" s="243"/>
      <c r="GCL54" s="243"/>
      <c r="GCM54" s="243"/>
      <c r="GCN54" s="243"/>
      <c r="GCO54" s="243"/>
      <c r="GCP54" s="243"/>
      <c r="GCQ54" s="243"/>
      <c r="GCR54" s="243"/>
      <c r="GCS54" s="243"/>
      <c r="GCT54" s="243"/>
      <c r="GCU54" s="243"/>
      <c r="GCV54" s="243"/>
      <c r="GCW54" s="243"/>
      <c r="GCX54" s="243"/>
      <c r="GCY54" s="243"/>
      <c r="GCZ54" s="243"/>
      <c r="GDA54" s="243"/>
      <c r="GDB54" s="243"/>
      <c r="GDC54" s="243"/>
      <c r="GDD54" s="243"/>
      <c r="GDE54" s="243"/>
      <c r="GDF54" s="243"/>
      <c r="GDG54" s="243"/>
      <c r="GDH54" s="243"/>
      <c r="GDI54" s="243"/>
      <c r="GDJ54" s="243"/>
      <c r="GDK54" s="243"/>
      <c r="GDL54" s="243"/>
      <c r="GDM54" s="243"/>
      <c r="GDN54" s="243"/>
      <c r="GDO54" s="243"/>
      <c r="GDP54" s="243"/>
      <c r="GDQ54" s="243"/>
      <c r="GDR54" s="243"/>
      <c r="GDS54" s="243"/>
      <c r="GDT54" s="243"/>
      <c r="GDU54" s="243"/>
      <c r="GDV54" s="243"/>
      <c r="GDW54" s="243"/>
      <c r="GDX54" s="243"/>
      <c r="GDY54" s="243"/>
      <c r="GDZ54" s="243"/>
      <c r="GEA54" s="243"/>
      <c r="GEB54" s="243"/>
      <c r="GEC54" s="243"/>
      <c r="GED54" s="243"/>
      <c r="GEE54" s="243"/>
      <c r="GEF54" s="243"/>
      <c r="GEG54" s="243"/>
      <c r="GEH54" s="243"/>
      <c r="GEI54" s="243"/>
      <c r="GEJ54" s="243"/>
      <c r="GEK54" s="243"/>
      <c r="GEL54" s="243"/>
      <c r="GEM54" s="243"/>
      <c r="GEN54" s="243"/>
      <c r="GEO54" s="243"/>
      <c r="GEP54" s="243"/>
      <c r="GEQ54" s="243"/>
      <c r="GER54" s="243"/>
      <c r="GES54" s="243"/>
      <c r="GET54" s="243"/>
      <c r="GEU54" s="243"/>
      <c r="GEV54" s="243"/>
      <c r="GEW54" s="243"/>
      <c r="GEX54" s="243"/>
      <c r="GEY54" s="243"/>
      <c r="GEZ54" s="243"/>
      <c r="GFA54" s="243"/>
      <c r="GFB54" s="243"/>
      <c r="GFC54" s="243"/>
      <c r="GFD54" s="243"/>
      <c r="GFE54" s="243"/>
      <c r="GFF54" s="243"/>
      <c r="GFG54" s="243"/>
      <c r="GFH54" s="243"/>
      <c r="GFI54" s="243"/>
      <c r="GFJ54" s="243"/>
      <c r="GFK54" s="243"/>
      <c r="GFL54" s="243"/>
      <c r="GFM54" s="243"/>
      <c r="GFN54" s="243"/>
      <c r="GFO54" s="243"/>
      <c r="GFP54" s="243"/>
      <c r="GFQ54" s="243"/>
      <c r="GFR54" s="243"/>
      <c r="GFS54" s="243"/>
      <c r="GFT54" s="243"/>
      <c r="GFU54" s="243"/>
      <c r="GFV54" s="243"/>
      <c r="GFW54" s="243"/>
      <c r="GFX54" s="243"/>
      <c r="GFY54" s="243"/>
      <c r="GFZ54" s="243"/>
      <c r="GGA54" s="243"/>
      <c r="GGB54" s="243"/>
      <c r="GGC54" s="243"/>
      <c r="GGD54" s="243"/>
      <c r="GGE54" s="243"/>
      <c r="GGF54" s="243"/>
      <c r="GGG54" s="243"/>
      <c r="GGH54" s="243"/>
      <c r="GGI54" s="243"/>
      <c r="GGJ54" s="243"/>
      <c r="GGK54" s="243"/>
      <c r="GGL54" s="243"/>
      <c r="GGM54" s="243"/>
      <c r="GGN54" s="243"/>
      <c r="GGO54" s="243"/>
      <c r="GGP54" s="243"/>
      <c r="GGQ54" s="243"/>
      <c r="GGR54" s="243"/>
      <c r="GGS54" s="243"/>
      <c r="GGT54" s="243"/>
      <c r="GGU54" s="243"/>
      <c r="GGV54" s="243"/>
      <c r="GGW54" s="243"/>
      <c r="GGX54" s="243"/>
      <c r="GGY54" s="243"/>
      <c r="GGZ54" s="243"/>
      <c r="GHA54" s="243"/>
      <c r="GHB54" s="243"/>
      <c r="GHC54" s="243"/>
      <c r="GHD54" s="243"/>
      <c r="GHE54" s="243"/>
      <c r="GHF54" s="243"/>
      <c r="GHG54" s="243"/>
      <c r="GHH54" s="243"/>
      <c r="GHI54" s="243"/>
      <c r="GHJ54" s="243"/>
      <c r="GHK54" s="243"/>
      <c r="GHL54" s="243"/>
      <c r="GHM54" s="243"/>
      <c r="GHN54" s="243"/>
      <c r="GHO54" s="243"/>
      <c r="GHP54" s="243"/>
      <c r="GHQ54" s="243"/>
      <c r="GHR54" s="243"/>
      <c r="GHS54" s="243"/>
      <c r="GHT54" s="243"/>
      <c r="GHU54" s="243"/>
      <c r="GHV54" s="243"/>
      <c r="GHW54" s="243"/>
      <c r="GHX54" s="243"/>
      <c r="GHY54" s="243"/>
      <c r="GHZ54" s="243"/>
      <c r="GIA54" s="243"/>
      <c r="GIB54" s="243"/>
      <c r="GIC54" s="243"/>
      <c r="GID54" s="243"/>
      <c r="GIE54" s="243"/>
      <c r="GIF54" s="243"/>
      <c r="GIG54" s="243"/>
      <c r="GIH54" s="243"/>
      <c r="GII54" s="243"/>
      <c r="GIJ54" s="243"/>
      <c r="GIK54" s="243"/>
      <c r="GIL54" s="243"/>
      <c r="GIM54" s="243"/>
      <c r="GIN54" s="243"/>
      <c r="GIO54" s="243"/>
      <c r="GIP54" s="243"/>
      <c r="GIQ54" s="243"/>
      <c r="GIR54" s="243"/>
      <c r="GIS54" s="243"/>
      <c r="GIT54" s="243"/>
      <c r="GIU54" s="243"/>
      <c r="GIV54" s="243"/>
      <c r="GIW54" s="243"/>
      <c r="GIX54" s="243"/>
      <c r="GIY54" s="243"/>
      <c r="GIZ54" s="243"/>
      <c r="GJA54" s="243"/>
      <c r="GJB54" s="243"/>
      <c r="GJC54" s="243"/>
      <c r="GJD54" s="243"/>
      <c r="GJE54" s="243"/>
      <c r="GJF54" s="243"/>
      <c r="GJG54" s="243"/>
      <c r="GJH54" s="243"/>
      <c r="GJI54" s="243"/>
      <c r="GJJ54" s="243"/>
      <c r="GJK54" s="243"/>
      <c r="GJL54" s="243"/>
      <c r="GJM54" s="243"/>
      <c r="GJN54" s="243"/>
      <c r="GJO54" s="243"/>
      <c r="GJP54" s="243"/>
      <c r="GJQ54" s="243"/>
      <c r="GJR54" s="243"/>
      <c r="GJS54" s="243"/>
      <c r="GJT54" s="243"/>
      <c r="GJU54" s="243"/>
      <c r="GJV54" s="243"/>
      <c r="GJW54" s="243"/>
      <c r="GJX54" s="243"/>
      <c r="GJY54" s="243"/>
      <c r="GJZ54" s="243"/>
      <c r="GKA54" s="243"/>
      <c r="GKB54" s="243"/>
      <c r="GKC54" s="243"/>
      <c r="GKD54" s="243"/>
      <c r="GKE54" s="243"/>
      <c r="GKF54" s="243"/>
      <c r="GKG54" s="243"/>
      <c r="GKH54" s="243"/>
      <c r="GKI54" s="243"/>
      <c r="GKJ54" s="243"/>
      <c r="GKK54" s="243"/>
      <c r="GKL54" s="243"/>
      <c r="GKM54" s="243"/>
      <c r="GKN54" s="243"/>
      <c r="GKO54" s="243"/>
      <c r="GKP54" s="243"/>
      <c r="GKQ54" s="243"/>
      <c r="GKR54" s="243"/>
      <c r="GKS54" s="243"/>
      <c r="GKT54" s="243"/>
      <c r="GKU54" s="243"/>
      <c r="GKV54" s="243"/>
      <c r="GKW54" s="243"/>
      <c r="GKX54" s="243"/>
      <c r="GKY54" s="243"/>
      <c r="GKZ54" s="243"/>
      <c r="GLA54" s="243"/>
      <c r="GLB54" s="243"/>
      <c r="GLC54" s="243"/>
      <c r="GLD54" s="243"/>
      <c r="GLE54" s="243"/>
      <c r="GLF54" s="243"/>
      <c r="GLG54" s="243"/>
      <c r="GLH54" s="243"/>
      <c r="GLI54" s="243"/>
      <c r="GLJ54" s="243"/>
      <c r="GLK54" s="243"/>
      <c r="GLL54" s="243"/>
      <c r="GLM54" s="243"/>
      <c r="GLN54" s="243"/>
      <c r="GLO54" s="243"/>
      <c r="GLP54" s="243"/>
      <c r="GLQ54" s="243"/>
      <c r="GLR54" s="243"/>
      <c r="GLS54" s="243"/>
      <c r="GLT54" s="243"/>
      <c r="GLU54" s="243"/>
      <c r="GLV54" s="243"/>
      <c r="GLW54" s="243"/>
      <c r="GLX54" s="243"/>
      <c r="GLY54" s="243"/>
      <c r="GLZ54" s="243"/>
      <c r="GMA54" s="243"/>
      <c r="GMB54" s="243"/>
      <c r="GMC54" s="243"/>
      <c r="GMD54" s="243"/>
      <c r="GME54" s="243"/>
      <c r="GMF54" s="243"/>
      <c r="GMG54" s="243"/>
      <c r="GMH54" s="243"/>
      <c r="GMI54" s="243"/>
      <c r="GMJ54" s="243"/>
      <c r="GMK54" s="243"/>
      <c r="GML54" s="243"/>
      <c r="GMM54" s="243"/>
      <c r="GMN54" s="243"/>
      <c r="GMO54" s="243"/>
      <c r="GMP54" s="243"/>
      <c r="GMQ54" s="243"/>
      <c r="GMR54" s="243"/>
      <c r="GMS54" s="243"/>
      <c r="GMT54" s="243"/>
      <c r="GMU54" s="243"/>
      <c r="GMV54" s="243"/>
      <c r="GMW54" s="243"/>
      <c r="GMX54" s="243"/>
      <c r="GMY54" s="243"/>
      <c r="GMZ54" s="243"/>
      <c r="GNA54" s="243"/>
      <c r="GNB54" s="243"/>
      <c r="GNC54" s="243"/>
      <c r="GND54" s="243"/>
      <c r="GNE54" s="243"/>
      <c r="GNF54" s="243"/>
      <c r="GNG54" s="243"/>
      <c r="GNH54" s="243"/>
      <c r="GNI54" s="243"/>
      <c r="GNJ54" s="243"/>
      <c r="GNK54" s="243"/>
      <c r="GNL54" s="243"/>
      <c r="GNM54" s="243"/>
      <c r="GNN54" s="243"/>
      <c r="GNO54" s="243"/>
      <c r="GNP54" s="243"/>
      <c r="GNQ54" s="243"/>
      <c r="GNR54" s="243"/>
      <c r="GNS54" s="243"/>
      <c r="GNT54" s="243"/>
      <c r="GNU54" s="243"/>
      <c r="GNV54" s="243"/>
      <c r="GNW54" s="243"/>
      <c r="GNX54" s="243"/>
      <c r="GNY54" s="243"/>
      <c r="GNZ54" s="243"/>
      <c r="GOA54" s="243"/>
      <c r="GOB54" s="243"/>
      <c r="GOC54" s="243"/>
      <c r="GOD54" s="243"/>
      <c r="GOE54" s="243"/>
      <c r="GOF54" s="243"/>
      <c r="GOG54" s="243"/>
      <c r="GOH54" s="243"/>
      <c r="GOI54" s="243"/>
      <c r="GOJ54" s="243"/>
      <c r="GOK54" s="243"/>
      <c r="GOL54" s="243"/>
      <c r="GOM54" s="243"/>
      <c r="GON54" s="243"/>
      <c r="GOO54" s="243"/>
      <c r="GOP54" s="243"/>
      <c r="GOQ54" s="243"/>
      <c r="GOR54" s="243"/>
      <c r="GOS54" s="243"/>
      <c r="GOT54" s="243"/>
      <c r="GOU54" s="243"/>
      <c r="GOV54" s="243"/>
      <c r="GOW54" s="243"/>
      <c r="GOX54" s="243"/>
      <c r="GOY54" s="243"/>
      <c r="GOZ54" s="243"/>
      <c r="GPA54" s="243"/>
      <c r="GPB54" s="243"/>
      <c r="GPC54" s="243"/>
      <c r="GPD54" s="243"/>
      <c r="GPE54" s="243"/>
      <c r="GPF54" s="243"/>
      <c r="GPG54" s="243"/>
      <c r="GPH54" s="243"/>
      <c r="GPI54" s="243"/>
      <c r="GPJ54" s="243"/>
      <c r="GPK54" s="243"/>
      <c r="GPL54" s="243"/>
      <c r="GPM54" s="243"/>
      <c r="GPN54" s="243"/>
      <c r="GPO54" s="243"/>
      <c r="GPP54" s="243"/>
      <c r="GPQ54" s="243"/>
      <c r="GPR54" s="243"/>
      <c r="GPS54" s="243"/>
      <c r="GPT54" s="243"/>
      <c r="GPU54" s="243"/>
      <c r="GPV54" s="243"/>
      <c r="GPW54" s="243"/>
      <c r="GPX54" s="243"/>
      <c r="GPY54" s="243"/>
      <c r="GPZ54" s="243"/>
      <c r="GQA54" s="243"/>
      <c r="GQB54" s="243"/>
      <c r="GQC54" s="243"/>
      <c r="GQD54" s="243"/>
      <c r="GQE54" s="243"/>
      <c r="GQF54" s="243"/>
      <c r="GQG54" s="243"/>
      <c r="GQH54" s="243"/>
      <c r="GQI54" s="243"/>
      <c r="GQJ54" s="243"/>
      <c r="GQK54" s="243"/>
      <c r="GQL54" s="243"/>
      <c r="GQM54" s="243"/>
      <c r="GQN54" s="243"/>
      <c r="GQO54" s="243"/>
      <c r="GQP54" s="243"/>
      <c r="GQQ54" s="243"/>
      <c r="GQR54" s="243"/>
      <c r="GQS54" s="243"/>
      <c r="GQT54" s="243"/>
      <c r="GQU54" s="243"/>
      <c r="GQV54" s="243"/>
      <c r="GQW54" s="243"/>
      <c r="GQX54" s="243"/>
      <c r="GQY54" s="243"/>
      <c r="GQZ54" s="243"/>
      <c r="GRA54" s="243"/>
      <c r="GRB54" s="243"/>
      <c r="GRC54" s="243"/>
      <c r="GRD54" s="243"/>
      <c r="GRE54" s="243"/>
      <c r="GRF54" s="243"/>
      <c r="GRG54" s="243"/>
      <c r="GRH54" s="243"/>
      <c r="GRI54" s="243"/>
      <c r="GRJ54" s="243"/>
      <c r="GRK54" s="243"/>
      <c r="GRL54" s="243"/>
      <c r="GRM54" s="243"/>
      <c r="GRN54" s="243"/>
      <c r="GRO54" s="243"/>
      <c r="GRP54" s="243"/>
      <c r="GRQ54" s="243"/>
      <c r="GRR54" s="243"/>
      <c r="GRS54" s="243"/>
      <c r="GRT54" s="243"/>
      <c r="GRU54" s="243"/>
      <c r="GRV54" s="243"/>
      <c r="GRW54" s="243"/>
      <c r="GRX54" s="243"/>
      <c r="GRY54" s="243"/>
      <c r="GRZ54" s="243"/>
      <c r="GSA54" s="243"/>
      <c r="GSB54" s="243"/>
      <c r="GSC54" s="243"/>
      <c r="GSD54" s="243"/>
      <c r="GSE54" s="243"/>
      <c r="GSF54" s="243"/>
      <c r="GSG54" s="243"/>
      <c r="GSH54" s="243"/>
      <c r="GSI54" s="243"/>
      <c r="GSJ54" s="243"/>
      <c r="GSK54" s="243"/>
      <c r="GSL54" s="243"/>
      <c r="GSM54" s="243"/>
      <c r="GSN54" s="243"/>
      <c r="GSO54" s="243"/>
      <c r="GSP54" s="243"/>
      <c r="GSQ54" s="243"/>
      <c r="GSR54" s="243"/>
      <c r="GSS54" s="243"/>
      <c r="GST54" s="243"/>
      <c r="GSU54" s="243"/>
      <c r="GSV54" s="243"/>
      <c r="GSW54" s="243"/>
      <c r="GSX54" s="243"/>
      <c r="GSY54" s="243"/>
      <c r="GSZ54" s="243"/>
      <c r="GTA54" s="243"/>
      <c r="GTB54" s="243"/>
      <c r="GTC54" s="243"/>
      <c r="GTD54" s="243"/>
      <c r="GTE54" s="243"/>
      <c r="GTF54" s="243"/>
      <c r="GTG54" s="243"/>
      <c r="GTH54" s="243"/>
      <c r="GTI54" s="243"/>
      <c r="GTJ54" s="243"/>
      <c r="GTK54" s="243"/>
      <c r="GTL54" s="243"/>
      <c r="GTM54" s="243"/>
      <c r="GTN54" s="243"/>
      <c r="GTO54" s="243"/>
      <c r="GTP54" s="243"/>
      <c r="GTQ54" s="243"/>
      <c r="GTR54" s="243"/>
      <c r="GTS54" s="243"/>
      <c r="GTT54" s="243"/>
      <c r="GTU54" s="243"/>
      <c r="GTV54" s="243"/>
      <c r="GTW54" s="243"/>
      <c r="GTX54" s="243"/>
      <c r="GTY54" s="243"/>
      <c r="GTZ54" s="243"/>
      <c r="GUA54" s="243"/>
      <c r="GUB54" s="243"/>
      <c r="GUC54" s="243"/>
      <c r="GUD54" s="243"/>
      <c r="GUE54" s="243"/>
      <c r="GUF54" s="243"/>
      <c r="GUG54" s="243"/>
      <c r="GUH54" s="243"/>
      <c r="GUI54" s="243"/>
      <c r="GUJ54" s="243"/>
      <c r="GUK54" s="243"/>
      <c r="GUL54" s="243"/>
      <c r="GUM54" s="243"/>
      <c r="GUN54" s="243"/>
      <c r="GUO54" s="243"/>
      <c r="GUP54" s="243"/>
      <c r="GUQ54" s="243"/>
      <c r="GUR54" s="243"/>
      <c r="GUS54" s="243"/>
      <c r="GUT54" s="243"/>
      <c r="GUU54" s="243"/>
      <c r="GUV54" s="243"/>
      <c r="GUW54" s="243"/>
      <c r="GUX54" s="243"/>
      <c r="GUY54" s="243"/>
      <c r="GUZ54" s="243"/>
      <c r="GVA54" s="243"/>
      <c r="GVB54" s="243"/>
      <c r="GVC54" s="243"/>
      <c r="GVD54" s="243"/>
      <c r="GVE54" s="243"/>
      <c r="GVF54" s="243"/>
      <c r="GVG54" s="243"/>
      <c r="GVH54" s="243"/>
      <c r="GVI54" s="243"/>
      <c r="GVJ54" s="243"/>
      <c r="GVK54" s="243"/>
      <c r="GVL54" s="243"/>
      <c r="GVM54" s="243"/>
      <c r="GVN54" s="243"/>
      <c r="GVO54" s="243"/>
      <c r="GVP54" s="243"/>
      <c r="GVQ54" s="243"/>
      <c r="GVR54" s="243"/>
      <c r="GVS54" s="243"/>
      <c r="GVT54" s="243"/>
      <c r="GVU54" s="243"/>
      <c r="GVV54" s="243"/>
      <c r="GVW54" s="243"/>
      <c r="GVX54" s="243"/>
      <c r="GVY54" s="243"/>
      <c r="GVZ54" s="243"/>
      <c r="GWA54" s="243"/>
      <c r="GWB54" s="243"/>
      <c r="GWC54" s="243"/>
      <c r="GWD54" s="243"/>
      <c r="GWE54" s="243"/>
      <c r="GWF54" s="243"/>
      <c r="GWG54" s="243"/>
      <c r="GWH54" s="243"/>
      <c r="GWI54" s="243"/>
      <c r="GWJ54" s="243"/>
      <c r="GWK54" s="243"/>
      <c r="GWL54" s="243"/>
      <c r="GWM54" s="243"/>
      <c r="GWN54" s="243"/>
      <c r="GWO54" s="243"/>
      <c r="GWP54" s="243"/>
      <c r="GWQ54" s="243"/>
      <c r="GWR54" s="243"/>
      <c r="GWS54" s="243"/>
      <c r="GWT54" s="243"/>
      <c r="GWU54" s="243"/>
      <c r="GWV54" s="243"/>
      <c r="GWW54" s="243"/>
      <c r="GWX54" s="243"/>
      <c r="GWY54" s="243"/>
      <c r="GWZ54" s="243"/>
      <c r="GXA54" s="243"/>
      <c r="GXB54" s="243"/>
      <c r="GXC54" s="243"/>
      <c r="GXD54" s="243"/>
      <c r="GXE54" s="243"/>
      <c r="GXF54" s="243"/>
      <c r="GXG54" s="243"/>
      <c r="GXH54" s="243"/>
      <c r="GXI54" s="243"/>
      <c r="GXJ54" s="243"/>
      <c r="GXK54" s="243"/>
      <c r="GXL54" s="243"/>
      <c r="GXM54" s="243"/>
      <c r="GXN54" s="243"/>
      <c r="GXO54" s="243"/>
      <c r="GXP54" s="243"/>
      <c r="GXQ54" s="243"/>
      <c r="GXR54" s="243"/>
      <c r="GXS54" s="243"/>
      <c r="GXT54" s="243"/>
      <c r="GXU54" s="243"/>
      <c r="GXV54" s="243"/>
      <c r="GXW54" s="243"/>
      <c r="GXX54" s="243"/>
      <c r="GXY54" s="243"/>
      <c r="GXZ54" s="243"/>
      <c r="GYA54" s="243"/>
      <c r="GYB54" s="243"/>
      <c r="GYC54" s="243"/>
      <c r="GYD54" s="243"/>
      <c r="GYE54" s="243"/>
      <c r="GYF54" s="243"/>
      <c r="GYG54" s="243"/>
      <c r="GYH54" s="243"/>
      <c r="GYI54" s="243"/>
      <c r="GYJ54" s="243"/>
      <c r="GYK54" s="243"/>
      <c r="GYL54" s="243"/>
      <c r="GYM54" s="243"/>
      <c r="GYN54" s="243"/>
      <c r="GYO54" s="243"/>
      <c r="GYP54" s="243"/>
      <c r="GYQ54" s="243"/>
      <c r="GYR54" s="243"/>
      <c r="GYS54" s="243"/>
      <c r="GYT54" s="243"/>
      <c r="GYU54" s="243"/>
      <c r="GYV54" s="243"/>
      <c r="GYW54" s="243"/>
      <c r="GYX54" s="243"/>
      <c r="GYY54" s="243"/>
      <c r="GYZ54" s="243"/>
      <c r="GZA54" s="243"/>
      <c r="GZB54" s="243"/>
      <c r="GZC54" s="243"/>
      <c r="GZD54" s="243"/>
      <c r="GZE54" s="243"/>
      <c r="GZF54" s="243"/>
      <c r="GZG54" s="243"/>
      <c r="GZH54" s="243"/>
      <c r="GZI54" s="243"/>
      <c r="GZJ54" s="243"/>
      <c r="GZK54" s="243"/>
      <c r="GZL54" s="243"/>
      <c r="GZM54" s="243"/>
      <c r="GZN54" s="243"/>
      <c r="GZO54" s="243"/>
      <c r="GZP54" s="243"/>
      <c r="GZQ54" s="243"/>
      <c r="GZR54" s="243"/>
      <c r="GZS54" s="243"/>
      <c r="GZT54" s="243"/>
      <c r="GZU54" s="243"/>
      <c r="GZV54" s="243"/>
      <c r="GZW54" s="243"/>
      <c r="GZX54" s="243"/>
      <c r="GZY54" s="243"/>
      <c r="GZZ54" s="243"/>
      <c r="HAA54" s="243"/>
      <c r="HAB54" s="243"/>
      <c r="HAC54" s="243"/>
      <c r="HAD54" s="243"/>
      <c r="HAE54" s="243"/>
      <c r="HAF54" s="243"/>
      <c r="HAG54" s="243"/>
      <c r="HAH54" s="243"/>
      <c r="HAI54" s="243"/>
      <c r="HAJ54" s="243"/>
      <c r="HAK54" s="243"/>
      <c r="HAL54" s="243"/>
      <c r="HAM54" s="243"/>
      <c r="HAN54" s="243"/>
      <c r="HAO54" s="243"/>
      <c r="HAP54" s="243"/>
      <c r="HAQ54" s="243"/>
      <c r="HAR54" s="243"/>
      <c r="HAS54" s="243"/>
      <c r="HAT54" s="243"/>
      <c r="HAU54" s="243"/>
      <c r="HAV54" s="243"/>
      <c r="HAW54" s="243"/>
      <c r="HAX54" s="243"/>
      <c r="HAY54" s="243"/>
      <c r="HAZ54" s="243"/>
      <c r="HBA54" s="243"/>
      <c r="HBB54" s="243"/>
      <c r="HBC54" s="243"/>
      <c r="HBD54" s="243"/>
      <c r="HBE54" s="243"/>
      <c r="HBF54" s="243"/>
      <c r="HBG54" s="243"/>
      <c r="HBH54" s="243"/>
      <c r="HBI54" s="243"/>
      <c r="HBJ54" s="243"/>
      <c r="HBK54" s="243"/>
      <c r="HBL54" s="243"/>
      <c r="HBM54" s="243"/>
      <c r="HBN54" s="243"/>
      <c r="HBO54" s="243"/>
      <c r="HBP54" s="243"/>
      <c r="HBQ54" s="243"/>
      <c r="HBR54" s="243"/>
      <c r="HBS54" s="243"/>
      <c r="HBT54" s="243"/>
      <c r="HBU54" s="243"/>
      <c r="HBV54" s="243"/>
      <c r="HBW54" s="243"/>
      <c r="HBX54" s="243"/>
      <c r="HBY54" s="243"/>
      <c r="HBZ54" s="243"/>
      <c r="HCA54" s="243"/>
      <c r="HCB54" s="243"/>
      <c r="HCC54" s="243"/>
      <c r="HCD54" s="243"/>
      <c r="HCE54" s="243"/>
      <c r="HCF54" s="243"/>
      <c r="HCG54" s="243"/>
      <c r="HCH54" s="243"/>
      <c r="HCI54" s="243"/>
      <c r="HCJ54" s="243"/>
      <c r="HCK54" s="243"/>
      <c r="HCL54" s="243"/>
      <c r="HCM54" s="243"/>
      <c r="HCN54" s="243"/>
      <c r="HCO54" s="243"/>
      <c r="HCP54" s="243"/>
      <c r="HCQ54" s="243"/>
      <c r="HCR54" s="243"/>
      <c r="HCS54" s="243"/>
      <c r="HCT54" s="243"/>
      <c r="HCU54" s="243"/>
      <c r="HCV54" s="243"/>
      <c r="HCW54" s="243"/>
      <c r="HCX54" s="243"/>
      <c r="HCY54" s="243"/>
      <c r="HCZ54" s="243"/>
      <c r="HDA54" s="243"/>
      <c r="HDB54" s="243"/>
      <c r="HDC54" s="243"/>
      <c r="HDD54" s="243"/>
      <c r="HDE54" s="243"/>
      <c r="HDF54" s="243"/>
      <c r="HDG54" s="243"/>
      <c r="HDH54" s="243"/>
      <c r="HDI54" s="243"/>
      <c r="HDJ54" s="243"/>
      <c r="HDK54" s="243"/>
      <c r="HDL54" s="243"/>
      <c r="HDM54" s="243"/>
      <c r="HDN54" s="243"/>
      <c r="HDO54" s="243"/>
      <c r="HDP54" s="243"/>
      <c r="HDQ54" s="243"/>
      <c r="HDR54" s="243"/>
      <c r="HDS54" s="243"/>
      <c r="HDT54" s="243"/>
      <c r="HDU54" s="243"/>
      <c r="HDV54" s="243"/>
      <c r="HDW54" s="243"/>
      <c r="HDX54" s="243"/>
      <c r="HDY54" s="243"/>
      <c r="HDZ54" s="243"/>
      <c r="HEA54" s="243"/>
      <c r="HEB54" s="243"/>
      <c r="HEC54" s="243"/>
      <c r="HED54" s="243"/>
      <c r="HEE54" s="243"/>
      <c r="HEF54" s="243"/>
      <c r="HEG54" s="243"/>
      <c r="HEH54" s="243"/>
      <c r="HEI54" s="243"/>
      <c r="HEJ54" s="243"/>
      <c r="HEK54" s="243"/>
      <c r="HEL54" s="243"/>
      <c r="HEM54" s="243"/>
      <c r="HEN54" s="243"/>
      <c r="HEO54" s="243"/>
      <c r="HEP54" s="243"/>
      <c r="HEQ54" s="243"/>
      <c r="HER54" s="243"/>
      <c r="HES54" s="243"/>
      <c r="HET54" s="243"/>
      <c r="HEU54" s="243"/>
      <c r="HEV54" s="243"/>
      <c r="HEW54" s="243"/>
      <c r="HEX54" s="243"/>
      <c r="HEY54" s="243"/>
      <c r="HEZ54" s="243"/>
      <c r="HFA54" s="243"/>
      <c r="HFB54" s="243"/>
      <c r="HFC54" s="243"/>
      <c r="HFD54" s="243"/>
      <c r="HFE54" s="243"/>
      <c r="HFF54" s="243"/>
      <c r="HFG54" s="243"/>
      <c r="HFH54" s="243"/>
      <c r="HFI54" s="243"/>
      <c r="HFJ54" s="243"/>
      <c r="HFK54" s="243"/>
      <c r="HFL54" s="243"/>
      <c r="HFM54" s="243"/>
      <c r="HFN54" s="243"/>
      <c r="HFO54" s="243"/>
      <c r="HFP54" s="243"/>
      <c r="HFQ54" s="243"/>
      <c r="HFR54" s="243"/>
      <c r="HFS54" s="243"/>
      <c r="HFT54" s="243"/>
      <c r="HFU54" s="243"/>
      <c r="HFV54" s="243"/>
      <c r="HFW54" s="243"/>
      <c r="HFX54" s="243"/>
      <c r="HFY54" s="243"/>
      <c r="HFZ54" s="243"/>
      <c r="HGA54" s="243"/>
      <c r="HGB54" s="243"/>
      <c r="HGC54" s="243"/>
      <c r="HGD54" s="243"/>
      <c r="HGE54" s="243"/>
      <c r="HGF54" s="243"/>
      <c r="HGG54" s="243"/>
      <c r="HGH54" s="243"/>
      <c r="HGI54" s="243"/>
      <c r="HGJ54" s="243"/>
      <c r="HGK54" s="243"/>
      <c r="HGL54" s="243"/>
      <c r="HGM54" s="243"/>
      <c r="HGN54" s="243"/>
      <c r="HGO54" s="243"/>
      <c r="HGP54" s="243"/>
      <c r="HGQ54" s="243"/>
      <c r="HGR54" s="243"/>
      <c r="HGS54" s="243"/>
      <c r="HGT54" s="243"/>
      <c r="HGU54" s="243"/>
      <c r="HGV54" s="243"/>
      <c r="HGW54" s="243"/>
      <c r="HGX54" s="243"/>
      <c r="HGY54" s="243"/>
      <c r="HGZ54" s="243"/>
      <c r="HHA54" s="243"/>
      <c r="HHB54" s="243"/>
      <c r="HHC54" s="243"/>
      <c r="HHD54" s="243"/>
      <c r="HHE54" s="243"/>
      <c r="HHF54" s="243"/>
      <c r="HHG54" s="243"/>
      <c r="HHH54" s="243"/>
      <c r="HHI54" s="243"/>
      <c r="HHJ54" s="243"/>
      <c r="HHK54" s="243"/>
      <c r="HHL54" s="243"/>
      <c r="HHM54" s="243"/>
      <c r="HHN54" s="243"/>
      <c r="HHO54" s="243"/>
      <c r="HHP54" s="243"/>
      <c r="HHQ54" s="243"/>
      <c r="HHR54" s="243"/>
      <c r="HHS54" s="243"/>
      <c r="HHT54" s="243"/>
      <c r="HHU54" s="243"/>
      <c r="HHV54" s="243"/>
      <c r="HHW54" s="243"/>
      <c r="HHX54" s="243"/>
      <c r="HHY54" s="243"/>
      <c r="HHZ54" s="243"/>
      <c r="HIA54" s="243"/>
      <c r="HIB54" s="243"/>
      <c r="HIC54" s="243"/>
      <c r="HID54" s="243"/>
      <c r="HIE54" s="243"/>
      <c r="HIF54" s="243"/>
      <c r="HIG54" s="243"/>
      <c r="HIH54" s="243"/>
      <c r="HII54" s="243"/>
      <c r="HIJ54" s="243"/>
      <c r="HIK54" s="243"/>
      <c r="HIL54" s="243"/>
      <c r="HIM54" s="243"/>
      <c r="HIN54" s="243"/>
      <c r="HIO54" s="243"/>
      <c r="HIP54" s="243"/>
      <c r="HIQ54" s="243"/>
      <c r="HIR54" s="243"/>
      <c r="HIS54" s="243"/>
      <c r="HIT54" s="243"/>
      <c r="HIU54" s="243"/>
      <c r="HIV54" s="243"/>
      <c r="HIW54" s="243"/>
      <c r="HIX54" s="243"/>
      <c r="HIY54" s="243"/>
      <c r="HIZ54" s="243"/>
      <c r="HJA54" s="243"/>
      <c r="HJB54" s="243"/>
      <c r="HJC54" s="243"/>
      <c r="HJD54" s="243"/>
      <c r="HJE54" s="243"/>
      <c r="HJF54" s="243"/>
      <c r="HJG54" s="243"/>
      <c r="HJH54" s="243"/>
      <c r="HJI54" s="243"/>
      <c r="HJJ54" s="243"/>
      <c r="HJK54" s="243"/>
      <c r="HJL54" s="243"/>
      <c r="HJM54" s="243"/>
      <c r="HJN54" s="243"/>
      <c r="HJO54" s="243"/>
      <c r="HJP54" s="243"/>
      <c r="HJQ54" s="243"/>
      <c r="HJR54" s="243"/>
      <c r="HJS54" s="243"/>
      <c r="HJT54" s="243"/>
      <c r="HJU54" s="243"/>
      <c r="HJV54" s="243"/>
      <c r="HJW54" s="243"/>
      <c r="HJX54" s="243"/>
      <c r="HJY54" s="243"/>
      <c r="HJZ54" s="243"/>
      <c r="HKA54" s="243"/>
      <c r="HKB54" s="243"/>
      <c r="HKC54" s="243"/>
      <c r="HKD54" s="243"/>
      <c r="HKE54" s="243"/>
      <c r="HKF54" s="243"/>
      <c r="HKG54" s="243"/>
      <c r="HKH54" s="243"/>
      <c r="HKI54" s="243"/>
      <c r="HKJ54" s="243"/>
      <c r="HKK54" s="243"/>
      <c r="HKL54" s="243"/>
      <c r="HKM54" s="243"/>
      <c r="HKN54" s="243"/>
      <c r="HKO54" s="243"/>
      <c r="HKP54" s="243"/>
      <c r="HKQ54" s="243"/>
      <c r="HKR54" s="243"/>
      <c r="HKS54" s="243"/>
      <c r="HKT54" s="243"/>
      <c r="HKU54" s="243"/>
      <c r="HKV54" s="243"/>
      <c r="HKW54" s="243"/>
      <c r="HKX54" s="243"/>
      <c r="HKY54" s="243"/>
      <c r="HKZ54" s="243"/>
      <c r="HLA54" s="243"/>
      <c r="HLB54" s="243"/>
      <c r="HLC54" s="243"/>
      <c r="HLD54" s="243"/>
      <c r="HLE54" s="243"/>
      <c r="HLF54" s="243"/>
      <c r="HLG54" s="243"/>
      <c r="HLH54" s="243"/>
      <c r="HLI54" s="243"/>
      <c r="HLJ54" s="243"/>
      <c r="HLK54" s="243"/>
      <c r="HLL54" s="243"/>
      <c r="HLM54" s="243"/>
      <c r="HLN54" s="243"/>
      <c r="HLO54" s="243"/>
      <c r="HLP54" s="243"/>
      <c r="HLQ54" s="243"/>
      <c r="HLR54" s="243"/>
      <c r="HLS54" s="243"/>
      <c r="HLT54" s="243"/>
      <c r="HLU54" s="243"/>
      <c r="HLV54" s="243"/>
      <c r="HLW54" s="243"/>
      <c r="HLX54" s="243"/>
      <c r="HLY54" s="243"/>
      <c r="HLZ54" s="243"/>
      <c r="HMA54" s="243"/>
      <c r="HMB54" s="243"/>
      <c r="HMC54" s="243"/>
      <c r="HMD54" s="243"/>
      <c r="HME54" s="243"/>
      <c r="HMF54" s="243"/>
      <c r="HMG54" s="243"/>
      <c r="HMH54" s="243"/>
      <c r="HMI54" s="243"/>
      <c r="HMJ54" s="243"/>
      <c r="HMK54" s="243"/>
      <c r="HML54" s="243"/>
      <c r="HMM54" s="243"/>
      <c r="HMN54" s="243"/>
      <c r="HMO54" s="243"/>
      <c r="HMP54" s="243"/>
      <c r="HMQ54" s="243"/>
      <c r="HMR54" s="243"/>
      <c r="HMS54" s="243"/>
      <c r="HMT54" s="243"/>
      <c r="HMU54" s="243"/>
      <c r="HMV54" s="243"/>
      <c r="HMW54" s="243"/>
      <c r="HMX54" s="243"/>
      <c r="HMY54" s="243"/>
      <c r="HMZ54" s="243"/>
      <c r="HNA54" s="243"/>
      <c r="HNB54" s="243"/>
      <c r="HNC54" s="243"/>
      <c r="HND54" s="243"/>
      <c r="HNE54" s="243"/>
      <c r="HNF54" s="243"/>
      <c r="HNG54" s="243"/>
      <c r="HNH54" s="243"/>
      <c r="HNI54" s="243"/>
      <c r="HNJ54" s="243"/>
      <c r="HNK54" s="243"/>
      <c r="HNL54" s="243"/>
      <c r="HNM54" s="243"/>
      <c r="HNN54" s="243"/>
      <c r="HNO54" s="243"/>
      <c r="HNP54" s="243"/>
      <c r="HNQ54" s="243"/>
      <c r="HNR54" s="243"/>
      <c r="HNS54" s="243"/>
      <c r="HNT54" s="243"/>
      <c r="HNU54" s="243"/>
      <c r="HNV54" s="243"/>
      <c r="HNW54" s="243"/>
      <c r="HNX54" s="243"/>
      <c r="HNY54" s="243"/>
      <c r="HNZ54" s="243"/>
      <c r="HOA54" s="243"/>
      <c r="HOB54" s="243"/>
      <c r="HOC54" s="243"/>
      <c r="HOD54" s="243"/>
      <c r="HOE54" s="243"/>
      <c r="HOF54" s="243"/>
      <c r="HOG54" s="243"/>
      <c r="HOH54" s="243"/>
      <c r="HOI54" s="243"/>
      <c r="HOJ54" s="243"/>
      <c r="HOK54" s="243"/>
      <c r="HOL54" s="243"/>
      <c r="HOM54" s="243"/>
      <c r="HON54" s="243"/>
      <c r="HOO54" s="243"/>
      <c r="HOP54" s="243"/>
      <c r="HOQ54" s="243"/>
      <c r="HOR54" s="243"/>
      <c r="HOS54" s="243"/>
      <c r="HOT54" s="243"/>
      <c r="HOU54" s="243"/>
      <c r="HOV54" s="243"/>
      <c r="HOW54" s="243"/>
      <c r="HOX54" s="243"/>
      <c r="HOY54" s="243"/>
      <c r="HOZ54" s="243"/>
      <c r="HPA54" s="243"/>
      <c r="HPB54" s="243"/>
      <c r="HPC54" s="243"/>
      <c r="HPD54" s="243"/>
      <c r="HPE54" s="243"/>
      <c r="HPF54" s="243"/>
      <c r="HPG54" s="243"/>
      <c r="HPH54" s="243"/>
      <c r="HPI54" s="243"/>
      <c r="HPJ54" s="243"/>
      <c r="HPK54" s="243"/>
      <c r="HPL54" s="243"/>
      <c r="HPM54" s="243"/>
      <c r="HPN54" s="243"/>
      <c r="HPO54" s="243"/>
      <c r="HPP54" s="243"/>
      <c r="HPQ54" s="243"/>
      <c r="HPR54" s="243"/>
      <c r="HPS54" s="243"/>
      <c r="HPT54" s="243"/>
      <c r="HPU54" s="243"/>
      <c r="HPV54" s="243"/>
      <c r="HPW54" s="243"/>
      <c r="HPX54" s="243"/>
      <c r="HPY54" s="243"/>
      <c r="HPZ54" s="243"/>
      <c r="HQA54" s="243"/>
      <c r="HQB54" s="243"/>
      <c r="HQC54" s="243"/>
      <c r="HQD54" s="243"/>
      <c r="HQE54" s="243"/>
      <c r="HQF54" s="243"/>
      <c r="HQG54" s="243"/>
      <c r="HQH54" s="243"/>
      <c r="HQI54" s="243"/>
      <c r="HQJ54" s="243"/>
      <c r="HQK54" s="243"/>
      <c r="HQL54" s="243"/>
      <c r="HQM54" s="243"/>
      <c r="HQN54" s="243"/>
      <c r="HQO54" s="243"/>
      <c r="HQP54" s="243"/>
      <c r="HQQ54" s="243"/>
      <c r="HQR54" s="243"/>
      <c r="HQS54" s="243"/>
      <c r="HQT54" s="243"/>
      <c r="HQU54" s="243"/>
      <c r="HQV54" s="243"/>
      <c r="HQW54" s="243"/>
      <c r="HQX54" s="243"/>
      <c r="HQY54" s="243"/>
      <c r="HQZ54" s="243"/>
      <c r="HRA54" s="243"/>
      <c r="HRB54" s="243"/>
      <c r="HRC54" s="243"/>
      <c r="HRD54" s="243"/>
      <c r="HRE54" s="243"/>
      <c r="HRF54" s="243"/>
      <c r="HRG54" s="243"/>
      <c r="HRH54" s="243"/>
      <c r="HRI54" s="243"/>
      <c r="HRJ54" s="243"/>
      <c r="HRK54" s="243"/>
      <c r="HRL54" s="243"/>
      <c r="HRM54" s="243"/>
      <c r="HRN54" s="243"/>
      <c r="HRO54" s="243"/>
      <c r="HRP54" s="243"/>
      <c r="HRQ54" s="243"/>
      <c r="HRR54" s="243"/>
      <c r="HRS54" s="243"/>
      <c r="HRT54" s="243"/>
      <c r="HRU54" s="243"/>
      <c r="HRV54" s="243"/>
      <c r="HRW54" s="243"/>
      <c r="HRX54" s="243"/>
      <c r="HRY54" s="243"/>
      <c r="HRZ54" s="243"/>
      <c r="HSA54" s="243"/>
      <c r="HSB54" s="243"/>
      <c r="HSC54" s="243"/>
      <c r="HSD54" s="243"/>
      <c r="HSE54" s="243"/>
      <c r="HSF54" s="243"/>
      <c r="HSG54" s="243"/>
      <c r="HSH54" s="243"/>
      <c r="HSI54" s="243"/>
      <c r="HSJ54" s="243"/>
      <c r="HSK54" s="243"/>
      <c r="HSL54" s="243"/>
      <c r="HSM54" s="243"/>
      <c r="HSN54" s="243"/>
      <c r="HSO54" s="243"/>
      <c r="HSP54" s="243"/>
      <c r="HSQ54" s="243"/>
      <c r="HSR54" s="243"/>
      <c r="HSS54" s="243"/>
      <c r="HST54" s="243"/>
      <c r="HSU54" s="243"/>
      <c r="HSV54" s="243"/>
      <c r="HSW54" s="243"/>
      <c r="HSX54" s="243"/>
      <c r="HSY54" s="243"/>
      <c r="HSZ54" s="243"/>
      <c r="HTA54" s="243"/>
      <c r="HTB54" s="243"/>
      <c r="HTC54" s="243"/>
      <c r="HTD54" s="243"/>
      <c r="HTE54" s="243"/>
      <c r="HTF54" s="243"/>
      <c r="HTG54" s="243"/>
      <c r="HTH54" s="243"/>
      <c r="HTI54" s="243"/>
      <c r="HTJ54" s="243"/>
      <c r="HTK54" s="243"/>
      <c r="HTL54" s="243"/>
      <c r="HTM54" s="243"/>
      <c r="HTN54" s="243"/>
      <c r="HTO54" s="243"/>
      <c r="HTP54" s="243"/>
      <c r="HTQ54" s="243"/>
      <c r="HTR54" s="243"/>
      <c r="HTS54" s="243"/>
      <c r="HTT54" s="243"/>
      <c r="HTU54" s="243"/>
      <c r="HTV54" s="243"/>
      <c r="HTW54" s="243"/>
      <c r="HTX54" s="243"/>
      <c r="HTY54" s="243"/>
      <c r="HTZ54" s="243"/>
      <c r="HUA54" s="243"/>
      <c r="HUB54" s="243"/>
      <c r="HUC54" s="243"/>
      <c r="HUD54" s="243"/>
      <c r="HUE54" s="243"/>
      <c r="HUF54" s="243"/>
      <c r="HUG54" s="243"/>
      <c r="HUH54" s="243"/>
      <c r="HUI54" s="243"/>
      <c r="HUJ54" s="243"/>
      <c r="HUK54" s="243"/>
      <c r="HUL54" s="243"/>
      <c r="HUM54" s="243"/>
      <c r="HUN54" s="243"/>
      <c r="HUO54" s="243"/>
      <c r="HUP54" s="243"/>
      <c r="HUQ54" s="243"/>
      <c r="HUR54" s="243"/>
      <c r="HUS54" s="243"/>
      <c r="HUT54" s="243"/>
      <c r="HUU54" s="243"/>
      <c r="HUV54" s="243"/>
      <c r="HUW54" s="243"/>
      <c r="HUX54" s="243"/>
      <c r="HUY54" s="243"/>
      <c r="HUZ54" s="243"/>
      <c r="HVA54" s="243"/>
      <c r="HVB54" s="243"/>
      <c r="HVC54" s="243"/>
      <c r="HVD54" s="243"/>
      <c r="HVE54" s="243"/>
      <c r="HVF54" s="243"/>
      <c r="HVG54" s="243"/>
      <c r="HVH54" s="243"/>
      <c r="HVI54" s="243"/>
      <c r="HVJ54" s="243"/>
      <c r="HVK54" s="243"/>
      <c r="HVL54" s="243"/>
      <c r="HVM54" s="243"/>
      <c r="HVN54" s="243"/>
      <c r="HVO54" s="243"/>
      <c r="HVP54" s="243"/>
      <c r="HVQ54" s="243"/>
      <c r="HVR54" s="243"/>
      <c r="HVS54" s="243"/>
      <c r="HVT54" s="243"/>
      <c r="HVU54" s="243"/>
      <c r="HVV54" s="243"/>
      <c r="HVW54" s="243"/>
      <c r="HVX54" s="243"/>
      <c r="HVY54" s="243"/>
      <c r="HVZ54" s="243"/>
      <c r="HWA54" s="243"/>
      <c r="HWB54" s="243"/>
      <c r="HWC54" s="243"/>
      <c r="HWD54" s="243"/>
      <c r="HWE54" s="243"/>
      <c r="HWF54" s="243"/>
      <c r="HWG54" s="243"/>
      <c r="HWH54" s="243"/>
      <c r="HWI54" s="243"/>
      <c r="HWJ54" s="243"/>
      <c r="HWK54" s="243"/>
      <c r="HWL54" s="243"/>
      <c r="HWM54" s="243"/>
      <c r="HWN54" s="243"/>
      <c r="HWO54" s="243"/>
      <c r="HWP54" s="243"/>
      <c r="HWQ54" s="243"/>
      <c r="HWR54" s="243"/>
      <c r="HWS54" s="243"/>
      <c r="HWT54" s="243"/>
      <c r="HWU54" s="243"/>
      <c r="HWV54" s="243"/>
      <c r="HWW54" s="243"/>
      <c r="HWX54" s="243"/>
      <c r="HWY54" s="243"/>
      <c r="HWZ54" s="243"/>
      <c r="HXA54" s="243"/>
      <c r="HXB54" s="243"/>
      <c r="HXC54" s="243"/>
      <c r="HXD54" s="243"/>
      <c r="HXE54" s="243"/>
      <c r="HXF54" s="243"/>
      <c r="HXG54" s="243"/>
      <c r="HXH54" s="243"/>
      <c r="HXI54" s="243"/>
      <c r="HXJ54" s="243"/>
      <c r="HXK54" s="243"/>
      <c r="HXL54" s="243"/>
      <c r="HXM54" s="243"/>
      <c r="HXN54" s="243"/>
      <c r="HXO54" s="243"/>
      <c r="HXP54" s="243"/>
      <c r="HXQ54" s="243"/>
      <c r="HXR54" s="243"/>
      <c r="HXS54" s="243"/>
      <c r="HXT54" s="243"/>
      <c r="HXU54" s="243"/>
      <c r="HXV54" s="243"/>
      <c r="HXW54" s="243"/>
      <c r="HXX54" s="243"/>
      <c r="HXY54" s="243"/>
      <c r="HXZ54" s="243"/>
      <c r="HYA54" s="243"/>
      <c r="HYB54" s="243"/>
      <c r="HYC54" s="243"/>
      <c r="HYD54" s="243"/>
      <c r="HYE54" s="243"/>
      <c r="HYF54" s="243"/>
      <c r="HYG54" s="243"/>
      <c r="HYH54" s="243"/>
      <c r="HYI54" s="243"/>
      <c r="HYJ54" s="243"/>
      <c r="HYK54" s="243"/>
      <c r="HYL54" s="243"/>
      <c r="HYM54" s="243"/>
      <c r="HYN54" s="243"/>
      <c r="HYO54" s="243"/>
      <c r="HYP54" s="243"/>
      <c r="HYQ54" s="243"/>
      <c r="HYR54" s="243"/>
      <c r="HYS54" s="243"/>
      <c r="HYT54" s="243"/>
      <c r="HYU54" s="243"/>
      <c r="HYV54" s="243"/>
      <c r="HYW54" s="243"/>
      <c r="HYX54" s="243"/>
      <c r="HYY54" s="243"/>
      <c r="HYZ54" s="243"/>
      <c r="HZA54" s="243"/>
      <c r="HZB54" s="243"/>
      <c r="HZC54" s="243"/>
      <c r="HZD54" s="243"/>
      <c r="HZE54" s="243"/>
      <c r="HZF54" s="243"/>
      <c r="HZG54" s="243"/>
      <c r="HZH54" s="243"/>
      <c r="HZI54" s="243"/>
      <c r="HZJ54" s="243"/>
      <c r="HZK54" s="243"/>
      <c r="HZL54" s="243"/>
      <c r="HZM54" s="243"/>
      <c r="HZN54" s="243"/>
      <c r="HZO54" s="243"/>
      <c r="HZP54" s="243"/>
      <c r="HZQ54" s="243"/>
      <c r="HZR54" s="243"/>
      <c r="HZS54" s="243"/>
      <c r="HZT54" s="243"/>
      <c r="HZU54" s="243"/>
      <c r="HZV54" s="243"/>
      <c r="HZW54" s="243"/>
      <c r="HZX54" s="243"/>
      <c r="HZY54" s="243"/>
      <c r="HZZ54" s="243"/>
      <c r="IAA54" s="243"/>
      <c r="IAB54" s="243"/>
      <c r="IAC54" s="243"/>
      <c r="IAD54" s="243"/>
      <c r="IAE54" s="243"/>
      <c r="IAF54" s="243"/>
      <c r="IAG54" s="243"/>
      <c r="IAH54" s="243"/>
      <c r="IAI54" s="243"/>
      <c r="IAJ54" s="243"/>
      <c r="IAK54" s="243"/>
      <c r="IAL54" s="243"/>
      <c r="IAM54" s="243"/>
      <c r="IAN54" s="243"/>
      <c r="IAO54" s="243"/>
      <c r="IAP54" s="243"/>
      <c r="IAQ54" s="243"/>
      <c r="IAR54" s="243"/>
      <c r="IAS54" s="243"/>
      <c r="IAT54" s="243"/>
      <c r="IAU54" s="243"/>
      <c r="IAV54" s="243"/>
      <c r="IAW54" s="243"/>
      <c r="IAX54" s="243"/>
      <c r="IAY54" s="243"/>
      <c r="IAZ54" s="243"/>
      <c r="IBA54" s="243"/>
      <c r="IBB54" s="243"/>
      <c r="IBC54" s="243"/>
      <c r="IBD54" s="243"/>
      <c r="IBE54" s="243"/>
      <c r="IBF54" s="243"/>
      <c r="IBG54" s="243"/>
      <c r="IBH54" s="243"/>
      <c r="IBI54" s="243"/>
      <c r="IBJ54" s="243"/>
      <c r="IBK54" s="243"/>
      <c r="IBL54" s="243"/>
      <c r="IBM54" s="243"/>
      <c r="IBN54" s="243"/>
      <c r="IBO54" s="243"/>
      <c r="IBP54" s="243"/>
      <c r="IBQ54" s="243"/>
      <c r="IBR54" s="243"/>
      <c r="IBS54" s="243"/>
      <c r="IBT54" s="243"/>
      <c r="IBU54" s="243"/>
      <c r="IBV54" s="243"/>
      <c r="IBW54" s="243"/>
      <c r="IBX54" s="243"/>
      <c r="IBY54" s="243"/>
      <c r="IBZ54" s="243"/>
      <c r="ICA54" s="243"/>
      <c r="ICB54" s="243"/>
      <c r="ICC54" s="243"/>
      <c r="ICD54" s="243"/>
      <c r="ICE54" s="243"/>
      <c r="ICF54" s="243"/>
      <c r="ICG54" s="243"/>
      <c r="ICH54" s="243"/>
      <c r="ICI54" s="243"/>
      <c r="ICJ54" s="243"/>
      <c r="ICK54" s="243"/>
      <c r="ICL54" s="243"/>
      <c r="ICM54" s="243"/>
      <c r="ICN54" s="243"/>
      <c r="ICO54" s="243"/>
      <c r="ICP54" s="243"/>
      <c r="ICQ54" s="243"/>
      <c r="ICR54" s="243"/>
      <c r="ICS54" s="243"/>
      <c r="ICT54" s="243"/>
      <c r="ICU54" s="243"/>
      <c r="ICV54" s="243"/>
      <c r="ICW54" s="243"/>
      <c r="ICX54" s="243"/>
      <c r="ICY54" s="243"/>
      <c r="ICZ54" s="243"/>
      <c r="IDA54" s="243"/>
      <c r="IDB54" s="243"/>
      <c r="IDC54" s="243"/>
      <c r="IDD54" s="243"/>
      <c r="IDE54" s="243"/>
      <c r="IDF54" s="243"/>
      <c r="IDG54" s="243"/>
      <c r="IDH54" s="243"/>
      <c r="IDI54" s="243"/>
      <c r="IDJ54" s="243"/>
      <c r="IDK54" s="243"/>
      <c r="IDL54" s="243"/>
      <c r="IDM54" s="243"/>
      <c r="IDN54" s="243"/>
      <c r="IDO54" s="243"/>
      <c r="IDP54" s="243"/>
      <c r="IDQ54" s="243"/>
      <c r="IDR54" s="243"/>
      <c r="IDS54" s="243"/>
      <c r="IDT54" s="243"/>
      <c r="IDU54" s="243"/>
      <c r="IDV54" s="243"/>
      <c r="IDW54" s="243"/>
      <c r="IDX54" s="243"/>
      <c r="IDY54" s="243"/>
      <c r="IDZ54" s="243"/>
      <c r="IEA54" s="243"/>
      <c r="IEB54" s="243"/>
      <c r="IEC54" s="243"/>
      <c r="IED54" s="243"/>
      <c r="IEE54" s="243"/>
      <c r="IEF54" s="243"/>
      <c r="IEG54" s="243"/>
      <c r="IEH54" s="243"/>
      <c r="IEI54" s="243"/>
      <c r="IEJ54" s="243"/>
      <c r="IEK54" s="243"/>
      <c r="IEL54" s="243"/>
      <c r="IEM54" s="243"/>
      <c r="IEN54" s="243"/>
      <c r="IEO54" s="243"/>
      <c r="IEP54" s="243"/>
      <c r="IEQ54" s="243"/>
      <c r="IER54" s="243"/>
      <c r="IES54" s="243"/>
      <c r="IET54" s="243"/>
      <c r="IEU54" s="243"/>
      <c r="IEV54" s="243"/>
      <c r="IEW54" s="243"/>
      <c r="IEX54" s="243"/>
      <c r="IEY54" s="243"/>
      <c r="IEZ54" s="243"/>
      <c r="IFA54" s="243"/>
      <c r="IFB54" s="243"/>
      <c r="IFC54" s="243"/>
      <c r="IFD54" s="243"/>
      <c r="IFE54" s="243"/>
      <c r="IFF54" s="243"/>
      <c r="IFG54" s="243"/>
      <c r="IFH54" s="243"/>
      <c r="IFI54" s="243"/>
      <c r="IFJ54" s="243"/>
      <c r="IFK54" s="243"/>
      <c r="IFL54" s="243"/>
      <c r="IFM54" s="243"/>
      <c r="IFN54" s="243"/>
      <c r="IFO54" s="243"/>
      <c r="IFP54" s="243"/>
      <c r="IFQ54" s="243"/>
      <c r="IFR54" s="243"/>
      <c r="IFS54" s="243"/>
      <c r="IFT54" s="243"/>
      <c r="IFU54" s="243"/>
      <c r="IFV54" s="243"/>
      <c r="IFW54" s="243"/>
      <c r="IFX54" s="243"/>
      <c r="IFY54" s="243"/>
      <c r="IFZ54" s="243"/>
      <c r="IGA54" s="243"/>
      <c r="IGB54" s="243"/>
      <c r="IGC54" s="243"/>
      <c r="IGD54" s="243"/>
      <c r="IGE54" s="243"/>
      <c r="IGF54" s="243"/>
      <c r="IGG54" s="243"/>
      <c r="IGH54" s="243"/>
      <c r="IGI54" s="243"/>
      <c r="IGJ54" s="243"/>
      <c r="IGK54" s="243"/>
      <c r="IGL54" s="243"/>
      <c r="IGM54" s="243"/>
      <c r="IGN54" s="243"/>
      <c r="IGO54" s="243"/>
      <c r="IGP54" s="243"/>
      <c r="IGQ54" s="243"/>
      <c r="IGR54" s="243"/>
      <c r="IGS54" s="243"/>
      <c r="IGT54" s="243"/>
      <c r="IGU54" s="243"/>
      <c r="IGV54" s="243"/>
      <c r="IGW54" s="243"/>
      <c r="IGX54" s="243"/>
      <c r="IGY54" s="243"/>
      <c r="IGZ54" s="243"/>
      <c r="IHA54" s="243"/>
      <c r="IHB54" s="243"/>
      <c r="IHC54" s="243"/>
      <c r="IHD54" s="243"/>
      <c r="IHE54" s="243"/>
      <c r="IHF54" s="243"/>
      <c r="IHG54" s="243"/>
      <c r="IHH54" s="243"/>
      <c r="IHI54" s="243"/>
      <c r="IHJ54" s="243"/>
      <c r="IHK54" s="243"/>
      <c r="IHL54" s="243"/>
      <c r="IHM54" s="243"/>
      <c r="IHN54" s="243"/>
      <c r="IHO54" s="243"/>
      <c r="IHP54" s="243"/>
      <c r="IHQ54" s="243"/>
      <c r="IHR54" s="243"/>
      <c r="IHS54" s="243"/>
      <c r="IHT54" s="243"/>
      <c r="IHU54" s="243"/>
      <c r="IHV54" s="243"/>
      <c r="IHW54" s="243"/>
      <c r="IHX54" s="243"/>
      <c r="IHY54" s="243"/>
      <c r="IHZ54" s="243"/>
      <c r="IIA54" s="243"/>
      <c r="IIB54" s="243"/>
      <c r="IIC54" s="243"/>
      <c r="IID54" s="243"/>
      <c r="IIE54" s="243"/>
      <c r="IIF54" s="243"/>
      <c r="IIG54" s="243"/>
      <c r="IIH54" s="243"/>
      <c r="III54" s="243"/>
      <c r="IIJ54" s="243"/>
      <c r="IIK54" s="243"/>
      <c r="IIL54" s="243"/>
      <c r="IIM54" s="243"/>
      <c r="IIN54" s="243"/>
      <c r="IIO54" s="243"/>
      <c r="IIP54" s="243"/>
      <c r="IIQ54" s="243"/>
      <c r="IIR54" s="243"/>
      <c r="IIS54" s="243"/>
      <c r="IIT54" s="243"/>
      <c r="IIU54" s="243"/>
      <c r="IIV54" s="243"/>
      <c r="IIW54" s="243"/>
      <c r="IIX54" s="243"/>
      <c r="IIY54" s="243"/>
      <c r="IIZ54" s="243"/>
      <c r="IJA54" s="243"/>
      <c r="IJB54" s="243"/>
      <c r="IJC54" s="243"/>
      <c r="IJD54" s="243"/>
      <c r="IJE54" s="243"/>
      <c r="IJF54" s="243"/>
      <c r="IJG54" s="243"/>
      <c r="IJH54" s="243"/>
      <c r="IJI54" s="243"/>
      <c r="IJJ54" s="243"/>
      <c r="IJK54" s="243"/>
      <c r="IJL54" s="243"/>
      <c r="IJM54" s="243"/>
      <c r="IJN54" s="243"/>
      <c r="IJO54" s="243"/>
      <c r="IJP54" s="243"/>
      <c r="IJQ54" s="243"/>
      <c r="IJR54" s="243"/>
      <c r="IJS54" s="243"/>
      <c r="IJT54" s="243"/>
      <c r="IJU54" s="243"/>
      <c r="IJV54" s="243"/>
      <c r="IJW54" s="243"/>
      <c r="IJX54" s="243"/>
      <c r="IJY54" s="243"/>
      <c r="IJZ54" s="243"/>
      <c r="IKA54" s="243"/>
      <c r="IKB54" s="243"/>
      <c r="IKC54" s="243"/>
      <c r="IKD54" s="243"/>
      <c r="IKE54" s="243"/>
      <c r="IKF54" s="243"/>
      <c r="IKG54" s="243"/>
      <c r="IKH54" s="243"/>
      <c r="IKI54" s="243"/>
      <c r="IKJ54" s="243"/>
      <c r="IKK54" s="243"/>
      <c r="IKL54" s="243"/>
      <c r="IKM54" s="243"/>
      <c r="IKN54" s="243"/>
      <c r="IKO54" s="243"/>
      <c r="IKP54" s="243"/>
      <c r="IKQ54" s="243"/>
      <c r="IKR54" s="243"/>
      <c r="IKS54" s="243"/>
      <c r="IKT54" s="243"/>
      <c r="IKU54" s="243"/>
      <c r="IKV54" s="243"/>
      <c r="IKW54" s="243"/>
      <c r="IKX54" s="243"/>
      <c r="IKY54" s="243"/>
      <c r="IKZ54" s="243"/>
      <c r="ILA54" s="243"/>
      <c r="ILB54" s="243"/>
      <c r="ILC54" s="243"/>
      <c r="ILD54" s="243"/>
      <c r="ILE54" s="243"/>
      <c r="ILF54" s="243"/>
      <c r="ILG54" s="243"/>
      <c r="ILH54" s="243"/>
      <c r="ILI54" s="243"/>
      <c r="ILJ54" s="243"/>
      <c r="ILK54" s="243"/>
      <c r="ILL54" s="243"/>
      <c r="ILM54" s="243"/>
      <c r="ILN54" s="243"/>
      <c r="ILO54" s="243"/>
      <c r="ILP54" s="243"/>
      <c r="ILQ54" s="243"/>
      <c r="ILR54" s="243"/>
      <c r="ILS54" s="243"/>
      <c r="ILT54" s="243"/>
      <c r="ILU54" s="243"/>
      <c r="ILV54" s="243"/>
      <c r="ILW54" s="243"/>
      <c r="ILX54" s="243"/>
      <c r="ILY54" s="243"/>
      <c r="ILZ54" s="243"/>
      <c r="IMA54" s="243"/>
      <c r="IMB54" s="243"/>
      <c r="IMC54" s="243"/>
      <c r="IMD54" s="243"/>
      <c r="IME54" s="243"/>
      <c r="IMF54" s="243"/>
      <c r="IMG54" s="243"/>
      <c r="IMH54" s="243"/>
      <c r="IMI54" s="243"/>
      <c r="IMJ54" s="243"/>
      <c r="IMK54" s="243"/>
      <c r="IML54" s="243"/>
      <c r="IMM54" s="243"/>
      <c r="IMN54" s="243"/>
      <c r="IMO54" s="243"/>
      <c r="IMP54" s="243"/>
      <c r="IMQ54" s="243"/>
      <c r="IMR54" s="243"/>
      <c r="IMS54" s="243"/>
      <c r="IMT54" s="243"/>
      <c r="IMU54" s="243"/>
      <c r="IMV54" s="243"/>
      <c r="IMW54" s="243"/>
      <c r="IMX54" s="243"/>
      <c r="IMY54" s="243"/>
      <c r="IMZ54" s="243"/>
      <c r="INA54" s="243"/>
      <c r="INB54" s="243"/>
      <c r="INC54" s="243"/>
      <c r="IND54" s="243"/>
      <c r="INE54" s="243"/>
      <c r="INF54" s="243"/>
      <c r="ING54" s="243"/>
      <c r="INH54" s="243"/>
      <c r="INI54" s="243"/>
      <c r="INJ54" s="243"/>
      <c r="INK54" s="243"/>
      <c r="INL54" s="243"/>
      <c r="INM54" s="243"/>
      <c r="INN54" s="243"/>
      <c r="INO54" s="243"/>
      <c r="INP54" s="243"/>
      <c r="INQ54" s="243"/>
      <c r="INR54" s="243"/>
      <c r="INS54" s="243"/>
      <c r="INT54" s="243"/>
      <c r="INU54" s="243"/>
      <c r="INV54" s="243"/>
      <c r="INW54" s="243"/>
      <c r="INX54" s="243"/>
      <c r="INY54" s="243"/>
      <c r="INZ54" s="243"/>
      <c r="IOA54" s="243"/>
      <c r="IOB54" s="243"/>
      <c r="IOC54" s="243"/>
      <c r="IOD54" s="243"/>
      <c r="IOE54" s="243"/>
      <c r="IOF54" s="243"/>
      <c r="IOG54" s="243"/>
      <c r="IOH54" s="243"/>
      <c r="IOI54" s="243"/>
      <c r="IOJ54" s="243"/>
      <c r="IOK54" s="243"/>
      <c r="IOL54" s="243"/>
      <c r="IOM54" s="243"/>
      <c r="ION54" s="243"/>
      <c r="IOO54" s="243"/>
      <c r="IOP54" s="243"/>
      <c r="IOQ54" s="243"/>
      <c r="IOR54" s="243"/>
      <c r="IOS54" s="243"/>
      <c r="IOT54" s="243"/>
      <c r="IOU54" s="243"/>
      <c r="IOV54" s="243"/>
      <c r="IOW54" s="243"/>
      <c r="IOX54" s="243"/>
      <c r="IOY54" s="243"/>
      <c r="IOZ54" s="243"/>
      <c r="IPA54" s="243"/>
      <c r="IPB54" s="243"/>
      <c r="IPC54" s="243"/>
      <c r="IPD54" s="243"/>
      <c r="IPE54" s="243"/>
      <c r="IPF54" s="243"/>
      <c r="IPG54" s="243"/>
      <c r="IPH54" s="243"/>
      <c r="IPI54" s="243"/>
      <c r="IPJ54" s="243"/>
      <c r="IPK54" s="243"/>
      <c r="IPL54" s="243"/>
      <c r="IPM54" s="243"/>
      <c r="IPN54" s="243"/>
      <c r="IPO54" s="243"/>
      <c r="IPP54" s="243"/>
      <c r="IPQ54" s="243"/>
      <c r="IPR54" s="243"/>
      <c r="IPS54" s="243"/>
      <c r="IPT54" s="243"/>
      <c r="IPU54" s="243"/>
      <c r="IPV54" s="243"/>
      <c r="IPW54" s="243"/>
      <c r="IPX54" s="243"/>
      <c r="IPY54" s="243"/>
      <c r="IPZ54" s="243"/>
      <c r="IQA54" s="243"/>
      <c r="IQB54" s="243"/>
      <c r="IQC54" s="243"/>
      <c r="IQD54" s="243"/>
      <c r="IQE54" s="243"/>
      <c r="IQF54" s="243"/>
      <c r="IQG54" s="243"/>
      <c r="IQH54" s="243"/>
      <c r="IQI54" s="243"/>
      <c r="IQJ54" s="243"/>
      <c r="IQK54" s="243"/>
      <c r="IQL54" s="243"/>
      <c r="IQM54" s="243"/>
      <c r="IQN54" s="243"/>
      <c r="IQO54" s="243"/>
      <c r="IQP54" s="243"/>
      <c r="IQQ54" s="243"/>
      <c r="IQR54" s="243"/>
      <c r="IQS54" s="243"/>
      <c r="IQT54" s="243"/>
      <c r="IQU54" s="243"/>
      <c r="IQV54" s="243"/>
      <c r="IQW54" s="243"/>
      <c r="IQX54" s="243"/>
      <c r="IQY54" s="243"/>
      <c r="IQZ54" s="243"/>
      <c r="IRA54" s="243"/>
      <c r="IRB54" s="243"/>
      <c r="IRC54" s="243"/>
      <c r="IRD54" s="243"/>
      <c r="IRE54" s="243"/>
      <c r="IRF54" s="243"/>
      <c r="IRG54" s="243"/>
      <c r="IRH54" s="243"/>
      <c r="IRI54" s="243"/>
      <c r="IRJ54" s="243"/>
      <c r="IRK54" s="243"/>
      <c r="IRL54" s="243"/>
      <c r="IRM54" s="243"/>
      <c r="IRN54" s="243"/>
      <c r="IRO54" s="243"/>
      <c r="IRP54" s="243"/>
      <c r="IRQ54" s="243"/>
      <c r="IRR54" s="243"/>
      <c r="IRS54" s="243"/>
      <c r="IRT54" s="243"/>
      <c r="IRU54" s="243"/>
      <c r="IRV54" s="243"/>
      <c r="IRW54" s="243"/>
      <c r="IRX54" s="243"/>
      <c r="IRY54" s="243"/>
      <c r="IRZ54" s="243"/>
      <c r="ISA54" s="243"/>
      <c r="ISB54" s="243"/>
      <c r="ISC54" s="243"/>
      <c r="ISD54" s="243"/>
      <c r="ISE54" s="243"/>
      <c r="ISF54" s="243"/>
      <c r="ISG54" s="243"/>
      <c r="ISH54" s="243"/>
      <c r="ISI54" s="243"/>
      <c r="ISJ54" s="243"/>
      <c r="ISK54" s="243"/>
      <c r="ISL54" s="243"/>
      <c r="ISM54" s="243"/>
      <c r="ISN54" s="243"/>
      <c r="ISO54" s="243"/>
      <c r="ISP54" s="243"/>
      <c r="ISQ54" s="243"/>
      <c r="ISR54" s="243"/>
      <c r="ISS54" s="243"/>
      <c r="IST54" s="243"/>
      <c r="ISU54" s="243"/>
      <c r="ISV54" s="243"/>
      <c r="ISW54" s="243"/>
      <c r="ISX54" s="243"/>
      <c r="ISY54" s="243"/>
      <c r="ISZ54" s="243"/>
      <c r="ITA54" s="243"/>
      <c r="ITB54" s="243"/>
      <c r="ITC54" s="243"/>
      <c r="ITD54" s="243"/>
      <c r="ITE54" s="243"/>
      <c r="ITF54" s="243"/>
      <c r="ITG54" s="243"/>
      <c r="ITH54" s="243"/>
      <c r="ITI54" s="243"/>
      <c r="ITJ54" s="243"/>
      <c r="ITK54" s="243"/>
      <c r="ITL54" s="243"/>
      <c r="ITM54" s="243"/>
      <c r="ITN54" s="243"/>
      <c r="ITO54" s="243"/>
      <c r="ITP54" s="243"/>
      <c r="ITQ54" s="243"/>
      <c r="ITR54" s="243"/>
      <c r="ITS54" s="243"/>
      <c r="ITT54" s="243"/>
      <c r="ITU54" s="243"/>
      <c r="ITV54" s="243"/>
      <c r="ITW54" s="243"/>
      <c r="ITX54" s="243"/>
      <c r="ITY54" s="243"/>
      <c r="ITZ54" s="243"/>
      <c r="IUA54" s="243"/>
      <c r="IUB54" s="243"/>
      <c r="IUC54" s="243"/>
      <c r="IUD54" s="243"/>
      <c r="IUE54" s="243"/>
      <c r="IUF54" s="243"/>
      <c r="IUG54" s="243"/>
      <c r="IUH54" s="243"/>
      <c r="IUI54" s="243"/>
      <c r="IUJ54" s="243"/>
      <c r="IUK54" s="243"/>
      <c r="IUL54" s="243"/>
      <c r="IUM54" s="243"/>
      <c r="IUN54" s="243"/>
      <c r="IUO54" s="243"/>
      <c r="IUP54" s="243"/>
      <c r="IUQ54" s="243"/>
      <c r="IUR54" s="243"/>
      <c r="IUS54" s="243"/>
      <c r="IUT54" s="243"/>
      <c r="IUU54" s="243"/>
      <c r="IUV54" s="243"/>
      <c r="IUW54" s="243"/>
      <c r="IUX54" s="243"/>
      <c r="IUY54" s="243"/>
      <c r="IUZ54" s="243"/>
      <c r="IVA54" s="243"/>
      <c r="IVB54" s="243"/>
      <c r="IVC54" s="243"/>
      <c r="IVD54" s="243"/>
      <c r="IVE54" s="243"/>
      <c r="IVF54" s="243"/>
      <c r="IVG54" s="243"/>
      <c r="IVH54" s="243"/>
      <c r="IVI54" s="243"/>
      <c r="IVJ54" s="243"/>
      <c r="IVK54" s="243"/>
      <c r="IVL54" s="243"/>
      <c r="IVM54" s="243"/>
      <c r="IVN54" s="243"/>
      <c r="IVO54" s="243"/>
      <c r="IVP54" s="243"/>
      <c r="IVQ54" s="243"/>
      <c r="IVR54" s="243"/>
      <c r="IVS54" s="243"/>
      <c r="IVT54" s="243"/>
      <c r="IVU54" s="243"/>
      <c r="IVV54" s="243"/>
      <c r="IVW54" s="243"/>
      <c r="IVX54" s="243"/>
      <c r="IVY54" s="243"/>
      <c r="IVZ54" s="243"/>
      <c r="IWA54" s="243"/>
      <c r="IWB54" s="243"/>
      <c r="IWC54" s="243"/>
      <c r="IWD54" s="243"/>
      <c r="IWE54" s="243"/>
      <c r="IWF54" s="243"/>
      <c r="IWG54" s="243"/>
      <c r="IWH54" s="243"/>
      <c r="IWI54" s="243"/>
      <c r="IWJ54" s="243"/>
      <c r="IWK54" s="243"/>
      <c r="IWL54" s="243"/>
      <c r="IWM54" s="243"/>
      <c r="IWN54" s="243"/>
      <c r="IWO54" s="243"/>
      <c r="IWP54" s="243"/>
      <c r="IWQ54" s="243"/>
      <c r="IWR54" s="243"/>
      <c r="IWS54" s="243"/>
      <c r="IWT54" s="243"/>
      <c r="IWU54" s="243"/>
      <c r="IWV54" s="243"/>
      <c r="IWW54" s="243"/>
      <c r="IWX54" s="243"/>
      <c r="IWY54" s="243"/>
      <c r="IWZ54" s="243"/>
      <c r="IXA54" s="243"/>
      <c r="IXB54" s="243"/>
      <c r="IXC54" s="243"/>
      <c r="IXD54" s="243"/>
      <c r="IXE54" s="243"/>
      <c r="IXF54" s="243"/>
      <c r="IXG54" s="243"/>
      <c r="IXH54" s="243"/>
      <c r="IXI54" s="243"/>
      <c r="IXJ54" s="243"/>
      <c r="IXK54" s="243"/>
      <c r="IXL54" s="243"/>
      <c r="IXM54" s="243"/>
      <c r="IXN54" s="243"/>
      <c r="IXO54" s="243"/>
      <c r="IXP54" s="243"/>
      <c r="IXQ54" s="243"/>
      <c r="IXR54" s="243"/>
      <c r="IXS54" s="243"/>
      <c r="IXT54" s="243"/>
      <c r="IXU54" s="243"/>
      <c r="IXV54" s="243"/>
      <c r="IXW54" s="243"/>
      <c r="IXX54" s="243"/>
      <c r="IXY54" s="243"/>
      <c r="IXZ54" s="243"/>
      <c r="IYA54" s="243"/>
      <c r="IYB54" s="243"/>
      <c r="IYC54" s="243"/>
      <c r="IYD54" s="243"/>
      <c r="IYE54" s="243"/>
      <c r="IYF54" s="243"/>
      <c r="IYG54" s="243"/>
      <c r="IYH54" s="243"/>
      <c r="IYI54" s="243"/>
      <c r="IYJ54" s="243"/>
      <c r="IYK54" s="243"/>
      <c r="IYL54" s="243"/>
      <c r="IYM54" s="243"/>
      <c r="IYN54" s="243"/>
      <c r="IYO54" s="243"/>
      <c r="IYP54" s="243"/>
      <c r="IYQ54" s="243"/>
      <c r="IYR54" s="243"/>
      <c r="IYS54" s="243"/>
      <c r="IYT54" s="243"/>
      <c r="IYU54" s="243"/>
      <c r="IYV54" s="243"/>
      <c r="IYW54" s="243"/>
      <c r="IYX54" s="243"/>
      <c r="IYY54" s="243"/>
      <c r="IYZ54" s="243"/>
      <c r="IZA54" s="243"/>
      <c r="IZB54" s="243"/>
      <c r="IZC54" s="243"/>
      <c r="IZD54" s="243"/>
      <c r="IZE54" s="243"/>
      <c r="IZF54" s="243"/>
      <c r="IZG54" s="243"/>
      <c r="IZH54" s="243"/>
      <c r="IZI54" s="243"/>
      <c r="IZJ54" s="243"/>
      <c r="IZK54" s="243"/>
      <c r="IZL54" s="243"/>
      <c r="IZM54" s="243"/>
      <c r="IZN54" s="243"/>
      <c r="IZO54" s="243"/>
      <c r="IZP54" s="243"/>
      <c r="IZQ54" s="243"/>
      <c r="IZR54" s="243"/>
      <c r="IZS54" s="243"/>
      <c r="IZT54" s="243"/>
      <c r="IZU54" s="243"/>
      <c r="IZV54" s="243"/>
      <c r="IZW54" s="243"/>
      <c r="IZX54" s="243"/>
      <c r="IZY54" s="243"/>
      <c r="IZZ54" s="243"/>
      <c r="JAA54" s="243"/>
      <c r="JAB54" s="243"/>
      <c r="JAC54" s="243"/>
      <c r="JAD54" s="243"/>
      <c r="JAE54" s="243"/>
      <c r="JAF54" s="243"/>
      <c r="JAG54" s="243"/>
      <c r="JAH54" s="243"/>
      <c r="JAI54" s="243"/>
      <c r="JAJ54" s="243"/>
      <c r="JAK54" s="243"/>
      <c r="JAL54" s="243"/>
      <c r="JAM54" s="243"/>
      <c r="JAN54" s="243"/>
      <c r="JAO54" s="243"/>
      <c r="JAP54" s="243"/>
      <c r="JAQ54" s="243"/>
      <c r="JAR54" s="243"/>
      <c r="JAS54" s="243"/>
      <c r="JAT54" s="243"/>
      <c r="JAU54" s="243"/>
      <c r="JAV54" s="243"/>
      <c r="JAW54" s="243"/>
      <c r="JAX54" s="243"/>
      <c r="JAY54" s="243"/>
      <c r="JAZ54" s="243"/>
      <c r="JBA54" s="243"/>
      <c r="JBB54" s="243"/>
      <c r="JBC54" s="243"/>
      <c r="JBD54" s="243"/>
      <c r="JBE54" s="243"/>
      <c r="JBF54" s="243"/>
      <c r="JBG54" s="243"/>
      <c r="JBH54" s="243"/>
      <c r="JBI54" s="243"/>
      <c r="JBJ54" s="243"/>
      <c r="JBK54" s="243"/>
      <c r="JBL54" s="243"/>
      <c r="JBM54" s="243"/>
      <c r="JBN54" s="243"/>
      <c r="JBO54" s="243"/>
      <c r="JBP54" s="243"/>
      <c r="JBQ54" s="243"/>
      <c r="JBR54" s="243"/>
      <c r="JBS54" s="243"/>
      <c r="JBT54" s="243"/>
      <c r="JBU54" s="243"/>
      <c r="JBV54" s="243"/>
      <c r="JBW54" s="243"/>
      <c r="JBX54" s="243"/>
      <c r="JBY54" s="243"/>
      <c r="JBZ54" s="243"/>
      <c r="JCA54" s="243"/>
      <c r="JCB54" s="243"/>
      <c r="JCC54" s="243"/>
      <c r="JCD54" s="243"/>
      <c r="JCE54" s="243"/>
      <c r="JCF54" s="243"/>
      <c r="JCG54" s="243"/>
      <c r="JCH54" s="243"/>
      <c r="JCI54" s="243"/>
      <c r="JCJ54" s="243"/>
      <c r="JCK54" s="243"/>
      <c r="JCL54" s="243"/>
      <c r="JCM54" s="243"/>
      <c r="JCN54" s="243"/>
      <c r="JCO54" s="243"/>
      <c r="JCP54" s="243"/>
      <c r="JCQ54" s="243"/>
      <c r="JCR54" s="243"/>
      <c r="JCS54" s="243"/>
      <c r="JCT54" s="243"/>
      <c r="JCU54" s="243"/>
      <c r="JCV54" s="243"/>
      <c r="JCW54" s="243"/>
      <c r="JCX54" s="243"/>
      <c r="JCY54" s="243"/>
      <c r="JCZ54" s="243"/>
      <c r="JDA54" s="243"/>
      <c r="JDB54" s="243"/>
      <c r="JDC54" s="243"/>
      <c r="JDD54" s="243"/>
      <c r="JDE54" s="243"/>
      <c r="JDF54" s="243"/>
      <c r="JDG54" s="243"/>
      <c r="JDH54" s="243"/>
      <c r="JDI54" s="243"/>
      <c r="JDJ54" s="243"/>
      <c r="JDK54" s="243"/>
      <c r="JDL54" s="243"/>
      <c r="JDM54" s="243"/>
      <c r="JDN54" s="243"/>
      <c r="JDO54" s="243"/>
      <c r="JDP54" s="243"/>
      <c r="JDQ54" s="243"/>
      <c r="JDR54" s="243"/>
      <c r="JDS54" s="243"/>
      <c r="JDT54" s="243"/>
      <c r="JDU54" s="243"/>
      <c r="JDV54" s="243"/>
      <c r="JDW54" s="243"/>
      <c r="JDX54" s="243"/>
      <c r="JDY54" s="243"/>
      <c r="JDZ54" s="243"/>
      <c r="JEA54" s="243"/>
      <c r="JEB54" s="243"/>
      <c r="JEC54" s="243"/>
      <c r="JED54" s="243"/>
      <c r="JEE54" s="243"/>
      <c r="JEF54" s="243"/>
      <c r="JEG54" s="243"/>
      <c r="JEH54" s="243"/>
      <c r="JEI54" s="243"/>
      <c r="JEJ54" s="243"/>
      <c r="JEK54" s="243"/>
      <c r="JEL54" s="243"/>
      <c r="JEM54" s="243"/>
      <c r="JEN54" s="243"/>
      <c r="JEO54" s="243"/>
      <c r="JEP54" s="243"/>
      <c r="JEQ54" s="243"/>
      <c r="JER54" s="243"/>
      <c r="JES54" s="243"/>
      <c r="JET54" s="243"/>
      <c r="JEU54" s="243"/>
      <c r="JEV54" s="243"/>
      <c r="JEW54" s="243"/>
      <c r="JEX54" s="243"/>
      <c r="JEY54" s="243"/>
      <c r="JEZ54" s="243"/>
      <c r="JFA54" s="243"/>
      <c r="JFB54" s="243"/>
      <c r="JFC54" s="243"/>
      <c r="JFD54" s="243"/>
      <c r="JFE54" s="243"/>
      <c r="JFF54" s="243"/>
      <c r="JFG54" s="243"/>
      <c r="JFH54" s="243"/>
      <c r="JFI54" s="243"/>
      <c r="JFJ54" s="243"/>
      <c r="JFK54" s="243"/>
      <c r="JFL54" s="243"/>
      <c r="JFM54" s="243"/>
      <c r="JFN54" s="243"/>
      <c r="JFO54" s="243"/>
      <c r="JFP54" s="243"/>
      <c r="JFQ54" s="243"/>
      <c r="JFR54" s="243"/>
      <c r="JFS54" s="243"/>
      <c r="JFT54" s="243"/>
      <c r="JFU54" s="243"/>
      <c r="JFV54" s="243"/>
      <c r="JFW54" s="243"/>
      <c r="JFX54" s="243"/>
      <c r="JFY54" s="243"/>
      <c r="JFZ54" s="243"/>
      <c r="JGA54" s="243"/>
      <c r="JGB54" s="243"/>
      <c r="JGC54" s="243"/>
      <c r="JGD54" s="243"/>
      <c r="JGE54" s="243"/>
      <c r="JGF54" s="243"/>
      <c r="JGG54" s="243"/>
      <c r="JGH54" s="243"/>
      <c r="JGI54" s="243"/>
      <c r="JGJ54" s="243"/>
      <c r="JGK54" s="243"/>
      <c r="JGL54" s="243"/>
      <c r="JGM54" s="243"/>
      <c r="JGN54" s="243"/>
      <c r="JGO54" s="243"/>
      <c r="JGP54" s="243"/>
      <c r="JGQ54" s="243"/>
      <c r="JGR54" s="243"/>
      <c r="JGS54" s="243"/>
      <c r="JGT54" s="243"/>
      <c r="JGU54" s="243"/>
      <c r="JGV54" s="243"/>
      <c r="JGW54" s="243"/>
      <c r="JGX54" s="243"/>
      <c r="JGY54" s="243"/>
      <c r="JGZ54" s="243"/>
      <c r="JHA54" s="243"/>
      <c r="JHB54" s="243"/>
      <c r="JHC54" s="243"/>
      <c r="JHD54" s="243"/>
      <c r="JHE54" s="243"/>
      <c r="JHF54" s="243"/>
      <c r="JHG54" s="243"/>
      <c r="JHH54" s="243"/>
      <c r="JHI54" s="243"/>
      <c r="JHJ54" s="243"/>
      <c r="JHK54" s="243"/>
      <c r="JHL54" s="243"/>
      <c r="JHM54" s="243"/>
      <c r="JHN54" s="243"/>
      <c r="JHO54" s="243"/>
      <c r="JHP54" s="243"/>
      <c r="JHQ54" s="243"/>
      <c r="JHR54" s="243"/>
      <c r="JHS54" s="243"/>
      <c r="JHT54" s="243"/>
      <c r="JHU54" s="243"/>
      <c r="JHV54" s="243"/>
      <c r="JHW54" s="243"/>
      <c r="JHX54" s="243"/>
      <c r="JHY54" s="243"/>
      <c r="JHZ54" s="243"/>
      <c r="JIA54" s="243"/>
      <c r="JIB54" s="243"/>
      <c r="JIC54" s="243"/>
      <c r="JID54" s="243"/>
      <c r="JIE54" s="243"/>
      <c r="JIF54" s="243"/>
      <c r="JIG54" s="243"/>
      <c r="JIH54" s="243"/>
      <c r="JII54" s="243"/>
      <c r="JIJ54" s="243"/>
      <c r="JIK54" s="243"/>
      <c r="JIL54" s="243"/>
      <c r="JIM54" s="243"/>
      <c r="JIN54" s="243"/>
      <c r="JIO54" s="243"/>
      <c r="JIP54" s="243"/>
      <c r="JIQ54" s="243"/>
      <c r="JIR54" s="243"/>
      <c r="JIS54" s="243"/>
      <c r="JIT54" s="243"/>
      <c r="JIU54" s="243"/>
      <c r="JIV54" s="243"/>
      <c r="JIW54" s="243"/>
      <c r="JIX54" s="243"/>
      <c r="JIY54" s="243"/>
      <c r="JIZ54" s="243"/>
      <c r="JJA54" s="243"/>
      <c r="JJB54" s="243"/>
      <c r="JJC54" s="243"/>
      <c r="JJD54" s="243"/>
      <c r="JJE54" s="243"/>
      <c r="JJF54" s="243"/>
      <c r="JJG54" s="243"/>
      <c r="JJH54" s="243"/>
      <c r="JJI54" s="243"/>
      <c r="JJJ54" s="243"/>
      <c r="JJK54" s="243"/>
      <c r="JJL54" s="243"/>
      <c r="JJM54" s="243"/>
      <c r="JJN54" s="243"/>
      <c r="JJO54" s="243"/>
      <c r="JJP54" s="243"/>
      <c r="JJQ54" s="243"/>
      <c r="JJR54" s="243"/>
      <c r="JJS54" s="243"/>
      <c r="JJT54" s="243"/>
      <c r="JJU54" s="243"/>
      <c r="JJV54" s="243"/>
      <c r="JJW54" s="243"/>
      <c r="JJX54" s="243"/>
      <c r="JJY54" s="243"/>
      <c r="JJZ54" s="243"/>
      <c r="JKA54" s="243"/>
      <c r="JKB54" s="243"/>
      <c r="JKC54" s="243"/>
      <c r="JKD54" s="243"/>
      <c r="JKE54" s="243"/>
      <c r="JKF54" s="243"/>
      <c r="JKG54" s="243"/>
      <c r="JKH54" s="243"/>
      <c r="JKI54" s="243"/>
      <c r="JKJ54" s="243"/>
      <c r="JKK54" s="243"/>
      <c r="JKL54" s="243"/>
      <c r="JKM54" s="243"/>
      <c r="JKN54" s="243"/>
      <c r="JKO54" s="243"/>
      <c r="JKP54" s="243"/>
      <c r="JKQ54" s="243"/>
      <c r="JKR54" s="243"/>
      <c r="JKS54" s="243"/>
      <c r="JKT54" s="243"/>
      <c r="JKU54" s="243"/>
      <c r="JKV54" s="243"/>
      <c r="JKW54" s="243"/>
      <c r="JKX54" s="243"/>
      <c r="JKY54" s="243"/>
      <c r="JKZ54" s="243"/>
      <c r="JLA54" s="243"/>
      <c r="JLB54" s="243"/>
      <c r="JLC54" s="243"/>
      <c r="JLD54" s="243"/>
      <c r="JLE54" s="243"/>
      <c r="JLF54" s="243"/>
      <c r="JLG54" s="243"/>
      <c r="JLH54" s="243"/>
      <c r="JLI54" s="243"/>
      <c r="JLJ54" s="243"/>
      <c r="JLK54" s="243"/>
      <c r="JLL54" s="243"/>
      <c r="JLM54" s="243"/>
      <c r="JLN54" s="243"/>
      <c r="JLO54" s="243"/>
      <c r="JLP54" s="243"/>
      <c r="JLQ54" s="243"/>
      <c r="JLR54" s="243"/>
      <c r="JLS54" s="243"/>
      <c r="JLT54" s="243"/>
      <c r="JLU54" s="243"/>
      <c r="JLV54" s="243"/>
      <c r="JLW54" s="243"/>
      <c r="JLX54" s="243"/>
      <c r="JLY54" s="243"/>
      <c r="JLZ54" s="243"/>
      <c r="JMA54" s="243"/>
      <c r="JMB54" s="243"/>
      <c r="JMC54" s="243"/>
      <c r="JMD54" s="243"/>
      <c r="JME54" s="243"/>
      <c r="JMF54" s="243"/>
      <c r="JMG54" s="243"/>
      <c r="JMH54" s="243"/>
      <c r="JMI54" s="243"/>
      <c r="JMJ54" s="243"/>
      <c r="JMK54" s="243"/>
      <c r="JML54" s="243"/>
      <c r="JMM54" s="243"/>
      <c r="JMN54" s="243"/>
      <c r="JMO54" s="243"/>
      <c r="JMP54" s="243"/>
      <c r="JMQ54" s="243"/>
      <c r="JMR54" s="243"/>
      <c r="JMS54" s="243"/>
      <c r="JMT54" s="243"/>
      <c r="JMU54" s="243"/>
      <c r="JMV54" s="243"/>
      <c r="JMW54" s="243"/>
      <c r="JMX54" s="243"/>
      <c r="JMY54" s="243"/>
      <c r="JMZ54" s="243"/>
      <c r="JNA54" s="243"/>
      <c r="JNB54" s="243"/>
      <c r="JNC54" s="243"/>
      <c r="JND54" s="243"/>
      <c r="JNE54" s="243"/>
      <c r="JNF54" s="243"/>
      <c r="JNG54" s="243"/>
      <c r="JNH54" s="243"/>
      <c r="JNI54" s="243"/>
      <c r="JNJ54" s="243"/>
      <c r="JNK54" s="243"/>
      <c r="JNL54" s="243"/>
      <c r="JNM54" s="243"/>
      <c r="JNN54" s="243"/>
      <c r="JNO54" s="243"/>
      <c r="JNP54" s="243"/>
      <c r="JNQ54" s="243"/>
      <c r="JNR54" s="243"/>
      <c r="JNS54" s="243"/>
      <c r="JNT54" s="243"/>
      <c r="JNU54" s="243"/>
      <c r="JNV54" s="243"/>
      <c r="JNW54" s="243"/>
      <c r="JNX54" s="243"/>
      <c r="JNY54" s="243"/>
      <c r="JNZ54" s="243"/>
      <c r="JOA54" s="243"/>
      <c r="JOB54" s="243"/>
      <c r="JOC54" s="243"/>
      <c r="JOD54" s="243"/>
      <c r="JOE54" s="243"/>
      <c r="JOF54" s="243"/>
      <c r="JOG54" s="243"/>
      <c r="JOH54" s="243"/>
      <c r="JOI54" s="243"/>
      <c r="JOJ54" s="243"/>
      <c r="JOK54" s="243"/>
      <c r="JOL54" s="243"/>
      <c r="JOM54" s="243"/>
      <c r="JON54" s="243"/>
      <c r="JOO54" s="243"/>
      <c r="JOP54" s="243"/>
      <c r="JOQ54" s="243"/>
      <c r="JOR54" s="243"/>
      <c r="JOS54" s="243"/>
      <c r="JOT54" s="243"/>
      <c r="JOU54" s="243"/>
      <c r="JOV54" s="243"/>
      <c r="JOW54" s="243"/>
      <c r="JOX54" s="243"/>
      <c r="JOY54" s="243"/>
      <c r="JOZ54" s="243"/>
      <c r="JPA54" s="243"/>
      <c r="JPB54" s="243"/>
      <c r="JPC54" s="243"/>
      <c r="JPD54" s="243"/>
      <c r="JPE54" s="243"/>
      <c r="JPF54" s="243"/>
      <c r="JPG54" s="243"/>
      <c r="JPH54" s="243"/>
      <c r="JPI54" s="243"/>
      <c r="JPJ54" s="243"/>
      <c r="JPK54" s="243"/>
      <c r="JPL54" s="243"/>
      <c r="JPM54" s="243"/>
      <c r="JPN54" s="243"/>
      <c r="JPO54" s="243"/>
      <c r="JPP54" s="243"/>
      <c r="JPQ54" s="243"/>
      <c r="JPR54" s="243"/>
      <c r="JPS54" s="243"/>
      <c r="JPT54" s="243"/>
      <c r="JPU54" s="243"/>
      <c r="JPV54" s="243"/>
      <c r="JPW54" s="243"/>
      <c r="JPX54" s="243"/>
      <c r="JPY54" s="243"/>
      <c r="JPZ54" s="243"/>
      <c r="JQA54" s="243"/>
      <c r="JQB54" s="243"/>
      <c r="JQC54" s="243"/>
      <c r="JQD54" s="243"/>
      <c r="JQE54" s="243"/>
      <c r="JQF54" s="243"/>
      <c r="JQG54" s="243"/>
      <c r="JQH54" s="243"/>
      <c r="JQI54" s="243"/>
      <c r="JQJ54" s="243"/>
      <c r="JQK54" s="243"/>
      <c r="JQL54" s="243"/>
      <c r="JQM54" s="243"/>
      <c r="JQN54" s="243"/>
      <c r="JQO54" s="243"/>
      <c r="JQP54" s="243"/>
      <c r="JQQ54" s="243"/>
      <c r="JQR54" s="243"/>
      <c r="JQS54" s="243"/>
      <c r="JQT54" s="243"/>
      <c r="JQU54" s="243"/>
      <c r="JQV54" s="243"/>
      <c r="JQW54" s="243"/>
      <c r="JQX54" s="243"/>
      <c r="JQY54" s="243"/>
      <c r="JQZ54" s="243"/>
      <c r="JRA54" s="243"/>
      <c r="JRB54" s="243"/>
      <c r="JRC54" s="243"/>
      <c r="JRD54" s="243"/>
      <c r="JRE54" s="243"/>
      <c r="JRF54" s="243"/>
      <c r="JRG54" s="243"/>
      <c r="JRH54" s="243"/>
      <c r="JRI54" s="243"/>
      <c r="JRJ54" s="243"/>
      <c r="JRK54" s="243"/>
      <c r="JRL54" s="243"/>
      <c r="JRM54" s="243"/>
      <c r="JRN54" s="243"/>
      <c r="JRO54" s="243"/>
      <c r="JRP54" s="243"/>
      <c r="JRQ54" s="243"/>
      <c r="JRR54" s="243"/>
      <c r="JRS54" s="243"/>
      <c r="JRT54" s="243"/>
      <c r="JRU54" s="243"/>
      <c r="JRV54" s="243"/>
      <c r="JRW54" s="243"/>
      <c r="JRX54" s="243"/>
      <c r="JRY54" s="243"/>
      <c r="JRZ54" s="243"/>
      <c r="JSA54" s="243"/>
      <c r="JSB54" s="243"/>
      <c r="JSC54" s="243"/>
      <c r="JSD54" s="243"/>
      <c r="JSE54" s="243"/>
      <c r="JSF54" s="243"/>
      <c r="JSG54" s="243"/>
      <c r="JSH54" s="243"/>
      <c r="JSI54" s="243"/>
      <c r="JSJ54" s="243"/>
      <c r="JSK54" s="243"/>
      <c r="JSL54" s="243"/>
      <c r="JSM54" s="243"/>
      <c r="JSN54" s="243"/>
      <c r="JSO54" s="243"/>
      <c r="JSP54" s="243"/>
      <c r="JSQ54" s="243"/>
      <c r="JSR54" s="243"/>
      <c r="JSS54" s="243"/>
      <c r="JST54" s="243"/>
      <c r="JSU54" s="243"/>
      <c r="JSV54" s="243"/>
      <c r="JSW54" s="243"/>
      <c r="JSX54" s="243"/>
      <c r="JSY54" s="243"/>
      <c r="JSZ54" s="243"/>
      <c r="JTA54" s="243"/>
      <c r="JTB54" s="243"/>
      <c r="JTC54" s="243"/>
      <c r="JTD54" s="243"/>
      <c r="JTE54" s="243"/>
      <c r="JTF54" s="243"/>
      <c r="JTG54" s="243"/>
      <c r="JTH54" s="243"/>
      <c r="JTI54" s="243"/>
      <c r="JTJ54" s="243"/>
      <c r="JTK54" s="243"/>
      <c r="JTL54" s="243"/>
      <c r="JTM54" s="243"/>
      <c r="JTN54" s="243"/>
      <c r="JTO54" s="243"/>
      <c r="JTP54" s="243"/>
      <c r="JTQ54" s="243"/>
      <c r="JTR54" s="243"/>
      <c r="JTS54" s="243"/>
      <c r="JTT54" s="243"/>
      <c r="JTU54" s="243"/>
      <c r="JTV54" s="243"/>
      <c r="JTW54" s="243"/>
      <c r="JTX54" s="243"/>
      <c r="JTY54" s="243"/>
      <c r="JTZ54" s="243"/>
      <c r="JUA54" s="243"/>
      <c r="JUB54" s="243"/>
      <c r="JUC54" s="243"/>
      <c r="JUD54" s="243"/>
      <c r="JUE54" s="243"/>
      <c r="JUF54" s="243"/>
      <c r="JUG54" s="243"/>
      <c r="JUH54" s="243"/>
      <c r="JUI54" s="243"/>
      <c r="JUJ54" s="243"/>
      <c r="JUK54" s="243"/>
      <c r="JUL54" s="243"/>
      <c r="JUM54" s="243"/>
      <c r="JUN54" s="243"/>
      <c r="JUO54" s="243"/>
      <c r="JUP54" s="243"/>
      <c r="JUQ54" s="243"/>
      <c r="JUR54" s="243"/>
      <c r="JUS54" s="243"/>
      <c r="JUT54" s="243"/>
      <c r="JUU54" s="243"/>
      <c r="JUV54" s="243"/>
      <c r="JUW54" s="243"/>
      <c r="JUX54" s="243"/>
      <c r="JUY54" s="243"/>
      <c r="JUZ54" s="243"/>
      <c r="JVA54" s="243"/>
      <c r="JVB54" s="243"/>
      <c r="JVC54" s="243"/>
      <c r="JVD54" s="243"/>
      <c r="JVE54" s="243"/>
      <c r="JVF54" s="243"/>
      <c r="JVG54" s="243"/>
      <c r="JVH54" s="243"/>
      <c r="JVI54" s="243"/>
      <c r="JVJ54" s="243"/>
      <c r="JVK54" s="243"/>
      <c r="JVL54" s="243"/>
      <c r="JVM54" s="243"/>
      <c r="JVN54" s="243"/>
      <c r="JVO54" s="243"/>
      <c r="JVP54" s="243"/>
      <c r="JVQ54" s="243"/>
      <c r="JVR54" s="243"/>
      <c r="JVS54" s="243"/>
      <c r="JVT54" s="243"/>
      <c r="JVU54" s="243"/>
      <c r="JVV54" s="243"/>
      <c r="JVW54" s="243"/>
      <c r="JVX54" s="243"/>
      <c r="JVY54" s="243"/>
      <c r="JVZ54" s="243"/>
      <c r="JWA54" s="243"/>
      <c r="JWB54" s="243"/>
      <c r="JWC54" s="243"/>
      <c r="JWD54" s="243"/>
      <c r="JWE54" s="243"/>
      <c r="JWF54" s="243"/>
      <c r="JWG54" s="243"/>
      <c r="JWH54" s="243"/>
      <c r="JWI54" s="243"/>
      <c r="JWJ54" s="243"/>
      <c r="JWK54" s="243"/>
      <c r="JWL54" s="243"/>
      <c r="JWM54" s="243"/>
      <c r="JWN54" s="243"/>
      <c r="JWO54" s="243"/>
      <c r="JWP54" s="243"/>
      <c r="JWQ54" s="243"/>
      <c r="JWR54" s="243"/>
      <c r="JWS54" s="243"/>
      <c r="JWT54" s="243"/>
      <c r="JWU54" s="243"/>
      <c r="JWV54" s="243"/>
      <c r="JWW54" s="243"/>
      <c r="JWX54" s="243"/>
      <c r="JWY54" s="243"/>
      <c r="JWZ54" s="243"/>
      <c r="JXA54" s="243"/>
      <c r="JXB54" s="243"/>
      <c r="JXC54" s="243"/>
      <c r="JXD54" s="243"/>
      <c r="JXE54" s="243"/>
      <c r="JXF54" s="243"/>
      <c r="JXG54" s="243"/>
      <c r="JXH54" s="243"/>
      <c r="JXI54" s="243"/>
      <c r="JXJ54" s="243"/>
      <c r="JXK54" s="243"/>
      <c r="JXL54" s="243"/>
      <c r="JXM54" s="243"/>
      <c r="JXN54" s="243"/>
      <c r="JXO54" s="243"/>
      <c r="JXP54" s="243"/>
      <c r="JXQ54" s="243"/>
      <c r="JXR54" s="243"/>
      <c r="JXS54" s="243"/>
      <c r="JXT54" s="243"/>
      <c r="JXU54" s="243"/>
      <c r="JXV54" s="243"/>
      <c r="JXW54" s="243"/>
      <c r="JXX54" s="243"/>
      <c r="JXY54" s="243"/>
      <c r="JXZ54" s="243"/>
      <c r="JYA54" s="243"/>
      <c r="JYB54" s="243"/>
      <c r="JYC54" s="243"/>
      <c r="JYD54" s="243"/>
      <c r="JYE54" s="243"/>
      <c r="JYF54" s="243"/>
      <c r="JYG54" s="243"/>
      <c r="JYH54" s="243"/>
      <c r="JYI54" s="243"/>
      <c r="JYJ54" s="243"/>
      <c r="JYK54" s="243"/>
      <c r="JYL54" s="243"/>
      <c r="JYM54" s="243"/>
      <c r="JYN54" s="243"/>
      <c r="JYO54" s="243"/>
      <c r="JYP54" s="243"/>
      <c r="JYQ54" s="243"/>
      <c r="JYR54" s="243"/>
      <c r="JYS54" s="243"/>
      <c r="JYT54" s="243"/>
      <c r="JYU54" s="243"/>
      <c r="JYV54" s="243"/>
      <c r="JYW54" s="243"/>
      <c r="JYX54" s="243"/>
      <c r="JYY54" s="243"/>
      <c r="JYZ54" s="243"/>
      <c r="JZA54" s="243"/>
      <c r="JZB54" s="243"/>
      <c r="JZC54" s="243"/>
      <c r="JZD54" s="243"/>
      <c r="JZE54" s="243"/>
      <c r="JZF54" s="243"/>
      <c r="JZG54" s="243"/>
      <c r="JZH54" s="243"/>
      <c r="JZI54" s="243"/>
      <c r="JZJ54" s="243"/>
      <c r="JZK54" s="243"/>
      <c r="JZL54" s="243"/>
      <c r="JZM54" s="243"/>
      <c r="JZN54" s="243"/>
      <c r="JZO54" s="243"/>
      <c r="JZP54" s="243"/>
      <c r="JZQ54" s="243"/>
      <c r="JZR54" s="243"/>
      <c r="JZS54" s="243"/>
      <c r="JZT54" s="243"/>
      <c r="JZU54" s="243"/>
      <c r="JZV54" s="243"/>
      <c r="JZW54" s="243"/>
      <c r="JZX54" s="243"/>
      <c r="JZY54" s="243"/>
      <c r="JZZ54" s="243"/>
      <c r="KAA54" s="243"/>
      <c r="KAB54" s="243"/>
      <c r="KAC54" s="243"/>
      <c r="KAD54" s="243"/>
      <c r="KAE54" s="243"/>
      <c r="KAF54" s="243"/>
      <c r="KAG54" s="243"/>
      <c r="KAH54" s="243"/>
      <c r="KAI54" s="243"/>
      <c r="KAJ54" s="243"/>
      <c r="KAK54" s="243"/>
      <c r="KAL54" s="243"/>
      <c r="KAM54" s="243"/>
      <c r="KAN54" s="243"/>
      <c r="KAO54" s="243"/>
      <c r="KAP54" s="243"/>
      <c r="KAQ54" s="243"/>
      <c r="KAR54" s="243"/>
      <c r="KAS54" s="243"/>
      <c r="KAT54" s="243"/>
      <c r="KAU54" s="243"/>
      <c r="KAV54" s="243"/>
      <c r="KAW54" s="243"/>
      <c r="KAX54" s="243"/>
      <c r="KAY54" s="243"/>
      <c r="KAZ54" s="243"/>
      <c r="KBA54" s="243"/>
      <c r="KBB54" s="243"/>
      <c r="KBC54" s="243"/>
      <c r="KBD54" s="243"/>
      <c r="KBE54" s="243"/>
      <c r="KBF54" s="243"/>
      <c r="KBG54" s="243"/>
      <c r="KBH54" s="243"/>
      <c r="KBI54" s="243"/>
      <c r="KBJ54" s="243"/>
      <c r="KBK54" s="243"/>
      <c r="KBL54" s="243"/>
      <c r="KBM54" s="243"/>
      <c r="KBN54" s="243"/>
      <c r="KBO54" s="243"/>
      <c r="KBP54" s="243"/>
      <c r="KBQ54" s="243"/>
      <c r="KBR54" s="243"/>
      <c r="KBS54" s="243"/>
      <c r="KBT54" s="243"/>
      <c r="KBU54" s="243"/>
      <c r="KBV54" s="243"/>
      <c r="KBW54" s="243"/>
      <c r="KBX54" s="243"/>
      <c r="KBY54" s="243"/>
      <c r="KBZ54" s="243"/>
      <c r="KCA54" s="243"/>
      <c r="KCB54" s="243"/>
      <c r="KCC54" s="243"/>
      <c r="KCD54" s="243"/>
      <c r="KCE54" s="243"/>
      <c r="KCF54" s="243"/>
      <c r="KCG54" s="243"/>
      <c r="KCH54" s="243"/>
      <c r="KCI54" s="243"/>
      <c r="KCJ54" s="243"/>
      <c r="KCK54" s="243"/>
      <c r="KCL54" s="243"/>
      <c r="KCM54" s="243"/>
      <c r="KCN54" s="243"/>
      <c r="KCO54" s="243"/>
      <c r="KCP54" s="243"/>
      <c r="KCQ54" s="243"/>
      <c r="KCR54" s="243"/>
      <c r="KCS54" s="243"/>
      <c r="KCT54" s="243"/>
      <c r="KCU54" s="243"/>
      <c r="KCV54" s="243"/>
      <c r="KCW54" s="243"/>
      <c r="KCX54" s="243"/>
      <c r="KCY54" s="243"/>
      <c r="KCZ54" s="243"/>
      <c r="KDA54" s="243"/>
      <c r="KDB54" s="243"/>
      <c r="KDC54" s="243"/>
      <c r="KDD54" s="243"/>
      <c r="KDE54" s="243"/>
      <c r="KDF54" s="243"/>
      <c r="KDG54" s="243"/>
      <c r="KDH54" s="243"/>
      <c r="KDI54" s="243"/>
      <c r="KDJ54" s="243"/>
      <c r="KDK54" s="243"/>
      <c r="KDL54" s="243"/>
      <c r="KDM54" s="243"/>
      <c r="KDN54" s="243"/>
      <c r="KDO54" s="243"/>
      <c r="KDP54" s="243"/>
      <c r="KDQ54" s="243"/>
      <c r="KDR54" s="243"/>
      <c r="KDS54" s="243"/>
      <c r="KDT54" s="243"/>
      <c r="KDU54" s="243"/>
      <c r="KDV54" s="243"/>
      <c r="KDW54" s="243"/>
      <c r="KDX54" s="243"/>
      <c r="KDY54" s="243"/>
      <c r="KDZ54" s="243"/>
      <c r="KEA54" s="243"/>
      <c r="KEB54" s="243"/>
      <c r="KEC54" s="243"/>
      <c r="KED54" s="243"/>
      <c r="KEE54" s="243"/>
      <c r="KEF54" s="243"/>
      <c r="KEG54" s="243"/>
      <c r="KEH54" s="243"/>
      <c r="KEI54" s="243"/>
      <c r="KEJ54" s="243"/>
      <c r="KEK54" s="243"/>
      <c r="KEL54" s="243"/>
      <c r="KEM54" s="243"/>
      <c r="KEN54" s="243"/>
      <c r="KEO54" s="243"/>
      <c r="KEP54" s="243"/>
      <c r="KEQ54" s="243"/>
      <c r="KER54" s="243"/>
      <c r="KES54" s="243"/>
      <c r="KET54" s="243"/>
      <c r="KEU54" s="243"/>
      <c r="KEV54" s="243"/>
      <c r="KEW54" s="243"/>
      <c r="KEX54" s="243"/>
      <c r="KEY54" s="243"/>
      <c r="KEZ54" s="243"/>
      <c r="KFA54" s="243"/>
      <c r="KFB54" s="243"/>
      <c r="KFC54" s="243"/>
      <c r="KFD54" s="243"/>
      <c r="KFE54" s="243"/>
      <c r="KFF54" s="243"/>
      <c r="KFG54" s="243"/>
      <c r="KFH54" s="243"/>
      <c r="KFI54" s="243"/>
      <c r="KFJ54" s="243"/>
      <c r="KFK54" s="243"/>
      <c r="KFL54" s="243"/>
      <c r="KFM54" s="243"/>
      <c r="KFN54" s="243"/>
      <c r="KFO54" s="243"/>
      <c r="KFP54" s="243"/>
      <c r="KFQ54" s="243"/>
      <c r="KFR54" s="243"/>
      <c r="KFS54" s="243"/>
      <c r="KFT54" s="243"/>
      <c r="KFU54" s="243"/>
      <c r="KFV54" s="243"/>
      <c r="KFW54" s="243"/>
      <c r="KFX54" s="243"/>
      <c r="KFY54" s="243"/>
      <c r="KFZ54" s="243"/>
      <c r="KGA54" s="243"/>
      <c r="KGB54" s="243"/>
      <c r="KGC54" s="243"/>
      <c r="KGD54" s="243"/>
      <c r="KGE54" s="243"/>
      <c r="KGF54" s="243"/>
      <c r="KGG54" s="243"/>
      <c r="KGH54" s="243"/>
      <c r="KGI54" s="243"/>
      <c r="KGJ54" s="243"/>
      <c r="KGK54" s="243"/>
      <c r="KGL54" s="243"/>
      <c r="KGM54" s="243"/>
      <c r="KGN54" s="243"/>
      <c r="KGO54" s="243"/>
      <c r="KGP54" s="243"/>
      <c r="KGQ54" s="243"/>
      <c r="KGR54" s="243"/>
      <c r="KGS54" s="243"/>
      <c r="KGT54" s="243"/>
      <c r="KGU54" s="243"/>
      <c r="KGV54" s="243"/>
      <c r="KGW54" s="243"/>
      <c r="KGX54" s="243"/>
      <c r="KGY54" s="243"/>
      <c r="KGZ54" s="243"/>
      <c r="KHA54" s="243"/>
      <c r="KHB54" s="243"/>
      <c r="KHC54" s="243"/>
      <c r="KHD54" s="243"/>
      <c r="KHE54" s="243"/>
      <c r="KHF54" s="243"/>
      <c r="KHG54" s="243"/>
      <c r="KHH54" s="243"/>
      <c r="KHI54" s="243"/>
      <c r="KHJ54" s="243"/>
      <c r="KHK54" s="243"/>
      <c r="KHL54" s="243"/>
      <c r="KHM54" s="243"/>
      <c r="KHN54" s="243"/>
      <c r="KHO54" s="243"/>
      <c r="KHP54" s="243"/>
      <c r="KHQ54" s="243"/>
      <c r="KHR54" s="243"/>
      <c r="KHS54" s="243"/>
      <c r="KHT54" s="243"/>
      <c r="KHU54" s="243"/>
      <c r="KHV54" s="243"/>
      <c r="KHW54" s="243"/>
      <c r="KHX54" s="243"/>
      <c r="KHY54" s="243"/>
      <c r="KHZ54" s="243"/>
      <c r="KIA54" s="243"/>
      <c r="KIB54" s="243"/>
      <c r="KIC54" s="243"/>
      <c r="KID54" s="243"/>
      <c r="KIE54" s="243"/>
      <c r="KIF54" s="243"/>
      <c r="KIG54" s="243"/>
      <c r="KIH54" s="243"/>
      <c r="KII54" s="243"/>
      <c r="KIJ54" s="243"/>
      <c r="KIK54" s="243"/>
      <c r="KIL54" s="243"/>
      <c r="KIM54" s="243"/>
      <c r="KIN54" s="243"/>
      <c r="KIO54" s="243"/>
      <c r="KIP54" s="243"/>
      <c r="KIQ54" s="243"/>
      <c r="KIR54" s="243"/>
      <c r="KIS54" s="243"/>
      <c r="KIT54" s="243"/>
      <c r="KIU54" s="243"/>
      <c r="KIV54" s="243"/>
      <c r="KIW54" s="243"/>
      <c r="KIX54" s="243"/>
      <c r="KIY54" s="243"/>
      <c r="KIZ54" s="243"/>
      <c r="KJA54" s="243"/>
      <c r="KJB54" s="243"/>
      <c r="KJC54" s="243"/>
      <c r="KJD54" s="243"/>
      <c r="KJE54" s="243"/>
      <c r="KJF54" s="243"/>
      <c r="KJG54" s="243"/>
      <c r="KJH54" s="243"/>
      <c r="KJI54" s="243"/>
      <c r="KJJ54" s="243"/>
      <c r="KJK54" s="243"/>
      <c r="KJL54" s="243"/>
      <c r="KJM54" s="243"/>
      <c r="KJN54" s="243"/>
      <c r="KJO54" s="243"/>
      <c r="KJP54" s="243"/>
      <c r="KJQ54" s="243"/>
      <c r="KJR54" s="243"/>
      <c r="KJS54" s="243"/>
      <c r="KJT54" s="243"/>
      <c r="KJU54" s="243"/>
      <c r="KJV54" s="243"/>
      <c r="KJW54" s="243"/>
      <c r="KJX54" s="243"/>
      <c r="KJY54" s="243"/>
      <c r="KJZ54" s="243"/>
      <c r="KKA54" s="243"/>
      <c r="KKB54" s="243"/>
      <c r="KKC54" s="243"/>
      <c r="KKD54" s="243"/>
      <c r="KKE54" s="243"/>
      <c r="KKF54" s="243"/>
      <c r="KKG54" s="243"/>
      <c r="KKH54" s="243"/>
      <c r="KKI54" s="243"/>
      <c r="KKJ54" s="243"/>
      <c r="KKK54" s="243"/>
      <c r="KKL54" s="243"/>
      <c r="KKM54" s="243"/>
      <c r="KKN54" s="243"/>
      <c r="KKO54" s="243"/>
      <c r="KKP54" s="243"/>
      <c r="KKQ54" s="243"/>
      <c r="KKR54" s="243"/>
      <c r="KKS54" s="243"/>
      <c r="KKT54" s="243"/>
      <c r="KKU54" s="243"/>
      <c r="KKV54" s="243"/>
      <c r="KKW54" s="243"/>
      <c r="KKX54" s="243"/>
      <c r="KKY54" s="243"/>
      <c r="KKZ54" s="243"/>
      <c r="KLA54" s="243"/>
      <c r="KLB54" s="243"/>
      <c r="KLC54" s="243"/>
      <c r="KLD54" s="243"/>
      <c r="KLE54" s="243"/>
      <c r="KLF54" s="243"/>
      <c r="KLG54" s="243"/>
      <c r="KLH54" s="243"/>
      <c r="KLI54" s="243"/>
      <c r="KLJ54" s="243"/>
      <c r="KLK54" s="243"/>
      <c r="KLL54" s="243"/>
      <c r="KLM54" s="243"/>
      <c r="KLN54" s="243"/>
      <c r="KLO54" s="243"/>
      <c r="KLP54" s="243"/>
      <c r="KLQ54" s="243"/>
      <c r="KLR54" s="243"/>
      <c r="KLS54" s="243"/>
      <c r="KLT54" s="243"/>
      <c r="KLU54" s="243"/>
      <c r="KLV54" s="243"/>
      <c r="KLW54" s="243"/>
      <c r="KLX54" s="243"/>
      <c r="KLY54" s="243"/>
      <c r="KLZ54" s="243"/>
      <c r="KMA54" s="243"/>
      <c r="KMB54" s="243"/>
      <c r="KMC54" s="243"/>
      <c r="KMD54" s="243"/>
      <c r="KME54" s="243"/>
      <c r="KMF54" s="243"/>
      <c r="KMG54" s="243"/>
      <c r="KMH54" s="243"/>
      <c r="KMI54" s="243"/>
      <c r="KMJ54" s="243"/>
      <c r="KMK54" s="243"/>
      <c r="KML54" s="243"/>
      <c r="KMM54" s="243"/>
      <c r="KMN54" s="243"/>
      <c r="KMO54" s="243"/>
      <c r="KMP54" s="243"/>
      <c r="KMQ54" s="243"/>
      <c r="KMR54" s="243"/>
      <c r="KMS54" s="243"/>
      <c r="KMT54" s="243"/>
      <c r="KMU54" s="243"/>
      <c r="KMV54" s="243"/>
      <c r="KMW54" s="243"/>
      <c r="KMX54" s="243"/>
      <c r="KMY54" s="243"/>
      <c r="KMZ54" s="243"/>
      <c r="KNA54" s="243"/>
      <c r="KNB54" s="243"/>
      <c r="KNC54" s="243"/>
      <c r="KND54" s="243"/>
      <c r="KNE54" s="243"/>
      <c r="KNF54" s="243"/>
      <c r="KNG54" s="243"/>
      <c r="KNH54" s="243"/>
      <c r="KNI54" s="243"/>
      <c r="KNJ54" s="243"/>
      <c r="KNK54" s="243"/>
      <c r="KNL54" s="243"/>
      <c r="KNM54" s="243"/>
      <c r="KNN54" s="243"/>
      <c r="KNO54" s="243"/>
      <c r="KNP54" s="243"/>
      <c r="KNQ54" s="243"/>
      <c r="KNR54" s="243"/>
      <c r="KNS54" s="243"/>
      <c r="KNT54" s="243"/>
      <c r="KNU54" s="243"/>
      <c r="KNV54" s="243"/>
      <c r="KNW54" s="243"/>
      <c r="KNX54" s="243"/>
      <c r="KNY54" s="243"/>
      <c r="KNZ54" s="243"/>
      <c r="KOA54" s="243"/>
      <c r="KOB54" s="243"/>
      <c r="KOC54" s="243"/>
      <c r="KOD54" s="243"/>
      <c r="KOE54" s="243"/>
      <c r="KOF54" s="243"/>
      <c r="KOG54" s="243"/>
      <c r="KOH54" s="243"/>
      <c r="KOI54" s="243"/>
      <c r="KOJ54" s="243"/>
      <c r="KOK54" s="243"/>
      <c r="KOL54" s="243"/>
      <c r="KOM54" s="243"/>
      <c r="KON54" s="243"/>
      <c r="KOO54" s="243"/>
      <c r="KOP54" s="243"/>
      <c r="KOQ54" s="243"/>
      <c r="KOR54" s="243"/>
      <c r="KOS54" s="243"/>
      <c r="KOT54" s="243"/>
      <c r="KOU54" s="243"/>
      <c r="KOV54" s="243"/>
      <c r="KOW54" s="243"/>
      <c r="KOX54" s="243"/>
      <c r="KOY54" s="243"/>
      <c r="KOZ54" s="243"/>
      <c r="KPA54" s="243"/>
      <c r="KPB54" s="243"/>
      <c r="KPC54" s="243"/>
      <c r="KPD54" s="243"/>
      <c r="KPE54" s="243"/>
      <c r="KPF54" s="243"/>
      <c r="KPG54" s="243"/>
      <c r="KPH54" s="243"/>
      <c r="KPI54" s="243"/>
      <c r="KPJ54" s="243"/>
      <c r="KPK54" s="243"/>
      <c r="KPL54" s="243"/>
      <c r="KPM54" s="243"/>
      <c r="KPN54" s="243"/>
      <c r="KPO54" s="243"/>
      <c r="KPP54" s="243"/>
      <c r="KPQ54" s="243"/>
      <c r="KPR54" s="243"/>
      <c r="KPS54" s="243"/>
      <c r="KPT54" s="243"/>
      <c r="KPU54" s="243"/>
      <c r="KPV54" s="243"/>
      <c r="KPW54" s="243"/>
      <c r="KPX54" s="243"/>
      <c r="KPY54" s="243"/>
      <c r="KPZ54" s="243"/>
      <c r="KQA54" s="243"/>
      <c r="KQB54" s="243"/>
      <c r="KQC54" s="243"/>
      <c r="KQD54" s="243"/>
      <c r="KQE54" s="243"/>
      <c r="KQF54" s="243"/>
      <c r="KQG54" s="243"/>
      <c r="KQH54" s="243"/>
      <c r="KQI54" s="243"/>
      <c r="KQJ54" s="243"/>
      <c r="KQK54" s="243"/>
      <c r="KQL54" s="243"/>
      <c r="KQM54" s="243"/>
      <c r="KQN54" s="243"/>
      <c r="KQO54" s="243"/>
      <c r="KQP54" s="243"/>
      <c r="KQQ54" s="243"/>
      <c r="KQR54" s="243"/>
      <c r="KQS54" s="243"/>
      <c r="KQT54" s="243"/>
      <c r="KQU54" s="243"/>
      <c r="KQV54" s="243"/>
      <c r="KQW54" s="243"/>
      <c r="KQX54" s="243"/>
      <c r="KQY54" s="243"/>
      <c r="KQZ54" s="243"/>
      <c r="KRA54" s="243"/>
      <c r="KRB54" s="243"/>
      <c r="KRC54" s="243"/>
      <c r="KRD54" s="243"/>
      <c r="KRE54" s="243"/>
      <c r="KRF54" s="243"/>
      <c r="KRG54" s="243"/>
      <c r="KRH54" s="243"/>
      <c r="KRI54" s="243"/>
      <c r="KRJ54" s="243"/>
      <c r="KRK54" s="243"/>
      <c r="KRL54" s="243"/>
      <c r="KRM54" s="243"/>
      <c r="KRN54" s="243"/>
      <c r="KRO54" s="243"/>
      <c r="KRP54" s="243"/>
      <c r="KRQ54" s="243"/>
      <c r="KRR54" s="243"/>
      <c r="KRS54" s="243"/>
      <c r="KRT54" s="243"/>
      <c r="KRU54" s="243"/>
      <c r="KRV54" s="243"/>
      <c r="KRW54" s="243"/>
      <c r="KRX54" s="243"/>
      <c r="KRY54" s="243"/>
      <c r="KRZ54" s="243"/>
      <c r="KSA54" s="243"/>
      <c r="KSB54" s="243"/>
      <c r="KSC54" s="243"/>
      <c r="KSD54" s="243"/>
      <c r="KSE54" s="243"/>
      <c r="KSF54" s="243"/>
      <c r="KSG54" s="243"/>
      <c r="KSH54" s="243"/>
      <c r="KSI54" s="243"/>
      <c r="KSJ54" s="243"/>
      <c r="KSK54" s="243"/>
      <c r="KSL54" s="243"/>
      <c r="KSM54" s="243"/>
      <c r="KSN54" s="243"/>
      <c r="KSO54" s="243"/>
      <c r="KSP54" s="243"/>
      <c r="KSQ54" s="243"/>
      <c r="KSR54" s="243"/>
      <c r="KSS54" s="243"/>
      <c r="KST54" s="243"/>
      <c r="KSU54" s="243"/>
      <c r="KSV54" s="243"/>
      <c r="KSW54" s="243"/>
      <c r="KSX54" s="243"/>
      <c r="KSY54" s="243"/>
      <c r="KSZ54" s="243"/>
      <c r="KTA54" s="243"/>
      <c r="KTB54" s="243"/>
      <c r="KTC54" s="243"/>
      <c r="KTD54" s="243"/>
      <c r="KTE54" s="243"/>
      <c r="KTF54" s="243"/>
      <c r="KTG54" s="243"/>
      <c r="KTH54" s="243"/>
      <c r="KTI54" s="243"/>
      <c r="KTJ54" s="243"/>
      <c r="KTK54" s="243"/>
      <c r="KTL54" s="243"/>
      <c r="KTM54" s="243"/>
      <c r="KTN54" s="243"/>
      <c r="KTO54" s="243"/>
      <c r="KTP54" s="243"/>
      <c r="KTQ54" s="243"/>
      <c r="KTR54" s="243"/>
      <c r="KTS54" s="243"/>
      <c r="KTT54" s="243"/>
      <c r="KTU54" s="243"/>
      <c r="KTV54" s="243"/>
      <c r="KTW54" s="243"/>
      <c r="KTX54" s="243"/>
      <c r="KTY54" s="243"/>
      <c r="KTZ54" s="243"/>
      <c r="KUA54" s="243"/>
      <c r="KUB54" s="243"/>
      <c r="KUC54" s="243"/>
      <c r="KUD54" s="243"/>
      <c r="KUE54" s="243"/>
      <c r="KUF54" s="243"/>
      <c r="KUG54" s="243"/>
      <c r="KUH54" s="243"/>
      <c r="KUI54" s="243"/>
      <c r="KUJ54" s="243"/>
      <c r="KUK54" s="243"/>
      <c r="KUL54" s="243"/>
      <c r="KUM54" s="243"/>
      <c r="KUN54" s="243"/>
      <c r="KUO54" s="243"/>
      <c r="KUP54" s="243"/>
      <c r="KUQ54" s="243"/>
      <c r="KUR54" s="243"/>
      <c r="KUS54" s="243"/>
      <c r="KUT54" s="243"/>
      <c r="KUU54" s="243"/>
      <c r="KUV54" s="243"/>
      <c r="KUW54" s="243"/>
      <c r="KUX54" s="243"/>
      <c r="KUY54" s="243"/>
      <c r="KUZ54" s="243"/>
      <c r="KVA54" s="243"/>
      <c r="KVB54" s="243"/>
      <c r="KVC54" s="243"/>
      <c r="KVD54" s="243"/>
      <c r="KVE54" s="243"/>
      <c r="KVF54" s="243"/>
      <c r="KVG54" s="243"/>
      <c r="KVH54" s="243"/>
      <c r="KVI54" s="243"/>
      <c r="KVJ54" s="243"/>
      <c r="KVK54" s="243"/>
      <c r="KVL54" s="243"/>
      <c r="KVM54" s="243"/>
      <c r="KVN54" s="243"/>
      <c r="KVO54" s="243"/>
      <c r="KVP54" s="243"/>
      <c r="KVQ54" s="243"/>
      <c r="KVR54" s="243"/>
      <c r="KVS54" s="243"/>
      <c r="KVT54" s="243"/>
      <c r="KVU54" s="243"/>
      <c r="KVV54" s="243"/>
      <c r="KVW54" s="243"/>
      <c r="KVX54" s="243"/>
      <c r="KVY54" s="243"/>
      <c r="KVZ54" s="243"/>
      <c r="KWA54" s="243"/>
      <c r="KWB54" s="243"/>
      <c r="KWC54" s="243"/>
      <c r="KWD54" s="243"/>
      <c r="KWE54" s="243"/>
      <c r="KWF54" s="243"/>
      <c r="KWG54" s="243"/>
      <c r="KWH54" s="243"/>
      <c r="KWI54" s="243"/>
      <c r="KWJ54" s="243"/>
      <c r="KWK54" s="243"/>
      <c r="KWL54" s="243"/>
      <c r="KWM54" s="243"/>
      <c r="KWN54" s="243"/>
      <c r="KWO54" s="243"/>
      <c r="KWP54" s="243"/>
      <c r="KWQ54" s="243"/>
      <c r="KWR54" s="243"/>
      <c r="KWS54" s="243"/>
      <c r="KWT54" s="243"/>
      <c r="KWU54" s="243"/>
      <c r="KWV54" s="243"/>
      <c r="KWW54" s="243"/>
      <c r="KWX54" s="243"/>
      <c r="KWY54" s="243"/>
      <c r="KWZ54" s="243"/>
      <c r="KXA54" s="243"/>
      <c r="KXB54" s="243"/>
      <c r="KXC54" s="243"/>
      <c r="KXD54" s="243"/>
      <c r="KXE54" s="243"/>
      <c r="KXF54" s="243"/>
      <c r="KXG54" s="243"/>
      <c r="KXH54" s="243"/>
      <c r="KXI54" s="243"/>
      <c r="KXJ54" s="243"/>
      <c r="KXK54" s="243"/>
      <c r="KXL54" s="243"/>
      <c r="KXM54" s="243"/>
      <c r="KXN54" s="243"/>
      <c r="KXO54" s="243"/>
      <c r="KXP54" s="243"/>
      <c r="KXQ54" s="243"/>
      <c r="KXR54" s="243"/>
      <c r="KXS54" s="243"/>
      <c r="KXT54" s="243"/>
      <c r="KXU54" s="243"/>
      <c r="KXV54" s="243"/>
      <c r="KXW54" s="243"/>
      <c r="KXX54" s="243"/>
      <c r="KXY54" s="243"/>
      <c r="KXZ54" s="243"/>
      <c r="KYA54" s="243"/>
      <c r="KYB54" s="243"/>
      <c r="KYC54" s="243"/>
      <c r="KYD54" s="243"/>
      <c r="KYE54" s="243"/>
      <c r="KYF54" s="243"/>
      <c r="KYG54" s="243"/>
      <c r="KYH54" s="243"/>
      <c r="KYI54" s="243"/>
      <c r="KYJ54" s="243"/>
      <c r="KYK54" s="243"/>
      <c r="KYL54" s="243"/>
      <c r="KYM54" s="243"/>
      <c r="KYN54" s="243"/>
      <c r="KYO54" s="243"/>
      <c r="KYP54" s="243"/>
      <c r="KYQ54" s="243"/>
      <c r="KYR54" s="243"/>
      <c r="KYS54" s="243"/>
      <c r="KYT54" s="243"/>
      <c r="KYU54" s="243"/>
      <c r="KYV54" s="243"/>
      <c r="KYW54" s="243"/>
      <c r="KYX54" s="243"/>
      <c r="KYY54" s="243"/>
      <c r="KYZ54" s="243"/>
      <c r="KZA54" s="243"/>
      <c r="KZB54" s="243"/>
      <c r="KZC54" s="243"/>
      <c r="KZD54" s="243"/>
      <c r="KZE54" s="243"/>
      <c r="KZF54" s="243"/>
      <c r="KZG54" s="243"/>
      <c r="KZH54" s="243"/>
      <c r="KZI54" s="243"/>
      <c r="KZJ54" s="243"/>
      <c r="KZK54" s="243"/>
      <c r="KZL54" s="243"/>
      <c r="KZM54" s="243"/>
      <c r="KZN54" s="243"/>
      <c r="KZO54" s="243"/>
      <c r="KZP54" s="243"/>
      <c r="KZQ54" s="243"/>
      <c r="KZR54" s="243"/>
      <c r="KZS54" s="243"/>
      <c r="KZT54" s="243"/>
      <c r="KZU54" s="243"/>
      <c r="KZV54" s="243"/>
      <c r="KZW54" s="243"/>
      <c r="KZX54" s="243"/>
      <c r="KZY54" s="243"/>
      <c r="KZZ54" s="243"/>
      <c r="LAA54" s="243"/>
      <c r="LAB54" s="243"/>
      <c r="LAC54" s="243"/>
      <c r="LAD54" s="243"/>
      <c r="LAE54" s="243"/>
      <c r="LAF54" s="243"/>
      <c r="LAG54" s="243"/>
      <c r="LAH54" s="243"/>
      <c r="LAI54" s="243"/>
      <c r="LAJ54" s="243"/>
      <c r="LAK54" s="243"/>
      <c r="LAL54" s="243"/>
      <c r="LAM54" s="243"/>
      <c r="LAN54" s="243"/>
      <c r="LAO54" s="243"/>
      <c r="LAP54" s="243"/>
      <c r="LAQ54" s="243"/>
      <c r="LAR54" s="243"/>
      <c r="LAS54" s="243"/>
      <c r="LAT54" s="243"/>
      <c r="LAU54" s="243"/>
      <c r="LAV54" s="243"/>
      <c r="LAW54" s="243"/>
      <c r="LAX54" s="243"/>
      <c r="LAY54" s="243"/>
      <c r="LAZ54" s="243"/>
      <c r="LBA54" s="243"/>
      <c r="LBB54" s="243"/>
      <c r="LBC54" s="243"/>
      <c r="LBD54" s="243"/>
      <c r="LBE54" s="243"/>
      <c r="LBF54" s="243"/>
      <c r="LBG54" s="243"/>
      <c r="LBH54" s="243"/>
      <c r="LBI54" s="243"/>
      <c r="LBJ54" s="243"/>
      <c r="LBK54" s="243"/>
      <c r="LBL54" s="243"/>
      <c r="LBM54" s="243"/>
      <c r="LBN54" s="243"/>
      <c r="LBO54" s="243"/>
      <c r="LBP54" s="243"/>
      <c r="LBQ54" s="243"/>
      <c r="LBR54" s="243"/>
      <c r="LBS54" s="243"/>
      <c r="LBT54" s="243"/>
      <c r="LBU54" s="243"/>
      <c r="LBV54" s="243"/>
      <c r="LBW54" s="243"/>
      <c r="LBX54" s="243"/>
      <c r="LBY54" s="243"/>
      <c r="LBZ54" s="243"/>
      <c r="LCA54" s="243"/>
      <c r="LCB54" s="243"/>
      <c r="LCC54" s="243"/>
      <c r="LCD54" s="243"/>
      <c r="LCE54" s="243"/>
      <c r="LCF54" s="243"/>
      <c r="LCG54" s="243"/>
      <c r="LCH54" s="243"/>
      <c r="LCI54" s="243"/>
      <c r="LCJ54" s="243"/>
      <c r="LCK54" s="243"/>
      <c r="LCL54" s="243"/>
      <c r="LCM54" s="243"/>
      <c r="LCN54" s="243"/>
      <c r="LCO54" s="243"/>
      <c r="LCP54" s="243"/>
      <c r="LCQ54" s="243"/>
      <c r="LCR54" s="243"/>
      <c r="LCS54" s="243"/>
      <c r="LCT54" s="243"/>
      <c r="LCU54" s="243"/>
      <c r="LCV54" s="243"/>
      <c r="LCW54" s="243"/>
      <c r="LCX54" s="243"/>
      <c r="LCY54" s="243"/>
      <c r="LCZ54" s="243"/>
      <c r="LDA54" s="243"/>
      <c r="LDB54" s="243"/>
      <c r="LDC54" s="243"/>
      <c r="LDD54" s="243"/>
      <c r="LDE54" s="243"/>
      <c r="LDF54" s="243"/>
      <c r="LDG54" s="243"/>
      <c r="LDH54" s="243"/>
      <c r="LDI54" s="243"/>
      <c r="LDJ54" s="243"/>
      <c r="LDK54" s="243"/>
      <c r="LDL54" s="243"/>
      <c r="LDM54" s="243"/>
      <c r="LDN54" s="243"/>
      <c r="LDO54" s="243"/>
      <c r="LDP54" s="243"/>
      <c r="LDQ54" s="243"/>
      <c r="LDR54" s="243"/>
      <c r="LDS54" s="243"/>
      <c r="LDT54" s="243"/>
      <c r="LDU54" s="243"/>
      <c r="LDV54" s="243"/>
      <c r="LDW54" s="243"/>
      <c r="LDX54" s="243"/>
      <c r="LDY54" s="243"/>
      <c r="LDZ54" s="243"/>
      <c r="LEA54" s="243"/>
      <c r="LEB54" s="243"/>
      <c r="LEC54" s="243"/>
      <c r="LED54" s="243"/>
      <c r="LEE54" s="243"/>
      <c r="LEF54" s="243"/>
      <c r="LEG54" s="243"/>
      <c r="LEH54" s="243"/>
      <c r="LEI54" s="243"/>
      <c r="LEJ54" s="243"/>
      <c r="LEK54" s="243"/>
      <c r="LEL54" s="243"/>
      <c r="LEM54" s="243"/>
      <c r="LEN54" s="243"/>
      <c r="LEO54" s="243"/>
      <c r="LEP54" s="243"/>
      <c r="LEQ54" s="243"/>
      <c r="LER54" s="243"/>
      <c r="LES54" s="243"/>
      <c r="LET54" s="243"/>
      <c r="LEU54" s="243"/>
      <c r="LEV54" s="243"/>
      <c r="LEW54" s="243"/>
      <c r="LEX54" s="243"/>
      <c r="LEY54" s="243"/>
      <c r="LEZ54" s="243"/>
      <c r="LFA54" s="243"/>
      <c r="LFB54" s="243"/>
      <c r="LFC54" s="243"/>
      <c r="LFD54" s="243"/>
      <c r="LFE54" s="243"/>
      <c r="LFF54" s="243"/>
      <c r="LFG54" s="243"/>
      <c r="LFH54" s="243"/>
      <c r="LFI54" s="243"/>
      <c r="LFJ54" s="243"/>
      <c r="LFK54" s="243"/>
      <c r="LFL54" s="243"/>
      <c r="LFM54" s="243"/>
      <c r="LFN54" s="243"/>
      <c r="LFO54" s="243"/>
      <c r="LFP54" s="243"/>
      <c r="LFQ54" s="243"/>
      <c r="LFR54" s="243"/>
      <c r="LFS54" s="243"/>
      <c r="LFT54" s="243"/>
      <c r="LFU54" s="243"/>
      <c r="LFV54" s="243"/>
      <c r="LFW54" s="243"/>
      <c r="LFX54" s="243"/>
      <c r="LFY54" s="243"/>
      <c r="LFZ54" s="243"/>
      <c r="LGA54" s="243"/>
      <c r="LGB54" s="243"/>
      <c r="LGC54" s="243"/>
      <c r="LGD54" s="243"/>
      <c r="LGE54" s="243"/>
      <c r="LGF54" s="243"/>
      <c r="LGG54" s="243"/>
      <c r="LGH54" s="243"/>
      <c r="LGI54" s="243"/>
      <c r="LGJ54" s="243"/>
      <c r="LGK54" s="243"/>
      <c r="LGL54" s="243"/>
      <c r="LGM54" s="243"/>
      <c r="LGN54" s="243"/>
      <c r="LGO54" s="243"/>
      <c r="LGP54" s="243"/>
      <c r="LGQ54" s="243"/>
      <c r="LGR54" s="243"/>
      <c r="LGS54" s="243"/>
      <c r="LGT54" s="243"/>
      <c r="LGU54" s="243"/>
      <c r="LGV54" s="243"/>
      <c r="LGW54" s="243"/>
      <c r="LGX54" s="243"/>
      <c r="LGY54" s="243"/>
      <c r="LGZ54" s="243"/>
      <c r="LHA54" s="243"/>
      <c r="LHB54" s="243"/>
      <c r="LHC54" s="243"/>
      <c r="LHD54" s="243"/>
      <c r="LHE54" s="243"/>
      <c r="LHF54" s="243"/>
      <c r="LHG54" s="243"/>
      <c r="LHH54" s="243"/>
      <c r="LHI54" s="243"/>
      <c r="LHJ54" s="243"/>
      <c r="LHK54" s="243"/>
      <c r="LHL54" s="243"/>
      <c r="LHM54" s="243"/>
      <c r="LHN54" s="243"/>
      <c r="LHO54" s="243"/>
      <c r="LHP54" s="243"/>
      <c r="LHQ54" s="243"/>
      <c r="LHR54" s="243"/>
      <c r="LHS54" s="243"/>
      <c r="LHT54" s="243"/>
      <c r="LHU54" s="243"/>
      <c r="LHV54" s="243"/>
      <c r="LHW54" s="243"/>
      <c r="LHX54" s="243"/>
      <c r="LHY54" s="243"/>
      <c r="LHZ54" s="243"/>
      <c r="LIA54" s="243"/>
      <c r="LIB54" s="243"/>
      <c r="LIC54" s="243"/>
      <c r="LID54" s="243"/>
      <c r="LIE54" s="243"/>
      <c r="LIF54" s="243"/>
      <c r="LIG54" s="243"/>
      <c r="LIH54" s="243"/>
      <c r="LII54" s="243"/>
      <c r="LIJ54" s="243"/>
      <c r="LIK54" s="243"/>
      <c r="LIL54" s="243"/>
      <c r="LIM54" s="243"/>
      <c r="LIN54" s="243"/>
      <c r="LIO54" s="243"/>
      <c r="LIP54" s="243"/>
      <c r="LIQ54" s="243"/>
      <c r="LIR54" s="243"/>
      <c r="LIS54" s="243"/>
      <c r="LIT54" s="243"/>
      <c r="LIU54" s="243"/>
      <c r="LIV54" s="243"/>
      <c r="LIW54" s="243"/>
      <c r="LIX54" s="243"/>
      <c r="LIY54" s="243"/>
      <c r="LIZ54" s="243"/>
      <c r="LJA54" s="243"/>
      <c r="LJB54" s="243"/>
      <c r="LJC54" s="243"/>
      <c r="LJD54" s="243"/>
      <c r="LJE54" s="243"/>
      <c r="LJF54" s="243"/>
      <c r="LJG54" s="243"/>
      <c r="LJH54" s="243"/>
      <c r="LJI54" s="243"/>
      <c r="LJJ54" s="243"/>
      <c r="LJK54" s="243"/>
      <c r="LJL54" s="243"/>
      <c r="LJM54" s="243"/>
      <c r="LJN54" s="243"/>
      <c r="LJO54" s="243"/>
      <c r="LJP54" s="243"/>
      <c r="LJQ54" s="243"/>
      <c r="LJR54" s="243"/>
      <c r="LJS54" s="243"/>
      <c r="LJT54" s="243"/>
      <c r="LJU54" s="243"/>
      <c r="LJV54" s="243"/>
      <c r="LJW54" s="243"/>
      <c r="LJX54" s="243"/>
      <c r="LJY54" s="243"/>
      <c r="LJZ54" s="243"/>
      <c r="LKA54" s="243"/>
      <c r="LKB54" s="243"/>
      <c r="LKC54" s="243"/>
      <c r="LKD54" s="243"/>
      <c r="LKE54" s="243"/>
      <c r="LKF54" s="243"/>
      <c r="LKG54" s="243"/>
      <c r="LKH54" s="243"/>
      <c r="LKI54" s="243"/>
      <c r="LKJ54" s="243"/>
      <c r="LKK54" s="243"/>
      <c r="LKL54" s="243"/>
      <c r="LKM54" s="243"/>
      <c r="LKN54" s="243"/>
      <c r="LKO54" s="243"/>
      <c r="LKP54" s="243"/>
      <c r="LKQ54" s="243"/>
      <c r="LKR54" s="243"/>
      <c r="LKS54" s="243"/>
      <c r="LKT54" s="243"/>
      <c r="LKU54" s="243"/>
      <c r="LKV54" s="243"/>
      <c r="LKW54" s="243"/>
      <c r="LKX54" s="243"/>
      <c r="LKY54" s="243"/>
      <c r="LKZ54" s="243"/>
      <c r="LLA54" s="243"/>
      <c r="LLB54" s="243"/>
      <c r="LLC54" s="243"/>
      <c r="LLD54" s="243"/>
      <c r="LLE54" s="243"/>
      <c r="LLF54" s="243"/>
      <c r="LLG54" s="243"/>
      <c r="LLH54" s="243"/>
      <c r="LLI54" s="243"/>
      <c r="LLJ54" s="243"/>
      <c r="LLK54" s="243"/>
      <c r="LLL54" s="243"/>
      <c r="LLM54" s="243"/>
      <c r="LLN54" s="243"/>
      <c r="LLO54" s="243"/>
      <c r="LLP54" s="243"/>
      <c r="LLQ54" s="243"/>
      <c r="LLR54" s="243"/>
      <c r="LLS54" s="243"/>
      <c r="LLT54" s="243"/>
      <c r="LLU54" s="243"/>
      <c r="LLV54" s="243"/>
      <c r="LLW54" s="243"/>
      <c r="LLX54" s="243"/>
      <c r="LLY54" s="243"/>
      <c r="LLZ54" s="243"/>
      <c r="LMA54" s="243"/>
      <c r="LMB54" s="243"/>
      <c r="LMC54" s="243"/>
      <c r="LMD54" s="243"/>
      <c r="LME54" s="243"/>
      <c r="LMF54" s="243"/>
      <c r="LMG54" s="243"/>
      <c r="LMH54" s="243"/>
      <c r="LMI54" s="243"/>
      <c r="LMJ54" s="243"/>
      <c r="LMK54" s="243"/>
      <c r="LML54" s="243"/>
      <c r="LMM54" s="243"/>
      <c r="LMN54" s="243"/>
      <c r="LMO54" s="243"/>
      <c r="LMP54" s="243"/>
      <c r="LMQ54" s="243"/>
      <c r="LMR54" s="243"/>
      <c r="LMS54" s="243"/>
      <c r="LMT54" s="243"/>
      <c r="LMU54" s="243"/>
      <c r="LMV54" s="243"/>
      <c r="LMW54" s="243"/>
      <c r="LMX54" s="243"/>
      <c r="LMY54" s="243"/>
      <c r="LMZ54" s="243"/>
      <c r="LNA54" s="243"/>
      <c r="LNB54" s="243"/>
      <c r="LNC54" s="243"/>
      <c r="LND54" s="243"/>
      <c r="LNE54" s="243"/>
      <c r="LNF54" s="243"/>
      <c r="LNG54" s="243"/>
      <c r="LNH54" s="243"/>
      <c r="LNI54" s="243"/>
      <c r="LNJ54" s="243"/>
      <c r="LNK54" s="243"/>
      <c r="LNL54" s="243"/>
      <c r="LNM54" s="243"/>
      <c r="LNN54" s="243"/>
      <c r="LNO54" s="243"/>
      <c r="LNP54" s="243"/>
      <c r="LNQ54" s="243"/>
      <c r="LNR54" s="243"/>
      <c r="LNS54" s="243"/>
      <c r="LNT54" s="243"/>
      <c r="LNU54" s="243"/>
      <c r="LNV54" s="243"/>
      <c r="LNW54" s="243"/>
      <c r="LNX54" s="243"/>
      <c r="LNY54" s="243"/>
      <c r="LNZ54" s="243"/>
      <c r="LOA54" s="243"/>
      <c r="LOB54" s="243"/>
      <c r="LOC54" s="243"/>
      <c r="LOD54" s="243"/>
      <c r="LOE54" s="243"/>
      <c r="LOF54" s="243"/>
      <c r="LOG54" s="243"/>
      <c r="LOH54" s="243"/>
      <c r="LOI54" s="243"/>
      <c r="LOJ54" s="243"/>
      <c r="LOK54" s="243"/>
      <c r="LOL54" s="243"/>
      <c r="LOM54" s="243"/>
      <c r="LON54" s="243"/>
      <c r="LOO54" s="243"/>
      <c r="LOP54" s="243"/>
      <c r="LOQ54" s="243"/>
      <c r="LOR54" s="243"/>
      <c r="LOS54" s="243"/>
      <c r="LOT54" s="243"/>
      <c r="LOU54" s="243"/>
      <c r="LOV54" s="243"/>
      <c r="LOW54" s="243"/>
      <c r="LOX54" s="243"/>
      <c r="LOY54" s="243"/>
      <c r="LOZ54" s="243"/>
      <c r="LPA54" s="243"/>
      <c r="LPB54" s="243"/>
      <c r="LPC54" s="243"/>
      <c r="LPD54" s="243"/>
      <c r="LPE54" s="243"/>
      <c r="LPF54" s="243"/>
      <c r="LPG54" s="243"/>
      <c r="LPH54" s="243"/>
      <c r="LPI54" s="243"/>
      <c r="LPJ54" s="243"/>
      <c r="LPK54" s="243"/>
      <c r="LPL54" s="243"/>
      <c r="LPM54" s="243"/>
      <c r="LPN54" s="243"/>
      <c r="LPO54" s="243"/>
      <c r="LPP54" s="243"/>
      <c r="LPQ54" s="243"/>
      <c r="LPR54" s="243"/>
      <c r="LPS54" s="243"/>
      <c r="LPT54" s="243"/>
      <c r="LPU54" s="243"/>
      <c r="LPV54" s="243"/>
      <c r="LPW54" s="243"/>
      <c r="LPX54" s="243"/>
      <c r="LPY54" s="243"/>
      <c r="LPZ54" s="243"/>
      <c r="LQA54" s="243"/>
      <c r="LQB54" s="243"/>
      <c r="LQC54" s="243"/>
      <c r="LQD54" s="243"/>
      <c r="LQE54" s="243"/>
      <c r="LQF54" s="243"/>
      <c r="LQG54" s="243"/>
      <c r="LQH54" s="243"/>
      <c r="LQI54" s="243"/>
      <c r="LQJ54" s="243"/>
      <c r="LQK54" s="243"/>
      <c r="LQL54" s="243"/>
      <c r="LQM54" s="243"/>
      <c r="LQN54" s="243"/>
      <c r="LQO54" s="243"/>
      <c r="LQP54" s="243"/>
      <c r="LQQ54" s="243"/>
      <c r="LQR54" s="243"/>
      <c r="LQS54" s="243"/>
      <c r="LQT54" s="243"/>
      <c r="LQU54" s="243"/>
      <c r="LQV54" s="243"/>
      <c r="LQW54" s="243"/>
      <c r="LQX54" s="243"/>
      <c r="LQY54" s="243"/>
      <c r="LQZ54" s="243"/>
      <c r="LRA54" s="243"/>
      <c r="LRB54" s="243"/>
      <c r="LRC54" s="243"/>
      <c r="LRD54" s="243"/>
      <c r="LRE54" s="243"/>
      <c r="LRF54" s="243"/>
      <c r="LRG54" s="243"/>
      <c r="LRH54" s="243"/>
      <c r="LRI54" s="243"/>
      <c r="LRJ54" s="243"/>
      <c r="LRK54" s="243"/>
      <c r="LRL54" s="243"/>
      <c r="LRM54" s="243"/>
      <c r="LRN54" s="243"/>
      <c r="LRO54" s="243"/>
      <c r="LRP54" s="243"/>
      <c r="LRQ54" s="243"/>
      <c r="LRR54" s="243"/>
      <c r="LRS54" s="243"/>
      <c r="LRT54" s="243"/>
      <c r="LRU54" s="243"/>
      <c r="LRV54" s="243"/>
      <c r="LRW54" s="243"/>
      <c r="LRX54" s="243"/>
      <c r="LRY54" s="243"/>
      <c r="LRZ54" s="243"/>
      <c r="LSA54" s="243"/>
      <c r="LSB54" s="243"/>
      <c r="LSC54" s="243"/>
      <c r="LSD54" s="243"/>
      <c r="LSE54" s="243"/>
      <c r="LSF54" s="243"/>
      <c r="LSG54" s="243"/>
      <c r="LSH54" s="243"/>
      <c r="LSI54" s="243"/>
      <c r="LSJ54" s="243"/>
      <c r="LSK54" s="243"/>
      <c r="LSL54" s="243"/>
      <c r="LSM54" s="243"/>
      <c r="LSN54" s="243"/>
      <c r="LSO54" s="243"/>
      <c r="LSP54" s="243"/>
      <c r="LSQ54" s="243"/>
      <c r="LSR54" s="243"/>
      <c r="LSS54" s="243"/>
      <c r="LST54" s="243"/>
      <c r="LSU54" s="243"/>
      <c r="LSV54" s="243"/>
      <c r="LSW54" s="243"/>
      <c r="LSX54" s="243"/>
      <c r="LSY54" s="243"/>
      <c r="LSZ54" s="243"/>
      <c r="LTA54" s="243"/>
      <c r="LTB54" s="243"/>
      <c r="LTC54" s="243"/>
      <c r="LTD54" s="243"/>
      <c r="LTE54" s="243"/>
      <c r="LTF54" s="243"/>
      <c r="LTG54" s="243"/>
      <c r="LTH54" s="243"/>
      <c r="LTI54" s="243"/>
      <c r="LTJ54" s="243"/>
      <c r="LTK54" s="243"/>
      <c r="LTL54" s="243"/>
      <c r="LTM54" s="243"/>
      <c r="LTN54" s="243"/>
      <c r="LTO54" s="243"/>
      <c r="LTP54" s="243"/>
      <c r="LTQ54" s="243"/>
      <c r="LTR54" s="243"/>
      <c r="LTS54" s="243"/>
      <c r="LTT54" s="243"/>
      <c r="LTU54" s="243"/>
      <c r="LTV54" s="243"/>
      <c r="LTW54" s="243"/>
      <c r="LTX54" s="243"/>
      <c r="LTY54" s="243"/>
      <c r="LTZ54" s="243"/>
      <c r="LUA54" s="243"/>
      <c r="LUB54" s="243"/>
      <c r="LUC54" s="243"/>
      <c r="LUD54" s="243"/>
      <c r="LUE54" s="243"/>
      <c r="LUF54" s="243"/>
      <c r="LUG54" s="243"/>
      <c r="LUH54" s="243"/>
      <c r="LUI54" s="243"/>
      <c r="LUJ54" s="243"/>
      <c r="LUK54" s="243"/>
      <c r="LUL54" s="243"/>
      <c r="LUM54" s="243"/>
      <c r="LUN54" s="243"/>
      <c r="LUO54" s="243"/>
      <c r="LUP54" s="243"/>
      <c r="LUQ54" s="243"/>
      <c r="LUR54" s="243"/>
      <c r="LUS54" s="243"/>
      <c r="LUT54" s="243"/>
      <c r="LUU54" s="243"/>
      <c r="LUV54" s="243"/>
      <c r="LUW54" s="243"/>
      <c r="LUX54" s="243"/>
      <c r="LUY54" s="243"/>
      <c r="LUZ54" s="243"/>
      <c r="LVA54" s="243"/>
      <c r="LVB54" s="243"/>
      <c r="LVC54" s="243"/>
      <c r="LVD54" s="243"/>
      <c r="LVE54" s="243"/>
      <c r="LVF54" s="243"/>
      <c r="LVG54" s="243"/>
      <c r="LVH54" s="243"/>
      <c r="LVI54" s="243"/>
      <c r="LVJ54" s="243"/>
      <c r="LVK54" s="243"/>
      <c r="LVL54" s="243"/>
      <c r="LVM54" s="243"/>
      <c r="LVN54" s="243"/>
      <c r="LVO54" s="243"/>
      <c r="LVP54" s="243"/>
      <c r="LVQ54" s="243"/>
      <c r="LVR54" s="243"/>
      <c r="LVS54" s="243"/>
      <c r="LVT54" s="243"/>
      <c r="LVU54" s="243"/>
      <c r="LVV54" s="243"/>
      <c r="LVW54" s="243"/>
      <c r="LVX54" s="243"/>
      <c r="LVY54" s="243"/>
      <c r="LVZ54" s="243"/>
      <c r="LWA54" s="243"/>
      <c r="LWB54" s="243"/>
      <c r="LWC54" s="243"/>
      <c r="LWD54" s="243"/>
      <c r="LWE54" s="243"/>
      <c r="LWF54" s="243"/>
      <c r="LWG54" s="243"/>
      <c r="LWH54" s="243"/>
      <c r="LWI54" s="243"/>
      <c r="LWJ54" s="243"/>
      <c r="LWK54" s="243"/>
      <c r="LWL54" s="243"/>
      <c r="LWM54" s="243"/>
      <c r="LWN54" s="243"/>
      <c r="LWO54" s="243"/>
      <c r="LWP54" s="243"/>
      <c r="LWQ54" s="243"/>
      <c r="LWR54" s="243"/>
      <c r="LWS54" s="243"/>
      <c r="LWT54" s="243"/>
      <c r="LWU54" s="243"/>
      <c r="LWV54" s="243"/>
      <c r="LWW54" s="243"/>
      <c r="LWX54" s="243"/>
      <c r="LWY54" s="243"/>
      <c r="LWZ54" s="243"/>
      <c r="LXA54" s="243"/>
      <c r="LXB54" s="243"/>
      <c r="LXC54" s="243"/>
      <c r="LXD54" s="243"/>
      <c r="LXE54" s="243"/>
      <c r="LXF54" s="243"/>
      <c r="LXG54" s="243"/>
      <c r="LXH54" s="243"/>
      <c r="LXI54" s="243"/>
      <c r="LXJ54" s="243"/>
      <c r="LXK54" s="243"/>
      <c r="LXL54" s="243"/>
      <c r="LXM54" s="243"/>
      <c r="LXN54" s="243"/>
      <c r="LXO54" s="243"/>
      <c r="LXP54" s="243"/>
      <c r="LXQ54" s="243"/>
      <c r="LXR54" s="243"/>
      <c r="LXS54" s="243"/>
      <c r="LXT54" s="243"/>
      <c r="LXU54" s="243"/>
      <c r="LXV54" s="243"/>
      <c r="LXW54" s="243"/>
      <c r="LXX54" s="243"/>
      <c r="LXY54" s="243"/>
      <c r="LXZ54" s="243"/>
      <c r="LYA54" s="243"/>
      <c r="LYB54" s="243"/>
      <c r="LYC54" s="243"/>
      <c r="LYD54" s="243"/>
      <c r="LYE54" s="243"/>
      <c r="LYF54" s="243"/>
      <c r="LYG54" s="243"/>
      <c r="LYH54" s="243"/>
      <c r="LYI54" s="243"/>
      <c r="LYJ54" s="243"/>
      <c r="LYK54" s="243"/>
      <c r="LYL54" s="243"/>
      <c r="LYM54" s="243"/>
      <c r="LYN54" s="243"/>
      <c r="LYO54" s="243"/>
      <c r="LYP54" s="243"/>
      <c r="LYQ54" s="243"/>
      <c r="LYR54" s="243"/>
      <c r="LYS54" s="243"/>
      <c r="LYT54" s="243"/>
      <c r="LYU54" s="243"/>
      <c r="LYV54" s="243"/>
      <c r="LYW54" s="243"/>
      <c r="LYX54" s="243"/>
      <c r="LYY54" s="243"/>
      <c r="LYZ54" s="243"/>
      <c r="LZA54" s="243"/>
      <c r="LZB54" s="243"/>
      <c r="LZC54" s="243"/>
      <c r="LZD54" s="243"/>
      <c r="LZE54" s="243"/>
      <c r="LZF54" s="243"/>
      <c r="LZG54" s="243"/>
      <c r="LZH54" s="243"/>
      <c r="LZI54" s="243"/>
      <c r="LZJ54" s="243"/>
      <c r="LZK54" s="243"/>
      <c r="LZL54" s="243"/>
      <c r="LZM54" s="243"/>
      <c r="LZN54" s="243"/>
      <c r="LZO54" s="243"/>
      <c r="LZP54" s="243"/>
      <c r="LZQ54" s="243"/>
      <c r="LZR54" s="243"/>
      <c r="LZS54" s="243"/>
      <c r="LZT54" s="243"/>
      <c r="LZU54" s="243"/>
      <c r="LZV54" s="243"/>
      <c r="LZW54" s="243"/>
      <c r="LZX54" s="243"/>
      <c r="LZY54" s="243"/>
      <c r="LZZ54" s="243"/>
      <c r="MAA54" s="243"/>
      <c r="MAB54" s="243"/>
      <c r="MAC54" s="243"/>
      <c r="MAD54" s="243"/>
      <c r="MAE54" s="243"/>
      <c r="MAF54" s="243"/>
      <c r="MAG54" s="243"/>
      <c r="MAH54" s="243"/>
      <c r="MAI54" s="243"/>
      <c r="MAJ54" s="243"/>
      <c r="MAK54" s="243"/>
      <c r="MAL54" s="243"/>
      <c r="MAM54" s="243"/>
      <c r="MAN54" s="243"/>
      <c r="MAO54" s="243"/>
      <c r="MAP54" s="243"/>
      <c r="MAQ54" s="243"/>
      <c r="MAR54" s="243"/>
      <c r="MAS54" s="243"/>
      <c r="MAT54" s="243"/>
      <c r="MAU54" s="243"/>
      <c r="MAV54" s="243"/>
      <c r="MAW54" s="243"/>
      <c r="MAX54" s="243"/>
      <c r="MAY54" s="243"/>
      <c r="MAZ54" s="243"/>
      <c r="MBA54" s="243"/>
      <c r="MBB54" s="243"/>
      <c r="MBC54" s="243"/>
      <c r="MBD54" s="243"/>
      <c r="MBE54" s="243"/>
      <c r="MBF54" s="243"/>
      <c r="MBG54" s="243"/>
      <c r="MBH54" s="243"/>
      <c r="MBI54" s="243"/>
      <c r="MBJ54" s="243"/>
      <c r="MBK54" s="243"/>
      <c r="MBL54" s="243"/>
      <c r="MBM54" s="243"/>
      <c r="MBN54" s="243"/>
      <c r="MBO54" s="243"/>
      <c r="MBP54" s="243"/>
      <c r="MBQ54" s="243"/>
      <c r="MBR54" s="243"/>
      <c r="MBS54" s="243"/>
      <c r="MBT54" s="243"/>
      <c r="MBU54" s="243"/>
      <c r="MBV54" s="243"/>
      <c r="MBW54" s="243"/>
      <c r="MBX54" s="243"/>
      <c r="MBY54" s="243"/>
      <c r="MBZ54" s="243"/>
      <c r="MCA54" s="243"/>
      <c r="MCB54" s="243"/>
      <c r="MCC54" s="243"/>
      <c r="MCD54" s="243"/>
      <c r="MCE54" s="243"/>
      <c r="MCF54" s="243"/>
      <c r="MCG54" s="243"/>
      <c r="MCH54" s="243"/>
      <c r="MCI54" s="243"/>
      <c r="MCJ54" s="243"/>
      <c r="MCK54" s="243"/>
      <c r="MCL54" s="243"/>
      <c r="MCM54" s="243"/>
      <c r="MCN54" s="243"/>
      <c r="MCO54" s="243"/>
      <c r="MCP54" s="243"/>
      <c r="MCQ54" s="243"/>
      <c r="MCR54" s="243"/>
      <c r="MCS54" s="243"/>
      <c r="MCT54" s="243"/>
      <c r="MCU54" s="243"/>
      <c r="MCV54" s="243"/>
      <c r="MCW54" s="243"/>
      <c r="MCX54" s="243"/>
      <c r="MCY54" s="243"/>
      <c r="MCZ54" s="243"/>
      <c r="MDA54" s="243"/>
      <c r="MDB54" s="243"/>
      <c r="MDC54" s="243"/>
      <c r="MDD54" s="243"/>
      <c r="MDE54" s="243"/>
      <c r="MDF54" s="243"/>
      <c r="MDG54" s="243"/>
      <c r="MDH54" s="243"/>
      <c r="MDI54" s="243"/>
      <c r="MDJ54" s="243"/>
      <c r="MDK54" s="243"/>
      <c r="MDL54" s="243"/>
      <c r="MDM54" s="243"/>
      <c r="MDN54" s="243"/>
      <c r="MDO54" s="243"/>
      <c r="MDP54" s="243"/>
      <c r="MDQ54" s="243"/>
      <c r="MDR54" s="243"/>
      <c r="MDS54" s="243"/>
      <c r="MDT54" s="243"/>
      <c r="MDU54" s="243"/>
      <c r="MDV54" s="243"/>
      <c r="MDW54" s="243"/>
      <c r="MDX54" s="243"/>
      <c r="MDY54" s="243"/>
      <c r="MDZ54" s="243"/>
      <c r="MEA54" s="243"/>
      <c r="MEB54" s="243"/>
      <c r="MEC54" s="243"/>
      <c r="MED54" s="243"/>
      <c r="MEE54" s="243"/>
      <c r="MEF54" s="243"/>
      <c r="MEG54" s="243"/>
      <c r="MEH54" s="243"/>
      <c r="MEI54" s="243"/>
      <c r="MEJ54" s="243"/>
      <c r="MEK54" s="243"/>
      <c r="MEL54" s="243"/>
      <c r="MEM54" s="243"/>
      <c r="MEN54" s="243"/>
      <c r="MEO54" s="243"/>
      <c r="MEP54" s="243"/>
      <c r="MEQ54" s="243"/>
      <c r="MER54" s="243"/>
      <c r="MES54" s="243"/>
      <c r="MET54" s="243"/>
      <c r="MEU54" s="243"/>
      <c r="MEV54" s="243"/>
      <c r="MEW54" s="243"/>
      <c r="MEX54" s="243"/>
      <c r="MEY54" s="243"/>
      <c r="MEZ54" s="243"/>
      <c r="MFA54" s="243"/>
      <c r="MFB54" s="243"/>
      <c r="MFC54" s="243"/>
      <c r="MFD54" s="243"/>
      <c r="MFE54" s="243"/>
      <c r="MFF54" s="243"/>
      <c r="MFG54" s="243"/>
      <c r="MFH54" s="243"/>
      <c r="MFI54" s="243"/>
      <c r="MFJ54" s="243"/>
      <c r="MFK54" s="243"/>
      <c r="MFL54" s="243"/>
      <c r="MFM54" s="243"/>
      <c r="MFN54" s="243"/>
      <c r="MFO54" s="243"/>
      <c r="MFP54" s="243"/>
      <c r="MFQ54" s="243"/>
      <c r="MFR54" s="243"/>
      <c r="MFS54" s="243"/>
      <c r="MFT54" s="243"/>
      <c r="MFU54" s="243"/>
      <c r="MFV54" s="243"/>
      <c r="MFW54" s="243"/>
      <c r="MFX54" s="243"/>
      <c r="MFY54" s="243"/>
      <c r="MFZ54" s="243"/>
      <c r="MGA54" s="243"/>
      <c r="MGB54" s="243"/>
      <c r="MGC54" s="243"/>
      <c r="MGD54" s="243"/>
      <c r="MGE54" s="243"/>
      <c r="MGF54" s="243"/>
      <c r="MGG54" s="243"/>
      <c r="MGH54" s="243"/>
      <c r="MGI54" s="243"/>
      <c r="MGJ54" s="243"/>
      <c r="MGK54" s="243"/>
      <c r="MGL54" s="243"/>
      <c r="MGM54" s="243"/>
      <c r="MGN54" s="243"/>
      <c r="MGO54" s="243"/>
      <c r="MGP54" s="243"/>
      <c r="MGQ54" s="243"/>
      <c r="MGR54" s="243"/>
      <c r="MGS54" s="243"/>
      <c r="MGT54" s="243"/>
      <c r="MGU54" s="243"/>
      <c r="MGV54" s="243"/>
      <c r="MGW54" s="243"/>
      <c r="MGX54" s="243"/>
      <c r="MGY54" s="243"/>
      <c r="MGZ54" s="243"/>
      <c r="MHA54" s="243"/>
      <c r="MHB54" s="243"/>
      <c r="MHC54" s="243"/>
      <c r="MHD54" s="243"/>
      <c r="MHE54" s="243"/>
      <c r="MHF54" s="243"/>
      <c r="MHG54" s="243"/>
      <c r="MHH54" s="243"/>
      <c r="MHI54" s="243"/>
      <c r="MHJ54" s="243"/>
      <c r="MHK54" s="243"/>
      <c r="MHL54" s="243"/>
      <c r="MHM54" s="243"/>
      <c r="MHN54" s="243"/>
      <c r="MHO54" s="243"/>
      <c r="MHP54" s="243"/>
      <c r="MHQ54" s="243"/>
      <c r="MHR54" s="243"/>
      <c r="MHS54" s="243"/>
      <c r="MHT54" s="243"/>
      <c r="MHU54" s="243"/>
      <c r="MHV54" s="243"/>
      <c r="MHW54" s="243"/>
      <c r="MHX54" s="243"/>
      <c r="MHY54" s="243"/>
      <c r="MHZ54" s="243"/>
      <c r="MIA54" s="243"/>
      <c r="MIB54" s="243"/>
      <c r="MIC54" s="243"/>
      <c r="MID54" s="243"/>
      <c r="MIE54" s="243"/>
      <c r="MIF54" s="243"/>
      <c r="MIG54" s="243"/>
      <c r="MIH54" s="243"/>
      <c r="MII54" s="243"/>
      <c r="MIJ54" s="243"/>
      <c r="MIK54" s="243"/>
      <c r="MIL54" s="243"/>
      <c r="MIM54" s="243"/>
      <c r="MIN54" s="243"/>
      <c r="MIO54" s="243"/>
      <c r="MIP54" s="243"/>
      <c r="MIQ54" s="243"/>
      <c r="MIR54" s="243"/>
      <c r="MIS54" s="243"/>
      <c r="MIT54" s="243"/>
      <c r="MIU54" s="243"/>
      <c r="MIV54" s="243"/>
      <c r="MIW54" s="243"/>
      <c r="MIX54" s="243"/>
      <c r="MIY54" s="243"/>
      <c r="MIZ54" s="243"/>
      <c r="MJA54" s="243"/>
      <c r="MJB54" s="243"/>
      <c r="MJC54" s="243"/>
      <c r="MJD54" s="243"/>
      <c r="MJE54" s="243"/>
      <c r="MJF54" s="243"/>
      <c r="MJG54" s="243"/>
      <c r="MJH54" s="243"/>
      <c r="MJI54" s="243"/>
      <c r="MJJ54" s="243"/>
      <c r="MJK54" s="243"/>
      <c r="MJL54" s="243"/>
      <c r="MJM54" s="243"/>
      <c r="MJN54" s="243"/>
      <c r="MJO54" s="243"/>
      <c r="MJP54" s="243"/>
      <c r="MJQ54" s="243"/>
      <c r="MJR54" s="243"/>
      <c r="MJS54" s="243"/>
      <c r="MJT54" s="243"/>
      <c r="MJU54" s="243"/>
      <c r="MJV54" s="243"/>
      <c r="MJW54" s="243"/>
      <c r="MJX54" s="243"/>
      <c r="MJY54" s="243"/>
      <c r="MJZ54" s="243"/>
      <c r="MKA54" s="243"/>
      <c r="MKB54" s="243"/>
      <c r="MKC54" s="243"/>
      <c r="MKD54" s="243"/>
      <c r="MKE54" s="243"/>
      <c r="MKF54" s="243"/>
      <c r="MKG54" s="243"/>
      <c r="MKH54" s="243"/>
      <c r="MKI54" s="243"/>
      <c r="MKJ54" s="243"/>
      <c r="MKK54" s="243"/>
      <c r="MKL54" s="243"/>
      <c r="MKM54" s="243"/>
      <c r="MKN54" s="243"/>
      <c r="MKO54" s="243"/>
      <c r="MKP54" s="243"/>
      <c r="MKQ54" s="243"/>
      <c r="MKR54" s="243"/>
      <c r="MKS54" s="243"/>
      <c r="MKT54" s="243"/>
      <c r="MKU54" s="243"/>
      <c r="MKV54" s="243"/>
      <c r="MKW54" s="243"/>
      <c r="MKX54" s="243"/>
      <c r="MKY54" s="243"/>
      <c r="MKZ54" s="243"/>
      <c r="MLA54" s="243"/>
      <c r="MLB54" s="243"/>
      <c r="MLC54" s="243"/>
      <c r="MLD54" s="243"/>
      <c r="MLE54" s="243"/>
      <c r="MLF54" s="243"/>
      <c r="MLG54" s="243"/>
      <c r="MLH54" s="243"/>
      <c r="MLI54" s="243"/>
      <c r="MLJ54" s="243"/>
      <c r="MLK54" s="243"/>
      <c r="MLL54" s="243"/>
      <c r="MLM54" s="243"/>
      <c r="MLN54" s="243"/>
      <c r="MLO54" s="243"/>
      <c r="MLP54" s="243"/>
      <c r="MLQ54" s="243"/>
      <c r="MLR54" s="243"/>
      <c r="MLS54" s="243"/>
      <c r="MLT54" s="243"/>
      <c r="MLU54" s="243"/>
      <c r="MLV54" s="243"/>
      <c r="MLW54" s="243"/>
      <c r="MLX54" s="243"/>
      <c r="MLY54" s="243"/>
      <c r="MLZ54" s="243"/>
      <c r="MMA54" s="243"/>
      <c r="MMB54" s="243"/>
      <c r="MMC54" s="243"/>
      <c r="MMD54" s="243"/>
      <c r="MME54" s="243"/>
      <c r="MMF54" s="243"/>
      <c r="MMG54" s="243"/>
      <c r="MMH54" s="243"/>
      <c r="MMI54" s="243"/>
      <c r="MMJ54" s="243"/>
      <c r="MMK54" s="243"/>
      <c r="MML54" s="243"/>
      <c r="MMM54" s="243"/>
      <c r="MMN54" s="243"/>
      <c r="MMO54" s="243"/>
      <c r="MMP54" s="243"/>
      <c r="MMQ54" s="243"/>
      <c r="MMR54" s="243"/>
      <c r="MMS54" s="243"/>
      <c r="MMT54" s="243"/>
      <c r="MMU54" s="243"/>
      <c r="MMV54" s="243"/>
      <c r="MMW54" s="243"/>
      <c r="MMX54" s="243"/>
      <c r="MMY54" s="243"/>
      <c r="MMZ54" s="243"/>
      <c r="MNA54" s="243"/>
      <c r="MNB54" s="243"/>
      <c r="MNC54" s="243"/>
      <c r="MND54" s="243"/>
      <c r="MNE54" s="243"/>
      <c r="MNF54" s="243"/>
      <c r="MNG54" s="243"/>
      <c r="MNH54" s="243"/>
      <c r="MNI54" s="243"/>
      <c r="MNJ54" s="243"/>
      <c r="MNK54" s="243"/>
      <c r="MNL54" s="243"/>
      <c r="MNM54" s="243"/>
      <c r="MNN54" s="243"/>
      <c r="MNO54" s="243"/>
      <c r="MNP54" s="243"/>
      <c r="MNQ54" s="243"/>
      <c r="MNR54" s="243"/>
      <c r="MNS54" s="243"/>
      <c r="MNT54" s="243"/>
      <c r="MNU54" s="243"/>
      <c r="MNV54" s="243"/>
      <c r="MNW54" s="243"/>
      <c r="MNX54" s="243"/>
      <c r="MNY54" s="243"/>
      <c r="MNZ54" s="243"/>
      <c r="MOA54" s="243"/>
      <c r="MOB54" s="243"/>
      <c r="MOC54" s="243"/>
      <c r="MOD54" s="243"/>
      <c r="MOE54" s="243"/>
      <c r="MOF54" s="243"/>
      <c r="MOG54" s="243"/>
      <c r="MOH54" s="243"/>
      <c r="MOI54" s="243"/>
      <c r="MOJ54" s="243"/>
      <c r="MOK54" s="243"/>
      <c r="MOL54" s="243"/>
      <c r="MOM54" s="243"/>
      <c r="MON54" s="243"/>
      <c r="MOO54" s="243"/>
      <c r="MOP54" s="243"/>
      <c r="MOQ54" s="243"/>
      <c r="MOR54" s="243"/>
      <c r="MOS54" s="243"/>
      <c r="MOT54" s="243"/>
      <c r="MOU54" s="243"/>
      <c r="MOV54" s="243"/>
      <c r="MOW54" s="243"/>
      <c r="MOX54" s="243"/>
      <c r="MOY54" s="243"/>
      <c r="MOZ54" s="243"/>
      <c r="MPA54" s="243"/>
      <c r="MPB54" s="243"/>
      <c r="MPC54" s="243"/>
      <c r="MPD54" s="243"/>
      <c r="MPE54" s="243"/>
      <c r="MPF54" s="243"/>
      <c r="MPG54" s="243"/>
      <c r="MPH54" s="243"/>
      <c r="MPI54" s="243"/>
      <c r="MPJ54" s="243"/>
      <c r="MPK54" s="243"/>
      <c r="MPL54" s="243"/>
      <c r="MPM54" s="243"/>
      <c r="MPN54" s="243"/>
      <c r="MPO54" s="243"/>
      <c r="MPP54" s="243"/>
      <c r="MPQ54" s="243"/>
      <c r="MPR54" s="243"/>
      <c r="MPS54" s="243"/>
      <c r="MPT54" s="243"/>
      <c r="MPU54" s="243"/>
      <c r="MPV54" s="243"/>
      <c r="MPW54" s="243"/>
      <c r="MPX54" s="243"/>
      <c r="MPY54" s="243"/>
      <c r="MPZ54" s="243"/>
      <c r="MQA54" s="243"/>
      <c r="MQB54" s="243"/>
      <c r="MQC54" s="243"/>
      <c r="MQD54" s="243"/>
      <c r="MQE54" s="243"/>
      <c r="MQF54" s="243"/>
      <c r="MQG54" s="243"/>
      <c r="MQH54" s="243"/>
      <c r="MQI54" s="243"/>
      <c r="MQJ54" s="243"/>
      <c r="MQK54" s="243"/>
      <c r="MQL54" s="243"/>
      <c r="MQM54" s="243"/>
      <c r="MQN54" s="243"/>
      <c r="MQO54" s="243"/>
      <c r="MQP54" s="243"/>
      <c r="MQQ54" s="243"/>
      <c r="MQR54" s="243"/>
      <c r="MQS54" s="243"/>
      <c r="MQT54" s="243"/>
      <c r="MQU54" s="243"/>
      <c r="MQV54" s="243"/>
      <c r="MQW54" s="243"/>
      <c r="MQX54" s="243"/>
      <c r="MQY54" s="243"/>
      <c r="MQZ54" s="243"/>
      <c r="MRA54" s="243"/>
      <c r="MRB54" s="243"/>
      <c r="MRC54" s="243"/>
      <c r="MRD54" s="243"/>
      <c r="MRE54" s="243"/>
      <c r="MRF54" s="243"/>
      <c r="MRG54" s="243"/>
      <c r="MRH54" s="243"/>
      <c r="MRI54" s="243"/>
      <c r="MRJ54" s="243"/>
      <c r="MRK54" s="243"/>
      <c r="MRL54" s="243"/>
      <c r="MRM54" s="243"/>
      <c r="MRN54" s="243"/>
      <c r="MRO54" s="243"/>
      <c r="MRP54" s="243"/>
      <c r="MRQ54" s="243"/>
      <c r="MRR54" s="243"/>
      <c r="MRS54" s="243"/>
      <c r="MRT54" s="243"/>
      <c r="MRU54" s="243"/>
      <c r="MRV54" s="243"/>
      <c r="MRW54" s="243"/>
      <c r="MRX54" s="243"/>
      <c r="MRY54" s="243"/>
      <c r="MRZ54" s="243"/>
      <c r="MSA54" s="243"/>
      <c r="MSB54" s="243"/>
      <c r="MSC54" s="243"/>
      <c r="MSD54" s="243"/>
      <c r="MSE54" s="243"/>
      <c r="MSF54" s="243"/>
      <c r="MSG54" s="243"/>
      <c r="MSH54" s="243"/>
      <c r="MSI54" s="243"/>
      <c r="MSJ54" s="243"/>
      <c r="MSK54" s="243"/>
      <c r="MSL54" s="243"/>
      <c r="MSM54" s="243"/>
      <c r="MSN54" s="243"/>
      <c r="MSO54" s="243"/>
      <c r="MSP54" s="243"/>
      <c r="MSQ54" s="243"/>
      <c r="MSR54" s="243"/>
      <c r="MSS54" s="243"/>
      <c r="MST54" s="243"/>
      <c r="MSU54" s="243"/>
      <c r="MSV54" s="243"/>
      <c r="MSW54" s="243"/>
      <c r="MSX54" s="243"/>
      <c r="MSY54" s="243"/>
      <c r="MSZ54" s="243"/>
      <c r="MTA54" s="243"/>
      <c r="MTB54" s="243"/>
      <c r="MTC54" s="243"/>
      <c r="MTD54" s="243"/>
      <c r="MTE54" s="243"/>
      <c r="MTF54" s="243"/>
      <c r="MTG54" s="243"/>
      <c r="MTH54" s="243"/>
      <c r="MTI54" s="243"/>
      <c r="MTJ54" s="243"/>
      <c r="MTK54" s="243"/>
      <c r="MTL54" s="243"/>
      <c r="MTM54" s="243"/>
      <c r="MTN54" s="243"/>
      <c r="MTO54" s="243"/>
      <c r="MTP54" s="243"/>
      <c r="MTQ54" s="243"/>
      <c r="MTR54" s="243"/>
      <c r="MTS54" s="243"/>
      <c r="MTT54" s="243"/>
      <c r="MTU54" s="243"/>
      <c r="MTV54" s="243"/>
      <c r="MTW54" s="243"/>
      <c r="MTX54" s="243"/>
      <c r="MTY54" s="243"/>
      <c r="MTZ54" s="243"/>
      <c r="MUA54" s="243"/>
      <c r="MUB54" s="243"/>
      <c r="MUC54" s="243"/>
      <c r="MUD54" s="243"/>
      <c r="MUE54" s="243"/>
      <c r="MUF54" s="243"/>
      <c r="MUG54" s="243"/>
      <c r="MUH54" s="243"/>
      <c r="MUI54" s="243"/>
      <c r="MUJ54" s="243"/>
      <c r="MUK54" s="243"/>
      <c r="MUL54" s="243"/>
      <c r="MUM54" s="243"/>
      <c r="MUN54" s="243"/>
      <c r="MUO54" s="243"/>
      <c r="MUP54" s="243"/>
      <c r="MUQ54" s="243"/>
      <c r="MUR54" s="243"/>
      <c r="MUS54" s="243"/>
      <c r="MUT54" s="243"/>
      <c r="MUU54" s="243"/>
      <c r="MUV54" s="243"/>
      <c r="MUW54" s="243"/>
      <c r="MUX54" s="243"/>
      <c r="MUY54" s="243"/>
      <c r="MUZ54" s="243"/>
      <c r="MVA54" s="243"/>
      <c r="MVB54" s="243"/>
      <c r="MVC54" s="243"/>
      <c r="MVD54" s="243"/>
      <c r="MVE54" s="243"/>
      <c r="MVF54" s="243"/>
      <c r="MVG54" s="243"/>
      <c r="MVH54" s="243"/>
      <c r="MVI54" s="243"/>
      <c r="MVJ54" s="243"/>
      <c r="MVK54" s="243"/>
      <c r="MVL54" s="243"/>
      <c r="MVM54" s="243"/>
      <c r="MVN54" s="243"/>
      <c r="MVO54" s="243"/>
      <c r="MVP54" s="243"/>
      <c r="MVQ54" s="243"/>
      <c r="MVR54" s="243"/>
      <c r="MVS54" s="243"/>
      <c r="MVT54" s="243"/>
      <c r="MVU54" s="243"/>
      <c r="MVV54" s="243"/>
      <c r="MVW54" s="243"/>
      <c r="MVX54" s="243"/>
      <c r="MVY54" s="243"/>
      <c r="MVZ54" s="243"/>
      <c r="MWA54" s="243"/>
      <c r="MWB54" s="243"/>
      <c r="MWC54" s="243"/>
      <c r="MWD54" s="243"/>
      <c r="MWE54" s="243"/>
      <c r="MWF54" s="243"/>
      <c r="MWG54" s="243"/>
      <c r="MWH54" s="243"/>
      <c r="MWI54" s="243"/>
      <c r="MWJ54" s="243"/>
      <c r="MWK54" s="243"/>
      <c r="MWL54" s="243"/>
      <c r="MWM54" s="243"/>
      <c r="MWN54" s="243"/>
      <c r="MWO54" s="243"/>
      <c r="MWP54" s="243"/>
      <c r="MWQ54" s="243"/>
      <c r="MWR54" s="243"/>
      <c r="MWS54" s="243"/>
      <c r="MWT54" s="243"/>
      <c r="MWU54" s="243"/>
      <c r="MWV54" s="243"/>
      <c r="MWW54" s="243"/>
      <c r="MWX54" s="243"/>
      <c r="MWY54" s="243"/>
      <c r="MWZ54" s="243"/>
      <c r="MXA54" s="243"/>
      <c r="MXB54" s="243"/>
      <c r="MXC54" s="243"/>
      <c r="MXD54" s="243"/>
      <c r="MXE54" s="243"/>
      <c r="MXF54" s="243"/>
      <c r="MXG54" s="243"/>
      <c r="MXH54" s="243"/>
      <c r="MXI54" s="243"/>
      <c r="MXJ54" s="243"/>
      <c r="MXK54" s="243"/>
      <c r="MXL54" s="243"/>
      <c r="MXM54" s="243"/>
      <c r="MXN54" s="243"/>
      <c r="MXO54" s="243"/>
      <c r="MXP54" s="243"/>
      <c r="MXQ54" s="243"/>
      <c r="MXR54" s="243"/>
      <c r="MXS54" s="243"/>
      <c r="MXT54" s="243"/>
      <c r="MXU54" s="243"/>
      <c r="MXV54" s="243"/>
      <c r="MXW54" s="243"/>
      <c r="MXX54" s="243"/>
      <c r="MXY54" s="243"/>
      <c r="MXZ54" s="243"/>
      <c r="MYA54" s="243"/>
      <c r="MYB54" s="243"/>
      <c r="MYC54" s="243"/>
      <c r="MYD54" s="243"/>
      <c r="MYE54" s="243"/>
      <c r="MYF54" s="243"/>
      <c r="MYG54" s="243"/>
      <c r="MYH54" s="243"/>
      <c r="MYI54" s="243"/>
      <c r="MYJ54" s="243"/>
      <c r="MYK54" s="243"/>
      <c r="MYL54" s="243"/>
      <c r="MYM54" s="243"/>
      <c r="MYN54" s="243"/>
      <c r="MYO54" s="243"/>
      <c r="MYP54" s="243"/>
      <c r="MYQ54" s="243"/>
      <c r="MYR54" s="243"/>
      <c r="MYS54" s="243"/>
      <c r="MYT54" s="243"/>
      <c r="MYU54" s="243"/>
      <c r="MYV54" s="243"/>
      <c r="MYW54" s="243"/>
      <c r="MYX54" s="243"/>
      <c r="MYY54" s="243"/>
      <c r="MYZ54" s="243"/>
      <c r="MZA54" s="243"/>
      <c r="MZB54" s="243"/>
      <c r="MZC54" s="243"/>
      <c r="MZD54" s="243"/>
      <c r="MZE54" s="243"/>
      <c r="MZF54" s="243"/>
      <c r="MZG54" s="243"/>
      <c r="MZH54" s="243"/>
      <c r="MZI54" s="243"/>
      <c r="MZJ54" s="243"/>
      <c r="MZK54" s="243"/>
      <c r="MZL54" s="243"/>
      <c r="MZM54" s="243"/>
      <c r="MZN54" s="243"/>
      <c r="MZO54" s="243"/>
      <c r="MZP54" s="243"/>
      <c r="MZQ54" s="243"/>
      <c r="MZR54" s="243"/>
      <c r="MZS54" s="243"/>
      <c r="MZT54" s="243"/>
      <c r="MZU54" s="243"/>
      <c r="MZV54" s="243"/>
      <c r="MZW54" s="243"/>
      <c r="MZX54" s="243"/>
      <c r="MZY54" s="243"/>
      <c r="MZZ54" s="243"/>
      <c r="NAA54" s="243"/>
      <c r="NAB54" s="243"/>
      <c r="NAC54" s="243"/>
      <c r="NAD54" s="243"/>
      <c r="NAE54" s="243"/>
      <c r="NAF54" s="243"/>
      <c r="NAG54" s="243"/>
      <c r="NAH54" s="243"/>
      <c r="NAI54" s="243"/>
      <c r="NAJ54" s="243"/>
      <c r="NAK54" s="243"/>
      <c r="NAL54" s="243"/>
      <c r="NAM54" s="243"/>
      <c r="NAN54" s="243"/>
      <c r="NAO54" s="243"/>
      <c r="NAP54" s="243"/>
      <c r="NAQ54" s="243"/>
      <c r="NAR54" s="243"/>
      <c r="NAS54" s="243"/>
      <c r="NAT54" s="243"/>
      <c r="NAU54" s="243"/>
      <c r="NAV54" s="243"/>
      <c r="NAW54" s="243"/>
      <c r="NAX54" s="243"/>
      <c r="NAY54" s="243"/>
      <c r="NAZ54" s="243"/>
      <c r="NBA54" s="243"/>
      <c r="NBB54" s="243"/>
      <c r="NBC54" s="243"/>
      <c r="NBD54" s="243"/>
      <c r="NBE54" s="243"/>
      <c r="NBF54" s="243"/>
      <c r="NBG54" s="243"/>
      <c r="NBH54" s="243"/>
      <c r="NBI54" s="243"/>
      <c r="NBJ54" s="243"/>
      <c r="NBK54" s="243"/>
      <c r="NBL54" s="243"/>
      <c r="NBM54" s="243"/>
      <c r="NBN54" s="243"/>
      <c r="NBO54" s="243"/>
      <c r="NBP54" s="243"/>
      <c r="NBQ54" s="243"/>
      <c r="NBR54" s="243"/>
      <c r="NBS54" s="243"/>
      <c r="NBT54" s="243"/>
      <c r="NBU54" s="243"/>
      <c r="NBV54" s="243"/>
      <c r="NBW54" s="243"/>
      <c r="NBX54" s="243"/>
      <c r="NBY54" s="243"/>
      <c r="NBZ54" s="243"/>
      <c r="NCA54" s="243"/>
      <c r="NCB54" s="243"/>
      <c r="NCC54" s="243"/>
      <c r="NCD54" s="243"/>
      <c r="NCE54" s="243"/>
      <c r="NCF54" s="243"/>
      <c r="NCG54" s="243"/>
      <c r="NCH54" s="243"/>
      <c r="NCI54" s="243"/>
      <c r="NCJ54" s="243"/>
      <c r="NCK54" s="243"/>
      <c r="NCL54" s="243"/>
      <c r="NCM54" s="243"/>
      <c r="NCN54" s="243"/>
      <c r="NCO54" s="243"/>
      <c r="NCP54" s="243"/>
      <c r="NCQ54" s="243"/>
      <c r="NCR54" s="243"/>
      <c r="NCS54" s="243"/>
      <c r="NCT54" s="243"/>
      <c r="NCU54" s="243"/>
      <c r="NCV54" s="243"/>
      <c r="NCW54" s="243"/>
      <c r="NCX54" s="243"/>
      <c r="NCY54" s="243"/>
      <c r="NCZ54" s="243"/>
      <c r="NDA54" s="243"/>
      <c r="NDB54" s="243"/>
      <c r="NDC54" s="243"/>
      <c r="NDD54" s="243"/>
      <c r="NDE54" s="243"/>
      <c r="NDF54" s="243"/>
      <c r="NDG54" s="243"/>
      <c r="NDH54" s="243"/>
      <c r="NDI54" s="243"/>
      <c r="NDJ54" s="243"/>
      <c r="NDK54" s="243"/>
      <c r="NDL54" s="243"/>
      <c r="NDM54" s="243"/>
      <c r="NDN54" s="243"/>
      <c r="NDO54" s="243"/>
      <c r="NDP54" s="243"/>
      <c r="NDQ54" s="243"/>
      <c r="NDR54" s="243"/>
      <c r="NDS54" s="243"/>
      <c r="NDT54" s="243"/>
      <c r="NDU54" s="243"/>
      <c r="NDV54" s="243"/>
      <c r="NDW54" s="243"/>
      <c r="NDX54" s="243"/>
      <c r="NDY54" s="243"/>
      <c r="NDZ54" s="243"/>
      <c r="NEA54" s="243"/>
      <c r="NEB54" s="243"/>
      <c r="NEC54" s="243"/>
      <c r="NED54" s="243"/>
      <c r="NEE54" s="243"/>
      <c r="NEF54" s="243"/>
      <c r="NEG54" s="243"/>
      <c r="NEH54" s="243"/>
      <c r="NEI54" s="243"/>
      <c r="NEJ54" s="243"/>
      <c r="NEK54" s="243"/>
      <c r="NEL54" s="243"/>
      <c r="NEM54" s="243"/>
      <c r="NEN54" s="243"/>
      <c r="NEO54" s="243"/>
      <c r="NEP54" s="243"/>
      <c r="NEQ54" s="243"/>
      <c r="NER54" s="243"/>
      <c r="NES54" s="243"/>
      <c r="NET54" s="243"/>
      <c r="NEU54" s="243"/>
      <c r="NEV54" s="243"/>
      <c r="NEW54" s="243"/>
      <c r="NEX54" s="243"/>
      <c r="NEY54" s="243"/>
      <c r="NEZ54" s="243"/>
      <c r="NFA54" s="243"/>
      <c r="NFB54" s="243"/>
      <c r="NFC54" s="243"/>
      <c r="NFD54" s="243"/>
      <c r="NFE54" s="243"/>
      <c r="NFF54" s="243"/>
      <c r="NFG54" s="243"/>
      <c r="NFH54" s="243"/>
      <c r="NFI54" s="243"/>
      <c r="NFJ54" s="243"/>
      <c r="NFK54" s="243"/>
      <c r="NFL54" s="243"/>
      <c r="NFM54" s="243"/>
      <c r="NFN54" s="243"/>
      <c r="NFO54" s="243"/>
      <c r="NFP54" s="243"/>
      <c r="NFQ54" s="243"/>
      <c r="NFR54" s="243"/>
      <c r="NFS54" s="243"/>
      <c r="NFT54" s="243"/>
      <c r="NFU54" s="243"/>
      <c r="NFV54" s="243"/>
      <c r="NFW54" s="243"/>
      <c r="NFX54" s="243"/>
      <c r="NFY54" s="243"/>
      <c r="NFZ54" s="243"/>
      <c r="NGA54" s="243"/>
      <c r="NGB54" s="243"/>
      <c r="NGC54" s="243"/>
      <c r="NGD54" s="243"/>
      <c r="NGE54" s="243"/>
      <c r="NGF54" s="243"/>
      <c r="NGG54" s="243"/>
      <c r="NGH54" s="243"/>
      <c r="NGI54" s="243"/>
      <c r="NGJ54" s="243"/>
      <c r="NGK54" s="243"/>
      <c r="NGL54" s="243"/>
      <c r="NGM54" s="243"/>
      <c r="NGN54" s="243"/>
      <c r="NGO54" s="243"/>
      <c r="NGP54" s="243"/>
      <c r="NGQ54" s="243"/>
      <c r="NGR54" s="243"/>
      <c r="NGS54" s="243"/>
      <c r="NGT54" s="243"/>
      <c r="NGU54" s="243"/>
      <c r="NGV54" s="243"/>
      <c r="NGW54" s="243"/>
      <c r="NGX54" s="243"/>
      <c r="NGY54" s="243"/>
      <c r="NGZ54" s="243"/>
      <c r="NHA54" s="243"/>
      <c r="NHB54" s="243"/>
      <c r="NHC54" s="243"/>
      <c r="NHD54" s="243"/>
      <c r="NHE54" s="243"/>
      <c r="NHF54" s="243"/>
      <c r="NHG54" s="243"/>
      <c r="NHH54" s="243"/>
      <c r="NHI54" s="243"/>
      <c r="NHJ54" s="243"/>
      <c r="NHK54" s="243"/>
      <c r="NHL54" s="243"/>
      <c r="NHM54" s="243"/>
      <c r="NHN54" s="243"/>
      <c r="NHO54" s="243"/>
      <c r="NHP54" s="243"/>
      <c r="NHQ54" s="243"/>
      <c r="NHR54" s="243"/>
      <c r="NHS54" s="243"/>
      <c r="NHT54" s="243"/>
      <c r="NHU54" s="243"/>
      <c r="NHV54" s="243"/>
      <c r="NHW54" s="243"/>
      <c r="NHX54" s="243"/>
      <c r="NHY54" s="243"/>
      <c r="NHZ54" s="243"/>
      <c r="NIA54" s="243"/>
      <c r="NIB54" s="243"/>
      <c r="NIC54" s="243"/>
      <c r="NID54" s="243"/>
      <c r="NIE54" s="243"/>
      <c r="NIF54" s="243"/>
      <c r="NIG54" s="243"/>
      <c r="NIH54" s="243"/>
      <c r="NII54" s="243"/>
      <c r="NIJ54" s="243"/>
      <c r="NIK54" s="243"/>
      <c r="NIL54" s="243"/>
      <c r="NIM54" s="243"/>
      <c r="NIN54" s="243"/>
      <c r="NIO54" s="243"/>
      <c r="NIP54" s="243"/>
      <c r="NIQ54" s="243"/>
      <c r="NIR54" s="243"/>
      <c r="NIS54" s="243"/>
      <c r="NIT54" s="243"/>
      <c r="NIU54" s="243"/>
      <c r="NIV54" s="243"/>
      <c r="NIW54" s="243"/>
      <c r="NIX54" s="243"/>
      <c r="NIY54" s="243"/>
      <c r="NIZ54" s="243"/>
      <c r="NJA54" s="243"/>
      <c r="NJB54" s="243"/>
      <c r="NJC54" s="243"/>
      <c r="NJD54" s="243"/>
      <c r="NJE54" s="243"/>
      <c r="NJF54" s="243"/>
      <c r="NJG54" s="243"/>
      <c r="NJH54" s="243"/>
      <c r="NJI54" s="243"/>
      <c r="NJJ54" s="243"/>
      <c r="NJK54" s="243"/>
      <c r="NJL54" s="243"/>
      <c r="NJM54" s="243"/>
      <c r="NJN54" s="243"/>
      <c r="NJO54" s="243"/>
      <c r="NJP54" s="243"/>
      <c r="NJQ54" s="243"/>
      <c r="NJR54" s="243"/>
      <c r="NJS54" s="243"/>
      <c r="NJT54" s="243"/>
      <c r="NJU54" s="243"/>
      <c r="NJV54" s="243"/>
      <c r="NJW54" s="243"/>
      <c r="NJX54" s="243"/>
      <c r="NJY54" s="243"/>
      <c r="NJZ54" s="243"/>
      <c r="NKA54" s="243"/>
      <c r="NKB54" s="243"/>
      <c r="NKC54" s="243"/>
      <c r="NKD54" s="243"/>
      <c r="NKE54" s="243"/>
      <c r="NKF54" s="243"/>
      <c r="NKG54" s="243"/>
      <c r="NKH54" s="243"/>
      <c r="NKI54" s="243"/>
      <c r="NKJ54" s="243"/>
      <c r="NKK54" s="243"/>
      <c r="NKL54" s="243"/>
      <c r="NKM54" s="243"/>
      <c r="NKN54" s="243"/>
      <c r="NKO54" s="243"/>
      <c r="NKP54" s="243"/>
      <c r="NKQ54" s="243"/>
      <c r="NKR54" s="243"/>
      <c r="NKS54" s="243"/>
      <c r="NKT54" s="243"/>
      <c r="NKU54" s="243"/>
      <c r="NKV54" s="243"/>
      <c r="NKW54" s="243"/>
      <c r="NKX54" s="243"/>
      <c r="NKY54" s="243"/>
      <c r="NKZ54" s="243"/>
      <c r="NLA54" s="243"/>
      <c r="NLB54" s="243"/>
      <c r="NLC54" s="243"/>
      <c r="NLD54" s="243"/>
      <c r="NLE54" s="243"/>
      <c r="NLF54" s="243"/>
      <c r="NLG54" s="243"/>
      <c r="NLH54" s="243"/>
      <c r="NLI54" s="243"/>
      <c r="NLJ54" s="243"/>
      <c r="NLK54" s="243"/>
      <c r="NLL54" s="243"/>
      <c r="NLM54" s="243"/>
      <c r="NLN54" s="243"/>
      <c r="NLO54" s="243"/>
      <c r="NLP54" s="243"/>
      <c r="NLQ54" s="243"/>
      <c r="NLR54" s="243"/>
      <c r="NLS54" s="243"/>
      <c r="NLT54" s="243"/>
      <c r="NLU54" s="243"/>
      <c r="NLV54" s="243"/>
      <c r="NLW54" s="243"/>
      <c r="NLX54" s="243"/>
      <c r="NLY54" s="243"/>
      <c r="NLZ54" s="243"/>
      <c r="NMA54" s="243"/>
      <c r="NMB54" s="243"/>
      <c r="NMC54" s="243"/>
      <c r="NMD54" s="243"/>
      <c r="NME54" s="243"/>
      <c r="NMF54" s="243"/>
      <c r="NMG54" s="243"/>
      <c r="NMH54" s="243"/>
      <c r="NMI54" s="243"/>
      <c r="NMJ54" s="243"/>
      <c r="NMK54" s="243"/>
      <c r="NML54" s="243"/>
      <c r="NMM54" s="243"/>
      <c r="NMN54" s="243"/>
      <c r="NMO54" s="243"/>
      <c r="NMP54" s="243"/>
      <c r="NMQ54" s="243"/>
      <c r="NMR54" s="243"/>
      <c r="NMS54" s="243"/>
      <c r="NMT54" s="243"/>
      <c r="NMU54" s="243"/>
      <c r="NMV54" s="243"/>
      <c r="NMW54" s="243"/>
      <c r="NMX54" s="243"/>
      <c r="NMY54" s="243"/>
      <c r="NMZ54" s="243"/>
      <c r="NNA54" s="243"/>
      <c r="NNB54" s="243"/>
      <c r="NNC54" s="243"/>
      <c r="NND54" s="243"/>
      <c r="NNE54" s="243"/>
      <c r="NNF54" s="243"/>
      <c r="NNG54" s="243"/>
      <c r="NNH54" s="243"/>
      <c r="NNI54" s="243"/>
      <c r="NNJ54" s="243"/>
      <c r="NNK54" s="243"/>
      <c r="NNL54" s="243"/>
      <c r="NNM54" s="243"/>
      <c r="NNN54" s="243"/>
      <c r="NNO54" s="243"/>
      <c r="NNP54" s="243"/>
      <c r="NNQ54" s="243"/>
      <c r="NNR54" s="243"/>
      <c r="NNS54" s="243"/>
      <c r="NNT54" s="243"/>
      <c r="NNU54" s="243"/>
      <c r="NNV54" s="243"/>
      <c r="NNW54" s="243"/>
      <c r="NNX54" s="243"/>
      <c r="NNY54" s="243"/>
      <c r="NNZ54" s="243"/>
      <c r="NOA54" s="243"/>
      <c r="NOB54" s="243"/>
      <c r="NOC54" s="243"/>
      <c r="NOD54" s="243"/>
      <c r="NOE54" s="243"/>
      <c r="NOF54" s="243"/>
      <c r="NOG54" s="243"/>
      <c r="NOH54" s="243"/>
      <c r="NOI54" s="243"/>
      <c r="NOJ54" s="243"/>
      <c r="NOK54" s="243"/>
      <c r="NOL54" s="243"/>
      <c r="NOM54" s="243"/>
      <c r="NON54" s="243"/>
      <c r="NOO54" s="243"/>
      <c r="NOP54" s="243"/>
      <c r="NOQ54" s="243"/>
      <c r="NOR54" s="243"/>
      <c r="NOS54" s="243"/>
      <c r="NOT54" s="243"/>
      <c r="NOU54" s="243"/>
      <c r="NOV54" s="243"/>
      <c r="NOW54" s="243"/>
      <c r="NOX54" s="243"/>
      <c r="NOY54" s="243"/>
      <c r="NOZ54" s="243"/>
      <c r="NPA54" s="243"/>
      <c r="NPB54" s="243"/>
      <c r="NPC54" s="243"/>
      <c r="NPD54" s="243"/>
      <c r="NPE54" s="243"/>
      <c r="NPF54" s="243"/>
      <c r="NPG54" s="243"/>
      <c r="NPH54" s="243"/>
      <c r="NPI54" s="243"/>
      <c r="NPJ54" s="243"/>
      <c r="NPK54" s="243"/>
      <c r="NPL54" s="243"/>
      <c r="NPM54" s="243"/>
      <c r="NPN54" s="243"/>
      <c r="NPO54" s="243"/>
      <c r="NPP54" s="243"/>
      <c r="NPQ54" s="243"/>
      <c r="NPR54" s="243"/>
      <c r="NPS54" s="243"/>
      <c r="NPT54" s="243"/>
      <c r="NPU54" s="243"/>
      <c r="NPV54" s="243"/>
      <c r="NPW54" s="243"/>
      <c r="NPX54" s="243"/>
      <c r="NPY54" s="243"/>
      <c r="NPZ54" s="243"/>
      <c r="NQA54" s="243"/>
      <c r="NQB54" s="243"/>
      <c r="NQC54" s="243"/>
      <c r="NQD54" s="243"/>
      <c r="NQE54" s="243"/>
      <c r="NQF54" s="243"/>
      <c r="NQG54" s="243"/>
      <c r="NQH54" s="243"/>
      <c r="NQI54" s="243"/>
      <c r="NQJ54" s="243"/>
      <c r="NQK54" s="243"/>
      <c r="NQL54" s="243"/>
      <c r="NQM54" s="243"/>
      <c r="NQN54" s="243"/>
      <c r="NQO54" s="243"/>
      <c r="NQP54" s="243"/>
      <c r="NQQ54" s="243"/>
      <c r="NQR54" s="243"/>
      <c r="NQS54" s="243"/>
      <c r="NQT54" s="243"/>
      <c r="NQU54" s="243"/>
      <c r="NQV54" s="243"/>
      <c r="NQW54" s="243"/>
      <c r="NQX54" s="243"/>
      <c r="NQY54" s="243"/>
      <c r="NQZ54" s="243"/>
      <c r="NRA54" s="243"/>
      <c r="NRB54" s="243"/>
      <c r="NRC54" s="243"/>
      <c r="NRD54" s="243"/>
      <c r="NRE54" s="243"/>
      <c r="NRF54" s="243"/>
      <c r="NRG54" s="243"/>
      <c r="NRH54" s="243"/>
      <c r="NRI54" s="243"/>
      <c r="NRJ54" s="243"/>
      <c r="NRK54" s="243"/>
      <c r="NRL54" s="243"/>
      <c r="NRM54" s="243"/>
      <c r="NRN54" s="243"/>
      <c r="NRO54" s="243"/>
      <c r="NRP54" s="243"/>
      <c r="NRQ54" s="243"/>
      <c r="NRR54" s="243"/>
      <c r="NRS54" s="243"/>
      <c r="NRT54" s="243"/>
      <c r="NRU54" s="243"/>
      <c r="NRV54" s="243"/>
      <c r="NRW54" s="243"/>
      <c r="NRX54" s="243"/>
      <c r="NRY54" s="243"/>
      <c r="NRZ54" s="243"/>
      <c r="NSA54" s="243"/>
      <c r="NSB54" s="243"/>
      <c r="NSC54" s="243"/>
      <c r="NSD54" s="243"/>
      <c r="NSE54" s="243"/>
      <c r="NSF54" s="243"/>
      <c r="NSG54" s="243"/>
      <c r="NSH54" s="243"/>
      <c r="NSI54" s="243"/>
      <c r="NSJ54" s="243"/>
      <c r="NSK54" s="243"/>
      <c r="NSL54" s="243"/>
      <c r="NSM54" s="243"/>
      <c r="NSN54" s="243"/>
      <c r="NSO54" s="243"/>
      <c r="NSP54" s="243"/>
      <c r="NSQ54" s="243"/>
      <c r="NSR54" s="243"/>
      <c r="NSS54" s="243"/>
      <c r="NST54" s="243"/>
      <c r="NSU54" s="243"/>
      <c r="NSV54" s="243"/>
      <c r="NSW54" s="243"/>
      <c r="NSX54" s="243"/>
      <c r="NSY54" s="243"/>
      <c r="NSZ54" s="243"/>
      <c r="NTA54" s="243"/>
      <c r="NTB54" s="243"/>
      <c r="NTC54" s="243"/>
      <c r="NTD54" s="243"/>
      <c r="NTE54" s="243"/>
      <c r="NTF54" s="243"/>
      <c r="NTG54" s="243"/>
      <c r="NTH54" s="243"/>
      <c r="NTI54" s="243"/>
      <c r="NTJ54" s="243"/>
      <c r="NTK54" s="243"/>
      <c r="NTL54" s="243"/>
      <c r="NTM54" s="243"/>
      <c r="NTN54" s="243"/>
      <c r="NTO54" s="243"/>
      <c r="NTP54" s="243"/>
      <c r="NTQ54" s="243"/>
      <c r="NTR54" s="243"/>
      <c r="NTS54" s="243"/>
      <c r="NTT54" s="243"/>
      <c r="NTU54" s="243"/>
      <c r="NTV54" s="243"/>
      <c r="NTW54" s="243"/>
      <c r="NTX54" s="243"/>
      <c r="NTY54" s="243"/>
      <c r="NTZ54" s="243"/>
      <c r="NUA54" s="243"/>
      <c r="NUB54" s="243"/>
      <c r="NUC54" s="243"/>
      <c r="NUD54" s="243"/>
      <c r="NUE54" s="243"/>
      <c r="NUF54" s="243"/>
      <c r="NUG54" s="243"/>
      <c r="NUH54" s="243"/>
      <c r="NUI54" s="243"/>
      <c r="NUJ54" s="243"/>
      <c r="NUK54" s="243"/>
      <c r="NUL54" s="243"/>
      <c r="NUM54" s="243"/>
      <c r="NUN54" s="243"/>
      <c r="NUO54" s="243"/>
      <c r="NUP54" s="243"/>
      <c r="NUQ54" s="243"/>
      <c r="NUR54" s="243"/>
      <c r="NUS54" s="243"/>
      <c r="NUT54" s="243"/>
      <c r="NUU54" s="243"/>
      <c r="NUV54" s="243"/>
      <c r="NUW54" s="243"/>
      <c r="NUX54" s="243"/>
      <c r="NUY54" s="243"/>
      <c r="NUZ54" s="243"/>
      <c r="NVA54" s="243"/>
      <c r="NVB54" s="243"/>
      <c r="NVC54" s="243"/>
      <c r="NVD54" s="243"/>
      <c r="NVE54" s="243"/>
      <c r="NVF54" s="243"/>
      <c r="NVG54" s="243"/>
      <c r="NVH54" s="243"/>
      <c r="NVI54" s="243"/>
      <c r="NVJ54" s="243"/>
      <c r="NVK54" s="243"/>
      <c r="NVL54" s="243"/>
      <c r="NVM54" s="243"/>
      <c r="NVN54" s="243"/>
      <c r="NVO54" s="243"/>
      <c r="NVP54" s="243"/>
      <c r="NVQ54" s="243"/>
      <c r="NVR54" s="243"/>
      <c r="NVS54" s="243"/>
      <c r="NVT54" s="243"/>
      <c r="NVU54" s="243"/>
      <c r="NVV54" s="243"/>
      <c r="NVW54" s="243"/>
      <c r="NVX54" s="243"/>
      <c r="NVY54" s="243"/>
      <c r="NVZ54" s="243"/>
      <c r="NWA54" s="243"/>
      <c r="NWB54" s="243"/>
      <c r="NWC54" s="243"/>
      <c r="NWD54" s="243"/>
      <c r="NWE54" s="243"/>
      <c r="NWF54" s="243"/>
      <c r="NWG54" s="243"/>
      <c r="NWH54" s="243"/>
      <c r="NWI54" s="243"/>
      <c r="NWJ54" s="243"/>
      <c r="NWK54" s="243"/>
      <c r="NWL54" s="243"/>
      <c r="NWM54" s="243"/>
      <c r="NWN54" s="243"/>
      <c r="NWO54" s="243"/>
      <c r="NWP54" s="243"/>
      <c r="NWQ54" s="243"/>
      <c r="NWR54" s="243"/>
      <c r="NWS54" s="243"/>
      <c r="NWT54" s="243"/>
      <c r="NWU54" s="243"/>
      <c r="NWV54" s="243"/>
      <c r="NWW54" s="243"/>
      <c r="NWX54" s="243"/>
      <c r="NWY54" s="243"/>
      <c r="NWZ54" s="243"/>
      <c r="NXA54" s="243"/>
      <c r="NXB54" s="243"/>
      <c r="NXC54" s="243"/>
      <c r="NXD54" s="243"/>
      <c r="NXE54" s="243"/>
      <c r="NXF54" s="243"/>
      <c r="NXG54" s="243"/>
      <c r="NXH54" s="243"/>
      <c r="NXI54" s="243"/>
      <c r="NXJ54" s="243"/>
      <c r="NXK54" s="243"/>
      <c r="NXL54" s="243"/>
      <c r="NXM54" s="243"/>
      <c r="NXN54" s="243"/>
      <c r="NXO54" s="243"/>
      <c r="NXP54" s="243"/>
      <c r="NXQ54" s="243"/>
      <c r="NXR54" s="243"/>
      <c r="NXS54" s="243"/>
      <c r="NXT54" s="243"/>
      <c r="NXU54" s="243"/>
      <c r="NXV54" s="243"/>
      <c r="NXW54" s="243"/>
      <c r="NXX54" s="243"/>
      <c r="NXY54" s="243"/>
      <c r="NXZ54" s="243"/>
      <c r="NYA54" s="243"/>
      <c r="NYB54" s="243"/>
      <c r="NYC54" s="243"/>
      <c r="NYD54" s="243"/>
      <c r="NYE54" s="243"/>
      <c r="NYF54" s="243"/>
      <c r="NYG54" s="243"/>
      <c r="NYH54" s="243"/>
      <c r="NYI54" s="243"/>
      <c r="NYJ54" s="243"/>
      <c r="NYK54" s="243"/>
      <c r="NYL54" s="243"/>
      <c r="NYM54" s="243"/>
      <c r="NYN54" s="243"/>
      <c r="NYO54" s="243"/>
      <c r="NYP54" s="243"/>
      <c r="NYQ54" s="243"/>
      <c r="NYR54" s="243"/>
      <c r="NYS54" s="243"/>
      <c r="NYT54" s="243"/>
      <c r="NYU54" s="243"/>
      <c r="NYV54" s="243"/>
      <c r="NYW54" s="243"/>
      <c r="NYX54" s="243"/>
      <c r="NYY54" s="243"/>
      <c r="NYZ54" s="243"/>
      <c r="NZA54" s="243"/>
      <c r="NZB54" s="243"/>
      <c r="NZC54" s="243"/>
      <c r="NZD54" s="243"/>
      <c r="NZE54" s="243"/>
      <c r="NZF54" s="243"/>
      <c r="NZG54" s="243"/>
      <c r="NZH54" s="243"/>
      <c r="NZI54" s="243"/>
      <c r="NZJ54" s="243"/>
      <c r="NZK54" s="243"/>
      <c r="NZL54" s="243"/>
      <c r="NZM54" s="243"/>
      <c r="NZN54" s="243"/>
      <c r="NZO54" s="243"/>
      <c r="NZP54" s="243"/>
      <c r="NZQ54" s="243"/>
      <c r="NZR54" s="243"/>
      <c r="NZS54" s="243"/>
      <c r="NZT54" s="243"/>
      <c r="NZU54" s="243"/>
      <c r="NZV54" s="243"/>
      <c r="NZW54" s="243"/>
      <c r="NZX54" s="243"/>
      <c r="NZY54" s="243"/>
      <c r="NZZ54" s="243"/>
      <c r="OAA54" s="243"/>
      <c r="OAB54" s="243"/>
      <c r="OAC54" s="243"/>
      <c r="OAD54" s="243"/>
      <c r="OAE54" s="243"/>
      <c r="OAF54" s="243"/>
      <c r="OAG54" s="243"/>
      <c r="OAH54" s="243"/>
      <c r="OAI54" s="243"/>
      <c r="OAJ54" s="243"/>
      <c r="OAK54" s="243"/>
      <c r="OAL54" s="243"/>
      <c r="OAM54" s="243"/>
      <c r="OAN54" s="243"/>
      <c r="OAO54" s="243"/>
      <c r="OAP54" s="243"/>
      <c r="OAQ54" s="243"/>
      <c r="OAR54" s="243"/>
      <c r="OAS54" s="243"/>
      <c r="OAT54" s="243"/>
      <c r="OAU54" s="243"/>
      <c r="OAV54" s="243"/>
      <c r="OAW54" s="243"/>
      <c r="OAX54" s="243"/>
      <c r="OAY54" s="243"/>
      <c r="OAZ54" s="243"/>
      <c r="OBA54" s="243"/>
      <c r="OBB54" s="243"/>
      <c r="OBC54" s="243"/>
      <c r="OBD54" s="243"/>
      <c r="OBE54" s="243"/>
      <c r="OBF54" s="243"/>
      <c r="OBG54" s="243"/>
      <c r="OBH54" s="243"/>
      <c r="OBI54" s="243"/>
      <c r="OBJ54" s="243"/>
      <c r="OBK54" s="243"/>
      <c r="OBL54" s="243"/>
      <c r="OBM54" s="243"/>
      <c r="OBN54" s="243"/>
      <c r="OBO54" s="243"/>
      <c r="OBP54" s="243"/>
      <c r="OBQ54" s="243"/>
      <c r="OBR54" s="243"/>
      <c r="OBS54" s="243"/>
      <c r="OBT54" s="243"/>
      <c r="OBU54" s="243"/>
      <c r="OBV54" s="243"/>
      <c r="OBW54" s="243"/>
      <c r="OBX54" s="243"/>
      <c r="OBY54" s="243"/>
      <c r="OBZ54" s="243"/>
      <c r="OCA54" s="243"/>
      <c r="OCB54" s="243"/>
      <c r="OCC54" s="243"/>
      <c r="OCD54" s="243"/>
      <c r="OCE54" s="243"/>
      <c r="OCF54" s="243"/>
      <c r="OCG54" s="243"/>
      <c r="OCH54" s="243"/>
      <c r="OCI54" s="243"/>
      <c r="OCJ54" s="243"/>
      <c r="OCK54" s="243"/>
      <c r="OCL54" s="243"/>
      <c r="OCM54" s="243"/>
      <c r="OCN54" s="243"/>
      <c r="OCO54" s="243"/>
      <c r="OCP54" s="243"/>
      <c r="OCQ54" s="243"/>
      <c r="OCR54" s="243"/>
      <c r="OCS54" s="243"/>
      <c r="OCT54" s="243"/>
      <c r="OCU54" s="243"/>
      <c r="OCV54" s="243"/>
      <c r="OCW54" s="243"/>
      <c r="OCX54" s="243"/>
      <c r="OCY54" s="243"/>
      <c r="OCZ54" s="243"/>
      <c r="ODA54" s="243"/>
      <c r="ODB54" s="243"/>
      <c r="ODC54" s="243"/>
      <c r="ODD54" s="243"/>
      <c r="ODE54" s="243"/>
      <c r="ODF54" s="243"/>
      <c r="ODG54" s="243"/>
      <c r="ODH54" s="243"/>
      <c r="ODI54" s="243"/>
      <c r="ODJ54" s="243"/>
      <c r="ODK54" s="243"/>
      <c r="ODL54" s="243"/>
      <c r="ODM54" s="243"/>
      <c r="ODN54" s="243"/>
      <c r="ODO54" s="243"/>
      <c r="ODP54" s="243"/>
      <c r="ODQ54" s="243"/>
      <c r="ODR54" s="243"/>
      <c r="ODS54" s="243"/>
      <c r="ODT54" s="243"/>
      <c r="ODU54" s="243"/>
      <c r="ODV54" s="243"/>
      <c r="ODW54" s="243"/>
      <c r="ODX54" s="243"/>
      <c r="ODY54" s="243"/>
      <c r="ODZ54" s="243"/>
      <c r="OEA54" s="243"/>
      <c r="OEB54" s="243"/>
      <c r="OEC54" s="243"/>
      <c r="OED54" s="243"/>
      <c r="OEE54" s="243"/>
      <c r="OEF54" s="243"/>
      <c r="OEG54" s="243"/>
      <c r="OEH54" s="243"/>
      <c r="OEI54" s="243"/>
      <c r="OEJ54" s="243"/>
      <c r="OEK54" s="243"/>
      <c r="OEL54" s="243"/>
      <c r="OEM54" s="243"/>
      <c r="OEN54" s="243"/>
      <c r="OEO54" s="243"/>
      <c r="OEP54" s="243"/>
      <c r="OEQ54" s="243"/>
      <c r="OER54" s="243"/>
      <c r="OES54" s="243"/>
      <c r="OET54" s="243"/>
      <c r="OEU54" s="243"/>
      <c r="OEV54" s="243"/>
      <c r="OEW54" s="243"/>
      <c r="OEX54" s="243"/>
      <c r="OEY54" s="243"/>
      <c r="OEZ54" s="243"/>
      <c r="OFA54" s="243"/>
      <c r="OFB54" s="243"/>
      <c r="OFC54" s="243"/>
      <c r="OFD54" s="243"/>
      <c r="OFE54" s="243"/>
      <c r="OFF54" s="243"/>
      <c r="OFG54" s="243"/>
      <c r="OFH54" s="243"/>
      <c r="OFI54" s="243"/>
      <c r="OFJ54" s="243"/>
      <c r="OFK54" s="243"/>
      <c r="OFL54" s="243"/>
      <c r="OFM54" s="243"/>
      <c r="OFN54" s="243"/>
      <c r="OFO54" s="243"/>
      <c r="OFP54" s="243"/>
      <c r="OFQ54" s="243"/>
      <c r="OFR54" s="243"/>
      <c r="OFS54" s="243"/>
      <c r="OFT54" s="243"/>
      <c r="OFU54" s="243"/>
      <c r="OFV54" s="243"/>
      <c r="OFW54" s="243"/>
      <c r="OFX54" s="243"/>
      <c r="OFY54" s="243"/>
      <c r="OFZ54" s="243"/>
      <c r="OGA54" s="243"/>
      <c r="OGB54" s="243"/>
      <c r="OGC54" s="243"/>
      <c r="OGD54" s="243"/>
      <c r="OGE54" s="243"/>
      <c r="OGF54" s="243"/>
      <c r="OGG54" s="243"/>
      <c r="OGH54" s="243"/>
      <c r="OGI54" s="243"/>
      <c r="OGJ54" s="243"/>
      <c r="OGK54" s="243"/>
      <c r="OGL54" s="243"/>
      <c r="OGM54" s="243"/>
      <c r="OGN54" s="243"/>
      <c r="OGO54" s="243"/>
      <c r="OGP54" s="243"/>
      <c r="OGQ54" s="243"/>
      <c r="OGR54" s="243"/>
      <c r="OGS54" s="243"/>
      <c r="OGT54" s="243"/>
      <c r="OGU54" s="243"/>
      <c r="OGV54" s="243"/>
      <c r="OGW54" s="243"/>
      <c r="OGX54" s="243"/>
      <c r="OGY54" s="243"/>
      <c r="OGZ54" s="243"/>
      <c r="OHA54" s="243"/>
      <c r="OHB54" s="243"/>
      <c r="OHC54" s="243"/>
      <c r="OHD54" s="243"/>
      <c r="OHE54" s="243"/>
      <c r="OHF54" s="243"/>
      <c r="OHG54" s="243"/>
      <c r="OHH54" s="243"/>
      <c r="OHI54" s="243"/>
      <c r="OHJ54" s="243"/>
      <c r="OHK54" s="243"/>
      <c r="OHL54" s="243"/>
      <c r="OHM54" s="243"/>
      <c r="OHN54" s="243"/>
      <c r="OHO54" s="243"/>
      <c r="OHP54" s="243"/>
      <c r="OHQ54" s="243"/>
      <c r="OHR54" s="243"/>
      <c r="OHS54" s="243"/>
      <c r="OHT54" s="243"/>
      <c r="OHU54" s="243"/>
      <c r="OHV54" s="243"/>
      <c r="OHW54" s="243"/>
      <c r="OHX54" s="243"/>
      <c r="OHY54" s="243"/>
      <c r="OHZ54" s="243"/>
      <c r="OIA54" s="243"/>
      <c r="OIB54" s="243"/>
      <c r="OIC54" s="243"/>
      <c r="OID54" s="243"/>
      <c r="OIE54" s="243"/>
      <c r="OIF54" s="243"/>
      <c r="OIG54" s="243"/>
      <c r="OIH54" s="243"/>
      <c r="OII54" s="243"/>
      <c r="OIJ54" s="243"/>
      <c r="OIK54" s="243"/>
      <c r="OIL54" s="243"/>
      <c r="OIM54" s="243"/>
      <c r="OIN54" s="243"/>
      <c r="OIO54" s="243"/>
      <c r="OIP54" s="243"/>
      <c r="OIQ54" s="243"/>
      <c r="OIR54" s="243"/>
      <c r="OIS54" s="243"/>
      <c r="OIT54" s="243"/>
      <c r="OIU54" s="243"/>
      <c r="OIV54" s="243"/>
      <c r="OIW54" s="243"/>
      <c r="OIX54" s="243"/>
      <c r="OIY54" s="243"/>
      <c r="OIZ54" s="243"/>
      <c r="OJA54" s="243"/>
      <c r="OJB54" s="243"/>
      <c r="OJC54" s="243"/>
      <c r="OJD54" s="243"/>
      <c r="OJE54" s="243"/>
      <c r="OJF54" s="243"/>
      <c r="OJG54" s="243"/>
      <c r="OJH54" s="243"/>
      <c r="OJI54" s="243"/>
      <c r="OJJ54" s="243"/>
      <c r="OJK54" s="243"/>
      <c r="OJL54" s="243"/>
      <c r="OJM54" s="243"/>
      <c r="OJN54" s="243"/>
      <c r="OJO54" s="243"/>
      <c r="OJP54" s="243"/>
      <c r="OJQ54" s="243"/>
      <c r="OJR54" s="243"/>
      <c r="OJS54" s="243"/>
      <c r="OJT54" s="243"/>
      <c r="OJU54" s="243"/>
      <c r="OJV54" s="243"/>
      <c r="OJW54" s="243"/>
      <c r="OJX54" s="243"/>
      <c r="OJY54" s="243"/>
      <c r="OJZ54" s="243"/>
      <c r="OKA54" s="243"/>
      <c r="OKB54" s="243"/>
      <c r="OKC54" s="243"/>
      <c r="OKD54" s="243"/>
      <c r="OKE54" s="243"/>
      <c r="OKF54" s="243"/>
      <c r="OKG54" s="243"/>
      <c r="OKH54" s="243"/>
      <c r="OKI54" s="243"/>
      <c r="OKJ54" s="243"/>
      <c r="OKK54" s="243"/>
      <c r="OKL54" s="243"/>
      <c r="OKM54" s="243"/>
      <c r="OKN54" s="243"/>
      <c r="OKO54" s="243"/>
      <c r="OKP54" s="243"/>
      <c r="OKQ54" s="243"/>
      <c r="OKR54" s="243"/>
      <c r="OKS54" s="243"/>
      <c r="OKT54" s="243"/>
      <c r="OKU54" s="243"/>
      <c r="OKV54" s="243"/>
      <c r="OKW54" s="243"/>
      <c r="OKX54" s="243"/>
      <c r="OKY54" s="243"/>
      <c r="OKZ54" s="243"/>
      <c r="OLA54" s="243"/>
      <c r="OLB54" s="243"/>
      <c r="OLC54" s="243"/>
      <c r="OLD54" s="243"/>
      <c r="OLE54" s="243"/>
      <c r="OLF54" s="243"/>
      <c r="OLG54" s="243"/>
      <c r="OLH54" s="243"/>
      <c r="OLI54" s="243"/>
      <c r="OLJ54" s="243"/>
      <c r="OLK54" s="243"/>
      <c r="OLL54" s="243"/>
      <c r="OLM54" s="243"/>
      <c r="OLN54" s="243"/>
      <c r="OLO54" s="243"/>
      <c r="OLP54" s="243"/>
      <c r="OLQ54" s="243"/>
      <c r="OLR54" s="243"/>
      <c r="OLS54" s="243"/>
      <c r="OLT54" s="243"/>
      <c r="OLU54" s="243"/>
      <c r="OLV54" s="243"/>
      <c r="OLW54" s="243"/>
      <c r="OLX54" s="243"/>
      <c r="OLY54" s="243"/>
      <c r="OLZ54" s="243"/>
      <c r="OMA54" s="243"/>
      <c r="OMB54" s="243"/>
      <c r="OMC54" s="243"/>
      <c r="OMD54" s="243"/>
      <c r="OME54" s="243"/>
      <c r="OMF54" s="243"/>
      <c r="OMG54" s="243"/>
      <c r="OMH54" s="243"/>
      <c r="OMI54" s="243"/>
      <c r="OMJ54" s="243"/>
      <c r="OMK54" s="243"/>
      <c r="OML54" s="243"/>
      <c r="OMM54" s="243"/>
      <c r="OMN54" s="243"/>
      <c r="OMO54" s="243"/>
      <c r="OMP54" s="243"/>
      <c r="OMQ54" s="243"/>
      <c r="OMR54" s="243"/>
      <c r="OMS54" s="243"/>
      <c r="OMT54" s="243"/>
      <c r="OMU54" s="243"/>
      <c r="OMV54" s="243"/>
      <c r="OMW54" s="243"/>
      <c r="OMX54" s="243"/>
      <c r="OMY54" s="243"/>
      <c r="OMZ54" s="243"/>
      <c r="ONA54" s="243"/>
      <c r="ONB54" s="243"/>
      <c r="ONC54" s="243"/>
      <c r="OND54" s="243"/>
      <c r="ONE54" s="243"/>
      <c r="ONF54" s="243"/>
      <c r="ONG54" s="243"/>
      <c r="ONH54" s="243"/>
      <c r="ONI54" s="243"/>
      <c r="ONJ54" s="243"/>
      <c r="ONK54" s="243"/>
      <c r="ONL54" s="243"/>
      <c r="ONM54" s="243"/>
      <c r="ONN54" s="243"/>
      <c r="ONO54" s="243"/>
      <c r="ONP54" s="243"/>
      <c r="ONQ54" s="243"/>
      <c r="ONR54" s="243"/>
      <c r="ONS54" s="243"/>
      <c r="ONT54" s="243"/>
      <c r="ONU54" s="243"/>
      <c r="ONV54" s="243"/>
      <c r="ONW54" s="243"/>
      <c r="ONX54" s="243"/>
      <c r="ONY54" s="243"/>
      <c r="ONZ54" s="243"/>
      <c r="OOA54" s="243"/>
      <c r="OOB54" s="243"/>
      <c r="OOC54" s="243"/>
      <c r="OOD54" s="243"/>
      <c r="OOE54" s="243"/>
      <c r="OOF54" s="243"/>
      <c r="OOG54" s="243"/>
      <c r="OOH54" s="243"/>
      <c r="OOI54" s="243"/>
      <c r="OOJ54" s="243"/>
      <c r="OOK54" s="243"/>
      <c r="OOL54" s="243"/>
      <c r="OOM54" s="243"/>
      <c r="OON54" s="243"/>
      <c r="OOO54" s="243"/>
      <c r="OOP54" s="243"/>
      <c r="OOQ54" s="243"/>
      <c r="OOR54" s="243"/>
      <c r="OOS54" s="243"/>
      <c r="OOT54" s="243"/>
      <c r="OOU54" s="243"/>
      <c r="OOV54" s="243"/>
      <c r="OOW54" s="243"/>
      <c r="OOX54" s="243"/>
      <c r="OOY54" s="243"/>
      <c r="OOZ54" s="243"/>
      <c r="OPA54" s="243"/>
      <c r="OPB54" s="243"/>
      <c r="OPC54" s="243"/>
      <c r="OPD54" s="243"/>
      <c r="OPE54" s="243"/>
      <c r="OPF54" s="243"/>
      <c r="OPG54" s="243"/>
      <c r="OPH54" s="243"/>
      <c r="OPI54" s="243"/>
      <c r="OPJ54" s="243"/>
      <c r="OPK54" s="243"/>
      <c r="OPL54" s="243"/>
      <c r="OPM54" s="243"/>
      <c r="OPN54" s="243"/>
      <c r="OPO54" s="243"/>
      <c r="OPP54" s="243"/>
      <c r="OPQ54" s="243"/>
      <c r="OPR54" s="243"/>
      <c r="OPS54" s="243"/>
      <c r="OPT54" s="243"/>
      <c r="OPU54" s="243"/>
      <c r="OPV54" s="243"/>
      <c r="OPW54" s="243"/>
      <c r="OPX54" s="243"/>
      <c r="OPY54" s="243"/>
      <c r="OPZ54" s="243"/>
      <c r="OQA54" s="243"/>
      <c r="OQB54" s="243"/>
      <c r="OQC54" s="243"/>
      <c r="OQD54" s="243"/>
      <c r="OQE54" s="243"/>
      <c r="OQF54" s="243"/>
      <c r="OQG54" s="243"/>
      <c r="OQH54" s="243"/>
      <c r="OQI54" s="243"/>
      <c r="OQJ54" s="243"/>
      <c r="OQK54" s="243"/>
      <c r="OQL54" s="243"/>
      <c r="OQM54" s="243"/>
      <c r="OQN54" s="243"/>
      <c r="OQO54" s="243"/>
      <c r="OQP54" s="243"/>
      <c r="OQQ54" s="243"/>
      <c r="OQR54" s="243"/>
      <c r="OQS54" s="243"/>
      <c r="OQT54" s="243"/>
      <c r="OQU54" s="243"/>
      <c r="OQV54" s="243"/>
      <c r="OQW54" s="243"/>
      <c r="OQX54" s="243"/>
      <c r="OQY54" s="243"/>
      <c r="OQZ54" s="243"/>
      <c r="ORA54" s="243"/>
      <c r="ORB54" s="243"/>
      <c r="ORC54" s="243"/>
      <c r="ORD54" s="243"/>
      <c r="ORE54" s="243"/>
      <c r="ORF54" s="243"/>
      <c r="ORG54" s="243"/>
      <c r="ORH54" s="243"/>
      <c r="ORI54" s="243"/>
      <c r="ORJ54" s="243"/>
      <c r="ORK54" s="243"/>
      <c r="ORL54" s="243"/>
      <c r="ORM54" s="243"/>
      <c r="ORN54" s="243"/>
      <c r="ORO54" s="243"/>
      <c r="ORP54" s="243"/>
      <c r="ORQ54" s="243"/>
      <c r="ORR54" s="243"/>
      <c r="ORS54" s="243"/>
      <c r="ORT54" s="243"/>
      <c r="ORU54" s="243"/>
      <c r="ORV54" s="243"/>
      <c r="ORW54" s="243"/>
      <c r="ORX54" s="243"/>
      <c r="ORY54" s="243"/>
      <c r="ORZ54" s="243"/>
      <c r="OSA54" s="243"/>
      <c r="OSB54" s="243"/>
      <c r="OSC54" s="243"/>
      <c r="OSD54" s="243"/>
      <c r="OSE54" s="243"/>
      <c r="OSF54" s="243"/>
      <c r="OSG54" s="243"/>
      <c r="OSH54" s="243"/>
      <c r="OSI54" s="243"/>
      <c r="OSJ54" s="243"/>
      <c r="OSK54" s="243"/>
      <c r="OSL54" s="243"/>
      <c r="OSM54" s="243"/>
      <c r="OSN54" s="243"/>
      <c r="OSO54" s="243"/>
      <c r="OSP54" s="243"/>
      <c r="OSQ54" s="243"/>
      <c r="OSR54" s="243"/>
      <c r="OSS54" s="243"/>
      <c r="OST54" s="243"/>
      <c r="OSU54" s="243"/>
      <c r="OSV54" s="243"/>
      <c r="OSW54" s="243"/>
      <c r="OSX54" s="243"/>
      <c r="OSY54" s="243"/>
      <c r="OSZ54" s="243"/>
      <c r="OTA54" s="243"/>
      <c r="OTB54" s="243"/>
      <c r="OTC54" s="243"/>
      <c r="OTD54" s="243"/>
      <c r="OTE54" s="243"/>
      <c r="OTF54" s="243"/>
      <c r="OTG54" s="243"/>
      <c r="OTH54" s="243"/>
      <c r="OTI54" s="243"/>
      <c r="OTJ54" s="243"/>
      <c r="OTK54" s="243"/>
      <c r="OTL54" s="243"/>
      <c r="OTM54" s="243"/>
      <c r="OTN54" s="243"/>
      <c r="OTO54" s="243"/>
      <c r="OTP54" s="243"/>
      <c r="OTQ54" s="243"/>
      <c r="OTR54" s="243"/>
      <c r="OTS54" s="243"/>
      <c r="OTT54" s="243"/>
      <c r="OTU54" s="243"/>
      <c r="OTV54" s="243"/>
      <c r="OTW54" s="243"/>
      <c r="OTX54" s="243"/>
      <c r="OTY54" s="243"/>
      <c r="OTZ54" s="243"/>
      <c r="OUA54" s="243"/>
      <c r="OUB54" s="243"/>
      <c r="OUC54" s="243"/>
      <c r="OUD54" s="243"/>
      <c r="OUE54" s="243"/>
      <c r="OUF54" s="243"/>
      <c r="OUG54" s="243"/>
      <c r="OUH54" s="243"/>
      <c r="OUI54" s="243"/>
      <c r="OUJ54" s="243"/>
      <c r="OUK54" s="243"/>
      <c r="OUL54" s="243"/>
      <c r="OUM54" s="243"/>
      <c r="OUN54" s="243"/>
      <c r="OUO54" s="243"/>
      <c r="OUP54" s="243"/>
      <c r="OUQ54" s="243"/>
      <c r="OUR54" s="243"/>
      <c r="OUS54" s="243"/>
      <c r="OUT54" s="243"/>
      <c r="OUU54" s="243"/>
      <c r="OUV54" s="243"/>
      <c r="OUW54" s="243"/>
      <c r="OUX54" s="243"/>
      <c r="OUY54" s="243"/>
      <c r="OUZ54" s="243"/>
      <c r="OVA54" s="243"/>
      <c r="OVB54" s="243"/>
      <c r="OVC54" s="243"/>
      <c r="OVD54" s="243"/>
      <c r="OVE54" s="243"/>
      <c r="OVF54" s="243"/>
      <c r="OVG54" s="243"/>
      <c r="OVH54" s="243"/>
      <c r="OVI54" s="243"/>
      <c r="OVJ54" s="243"/>
      <c r="OVK54" s="243"/>
      <c r="OVL54" s="243"/>
      <c r="OVM54" s="243"/>
      <c r="OVN54" s="243"/>
      <c r="OVO54" s="243"/>
      <c r="OVP54" s="243"/>
      <c r="OVQ54" s="243"/>
      <c r="OVR54" s="243"/>
      <c r="OVS54" s="243"/>
      <c r="OVT54" s="243"/>
      <c r="OVU54" s="243"/>
      <c r="OVV54" s="243"/>
      <c r="OVW54" s="243"/>
      <c r="OVX54" s="243"/>
      <c r="OVY54" s="243"/>
      <c r="OVZ54" s="243"/>
      <c r="OWA54" s="243"/>
      <c r="OWB54" s="243"/>
      <c r="OWC54" s="243"/>
      <c r="OWD54" s="243"/>
      <c r="OWE54" s="243"/>
      <c r="OWF54" s="243"/>
      <c r="OWG54" s="243"/>
      <c r="OWH54" s="243"/>
      <c r="OWI54" s="243"/>
      <c r="OWJ54" s="243"/>
      <c r="OWK54" s="243"/>
      <c r="OWL54" s="243"/>
      <c r="OWM54" s="243"/>
      <c r="OWN54" s="243"/>
      <c r="OWO54" s="243"/>
      <c r="OWP54" s="243"/>
      <c r="OWQ54" s="243"/>
      <c r="OWR54" s="243"/>
      <c r="OWS54" s="243"/>
      <c r="OWT54" s="243"/>
      <c r="OWU54" s="243"/>
      <c r="OWV54" s="243"/>
      <c r="OWW54" s="243"/>
      <c r="OWX54" s="243"/>
      <c r="OWY54" s="243"/>
      <c r="OWZ54" s="243"/>
      <c r="OXA54" s="243"/>
      <c r="OXB54" s="243"/>
      <c r="OXC54" s="243"/>
      <c r="OXD54" s="243"/>
      <c r="OXE54" s="243"/>
      <c r="OXF54" s="243"/>
      <c r="OXG54" s="243"/>
      <c r="OXH54" s="243"/>
      <c r="OXI54" s="243"/>
      <c r="OXJ54" s="243"/>
      <c r="OXK54" s="243"/>
      <c r="OXL54" s="243"/>
      <c r="OXM54" s="243"/>
      <c r="OXN54" s="243"/>
      <c r="OXO54" s="243"/>
      <c r="OXP54" s="243"/>
      <c r="OXQ54" s="243"/>
      <c r="OXR54" s="243"/>
      <c r="OXS54" s="243"/>
      <c r="OXT54" s="243"/>
      <c r="OXU54" s="243"/>
      <c r="OXV54" s="243"/>
      <c r="OXW54" s="243"/>
      <c r="OXX54" s="243"/>
      <c r="OXY54" s="243"/>
      <c r="OXZ54" s="243"/>
      <c r="OYA54" s="243"/>
      <c r="OYB54" s="243"/>
      <c r="OYC54" s="243"/>
      <c r="OYD54" s="243"/>
      <c r="OYE54" s="243"/>
      <c r="OYF54" s="243"/>
      <c r="OYG54" s="243"/>
      <c r="OYH54" s="243"/>
      <c r="OYI54" s="243"/>
      <c r="OYJ54" s="243"/>
      <c r="OYK54" s="243"/>
      <c r="OYL54" s="243"/>
      <c r="OYM54" s="243"/>
      <c r="OYN54" s="243"/>
      <c r="OYO54" s="243"/>
      <c r="OYP54" s="243"/>
      <c r="OYQ54" s="243"/>
      <c r="OYR54" s="243"/>
      <c r="OYS54" s="243"/>
      <c r="OYT54" s="243"/>
      <c r="OYU54" s="243"/>
      <c r="OYV54" s="243"/>
      <c r="OYW54" s="243"/>
      <c r="OYX54" s="243"/>
      <c r="OYY54" s="243"/>
      <c r="OYZ54" s="243"/>
      <c r="OZA54" s="243"/>
      <c r="OZB54" s="243"/>
      <c r="OZC54" s="243"/>
      <c r="OZD54" s="243"/>
      <c r="OZE54" s="243"/>
      <c r="OZF54" s="243"/>
      <c r="OZG54" s="243"/>
      <c r="OZH54" s="243"/>
      <c r="OZI54" s="243"/>
      <c r="OZJ54" s="243"/>
      <c r="OZK54" s="243"/>
      <c r="OZL54" s="243"/>
      <c r="OZM54" s="243"/>
      <c r="OZN54" s="243"/>
      <c r="OZO54" s="243"/>
      <c r="OZP54" s="243"/>
      <c r="OZQ54" s="243"/>
      <c r="OZR54" s="243"/>
      <c r="OZS54" s="243"/>
      <c r="OZT54" s="243"/>
      <c r="OZU54" s="243"/>
      <c r="OZV54" s="243"/>
      <c r="OZW54" s="243"/>
      <c r="OZX54" s="243"/>
      <c r="OZY54" s="243"/>
      <c r="OZZ54" s="243"/>
      <c r="PAA54" s="243"/>
      <c r="PAB54" s="243"/>
      <c r="PAC54" s="243"/>
      <c r="PAD54" s="243"/>
      <c r="PAE54" s="243"/>
      <c r="PAF54" s="243"/>
      <c r="PAG54" s="243"/>
      <c r="PAH54" s="243"/>
      <c r="PAI54" s="243"/>
      <c r="PAJ54" s="243"/>
      <c r="PAK54" s="243"/>
      <c r="PAL54" s="243"/>
      <c r="PAM54" s="243"/>
      <c r="PAN54" s="243"/>
      <c r="PAO54" s="243"/>
      <c r="PAP54" s="243"/>
      <c r="PAQ54" s="243"/>
      <c r="PAR54" s="243"/>
      <c r="PAS54" s="243"/>
      <c r="PAT54" s="243"/>
      <c r="PAU54" s="243"/>
      <c r="PAV54" s="243"/>
      <c r="PAW54" s="243"/>
      <c r="PAX54" s="243"/>
      <c r="PAY54" s="243"/>
      <c r="PAZ54" s="243"/>
      <c r="PBA54" s="243"/>
      <c r="PBB54" s="243"/>
      <c r="PBC54" s="243"/>
      <c r="PBD54" s="243"/>
      <c r="PBE54" s="243"/>
      <c r="PBF54" s="243"/>
      <c r="PBG54" s="243"/>
      <c r="PBH54" s="243"/>
      <c r="PBI54" s="243"/>
      <c r="PBJ54" s="243"/>
      <c r="PBK54" s="243"/>
      <c r="PBL54" s="243"/>
      <c r="PBM54" s="243"/>
      <c r="PBN54" s="243"/>
      <c r="PBO54" s="243"/>
      <c r="PBP54" s="243"/>
      <c r="PBQ54" s="243"/>
      <c r="PBR54" s="243"/>
      <c r="PBS54" s="243"/>
      <c r="PBT54" s="243"/>
      <c r="PBU54" s="243"/>
      <c r="PBV54" s="243"/>
      <c r="PBW54" s="243"/>
      <c r="PBX54" s="243"/>
      <c r="PBY54" s="243"/>
      <c r="PBZ54" s="243"/>
      <c r="PCA54" s="243"/>
      <c r="PCB54" s="243"/>
      <c r="PCC54" s="243"/>
      <c r="PCD54" s="243"/>
      <c r="PCE54" s="243"/>
      <c r="PCF54" s="243"/>
      <c r="PCG54" s="243"/>
      <c r="PCH54" s="243"/>
      <c r="PCI54" s="243"/>
      <c r="PCJ54" s="243"/>
      <c r="PCK54" s="243"/>
      <c r="PCL54" s="243"/>
      <c r="PCM54" s="243"/>
      <c r="PCN54" s="243"/>
      <c r="PCO54" s="243"/>
      <c r="PCP54" s="243"/>
      <c r="PCQ54" s="243"/>
      <c r="PCR54" s="243"/>
      <c r="PCS54" s="243"/>
      <c r="PCT54" s="243"/>
      <c r="PCU54" s="243"/>
      <c r="PCV54" s="243"/>
      <c r="PCW54" s="243"/>
      <c r="PCX54" s="243"/>
      <c r="PCY54" s="243"/>
      <c r="PCZ54" s="243"/>
      <c r="PDA54" s="243"/>
      <c r="PDB54" s="243"/>
      <c r="PDC54" s="243"/>
      <c r="PDD54" s="243"/>
      <c r="PDE54" s="243"/>
      <c r="PDF54" s="243"/>
      <c r="PDG54" s="243"/>
      <c r="PDH54" s="243"/>
      <c r="PDI54" s="243"/>
      <c r="PDJ54" s="243"/>
      <c r="PDK54" s="243"/>
      <c r="PDL54" s="243"/>
      <c r="PDM54" s="243"/>
      <c r="PDN54" s="243"/>
      <c r="PDO54" s="243"/>
      <c r="PDP54" s="243"/>
      <c r="PDQ54" s="243"/>
      <c r="PDR54" s="243"/>
      <c r="PDS54" s="243"/>
      <c r="PDT54" s="243"/>
      <c r="PDU54" s="243"/>
      <c r="PDV54" s="243"/>
      <c r="PDW54" s="243"/>
      <c r="PDX54" s="243"/>
      <c r="PDY54" s="243"/>
      <c r="PDZ54" s="243"/>
      <c r="PEA54" s="243"/>
      <c r="PEB54" s="243"/>
      <c r="PEC54" s="243"/>
      <c r="PED54" s="243"/>
      <c r="PEE54" s="243"/>
      <c r="PEF54" s="243"/>
      <c r="PEG54" s="243"/>
      <c r="PEH54" s="243"/>
      <c r="PEI54" s="243"/>
      <c r="PEJ54" s="243"/>
      <c r="PEK54" s="243"/>
      <c r="PEL54" s="243"/>
      <c r="PEM54" s="243"/>
      <c r="PEN54" s="243"/>
      <c r="PEO54" s="243"/>
      <c r="PEP54" s="243"/>
      <c r="PEQ54" s="243"/>
      <c r="PER54" s="243"/>
      <c r="PES54" s="243"/>
      <c r="PET54" s="243"/>
      <c r="PEU54" s="243"/>
      <c r="PEV54" s="243"/>
      <c r="PEW54" s="243"/>
      <c r="PEX54" s="243"/>
      <c r="PEY54" s="243"/>
      <c r="PEZ54" s="243"/>
      <c r="PFA54" s="243"/>
      <c r="PFB54" s="243"/>
      <c r="PFC54" s="243"/>
      <c r="PFD54" s="243"/>
      <c r="PFE54" s="243"/>
      <c r="PFF54" s="243"/>
      <c r="PFG54" s="243"/>
      <c r="PFH54" s="243"/>
      <c r="PFI54" s="243"/>
      <c r="PFJ54" s="243"/>
      <c r="PFK54" s="243"/>
      <c r="PFL54" s="243"/>
      <c r="PFM54" s="243"/>
      <c r="PFN54" s="243"/>
      <c r="PFO54" s="243"/>
      <c r="PFP54" s="243"/>
      <c r="PFQ54" s="243"/>
      <c r="PFR54" s="243"/>
      <c r="PFS54" s="243"/>
      <c r="PFT54" s="243"/>
      <c r="PFU54" s="243"/>
      <c r="PFV54" s="243"/>
      <c r="PFW54" s="243"/>
      <c r="PFX54" s="243"/>
      <c r="PFY54" s="243"/>
      <c r="PFZ54" s="243"/>
      <c r="PGA54" s="243"/>
      <c r="PGB54" s="243"/>
      <c r="PGC54" s="243"/>
      <c r="PGD54" s="243"/>
      <c r="PGE54" s="243"/>
      <c r="PGF54" s="243"/>
      <c r="PGG54" s="243"/>
      <c r="PGH54" s="243"/>
      <c r="PGI54" s="243"/>
      <c r="PGJ54" s="243"/>
      <c r="PGK54" s="243"/>
      <c r="PGL54" s="243"/>
      <c r="PGM54" s="243"/>
      <c r="PGN54" s="243"/>
      <c r="PGO54" s="243"/>
      <c r="PGP54" s="243"/>
      <c r="PGQ54" s="243"/>
      <c r="PGR54" s="243"/>
      <c r="PGS54" s="243"/>
      <c r="PGT54" s="243"/>
      <c r="PGU54" s="243"/>
      <c r="PGV54" s="243"/>
      <c r="PGW54" s="243"/>
      <c r="PGX54" s="243"/>
      <c r="PGY54" s="243"/>
      <c r="PGZ54" s="243"/>
      <c r="PHA54" s="243"/>
      <c r="PHB54" s="243"/>
      <c r="PHC54" s="243"/>
      <c r="PHD54" s="243"/>
      <c r="PHE54" s="243"/>
      <c r="PHF54" s="243"/>
      <c r="PHG54" s="243"/>
      <c r="PHH54" s="243"/>
      <c r="PHI54" s="243"/>
      <c r="PHJ54" s="243"/>
      <c r="PHK54" s="243"/>
      <c r="PHL54" s="243"/>
      <c r="PHM54" s="243"/>
      <c r="PHN54" s="243"/>
      <c r="PHO54" s="243"/>
      <c r="PHP54" s="243"/>
      <c r="PHQ54" s="243"/>
      <c r="PHR54" s="243"/>
      <c r="PHS54" s="243"/>
      <c r="PHT54" s="243"/>
      <c r="PHU54" s="243"/>
      <c r="PHV54" s="243"/>
      <c r="PHW54" s="243"/>
      <c r="PHX54" s="243"/>
      <c r="PHY54" s="243"/>
      <c r="PHZ54" s="243"/>
      <c r="PIA54" s="243"/>
      <c r="PIB54" s="243"/>
      <c r="PIC54" s="243"/>
      <c r="PID54" s="243"/>
      <c r="PIE54" s="243"/>
      <c r="PIF54" s="243"/>
      <c r="PIG54" s="243"/>
      <c r="PIH54" s="243"/>
      <c r="PII54" s="243"/>
      <c r="PIJ54" s="243"/>
      <c r="PIK54" s="243"/>
      <c r="PIL54" s="243"/>
      <c r="PIM54" s="243"/>
      <c r="PIN54" s="243"/>
      <c r="PIO54" s="243"/>
      <c r="PIP54" s="243"/>
      <c r="PIQ54" s="243"/>
      <c r="PIR54" s="243"/>
      <c r="PIS54" s="243"/>
      <c r="PIT54" s="243"/>
      <c r="PIU54" s="243"/>
      <c r="PIV54" s="243"/>
      <c r="PIW54" s="243"/>
      <c r="PIX54" s="243"/>
      <c r="PIY54" s="243"/>
      <c r="PIZ54" s="243"/>
      <c r="PJA54" s="243"/>
      <c r="PJB54" s="243"/>
      <c r="PJC54" s="243"/>
      <c r="PJD54" s="243"/>
      <c r="PJE54" s="243"/>
      <c r="PJF54" s="243"/>
      <c r="PJG54" s="243"/>
      <c r="PJH54" s="243"/>
      <c r="PJI54" s="243"/>
      <c r="PJJ54" s="243"/>
      <c r="PJK54" s="243"/>
      <c r="PJL54" s="243"/>
      <c r="PJM54" s="243"/>
      <c r="PJN54" s="243"/>
      <c r="PJO54" s="243"/>
      <c r="PJP54" s="243"/>
      <c r="PJQ54" s="243"/>
      <c r="PJR54" s="243"/>
      <c r="PJS54" s="243"/>
      <c r="PJT54" s="243"/>
      <c r="PJU54" s="243"/>
      <c r="PJV54" s="243"/>
      <c r="PJW54" s="243"/>
      <c r="PJX54" s="243"/>
      <c r="PJY54" s="243"/>
      <c r="PJZ54" s="243"/>
      <c r="PKA54" s="243"/>
      <c r="PKB54" s="243"/>
      <c r="PKC54" s="243"/>
      <c r="PKD54" s="243"/>
      <c r="PKE54" s="243"/>
      <c r="PKF54" s="243"/>
      <c r="PKG54" s="243"/>
      <c r="PKH54" s="243"/>
      <c r="PKI54" s="243"/>
      <c r="PKJ54" s="243"/>
      <c r="PKK54" s="243"/>
      <c r="PKL54" s="243"/>
      <c r="PKM54" s="243"/>
      <c r="PKN54" s="243"/>
      <c r="PKO54" s="243"/>
      <c r="PKP54" s="243"/>
      <c r="PKQ54" s="243"/>
      <c r="PKR54" s="243"/>
      <c r="PKS54" s="243"/>
      <c r="PKT54" s="243"/>
      <c r="PKU54" s="243"/>
      <c r="PKV54" s="243"/>
      <c r="PKW54" s="243"/>
      <c r="PKX54" s="243"/>
      <c r="PKY54" s="243"/>
      <c r="PKZ54" s="243"/>
      <c r="PLA54" s="243"/>
      <c r="PLB54" s="243"/>
      <c r="PLC54" s="243"/>
      <c r="PLD54" s="243"/>
      <c r="PLE54" s="243"/>
      <c r="PLF54" s="243"/>
      <c r="PLG54" s="243"/>
      <c r="PLH54" s="243"/>
      <c r="PLI54" s="243"/>
      <c r="PLJ54" s="243"/>
      <c r="PLK54" s="243"/>
      <c r="PLL54" s="243"/>
      <c r="PLM54" s="243"/>
      <c r="PLN54" s="243"/>
      <c r="PLO54" s="243"/>
      <c r="PLP54" s="243"/>
      <c r="PLQ54" s="243"/>
      <c r="PLR54" s="243"/>
      <c r="PLS54" s="243"/>
      <c r="PLT54" s="243"/>
      <c r="PLU54" s="243"/>
      <c r="PLV54" s="243"/>
      <c r="PLW54" s="243"/>
      <c r="PLX54" s="243"/>
      <c r="PLY54" s="243"/>
      <c r="PLZ54" s="243"/>
      <c r="PMA54" s="243"/>
      <c r="PMB54" s="243"/>
      <c r="PMC54" s="243"/>
      <c r="PMD54" s="243"/>
      <c r="PME54" s="243"/>
      <c r="PMF54" s="243"/>
      <c r="PMG54" s="243"/>
      <c r="PMH54" s="243"/>
      <c r="PMI54" s="243"/>
      <c r="PMJ54" s="243"/>
      <c r="PMK54" s="243"/>
      <c r="PML54" s="243"/>
      <c r="PMM54" s="243"/>
      <c r="PMN54" s="243"/>
      <c r="PMO54" s="243"/>
      <c r="PMP54" s="243"/>
      <c r="PMQ54" s="243"/>
      <c r="PMR54" s="243"/>
      <c r="PMS54" s="243"/>
      <c r="PMT54" s="243"/>
      <c r="PMU54" s="243"/>
      <c r="PMV54" s="243"/>
      <c r="PMW54" s="243"/>
      <c r="PMX54" s="243"/>
      <c r="PMY54" s="243"/>
      <c r="PMZ54" s="243"/>
      <c r="PNA54" s="243"/>
      <c r="PNB54" s="243"/>
      <c r="PNC54" s="243"/>
      <c r="PND54" s="243"/>
      <c r="PNE54" s="243"/>
      <c r="PNF54" s="243"/>
      <c r="PNG54" s="243"/>
      <c r="PNH54" s="243"/>
      <c r="PNI54" s="243"/>
      <c r="PNJ54" s="243"/>
      <c r="PNK54" s="243"/>
      <c r="PNL54" s="243"/>
      <c r="PNM54" s="243"/>
      <c r="PNN54" s="243"/>
      <c r="PNO54" s="243"/>
      <c r="PNP54" s="243"/>
      <c r="PNQ54" s="243"/>
      <c r="PNR54" s="243"/>
      <c r="PNS54" s="243"/>
      <c r="PNT54" s="243"/>
      <c r="PNU54" s="243"/>
      <c r="PNV54" s="243"/>
      <c r="PNW54" s="243"/>
      <c r="PNX54" s="243"/>
      <c r="PNY54" s="243"/>
      <c r="PNZ54" s="243"/>
      <c r="POA54" s="243"/>
      <c r="POB54" s="243"/>
      <c r="POC54" s="243"/>
      <c r="POD54" s="243"/>
      <c r="POE54" s="243"/>
      <c r="POF54" s="243"/>
      <c r="POG54" s="243"/>
      <c r="POH54" s="243"/>
      <c r="POI54" s="243"/>
      <c r="POJ54" s="243"/>
      <c r="POK54" s="243"/>
      <c r="POL54" s="243"/>
      <c r="POM54" s="243"/>
      <c r="PON54" s="243"/>
      <c r="POO54" s="243"/>
      <c r="POP54" s="243"/>
      <c r="POQ54" s="243"/>
      <c r="POR54" s="243"/>
      <c r="POS54" s="243"/>
      <c r="POT54" s="243"/>
      <c r="POU54" s="243"/>
      <c r="POV54" s="243"/>
      <c r="POW54" s="243"/>
      <c r="POX54" s="243"/>
      <c r="POY54" s="243"/>
      <c r="POZ54" s="243"/>
      <c r="PPA54" s="243"/>
      <c r="PPB54" s="243"/>
      <c r="PPC54" s="243"/>
      <c r="PPD54" s="243"/>
      <c r="PPE54" s="243"/>
      <c r="PPF54" s="243"/>
      <c r="PPG54" s="243"/>
      <c r="PPH54" s="243"/>
      <c r="PPI54" s="243"/>
      <c r="PPJ54" s="243"/>
      <c r="PPK54" s="243"/>
      <c r="PPL54" s="243"/>
      <c r="PPM54" s="243"/>
      <c r="PPN54" s="243"/>
      <c r="PPO54" s="243"/>
      <c r="PPP54" s="243"/>
      <c r="PPQ54" s="243"/>
      <c r="PPR54" s="243"/>
      <c r="PPS54" s="243"/>
      <c r="PPT54" s="243"/>
      <c r="PPU54" s="243"/>
      <c r="PPV54" s="243"/>
      <c r="PPW54" s="243"/>
      <c r="PPX54" s="243"/>
      <c r="PPY54" s="243"/>
      <c r="PPZ54" s="243"/>
      <c r="PQA54" s="243"/>
      <c r="PQB54" s="243"/>
      <c r="PQC54" s="243"/>
      <c r="PQD54" s="243"/>
      <c r="PQE54" s="243"/>
      <c r="PQF54" s="243"/>
      <c r="PQG54" s="243"/>
      <c r="PQH54" s="243"/>
      <c r="PQI54" s="243"/>
      <c r="PQJ54" s="243"/>
      <c r="PQK54" s="243"/>
      <c r="PQL54" s="243"/>
      <c r="PQM54" s="243"/>
      <c r="PQN54" s="243"/>
      <c r="PQO54" s="243"/>
      <c r="PQP54" s="243"/>
      <c r="PQQ54" s="243"/>
      <c r="PQR54" s="243"/>
      <c r="PQS54" s="243"/>
      <c r="PQT54" s="243"/>
      <c r="PQU54" s="243"/>
      <c r="PQV54" s="243"/>
      <c r="PQW54" s="243"/>
      <c r="PQX54" s="243"/>
      <c r="PQY54" s="243"/>
      <c r="PQZ54" s="243"/>
      <c r="PRA54" s="243"/>
      <c r="PRB54" s="243"/>
      <c r="PRC54" s="243"/>
      <c r="PRD54" s="243"/>
      <c r="PRE54" s="243"/>
      <c r="PRF54" s="243"/>
      <c r="PRG54" s="243"/>
      <c r="PRH54" s="243"/>
      <c r="PRI54" s="243"/>
      <c r="PRJ54" s="243"/>
      <c r="PRK54" s="243"/>
      <c r="PRL54" s="243"/>
      <c r="PRM54" s="243"/>
      <c r="PRN54" s="243"/>
      <c r="PRO54" s="243"/>
      <c r="PRP54" s="243"/>
      <c r="PRQ54" s="243"/>
      <c r="PRR54" s="243"/>
      <c r="PRS54" s="243"/>
      <c r="PRT54" s="243"/>
      <c r="PRU54" s="243"/>
      <c r="PRV54" s="243"/>
      <c r="PRW54" s="243"/>
      <c r="PRX54" s="243"/>
      <c r="PRY54" s="243"/>
      <c r="PRZ54" s="243"/>
      <c r="PSA54" s="243"/>
      <c r="PSB54" s="243"/>
      <c r="PSC54" s="243"/>
      <c r="PSD54" s="243"/>
      <c r="PSE54" s="243"/>
      <c r="PSF54" s="243"/>
      <c r="PSG54" s="243"/>
      <c r="PSH54" s="243"/>
      <c r="PSI54" s="243"/>
      <c r="PSJ54" s="243"/>
      <c r="PSK54" s="243"/>
      <c r="PSL54" s="243"/>
      <c r="PSM54" s="243"/>
      <c r="PSN54" s="243"/>
      <c r="PSO54" s="243"/>
      <c r="PSP54" s="243"/>
      <c r="PSQ54" s="243"/>
      <c r="PSR54" s="243"/>
      <c r="PSS54" s="243"/>
      <c r="PST54" s="243"/>
      <c r="PSU54" s="243"/>
      <c r="PSV54" s="243"/>
      <c r="PSW54" s="243"/>
      <c r="PSX54" s="243"/>
      <c r="PSY54" s="243"/>
      <c r="PSZ54" s="243"/>
      <c r="PTA54" s="243"/>
      <c r="PTB54" s="243"/>
      <c r="PTC54" s="243"/>
      <c r="PTD54" s="243"/>
      <c r="PTE54" s="243"/>
      <c r="PTF54" s="243"/>
      <c r="PTG54" s="243"/>
      <c r="PTH54" s="243"/>
      <c r="PTI54" s="243"/>
      <c r="PTJ54" s="243"/>
      <c r="PTK54" s="243"/>
      <c r="PTL54" s="243"/>
      <c r="PTM54" s="243"/>
      <c r="PTN54" s="243"/>
      <c r="PTO54" s="243"/>
      <c r="PTP54" s="243"/>
      <c r="PTQ54" s="243"/>
      <c r="PTR54" s="243"/>
      <c r="PTS54" s="243"/>
      <c r="PTT54" s="243"/>
      <c r="PTU54" s="243"/>
      <c r="PTV54" s="243"/>
      <c r="PTW54" s="243"/>
      <c r="PTX54" s="243"/>
      <c r="PTY54" s="243"/>
      <c r="PTZ54" s="243"/>
      <c r="PUA54" s="243"/>
      <c r="PUB54" s="243"/>
      <c r="PUC54" s="243"/>
      <c r="PUD54" s="243"/>
      <c r="PUE54" s="243"/>
      <c r="PUF54" s="243"/>
      <c r="PUG54" s="243"/>
      <c r="PUH54" s="243"/>
      <c r="PUI54" s="243"/>
      <c r="PUJ54" s="243"/>
      <c r="PUK54" s="243"/>
      <c r="PUL54" s="243"/>
      <c r="PUM54" s="243"/>
      <c r="PUN54" s="243"/>
      <c r="PUO54" s="243"/>
      <c r="PUP54" s="243"/>
      <c r="PUQ54" s="243"/>
      <c r="PUR54" s="243"/>
      <c r="PUS54" s="243"/>
      <c r="PUT54" s="243"/>
      <c r="PUU54" s="243"/>
      <c r="PUV54" s="243"/>
      <c r="PUW54" s="243"/>
      <c r="PUX54" s="243"/>
      <c r="PUY54" s="243"/>
      <c r="PUZ54" s="243"/>
      <c r="PVA54" s="243"/>
      <c r="PVB54" s="243"/>
      <c r="PVC54" s="243"/>
      <c r="PVD54" s="243"/>
      <c r="PVE54" s="243"/>
      <c r="PVF54" s="243"/>
      <c r="PVG54" s="243"/>
      <c r="PVH54" s="243"/>
      <c r="PVI54" s="243"/>
      <c r="PVJ54" s="243"/>
      <c r="PVK54" s="243"/>
      <c r="PVL54" s="243"/>
      <c r="PVM54" s="243"/>
      <c r="PVN54" s="243"/>
      <c r="PVO54" s="243"/>
      <c r="PVP54" s="243"/>
      <c r="PVQ54" s="243"/>
      <c r="PVR54" s="243"/>
      <c r="PVS54" s="243"/>
      <c r="PVT54" s="243"/>
      <c r="PVU54" s="243"/>
      <c r="PVV54" s="243"/>
      <c r="PVW54" s="243"/>
      <c r="PVX54" s="243"/>
      <c r="PVY54" s="243"/>
      <c r="PVZ54" s="243"/>
      <c r="PWA54" s="243"/>
      <c r="PWB54" s="243"/>
      <c r="PWC54" s="243"/>
      <c r="PWD54" s="243"/>
      <c r="PWE54" s="243"/>
      <c r="PWF54" s="243"/>
      <c r="PWG54" s="243"/>
      <c r="PWH54" s="243"/>
      <c r="PWI54" s="243"/>
      <c r="PWJ54" s="243"/>
      <c r="PWK54" s="243"/>
      <c r="PWL54" s="243"/>
      <c r="PWM54" s="243"/>
      <c r="PWN54" s="243"/>
      <c r="PWO54" s="243"/>
      <c r="PWP54" s="243"/>
      <c r="PWQ54" s="243"/>
      <c r="PWR54" s="243"/>
      <c r="PWS54" s="243"/>
      <c r="PWT54" s="243"/>
      <c r="PWU54" s="243"/>
      <c r="PWV54" s="243"/>
      <c r="PWW54" s="243"/>
      <c r="PWX54" s="243"/>
      <c r="PWY54" s="243"/>
      <c r="PWZ54" s="243"/>
      <c r="PXA54" s="243"/>
      <c r="PXB54" s="243"/>
      <c r="PXC54" s="243"/>
      <c r="PXD54" s="243"/>
      <c r="PXE54" s="243"/>
      <c r="PXF54" s="243"/>
      <c r="PXG54" s="243"/>
      <c r="PXH54" s="243"/>
      <c r="PXI54" s="243"/>
      <c r="PXJ54" s="243"/>
      <c r="PXK54" s="243"/>
      <c r="PXL54" s="243"/>
      <c r="PXM54" s="243"/>
      <c r="PXN54" s="243"/>
      <c r="PXO54" s="243"/>
      <c r="PXP54" s="243"/>
      <c r="PXQ54" s="243"/>
      <c r="PXR54" s="243"/>
      <c r="PXS54" s="243"/>
      <c r="PXT54" s="243"/>
      <c r="PXU54" s="243"/>
      <c r="PXV54" s="243"/>
      <c r="PXW54" s="243"/>
      <c r="PXX54" s="243"/>
      <c r="PXY54" s="243"/>
      <c r="PXZ54" s="243"/>
      <c r="PYA54" s="243"/>
      <c r="PYB54" s="243"/>
      <c r="PYC54" s="243"/>
      <c r="PYD54" s="243"/>
      <c r="PYE54" s="243"/>
      <c r="PYF54" s="243"/>
      <c r="PYG54" s="243"/>
      <c r="PYH54" s="243"/>
      <c r="PYI54" s="243"/>
      <c r="PYJ54" s="243"/>
      <c r="PYK54" s="243"/>
      <c r="PYL54" s="243"/>
      <c r="PYM54" s="243"/>
      <c r="PYN54" s="243"/>
      <c r="PYO54" s="243"/>
      <c r="PYP54" s="243"/>
      <c r="PYQ54" s="243"/>
      <c r="PYR54" s="243"/>
      <c r="PYS54" s="243"/>
      <c r="PYT54" s="243"/>
      <c r="PYU54" s="243"/>
      <c r="PYV54" s="243"/>
      <c r="PYW54" s="243"/>
      <c r="PYX54" s="243"/>
      <c r="PYY54" s="243"/>
      <c r="PYZ54" s="243"/>
      <c r="PZA54" s="243"/>
      <c r="PZB54" s="243"/>
      <c r="PZC54" s="243"/>
      <c r="PZD54" s="243"/>
      <c r="PZE54" s="243"/>
      <c r="PZF54" s="243"/>
      <c r="PZG54" s="243"/>
      <c r="PZH54" s="243"/>
      <c r="PZI54" s="243"/>
      <c r="PZJ54" s="243"/>
      <c r="PZK54" s="243"/>
      <c r="PZL54" s="243"/>
      <c r="PZM54" s="243"/>
      <c r="PZN54" s="243"/>
      <c r="PZO54" s="243"/>
      <c r="PZP54" s="243"/>
      <c r="PZQ54" s="243"/>
      <c r="PZR54" s="243"/>
      <c r="PZS54" s="243"/>
      <c r="PZT54" s="243"/>
      <c r="PZU54" s="243"/>
      <c r="PZV54" s="243"/>
      <c r="PZW54" s="243"/>
      <c r="PZX54" s="243"/>
      <c r="PZY54" s="243"/>
      <c r="PZZ54" s="243"/>
      <c r="QAA54" s="243"/>
      <c r="QAB54" s="243"/>
      <c r="QAC54" s="243"/>
      <c r="QAD54" s="243"/>
      <c r="QAE54" s="243"/>
      <c r="QAF54" s="243"/>
      <c r="QAG54" s="243"/>
      <c r="QAH54" s="243"/>
      <c r="QAI54" s="243"/>
      <c r="QAJ54" s="243"/>
      <c r="QAK54" s="243"/>
      <c r="QAL54" s="243"/>
      <c r="QAM54" s="243"/>
      <c r="QAN54" s="243"/>
      <c r="QAO54" s="243"/>
      <c r="QAP54" s="243"/>
      <c r="QAQ54" s="243"/>
      <c r="QAR54" s="243"/>
      <c r="QAS54" s="243"/>
      <c r="QAT54" s="243"/>
      <c r="QAU54" s="243"/>
      <c r="QAV54" s="243"/>
      <c r="QAW54" s="243"/>
      <c r="QAX54" s="243"/>
      <c r="QAY54" s="243"/>
      <c r="QAZ54" s="243"/>
      <c r="QBA54" s="243"/>
      <c r="QBB54" s="243"/>
      <c r="QBC54" s="243"/>
      <c r="QBD54" s="243"/>
      <c r="QBE54" s="243"/>
      <c r="QBF54" s="243"/>
      <c r="QBG54" s="243"/>
      <c r="QBH54" s="243"/>
      <c r="QBI54" s="243"/>
      <c r="QBJ54" s="243"/>
      <c r="QBK54" s="243"/>
      <c r="QBL54" s="243"/>
      <c r="QBM54" s="243"/>
      <c r="QBN54" s="243"/>
      <c r="QBO54" s="243"/>
      <c r="QBP54" s="243"/>
      <c r="QBQ54" s="243"/>
      <c r="QBR54" s="243"/>
      <c r="QBS54" s="243"/>
      <c r="QBT54" s="243"/>
      <c r="QBU54" s="243"/>
      <c r="QBV54" s="243"/>
      <c r="QBW54" s="243"/>
      <c r="QBX54" s="243"/>
      <c r="QBY54" s="243"/>
      <c r="QBZ54" s="243"/>
      <c r="QCA54" s="243"/>
      <c r="QCB54" s="243"/>
      <c r="QCC54" s="243"/>
      <c r="QCD54" s="243"/>
      <c r="QCE54" s="243"/>
      <c r="QCF54" s="243"/>
      <c r="QCG54" s="243"/>
      <c r="QCH54" s="243"/>
      <c r="QCI54" s="243"/>
      <c r="QCJ54" s="243"/>
      <c r="QCK54" s="243"/>
      <c r="QCL54" s="243"/>
      <c r="QCM54" s="243"/>
      <c r="QCN54" s="243"/>
      <c r="QCO54" s="243"/>
      <c r="QCP54" s="243"/>
      <c r="QCQ54" s="243"/>
      <c r="QCR54" s="243"/>
      <c r="QCS54" s="243"/>
      <c r="QCT54" s="243"/>
      <c r="QCU54" s="243"/>
      <c r="QCV54" s="243"/>
      <c r="QCW54" s="243"/>
      <c r="QCX54" s="243"/>
      <c r="QCY54" s="243"/>
      <c r="QCZ54" s="243"/>
      <c r="QDA54" s="243"/>
      <c r="QDB54" s="243"/>
      <c r="QDC54" s="243"/>
      <c r="QDD54" s="243"/>
      <c r="QDE54" s="243"/>
      <c r="QDF54" s="243"/>
      <c r="QDG54" s="243"/>
      <c r="QDH54" s="243"/>
      <c r="QDI54" s="243"/>
      <c r="QDJ54" s="243"/>
      <c r="QDK54" s="243"/>
      <c r="QDL54" s="243"/>
      <c r="QDM54" s="243"/>
      <c r="QDN54" s="243"/>
      <c r="QDO54" s="243"/>
      <c r="QDP54" s="243"/>
      <c r="QDQ54" s="243"/>
      <c r="QDR54" s="243"/>
      <c r="QDS54" s="243"/>
      <c r="QDT54" s="243"/>
      <c r="QDU54" s="243"/>
      <c r="QDV54" s="243"/>
      <c r="QDW54" s="243"/>
      <c r="QDX54" s="243"/>
      <c r="QDY54" s="243"/>
      <c r="QDZ54" s="243"/>
      <c r="QEA54" s="243"/>
      <c r="QEB54" s="243"/>
      <c r="QEC54" s="243"/>
      <c r="QED54" s="243"/>
      <c r="QEE54" s="243"/>
      <c r="QEF54" s="243"/>
      <c r="QEG54" s="243"/>
      <c r="QEH54" s="243"/>
      <c r="QEI54" s="243"/>
      <c r="QEJ54" s="243"/>
      <c r="QEK54" s="243"/>
      <c r="QEL54" s="243"/>
      <c r="QEM54" s="243"/>
      <c r="QEN54" s="243"/>
      <c r="QEO54" s="243"/>
      <c r="QEP54" s="243"/>
      <c r="QEQ54" s="243"/>
      <c r="QER54" s="243"/>
      <c r="QES54" s="243"/>
      <c r="QET54" s="243"/>
      <c r="QEU54" s="243"/>
      <c r="QEV54" s="243"/>
      <c r="QEW54" s="243"/>
      <c r="QEX54" s="243"/>
      <c r="QEY54" s="243"/>
      <c r="QEZ54" s="243"/>
      <c r="QFA54" s="243"/>
      <c r="QFB54" s="243"/>
      <c r="QFC54" s="243"/>
      <c r="QFD54" s="243"/>
      <c r="QFE54" s="243"/>
      <c r="QFF54" s="243"/>
      <c r="QFG54" s="243"/>
      <c r="QFH54" s="243"/>
      <c r="QFI54" s="243"/>
      <c r="QFJ54" s="243"/>
      <c r="QFK54" s="243"/>
      <c r="QFL54" s="243"/>
      <c r="QFM54" s="243"/>
      <c r="QFN54" s="243"/>
      <c r="QFO54" s="243"/>
      <c r="QFP54" s="243"/>
      <c r="QFQ54" s="243"/>
      <c r="QFR54" s="243"/>
      <c r="QFS54" s="243"/>
      <c r="QFT54" s="243"/>
      <c r="QFU54" s="243"/>
      <c r="QFV54" s="243"/>
      <c r="QFW54" s="243"/>
      <c r="QFX54" s="243"/>
      <c r="QFY54" s="243"/>
      <c r="QFZ54" s="243"/>
      <c r="QGA54" s="243"/>
      <c r="QGB54" s="243"/>
      <c r="QGC54" s="243"/>
      <c r="QGD54" s="243"/>
      <c r="QGE54" s="243"/>
      <c r="QGF54" s="243"/>
      <c r="QGG54" s="243"/>
      <c r="QGH54" s="243"/>
      <c r="QGI54" s="243"/>
      <c r="QGJ54" s="243"/>
      <c r="QGK54" s="243"/>
      <c r="QGL54" s="243"/>
      <c r="QGM54" s="243"/>
      <c r="QGN54" s="243"/>
      <c r="QGO54" s="243"/>
      <c r="QGP54" s="243"/>
      <c r="QGQ54" s="243"/>
      <c r="QGR54" s="243"/>
      <c r="QGS54" s="243"/>
      <c r="QGT54" s="243"/>
      <c r="QGU54" s="243"/>
      <c r="QGV54" s="243"/>
      <c r="QGW54" s="243"/>
      <c r="QGX54" s="243"/>
      <c r="QGY54" s="243"/>
      <c r="QGZ54" s="243"/>
      <c r="QHA54" s="243"/>
      <c r="QHB54" s="243"/>
      <c r="QHC54" s="243"/>
      <c r="QHD54" s="243"/>
      <c r="QHE54" s="243"/>
      <c r="QHF54" s="243"/>
      <c r="QHG54" s="243"/>
      <c r="QHH54" s="243"/>
      <c r="QHI54" s="243"/>
      <c r="QHJ54" s="243"/>
      <c r="QHK54" s="243"/>
      <c r="QHL54" s="243"/>
      <c r="QHM54" s="243"/>
      <c r="QHN54" s="243"/>
      <c r="QHO54" s="243"/>
      <c r="QHP54" s="243"/>
      <c r="QHQ54" s="243"/>
      <c r="QHR54" s="243"/>
      <c r="QHS54" s="243"/>
      <c r="QHT54" s="243"/>
      <c r="QHU54" s="243"/>
      <c r="QHV54" s="243"/>
      <c r="QHW54" s="243"/>
      <c r="QHX54" s="243"/>
      <c r="QHY54" s="243"/>
      <c r="QHZ54" s="243"/>
      <c r="QIA54" s="243"/>
      <c r="QIB54" s="243"/>
      <c r="QIC54" s="243"/>
      <c r="QID54" s="243"/>
      <c r="QIE54" s="243"/>
      <c r="QIF54" s="243"/>
      <c r="QIG54" s="243"/>
      <c r="QIH54" s="243"/>
      <c r="QII54" s="243"/>
      <c r="QIJ54" s="243"/>
      <c r="QIK54" s="243"/>
      <c r="QIL54" s="243"/>
      <c r="QIM54" s="243"/>
      <c r="QIN54" s="243"/>
      <c r="QIO54" s="243"/>
      <c r="QIP54" s="243"/>
      <c r="QIQ54" s="243"/>
      <c r="QIR54" s="243"/>
      <c r="QIS54" s="243"/>
      <c r="QIT54" s="243"/>
      <c r="QIU54" s="243"/>
      <c r="QIV54" s="243"/>
      <c r="QIW54" s="243"/>
      <c r="QIX54" s="243"/>
      <c r="QIY54" s="243"/>
      <c r="QIZ54" s="243"/>
      <c r="QJA54" s="243"/>
      <c r="QJB54" s="243"/>
      <c r="QJC54" s="243"/>
      <c r="QJD54" s="243"/>
      <c r="QJE54" s="243"/>
      <c r="QJF54" s="243"/>
      <c r="QJG54" s="243"/>
      <c r="QJH54" s="243"/>
      <c r="QJI54" s="243"/>
      <c r="QJJ54" s="243"/>
      <c r="QJK54" s="243"/>
      <c r="QJL54" s="243"/>
      <c r="QJM54" s="243"/>
      <c r="QJN54" s="243"/>
      <c r="QJO54" s="243"/>
      <c r="QJP54" s="243"/>
      <c r="QJQ54" s="243"/>
      <c r="QJR54" s="243"/>
      <c r="QJS54" s="243"/>
      <c r="QJT54" s="243"/>
      <c r="QJU54" s="243"/>
      <c r="QJV54" s="243"/>
      <c r="QJW54" s="243"/>
      <c r="QJX54" s="243"/>
      <c r="QJY54" s="243"/>
      <c r="QJZ54" s="243"/>
      <c r="QKA54" s="243"/>
      <c r="QKB54" s="243"/>
      <c r="QKC54" s="243"/>
      <c r="QKD54" s="243"/>
      <c r="QKE54" s="243"/>
      <c r="QKF54" s="243"/>
      <c r="QKG54" s="243"/>
      <c r="QKH54" s="243"/>
      <c r="QKI54" s="243"/>
      <c r="QKJ54" s="243"/>
      <c r="QKK54" s="243"/>
      <c r="QKL54" s="243"/>
      <c r="QKM54" s="243"/>
      <c r="QKN54" s="243"/>
      <c r="QKO54" s="243"/>
      <c r="QKP54" s="243"/>
      <c r="QKQ54" s="243"/>
      <c r="QKR54" s="243"/>
      <c r="QKS54" s="243"/>
      <c r="QKT54" s="243"/>
      <c r="QKU54" s="243"/>
      <c r="QKV54" s="243"/>
      <c r="QKW54" s="243"/>
      <c r="QKX54" s="243"/>
      <c r="QKY54" s="243"/>
      <c r="QKZ54" s="243"/>
      <c r="QLA54" s="243"/>
      <c r="QLB54" s="243"/>
      <c r="QLC54" s="243"/>
      <c r="QLD54" s="243"/>
      <c r="QLE54" s="243"/>
      <c r="QLF54" s="243"/>
      <c r="QLG54" s="243"/>
      <c r="QLH54" s="243"/>
      <c r="QLI54" s="243"/>
      <c r="QLJ54" s="243"/>
      <c r="QLK54" s="243"/>
      <c r="QLL54" s="243"/>
      <c r="QLM54" s="243"/>
      <c r="QLN54" s="243"/>
      <c r="QLO54" s="243"/>
      <c r="QLP54" s="243"/>
      <c r="QLQ54" s="243"/>
      <c r="QLR54" s="243"/>
      <c r="QLS54" s="243"/>
      <c r="QLT54" s="243"/>
      <c r="QLU54" s="243"/>
      <c r="QLV54" s="243"/>
      <c r="QLW54" s="243"/>
      <c r="QLX54" s="243"/>
      <c r="QLY54" s="243"/>
      <c r="QLZ54" s="243"/>
      <c r="QMA54" s="243"/>
      <c r="QMB54" s="243"/>
      <c r="QMC54" s="243"/>
      <c r="QMD54" s="243"/>
      <c r="QME54" s="243"/>
      <c r="QMF54" s="243"/>
      <c r="QMG54" s="243"/>
      <c r="QMH54" s="243"/>
      <c r="QMI54" s="243"/>
      <c r="QMJ54" s="243"/>
      <c r="QMK54" s="243"/>
      <c r="QML54" s="243"/>
      <c r="QMM54" s="243"/>
      <c r="QMN54" s="243"/>
      <c r="QMO54" s="243"/>
      <c r="QMP54" s="243"/>
      <c r="QMQ54" s="243"/>
      <c r="QMR54" s="243"/>
      <c r="QMS54" s="243"/>
      <c r="QMT54" s="243"/>
      <c r="QMU54" s="243"/>
      <c r="QMV54" s="243"/>
      <c r="QMW54" s="243"/>
      <c r="QMX54" s="243"/>
      <c r="QMY54" s="243"/>
      <c r="QMZ54" s="243"/>
      <c r="QNA54" s="243"/>
      <c r="QNB54" s="243"/>
      <c r="QNC54" s="243"/>
      <c r="QND54" s="243"/>
      <c r="QNE54" s="243"/>
      <c r="QNF54" s="243"/>
      <c r="QNG54" s="243"/>
      <c r="QNH54" s="243"/>
      <c r="QNI54" s="243"/>
      <c r="QNJ54" s="243"/>
      <c r="QNK54" s="243"/>
      <c r="QNL54" s="243"/>
      <c r="QNM54" s="243"/>
      <c r="QNN54" s="243"/>
      <c r="QNO54" s="243"/>
      <c r="QNP54" s="243"/>
      <c r="QNQ54" s="243"/>
      <c r="QNR54" s="243"/>
      <c r="QNS54" s="243"/>
      <c r="QNT54" s="243"/>
      <c r="QNU54" s="243"/>
      <c r="QNV54" s="243"/>
      <c r="QNW54" s="243"/>
      <c r="QNX54" s="243"/>
      <c r="QNY54" s="243"/>
      <c r="QNZ54" s="243"/>
      <c r="QOA54" s="243"/>
      <c r="QOB54" s="243"/>
      <c r="QOC54" s="243"/>
      <c r="QOD54" s="243"/>
      <c r="QOE54" s="243"/>
      <c r="QOF54" s="243"/>
      <c r="QOG54" s="243"/>
      <c r="QOH54" s="243"/>
      <c r="QOI54" s="243"/>
      <c r="QOJ54" s="243"/>
      <c r="QOK54" s="243"/>
      <c r="QOL54" s="243"/>
      <c r="QOM54" s="243"/>
      <c r="QON54" s="243"/>
      <c r="QOO54" s="243"/>
      <c r="QOP54" s="243"/>
      <c r="QOQ54" s="243"/>
      <c r="QOR54" s="243"/>
      <c r="QOS54" s="243"/>
      <c r="QOT54" s="243"/>
      <c r="QOU54" s="243"/>
      <c r="QOV54" s="243"/>
      <c r="QOW54" s="243"/>
      <c r="QOX54" s="243"/>
      <c r="QOY54" s="243"/>
      <c r="QOZ54" s="243"/>
      <c r="QPA54" s="243"/>
      <c r="QPB54" s="243"/>
      <c r="QPC54" s="243"/>
      <c r="QPD54" s="243"/>
      <c r="QPE54" s="243"/>
      <c r="QPF54" s="243"/>
      <c r="QPG54" s="243"/>
      <c r="QPH54" s="243"/>
      <c r="QPI54" s="243"/>
      <c r="QPJ54" s="243"/>
      <c r="QPK54" s="243"/>
      <c r="QPL54" s="243"/>
      <c r="QPM54" s="243"/>
      <c r="QPN54" s="243"/>
      <c r="QPO54" s="243"/>
      <c r="QPP54" s="243"/>
      <c r="QPQ54" s="243"/>
      <c r="QPR54" s="243"/>
      <c r="QPS54" s="243"/>
      <c r="QPT54" s="243"/>
      <c r="QPU54" s="243"/>
      <c r="QPV54" s="243"/>
      <c r="QPW54" s="243"/>
      <c r="QPX54" s="243"/>
      <c r="QPY54" s="243"/>
      <c r="QPZ54" s="243"/>
      <c r="QQA54" s="243"/>
      <c r="QQB54" s="243"/>
      <c r="QQC54" s="243"/>
      <c r="QQD54" s="243"/>
      <c r="QQE54" s="243"/>
      <c r="QQF54" s="243"/>
      <c r="QQG54" s="243"/>
      <c r="QQH54" s="243"/>
      <c r="QQI54" s="243"/>
      <c r="QQJ54" s="243"/>
      <c r="QQK54" s="243"/>
      <c r="QQL54" s="243"/>
      <c r="QQM54" s="243"/>
      <c r="QQN54" s="243"/>
      <c r="QQO54" s="243"/>
      <c r="QQP54" s="243"/>
      <c r="QQQ54" s="243"/>
      <c r="QQR54" s="243"/>
      <c r="QQS54" s="243"/>
      <c r="QQT54" s="243"/>
      <c r="QQU54" s="243"/>
      <c r="QQV54" s="243"/>
      <c r="QQW54" s="243"/>
      <c r="QQX54" s="243"/>
      <c r="QQY54" s="243"/>
      <c r="QQZ54" s="243"/>
      <c r="QRA54" s="243"/>
      <c r="QRB54" s="243"/>
      <c r="QRC54" s="243"/>
      <c r="QRD54" s="243"/>
      <c r="QRE54" s="243"/>
      <c r="QRF54" s="243"/>
      <c r="QRG54" s="243"/>
      <c r="QRH54" s="243"/>
      <c r="QRI54" s="243"/>
      <c r="QRJ54" s="243"/>
      <c r="QRK54" s="243"/>
      <c r="QRL54" s="243"/>
      <c r="QRM54" s="243"/>
      <c r="QRN54" s="243"/>
      <c r="QRO54" s="243"/>
      <c r="QRP54" s="243"/>
      <c r="QRQ54" s="243"/>
      <c r="QRR54" s="243"/>
      <c r="QRS54" s="243"/>
      <c r="QRT54" s="243"/>
      <c r="QRU54" s="243"/>
      <c r="QRV54" s="243"/>
      <c r="QRW54" s="243"/>
      <c r="QRX54" s="243"/>
      <c r="QRY54" s="243"/>
      <c r="QRZ54" s="243"/>
      <c r="QSA54" s="243"/>
      <c r="QSB54" s="243"/>
      <c r="QSC54" s="243"/>
      <c r="QSD54" s="243"/>
      <c r="QSE54" s="243"/>
      <c r="QSF54" s="243"/>
      <c r="QSG54" s="243"/>
      <c r="QSH54" s="243"/>
      <c r="QSI54" s="243"/>
      <c r="QSJ54" s="243"/>
      <c r="QSK54" s="243"/>
      <c r="QSL54" s="243"/>
      <c r="QSM54" s="243"/>
      <c r="QSN54" s="243"/>
      <c r="QSO54" s="243"/>
      <c r="QSP54" s="243"/>
      <c r="QSQ54" s="243"/>
      <c r="QSR54" s="243"/>
      <c r="QSS54" s="243"/>
      <c r="QST54" s="243"/>
      <c r="QSU54" s="243"/>
      <c r="QSV54" s="243"/>
      <c r="QSW54" s="243"/>
      <c r="QSX54" s="243"/>
      <c r="QSY54" s="243"/>
      <c r="QSZ54" s="243"/>
      <c r="QTA54" s="243"/>
      <c r="QTB54" s="243"/>
      <c r="QTC54" s="243"/>
      <c r="QTD54" s="243"/>
      <c r="QTE54" s="243"/>
      <c r="QTF54" s="243"/>
      <c r="QTG54" s="243"/>
      <c r="QTH54" s="243"/>
      <c r="QTI54" s="243"/>
      <c r="QTJ54" s="243"/>
      <c r="QTK54" s="243"/>
      <c r="QTL54" s="243"/>
      <c r="QTM54" s="243"/>
      <c r="QTN54" s="243"/>
      <c r="QTO54" s="243"/>
      <c r="QTP54" s="243"/>
      <c r="QTQ54" s="243"/>
      <c r="QTR54" s="243"/>
      <c r="QTS54" s="243"/>
      <c r="QTT54" s="243"/>
      <c r="QTU54" s="243"/>
      <c r="QTV54" s="243"/>
      <c r="QTW54" s="243"/>
      <c r="QTX54" s="243"/>
      <c r="QTY54" s="243"/>
      <c r="QTZ54" s="243"/>
      <c r="QUA54" s="243"/>
      <c r="QUB54" s="243"/>
      <c r="QUC54" s="243"/>
      <c r="QUD54" s="243"/>
      <c r="QUE54" s="243"/>
      <c r="QUF54" s="243"/>
      <c r="QUG54" s="243"/>
      <c r="QUH54" s="243"/>
      <c r="QUI54" s="243"/>
      <c r="QUJ54" s="243"/>
      <c r="QUK54" s="243"/>
      <c r="QUL54" s="243"/>
      <c r="QUM54" s="243"/>
      <c r="QUN54" s="243"/>
      <c r="QUO54" s="243"/>
      <c r="QUP54" s="243"/>
      <c r="QUQ54" s="243"/>
      <c r="QUR54" s="243"/>
      <c r="QUS54" s="243"/>
      <c r="QUT54" s="243"/>
      <c r="QUU54" s="243"/>
      <c r="QUV54" s="243"/>
      <c r="QUW54" s="243"/>
      <c r="QUX54" s="243"/>
      <c r="QUY54" s="243"/>
      <c r="QUZ54" s="243"/>
      <c r="QVA54" s="243"/>
      <c r="QVB54" s="243"/>
      <c r="QVC54" s="243"/>
      <c r="QVD54" s="243"/>
      <c r="QVE54" s="243"/>
      <c r="QVF54" s="243"/>
      <c r="QVG54" s="243"/>
      <c r="QVH54" s="243"/>
      <c r="QVI54" s="243"/>
      <c r="QVJ54" s="243"/>
      <c r="QVK54" s="243"/>
      <c r="QVL54" s="243"/>
      <c r="QVM54" s="243"/>
      <c r="QVN54" s="243"/>
      <c r="QVO54" s="243"/>
      <c r="QVP54" s="243"/>
      <c r="QVQ54" s="243"/>
      <c r="QVR54" s="243"/>
      <c r="QVS54" s="243"/>
      <c r="QVT54" s="243"/>
      <c r="QVU54" s="243"/>
      <c r="QVV54" s="243"/>
      <c r="QVW54" s="243"/>
      <c r="QVX54" s="243"/>
      <c r="QVY54" s="243"/>
      <c r="QVZ54" s="243"/>
      <c r="QWA54" s="243"/>
      <c r="QWB54" s="243"/>
      <c r="QWC54" s="243"/>
      <c r="QWD54" s="243"/>
      <c r="QWE54" s="243"/>
      <c r="QWF54" s="243"/>
      <c r="QWG54" s="243"/>
      <c r="QWH54" s="243"/>
      <c r="QWI54" s="243"/>
      <c r="QWJ54" s="243"/>
      <c r="QWK54" s="243"/>
      <c r="QWL54" s="243"/>
      <c r="QWM54" s="243"/>
      <c r="QWN54" s="243"/>
      <c r="QWO54" s="243"/>
      <c r="QWP54" s="243"/>
      <c r="QWQ54" s="243"/>
      <c r="QWR54" s="243"/>
      <c r="QWS54" s="243"/>
      <c r="QWT54" s="243"/>
      <c r="QWU54" s="243"/>
      <c r="QWV54" s="243"/>
      <c r="QWW54" s="243"/>
      <c r="QWX54" s="243"/>
      <c r="QWY54" s="243"/>
      <c r="QWZ54" s="243"/>
      <c r="QXA54" s="243"/>
      <c r="QXB54" s="243"/>
      <c r="QXC54" s="243"/>
      <c r="QXD54" s="243"/>
      <c r="QXE54" s="243"/>
      <c r="QXF54" s="243"/>
      <c r="QXG54" s="243"/>
      <c r="QXH54" s="243"/>
      <c r="QXI54" s="243"/>
      <c r="QXJ54" s="243"/>
      <c r="QXK54" s="243"/>
      <c r="QXL54" s="243"/>
      <c r="QXM54" s="243"/>
      <c r="QXN54" s="243"/>
      <c r="QXO54" s="243"/>
      <c r="QXP54" s="243"/>
      <c r="QXQ54" s="243"/>
      <c r="QXR54" s="243"/>
      <c r="QXS54" s="243"/>
      <c r="QXT54" s="243"/>
      <c r="QXU54" s="243"/>
      <c r="QXV54" s="243"/>
      <c r="QXW54" s="243"/>
      <c r="QXX54" s="243"/>
      <c r="QXY54" s="243"/>
      <c r="QXZ54" s="243"/>
      <c r="QYA54" s="243"/>
      <c r="QYB54" s="243"/>
      <c r="QYC54" s="243"/>
      <c r="QYD54" s="243"/>
      <c r="QYE54" s="243"/>
      <c r="QYF54" s="243"/>
      <c r="QYG54" s="243"/>
      <c r="QYH54" s="243"/>
      <c r="QYI54" s="243"/>
      <c r="QYJ54" s="243"/>
      <c r="QYK54" s="243"/>
      <c r="QYL54" s="243"/>
      <c r="QYM54" s="243"/>
      <c r="QYN54" s="243"/>
      <c r="QYO54" s="243"/>
      <c r="QYP54" s="243"/>
      <c r="QYQ54" s="243"/>
      <c r="QYR54" s="243"/>
      <c r="QYS54" s="243"/>
      <c r="QYT54" s="243"/>
      <c r="QYU54" s="243"/>
      <c r="QYV54" s="243"/>
      <c r="QYW54" s="243"/>
      <c r="QYX54" s="243"/>
      <c r="QYY54" s="243"/>
      <c r="QYZ54" s="243"/>
      <c r="QZA54" s="243"/>
      <c r="QZB54" s="243"/>
      <c r="QZC54" s="243"/>
      <c r="QZD54" s="243"/>
      <c r="QZE54" s="243"/>
      <c r="QZF54" s="243"/>
      <c r="QZG54" s="243"/>
      <c r="QZH54" s="243"/>
      <c r="QZI54" s="243"/>
      <c r="QZJ54" s="243"/>
      <c r="QZK54" s="243"/>
      <c r="QZL54" s="243"/>
      <c r="QZM54" s="243"/>
      <c r="QZN54" s="243"/>
      <c r="QZO54" s="243"/>
      <c r="QZP54" s="243"/>
      <c r="QZQ54" s="243"/>
      <c r="QZR54" s="243"/>
      <c r="QZS54" s="243"/>
      <c r="QZT54" s="243"/>
      <c r="QZU54" s="243"/>
      <c r="QZV54" s="243"/>
      <c r="QZW54" s="243"/>
      <c r="QZX54" s="243"/>
      <c r="QZY54" s="243"/>
      <c r="QZZ54" s="243"/>
      <c r="RAA54" s="243"/>
      <c r="RAB54" s="243"/>
      <c r="RAC54" s="243"/>
      <c r="RAD54" s="243"/>
      <c r="RAE54" s="243"/>
      <c r="RAF54" s="243"/>
      <c r="RAG54" s="243"/>
      <c r="RAH54" s="243"/>
      <c r="RAI54" s="243"/>
      <c r="RAJ54" s="243"/>
      <c r="RAK54" s="243"/>
      <c r="RAL54" s="243"/>
      <c r="RAM54" s="243"/>
      <c r="RAN54" s="243"/>
      <c r="RAO54" s="243"/>
      <c r="RAP54" s="243"/>
      <c r="RAQ54" s="243"/>
      <c r="RAR54" s="243"/>
      <c r="RAS54" s="243"/>
      <c r="RAT54" s="243"/>
      <c r="RAU54" s="243"/>
      <c r="RAV54" s="243"/>
      <c r="RAW54" s="243"/>
      <c r="RAX54" s="243"/>
      <c r="RAY54" s="243"/>
      <c r="RAZ54" s="243"/>
      <c r="RBA54" s="243"/>
      <c r="RBB54" s="243"/>
      <c r="RBC54" s="243"/>
      <c r="RBD54" s="243"/>
      <c r="RBE54" s="243"/>
      <c r="RBF54" s="243"/>
      <c r="RBG54" s="243"/>
      <c r="RBH54" s="243"/>
      <c r="RBI54" s="243"/>
      <c r="RBJ54" s="243"/>
      <c r="RBK54" s="243"/>
      <c r="RBL54" s="243"/>
      <c r="RBM54" s="243"/>
      <c r="RBN54" s="243"/>
      <c r="RBO54" s="243"/>
      <c r="RBP54" s="243"/>
      <c r="RBQ54" s="243"/>
      <c r="RBR54" s="243"/>
      <c r="RBS54" s="243"/>
      <c r="RBT54" s="243"/>
      <c r="RBU54" s="243"/>
      <c r="RBV54" s="243"/>
      <c r="RBW54" s="243"/>
      <c r="RBX54" s="243"/>
      <c r="RBY54" s="243"/>
      <c r="RBZ54" s="243"/>
      <c r="RCA54" s="243"/>
      <c r="RCB54" s="243"/>
      <c r="RCC54" s="243"/>
      <c r="RCD54" s="243"/>
      <c r="RCE54" s="243"/>
      <c r="RCF54" s="243"/>
      <c r="RCG54" s="243"/>
      <c r="RCH54" s="243"/>
      <c r="RCI54" s="243"/>
      <c r="RCJ54" s="243"/>
      <c r="RCK54" s="243"/>
      <c r="RCL54" s="243"/>
      <c r="RCM54" s="243"/>
      <c r="RCN54" s="243"/>
      <c r="RCO54" s="243"/>
      <c r="RCP54" s="243"/>
      <c r="RCQ54" s="243"/>
      <c r="RCR54" s="243"/>
      <c r="RCS54" s="243"/>
      <c r="RCT54" s="243"/>
      <c r="RCU54" s="243"/>
      <c r="RCV54" s="243"/>
      <c r="RCW54" s="243"/>
      <c r="RCX54" s="243"/>
      <c r="RCY54" s="243"/>
      <c r="RCZ54" s="243"/>
      <c r="RDA54" s="243"/>
      <c r="RDB54" s="243"/>
      <c r="RDC54" s="243"/>
      <c r="RDD54" s="243"/>
      <c r="RDE54" s="243"/>
      <c r="RDF54" s="243"/>
      <c r="RDG54" s="243"/>
      <c r="RDH54" s="243"/>
      <c r="RDI54" s="243"/>
      <c r="RDJ54" s="243"/>
      <c r="RDK54" s="243"/>
      <c r="RDL54" s="243"/>
      <c r="RDM54" s="243"/>
      <c r="RDN54" s="243"/>
      <c r="RDO54" s="243"/>
      <c r="RDP54" s="243"/>
      <c r="RDQ54" s="243"/>
      <c r="RDR54" s="243"/>
      <c r="RDS54" s="243"/>
      <c r="RDT54" s="243"/>
      <c r="RDU54" s="243"/>
      <c r="RDV54" s="243"/>
      <c r="RDW54" s="243"/>
      <c r="RDX54" s="243"/>
      <c r="RDY54" s="243"/>
      <c r="RDZ54" s="243"/>
      <c r="REA54" s="243"/>
      <c r="REB54" s="243"/>
      <c r="REC54" s="243"/>
      <c r="RED54" s="243"/>
      <c r="REE54" s="243"/>
      <c r="REF54" s="243"/>
      <c r="REG54" s="243"/>
      <c r="REH54" s="243"/>
      <c r="REI54" s="243"/>
      <c r="REJ54" s="243"/>
      <c r="REK54" s="243"/>
      <c r="REL54" s="243"/>
      <c r="REM54" s="243"/>
      <c r="REN54" s="243"/>
      <c r="REO54" s="243"/>
      <c r="REP54" s="243"/>
      <c r="REQ54" s="243"/>
      <c r="RER54" s="243"/>
      <c r="RES54" s="243"/>
      <c r="RET54" s="243"/>
      <c r="REU54" s="243"/>
      <c r="REV54" s="243"/>
      <c r="REW54" s="243"/>
      <c r="REX54" s="243"/>
      <c r="REY54" s="243"/>
      <c r="REZ54" s="243"/>
      <c r="RFA54" s="243"/>
      <c r="RFB54" s="243"/>
      <c r="RFC54" s="243"/>
      <c r="RFD54" s="243"/>
      <c r="RFE54" s="243"/>
      <c r="RFF54" s="243"/>
      <c r="RFG54" s="243"/>
      <c r="RFH54" s="243"/>
      <c r="RFI54" s="243"/>
      <c r="RFJ54" s="243"/>
      <c r="RFK54" s="243"/>
      <c r="RFL54" s="243"/>
      <c r="RFM54" s="243"/>
      <c r="RFN54" s="243"/>
      <c r="RFO54" s="243"/>
      <c r="RFP54" s="243"/>
      <c r="RFQ54" s="243"/>
      <c r="RFR54" s="243"/>
      <c r="RFS54" s="243"/>
      <c r="RFT54" s="243"/>
      <c r="RFU54" s="243"/>
      <c r="RFV54" s="243"/>
      <c r="RFW54" s="243"/>
      <c r="RFX54" s="243"/>
      <c r="RFY54" s="243"/>
      <c r="RFZ54" s="243"/>
      <c r="RGA54" s="243"/>
      <c r="RGB54" s="243"/>
      <c r="RGC54" s="243"/>
      <c r="RGD54" s="243"/>
      <c r="RGE54" s="243"/>
      <c r="RGF54" s="243"/>
      <c r="RGG54" s="243"/>
      <c r="RGH54" s="243"/>
      <c r="RGI54" s="243"/>
      <c r="RGJ54" s="243"/>
      <c r="RGK54" s="243"/>
      <c r="RGL54" s="243"/>
      <c r="RGM54" s="243"/>
      <c r="RGN54" s="243"/>
      <c r="RGO54" s="243"/>
      <c r="RGP54" s="243"/>
      <c r="RGQ54" s="243"/>
      <c r="RGR54" s="243"/>
      <c r="RGS54" s="243"/>
      <c r="RGT54" s="243"/>
      <c r="RGU54" s="243"/>
      <c r="RGV54" s="243"/>
      <c r="RGW54" s="243"/>
      <c r="RGX54" s="243"/>
      <c r="RGY54" s="243"/>
      <c r="RGZ54" s="243"/>
      <c r="RHA54" s="243"/>
      <c r="RHB54" s="243"/>
      <c r="RHC54" s="243"/>
      <c r="RHD54" s="243"/>
      <c r="RHE54" s="243"/>
      <c r="RHF54" s="243"/>
      <c r="RHG54" s="243"/>
      <c r="RHH54" s="243"/>
      <c r="RHI54" s="243"/>
      <c r="RHJ54" s="243"/>
      <c r="RHK54" s="243"/>
      <c r="RHL54" s="243"/>
      <c r="RHM54" s="243"/>
      <c r="RHN54" s="243"/>
      <c r="RHO54" s="243"/>
      <c r="RHP54" s="243"/>
      <c r="RHQ54" s="243"/>
      <c r="RHR54" s="243"/>
      <c r="RHS54" s="243"/>
      <c r="RHT54" s="243"/>
      <c r="RHU54" s="243"/>
      <c r="RHV54" s="243"/>
      <c r="RHW54" s="243"/>
      <c r="RHX54" s="243"/>
      <c r="RHY54" s="243"/>
      <c r="RHZ54" s="243"/>
      <c r="RIA54" s="243"/>
      <c r="RIB54" s="243"/>
      <c r="RIC54" s="243"/>
      <c r="RID54" s="243"/>
      <c r="RIE54" s="243"/>
      <c r="RIF54" s="243"/>
      <c r="RIG54" s="243"/>
      <c r="RIH54" s="243"/>
      <c r="RII54" s="243"/>
      <c r="RIJ54" s="243"/>
      <c r="RIK54" s="243"/>
      <c r="RIL54" s="243"/>
      <c r="RIM54" s="243"/>
      <c r="RIN54" s="243"/>
      <c r="RIO54" s="243"/>
      <c r="RIP54" s="243"/>
      <c r="RIQ54" s="243"/>
      <c r="RIR54" s="243"/>
      <c r="RIS54" s="243"/>
      <c r="RIT54" s="243"/>
      <c r="RIU54" s="243"/>
      <c r="RIV54" s="243"/>
      <c r="RIW54" s="243"/>
      <c r="RIX54" s="243"/>
      <c r="RIY54" s="243"/>
      <c r="RIZ54" s="243"/>
      <c r="RJA54" s="243"/>
      <c r="RJB54" s="243"/>
      <c r="RJC54" s="243"/>
      <c r="RJD54" s="243"/>
      <c r="RJE54" s="243"/>
      <c r="RJF54" s="243"/>
      <c r="RJG54" s="243"/>
      <c r="RJH54" s="243"/>
      <c r="RJI54" s="243"/>
      <c r="RJJ54" s="243"/>
      <c r="RJK54" s="243"/>
      <c r="RJL54" s="243"/>
      <c r="RJM54" s="243"/>
      <c r="RJN54" s="243"/>
      <c r="RJO54" s="243"/>
      <c r="RJP54" s="243"/>
      <c r="RJQ54" s="243"/>
      <c r="RJR54" s="243"/>
      <c r="RJS54" s="243"/>
      <c r="RJT54" s="243"/>
      <c r="RJU54" s="243"/>
      <c r="RJV54" s="243"/>
      <c r="RJW54" s="243"/>
      <c r="RJX54" s="243"/>
      <c r="RJY54" s="243"/>
      <c r="RJZ54" s="243"/>
      <c r="RKA54" s="243"/>
      <c r="RKB54" s="243"/>
      <c r="RKC54" s="243"/>
      <c r="RKD54" s="243"/>
      <c r="RKE54" s="243"/>
      <c r="RKF54" s="243"/>
      <c r="RKG54" s="243"/>
      <c r="RKH54" s="243"/>
      <c r="RKI54" s="243"/>
      <c r="RKJ54" s="243"/>
      <c r="RKK54" s="243"/>
      <c r="RKL54" s="243"/>
      <c r="RKM54" s="243"/>
      <c r="RKN54" s="243"/>
      <c r="RKO54" s="243"/>
      <c r="RKP54" s="243"/>
      <c r="RKQ54" s="243"/>
      <c r="RKR54" s="243"/>
      <c r="RKS54" s="243"/>
      <c r="RKT54" s="243"/>
      <c r="RKU54" s="243"/>
      <c r="RKV54" s="243"/>
      <c r="RKW54" s="243"/>
      <c r="RKX54" s="243"/>
      <c r="RKY54" s="243"/>
      <c r="RKZ54" s="243"/>
      <c r="RLA54" s="243"/>
      <c r="RLB54" s="243"/>
      <c r="RLC54" s="243"/>
      <c r="RLD54" s="243"/>
      <c r="RLE54" s="243"/>
      <c r="RLF54" s="243"/>
      <c r="RLG54" s="243"/>
      <c r="RLH54" s="243"/>
      <c r="RLI54" s="243"/>
      <c r="RLJ54" s="243"/>
      <c r="RLK54" s="243"/>
      <c r="RLL54" s="243"/>
      <c r="RLM54" s="243"/>
      <c r="RLN54" s="243"/>
      <c r="RLO54" s="243"/>
      <c r="RLP54" s="243"/>
      <c r="RLQ54" s="243"/>
      <c r="RLR54" s="243"/>
      <c r="RLS54" s="243"/>
      <c r="RLT54" s="243"/>
      <c r="RLU54" s="243"/>
      <c r="RLV54" s="243"/>
      <c r="RLW54" s="243"/>
      <c r="RLX54" s="243"/>
      <c r="RLY54" s="243"/>
      <c r="RLZ54" s="243"/>
      <c r="RMA54" s="243"/>
      <c r="RMB54" s="243"/>
      <c r="RMC54" s="243"/>
      <c r="RMD54" s="243"/>
      <c r="RME54" s="243"/>
      <c r="RMF54" s="243"/>
      <c r="RMG54" s="243"/>
      <c r="RMH54" s="243"/>
      <c r="RMI54" s="243"/>
      <c r="RMJ54" s="243"/>
      <c r="RMK54" s="243"/>
      <c r="RML54" s="243"/>
      <c r="RMM54" s="243"/>
      <c r="RMN54" s="243"/>
      <c r="RMO54" s="243"/>
      <c r="RMP54" s="243"/>
      <c r="RMQ54" s="243"/>
      <c r="RMR54" s="243"/>
      <c r="RMS54" s="243"/>
      <c r="RMT54" s="243"/>
      <c r="RMU54" s="243"/>
      <c r="RMV54" s="243"/>
      <c r="RMW54" s="243"/>
      <c r="RMX54" s="243"/>
      <c r="RMY54" s="243"/>
      <c r="RMZ54" s="243"/>
      <c r="RNA54" s="243"/>
      <c r="RNB54" s="243"/>
      <c r="RNC54" s="243"/>
      <c r="RND54" s="243"/>
      <c r="RNE54" s="243"/>
      <c r="RNF54" s="243"/>
      <c r="RNG54" s="243"/>
      <c r="RNH54" s="243"/>
      <c r="RNI54" s="243"/>
      <c r="RNJ54" s="243"/>
      <c r="RNK54" s="243"/>
      <c r="RNL54" s="243"/>
      <c r="RNM54" s="243"/>
      <c r="RNN54" s="243"/>
      <c r="RNO54" s="243"/>
      <c r="RNP54" s="243"/>
      <c r="RNQ54" s="243"/>
      <c r="RNR54" s="243"/>
      <c r="RNS54" s="243"/>
      <c r="RNT54" s="243"/>
      <c r="RNU54" s="243"/>
      <c r="RNV54" s="243"/>
      <c r="RNW54" s="243"/>
      <c r="RNX54" s="243"/>
      <c r="RNY54" s="243"/>
      <c r="RNZ54" s="243"/>
      <c r="ROA54" s="243"/>
      <c r="ROB54" s="243"/>
      <c r="ROC54" s="243"/>
      <c r="ROD54" s="243"/>
      <c r="ROE54" s="243"/>
      <c r="ROF54" s="243"/>
      <c r="ROG54" s="243"/>
      <c r="ROH54" s="243"/>
      <c r="ROI54" s="243"/>
      <c r="ROJ54" s="243"/>
      <c r="ROK54" s="243"/>
      <c r="ROL54" s="243"/>
      <c r="ROM54" s="243"/>
      <c r="RON54" s="243"/>
      <c r="ROO54" s="243"/>
      <c r="ROP54" s="243"/>
      <c r="ROQ54" s="243"/>
      <c r="ROR54" s="243"/>
      <c r="ROS54" s="243"/>
      <c r="ROT54" s="243"/>
      <c r="ROU54" s="243"/>
      <c r="ROV54" s="243"/>
      <c r="ROW54" s="243"/>
      <c r="ROX54" s="243"/>
      <c r="ROY54" s="243"/>
      <c r="ROZ54" s="243"/>
      <c r="RPA54" s="243"/>
      <c r="RPB54" s="243"/>
      <c r="RPC54" s="243"/>
      <c r="RPD54" s="243"/>
      <c r="RPE54" s="243"/>
      <c r="RPF54" s="243"/>
      <c r="RPG54" s="243"/>
      <c r="RPH54" s="243"/>
      <c r="RPI54" s="243"/>
      <c r="RPJ54" s="243"/>
      <c r="RPK54" s="243"/>
      <c r="RPL54" s="243"/>
      <c r="RPM54" s="243"/>
      <c r="RPN54" s="243"/>
      <c r="RPO54" s="243"/>
      <c r="RPP54" s="243"/>
      <c r="RPQ54" s="243"/>
      <c r="RPR54" s="243"/>
      <c r="RPS54" s="243"/>
      <c r="RPT54" s="243"/>
      <c r="RPU54" s="243"/>
      <c r="RPV54" s="243"/>
      <c r="RPW54" s="243"/>
      <c r="RPX54" s="243"/>
      <c r="RPY54" s="243"/>
      <c r="RPZ54" s="243"/>
      <c r="RQA54" s="243"/>
      <c r="RQB54" s="243"/>
      <c r="RQC54" s="243"/>
      <c r="RQD54" s="243"/>
      <c r="RQE54" s="243"/>
      <c r="RQF54" s="243"/>
      <c r="RQG54" s="243"/>
      <c r="RQH54" s="243"/>
      <c r="RQI54" s="243"/>
      <c r="RQJ54" s="243"/>
      <c r="RQK54" s="243"/>
      <c r="RQL54" s="243"/>
      <c r="RQM54" s="243"/>
      <c r="RQN54" s="243"/>
      <c r="RQO54" s="243"/>
      <c r="RQP54" s="243"/>
      <c r="RQQ54" s="243"/>
      <c r="RQR54" s="243"/>
      <c r="RQS54" s="243"/>
      <c r="RQT54" s="243"/>
      <c r="RQU54" s="243"/>
      <c r="RQV54" s="243"/>
      <c r="RQW54" s="243"/>
      <c r="RQX54" s="243"/>
      <c r="RQY54" s="243"/>
      <c r="RQZ54" s="243"/>
      <c r="RRA54" s="243"/>
      <c r="RRB54" s="243"/>
      <c r="RRC54" s="243"/>
      <c r="RRD54" s="243"/>
      <c r="RRE54" s="243"/>
      <c r="RRF54" s="243"/>
      <c r="RRG54" s="243"/>
      <c r="RRH54" s="243"/>
      <c r="RRI54" s="243"/>
      <c r="RRJ54" s="243"/>
      <c r="RRK54" s="243"/>
      <c r="RRL54" s="243"/>
      <c r="RRM54" s="243"/>
      <c r="RRN54" s="243"/>
      <c r="RRO54" s="243"/>
      <c r="RRP54" s="243"/>
      <c r="RRQ54" s="243"/>
      <c r="RRR54" s="243"/>
      <c r="RRS54" s="243"/>
      <c r="RRT54" s="243"/>
      <c r="RRU54" s="243"/>
      <c r="RRV54" s="243"/>
      <c r="RRW54" s="243"/>
      <c r="RRX54" s="243"/>
      <c r="RRY54" s="243"/>
      <c r="RRZ54" s="243"/>
      <c r="RSA54" s="243"/>
      <c r="RSB54" s="243"/>
      <c r="RSC54" s="243"/>
      <c r="RSD54" s="243"/>
      <c r="RSE54" s="243"/>
      <c r="RSF54" s="243"/>
      <c r="RSG54" s="243"/>
      <c r="RSH54" s="243"/>
      <c r="RSI54" s="243"/>
      <c r="RSJ54" s="243"/>
      <c r="RSK54" s="243"/>
      <c r="RSL54" s="243"/>
      <c r="RSM54" s="243"/>
      <c r="RSN54" s="243"/>
      <c r="RSO54" s="243"/>
      <c r="RSP54" s="243"/>
      <c r="RSQ54" s="243"/>
      <c r="RSR54" s="243"/>
      <c r="RSS54" s="243"/>
      <c r="RST54" s="243"/>
      <c r="RSU54" s="243"/>
      <c r="RSV54" s="243"/>
      <c r="RSW54" s="243"/>
      <c r="RSX54" s="243"/>
      <c r="RSY54" s="243"/>
      <c r="RSZ54" s="243"/>
      <c r="RTA54" s="243"/>
      <c r="RTB54" s="243"/>
      <c r="RTC54" s="243"/>
      <c r="RTD54" s="243"/>
      <c r="RTE54" s="243"/>
      <c r="RTF54" s="243"/>
      <c r="RTG54" s="243"/>
      <c r="RTH54" s="243"/>
      <c r="RTI54" s="243"/>
      <c r="RTJ54" s="243"/>
      <c r="RTK54" s="243"/>
      <c r="RTL54" s="243"/>
      <c r="RTM54" s="243"/>
      <c r="RTN54" s="243"/>
      <c r="RTO54" s="243"/>
      <c r="RTP54" s="243"/>
      <c r="RTQ54" s="243"/>
      <c r="RTR54" s="243"/>
      <c r="RTS54" s="243"/>
      <c r="RTT54" s="243"/>
      <c r="RTU54" s="243"/>
      <c r="RTV54" s="243"/>
      <c r="RTW54" s="243"/>
      <c r="RTX54" s="243"/>
      <c r="RTY54" s="243"/>
      <c r="RTZ54" s="243"/>
      <c r="RUA54" s="243"/>
      <c r="RUB54" s="243"/>
      <c r="RUC54" s="243"/>
      <c r="RUD54" s="243"/>
      <c r="RUE54" s="243"/>
      <c r="RUF54" s="243"/>
      <c r="RUG54" s="243"/>
      <c r="RUH54" s="243"/>
      <c r="RUI54" s="243"/>
      <c r="RUJ54" s="243"/>
      <c r="RUK54" s="243"/>
      <c r="RUL54" s="243"/>
      <c r="RUM54" s="243"/>
      <c r="RUN54" s="243"/>
      <c r="RUO54" s="243"/>
      <c r="RUP54" s="243"/>
      <c r="RUQ54" s="243"/>
      <c r="RUR54" s="243"/>
      <c r="RUS54" s="243"/>
      <c r="RUT54" s="243"/>
      <c r="RUU54" s="243"/>
      <c r="RUV54" s="243"/>
      <c r="RUW54" s="243"/>
      <c r="RUX54" s="243"/>
      <c r="RUY54" s="243"/>
      <c r="RUZ54" s="243"/>
      <c r="RVA54" s="243"/>
      <c r="RVB54" s="243"/>
      <c r="RVC54" s="243"/>
      <c r="RVD54" s="243"/>
      <c r="RVE54" s="243"/>
      <c r="RVF54" s="243"/>
      <c r="RVG54" s="243"/>
      <c r="RVH54" s="243"/>
      <c r="RVI54" s="243"/>
      <c r="RVJ54" s="243"/>
      <c r="RVK54" s="243"/>
      <c r="RVL54" s="243"/>
      <c r="RVM54" s="243"/>
      <c r="RVN54" s="243"/>
      <c r="RVO54" s="243"/>
      <c r="RVP54" s="243"/>
      <c r="RVQ54" s="243"/>
      <c r="RVR54" s="243"/>
      <c r="RVS54" s="243"/>
      <c r="RVT54" s="243"/>
      <c r="RVU54" s="243"/>
      <c r="RVV54" s="243"/>
      <c r="RVW54" s="243"/>
      <c r="RVX54" s="243"/>
      <c r="RVY54" s="243"/>
      <c r="RVZ54" s="243"/>
      <c r="RWA54" s="243"/>
      <c r="RWB54" s="243"/>
      <c r="RWC54" s="243"/>
      <c r="RWD54" s="243"/>
      <c r="RWE54" s="243"/>
      <c r="RWF54" s="243"/>
      <c r="RWG54" s="243"/>
      <c r="RWH54" s="243"/>
      <c r="RWI54" s="243"/>
      <c r="RWJ54" s="243"/>
      <c r="RWK54" s="243"/>
      <c r="RWL54" s="243"/>
      <c r="RWM54" s="243"/>
      <c r="RWN54" s="243"/>
      <c r="RWO54" s="243"/>
      <c r="RWP54" s="243"/>
      <c r="RWQ54" s="243"/>
      <c r="RWR54" s="243"/>
      <c r="RWS54" s="243"/>
      <c r="RWT54" s="243"/>
      <c r="RWU54" s="243"/>
      <c r="RWV54" s="243"/>
      <c r="RWW54" s="243"/>
      <c r="RWX54" s="243"/>
      <c r="RWY54" s="243"/>
      <c r="RWZ54" s="243"/>
      <c r="RXA54" s="243"/>
      <c r="RXB54" s="243"/>
      <c r="RXC54" s="243"/>
      <c r="RXD54" s="243"/>
      <c r="RXE54" s="243"/>
      <c r="RXF54" s="243"/>
      <c r="RXG54" s="243"/>
      <c r="RXH54" s="243"/>
      <c r="RXI54" s="243"/>
      <c r="RXJ54" s="243"/>
      <c r="RXK54" s="243"/>
      <c r="RXL54" s="243"/>
      <c r="RXM54" s="243"/>
      <c r="RXN54" s="243"/>
      <c r="RXO54" s="243"/>
      <c r="RXP54" s="243"/>
      <c r="RXQ54" s="243"/>
      <c r="RXR54" s="243"/>
      <c r="RXS54" s="243"/>
      <c r="RXT54" s="243"/>
      <c r="RXU54" s="243"/>
      <c r="RXV54" s="243"/>
      <c r="RXW54" s="243"/>
      <c r="RXX54" s="243"/>
      <c r="RXY54" s="243"/>
      <c r="RXZ54" s="243"/>
      <c r="RYA54" s="243"/>
      <c r="RYB54" s="243"/>
      <c r="RYC54" s="243"/>
      <c r="RYD54" s="243"/>
      <c r="RYE54" s="243"/>
      <c r="RYF54" s="243"/>
      <c r="RYG54" s="243"/>
      <c r="RYH54" s="243"/>
      <c r="RYI54" s="243"/>
      <c r="RYJ54" s="243"/>
      <c r="RYK54" s="243"/>
      <c r="RYL54" s="243"/>
      <c r="RYM54" s="243"/>
      <c r="RYN54" s="243"/>
      <c r="RYO54" s="243"/>
      <c r="RYP54" s="243"/>
      <c r="RYQ54" s="243"/>
      <c r="RYR54" s="243"/>
      <c r="RYS54" s="243"/>
      <c r="RYT54" s="243"/>
      <c r="RYU54" s="243"/>
      <c r="RYV54" s="243"/>
      <c r="RYW54" s="243"/>
      <c r="RYX54" s="243"/>
      <c r="RYY54" s="243"/>
      <c r="RYZ54" s="243"/>
      <c r="RZA54" s="243"/>
      <c r="RZB54" s="243"/>
      <c r="RZC54" s="243"/>
      <c r="RZD54" s="243"/>
      <c r="RZE54" s="243"/>
      <c r="RZF54" s="243"/>
      <c r="RZG54" s="243"/>
      <c r="RZH54" s="243"/>
      <c r="RZI54" s="243"/>
      <c r="RZJ54" s="243"/>
      <c r="RZK54" s="243"/>
      <c r="RZL54" s="243"/>
      <c r="RZM54" s="243"/>
      <c r="RZN54" s="243"/>
      <c r="RZO54" s="243"/>
      <c r="RZP54" s="243"/>
      <c r="RZQ54" s="243"/>
      <c r="RZR54" s="243"/>
      <c r="RZS54" s="243"/>
      <c r="RZT54" s="243"/>
      <c r="RZU54" s="243"/>
      <c r="RZV54" s="243"/>
      <c r="RZW54" s="243"/>
      <c r="RZX54" s="243"/>
      <c r="RZY54" s="243"/>
      <c r="RZZ54" s="243"/>
      <c r="SAA54" s="243"/>
      <c r="SAB54" s="243"/>
      <c r="SAC54" s="243"/>
      <c r="SAD54" s="243"/>
      <c r="SAE54" s="243"/>
      <c r="SAF54" s="243"/>
      <c r="SAG54" s="243"/>
      <c r="SAH54" s="243"/>
      <c r="SAI54" s="243"/>
      <c r="SAJ54" s="243"/>
      <c r="SAK54" s="243"/>
      <c r="SAL54" s="243"/>
      <c r="SAM54" s="243"/>
      <c r="SAN54" s="243"/>
      <c r="SAO54" s="243"/>
      <c r="SAP54" s="243"/>
      <c r="SAQ54" s="243"/>
      <c r="SAR54" s="243"/>
      <c r="SAS54" s="243"/>
      <c r="SAT54" s="243"/>
      <c r="SAU54" s="243"/>
      <c r="SAV54" s="243"/>
      <c r="SAW54" s="243"/>
      <c r="SAX54" s="243"/>
      <c r="SAY54" s="243"/>
      <c r="SAZ54" s="243"/>
      <c r="SBA54" s="243"/>
      <c r="SBB54" s="243"/>
      <c r="SBC54" s="243"/>
      <c r="SBD54" s="243"/>
      <c r="SBE54" s="243"/>
      <c r="SBF54" s="243"/>
      <c r="SBG54" s="243"/>
      <c r="SBH54" s="243"/>
      <c r="SBI54" s="243"/>
      <c r="SBJ54" s="243"/>
      <c r="SBK54" s="243"/>
      <c r="SBL54" s="243"/>
      <c r="SBM54" s="243"/>
      <c r="SBN54" s="243"/>
      <c r="SBO54" s="243"/>
      <c r="SBP54" s="243"/>
      <c r="SBQ54" s="243"/>
      <c r="SBR54" s="243"/>
      <c r="SBS54" s="243"/>
      <c r="SBT54" s="243"/>
      <c r="SBU54" s="243"/>
      <c r="SBV54" s="243"/>
      <c r="SBW54" s="243"/>
      <c r="SBX54" s="243"/>
      <c r="SBY54" s="243"/>
      <c r="SBZ54" s="243"/>
      <c r="SCA54" s="243"/>
      <c r="SCB54" s="243"/>
      <c r="SCC54" s="243"/>
      <c r="SCD54" s="243"/>
      <c r="SCE54" s="243"/>
      <c r="SCF54" s="243"/>
      <c r="SCG54" s="243"/>
      <c r="SCH54" s="243"/>
      <c r="SCI54" s="243"/>
      <c r="SCJ54" s="243"/>
      <c r="SCK54" s="243"/>
      <c r="SCL54" s="243"/>
      <c r="SCM54" s="243"/>
      <c r="SCN54" s="243"/>
      <c r="SCO54" s="243"/>
      <c r="SCP54" s="243"/>
      <c r="SCQ54" s="243"/>
      <c r="SCR54" s="243"/>
      <c r="SCS54" s="243"/>
      <c r="SCT54" s="243"/>
      <c r="SCU54" s="243"/>
      <c r="SCV54" s="243"/>
      <c r="SCW54" s="243"/>
      <c r="SCX54" s="243"/>
      <c r="SCY54" s="243"/>
      <c r="SCZ54" s="243"/>
      <c r="SDA54" s="243"/>
      <c r="SDB54" s="243"/>
      <c r="SDC54" s="243"/>
      <c r="SDD54" s="243"/>
      <c r="SDE54" s="243"/>
      <c r="SDF54" s="243"/>
      <c r="SDG54" s="243"/>
      <c r="SDH54" s="243"/>
      <c r="SDI54" s="243"/>
      <c r="SDJ54" s="243"/>
      <c r="SDK54" s="243"/>
      <c r="SDL54" s="243"/>
      <c r="SDM54" s="243"/>
      <c r="SDN54" s="243"/>
      <c r="SDO54" s="243"/>
      <c r="SDP54" s="243"/>
      <c r="SDQ54" s="243"/>
      <c r="SDR54" s="243"/>
      <c r="SDS54" s="243"/>
      <c r="SDT54" s="243"/>
      <c r="SDU54" s="243"/>
      <c r="SDV54" s="243"/>
      <c r="SDW54" s="243"/>
      <c r="SDX54" s="243"/>
      <c r="SDY54" s="243"/>
      <c r="SDZ54" s="243"/>
      <c r="SEA54" s="243"/>
      <c r="SEB54" s="243"/>
      <c r="SEC54" s="243"/>
      <c r="SED54" s="243"/>
      <c r="SEE54" s="243"/>
      <c r="SEF54" s="243"/>
      <c r="SEG54" s="243"/>
      <c r="SEH54" s="243"/>
      <c r="SEI54" s="243"/>
      <c r="SEJ54" s="243"/>
      <c r="SEK54" s="243"/>
      <c r="SEL54" s="243"/>
      <c r="SEM54" s="243"/>
      <c r="SEN54" s="243"/>
      <c r="SEO54" s="243"/>
      <c r="SEP54" s="243"/>
      <c r="SEQ54" s="243"/>
      <c r="SER54" s="243"/>
      <c r="SES54" s="243"/>
      <c r="SET54" s="243"/>
      <c r="SEU54" s="243"/>
      <c r="SEV54" s="243"/>
      <c r="SEW54" s="243"/>
      <c r="SEX54" s="243"/>
      <c r="SEY54" s="243"/>
      <c r="SEZ54" s="243"/>
      <c r="SFA54" s="243"/>
      <c r="SFB54" s="243"/>
      <c r="SFC54" s="243"/>
      <c r="SFD54" s="243"/>
      <c r="SFE54" s="243"/>
      <c r="SFF54" s="243"/>
      <c r="SFG54" s="243"/>
      <c r="SFH54" s="243"/>
      <c r="SFI54" s="243"/>
      <c r="SFJ54" s="243"/>
      <c r="SFK54" s="243"/>
      <c r="SFL54" s="243"/>
      <c r="SFM54" s="243"/>
      <c r="SFN54" s="243"/>
      <c r="SFO54" s="243"/>
      <c r="SFP54" s="243"/>
      <c r="SFQ54" s="243"/>
      <c r="SFR54" s="243"/>
      <c r="SFS54" s="243"/>
      <c r="SFT54" s="243"/>
      <c r="SFU54" s="243"/>
      <c r="SFV54" s="243"/>
      <c r="SFW54" s="243"/>
      <c r="SFX54" s="243"/>
      <c r="SFY54" s="243"/>
      <c r="SFZ54" s="243"/>
      <c r="SGA54" s="243"/>
      <c r="SGB54" s="243"/>
      <c r="SGC54" s="243"/>
      <c r="SGD54" s="243"/>
      <c r="SGE54" s="243"/>
      <c r="SGF54" s="243"/>
      <c r="SGG54" s="243"/>
      <c r="SGH54" s="243"/>
      <c r="SGI54" s="243"/>
      <c r="SGJ54" s="243"/>
      <c r="SGK54" s="243"/>
      <c r="SGL54" s="243"/>
      <c r="SGM54" s="243"/>
      <c r="SGN54" s="243"/>
      <c r="SGO54" s="243"/>
      <c r="SGP54" s="243"/>
      <c r="SGQ54" s="243"/>
      <c r="SGR54" s="243"/>
      <c r="SGS54" s="243"/>
      <c r="SGT54" s="243"/>
      <c r="SGU54" s="243"/>
      <c r="SGV54" s="243"/>
      <c r="SGW54" s="243"/>
      <c r="SGX54" s="243"/>
      <c r="SGY54" s="243"/>
      <c r="SGZ54" s="243"/>
      <c r="SHA54" s="243"/>
      <c r="SHB54" s="243"/>
      <c r="SHC54" s="243"/>
      <c r="SHD54" s="243"/>
      <c r="SHE54" s="243"/>
      <c r="SHF54" s="243"/>
      <c r="SHG54" s="243"/>
      <c r="SHH54" s="243"/>
      <c r="SHI54" s="243"/>
      <c r="SHJ54" s="243"/>
      <c r="SHK54" s="243"/>
      <c r="SHL54" s="243"/>
      <c r="SHM54" s="243"/>
      <c r="SHN54" s="243"/>
      <c r="SHO54" s="243"/>
      <c r="SHP54" s="243"/>
      <c r="SHQ54" s="243"/>
      <c r="SHR54" s="243"/>
      <c r="SHS54" s="243"/>
      <c r="SHT54" s="243"/>
      <c r="SHU54" s="243"/>
      <c r="SHV54" s="243"/>
      <c r="SHW54" s="243"/>
      <c r="SHX54" s="243"/>
      <c r="SHY54" s="243"/>
      <c r="SHZ54" s="243"/>
      <c r="SIA54" s="243"/>
      <c r="SIB54" s="243"/>
      <c r="SIC54" s="243"/>
      <c r="SID54" s="243"/>
      <c r="SIE54" s="243"/>
      <c r="SIF54" s="243"/>
      <c r="SIG54" s="243"/>
      <c r="SIH54" s="243"/>
      <c r="SII54" s="243"/>
      <c r="SIJ54" s="243"/>
      <c r="SIK54" s="243"/>
      <c r="SIL54" s="243"/>
      <c r="SIM54" s="243"/>
      <c r="SIN54" s="243"/>
      <c r="SIO54" s="243"/>
      <c r="SIP54" s="243"/>
      <c r="SIQ54" s="243"/>
      <c r="SIR54" s="243"/>
      <c r="SIS54" s="243"/>
      <c r="SIT54" s="243"/>
      <c r="SIU54" s="243"/>
      <c r="SIV54" s="243"/>
      <c r="SIW54" s="243"/>
      <c r="SIX54" s="243"/>
      <c r="SIY54" s="243"/>
      <c r="SIZ54" s="243"/>
      <c r="SJA54" s="243"/>
      <c r="SJB54" s="243"/>
      <c r="SJC54" s="243"/>
      <c r="SJD54" s="243"/>
      <c r="SJE54" s="243"/>
      <c r="SJF54" s="243"/>
      <c r="SJG54" s="243"/>
      <c r="SJH54" s="243"/>
      <c r="SJI54" s="243"/>
      <c r="SJJ54" s="243"/>
      <c r="SJK54" s="243"/>
      <c r="SJL54" s="243"/>
      <c r="SJM54" s="243"/>
      <c r="SJN54" s="243"/>
      <c r="SJO54" s="243"/>
      <c r="SJP54" s="243"/>
      <c r="SJQ54" s="243"/>
      <c r="SJR54" s="243"/>
      <c r="SJS54" s="243"/>
      <c r="SJT54" s="243"/>
      <c r="SJU54" s="243"/>
      <c r="SJV54" s="243"/>
      <c r="SJW54" s="243"/>
      <c r="SJX54" s="243"/>
      <c r="SJY54" s="243"/>
      <c r="SJZ54" s="243"/>
      <c r="SKA54" s="243"/>
      <c r="SKB54" s="243"/>
      <c r="SKC54" s="243"/>
      <c r="SKD54" s="243"/>
      <c r="SKE54" s="243"/>
      <c r="SKF54" s="243"/>
      <c r="SKG54" s="243"/>
      <c r="SKH54" s="243"/>
      <c r="SKI54" s="243"/>
      <c r="SKJ54" s="243"/>
      <c r="SKK54" s="243"/>
      <c r="SKL54" s="243"/>
      <c r="SKM54" s="243"/>
      <c r="SKN54" s="243"/>
      <c r="SKO54" s="243"/>
      <c r="SKP54" s="243"/>
      <c r="SKQ54" s="243"/>
      <c r="SKR54" s="243"/>
      <c r="SKS54" s="243"/>
      <c r="SKT54" s="243"/>
      <c r="SKU54" s="243"/>
      <c r="SKV54" s="243"/>
      <c r="SKW54" s="243"/>
      <c r="SKX54" s="243"/>
      <c r="SKY54" s="243"/>
      <c r="SKZ54" s="243"/>
      <c r="SLA54" s="243"/>
      <c r="SLB54" s="243"/>
      <c r="SLC54" s="243"/>
      <c r="SLD54" s="243"/>
      <c r="SLE54" s="243"/>
      <c r="SLF54" s="243"/>
      <c r="SLG54" s="243"/>
      <c r="SLH54" s="243"/>
      <c r="SLI54" s="243"/>
      <c r="SLJ54" s="243"/>
      <c r="SLK54" s="243"/>
      <c r="SLL54" s="243"/>
      <c r="SLM54" s="243"/>
      <c r="SLN54" s="243"/>
      <c r="SLO54" s="243"/>
      <c r="SLP54" s="243"/>
      <c r="SLQ54" s="243"/>
      <c r="SLR54" s="243"/>
      <c r="SLS54" s="243"/>
      <c r="SLT54" s="243"/>
      <c r="SLU54" s="243"/>
      <c r="SLV54" s="243"/>
      <c r="SLW54" s="243"/>
      <c r="SLX54" s="243"/>
      <c r="SLY54" s="243"/>
      <c r="SLZ54" s="243"/>
      <c r="SMA54" s="243"/>
      <c r="SMB54" s="243"/>
      <c r="SMC54" s="243"/>
      <c r="SMD54" s="243"/>
      <c r="SME54" s="243"/>
      <c r="SMF54" s="243"/>
      <c r="SMG54" s="243"/>
      <c r="SMH54" s="243"/>
      <c r="SMI54" s="243"/>
      <c r="SMJ54" s="243"/>
      <c r="SMK54" s="243"/>
      <c r="SML54" s="243"/>
      <c r="SMM54" s="243"/>
      <c r="SMN54" s="243"/>
      <c r="SMO54" s="243"/>
      <c r="SMP54" s="243"/>
      <c r="SMQ54" s="243"/>
      <c r="SMR54" s="243"/>
      <c r="SMS54" s="243"/>
      <c r="SMT54" s="243"/>
      <c r="SMU54" s="243"/>
      <c r="SMV54" s="243"/>
      <c r="SMW54" s="243"/>
      <c r="SMX54" s="243"/>
      <c r="SMY54" s="243"/>
      <c r="SMZ54" s="243"/>
      <c r="SNA54" s="243"/>
      <c r="SNB54" s="243"/>
      <c r="SNC54" s="243"/>
      <c r="SND54" s="243"/>
      <c r="SNE54" s="243"/>
      <c r="SNF54" s="243"/>
      <c r="SNG54" s="243"/>
      <c r="SNH54" s="243"/>
      <c r="SNI54" s="243"/>
      <c r="SNJ54" s="243"/>
      <c r="SNK54" s="243"/>
      <c r="SNL54" s="243"/>
      <c r="SNM54" s="243"/>
      <c r="SNN54" s="243"/>
      <c r="SNO54" s="243"/>
      <c r="SNP54" s="243"/>
      <c r="SNQ54" s="243"/>
      <c r="SNR54" s="243"/>
      <c r="SNS54" s="243"/>
      <c r="SNT54" s="243"/>
      <c r="SNU54" s="243"/>
      <c r="SNV54" s="243"/>
      <c r="SNW54" s="243"/>
      <c r="SNX54" s="243"/>
      <c r="SNY54" s="243"/>
      <c r="SNZ54" s="243"/>
      <c r="SOA54" s="243"/>
      <c r="SOB54" s="243"/>
      <c r="SOC54" s="243"/>
      <c r="SOD54" s="243"/>
      <c r="SOE54" s="243"/>
      <c r="SOF54" s="243"/>
      <c r="SOG54" s="243"/>
      <c r="SOH54" s="243"/>
      <c r="SOI54" s="243"/>
      <c r="SOJ54" s="243"/>
      <c r="SOK54" s="243"/>
      <c r="SOL54" s="243"/>
      <c r="SOM54" s="243"/>
      <c r="SON54" s="243"/>
      <c r="SOO54" s="243"/>
      <c r="SOP54" s="243"/>
      <c r="SOQ54" s="243"/>
      <c r="SOR54" s="243"/>
      <c r="SOS54" s="243"/>
      <c r="SOT54" s="243"/>
      <c r="SOU54" s="243"/>
      <c r="SOV54" s="243"/>
      <c r="SOW54" s="243"/>
      <c r="SOX54" s="243"/>
      <c r="SOY54" s="243"/>
      <c r="SOZ54" s="243"/>
      <c r="SPA54" s="243"/>
      <c r="SPB54" s="243"/>
      <c r="SPC54" s="243"/>
      <c r="SPD54" s="243"/>
      <c r="SPE54" s="243"/>
      <c r="SPF54" s="243"/>
      <c r="SPG54" s="243"/>
      <c r="SPH54" s="243"/>
      <c r="SPI54" s="243"/>
      <c r="SPJ54" s="243"/>
      <c r="SPK54" s="243"/>
      <c r="SPL54" s="243"/>
      <c r="SPM54" s="243"/>
      <c r="SPN54" s="243"/>
      <c r="SPO54" s="243"/>
      <c r="SPP54" s="243"/>
      <c r="SPQ54" s="243"/>
      <c r="SPR54" s="243"/>
      <c r="SPS54" s="243"/>
      <c r="SPT54" s="243"/>
      <c r="SPU54" s="243"/>
      <c r="SPV54" s="243"/>
      <c r="SPW54" s="243"/>
      <c r="SPX54" s="243"/>
      <c r="SPY54" s="243"/>
      <c r="SPZ54" s="243"/>
      <c r="SQA54" s="243"/>
      <c r="SQB54" s="243"/>
      <c r="SQC54" s="243"/>
      <c r="SQD54" s="243"/>
      <c r="SQE54" s="243"/>
      <c r="SQF54" s="243"/>
      <c r="SQG54" s="243"/>
      <c r="SQH54" s="243"/>
      <c r="SQI54" s="243"/>
      <c r="SQJ54" s="243"/>
      <c r="SQK54" s="243"/>
      <c r="SQL54" s="243"/>
      <c r="SQM54" s="243"/>
      <c r="SQN54" s="243"/>
      <c r="SQO54" s="243"/>
      <c r="SQP54" s="243"/>
      <c r="SQQ54" s="243"/>
      <c r="SQR54" s="243"/>
      <c r="SQS54" s="243"/>
      <c r="SQT54" s="243"/>
      <c r="SQU54" s="243"/>
      <c r="SQV54" s="243"/>
      <c r="SQW54" s="243"/>
      <c r="SQX54" s="243"/>
      <c r="SQY54" s="243"/>
      <c r="SQZ54" s="243"/>
      <c r="SRA54" s="243"/>
      <c r="SRB54" s="243"/>
      <c r="SRC54" s="243"/>
      <c r="SRD54" s="243"/>
      <c r="SRE54" s="243"/>
      <c r="SRF54" s="243"/>
      <c r="SRG54" s="243"/>
      <c r="SRH54" s="243"/>
      <c r="SRI54" s="243"/>
      <c r="SRJ54" s="243"/>
      <c r="SRK54" s="243"/>
      <c r="SRL54" s="243"/>
      <c r="SRM54" s="243"/>
      <c r="SRN54" s="243"/>
      <c r="SRO54" s="243"/>
      <c r="SRP54" s="243"/>
      <c r="SRQ54" s="243"/>
      <c r="SRR54" s="243"/>
      <c r="SRS54" s="243"/>
      <c r="SRT54" s="243"/>
      <c r="SRU54" s="243"/>
      <c r="SRV54" s="243"/>
      <c r="SRW54" s="243"/>
      <c r="SRX54" s="243"/>
      <c r="SRY54" s="243"/>
      <c r="SRZ54" s="243"/>
      <c r="SSA54" s="243"/>
      <c r="SSB54" s="243"/>
      <c r="SSC54" s="243"/>
      <c r="SSD54" s="243"/>
      <c r="SSE54" s="243"/>
      <c r="SSF54" s="243"/>
      <c r="SSG54" s="243"/>
      <c r="SSH54" s="243"/>
      <c r="SSI54" s="243"/>
      <c r="SSJ54" s="243"/>
      <c r="SSK54" s="243"/>
      <c r="SSL54" s="243"/>
      <c r="SSM54" s="243"/>
      <c r="SSN54" s="243"/>
      <c r="SSO54" s="243"/>
      <c r="SSP54" s="243"/>
      <c r="SSQ54" s="243"/>
      <c r="SSR54" s="243"/>
      <c r="SSS54" s="243"/>
      <c r="SST54" s="243"/>
      <c r="SSU54" s="243"/>
      <c r="SSV54" s="243"/>
      <c r="SSW54" s="243"/>
      <c r="SSX54" s="243"/>
      <c r="SSY54" s="243"/>
      <c r="SSZ54" s="243"/>
      <c r="STA54" s="243"/>
      <c r="STB54" s="243"/>
      <c r="STC54" s="243"/>
      <c r="STD54" s="243"/>
      <c r="STE54" s="243"/>
      <c r="STF54" s="243"/>
      <c r="STG54" s="243"/>
      <c r="STH54" s="243"/>
      <c r="STI54" s="243"/>
      <c r="STJ54" s="243"/>
      <c r="STK54" s="243"/>
      <c r="STL54" s="243"/>
      <c r="STM54" s="243"/>
      <c r="STN54" s="243"/>
      <c r="STO54" s="243"/>
      <c r="STP54" s="243"/>
      <c r="STQ54" s="243"/>
      <c r="STR54" s="243"/>
      <c r="STS54" s="243"/>
      <c r="STT54" s="243"/>
      <c r="STU54" s="243"/>
      <c r="STV54" s="243"/>
      <c r="STW54" s="243"/>
      <c r="STX54" s="243"/>
      <c r="STY54" s="243"/>
      <c r="STZ54" s="243"/>
      <c r="SUA54" s="243"/>
      <c r="SUB54" s="243"/>
      <c r="SUC54" s="243"/>
      <c r="SUD54" s="243"/>
      <c r="SUE54" s="243"/>
      <c r="SUF54" s="243"/>
      <c r="SUG54" s="243"/>
      <c r="SUH54" s="243"/>
      <c r="SUI54" s="243"/>
      <c r="SUJ54" s="243"/>
      <c r="SUK54" s="243"/>
      <c r="SUL54" s="243"/>
      <c r="SUM54" s="243"/>
      <c r="SUN54" s="243"/>
      <c r="SUO54" s="243"/>
      <c r="SUP54" s="243"/>
      <c r="SUQ54" s="243"/>
      <c r="SUR54" s="243"/>
      <c r="SUS54" s="243"/>
      <c r="SUT54" s="243"/>
      <c r="SUU54" s="243"/>
      <c r="SUV54" s="243"/>
      <c r="SUW54" s="243"/>
      <c r="SUX54" s="243"/>
      <c r="SUY54" s="243"/>
      <c r="SUZ54" s="243"/>
      <c r="SVA54" s="243"/>
      <c r="SVB54" s="243"/>
      <c r="SVC54" s="243"/>
      <c r="SVD54" s="243"/>
      <c r="SVE54" s="243"/>
      <c r="SVF54" s="243"/>
      <c r="SVG54" s="243"/>
      <c r="SVH54" s="243"/>
      <c r="SVI54" s="243"/>
      <c r="SVJ54" s="243"/>
      <c r="SVK54" s="243"/>
      <c r="SVL54" s="243"/>
      <c r="SVM54" s="243"/>
      <c r="SVN54" s="243"/>
      <c r="SVO54" s="243"/>
      <c r="SVP54" s="243"/>
      <c r="SVQ54" s="243"/>
      <c r="SVR54" s="243"/>
      <c r="SVS54" s="243"/>
      <c r="SVT54" s="243"/>
      <c r="SVU54" s="243"/>
      <c r="SVV54" s="243"/>
      <c r="SVW54" s="243"/>
      <c r="SVX54" s="243"/>
      <c r="SVY54" s="243"/>
      <c r="SVZ54" s="243"/>
      <c r="SWA54" s="243"/>
      <c r="SWB54" s="243"/>
      <c r="SWC54" s="243"/>
      <c r="SWD54" s="243"/>
      <c r="SWE54" s="243"/>
      <c r="SWF54" s="243"/>
      <c r="SWG54" s="243"/>
      <c r="SWH54" s="243"/>
      <c r="SWI54" s="243"/>
      <c r="SWJ54" s="243"/>
      <c r="SWK54" s="243"/>
      <c r="SWL54" s="243"/>
      <c r="SWM54" s="243"/>
      <c r="SWN54" s="243"/>
      <c r="SWO54" s="243"/>
      <c r="SWP54" s="243"/>
      <c r="SWQ54" s="243"/>
      <c r="SWR54" s="243"/>
      <c r="SWS54" s="243"/>
      <c r="SWT54" s="243"/>
      <c r="SWU54" s="243"/>
      <c r="SWV54" s="243"/>
      <c r="SWW54" s="243"/>
      <c r="SWX54" s="243"/>
      <c r="SWY54" s="243"/>
      <c r="SWZ54" s="243"/>
      <c r="SXA54" s="243"/>
      <c r="SXB54" s="243"/>
      <c r="SXC54" s="243"/>
      <c r="SXD54" s="243"/>
      <c r="SXE54" s="243"/>
      <c r="SXF54" s="243"/>
      <c r="SXG54" s="243"/>
      <c r="SXH54" s="243"/>
      <c r="SXI54" s="243"/>
      <c r="SXJ54" s="243"/>
      <c r="SXK54" s="243"/>
      <c r="SXL54" s="243"/>
      <c r="SXM54" s="243"/>
      <c r="SXN54" s="243"/>
      <c r="SXO54" s="243"/>
      <c r="SXP54" s="243"/>
      <c r="SXQ54" s="243"/>
      <c r="SXR54" s="243"/>
      <c r="SXS54" s="243"/>
      <c r="SXT54" s="243"/>
      <c r="SXU54" s="243"/>
      <c r="SXV54" s="243"/>
      <c r="SXW54" s="243"/>
      <c r="SXX54" s="243"/>
      <c r="SXY54" s="243"/>
      <c r="SXZ54" s="243"/>
      <c r="SYA54" s="243"/>
      <c r="SYB54" s="243"/>
      <c r="SYC54" s="243"/>
      <c r="SYD54" s="243"/>
      <c r="SYE54" s="243"/>
      <c r="SYF54" s="243"/>
      <c r="SYG54" s="243"/>
      <c r="SYH54" s="243"/>
      <c r="SYI54" s="243"/>
      <c r="SYJ54" s="243"/>
      <c r="SYK54" s="243"/>
      <c r="SYL54" s="243"/>
      <c r="SYM54" s="243"/>
      <c r="SYN54" s="243"/>
      <c r="SYO54" s="243"/>
      <c r="SYP54" s="243"/>
      <c r="SYQ54" s="243"/>
      <c r="SYR54" s="243"/>
      <c r="SYS54" s="243"/>
      <c r="SYT54" s="243"/>
      <c r="SYU54" s="243"/>
      <c r="SYV54" s="243"/>
      <c r="SYW54" s="243"/>
      <c r="SYX54" s="243"/>
      <c r="SYY54" s="243"/>
      <c r="SYZ54" s="243"/>
      <c r="SZA54" s="243"/>
      <c r="SZB54" s="243"/>
      <c r="SZC54" s="243"/>
      <c r="SZD54" s="243"/>
      <c r="SZE54" s="243"/>
      <c r="SZF54" s="243"/>
      <c r="SZG54" s="243"/>
      <c r="SZH54" s="243"/>
      <c r="SZI54" s="243"/>
      <c r="SZJ54" s="243"/>
      <c r="SZK54" s="243"/>
      <c r="SZL54" s="243"/>
      <c r="SZM54" s="243"/>
      <c r="SZN54" s="243"/>
      <c r="SZO54" s="243"/>
      <c r="SZP54" s="243"/>
      <c r="SZQ54" s="243"/>
      <c r="SZR54" s="243"/>
      <c r="SZS54" s="243"/>
      <c r="SZT54" s="243"/>
      <c r="SZU54" s="243"/>
      <c r="SZV54" s="243"/>
      <c r="SZW54" s="243"/>
      <c r="SZX54" s="243"/>
      <c r="SZY54" s="243"/>
      <c r="SZZ54" s="243"/>
      <c r="TAA54" s="243"/>
      <c r="TAB54" s="243"/>
      <c r="TAC54" s="243"/>
      <c r="TAD54" s="243"/>
      <c r="TAE54" s="243"/>
      <c r="TAF54" s="243"/>
      <c r="TAG54" s="243"/>
      <c r="TAH54" s="243"/>
      <c r="TAI54" s="243"/>
      <c r="TAJ54" s="243"/>
      <c r="TAK54" s="243"/>
      <c r="TAL54" s="243"/>
      <c r="TAM54" s="243"/>
      <c r="TAN54" s="243"/>
      <c r="TAO54" s="243"/>
      <c r="TAP54" s="243"/>
      <c r="TAQ54" s="243"/>
      <c r="TAR54" s="243"/>
      <c r="TAS54" s="243"/>
      <c r="TAT54" s="243"/>
      <c r="TAU54" s="243"/>
      <c r="TAV54" s="243"/>
      <c r="TAW54" s="243"/>
      <c r="TAX54" s="243"/>
      <c r="TAY54" s="243"/>
      <c r="TAZ54" s="243"/>
      <c r="TBA54" s="243"/>
      <c r="TBB54" s="243"/>
      <c r="TBC54" s="243"/>
      <c r="TBD54" s="243"/>
      <c r="TBE54" s="243"/>
      <c r="TBF54" s="243"/>
      <c r="TBG54" s="243"/>
      <c r="TBH54" s="243"/>
      <c r="TBI54" s="243"/>
      <c r="TBJ54" s="243"/>
      <c r="TBK54" s="243"/>
      <c r="TBL54" s="243"/>
      <c r="TBM54" s="243"/>
      <c r="TBN54" s="243"/>
      <c r="TBO54" s="243"/>
      <c r="TBP54" s="243"/>
      <c r="TBQ54" s="243"/>
      <c r="TBR54" s="243"/>
      <c r="TBS54" s="243"/>
      <c r="TBT54" s="243"/>
      <c r="TBU54" s="243"/>
      <c r="TBV54" s="243"/>
      <c r="TBW54" s="243"/>
      <c r="TBX54" s="243"/>
      <c r="TBY54" s="243"/>
      <c r="TBZ54" s="243"/>
      <c r="TCA54" s="243"/>
      <c r="TCB54" s="243"/>
      <c r="TCC54" s="243"/>
      <c r="TCD54" s="243"/>
      <c r="TCE54" s="243"/>
      <c r="TCF54" s="243"/>
      <c r="TCG54" s="243"/>
      <c r="TCH54" s="243"/>
      <c r="TCI54" s="243"/>
      <c r="TCJ54" s="243"/>
      <c r="TCK54" s="243"/>
      <c r="TCL54" s="243"/>
      <c r="TCM54" s="243"/>
      <c r="TCN54" s="243"/>
      <c r="TCO54" s="243"/>
      <c r="TCP54" s="243"/>
      <c r="TCQ54" s="243"/>
      <c r="TCR54" s="243"/>
      <c r="TCS54" s="243"/>
      <c r="TCT54" s="243"/>
      <c r="TCU54" s="243"/>
      <c r="TCV54" s="243"/>
      <c r="TCW54" s="243"/>
      <c r="TCX54" s="243"/>
      <c r="TCY54" s="243"/>
      <c r="TCZ54" s="243"/>
      <c r="TDA54" s="243"/>
      <c r="TDB54" s="243"/>
      <c r="TDC54" s="243"/>
      <c r="TDD54" s="243"/>
      <c r="TDE54" s="243"/>
      <c r="TDF54" s="243"/>
      <c r="TDG54" s="243"/>
      <c r="TDH54" s="243"/>
      <c r="TDI54" s="243"/>
      <c r="TDJ54" s="243"/>
      <c r="TDK54" s="243"/>
      <c r="TDL54" s="243"/>
      <c r="TDM54" s="243"/>
      <c r="TDN54" s="243"/>
      <c r="TDO54" s="243"/>
      <c r="TDP54" s="243"/>
      <c r="TDQ54" s="243"/>
      <c r="TDR54" s="243"/>
      <c r="TDS54" s="243"/>
      <c r="TDT54" s="243"/>
      <c r="TDU54" s="243"/>
      <c r="TDV54" s="243"/>
      <c r="TDW54" s="243"/>
      <c r="TDX54" s="243"/>
      <c r="TDY54" s="243"/>
      <c r="TDZ54" s="243"/>
      <c r="TEA54" s="243"/>
      <c r="TEB54" s="243"/>
      <c r="TEC54" s="243"/>
      <c r="TED54" s="243"/>
      <c r="TEE54" s="243"/>
      <c r="TEF54" s="243"/>
      <c r="TEG54" s="243"/>
      <c r="TEH54" s="243"/>
      <c r="TEI54" s="243"/>
      <c r="TEJ54" s="243"/>
      <c r="TEK54" s="243"/>
      <c r="TEL54" s="243"/>
      <c r="TEM54" s="243"/>
      <c r="TEN54" s="243"/>
      <c r="TEO54" s="243"/>
      <c r="TEP54" s="243"/>
      <c r="TEQ54" s="243"/>
      <c r="TER54" s="243"/>
      <c r="TES54" s="243"/>
      <c r="TET54" s="243"/>
      <c r="TEU54" s="243"/>
      <c r="TEV54" s="243"/>
      <c r="TEW54" s="243"/>
      <c r="TEX54" s="243"/>
      <c r="TEY54" s="243"/>
      <c r="TEZ54" s="243"/>
      <c r="TFA54" s="243"/>
      <c r="TFB54" s="243"/>
      <c r="TFC54" s="243"/>
      <c r="TFD54" s="243"/>
      <c r="TFE54" s="243"/>
      <c r="TFF54" s="243"/>
      <c r="TFG54" s="243"/>
      <c r="TFH54" s="243"/>
      <c r="TFI54" s="243"/>
      <c r="TFJ54" s="243"/>
      <c r="TFK54" s="243"/>
      <c r="TFL54" s="243"/>
      <c r="TFM54" s="243"/>
      <c r="TFN54" s="243"/>
      <c r="TFO54" s="243"/>
      <c r="TFP54" s="243"/>
      <c r="TFQ54" s="243"/>
      <c r="TFR54" s="243"/>
      <c r="TFS54" s="243"/>
      <c r="TFT54" s="243"/>
      <c r="TFU54" s="243"/>
      <c r="TFV54" s="243"/>
      <c r="TFW54" s="243"/>
      <c r="TFX54" s="243"/>
      <c r="TFY54" s="243"/>
      <c r="TFZ54" s="243"/>
      <c r="TGA54" s="243"/>
      <c r="TGB54" s="243"/>
      <c r="TGC54" s="243"/>
      <c r="TGD54" s="243"/>
      <c r="TGE54" s="243"/>
      <c r="TGF54" s="243"/>
      <c r="TGG54" s="243"/>
      <c r="TGH54" s="243"/>
      <c r="TGI54" s="243"/>
      <c r="TGJ54" s="243"/>
      <c r="TGK54" s="243"/>
      <c r="TGL54" s="243"/>
      <c r="TGM54" s="243"/>
      <c r="TGN54" s="243"/>
      <c r="TGO54" s="243"/>
      <c r="TGP54" s="243"/>
      <c r="TGQ54" s="243"/>
      <c r="TGR54" s="243"/>
      <c r="TGS54" s="243"/>
      <c r="TGT54" s="243"/>
      <c r="TGU54" s="243"/>
      <c r="TGV54" s="243"/>
      <c r="TGW54" s="243"/>
      <c r="TGX54" s="243"/>
      <c r="TGY54" s="243"/>
      <c r="TGZ54" s="243"/>
      <c r="THA54" s="243"/>
      <c r="THB54" s="243"/>
      <c r="THC54" s="243"/>
      <c r="THD54" s="243"/>
      <c r="THE54" s="243"/>
      <c r="THF54" s="243"/>
      <c r="THG54" s="243"/>
      <c r="THH54" s="243"/>
      <c r="THI54" s="243"/>
      <c r="THJ54" s="243"/>
      <c r="THK54" s="243"/>
      <c r="THL54" s="243"/>
      <c r="THM54" s="243"/>
      <c r="THN54" s="243"/>
      <c r="THO54" s="243"/>
      <c r="THP54" s="243"/>
      <c r="THQ54" s="243"/>
      <c r="THR54" s="243"/>
      <c r="THS54" s="243"/>
      <c r="THT54" s="243"/>
      <c r="THU54" s="243"/>
      <c r="THV54" s="243"/>
      <c r="THW54" s="243"/>
      <c r="THX54" s="243"/>
      <c r="THY54" s="243"/>
      <c r="THZ54" s="243"/>
      <c r="TIA54" s="243"/>
      <c r="TIB54" s="243"/>
      <c r="TIC54" s="243"/>
      <c r="TID54" s="243"/>
      <c r="TIE54" s="243"/>
      <c r="TIF54" s="243"/>
      <c r="TIG54" s="243"/>
      <c r="TIH54" s="243"/>
      <c r="TII54" s="243"/>
      <c r="TIJ54" s="243"/>
      <c r="TIK54" s="243"/>
      <c r="TIL54" s="243"/>
      <c r="TIM54" s="243"/>
      <c r="TIN54" s="243"/>
      <c r="TIO54" s="243"/>
      <c r="TIP54" s="243"/>
      <c r="TIQ54" s="243"/>
      <c r="TIR54" s="243"/>
      <c r="TIS54" s="243"/>
      <c r="TIT54" s="243"/>
      <c r="TIU54" s="243"/>
      <c r="TIV54" s="243"/>
      <c r="TIW54" s="243"/>
      <c r="TIX54" s="243"/>
      <c r="TIY54" s="243"/>
      <c r="TIZ54" s="243"/>
      <c r="TJA54" s="243"/>
      <c r="TJB54" s="243"/>
      <c r="TJC54" s="243"/>
      <c r="TJD54" s="243"/>
      <c r="TJE54" s="243"/>
      <c r="TJF54" s="243"/>
      <c r="TJG54" s="243"/>
      <c r="TJH54" s="243"/>
      <c r="TJI54" s="243"/>
      <c r="TJJ54" s="243"/>
      <c r="TJK54" s="243"/>
      <c r="TJL54" s="243"/>
      <c r="TJM54" s="243"/>
      <c r="TJN54" s="243"/>
      <c r="TJO54" s="243"/>
      <c r="TJP54" s="243"/>
      <c r="TJQ54" s="243"/>
      <c r="TJR54" s="243"/>
      <c r="TJS54" s="243"/>
      <c r="TJT54" s="243"/>
      <c r="TJU54" s="243"/>
      <c r="TJV54" s="243"/>
      <c r="TJW54" s="243"/>
      <c r="TJX54" s="243"/>
      <c r="TJY54" s="243"/>
      <c r="TJZ54" s="243"/>
      <c r="TKA54" s="243"/>
      <c r="TKB54" s="243"/>
      <c r="TKC54" s="243"/>
      <c r="TKD54" s="243"/>
      <c r="TKE54" s="243"/>
      <c r="TKF54" s="243"/>
      <c r="TKG54" s="243"/>
      <c r="TKH54" s="243"/>
      <c r="TKI54" s="243"/>
      <c r="TKJ54" s="243"/>
      <c r="TKK54" s="243"/>
      <c r="TKL54" s="243"/>
      <c r="TKM54" s="243"/>
      <c r="TKN54" s="243"/>
      <c r="TKO54" s="243"/>
      <c r="TKP54" s="243"/>
      <c r="TKQ54" s="243"/>
      <c r="TKR54" s="243"/>
      <c r="TKS54" s="243"/>
      <c r="TKT54" s="243"/>
      <c r="TKU54" s="243"/>
      <c r="TKV54" s="243"/>
      <c r="TKW54" s="243"/>
      <c r="TKX54" s="243"/>
      <c r="TKY54" s="243"/>
      <c r="TKZ54" s="243"/>
      <c r="TLA54" s="243"/>
      <c r="TLB54" s="243"/>
      <c r="TLC54" s="243"/>
      <c r="TLD54" s="243"/>
      <c r="TLE54" s="243"/>
      <c r="TLF54" s="243"/>
      <c r="TLG54" s="243"/>
      <c r="TLH54" s="243"/>
      <c r="TLI54" s="243"/>
      <c r="TLJ54" s="243"/>
      <c r="TLK54" s="243"/>
      <c r="TLL54" s="243"/>
      <c r="TLM54" s="243"/>
      <c r="TLN54" s="243"/>
      <c r="TLO54" s="243"/>
      <c r="TLP54" s="243"/>
      <c r="TLQ54" s="243"/>
      <c r="TLR54" s="243"/>
      <c r="TLS54" s="243"/>
      <c r="TLT54" s="243"/>
      <c r="TLU54" s="243"/>
      <c r="TLV54" s="243"/>
      <c r="TLW54" s="243"/>
      <c r="TLX54" s="243"/>
      <c r="TLY54" s="243"/>
      <c r="TLZ54" s="243"/>
      <c r="TMA54" s="243"/>
      <c r="TMB54" s="243"/>
      <c r="TMC54" s="243"/>
      <c r="TMD54" s="243"/>
      <c r="TME54" s="243"/>
      <c r="TMF54" s="243"/>
      <c r="TMG54" s="243"/>
      <c r="TMH54" s="243"/>
      <c r="TMI54" s="243"/>
      <c r="TMJ54" s="243"/>
      <c r="TMK54" s="243"/>
      <c r="TML54" s="243"/>
      <c r="TMM54" s="243"/>
      <c r="TMN54" s="243"/>
      <c r="TMO54" s="243"/>
      <c r="TMP54" s="243"/>
      <c r="TMQ54" s="243"/>
      <c r="TMR54" s="243"/>
      <c r="TMS54" s="243"/>
      <c r="TMT54" s="243"/>
      <c r="TMU54" s="243"/>
      <c r="TMV54" s="243"/>
      <c r="TMW54" s="243"/>
      <c r="TMX54" s="243"/>
      <c r="TMY54" s="243"/>
      <c r="TMZ54" s="243"/>
      <c r="TNA54" s="243"/>
      <c r="TNB54" s="243"/>
      <c r="TNC54" s="243"/>
      <c r="TND54" s="243"/>
      <c r="TNE54" s="243"/>
      <c r="TNF54" s="243"/>
      <c r="TNG54" s="243"/>
      <c r="TNH54" s="243"/>
      <c r="TNI54" s="243"/>
      <c r="TNJ54" s="243"/>
      <c r="TNK54" s="243"/>
      <c r="TNL54" s="243"/>
      <c r="TNM54" s="243"/>
      <c r="TNN54" s="243"/>
      <c r="TNO54" s="243"/>
      <c r="TNP54" s="243"/>
      <c r="TNQ54" s="243"/>
      <c r="TNR54" s="243"/>
      <c r="TNS54" s="243"/>
      <c r="TNT54" s="243"/>
      <c r="TNU54" s="243"/>
      <c r="TNV54" s="243"/>
      <c r="TNW54" s="243"/>
      <c r="TNX54" s="243"/>
      <c r="TNY54" s="243"/>
      <c r="TNZ54" s="243"/>
      <c r="TOA54" s="243"/>
      <c r="TOB54" s="243"/>
      <c r="TOC54" s="243"/>
      <c r="TOD54" s="243"/>
      <c r="TOE54" s="243"/>
      <c r="TOF54" s="243"/>
      <c r="TOG54" s="243"/>
      <c r="TOH54" s="243"/>
      <c r="TOI54" s="243"/>
      <c r="TOJ54" s="243"/>
      <c r="TOK54" s="243"/>
      <c r="TOL54" s="243"/>
      <c r="TOM54" s="243"/>
      <c r="TON54" s="243"/>
      <c r="TOO54" s="243"/>
      <c r="TOP54" s="243"/>
      <c r="TOQ54" s="243"/>
      <c r="TOR54" s="243"/>
      <c r="TOS54" s="243"/>
      <c r="TOT54" s="243"/>
      <c r="TOU54" s="243"/>
      <c r="TOV54" s="243"/>
      <c r="TOW54" s="243"/>
      <c r="TOX54" s="243"/>
      <c r="TOY54" s="243"/>
      <c r="TOZ54" s="243"/>
      <c r="TPA54" s="243"/>
      <c r="TPB54" s="243"/>
      <c r="TPC54" s="243"/>
      <c r="TPD54" s="243"/>
      <c r="TPE54" s="243"/>
      <c r="TPF54" s="243"/>
      <c r="TPG54" s="243"/>
      <c r="TPH54" s="243"/>
      <c r="TPI54" s="243"/>
      <c r="TPJ54" s="243"/>
      <c r="TPK54" s="243"/>
      <c r="TPL54" s="243"/>
      <c r="TPM54" s="243"/>
      <c r="TPN54" s="243"/>
      <c r="TPO54" s="243"/>
      <c r="TPP54" s="243"/>
      <c r="TPQ54" s="243"/>
      <c r="TPR54" s="243"/>
      <c r="TPS54" s="243"/>
      <c r="TPT54" s="243"/>
      <c r="TPU54" s="243"/>
      <c r="TPV54" s="243"/>
      <c r="TPW54" s="243"/>
      <c r="TPX54" s="243"/>
      <c r="TPY54" s="243"/>
      <c r="TPZ54" s="243"/>
      <c r="TQA54" s="243"/>
      <c r="TQB54" s="243"/>
      <c r="TQC54" s="243"/>
      <c r="TQD54" s="243"/>
      <c r="TQE54" s="243"/>
      <c r="TQF54" s="243"/>
      <c r="TQG54" s="243"/>
      <c r="TQH54" s="243"/>
      <c r="TQI54" s="243"/>
      <c r="TQJ54" s="243"/>
      <c r="TQK54" s="243"/>
      <c r="TQL54" s="243"/>
      <c r="TQM54" s="243"/>
      <c r="TQN54" s="243"/>
      <c r="TQO54" s="243"/>
      <c r="TQP54" s="243"/>
      <c r="TQQ54" s="243"/>
      <c r="TQR54" s="243"/>
      <c r="TQS54" s="243"/>
      <c r="TQT54" s="243"/>
      <c r="TQU54" s="243"/>
      <c r="TQV54" s="243"/>
      <c r="TQW54" s="243"/>
      <c r="TQX54" s="243"/>
      <c r="TQY54" s="243"/>
      <c r="TQZ54" s="243"/>
      <c r="TRA54" s="243"/>
      <c r="TRB54" s="243"/>
      <c r="TRC54" s="243"/>
      <c r="TRD54" s="243"/>
      <c r="TRE54" s="243"/>
      <c r="TRF54" s="243"/>
      <c r="TRG54" s="243"/>
      <c r="TRH54" s="243"/>
      <c r="TRI54" s="243"/>
      <c r="TRJ54" s="243"/>
      <c r="TRK54" s="243"/>
      <c r="TRL54" s="243"/>
      <c r="TRM54" s="243"/>
      <c r="TRN54" s="243"/>
      <c r="TRO54" s="243"/>
      <c r="TRP54" s="243"/>
      <c r="TRQ54" s="243"/>
      <c r="TRR54" s="243"/>
      <c r="TRS54" s="243"/>
      <c r="TRT54" s="243"/>
      <c r="TRU54" s="243"/>
      <c r="TRV54" s="243"/>
      <c r="TRW54" s="243"/>
      <c r="TRX54" s="243"/>
      <c r="TRY54" s="243"/>
      <c r="TRZ54" s="243"/>
      <c r="TSA54" s="243"/>
      <c r="TSB54" s="243"/>
      <c r="TSC54" s="243"/>
      <c r="TSD54" s="243"/>
      <c r="TSE54" s="243"/>
      <c r="TSF54" s="243"/>
      <c r="TSG54" s="243"/>
      <c r="TSH54" s="243"/>
      <c r="TSI54" s="243"/>
      <c r="TSJ54" s="243"/>
      <c r="TSK54" s="243"/>
      <c r="TSL54" s="243"/>
      <c r="TSM54" s="243"/>
      <c r="TSN54" s="243"/>
      <c r="TSO54" s="243"/>
      <c r="TSP54" s="243"/>
      <c r="TSQ54" s="243"/>
      <c r="TSR54" s="243"/>
      <c r="TSS54" s="243"/>
      <c r="TST54" s="243"/>
      <c r="TSU54" s="243"/>
      <c r="TSV54" s="243"/>
      <c r="TSW54" s="243"/>
      <c r="TSX54" s="243"/>
      <c r="TSY54" s="243"/>
      <c r="TSZ54" s="243"/>
      <c r="TTA54" s="243"/>
      <c r="TTB54" s="243"/>
      <c r="TTC54" s="243"/>
      <c r="TTD54" s="243"/>
      <c r="TTE54" s="243"/>
      <c r="TTF54" s="243"/>
      <c r="TTG54" s="243"/>
      <c r="TTH54" s="243"/>
      <c r="TTI54" s="243"/>
      <c r="TTJ54" s="243"/>
      <c r="TTK54" s="243"/>
      <c r="TTL54" s="243"/>
      <c r="TTM54" s="243"/>
      <c r="TTN54" s="243"/>
      <c r="TTO54" s="243"/>
      <c r="TTP54" s="243"/>
      <c r="TTQ54" s="243"/>
      <c r="TTR54" s="243"/>
      <c r="TTS54" s="243"/>
      <c r="TTT54" s="243"/>
      <c r="TTU54" s="243"/>
      <c r="TTV54" s="243"/>
      <c r="TTW54" s="243"/>
      <c r="TTX54" s="243"/>
      <c r="TTY54" s="243"/>
      <c r="TTZ54" s="243"/>
      <c r="TUA54" s="243"/>
      <c r="TUB54" s="243"/>
      <c r="TUC54" s="243"/>
      <c r="TUD54" s="243"/>
      <c r="TUE54" s="243"/>
      <c r="TUF54" s="243"/>
      <c r="TUG54" s="243"/>
      <c r="TUH54" s="243"/>
      <c r="TUI54" s="243"/>
      <c r="TUJ54" s="243"/>
      <c r="TUK54" s="243"/>
      <c r="TUL54" s="243"/>
      <c r="TUM54" s="243"/>
      <c r="TUN54" s="243"/>
      <c r="TUO54" s="243"/>
      <c r="TUP54" s="243"/>
      <c r="TUQ54" s="243"/>
      <c r="TUR54" s="243"/>
      <c r="TUS54" s="243"/>
      <c r="TUT54" s="243"/>
      <c r="TUU54" s="243"/>
      <c r="TUV54" s="243"/>
      <c r="TUW54" s="243"/>
      <c r="TUX54" s="243"/>
      <c r="TUY54" s="243"/>
      <c r="TUZ54" s="243"/>
      <c r="TVA54" s="243"/>
      <c r="TVB54" s="243"/>
      <c r="TVC54" s="243"/>
      <c r="TVD54" s="243"/>
      <c r="TVE54" s="243"/>
      <c r="TVF54" s="243"/>
      <c r="TVG54" s="243"/>
      <c r="TVH54" s="243"/>
      <c r="TVI54" s="243"/>
      <c r="TVJ54" s="243"/>
      <c r="TVK54" s="243"/>
      <c r="TVL54" s="243"/>
      <c r="TVM54" s="243"/>
      <c r="TVN54" s="243"/>
      <c r="TVO54" s="243"/>
      <c r="TVP54" s="243"/>
      <c r="TVQ54" s="243"/>
      <c r="TVR54" s="243"/>
      <c r="TVS54" s="243"/>
      <c r="TVT54" s="243"/>
      <c r="TVU54" s="243"/>
      <c r="TVV54" s="243"/>
      <c r="TVW54" s="243"/>
      <c r="TVX54" s="243"/>
      <c r="TVY54" s="243"/>
      <c r="TVZ54" s="243"/>
      <c r="TWA54" s="243"/>
      <c r="TWB54" s="243"/>
      <c r="TWC54" s="243"/>
      <c r="TWD54" s="243"/>
      <c r="TWE54" s="243"/>
      <c r="TWF54" s="243"/>
      <c r="TWG54" s="243"/>
      <c r="TWH54" s="243"/>
      <c r="TWI54" s="243"/>
      <c r="TWJ54" s="243"/>
      <c r="TWK54" s="243"/>
      <c r="TWL54" s="243"/>
      <c r="TWM54" s="243"/>
      <c r="TWN54" s="243"/>
      <c r="TWO54" s="243"/>
      <c r="TWP54" s="243"/>
      <c r="TWQ54" s="243"/>
      <c r="TWR54" s="243"/>
      <c r="TWS54" s="243"/>
      <c r="TWT54" s="243"/>
      <c r="TWU54" s="243"/>
      <c r="TWV54" s="243"/>
      <c r="TWW54" s="243"/>
      <c r="TWX54" s="243"/>
      <c r="TWY54" s="243"/>
      <c r="TWZ54" s="243"/>
      <c r="TXA54" s="243"/>
      <c r="TXB54" s="243"/>
      <c r="TXC54" s="243"/>
      <c r="TXD54" s="243"/>
      <c r="TXE54" s="243"/>
      <c r="TXF54" s="243"/>
      <c r="TXG54" s="243"/>
      <c r="TXH54" s="243"/>
      <c r="TXI54" s="243"/>
      <c r="TXJ54" s="243"/>
      <c r="TXK54" s="243"/>
      <c r="TXL54" s="243"/>
      <c r="TXM54" s="243"/>
      <c r="TXN54" s="243"/>
      <c r="TXO54" s="243"/>
      <c r="TXP54" s="243"/>
      <c r="TXQ54" s="243"/>
      <c r="TXR54" s="243"/>
      <c r="TXS54" s="243"/>
      <c r="TXT54" s="243"/>
      <c r="TXU54" s="243"/>
      <c r="TXV54" s="243"/>
      <c r="TXW54" s="243"/>
      <c r="TXX54" s="243"/>
      <c r="TXY54" s="243"/>
      <c r="TXZ54" s="243"/>
      <c r="TYA54" s="243"/>
      <c r="TYB54" s="243"/>
      <c r="TYC54" s="243"/>
      <c r="TYD54" s="243"/>
      <c r="TYE54" s="243"/>
      <c r="TYF54" s="243"/>
      <c r="TYG54" s="243"/>
      <c r="TYH54" s="243"/>
      <c r="TYI54" s="243"/>
      <c r="TYJ54" s="243"/>
      <c r="TYK54" s="243"/>
      <c r="TYL54" s="243"/>
      <c r="TYM54" s="243"/>
      <c r="TYN54" s="243"/>
      <c r="TYO54" s="243"/>
      <c r="TYP54" s="243"/>
      <c r="TYQ54" s="243"/>
      <c r="TYR54" s="243"/>
      <c r="TYS54" s="243"/>
      <c r="TYT54" s="243"/>
      <c r="TYU54" s="243"/>
      <c r="TYV54" s="243"/>
      <c r="TYW54" s="243"/>
      <c r="TYX54" s="243"/>
      <c r="TYY54" s="243"/>
      <c r="TYZ54" s="243"/>
      <c r="TZA54" s="243"/>
      <c r="TZB54" s="243"/>
      <c r="TZC54" s="243"/>
      <c r="TZD54" s="243"/>
      <c r="TZE54" s="243"/>
      <c r="TZF54" s="243"/>
      <c r="TZG54" s="243"/>
      <c r="TZH54" s="243"/>
      <c r="TZI54" s="243"/>
      <c r="TZJ54" s="243"/>
      <c r="TZK54" s="243"/>
      <c r="TZL54" s="243"/>
      <c r="TZM54" s="243"/>
      <c r="TZN54" s="243"/>
      <c r="TZO54" s="243"/>
      <c r="TZP54" s="243"/>
      <c r="TZQ54" s="243"/>
      <c r="TZR54" s="243"/>
      <c r="TZS54" s="243"/>
      <c r="TZT54" s="243"/>
      <c r="TZU54" s="243"/>
      <c r="TZV54" s="243"/>
      <c r="TZW54" s="243"/>
      <c r="TZX54" s="243"/>
      <c r="TZY54" s="243"/>
      <c r="TZZ54" s="243"/>
      <c r="UAA54" s="243"/>
      <c r="UAB54" s="243"/>
      <c r="UAC54" s="243"/>
      <c r="UAD54" s="243"/>
      <c r="UAE54" s="243"/>
      <c r="UAF54" s="243"/>
      <c r="UAG54" s="243"/>
      <c r="UAH54" s="243"/>
      <c r="UAI54" s="243"/>
      <c r="UAJ54" s="243"/>
      <c r="UAK54" s="243"/>
      <c r="UAL54" s="243"/>
      <c r="UAM54" s="243"/>
      <c r="UAN54" s="243"/>
      <c r="UAO54" s="243"/>
      <c r="UAP54" s="243"/>
      <c r="UAQ54" s="243"/>
      <c r="UAR54" s="243"/>
      <c r="UAS54" s="243"/>
      <c r="UAT54" s="243"/>
      <c r="UAU54" s="243"/>
      <c r="UAV54" s="243"/>
      <c r="UAW54" s="243"/>
      <c r="UAX54" s="243"/>
      <c r="UAY54" s="243"/>
      <c r="UAZ54" s="243"/>
      <c r="UBA54" s="243"/>
      <c r="UBB54" s="243"/>
      <c r="UBC54" s="243"/>
      <c r="UBD54" s="243"/>
      <c r="UBE54" s="243"/>
      <c r="UBF54" s="243"/>
      <c r="UBG54" s="243"/>
      <c r="UBH54" s="243"/>
      <c r="UBI54" s="243"/>
      <c r="UBJ54" s="243"/>
      <c r="UBK54" s="243"/>
      <c r="UBL54" s="243"/>
      <c r="UBM54" s="243"/>
      <c r="UBN54" s="243"/>
      <c r="UBO54" s="243"/>
      <c r="UBP54" s="243"/>
      <c r="UBQ54" s="243"/>
      <c r="UBR54" s="243"/>
      <c r="UBS54" s="243"/>
      <c r="UBT54" s="243"/>
      <c r="UBU54" s="243"/>
      <c r="UBV54" s="243"/>
      <c r="UBW54" s="243"/>
      <c r="UBX54" s="243"/>
      <c r="UBY54" s="243"/>
      <c r="UBZ54" s="243"/>
      <c r="UCA54" s="243"/>
      <c r="UCB54" s="243"/>
      <c r="UCC54" s="243"/>
      <c r="UCD54" s="243"/>
      <c r="UCE54" s="243"/>
      <c r="UCF54" s="243"/>
      <c r="UCG54" s="243"/>
      <c r="UCH54" s="243"/>
      <c r="UCI54" s="243"/>
      <c r="UCJ54" s="243"/>
      <c r="UCK54" s="243"/>
      <c r="UCL54" s="243"/>
      <c r="UCM54" s="243"/>
      <c r="UCN54" s="243"/>
      <c r="UCO54" s="243"/>
      <c r="UCP54" s="243"/>
      <c r="UCQ54" s="243"/>
      <c r="UCR54" s="243"/>
      <c r="UCS54" s="243"/>
      <c r="UCT54" s="243"/>
      <c r="UCU54" s="243"/>
      <c r="UCV54" s="243"/>
      <c r="UCW54" s="243"/>
      <c r="UCX54" s="243"/>
      <c r="UCY54" s="243"/>
      <c r="UCZ54" s="243"/>
      <c r="UDA54" s="243"/>
      <c r="UDB54" s="243"/>
      <c r="UDC54" s="243"/>
      <c r="UDD54" s="243"/>
      <c r="UDE54" s="243"/>
      <c r="UDF54" s="243"/>
      <c r="UDG54" s="243"/>
      <c r="UDH54" s="243"/>
      <c r="UDI54" s="243"/>
      <c r="UDJ54" s="243"/>
      <c r="UDK54" s="243"/>
      <c r="UDL54" s="243"/>
      <c r="UDM54" s="243"/>
      <c r="UDN54" s="243"/>
      <c r="UDO54" s="243"/>
      <c r="UDP54" s="243"/>
      <c r="UDQ54" s="243"/>
      <c r="UDR54" s="243"/>
      <c r="UDS54" s="243"/>
      <c r="UDT54" s="243"/>
      <c r="UDU54" s="243"/>
      <c r="UDV54" s="243"/>
      <c r="UDW54" s="243"/>
      <c r="UDX54" s="243"/>
      <c r="UDY54" s="243"/>
      <c r="UDZ54" s="243"/>
      <c r="UEA54" s="243"/>
      <c r="UEB54" s="243"/>
      <c r="UEC54" s="243"/>
      <c r="UED54" s="243"/>
      <c r="UEE54" s="243"/>
      <c r="UEF54" s="243"/>
      <c r="UEG54" s="243"/>
      <c r="UEH54" s="243"/>
      <c r="UEI54" s="243"/>
      <c r="UEJ54" s="243"/>
      <c r="UEK54" s="243"/>
      <c r="UEL54" s="243"/>
      <c r="UEM54" s="243"/>
      <c r="UEN54" s="243"/>
      <c r="UEO54" s="243"/>
      <c r="UEP54" s="243"/>
      <c r="UEQ54" s="243"/>
      <c r="UER54" s="243"/>
      <c r="UES54" s="243"/>
      <c r="UET54" s="243"/>
      <c r="UEU54" s="243"/>
      <c r="UEV54" s="243"/>
      <c r="UEW54" s="243"/>
      <c r="UEX54" s="243"/>
      <c r="UEY54" s="243"/>
      <c r="UEZ54" s="243"/>
      <c r="UFA54" s="243"/>
      <c r="UFB54" s="243"/>
      <c r="UFC54" s="243"/>
      <c r="UFD54" s="243"/>
      <c r="UFE54" s="243"/>
      <c r="UFF54" s="243"/>
      <c r="UFG54" s="243"/>
      <c r="UFH54" s="243"/>
      <c r="UFI54" s="243"/>
      <c r="UFJ54" s="243"/>
      <c r="UFK54" s="243"/>
      <c r="UFL54" s="243"/>
      <c r="UFM54" s="243"/>
      <c r="UFN54" s="243"/>
      <c r="UFO54" s="243"/>
      <c r="UFP54" s="243"/>
      <c r="UFQ54" s="243"/>
      <c r="UFR54" s="243"/>
      <c r="UFS54" s="243"/>
      <c r="UFT54" s="243"/>
      <c r="UFU54" s="243"/>
      <c r="UFV54" s="243"/>
      <c r="UFW54" s="243"/>
      <c r="UFX54" s="243"/>
      <c r="UFY54" s="243"/>
      <c r="UFZ54" s="243"/>
      <c r="UGA54" s="243"/>
      <c r="UGB54" s="243"/>
      <c r="UGC54" s="243"/>
      <c r="UGD54" s="243"/>
      <c r="UGE54" s="243"/>
      <c r="UGF54" s="243"/>
      <c r="UGG54" s="243"/>
      <c r="UGH54" s="243"/>
      <c r="UGI54" s="243"/>
      <c r="UGJ54" s="243"/>
      <c r="UGK54" s="243"/>
      <c r="UGL54" s="243"/>
      <c r="UGM54" s="243"/>
      <c r="UGN54" s="243"/>
      <c r="UGO54" s="243"/>
      <c r="UGP54" s="243"/>
      <c r="UGQ54" s="243"/>
      <c r="UGR54" s="243"/>
      <c r="UGS54" s="243"/>
      <c r="UGT54" s="243"/>
      <c r="UGU54" s="243"/>
      <c r="UGV54" s="243"/>
      <c r="UGW54" s="243"/>
      <c r="UGX54" s="243"/>
      <c r="UGY54" s="243"/>
      <c r="UGZ54" s="243"/>
      <c r="UHA54" s="243"/>
      <c r="UHB54" s="243"/>
      <c r="UHC54" s="243"/>
      <c r="UHD54" s="243"/>
      <c r="UHE54" s="243"/>
      <c r="UHF54" s="243"/>
      <c r="UHG54" s="243"/>
      <c r="UHH54" s="243"/>
      <c r="UHI54" s="243"/>
      <c r="UHJ54" s="243"/>
      <c r="UHK54" s="243"/>
      <c r="UHL54" s="243"/>
      <c r="UHM54" s="243"/>
      <c r="UHN54" s="243"/>
      <c r="UHO54" s="243"/>
      <c r="UHP54" s="243"/>
      <c r="UHQ54" s="243"/>
      <c r="UHR54" s="243"/>
      <c r="UHS54" s="243"/>
      <c r="UHT54" s="243"/>
      <c r="UHU54" s="243"/>
      <c r="UHV54" s="243"/>
      <c r="UHW54" s="243"/>
      <c r="UHX54" s="243"/>
      <c r="UHY54" s="243"/>
      <c r="UHZ54" s="243"/>
      <c r="UIA54" s="243"/>
      <c r="UIB54" s="243"/>
      <c r="UIC54" s="243"/>
      <c r="UID54" s="243"/>
      <c r="UIE54" s="243"/>
      <c r="UIF54" s="243"/>
      <c r="UIG54" s="243"/>
      <c r="UIH54" s="243"/>
      <c r="UII54" s="243"/>
      <c r="UIJ54" s="243"/>
      <c r="UIK54" s="243"/>
      <c r="UIL54" s="243"/>
      <c r="UIM54" s="243"/>
      <c r="UIN54" s="243"/>
      <c r="UIO54" s="243"/>
      <c r="UIP54" s="243"/>
      <c r="UIQ54" s="243"/>
      <c r="UIR54" s="243"/>
      <c r="UIS54" s="243"/>
      <c r="UIT54" s="243"/>
      <c r="UIU54" s="243"/>
      <c r="UIV54" s="243"/>
      <c r="UIW54" s="243"/>
      <c r="UIX54" s="243"/>
      <c r="UIY54" s="243"/>
      <c r="UIZ54" s="243"/>
      <c r="UJA54" s="243"/>
      <c r="UJB54" s="243"/>
      <c r="UJC54" s="243"/>
      <c r="UJD54" s="243"/>
      <c r="UJE54" s="243"/>
      <c r="UJF54" s="243"/>
      <c r="UJG54" s="243"/>
      <c r="UJH54" s="243"/>
      <c r="UJI54" s="243"/>
      <c r="UJJ54" s="243"/>
      <c r="UJK54" s="243"/>
      <c r="UJL54" s="243"/>
      <c r="UJM54" s="243"/>
      <c r="UJN54" s="243"/>
      <c r="UJO54" s="243"/>
      <c r="UJP54" s="243"/>
      <c r="UJQ54" s="243"/>
      <c r="UJR54" s="243"/>
      <c r="UJS54" s="243"/>
      <c r="UJT54" s="243"/>
      <c r="UJU54" s="243"/>
      <c r="UJV54" s="243"/>
      <c r="UJW54" s="243"/>
      <c r="UJX54" s="243"/>
      <c r="UJY54" s="243"/>
      <c r="UJZ54" s="243"/>
      <c r="UKA54" s="243"/>
      <c r="UKB54" s="243"/>
      <c r="UKC54" s="243"/>
      <c r="UKD54" s="243"/>
      <c r="UKE54" s="243"/>
      <c r="UKF54" s="243"/>
      <c r="UKG54" s="243"/>
      <c r="UKH54" s="243"/>
      <c r="UKI54" s="243"/>
      <c r="UKJ54" s="243"/>
      <c r="UKK54" s="243"/>
      <c r="UKL54" s="243"/>
      <c r="UKM54" s="243"/>
      <c r="UKN54" s="243"/>
      <c r="UKO54" s="243"/>
      <c r="UKP54" s="243"/>
      <c r="UKQ54" s="243"/>
      <c r="UKR54" s="243"/>
      <c r="UKS54" s="243"/>
      <c r="UKT54" s="243"/>
      <c r="UKU54" s="243"/>
      <c r="UKV54" s="243"/>
      <c r="UKW54" s="243"/>
      <c r="UKX54" s="243"/>
      <c r="UKY54" s="243"/>
      <c r="UKZ54" s="243"/>
      <c r="ULA54" s="243"/>
      <c r="ULB54" s="243"/>
      <c r="ULC54" s="243"/>
      <c r="ULD54" s="243"/>
      <c r="ULE54" s="243"/>
      <c r="ULF54" s="243"/>
      <c r="ULG54" s="243"/>
      <c r="ULH54" s="243"/>
      <c r="ULI54" s="243"/>
      <c r="ULJ54" s="243"/>
      <c r="ULK54" s="243"/>
      <c r="ULL54" s="243"/>
      <c r="ULM54" s="243"/>
      <c r="ULN54" s="243"/>
      <c r="ULO54" s="243"/>
      <c r="ULP54" s="243"/>
      <c r="ULQ54" s="243"/>
      <c r="ULR54" s="243"/>
      <c r="ULS54" s="243"/>
      <c r="ULT54" s="243"/>
      <c r="ULU54" s="243"/>
      <c r="ULV54" s="243"/>
      <c r="ULW54" s="243"/>
      <c r="ULX54" s="243"/>
      <c r="ULY54" s="243"/>
      <c r="ULZ54" s="243"/>
      <c r="UMA54" s="243"/>
      <c r="UMB54" s="243"/>
      <c r="UMC54" s="243"/>
      <c r="UMD54" s="243"/>
      <c r="UME54" s="243"/>
      <c r="UMF54" s="243"/>
      <c r="UMG54" s="243"/>
      <c r="UMH54" s="243"/>
      <c r="UMI54" s="243"/>
      <c r="UMJ54" s="243"/>
      <c r="UMK54" s="243"/>
      <c r="UML54" s="243"/>
      <c r="UMM54" s="243"/>
      <c r="UMN54" s="243"/>
      <c r="UMO54" s="243"/>
      <c r="UMP54" s="243"/>
      <c r="UMQ54" s="243"/>
      <c r="UMR54" s="243"/>
      <c r="UMS54" s="243"/>
      <c r="UMT54" s="243"/>
      <c r="UMU54" s="243"/>
      <c r="UMV54" s="243"/>
      <c r="UMW54" s="243"/>
      <c r="UMX54" s="243"/>
      <c r="UMY54" s="243"/>
      <c r="UMZ54" s="243"/>
      <c r="UNA54" s="243"/>
      <c r="UNB54" s="243"/>
      <c r="UNC54" s="243"/>
      <c r="UND54" s="243"/>
      <c r="UNE54" s="243"/>
      <c r="UNF54" s="243"/>
      <c r="UNG54" s="243"/>
      <c r="UNH54" s="243"/>
      <c r="UNI54" s="243"/>
      <c r="UNJ54" s="243"/>
      <c r="UNK54" s="243"/>
      <c r="UNL54" s="243"/>
      <c r="UNM54" s="243"/>
      <c r="UNN54" s="243"/>
      <c r="UNO54" s="243"/>
      <c r="UNP54" s="243"/>
      <c r="UNQ54" s="243"/>
      <c r="UNR54" s="243"/>
      <c r="UNS54" s="243"/>
      <c r="UNT54" s="243"/>
      <c r="UNU54" s="243"/>
      <c r="UNV54" s="243"/>
      <c r="UNW54" s="243"/>
      <c r="UNX54" s="243"/>
      <c r="UNY54" s="243"/>
      <c r="UNZ54" s="243"/>
      <c r="UOA54" s="243"/>
      <c r="UOB54" s="243"/>
      <c r="UOC54" s="243"/>
      <c r="UOD54" s="243"/>
      <c r="UOE54" s="243"/>
      <c r="UOF54" s="243"/>
      <c r="UOG54" s="243"/>
      <c r="UOH54" s="243"/>
      <c r="UOI54" s="243"/>
      <c r="UOJ54" s="243"/>
      <c r="UOK54" s="243"/>
      <c r="UOL54" s="243"/>
      <c r="UOM54" s="243"/>
      <c r="UON54" s="243"/>
      <c r="UOO54" s="243"/>
      <c r="UOP54" s="243"/>
      <c r="UOQ54" s="243"/>
      <c r="UOR54" s="243"/>
      <c r="UOS54" s="243"/>
      <c r="UOT54" s="243"/>
      <c r="UOU54" s="243"/>
      <c r="UOV54" s="243"/>
      <c r="UOW54" s="243"/>
      <c r="UOX54" s="243"/>
      <c r="UOY54" s="243"/>
      <c r="UOZ54" s="243"/>
      <c r="UPA54" s="243"/>
      <c r="UPB54" s="243"/>
      <c r="UPC54" s="243"/>
      <c r="UPD54" s="243"/>
      <c r="UPE54" s="243"/>
      <c r="UPF54" s="243"/>
      <c r="UPG54" s="243"/>
      <c r="UPH54" s="243"/>
      <c r="UPI54" s="243"/>
      <c r="UPJ54" s="243"/>
      <c r="UPK54" s="243"/>
      <c r="UPL54" s="243"/>
      <c r="UPM54" s="243"/>
      <c r="UPN54" s="243"/>
      <c r="UPO54" s="243"/>
      <c r="UPP54" s="243"/>
      <c r="UPQ54" s="243"/>
      <c r="UPR54" s="243"/>
      <c r="UPS54" s="243"/>
      <c r="UPT54" s="243"/>
      <c r="UPU54" s="243"/>
      <c r="UPV54" s="243"/>
      <c r="UPW54" s="243"/>
      <c r="UPX54" s="243"/>
      <c r="UPY54" s="243"/>
      <c r="UPZ54" s="243"/>
      <c r="UQA54" s="243"/>
      <c r="UQB54" s="243"/>
      <c r="UQC54" s="243"/>
      <c r="UQD54" s="243"/>
      <c r="UQE54" s="243"/>
      <c r="UQF54" s="243"/>
      <c r="UQG54" s="243"/>
      <c r="UQH54" s="243"/>
      <c r="UQI54" s="243"/>
      <c r="UQJ54" s="243"/>
      <c r="UQK54" s="243"/>
      <c r="UQL54" s="243"/>
      <c r="UQM54" s="243"/>
      <c r="UQN54" s="243"/>
      <c r="UQO54" s="243"/>
      <c r="UQP54" s="243"/>
      <c r="UQQ54" s="243"/>
      <c r="UQR54" s="243"/>
      <c r="UQS54" s="243"/>
      <c r="UQT54" s="243"/>
      <c r="UQU54" s="243"/>
      <c r="UQV54" s="243"/>
      <c r="UQW54" s="243"/>
      <c r="UQX54" s="243"/>
      <c r="UQY54" s="243"/>
      <c r="UQZ54" s="243"/>
      <c r="URA54" s="243"/>
      <c r="URB54" s="243"/>
      <c r="URC54" s="243"/>
      <c r="URD54" s="243"/>
      <c r="URE54" s="243"/>
      <c r="URF54" s="243"/>
      <c r="URG54" s="243"/>
      <c r="URH54" s="243"/>
      <c r="URI54" s="243"/>
      <c r="URJ54" s="243"/>
      <c r="URK54" s="243"/>
      <c r="URL54" s="243"/>
      <c r="URM54" s="243"/>
      <c r="URN54" s="243"/>
      <c r="URO54" s="243"/>
      <c r="URP54" s="243"/>
      <c r="URQ54" s="243"/>
      <c r="URR54" s="243"/>
      <c r="URS54" s="243"/>
      <c r="URT54" s="243"/>
      <c r="URU54" s="243"/>
      <c r="URV54" s="243"/>
      <c r="URW54" s="243"/>
      <c r="URX54" s="243"/>
      <c r="URY54" s="243"/>
      <c r="URZ54" s="243"/>
      <c r="USA54" s="243"/>
      <c r="USB54" s="243"/>
      <c r="USC54" s="243"/>
      <c r="USD54" s="243"/>
      <c r="USE54" s="243"/>
      <c r="USF54" s="243"/>
      <c r="USG54" s="243"/>
      <c r="USH54" s="243"/>
      <c r="USI54" s="243"/>
      <c r="USJ54" s="243"/>
      <c r="USK54" s="243"/>
      <c r="USL54" s="243"/>
      <c r="USM54" s="243"/>
      <c r="USN54" s="243"/>
      <c r="USO54" s="243"/>
      <c r="USP54" s="243"/>
      <c r="USQ54" s="243"/>
      <c r="USR54" s="243"/>
      <c r="USS54" s="243"/>
      <c r="UST54" s="243"/>
      <c r="USU54" s="243"/>
      <c r="USV54" s="243"/>
      <c r="USW54" s="243"/>
      <c r="USX54" s="243"/>
      <c r="USY54" s="243"/>
      <c r="USZ54" s="243"/>
      <c r="UTA54" s="243"/>
      <c r="UTB54" s="243"/>
      <c r="UTC54" s="243"/>
      <c r="UTD54" s="243"/>
      <c r="UTE54" s="243"/>
      <c r="UTF54" s="243"/>
      <c r="UTG54" s="243"/>
      <c r="UTH54" s="243"/>
      <c r="UTI54" s="243"/>
      <c r="UTJ54" s="243"/>
      <c r="UTK54" s="243"/>
      <c r="UTL54" s="243"/>
      <c r="UTM54" s="243"/>
      <c r="UTN54" s="243"/>
      <c r="UTO54" s="243"/>
      <c r="UTP54" s="243"/>
      <c r="UTQ54" s="243"/>
      <c r="UTR54" s="243"/>
      <c r="UTS54" s="243"/>
      <c r="UTT54" s="243"/>
      <c r="UTU54" s="243"/>
      <c r="UTV54" s="243"/>
      <c r="UTW54" s="243"/>
      <c r="UTX54" s="243"/>
      <c r="UTY54" s="243"/>
      <c r="UTZ54" s="243"/>
      <c r="UUA54" s="243"/>
      <c r="UUB54" s="243"/>
      <c r="UUC54" s="243"/>
      <c r="UUD54" s="243"/>
      <c r="UUE54" s="243"/>
      <c r="UUF54" s="243"/>
      <c r="UUG54" s="243"/>
      <c r="UUH54" s="243"/>
      <c r="UUI54" s="243"/>
      <c r="UUJ54" s="243"/>
      <c r="UUK54" s="243"/>
      <c r="UUL54" s="243"/>
      <c r="UUM54" s="243"/>
      <c r="UUN54" s="243"/>
      <c r="UUO54" s="243"/>
      <c r="UUP54" s="243"/>
      <c r="UUQ54" s="243"/>
      <c r="UUR54" s="243"/>
      <c r="UUS54" s="243"/>
      <c r="UUT54" s="243"/>
      <c r="UUU54" s="243"/>
      <c r="UUV54" s="243"/>
      <c r="UUW54" s="243"/>
      <c r="UUX54" s="243"/>
      <c r="UUY54" s="243"/>
      <c r="UUZ54" s="243"/>
      <c r="UVA54" s="243"/>
      <c r="UVB54" s="243"/>
      <c r="UVC54" s="243"/>
      <c r="UVD54" s="243"/>
      <c r="UVE54" s="243"/>
      <c r="UVF54" s="243"/>
      <c r="UVG54" s="243"/>
      <c r="UVH54" s="243"/>
      <c r="UVI54" s="243"/>
      <c r="UVJ54" s="243"/>
      <c r="UVK54" s="243"/>
      <c r="UVL54" s="243"/>
      <c r="UVM54" s="243"/>
      <c r="UVN54" s="243"/>
      <c r="UVO54" s="243"/>
      <c r="UVP54" s="243"/>
      <c r="UVQ54" s="243"/>
      <c r="UVR54" s="243"/>
      <c r="UVS54" s="243"/>
      <c r="UVT54" s="243"/>
      <c r="UVU54" s="243"/>
      <c r="UVV54" s="243"/>
      <c r="UVW54" s="243"/>
      <c r="UVX54" s="243"/>
      <c r="UVY54" s="243"/>
      <c r="UVZ54" s="243"/>
      <c r="UWA54" s="243"/>
      <c r="UWB54" s="243"/>
      <c r="UWC54" s="243"/>
      <c r="UWD54" s="243"/>
      <c r="UWE54" s="243"/>
      <c r="UWF54" s="243"/>
      <c r="UWG54" s="243"/>
      <c r="UWH54" s="243"/>
      <c r="UWI54" s="243"/>
      <c r="UWJ54" s="243"/>
      <c r="UWK54" s="243"/>
      <c r="UWL54" s="243"/>
      <c r="UWM54" s="243"/>
      <c r="UWN54" s="243"/>
      <c r="UWO54" s="243"/>
      <c r="UWP54" s="243"/>
      <c r="UWQ54" s="243"/>
      <c r="UWR54" s="243"/>
      <c r="UWS54" s="243"/>
      <c r="UWT54" s="243"/>
      <c r="UWU54" s="243"/>
      <c r="UWV54" s="243"/>
      <c r="UWW54" s="243"/>
      <c r="UWX54" s="243"/>
      <c r="UWY54" s="243"/>
      <c r="UWZ54" s="243"/>
      <c r="UXA54" s="243"/>
      <c r="UXB54" s="243"/>
      <c r="UXC54" s="243"/>
      <c r="UXD54" s="243"/>
      <c r="UXE54" s="243"/>
      <c r="UXF54" s="243"/>
      <c r="UXG54" s="243"/>
      <c r="UXH54" s="243"/>
      <c r="UXI54" s="243"/>
      <c r="UXJ54" s="243"/>
      <c r="UXK54" s="243"/>
      <c r="UXL54" s="243"/>
      <c r="UXM54" s="243"/>
      <c r="UXN54" s="243"/>
      <c r="UXO54" s="243"/>
      <c r="UXP54" s="243"/>
      <c r="UXQ54" s="243"/>
      <c r="UXR54" s="243"/>
      <c r="UXS54" s="243"/>
      <c r="UXT54" s="243"/>
      <c r="UXU54" s="243"/>
      <c r="UXV54" s="243"/>
      <c r="UXW54" s="243"/>
      <c r="UXX54" s="243"/>
      <c r="UXY54" s="243"/>
      <c r="UXZ54" s="243"/>
      <c r="UYA54" s="243"/>
      <c r="UYB54" s="243"/>
      <c r="UYC54" s="243"/>
      <c r="UYD54" s="243"/>
      <c r="UYE54" s="243"/>
      <c r="UYF54" s="243"/>
      <c r="UYG54" s="243"/>
      <c r="UYH54" s="243"/>
      <c r="UYI54" s="243"/>
      <c r="UYJ54" s="243"/>
      <c r="UYK54" s="243"/>
      <c r="UYL54" s="243"/>
      <c r="UYM54" s="243"/>
      <c r="UYN54" s="243"/>
      <c r="UYO54" s="243"/>
      <c r="UYP54" s="243"/>
      <c r="UYQ54" s="243"/>
      <c r="UYR54" s="243"/>
      <c r="UYS54" s="243"/>
      <c r="UYT54" s="243"/>
      <c r="UYU54" s="243"/>
      <c r="UYV54" s="243"/>
      <c r="UYW54" s="243"/>
      <c r="UYX54" s="243"/>
      <c r="UYY54" s="243"/>
      <c r="UYZ54" s="243"/>
      <c r="UZA54" s="243"/>
      <c r="UZB54" s="243"/>
      <c r="UZC54" s="243"/>
      <c r="UZD54" s="243"/>
      <c r="UZE54" s="243"/>
      <c r="UZF54" s="243"/>
      <c r="UZG54" s="243"/>
      <c r="UZH54" s="243"/>
      <c r="UZI54" s="243"/>
      <c r="UZJ54" s="243"/>
      <c r="UZK54" s="243"/>
      <c r="UZL54" s="243"/>
      <c r="UZM54" s="243"/>
      <c r="UZN54" s="243"/>
      <c r="UZO54" s="243"/>
      <c r="UZP54" s="243"/>
      <c r="UZQ54" s="243"/>
      <c r="UZR54" s="243"/>
      <c r="UZS54" s="243"/>
      <c r="UZT54" s="243"/>
      <c r="UZU54" s="243"/>
      <c r="UZV54" s="243"/>
      <c r="UZW54" s="243"/>
      <c r="UZX54" s="243"/>
      <c r="UZY54" s="243"/>
      <c r="UZZ54" s="243"/>
      <c r="VAA54" s="243"/>
      <c r="VAB54" s="243"/>
      <c r="VAC54" s="243"/>
      <c r="VAD54" s="243"/>
      <c r="VAE54" s="243"/>
      <c r="VAF54" s="243"/>
      <c r="VAG54" s="243"/>
      <c r="VAH54" s="243"/>
      <c r="VAI54" s="243"/>
      <c r="VAJ54" s="243"/>
      <c r="VAK54" s="243"/>
      <c r="VAL54" s="243"/>
      <c r="VAM54" s="243"/>
      <c r="VAN54" s="243"/>
      <c r="VAO54" s="243"/>
      <c r="VAP54" s="243"/>
      <c r="VAQ54" s="243"/>
      <c r="VAR54" s="243"/>
      <c r="VAS54" s="243"/>
      <c r="VAT54" s="243"/>
      <c r="VAU54" s="243"/>
      <c r="VAV54" s="243"/>
      <c r="VAW54" s="243"/>
      <c r="VAX54" s="243"/>
      <c r="VAY54" s="243"/>
      <c r="VAZ54" s="243"/>
      <c r="VBA54" s="243"/>
      <c r="VBB54" s="243"/>
      <c r="VBC54" s="243"/>
      <c r="VBD54" s="243"/>
      <c r="VBE54" s="243"/>
      <c r="VBF54" s="243"/>
      <c r="VBG54" s="243"/>
      <c r="VBH54" s="243"/>
      <c r="VBI54" s="243"/>
      <c r="VBJ54" s="243"/>
      <c r="VBK54" s="243"/>
      <c r="VBL54" s="243"/>
      <c r="VBM54" s="243"/>
      <c r="VBN54" s="243"/>
      <c r="VBO54" s="243"/>
      <c r="VBP54" s="243"/>
      <c r="VBQ54" s="243"/>
      <c r="VBR54" s="243"/>
      <c r="VBS54" s="243"/>
      <c r="VBT54" s="243"/>
      <c r="VBU54" s="243"/>
      <c r="VBV54" s="243"/>
      <c r="VBW54" s="243"/>
      <c r="VBX54" s="243"/>
      <c r="VBY54" s="243"/>
      <c r="VBZ54" s="243"/>
      <c r="VCA54" s="243"/>
      <c r="VCB54" s="243"/>
      <c r="VCC54" s="243"/>
      <c r="VCD54" s="243"/>
      <c r="VCE54" s="243"/>
      <c r="VCF54" s="243"/>
      <c r="VCG54" s="243"/>
      <c r="VCH54" s="243"/>
      <c r="VCI54" s="243"/>
      <c r="VCJ54" s="243"/>
      <c r="VCK54" s="243"/>
      <c r="VCL54" s="243"/>
      <c r="VCM54" s="243"/>
      <c r="VCN54" s="243"/>
      <c r="VCO54" s="243"/>
      <c r="VCP54" s="243"/>
      <c r="VCQ54" s="243"/>
      <c r="VCR54" s="243"/>
      <c r="VCS54" s="243"/>
      <c r="VCT54" s="243"/>
      <c r="VCU54" s="243"/>
      <c r="VCV54" s="243"/>
      <c r="VCW54" s="243"/>
      <c r="VCX54" s="243"/>
      <c r="VCY54" s="243"/>
      <c r="VCZ54" s="243"/>
      <c r="VDA54" s="243"/>
      <c r="VDB54" s="243"/>
      <c r="VDC54" s="243"/>
      <c r="VDD54" s="243"/>
      <c r="VDE54" s="243"/>
      <c r="VDF54" s="243"/>
      <c r="VDG54" s="243"/>
      <c r="VDH54" s="243"/>
      <c r="VDI54" s="243"/>
      <c r="VDJ54" s="243"/>
      <c r="VDK54" s="243"/>
      <c r="VDL54" s="243"/>
      <c r="VDM54" s="243"/>
      <c r="VDN54" s="243"/>
      <c r="VDO54" s="243"/>
      <c r="VDP54" s="243"/>
      <c r="VDQ54" s="243"/>
      <c r="VDR54" s="243"/>
      <c r="VDS54" s="243"/>
      <c r="VDT54" s="243"/>
      <c r="VDU54" s="243"/>
      <c r="VDV54" s="243"/>
      <c r="VDW54" s="243"/>
      <c r="VDX54" s="243"/>
      <c r="VDY54" s="243"/>
      <c r="VDZ54" s="243"/>
      <c r="VEA54" s="243"/>
      <c r="VEB54" s="243"/>
      <c r="VEC54" s="243"/>
      <c r="VED54" s="243"/>
      <c r="VEE54" s="243"/>
      <c r="VEF54" s="243"/>
      <c r="VEG54" s="243"/>
      <c r="VEH54" s="243"/>
      <c r="VEI54" s="243"/>
      <c r="VEJ54" s="243"/>
      <c r="VEK54" s="243"/>
      <c r="VEL54" s="243"/>
      <c r="VEM54" s="243"/>
      <c r="VEN54" s="243"/>
      <c r="VEO54" s="243"/>
      <c r="VEP54" s="243"/>
      <c r="VEQ54" s="243"/>
      <c r="VER54" s="243"/>
      <c r="VES54" s="243"/>
      <c r="VET54" s="243"/>
      <c r="VEU54" s="243"/>
      <c r="VEV54" s="243"/>
      <c r="VEW54" s="243"/>
      <c r="VEX54" s="243"/>
      <c r="VEY54" s="243"/>
      <c r="VEZ54" s="243"/>
      <c r="VFA54" s="243"/>
      <c r="VFB54" s="243"/>
      <c r="VFC54" s="243"/>
      <c r="VFD54" s="243"/>
      <c r="VFE54" s="243"/>
      <c r="VFF54" s="243"/>
      <c r="VFG54" s="243"/>
      <c r="VFH54" s="243"/>
      <c r="VFI54" s="243"/>
      <c r="VFJ54" s="243"/>
      <c r="VFK54" s="243"/>
      <c r="VFL54" s="243"/>
      <c r="VFM54" s="243"/>
      <c r="VFN54" s="243"/>
      <c r="VFO54" s="243"/>
      <c r="VFP54" s="243"/>
      <c r="VFQ54" s="243"/>
      <c r="VFR54" s="243"/>
      <c r="VFS54" s="243"/>
      <c r="VFT54" s="243"/>
      <c r="VFU54" s="243"/>
      <c r="VFV54" s="243"/>
      <c r="VFW54" s="243"/>
      <c r="VFX54" s="243"/>
      <c r="VFY54" s="243"/>
      <c r="VFZ54" s="243"/>
      <c r="VGA54" s="243"/>
      <c r="VGB54" s="243"/>
      <c r="VGC54" s="243"/>
      <c r="VGD54" s="243"/>
      <c r="VGE54" s="243"/>
      <c r="VGF54" s="243"/>
      <c r="VGG54" s="243"/>
      <c r="VGH54" s="243"/>
      <c r="VGI54" s="243"/>
      <c r="VGJ54" s="243"/>
      <c r="VGK54" s="243"/>
      <c r="VGL54" s="243"/>
      <c r="VGM54" s="243"/>
      <c r="VGN54" s="243"/>
      <c r="VGO54" s="243"/>
      <c r="VGP54" s="243"/>
      <c r="VGQ54" s="243"/>
      <c r="VGR54" s="243"/>
      <c r="VGS54" s="243"/>
      <c r="VGT54" s="243"/>
      <c r="VGU54" s="243"/>
      <c r="VGV54" s="243"/>
      <c r="VGW54" s="243"/>
      <c r="VGX54" s="243"/>
      <c r="VGY54" s="243"/>
      <c r="VGZ54" s="243"/>
      <c r="VHA54" s="243"/>
      <c r="VHB54" s="243"/>
      <c r="VHC54" s="243"/>
      <c r="VHD54" s="243"/>
      <c r="VHE54" s="243"/>
      <c r="VHF54" s="243"/>
      <c r="VHG54" s="243"/>
      <c r="VHH54" s="243"/>
      <c r="VHI54" s="243"/>
      <c r="VHJ54" s="243"/>
      <c r="VHK54" s="243"/>
      <c r="VHL54" s="243"/>
      <c r="VHM54" s="243"/>
      <c r="VHN54" s="243"/>
      <c r="VHO54" s="243"/>
      <c r="VHP54" s="243"/>
      <c r="VHQ54" s="243"/>
      <c r="VHR54" s="243"/>
      <c r="VHS54" s="243"/>
      <c r="VHT54" s="243"/>
      <c r="VHU54" s="243"/>
      <c r="VHV54" s="243"/>
      <c r="VHW54" s="243"/>
      <c r="VHX54" s="243"/>
      <c r="VHY54" s="243"/>
      <c r="VHZ54" s="243"/>
      <c r="VIA54" s="243"/>
      <c r="VIB54" s="243"/>
      <c r="VIC54" s="243"/>
      <c r="VID54" s="243"/>
      <c r="VIE54" s="243"/>
      <c r="VIF54" s="243"/>
      <c r="VIG54" s="243"/>
      <c r="VIH54" s="243"/>
      <c r="VII54" s="243"/>
      <c r="VIJ54" s="243"/>
      <c r="VIK54" s="243"/>
      <c r="VIL54" s="243"/>
      <c r="VIM54" s="243"/>
      <c r="VIN54" s="243"/>
      <c r="VIO54" s="243"/>
      <c r="VIP54" s="243"/>
      <c r="VIQ54" s="243"/>
      <c r="VIR54" s="243"/>
      <c r="VIS54" s="243"/>
      <c r="VIT54" s="243"/>
      <c r="VIU54" s="243"/>
      <c r="VIV54" s="243"/>
      <c r="VIW54" s="243"/>
      <c r="VIX54" s="243"/>
      <c r="VIY54" s="243"/>
      <c r="VIZ54" s="243"/>
      <c r="VJA54" s="243"/>
      <c r="VJB54" s="243"/>
      <c r="VJC54" s="243"/>
      <c r="VJD54" s="243"/>
      <c r="VJE54" s="243"/>
      <c r="VJF54" s="243"/>
      <c r="VJG54" s="243"/>
      <c r="VJH54" s="243"/>
      <c r="VJI54" s="243"/>
      <c r="VJJ54" s="243"/>
      <c r="VJK54" s="243"/>
      <c r="VJL54" s="243"/>
      <c r="VJM54" s="243"/>
      <c r="VJN54" s="243"/>
      <c r="VJO54" s="243"/>
      <c r="VJP54" s="243"/>
      <c r="VJQ54" s="243"/>
      <c r="VJR54" s="243"/>
      <c r="VJS54" s="243"/>
      <c r="VJT54" s="243"/>
      <c r="VJU54" s="243"/>
      <c r="VJV54" s="243"/>
      <c r="VJW54" s="243"/>
      <c r="VJX54" s="243"/>
      <c r="VJY54" s="243"/>
      <c r="VJZ54" s="243"/>
      <c r="VKA54" s="243"/>
      <c r="VKB54" s="243"/>
      <c r="VKC54" s="243"/>
      <c r="VKD54" s="243"/>
      <c r="VKE54" s="243"/>
      <c r="VKF54" s="243"/>
      <c r="VKG54" s="243"/>
      <c r="VKH54" s="243"/>
      <c r="VKI54" s="243"/>
      <c r="VKJ54" s="243"/>
      <c r="VKK54" s="243"/>
      <c r="VKL54" s="243"/>
      <c r="VKM54" s="243"/>
      <c r="VKN54" s="243"/>
      <c r="VKO54" s="243"/>
      <c r="VKP54" s="243"/>
      <c r="VKQ54" s="243"/>
      <c r="VKR54" s="243"/>
      <c r="VKS54" s="243"/>
      <c r="VKT54" s="243"/>
      <c r="VKU54" s="243"/>
      <c r="VKV54" s="243"/>
      <c r="VKW54" s="243"/>
      <c r="VKX54" s="243"/>
      <c r="VKY54" s="243"/>
      <c r="VKZ54" s="243"/>
      <c r="VLA54" s="243"/>
      <c r="VLB54" s="243"/>
      <c r="VLC54" s="243"/>
      <c r="VLD54" s="243"/>
      <c r="VLE54" s="243"/>
      <c r="VLF54" s="243"/>
      <c r="VLG54" s="243"/>
      <c r="VLH54" s="243"/>
      <c r="VLI54" s="243"/>
      <c r="VLJ54" s="243"/>
      <c r="VLK54" s="243"/>
      <c r="VLL54" s="243"/>
      <c r="VLM54" s="243"/>
      <c r="VLN54" s="243"/>
      <c r="VLO54" s="243"/>
      <c r="VLP54" s="243"/>
      <c r="VLQ54" s="243"/>
      <c r="VLR54" s="243"/>
      <c r="VLS54" s="243"/>
      <c r="VLT54" s="243"/>
      <c r="VLU54" s="243"/>
      <c r="VLV54" s="243"/>
      <c r="VLW54" s="243"/>
      <c r="VLX54" s="243"/>
      <c r="VLY54" s="243"/>
      <c r="VLZ54" s="243"/>
      <c r="VMA54" s="243"/>
      <c r="VMB54" s="243"/>
      <c r="VMC54" s="243"/>
      <c r="VMD54" s="243"/>
      <c r="VME54" s="243"/>
      <c r="VMF54" s="243"/>
      <c r="VMG54" s="243"/>
      <c r="VMH54" s="243"/>
      <c r="VMI54" s="243"/>
      <c r="VMJ54" s="243"/>
      <c r="VMK54" s="243"/>
      <c r="VML54" s="243"/>
      <c r="VMM54" s="243"/>
      <c r="VMN54" s="243"/>
      <c r="VMO54" s="243"/>
      <c r="VMP54" s="243"/>
      <c r="VMQ54" s="243"/>
      <c r="VMR54" s="243"/>
      <c r="VMS54" s="243"/>
      <c r="VMT54" s="243"/>
      <c r="VMU54" s="243"/>
      <c r="VMV54" s="243"/>
      <c r="VMW54" s="243"/>
      <c r="VMX54" s="243"/>
      <c r="VMY54" s="243"/>
      <c r="VMZ54" s="243"/>
      <c r="VNA54" s="243"/>
      <c r="VNB54" s="243"/>
      <c r="VNC54" s="243"/>
      <c r="VND54" s="243"/>
      <c r="VNE54" s="243"/>
      <c r="VNF54" s="243"/>
      <c r="VNG54" s="243"/>
      <c r="VNH54" s="243"/>
      <c r="VNI54" s="243"/>
      <c r="VNJ54" s="243"/>
      <c r="VNK54" s="243"/>
      <c r="VNL54" s="243"/>
      <c r="VNM54" s="243"/>
      <c r="VNN54" s="243"/>
      <c r="VNO54" s="243"/>
      <c r="VNP54" s="243"/>
      <c r="VNQ54" s="243"/>
      <c r="VNR54" s="243"/>
      <c r="VNS54" s="243"/>
      <c r="VNT54" s="243"/>
      <c r="VNU54" s="243"/>
      <c r="VNV54" s="243"/>
      <c r="VNW54" s="243"/>
      <c r="VNX54" s="243"/>
      <c r="VNY54" s="243"/>
      <c r="VNZ54" s="243"/>
      <c r="VOA54" s="243"/>
      <c r="VOB54" s="243"/>
      <c r="VOC54" s="243"/>
      <c r="VOD54" s="243"/>
      <c r="VOE54" s="243"/>
      <c r="VOF54" s="243"/>
      <c r="VOG54" s="243"/>
      <c r="VOH54" s="243"/>
      <c r="VOI54" s="243"/>
      <c r="VOJ54" s="243"/>
      <c r="VOK54" s="243"/>
      <c r="VOL54" s="243"/>
      <c r="VOM54" s="243"/>
      <c r="VON54" s="243"/>
      <c r="VOO54" s="243"/>
      <c r="VOP54" s="243"/>
      <c r="VOQ54" s="243"/>
      <c r="VOR54" s="243"/>
      <c r="VOS54" s="243"/>
      <c r="VOT54" s="243"/>
      <c r="VOU54" s="243"/>
      <c r="VOV54" s="243"/>
      <c r="VOW54" s="243"/>
      <c r="VOX54" s="243"/>
      <c r="VOY54" s="243"/>
      <c r="VOZ54" s="243"/>
      <c r="VPA54" s="243"/>
      <c r="VPB54" s="243"/>
      <c r="VPC54" s="243"/>
      <c r="VPD54" s="243"/>
      <c r="VPE54" s="243"/>
      <c r="VPF54" s="243"/>
      <c r="VPG54" s="243"/>
      <c r="VPH54" s="243"/>
      <c r="VPI54" s="243"/>
      <c r="VPJ54" s="243"/>
      <c r="VPK54" s="243"/>
      <c r="VPL54" s="243"/>
      <c r="VPM54" s="243"/>
      <c r="VPN54" s="243"/>
      <c r="VPO54" s="243"/>
      <c r="VPP54" s="243"/>
      <c r="VPQ54" s="243"/>
      <c r="VPR54" s="243"/>
      <c r="VPS54" s="243"/>
      <c r="VPT54" s="243"/>
      <c r="VPU54" s="243"/>
      <c r="VPV54" s="243"/>
      <c r="VPW54" s="243"/>
      <c r="VPX54" s="243"/>
      <c r="VPY54" s="243"/>
      <c r="VPZ54" s="243"/>
      <c r="VQA54" s="243"/>
      <c r="VQB54" s="243"/>
      <c r="VQC54" s="243"/>
      <c r="VQD54" s="243"/>
      <c r="VQE54" s="243"/>
      <c r="VQF54" s="243"/>
      <c r="VQG54" s="243"/>
      <c r="VQH54" s="243"/>
      <c r="VQI54" s="243"/>
      <c r="VQJ54" s="243"/>
      <c r="VQK54" s="243"/>
      <c r="VQL54" s="243"/>
      <c r="VQM54" s="243"/>
      <c r="VQN54" s="243"/>
      <c r="VQO54" s="243"/>
      <c r="VQP54" s="243"/>
      <c r="VQQ54" s="243"/>
      <c r="VQR54" s="243"/>
      <c r="VQS54" s="243"/>
      <c r="VQT54" s="243"/>
      <c r="VQU54" s="243"/>
      <c r="VQV54" s="243"/>
      <c r="VQW54" s="243"/>
      <c r="VQX54" s="243"/>
      <c r="VQY54" s="243"/>
      <c r="VQZ54" s="243"/>
      <c r="VRA54" s="243"/>
      <c r="VRB54" s="243"/>
      <c r="VRC54" s="243"/>
      <c r="VRD54" s="243"/>
      <c r="VRE54" s="243"/>
      <c r="VRF54" s="243"/>
      <c r="VRG54" s="243"/>
      <c r="VRH54" s="243"/>
      <c r="VRI54" s="243"/>
      <c r="VRJ54" s="243"/>
      <c r="VRK54" s="243"/>
      <c r="VRL54" s="243"/>
      <c r="VRM54" s="243"/>
      <c r="VRN54" s="243"/>
      <c r="VRO54" s="243"/>
      <c r="VRP54" s="243"/>
      <c r="VRQ54" s="243"/>
      <c r="VRR54" s="243"/>
      <c r="VRS54" s="243"/>
      <c r="VRT54" s="243"/>
      <c r="VRU54" s="243"/>
      <c r="VRV54" s="243"/>
      <c r="VRW54" s="243"/>
      <c r="VRX54" s="243"/>
      <c r="VRY54" s="243"/>
      <c r="VRZ54" s="243"/>
      <c r="VSA54" s="243"/>
      <c r="VSB54" s="243"/>
      <c r="VSC54" s="243"/>
      <c r="VSD54" s="243"/>
      <c r="VSE54" s="243"/>
      <c r="VSF54" s="243"/>
      <c r="VSG54" s="243"/>
      <c r="VSH54" s="243"/>
      <c r="VSI54" s="243"/>
      <c r="VSJ54" s="243"/>
      <c r="VSK54" s="243"/>
      <c r="VSL54" s="243"/>
      <c r="VSM54" s="243"/>
      <c r="VSN54" s="243"/>
      <c r="VSO54" s="243"/>
      <c r="VSP54" s="243"/>
      <c r="VSQ54" s="243"/>
      <c r="VSR54" s="243"/>
      <c r="VSS54" s="243"/>
      <c r="VST54" s="243"/>
      <c r="VSU54" s="243"/>
      <c r="VSV54" s="243"/>
      <c r="VSW54" s="243"/>
      <c r="VSX54" s="243"/>
      <c r="VSY54" s="243"/>
      <c r="VSZ54" s="243"/>
      <c r="VTA54" s="243"/>
      <c r="VTB54" s="243"/>
      <c r="VTC54" s="243"/>
      <c r="VTD54" s="243"/>
      <c r="VTE54" s="243"/>
      <c r="VTF54" s="243"/>
      <c r="VTG54" s="243"/>
      <c r="VTH54" s="243"/>
      <c r="VTI54" s="243"/>
      <c r="VTJ54" s="243"/>
      <c r="VTK54" s="243"/>
      <c r="VTL54" s="243"/>
      <c r="VTM54" s="243"/>
      <c r="VTN54" s="243"/>
      <c r="VTO54" s="243"/>
      <c r="VTP54" s="243"/>
      <c r="VTQ54" s="243"/>
      <c r="VTR54" s="243"/>
      <c r="VTS54" s="243"/>
      <c r="VTT54" s="243"/>
      <c r="VTU54" s="243"/>
      <c r="VTV54" s="243"/>
      <c r="VTW54" s="243"/>
      <c r="VTX54" s="243"/>
      <c r="VTY54" s="243"/>
      <c r="VTZ54" s="243"/>
      <c r="VUA54" s="243"/>
      <c r="VUB54" s="243"/>
      <c r="VUC54" s="243"/>
      <c r="VUD54" s="243"/>
      <c r="VUE54" s="243"/>
      <c r="VUF54" s="243"/>
      <c r="VUG54" s="243"/>
      <c r="VUH54" s="243"/>
      <c r="VUI54" s="243"/>
      <c r="VUJ54" s="243"/>
      <c r="VUK54" s="243"/>
      <c r="VUL54" s="243"/>
      <c r="VUM54" s="243"/>
      <c r="VUN54" s="243"/>
      <c r="VUO54" s="243"/>
      <c r="VUP54" s="243"/>
      <c r="VUQ54" s="243"/>
      <c r="VUR54" s="243"/>
      <c r="VUS54" s="243"/>
      <c r="VUT54" s="243"/>
      <c r="VUU54" s="243"/>
      <c r="VUV54" s="243"/>
      <c r="VUW54" s="243"/>
      <c r="VUX54" s="243"/>
      <c r="VUY54" s="243"/>
      <c r="VUZ54" s="243"/>
      <c r="VVA54" s="243"/>
      <c r="VVB54" s="243"/>
      <c r="VVC54" s="243"/>
      <c r="VVD54" s="243"/>
      <c r="VVE54" s="243"/>
      <c r="VVF54" s="243"/>
      <c r="VVG54" s="243"/>
      <c r="VVH54" s="243"/>
      <c r="VVI54" s="243"/>
      <c r="VVJ54" s="243"/>
      <c r="VVK54" s="243"/>
      <c r="VVL54" s="243"/>
      <c r="VVM54" s="243"/>
      <c r="VVN54" s="243"/>
      <c r="VVO54" s="243"/>
      <c r="VVP54" s="243"/>
      <c r="VVQ54" s="243"/>
      <c r="VVR54" s="243"/>
      <c r="VVS54" s="243"/>
      <c r="VVT54" s="243"/>
      <c r="VVU54" s="243"/>
      <c r="VVV54" s="243"/>
      <c r="VVW54" s="243"/>
      <c r="VVX54" s="243"/>
      <c r="VVY54" s="243"/>
      <c r="VVZ54" s="243"/>
      <c r="VWA54" s="243"/>
      <c r="VWB54" s="243"/>
      <c r="VWC54" s="243"/>
      <c r="VWD54" s="243"/>
      <c r="VWE54" s="243"/>
      <c r="VWF54" s="243"/>
      <c r="VWG54" s="243"/>
      <c r="VWH54" s="243"/>
      <c r="VWI54" s="243"/>
      <c r="VWJ54" s="243"/>
      <c r="VWK54" s="243"/>
      <c r="VWL54" s="243"/>
      <c r="VWM54" s="243"/>
      <c r="VWN54" s="243"/>
      <c r="VWO54" s="243"/>
      <c r="VWP54" s="243"/>
      <c r="VWQ54" s="243"/>
      <c r="VWR54" s="243"/>
      <c r="VWS54" s="243"/>
      <c r="VWT54" s="243"/>
      <c r="VWU54" s="243"/>
      <c r="VWV54" s="243"/>
      <c r="VWW54" s="243"/>
      <c r="VWX54" s="243"/>
      <c r="VWY54" s="243"/>
      <c r="VWZ54" s="243"/>
      <c r="VXA54" s="243"/>
      <c r="VXB54" s="243"/>
      <c r="VXC54" s="243"/>
      <c r="VXD54" s="243"/>
      <c r="VXE54" s="243"/>
      <c r="VXF54" s="243"/>
      <c r="VXG54" s="243"/>
      <c r="VXH54" s="243"/>
      <c r="VXI54" s="243"/>
      <c r="VXJ54" s="243"/>
      <c r="VXK54" s="243"/>
      <c r="VXL54" s="243"/>
      <c r="VXM54" s="243"/>
      <c r="VXN54" s="243"/>
      <c r="VXO54" s="243"/>
      <c r="VXP54" s="243"/>
      <c r="VXQ54" s="243"/>
      <c r="VXR54" s="243"/>
      <c r="VXS54" s="243"/>
      <c r="VXT54" s="243"/>
      <c r="VXU54" s="243"/>
      <c r="VXV54" s="243"/>
      <c r="VXW54" s="243"/>
      <c r="VXX54" s="243"/>
      <c r="VXY54" s="243"/>
      <c r="VXZ54" s="243"/>
      <c r="VYA54" s="243"/>
      <c r="VYB54" s="243"/>
      <c r="VYC54" s="243"/>
      <c r="VYD54" s="243"/>
      <c r="VYE54" s="243"/>
      <c r="VYF54" s="243"/>
      <c r="VYG54" s="243"/>
      <c r="VYH54" s="243"/>
      <c r="VYI54" s="243"/>
      <c r="VYJ54" s="243"/>
      <c r="VYK54" s="243"/>
      <c r="VYL54" s="243"/>
      <c r="VYM54" s="243"/>
      <c r="VYN54" s="243"/>
      <c r="VYO54" s="243"/>
      <c r="VYP54" s="243"/>
      <c r="VYQ54" s="243"/>
      <c r="VYR54" s="243"/>
      <c r="VYS54" s="243"/>
      <c r="VYT54" s="243"/>
      <c r="VYU54" s="243"/>
      <c r="VYV54" s="243"/>
      <c r="VYW54" s="243"/>
      <c r="VYX54" s="243"/>
      <c r="VYY54" s="243"/>
      <c r="VYZ54" s="243"/>
      <c r="VZA54" s="243"/>
      <c r="VZB54" s="243"/>
      <c r="VZC54" s="243"/>
      <c r="VZD54" s="243"/>
      <c r="VZE54" s="243"/>
      <c r="VZF54" s="243"/>
      <c r="VZG54" s="243"/>
      <c r="VZH54" s="243"/>
      <c r="VZI54" s="243"/>
      <c r="VZJ54" s="243"/>
      <c r="VZK54" s="243"/>
      <c r="VZL54" s="243"/>
      <c r="VZM54" s="243"/>
      <c r="VZN54" s="243"/>
      <c r="VZO54" s="243"/>
      <c r="VZP54" s="243"/>
      <c r="VZQ54" s="243"/>
      <c r="VZR54" s="243"/>
      <c r="VZS54" s="243"/>
      <c r="VZT54" s="243"/>
      <c r="VZU54" s="243"/>
      <c r="VZV54" s="243"/>
      <c r="VZW54" s="243"/>
      <c r="VZX54" s="243"/>
      <c r="VZY54" s="243"/>
      <c r="VZZ54" s="243"/>
      <c r="WAA54" s="243"/>
      <c r="WAB54" s="243"/>
      <c r="WAC54" s="243"/>
      <c r="WAD54" s="243"/>
      <c r="WAE54" s="243"/>
      <c r="WAF54" s="243"/>
      <c r="WAG54" s="243"/>
      <c r="WAH54" s="243"/>
      <c r="WAI54" s="243"/>
      <c r="WAJ54" s="243"/>
      <c r="WAK54" s="243"/>
      <c r="WAL54" s="243"/>
      <c r="WAM54" s="243"/>
      <c r="WAN54" s="243"/>
      <c r="WAO54" s="243"/>
      <c r="WAP54" s="243"/>
      <c r="WAQ54" s="243"/>
      <c r="WAR54" s="243"/>
      <c r="WAS54" s="243"/>
      <c r="WAT54" s="243"/>
      <c r="WAU54" s="243"/>
      <c r="WAV54" s="243"/>
      <c r="WAW54" s="243"/>
      <c r="WAX54" s="243"/>
      <c r="WAY54" s="243"/>
      <c r="WAZ54" s="243"/>
      <c r="WBA54" s="243"/>
      <c r="WBB54" s="243"/>
      <c r="WBC54" s="243"/>
      <c r="WBD54" s="243"/>
      <c r="WBE54" s="243"/>
      <c r="WBF54" s="243"/>
      <c r="WBG54" s="243"/>
      <c r="WBH54" s="243"/>
      <c r="WBI54" s="243"/>
      <c r="WBJ54" s="243"/>
      <c r="WBK54" s="243"/>
      <c r="WBL54" s="243"/>
      <c r="WBM54" s="243"/>
      <c r="WBN54" s="243"/>
      <c r="WBO54" s="243"/>
      <c r="WBP54" s="243"/>
      <c r="WBQ54" s="243"/>
      <c r="WBR54" s="243"/>
      <c r="WBS54" s="243"/>
      <c r="WBT54" s="243"/>
      <c r="WBU54" s="243"/>
      <c r="WBV54" s="243"/>
      <c r="WBW54" s="243"/>
      <c r="WBX54" s="243"/>
      <c r="WBY54" s="243"/>
      <c r="WBZ54" s="243"/>
      <c r="WCA54" s="243"/>
      <c r="WCB54" s="243"/>
      <c r="WCC54" s="243"/>
      <c r="WCD54" s="243"/>
      <c r="WCE54" s="243"/>
      <c r="WCF54" s="243"/>
      <c r="WCG54" s="243"/>
      <c r="WCH54" s="243"/>
      <c r="WCI54" s="243"/>
      <c r="WCJ54" s="243"/>
      <c r="WCK54" s="243"/>
      <c r="WCL54" s="243"/>
      <c r="WCM54" s="243"/>
      <c r="WCN54" s="243"/>
      <c r="WCO54" s="243"/>
      <c r="WCP54" s="243"/>
      <c r="WCQ54" s="243"/>
      <c r="WCR54" s="243"/>
      <c r="WCS54" s="243"/>
      <c r="WCT54" s="243"/>
      <c r="WCU54" s="243"/>
      <c r="WCV54" s="243"/>
      <c r="WCW54" s="243"/>
      <c r="WCX54" s="243"/>
      <c r="WCY54" s="243"/>
      <c r="WCZ54" s="243"/>
      <c r="WDA54" s="243"/>
      <c r="WDB54" s="243"/>
      <c r="WDC54" s="243"/>
      <c r="WDD54" s="243"/>
      <c r="WDE54" s="243"/>
      <c r="WDF54" s="243"/>
      <c r="WDG54" s="243"/>
      <c r="WDH54" s="243"/>
      <c r="WDI54" s="243"/>
      <c r="WDJ54" s="243"/>
      <c r="WDK54" s="243"/>
      <c r="WDL54" s="243"/>
      <c r="WDM54" s="243"/>
      <c r="WDN54" s="243"/>
      <c r="WDO54" s="243"/>
      <c r="WDP54" s="243"/>
      <c r="WDQ54" s="243"/>
      <c r="WDR54" s="243"/>
      <c r="WDS54" s="243"/>
      <c r="WDT54" s="243"/>
      <c r="WDU54" s="243"/>
      <c r="WDV54" s="243"/>
      <c r="WDW54" s="243"/>
      <c r="WDX54" s="243"/>
      <c r="WDY54" s="243"/>
      <c r="WDZ54" s="243"/>
      <c r="WEA54" s="243"/>
      <c r="WEB54" s="243"/>
      <c r="WEC54" s="243"/>
      <c r="WED54" s="243"/>
      <c r="WEE54" s="243"/>
      <c r="WEF54" s="243"/>
      <c r="WEG54" s="243"/>
      <c r="WEH54" s="243"/>
      <c r="WEI54" s="243"/>
      <c r="WEJ54" s="243"/>
      <c r="WEK54" s="243"/>
      <c r="WEL54" s="243"/>
      <c r="WEM54" s="243"/>
      <c r="WEN54" s="243"/>
      <c r="WEO54" s="243"/>
      <c r="WEP54" s="243"/>
      <c r="WEQ54" s="243"/>
      <c r="WER54" s="243"/>
      <c r="WES54" s="243"/>
      <c r="WET54" s="243"/>
      <c r="WEU54" s="243"/>
      <c r="WEV54" s="243"/>
      <c r="WEW54" s="243"/>
      <c r="WEX54" s="243"/>
      <c r="WEY54" s="243"/>
      <c r="WEZ54" s="243"/>
      <c r="WFA54" s="243"/>
      <c r="WFB54" s="243"/>
      <c r="WFC54" s="243"/>
      <c r="WFD54" s="243"/>
      <c r="WFE54" s="243"/>
      <c r="WFF54" s="243"/>
      <c r="WFG54" s="243"/>
      <c r="WFH54" s="243"/>
      <c r="WFI54" s="243"/>
      <c r="WFJ54" s="243"/>
      <c r="WFK54" s="243"/>
      <c r="WFL54" s="243"/>
      <c r="WFM54" s="243"/>
      <c r="WFN54" s="243"/>
      <c r="WFO54" s="243"/>
      <c r="WFP54" s="243"/>
      <c r="WFQ54" s="243"/>
      <c r="WFR54" s="243"/>
      <c r="WFS54" s="243"/>
      <c r="WFT54" s="243"/>
      <c r="WFU54" s="243"/>
      <c r="WFV54" s="243"/>
      <c r="WFW54" s="243"/>
      <c r="WFX54" s="243"/>
      <c r="WFY54" s="243"/>
      <c r="WFZ54" s="243"/>
      <c r="WGA54" s="243"/>
      <c r="WGB54" s="243"/>
      <c r="WGC54" s="243"/>
      <c r="WGD54" s="243"/>
      <c r="WGE54" s="243"/>
      <c r="WGF54" s="243"/>
      <c r="WGG54" s="243"/>
      <c r="WGH54" s="243"/>
      <c r="WGI54" s="243"/>
      <c r="WGJ54" s="243"/>
      <c r="WGK54" s="243"/>
      <c r="WGL54" s="243"/>
      <c r="WGM54" s="243"/>
      <c r="WGN54" s="243"/>
      <c r="WGO54" s="243"/>
      <c r="WGP54" s="243"/>
      <c r="WGQ54" s="243"/>
      <c r="WGR54" s="243"/>
      <c r="WGS54" s="243"/>
      <c r="WGT54" s="243"/>
      <c r="WGU54" s="243"/>
      <c r="WGV54" s="243"/>
      <c r="WGW54" s="243"/>
      <c r="WGX54" s="243"/>
      <c r="WGY54" s="243"/>
      <c r="WGZ54" s="243"/>
      <c r="WHA54" s="243"/>
      <c r="WHB54" s="243"/>
      <c r="WHC54" s="243"/>
      <c r="WHD54" s="243"/>
      <c r="WHE54" s="243"/>
      <c r="WHF54" s="243"/>
      <c r="WHG54" s="243"/>
      <c r="WHH54" s="243"/>
      <c r="WHI54" s="243"/>
      <c r="WHJ54" s="243"/>
      <c r="WHK54" s="243"/>
      <c r="WHL54" s="243"/>
      <c r="WHM54" s="243"/>
      <c r="WHN54" s="243"/>
      <c r="WHO54" s="243"/>
      <c r="WHP54" s="243"/>
      <c r="WHQ54" s="243"/>
      <c r="WHR54" s="243"/>
      <c r="WHS54" s="243"/>
      <c r="WHT54" s="243"/>
      <c r="WHU54" s="243"/>
      <c r="WHV54" s="243"/>
      <c r="WHW54" s="243"/>
      <c r="WHX54" s="243"/>
      <c r="WHY54" s="243"/>
      <c r="WHZ54" s="243"/>
      <c r="WIA54" s="243"/>
      <c r="WIB54" s="243"/>
      <c r="WIC54" s="243"/>
      <c r="WID54" s="243"/>
      <c r="WIE54" s="243"/>
      <c r="WIF54" s="243"/>
      <c r="WIG54" s="243"/>
      <c r="WIH54" s="243"/>
      <c r="WII54" s="243"/>
      <c r="WIJ54" s="243"/>
      <c r="WIK54" s="243"/>
      <c r="WIL54" s="243"/>
      <c r="WIM54" s="243"/>
      <c r="WIN54" s="243"/>
      <c r="WIO54" s="243"/>
      <c r="WIP54" s="243"/>
      <c r="WIQ54" s="243"/>
      <c r="WIR54" s="243"/>
      <c r="WIS54" s="243"/>
      <c r="WIT54" s="243"/>
      <c r="WIU54" s="243"/>
      <c r="WIV54" s="243"/>
      <c r="WIW54" s="243"/>
      <c r="WIX54" s="243"/>
      <c r="WIY54" s="243"/>
      <c r="WIZ54" s="243"/>
      <c r="WJA54" s="243"/>
      <c r="WJB54" s="243"/>
      <c r="WJC54" s="243"/>
      <c r="WJD54" s="243"/>
      <c r="WJE54" s="243"/>
      <c r="WJF54" s="243"/>
      <c r="WJG54" s="243"/>
      <c r="WJH54" s="243"/>
      <c r="WJI54" s="243"/>
      <c r="WJJ54" s="243"/>
      <c r="WJK54" s="243"/>
      <c r="WJL54" s="243"/>
      <c r="WJM54" s="243"/>
      <c r="WJN54" s="243"/>
      <c r="WJO54" s="243"/>
      <c r="WJP54" s="243"/>
      <c r="WJQ54" s="243"/>
      <c r="WJR54" s="243"/>
      <c r="WJS54" s="243"/>
      <c r="WJT54" s="243"/>
      <c r="WJU54" s="243"/>
      <c r="WJV54" s="243"/>
      <c r="WJW54" s="243"/>
      <c r="WJX54" s="243"/>
      <c r="WJY54" s="243"/>
      <c r="WJZ54" s="243"/>
      <c r="WKA54" s="243"/>
      <c r="WKB54" s="243"/>
      <c r="WKC54" s="243"/>
      <c r="WKD54" s="243"/>
      <c r="WKE54" s="243"/>
      <c r="WKF54" s="243"/>
      <c r="WKG54" s="243"/>
      <c r="WKH54" s="243"/>
      <c r="WKI54" s="243"/>
      <c r="WKJ54" s="243"/>
      <c r="WKK54" s="243"/>
      <c r="WKL54" s="243"/>
      <c r="WKM54" s="243"/>
      <c r="WKN54" s="243"/>
      <c r="WKO54" s="243"/>
      <c r="WKP54" s="243"/>
      <c r="WKQ54" s="243"/>
      <c r="WKR54" s="243"/>
      <c r="WKS54" s="243"/>
      <c r="WKT54" s="243"/>
      <c r="WKU54" s="243"/>
      <c r="WKV54" s="243"/>
      <c r="WKW54" s="243"/>
      <c r="WKX54" s="243"/>
      <c r="WKY54" s="243"/>
      <c r="WKZ54" s="243"/>
      <c r="WLA54" s="243"/>
      <c r="WLB54" s="243"/>
      <c r="WLC54" s="243"/>
      <c r="WLD54" s="243"/>
      <c r="WLE54" s="243"/>
      <c r="WLF54" s="243"/>
      <c r="WLG54" s="243"/>
      <c r="WLH54" s="243"/>
      <c r="WLI54" s="243"/>
      <c r="WLJ54" s="243"/>
      <c r="WLK54" s="243"/>
      <c r="WLL54" s="243"/>
      <c r="WLM54" s="243"/>
      <c r="WLN54" s="243"/>
      <c r="WLO54" s="243"/>
      <c r="WLP54" s="243"/>
      <c r="WLQ54" s="243"/>
      <c r="WLR54" s="243"/>
      <c r="WLS54" s="243"/>
      <c r="WLT54" s="243"/>
      <c r="WLU54" s="243"/>
      <c r="WLV54" s="243"/>
      <c r="WLW54" s="243"/>
      <c r="WLX54" s="243"/>
      <c r="WLY54" s="243"/>
      <c r="WLZ54" s="243"/>
      <c r="WMA54" s="243"/>
      <c r="WMB54" s="243"/>
      <c r="WMC54" s="243"/>
      <c r="WMD54" s="243"/>
      <c r="WME54" s="243"/>
      <c r="WMF54" s="243"/>
      <c r="WMG54" s="243"/>
      <c r="WMH54" s="243"/>
      <c r="WMI54" s="243"/>
      <c r="WMJ54" s="243"/>
      <c r="WMK54" s="243"/>
      <c r="WML54" s="243"/>
      <c r="WMM54" s="243"/>
      <c r="WMN54" s="243"/>
      <c r="WMO54" s="243"/>
      <c r="WMP54" s="243"/>
      <c r="WMQ54" s="243"/>
      <c r="WMR54" s="243"/>
      <c r="WMS54" s="243"/>
      <c r="WMT54" s="243"/>
      <c r="WMU54" s="243"/>
      <c r="WMV54" s="243"/>
      <c r="WMW54" s="243"/>
      <c r="WMX54" s="243"/>
      <c r="WMY54" s="243"/>
      <c r="WMZ54" s="243"/>
      <c r="WNA54" s="243"/>
      <c r="WNB54" s="243"/>
      <c r="WNC54" s="243"/>
      <c r="WND54" s="243"/>
      <c r="WNE54" s="243"/>
      <c r="WNF54" s="243"/>
      <c r="WNG54" s="243"/>
      <c r="WNH54" s="243"/>
      <c r="WNI54" s="243"/>
      <c r="WNJ54" s="243"/>
      <c r="WNK54" s="243"/>
      <c r="WNL54" s="243"/>
      <c r="WNM54" s="243"/>
      <c r="WNN54" s="243"/>
      <c r="WNO54" s="243"/>
      <c r="WNP54" s="243"/>
      <c r="WNQ54" s="243"/>
      <c r="WNR54" s="243"/>
      <c r="WNS54" s="243"/>
      <c r="WNT54" s="243"/>
      <c r="WNU54" s="243"/>
      <c r="WNV54" s="243"/>
      <c r="WNW54" s="243"/>
      <c r="WNX54" s="243"/>
      <c r="WNY54" s="243"/>
      <c r="WNZ54" s="243"/>
      <c r="WOA54" s="243"/>
      <c r="WOB54" s="243"/>
      <c r="WOC54" s="243"/>
      <c r="WOD54" s="243"/>
      <c r="WOE54" s="243"/>
      <c r="WOF54" s="243"/>
      <c r="WOG54" s="243"/>
      <c r="WOH54" s="243"/>
      <c r="WOI54" s="243"/>
      <c r="WOJ54" s="243"/>
      <c r="WOK54" s="243"/>
      <c r="WOL54" s="243"/>
      <c r="WOM54" s="243"/>
      <c r="WON54" s="243"/>
      <c r="WOO54" s="243"/>
      <c r="WOP54" s="243"/>
      <c r="WOQ54" s="243"/>
      <c r="WOR54" s="243"/>
      <c r="WOS54" s="243"/>
      <c r="WOT54" s="243"/>
      <c r="WOU54" s="243"/>
      <c r="WOV54" s="243"/>
      <c r="WOW54" s="243"/>
      <c r="WOX54" s="243"/>
      <c r="WOY54" s="243"/>
      <c r="WOZ54" s="243"/>
      <c r="WPA54" s="243"/>
      <c r="WPB54" s="243"/>
      <c r="WPC54" s="243"/>
      <c r="WPD54" s="243"/>
      <c r="WPE54" s="243"/>
      <c r="WPF54" s="243"/>
      <c r="WPG54" s="243"/>
      <c r="WPH54" s="243"/>
      <c r="WPI54" s="243"/>
      <c r="WPJ54" s="243"/>
      <c r="WPK54" s="243"/>
      <c r="WPL54" s="243"/>
      <c r="WPM54" s="243"/>
      <c r="WPN54" s="243"/>
      <c r="WPO54" s="243"/>
      <c r="WPP54" s="243"/>
      <c r="WPQ54" s="243"/>
      <c r="WPR54" s="243"/>
      <c r="WPS54" s="243"/>
      <c r="WPT54" s="243"/>
      <c r="WPU54" s="243"/>
      <c r="WPV54" s="243"/>
      <c r="WPW54" s="243"/>
      <c r="WPX54" s="243"/>
      <c r="WPY54" s="243"/>
      <c r="WPZ54" s="243"/>
      <c r="WQA54" s="243"/>
      <c r="WQB54" s="243"/>
      <c r="WQC54" s="243"/>
      <c r="WQD54" s="243"/>
      <c r="WQE54" s="243"/>
      <c r="WQF54" s="243"/>
      <c r="WQG54" s="243"/>
      <c r="WQH54" s="243"/>
      <c r="WQI54" s="243"/>
      <c r="WQJ54" s="243"/>
      <c r="WQK54" s="243"/>
      <c r="WQL54" s="243"/>
      <c r="WQM54" s="243"/>
      <c r="WQN54" s="243"/>
      <c r="WQO54" s="243"/>
      <c r="WQP54" s="243"/>
      <c r="WQQ54" s="243"/>
      <c r="WQR54" s="243"/>
      <c r="WQS54" s="243"/>
      <c r="WQT54" s="243"/>
      <c r="WQU54" s="243"/>
      <c r="WQV54" s="243"/>
      <c r="WQW54" s="243"/>
      <c r="WQX54" s="243"/>
      <c r="WQY54" s="243"/>
      <c r="WQZ54" s="243"/>
      <c r="WRA54" s="243"/>
      <c r="WRB54" s="243"/>
      <c r="WRC54" s="243"/>
      <c r="WRD54" s="243"/>
      <c r="WRE54" s="243"/>
      <c r="WRF54" s="243"/>
      <c r="WRG54" s="243"/>
      <c r="WRH54" s="243"/>
      <c r="WRI54" s="243"/>
      <c r="WRJ54" s="243"/>
      <c r="WRK54" s="243"/>
      <c r="WRL54" s="243"/>
      <c r="WRM54" s="243"/>
      <c r="WRN54" s="243"/>
      <c r="WRO54" s="243"/>
      <c r="WRP54" s="243"/>
      <c r="WRQ54" s="243"/>
      <c r="WRR54" s="243"/>
      <c r="WRS54" s="243"/>
      <c r="WRT54" s="243"/>
      <c r="WRU54" s="243"/>
      <c r="WRV54" s="243"/>
      <c r="WRW54" s="243"/>
      <c r="WRX54" s="243"/>
      <c r="WRY54" s="243"/>
      <c r="WRZ54" s="243"/>
      <c r="WSA54" s="243"/>
      <c r="WSB54" s="243"/>
      <c r="WSC54" s="243"/>
      <c r="WSD54" s="243"/>
      <c r="WSE54" s="243"/>
      <c r="WSF54" s="243"/>
      <c r="WSG54" s="243"/>
      <c r="WSH54" s="243"/>
      <c r="WSI54" s="243"/>
      <c r="WSJ54" s="243"/>
      <c r="WSK54" s="243"/>
      <c r="WSL54" s="243"/>
      <c r="WSM54" s="243"/>
      <c r="WSN54" s="243"/>
      <c r="WSO54" s="243"/>
      <c r="WSP54" s="243"/>
      <c r="WSQ54" s="243"/>
      <c r="WSR54" s="243"/>
      <c r="WSS54" s="243"/>
      <c r="WST54" s="243"/>
      <c r="WSU54" s="243"/>
      <c r="WSV54" s="243"/>
      <c r="WSW54" s="243"/>
      <c r="WSX54" s="243"/>
      <c r="WSY54" s="243"/>
      <c r="WSZ54" s="243"/>
      <c r="WTA54" s="243"/>
      <c r="WTB54" s="243"/>
      <c r="WTC54" s="243"/>
      <c r="WTD54" s="243"/>
      <c r="WTE54" s="243"/>
      <c r="WTF54" s="243"/>
      <c r="WTG54" s="243"/>
      <c r="WTH54" s="243"/>
      <c r="WTI54" s="243"/>
      <c r="WTJ54" s="243"/>
      <c r="WTK54" s="243"/>
      <c r="WTL54" s="243"/>
      <c r="WTM54" s="243"/>
      <c r="WTN54" s="243"/>
      <c r="WTO54" s="243"/>
      <c r="WTP54" s="243"/>
      <c r="WTQ54" s="243"/>
      <c r="WTR54" s="243"/>
      <c r="WTS54" s="243"/>
      <c r="WTT54" s="243"/>
      <c r="WTU54" s="243"/>
      <c r="WTV54" s="243"/>
      <c r="WTW54" s="243"/>
      <c r="WTX54" s="243"/>
      <c r="WTY54" s="243"/>
      <c r="WTZ54" s="243"/>
      <c r="WUA54" s="243"/>
      <c r="WUB54" s="243"/>
      <c r="WUC54" s="243"/>
      <c r="WUD54" s="243"/>
      <c r="WUE54" s="243"/>
      <c r="WUF54" s="243"/>
      <c r="WUG54" s="243"/>
      <c r="WUH54" s="243"/>
      <c r="WUI54" s="243"/>
      <c r="WUJ54" s="243"/>
      <c r="WUK54" s="243"/>
      <c r="WUL54" s="243"/>
      <c r="WUM54" s="243"/>
      <c r="WUN54" s="243"/>
      <c r="WUO54" s="243"/>
      <c r="WUP54" s="243"/>
      <c r="WUQ54" s="243"/>
      <c r="WUR54" s="243"/>
      <c r="WUS54" s="243"/>
      <c r="WUT54" s="243"/>
      <c r="WUU54" s="243"/>
      <c r="WUV54" s="243"/>
      <c r="WUW54" s="243"/>
      <c r="WUX54" s="243"/>
      <c r="WUY54" s="243"/>
      <c r="WUZ54" s="243"/>
      <c r="WVA54" s="243"/>
      <c r="WVB54" s="243"/>
      <c r="WVC54" s="243"/>
      <c r="WVD54" s="243"/>
      <c r="WVE54" s="243"/>
      <c r="WVF54" s="243"/>
      <c r="WVG54" s="243"/>
      <c r="WVH54" s="243"/>
      <c r="WVI54" s="243"/>
      <c r="WVJ54" s="243"/>
      <c r="WVK54" s="243"/>
      <c r="WVL54" s="243"/>
      <c r="WVM54" s="243"/>
      <c r="WVN54" s="243"/>
      <c r="WVO54" s="243"/>
      <c r="WVP54" s="243"/>
      <c r="WVQ54" s="243"/>
      <c r="WVR54" s="243"/>
      <c r="WVS54" s="243"/>
      <c r="WVT54" s="243"/>
      <c r="WVU54" s="243"/>
      <c r="WVV54" s="243"/>
      <c r="WVW54" s="243"/>
      <c r="WVX54" s="243"/>
      <c r="WVY54" s="243"/>
      <c r="WVZ54" s="243"/>
      <c r="WWA54" s="243"/>
      <c r="WWB54" s="243"/>
      <c r="WWC54" s="243"/>
      <c r="WWD54" s="243"/>
      <c r="WWE54" s="243"/>
      <c r="WWF54" s="243"/>
      <c r="WWG54" s="243"/>
      <c r="WWH54" s="243"/>
      <c r="WWI54" s="243"/>
      <c r="WWJ54" s="243"/>
      <c r="WWK54" s="243"/>
      <c r="WWL54" s="243"/>
      <c r="WWM54" s="243"/>
      <c r="WWN54" s="243"/>
      <c r="WWO54" s="243"/>
      <c r="WWP54" s="243"/>
      <c r="WWQ54" s="243"/>
      <c r="WWR54" s="243"/>
      <c r="WWS54" s="243"/>
      <c r="WWT54" s="243"/>
      <c r="WWU54" s="243"/>
      <c r="WWV54" s="243"/>
      <c r="WWW54" s="243"/>
      <c r="WWX54" s="243"/>
      <c r="WWY54" s="243"/>
      <c r="WWZ54" s="243"/>
      <c r="WXA54" s="243"/>
      <c r="WXB54" s="243"/>
      <c r="WXC54" s="243"/>
      <c r="WXD54" s="243"/>
      <c r="WXE54" s="243"/>
      <c r="WXF54" s="243"/>
      <c r="WXG54" s="243"/>
      <c r="WXH54" s="243"/>
      <c r="WXI54" s="243"/>
      <c r="WXJ54" s="243"/>
      <c r="WXK54" s="243"/>
      <c r="WXL54" s="243"/>
      <c r="WXM54" s="243"/>
      <c r="WXN54" s="243"/>
      <c r="WXO54" s="243"/>
      <c r="WXP54" s="243"/>
      <c r="WXQ54" s="243"/>
      <c r="WXR54" s="243"/>
      <c r="WXS54" s="243"/>
      <c r="WXT54" s="243"/>
      <c r="WXU54" s="243"/>
      <c r="WXV54" s="243"/>
      <c r="WXW54" s="243"/>
      <c r="WXX54" s="243"/>
      <c r="WXY54" s="243"/>
      <c r="WXZ54" s="243"/>
      <c r="WYA54" s="243"/>
      <c r="WYB54" s="243"/>
      <c r="WYC54" s="243"/>
      <c r="WYD54" s="243"/>
      <c r="WYE54" s="243"/>
      <c r="WYF54" s="243"/>
      <c r="WYG54" s="243"/>
      <c r="WYH54" s="243"/>
      <c r="WYI54" s="243"/>
      <c r="WYJ54" s="243"/>
      <c r="WYK54" s="243"/>
      <c r="WYL54" s="243"/>
      <c r="WYM54" s="243"/>
      <c r="WYN54" s="243"/>
      <c r="WYO54" s="243"/>
      <c r="WYP54" s="243"/>
      <c r="WYQ54" s="243"/>
      <c r="WYR54" s="243"/>
      <c r="WYS54" s="243"/>
      <c r="WYT54" s="243"/>
      <c r="WYU54" s="243"/>
      <c r="WYV54" s="243"/>
      <c r="WYW54" s="243"/>
      <c r="WYX54" s="243"/>
      <c r="WYY54" s="243"/>
      <c r="WYZ54" s="243"/>
      <c r="WZA54" s="243"/>
      <c r="WZB54" s="243"/>
      <c r="WZC54" s="243"/>
      <c r="WZD54" s="243"/>
      <c r="WZE54" s="243"/>
      <c r="WZF54" s="243"/>
      <c r="WZG54" s="243"/>
      <c r="WZH54" s="243"/>
      <c r="WZI54" s="243"/>
      <c r="WZJ54" s="243"/>
      <c r="WZK54" s="243"/>
      <c r="WZL54" s="243"/>
      <c r="WZM54" s="243"/>
      <c r="WZN54" s="243"/>
      <c r="WZO54" s="243"/>
      <c r="WZP54" s="243"/>
      <c r="WZQ54" s="243"/>
      <c r="WZR54" s="243"/>
      <c r="WZS54" s="243"/>
      <c r="WZT54" s="243"/>
      <c r="WZU54" s="243"/>
      <c r="WZV54" s="243"/>
      <c r="WZW54" s="243"/>
      <c r="WZX54" s="243"/>
      <c r="WZY54" s="243"/>
      <c r="WZZ54" s="243"/>
      <c r="XAA54" s="243"/>
      <c r="XAB54" s="243"/>
      <c r="XAC54" s="243"/>
      <c r="XAD54" s="243"/>
      <c r="XAE54" s="243"/>
      <c r="XAF54" s="243"/>
      <c r="XAG54" s="243"/>
      <c r="XAH54" s="243"/>
      <c r="XAI54" s="243"/>
      <c r="XAJ54" s="243"/>
      <c r="XAK54" s="243"/>
      <c r="XAL54" s="243"/>
      <c r="XAM54" s="243"/>
      <c r="XAN54" s="243"/>
      <c r="XAO54" s="243"/>
      <c r="XAP54" s="243"/>
      <c r="XAQ54" s="243"/>
      <c r="XAR54" s="243"/>
      <c r="XAS54" s="243"/>
      <c r="XAT54" s="243"/>
      <c r="XAU54" s="243"/>
      <c r="XAV54" s="243"/>
      <c r="XAW54" s="243"/>
      <c r="XAX54" s="243"/>
      <c r="XAY54" s="243"/>
      <c r="XAZ54" s="243"/>
      <c r="XBA54" s="243"/>
      <c r="XBB54" s="243"/>
      <c r="XBC54" s="243"/>
      <c r="XBD54" s="243"/>
      <c r="XBE54" s="243"/>
      <c r="XBF54" s="243"/>
      <c r="XBG54" s="243"/>
      <c r="XBH54" s="243"/>
      <c r="XBI54" s="243"/>
      <c r="XBJ54" s="243"/>
      <c r="XBK54" s="243"/>
      <c r="XBL54" s="243"/>
      <c r="XBM54" s="243"/>
      <c r="XBN54" s="243"/>
      <c r="XBO54" s="243"/>
      <c r="XBP54" s="243"/>
      <c r="XBQ54" s="243"/>
      <c r="XBR54" s="243"/>
      <c r="XBS54" s="243"/>
      <c r="XBT54" s="243"/>
      <c r="XBU54" s="243"/>
      <c r="XBV54" s="243"/>
      <c r="XBW54" s="243"/>
      <c r="XBX54" s="243"/>
      <c r="XBY54" s="243"/>
      <c r="XBZ54" s="243"/>
      <c r="XCA54" s="243"/>
      <c r="XCB54" s="243"/>
      <c r="XCC54" s="243"/>
      <c r="XCD54" s="243"/>
      <c r="XCE54" s="243"/>
      <c r="XCF54" s="243"/>
      <c r="XCG54" s="243"/>
      <c r="XCH54" s="243"/>
      <c r="XCI54" s="243"/>
      <c r="XCJ54" s="243"/>
      <c r="XCK54" s="243"/>
      <c r="XCL54" s="243"/>
      <c r="XCM54" s="243"/>
      <c r="XCN54" s="243"/>
      <c r="XCO54" s="243"/>
      <c r="XCP54" s="243"/>
      <c r="XCQ54" s="243"/>
      <c r="XCR54" s="243"/>
      <c r="XCS54" s="243"/>
      <c r="XCT54" s="243"/>
      <c r="XCU54" s="243"/>
      <c r="XCV54" s="243"/>
      <c r="XCW54" s="243"/>
      <c r="XCX54" s="243"/>
      <c r="XCY54" s="243"/>
      <c r="XCZ54" s="243"/>
      <c r="XDA54" s="243"/>
      <c r="XDB54" s="243"/>
      <c r="XDC54" s="243"/>
      <c r="XDD54" s="243"/>
      <c r="XDE54" s="243"/>
      <c r="XDF54" s="243"/>
      <c r="XDG54" s="243"/>
      <c r="XDH54" s="243"/>
      <c r="XDI54" s="243"/>
      <c r="XDJ54" s="243"/>
      <c r="XDK54" s="243"/>
      <c r="XDL54" s="243"/>
      <c r="XDM54" s="243"/>
      <c r="XDN54" s="243"/>
      <c r="XDO54" s="243"/>
      <c r="XDP54" s="243"/>
      <c r="XDQ54" s="243"/>
      <c r="XDR54" s="243"/>
      <c r="XDS54" s="243"/>
      <c r="XDT54" s="243"/>
      <c r="XDU54" s="243"/>
      <c r="XDV54" s="243"/>
      <c r="XDW54" s="243"/>
      <c r="XDX54" s="243"/>
      <c r="XDY54" s="243"/>
      <c r="XDZ54" s="243"/>
    </row>
    <row r="55" spans="2:16354" outlineLevel="1">
      <c r="C55" s="269" t="s">
        <v>396</v>
      </c>
      <c r="D55" s="254">
        <v>276.7</v>
      </c>
      <c r="E55" s="254">
        <v>230.3</v>
      </c>
      <c r="F55" s="254">
        <v>143.5</v>
      </c>
      <c r="G55" s="254">
        <v>240.7</v>
      </c>
      <c r="H55" s="254">
        <v>331</v>
      </c>
      <c r="I55" s="254">
        <f>H55*(($H$55/$D$55-1)/4+1)</f>
        <v>347.23897723165885</v>
      </c>
      <c r="J55" s="254">
        <f t="shared" ref="J55:N55" si="73">I55*(($H$55/$D$55-1)/4+1)</f>
        <v>364.27464443772959</v>
      </c>
      <c r="K55" s="254">
        <f t="shared" si="73"/>
        <v>382.14608751052384</v>
      </c>
      <c r="L55" s="254">
        <f t="shared" si="73"/>
        <v>400.89430991007339</v>
      </c>
      <c r="M55" s="254">
        <f t="shared" si="73"/>
        <v>420.56232674068144</v>
      </c>
      <c r="N55" s="254">
        <f t="shared" si="73"/>
        <v>441.19526344290313</v>
      </c>
    </row>
    <row r="56" spans="2:16354" ht="12">
      <c r="C56" s="490" t="s">
        <v>397</v>
      </c>
      <c r="D56" s="254">
        <f>D52+D53-D55-D54</f>
        <v>1687.4663400000002</v>
      </c>
      <c r="E56" s="254">
        <f t="shared" ref="E56:N56" si="74">E52+E53-E55-E54</f>
        <v>1593.8420399999998</v>
      </c>
      <c r="F56" s="254">
        <f t="shared" si="74"/>
        <v>2045.3581240000003</v>
      </c>
      <c r="G56" s="254">
        <f t="shared" si="74"/>
        <v>2024.9950180000001</v>
      </c>
      <c r="H56" s="254">
        <f t="shared" si="74"/>
        <v>2382.9</v>
      </c>
      <c r="I56" s="254">
        <f t="shared" si="74"/>
        <v>2678.7727046473715</v>
      </c>
      <c r="J56" s="254">
        <f t="shared" si="74"/>
        <v>2931.248077731565</v>
      </c>
      <c r="K56" s="254">
        <f t="shared" si="74"/>
        <v>3132.3810434201487</v>
      </c>
      <c r="L56" s="254">
        <f t="shared" si="74"/>
        <v>3348.106287539913</v>
      </c>
      <c r="M56" s="254">
        <f t="shared" si="74"/>
        <v>3576.6291429055218</v>
      </c>
      <c r="N56" s="254">
        <f t="shared" si="74"/>
        <v>3816.5098854132111</v>
      </c>
      <c r="P56" s="254">
        <f>P52*D56/D52</f>
        <v>303.23278438714698</v>
      </c>
      <c r="Q56" s="254">
        <f t="shared" ref="Q56:Z56" si="75">Q52*E56/E52</f>
        <v>213.19899938759977</v>
      </c>
      <c r="R56" s="254">
        <f t="shared" si="75"/>
        <v>165.06190260617686</v>
      </c>
      <c r="S56" s="254">
        <f t="shared" si="75"/>
        <v>276.34031682859694</v>
      </c>
      <c r="T56" s="254">
        <f t="shared" si="75"/>
        <v>270.33814171356238</v>
      </c>
      <c r="U56" s="254">
        <f t="shared" si="75"/>
        <v>282.68027754265773</v>
      </c>
      <c r="V56" s="254">
        <f t="shared" si="75"/>
        <v>295.03495944128042</v>
      </c>
      <c r="W56" s="254">
        <f t="shared" si="75"/>
        <v>322.70464882320249</v>
      </c>
      <c r="X56" s="254">
        <f t="shared" si="75"/>
        <v>325.49051315001003</v>
      </c>
      <c r="Y56" s="254">
        <f t="shared" si="75"/>
        <v>342.96163504117288</v>
      </c>
      <c r="Z56" s="254">
        <f t="shared" si="75"/>
        <v>361.86880289758869</v>
      </c>
    </row>
    <row r="57" spans="2:16354">
      <c r="E57" s="254"/>
      <c r="F57" s="254"/>
      <c r="G57" s="254"/>
      <c r="H57" s="254"/>
      <c r="I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</row>
    <row r="58" spans="2:16354">
      <c r="C58" s="243" t="s">
        <v>265</v>
      </c>
      <c r="D58" s="288">
        <v>100</v>
      </c>
      <c r="E58" s="288">
        <v>100</v>
      </c>
      <c r="F58" s="288">
        <v>100</v>
      </c>
      <c r="G58" s="288">
        <v>100</v>
      </c>
      <c r="H58" s="288">
        <v>100</v>
      </c>
      <c r="I58" s="288">
        <v>100</v>
      </c>
      <c r="J58" s="288">
        <v>100</v>
      </c>
      <c r="K58" s="288">
        <v>100</v>
      </c>
      <c r="L58" s="288">
        <v>100</v>
      </c>
      <c r="M58" s="288">
        <v>100</v>
      </c>
      <c r="N58" s="288">
        <v>100</v>
      </c>
      <c r="P58" s="288">
        <v>130.69999999999999</v>
      </c>
      <c r="Q58" s="288">
        <v>130.69999999999999</v>
      </c>
      <c r="R58" s="288">
        <v>130.69999999999999</v>
      </c>
      <c r="S58" s="288">
        <v>130.69999999999999</v>
      </c>
      <c r="T58" s="288">
        <v>130.69999999999999</v>
      </c>
      <c r="U58" s="288">
        <v>130.69999999999999</v>
      </c>
      <c r="V58" s="288">
        <v>130.69999999999999</v>
      </c>
      <c r="W58" s="288">
        <v>130.69999999999999</v>
      </c>
      <c r="X58" s="288">
        <v>130.69999999999999</v>
      </c>
      <c r="Y58" s="288">
        <v>130.69999999999999</v>
      </c>
      <c r="Z58" s="288">
        <v>130.69999999999999</v>
      </c>
      <c r="AB58" s="288">
        <f>$G$26</f>
        <v>3.2791173576620447</v>
      </c>
      <c r="AC58" s="288">
        <f>$G$26</f>
        <v>3.2791173576620447</v>
      </c>
      <c r="AD58" s="288">
        <f>$G$26</f>
        <v>3.2791173576620447</v>
      </c>
      <c r="AE58" s="288">
        <f>$G$26</f>
        <v>3.2791173576620447</v>
      </c>
      <c r="AF58" s="288">
        <f>$G$26</f>
        <v>3.2791173576620447</v>
      </c>
      <c r="AG58" s="288">
        <f t="shared" ref="AG58" si="76">$G$26</f>
        <v>3.2791173576620447</v>
      </c>
    </row>
    <row r="59" spans="2:16354">
      <c r="AH59" s="286"/>
      <c r="AI59" s="286"/>
      <c r="AJ59" s="286"/>
      <c r="AK59" s="286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286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286"/>
      <c r="BV59" s="286"/>
      <c r="BW59" s="286"/>
      <c r="BX59" s="286"/>
      <c r="BY59" s="286"/>
      <c r="BZ59" s="286"/>
      <c r="CA59" s="286"/>
      <c r="CB59" s="286"/>
      <c r="CC59" s="286"/>
      <c r="CD59" s="286"/>
      <c r="CE59" s="286"/>
      <c r="CF59" s="286"/>
      <c r="CG59" s="286"/>
      <c r="CH59" s="286"/>
      <c r="CI59" s="286"/>
      <c r="CJ59" s="286"/>
      <c r="CK59" s="286"/>
      <c r="CL59" s="286"/>
      <c r="CM59" s="286"/>
      <c r="CN59" s="286"/>
      <c r="CO59" s="286"/>
      <c r="CP59" s="286"/>
      <c r="CQ59" s="286"/>
      <c r="CR59" s="286"/>
      <c r="CS59" s="286"/>
      <c r="CT59" s="286"/>
      <c r="CU59" s="286"/>
      <c r="CV59" s="286"/>
      <c r="CW59" s="286"/>
      <c r="CX59" s="286"/>
      <c r="CY59" s="286"/>
      <c r="CZ59" s="286"/>
      <c r="DA59" s="286"/>
      <c r="DB59" s="286"/>
      <c r="DC59" s="286"/>
      <c r="DD59" s="286"/>
      <c r="DE59" s="286"/>
      <c r="DF59" s="286"/>
      <c r="DG59" s="286"/>
      <c r="DH59" s="286"/>
      <c r="DI59" s="286"/>
      <c r="DJ59" s="286"/>
      <c r="DK59" s="286"/>
      <c r="DL59" s="286"/>
      <c r="DM59" s="286"/>
      <c r="DN59" s="286"/>
      <c r="DO59" s="286"/>
      <c r="DP59" s="286"/>
      <c r="DQ59" s="286"/>
      <c r="DR59" s="286"/>
      <c r="DS59" s="286"/>
      <c r="DT59" s="286"/>
      <c r="DU59" s="286"/>
      <c r="DV59" s="286"/>
      <c r="DW59" s="286"/>
      <c r="DX59" s="286"/>
      <c r="DY59" s="286"/>
      <c r="DZ59" s="286"/>
      <c r="EA59" s="286"/>
      <c r="EB59" s="286"/>
      <c r="EC59" s="286"/>
      <c r="ED59" s="286"/>
      <c r="EE59" s="286"/>
      <c r="EF59" s="286"/>
      <c r="EG59" s="286"/>
      <c r="EH59" s="286"/>
      <c r="EI59" s="286"/>
      <c r="EJ59" s="286"/>
      <c r="EK59" s="286"/>
      <c r="EL59" s="286"/>
      <c r="EM59" s="286"/>
      <c r="EN59" s="286"/>
      <c r="EO59" s="286"/>
      <c r="EP59" s="286"/>
      <c r="EQ59" s="286"/>
      <c r="ER59" s="286"/>
      <c r="ES59" s="286"/>
      <c r="ET59" s="286"/>
      <c r="EU59" s="286"/>
      <c r="EV59" s="286"/>
      <c r="EW59" s="286"/>
      <c r="EX59" s="286"/>
      <c r="EY59" s="286"/>
      <c r="EZ59" s="286"/>
      <c r="FA59" s="286"/>
      <c r="FB59" s="286"/>
      <c r="FC59" s="286"/>
      <c r="FD59" s="286"/>
      <c r="FE59" s="286"/>
      <c r="FF59" s="286"/>
      <c r="FG59" s="286"/>
      <c r="FH59" s="286"/>
      <c r="FI59" s="286"/>
      <c r="FJ59" s="286"/>
      <c r="FK59" s="286"/>
      <c r="FL59" s="286"/>
      <c r="FM59" s="286"/>
      <c r="FN59" s="286"/>
      <c r="FO59" s="286"/>
      <c r="FP59" s="286"/>
      <c r="FQ59" s="286"/>
      <c r="FR59" s="286"/>
      <c r="FS59" s="286"/>
      <c r="FT59" s="286"/>
      <c r="FU59" s="286"/>
      <c r="FV59" s="286"/>
      <c r="FW59" s="286"/>
      <c r="FX59" s="286"/>
      <c r="FY59" s="286"/>
      <c r="FZ59" s="286"/>
      <c r="GA59" s="286"/>
      <c r="GB59" s="286"/>
      <c r="GC59" s="286"/>
      <c r="GD59" s="286"/>
      <c r="GE59" s="286"/>
      <c r="GF59" s="286"/>
      <c r="GG59" s="286"/>
      <c r="GH59" s="286"/>
      <c r="GI59" s="286"/>
      <c r="GJ59" s="286"/>
      <c r="GK59" s="286"/>
      <c r="GL59" s="286"/>
      <c r="GM59" s="286"/>
      <c r="GN59" s="286"/>
      <c r="GO59" s="286"/>
      <c r="GP59" s="286"/>
      <c r="GQ59" s="286"/>
      <c r="GR59" s="286"/>
      <c r="GS59" s="286"/>
      <c r="GT59" s="286"/>
      <c r="GU59" s="286"/>
      <c r="GV59" s="286"/>
      <c r="GW59" s="286"/>
      <c r="GX59" s="286"/>
      <c r="GY59" s="286"/>
      <c r="GZ59" s="286"/>
      <c r="HA59" s="286"/>
      <c r="HB59" s="286"/>
      <c r="HC59" s="286"/>
      <c r="HD59" s="286"/>
      <c r="HE59" s="286"/>
      <c r="HF59" s="286"/>
      <c r="HG59" s="286"/>
      <c r="HH59" s="286"/>
      <c r="HI59" s="286"/>
      <c r="HJ59" s="286"/>
      <c r="HK59" s="286"/>
      <c r="HL59" s="286"/>
      <c r="HM59" s="286"/>
      <c r="HN59" s="286"/>
      <c r="HO59" s="286"/>
      <c r="HP59" s="286"/>
      <c r="HQ59" s="286"/>
      <c r="HR59" s="286"/>
      <c r="HS59" s="286"/>
      <c r="HT59" s="286"/>
      <c r="HU59" s="286"/>
      <c r="HV59" s="286"/>
      <c r="HW59" s="286"/>
      <c r="HX59" s="286"/>
      <c r="HY59" s="286"/>
      <c r="HZ59" s="286"/>
      <c r="IA59" s="286"/>
      <c r="IB59" s="286"/>
      <c r="IC59" s="286"/>
      <c r="ID59" s="286"/>
      <c r="IE59" s="286"/>
      <c r="IF59" s="286"/>
      <c r="IG59" s="286"/>
      <c r="IH59" s="286"/>
      <c r="II59" s="286"/>
      <c r="IJ59" s="286"/>
      <c r="IK59" s="286"/>
      <c r="IL59" s="286"/>
      <c r="IM59" s="286"/>
      <c r="IN59" s="286"/>
      <c r="IO59" s="286"/>
      <c r="IP59" s="286"/>
      <c r="IQ59" s="286"/>
      <c r="IR59" s="286"/>
      <c r="IS59" s="286"/>
      <c r="IT59" s="286"/>
      <c r="IU59" s="286"/>
      <c r="IV59" s="286"/>
      <c r="IW59" s="286"/>
      <c r="IX59" s="286"/>
      <c r="IY59" s="286"/>
      <c r="IZ59" s="286"/>
      <c r="JA59" s="286"/>
      <c r="JB59" s="286"/>
      <c r="JC59" s="286"/>
      <c r="JD59" s="286"/>
      <c r="JE59" s="286"/>
      <c r="JF59" s="286"/>
      <c r="JG59" s="286"/>
      <c r="JH59" s="286"/>
      <c r="JI59" s="286"/>
      <c r="JJ59" s="286"/>
      <c r="JK59" s="286"/>
      <c r="JL59" s="286"/>
      <c r="JM59" s="286"/>
      <c r="JN59" s="286"/>
      <c r="JO59" s="286"/>
      <c r="JP59" s="286"/>
      <c r="JQ59" s="286"/>
      <c r="JR59" s="286"/>
      <c r="JS59" s="286"/>
      <c r="JT59" s="286"/>
      <c r="JU59" s="286"/>
      <c r="JV59" s="286"/>
      <c r="JW59" s="286"/>
      <c r="JX59" s="286"/>
      <c r="JY59" s="286"/>
      <c r="JZ59" s="286"/>
      <c r="KA59" s="286"/>
      <c r="KB59" s="286"/>
      <c r="KC59" s="286"/>
      <c r="KD59" s="286"/>
      <c r="KE59" s="286"/>
      <c r="KF59" s="286"/>
      <c r="KG59" s="286"/>
      <c r="KH59" s="286"/>
      <c r="KI59" s="286"/>
      <c r="KJ59" s="286"/>
      <c r="KK59" s="286"/>
      <c r="KL59" s="286"/>
      <c r="KM59" s="286"/>
      <c r="KN59" s="286"/>
      <c r="KO59" s="286"/>
      <c r="KP59" s="286"/>
      <c r="KQ59" s="286"/>
      <c r="KR59" s="286"/>
      <c r="KS59" s="286"/>
      <c r="KT59" s="286"/>
      <c r="KU59" s="286"/>
      <c r="KV59" s="286"/>
      <c r="KW59" s="286"/>
      <c r="KX59" s="286"/>
      <c r="KY59" s="286"/>
      <c r="KZ59" s="286"/>
      <c r="LA59" s="286"/>
      <c r="LB59" s="286"/>
      <c r="LC59" s="286"/>
      <c r="LD59" s="286"/>
      <c r="LE59" s="286"/>
      <c r="LF59" s="286"/>
      <c r="LG59" s="286"/>
      <c r="LH59" s="286"/>
      <c r="LI59" s="286"/>
      <c r="LJ59" s="286"/>
      <c r="LK59" s="286"/>
      <c r="LL59" s="286"/>
      <c r="LM59" s="286"/>
      <c r="LN59" s="286"/>
      <c r="LO59" s="286"/>
      <c r="LP59" s="286"/>
      <c r="LQ59" s="286"/>
      <c r="LR59" s="286"/>
      <c r="LS59" s="286"/>
      <c r="LT59" s="286"/>
      <c r="LU59" s="286"/>
      <c r="LV59" s="286"/>
      <c r="LW59" s="286"/>
      <c r="LX59" s="286"/>
      <c r="LY59" s="286"/>
      <c r="LZ59" s="286"/>
      <c r="MA59" s="286"/>
      <c r="MB59" s="286"/>
      <c r="MC59" s="286"/>
      <c r="MD59" s="286"/>
      <c r="ME59" s="286"/>
      <c r="MF59" s="286"/>
      <c r="MG59" s="286"/>
      <c r="MH59" s="286"/>
      <c r="MI59" s="286"/>
      <c r="MJ59" s="286"/>
      <c r="MK59" s="286"/>
      <c r="ML59" s="286"/>
      <c r="MM59" s="286"/>
      <c r="MN59" s="286"/>
      <c r="MO59" s="286"/>
      <c r="MP59" s="286"/>
      <c r="MQ59" s="286"/>
      <c r="MR59" s="286"/>
      <c r="MS59" s="286"/>
      <c r="MT59" s="286"/>
      <c r="MU59" s="286"/>
      <c r="MV59" s="286"/>
      <c r="MW59" s="286"/>
      <c r="MX59" s="286"/>
      <c r="MY59" s="286"/>
      <c r="MZ59" s="286"/>
      <c r="NA59" s="286"/>
      <c r="NB59" s="286"/>
      <c r="NC59" s="286"/>
      <c r="ND59" s="286"/>
      <c r="NE59" s="286"/>
      <c r="NF59" s="286"/>
      <c r="NG59" s="286"/>
      <c r="NH59" s="286"/>
      <c r="NI59" s="286"/>
      <c r="NJ59" s="286"/>
      <c r="NK59" s="286"/>
      <c r="NL59" s="286"/>
      <c r="NM59" s="286"/>
      <c r="NN59" s="286"/>
      <c r="NO59" s="286"/>
      <c r="NP59" s="286"/>
      <c r="NQ59" s="286"/>
      <c r="NR59" s="286"/>
      <c r="NS59" s="286"/>
      <c r="NT59" s="286"/>
      <c r="NU59" s="286"/>
      <c r="NV59" s="286"/>
      <c r="NW59" s="286"/>
      <c r="NX59" s="286"/>
      <c r="NY59" s="286"/>
      <c r="NZ59" s="286"/>
      <c r="OA59" s="286"/>
      <c r="OB59" s="286"/>
      <c r="OC59" s="286"/>
      <c r="OD59" s="286"/>
      <c r="OE59" s="286"/>
      <c r="OF59" s="286"/>
      <c r="OG59" s="286"/>
      <c r="OH59" s="286"/>
      <c r="OI59" s="286"/>
      <c r="OJ59" s="286"/>
      <c r="OK59" s="286"/>
      <c r="OL59" s="286"/>
      <c r="OM59" s="286"/>
      <c r="ON59" s="286"/>
      <c r="OO59" s="286"/>
      <c r="OP59" s="286"/>
      <c r="OQ59" s="286"/>
      <c r="OR59" s="286"/>
      <c r="OS59" s="286"/>
      <c r="OT59" s="286"/>
      <c r="OU59" s="286"/>
      <c r="OV59" s="286"/>
      <c r="OW59" s="286"/>
      <c r="OX59" s="286"/>
      <c r="OY59" s="286"/>
      <c r="OZ59" s="286"/>
      <c r="PA59" s="286"/>
      <c r="PB59" s="286"/>
      <c r="PC59" s="286"/>
      <c r="PD59" s="286"/>
      <c r="PE59" s="286"/>
      <c r="PF59" s="286"/>
      <c r="PG59" s="286"/>
      <c r="PH59" s="286"/>
      <c r="PI59" s="286"/>
      <c r="PJ59" s="286"/>
      <c r="PK59" s="286"/>
      <c r="PL59" s="286"/>
      <c r="PM59" s="286"/>
      <c r="PN59" s="286"/>
      <c r="PO59" s="286"/>
      <c r="PP59" s="286"/>
      <c r="PQ59" s="286"/>
      <c r="PR59" s="286"/>
      <c r="PS59" s="286"/>
      <c r="PT59" s="286"/>
      <c r="PU59" s="286"/>
      <c r="PV59" s="286"/>
      <c r="PW59" s="286"/>
      <c r="PX59" s="286"/>
      <c r="PY59" s="286"/>
      <c r="PZ59" s="286"/>
      <c r="QA59" s="286"/>
      <c r="QB59" s="286"/>
      <c r="QC59" s="286"/>
      <c r="QD59" s="286"/>
      <c r="QE59" s="286"/>
      <c r="QF59" s="286"/>
      <c r="QG59" s="286"/>
      <c r="QH59" s="286"/>
      <c r="QI59" s="286"/>
      <c r="QJ59" s="286"/>
      <c r="QK59" s="286"/>
      <c r="QL59" s="286"/>
      <c r="QM59" s="286"/>
      <c r="QN59" s="286"/>
      <c r="QO59" s="286"/>
      <c r="QP59" s="286"/>
      <c r="QQ59" s="286"/>
      <c r="QR59" s="286"/>
      <c r="QS59" s="286"/>
      <c r="QT59" s="286"/>
      <c r="QU59" s="286"/>
      <c r="QV59" s="286"/>
      <c r="QW59" s="286"/>
      <c r="QX59" s="286"/>
      <c r="QY59" s="286"/>
      <c r="QZ59" s="286"/>
      <c r="RA59" s="286"/>
      <c r="RB59" s="286"/>
      <c r="RC59" s="286"/>
      <c r="RD59" s="286"/>
      <c r="RE59" s="286"/>
      <c r="RF59" s="286"/>
      <c r="RG59" s="286"/>
      <c r="RH59" s="286"/>
      <c r="RI59" s="286"/>
      <c r="RJ59" s="286"/>
      <c r="RK59" s="286"/>
      <c r="RL59" s="286"/>
      <c r="RM59" s="286"/>
      <c r="RN59" s="286"/>
      <c r="RO59" s="286"/>
      <c r="RP59" s="286"/>
      <c r="RQ59" s="286"/>
      <c r="RR59" s="286"/>
      <c r="RS59" s="286"/>
      <c r="RT59" s="286"/>
      <c r="RU59" s="286"/>
      <c r="RV59" s="286"/>
      <c r="RW59" s="286"/>
      <c r="RX59" s="286"/>
      <c r="RY59" s="286"/>
      <c r="RZ59" s="286"/>
      <c r="SA59" s="286"/>
      <c r="SB59" s="286"/>
      <c r="SC59" s="286"/>
      <c r="SD59" s="286"/>
      <c r="SE59" s="286"/>
      <c r="SF59" s="286"/>
      <c r="SG59" s="286"/>
      <c r="SH59" s="286"/>
      <c r="SI59" s="286"/>
      <c r="SJ59" s="286"/>
      <c r="SK59" s="286"/>
      <c r="SL59" s="286"/>
      <c r="SM59" s="286"/>
      <c r="SN59" s="286"/>
      <c r="SO59" s="286"/>
      <c r="SP59" s="286"/>
      <c r="SQ59" s="286"/>
      <c r="SR59" s="286"/>
      <c r="SS59" s="286"/>
      <c r="ST59" s="286"/>
      <c r="SU59" s="286"/>
      <c r="SV59" s="286"/>
      <c r="SW59" s="286"/>
      <c r="SX59" s="286"/>
      <c r="SY59" s="286"/>
      <c r="SZ59" s="286"/>
      <c r="TA59" s="286"/>
      <c r="TB59" s="286"/>
      <c r="TC59" s="286"/>
      <c r="TD59" s="286"/>
      <c r="TE59" s="286"/>
      <c r="TF59" s="286"/>
      <c r="TG59" s="286"/>
      <c r="TH59" s="286"/>
      <c r="TI59" s="286"/>
      <c r="TJ59" s="286"/>
      <c r="TK59" s="286"/>
      <c r="TL59" s="286"/>
      <c r="TM59" s="286"/>
      <c r="TN59" s="286"/>
      <c r="TO59" s="286"/>
      <c r="TP59" s="286"/>
      <c r="TQ59" s="286"/>
      <c r="TR59" s="286"/>
      <c r="TS59" s="286"/>
      <c r="TT59" s="286"/>
      <c r="TU59" s="286"/>
      <c r="TV59" s="286"/>
      <c r="TW59" s="286"/>
      <c r="TX59" s="286"/>
      <c r="TY59" s="286"/>
      <c r="TZ59" s="286"/>
      <c r="UA59" s="286"/>
      <c r="UB59" s="286"/>
      <c r="UC59" s="286"/>
      <c r="UD59" s="286"/>
      <c r="UE59" s="286"/>
      <c r="UF59" s="286"/>
      <c r="UG59" s="286"/>
      <c r="UH59" s="286"/>
      <c r="UI59" s="286"/>
      <c r="UJ59" s="286"/>
      <c r="UK59" s="286"/>
      <c r="UL59" s="286"/>
      <c r="UM59" s="286"/>
      <c r="UN59" s="286"/>
      <c r="UO59" s="286"/>
      <c r="UP59" s="286"/>
      <c r="UQ59" s="286"/>
      <c r="UR59" s="286"/>
      <c r="US59" s="286"/>
      <c r="UT59" s="286"/>
      <c r="UU59" s="286"/>
      <c r="UV59" s="286"/>
      <c r="UW59" s="286"/>
      <c r="UX59" s="286"/>
      <c r="UY59" s="286"/>
      <c r="UZ59" s="286"/>
      <c r="VA59" s="286"/>
      <c r="VB59" s="286"/>
      <c r="VC59" s="286"/>
      <c r="VD59" s="286"/>
      <c r="VE59" s="286"/>
      <c r="VF59" s="286"/>
      <c r="VG59" s="286"/>
      <c r="VH59" s="286"/>
      <c r="VI59" s="286"/>
      <c r="VJ59" s="286"/>
      <c r="VK59" s="286"/>
      <c r="VL59" s="286"/>
      <c r="VM59" s="286"/>
      <c r="VN59" s="286"/>
      <c r="VO59" s="286"/>
      <c r="VP59" s="286"/>
      <c r="VQ59" s="286"/>
      <c r="VR59" s="286"/>
      <c r="VS59" s="286"/>
      <c r="VT59" s="286"/>
      <c r="VU59" s="286"/>
      <c r="VV59" s="286"/>
      <c r="VW59" s="286"/>
      <c r="VX59" s="286"/>
      <c r="VY59" s="286"/>
      <c r="VZ59" s="286"/>
      <c r="WA59" s="286"/>
      <c r="WB59" s="286"/>
      <c r="WC59" s="286"/>
      <c r="WD59" s="286"/>
      <c r="WE59" s="286"/>
      <c r="WF59" s="286"/>
      <c r="WG59" s="286"/>
      <c r="WH59" s="286"/>
      <c r="WI59" s="286"/>
      <c r="WJ59" s="286"/>
      <c r="WK59" s="286"/>
      <c r="WL59" s="286"/>
      <c r="WM59" s="286"/>
      <c r="WN59" s="286"/>
      <c r="WO59" s="286"/>
      <c r="WP59" s="286"/>
      <c r="WQ59" s="286"/>
      <c r="WR59" s="286"/>
      <c r="WS59" s="286"/>
      <c r="WT59" s="286"/>
      <c r="WU59" s="286"/>
      <c r="WV59" s="286"/>
      <c r="WW59" s="286"/>
      <c r="WX59" s="286"/>
      <c r="WY59" s="286"/>
      <c r="WZ59" s="286"/>
      <c r="XA59" s="286"/>
      <c r="XB59" s="286"/>
      <c r="XC59" s="286"/>
      <c r="XD59" s="286"/>
      <c r="XE59" s="286"/>
      <c r="XF59" s="286"/>
      <c r="XG59" s="286"/>
      <c r="XH59" s="286"/>
      <c r="XI59" s="286"/>
      <c r="XJ59" s="286"/>
      <c r="XK59" s="286"/>
      <c r="XL59" s="286"/>
      <c r="XM59" s="286"/>
      <c r="XN59" s="286"/>
      <c r="XO59" s="286"/>
      <c r="XP59" s="286"/>
      <c r="XQ59" s="286"/>
      <c r="XR59" s="286"/>
      <c r="XS59" s="286"/>
      <c r="XT59" s="286"/>
      <c r="XU59" s="286"/>
      <c r="XV59" s="286"/>
      <c r="XW59" s="286"/>
      <c r="XX59" s="286"/>
      <c r="XY59" s="286"/>
      <c r="XZ59" s="286"/>
      <c r="YA59" s="286"/>
      <c r="YB59" s="286"/>
      <c r="YC59" s="286"/>
      <c r="YD59" s="286"/>
      <c r="YE59" s="286"/>
      <c r="YF59" s="286"/>
      <c r="YG59" s="286"/>
      <c r="YH59" s="286"/>
      <c r="YI59" s="286"/>
      <c r="YJ59" s="286"/>
      <c r="YK59" s="286"/>
      <c r="YL59" s="286"/>
      <c r="YM59" s="286"/>
      <c r="YN59" s="286"/>
      <c r="YO59" s="286"/>
      <c r="YP59" s="286"/>
      <c r="YQ59" s="286"/>
      <c r="YR59" s="286"/>
      <c r="YS59" s="286"/>
      <c r="YT59" s="286"/>
      <c r="YU59" s="286"/>
      <c r="YV59" s="286"/>
      <c r="YW59" s="286"/>
      <c r="YX59" s="286"/>
      <c r="YY59" s="286"/>
      <c r="YZ59" s="286"/>
      <c r="ZA59" s="286"/>
      <c r="ZB59" s="286"/>
      <c r="ZC59" s="286"/>
      <c r="ZD59" s="286"/>
      <c r="ZE59" s="286"/>
      <c r="ZF59" s="286"/>
      <c r="ZG59" s="286"/>
      <c r="ZH59" s="286"/>
      <c r="ZI59" s="286"/>
      <c r="ZJ59" s="286"/>
      <c r="ZK59" s="286"/>
      <c r="ZL59" s="286"/>
      <c r="ZM59" s="286"/>
      <c r="ZN59" s="286"/>
      <c r="ZO59" s="286"/>
      <c r="ZP59" s="286"/>
      <c r="ZQ59" s="286"/>
      <c r="ZR59" s="286"/>
      <c r="ZS59" s="286"/>
      <c r="ZT59" s="286"/>
      <c r="ZU59" s="286"/>
      <c r="ZV59" s="286"/>
      <c r="ZW59" s="286"/>
      <c r="ZX59" s="286"/>
      <c r="ZY59" s="286"/>
      <c r="ZZ59" s="286"/>
      <c r="AAA59" s="286"/>
      <c r="AAB59" s="286"/>
      <c r="AAC59" s="286"/>
      <c r="AAD59" s="286"/>
      <c r="AAE59" s="286"/>
      <c r="AAF59" s="286"/>
      <c r="AAG59" s="286"/>
      <c r="AAH59" s="286"/>
      <c r="AAI59" s="286"/>
      <c r="AAJ59" s="286"/>
      <c r="AAK59" s="286"/>
      <c r="AAL59" s="286"/>
      <c r="AAM59" s="286"/>
      <c r="AAN59" s="286"/>
      <c r="AAO59" s="286"/>
      <c r="AAP59" s="286"/>
      <c r="AAQ59" s="286"/>
      <c r="AAR59" s="286"/>
      <c r="AAS59" s="286"/>
      <c r="AAT59" s="286"/>
      <c r="AAU59" s="286"/>
      <c r="AAV59" s="286"/>
      <c r="AAW59" s="286"/>
      <c r="AAX59" s="286"/>
      <c r="AAY59" s="286"/>
      <c r="AAZ59" s="286"/>
      <c r="ABA59" s="286"/>
      <c r="ABB59" s="286"/>
      <c r="ABC59" s="286"/>
      <c r="ABD59" s="286"/>
      <c r="ABE59" s="286"/>
      <c r="ABF59" s="286"/>
      <c r="ABG59" s="286"/>
      <c r="ABH59" s="286"/>
      <c r="ABI59" s="286"/>
      <c r="ABJ59" s="286"/>
      <c r="ABK59" s="286"/>
      <c r="ABL59" s="286"/>
      <c r="ABM59" s="286"/>
      <c r="ABN59" s="286"/>
      <c r="ABO59" s="286"/>
      <c r="ABP59" s="286"/>
      <c r="ABQ59" s="286"/>
      <c r="ABR59" s="286"/>
      <c r="ABS59" s="286"/>
      <c r="ABT59" s="286"/>
      <c r="ABU59" s="286"/>
      <c r="ABV59" s="286"/>
      <c r="ABW59" s="286"/>
      <c r="ABX59" s="286"/>
      <c r="ABY59" s="286"/>
      <c r="ABZ59" s="286"/>
      <c r="ACA59" s="286"/>
      <c r="ACB59" s="286"/>
      <c r="ACC59" s="286"/>
      <c r="ACD59" s="286"/>
      <c r="ACE59" s="286"/>
      <c r="ACF59" s="286"/>
      <c r="ACG59" s="286"/>
      <c r="ACH59" s="286"/>
      <c r="ACI59" s="286"/>
      <c r="ACJ59" s="286"/>
      <c r="ACK59" s="286"/>
      <c r="ACL59" s="286"/>
      <c r="ACM59" s="286"/>
      <c r="ACN59" s="286"/>
      <c r="ACO59" s="286"/>
      <c r="ACP59" s="286"/>
      <c r="ACQ59" s="286"/>
      <c r="ACR59" s="286"/>
      <c r="ACS59" s="286"/>
      <c r="ACT59" s="286"/>
      <c r="ACU59" s="286"/>
      <c r="ACV59" s="286"/>
      <c r="ACW59" s="286"/>
      <c r="ACX59" s="286"/>
      <c r="ACY59" s="286"/>
      <c r="ACZ59" s="286"/>
      <c r="ADA59" s="286"/>
      <c r="ADB59" s="286"/>
      <c r="ADC59" s="286"/>
      <c r="ADD59" s="286"/>
      <c r="ADE59" s="286"/>
      <c r="ADF59" s="286"/>
      <c r="ADG59" s="286"/>
      <c r="ADH59" s="286"/>
      <c r="ADI59" s="286"/>
      <c r="ADJ59" s="286"/>
      <c r="ADK59" s="286"/>
      <c r="ADL59" s="286"/>
      <c r="ADM59" s="286"/>
      <c r="ADN59" s="286"/>
      <c r="ADO59" s="286"/>
      <c r="ADP59" s="286"/>
      <c r="ADQ59" s="286"/>
      <c r="ADR59" s="286"/>
      <c r="ADS59" s="286"/>
      <c r="ADT59" s="286"/>
      <c r="ADU59" s="286"/>
      <c r="ADV59" s="286"/>
      <c r="ADW59" s="286"/>
      <c r="ADX59" s="286"/>
      <c r="ADY59" s="286"/>
      <c r="ADZ59" s="286"/>
      <c r="AEA59" s="286"/>
      <c r="AEB59" s="286"/>
      <c r="AEC59" s="286"/>
      <c r="AED59" s="286"/>
      <c r="AEE59" s="286"/>
      <c r="AEF59" s="286"/>
      <c r="AEG59" s="286"/>
      <c r="AEH59" s="286"/>
      <c r="AEI59" s="286"/>
      <c r="AEJ59" s="286"/>
      <c r="AEK59" s="286"/>
      <c r="AEL59" s="286"/>
      <c r="AEM59" s="286"/>
      <c r="AEN59" s="286"/>
      <c r="AEO59" s="286"/>
      <c r="AEP59" s="286"/>
      <c r="AEQ59" s="286"/>
      <c r="AER59" s="286"/>
      <c r="AES59" s="286"/>
      <c r="AET59" s="286"/>
      <c r="AEU59" s="286"/>
      <c r="AEV59" s="286"/>
      <c r="AEW59" s="286"/>
      <c r="AEX59" s="286"/>
      <c r="AEY59" s="286"/>
      <c r="AEZ59" s="286"/>
      <c r="AFA59" s="286"/>
      <c r="AFB59" s="286"/>
      <c r="AFC59" s="286"/>
      <c r="AFD59" s="286"/>
      <c r="AFE59" s="286"/>
      <c r="AFF59" s="286"/>
      <c r="AFG59" s="286"/>
      <c r="AFH59" s="286"/>
      <c r="AFI59" s="286"/>
      <c r="AFJ59" s="286"/>
      <c r="AFK59" s="286"/>
      <c r="AFL59" s="286"/>
      <c r="AFM59" s="286"/>
      <c r="AFN59" s="286"/>
      <c r="AFO59" s="286"/>
      <c r="AFP59" s="286"/>
      <c r="AFQ59" s="286"/>
      <c r="AFR59" s="286"/>
      <c r="AFS59" s="286"/>
      <c r="AFT59" s="286"/>
      <c r="AFU59" s="286"/>
      <c r="AFV59" s="286"/>
      <c r="AFW59" s="286"/>
      <c r="AFX59" s="286"/>
      <c r="AFY59" s="286"/>
      <c r="AFZ59" s="286"/>
      <c r="AGA59" s="286"/>
      <c r="AGB59" s="286"/>
      <c r="AGC59" s="286"/>
      <c r="AGD59" s="286"/>
      <c r="AGE59" s="286"/>
      <c r="AGF59" s="286"/>
      <c r="AGG59" s="286"/>
      <c r="AGH59" s="286"/>
      <c r="AGI59" s="286"/>
      <c r="AGJ59" s="286"/>
      <c r="AGK59" s="286"/>
      <c r="AGL59" s="286"/>
      <c r="AGM59" s="286"/>
      <c r="AGN59" s="286"/>
      <c r="AGO59" s="286"/>
      <c r="AGP59" s="286"/>
      <c r="AGQ59" s="286"/>
      <c r="AGR59" s="286"/>
      <c r="AGS59" s="286"/>
      <c r="AGT59" s="286"/>
      <c r="AGU59" s="286"/>
      <c r="AGV59" s="286"/>
      <c r="AGW59" s="286"/>
      <c r="AGX59" s="286"/>
      <c r="AGY59" s="286"/>
      <c r="AGZ59" s="286"/>
      <c r="AHA59" s="286"/>
      <c r="AHB59" s="286"/>
      <c r="AHC59" s="286"/>
      <c r="AHD59" s="286"/>
      <c r="AHE59" s="286"/>
      <c r="AHF59" s="286"/>
      <c r="AHG59" s="286"/>
      <c r="AHH59" s="286"/>
      <c r="AHI59" s="286"/>
      <c r="AHJ59" s="286"/>
      <c r="AHK59" s="286"/>
      <c r="AHL59" s="286"/>
      <c r="AHM59" s="286"/>
      <c r="AHN59" s="286"/>
      <c r="AHO59" s="286"/>
      <c r="AHP59" s="286"/>
      <c r="AHQ59" s="286"/>
      <c r="AHR59" s="286"/>
      <c r="AHS59" s="286"/>
      <c r="AHT59" s="286"/>
      <c r="AHU59" s="286"/>
      <c r="AHV59" s="286"/>
      <c r="AHW59" s="286"/>
      <c r="AHX59" s="286"/>
      <c r="AHY59" s="286"/>
      <c r="AHZ59" s="286"/>
      <c r="AIA59" s="286"/>
      <c r="AIB59" s="286"/>
      <c r="AIC59" s="286"/>
      <c r="AID59" s="286"/>
      <c r="AIE59" s="286"/>
      <c r="AIF59" s="286"/>
      <c r="AIG59" s="286"/>
      <c r="AIH59" s="286"/>
      <c r="AII59" s="286"/>
      <c r="AIJ59" s="286"/>
      <c r="AIK59" s="286"/>
      <c r="AIL59" s="286"/>
      <c r="AIM59" s="286"/>
      <c r="AIN59" s="286"/>
      <c r="AIO59" s="286"/>
      <c r="AIP59" s="286"/>
      <c r="AIQ59" s="286"/>
      <c r="AIR59" s="286"/>
      <c r="AIS59" s="286"/>
      <c r="AIT59" s="286"/>
      <c r="AIU59" s="286"/>
      <c r="AIV59" s="286"/>
      <c r="AIW59" s="286"/>
      <c r="AIX59" s="286"/>
      <c r="AIY59" s="286"/>
      <c r="AIZ59" s="286"/>
      <c r="AJA59" s="286"/>
      <c r="AJB59" s="286"/>
      <c r="AJC59" s="286"/>
      <c r="AJD59" s="286"/>
      <c r="AJE59" s="286"/>
      <c r="AJF59" s="286"/>
      <c r="AJG59" s="286"/>
      <c r="AJH59" s="286"/>
      <c r="AJI59" s="286"/>
      <c r="AJJ59" s="286"/>
      <c r="AJK59" s="286"/>
      <c r="AJL59" s="286"/>
      <c r="AJM59" s="286"/>
      <c r="AJN59" s="286"/>
      <c r="AJO59" s="286"/>
      <c r="AJP59" s="286"/>
      <c r="AJQ59" s="286"/>
      <c r="AJR59" s="286"/>
      <c r="AJS59" s="286"/>
      <c r="AJT59" s="286"/>
      <c r="AJU59" s="286"/>
      <c r="AJV59" s="286"/>
      <c r="AJW59" s="286"/>
      <c r="AJX59" s="286"/>
      <c r="AJY59" s="286"/>
      <c r="AJZ59" s="286"/>
      <c r="AKA59" s="286"/>
      <c r="AKB59" s="286"/>
      <c r="AKC59" s="286"/>
      <c r="AKD59" s="286"/>
      <c r="AKE59" s="286"/>
      <c r="AKF59" s="286"/>
      <c r="AKG59" s="286"/>
      <c r="AKH59" s="286"/>
      <c r="AKI59" s="286"/>
      <c r="AKJ59" s="286"/>
      <c r="AKK59" s="286"/>
      <c r="AKL59" s="286"/>
      <c r="AKM59" s="286"/>
      <c r="AKN59" s="286"/>
      <c r="AKO59" s="286"/>
      <c r="AKP59" s="286"/>
      <c r="AKQ59" s="286"/>
      <c r="AKR59" s="286"/>
      <c r="AKS59" s="286"/>
      <c r="AKT59" s="286"/>
      <c r="AKU59" s="286"/>
      <c r="AKV59" s="286"/>
      <c r="AKW59" s="286"/>
      <c r="AKX59" s="286"/>
      <c r="AKY59" s="286"/>
      <c r="AKZ59" s="286"/>
      <c r="ALA59" s="286"/>
      <c r="ALB59" s="286"/>
      <c r="ALC59" s="286"/>
      <c r="ALD59" s="286"/>
      <c r="ALE59" s="286"/>
      <c r="ALF59" s="286"/>
      <c r="ALG59" s="286"/>
      <c r="ALH59" s="286"/>
      <c r="ALI59" s="286"/>
      <c r="ALJ59" s="286"/>
      <c r="ALK59" s="286"/>
      <c r="ALL59" s="286"/>
      <c r="ALM59" s="286"/>
      <c r="ALN59" s="286"/>
      <c r="ALO59" s="286"/>
      <c r="ALP59" s="286"/>
      <c r="ALQ59" s="286"/>
      <c r="ALR59" s="286"/>
      <c r="ALS59" s="286"/>
      <c r="ALT59" s="286"/>
      <c r="ALU59" s="286"/>
      <c r="ALV59" s="286"/>
      <c r="ALW59" s="286"/>
      <c r="ALX59" s="286"/>
      <c r="ALY59" s="286"/>
      <c r="ALZ59" s="286"/>
      <c r="AMA59" s="286"/>
      <c r="AMB59" s="286"/>
      <c r="AMC59" s="286"/>
      <c r="AMD59" s="286"/>
      <c r="AME59" s="286"/>
      <c r="AMF59" s="286"/>
      <c r="AMG59" s="286"/>
      <c r="AMH59" s="286"/>
      <c r="AMI59" s="286"/>
      <c r="AMJ59" s="286"/>
      <c r="AMK59" s="286"/>
      <c r="AML59" s="286"/>
      <c r="AMM59" s="286"/>
      <c r="AMN59" s="286"/>
      <c r="AMO59" s="286"/>
      <c r="AMP59" s="286"/>
      <c r="AMQ59" s="286"/>
      <c r="AMR59" s="286"/>
      <c r="AMS59" s="286"/>
      <c r="AMT59" s="286"/>
      <c r="AMU59" s="286"/>
      <c r="AMV59" s="286"/>
      <c r="AMW59" s="286"/>
      <c r="AMX59" s="286"/>
      <c r="AMY59" s="286"/>
      <c r="AMZ59" s="286"/>
      <c r="ANA59" s="286"/>
      <c r="ANB59" s="286"/>
      <c r="ANC59" s="286"/>
      <c r="AND59" s="286"/>
      <c r="ANE59" s="286"/>
      <c r="ANF59" s="286"/>
      <c r="ANG59" s="286"/>
      <c r="ANH59" s="286"/>
      <c r="ANI59" s="286"/>
      <c r="ANJ59" s="286"/>
      <c r="ANK59" s="286"/>
      <c r="ANL59" s="286"/>
      <c r="ANM59" s="286"/>
      <c r="ANN59" s="286"/>
      <c r="ANO59" s="286"/>
      <c r="ANP59" s="286"/>
      <c r="ANQ59" s="286"/>
      <c r="ANR59" s="286"/>
      <c r="ANS59" s="286"/>
      <c r="ANT59" s="286"/>
      <c r="ANU59" s="286"/>
      <c r="ANV59" s="286"/>
      <c r="ANW59" s="286"/>
      <c r="ANX59" s="286"/>
      <c r="ANY59" s="286"/>
      <c r="ANZ59" s="286"/>
      <c r="AOA59" s="286"/>
      <c r="AOB59" s="286"/>
      <c r="AOC59" s="286"/>
      <c r="AOD59" s="286"/>
      <c r="AOE59" s="286"/>
      <c r="AOF59" s="286"/>
      <c r="AOG59" s="286"/>
      <c r="AOH59" s="286"/>
      <c r="AOI59" s="286"/>
      <c r="AOJ59" s="286"/>
      <c r="AOK59" s="286"/>
      <c r="AOL59" s="286"/>
      <c r="AOM59" s="286"/>
      <c r="AON59" s="286"/>
      <c r="AOO59" s="286"/>
      <c r="AOP59" s="286"/>
      <c r="AOQ59" s="286"/>
      <c r="AOR59" s="286"/>
      <c r="AOS59" s="286"/>
      <c r="AOT59" s="286"/>
      <c r="AOU59" s="286"/>
      <c r="AOV59" s="286"/>
      <c r="AOW59" s="286"/>
      <c r="AOX59" s="286"/>
      <c r="AOY59" s="286"/>
      <c r="AOZ59" s="286"/>
      <c r="APA59" s="286"/>
      <c r="APB59" s="286"/>
      <c r="APC59" s="286"/>
      <c r="APD59" s="286"/>
      <c r="APE59" s="286"/>
      <c r="APF59" s="286"/>
      <c r="APG59" s="286"/>
      <c r="APH59" s="286"/>
      <c r="API59" s="286"/>
      <c r="APJ59" s="286"/>
      <c r="APK59" s="286"/>
      <c r="APL59" s="286"/>
      <c r="APM59" s="286"/>
      <c r="APN59" s="286"/>
      <c r="APO59" s="286"/>
      <c r="APP59" s="286"/>
      <c r="APQ59" s="286"/>
      <c r="APR59" s="286"/>
      <c r="APS59" s="286"/>
      <c r="APT59" s="286"/>
      <c r="APU59" s="286"/>
      <c r="APV59" s="286"/>
      <c r="APW59" s="286"/>
      <c r="APX59" s="286"/>
      <c r="APY59" s="286"/>
      <c r="APZ59" s="286"/>
      <c r="AQA59" s="286"/>
      <c r="AQB59" s="286"/>
      <c r="AQC59" s="286"/>
      <c r="AQD59" s="286"/>
      <c r="AQE59" s="286"/>
      <c r="AQF59" s="286"/>
      <c r="AQG59" s="286"/>
      <c r="AQH59" s="286"/>
      <c r="AQI59" s="286"/>
      <c r="AQJ59" s="286"/>
      <c r="AQK59" s="286"/>
      <c r="AQL59" s="286"/>
      <c r="AQM59" s="286"/>
      <c r="AQN59" s="286"/>
      <c r="AQO59" s="286"/>
      <c r="AQP59" s="286"/>
      <c r="AQQ59" s="286"/>
      <c r="AQR59" s="286"/>
      <c r="AQS59" s="286"/>
      <c r="AQT59" s="286"/>
      <c r="AQU59" s="286"/>
      <c r="AQV59" s="286"/>
      <c r="AQW59" s="286"/>
      <c r="AQX59" s="286"/>
      <c r="AQY59" s="286"/>
      <c r="AQZ59" s="286"/>
      <c r="ARA59" s="286"/>
      <c r="ARB59" s="286"/>
      <c r="ARC59" s="286"/>
      <c r="ARD59" s="286"/>
      <c r="ARE59" s="286"/>
      <c r="ARF59" s="286"/>
      <c r="ARG59" s="286"/>
      <c r="ARH59" s="286"/>
      <c r="ARI59" s="286"/>
      <c r="ARJ59" s="286"/>
      <c r="ARK59" s="286"/>
      <c r="ARL59" s="286"/>
      <c r="ARM59" s="286"/>
      <c r="ARN59" s="286"/>
      <c r="ARO59" s="286"/>
      <c r="ARP59" s="286"/>
      <c r="ARQ59" s="286"/>
      <c r="ARR59" s="286"/>
      <c r="ARS59" s="286"/>
      <c r="ART59" s="286"/>
      <c r="ARU59" s="286"/>
      <c r="ARV59" s="286"/>
      <c r="ARW59" s="286"/>
      <c r="ARX59" s="286"/>
      <c r="ARY59" s="286"/>
      <c r="ARZ59" s="286"/>
      <c r="ASA59" s="286"/>
      <c r="ASB59" s="286"/>
      <c r="ASC59" s="286"/>
      <c r="ASD59" s="286"/>
      <c r="ASE59" s="286"/>
      <c r="ASF59" s="286"/>
      <c r="ASG59" s="286"/>
      <c r="ASH59" s="286"/>
      <c r="ASI59" s="286"/>
      <c r="ASJ59" s="286"/>
      <c r="ASK59" s="286"/>
      <c r="ASL59" s="286"/>
      <c r="ASM59" s="286"/>
      <c r="ASN59" s="286"/>
      <c r="ASO59" s="286"/>
      <c r="ASP59" s="286"/>
      <c r="ASQ59" s="286"/>
      <c r="ASR59" s="286"/>
      <c r="ASS59" s="286"/>
      <c r="AST59" s="286"/>
      <c r="ASU59" s="286"/>
      <c r="ASV59" s="286"/>
      <c r="ASW59" s="286"/>
      <c r="ASX59" s="286"/>
      <c r="ASY59" s="286"/>
      <c r="ASZ59" s="286"/>
      <c r="ATA59" s="286"/>
      <c r="ATB59" s="286"/>
      <c r="ATC59" s="286"/>
      <c r="ATD59" s="286"/>
      <c r="ATE59" s="286"/>
      <c r="ATF59" s="286"/>
      <c r="ATG59" s="286"/>
      <c r="ATH59" s="286"/>
      <c r="ATI59" s="286"/>
      <c r="ATJ59" s="286"/>
      <c r="ATK59" s="286"/>
      <c r="ATL59" s="286"/>
      <c r="ATM59" s="286"/>
      <c r="ATN59" s="286"/>
      <c r="ATO59" s="286"/>
      <c r="ATP59" s="286"/>
      <c r="ATQ59" s="286"/>
      <c r="ATR59" s="286"/>
      <c r="ATS59" s="286"/>
      <c r="ATT59" s="286"/>
      <c r="ATU59" s="286"/>
      <c r="ATV59" s="286"/>
      <c r="ATW59" s="286"/>
      <c r="ATX59" s="286"/>
      <c r="ATY59" s="286"/>
      <c r="ATZ59" s="286"/>
      <c r="AUA59" s="286"/>
      <c r="AUB59" s="286"/>
      <c r="AUC59" s="286"/>
      <c r="AUD59" s="286"/>
      <c r="AUE59" s="286"/>
      <c r="AUF59" s="286"/>
      <c r="AUG59" s="286"/>
      <c r="AUH59" s="286"/>
      <c r="AUI59" s="286"/>
      <c r="AUJ59" s="286"/>
      <c r="AUK59" s="286"/>
      <c r="AUL59" s="286"/>
      <c r="AUM59" s="286"/>
      <c r="AUN59" s="286"/>
      <c r="AUO59" s="286"/>
      <c r="AUP59" s="286"/>
      <c r="AUQ59" s="286"/>
      <c r="AUR59" s="286"/>
      <c r="AUS59" s="286"/>
      <c r="AUT59" s="286"/>
      <c r="AUU59" s="286"/>
      <c r="AUV59" s="286"/>
      <c r="AUW59" s="286"/>
      <c r="AUX59" s="286"/>
      <c r="AUY59" s="286"/>
      <c r="AUZ59" s="286"/>
      <c r="AVA59" s="286"/>
      <c r="AVB59" s="286"/>
      <c r="AVC59" s="286"/>
      <c r="AVD59" s="286"/>
      <c r="AVE59" s="286"/>
      <c r="AVF59" s="286"/>
      <c r="AVG59" s="286"/>
      <c r="AVH59" s="286"/>
      <c r="AVI59" s="286"/>
      <c r="AVJ59" s="286"/>
      <c r="AVK59" s="286"/>
      <c r="AVL59" s="286"/>
      <c r="AVM59" s="286"/>
      <c r="AVN59" s="286"/>
      <c r="AVO59" s="286"/>
      <c r="AVP59" s="286"/>
      <c r="AVQ59" s="286"/>
      <c r="AVR59" s="286"/>
      <c r="AVS59" s="286"/>
      <c r="AVT59" s="286"/>
      <c r="AVU59" s="286"/>
      <c r="AVV59" s="286"/>
      <c r="AVW59" s="286"/>
      <c r="AVX59" s="286"/>
      <c r="AVY59" s="286"/>
      <c r="AVZ59" s="286"/>
      <c r="AWA59" s="286"/>
      <c r="AWB59" s="286"/>
      <c r="AWC59" s="286"/>
      <c r="AWD59" s="286"/>
      <c r="AWE59" s="286"/>
      <c r="AWF59" s="286"/>
      <c r="AWG59" s="286"/>
      <c r="AWH59" s="286"/>
      <c r="AWI59" s="286"/>
      <c r="AWJ59" s="286"/>
      <c r="AWK59" s="286"/>
      <c r="AWL59" s="286"/>
      <c r="AWM59" s="286"/>
      <c r="AWN59" s="286"/>
      <c r="AWO59" s="286"/>
      <c r="AWP59" s="286"/>
      <c r="AWQ59" s="286"/>
      <c r="AWR59" s="286"/>
      <c r="AWS59" s="286"/>
      <c r="AWT59" s="286"/>
      <c r="AWU59" s="286"/>
      <c r="AWV59" s="286"/>
      <c r="AWW59" s="286"/>
      <c r="AWX59" s="286"/>
      <c r="AWY59" s="286"/>
      <c r="AWZ59" s="286"/>
      <c r="AXA59" s="286"/>
      <c r="AXB59" s="286"/>
      <c r="AXC59" s="286"/>
      <c r="AXD59" s="286"/>
      <c r="AXE59" s="286"/>
      <c r="AXF59" s="286"/>
      <c r="AXG59" s="286"/>
      <c r="AXH59" s="286"/>
      <c r="AXI59" s="286"/>
      <c r="AXJ59" s="286"/>
      <c r="AXK59" s="286"/>
      <c r="AXL59" s="286"/>
      <c r="AXM59" s="286"/>
      <c r="AXN59" s="286"/>
      <c r="AXO59" s="286"/>
      <c r="AXP59" s="286"/>
      <c r="AXQ59" s="286"/>
      <c r="AXR59" s="286"/>
      <c r="AXS59" s="286"/>
      <c r="AXT59" s="286"/>
      <c r="AXU59" s="286"/>
      <c r="AXV59" s="286"/>
      <c r="AXW59" s="286"/>
      <c r="AXX59" s="286"/>
      <c r="AXY59" s="286"/>
      <c r="AXZ59" s="286"/>
      <c r="AYA59" s="286"/>
      <c r="AYB59" s="286"/>
      <c r="AYC59" s="286"/>
      <c r="AYD59" s="286"/>
      <c r="AYE59" s="286"/>
      <c r="AYF59" s="286"/>
      <c r="AYG59" s="286"/>
      <c r="AYH59" s="286"/>
      <c r="AYI59" s="286"/>
      <c r="AYJ59" s="286"/>
      <c r="AYK59" s="286"/>
      <c r="AYL59" s="286"/>
      <c r="AYM59" s="286"/>
      <c r="AYN59" s="286"/>
      <c r="AYO59" s="286"/>
      <c r="AYP59" s="286"/>
      <c r="AYQ59" s="286"/>
      <c r="AYR59" s="286"/>
      <c r="AYS59" s="286"/>
      <c r="AYT59" s="286"/>
      <c r="AYU59" s="286"/>
      <c r="AYV59" s="286"/>
      <c r="AYW59" s="286"/>
      <c r="AYX59" s="286"/>
      <c r="AYY59" s="286"/>
      <c r="AYZ59" s="286"/>
      <c r="AZA59" s="286"/>
      <c r="AZB59" s="286"/>
      <c r="AZC59" s="286"/>
      <c r="AZD59" s="286"/>
      <c r="AZE59" s="286"/>
      <c r="AZF59" s="286"/>
      <c r="AZG59" s="286"/>
      <c r="AZH59" s="286"/>
      <c r="AZI59" s="286"/>
      <c r="AZJ59" s="286"/>
      <c r="AZK59" s="286"/>
      <c r="AZL59" s="286"/>
      <c r="AZM59" s="286"/>
      <c r="AZN59" s="286"/>
      <c r="AZO59" s="286"/>
      <c r="AZP59" s="286"/>
      <c r="AZQ59" s="286"/>
      <c r="AZR59" s="286"/>
      <c r="AZS59" s="286"/>
      <c r="AZT59" s="286"/>
      <c r="AZU59" s="286"/>
      <c r="AZV59" s="286"/>
      <c r="AZW59" s="286"/>
      <c r="AZX59" s="286"/>
      <c r="AZY59" s="286"/>
      <c r="AZZ59" s="286"/>
      <c r="BAA59" s="286"/>
      <c r="BAB59" s="286"/>
      <c r="BAC59" s="286"/>
      <c r="BAD59" s="286"/>
      <c r="BAE59" s="286"/>
      <c r="BAF59" s="286"/>
      <c r="BAG59" s="286"/>
      <c r="BAH59" s="286"/>
      <c r="BAI59" s="286"/>
      <c r="BAJ59" s="286"/>
      <c r="BAK59" s="286"/>
      <c r="BAL59" s="286"/>
      <c r="BAM59" s="286"/>
      <c r="BAN59" s="286"/>
      <c r="BAO59" s="286"/>
      <c r="BAP59" s="286"/>
      <c r="BAQ59" s="286"/>
      <c r="BAR59" s="286"/>
      <c r="BAS59" s="286"/>
      <c r="BAT59" s="286"/>
      <c r="BAU59" s="286"/>
      <c r="BAV59" s="286"/>
      <c r="BAW59" s="286"/>
      <c r="BAX59" s="286"/>
      <c r="BAY59" s="286"/>
      <c r="BAZ59" s="286"/>
      <c r="BBA59" s="286"/>
      <c r="BBB59" s="286"/>
      <c r="BBC59" s="286"/>
      <c r="BBD59" s="286"/>
      <c r="BBE59" s="286"/>
      <c r="BBF59" s="286"/>
      <c r="BBG59" s="286"/>
      <c r="BBH59" s="286"/>
      <c r="BBI59" s="286"/>
      <c r="BBJ59" s="286"/>
      <c r="BBK59" s="286"/>
      <c r="BBL59" s="286"/>
      <c r="BBM59" s="286"/>
      <c r="BBN59" s="286"/>
      <c r="BBO59" s="286"/>
      <c r="BBP59" s="286"/>
      <c r="BBQ59" s="286"/>
      <c r="BBR59" s="286"/>
      <c r="BBS59" s="286"/>
      <c r="BBT59" s="286"/>
      <c r="BBU59" s="286"/>
      <c r="BBV59" s="286"/>
      <c r="BBW59" s="286"/>
      <c r="BBX59" s="286"/>
      <c r="BBY59" s="286"/>
      <c r="BBZ59" s="286"/>
      <c r="BCA59" s="286"/>
      <c r="BCB59" s="286"/>
      <c r="BCC59" s="286"/>
      <c r="BCD59" s="286"/>
      <c r="BCE59" s="286"/>
      <c r="BCF59" s="286"/>
      <c r="BCG59" s="286"/>
      <c r="BCH59" s="286"/>
      <c r="BCI59" s="286"/>
      <c r="BCJ59" s="286"/>
      <c r="BCK59" s="286"/>
      <c r="BCL59" s="286"/>
      <c r="BCM59" s="286"/>
      <c r="BCN59" s="286"/>
      <c r="BCO59" s="286"/>
      <c r="BCP59" s="286"/>
      <c r="BCQ59" s="286"/>
      <c r="BCR59" s="286"/>
      <c r="BCS59" s="286"/>
      <c r="BCT59" s="286"/>
      <c r="BCU59" s="286"/>
      <c r="BCV59" s="286"/>
      <c r="BCW59" s="286"/>
      <c r="BCX59" s="286"/>
      <c r="BCY59" s="286"/>
      <c r="BCZ59" s="286"/>
      <c r="BDA59" s="286"/>
      <c r="BDB59" s="286"/>
      <c r="BDC59" s="286"/>
      <c r="BDD59" s="286"/>
      <c r="BDE59" s="286"/>
      <c r="BDF59" s="286"/>
      <c r="BDG59" s="286"/>
      <c r="BDH59" s="286"/>
      <c r="BDI59" s="286"/>
      <c r="BDJ59" s="286"/>
      <c r="BDK59" s="286"/>
      <c r="BDL59" s="286"/>
      <c r="BDM59" s="286"/>
      <c r="BDN59" s="286"/>
      <c r="BDO59" s="286"/>
      <c r="BDP59" s="286"/>
      <c r="BDQ59" s="286"/>
      <c r="BDR59" s="286"/>
      <c r="BDS59" s="286"/>
      <c r="BDT59" s="286"/>
      <c r="BDU59" s="286"/>
      <c r="BDV59" s="286"/>
      <c r="BDW59" s="286"/>
      <c r="BDX59" s="286"/>
      <c r="BDY59" s="286"/>
      <c r="BDZ59" s="286"/>
      <c r="BEA59" s="286"/>
      <c r="BEB59" s="286"/>
      <c r="BEC59" s="286"/>
      <c r="BED59" s="286"/>
      <c r="BEE59" s="286"/>
      <c r="BEF59" s="286"/>
      <c r="BEG59" s="286"/>
      <c r="BEH59" s="286"/>
      <c r="BEI59" s="286"/>
      <c r="BEJ59" s="286"/>
      <c r="BEK59" s="286"/>
      <c r="BEL59" s="286"/>
      <c r="BEM59" s="286"/>
      <c r="BEN59" s="286"/>
      <c r="BEO59" s="286"/>
      <c r="BEP59" s="286"/>
      <c r="BEQ59" s="286"/>
      <c r="BER59" s="286"/>
      <c r="BES59" s="286"/>
      <c r="BET59" s="286"/>
      <c r="BEU59" s="286"/>
      <c r="BEV59" s="286"/>
      <c r="BEW59" s="286"/>
      <c r="BEX59" s="286"/>
      <c r="BEY59" s="286"/>
      <c r="BEZ59" s="286"/>
      <c r="BFA59" s="286"/>
      <c r="BFB59" s="286"/>
      <c r="BFC59" s="286"/>
      <c r="BFD59" s="286"/>
      <c r="BFE59" s="286"/>
      <c r="BFF59" s="286"/>
      <c r="BFG59" s="286"/>
      <c r="BFH59" s="286"/>
      <c r="BFI59" s="286"/>
      <c r="BFJ59" s="286"/>
      <c r="BFK59" s="286"/>
      <c r="BFL59" s="286"/>
      <c r="BFM59" s="286"/>
      <c r="BFN59" s="286"/>
      <c r="BFO59" s="286"/>
      <c r="BFP59" s="286"/>
      <c r="BFQ59" s="286"/>
      <c r="BFR59" s="286"/>
      <c r="BFS59" s="286"/>
      <c r="BFT59" s="286"/>
      <c r="BFU59" s="286"/>
      <c r="BFV59" s="286"/>
      <c r="BFW59" s="286"/>
      <c r="BFX59" s="286"/>
      <c r="BFY59" s="286"/>
      <c r="BFZ59" s="286"/>
      <c r="BGA59" s="286"/>
      <c r="BGB59" s="286"/>
      <c r="BGC59" s="286"/>
      <c r="BGD59" s="286"/>
      <c r="BGE59" s="286"/>
      <c r="BGF59" s="286"/>
      <c r="BGG59" s="286"/>
      <c r="BGH59" s="286"/>
      <c r="BGI59" s="286"/>
      <c r="BGJ59" s="286"/>
      <c r="BGK59" s="286"/>
      <c r="BGL59" s="286"/>
      <c r="BGM59" s="286"/>
      <c r="BGN59" s="286"/>
      <c r="BGO59" s="286"/>
      <c r="BGP59" s="286"/>
      <c r="BGQ59" s="286"/>
      <c r="BGR59" s="286"/>
      <c r="BGS59" s="286"/>
      <c r="BGT59" s="286"/>
      <c r="BGU59" s="286"/>
      <c r="BGV59" s="286"/>
      <c r="BGW59" s="286"/>
      <c r="BGX59" s="286"/>
      <c r="BGY59" s="286"/>
      <c r="BGZ59" s="286"/>
      <c r="BHA59" s="286"/>
      <c r="BHB59" s="286"/>
      <c r="BHC59" s="286"/>
      <c r="BHD59" s="286"/>
      <c r="BHE59" s="286"/>
      <c r="BHF59" s="286"/>
      <c r="BHG59" s="286"/>
      <c r="BHH59" s="286"/>
      <c r="BHI59" s="286"/>
      <c r="BHJ59" s="286"/>
      <c r="BHK59" s="286"/>
      <c r="BHL59" s="286"/>
      <c r="BHM59" s="286"/>
      <c r="BHN59" s="286"/>
      <c r="BHO59" s="286"/>
      <c r="BHP59" s="286"/>
      <c r="BHQ59" s="286"/>
      <c r="BHR59" s="286"/>
      <c r="BHS59" s="286"/>
      <c r="BHT59" s="286"/>
      <c r="BHU59" s="286"/>
      <c r="BHV59" s="286"/>
      <c r="BHW59" s="286"/>
      <c r="BHX59" s="286"/>
      <c r="BHY59" s="286"/>
      <c r="BHZ59" s="286"/>
      <c r="BIA59" s="286"/>
      <c r="BIB59" s="286"/>
      <c r="BIC59" s="286"/>
      <c r="BID59" s="286"/>
      <c r="BIE59" s="286"/>
      <c r="BIF59" s="286"/>
      <c r="BIG59" s="286"/>
      <c r="BIH59" s="286"/>
      <c r="BII59" s="286"/>
      <c r="BIJ59" s="286"/>
      <c r="BIK59" s="286"/>
      <c r="BIL59" s="286"/>
      <c r="BIM59" s="286"/>
      <c r="BIN59" s="286"/>
      <c r="BIO59" s="286"/>
      <c r="BIP59" s="286"/>
      <c r="BIQ59" s="286"/>
      <c r="BIR59" s="286"/>
      <c r="BIS59" s="286"/>
      <c r="BIT59" s="286"/>
      <c r="BIU59" s="286"/>
      <c r="BIV59" s="286"/>
      <c r="BIW59" s="286"/>
      <c r="BIX59" s="286"/>
      <c r="BIY59" s="286"/>
      <c r="BIZ59" s="286"/>
      <c r="BJA59" s="286"/>
      <c r="BJB59" s="286"/>
      <c r="BJC59" s="286"/>
      <c r="BJD59" s="286"/>
      <c r="BJE59" s="286"/>
      <c r="BJF59" s="286"/>
      <c r="BJG59" s="286"/>
      <c r="BJH59" s="286"/>
      <c r="BJI59" s="286"/>
      <c r="BJJ59" s="286"/>
      <c r="BJK59" s="286"/>
      <c r="BJL59" s="286"/>
      <c r="BJM59" s="286"/>
      <c r="BJN59" s="286"/>
      <c r="BJO59" s="286"/>
      <c r="BJP59" s="286"/>
      <c r="BJQ59" s="286"/>
      <c r="BJR59" s="286"/>
      <c r="BJS59" s="286"/>
      <c r="BJT59" s="286"/>
      <c r="BJU59" s="286"/>
      <c r="BJV59" s="286"/>
      <c r="BJW59" s="286"/>
      <c r="BJX59" s="286"/>
      <c r="BJY59" s="286"/>
      <c r="BJZ59" s="286"/>
      <c r="BKA59" s="286"/>
      <c r="BKB59" s="286"/>
      <c r="BKC59" s="286"/>
      <c r="BKD59" s="286"/>
      <c r="BKE59" s="286"/>
      <c r="BKF59" s="286"/>
      <c r="BKG59" s="286"/>
      <c r="BKH59" s="286"/>
      <c r="BKI59" s="286"/>
      <c r="BKJ59" s="286"/>
      <c r="BKK59" s="286"/>
      <c r="BKL59" s="286"/>
      <c r="BKM59" s="286"/>
      <c r="BKN59" s="286"/>
      <c r="BKO59" s="286"/>
      <c r="BKP59" s="286"/>
      <c r="BKQ59" s="286"/>
      <c r="BKR59" s="286"/>
      <c r="BKS59" s="286"/>
      <c r="BKT59" s="286"/>
      <c r="BKU59" s="286"/>
      <c r="BKV59" s="286"/>
      <c r="BKW59" s="286"/>
      <c r="BKX59" s="286"/>
      <c r="BKY59" s="286"/>
      <c r="BKZ59" s="286"/>
      <c r="BLA59" s="286"/>
      <c r="BLB59" s="286"/>
      <c r="BLC59" s="286"/>
      <c r="BLD59" s="286"/>
      <c r="BLE59" s="286"/>
      <c r="BLF59" s="286"/>
      <c r="BLG59" s="286"/>
      <c r="BLH59" s="286"/>
      <c r="BLI59" s="286"/>
      <c r="BLJ59" s="286"/>
      <c r="BLK59" s="286"/>
      <c r="BLL59" s="286"/>
      <c r="BLM59" s="286"/>
      <c r="BLN59" s="286"/>
      <c r="BLO59" s="286"/>
      <c r="BLP59" s="286"/>
      <c r="BLQ59" s="286"/>
      <c r="BLR59" s="286"/>
      <c r="BLS59" s="286"/>
      <c r="BLT59" s="286"/>
      <c r="BLU59" s="286"/>
      <c r="BLV59" s="286"/>
      <c r="BLW59" s="286"/>
      <c r="BLX59" s="286"/>
      <c r="BLY59" s="286"/>
      <c r="BLZ59" s="286"/>
      <c r="BMA59" s="286"/>
      <c r="BMB59" s="286"/>
      <c r="BMC59" s="286"/>
      <c r="BMD59" s="286"/>
      <c r="BME59" s="286"/>
      <c r="BMF59" s="286"/>
      <c r="BMG59" s="286"/>
      <c r="BMH59" s="286"/>
      <c r="BMI59" s="286"/>
      <c r="BMJ59" s="286"/>
      <c r="BMK59" s="286"/>
      <c r="BML59" s="286"/>
      <c r="BMM59" s="286"/>
      <c r="BMN59" s="286"/>
      <c r="BMO59" s="286"/>
      <c r="BMP59" s="286"/>
      <c r="BMQ59" s="286"/>
      <c r="BMR59" s="286"/>
      <c r="BMS59" s="286"/>
      <c r="BMT59" s="286"/>
      <c r="BMU59" s="286"/>
      <c r="BMV59" s="286"/>
      <c r="BMW59" s="286"/>
      <c r="BMX59" s="286"/>
      <c r="BMY59" s="286"/>
      <c r="BMZ59" s="286"/>
      <c r="BNA59" s="286"/>
      <c r="BNB59" s="286"/>
      <c r="BNC59" s="286"/>
      <c r="BND59" s="286"/>
      <c r="BNE59" s="286"/>
      <c r="BNF59" s="286"/>
      <c r="BNG59" s="286"/>
      <c r="BNH59" s="286"/>
      <c r="BNI59" s="286"/>
      <c r="BNJ59" s="286"/>
      <c r="BNK59" s="286"/>
      <c r="BNL59" s="286"/>
      <c r="BNM59" s="286"/>
      <c r="BNN59" s="286"/>
      <c r="BNO59" s="286"/>
      <c r="BNP59" s="286"/>
      <c r="BNQ59" s="286"/>
      <c r="BNR59" s="286"/>
      <c r="BNS59" s="286"/>
      <c r="BNT59" s="286"/>
      <c r="BNU59" s="286"/>
      <c r="BNV59" s="286"/>
      <c r="BNW59" s="286"/>
      <c r="BNX59" s="286"/>
      <c r="BNY59" s="286"/>
      <c r="BNZ59" s="286"/>
      <c r="BOA59" s="286"/>
      <c r="BOB59" s="286"/>
      <c r="BOC59" s="286"/>
      <c r="BOD59" s="286"/>
      <c r="BOE59" s="286"/>
      <c r="BOF59" s="286"/>
      <c r="BOG59" s="286"/>
      <c r="BOH59" s="286"/>
      <c r="BOI59" s="286"/>
      <c r="BOJ59" s="286"/>
      <c r="BOK59" s="286"/>
      <c r="BOL59" s="286"/>
      <c r="BOM59" s="286"/>
      <c r="BON59" s="286"/>
      <c r="BOO59" s="286"/>
      <c r="BOP59" s="286"/>
      <c r="BOQ59" s="286"/>
      <c r="BOR59" s="286"/>
      <c r="BOS59" s="286"/>
      <c r="BOT59" s="286"/>
      <c r="BOU59" s="286"/>
      <c r="BOV59" s="286"/>
      <c r="BOW59" s="286"/>
      <c r="BOX59" s="286"/>
      <c r="BOY59" s="286"/>
      <c r="BOZ59" s="286"/>
      <c r="BPA59" s="286"/>
      <c r="BPB59" s="286"/>
      <c r="BPC59" s="286"/>
      <c r="BPD59" s="286"/>
      <c r="BPE59" s="286"/>
      <c r="BPF59" s="286"/>
      <c r="BPG59" s="286"/>
      <c r="BPH59" s="286"/>
      <c r="BPI59" s="286"/>
      <c r="BPJ59" s="286"/>
      <c r="BPK59" s="286"/>
      <c r="BPL59" s="286"/>
      <c r="BPM59" s="286"/>
      <c r="BPN59" s="286"/>
      <c r="BPO59" s="286"/>
      <c r="BPP59" s="286"/>
      <c r="BPQ59" s="286"/>
      <c r="BPR59" s="286"/>
      <c r="BPS59" s="286"/>
      <c r="BPT59" s="286"/>
      <c r="BPU59" s="286"/>
      <c r="BPV59" s="286"/>
      <c r="BPW59" s="286"/>
      <c r="BPX59" s="286"/>
      <c r="BPY59" s="286"/>
      <c r="BPZ59" s="286"/>
      <c r="BQA59" s="286"/>
      <c r="BQB59" s="286"/>
      <c r="BQC59" s="286"/>
      <c r="BQD59" s="286"/>
      <c r="BQE59" s="286"/>
      <c r="BQF59" s="286"/>
      <c r="BQG59" s="286"/>
      <c r="BQH59" s="286"/>
      <c r="BQI59" s="286"/>
      <c r="BQJ59" s="286"/>
      <c r="BQK59" s="286"/>
      <c r="BQL59" s="286"/>
      <c r="BQM59" s="286"/>
      <c r="BQN59" s="286"/>
      <c r="BQO59" s="286"/>
      <c r="BQP59" s="286"/>
      <c r="BQQ59" s="286"/>
      <c r="BQR59" s="286"/>
      <c r="BQS59" s="286"/>
      <c r="BQT59" s="286"/>
      <c r="BQU59" s="286"/>
      <c r="BQV59" s="286"/>
      <c r="BQW59" s="286"/>
      <c r="BQX59" s="286"/>
      <c r="BQY59" s="286"/>
      <c r="BQZ59" s="286"/>
      <c r="BRA59" s="286"/>
      <c r="BRB59" s="286"/>
      <c r="BRC59" s="286"/>
      <c r="BRD59" s="286"/>
      <c r="BRE59" s="286"/>
      <c r="BRF59" s="286"/>
      <c r="BRG59" s="286"/>
      <c r="BRH59" s="286"/>
      <c r="BRI59" s="286"/>
      <c r="BRJ59" s="286"/>
      <c r="BRK59" s="286"/>
      <c r="BRL59" s="286"/>
      <c r="BRM59" s="286"/>
      <c r="BRN59" s="286"/>
      <c r="BRO59" s="286"/>
      <c r="BRP59" s="286"/>
      <c r="BRQ59" s="286"/>
      <c r="BRR59" s="286"/>
      <c r="BRS59" s="286"/>
      <c r="BRT59" s="286"/>
      <c r="BRU59" s="286"/>
      <c r="BRV59" s="286"/>
      <c r="BRW59" s="286"/>
      <c r="BRX59" s="286"/>
      <c r="BRY59" s="286"/>
      <c r="BRZ59" s="286"/>
      <c r="BSA59" s="286"/>
      <c r="BSB59" s="286"/>
      <c r="BSC59" s="286"/>
      <c r="BSD59" s="286"/>
      <c r="BSE59" s="286"/>
      <c r="BSF59" s="286"/>
      <c r="BSG59" s="286"/>
      <c r="BSH59" s="286"/>
      <c r="BSI59" s="286"/>
      <c r="BSJ59" s="286"/>
      <c r="BSK59" s="286"/>
      <c r="BSL59" s="286"/>
      <c r="BSM59" s="286"/>
      <c r="BSN59" s="286"/>
      <c r="BSO59" s="286"/>
      <c r="BSP59" s="286"/>
      <c r="BSQ59" s="286"/>
      <c r="BSR59" s="286"/>
      <c r="BSS59" s="286"/>
      <c r="BST59" s="286"/>
      <c r="BSU59" s="286"/>
      <c r="BSV59" s="286"/>
      <c r="BSW59" s="286"/>
      <c r="BSX59" s="286"/>
      <c r="BSY59" s="286"/>
      <c r="BSZ59" s="286"/>
      <c r="BTA59" s="286"/>
      <c r="BTB59" s="286"/>
      <c r="BTC59" s="286"/>
      <c r="BTD59" s="286"/>
      <c r="BTE59" s="286"/>
      <c r="BTF59" s="286"/>
      <c r="BTG59" s="286"/>
      <c r="BTH59" s="286"/>
      <c r="BTI59" s="286"/>
      <c r="BTJ59" s="286"/>
      <c r="BTK59" s="286"/>
      <c r="BTL59" s="286"/>
      <c r="BTM59" s="286"/>
      <c r="BTN59" s="286"/>
      <c r="BTO59" s="286"/>
      <c r="BTP59" s="286"/>
      <c r="BTQ59" s="286"/>
      <c r="BTR59" s="286"/>
      <c r="BTS59" s="286"/>
      <c r="BTT59" s="286"/>
      <c r="BTU59" s="286"/>
      <c r="BTV59" s="286"/>
      <c r="BTW59" s="286"/>
      <c r="BTX59" s="286"/>
      <c r="BTY59" s="286"/>
      <c r="BTZ59" s="286"/>
      <c r="BUA59" s="286"/>
      <c r="BUB59" s="286"/>
      <c r="BUC59" s="286"/>
      <c r="BUD59" s="286"/>
      <c r="BUE59" s="286"/>
      <c r="BUF59" s="286"/>
      <c r="BUG59" s="286"/>
      <c r="BUH59" s="286"/>
      <c r="BUI59" s="286"/>
      <c r="BUJ59" s="286"/>
      <c r="BUK59" s="286"/>
      <c r="BUL59" s="286"/>
      <c r="BUM59" s="286"/>
      <c r="BUN59" s="286"/>
      <c r="BUO59" s="286"/>
      <c r="BUP59" s="286"/>
      <c r="BUQ59" s="286"/>
      <c r="BUR59" s="286"/>
      <c r="BUS59" s="286"/>
      <c r="BUT59" s="286"/>
      <c r="BUU59" s="286"/>
      <c r="BUV59" s="286"/>
      <c r="BUW59" s="286"/>
      <c r="BUX59" s="286"/>
      <c r="BUY59" s="286"/>
      <c r="BUZ59" s="286"/>
      <c r="BVA59" s="286"/>
      <c r="BVB59" s="286"/>
      <c r="BVC59" s="286"/>
      <c r="BVD59" s="286"/>
      <c r="BVE59" s="286"/>
      <c r="BVF59" s="286"/>
      <c r="BVG59" s="286"/>
      <c r="BVH59" s="286"/>
      <c r="BVI59" s="286"/>
      <c r="BVJ59" s="286"/>
      <c r="BVK59" s="286"/>
      <c r="BVL59" s="286"/>
      <c r="BVM59" s="286"/>
      <c r="BVN59" s="286"/>
      <c r="BVO59" s="286"/>
      <c r="BVP59" s="286"/>
      <c r="BVQ59" s="286"/>
      <c r="BVR59" s="286"/>
      <c r="BVS59" s="286"/>
      <c r="BVT59" s="286"/>
      <c r="BVU59" s="286"/>
      <c r="BVV59" s="286"/>
      <c r="BVW59" s="286"/>
      <c r="BVX59" s="286"/>
      <c r="BVY59" s="286"/>
      <c r="BVZ59" s="286"/>
      <c r="BWA59" s="286"/>
      <c r="BWB59" s="286"/>
      <c r="BWC59" s="286"/>
      <c r="BWD59" s="286"/>
      <c r="BWE59" s="286"/>
      <c r="BWF59" s="286"/>
      <c r="BWG59" s="286"/>
      <c r="BWH59" s="286"/>
      <c r="BWI59" s="286"/>
      <c r="BWJ59" s="286"/>
      <c r="BWK59" s="286"/>
      <c r="BWL59" s="286"/>
      <c r="BWM59" s="286"/>
      <c r="BWN59" s="286"/>
      <c r="BWO59" s="286"/>
      <c r="BWP59" s="286"/>
      <c r="BWQ59" s="286"/>
      <c r="BWR59" s="286"/>
      <c r="BWS59" s="286"/>
      <c r="BWT59" s="286"/>
      <c r="BWU59" s="286"/>
      <c r="BWV59" s="286"/>
      <c r="BWW59" s="286"/>
      <c r="BWX59" s="286"/>
      <c r="BWY59" s="286"/>
      <c r="BWZ59" s="286"/>
      <c r="BXA59" s="286"/>
      <c r="BXB59" s="286"/>
      <c r="BXC59" s="286"/>
      <c r="BXD59" s="286"/>
      <c r="BXE59" s="286"/>
      <c r="BXF59" s="286"/>
      <c r="BXG59" s="286"/>
      <c r="BXH59" s="286"/>
      <c r="BXI59" s="286"/>
      <c r="BXJ59" s="286"/>
      <c r="BXK59" s="286"/>
      <c r="BXL59" s="286"/>
      <c r="BXM59" s="286"/>
      <c r="BXN59" s="286"/>
      <c r="BXO59" s="286"/>
      <c r="BXP59" s="286"/>
      <c r="BXQ59" s="286"/>
      <c r="BXR59" s="286"/>
      <c r="BXS59" s="286"/>
      <c r="BXT59" s="286"/>
      <c r="BXU59" s="286"/>
      <c r="BXV59" s="286"/>
      <c r="BXW59" s="286"/>
      <c r="BXX59" s="286"/>
      <c r="BXY59" s="286"/>
      <c r="BXZ59" s="286"/>
      <c r="BYA59" s="286"/>
      <c r="BYB59" s="286"/>
      <c r="BYC59" s="286"/>
      <c r="BYD59" s="286"/>
      <c r="BYE59" s="286"/>
      <c r="BYF59" s="286"/>
      <c r="BYG59" s="286"/>
      <c r="BYH59" s="286"/>
      <c r="BYI59" s="286"/>
      <c r="BYJ59" s="286"/>
      <c r="BYK59" s="286"/>
      <c r="BYL59" s="286"/>
      <c r="BYM59" s="286"/>
      <c r="BYN59" s="286"/>
      <c r="BYO59" s="286"/>
      <c r="BYP59" s="286"/>
      <c r="BYQ59" s="286"/>
      <c r="BYR59" s="286"/>
      <c r="BYS59" s="286"/>
      <c r="BYT59" s="286"/>
      <c r="BYU59" s="286"/>
      <c r="BYV59" s="286"/>
      <c r="BYW59" s="286"/>
      <c r="BYX59" s="286"/>
      <c r="BYY59" s="286"/>
      <c r="BYZ59" s="286"/>
      <c r="BZA59" s="286"/>
      <c r="BZB59" s="286"/>
      <c r="BZC59" s="286"/>
      <c r="BZD59" s="286"/>
      <c r="BZE59" s="286"/>
      <c r="BZF59" s="286"/>
      <c r="BZG59" s="286"/>
      <c r="BZH59" s="286"/>
      <c r="BZI59" s="286"/>
      <c r="BZJ59" s="286"/>
      <c r="BZK59" s="286"/>
      <c r="BZL59" s="286"/>
      <c r="BZM59" s="286"/>
      <c r="BZN59" s="286"/>
      <c r="BZO59" s="286"/>
      <c r="BZP59" s="286"/>
      <c r="BZQ59" s="286"/>
      <c r="BZR59" s="286"/>
      <c r="BZS59" s="286"/>
      <c r="BZT59" s="286"/>
      <c r="BZU59" s="286"/>
      <c r="BZV59" s="286"/>
      <c r="BZW59" s="286"/>
      <c r="BZX59" s="286"/>
      <c r="BZY59" s="286"/>
      <c r="BZZ59" s="286"/>
      <c r="CAA59" s="286"/>
      <c r="CAB59" s="286"/>
      <c r="CAC59" s="286"/>
      <c r="CAD59" s="286"/>
      <c r="CAE59" s="286"/>
      <c r="CAF59" s="286"/>
      <c r="CAG59" s="286"/>
      <c r="CAH59" s="286"/>
      <c r="CAI59" s="286"/>
      <c r="CAJ59" s="286"/>
      <c r="CAK59" s="286"/>
      <c r="CAL59" s="286"/>
      <c r="CAM59" s="286"/>
      <c r="CAN59" s="286"/>
      <c r="CAO59" s="286"/>
      <c r="CAP59" s="286"/>
      <c r="CAQ59" s="286"/>
      <c r="CAR59" s="286"/>
      <c r="CAS59" s="286"/>
      <c r="CAT59" s="286"/>
      <c r="CAU59" s="286"/>
      <c r="CAV59" s="286"/>
      <c r="CAW59" s="286"/>
      <c r="CAX59" s="286"/>
      <c r="CAY59" s="286"/>
      <c r="CAZ59" s="286"/>
      <c r="CBA59" s="286"/>
      <c r="CBB59" s="286"/>
      <c r="CBC59" s="286"/>
      <c r="CBD59" s="286"/>
      <c r="CBE59" s="286"/>
      <c r="CBF59" s="286"/>
      <c r="CBG59" s="286"/>
      <c r="CBH59" s="286"/>
      <c r="CBI59" s="286"/>
      <c r="CBJ59" s="286"/>
      <c r="CBK59" s="286"/>
      <c r="CBL59" s="286"/>
      <c r="CBM59" s="286"/>
      <c r="CBN59" s="286"/>
      <c r="CBO59" s="286"/>
      <c r="CBP59" s="286"/>
      <c r="CBQ59" s="286"/>
      <c r="CBR59" s="286"/>
      <c r="CBS59" s="286"/>
      <c r="CBT59" s="286"/>
      <c r="CBU59" s="286"/>
      <c r="CBV59" s="286"/>
      <c r="CBW59" s="286"/>
      <c r="CBX59" s="286"/>
      <c r="CBY59" s="286"/>
      <c r="CBZ59" s="286"/>
      <c r="CCA59" s="286"/>
      <c r="CCB59" s="286"/>
      <c r="CCC59" s="286"/>
      <c r="CCD59" s="286"/>
      <c r="CCE59" s="286"/>
      <c r="CCF59" s="286"/>
      <c r="CCG59" s="286"/>
      <c r="CCH59" s="286"/>
      <c r="CCI59" s="286"/>
      <c r="CCJ59" s="286"/>
      <c r="CCK59" s="286"/>
      <c r="CCL59" s="286"/>
      <c r="CCM59" s="286"/>
      <c r="CCN59" s="286"/>
      <c r="CCO59" s="286"/>
      <c r="CCP59" s="286"/>
      <c r="CCQ59" s="286"/>
      <c r="CCR59" s="286"/>
      <c r="CCS59" s="286"/>
      <c r="CCT59" s="286"/>
      <c r="CCU59" s="286"/>
      <c r="CCV59" s="286"/>
      <c r="CCW59" s="286"/>
      <c r="CCX59" s="286"/>
      <c r="CCY59" s="286"/>
      <c r="CCZ59" s="286"/>
      <c r="CDA59" s="286"/>
      <c r="CDB59" s="286"/>
      <c r="CDC59" s="286"/>
      <c r="CDD59" s="286"/>
      <c r="CDE59" s="286"/>
      <c r="CDF59" s="286"/>
      <c r="CDG59" s="286"/>
      <c r="CDH59" s="286"/>
      <c r="CDI59" s="286"/>
      <c r="CDJ59" s="286"/>
      <c r="CDK59" s="286"/>
      <c r="CDL59" s="286"/>
      <c r="CDM59" s="286"/>
      <c r="CDN59" s="286"/>
      <c r="CDO59" s="286"/>
      <c r="CDP59" s="286"/>
      <c r="CDQ59" s="286"/>
      <c r="CDR59" s="286"/>
      <c r="CDS59" s="286"/>
      <c r="CDT59" s="286"/>
      <c r="CDU59" s="286"/>
      <c r="CDV59" s="286"/>
      <c r="CDW59" s="286"/>
      <c r="CDX59" s="286"/>
      <c r="CDY59" s="286"/>
      <c r="CDZ59" s="286"/>
      <c r="CEA59" s="286"/>
      <c r="CEB59" s="286"/>
      <c r="CEC59" s="286"/>
      <c r="CED59" s="286"/>
      <c r="CEE59" s="286"/>
      <c r="CEF59" s="286"/>
      <c r="CEG59" s="286"/>
      <c r="CEH59" s="286"/>
      <c r="CEI59" s="286"/>
      <c r="CEJ59" s="286"/>
      <c r="CEK59" s="286"/>
      <c r="CEL59" s="286"/>
      <c r="CEM59" s="286"/>
      <c r="CEN59" s="286"/>
      <c r="CEO59" s="286"/>
      <c r="CEP59" s="286"/>
      <c r="CEQ59" s="286"/>
      <c r="CER59" s="286"/>
      <c r="CES59" s="286"/>
      <c r="CET59" s="286"/>
      <c r="CEU59" s="286"/>
      <c r="CEV59" s="286"/>
      <c r="CEW59" s="286"/>
      <c r="CEX59" s="286"/>
      <c r="CEY59" s="286"/>
      <c r="CEZ59" s="286"/>
      <c r="CFA59" s="286"/>
      <c r="CFB59" s="286"/>
      <c r="CFC59" s="286"/>
      <c r="CFD59" s="286"/>
      <c r="CFE59" s="286"/>
      <c r="CFF59" s="286"/>
      <c r="CFG59" s="286"/>
      <c r="CFH59" s="286"/>
      <c r="CFI59" s="286"/>
      <c r="CFJ59" s="286"/>
      <c r="CFK59" s="286"/>
      <c r="CFL59" s="286"/>
      <c r="CFM59" s="286"/>
      <c r="CFN59" s="286"/>
      <c r="CFO59" s="286"/>
      <c r="CFP59" s="286"/>
      <c r="CFQ59" s="286"/>
      <c r="CFR59" s="286"/>
      <c r="CFS59" s="286"/>
      <c r="CFT59" s="286"/>
      <c r="CFU59" s="286"/>
      <c r="CFV59" s="286"/>
      <c r="CFW59" s="286"/>
      <c r="CFX59" s="286"/>
      <c r="CFY59" s="286"/>
      <c r="CFZ59" s="286"/>
      <c r="CGA59" s="286"/>
      <c r="CGB59" s="286"/>
      <c r="CGC59" s="286"/>
      <c r="CGD59" s="286"/>
      <c r="CGE59" s="286"/>
      <c r="CGF59" s="286"/>
      <c r="CGG59" s="286"/>
      <c r="CGH59" s="286"/>
      <c r="CGI59" s="286"/>
      <c r="CGJ59" s="286"/>
      <c r="CGK59" s="286"/>
      <c r="CGL59" s="286"/>
      <c r="CGM59" s="286"/>
      <c r="CGN59" s="286"/>
      <c r="CGO59" s="286"/>
      <c r="CGP59" s="286"/>
      <c r="CGQ59" s="286"/>
      <c r="CGR59" s="286"/>
      <c r="CGS59" s="286"/>
      <c r="CGT59" s="286"/>
      <c r="CGU59" s="286"/>
      <c r="CGV59" s="286"/>
      <c r="CGW59" s="286"/>
      <c r="CGX59" s="286"/>
      <c r="CGY59" s="286"/>
      <c r="CGZ59" s="286"/>
      <c r="CHA59" s="286"/>
      <c r="CHB59" s="286"/>
      <c r="CHC59" s="286"/>
      <c r="CHD59" s="286"/>
      <c r="CHE59" s="286"/>
      <c r="CHF59" s="286"/>
      <c r="CHG59" s="286"/>
      <c r="CHH59" s="286"/>
      <c r="CHI59" s="286"/>
      <c r="CHJ59" s="286"/>
      <c r="CHK59" s="286"/>
      <c r="CHL59" s="286"/>
      <c r="CHM59" s="286"/>
      <c r="CHN59" s="286"/>
      <c r="CHO59" s="286"/>
      <c r="CHP59" s="286"/>
      <c r="CHQ59" s="286"/>
      <c r="CHR59" s="286"/>
      <c r="CHS59" s="286"/>
      <c r="CHT59" s="286"/>
      <c r="CHU59" s="286"/>
      <c r="CHV59" s="286"/>
      <c r="CHW59" s="286"/>
      <c r="CHX59" s="286"/>
      <c r="CHY59" s="286"/>
      <c r="CHZ59" s="286"/>
      <c r="CIA59" s="286"/>
      <c r="CIB59" s="286"/>
      <c r="CIC59" s="286"/>
      <c r="CID59" s="286"/>
      <c r="CIE59" s="286"/>
      <c r="CIF59" s="286"/>
      <c r="CIG59" s="286"/>
      <c r="CIH59" s="286"/>
      <c r="CII59" s="286"/>
      <c r="CIJ59" s="286"/>
      <c r="CIK59" s="286"/>
      <c r="CIL59" s="286"/>
      <c r="CIM59" s="286"/>
      <c r="CIN59" s="286"/>
      <c r="CIO59" s="286"/>
      <c r="CIP59" s="286"/>
      <c r="CIQ59" s="286"/>
      <c r="CIR59" s="286"/>
      <c r="CIS59" s="286"/>
      <c r="CIT59" s="286"/>
      <c r="CIU59" s="286"/>
      <c r="CIV59" s="286"/>
      <c r="CIW59" s="286"/>
      <c r="CIX59" s="286"/>
      <c r="CIY59" s="286"/>
      <c r="CIZ59" s="286"/>
      <c r="CJA59" s="286"/>
      <c r="CJB59" s="286"/>
      <c r="CJC59" s="286"/>
      <c r="CJD59" s="286"/>
      <c r="CJE59" s="286"/>
      <c r="CJF59" s="286"/>
      <c r="CJG59" s="286"/>
      <c r="CJH59" s="286"/>
      <c r="CJI59" s="286"/>
      <c r="CJJ59" s="286"/>
      <c r="CJK59" s="286"/>
      <c r="CJL59" s="286"/>
      <c r="CJM59" s="286"/>
      <c r="CJN59" s="286"/>
      <c r="CJO59" s="286"/>
      <c r="CJP59" s="286"/>
      <c r="CJQ59" s="286"/>
      <c r="CJR59" s="286"/>
      <c r="CJS59" s="286"/>
      <c r="CJT59" s="286"/>
      <c r="CJU59" s="286"/>
      <c r="CJV59" s="286"/>
      <c r="CJW59" s="286"/>
      <c r="CJX59" s="286"/>
      <c r="CJY59" s="286"/>
      <c r="CJZ59" s="286"/>
      <c r="CKA59" s="286"/>
      <c r="CKB59" s="286"/>
      <c r="CKC59" s="286"/>
      <c r="CKD59" s="286"/>
      <c r="CKE59" s="286"/>
      <c r="CKF59" s="286"/>
      <c r="CKG59" s="286"/>
      <c r="CKH59" s="286"/>
      <c r="CKI59" s="286"/>
      <c r="CKJ59" s="286"/>
      <c r="CKK59" s="286"/>
      <c r="CKL59" s="286"/>
      <c r="CKM59" s="286"/>
      <c r="CKN59" s="286"/>
      <c r="CKO59" s="286"/>
      <c r="CKP59" s="286"/>
      <c r="CKQ59" s="286"/>
      <c r="CKR59" s="286"/>
      <c r="CKS59" s="286"/>
      <c r="CKT59" s="286"/>
      <c r="CKU59" s="286"/>
      <c r="CKV59" s="286"/>
      <c r="CKW59" s="286"/>
      <c r="CKX59" s="286"/>
      <c r="CKY59" s="286"/>
      <c r="CKZ59" s="286"/>
      <c r="CLA59" s="286"/>
      <c r="CLB59" s="286"/>
      <c r="CLC59" s="286"/>
      <c r="CLD59" s="286"/>
      <c r="CLE59" s="286"/>
      <c r="CLF59" s="286"/>
      <c r="CLG59" s="286"/>
      <c r="CLH59" s="286"/>
      <c r="CLI59" s="286"/>
      <c r="CLJ59" s="286"/>
      <c r="CLK59" s="286"/>
      <c r="CLL59" s="286"/>
      <c r="CLM59" s="286"/>
      <c r="CLN59" s="286"/>
      <c r="CLO59" s="286"/>
      <c r="CLP59" s="286"/>
      <c r="CLQ59" s="286"/>
      <c r="CLR59" s="286"/>
      <c r="CLS59" s="286"/>
      <c r="CLT59" s="286"/>
      <c r="CLU59" s="286"/>
      <c r="CLV59" s="286"/>
      <c r="CLW59" s="286"/>
      <c r="CLX59" s="286"/>
      <c r="CLY59" s="286"/>
      <c r="CLZ59" s="286"/>
      <c r="CMA59" s="286"/>
      <c r="CMB59" s="286"/>
      <c r="CMC59" s="286"/>
      <c r="CMD59" s="286"/>
      <c r="CME59" s="286"/>
      <c r="CMF59" s="286"/>
      <c r="CMG59" s="286"/>
      <c r="CMH59" s="286"/>
      <c r="CMI59" s="286"/>
      <c r="CMJ59" s="286"/>
      <c r="CMK59" s="286"/>
      <c r="CML59" s="286"/>
      <c r="CMM59" s="286"/>
      <c r="CMN59" s="286"/>
      <c r="CMO59" s="286"/>
      <c r="CMP59" s="286"/>
      <c r="CMQ59" s="286"/>
      <c r="CMR59" s="286"/>
      <c r="CMS59" s="286"/>
      <c r="CMT59" s="286"/>
      <c r="CMU59" s="286"/>
      <c r="CMV59" s="286"/>
      <c r="CMW59" s="286"/>
      <c r="CMX59" s="286"/>
      <c r="CMY59" s="286"/>
      <c r="CMZ59" s="286"/>
      <c r="CNA59" s="286"/>
      <c r="CNB59" s="286"/>
      <c r="CNC59" s="286"/>
      <c r="CND59" s="286"/>
      <c r="CNE59" s="286"/>
      <c r="CNF59" s="286"/>
      <c r="CNG59" s="286"/>
      <c r="CNH59" s="286"/>
      <c r="CNI59" s="286"/>
      <c r="CNJ59" s="286"/>
      <c r="CNK59" s="286"/>
      <c r="CNL59" s="286"/>
      <c r="CNM59" s="286"/>
      <c r="CNN59" s="286"/>
      <c r="CNO59" s="286"/>
      <c r="CNP59" s="286"/>
      <c r="CNQ59" s="286"/>
      <c r="CNR59" s="286"/>
      <c r="CNS59" s="286"/>
      <c r="CNT59" s="286"/>
      <c r="CNU59" s="286"/>
      <c r="CNV59" s="286"/>
      <c r="CNW59" s="286"/>
      <c r="CNX59" s="286"/>
      <c r="CNY59" s="286"/>
      <c r="CNZ59" s="286"/>
      <c r="COA59" s="286"/>
      <c r="COB59" s="286"/>
      <c r="COC59" s="286"/>
      <c r="COD59" s="286"/>
      <c r="COE59" s="286"/>
      <c r="COF59" s="286"/>
      <c r="COG59" s="286"/>
      <c r="COH59" s="286"/>
      <c r="COI59" s="286"/>
      <c r="COJ59" s="286"/>
      <c r="COK59" s="286"/>
      <c r="COL59" s="286"/>
      <c r="COM59" s="286"/>
      <c r="CON59" s="286"/>
      <c r="COO59" s="286"/>
      <c r="COP59" s="286"/>
      <c r="COQ59" s="286"/>
      <c r="COR59" s="286"/>
      <c r="COS59" s="286"/>
      <c r="COT59" s="286"/>
      <c r="COU59" s="286"/>
      <c r="COV59" s="286"/>
      <c r="COW59" s="286"/>
      <c r="COX59" s="286"/>
      <c r="COY59" s="286"/>
      <c r="COZ59" s="286"/>
      <c r="CPA59" s="286"/>
      <c r="CPB59" s="286"/>
      <c r="CPC59" s="286"/>
      <c r="CPD59" s="286"/>
      <c r="CPE59" s="286"/>
      <c r="CPF59" s="286"/>
      <c r="CPG59" s="286"/>
      <c r="CPH59" s="286"/>
      <c r="CPI59" s="286"/>
      <c r="CPJ59" s="286"/>
      <c r="CPK59" s="286"/>
      <c r="CPL59" s="286"/>
      <c r="CPM59" s="286"/>
      <c r="CPN59" s="286"/>
      <c r="CPO59" s="286"/>
      <c r="CPP59" s="286"/>
      <c r="CPQ59" s="286"/>
      <c r="CPR59" s="286"/>
      <c r="CPS59" s="286"/>
      <c r="CPT59" s="286"/>
      <c r="CPU59" s="286"/>
      <c r="CPV59" s="286"/>
      <c r="CPW59" s="286"/>
      <c r="CPX59" s="286"/>
      <c r="CPY59" s="286"/>
      <c r="CPZ59" s="286"/>
      <c r="CQA59" s="286"/>
      <c r="CQB59" s="286"/>
      <c r="CQC59" s="286"/>
      <c r="CQD59" s="286"/>
      <c r="CQE59" s="286"/>
      <c r="CQF59" s="286"/>
      <c r="CQG59" s="286"/>
      <c r="CQH59" s="286"/>
      <c r="CQI59" s="286"/>
      <c r="CQJ59" s="286"/>
      <c r="CQK59" s="286"/>
      <c r="CQL59" s="286"/>
      <c r="CQM59" s="286"/>
      <c r="CQN59" s="286"/>
      <c r="CQO59" s="286"/>
      <c r="CQP59" s="286"/>
      <c r="CQQ59" s="286"/>
      <c r="CQR59" s="286"/>
      <c r="CQS59" s="286"/>
      <c r="CQT59" s="286"/>
      <c r="CQU59" s="286"/>
      <c r="CQV59" s="286"/>
      <c r="CQW59" s="286"/>
      <c r="CQX59" s="286"/>
      <c r="CQY59" s="286"/>
      <c r="CQZ59" s="286"/>
      <c r="CRA59" s="286"/>
      <c r="CRB59" s="286"/>
      <c r="CRC59" s="286"/>
      <c r="CRD59" s="286"/>
      <c r="CRE59" s="286"/>
      <c r="CRF59" s="286"/>
      <c r="CRG59" s="286"/>
      <c r="CRH59" s="286"/>
      <c r="CRI59" s="286"/>
      <c r="CRJ59" s="286"/>
      <c r="CRK59" s="286"/>
      <c r="CRL59" s="286"/>
      <c r="CRM59" s="286"/>
      <c r="CRN59" s="286"/>
      <c r="CRO59" s="286"/>
      <c r="CRP59" s="286"/>
      <c r="CRQ59" s="286"/>
      <c r="CRR59" s="286"/>
      <c r="CRS59" s="286"/>
      <c r="CRT59" s="286"/>
      <c r="CRU59" s="286"/>
      <c r="CRV59" s="286"/>
      <c r="CRW59" s="286"/>
      <c r="CRX59" s="286"/>
      <c r="CRY59" s="286"/>
      <c r="CRZ59" s="286"/>
      <c r="CSA59" s="286"/>
      <c r="CSB59" s="286"/>
      <c r="CSC59" s="286"/>
      <c r="CSD59" s="286"/>
      <c r="CSE59" s="286"/>
      <c r="CSF59" s="286"/>
      <c r="CSG59" s="286"/>
      <c r="CSH59" s="286"/>
      <c r="CSI59" s="286"/>
      <c r="CSJ59" s="286"/>
      <c r="CSK59" s="286"/>
      <c r="CSL59" s="286"/>
      <c r="CSM59" s="286"/>
      <c r="CSN59" s="286"/>
      <c r="CSO59" s="286"/>
      <c r="CSP59" s="286"/>
      <c r="CSQ59" s="286"/>
      <c r="CSR59" s="286"/>
      <c r="CSS59" s="286"/>
      <c r="CST59" s="286"/>
      <c r="CSU59" s="286"/>
      <c r="CSV59" s="286"/>
      <c r="CSW59" s="286"/>
      <c r="CSX59" s="286"/>
      <c r="CSY59" s="286"/>
      <c r="CSZ59" s="286"/>
      <c r="CTA59" s="286"/>
      <c r="CTB59" s="286"/>
      <c r="CTC59" s="286"/>
      <c r="CTD59" s="286"/>
      <c r="CTE59" s="286"/>
      <c r="CTF59" s="286"/>
      <c r="CTG59" s="286"/>
      <c r="CTH59" s="286"/>
      <c r="CTI59" s="286"/>
      <c r="CTJ59" s="286"/>
      <c r="CTK59" s="286"/>
      <c r="CTL59" s="286"/>
      <c r="CTM59" s="286"/>
      <c r="CTN59" s="286"/>
      <c r="CTO59" s="286"/>
      <c r="CTP59" s="286"/>
      <c r="CTQ59" s="286"/>
      <c r="CTR59" s="286"/>
      <c r="CTS59" s="286"/>
      <c r="CTT59" s="286"/>
      <c r="CTU59" s="286"/>
      <c r="CTV59" s="286"/>
      <c r="CTW59" s="286"/>
      <c r="CTX59" s="286"/>
      <c r="CTY59" s="286"/>
      <c r="CTZ59" s="286"/>
      <c r="CUA59" s="286"/>
      <c r="CUB59" s="286"/>
      <c r="CUC59" s="286"/>
      <c r="CUD59" s="286"/>
      <c r="CUE59" s="286"/>
      <c r="CUF59" s="286"/>
      <c r="CUG59" s="286"/>
      <c r="CUH59" s="286"/>
      <c r="CUI59" s="286"/>
      <c r="CUJ59" s="286"/>
      <c r="CUK59" s="286"/>
      <c r="CUL59" s="286"/>
      <c r="CUM59" s="286"/>
      <c r="CUN59" s="286"/>
      <c r="CUO59" s="286"/>
      <c r="CUP59" s="286"/>
      <c r="CUQ59" s="286"/>
      <c r="CUR59" s="286"/>
      <c r="CUS59" s="286"/>
      <c r="CUT59" s="286"/>
      <c r="CUU59" s="286"/>
      <c r="CUV59" s="286"/>
      <c r="CUW59" s="286"/>
      <c r="CUX59" s="286"/>
      <c r="CUY59" s="286"/>
      <c r="CUZ59" s="286"/>
      <c r="CVA59" s="286"/>
      <c r="CVB59" s="286"/>
      <c r="CVC59" s="286"/>
      <c r="CVD59" s="286"/>
      <c r="CVE59" s="286"/>
      <c r="CVF59" s="286"/>
      <c r="CVG59" s="286"/>
      <c r="CVH59" s="286"/>
      <c r="CVI59" s="286"/>
      <c r="CVJ59" s="286"/>
      <c r="CVK59" s="286"/>
      <c r="CVL59" s="286"/>
      <c r="CVM59" s="286"/>
      <c r="CVN59" s="286"/>
      <c r="CVO59" s="286"/>
      <c r="CVP59" s="286"/>
      <c r="CVQ59" s="286"/>
      <c r="CVR59" s="286"/>
      <c r="CVS59" s="286"/>
      <c r="CVT59" s="286"/>
      <c r="CVU59" s="286"/>
      <c r="CVV59" s="286"/>
      <c r="CVW59" s="286"/>
      <c r="CVX59" s="286"/>
      <c r="CVY59" s="286"/>
      <c r="CVZ59" s="286"/>
      <c r="CWA59" s="286"/>
      <c r="CWB59" s="286"/>
      <c r="CWC59" s="286"/>
      <c r="CWD59" s="286"/>
      <c r="CWE59" s="286"/>
      <c r="CWF59" s="286"/>
      <c r="CWG59" s="286"/>
      <c r="CWH59" s="286"/>
      <c r="CWI59" s="286"/>
      <c r="CWJ59" s="286"/>
      <c r="CWK59" s="286"/>
      <c r="CWL59" s="286"/>
      <c r="CWM59" s="286"/>
      <c r="CWN59" s="286"/>
      <c r="CWO59" s="286"/>
      <c r="CWP59" s="286"/>
      <c r="CWQ59" s="286"/>
      <c r="CWR59" s="286"/>
      <c r="CWS59" s="286"/>
      <c r="CWT59" s="286"/>
      <c r="CWU59" s="286"/>
      <c r="CWV59" s="286"/>
      <c r="CWW59" s="286"/>
      <c r="CWX59" s="286"/>
      <c r="CWY59" s="286"/>
      <c r="CWZ59" s="286"/>
      <c r="CXA59" s="286"/>
      <c r="CXB59" s="286"/>
      <c r="CXC59" s="286"/>
      <c r="CXD59" s="286"/>
      <c r="CXE59" s="286"/>
      <c r="CXF59" s="286"/>
      <c r="CXG59" s="286"/>
      <c r="CXH59" s="286"/>
      <c r="CXI59" s="286"/>
      <c r="CXJ59" s="286"/>
      <c r="CXK59" s="286"/>
      <c r="CXL59" s="286"/>
      <c r="CXM59" s="286"/>
      <c r="CXN59" s="286"/>
      <c r="CXO59" s="286"/>
      <c r="CXP59" s="286"/>
      <c r="CXQ59" s="286"/>
      <c r="CXR59" s="286"/>
      <c r="CXS59" s="286"/>
      <c r="CXT59" s="286"/>
      <c r="CXU59" s="286"/>
      <c r="CXV59" s="286"/>
      <c r="CXW59" s="286"/>
      <c r="CXX59" s="286"/>
      <c r="CXY59" s="286"/>
      <c r="CXZ59" s="286"/>
      <c r="CYA59" s="286"/>
      <c r="CYB59" s="286"/>
      <c r="CYC59" s="286"/>
      <c r="CYD59" s="286"/>
      <c r="CYE59" s="286"/>
      <c r="CYF59" s="286"/>
      <c r="CYG59" s="286"/>
      <c r="CYH59" s="286"/>
      <c r="CYI59" s="286"/>
      <c r="CYJ59" s="286"/>
      <c r="CYK59" s="286"/>
      <c r="CYL59" s="286"/>
      <c r="CYM59" s="286"/>
      <c r="CYN59" s="286"/>
      <c r="CYO59" s="286"/>
      <c r="CYP59" s="286"/>
      <c r="CYQ59" s="286"/>
      <c r="CYR59" s="286"/>
      <c r="CYS59" s="286"/>
      <c r="CYT59" s="286"/>
      <c r="CYU59" s="286"/>
      <c r="CYV59" s="286"/>
      <c r="CYW59" s="286"/>
      <c r="CYX59" s="286"/>
      <c r="CYY59" s="286"/>
      <c r="CYZ59" s="286"/>
      <c r="CZA59" s="286"/>
      <c r="CZB59" s="286"/>
      <c r="CZC59" s="286"/>
      <c r="CZD59" s="286"/>
      <c r="CZE59" s="286"/>
      <c r="CZF59" s="286"/>
      <c r="CZG59" s="286"/>
      <c r="CZH59" s="286"/>
      <c r="CZI59" s="286"/>
      <c r="CZJ59" s="286"/>
      <c r="CZK59" s="286"/>
      <c r="CZL59" s="286"/>
      <c r="CZM59" s="286"/>
      <c r="CZN59" s="286"/>
      <c r="CZO59" s="286"/>
      <c r="CZP59" s="286"/>
      <c r="CZQ59" s="286"/>
      <c r="CZR59" s="286"/>
      <c r="CZS59" s="286"/>
      <c r="CZT59" s="286"/>
      <c r="CZU59" s="286"/>
      <c r="CZV59" s="286"/>
      <c r="CZW59" s="286"/>
      <c r="CZX59" s="286"/>
      <c r="CZY59" s="286"/>
      <c r="CZZ59" s="286"/>
      <c r="DAA59" s="286"/>
      <c r="DAB59" s="286"/>
      <c r="DAC59" s="286"/>
      <c r="DAD59" s="286"/>
      <c r="DAE59" s="286"/>
      <c r="DAF59" s="286"/>
      <c r="DAG59" s="286"/>
      <c r="DAH59" s="286"/>
      <c r="DAI59" s="286"/>
      <c r="DAJ59" s="286"/>
      <c r="DAK59" s="286"/>
      <c r="DAL59" s="286"/>
      <c r="DAM59" s="286"/>
      <c r="DAN59" s="286"/>
      <c r="DAO59" s="286"/>
      <c r="DAP59" s="286"/>
      <c r="DAQ59" s="286"/>
      <c r="DAR59" s="286"/>
      <c r="DAS59" s="286"/>
      <c r="DAT59" s="286"/>
      <c r="DAU59" s="286"/>
      <c r="DAV59" s="286"/>
      <c r="DAW59" s="286"/>
      <c r="DAX59" s="286"/>
      <c r="DAY59" s="286"/>
      <c r="DAZ59" s="286"/>
      <c r="DBA59" s="286"/>
      <c r="DBB59" s="286"/>
      <c r="DBC59" s="286"/>
      <c r="DBD59" s="286"/>
      <c r="DBE59" s="286"/>
      <c r="DBF59" s="286"/>
      <c r="DBG59" s="286"/>
      <c r="DBH59" s="286"/>
      <c r="DBI59" s="286"/>
      <c r="DBJ59" s="286"/>
      <c r="DBK59" s="286"/>
      <c r="DBL59" s="286"/>
      <c r="DBM59" s="286"/>
      <c r="DBN59" s="286"/>
      <c r="DBO59" s="286"/>
      <c r="DBP59" s="286"/>
      <c r="DBQ59" s="286"/>
      <c r="DBR59" s="286"/>
      <c r="DBS59" s="286"/>
      <c r="DBT59" s="286"/>
      <c r="DBU59" s="286"/>
      <c r="DBV59" s="286"/>
      <c r="DBW59" s="286"/>
      <c r="DBX59" s="286"/>
      <c r="DBY59" s="286"/>
      <c r="DBZ59" s="286"/>
      <c r="DCA59" s="286"/>
      <c r="DCB59" s="286"/>
      <c r="DCC59" s="286"/>
      <c r="DCD59" s="286"/>
      <c r="DCE59" s="286"/>
      <c r="DCF59" s="286"/>
      <c r="DCG59" s="286"/>
      <c r="DCH59" s="286"/>
      <c r="DCI59" s="286"/>
      <c r="DCJ59" s="286"/>
      <c r="DCK59" s="286"/>
      <c r="DCL59" s="286"/>
      <c r="DCM59" s="286"/>
      <c r="DCN59" s="286"/>
      <c r="DCO59" s="286"/>
      <c r="DCP59" s="286"/>
      <c r="DCQ59" s="286"/>
      <c r="DCR59" s="286"/>
      <c r="DCS59" s="286"/>
      <c r="DCT59" s="286"/>
      <c r="DCU59" s="286"/>
      <c r="DCV59" s="286"/>
      <c r="DCW59" s="286"/>
      <c r="DCX59" s="286"/>
      <c r="DCY59" s="286"/>
      <c r="DCZ59" s="286"/>
      <c r="DDA59" s="286"/>
      <c r="DDB59" s="286"/>
      <c r="DDC59" s="286"/>
      <c r="DDD59" s="286"/>
      <c r="DDE59" s="286"/>
      <c r="DDF59" s="286"/>
      <c r="DDG59" s="286"/>
      <c r="DDH59" s="286"/>
      <c r="DDI59" s="286"/>
      <c r="DDJ59" s="286"/>
      <c r="DDK59" s="286"/>
      <c r="DDL59" s="286"/>
      <c r="DDM59" s="286"/>
      <c r="DDN59" s="286"/>
      <c r="DDO59" s="286"/>
      <c r="DDP59" s="286"/>
      <c r="DDQ59" s="286"/>
      <c r="DDR59" s="286"/>
      <c r="DDS59" s="286"/>
      <c r="DDT59" s="286"/>
      <c r="DDU59" s="286"/>
      <c r="DDV59" s="286"/>
      <c r="DDW59" s="286"/>
      <c r="DDX59" s="286"/>
      <c r="DDY59" s="286"/>
      <c r="DDZ59" s="286"/>
      <c r="DEA59" s="286"/>
      <c r="DEB59" s="286"/>
      <c r="DEC59" s="286"/>
      <c r="DED59" s="286"/>
      <c r="DEE59" s="286"/>
      <c r="DEF59" s="286"/>
      <c r="DEG59" s="286"/>
      <c r="DEH59" s="286"/>
      <c r="DEI59" s="286"/>
      <c r="DEJ59" s="286"/>
      <c r="DEK59" s="286"/>
      <c r="DEL59" s="286"/>
      <c r="DEM59" s="286"/>
      <c r="DEN59" s="286"/>
      <c r="DEO59" s="286"/>
      <c r="DEP59" s="286"/>
      <c r="DEQ59" s="286"/>
      <c r="DER59" s="286"/>
      <c r="DES59" s="286"/>
      <c r="DET59" s="286"/>
      <c r="DEU59" s="286"/>
      <c r="DEV59" s="286"/>
      <c r="DEW59" s="286"/>
      <c r="DEX59" s="286"/>
      <c r="DEY59" s="286"/>
      <c r="DEZ59" s="286"/>
      <c r="DFA59" s="286"/>
      <c r="DFB59" s="286"/>
      <c r="DFC59" s="286"/>
      <c r="DFD59" s="286"/>
      <c r="DFE59" s="286"/>
      <c r="DFF59" s="286"/>
      <c r="DFG59" s="286"/>
      <c r="DFH59" s="286"/>
      <c r="DFI59" s="286"/>
      <c r="DFJ59" s="286"/>
      <c r="DFK59" s="286"/>
      <c r="DFL59" s="286"/>
      <c r="DFM59" s="286"/>
      <c r="DFN59" s="286"/>
      <c r="DFO59" s="286"/>
      <c r="DFP59" s="286"/>
      <c r="DFQ59" s="286"/>
      <c r="DFR59" s="286"/>
      <c r="DFS59" s="286"/>
      <c r="DFT59" s="286"/>
      <c r="DFU59" s="286"/>
      <c r="DFV59" s="286"/>
      <c r="DFW59" s="286"/>
      <c r="DFX59" s="286"/>
      <c r="DFY59" s="286"/>
      <c r="DFZ59" s="286"/>
      <c r="DGA59" s="286"/>
      <c r="DGB59" s="286"/>
      <c r="DGC59" s="286"/>
      <c r="DGD59" s="286"/>
      <c r="DGE59" s="286"/>
      <c r="DGF59" s="286"/>
      <c r="DGG59" s="286"/>
      <c r="DGH59" s="286"/>
      <c r="DGI59" s="286"/>
      <c r="DGJ59" s="286"/>
      <c r="DGK59" s="286"/>
      <c r="DGL59" s="286"/>
      <c r="DGM59" s="286"/>
      <c r="DGN59" s="286"/>
      <c r="DGO59" s="286"/>
      <c r="DGP59" s="286"/>
      <c r="DGQ59" s="286"/>
      <c r="DGR59" s="286"/>
      <c r="DGS59" s="286"/>
      <c r="DGT59" s="286"/>
      <c r="DGU59" s="286"/>
      <c r="DGV59" s="286"/>
      <c r="DGW59" s="286"/>
      <c r="DGX59" s="286"/>
      <c r="DGY59" s="286"/>
      <c r="DGZ59" s="286"/>
      <c r="DHA59" s="286"/>
      <c r="DHB59" s="286"/>
      <c r="DHC59" s="286"/>
      <c r="DHD59" s="286"/>
      <c r="DHE59" s="286"/>
      <c r="DHF59" s="286"/>
      <c r="DHG59" s="286"/>
      <c r="DHH59" s="286"/>
      <c r="DHI59" s="286"/>
      <c r="DHJ59" s="286"/>
      <c r="DHK59" s="286"/>
      <c r="DHL59" s="286"/>
      <c r="DHM59" s="286"/>
      <c r="DHN59" s="286"/>
      <c r="DHO59" s="286"/>
      <c r="DHP59" s="286"/>
      <c r="DHQ59" s="286"/>
      <c r="DHR59" s="286"/>
      <c r="DHS59" s="286"/>
      <c r="DHT59" s="286"/>
      <c r="DHU59" s="286"/>
      <c r="DHV59" s="286"/>
      <c r="DHW59" s="286"/>
      <c r="DHX59" s="286"/>
      <c r="DHY59" s="286"/>
      <c r="DHZ59" s="286"/>
      <c r="DIA59" s="286"/>
      <c r="DIB59" s="286"/>
      <c r="DIC59" s="286"/>
      <c r="DID59" s="286"/>
      <c r="DIE59" s="286"/>
      <c r="DIF59" s="286"/>
      <c r="DIG59" s="286"/>
      <c r="DIH59" s="286"/>
      <c r="DII59" s="286"/>
      <c r="DIJ59" s="286"/>
      <c r="DIK59" s="286"/>
      <c r="DIL59" s="286"/>
      <c r="DIM59" s="286"/>
      <c r="DIN59" s="286"/>
      <c r="DIO59" s="286"/>
      <c r="DIP59" s="286"/>
      <c r="DIQ59" s="286"/>
      <c r="DIR59" s="286"/>
      <c r="DIS59" s="286"/>
      <c r="DIT59" s="286"/>
      <c r="DIU59" s="286"/>
      <c r="DIV59" s="286"/>
      <c r="DIW59" s="286"/>
      <c r="DIX59" s="286"/>
      <c r="DIY59" s="286"/>
      <c r="DIZ59" s="286"/>
      <c r="DJA59" s="286"/>
      <c r="DJB59" s="286"/>
      <c r="DJC59" s="286"/>
      <c r="DJD59" s="286"/>
      <c r="DJE59" s="286"/>
      <c r="DJF59" s="286"/>
      <c r="DJG59" s="286"/>
      <c r="DJH59" s="286"/>
      <c r="DJI59" s="286"/>
      <c r="DJJ59" s="286"/>
      <c r="DJK59" s="286"/>
      <c r="DJL59" s="286"/>
      <c r="DJM59" s="286"/>
      <c r="DJN59" s="286"/>
      <c r="DJO59" s="286"/>
      <c r="DJP59" s="286"/>
      <c r="DJQ59" s="286"/>
      <c r="DJR59" s="286"/>
      <c r="DJS59" s="286"/>
      <c r="DJT59" s="286"/>
      <c r="DJU59" s="286"/>
      <c r="DJV59" s="286"/>
      <c r="DJW59" s="286"/>
      <c r="DJX59" s="286"/>
      <c r="DJY59" s="286"/>
      <c r="DJZ59" s="286"/>
      <c r="DKA59" s="286"/>
      <c r="DKB59" s="286"/>
      <c r="DKC59" s="286"/>
      <c r="DKD59" s="286"/>
      <c r="DKE59" s="286"/>
      <c r="DKF59" s="286"/>
      <c r="DKG59" s="286"/>
      <c r="DKH59" s="286"/>
      <c r="DKI59" s="286"/>
      <c r="DKJ59" s="286"/>
      <c r="DKK59" s="286"/>
      <c r="DKL59" s="286"/>
      <c r="DKM59" s="286"/>
      <c r="DKN59" s="286"/>
      <c r="DKO59" s="286"/>
      <c r="DKP59" s="286"/>
      <c r="DKQ59" s="286"/>
      <c r="DKR59" s="286"/>
      <c r="DKS59" s="286"/>
      <c r="DKT59" s="286"/>
      <c r="DKU59" s="286"/>
      <c r="DKV59" s="286"/>
      <c r="DKW59" s="286"/>
      <c r="DKX59" s="286"/>
      <c r="DKY59" s="286"/>
      <c r="DKZ59" s="286"/>
      <c r="DLA59" s="286"/>
      <c r="DLB59" s="286"/>
      <c r="DLC59" s="286"/>
      <c r="DLD59" s="286"/>
      <c r="DLE59" s="286"/>
      <c r="DLF59" s="286"/>
      <c r="DLG59" s="286"/>
      <c r="DLH59" s="286"/>
      <c r="DLI59" s="286"/>
      <c r="DLJ59" s="286"/>
      <c r="DLK59" s="286"/>
      <c r="DLL59" s="286"/>
      <c r="DLM59" s="286"/>
      <c r="DLN59" s="286"/>
      <c r="DLO59" s="286"/>
      <c r="DLP59" s="286"/>
      <c r="DLQ59" s="286"/>
      <c r="DLR59" s="286"/>
      <c r="DLS59" s="286"/>
      <c r="DLT59" s="286"/>
      <c r="DLU59" s="286"/>
      <c r="DLV59" s="286"/>
      <c r="DLW59" s="286"/>
      <c r="DLX59" s="286"/>
      <c r="DLY59" s="286"/>
      <c r="DLZ59" s="286"/>
      <c r="DMA59" s="286"/>
      <c r="DMB59" s="286"/>
      <c r="DMC59" s="286"/>
      <c r="DMD59" s="286"/>
      <c r="DME59" s="286"/>
      <c r="DMF59" s="286"/>
      <c r="DMG59" s="286"/>
      <c r="DMH59" s="286"/>
      <c r="DMI59" s="286"/>
      <c r="DMJ59" s="286"/>
      <c r="DMK59" s="286"/>
      <c r="DML59" s="286"/>
      <c r="DMM59" s="286"/>
      <c r="DMN59" s="286"/>
      <c r="DMO59" s="286"/>
      <c r="DMP59" s="286"/>
      <c r="DMQ59" s="286"/>
      <c r="DMR59" s="286"/>
      <c r="DMS59" s="286"/>
      <c r="DMT59" s="286"/>
      <c r="DMU59" s="286"/>
      <c r="DMV59" s="286"/>
      <c r="DMW59" s="286"/>
      <c r="DMX59" s="286"/>
      <c r="DMY59" s="286"/>
      <c r="DMZ59" s="286"/>
      <c r="DNA59" s="286"/>
      <c r="DNB59" s="286"/>
      <c r="DNC59" s="286"/>
      <c r="DND59" s="286"/>
      <c r="DNE59" s="286"/>
      <c r="DNF59" s="286"/>
      <c r="DNG59" s="286"/>
      <c r="DNH59" s="286"/>
      <c r="DNI59" s="286"/>
      <c r="DNJ59" s="286"/>
      <c r="DNK59" s="286"/>
      <c r="DNL59" s="286"/>
      <c r="DNM59" s="286"/>
      <c r="DNN59" s="286"/>
      <c r="DNO59" s="286"/>
      <c r="DNP59" s="286"/>
      <c r="DNQ59" s="286"/>
      <c r="DNR59" s="286"/>
      <c r="DNS59" s="286"/>
      <c r="DNT59" s="286"/>
      <c r="DNU59" s="286"/>
      <c r="DNV59" s="286"/>
      <c r="DNW59" s="286"/>
      <c r="DNX59" s="286"/>
      <c r="DNY59" s="286"/>
      <c r="DNZ59" s="286"/>
      <c r="DOA59" s="286"/>
      <c r="DOB59" s="286"/>
      <c r="DOC59" s="286"/>
      <c r="DOD59" s="286"/>
      <c r="DOE59" s="286"/>
      <c r="DOF59" s="286"/>
      <c r="DOG59" s="286"/>
      <c r="DOH59" s="286"/>
      <c r="DOI59" s="286"/>
      <c r="DOJ59" s="286"/>
      <c r="DOK59" s="286"/>
      <c r="DOL59" s="286"/>
      <c r="DOM59" s="286"/>
      <c r="DON59" s="286"/>
      <c r="DOO59" s="286"/>
      <c r="DOP59" s="286"/>
      <c r="DOQ59" s="286"/>
      <c r="DOR59" s="286"/>
      <c r="DOS59" s="286"/>
      <c r="DOT59" s="286"/>
      <c r="DOU59" s="286"/>
      <c r="DOV59" s="286"/>
      <c r="DOW59" s="286"/>
      <c r="DOX59" s="286"/>
      <c r="DOY59" s="286"/>
      <c r="DOZ59" s="286"/>
      <c r="DPA59" s="286"/>
      <c r="DPB59" s="286"/>
      <c r="DPC59" s="286"/>
      <c r="DPD59" s="286"/>
      <c r="DPE59" s="286"/>
      <c r="DPF59" s="286"/>
      <c r="DPG59" s="286"/>
      <c r="DPH59" s="286"/>
      <c r="DPI59" s="286"/>
      <c r="DPJ59" s="286"/>
      <c r="DPK59" s="286"/>
      <c r="DPL59" s="286"/>
      <c r="DPM59" s="286"/>
      <c r="DPN59" s="286"/>
      <c r="DPO59" s="286"/>
      <c r="DPP59" s="286"/>
      <c r="DPQ59" s="286"/>
      <c r="DPR59" s="286"/>
      <c r="DPS59" s="286"/>
      <c r="DPT59" s="286"/>
      <c r="DPU59" s="286"/>
      <c r="DPV59" s="286"/>
      <c r="DPW59" s="286"/>
      <c r="DPX59" s="286"/>
      <c r="DPY59" s="286"/>
      <c r="DPZ59" s="286"/>
      <c r="DQA59" s="286"/>
      <c r="DQB59" s="286"/>
      <c r="DQC59" s="286"/>
      <c r="DQD59" s="286"/>
      <c r="DQE59" s="286"/>
      <c r="DQF59" s="286"/>
      <c r="DQG59" s="286"/>
      <c r="DQH59" s="286"/>
      <c r="DQI59" s="286"/>
      <c r="DQJ59" s="286"/>
      <c r="DQK59" s="286"/>
      <c r="DQL59" s="286"/>
      <c r="DQM59" s="286"/>
      <c r="DQN59" s="286"/>
      <c r="DQO59" s="286"/>
      <c r="DQP59" s="286"/>
      <c r="DQQ59" s="286"/>
      <c r="DQR59" s="286"/>
      <c r="DQS59" s="286"/>
      <c r="DQT59" s="286"/>
      <c r="DQU59" s="286"/>
      <c r="DQV59" s="286"/>
      <c r="DQW59" s="286"/>
      <c r="DQX59" s="286"/>
      <c r="DQY59" s="286"/>
      <c r="DQZ59" s="286"/>
      <c r="DRA59" s="286"/>
      <c r="DRB59" s="286"/>
      <c r="DRC59" s="286"/>
      <c r="DRD59" s="286"/>
      <c r="DRE59" s="286"/>
      <c r="DRF59" s="286"/>
      <c r="DRG59" s="286"/>
      <c r="DRH59" s="286"/>
      <c r="DRI59" s="286"/>
      <c r="DRJ59" s="286"/>
      <c r="DRK59" s="286"/>
      <c r="DRL59" s="286"/>
      <c r="DRM59" s="286"/>
      <c r="DRN59" s="286"/>
      <c r="DRO59" s="286"/>
      <c r="DRP59" s="286"/>
      <c r="DRQ59" s="286"/>
      <c r="DRR59" s="286"/>
      <c r="DRS59" s="286"/>
      <c r="DRT59" s="286"/>
      <c r="DRU59" s="286"/>
      <c r="DRV59" s="286"/>
      <c r="DRW59" s="286"/>
      <c r="DRX59" s="286"/>
      <c r="DRY59" s="286"/>
      <c r="DRZ59" s="286"/>
      <c r="DSA59" s="286"/>
      <c r="DSB59" s="286"/>
      <c r="DSC59" s="286"/>
      <c r="DSD59" s="286"/>
      <c r="DSE59" s="286"/>
      <c r="DSF59" s="286"/>
      <c r="DSG59" s="286"/>
      <c r="DSH59" s="286"/>
      <c r="DSI59" s="286"/>
      <c r="DSJ59" s="286"/>
      <c r="DSK59" s="286"/>
      <c r="DSL59" s="286"/>
      <c r="DSM59" s="286"/>
      <c r="DSN59" s="286"/>
      <c r="DSO59" s="286"/>
      <c r="DSP59" s="286"/>
      <c r="DSQ59" s="286"/>
      <c r="DSR59" s="286"/>
      <c r="DSS59" s="286"/>
      <c r="DST59" s="286"/>
      <c r="DSU59" s="286"/>
      <c r="DSV59" s="286"/>
      <c r="DSW59" s="286"/>
      <c r="DSX59" s="286"/>
      <c r="DSY59" s="286"/>
      <c r="DSZ59" s="286"/>
      <c r="DTA59" s="286"/>
      <c r="DTB59" s="286"/>
      <c r="DTC59" s="286"/>
      <c r="DTD59" s="286"/>
      <c r="DTE59" s="286"/>
      <c r="DTF59" s="286"/>
      <c r="DTG59" s="286"/>
      <c r="DTH59" s="286"/>
      <c r="DTI59" s="286"/>
      <c r="DTJ59" s="286"/>
      <c r="DTK59" s="286"/>
      <c r="DTL59" s="286"/>
      <c r="DTM59" s="286"/>
      <c r="DTN59" s="286"/>
      <c r="DTO59" s="286"/>
      <c r="DTP59" s="286"/>
      <c r="DTQ59" s="286"/>
      <c r="DTR59" s="286"/>
      <c r="DTS59" s="286"/>
      <c r="DTT59" s="286"/>
      <c r="DTU59" s="286"/>
      <c r="DTV59" s="286"/>
      <c r="DTW59" s="286"/>
      <c r="DTX59" s="286"/>
      <c r="DTY59" s="286"/>
      <c r="DTZ59" s="286"/>
      <c r="DUA59" s="286"/>
      <c r="DUB59" s="286"/>
      <c r="DUC59" s="286"/>
      <c r="DUD59" s="286"/>
      <c r="DUE59" s="286"/>
      <c r="DUF59" s="286"/>
      <c r="DUG59" s="286"/>
      <c r="DUH59" s="286"/>
      <c r="DUI59" s="286"/>
      <c r="DUJ59" s="286"/>
      <c r="DUK59" s="286"/>
      <c r="DUL59" s="286"/>
      <c r="DUM59" s="286"/>
      <c r="DUN59" s="286"/>
      <c r="DUO59" s="286"/>
      <c r="DUP59" s="286"/>
      <c r="DUQ59" s="286"/>
      <c r="DUR59" s="286"/>
      <c r="DUS59" s="286"/>
      <c r="DUT59" s="286"/>
      <c r="DUU59" s="286"/>
      <c r="DUV59" s="286"/>
      <c r="DUW59" s="286"/>
      <c r="DUX59" s="286"/>
      <c r="DUY59" s="286"/>
      <c r="DUZ59" s="286"/>
      <c r="DVA59" s="286"/>
      <c r="DVB59" s="286"/>
      <c r="DVC59" s="286"/>
      <c r="DVD59" s="286"/>
      <c r="DVE59" s="286"/>
      <c r="DVF59" s="286"/>
      <c r="DVG59" s="286"/>
      <c r="DVH59" s="286"/>
      <c r="DVI59" s="286"/>
      <c r="DVJ59" s="286"/>
      <c r="DVK59" s="286"/>
      <c r="DVL59" s="286"/>
      <c r="DVM59" s="286"/>
      <c r="DVN59" s="286"/>
      <c r="DVO59" s="286"/>
      <c r="DVP59" s="286"/>
      <c r="DVQ59" s="286"/>
      <c r="DVR59" s="286"/>
      <c r="DVS59" s="286"/>
      <c r="DVT59" s="286"/>
      <c r="DVU59" s="286"/>
      <c r="DVV59" s="286"/>
      <c r="DVW59" s="286"/>
      <c r="DVX59" s="286"/>
      <c r="DVY59" s="286"/>
      <c r="DVZ59" s="286"/>
      <c r="DWA59" s="286"/>
      <c r="DWB59" s="286"/>
      <c r="DWC59" s="286"/>
      <c r="DWD59" s="286"/>
      <c r="DWE59" s="286"/>
      <c r="DWF59" s="286"/>
      <c r="DWG59" s="286"/>
      <c r="DWH59" s="286"/>
      <c r="DWI59" s="286"/>
      <c r="DWJ59" s="286"/>
      <c r="DWK59" s="286"/>
      <c r="DWL59" s="286"/>
      <c r="DWM59" s="286"/>
      <c r="DWN59" s="286"/>
      <c r="DWO59" s="286"/>
      <c r="DWP59" s="286"/>
      <c r="DWQ59" s="286"/>
      <c r="DWR59" s="286"/>
      <c r="DWS59" s="286"/>
      <c r="DWT59" s="286"/>
      <c r="DWU59" s="286"/>
      <c r="DWV59" s="286"/>
      <c r="DWW59" s="286"/>
      <c r="DWX59" s="286"/>
      <c r="DWY59" s="286"/>
      <c r="DWZ59" s="286"/>
      <c r="DXA59" s="286"/>
      <c r="DXB59" s="286"/>
      <c r="DXC59" s="286"/>
      <c r="DXD59" s="286"/>
      <c r="DXE59" s="286"/>
      <c r="DXF59" s="286"/>
      <c r="DXG59" s="286"/>
      <c r="DXH59" s="286"/>
      <c r="DXI59" s="286"/>
      <c r="DXJ59" s="286"/>
      <c r="DXK59" s="286"/>
      <c r="DXL59" s="286"/>
      <c r="DXM59" s="286"/>
      <c r="DXN59" s="286"/>
      <c r="DXO59" s="286"/>
      <c r="DXP59" s="286"/>
      <c r="DXQ59" s="286"/>
      <c r="DXR59" s="286"/>
      <c r="DXS59" s="286"/>
      <c r="DXT59" s="286"/>
      <c r="DXU59" s="286"/>
      <c r="DXV59" s="286"/>
      <c r="DXW59" s="286"/>
      <c r="DXX59" s="286"/>
      <c r="DXY59" s="286"/>
      <c r="DXZ59" s="286"/>
      <c r="DYA59" s="286"/>
      <c r="DYB59" s="286"/>
      <c r="DYC59" s="286"/>
      <c r="DYD59" s="286"/>
      <c r="DYE59" s="286"/>
      <c r="DYF59" s="286"/>
      <c r="DYG59" s="286"/>
      <c r="DYH59" s="286"/>
      <c r="DYI59" s="286"/>
      <c r="DYJ59" s="286"/>
      <c r="DYK59" s="286"/>
      <c r="DYL59" s="286"/>
      <c r="DYM59" s="286"/>
      <c r="DYN59" s="286"/>
      <c r="DYO59" s="286"/>
      <c r="DYP59" s="286"/>
      <c r="DYQ59" s="286"/>
      <c r="DYR59" s="286"/>
      <c r="DYS59" s="286"/>
      <c r="DYT59" s="286"/>
      <c r="DYU59" s="286"/>
      <c r="DYV59" s="286"/>
      <c r="DYW59" s="286"/>
      <c r="DYX59" s="286"/>
      <c r="DYY59" s="286"/>
      <c r="DYZ59" s="286"/>
      <c r="DZA59" s="286"/>
      <c r="DZB59" s="286"/>
      <c r="DZC59" s="286"/>
      <c r="DZD59" s="286"/>
      <c r="DZE59" s="286"/>
      <c r="DZF59" s="286"/>
      <c r="DZG59" s="286"/>
      <c r="DZH59" s="286"/>
      <c r="DZI59" s="286"/>
      <c r="DZJ59" s="286"/>
      <c r="DZK59" s="286"/>
      <c r="DZL59" s="286"/>
      <c r="DZM59" s="286"/>
      <c r="DZN59" s="286"/>
      <c r="DZO59" s="286"/>
      <c r="DZP59" s="286"/>
      <c r="DZQ59" s="286"/>
      <c r="DZR59" s="286"/>
      <c r="DZS59" s="286"/>
      <c r="DZT59" s="286"/>
      <c r="DZU59" s="286"/>
      <c r="DZV59" s="286"/>
      <c r="DZW59" s="286"/>
      <c r="DZX59" s="286"/>
      <c r="DZY59" s="286"/>
      <c r="DZZ59" s="286"/>
      <c r="EAA59" s="286"/>
      <c r="EAB59" s="286"/>
      <c r="EAC59" s="286"/>
      <c r="EAD59" s="286"/>
      <c r="EAE59" s="286"/>
      <c r="EAF59" s="286"/>
      <c r="EAG59" s="286"/>
      <c r="EAH59" s="286"/>
      <c r="EAI59" s="286"/>
      <c r="EAJ59" s="286"/>
      <c r="EAK59" s="286"/>
      <c r="EAL59" s="286"/>
      <c r="EAM59" s="286"/>
      <c r="EAN59" s="286"/>
      <c r="EAO59" s="286"/>
      <c r="EAP59" s="286"/>
      <c r="EAQ59" s="286"/>
      <c r="EAR59" s="286"/>
      <c r="EAS59" s="286"/>
      <c r="EAT59" s="286"/>
      <c r="EAU59" s="286"/>
      <c r="EAV59" s="286"/>
      <c r="EAW59" s="286"/>
      <c r="EAX59" s="286"/>
      <c r="EAY59" s="286"/>
      <c r="EAZ59" s="286"/>
      <c r="EBA59" s="286"/>
      <c r="EBB59" s="286"/>
      <c r="EBC59" s="286"/>
      <c r="EBD59" s="286"/>
      <c r="EBE59" s="286"/>
      <c r="EBF59" s="286"/>
      <c r="EBG59" s="286"/>
      <c r="EBH59" s="286"/>
      <c r="EBI59" s="286"/>
      <c r="EBJ59" s="286"/>
      <c r="EBK59" s="286"/>
      <c r="EBL59" s="286"/>
      <c r="EBM59" s="286"/>
      <c r="EBN59" s="286"/>
      <c r="EBO59" s="286"/>
      <c r="EBP59" s="286"/>
      <c r="EBQ59" s="286"/>
      <c r="EBR59" s="286"/>
      <c r="EBS59" s="286"/>
      <c r="EBT59" s="286"/>
      <c r="EBU59" s="286"/>
      <c r="EBV59" s="286"/>
      <c r="EBW59" s="286"/>
      <c r="EBX59" s="286"/>
      <c r="EBY59" s="286"/>
      <c r="EBZ59" s="286"/>
      <c r="ECA59" s="286"/>
      <c r="ECB59" s="286"/>
      <c r="ECC59" s="286"/>
      <c r="ECD59" s="286"/>
      <c r="ECE59" s="286"/>
      <c r="ECF59" s="286"/>
      <c r="ECG59" s="286"/>
      <c r="ECH59" s="286"/>
      <c r="ECI59" s="286"/>
      <c r="ECJ59" s="286"/>
      <c r="ECK59" s="286"/>
      <c r="ECL59" s="286"/>
      <c r="ECM59" s="286"/>
      <c r="ECN59" s="286"/>
      <c r="ECO59" s="286"/>
      <c r="ECP59" s="286"/>
      <c r="ECQ59" s="286"/>
      <c r="ECR59" s="286"/>
      <c r="ECS59" s="286"/>
      <c r="ECT59" s="286"/>
      <c r="ECU59" s="286"/>
      <c r="ECV59" s="286"/>
      <c r="ECW59" s="286"/>
      <c r="ECX59" s="286"/>
      <c r="ECY59" s="286"/>
      <c r="ECZ59" s="286"/>
      <c r="EDA59" s="286"/>
      <c r="EDB59" s="286"/>
      <c r="EDC59" s="286"/>
      <c r="EDD59" s="286"/>
      <c r="EDE59" s="286"/>
      <c r="EDF59" s="286"/>
      <c r="EDG59" s="286"/>
      <c r="EDH59" s="286"/>
      <c r="EDI59" s="286"/>
      <c r="EDJ59" s="286"/>
      <c r="EDK59" s="286"/>
      <c r="EDL59" s="286"/>
      <c r="EDM59" s="286"/>
      <c r="EDN59" s="286"/>
      <c r="EDO59" s="286"/>
      <c r="EDP59" s="286"/>
      <c r="EDQ59" s="286"/>
      <c r="EDR59" s="286"/>
      <c r="EDS59" s="286"/>
      <c r="EDT59" s="286"/>
      <c r="EDU59" s="286"/>
      <c r="EDV59" s="286"/>
      <c r="EDW59" s="286"/>
      <c r="EDX59" s="286"/>
      <c r="EDY59" s="286"/>
      <c r="EDZ59" s="286"/>
      <c r="EEA59" s="286"/>
      <c r="EEB59" s="286"/>
      <c r="EEC59" s="286"/>
      <c r="EED59" s="286"/>
      <c r="EEE59" s="286"/>
      <c r="EEF59" s="286"/>
      <c r="EEG59" s="286"/>
      <c r="EEH59" s="286"/>
      <c r="EEI59" s="286"/>
      <c r="EEJ59" s="286"/>
      <c r="EEK59" s="286"/>
      <c r="EEL59" s="286"/>
      <c r="EEM59" s="286"/>
      <c r="EEN59" s="286"/>
      <c r="EEO59" s="286"/>
      <c r="EEP59" s="286"/>
      <c r="EEQ59" s="286"/>
      <c r="EER59" s="286"/>
      <c r="EES59" s="286"/>
      <c r="EET59" s="286"/>
      <c r="EEU59" s="286"/>
      <c r="EEV59" s="286"/>
      <c r="EEW59" s="286"/>
      <c r="EEX59" s="286"/>
      <c r="EEY59" s="286"/>
      <c r="EEZ59" s="286"/>
      <c r="EFA59" s="286"/>
      <c r="EFB59" s="286"/>
      <c r="EFC59" s="286"/>
      <c r="EFD59" s="286"/>
      <c r="EFE59" s="286"/>
      <c r="EFF59" s="286"/>
      <c r="EFG59" s="286"/>
      <c r="EFH59" s="286"/>
      <c r="EFI59" s="286"/>
      <c r="EFJ59" s="286"/>
      <c r="EFK59" s="286"/>
      <c r="EFL59" s="286"/>
      <c r="EFM59" s="286"/>
      <c r="EFN59" s="286"/>
      <c r="EFO59" s="286"/>
      <c r="EFP59" s="286"/>
      <c r="EFQ59" s="286"/>
      <c r="EFR59" s="286"/>
      <c r="EFS59" s="286"/>
      <c r="EFT59" s="286"/>
      <c r="EFU59" s="286"/>
      <c r="EFV59" s="286"/>
      <c r="EFW59" s="286"/>
      <c r="EFX59" s="286"/>
      <c r="EFY59" s="286"/>
      <c r="EFZ59" s="286"/>
      <c r="EGA59" s="286"/>
      <c r="EGB59" s="286"/>
      <c r="EGC59" s="286"/>
      <c r="EGD59" s="286"/>
      <c r="EGE59" s="286"/>
      <c r="EGF59" s="286"/>
      <c r="EGG59" s="286"/>
      <c r="EGH59" s="286"/>
      <c r="EGI59" s="286"/>
      <c r="EGJ59" s="286"/>
      <c r="EGK59" s="286"/>
      <c r="EGL59" s="286"/>
      <c r="EGM59" s="286"/>
      <c r="EGN59" s="286"/>
      <c r="EGO59" s="286"/>
      <c r="EGP59" s="286"/>
      <c r="EGQ59" s="286"/>
      <c r="EGR59" s="286"/>
      <c r="EGS59" s="286"/>
      <c r="EGT59" s="286"/>
      <c r="EGU59" s="286"/>
      <c r="EGV59" s="286"/>
      <c r="EGW59" s="286"/>
      <c r="EGX59" s="286"/>
      <c r="EGY59" s="286"/>
      <c r="EGZ59" s="286"/>
      <c r="EHA59" s="286"/>
      <c r="EHB59" s="286"/>
      <c r="EHC59" s="286"/>
      <c r="EHD59" s="286"/>
      <c r="EHE59" s="286"/>
      <c r="EHF59" s="286"/>
      <c r="EHG59" s="286"/>
      <c r="EHH59" s="286"/>
      <c r="EHI59" s="286"/>
      <c r="EHJ59" s="286"/>
      <c r="EHK59" s="286"/>
      <c r="EHL59" s="286"/>
      <c r="EHM59" s="286"/>
      <c r="EHN59" s="286"/>
      <c r="EHO59" s="286"/>
      <c r="EHP59" s="286"/>
      <c r="EHQ59" s="286"/>
      <c r="EHR59" s="286"/>
      <c r="EHS59" s="286"/>
      <c r="EHT59" s="286"/>
      <c r="EHU59" s="286"/>
      <c r="EHV59" s="286"/>
      <c r="EHW59" s="286"/>
      <c r="EHX59" s="286"/>
      <c r="EHY59" s="286"/>
      <c r="EHZ59" s="286"/>
      <c r="EIA59" s="286"/>
      <c r="EIB59" s="286"/>
      <c r="EIC59" s="286"/>
      <c r="EID59" s="286"/>
      <c r="EIE59" s="286"/>
      <c r="EIF59" s="286"/>
      <c r="EIG59" s="286"/>
      <c r="EIH59" s="286"/>
      <c r="EII59" s="286"/>
      <c r="EIJ59" s="286"/>
      <c r="EIK59" s="286"/>
      <c r="EIL59" s="286"/>
      <c r="EIM59" s="286"/>
      <c r="EIN59" s="286"/>
      <c r="EIO59" s="286"/>
      <c r="EIP59" s="286"/>
      <c r="EIQ59" s="286"/>
      <c r="EIR59" s="286"/>
      <c r="EIS59" s="286"/>
      <c r="EIT59" s="286"/>
      <c r="EIU59" s="286"/>
      <c r="EIV59" s="286"/>
      <c r="EIW59" s="286"/>
      <c r="EIX59" s="286"/>
      <c r="EIY59" s="286"/>
      <c r="EIZ59" s="286"/>
      <c r="EJA59" s="286"/>
      <c r="EJB59" s="286"/>
      <c r="EJC59" s="286"/>
      <c r="EJD59" s="286"/>
      <c r="EJE59" s="286"/>
      <c r="EJF59" s="286"/>
      <c r="EJG59" s="286"/>
      <c r="EJH59" s="286"/>
      <c r="EJI59" s="286"/>
      <c r="EJJ59" s="286"/>
      <c r="EJK59" s="286"/>
      <c r="EJL59" s="286"/>
      <c r="EJM59" s="286"/>
      <c r="EJN59" s="286"/>
      <c r="EJO59" s="286"/>
      <c r="EJP59" s="286"/>
      <c r="EJQ59" s="286"/>
      <c r="EJR59" s="286"/>
      <c r="EJS59" s="286"/>
      <c r="EJT59" s="286"/>
      <c r="EJU59" s="286"/>
      <c r="EJV59" s="286"/>
      <c r="EJW59" s="286"/>
      <c r="EJX59" s="286"/>
      <c r="EJY59" s="286"/>
      <c r="EJZ59" s="286"/>
      <c r="EKA59" s="286"/>
      <c r="EKB59" s="286"/>
      <c r="EKC59" s="286"/>
      <c r="EKD59" s="286"/>
      <c r="EKE59" s="286"/>
      <c r="EKF59" s="286"/>
      <c r="EKG59" s="286"/>
      <c r="EKH59" s="286"/>
      <c r="EKI59" s="286"/>
      <c r="EKJ59" s="286"/>
      <c r="EKK59" s="286"/>
      <c r="EKL59" s="286"/>
      <c r="EKM59" s="286"/>
      <c r="EKN59" s="286"/>
      <c r="EKO59" s="286"/>
      <c r="EKP59" s="286"/>
      <c r="EKQ59" s="286"/>
      <c r="EKR59" s="286"/>
      <c r="EKS59" s="286"/>
      <c r="EKT59" s="286"/>
      <c r="EKU59" s="286"/>
      <c r="EKV59" s="286"/>
      <c r="EKW59" s="286"/>
      <c r="EKX59" s="286"/>
      <c r="EKY59" s="286"/>
      <c r="EKZ59" s="286"/>
      <c r="ELA59" s="286"/>
      <c r="ELB59" s="286"/>
      <c r="ELC59" s="286"/>
      <c r="ELD59" s="286"/>
      <c r="ELE59" s="286"/>
      <c r="ELF59" s="286"/>
      <c r="ELG59" s="286"/>
      <c r="ELH59" s="286"/>
      <c r="ELI59" s="286"/>
      <c r="ELJ59" s="286"/>
      <c r="ELK59" s="286"/>
      <c r="ELL59" s="286"/>
      <c r="ELM59" s="286"/>
      <c r="ELN59" s="286"/>
      <c r="ELO59" s="286"/>
      <c r="ELP59" s="286"/>
      <c r="ELQ59" s="286"/>
      <c r="ELR59" s="286"/>
      <c r="ELS59" s="286"/>
      <c r="ELT59" s="286"/>
      <c r="ELU59" s="286"/>
      <c r="ELV59" s="286"/>
      <c r="ELW59" s="286"/>
      <c r="ELX59" s="286"/>
      <c r="ELY59" s="286"/>
      <c r="ELZ59" s="286"/>
      <c r="EMA59" s="286"/>
      <c r="EMB59" s="286"/>
      <c r="EMC59" s="286"/>
      <c r="EMD59" s="286"/>
      <c r="EME59" s="286"/>
      <c r="EMF59" s="286"/>
      <c r="EMG59" s="286"/>
      <c r="EMH59" s="286"/>
      <c r="EMI59" s="286"/>
      <c r="EMJ59" s="286"/>
      <c r="EMK59" s="286"/>
      <c r="EML59" s="286"/>
      <c r="EMM59" s="286"/>
      <c r="EMN59" s="286"/>
      <c r="EMO59" s="286"/>
      <c r="EMP59" s="286"/>
      <c r="EMQ59" s="286"/>
      <c r="EMR59" s="286"/>
      <c r="EMS59" s="286"/>
      <c r="EMT59" s="286"/>
      <c r="EMU59" s="286"/>
      <c r="EMV59" s="286"/>
      <c r="EMW59" s="286"/>
      <c r="EMX59" s="286"/>
      <c r="EMY59" s="286"/>
      <c r="EMZ59" s="286"/>
      <c r="ENA59" s="286"/>
      <c r="ENB59" s="286"/>
      <c r="ENC59" s="286"/>
      <c r="END59" s="286"/>
      <c r="ENE59" s="286"/>
      <c r="ENF59" s="286"/>
      <c r="ENG59" s="286"/>
      <c r="ENH59" s="286"/>
      <c r="ENI59" s="286"/>
      <c r="ENJ59" s="286"/>
      <c r="ENK59" s="286"/>
      <c r="ENL59" s="286"/>
      <c r="ENM59" s="286"/>
      <c r="ENN59" s="286"/>
      <c r="ENO59" s="286"/>
      <c r="ENP59" s="286"/>
      <c r="ENQ59" s="286"/>
      <c r="ENR59" s="286"/>
      <c r="ENS59" s="286"/>
      <c r="ENT59" s="286"/>
      <c r="ENU59" s="286"/>
      <c r="ENV59" s="286"/>
      <c r="ENW59" s="286"/>
      <c r="ENX59" s="286"/>
      <c r="ENY59" s="286"/>
      <c r="ENZ59" s="286"/>
      <c r="EOA59" s="286"/>
      <c r="EOB59" s="286"/>
      <c r="EOC59" s="286"/>
      <c r="EOD59" s="286"/>
      <c r="EOE59" s="286"/>
      <c r="EOF59" s="286"/>
      <c r="EOG59" s="286"/>
      <c r="EOH59" s="286"/>
      <c r="EOI59" s="286"/>
      <c r="EOJ59" s="286"/>
      <c r="EOK59" s="286"/>
      <c r="EOL59" s="286"/>
      <c r="EOM59" s="286"/>
      <c r="EON59" s="286"/>
      <c r="EOO59" s="286"/>
      <c r="EOP59" s="286"/>
      <c r="EOQ59" s="286"/>
      <c r="EOR59" s="286"/>
      <c r="EOS59" s="286"/>
      <c r="EOT59" s="286"/>
      <c r="EOU59" s="286"/>
      <c r="EOV59" s="286"/>
      <c r="EOW59" s="286"/>
      <c r="EOX59" s="286"/>
      <c r="EOY59" s="286"/>
      <c r="EOZ59" s="286"/>
      <c r="EPA59" s="286"/>
      <c r="EPB59" s="286"/>
      <c r="EPC59" s="286"/>
      <c r="EPD59" s="286"/>
      <c r="EPE59" s="286"/>
      <c r="EPF59" s="286"/>
      <c r="EPG59" s="286"/>
      <c r="EPH59" s="286"/>
      <c r="EPI59" s="286"/>
      <c r="EPJ59" s="286"/>
      <c r="EPK59" s="286"/>
      <c r="EPL59" s="286"/>
      <c r="EPM59" s="286"/>
      <c r="EPN59" s="286"/>
      <c r="EPO59" s="286"/>
      <c r="EPP59" s="286"/>
      <c r="EPQ59" s="286"/>
      <c r="EPR59" s="286"/>
      <c r="EPS59" s="286"/>
      <c r="EPT59" s="286"/>
      <c r="EPU59" s="286"/>
      <c r="EPV59" s="286"/>
      <c r="EPW59" s="286"/>
      <c r="EPX59" s="286"/>
      <c r="EPY59" s="286"/>
      <c r="EPZ59" s="286"/>
      <c r="EQA59" s="286"/>
      <c r="EQB59" s="286"/>
      <c r="EQC59" s="286"/>
      <c r="EQD59" s="286"/>
      <c r="EQE59" s="286"/>
      <c r="EQF59" s="286"/>
      <c r="EQG59" s="286"/>
      <c r="EQH59" s="286"/>
      <c r="EQI59" s="286"/>
      <c r="EQJ59" s="286"/>
      <c r="EQK59" s="286"/>
      <c r="EQL59" s="286"/>
      <c r="EQM59" s="286"/>
      <c r="EQN59" s="286"/>
      <c r="EQO59" s="286"/>
      <c r="EQP59" s="286"/>
      <c r="EQQ59" s="286"/>
      <c r="EQR59" s="286"/>
      <c r="EQS59" s="286"/>
      <c r="EQT59" s="286"/>
      <c r="EQU59" s="286"/>
      <c r="EQV59" s="286"/>
      <c r="EQW59" s="286"/>
      <c r="EQX59" s="286"/>
      <c r="EQY59" s="286"/>
      <c r="EQZ59" s="286"/>
      <c r="ERA59" s="286"/>
      <c r="ERB59" s="286"/>
      <c r="ERC59" s="286"/>
      <c r="ERD59" s="286"/>
      <c r="ERE59" s="286"/>
      <c r="ERF59" s="286"/>
      <c r="ERG59" s="286"/>
      <c r="ERH59" s="286"/>
      <c r="ERI59" s="286"/>
      <c r="ERJ59" s="286"/>
      <c r="ERK59" s="286"/>
      <c r="ERL59" s="286"/>
      <c r="ERM59" s="286"/>
      <c r="ERN59" s="286"/>
      <c r="ERO59" s="286"/>
      <c r="ERP59" s="286"/>
      <c r="ERQ59" s="286"/>
      <c r="ERR59" s="286"/>
      <c r="ERS59" s="286"/>
      <c r="ERT59" s="286"/>
      <c r="ERU59" s="286"/>
      <c r="ERV59" s="286"/>
      <c r="ERW59" s="286"/>
      <c r="ERX59" s="286"/>
      <c r="ERY59" s="286"/>
      <c r="ERZ59" s="286"/>
      <c r="ESA59" s="286"/>
      <c r="ESB59" s="286"/>
      <c r="ESC59" s="286"/>
      <c r="ESD59" s="286"/>
      <c r="ESE59" s="286"/>
      <c r="ESF59" s="286"/>
      <c r="ESG59" s="286"/>
      <c r="ESH59" s="286"/>
      <c r="ESI59" s="286"/>
      <c r="ESJ59" s="286"/>
      <c r="ESK59" s="286"/>
      <c r="ESL59" s="286"/>
      <c r="ESM59" s="286"/>
      <c r="ESN59" s="286"/>
      <c r="ESO59" s="286"/>
      <c r="ESP59" s="286"/>
      <c r="ESQ59" s="286"/>
      <c r="ESR59" s="286"/>
      <c r="ESS59" s="286"/>
      <c r="EST59" s="286"/>
      <c r="ESU59" s="286"/>
      <c r="ESV59" s="286"/>
      <c r="ESW59" s="286"/>
      <c r="ESX59" s="286"/>
      <c r="ESY59" s="286"/>
      <c r="ESZ59" s="286"/>
      <c r="ETA59" s="286"/>
      <c r="ETB59" s="286"/>
      <c r="ETC59" s="286"/>
      <c r="ETD59" s="286"/>
      <c r="ETE59" s="286"/>
      <c r="ETF59" s="286"/>
      <c r="ETG59" s="286"/>
      <c r="ETH59" s="286"/>
      <c r="ETI59" s="286"/>
      <c r="ETJ59" s="286"/>
      <c r="ETK59" s="286"/>
      <c r="ETL59" s="286"/>
      <c r="ETM59" s="286"/>
      <c r="ETN59" s="286"/>
      <c r="ETO59" s="286"/>
      <c r="ETP59" s="286"/>
      <c r="ETQ59" s="286"/>
      <c r="ETR59" s="286"/>
      <c r="ETS59" s="286"/>
      <c r="ETT59" s="286"/>
      <c r="ETU59" s="286"/>
      <c r="ETV59" s="286"/>
      <c r="ETW59" s="286"/>
      <c r="ETX59" s="286"/>
      <c r="ETY59" s="286"/>
      <c r="ETZ59" s="286"/>
      <c r="EUA59" s="286"/>
      <c r="EUB59" s="286"/>
      <c r="EUC59" s="286"/>
      <c r="EUD59" s="286"/>
      <c r="EUE59" s="286"/>
      <c r="EUF59" s="286"/>
      <c r="EUG59" s="286"/>
      <c r="EUH59" s="286"/>
      <c r="EUI59" s="286"/>
      <c r="EUJ59" s="286"/>
      <c r="EUK59" s="286"/>
      <c r="EUL59" s="286"/>
      <c r="EUM59" s="286"/>
      <c r="EUN59" s="286"/>
      <c r="EUO59" s="286"/>
      <c r="EUP59" s="286"/>
      <c r="EUQ59" s="286"/>
      <c r="EUR59" s="286"/>
      <c r="EUS59" s="286"/>
      <c r="EUT59" s="286"/>
      <c r="EUU59" s="286"/>
      <c r="EUV59" s="286"/>
      <c r="EUW59" s="286"/>
      <c r="EUX59" s="286"/>
      <c r="EUY59" s="286"/>
      <c r="EUZ59" s="286"/>
      <c r="EVA59" s="286"/>
      <c r="EVB59" s="286"/>
      <c r="EVC59" s="286"/>
      <c r="EVD59" s="286"/>
      <c r="EVE59" s="286"/>
      <c r="EVF59" s="286"/>
      <c r="EVG59" s="286"/>
      <c r="EVH59" s="286"/>
      <c r="EVI59" s="286"/>
      <c r="EVJ59" s="286"/>
      <c r="EVK59" s="286"/>
      <c r="EVL59" s="286"/>
      <c r="EVM59" s="286"/>
      <c r="EVN59" s="286"/>
      <c r="EVO59" s="286"/>
      <c r="EVP59" s="286"/>
      <c r="EVQ59" s="286"/>
      <c r="EVR59" s="286"/>
      <c r="EVS59" s="286"/>
      <c r="EVT59" s="286"/>
      <c r="EVU59" s="286"/>
      <c r="EVV59" s="286"/>
      <c r="EVW59" s="286"/>
      <c r="EVX59" s="286"/>
      <c r="EVY59" s="286"/>
      <c r="EVZ59" s="286"/>
      <c r="EWA59" s="286"/>
      <c r="EWB59" s="286"/>
      <c r="EWC59" s="286"/>
      <c r="EWD59" s="286"/>
      <c r="EWE59" s="286"/>
      <c r="EWF59" s="286"/>
      <c r="EWG59" s="286"/>
      <c r="EWH59" s="286"/>
      <c r="EWI59" s="286"/>
      <c r="EWJ59" s="286"/>
      <c r="EWK59" s="286"/>
      <c r="EWL59" s="286"/>
      <c r="EWM59" s="286"/>
      <c r="EWN59" s="286"/>
      <c r="EWO59" s="286"/>
      <c r="EWP59" s="286"/>
      <c r="EWQ59" s="286"/>
      <c r="EWR59" s="286"/>
      <c r="EWS59" s="286"/>
      <c r="EWT59" s="286"/>
      <c r="EWU59" s="286"/>
      <c r="EWV59" s="286"/>
      <c r="EWW59" s="286"/>
      <c r="EWX59" s="286"/>
      <c r="EWY59" s="286"/>
      <c r="EWZ59" s="286"/>
      <c r="EXA59" s="286"/>
      <c r="EXB59" s="286"/>
      <c r="EXC59" s="286"/>
      <c r="EXD59" s="286"/>
      <c r="EXE59" s="286"/>
      <c r="EXF59" s="286"/>
      <c r="EXG59" s="286"/>
      <c r="EXH59" s="286"/>
      <c r="EXI59" s="286"/>
      <c r="EXJ59" s="286"/>
      <c r="EXK59" s="286"/>
      <c r="EXL59" s="286"/>
      <c r="EXM59" s="286"/>
      <c r="EXN59" s="286"/>
      <c r="EXO59" s="286"/>
      <c r="EXP59" s="286"/>
      <c r="EXQ59" s="286"/>
      <c r="EXR59" s="286"/>
      <c r="EXS59" s="286"/>
      <c r="EXT59" s="286"/>
      <c r="EXU59" s="286"/>
      <c r="EXV59" s="286"/>
      <c r="EXW59" s="286"/>
      <c r="EXX59" s="286"/>
      <c r="EXY59" s="286"/>
      <c r="EXZ59" s="286"/>
      <c r="EYA59" s="286"/>
      <c r="EYB59" s="286"/>
      <c r="EYC59" s="286"/>
      <c r="EYD59" s="286"/>
      <c r="EYE59" s="286"/>
      <c r="EYF59" s="286"/>
      <c r="EYG59" s="286"/>
      <c r="EYH59" s="286"/>
      <c r="EYI59" s="286"/>
      <c r="EYJ59" s="286"/>
      <c r="EYK59" s="286"/>
      <c r="EYL59" s="286"/>
      <c r="EYM59" s="286"/>
      <c r="EYN59" s="286"/>
      <c r="EYO59" s="286"/>
      <c r="EYP59" s="286"/>
      <c r="EYQ59" s="286"/>
      <c r="EYR59" s="286"/>
      <c r="EYS59" s="286"/>
      <c r="EYT59" s="286"/>
      <c r="EYU59" s="286"/>
      <c r="EYV59" s="286"/>
      <c r="EYW59" s="286"/>
      <c r="EYX59" s="286"/>
      <c r="EYY59" s="286"/>
      <c r="EYZ59" s="286"/>
      <c r="EZA59" s="286"/>
      <c r="EZB59" s="286"/>
      <c r="EZC59" s="286"/>
      <c r="EZD59" s="286"/>
      <c r="EZE59" s="286"/>
      <c r="EZF59" s="286"/>
      <c r="EZG59" s="286"/>
      <c r="EZH59" s="286"/>
      <c r="EZI59" s="286"/>
      <c r="EZJ59" s="286"/>
      <c r="EZK59" s="286"/>
      <c r="EZL59" s="286"/>
      <c r="EZM59" s="286"/>
      <c r="EZN59" s="286"/>
      <c r="EZO59" s="286"/>
      <c r="EZP59" s="286"/>
      <c r="EZQ59" s="286"/>
      <c r="EZR59" s="286"/>
      <c r="EZS59" s="286"/>
      <c r="EZT59" s="286"/>
      <c r="EZU59" s="286"/>
      <c r="EZV59" s="286"/>
      <c r="EZW59" s="286"/>
      <c r="EZX59" s="286"/>
      <c r="EZY59" s="286"/>
      <c r="EZZ59" s="286"/>
      <c r="FAA59" s="286"/>
      <c r="FAB59" s="286"/>
      <c r="FAC59" s="286"/>
      <c r="FAD59" s="286"/>
      <c r="FAE59" s="286"/>
      <c r="FAF59" s="286"/>
      <c r="FAG59" s="286"/>
      <c r="FAH59" s="286"/>
      <c r="FAI59" s="286"/>
      <c r="FAJ59" s="286"/>
      <c r="FAK59" s="286"/>
      <c r="FAL59" s="286"/>
      <c r="FAM59" s="286"/>
      <c r="FAN59" s="286"/>
      <c r="FAO59" s="286"/>
      <c r="FAP59" s="286"/>
      <c r="FAQ59" s="286"/>
      <c r="FAR59" s="286"/>
      <c r="FAS59" s="286"/>
      <c r="FAT59" s="286"/>
      <c r="FAU59" s="286"/>
      <c r="FAV59" s="286"/>
      <c r="FAW59" s="286"/>
      <c r="FAX59" s="286"/>
      <c r="FAY59" s="286"/>
      <c r="FAZ59" s="286"/>
      <c r="FBA59" s="286"/>
      <c r="FBB59" s="286"/>
      <c r="FBC59" s="286"/>
      <c r="FBD59" s="286"/>
      <c r="FBE59" s="286"/>
      <c r="FBF59" s="286"/>
      <c r="FBG59" s="286"/>
      <c r="FBH59" s="286"/>
      <c r="FBI59" s="286"/>
      <c r="FBJ59" s="286"/>
      <c r="FBK59" s="286"/>
      <c r="FBL59" s="286"/>
      <c r="FBM59" s="286"/>
      <c r="FBN59" s="286"/>
      <c r="FBO59" s="286"/>
      <c r="FBP59" s="286"/>
      <c r="FBQ59" s="286"/>
      <c r="FBR59" s="286"/>
      <c r="FBS59" s="286"/>
      <c r="FBT59" s="286"/>
      <c r="FBU59" s="286"/>
      <c r="FBV59" s="286"/>
      <c r="FBW59" s="286"/>
      <c r="FBX59" s="286"/>
      <c r="FBY59" s="286"/>
      <c r="FBZ59" s="286"/>
      <c r="FCA59" s="286"/>
      <c r="FCB59" s="286"/>
      <c r="FCC59" s="286"/>
      <c r="FCD59" s="286"/>
      <c r="FCE59" s="286"/>
      <c r="FCF59" s="286"/>
      <c r="FCG59" s="286"/>
      <c r="FCH59" s="286"/>
      <c r="FCI59" s="286"/>
      <c r="FCJ59" s="286"/>
      <c r="FCK59" s="286"/>
      <c r="FCL59" s="286"/>
      <c r="FCM59" s="286"/>
      <c r="FCN59" s="286"/>
      <c r="FCO59" s="286"/>
      <c r="FCP59" s="286"/>
      <c r="FCQ59" s="286"/>
      <c r="FCR59" s="286"/>
      <c r="FCS59" s="286"/>
      <c r="FCT59" s="286"/>
      <c r="FCU59" s="286"/>
      <c r="FCV59" s="286"/>
      <c r="FCW59" s="286"/>
      <c r="FCX59" s="286"/>
      <c r="FCY59" s="286"/>
      <c r="FCZ59" s="286"/>
      <c r="FDA59" s="286"/>
      <c r="FDB59" s="286"/>
      <c r="FDC59" s="286"/>
      <c r="FDD59" s="286"/>
      <c r="FDE59" s="286"/>
      <c r="FDF59" s="286"/>
      <c r="FDG59" s="286"/>
      <c r="FDH59" s="286"/>
      <c r="FDI59" s="286"/>
      <c r="FDJ59" s="286"/>
      <c r="FDK59" s="286"/>
      <c r="FDL59" s="286"/>
      <c r="FDM59" s="286"/>
      <c r="FDN59" s="286"/>
      <c r="FDO59" s="286"/>
      <c r="FDP59" s="286"/>
      <c r="FDQ59" s="286"/>
      <c r="FDR59" s="286"/>
      <c r="FDS59" s="286"/>
      <c r="FDT59" s="286"/>
      <c r="FDU59" s="286"/>
      <c r="FDV59" s="286"/>
      <c r="FDW59" s="286"/>
      <c r="FDX59" s="286"/>
      <c r="FDY59" s="286"/>
      <c r="FDZ59" s="286"/>
      <c r="FEA59" s="286"/>
      <c r="FEB59" s="286"/>
      <c r="FEC59" s="286"/>
      <c r="FED59" s="286"/>
      <c r="FEE59" s="286"/>
      <c r="FEF59" s="286"/>
      <c r="FEG59" s="286"/>
      <c r="FEH59" s="286"/>
      <c r="FEI59" s="286"/>
      <c r="FEJ59" s="286"/>
      <c r="FEK59" s="286"/>
      <c r="FEL59" s="286"/>
      <c r="FEM59" s="286"/>
      <c r="FEN59" s="286"/>
      <c r="FEO59" s="286"/>
      <c r="FEP59" s="286"/>
      <c r="FEQ59" s="286"/>
      <c r="FER59" s="286"/>
      <c r="FES59" s="286"/>
      <c r="FET59" s="286"/>
      <c r="FEU59" s="286"/>
      <c r="FEV59" s="286"/>
      <c r="FEW59" s="286"/>
      <c r="FEX59" s="286"/>
      <c r="FEY59" s="286"/>
      <c r="FEZ59" s="286"/>
      <c r="FFA59" s="286"/>
      <c r="FFB59" s="286"/>
      <c r="FFC59" s="286"/>
      <c r="FFD59" s="286"/>
      <c r="FFE59" s="286"/>
      <c r="FFF59" s="286"/>
      <c r="FFG59" s="286"/>
      <c r="FFH59" s="286"/>
      <c r="FFI59" s="286"/>
      <c r="FFJ59" s="286"/>
      <c r="FFK59" s="286"/>
      <c r="FFL59" s="286"/>
      <c r="FFM59" s="286"/>
      <c r="FFN59" s="286"/>
      <c r="FFO59" s="286"/>
      <c r="FFP59" s="286"/>
      <c r="FFQ59" s="286"/>
      <c r="FFR59" s="286"/>
      <c r="FFS59" s="286"/>
      <c r="FFT59" s="286"/>
      <c r="FFU59" s="286"/>
      <c r="FFV59" s="286"/>
      <c r="FFW59" s="286"/>
      <c r="FFX59" s="286"/>
      <c r="FFY59" s="286"/>
      <c r="FFZ59" s="286"/>
      <c r="FGA59" s="286"/>
      <c r="FGB59" s="286"/>
      <c r="FGC59" s="286"/>
      <c r="FGD59" s="286"/>
      <c r="FGE59" s="286"/>
      <c r="FGF59" s="286"/>
      <c r="FGG59" s="286"/>
      <c r="FGH59" s="286"/>
      <c r="FGI59" s="286"/>
      <c r="FGJ59" s="286"/>
      <c r="FGK59" s="286"/>
      <c r="FGL59" s="286"/>
      <c r="FGM59" s="286"/>
      <c r="FGN59" s="286"/>
      <c r="FGO59" s="286"/>
      <c r="FGP59" s="286"/>
      <c r="FGQ59" s="286"/>
      <c r="FGR59" s="286"/>
      <c r="FGS59" s="286"/>
      <c r="FGT59" s="286"/>
      <c r="FGU59" s="286"/>
      <c r="FGV59" s="286"/>
      <c r="FGW59" s="286"/>
      <c r="FGX59" s="286"/>
      <c r="FGY59" s="286"/>
      <c r="FGZ59" s="286"/>
      <c r="FHA59" s="286"/>
      <c r="FHB59" s="286"/>
      <c r="FHC59" s="286"/>
      <c r="FHD59" s="286"/>
      <c r="FHE59" s="286"/>
      <c r="FHF59" s="286"/>
      <c r="FHG59" s="286"/>
      <c r="FHH59" s="286"/>
      <c r="FHI59" s="286"/>
      <c r="FHJ59" s="286"/>
      <c r="FHK59" s="286"/>
      <c r="FHL59" s="286"/>
      <c r="FHM59" s="286"/>
      <c r="FHN59" s="286"/>
      <c r="FHO59" s="286"/>
      <c r="FHP59" s="286"/>
      <c r="FHQ59" s="286"/>
      <c r="FHR59" s="286"/>
      <c r="FHS59" s="286"/>
      <c r="FHT59" s="286"/>
      <c r="FHU59" s="286"/>
      <c r="FHV59" s="286"/>
      <c r="FHW59" s="286"/>
      <c r="FHX59" s="286"/>
      <c r="FHY59" s="286"/>
      <c r="FHZ59" s="286"/>
      <c r="FIA59" s="286"/>
      <c r="FIB59" s="286"/>
      <c r="FIC59" s="286"/>
      <c r="FID59" s="286"/>
      <c r="FIE59" s="286"/>
      <c r="FIF59" s="286"/>
      <c r="FIG59" s="286"/>
      <c r="FIH59" s="286"/>
      <c r="FII59" s="286"/>
      <c r="FIJ59" s="286"/>
      <c r="FIK59" s="286"/>
      <c r="FIL59" s="286"/>
      <c r="FIM59" s="286"/>
      <c r="FIN59" s="286"/>
      <c r="FIO59" s="286"/>
      <c r="FIP59" s="286"/>
      <c r="FIQ59" s="286"/>
      <c r="FIR59" s="286"/>
      <c r="FIS59" s="286"/>
      <c r="FIT59" s="286"/>
      <c r="FIU59" s="286"/>
      <c r="FIV59" s="286"/>
      <c r="FIW59" s="286"/>
      <c r="FIX59" s="286"/>
      <c r="FIY59" s="286"/>
      <c r="FIZ59" s="286"/>
      <c r="FJA59" s="286"/>
      <c r="FJB59" s="286"/>
      <c r="FJC59" s="286"/>
      <c r="FJD59" s="286"/>
      <c r="FJE59" s="286"/>
      <c r="FJF59" s="286"/>
      <c r="FJG59" s="286"/>
      <c r="FJH59" s="286"/>
      <c r="FJI59" s="286"/>
      <c r="FJJ59" s="286"/>
      <c r="FJK59" s="286"/>
      <c r="FJL59" s="286"/>
      <c r="FJM59" s="286"/>
      <c r="FJN59" s="286"/>
      <c r="FJO59" s="286"/>
      <c r="FJP59" s="286"/>
      <c r="FJQ59" s="286"/>
      <c r="FJR59" s="286"/>
      <c r="FJS59" s="286"/>
      <c r="FJT59" s="286"/>
      <c r="FJU59" s="286"/>
      <c r="FJV59" s="286"/>
      <c r="FJW59" s="286"/>
      <c r="FJX59" s="286"/>
      <c r="FJY59" s="286"/>
      <c r="FJZ59" s="286"/>
      <c r="FKA59" s="286"/>
      <c r="FKB59" s="286"/>
      <c r="FKC59" s="286"/>
      <c r="FKD59" s="286"/>
      <c r="FKE59" s="286"/>
      <c r="FKF59" s="286"/>
      <c r="FKG59" s="286"/>
      <c r="FKH59" s="286"/>
      <c r="FKI59" s="286"/>
      <c r="FKJ59" s="286"/>
      <c r="FKK59" s="286"/>
      <c r="FKL59" s="286"/>
      <c r="FKM59" s="286"/>
      <c r="FKN59" s="286"/>
      <c r="FKO59" s="286"/>
      <c r="FKP59" s="286"/>
      <c r="FKQ59" s="286"/>
      <c r="FKR59" s="286"/>
      <c r="FKS59" s="286"/>
      <c r="FKT59" s="286"/>
      <c r="FKU59" s="286"/>
      <c r="FKV59" s="286"/>
      <c r="FKW59" s="286"/>
      <c r="FKX59" s="286"/>
      <c r="FKY59" s="286"/>
      <c r="FKZ59" s="286"/>
      <c r="FLA59" s="286"/>
      <c r="FLB59" s="286"/>
      <c r="FLC59" s="286"/>
      <c r="FLD59" s="286"/>
      <c r="FLE59" s="286"/>
      <c r="FLF59" s="286"/>
      <c r="FLG59" s="286"/>
      <c r="FLH59" s="286"/>
      <c r="FLI59" s="286"/>
      <c r="FLJ59" s="286"/>
      <c r="FLK59" s="286"/>
      <c r="FLL59" s="286"/>
      <c r="FLM59" s="286"/>
      <c r="FLN59" s="286"/>
      <c r="FLO59" s="286"/>
      <c r="FLP59" s="286"/>
      <c r="FLQ59" s="286"/>
      <c r="FLR59" s="286"/>
      <c r="FLS59" s="286"/>
      <c r="FLT59" s="286"/>
      <c r="FLU59" s="286"/>
      <c r="FLV59" s="286"/>
      <c r="FLW59" s="286"/>
      <c r="FLX59" s="286"/>
      <c r="FLY59" s="286"/>
      <c r="FLZ59" s="286"/>
      <c r="FMA59" s="286"/>
      <c r="FMB59" s="286"/>
      <c r="FMC59" s="286"/>
      <c r="FMD59" s="286"/>
      <c r="FME59" s="286"/>
      <c r="FMF59" s="286"/>
      <c r="FMG59" s="286"/>
      <c r="FMH59" s="286"/>
      <c r="FMI59" s="286"/>
      <c r="FMJ59" s="286"/>
      <c r="FMK59" s="286"/>
      <c r="FML59" s="286"/>
      <c r="FMM59" s="286"/>
      <c r="FMN59" s="286"/>
      <c r="FMO59" s="286"/>
      <c r="FMP59" s="286"/>
      <c r="FMQ59" s="286"/>
      <c r="FMR59" s="286"/>
      <c r="FMS59" s="286"/>
      <c r="FMT59" s="286"/>
      <c r="FMU59" s="286"/>
      <c r="FMV59" s="286"/>
      <c r="FMW59" s="286"/>
      <c r="FMX59" s="286"/>
      <c r="FMY59" s="286"/>
      <c r="FMZ59" s="286"/>
      <c r="FNA59" s="286"/>
      <c r="FNB59" s="286"/>
      <c r="FNC59" s="286"/>
      <c r="FND59" s="286"/>
      <c r="FNE59" s="286"/>
      <c r="FNF59" s="286"/>
      <c r="FNG59" s="286"/>
      <c r="FNH59" s="286"/>
      <c r="FNI59" s="286"/>
      <c r="FNJ59" s="286"/>
      <c r="FNK59" s="286"/>
      <c r="FNL59" s="286"/>
      <c r="FNM59" s="286"/>
      <c r="FNN59" s="286"/>
      <c r="FNO59" s="286"/>
      <c r="FNP59" s="286"/>
      <c r="FNQ59" s="286"/>
      <c r="FNR59" s="286"/>
      <c r="FNS59" s="286"/>
      <c r="FNT59" s="286"/>
      <c r="FNU59" s="286"/>
      <c r="FNV59" s="286"/>
      <c r="FNW59" s="286"/>
      <c r="FNX59" s="286"/>
      <c r="FNY59" s="286"/>
      <c r="FNZ59" s="286"/>
      <c r="FOA59" s="286"/>
      <c r="FOB59" s="286"/>
      <c r="FOC59" s="286"/>
      <c r="FOD59" s="286"/>
      <c r="FOE59" s="286"/>
      <c r="FOF59" s="286"/>
      <c r="FOG59" s="286"/>
      <c r="FOH59" s="286"/>
      <c r="FOI59" s="286"/>
      <c r="FOJ59" s="286"/>
      <c r="FOK59" s="286"/>
      <c r="FOL59" s="286"/>
      <c r="FOM59" s="286"/>
      <c r="FON59" s="286"/>
      <c r="FOO59" s="286"/>
      <c r="FOP59" s="286"/>
      <c r="FOQ59" s="286"/>
      <c r="FOR59" s="286"/>
      <c r="FOS59" s="286"/>
      <c r="FOT59" s="286"/>
      <c r="FOU59" s="286"/>
      <c r="FOV59" s="286"/>
      <c r="FOW59" s="286"/>
      <c r="FOX59" s="286"/>
      <c r="FOY59" s="286"/>
      <c r="FOZ59" s="286"/>
      <c r="FPA59" s="286"/>
      <c r="FPB59" s="286"/>
      <c r="FPC59" s="286"/>
      <c r="FPD59" s="286"/>
      <c r="FPE59" s="286"/>
      <c r="FPF59" s="286"/>
      <c r="FPG59" s="286"/>
      <c r="FPH59" s="286"/>
      <c r="FPI59" s="286"/>
      <c r="FPJ59" s="286"/>
      <c r="FPK59" s="286"/>
      <c r="FPL59" s="286"/>
      <c r="FPM59" s="286"/>
      <c r="FPN59" s="286"/>
      <c r="FPO59" s="286"/>
      <c r="FPP59" s="286"/>
      <c r="FPQ59" s="286"/>
      <c r="FPR59" s="286"/>
      <c r="FPS59" s="286"/>
      <c r="FPT59" s="286"/>
      <c r="FPU59" s="286"/>
      <c r="FPV59" s="286"/>
      <c r="FPW59" s="286"/>
      <c r="FPX59" s="286"/>
      <c r="FPY59" s="286"/>
      <c r="FPZ59" s="286"/>
      <c r="FQA59" s="286"/>
      <c r="FQB59" s="286"/>
      <c r="FQC59" s="286"/>
      <c r="FQD59" s="286"/>
      <c r="FQE59" s="286"/>
      <c r="FQF59" s="286"/>
      <c r="FQG59" s="286"/>
      <c r="FQH59" s="286"/>
      <c r="FQI59" s="286"/>
      <c r="FQJ59" s="286"/>
      <c r="FQK59" s="286"/>
      <c r="FQL59" s="286"/>
      <c r="FQM59" s="286"/>
      <c r="FQN59" s="286"/>
      <c r="FQO59" s="286"/>
      <c r="FQP59" s="286"/>
      <c r="FQQ59" s="286"/>
      <c r="FQR59" s="286"/>
      <c r="FQS59" s="286"/>
      <c r="FQT59" s="286"/>
      <c r="FQU59" s="286"/>
      <c r="FQV59" s="286"/>
      <c r="FQW59" s="286"/>
      <c r="FQX59" s="286"/>
      <c r="FQY59" s="286"/>
      <c r="FQZ59" s="286"/>
      <c r="FRA59" s="286"/>
      <c r="FRB59" s="286"/>
      <c r="FRC59" s="286"/>
      <c r="FRD59" s="286"/>
      <c r="FRE59" s="286"/>
      <c r="FRF59" s="286"/>
      <c r="FRG59" s="286"/>
      <c r="FRH59" s="286"/>
      <c r="FRI59" s="286"/>
      <c r="FRJ59" s="286"/>
      <c r="FRK59" s="286"/>
      <c r="FRL59" s="286"/>
      <c r="FRM59" s="286"/>
      <c r="FRN59" s="286"/>
      <c r="FRO59" s="286"/>
      <c r="FRP59" s="286"/>
      <c r="FRQ59" s="286"/>
      <c r="FRR59" s="286"/>
      <c r="FRS59" s="286"/>
      <c r="FRT59" s="286"/>
      <c r="FRU59" s="286"/>
      <c r="FRV59" s="286"/>
      <c r="FRW59" s="286"/>
      <c r="FRX59" s="286"/>
      <c r="FRY59" s="286"/>
      <c r="FRZ59" s="286"/>
      <c r="FSA59" s="286"/>
      <c r="FSB59" s="286"/>
      <c r="FSC59" s="286"/>
      <c r="FSD59" s="286"/>
      <c r="FSE59" s="286"/>
      <c r="FSF59" s="286"/>
      <c r="FSG59" s="286"/>
      <c r="FSH59" s="286"/>
      <c r="FSI59" s="286"/>
      <c r="FSJ59" s="286"/>
      <c r="FSK59" s="286"/>
      <c r="FSL59" s="286"/>
      <c r="FSM59" s="286"/>
      <c r="FSN59" s="286"/>
      <c r="FSO59" s="286"/>
      <c r="FSP59" s="286"/>
      <c r="FSQ59" s="286"/>
      <c r="FSR59" s="286"/>
      <c r="FSS59" s="286"/>
      <c r="FST59" s="286"/>
      <c r="FSU59" s="286"/>
      <c r="FSV59" s="286"/>
      <c r="FSW59" s="286"/>
      <c r="FSX59" s="286"/>
      <c r="FSY59" s="286"/>
      <c r="FSZ59" s="286"/>
      <c r="FTA59" s="286"/>
      <c r="FTB59" s="286"/>
      <c r="FTC59" s="286"/>
      <c r="FTD59" s="286"/>
      <c r="FTE59" s="286"/>
      <c r="FTF59" s="286"/>
      <c r="FTG59" s="286"/>
      <c r="FTH59" s="286"/>
      <c r="FTI59" s="286"/>
      <c r="FTJ59" s="286"/>
      <c r="FTK59" s="286"/>
      <c r="FTL59" s="286"/>
      <c r="FTM59" s="286"/>
      <c r="FTN59" s="286"/>
      <c r="FTO59" s="286"/>
      <c r="FTP59" s="286"/>
      <c r="FTQ59" s="286"/>
      <c r="FTR59" s="286"/>
      <c r="FTS59" s="286"/>
      <c r="FTT59" s="286"/>
      <c r="FTU59" s="286"/>
      <c r="FTV59" s="286"/>
      <c r="FTW59" s="286"/>
      <c r="FTX59" s="286"/>
      <c r="FTY59" s="286"/>
      <c r="FTZ59" s="286"/>
      <c r="FUA59" s="286"/>
      <c r="FUB59" s="286"/>
      <c r="FUC59" s="286"/>
      <c r="FUD59" s="286"/>
      <c r="FUE59" s="286"/>
      <c r="FUF59" s="286"/>
      <c r="FUG59" s="286"/>
      <c r="FUH59" s="286"/>
      <c r="FUI59" s="286"/>
      <c r="FUJ59" s="286"/>
      <c r="FUK59" s="286"/>
      <c r="FUL59" s="286"/>
      <c r="FUM59" s="286"/>
      <c r="FUN59" s="286"/>
      <c r="FUO59" s="286"/>
      <c r="FUP59" s="286"/>
      <c r="FUQ59" s="286"/>
      <c r="FUR59" s="286"/>
      <c r="FUS59" s="286"/>
      <c r="FUT59" s="286"/>
      <c r="FUU59" s="286"/>
      <c r="FUV59" s="286"/>
      <c r="FUW59" s="286"/>
      <c r="FUX59" s="286"/>
      <c r="FUY59" s="286"/>
      <c r="FUZ59" s="286"/>
      <c r="FVA59" s="286"/>
      <c r="FVB59" s="286"/>
      <c r="FVC59" s="286"/>
      <c r="FVD59" s="286"/>
      <c r="FVE59" s="286"/>
      <c r="FVF59" s="286"/>
      <c r="FVG59" s="286"/>
      <c r="FVH59" s="286"/>
      <c r="FVI59" s="286"/>
      <c r="FVJ59" s="286"/>
      <c r="FVK59" s="286"/>
      <c r="FVL59" s="286"/>
      <c r="FVM59" s="286"/>
      <c r="FVN59" s="286"/>
      <c r="FVO59" s="286"/>
      <c r="FVP59" s="286"/>
      <c r="FVQ59" s="286"/>
      <c r="FVR59" s="286"/>
      <c r="FVS59" s="286"/>
      <c r="FVT59" s="286"/>
      <c r="FVU59" s="286"/>
      <c r="FVV59" s="286"/>
      <c r="FVW59" s="286"/>
      <c r="FVX59" s="286"/>
      <c r="FVY59" s="286"/>
      <c r="FVZ59" s="286"/>
      <c r="FWA59" s="286"/>
      <c r="FWB59" s="286"/>
      <c r="FWC59" s="286"/>
      <c r="FWD59" s="286"/>
      <c r="FWE59" s="286"/>
      <c r="FWF59" s="286"/>
      <c r="FWG59" s="286"/>
      <c r="FWH59" s="286"/>
      <c r="FWI59" s="286"/>
      <c r="FWJ59" s="286"/>
      <c r="FWK59" s="286"/>
      <c r="FWL59" s="286"/>
      <c r="FWM59" s="286"/>
      <c r="FWN59" s="286"/>
      <c r="FWO59" s="286"/>
      <c r="FWP59" s="286"/>
      <c r="FWQ59" s="286"/>
      <c r="FWR59" s="286"/>
      <c r="FWS59" s="286"/>
      <c r="FWT59" s="286"/>
      <c r="FWU59" s="286"/>
      <c r="FWV59" s="286"/>
      <c r="FWW59" s="286"/>
      <c r="FWX59" s="286"/>
      <c r="FWY59" s="286"/>
      <c r="FWZ59" s="286"/>
      <c r="FXA59" s="286"/>
      <c r="FXB59" s="286"/>
      <c r="FXC59" s="286"/>
      <c r="FXD59" s="286"/>
      <c r="FXE59" s="286"/>
      <c r="FXF59" s="286"/>
      <c r="FXG59" s="286"/>
      <c r="FXH59" s="286"/>
      <c r="FXI59" s="286"/>
      <c r="FXJ59" s="286"/>
      <c r="FXK59" s="286"/>
      <c r="FXL59" s="286"/>
      <c r="FXM59" s="286"/>
      <c r="FXN59" s="286"/>
      <c r="FXO59" s="286"/>
      <c r="FXP59" s="286"/>
      <c r="FXQ59" s="286"/>
      <c r="FXR59" s="286"/>
      <c r="FXS59" s="286"/>
      <c r="FXT59" s="286"/>
      <c r="FXU59" s="286"/>
      <c r="FXV59" s="286"/>
      <c r="FXW59" s="286"/>
      <c r="FXX59" s="286"/>
      <c r="FXY59" s="286"/>
      <c r="FXZ59" s="286"/>
      <c r="FYA59" s="286"/>
      <c r="FYB59" s="286"/>
      <c r="FYC59" s="286"/>
      <c r="FYD59" s="286"/>
      <c r="FYE59" s="286"/>
      <c r="FYF59" s="286"/>
      <c r="FYG59" s="286"/>
      <c r="FYH59" s="286"/>
      <c r="FYI59" s="286"/>
      <c r="FYJ59" s="286"/>
      <c r="FYK59" s="286"/>
      <c r="FYL59" s="286"/>
      <c r="FYM59" s="286"/>
      <c r="FYN59" s="286"/>
      <c r="FYO59" s="286"/>
      <c r="FYP59" s="286"/>
      <c r="FYQ59" s="286"/>
      <c r="FYR59" s="286"/>
      <c r="FYS59" s="286"/>
      <c r="FYT59" s="286"/>
      <c r="FYU59" s="286"/>
      <c r="FYV59" s="286"/>
      <c r="FYW59" s="286"/>
      <c r="FYX59" s="286"/>
      <c r="FYY59" s="286"/>
      <c r="FYZ59" s="286"/>
      <c r="FZA59" s="286"/>
      <c r="FZB59" s="286"/>
      <c r="FZC59" s="286"/>
      <c r="FZD59" s="286"/>
      <c r="FZE59" s="286"/>
      <c r="FZF59" s="286"/>
      <c r="FZG59" s="286"/>
      <c r="FZH59" s="286"/>
      <c r="FZI59" s="286"/>
      <c r="FZJ59" s="286"/>
      <c r="FZK59" s="286"/>
      <c r="FZL59" s="286"/>
      <c r="FZM59" s="286"/>
      <c r="FZN59" s="286"/>
      <c r="FZO59" s="286"/>
      <c r="FZP59" s="286"/>
      <c r="FZQ59" s="286"/>
      <c r="FZR59" s="286"/>
      <c r="FZS59" s="286"/>
      <c r="FZT59" s="286"/>
      <c r="FZU59" s="286"/>
      <c r="FZV59" s="286"/>
      <c r="FZW59" s="286"/>
      <c r="FZX59" s="286"/>
      <c r="FZY59" s="286"/>
      <c r="FZZ59" s="286"/>
      <c r="GAA59" s="286"/>
      <c r="GAB59" s="286"/>
      <c r="GAC59" s="286"/>
      <c r="GAD59" s="286"/>
      <c r="GAE59" s="286"/>
      <c r="GAF59" s="286"/>
      <c r="GAG59" s="286"/>
      <c r="GAH59" s="286"/>
      <c r="GAI59" s="286"/>
      <c r="GAJ59" s="286"/>
      <c r="GAK59" s="286"/>
      <c r="GAL59" s="286"/>
      <c r="GAM59" s="286"/>
      <c r="GAN59" s="286"/>
      <c r="GAO59" s="286"/>
      <c r="GAP59" s="286"/>
      <c r="GAQ59" s="286"/>
      <c r="GAR59" s="286"/>
      <c r="GAS59" s="286"/>
      <c r="GAT59" s="286"/>
      <c r="GAU59" s="286"/>
      <c r="GAV59" s="286"/>
      <c r="GAW59" s="286"/>
      <c r="GAX59" s="286"/>
      <c r="GAY59" s="286"/>
      <c r="GAZ59" s="286"/>
      <c r="GBA59" s="286"/>
      <c r="GBB59" s="286"/>
      <c r="GBC59" s="286"/>
      <c r="GBD59" s="286"/>
      <c r="GBE59" s="286"/>
      <c r="GBF59" s="286"/>
      <c r="GBG59" s="286"/>
      <c r="GBH59" s="286"/>
      <c r="GBI59" s="286"/>
      <c r="GBJ59" s="286"/>
      <c r="GBK59" s="286"/>
      <c r="GBL59" s="286"/>
      <c r="GBM59" s="286"/>
      <c r="GBN59" s="286"/>
      <c r="GBO59" s="286"/>
      <c r="GBP59" s="286"/>
      <c r="GBQ59" s="286"/>
      <c r="GBR59" s="286"/>
      <c r="GBS59" s="286"/>
      <c r="GBT59" s="286"/>
      <c r="GBU59" s="286"/>
      <c r="GBV59" s="286"/>
      <c r="GBW59" s="286"/>
      <c r="GBX59" s="286"/>
      <c r="GBY59" s="286"/>
      <c r="GBZ59" s="286"/>
      <c r="GCA59" s="286"/>
      <c r="GCB59" s="286"/>
      <c r="GCC59" s="286"/>
      <c r="GCD59" s="286"/>
      <c r="GCE59" s="286"/>
      <c r="GCF59" s="286"/>
      <c r="GCG59" s="286"/>
      <c r="GCH59" s="286"/>
      <c r="GCI59" s="286"/>
      <c r="GCJ59" s="286"/>
      <c r="GCK59" s="286"/>
      <c r="GCL59" s="286"/>
      <c r="GCM59" s="286"/>
      <c r="GCN59" s="286"/>
      <c r="GCO59" s="286"/>
      <c r="GCP59" s="286"/>
      <c r="GCQ59" s="286"/>
      <c r="GCR59" s="286"/>
      <c r="GCS59" s="286"/>
      <c r="GCT59" s="286"/>
      <c r="GCU59" s="286"/>
      <c r="GCV59" s="286"/>
      <c r="GCW59" s="286"/>
      <c r="GCX59" s="286"/>
      <c r="GCY59" s="286"/>
      <c r="GCZ59" s="286"/>
      <c r="GDA59" s="286"/>
      <c r="GDB59" s="286"/>
      <c r="GDC59" s="286"/>
      <c r="GDD59" s="286"/>
      <c r="GDE59" s="286"/>
      <c r="GDF59" s="286"/>
      <c r="GDG59" s="286"/>
      <c r="GDH59" s="286"/>
      <c r="GDI59" s="286"/>
      <c r="GDJ59" s="286"/>
      <c r="GDK59" s="286"/>
      <c r="GDL59" s="286"/>
      <c r="GDM59" s="286"/>
      <c r="GDN59" s="286"/>
      <c r="GDO59" s="286"/>
      <c r="GDP59" s="286"/>
      <c r="GDQ59" s="286"/>
      <c r="GDR59" s="286"/>
      <c r="GDS59" s="286"/>
      <c r="GDT59" s="286"/>
      <c r="GDU59" s="286"/>
      <c r="GDV59" s="286"/>
      <c r="GDW59" s="286"/>
      <c r="GDX59" s="286"/>
      <c r="GDY59" s="286"/>
      <c r="GDZ59" s="286"/>
      <c r="GEA59" s="286"/>
      <c r="GEB59" s="286"/>
      <c r="GEC59" s="286"/>
      <c r="GED59" s="286"/>
      <c r="GEE59" s="286"/>
      <c r="GEF59" s="286"/>
      <c r="GEG59" s="286"/>
      <c r="GEH59" s="286"/>
      <c r="GEI59" s="286"/>
      <c r="GEJ59" s="286"/>
      <c r="GEK59" s="286"/>
      <c r="GEL59" s="286"/>
      <c r="GEM59" s="286"/>
      <c r="GEN59" s="286"/>
      <c r="GEO59" s="286"/>
      <c r="GEP59" s="286"/>
      <c r="GEQ59" s="286"/>
      <c r="GER59" s="286"/>
      <c r="GES59" s="286"/>
      <c r="GET59" s="286"/>
      <c r="GEU59" s="286"/>
      <c r="GEV59" s="286"/>
      <c r="GEW59" s="286"/>
      <c r="GEX59" s="286"/>
      <c r="GEY59" s="286"/>
      <c r="GEZ59" s="286"/>
      <c r="GFA59" s="286"/>
      <c r="GFB59" s="286"/>
      <c r="GFC59" s="286"/>
      <c r="GFD59" s="286"/>
      <c r="GFE59" s="286"/>
      <c r="GFF59" s="286"/>
      <c r="GFG59" s="286"/>
      <c r="GFH59" s="286"/>
      <c r="GFI59" s="286"/>
      <c r="GFJ59" s="286"/>
      <c r="GFK59" s="286"/>
      <c r="GFL59" s="286"/>
      <c r="GFM59" s="286"/>
      <c r="GFN59" s="286"/>
      <c r="GFO59" s="286"/>
      <c r="GFP59" s="286"/>
      <c r="GFQ59" s="286"/>
      <c r="GFR59" s="286"/>
      <c r="GFS59" s="286"/>
      <c r="GFT59" s="286"/>
      <c r="GFU59" s="286"/>
      <c r="GFV59" s="286"/>
      <c r="GFW59" s="286"/>
      <c r="GFX59" s="286"/>
      <c r="GFY59" s="286"/>
      <c r="GFZ59" s="286"/>
      <c r="GGA59" s="286"/>
      <c r="GGB59" s="286"/>
      <c r="GGC59" s="286"/>
      <c r="GGD59" s="286"/>
      <c r="GGE59" s="286"/>
      <c r="GGF59" s="286"/>
      <c r="GGG59" s="286"/>
      <c r="GGH59" s="286"/>
      <c r="GGI59" s="286"/>
      <c r="GGJ59" s="286"/>
      <c r="GGK59" s="286"/>
      <c r="GGL59" s="286"/>
      <c r="GGM59" s="286"/>
      <c r="GGN59" s="286"/>
      <c r="GGO59" s="286"/>
      <c r="GGP59" s="286"/>
      <c r="GGQ59" s="286"/>
      <c r="GGR59" s="286"/>
      <c r="GGS59" s="286"/>
      <c r="GGT59" s="286"/>
      <c r="GGU59" s="286"/>
      <c r="GGV59" s="286"/>
      <c r="GGW59" s="286"/>
      <c r="GGX59" s="286"/>
      <c r="GGY59" s="286"/>
      <c r="GGZ59" s="286"/>
      <c r="GHA59" s="286"/>
      <c r="GHB59" s="286"/>
      <c r="GHC59" s="286"/>
      <c r="GHD59" s="286"/>
      <c r="GHE59" s="286"/>
      <c r="GHF59" s="286"/>
      <c r="GHG59" s="286"/>
      <c r="GHH59" s="286"/>
      <c r="GHI59" s="286"/>
      <c r="GHJ59" s="286"/>
      <c r="GHK59" s="286"/>
      <c r="GHL59" s="286"/>
      <c r="GHM59" s="286"/>
      <c r="GHN59" s="286"/>
      <c r="GHO59" s="286"/>
      <c r="GHP59" s="286"/>
      <c r="GHQ59" s="286"/>
      <c r="GHR59" s="286"/>
      <c r="GHS59" s="286"/>
      <c r="GHT59" s="286"/>
      <c r="GHU59" s="286"/>
      <c r="GHV59" s="286"/>
      <c r="GHW59" s="286"/>
      <c r="GHX59" s="286"/>
      <c r="GHY59" s="286"/>
      <c r="GHZ59" s="286"/>
      <c r="GIA59" s="286"/>
      <c r="GIB59" s="286"/>
      <c r="GIC59" s="286"/>
      <c r="GID59" s="286"/>
      <c r="GIE59" s="286"/>
      <c r="GIF59" s="286"/>
      <c r="GIG59" s="286"/>
      <c r="GIH59" s="286"/>
      <c r="GII59" s="286"/>
      <c r="GIJ59" s="286"/>
      <c r="GIK59" s="286"/>
      <c r="GIL59" s="286"/>
      <c r="GIM59" s="286"/>
      <c r="GIN59" s="286"/>
      <c r="GIO59" s="286"/>
      <c r="GIP59" s="286"/>
      <c r="GIQ59" s="286"/>
      <c r="GIR59" s="286"/>
      <c r="GIS59" s="286"/>
      <c r="GIT59" s="286"/>
      <c r="GIU59" s="286"/>
      <c r="GIV59" s="286"/>
      <c r="GIW59" s="286"/>
      <c r="GIX59" s="286"/>
      <c r="GIY59" s="286"/>
      <c r="GIZ59" s="286"/>
      <c r="GJA59" s="286"/>
      <c r="GJB59" s="286"/>
      <c r="GJC59" s="286"/>
      <c r="GJD59" s="286"/>
      <c r="GJE59" s="286"/>
      <c r="GJF59" s="286"/>
      <c r="GJG59" s="286"/>
      <c r="GJH59" s="286"/>
      <c r="GJI59" s="286"/>
      <c r="GJJ59" s="286"/>
      <c r="GJK59" s="286"/>
      <c r="GJL59" s="286"/>
      <c r="GJM59" s="286"/>
      <c r="GJN59" s="286"/>
      <c r="GJO59" s="286"/>
      <c r="GJP59" s="286"/>
      <c r="GJQ59" s="286"/>
      <c r="GJR59" s="286"/>
      <c r="GJS59" s="286"/>
      <c r="GJT59" s="286"/>
      <c r="GJU59" s="286"/>
      <c r="GJV59" s="286"/>
      <c r="GJW59" s="286"/>
      <c r="GJX59" s="286"/>
      <c r="GJY59" s="286"/>
      <c r="GJZ59" s="286"/>
      <c r="GKA59" s="286"/>
      <c r="GKB59" s="286"/>
      <c r="GKC59" s="286"/>
      <c r="GKD59" s="286"/>
      <c r="GKE59" s="286"/>
      <c r="GKF59" s="286"/>
      <c r="GKG59" s="286"/>
      <c r="GKH59" s="286"/>
      <c r="GKI59" s="286"/>
      <c r="GKJ59" s="286"/>
      <c r="GKK59" s="286"/>
      <c r="GKL59" s="286"/>
      <c r="GKM59" s="286"/>
      <c r="GKN59" s="286"/>
      <c r="GKO59" s="286"/>
      <c r="GKP59" s="286"/>
      <c r="GKQ59" s="286"/>
      <c r="GKR59" s="286"/>
      <c r="GKS59" s="286"/>
      <c r="GKT59" s="286"/>
      <c r="GKU59" s="286"/>
      <c r="GKV59" s="286"/>
      <c r="GKW59" s="286"/>
      <c r="GKX59" s="286"/>
      <c r="GKY59" s="286"/>
      <c r="GKZ59" s="286"/>
      <c r="GLA59" s="286"/>
      <c r="GLB59" s="286"/>
      <c r="GLC59" s="286"/>
      <c r="GLD59" s="286"/>
      <c r="GLE59" s="286"/>
      <c r="GLF59" s="286"/>
      <c r="GLG59" s="286"/>
      <c r="GLH59" s="286"/>
      <c r="GLI59" s="286"/>
      <c r="GLJ59" s="286"/>
      <c r="GLK59" s="286"/>
      <c r="GLL59" s="286"/>
      <c r="GLM59" s="286"/>
      <c r="GLN59" s="286"/>
      <c r="GLO59" s="286"/>
      <c r="GLP59" s="286"/>
      <c r="GLQ59" s="286"/>
      <c r="GLR59" s="286"/>
      <c r="GLS59" s="286"/>
      <c r="GLT59" s="286"/>
      <c r="GLU59" s="286"/>
      <c r="GLV59" s="286"/>
      <c r="GLW59" s="286"/>
      <c r="GLX59" s="286"/>
      <c r="GLY59" s="286"/>
      <c r="GLZ59" s="286"/>
      <c r="GMA59" s="286"/>
      <c r="GMB59" s="286"/>
      <c r="GMC59" s="286"/>
      <c r="GMD59" s="286"/>
      <c r="GME59" s="286"/>
      <c r="GMF59" s="286"/>
      <c r="GMG59" s="286"/>
      <c r="GMH59" s="286"/>
      <c r="GMI59" s="286"/>
      <c r="GMJ59" s="286"/>
      <c r="GMK59" s="286"/>
      <c r="GML59" s="286"/>
      <c r="GMM59" s="286"/>
      <c r="GMN59" s="286"/>
      <c r="GMO59" s="286"/>
      <c r="GMP59" s="286"/>
      <c r="GMQ59" s="286"/>
      <c r="GMR59" s="286"/>
      <c r="GMS59" s="286"/>
      <c r="GMT59" s="286"/>
      <c r="GMU59" s="286"/>
      <c r="GMV59" s="286"/>
      <c r="GMW59" s="286"/>
      <c r="GMX59" s="286"/>
      <c r="GMY59" s="286"/>
      <c r="GMZ59" s="286"/>
      <c r="GNA59" s="286"/>
      <c r="GNB59" s="286"/>
      <c r="GNC59" s="286"/>
      <c r="GND59" s="286"/>
      <c r="GNE59" s="286"/>
      <c r="GNF59" s="286"/>
      <c r="GNG59" s="286"/>
      <c r="GNH59" s="286"/>
      <c r="GNI59" s="286"/>
      <c r="GNJ59" s="286"/>
      <c r="GNK59" s="286"/>
      <c r="GNL59" s="286"/>
      <c r="GNM59" s="286"/>
      <c r="GNN59" s="286"/>
      <c r="GNO59" s="286"/>
      <c r="GNP59" s="286"/>
      <c r="GNQ59" s="286"/>
      <c r="GNR59" s="286"/>
      <c r="GNS59" s="286"/>
      <c r="GNT59" s="286"/>
      <c r="GNU59" s="286"/>
      <c r="GNV59" s="286"/>
      <c r="GNW59" s="286"/>
      <c r="GNX59" s="286"/>
      <c r="GNY59" s="286"/>
      <c r="GNZ59" s="286"/>
      <c r="GOA59" s="286"/>
      <c r="GOB59" s="286"/>
      <c r="GOC59" s="286"/>
      <c r="GOD59" s="286"/>
      <c r="GOE59" s="286"/>
      <c r="GOF59" s="286"/>
      <c r="GOG59" s="286"/>
      <c r="GOH59" s="286"/>
      <c r="GOI59" s="286"/>
      <c r="GOJ59" s="286"/>
      <c r="GOK59" s="286"/>
      <c r="GOL59" s="286"/>
      <c r="GOM59" s="286"/>
      <c r="GON59" s="286"/>
      <c r="GOO59" s="286"/>
      <c r="GOP59" s="286"/>
      <c r="GOQ59" s="286"/>
      <c r="GOR59" s="286"/>
      <c r="GOS59" s="286"/>
      <c r="GOT59" s="286"/>
      <c r="GOU59" s="286"/>
      <c r="GOV59" s="286"/>
      <c r="GOW59" s="286"/>
      <c r="GOX59" s="286"/>
      <c r="GOY59" s="286"/>
      <c r="GOZ59" s="286"/>
      <c r="GPA59" s="286"/>
      <c r="GPB59" s="286"/>
      <c r="GPC59" s="286"/>
      <c r="GPD59" s="286"/>
      <c r="GPE59" s="286"/>
      <c r="GPF59" s="286"/>
      <c r="GPG59" s="286"/>
      <c r="GPH59" s="286"/>
      <c r="GPI59" s="286"/>
      <c r="GPJ59" s="286"/>
      <c r="GPK59" s="286"/>
      <c r="GPL59" s="286"/>
      <c r="GPM59" s="286"/>
      <c r="GPN59" s="286"/>
      <c r="GPO59" s="286"/>
      <c r="GPP59" s="286"/>
      <c r="GPQ59" s="286"/>
      <c r="GPR59" s="286"/>
      <c r="GPS59" s="286"/>
      <c r="GPT59" s="286"/>
      <c r="GPU59" s="286"/>
      <c r="GPV59" s="286"/>
      <c r="GPW59" s="286"/>
      <c r="GPX59" s="286"/>
      <c r="GPY59" s="286"/>
      <c r="GPZ59" s="286"/>
      <c r="GQA59" s="286"/>
      <c r="GQB59" s="286"/>
      <c r="GQC59" s="286"/>
      <c r="GQD59" s="286"/>
      <c r="GQE59" s="286"/>
      <c r="GQF59" s="286"/>
      <c r="GQG59" s="286"/>
      <c r="GQH59" s="286"/>
      <c r="GQI59" s="286"/>
      <c r="GQJ59" s="286"/>
      <c r="GQK59" s="286"/>
      <c r="GQL59" s="286"/>
      <c r="GQM59" s="286"/>
      <c r="GQN59" s="286"/>
      <c r="GQO59" s="286"/>
      <c r="GQP59" s="286"/>
      <c r="GQQ59" s="286"/>
      <c r="GQR59" s="286"/>
      <c r="GQS59" s="286"/>
      <c r="GQT59" s="286"/>
      <c r="GQU59" s="286"/>
      <c r="GQV59" s="286"/>
      <c r="GQW59" s="286"/>
      <c r="GQX59" s="286"/>
      <c r="GQY59" s="286"/>
      <c r="GQZ59" s="286"/>
      <c r="GRA59" s="286"/>
      <c r="GRB59" s="286"/>
      <c r="GRC59" s="286"/>
      <c r="GRD59" s="286"/>
      <c r="GRE59" s="286"/>
      <c r="GRF59" s="286"/>
      <c r="GRG59" s="286"/>
      <c r="GRH59" s="286"/>
      <c r="GRI59" s="286"/>
      <c r="GRJ59" s="286"/>
      <c r="GRK59" s="286"/>
      <c r="GRL59" s="286"/>
      <c r="GRM59" s="286"/>
      <c r="GRN59" s="286"/>
      <c r="GRO59" s="286"/>
      <c r="GRP59" s="286"/>
      <c r="GRQ59" s="286"/>
      <c r="GRR59" s="286"/>
      <c r="GRS59" s="286"/>
      <c r="GRT59" s="286"/>
      <c r="GRU59" s="286"/>
      <c r="GRV59" s="286"/>
      <c r="GRW59" s="286"/>
      <c r="GRX59" s="286"/>
      <c r="GRY59" s="286"/>
      <c r="GRZ59" s="286"/>
      <c r="GSA59" s="286"/>
      <c r="GSB59" s="286"/>
      <c r="GSC59" s="286"/>
      <c r="GSD59" s="286"/>
      <c r="GSE59" s="286"/>
      <c r="GSF59" s="286"/>
      <c r="GSG59" s="286"/>
      <c r="GSH59" s="286"/>
      <c r="GSI59" s="286"/>
      <c r="GSJ59" s="286"/>
      <c r="GSK59" s="286"/>
      <c r="GSL59" s="286"/>
      <c r="GSM59" s="286"/>
      <c r="GSN59" s="286"/>
      <c r="GSO59" s="286"/>
      <c r="GSP59" s="286"/>
      <c r="GSQ59" s="286"/>
      <c r="GSR59" s="286"/>
      <c r="GSS59" s="286"/>
      <c r="GST59" s="286"/>
      <c r="GSU59" s="286"/>
      <c r="GSV59" s="286"/>
      <c r="GSW59" s="286"/>
      <c r="GSX59" s="286"/>
      <c r="GSY59" s="286"/>
      <c r="GSZ59" s="286"/>
      <c r="GTA59" s="286"/>
      <c r="GTB59" s="286"/>
      <c r="GTC59" s="286"/>
      <c r="GTD59" s="286"/>
      <c r="GTE59" s="286"/>
      <c r="GTF59" s="286"/>
      <c r="GTG59" s="286"/>
      <c r="GTH59" s="286"/>
      <c r="GTI59" s="286"/>
      <c r="GTJ59" s="286"/>
      <c r="GTK59" s="286"/>
      <c r="GTL59" s="286"/>
      <c r="GTM59" s="286"/>
      <c r="GTN59" s="286"/>
      <c r="GTO59" s="286"/>
      <c r="GTP59" s="286"/>
      <c r="GTQ59" s="286"/>
      <c r="GTR59" s="286"/>
      <c r="GTS59" s="286"/>
      <c r="GTT59" s="286"/>
      <c r="GTU59" s="286"/>
      <c r="GTV59" s="286"/>
      <c r="GTW59" s="286"/>
      <c r="GTX59" s="286"/>
      <c r="GTY59" s="286"/>
      <c r="GTZ59" s="286"/>
      <c r="GUA59" s="286"/>
      <c r="GUB59" s="286"/>
      <c r="GUC59" s="286"/>
      <c r="GUD59" s="286"/>
      <c r="GUE59" s="286"/>
      <c r="GUF59" s="286"/>
      <c r="GUG59" s="286"/>
      <c r="GUH59" s="286"/>
      <c r="GUI59" s="286"/>
      <c r="GUJ59" s="286"/>
      <c r="GUK59" s="286"/>
      <c r="GUL59" s="286"/>
      <c r="GUM59" s="286"/>
      <c r="GUN59" s="286"/>
      <c r="GUO59" s="286"/>
      <c r="GUP59" s="286"/>
      <c r="GUQ59" s="286"/>
      <c r="GUR59" s="286"/>
      <c r="GUS59" s="286"/>
      <c r="GUT59" s="286"/>
      <c r="GUU59" s="286"/>
      <c r="GUV59" s="286"/>
      <c r="GUW59" s="286"/>
      <c r="GUX59" s="286"/>
      <c r="GUY59" s="286"/>
      <c r="GUZ59" s="286"/>
      <c r="GVA59" s="286"/>
      <c r="GVB59" s="286"/>
      <c r="GVC59" s="286"/>
      <c r="GVD59" s="286"/>
      <c r="GVE59" s="286"/>
      <c r="GVF59" s="286"/>
      <c r="GVG59" s="286"/>
      <c r="GVH59" s="286"/>
      <c r="GVI59" s="286"/>
      <c r="GVJ59" s="286"/>
      <c r="GVK59" s="286"/>
      <c r="GVL59" s="286"/>
      <c r="GVM59" s="286"/>
      <c r="GVN59" s="286"/>
      <c r="GVO59" s="286"/>
      <c r="GVP59" s="286"/>
      <c r="GVQ59" s="286"/>
      <c r="GVR59" s="286"/>
      <c r="GVS59" s="286"/>
      <c r="GVT59" s="286"/>
      <c r="GVU59" s="286"/>
      <c r="GVV59" s="286"/>
      <c r="GVW59" s="286"/>
      <c r="GVX59" s="286"/>
      <c r="GVY59" s="286"/>
      <c r="GVZ59" s="286"/>
      <c r="GWA59" s="286"/>
      <c r="GWB59" s="286"/>
      <c r="GWC59" s="286"/>
      <c r="GWD59" s="286"/>
      <c r="GWE59" s="286"/>
      <c r="GWF59" s="286"/>
      <c r="GWG59" s="286"/>
      <c r="GWH59" s="286"/>
      <c r="GWI59" s="286"/>
      <c r="GWJ59" s="286"/>
      <c r="GWK59" s="286"/>
      <c r="GWL59" s="286"/>
      <c r="GWM59" s="286"/>
      <c r="GWN59" s="286"/>
      <c r="GWO59" s="286"/>
      <c r="GWP59" s="286"/>
      <c r="GWQ59" s="286"/>
      <c r="GWR59" s="286"/>
      <c r="GWS59" s="286"/>
      <c r="GWT59" s="286"/>
      <c r="GWU59" s="286"/>
      <c r="GWV59" s="286"/>
      <c r="GWW59" s="286"/>
      <c r="GWX59" s="286"/>
      <c r="GWY59" s="286"/>
      <c r="GWZ59" s="286"/>
      <c r="GXA59" s="286"/>
      <c r="GXB59" s="286"/>
      <c r="GXC59" s="286"/>
      <c r="GXD59" s="286"/>
      <c r="GXE59" s="286"/>
      <c r="GXF59" s="286"/>
      <c r="GXG59" s="286"/>
      <c r="GXH59" s="286"/>
      <c r="GXI59" s="286"/>
      <c r="GXJ59" s="286"/>
      <c r="GXK59" s="286"/>
      <c r="GXL59" s="286"/>
      <c r="GXM59" s="286"/>
      <c r="GXN59" s="286"/>
      <c r="GXO59" s="286"/>
      <c r="GXP59" s="286"/>
      <c r="GXQ59" s="286"/>
      <c r="GXR59" s="286"/>
      <c r="GXS59" s="286"/>
      <c r="GXT59" s="286"/>
      <c r="GXU59" s="286"/>
      <c r="GXV59" s="286"/>
      <c r="GXW59" s="286"/>
      <c r="GXX59" s="286"/>
      <c r="GXY59" s="286"/>
      <c r="GXZ59" s="286"/>
      <c r="GYA59" s="286"/>
      <c r="GYB59" s="286"/>
      <c r="GYC59" s="286"/>
      <c r="GYD59" s="286"/>
      <c r="GYE59" s="286"/>
      <c r="GYF59" s="286"/>
      <c r="GYG59" s="286"/>
      <c r="GYH59" s="286"/>
      <c r="GYI59" s="286"/>
      <c r="GYJ59" s="286"/>
      <c r="GYK59" s="286"/>
      <c r="GYL59" s="286"/>
      <c r="GYM59" s="286"/>
      <c r="GYN59" s="286"/>
      <c r="GYO59" s="286"/>
      <c r="GYP59" s="286"/>
      <c r="GYQ59" s="286"/>
      <c r="GYR59" s="286"/>
      <c r="GYS59" s="286"/>
      <c r="GYT59" s="286"/>
      <c r="GYU59" s="286"/>
      <c r="GYV59" s="286"/>
      <c r="GYW59" s="286"/>
      <c r="GYX59" s="286"/>
      <c r="GYY59" s="286"/>
      <c r="GYZ59" s="286"/>
      <c r="GZA59" s="286"/>
      <c r="GZB59" s="286"/>
      <c r="GZC59" s="286"/>
      <c r="GZD59" s="286"/>
      <c r="GZE59" s="286"/>
      <c r="GZF59" s="286"/>
      <c r="GZG59" s="286"/>
      <c r="GZH59" s="286"/>
      <c r="GZI59" s="286"/>
      <c r="GZJ59" s="286"/>
      <c r="GZK59" s="286"/>
      <c r="GZL59" s="286"/>
      <c r="GZM59" s="286"/>
      <c r="GZN59" s="286"/>
      <c r="GZO59" s="286"/>
      <c r="GZP59" s="286"/>
      <c r="GZQ59" s="286"/>
      <c r="GZR59" s="286"/>
      <c r="GZS59" s="286"/>
      <c r="GZT59" s="286"/>
      <c r="GZU59" s="286"/>
      <c r="GZV59" s="286"/>
      <c r="GZW59" s="286"/>
      <c r="GZX59" s="286"/>
      <c r="GZY59" s="286"/>
      <c r="GZZ59" s="286"/>
      <c r="HAA59" s="286"/>
      <c r="HAB59" s="286"/>
      <c r="HAC59" s="286"/>
      <c r="HAD59" s="286"/>
      <c r="HAE59" s="286"/>
      <c r="HAF59" s="286"/>
      <c r="HAG59" s="286"/>
      <c r="HAH59" s="286"/>
      <c r="HAI59" s="286"/>
      <c r="HAJ59" s="286"/>
      <c r="HAK59" s="286"/>
      <c r="HAL59" s="286"/>
      <c r="HAM59" s="286"/>
      <c r="HAN59" s="286"/>
      <c r="HAO59" s="286"/>
      <c r="HAP59" s="286"/>
      <c r="HAQ59" s="286"/>
      <c r="HAR59" s="286"/>
      <c r="HAS59" s="286"/>
      <c r="HAT59" s="286"/>
      <c r="HAU59" s="286"/>
      <c r="HAV59" s="286"/>
      <c r="HAW59" s="286"/>
      <c r="HAX59" s="286"/>
      <c r="HAY59" s="286"/>
      <c r="HAZ59" s="286"/>
      <c r="HBA59" s="286"/>
      <c r="HBB59" s="286"/>
      <c r="HBC59" s="286"/>
      <c r="HBD59" s="286"/>
      <c r="HBE59" s="286"/>
      <c r="HBF59" s="286"/>
      <c r="HBG59" s="286"/>
      <c r="HBH59" s="286"/>
      <c r="HBI59" s="286"/>
      <c r="HBJ59" s="286"/>
      <c r="HBK59" s="286"/>
      <c r="HBL59" s="286"/>
      <c r="HBM59" s="286"/>
      <c r="HBN59" s="286"/>
      <c r="HBO59" s="286"/>
      <c r="HBP59" s="286"/>
      <c r="HBQ59" s="286"/>
      <c r="HBR59" s="286"/>
      <c r="HBS59" s="286"/>
      <c r="HBT59" s="286"/>
      <c r="HBU59" s="286"/>
      <c r="HBV59" s="286"/>
      <c r="HBW59" s="286"/>
      <c r="HBX59" s="286"/>
      <c r="HBY59" s="286"/>
      <c r="HBZ59" s="286"/>
      <c r="HCA59" s="286"/>
      <c r="HCB59" s="286"/>
      <c r="HCC59" s="286"/>
      <c r="HCD59" s="286"/>
      <c r="HCE59" s="286"/>
      <c r="HCF59" s="286"/>
      <c r="HCG59" s="286"/>
      <c r="HCH59" s="286"/>
      <c r="HCI59" s="286"/>
      <c r="HCJ59" s="286"/>
      <c r="HCK59" s="286"/>
      <c r="HCL59" s="286"/>
      <c r="HCM59" s="286"/>
      <c r="HCN59" s="286"/>
      <c r="HCO59" s="286"/>
      <c r="HCP59" s="286"/>
      <c r="HCQ59" s="286"/>
      <c r="HCR59" s="286"/>
      <c r="HCS59" s="286"/>
      <c r="HCT59" s="286"/>
      <c r="HCU59" s="286"/>
      <c r="HCV59" s="286"/>
      <c r="HCW59" s="286"/>
      <c r="HCX59" s="286"/>
      <c r="HCY59" s="286"/>
      <c r="HCZ59" s="286"/>
      <c r="HDA59" s="286"/>
      <c r="HDB59" s="286"/>
      <c r="HDC59" s="286"/>
      <c r="HDD59" s="286"/>
      <c r="HDE59" s="286"/>
      <c r="HDF59" s="286"/>
      <c r="HDG59" s="286"/>
      <c r="HDH59" s="286"/>
      <c r="HDI59" s="286"/>
      <c r="HDJ59" s="286"/>
      <c r="HDK59" s="286"/>
      <c r="HDL59" s="286"/>
      <c r="HDM59" s="286"/>
      <c r="HDN59" s="286"/>
      <c r="HDO59" s="286"/>
      <c r="HDP59" s="286"/>
      <c r="HDQ59" s="286"/>
      <c r="HDR59" s="286"/>
      <c r="HDS59" s="286"/>
      <c r="HDT59" s="286"/>
      <c r="HDU59" s="286"/>
      <c r="HDV59" s="286"/>
      <c r="HDW59" s="286"/>
      <c r="HDX59" s="286"/>
      <c r="HDY59" s="286"/>
      <c r="HDZ59" s="286"/>
      <c r="HEA59" s="286"/>
      <c r="HEB59" s="286"/>
      <c r="HEC59" s="286"/>
      <c r="HED59" s="286"/>
      <c r="HEE59" s="286"/>
      <c r="HEF59" s="286"/>
      <c r="HEG59" s="286"/>
      <c r="HEH59" s="286"/>
      <c r="HEI59" s="286"/>
      <c r="HEJ59" s="286"/>
      <c r="HEK59" s="286"/>
      <c r="HEL59" s="286"/>
      <c r="HEM59" s="286"/>
      <c r="HEN59" s="286"/>
      <c r="HEO59" s="286"/>
      <c r="HEP59" s="286"/>
      <c r="HEQ59" s="286"/>
      <c r="HER59" s="286"/>
      <c r="HES59" s="286"/>
      <c r="HET59" s="286"/>
      <c r="HEU59" s="286"/>
      <c r="HEV59" s="286"/>
      <c r="HEW59" s="286"/>
      <c r="HEX59" s="286"/>
      <c r="HEY59" s="286"/>
      <c r="HEZ59" s="286"/>
      <c r="HFA59" s="286"/>
      <c r="HFB59" s="286"/>
      <c r="HFC59" s="286"/>
      <c r="HFD59" s="286"/>
      <c r="HFE59" s="286"/>
      <c r="HFF59" s="286"/>
      <c r="HFG59" s="286"/>
      <c r="HFH59" s="286"/>
      <c r="HFI59" s="286"/>
      <c r="HFJ59" s="286"/>
      <c r="HFK59" s="286"/>
      <c r="HFL59" s="286"/>
      <c r="HFM59" s="286"/>
      <c r="HFN59" s="286"/>
      <c r="HFO59" s="286"/>
      <c r="HFP59" s="286"/>
      <c r="HFQ59" s="286"/>
      <c r="HFR59" s="286"/>
      <c r="HFS59" s="286"/>
      <c r="HFT59" s="286"/>
      <c r="HFU59" s="286"/>
      <c r="HFV59" s="286"/>
      <c r="HFW59" s="286"/>
      <c r="HFX59" s="286"/>
      <c r="HFY59" s="286"/>
      <c r="HFZ59" s="286"/>
      <c r="HGA59" s="286"/>
      <c r="HGB59" s="286"/>
      <c r="HGC59" s="286"/>
      <c r="HGD59" s="286"/>
      <c r="HGE59" s="286"/>
      <c r="HGF59" s="286"/>
      <c r="HGG59" s="286"/>
      <c r="HGH59" s="286"/>
      <c r="HGI59" s="286"/>
      <c r="HGJ59" s="286"/>
      <c r="HGK59" s="286"/>
      <c r="HGL59" s="286"/>
      <c r="HGM59" s="286"/>
      <c r="HGN59" s="286"/>
      <c r="HGO59" s="286"/>
      <c r="HGP59" s="286"/>
      <c r="HGQ59" s="286"/>
      <c r="HGR59" s="286"/>
      <c r="HGS59" s="286"/>
      <c r="HGT59" s="286"/>
      <c r="HGU59" s="286"/>
      <c r="HGV59" s="286"/>
      <c r="HGW59" s="286"/>
      <c r="HGX59" s="286"/>
      <c r="HGY59" s="286"/>
      <c r="HGZ59" s="286"/>
      <c r="HHA59" s="286"/>
      <c r="HHB59" s="286"/>
      <c r="HHC59" s="286"/>
      <c r="HHD59" s="286"/>
      <c r="HHE59" s="286"/>
      <c r="HHF59" s="286"/>
      <c r="HHG59" s="286"/>
      <c r="HHH59" s="286"/>
      <c r="HHI59" s="286"/>
      <c r="HHJ59" s="286"/>
      <c r="HHK59" s="286"/>
      <c r="HHL59" s="286"/>
      <c r="HHM59" s="286"/>
      <c r="HHN59" s="286"/>
      <c r="HHO59" s="286"/>
      <c r="HHP59" s="286"/>
      <c r="HHQ59" s="286"/>
      <c r="HHR59" s="286"/>
      <c r="HHS59" s="286"/>
      <c r="HHT59" s="286"/>
      <c r="HHU59" s="286"/>
      <c r="HHV59" s="286"/>
      <c r="HHW59" s="286"/>
      <c r="HHX59" s="286"/>
      <c r="HHY59" s="286"/>
      <c r="HHZ59" s="286"/>
      <c r="HIA59" s="286"/>
      <c r="HIB59" s="286"/>
      <c r="HIC59" s="286"/>
      <c r="HID59" s="286"/>
      <c r="HIE59" s="286"/>
      <c r="HIF59" s="286"/>
      <c r="HIG59" s="286"/>
      <c r="HIH59" s="286"/>
      <c r="HII59" s="286"/>
      <c r="HIJ59" s="286"/>
      <c r="HIK59" s="286"/>
      <c r="HIL59" s="286"/>
      <c r="HIM59" s="286"/>
      <c r="HIN59" s="286"/>
      <c r="HIO59" s="286"/>
      <c r="HIP59" s="286"/>
      <c r="HIQ59" s="286"/>
      <c r="HIR59" s="286"/>
      <c r="HIS59" s="286"/>
      <c r="HIT59" s="286"/>
      <c r="HIU59" s="286"/>
      <c r="HIV59" s="286"/>
      <c r="HIW59" s="286"/>
      <c r="HIX59" s="286"/>
      <c r="HIY59" s="286"/>
      <c r="HIZ59" s="286"/>
      <c r="HJA59" s="286"/>
      <c r="HJB59" s="286"/>
      <c r="HJC59" s="286"/>
      <c r="HJD59" s="286"/>
      <c r="HJE59" s="286"/>
      <c r="HJF59" s="286"/>
      <c r="HJG59" s="286"/>
      <c r="HJH59" s="286"/>
      <c r="HJI59" s="286"/>
      <c r="HJJ59" s="286"/>
      <c r="HJK59" s="286"/>
      <c r="HJL59" s="286"/>
      <c r="HJM59" s="286"/>
      <c r="HJN59" s="286"/>
      <c r="HJO59" s="286"/>
      <c r="HJP59" s="286"/>
      <c r="HJQ59" s="286"/>
      <c r="HJR59" s="286"/>
      <c r="HJS59" s="286"/>
      <c r="HJT59" s="286"/>
      <c r="HJU59" s="286"/>
      <c r="HJV59" s="286"/>
      <c r="HJW59" s="286"/>
      <c r="HJX59" s="286"/>
      <c r="HJY59" s="286"/>
      <c r="HJZ59" s="286"/>
      <c r="HKA59" s="286"/>
      <c r="HKB59" s="286"/>
      <c r="HKC59" s="286"/>
      <c r="HKD59" s="286"/>
      <c r="HKE59" s="286"/>
      <c r="HKF59" s="286"/>
      <c r="HKG59" s="286"/>
      <c r="HKH59" s="286"/>
      <c r="HKI59" s="286"/>
      <c r="HKJ59" s="286"/>
      <c r="HKK59" s="286"/>
      <c r="HKL59" s="286"/>
      <c r="HKM59" s="286"/>
      <c r="HKN59" s="286"/>
      <c r="HKO59" s="286"/>
      <c r="HKP59" s="286"/>
      <c r="HKQ59" s="286"/>
      <c r="HKR59" s="286"/>
      <c r="HKS59" s="286"/>
      <c r="HKT59" s="286"/>
      <c r="HKU59" s="286"/>
      <c r="HKV59" s="286"/>
      <c r="HKW59" s="286"/>
      <c r="HKX59" s="286"/>
      <c r="HKY59" s="286"/>
      <c r="HKZ59" s="286"/>
      <c r="HLA59" s="286"/>
      <c r="HLB59" s="286"/>
      <c r="HLC59" s="286"/>
      <c r="HLD59" s="286"/>
      <c r="HLE59" s="286"/>
      <c r="HLF59" s="286"/>
      <c r="HLG59" s="286"/>
      <c r="HLH59" s="286"/>
      <c r="HLI59" s="286"/>
      <c r="HLJ59" s="286"/>
      <c r="HLK59" s="286"/>
      <c r="HLL59" s="286"/>
      <c r="HLM59" s="286"/>
      <c r="HLN59" s="286"/>
      <c r="HLO59" s="286"/>
      <c r="HLP59" s="286"/>
      <c r="HLQ59" s="286"/>
      <c r="HLR59" s="286"/>
      <c r="HLS59" s="286"/>
      <c r="HLT59" s="286"/>
      <c r="HLU59" s="286"/>
      <c r="HLV59" s="286"/>
      <c r="HLW59" s="286"/>
      <c r="HLX59" s="286"/>
      <c r="HLY59" s="286"/>
      <c r="HLZ59" s="286"/>
      <c r="HMA59" s="286"/>
      <c r="HMB59" s="286"/>
      <c r="HMC59" s="286"/>
      <c r="HMD59" s="286"/>
      <c r="HME59" s="286"/>
      <c r="HMF59" s="286"/>
      <c r="HMG59" s="286"/>
      <c r="HMH59" s="286"/>
      <c r="HMI59" s="286"/>
      <c r="HMJ59" s="286"/>
      <c r="HMK59" s="286"/>
      <c r="HML59" s="286"/>
      <c r="HMM59" s="286"/>
      <c r="HMN59" s="286"/>
      <c r="HMO59" s="286"/>
      <c r="HMP59" s="286"/>
      <c r="HMQ59" s="286"/>
      <c r="HMR59" s="286"/>
      <c r="HMS59" s="286"/>
      <c r="HMT59" s="286"/>
      <c r="HMU59" s="286"/>
      <c r="HMV59" s="286"/>
      <c r="HMW59" s="286"/>
      <c r="HMX59" s="286"/>
      <c r="HMY59" s="286"/>
      <c r="HMZ59" s="286"/>
      <c r="HNA59" s="286"/>
      <c r="HNB59" s="286"/>
      <c r="HNC59" s="286"/>
      <c r="HND59" s="286"/>
      <c r="HNE59" s="286"/>
      <c r="HNF59" s="286"/>
      <c r="HNG59" s="286"/>
      <c r="HNH59" s="286"/>
      <c r="HNI59" s="286"/>
      <c r="HNJ59" s="286"/>
      <c r="HNK59" s="286"/>
      <c r="HNL59" s="286"/>
      <c r="HNM59" s="286"/>
      <c r="HNN59" s="286"/>
      <c r="HNO59" s="286"/>
      <c r="HNP59" s="286"/>
      <c r="HNQ59" s="286"/>
      <c r="HNR59" s="286"/>
      <c r="HNS59" s="286"/>
      <c r="HNT59" s="286"/>
      <c r="HNU59" s="286"/>
      <c r="HNV59" s="286"/>
      <c r="HNW59" s="286"/>
      <c r="HNX59" s="286"/>
      <c r="HNY59" s="286"/>
      <c r="HNZ59" s="286"/>
      <c r="HOA59" s="286"/>
      <c r="HOB59" s="286"/>
      <c r="HOC59" s="286"/>
      <c r="HOD59" s="286"/>
      <c r="HOE59" s="286"/>
      <c r="HOF59" s="286"/>
      <c r="HOG59" s="286"/>
      <c r="HOH59" s="286"/>
      <c r="HOI59" s="286"/>
      <c r="HOJ59" s="286"/>
      <c r="HOK59" s="286"/>
      <c r="HOL59" s="286"/>
      <c r="HOM59" s="286"/>
      <c r="HON59" s="286"/>
      <c r="HOO59" s="286"/>
      <c r="HOP59" s="286"/>
      <c r="HOQ59" s="286"/>
      <c r="HOR59" s="286"/>
      <c r="HOS59" s="286"/>
      <c r="HOT59" s="286"/>
      <c r="HOU59" s="286"/>
      <c r="HOV59" s="286"/>
      <c r="HOW59" s="286"/>
      <c r="HOX59" s="286"/>
      <c r="HOY59" s="286"/>
      <c r="HOZ59" s="286"/>
      <c r="HPA59" s="286"/>
      <c r="HPB59" s="286"/>
      <c r="HPC59" s="286"/>
      <c r="HPD59" s="286"/>
      <c r="HPE59" s="286"/>
      <c r="HPF59" s="286"/>
      <c r="HPG59" s="286"/>
      <c r="HPH59" s="286"/>
      <c r="HPI59" s="286"/>
      <c r="HPJ59" s="286"/>
      <c r="HPK59" s="286"/>
      <c r="HPL59" s="286"/>
      <c r="HPM59" s="286"/>
      <c r="HPN59" s="286"/>
      <c r="HPO59" s="286"/>
      <c r="HPP59" s="286"/>
      <c r="HPQ59" s="286"/>
      <c r="HPR59" s="286"/>
      <c r="HPS59" s="286"/>
      <c r="HPT59" s="286"/>
      <c r="HPU59" s="286"/>
      <c r="HPV59" s="286"/>
      <c r="HPW59" s="286"/>
      <c r="HPX59" s="286"/>
      <c r="HPY59" s="286"/>
      <c r="HPZ59" s="286"/>
      <c r="HQA59" s="286"/>
      <c r="HQB59" s="286"/>
      <c r="HQC59" s="286"/>
      <c r="HQD59" s="286"/>
      <c r="HQE59" s="286"/>
      <c r="HQF59" s="286"/>
      <c r="HQG59" s="286"/>
      <c r="HQH59" s="286"/>
      <c r="HQI59" s="286"/>
      <c r="HQJ59" s="286"/>
      <c r="HQK59" s="286"/>
      <c r="HQL59" s="286"/>
      <c r="HQM59" s="286"/>
      <c r="HQN59" s="286"/>
      <c r="HQO59" s="286"/>
      <c r="HQP59" s="286"/>
      <c r="HQQ59" s="286"/>
      <c r="HQR59" s="286"/>
      <c r="HQS59" s="286"/>
      <c r="HQT59" s="286"/>
      <c r="HQU59" s="286"/>
      <c r="HQV59" s="286"/>
      <c r="HQW59" s="286"/>
      <c r="HQX59" s="286"/>
      <c r="HQY59" s="286"/>
      <c r="HQZ59" s="286"/>
      <c r="HRA59" s="286"/>
      <c r="HRB59" s="286"/>
      <c r="HRC59" s="286"/>
      <c r="HRD59" s="286"/>
      <c r="HRE59" s="286"/>
      <c r="HRF59" s="286"/>
      <c r="HRG59" s="286"/>
      <c r="HRH59" s="286"/>
      <c r="HRI59" s="286"/>
      <c r="HRJ59" s="286"/>
      <c r="HRK59" s="286"/>
      <c r="HRL59" s="286"/>
      <c r="HRM59" s="286"/>
      <c r="HRN59" s="286"/>
      <c r="HRO59" s="286"/>
      <c r="HRP59" s="286"/>
      <c r="HRQ59" s="286"/>
      <c r="HRR59" s="286"/>
      <c r="HRS59" s="286"/>
      <c r="HRT59" s="286"/>
      <c r="HRU59" s="286"/>
      <c r="HRV59" s="286"/>
      <c r="HRW59" s="286"/>
      <c r="HRX59" s="286"/>
      <c r="HRY59" s="286"/>
      <c r="HRZ59" s="286"/>
      <c r="HSA59" s="286"/>
      <c r="HSB59" s="286"/>
      <c r="HSC59" s="286"/>
      <c r="HSD59" s="286"/>
      <c r="HSE59" s="286"/>
      <c r="HSF59" s="286"/>
      <c r="HSG59" s="286"/>
      <c r="HSH59" s="286"/>
      <c r="HSI59" s="286"/>
      <c r="HSJ59" s="286"/>
      <c r="HSK59" s="286"/>
      <c r="HSL59" s="286"/>
      <c r="HSM59" s="286"/>
      <c r="HSN59" s="286"/>
      <c r="HSO59" s="286"/>
      <c r="HSP59" s="286"/>
      <c r="HSQ59" s="286"/>
      <c r="HSR59" s="286"/>
      <c r="HSS59" s="286"/>
      <c r="HST59" s="286"/>
      <c r="HSU59" s="286"/>
      <c r="HSV59" s="286"/>
      <c r="HSW59" s="286"/>
      <c r="HSX59" s="286"/>
      <c r="HSY59" s="286"/>
      <c r="HSZ59" s="286"/>
      <c r="HTA59" s="286"/>
      <c r="HTB59" s="286"/>
      <c r="HTC59" s="286"/>
      <c r="HTD59" s="286"/>
      <c r="HTE59" s="286"/>
      <c r="HTF59" s="286"/>
      <c r="HTG59" s="286"/>
      <c r="HTH59" s="286"/>
      <c r="HTI59" s="286"/>
      <c r="HTJ59" s="286"/>
      <c r="HTK59" s="286"/>
      <c r="HTL59" s="286"/>
      <c r="HTM59" s="286"/>
      <c r="HTN59" s="286"/>
      <c r="HTO59" s="286"/>
      <c r="HTP59" s="286"/>
      <c r="HTQ59" s="286"/>
      <c r="HTR59" s="286"/>
      <c r="HTS59" s="286"/>
      <c r="HTT59" s="286"/>
      <c r="HTU59" s="286"/>
      <c r="HTV59" s="286"/>
      <c r="HTW59" s="286"/>
      <c r="HTX59" s="286"/>
      <c r="HTY59" s="286"/>
      <c r="HTZ59" s="286"/>
      <c r="HUA59" s="286"/>
      <c r="HUB59" s="286"/>
      <c r="HUC59" s="286"/>
      <c r="HUD59" s="286"/>
      <c r="HUE59" s="286"/>
      <c r="HUF59" s="286"/>
      <c r="HUG59" s="286"/>
      <c r="HUH59" s="286"/>
      <c r="HUI59" s="286"/>
      <c r="HUJ59" s="286"/>
      <c r="HUK59" s="286"/>
      <c r="HUL59" s="286"/>
      <c r="HUM59" s="286"/>
      <c r="HUN59" s="286"/>
      <c r="HUO59" s="286"/>
      <c r="HUP59" s="286"/>
      <c r="HUQ59" s="286"/>
      <c r="HUR59" s="286"/>
      <c r="HUS59" s="286"/>
      <c r="HUT59" s="286"/>
      <c r="HUU59" s="286"/>
      <c r="HUV59" s="286"/>
      <c r="HUW59" s="286"/>
      <c r="HUX59" s="286"/>
      <c r="HUY59" s="286"/>
      <c r="HUZ59" s="286"/>
      <c r="HVA59" s="286"/>
      <c r="HVB59" s="286"/>
      <c r="HVC59" s="286"/>
      <c r="HVD59" s="286"/>
      <c r="HVE59" s="286"/>
      <c r="HVF59" s="286"/>
      <c r="HVG59" s="286"/>
      <c r="HVH59" s="286"/>
      <c r="HVI59" s="286"/>
      <c r="HVJ59" s="286"/>
      <c r="HVK59" s="286"/>
      <c r="HVL59" s="286"/>
      <c r="HVM59" s="286"/>
      <c r="HVN59" s="286"/>
      <c r="HVO59" s="286"/>
      <c r="HVP59" s="286"/>
      <c r="HVQ59" s="286"/>
      <c r="HVR59" s="286"/>
      <c r="HVS59" s="286"/>
      <c r="HVT59" s="286"/>
      <c r="HVU59" s="286"/>
      <c r="HVV59" s="286"/>
      <c r="HVW59" s="286"/>
      <c r="HVX59" s="286"/>
      <c r="HVY59" s="286"/>
      <c r="HVZ59" s="286"/>
      <c r="HWA59" s="286"/>
      <c r="HWB59" s="286"/>
      <c r="HWC59" s="286"/>
      <c r="HWD59" s="286"/>
      <c r="HWE59" s="286"/>
      <c r="HWF59" s="286"/>
      <c r="HWG59" s="286"/>
      <c r="HWH59" s="286"/>
      <c r="HWI59" s="286"/>
      <c r="HWJ59" s="286"/>
      <c r="HWK59" s="286"/>
      <c r="HWL59" s="286"/>
      <c r="HWM59" s="286"/>
      <c r="HWN59" s="286"/>
      <c r="HWO59" s="286"/>
      <c r="HWP59" s="286"/>
      <c r="HWQ59" s="286"/>
      <c r="HWR59" s="286"/>
      <c r="HWS59" s="286"/>
      <c r="HWT59" s="286"/>
      <c r="HWU59" s="286"/>
      <c r="HWV59" s="286"/>
      <c r="HWW59" s="286"/>
      <c r="HWX59" s="286"/>
      <c r="HWY59" s="286"/>
      <c r="HWZ59" s="286"/>
      <c r="HXA59" s="286"/>
      <c r="HXB59" s="286"/>
      <c r="HXC59" s="286"/>
      <c r="HXD59" s="286"/>
      <c r="HXE59" s="286"/>
      <c r="HXF59" s="286"/>
      <c r="HXG59" s="286"/>
      <c r="HXH59" s="286"/>
      <c r="HXI59" s="286"/>
      <c r="HXJ59" s="286"/>
      <c r="HXK59" s="286"/>
      <c r="HXL59" s="286"/>
      <c r="HXM59" s="286"/>
      <c r="HXN59" s="286"/>
      <c r="HXO59" s="286"/>
      <c r="HXP59" s="286"/>
      <c r="HXQ59" s="286"/>
      <c r="HXR59" s="286"/>
      <c r="HXS59" s="286"/>
      <c r="HXT59" s="286"/>
      <c r="HXU59" s="286"/>
      <c r="HXV59" s="286"/>
      <c r="HXW59" s="286"/>
      <c r="HXX59" s="286"/>
      <c r="HXY59" s="286"/>
      <c r="HXZ59" s="286"/>
      <c r="HYA59" s="286"/>
      <c r="HYB59" s="286"/>
      <c r="HYC59" s="286"/>
      <c r="HYD59" s="286"/>
      <c r="HYE59" s="286"/>
      <c r="HYF59" s="286"/>
      <c r="HYG59" s="286"/>
      <c r="HYH59" s="286"/>
      <c r="HYI59" s="286"/>
      <c r="HYJ59" s="286"/>
      <c r="HYK59" s="286"/>
      <c r="HYL59" s="286"/>
      <c r="HYM59" s="286"/>
      <c r="HYN59" s="286"/>
      <c r="HYO59" s="286"/>
      <c r="HYP59" s="286"/>
      <c r="HYQ59" s="286"/>
      <c r="HYR59" s="286"/>
      <c r="HYS59" s="286"/>
      <c r="HYT59" s="286"/>
      <c r="HYU59" s="286"/>
      <c r="HYV59" s="286"/>
      <c r="HYW59" s="286"/>
      <c r="HYX59" s="286"/>
      <c r="HYY59" s="286"/>
      <c r="HYZ59" s="286"/>
      <c r="HZA59" s="286"/>
      <c r="HZB59" s="286"/>
      <c r="HZC59" s="286"/>
      <c r="HZD59" s="286"/>
      <c r="HZE59" s="286"/>
      <c r="HZF59" s="286"/>
      <c r="HZG59" s="286"/>
      <c r="HZH59" s="286"/>
      <c r="HZI59" s="286"/>
      <c r="HZJ59" s="286"/>
      <c r="HZK59" s="286"/>
      <c r="HZL59" s="286"/>
      <c r="HZM59" s="286"/>
      <c r="HZN59" s="286"/>
      <c r="HZO59" s="286"/>
      <c r="HZP59" s="286"/>
      <c r="HZQ59" s="286"/>
      <c r="HZR59" s="286"/>
      <c r="HZS59" s="286"/>
      <c r="HZT59" s="286"/>
      <c r="HZU59" s="286"/>
      <c r="HZV59" s="286"/>
      <c r="HZW59" s="286"/>
      <c r="HZX59" s="286"/>
      <c r="HZY59" s="286"/>
      <c r="HZZ59" s="286"/>
      <c r="IAA59" s="286"/>
      <c r="IAB59" s="286"/>
      <c r="IAC59" s="286"/>
      <c r="IAD59" s="286"/>
      <c r="IAE59" s="286"/>
      <c r="IAF59" s="286"/>
      <c r="IAG59" s="286"/>
      <c r="IAH59" s="286"/>
      <c r="IAI59" s="286"/>
      <c r="IAJ59" s="286"/>
      <c r="IAK59" s="286"/>
      <c r="IAL59" s="286"/>
      <c r="IAM59" s="286"/>
      <c r="IAN59" s="286"/>
      <c r="IAO59" s="286"/>
      <c r="IAP59" s="286"/>
      <c r="IAQ59" s="286"/>
      <c r="IAR59" s="286"/>
      <c r="IAS59" s="286"/>
      <c r="IAT59" s="286"/>
      <c r="IAU59" s="286"/>
      <c r="IAV59" s="286"/>
      <c r="IAW59" s="286"/>
      <c r="IAX59" s="286"/>
      <c r="IAY59" s="286"/>
      <c r="IAZ59" s="286"/>
      <c r="IBA59" s="286"/>
      <c r="IBB59" s="286"/>
      <c r="IBC59" s="286"/>
      <c r="IBD59" s="286"/>
      <c r="IBE59" s="286"/>
      <c r="IBF59" s="286"/>
      <c r="IBG59" s="286"/>
      <c r="IBH59" s="286"/>
      <c r="IBI59" s="286"/>
      <c r="IBJ59" s="286"/>
      <c r="IBK59" s="286"/>
      <c r="IBL59" s="286"/>
      <c r="IBM59" s="286"/>
      <c r="IBN59" s="286"/>
      <c r="IBO59" s="286"/>
      <c r="IBP59" s="286"/>
      <c r="IBQ59" s="286"/>
      <c r="IBR59" s="286"/>
      <c r="IBS59" s="286"/>
      <c r="IBT59" s="286"/>
      <c r="IBU59" s="286"/>
      <c r="IBV59" s="286"/>
      <c r="IBW59" s="286"/>
      <c r="IBX59" s="286"/>
      <c r="IBY59" s="286"/>
      <c r="IBZ59" s="286"/>
      <c r="ICA59" s="286"/>
      <c r="ICB59" s="286"/>
      <c r="ICC59" s="286"/>
      <c r="ICD59" s="286"/>
      <c r="ICE59" s="286"/>
      <c r="ICF59" s="286"/>
      <c r="ICG59" s="286"/>
      <c r="ICH59" s="286"/>
      <c r="ICI59" s="286"/>
      <c r="ICJ59" s="286"/>
      <c r="ICK59" s="286"/>
      <c r="ICL59" s="286"/>
      <c r="ICM59" s="286"/>
      <c r="ICN59" s="286"/>
      <c r="ICO59" s="286"/>
      <c r="ICP59" s="286"/>
      <c r="ICQ59" s="286"/>
      <c r="ICR59" s="286"/>
      <c r="ICS59" s="286"/>
      <c r="ICT59" s="286"/>
      <c r="ICU59" s="286"/>
      <c r="ICV59" s="286"/>
      <c r="ICW59" s="286"/>
      <c r="ICX59" s="286"/>
      <c r="ICY59" s="286"/>
      <c r="ICZ59" s="286"/>
      <c r="IDA59" s="286"/>
      <c r="IDB59" s="286"/>
      <c r="IDC59" s="286"/>
      <c r="IDD59" s="286"/>
      <c r="IDE59" s="286"/>
      <c r="IDF59" s="286"/>
      <c r="IDG59" s="286"/>
      <c r="IDH59" s="286"/>
      <c r="IDI59" s="286"/>
      <c r="IDJ59" s="286"/>
      <c r="IDK59" s="286"/>
      <c r="IDL59" s="286"/>
      <c r="IDM59" s="286"/>
      <c r="IDN59" s="286"/>
      <c r="IDO59" s="286"/>
      <c r="IDP59" s="286"/>
      <c r="IDQ59" s="286"/>
      <c r="IDR59" s="286"/>
      <c r="IDS59" s="286"/>
      <c r="IDT59" s="286"/>
      <c r="IDU59" s="286"/>
      <c r="IDV59" s="286"/>
      <c r="IDW59" s="286"/>
      <c r="IDX59" s="286"/>
      <c r="IDY59" s="286"/>
      <c r="IDZ59" s="286"/>
      <c r="IEA59" s="286"/>
      <c r="IEB59" s="286"/>
      <c r="IEC59" s="286"/>
      <c r="IED59" s="286"/>
      <c r="IEE59" s="286"/>
      <c r="IEF59" s="286"/>
      <c r="IEG59" s="286"/>
      <c r="IEH59" s="286"/>
      <c r="IEI59" s="286"/>
      <c r="IEJ59" s="286"/>
      <c r="IEK59" s="286"/>
      <c r="IEL59" s="286"/>
      <c r="IEM59" s="286"/>
      <c r="IEN59" s="286"/>
      <c r="IEO59" s="286"/>
      <c r="IEP59" s="286"/>
      <c r="IEQ59" s="286"/>
      <c r="IER59" s="286"/>
      <c r="IES59" s="286"/>
      <c r="IET59" s="286"/>
      <c r="IEU59" s="286"/>
      <c r="IEV59" s="286"/>
      <c r="IEW59" s="286"/>
      <c r="IEX59" s="286"/>
      <c r="IEY59" s="286"/>
      <c r="IEZ59" s="286"/>
      <c r="IFA59" s="286"/>
      <c r="IFB59" s="286"/>
      <c r="IFC59" s="286"/>
      <c r="IFD59" s="286"/>
      <c r="IFE59" s="286"/>
      <c r="IFF59" s="286"/>
      <c r="IFG59" s="286"/>
      <c r="IFH59" s="286"/>
      <c r="IFI59" s="286"/>
      <c r="IFJ59" s="286"/>
      <c r="IFK59" s="286"/>
      <c r="IFL59" s="286"/>
      <c r="IFM59" s="286"/>
      <c r="IFN59" s="286"/>
      <c r="IFO59" s="286"/>
      <c r="IFP59" s="286"/>
      <c r="IFQ59" s="286"/>
      <c r="IFR59" s="286"/>
      <c r="IFS59" s="286"/>
      <c r="IFT59" s="286"/>
      <c r="IFU59" s="286"/>
      <c r="IFV59" s="286"/>
      <c r="IFW59" s="286"/>
      <c r="IFX59" s="286"/>
      <c r="IFY59" s="286"/>
      <c r="IFZ59" s="286"/>
      <c r="IGA59" s="286"/>
      <c r="IGB59" s="286"/>
      <c r="IGC59" s="286"/>
      <c r="IGD59" s="286"/>
      <c r="IGE59" s="286"/>
      <c r="IGF59" s="286"/>
      <c r="IGG59" s="286"/>
      <c r="IGH59" s="286"/>
      <c r="IGI59" s="286"/>
      <c r="IGJ59" s="286"/>
      <c r="IGK59" s="286"/>
      <c r="IGL59" s="286"/>
      <c r="IGM59" s="286"/>
      <c r="IGN59" s="286"/>
      <c r="IGO59" s="286"/>
      <c r="IGP59" s="286"/>
      <c r="IGQ59" s="286"/>
      <c r="IGR59" s="286"/>
      <c r="IGS59" s="286"/>
      <c r="IGT59" s="286"/>
      <c r="IGU59" s="286"/>
      <c r="IGV59" s="286"/>
      <c r="IGW59" s="286"/>
      <c r="IGX59" s="286"/>
      <c r="IGY59" s="286"/>
      <c r="IGZ59" s="286"/>
      <c r="IHA59" s="286"/>
      <c r="IHB59" s="286"/>
      <c r="IHC59" s="286"/>
      <c r="IHD59" s="286"/>
      <c r="IHE59" s="286"/>
      <c r="IHF59" s="286"/>
      <c r="IHG59" s="286"/>
      <c r="IHH59" s="286"/>
      <c r="IHI59" s="286"/>
      <c r="IHJ59" s="286"/>
      <c r="IHK59" s="286"/>
      <c r="IHL59" s="286"/>
      <c r="IHM59" s="286"/>
      <c r="IHN59" s="286"/>
      <c r="IHO59" s="286"/>
      <c r="IHP59" s="286"/>
      <c r="IHQ59" s="286"/>
      <c r="IHR59" s="286"/>
      <c r="IHS59" s="286"/>
      <c r="IHT59" s="286"/>
      <c r="IHU59" s="286"/>
      <c r="IHV59" s="286"/>
      <c r="IHW59" s="286"/>
      <c r="IHX59" s="286"/>
      <c r="IHY59" s="286"/>
      <c r="IHZ59" s="286"/>
      <c r="IIA59" s="286"/>
      <c r="IIB59" s="286"/>
      <c r="IIC59" s="286"/>
      <c r="IID59" s="286"/>
      <c r="IIE59" s="286"/>
      <c r="IIF59" s="286"/>
      <c r="IIG59" s="286"/>
      <c r="IIH59" s="286"/>
      <c r="III59" s="286"/>
      <c r="IIJ59" s="286"/>
      <c r="IIK59" s="286"/>
      <c r="IIL59" s="286"/>
      <c r="IIM59" s="286"/>
      <c r="IIN59" s="286"/>
      <c r="IIO59" s="286"/>
      <c r="IIP59" s="286"/>
      <c r="IIQ59" s="286"/>
      <c r="IIR59" s="286"/>
      <c r="IIS59" s="286"/>
      <c r="IIT59" s="286"/>
      <c r="IIU59" s="286"/>
      <c r="IIV59" s="286"/>
      <c r="IIW59" s="286"/>
      <c r="IIX59" s="286"/>
      <c r="IIY59" s="286"/>
      <c r="IIZ59" s="286"/>
      <c r="IJA59" s="286"/>
      <c r="IJB59" s="286"/>
      <c r="IJC59" s="286"/>
      <c r="IJD59" s="286"/>
      <c r="IJE59" s="286"/>
      <c r="IJF59" s="286"/>
      <c r="IJG59" s="286"/>
      <c r="IJH59" s="286"/>
      <c r="IJI59" s="286"/>
      <c r="IJJ59" s="286"/>
      <c r="IJK59" s="286"/>
      <c r="IJL59" s="286"/>
      <c r="IJM59" s="286"/>
      <c r="IJN59" s="286"/>
      <c r="IJO59" s="286"/>
      <c r="IJP59" s="286"/>
      <c r="IJQ59" s="286"/>
      <c r="IJR59" s="286"/>
      <c r="IJS59" s="286"/>
      <c r="IJT59" s="286"/>
      <c r="IJU59" s="286"/>
      <c r="IJV59" s="286"/>
      <c r="IJW59" s="286"/>
      <c r="IJX59" s="286"/>
      <c r="IJY59" s="286"/>
      <c r="IJZ59" s="286"/>
      <c r="IKA59" s="286"/>
      <c r="IKB59" s="286"/>
      <c r="IKC59" s="286"/>
      <c r="IKD59" s="286"/>
      <c r="IKE59" s="286"/>
      <c r="IKF59" s="286"/>
      <c r="IKG59" s="286"/>
      <c r="IKH59" s="286"/>
      <c r="IKI59" s="286"/>
      <c r="IKJ59" s="286"/>
      <c r="IKK59" s="286"/>
      <c r="IKL59" s="286"/>
      <c r="IKM59" s="286"/>
      <c r="IKN59" s="286"/>
      <c r="IKO59" s="286"/>
      <c r="IKP59" s="286"/>
      <c r="IKQ59" s="286"/>
      <c r="IKR59" s="286"/>
      <c r="IKS59" s="286"/>
      <c r="IKT59" s="286"/>
      <c r="IKU59" s="286"/>
      <c r="IKV59" s="286"/>
      <c r="IKW59" s="286"/>
      <c r="IKX59" s="286"/>
      <c r="IKY59" s="286"/>
      <c r="IKZ59" s="286"/>
      <c r="ILA59" s="286"/>
      <c r="ILB59" s="286"/>
      <c r="ILC59" s="286"/>
      <c r="ILD59" s="286"/>
      <c r="ILE59" s="286"/>
      <c r="ILF59" s="286"/>
      <c r="ILG59" s="286"/>
      <c r="ILH59" s="286"/>
      <c r="ILI59" s="286"/>
      <c r="ILJ59" s="286"/>
      <c r="ILK59" s="286"/>
      <c r="ILL59" s="286"/>
      <c r="ILM59" s="286"/>
      <c r="ILN59" s="286"/>
      <c r="ILO59" s="286"/>
      <c r="ILP59" s="286"/>
      <c r="ILQ59" s="286"/>
      <c r="ILR59" s="286"/>
      <c r="ILS59" s="286"/>
      <c r="ILT59" s="286"/>
      <c r="ILU59" s="286"/>
      <c r="ILV59" s="286"/>
      <c r="ILW59" s="286"/>
      <c r="ILX59" s="286"/>
      <c r="ILY59" s="286"/>
      <c r="ILZ59" s="286"/>
      <c r="IMA59" s="286"/>
      <c r="IMB59" s="286"/>
      <c r="IMC59" s="286"/>
      <c r="IMD59" s="286"/>
      <c r="IME59" s="286"/>
      <c r="IMF59" s="286"/>
      <c r="IMG59" s="286"/>
      <c r="IMH59" s="286"/>
      <c r="IMI59" s="286"/>
      <c r="IMJ59" s="286"/>
      <c r="IMK59" s="286"/>
      <c r="IML59" s="286"/>
      <c r="IMM59" s="286"/>
      <c r="IMN59" s="286"/>
      <c r="IMO59" s="286"/>
      <c r="IMP59" s="286"/>
      <c r="IMQ59" s="286"/>
      <c r="IMR59" s="286"/>
      <c r="IMS59" s="286"/>
      <c r="IMT59" s="286"/>
      <c r="IMU59" s="286"/>
      <c r="IMV59" s="286"/>
      <c r="IMW59" s="286"/>
      <c r="IMX59" s="286"/>
      <c r="IMY59" s="286"/>
      <c r="IMZ59" s="286"/>
      <c r="INA59" s="286"/>
      <c r="INB59" s="286"/>
      <c r="INC59" s="286"/>
      <c r="IND59" s="286"/>
      <c r="INE59" s="286"/>
      <c r="INF59" s="286"/>
      <c r="ING59" s="286"/>
      <c r="INH59" s="286"/>
      <c r="INI59" s="286"/>
      <c r="INJ59" s="286"/>
      <c r="INK59" s="286"/>
      <c r="INL59" s="286"/>
      <c r="INM59" s="286"/>
      <c r="INN59" s="286"/>
      <c r="INO59" s="286"/>
      <c r="INP59" s="286"/>
      <c r="INQ59" s="286"/>
      <c r="INR59" s="286"/>
      <c r="INS59" s="286"/>
      <c r="INT59" s="286"/>
      <c r="INU59" s="286"/>
      <c r="INV59" s="286"/>
      <c r="INW59" s="286"/>
      <c r="INX59" s="286"/>
      <c r="INY59" s="286"/>
      <c r="INZ59" s="286"/>
      <c r="IOA59" s="286"/>
      <c r="IOB59" s="286"/>
      <c r="IOC59" s="286"/>
      <c r="IOD59" s="286"/>
      <c r="IOE59" s="286"/>
      <c r="IOF59" s="286"/>
      <c r="IOG59" s="286"/>
      <c r="IOH59" s="286"/>
      <c r="IOI59" s="286"/>
      <c r="IOJ59" s="286"/>
      <c r="IOK59" s="286"/>
      <c r="IOL59" s="286"/>
      <c r="IOM59" s="286"/>
      <c r="ION59" s="286"/>
      <c r="IOO59" s="286"/>
      <c r="IOP59" s="286"/>
      <c r="IOQ59" s="286"/>
      <c r="IOR59" s="286"/>
      <c r="IOS59" s="286"/>
      <c r="IOT59" s="286"/>
      <c r="IOU59" s="286"/>
      <c r="IOV59" s="286"/>
      <c r="IOW59" s="286"/>
      <c r="IOX59" s="286"/>
      <c r="IOY59" s="286"/>
      <c r="IOZ59" s="286"/>
      <c r="IPA59" s="286"/>
      <c r="IPB59" s="286"/>
      <c r="IPC59" s="286"/>
      <c r="IPD59" s="286"/>
      <c r="IPE59" s="286"/>
      <c r="IPF59" s="286"/>
      <c r="IPG59" s="286"/>
      <c r="IPH59" s="286"/>
      <c r="IPI59" s="286"/>
      <c r="IPJ59" s="286"/>
      <c r="IPK59" s="286"/>
      <c r="IPL59" s="286"/>
      <c r="IPM59" s="286"/>
      <c r="IPN59" s="286"/>
      <c r="IPO59" s="286"/>
      <c r="IPP59" s="286"/>
      <c r="IPQ59" s="286"/>
      <c r="IPR59" s="286"/>
      <c r="IPS59" s="286"/>
      <c r="IPT59" s="286"/>
      <c r="IPU59" s="286"/>
      <c r="IPV59" s="286"/>
      <c r="IPW59" s="286"/>
      <c r="IPX59" s="286"/>
      <c r="IPY59" s="286"/>
      <c r="IPZ59" s="286"/>
      <c r="IQA59" s="286"/>
      <c r="IQB59" s="286"/>
      <c r="IQC59" s="286"/>
      <c r="IQD59" s="286"/>
      <c r="IQE59" s="286"/>
      <c r="IQF59" s="286"/>
      <c r="IQG59" s="286"/>
      <c r="IQH59" s="286"/>
      <c r="IQI59" s="286"/>
      <c r="IQJ59" s="286"/>
      <c r="IQK59" s="286"/>
      <c r="IQL59" s="286"/>
      <c r="IQM59" s="286"/>
      <c r="IQN59" s="286"/>
      <c r="IQO59" s="286"/>
      <c r="IQP59" s="286"/>
      <c r="IQQ59" s="286"/>
      <c r="IQR59" s="286"/>
      <c r="IQS59" s="286"/>
      <c r="IQT59" s="286"/>
      <c r="IQU59" s="286"/>
      <c r="IQV59" s="286"/>
      <c r="IQW59" s="286"/>
      <c r="IQX59" s="286"/>
      <c r="IQY59" s="286"/>
      <c r="IQZ59" s="286"/>
      <c r="IRA59" s="286"/>
      <c r="IRB59" s="286"/>
      <c r="IRC59" s="286"/>
      <c r="IRD59" s="286"/>
      <c r="IRE59" s="286"/>
      <c r="IRF59" s="286"/>
      <c r="IRG59" s="286"/>
      <c r="IRH59" s="286"/>
      <c r="IRI59" s="286"/>
      <c r="IRJ59" s="286"/>
      <c r="IRK59" s="286"/>
      <c r="IRL59" s="286"/>
      <c r="IRM59" s="286"/>
      <c r="IRN59" s="286"/>
      <c r="IRO59" s="286"/>
      <c r="IRP59" s="286"/>
      <c r="IRQ59" s="286"/>
      <c r="IRR59" s="286"/>
      <c r="IRS59" s="286"/>
      <c r="IRT59" s="286"/>
      <c r="IRU59" s="286"/>
      <c r="IRV59" s="286"/>
      <c r="IRW59" s="286"/>
      <c r="IRX59" s="286"/>
      <c r="IRY59" s="286"/>
      <c r="IRZ59" s="286"/>
      <c r="ISA59" s="286"/>
      <c r="ISB59" s="286"/>
      <c r="ISC59" s="286"/>
      <c r="ISD59" s="286"/>
      <c r="ISE59" s="286"/>
      <c r="ISF59" s="286"/>
      <c r="ISG59" s="286"/>
      <c r="ISH59" s="286"/>
      <c r="ISI59" s="286"/>
      <c r="ISJ59" s="286"/>
      <c r="ISK59" s="286"/>
      <c r="ISL59" s="286"/>
      <c r="ISM59" s="286"/>
      <c r="ISN59" s="286"/>
      <c r="ISO59" s="286"/>
      <c r="ISP59" s="286"/>
      <c r="ISQ59" s="286"/>
      <c r="ISR59" s="286"/>
      <c r="ISS59" s="286"/>
      <c r="IST59" s="286"/>
      <c r="ISU59" s="286"/>
      <c r="ISV59" s="286"/>
      <c r="ISW59" s="286"/>
      <c r="ISX59" s="286"/>
      <c r="ISY59" s="286"/>
      <c r="ISZ59" s="286"/>
      <c r="ITA59" s="286"/>
      <c r="ITB59" s="286"/>
      <c r="ITC59" s="286"/>
      <c r="ITD59" s="286"/>
      <c r="ITE59" s="286"/>
      <c r="ITF59" s="286"/>
      <c r="ITG59" s="286"/>
      <c r="ITH59" s="286"/>
      <c r="ITI59" s="286"/>
      <c r="ITJ59" s="286"/>
      <c r="ITK59" s="286"/>
      <c r="ITL59" s="286"/>
      <c r="ITM59" s="286"/>
      <c r="ITN59" s="286"/>
      <c r="ITO59" s="286"/>
      <c r="ITP59" s="286"/>
      <c r="ITQ59" s="286"/>
      <c r="ITR59" s="286"/>
      <c r="ITS59" s="286"/>
      <c r="ITT59" s="286"/>
      <c r="ITU59" s="286"/>
      <c r="ITV59" s="286"/>
      <c r="ITW59" s="286"/>
      <c r="ITX59" s="286"/>
      <c r="ITY59" s="286"/>
      <c r="ITZ59" s="286"/>
      <c r="IUA59" s="286"/>
      <c r="IUB59" s="286"/>
      <c r="IUC59" s="286"/>
      <c r="IUD59" s="286"/>
      <c r="IUE59" s="286"/>
      <c r="IUF59" s="286"/>
      <c r="IUG59" s="286"/>
      <c r="IUH59" s="286"/>
      <c r="IUI59" s="286"/>
      <c r="IUJ59" s="286"/>
      <c r="IUK59" s="286"/>
      <c r="IUL59" s="286"/>
      <c r="IUM59" s="286"/>
      <c r="IUN59" s="286"/>
      <c r="IUO59" s="286"/>
      <c r="IUP59" s="286"/>
      <c r="IUQ59" s="286"/>
      <c r="IUR59" s="286"/>
      <c r="IUS59" s="286"/>
      <c r="IUT59" s="286"/>
      <c r="IUU59" s="286"/>
      <c r="IUV59" s="286"/>
      <c r="IUW59" s="286"/>
      <c r="IUX59" s="286"/>
      <c r="IUY59" s="286"/>
      <c r="IUZ59" s="286"/>
      <c r="IVA59" s="286"/>
      <c r="IVB59" s="286"/>
      <c r="IVC59" s="286"/>
      <c r="IVD59" s="286"/>
      <c r="IVE59" s="286"/>
      <c r="IVF59" s="286"/>
      <c r="IVG59" s="286"/>
      <c r="IVH59" s="286"/>
      <c r="IVI59" s="286"/>
      <c r="IVJ59" s="286"/>
      <c r="IVK59" s="286"/>
      <c r="IVL59" s="286"/>
      <c r="IVM59" s="286"/>
      <c r="IVN59" s="286"/>
      <c r="IVO59" s="286"/>
      <c r="IVP59" s="286"/>
      <c r="IVQ59" s="286"/>
      <c r="IVR59" s="286"/>
      <c r="IVS59" s="286"/>
      <c r="IVT59" s="286"/>
      <c r="IVU59" s="286"/>
      <c r="IVV59" s="286"/>
      <c r="IVW59" s="286"/>
      <c r="IVX59" s="286"/>
      <c r="IVY59" s="286"/>
      <c r="IVZ59" s="286"/>
      <c r="IWA59" s="286"/>
      <c r="IWB59" s="286"/>
      <c r="IWC59" s="286"/>
      <c r="IWD59" s="286"/>
      <c r="IWE59" s="286"/>
      <c r="IWF59" s="286"/>
      <c r="IWG59" s="286"/>
      <c r="IWH59" s="286"/>
      <c r="IWI59" s="286"/>
      <c r="IWJ59" s="286"/>
      <c r="IWK59" s="286"/>
      <c r="IWL59" s="286"/>
      <c r="IWM59" s="286"/>
      <c r="IWN59" s="286"/>
      <c r="IWO59" s="286"/>
      <c r="IWP59" s="286"/>
      <c r="IWQ59" s="286"/>
      <c r="IWR59" s="286"/>
      <c r="IWS59" s="286"/>
      <c r="IWT59" s="286"/>
      <c r="IWU59" s="286"/>
      <c r="IWV59" s="286"/>
      <c r="IWW59" s="286"/>
      <c r="IWX59" s="286"/>
      <c r="IWY59" s="286"/>
      <c r="IWZ59" s="286"/>
      <c r="IXA59" s="286"/>
      <c r="IXB59" s="286"/>
      <c r="IXC59" s="286"/>
      <c r="IXD59" s="286"/>
      <c r="IXE59" s="286"/>
      <c r="IXF59" s="286"/>
      <c r="IXG59" s="286"/>
      <c r="IXH59" s="286"/>
      <c r="IXI59" s="286"/>
      <c r="IXJ59" s="286"/>
      <c r="IXK59" s="286"/>
      <c r="IXL59" s="286"/>
      <c r="IXM59" s="286"/>
      <c r="IXN59" s="286"/>
      <c r="IXO59" s="286"/>
      <c r="IXP59" s="286"/>
      <c r="IXQ59" s="286"/>
      <c r="IXR59" s="286"/>
      <c r="IXS59" s="286"/>
      <c r="IXT59" s="286"/>
      <c r="IXU59" s="286"/>
      <c r="IXV59" s="286"/>
      <c r="IXW59" s="286"/>
      <c r="IXX59" s="286"/>
      <c r="IXY59" s="286"/>
      <c r="IXZ59" s="286"/>
      <c r="IYA59" s="286"/>
      <c r="IYB59" s="286"/>
      <c r="IYC59" s="286"/>
      <c r="IYD59" s="286"/>
      <c r="IYE59" s="286"/>
      <c r="IYF59" s="286"/>
      <c r="IYG59" s="286"/>
      <c r="IYH59" s="286"/>
      <c r="IYI59" s="286"/>
      <c r="IYJ59" s="286"/>
      <c r="IYK59" s="286"/>
      <c r="IYL59" s="286"/>
      <c r="IYM59" s="286"/>
      <c r="IYN59" s="286"/>
      <c r="IYO59" s="286"/>
      <c r="IYP59" s="286"/>
      <c r="IYQ59" s="286"/>
      <c r="IYR59" s="286"/>
      <c r="IYS59" s="286"/>
      <c r="IYT59" s="286"/>
      <c r="IYU59" s="286"/>
      <c r="IYV59" s="286"/>
      <c r="IYW59" s="286"/>
      <c r="IYX59" s="286"/>
      <c r="IYY59" s="286"/>
      <c r="IYZ59" s="286"/>
      <c r="IZA59" s="286"/>
      <c r="IZB59" s="286"/>
      <c r="IZC59" s="286"/>
      <c r="IZD59" s="286"/>
      <c r="IZE59" s="286"/>
      <c r="IZF59" s="286"/>
      <c r="IZG59" s="286"/>
      <c r="IZH59" s="286"/>
      <c r="IZI59" s="286"/>
      <c r="IZJ59" s="286"/>
      <c r="IZK59" s="286"/>
      <c r="IZL59" s="286"/>
      <c r="IZM59" s="286"/>
      <c r="IZN59" s="286"/>
      <c r="IZO59" s="286"/>
      <c r="IZP59" s="286"/>
      <c r="IZQ59" s="286"/>
      <c r="IZR59" s="286"/>
      <c r="IZS59" s="286"/>
      <c r="IZT59" s="286"/>
      <c r="IZU59" s="286"/>
      <c r="IZV59" s="286"/>
      <c r="IZW59" s="286"/>
      <c r="IZX59" s="286"/>
      <c r="IZY59" s="286"/>
      <c r="IZZ59" s="286"/>
      <c r="JAA59" s="286"/>
      <c r="JAB59" s="286"/>
      <c r="JAC59" s="286"/>
      <c r="JAD59" s="286"/>
      <c r="JAE59" s="286"/>
      <c r="JAF59" s="286"/>
      <c r="JAG59" s="286"/>
      <c r="JAH59" s="286"/>
      <c r="JAI59" s="286"/>
      <c r="JAJ59" s="286"/>
      <c r="JAK59" s="286"/>
      <c r="JAL59" s="286"/>
      <c r="JAM59" s="286"/>
      <c r="JAN59" s="286"/>
      <c r="JAO59" s="286"/>
      <c r="JAP59" s="286"/>
      <c r="JAQ59" s="286"/>
      <c r="JAR59" s="286"/>
      <c r="JAS59" s="286"/>
      <c r="JAT59" s="286"/>
      <c r="JAU59" s="286"/>
      <c r="JAV59" s="286"/>
      <c r="JAW59" s="286"/>
      <c r="JAX59" s="286"/>
      <c r="JAY59" s="286"/>
      <c r="JAZ59" s="286"/>
      <c r="JBA59" s="286"/>
      <c r="JBB59" s="286"/>
      <c r="JBC59" s="286"/>
      <c r="JBD59" s="286"/>
      <c r="JBE59" s="286"/>
      <c r="JBF59" s="286"/>
      <c r="JBG59" s="286"/>
      <c r="JBH59" s="286"/>
      <c r="JBI59" s="286"/>
      <c r="JBJ59" s="286"/>
      <c r="JBK59" s="286"/>
      <c r="JBL59" s="286"/>
      <c r="JBM59" s="286"/>
      <c r="JBN59" s="286"/>
      <c r="JBO59" s="286"/>
      <c r="JBP59" s="286"/>
      <c r="JBQ59" s="286"/>
      <c r="JBR59" s="286"/>
      <c r="JBS59" s="286"/>
      <c r="JBT59" s="286"/>
      <c r="JBU59" s="286"/>
      <c r="JBV59" s="286"/>
      <c r="JBW59" s="286"/>
      <c r="JBX59" s="286"/>
      <c r="JBY59" s="286"/>
      <c r="JBZ59" s="286"/>
      <c r="JCA59" s="286"/>
      <c r="JCB59" s="286"/>
      <c r="JCC59" s="286"/>
      <c r="JCD59" s="286"/>
      <c r="JCE59" s="286"/>
      <c r="JCF59" s="286"/>
      <c r="JCG59" s="286"/>
      <c r="JCH59" s="286"/>
      <c r="JCI59" s="286"/>
      <c r="JCJ59" s="286"/>
      <c r="JCK59" s="286"/>
      <c r="JCL59" s="286"/>
      <c r="JCM59" s="286"/>
      <c r="JCN59" s="286"/>
      <c r="JCO59" s="286"/>
      <c r="JCP59" s="286"/>
      <c r="JCQ59" s="286"/>
      <c r="JCR59" s="286"/>
      <c r="JCS59" s="286"/>
      <c r="JCT59" s="286"/>
      <c r="JCU59" s="286"/>
      <c r="JCV59" s="286"/>
      <c r="JCW59" s="286"/>
      <c r="JCX59" s="286"/>
      <c r="JCY59" s="286"/>
      <c r="JCZ59" s="286"/>
      <c r="JDA59" s="286"/>
      <c r="JDB59" s="286"/>
      <c r="JDC59" s="286"/>
      <c r="JDD59" s="286"/>
      <c r="JDE59" s="286"/>
      <c r="JDF59" s="286"/>
      <c r="JDG59" s="286"/>
      <c r="JDH59" s="286"/>
      <c r="JDI59" s="286"/>
      <c r="JDJ59" s="286"/>
      <c r="JDK59" s="286"/>
      <c r="JDL59" s="286"/>
      <c r="JDM59" s="286"/>
      <c r="JDN59" s="286"/>
      <c r="JDO59" s="286"/>
      <c r="JDP59" s="286"/>
      <c r="JDQ59" s="286"/>
      <c r="JDR59" s="286"/>
      <c r="JDS59" s="286"/>
      <c r="JDT59" s="286"/>
      <c r="JDU59" s="286"/>
      <c r="JDV59" s="286"/>
      <c r="JDW59" s="286"/>
      <c r="JDX59" s="286"/>
      <c r="JDY59" s="286"/>
      <c r="JDZ59" s="286"/>
      <c r="JEA59" s="286"/>
      <c r="JEB59" s="286"/>
      <c r="JEC59" s="286"/>
      <c r="JED59" s="286"/>
      <c r="JEE59" s="286"/>
      <c r="JEF59" s="286"/>
      <c r="JEG59" s="286"/>
      <c r="JEH59" s="286"/>
      <c r="JEI59" s="286"/>
      <c r="JEJ59" s="286"/>
      <c r="JEK59" s="286"/>
      <c r="JEL59" s="286"/>
      <c r="JEM59" s="286"/>
      <c r="JEN59" s="286"/>
      <c r="JEO59" s="286"/>
      <c r="JEP59" s="286"/>
      <c r="JEQ59" s="286"/>
      <c r="JER59" s="286"/>
      <c r="JES59" s="286"/>
      <c r="JET59" s="286"/>
      <c r="JEU59" s="286"/>
      <c r="JEV59" s="286"/>
      <c r="JEW59" s="286"/>
      <c r="JEX59" s="286"/>
      <c r="JEY59" s="286"/>
      <c r="JEZ59" s="286"/>
      <c r="JFA59" s="286"/>
      <c r="JFB59" s="286"/>
      <c r="JFC59" s="286"/>
      <c r="JFD59" s="286"/>
      <c r="JFE59" s="286"/>
      <c r="JFF59" s="286"/>
      <c r="JFG59" s="286"/>
      <c r="JFH59" s="286"/>
      <c r="JFI59" s="286"/>
      <c r="JFJ59" s="286"/>
      <c r="JFK59" s="286"/>
      <c r="JFL59" s="286"/>
      <c r="JFM59" s="286"/>
      <c r="JFN59" s="286"/>
      <c r="JFO59" s="286"/>
      <c r="JFP59" s="286"/>
      <c r="JFQ59" s="286"/>
      <c r="JFR59" s="286"/>
      <c r="JFS59" s="286"/>
      <c r="JFT59" s="286"/>
      <c r="JFU59" s="286"/>
      <c r="JFV59" s="286"/>
      <c r="JFW59" s="286"/>
      <c r="JFX59" s="286"/>
      <c r="JFY59" s="286"/>
      <c r="JFZ59" s="286"/>
      <c r="JGA59" s="286"/>
      <c r="JGB59" s="286"/>
      <c r="JGC59" s="286"/>
      <c r="JGD59" s="286"/>
      <c r="JGE59" s="286"/>
      <c r="JGF59" s="286"/>
      <c r="JGG59" s="286"/>
      <c r="JGH59" s="286"/>
      <c r="JGI59" s="286"/>
      <c r="JGJ59" s="286"/>
      <c r="JGK59" s="286"/>
      <c r="JGL59" s="286"/>
      <c r="JGM59" s="286"/>
      <c r="JGN59" s="286"/>
      <c r="JGO59" s="286"/>
      <c r="JGP59" s="286"/>
      <c r="JGQ59" s="286"/>
      <c r="JGR59" s="286"/>
      <c r="JGS59" s="286"/>
      <c r="JGT59" s="286"/>
      <c r="JGU59" s="286"/>
      <c r="JGV59" s="286"/>
      <c r="JGW59" s="286"/>
      <c r="JGX59" s="286"/>
      <c r="JGY59" s="286"/>
      <c r="JGZ59" s="286"/>
      <c r="JHA59" s="286"/>
      <c r="JHB59" s="286"/>
      <c r="JHC59" s="286"/>
      <c r="JHD59" s="286"/>
      <c r="JHE59" s="286"/>
      <c r="JHF59" s="286"/>
      <c r="JHG59" s="286"/>
      <c r="JHH59" s="286"/>
      <c r="JHI59" s="286"/>
      <c r="JHJ59" s="286"/>
      <c r="JHK59" s="286"/>
      <c r="JHL59" s="286"/>
      <c r="JHM59" s="286"/>
      <c r="JHN59" s="286"/>
      <c r="JHO59" s="286"/>
      <c r="JHP59" s="286"/>
      <c r="JHQ59" s="286"/>
      <c r="JHR59" s="286"/>
      <c r="JHS59" s="286"/>
      <c r="JHT59" s="286"/>
      <c r="JHU59" s="286"/>
      <c r="JHV59" s="286"/>
      <c r="JHW59" s="286"/>
      <c r="JHX59" s="286"/>
      <c r="JHY59" s="286"/>
      <c r="JHZ59" s="286"/>
      <c r="JIA59" s="286"/>
      <c r="JIB59" s="286"/>
      <c r="JIC59" s="286"/>
      <c r="JID59" s="286"/>
      <c r="JIE59" s="286"/>
      <c r="JIF59" s="286"/>
      <c r="JIG59" s="286"/>
      <c r="JIH59" s="286"/>
      <c r="JII59" s="286"/>
      <c r="JIJ59" s="286"/>
      <c r="JIK59" s="286"/>
      <c r="JIL59" s="286"/>
      <c r="JIM59" s="286"/>
      <c r="JIN59" s="286"/>
      <c r="JIO59" s="286"/>
      <c r="JIP59" s="286"/>
      <c r="JIQ59" s="286"/>
      <c r="JIR59" s="286"/>
      <c r="JIS59" s="286"/>
      <c r="JIT59" s="286"/>
      <c r="JIU59" s="286"/>
      <c r="JIV59" s="286"/>
      <c r="JIW59" s="286"/>
      <c r="JIX59" s="286"/>
      <c r="JIY59" s="286"/>
      <c r="JIZ59" s="286"/>
      <c r="JJA59" s="286"/>
      <c r="JJB59" s="286"/>
      <c r="JJC59" s="286"/>
      <c r="JJD59" s="286"/>
      <c r="JJE59" s="286"/>
      <c r="JJF59" s="286"/>
      <c r="JJG59" s="286"/>
      <c r="JJH59" s="286"/>
      <c r="JJI59" s="286"/>
      <c r="JJJ59" s="286"/>
      <c r="JJK59" s="286"/>
      <c r="JJL59" s="286"/>
      <c r="JJM59" s="286"/>
      <c r="JJN59" s="286"/>
      <c r="JJO59" s="286"/>
      <c r="JJP59" s="286"/>
      <c r="JJQ59" s="286"/>
      <c r="JJR59" s="286"/>
      <c r="JJS59" s="286"/>
      <c r="JJT59" s="286"/>
      <c r="JJU59" s="286"/>
      <c r="JJV59" s="286"/>
      <c r="JJW59" s="286"/>
      <c r="JJX59" s="286"/>
      <c r="JJY59" s="286"/>
      <c r="JJZ59" s="286"/>
      <c r="JKA59" s="286"/>
      <c r="JKB59" s="286"/>
      <c r="JKC59" s="286"/>
      <c r="JKD59" s="286"/>
      <c r="JKE59" s="286"/>
      <c r="JKF59" s="286"/>
      <c r="JKG59" s="286"/>
      <c r="JKH59" s="286"/>
      <c r="JKI59" s="286"/>
      <c r="JKJ59" s="286"/>
      <c r="JKK59" s="286"/>
      <c r="JKL59" s="286"/>
      <c r="JKM59" s="286"/>
      <c r="JKN59" s="286"/>
      <c r="JKO59" s="286"/>
      <c r="JKP59" s="286"/>
      <c r="JKQ59" s="286"/>
      <c r="JKR59" s="286"/>
      <c r="JKS59" s="286"/>
      <c r="JKT59" s="286"/>
      <c r="JKU59" s="286"/>
      <c r="JKV59" s="286"/>
      <c r="JKW59" s="286"/>
      <c r="JKX59" s="286"/>
      <c r="JKY59" s="286"/>
      <c r="JKZ59" s="286"/>
      <c r="JLA59" s="286"/>
      <c r="JLB59" s="286"/>
      <c r="JLC59" s="286"/>
      <c r="JLD59" s="286"/>
      <c r="JLE59" s="286"/>
      <c r="JLF59" s="286"/>
      <c r="JLG59" s="286"/>
      <c r="JLH59" s="286"/>
      <c r="JLI59" s="286"/>
      <c r="JLJ59" s="286"/>
      <c r="JLK59" s="286"/>
      <c r="JLL59" s="286"/>
      <c r="JLM59" s="286"/>
      <c r="JLN59" s="286"/>
      <c r="JLO59" s="286"/>
      <c r="JLP59" s="286"/>
      <c r="JLQ59" s="286"/>
      <c r="JLR59" s="286"/>
      <c r="JLS59" s="286"/>
      <c r="JLT59" s="286"/>
      <c r="JLU59" s="286"/>
      <c r="JLV59" s="286"/>
      <c r="JLW59" s="286"/>
      <c r="JLX59" s="286"/>
      <c r="JLY59" s="286"/>
      <c r="JLZ59" s="286"/>
      <c r="JMA59" s="286"/>
      <c r="JMB59" s="286"/>
      <c r="JMC59" s="286"/>
      <c r="JMD59" s="286"/>
      <c r="JME59" s="286"/>
      <c r="JMF59" s="286"/>
      <c r="JMG59" s="286"/>
      <c r="JMH59" s="286"/>
      <c r="JMI59" s="286"/>
      <c r="JMJ59" s="286"/>
      <c r="JMK59" s="286"/>
      <c r="JML59" s="286"/>
      <c r="JMM59" s="286"/>
      <c r="JMN59" s="286"/>
      <c r="JMO59" s="286"/>
      <c r="JMP59" s="286"/>
      <c r="JMQ59" s="286"/>
      <c r="JMR59" s="286"/>
      <c r="JMS59" s="286"/>
      <c r="JMT59" s="286"/>
      <c r="JMU59" s="286"/>
      <c r="JMV59" s="286"/>
      <c r="JMW59" s="286"/>
      <c r="JMX59" s="286"/>
      <c r="JMY59" s="286"/>
      <c r="JMZ59" s="286"/>
      <c r="JNA59" s="286"/>
      <c r="JNB59" s="286"/>
      <c r="JNC59" s="286"/>
      <c r="JND59" s="286"/>
      <c r="JNE59" s="286"/>
      <c r="JNF59" s="286"/>
      <c r="JNG59" s="286"/>
      <c r="JNH59" s="286"/>
      <c r="JNI59" s="286"/>
      <c r="JNJ59" s="286"/>
      <c r="JNK59" s="286"/>
      <c r="JNL59" s="286"/>
      <c r="JNM59" s="286"/>
      <c r="JNN59" s="286"/>
      <c r="JNO59" s="286"/>
      <c r="JNP59" s="286"/>
      <c r="JNQ59" s="286"/>
      <c r="JNR59" s="286"/>
      <c r="JNS59" s="286"/>
      <c r="JNT59" s="286"/>
      <c r="JNU59" s="286"/>
      <c r="JNV59" s="286"/>
      <c r="JNW59" s="286"/>
      <c r="JNX59" s="286"/>
      <c r="JNY59" s="286"/>
      <c r="JNZ59" s="286"/>
      <c r="JOA59" s="286"/>
      <c r="JOB59" s="286"/>
      <c r="JOC59" s="286"/>
      <c r="JOD59" s="286"/>
      <c r="JOE59" s="286"/>
      <c r="JOF59" s="286"/>
      <c r="JOG59" s="286"/>
      <c r="JOH59" s="286"/>
      <c r="JOI59" s="286"/>
      <c r="JOJ59" s="286"/>
      <c r="JOK59" s="286"/>
      <c r="JOL59" s="286"/>
      <c r="JOM59" s="286"/>
      <c r="JON59" s="286"/>
      <c r="JOO59" s="286"/>
      <c r="JOP59" s="286"/>
      <c r="JOQ59" s="286"/>
      <c r="JOR59" s="286"/>
      <c r="JOS59" s="286"/>
      <c r="JOT59" s="286"/>
      <c r="JOU59" s="286"/>
      <c r="JOV59" s="286"/>
      <c r="JOW59" s="286"/>
      <c r="JOX59" s="286"/>
      <c r="JOY59" s="286"/>
      <c r="JOZ59" s="286"/>
      <c r="JPA59" s="286"/>
      <c r="JPB59" s="286"/>
      <c r="JPC59" s="286"/>
      <c r="JPD59" s="286"/>
      <c r="JPE59" s="286"/>
      <c r="JPF59" s="286"/>
      <c r="JPG59" s="286"/>
      <c r="JPH59" s="286"/>
      <c r="JPI59" s="286"/>
      <c r="JPJ59" s="286"/>
      <c r="JPK59" s="286"/>
      <c r="JPL59" s="286"/>
      <c r="JPM59" s="286"/>
      <c r="JPN59" s="286"/>
      <c r="JPO59" s="286"/>
      <c r="JPP59" s="286"/>
      <c r="JPQ59" s="286"/>
      <c r="JPR59" s="286"/>
      <c r="JPS59" s="286"/>
      <c r="JPT59" s="286"/>
      <c r="JPU59" s="286"/>
      <c r="JPV59" s="286"/>
      <c r="JPW59" s="286"/>
      <c r="JPX59" s="286"/>
      <c r="JPY59" s="286"/>
      <c r="JPZ59" s="286"/>
      <c r="JQA59" s="286"/>
      <c r="JQB59" s="286"/>
      <c r="JQC59" s="286"/>
      <c r="JQD59" s="286"/>
      <c r="JQE59" s="286"/>
      <c r="JQF59" s="286"/>
      <c r="JQG59" s="286"/>
      <c r="JQH59" s="286"/>
      <c r="JQI59" s="286"/>
      <c r="JQJ59" s="286"/>
      <c r="JQK59" s="286"/>
      <c r="JQL59" s="286"/>
      <c r="JQM59" s="286"/>
      <c r="JQN59" s="286"/>
      <c r="JQO59" s="286"/>
      <c r="JQP59" s="286"/>
      <c r="JQQ59" s="286"/>
      <c r="JQR59" s="286"/>
      <c r="JQS59" s="286"/>
      <c r="JQT59" s="286"/>
      <c r="JQU59" s="286"/>
      <c r="JQV59" s="286"/>
      <c r="JQW59" s="286"/>
      <c r="JQX59" s="286"/>
      <c r="JQY59" s="286"/>
      <c r="JQZ59" s="286"/>
      <c r="JRA59" s="286"/>
      <c r="JRB59" s="286"/>
      <c r="JRC59" s="286"/>
      <c r="JRD59" s="286"/>
      <c r="JRE59" s="286"/>
      <c r="JRF59" s="286"/>
      <c r="JRG59" s="286"/>
      <c r="JRH59" s="286"/>
      <c r="JRI59" s="286"/>
      <c r="JRJ59" s="286"/>
      <c r="JRK59" s="286"/>
      <c r="JRL59" s="286"/>
      <c r="JRM59" s="286"/>
      <c r="JRN59" s="286"/>
      <c r="JRO59" s="286"/>
      <c r="JRP59" s="286"/>
      <c r="JRQ59" s="286"/>
      <c r="JRR59" s="286"/>
      <c r="JRS59" s="286"/>
      <c r="JRT59" s="286"/>
      <c r="JRU59" s="286"/>
      <c r="JRV59" s="286"/>
      <c r="JRW59" s="286"/>
      <c r="JRX59" s="286"/>
      <c r="JRY59" s="286"/>
      <c r="JRZ59" s="286"/>
      <c r="JSA59" s="286"/>
      <c r="JSB59" s="286"/>
      <c r="JSC59" s="286"/>
      <c r="JSD59" s="286"/>
      <c r="JSE59" s="286"/>
      <c r="JSF59" s="286"/>
      <c r="JSG59" s="286"/>
      <c r="JSH59" s="286"/>
      <c r="JSI59" s="286"/>
      <c r="JSJ59" s="286"/>
      <c r="JSK59" s="286"/>
      <c r="JSL59" s="286"/>
      <c r="JSM59" s="286"/>
      <c r="JSN59" s="286"/>
      <c r="JSO59" s="286"/>
      <c r="JSP59" s="286"/>
      <c r="JSQ59" s="286"/>
      <c r="JSR59" s="286"/>
      <c r="JSS59" s="286"/>
      <c r="JST59" s="286"/>
      <c r="JSU59" s="286"/>
      <c r="JSV59" s="286"/>
      <c r="JSW59" s="286"/>
      <c r="JSX59" s="286"/>
      <c r="JSY59" s="286"/>
      <c r="JSZ59" s="286"/>
      <c r="JTA59" s="286"/>
      <c r="JTB59" s="286"/>
      <c r="JTC59" s="286"/>
      <c r="JTD59" s="286"/>
      <c r="JTE59" s="286"/>
      <c r="JTF59" s="286"/>
      <c r="JTG59" s="286"/>
      <c r="JTH59" s="286"/>
      <c r="JTI59" s="286"/>
      <c r="JTJ59" s="286"/>
      <c r="JTK59" s="286"/>
      <c r="JTL59" s="286"/>
      <c r="JTM59" s="286"/>
      <c r="JTN59" s="286"/>
      <c r="JTO59" s="286"/>
      <c r="JTP59" s="286"/>
      <c r="JTQ59" s="286"/>
      <c r="JTR59" s="286"/>
      <c r="JTS59" s="286"/>
      <c r="JTT59" s="286"/>
      <c r="JTU59" s="286"/>
      <c r="JTV59" s="286"/>
      <c r="JTW59" s="286"/>
      <c r="JTX59" s="286"/>
      <c r="JTY59" s="286"/>
      <c r="JTZ59" s="286"/>
      <c r="JUA59" s="286"/>
      <c r="JUB59" s="286"/>
      <c r="JUC59" s="286"/>
      <c r="JUD59" s="286"/>
      <c r="JUE59" s="286"/>
      <c r="JUF59" s="286"/>
      <c r="JUG59" s="286"/>
      <c r="JUH59" s="286"/>
      <c r="JUI59" s="286"/>
      <c r="JUJ59" s="286"/>
      <c r="JUK59" s="286"/>
      <c r="JUL59" s="286"/>
      <c r="JUM59" s="286"/>
      <c r="JUN59" s="286"/>
      <c r="JUO59" s="286"/>
      <c r="JUP59" s="286"/>
      <c r="JUQ59" s="286"/>
      <c r="JUR59" s="286"/>
      <c r="JUS59" s="286"/>
      <c r="JUT59" s="286"/>
      <c r="JUU59" s="286"/>
      <c r="JUV59" s="286"/>
      <c r="JUW59" s="286"/>
      <c r="JUX59" s="286"/>
      <c r="JUY59" s="286"/>
      <c r="JUZ59" s="286"/>
      <c r="JVA59" s="286"/>
      <c r="JVB59" s="286"/>
      <c r="JVC59" s="286"/>
      <c r="JVD59" s="286"/>
      <c r="JVE59" s="286"/>
      <c r="JVF59" s="286"/>
      <c r="JVG59" s="286"/>
      <c r="JVH59" s="286"/>
      <c r="JVI59" s="286"/>
      <c r="JVJ59" s="286"/>
      <c r="JVK59" s="286"/>
      <c r="JVL59" s="286"/>
      <c r="JVM59" s="286"/>
      <c r="JVN59" s="286"/>
      <c r="JVO59" s="286"/>
      <c r="JVP59" s="286"/>
      <c r="JVQ59" s="286"/>
      <c r="JVR59" s="286"/>
      <c r="JVS59" s="286"/>
      <c r="JVT59" s="286"/>
      <c r="JVU59" s="286"/>
      <c r="JVV59" s="286"/>
      <c r="JVW59" s="286"/>
      <c r="JVX59" s="286"/>
      <c r="JVY59" s="286"/>
      <c r="JVZ59" s="286"/>
      <c r="JWA59" s="286"/>
      <c r="JWB59" s="286"/>
      <c r="JWC59" s="286"/>
      <c r="JWD59" s="286"/>
      <c r="JWE59" s="286"/>
      <c r="JWF59" s="286"/>
      <c r="JWG59" s="286"/>
      <c r="JWH59" s="286"/>
      <c r="JWI59" s="286"/>
      <c r="JWJ59" s="286"/>
      <c r="JWK59" s="286"/>
      <c r="JWL59" s="286"/>
      <c r="JWM59" s="286"/>
      <c r="JWN59" s="286"/>
      <c r="JWO59" s="286"/>
      <c r="JWP59" s="286"/>
      <c r="JWQ59" s="286"/>
      <c r="JWR59" s="286"/>
      <c r="JWS59" s="286"/>
      <c r="JWT59" s="286"/>
      <c r="JWU59" s="286"/>
      <c r="JWV59" s="286"/>
      <c r="JWW59" s="286"/>
      <c r="JWX59" s="286"/>
      <c r="JWY59" s="286"/>
      <c r="JWZ59" s="286"/>
      <c r="JXA59" s="286"/>
      <c r="JXB59" s="286"/>
      <c r="JXC59" s="286"/>
      <c r="JXD59" s="286"/>
      <c r="JXE59" s="286"/>
      <c r="JXF59" s="286"/>
      <c r="JXG59" s="286"/>
      <c r="JXH59" s="286"/>
      <c r="JXI59" s="286"/>
      <c r="JXJ59" s="286"/>
      <c r="JXK59" s="286"/>
      <c r="JXL59" s="286"/>
      <c r="JXM59" s="286"/>
      <c r="JXN59" s="286"/>
      <c r="JXO59" s="286"/>
      <c r="JXP59" s="286"/>
      <c r="JXQ59" s="286"/>
      <c r="JXR59" s="286"/>
      <c r="JXS59" s="286"/>
      <c r="JXT59" s="286"/>
      <c r="JXU59" s="286"/>
      <c r="JXV59" s="286"/>
      <c r="JXW59" s="286"/>
      <c r="JXX59" s="286"/>
      <c r="JXY59" s="286"/>
      <c r="JXZ59" s="286"/>
      <c r="JYA59" s="286"/>
      <c r="JYB59" s="286"/>
      <c r="JYC59" s="286"/>
      <c r="JYD59" s="286"/>
      <c r="JYE59" s="286"/>
      <c r="JYF59" s="286"/>
      <c r="JYG59" s="286"/>
      <c r="JYH59" s="286"/>
      <c r="JYI59" s="286"/>
      <c r="JYJ59" s="286"/>
      <c r="JYK59" s="286"/>
      <c r="JYL59" s="286"/>
      <c r="JYM59" s="286"/>
      <c r="JYN59" s="286"/>
      <c r="JYO59" s="286"/>
      <c r="JYP59" s="286"/>
      <c r="JYQ59" s="286"/>
      <c r="JYR59" s="286"/>
      <c r="JYS59" s="286"/>
      <c r="JYT59" s="286"/>
      <c r="JYU59" s="286"/>
      <c r="JYV59" s="286"/>
      <c r="JYW59" s="286"/>
      <c r="JYX59" s="286"/>
      <c r="JYY59" s="286"/>
      <c r="JYZ59" s="286"/>
      <c r="JZA59" s="286"/>
      <c r="JZB59" s="286"/>
      <c r="JZC59" s="286"/>
      <c r="JZD59" s="286"/>
      <c r="JZE59" s="286"/>
      <c r="JZF59" s="286"/>
      <c r="JZG59" s="286"/>
      <c r="JZH59" s="286"/>
      <c r="JZI59" s="286"/>
      <c r="JZJ59" s="286"/>
      <c r="JZK59" s="286"/>
      <c r="JZL59" s="286"/>
      <c r="JZM59" s="286"/>
      <c r="JZN59" s="286"/>
      <c r="JZO59" s="286"/>
      <c r="JZP59" s="286"/>
      <c r="JZQ59" s="286"/>
      <c r="JZR59" s="286"/>
      <c r="JZS59" s="286"/>
      <c r="JZT59" s="286"/>
      <c r="JZU59" s="286"/>
      <c r="JZV59" s="286"/>
      <c r="JZW59" s="286"/>
      <c r="JZX59" s="286"/>
      <c r="JZY59" s="286"/>
      <c r="JZZ59" s="286"/>
      <c r="KAA59" s="286"/>
      <c r="KAB59" s="286"/>
      <c r="KAC59" s="286"/>
      <c r="KAD59" s="286"/>
      <c r="KAE59" s="286"/>
      <c r="KAF59" s="286"/>
      <c r="KAG59" s="286"/>
      <c r="KAH59" s="286"/>
      <c r="KAI59" s="286"/>
      <c r="KAJ59" s="286"/>
      <c r="KAK59" s="286"/>
      <c r="KAL59" s="286"/>
      <c r="KAM59" s="286"/>
      <c r="KAN59" s="286"/>
      <c r="KAO59" s="286"/>
      <c r="KAP59" s="286"/>
      <c r="KAQ59" s="286"/>
      <c r="KAR59" s="286"/>
      <c r="KAS59" s="286"/>
      <c r="KAT59" s="286"/>
      <c r="KAU59" s="286"/>
      <c r="KAV59" s="286"/>
      <c r="KAW59" s="286"/>
      <c r="KAX59" s="286"/>
      <c r="KAY59" s="286"/>
      <c r="KAZ59" s="286"/>
      <c r="KBA59" s="286"/>
      <c r="KBB59" s="286"/>
      <c r="KBC59" s="286"/>
      <c r="KBD59" s="286"/>
      <c r="KBE59" s="286"/>
      <c r="KBF59" s="286"/>
      <c r="KBG59" s="286"/>
      <c r="KBH59" s="286"/>
      <c r="KBI59" s="286"/>
      <c r="KBJ59" s="286"/>
      <c r="KBK59" s="286"/>
      <c r="KBL59" s="286"/>
      <c r="KBM59" s="286"/>
      <c r="KBN59" s="286"/>
      <c r="KBO59" s="286"/>
      <c r="KBP59" s="286"/>
      <c r="KBQ59" s="286"/>
      <c r="KBR59" s="286"/>
      <c r="KBS59" s="286"/>
      <c r="KBT59" s="286"/>
      <c r="KBU59" s="286"/>
      <c r="KBV59" s="286"/>
      <c r="KBW59" s="286"/>
      <c r="KBX59" s="286"/>
      <c r="KBY59" s="286"/>
      <c r="KBZ59" s="286"/>
      <c r="KCA59" s="286"/>
      <c r="KCB59" s="286"/>
      <c r="KCC59" s="286"/>
      <c r="KCD59" s="286"/>
      <c r="KCE59" s="286"/>
      <c r="KCF59" s="286"/>
      <c r="KCG59" s="286"/>
      <c r="KCH59" s="286"/>
      <c r="KCI59" s="286"/>
      <c r="KCJ59" s="286"/>
      <c r="KCK59" s="286"/>
      <c r="KCL59" s="286"/>
      <c r="KCM59" s="286"/>
      <c r="KCN59" s="286"/>
      <c r="KCO59" s="286"/>
      <c r="KCP59" s="286"/>
      <c r="KCQ59" s="286"/>
      <c r="KCR59" s="286"/>
      <c r="KCS59" s="286"/>
      <c r="KCT59" s="286"/>
      <c r="KCU59" s="286"/>
      <c r="KCV59" s="286"/>
      <c r="KCW59" s="286"/>
      <c r="KCX59" s="286"/>
      <c r="KCY59" s="286"/>
      <c r="KCZ59" s="286"/>
      <c r="KDA59" s="286"/>
      <c r="KDB59" s="286"/>
      <c r="KDC59" s="286"/>
      <c r="KDD59" s="286"/>
      <c r="KDE59" s="286"/>
      <c r="KDF59" s="286"/>
      <c r="KDG59" s="286"/>
      <c r="KDH59" s="286"/>
      <c r="KDI59" s="286"/>
      <c r="KDJ59" s="286"/>
      <c r="KDK59" s="286"/>
      <c r="KDL59" s="286"/>
      <c r="KDM59" s="286"/>
      <c r="KDN59" s="286"/>
      <c r="KDO59" s="286"/>
      <c r="KDP59" s="286"/>
      <c r="KDQ59" s="286"/>
      <c r="KDR59" s="286"/>
      <c r="KDS59" s="286"/>
      <c r="KDT59" s="286"/>
      <c r="KDU59" s="286"/>
      <c r="KDV59" s="286"/>
      <c r="KDW59" s="286"/>
      <c r="KDX59" s="286"/>
      <c r="KDY59" s="286"/>
      <c r="KDZ59" s="286"/>
      <c r="KEA59" s="286"/>
      <c r="KEB59" s="286"/>
      <c r="KEC59" s="286"/>
      <c r="KED59" s="286"/>
      <c r="KEE59" s="286"/>
      <c r="KEF59" s="286"/>
      <c r="KEG59" s="286"/>
      <c r="KEH59" s="286"/>
      <c r="KEI59" s="286"/>
      <c r="KEJ59" s="286"/>
      <c r="KEK59" s="286"/>
      <c r="KEL59" s="286"/>
      <c r="KEM59" s="286"/>
      <c r="KEN59" s="286"/>
      <c r="KEO59" s="286"/>
      <c r="KEP59" s="286"/>
      <c r="KEQ59" s="286"/>
      <c r="KER59" s="286"/>
      <c r="KES59" s="286"/>
      <c r="KET59" s="286"/>
      <c r="KEU59" s="286"/>
      <c r="KEV59" s="286"/>
      <c r="KEW59" s="286"/>
      <c r="KEX59" s="286"/>
      <c r="KEY59" s="286"/>
      <c r="KEZ59" s="286"/>
      <c r="KFA59" s="286"/>
      <c r="KFB59" s="286"/>
      <c r="KFC59" s="286"/>
      <c r="KFD59" s="286"/>
      <c r="KFE59" s="286"/>
      <c r="KFF59" s="286"/>
      <c r="KFG59" s="286"/>
      <c r="KFH59" s="286"/>
      <c r="KFI59" s="286"/>
      <c r="KFJ59" s="286"/>
      <c r="KFK59" s="286"/>
      <c r="KFL59" s="286"/>
      <c r="KFM59" s="286"/>
      <c r="KFN59" s="286"/>
      <c r="KFO59" s="286"/>
      <c r="KFP59" s="286"/>
      <c r="KFQ59" s="286"/>
      <c r="KFR59" s="286"/>
      <c r="KFS59" s="286"/>
      <c r="KFT59" s="286"/>
      <c r="KFU59" s="286"/>
      <c r="KFV59" s="286"/>
      <c r="KFW59" s="286"/>
      <c r="KFX59" s="286"/>
      <c r="KFY59" s="286"/>
      <c r="KFZ59" s="286"/>
      <c r="KGA59" s="286"/>
      <c r="KGB59" s="286"/>
      <c r="KGC59" s="286"/>
      <c r="KGD59" s="286"/>
      <c r="KGE59" s="286"/>
      <c r="KGF59" s="286"/>
      <c r="KGG59" s="286"/>
      <c r="KGH59" s="286"/>
      <c r="KGI59" s="286"/>
      <c r="KGJ59" s="286"/>
      <c r="KGK59" s="286"/>
      <c r="KGL59" s="286"/>
      <c r="KGM59" s="286"/>
      <c r="KGN59" s="286"/>
      <c r="KGO59" s="286"/>
      <c r="KGP59" s="286"/>
      <c r="KGQ59" s="286"/>
      <c r="KGR59" s="286"/>
      <c r="KGS59" s="286"/>
      <c r="KGT59" s="286"/>
      <c r="KGU59" s="286"/>
      <c r="KGV59" s="286"/>
      <c r="KGW59" s="286"/>
      <c r="KGX59" s="286"/>
      <c r="KGY59" s="286"/>
      <c r="KGZ59" s="286"/>
      <c r="KHA59" s="286"/>
      <c r="KHB59" s="286"/>
      <c r="KHC59" s="286"/>
      <c r="KHD59" s="286"/>
      <c r="KHE59" s="286"/>
      <c r="KHF59" s="286"/>
      <c r="KHG59" s="286"/>
      <c r="KHH59" s="286"/>
      <c r="KHI59" s="286"/>
      <c r="KHJ59" s="286"/>
      <c r="KHK59" s="286"/>
      <c r="KHL59" s="286"/>
      <c r="KHM59" s="286"/>
      <c r="KHN59" s="286"/>
      <c r="KHO59" s="286"/>
      <c r="KHP59" s="286"/>
      <c r="KHQ59" s="286"/>
      <c r="KHR59" s="286"/>
      <c r="KHS59" s="286"/>
      <c r="KHT59" s="286"/>
      <c r="KHU59" s="286"/>
      <c r="KHV59" s="286"/>
      <c r="KHW59" s="286"/>
      <c r="KHX59" s="286"/>
      <c r="KHY59" s="286"/>
      <c r="KHZ59" s="286"/>
      <c r="KIA59" s="286"/>
      <c r="KIB59" s="286"/>
      <c r="KIC59" s="286"/>
      <c r="KID59" s="286"/>
      <c r="KIE59" s="286"/>
      <c r="KIF59" s="286"/>
      <c r="KIG59" s="286"/>
      <c r="KIH59" s="286"/>
      <c r="KII59" s="286"/>
      <c r="KIJ59" s="286"/>
      <c r="KIK59" s="286"/>
      <c r="KIL59" s="286"/>
      <c r="KIM59" s="286"/>
      <c r="KIN59" s="286"/>
      <c r="KIO59" s="286"/>
      <c r="KIP59" s="286"/>
      <c r="KIQ59" s="286"/>
      <c r="KIR59" s="286"/>
      <c r="KIS59" s="286"/>
      <c r="KIT59" s="286"/>
      <c r="KIU59" s="286"/>
      <c r="KIV59" s="286"/>
      <c r="KIW59" s="286"/>
      <c r="KIX59" s="286"/>
      <c r="KIY59" s="286"/>
      <c r="KIZ59" s="286"/>
      <c r="KJA59" s="286"/>
      <c r="KJB59" s="286"/>
      <c r="KJC59" s="286"/>
      <c r="KJD59" s="286"/>
      <c r="KJE59" s="286"/>
      <c r="KJF59" s="286"/>
      <c r="KJG59" s="286"/>
      <c r="KJH59" s="286"/>
      <c r="KJI59" s="286"/>
      <c r="KJJ59" s="286"/>
      <c r="KJK59" s="286"/>
      <c r="KJL59" s="286"/>
      <c r="KJM59" s="286"/>
      <c r="KJN59" s="286"/>
      <c r="KJO59" s="286"/>
      <c r="KJP59" s="286"/>
      <c r="KJQ59" s="286"/>
      <c r="KJR59" s="286"/>
      <c r="KJS59" s="286"/>
      <c r="KJT59" s="286"/>
      <c r="KJU59" s="286"/>
      <c r="KJV59" s="286"/>
      <c r="KJW59" s="286"/>
      <c r="KJX59" s="286"/>
      <c r="KJY59" s="286"/>
      <c r="KJZ59" s="286"/>
      <c r="KKA59" s="286"/>
      <c r="KKB59" s="286"/>
      <c r="KKC59" s="286"/>
      <c r="KKD59" s="286"/>
      <c r="KKE59" s="286"/>
      <c r="KKF59" s="286"/>
      <c r="KKG59" s="286"/>
      <c r="KKH59" s="286"/>
      <c r="KKI59" s="286"/>
      <c r="KKJ59" s="286"/>
      <c r="KKK59" s="286"/>
      <c r="KKL59" s="286"/>
      <c r="KKM59" s="286"/>
      <c r="KKN59" s="286"/>
      <c r="KKO59" s="286"/>
      <c r="KKP59" s="286"/>
      <c r="KKQ59" s="286"/>
      <c r="KKR59" s="286"/>
      <c r="KKS59" s="286"/>
      <c r="KKT59" s="286"/>
      <c r="KKU59" s="286"/>
      <c r="KKV59" s="286"/>
      <c r="KKW59" s="286"/>
      <c r="KKX59" s="286"/>
      <c r="KKY59" s="286"/>
      <c r="KKZ59" s="286"/>
      <c r="KLA59" s="286"/>
      <c r="KLB59" s="286"/>
      <c r="KLC59" s="286"/>
      <c r="KLD59" s="286"/>
      <c r="KLE59" s="286"/>
      <c r="KLF59" s="286"/>
      <c r="KLG59" s="286"/>
      <c r="KLH59" s="286"/>
      <c r="KLI59" s="286"/>
      <c r="KLJ59" s="286"/>
      <c r="KLK59" s="286"/>
      <c r="KLL59" s="286"/>
      <c r="KLM59" s="286"/>
      <c r="KLN59" s="286"/>
      <c r="KLO59" s="286"/>
      <c r="KLP59" s="286"/>
      <c r="KLQ59" s="286"/>
      <c r="KLR59" s="286"/>
      <c r="KLS59" s="286"/>
      <c r="KLT59" s="286"/>
      <c r="KLU59" s="286"/>
      <c r="KLV59" s="286"/>
      <c r="KLW59" s="286"/>
      <c r="KLX59" s="286"/>
      <c r="KLY59" s="286"/>
      <c r="KLZ59" s="286"/>
      <c r="KMA59" s="286"/>
      <c r="KMB59" s="286"/>
      <c r="KMC59" s="286"/>
      <c r="KMD59" s="286"/>
      <c r="KME59" s="286"/>
      <c r="KMF59" s="286"/>
      <c r="KMG59" s="286"/>
      <c r="KMH59" s="286"/>
      <c r="KMI59" s="286"/>
      <c r="KMJ59" s="286"/>
      <c r="KMK59" s="286"/>
      <c r="KML59" s="286"/>
      <c r="KMM59" s="286"/>
      <c r="KMN59" s="286"/>
      <c r="KMO59" s="286"/>
      <c r="KMP59" s="286"/>
      <c r="KMQ59" s="286"/>
      <c r="KMR59" s="286"/>
      <c r="KMS59" s="286"/>
      <c r="KMT59" s="286"/>
      <c r="KMU59" s="286"/>
      <c r="KMV59" s="286"/>
      <c r="KMW59" s="286"/>
      <c r="KMX59" s="286"/>
      <c r="KMY59" s="286"/>
      <c r="KMZ59" s="286"/>
      <c r="KNA59" s="286"/>
      <c r="KNB59" s="286"/>
      <c r="KNC59" s="286"/>
      <c r="KND59" s="286"/>
      <c r="KNE59" s="286"/>
      <c r="KNF59" s="286"/>
      <c r="KNG59" s="286"/>
      <c r="KNH59" s="286"/>
      <c r="KNI59" s="286"/>
      <c r="KNJ59" s="286"/>
      <c r="KNK59" s="286"/>
      <c r="KNL59" s="286"/>
      <c r="KNM59" s="286"/>
      <c r="KNN59" s="286"/>
      <c r="KNO59" s="286"/>
      <c r="KNP59" s="286"/>
      <c r="KNQ59" s="286"/>
      <c r="KNR59" s="286"/>
      <c r="KNS59" s="286"/>
      <c r="KNT59" s="286"/>
      <c r="KNU59" s="286"/>
      <c r="KNV59" s="286"/>
      <c r="KNW59" s="286"/>
      <c r="KNX59" s="286"/>
      <c r="KNY59" s="286"/>
      <c r="KNZ59" s="286"/>
      <c r="KOA59" s="286"/>
      <c r="KOB59" s="286"/>
      <c r="KOC59" s="286"/>
      <c r="KOD59" s="286"/>
      <c r="KOE59" s="286"/>
      <c r="KOF59" s="286"/>
      <c r="KOG59" s="286"/>
      <c r="KOH59" s="286"/>
      <c r="KOI59" s="286"/>
      <c r="KOJ59" s="286"/>
      <c r="KOK59" s="286"/>
      <c r="KOL59" s="286"/>
      <c r="KOM59" s="286"/>
      <c r="KON59" s="286"/>
      <c r="KOO59" s="286"/>
      <c r="KOP59" s="286"/>
      <c r="KOQ59" s="286"/>
      <c r="KOR59" s="286"/>
      <c r="KOS59" s="286"/>
      <c r="KOT59" s="286"/>
      <c r="KOU59" s="286"/>
      <c r="KOV59" s="286"/>
      <c r="KOW59" s="286"/>
      <c r="KOX59" s="286"/>
      <c r="KOY59" s="286"/>
      <c r="KOZ59" s="286"/>
      <c r="KPA59" s="286"/>
      <c r="KPB59" s="286"/>
      <c r="KPC59" s="286"/>
      <c r="KPD59" s="286"/>
      <c r="KPE59" s="286"/>
      <c r="KPF59" s="286"/>
      <c r="KPG59" s="286"/>
      <c r="KPH59" s="286"/>
      <c r="KPI59" s="286"/>
      <c r="KPJ59" s="286"/>
      <c r="KPK59" s="286"/>
      <c r="KPL59" s="286"/>
      <c r="KPM59" s="286"/>
      <c r="KPN59" s="286"/>
      <c r="KPO59" s="286"/>
      <c r="KPP59" s="286"/>
      <c r="KPQ59" s="286"/>
      <c r="KPR59" s="286"/>
      <c r="KPS59" s="286"/>
      <c r="KPT59" s="286"/>
      <c r="KPU59" s="286"/>
      <c r="KPV59" s="286"/>
      <c r="KPW59" s="286"/>
      <c r="KPX59" s="286"/>
      <c r="KPY59" s="286"/>
      <c r="KPZ59" s="286"/>
      <c r="KQA59" s="286"/>
      <c r="KQB59" s="286"/>
      <c r="KQC59" s="286"/>
      <c r="KQD59" s="286"/>
      <c r="KQE59" s="286"/>
      <c r="KQF59" s="286"/>
      <c r="KQG59" s="286"/>
      <c r="KQH59" s="286"/>
      <c r="KQI59" s="286"/>
      <c r="KQJ59" s="286"/>
      <c r="KQK59" s="286"/>
      <c r="KQL59" s="286"/>
      <c r="KQM59" s="286"/>
      <c r="KQN59" s="286"/>
      <c r="KQO59" s="286"/>
      <c r="KQP59" s="286"/>
      <c r="KQQ59" s="286"/>
      <c r="KQR59" s="286"/>
      <c r="KQS59" s="286"/>
      <c r="KQT59" s="286"/>
      <c r="KQU59" s="286"/>
      <c r="KQV59" s="286"/>
      <c r="KQW59" s="286"/>
      <c r="KQX59" s="286"/>
      <c r="KQY59" s="286"/>
      <c r="KQZ59" s="286"/>
      <c r="KRA59" s="286"/>
      <c r="KRB59" s="286"/>
      <c r="KRC59" s="286"/>
      <c r="KRD59" s="286"/>
      <c r="KRE59" s="286"/>
      <c r="KRF59" s="286"/>
      <c r="KRG59" s="286"/>
      <c r="KRH59" s="286"/>
      <c r="KRI59" s="286"/>
      <c r="KRJ59" s="286"/>
      <c r="KRK59" s="286"/>
      <c r="KRL59" s="286"/>
      <c r="KRM59" s="286"/>
      <c r="KRN59" s="286"/>
      <c r="KRO59" s="286"/>
      <c r="KRP59" s="286"/>
      <c r="KRQ59" s="286"/>
      <c r="KRR59" s="286"/>
      <c r="KRS59" s="286"/>
      <c r="KRT59" s="286"/>
      <c r="KRU59" s="286"/>
      <c r="KRV59" s="286"/>
      <c r="KRW59" s="286"/>
      <c r="KRX59" s="286"/>
      <c r="KRY59" s="286"/>
      <c r="KRZ59" s="286"/>
      <c r="KSA59" s="286"/>
      <c r="KSB59" s="286"/>
      <c r="KSC59" s="286"/>
      <c r="KSD59" s="286"/>
      <c r="KSE59" s="286"/>
      <c r="KSF59" s="286"/>
      <c r="KSG59" s="286"/>
      <c r="KSH59" s="286"/>
      <c r="KSI59" s="286"/>
      <c r="KSJ59" s="286"/>
      <c r="KSK59" s="286"/>
      <c r="KSL59" s="286"/>
      <c r="KSM59" s="286"/>
      <c r="KSN59" s="286"/>
      <c r="KSO59" s="286"/>
      <c r="KSP59" s="286"/>
      <c r="KSQ59" s="286"/>
      <c r="KSR59" s="286"/>
      <c r="KSS59" s="286"/>
      <c r="KST59" s="286"/>
      <c r="KSU59" s="286"/>
      <c r="KSV59" s="286"/>
      <c r="KSW59" s="286"/>
      <c r="KSX59" s="286"/>
      <c r="KSY59" s="286"/>
      <c r="KSZ59" s="286"/>
      <c r="KTA59" s="286"/>
      <c r="KTB59" s="286"/>
      <c r="KTC59" s="286"/>
      <c r="KTD59" s="286"/>
      <c r="KTE59" s="286"/>
      <c r="KTF59" s="286"/>
      <c r="KTG59" s="286"/>
      <c r="KTH59" s="286"/>
      <c r="KTI59" s="286"/>
      <c r="KTJ59" s="286"/>
      <c r="KTK59" s="286"/>
      <c r="KTL59" s="286"/>
      <c r="KTM59" s="286"/>
      <c r="KTN59" s="286"/>
      <c r="KTO59" s="286"/>
      <c r="KTP59" s="286"/>
      <c r="KTQ59" s="286"/>
      <c r="KTR59" s="286"/>
      <c r="KTS59" s="286"/>
      <c r="KTT59" s="286"/>
      <c r="KTU59" s="286"/>
      <c r="KTV59" s="286"/>
      <c r="KTW59" s="286"/>
      <c r="KTX59" s="286"/>
      <c r="KTY59" s="286"/>
      <c r="KTZ59" s="286"/>
      <c r="KUA59" s="286"/>
      <c r="KUB59" s="286"/>
      <c r="KUC59" s="286"/>
      <c r="KUD59" s="286"/>
      <c r="KUE59" s="286"/>
      <c r="KUF59" s="286"/>
      <c r="KUG59" s="286"/>
      <c r="KUH59" s="286"/>
      <c r="KUI59" s="286"/>
      <c r="KUJ59" s="286"/>
      <c r="KUK59" s="286"/>
      <c r="KUL59" s="286"/>
      <c r="KUM59" s="286"/>
      <c r="KUN59" s="286"/>
      <c r="KUO59" s="286"/>
      <c r="KUP59" s="286"/>
      <c r="KUQ59" s="286"/>
      <c r="KUR59" s="286"/>
      <c r="KUS59" s="286"/>
      <c r="KUT59" s="286"/>
      <c r="KUU59" s="286"/>
      <c r="KUV59" s="286"/>
      <c r="KUW59" s="286"/>
      <c r="KUX59" s="286"/>
      <c r="KUY59" s="286"/>
      <c r="KUZ59" s="286"/>
      <c r="KVA59" s="286"/>
      <c r="KVB59" s="286"/>
      <c r="KVC59" s="286"/>
      <c r="KVD59" s="286"/>
      <c r="KVE59" s="286"/>
      <c r="KVF59" s="286"/>
      <c r="KVG59" s="286"/>
      <c r="KVH59" s="286"/>
      <c r="KVI59" s="286"/>
      <c r="KVJ59" s="286"/>
      <c r="KVK59" s="286"/>
      <c r="KVL59" s="286"/>
      <c r="KVM59" s="286"/>
      <c r="KVN59" s="286"/>
      <c r="KVO59" s="286"/>
      <c r="KVP59" s="286"/>
      <c r="KVQ59" s="286"/>
      <c r="KVR59" s="286"/>
      <c r="KVS59" s="286"/>
      <c r="KVT59" s="286"/>
      <c r="KVU59" s="286"/>
      <c r="KVV59" s="286"/>
      <c r="KVW59" s="286"/>
      <c r="KVX59" s="286"/>
      <c r="KVY59" s="286"/>
      <c r="KVZ59" s="286"/>
      <c r="KWA59" s="286"/>
      <c r="KWB59" s="286"/>
      <c r="KWC59" s="286"/>
      <c r="KWD59" s="286"/>
      <c r="KWE59" s="286"/>
      <c r="KWF59" s="286"/>
      <c r="KWG59" s="286"/>
      <c r="KWH59" s="286"/>
      <c r="KWI59" s="286"/>
      <c r="KWJ59" s="286"/>
      <c r="KWK59" s="286"/>
      <c r="KWL59" s="286"/>
      <c r="KWM59" s="286"/>
      <c r="KWN59" s="286"/>
      <c r="KWO59" s="286"/>
      <c r="KWP59" s="286"/>
      <c r="KWQ59" s="286"/>
      <c r="KWR59" s="286"/>
      <c r="KWS59" s="286"/>
      <c r="KWT59" s="286"/>
      <c r="KWU59" s="286"/>
      <c r="KWV59" s="286"/>
      <c r="KWW59" s="286"/>
      <c r="KWX59" s="286"/>
      <c r="KWY59" s="286"/>
      <c r="KWZ59" s="286"/>
      <c r="KXA59" s="286"/>
      <c r="KXB59" s="286"/>
      <c r="KXC59" s="286"/>
      <c r="KXD59" s="286"/>
      <c r="KXE59" s="286"/>
      <c r="KXF59" s="286"/>
      <c r="KXG59" s="286"/>
      <c r="KXH59" s="286"/>
      <c r="KXI59" s="286"/>
      <c r="KXJ59" s="286"/>
      <c r="KXK59" s="286"/>
      <c r="KXL59" s="286"/>
      <c r="KXM59" s="286"/>
      <c r="KXN59" s="286"/>
      <c r="KXO59" s="286"/>
      <c r="KXP59" s="286"/>
      <c r="KXQ59" s="286"/>
      <c r="KXR59" s="286"/>
      <c r="KXS59" s="286"/>
      <c r="KXT59" s="286"/>
      <c r="KXU59" s="286"/>
      <c r="KXV59" s="286"/>
      <c r="KXW59" s="286"/>
      <c r="KXX59" s="286"/>
      <c r="KXY59" s="286"/>
      <c r="KXZ59" s="286"/>
      <c r="KYA59" s="286"/>
      <c r="KYB59" s="286"/>
      <c r="KYC59" s="286"/>
      <c r="KYD59" s="286"/>
      <c r="KYE59" s="286"/>
      <c r="KYF59" s="286"/>
      <c r="KYG59" s="286"/>
      <c r="KYH59" s="286"/>
      <c r="KYI59" s="286"/>
      <c r="KYJ59" s="286"/>
      <c r="KYK59" s="286"/>
      <c r="KYL59" s="286"/>
      <c r="KYM59" s="286"/>
      <c r="KYN59" s="286"/>
      <c r="KYO59" s="286"/>
      <c r="KYP59" s="286"/>
      <c r="KYQ59" s="286"/>
      <c r="KYR59" s="286"/>
      <c r="KYS59" s="286"/>
      <c r="KYT59" s="286"/>
      <c r="KYU59" s="286"/>
      <c r="KYV59" s="286"/>
      <c r="KYW59" s="286"/>
      <c r="KYX59" s="286"/>
      <c r="KYY59" s="286"/>
      <c r="KYZ59" s="286"/>
      <c r="KZA59" s="286"/>
      <c r="KZB59" s="286"/>
      <c r="KZC59" s="286"/>
      <c r="KZD59" s="286"/>
      <c r="KZE59" s="286"/>
      <c r="KZF59" s="286"/>
      <c r="KZG59" s="286"/>
      <c r="KZH59" s="286"/>
      <c r="KZI59" s="286"/>
      <c r="KZJ59" s="286"/>
      <c r="KZK59" s="286"/>
      <c r="KZL59" s="286"/>
      <c r="KZM59" s="286"/>
      <c r="KZN59" s="286"/>
      <c r="KZO59" s="286"/>
      <c r="KZP59" s="286"/>
      <c r="KZQ59" s="286"/>
      <c r="KZR59" s="286"/>
      <c r="KZS59" s="286"/>
      <c r="KZT59" s="286"/>
      <c r="KZU59" s="286"/>
      <c r="KZV59" s="286"/>
      <c r="KZW59" s="286"/>
      <c r="KZX59" s="286"/>
      <c r="KZY59" s="286"/>
      <c r="KZZ59" s="286"/>
      <c r="LAA59" s="286"/>
      <c r="LAB59" s="286"/>
      <c r="LAC59" s="286"/>
      <c r="LAD59" s="286"/>
      <c r="LAE59" s="286"/>
      <c r="LAF59" s="286"/>
      <c r="LAG59" s="286"/>
      <c r="LAH59" s="286"/>
      <c r="LAI59" s="286"/>
      <c r="LAJ59" s="286"/>
      <c r="LAK59" s="286"/>
      <c r="LAL59" s="286"/>
      <c r="LAM59" s="286"/>
      <c r="LAN59" s="286"/>
      <c r="LAO59" s="286"/>
      <c r="LAP59" s="286"/>
      <c r="LAQ59" s="286"/>
      <c r="LAR59" s="286"/>
      <c r="LAS59" s="286"/>
      <c r="LAT59" s="286"/>
      <c r="LAU59" s="286"/>
      <c r="LAV59" s="286"/>
      <c r="LAW59" s="286"/>
      <c r="LAX59" s="286"/>
      <c r="LAY59" s="286"/>
      <c r="LAZ59" s="286"/>
      <c r="LBA59" s="286"/>
      <c r="LBB59" s="286"/>
      <c r="LBC59" s="286"/>
      <c r="LBD59" s="286"/>
      <c r="LBE59" s="286"/>
      <c r="LBF59" s="286"/>
      <c r="LBG59" s="286"/>
      <c r="LBH59" s="286"/>
      <c r="LBI59" s="286"/>
      <c r="LBJ59" s="286"/>
      <c r="LBK59" s="286"/>
      <c r="LBL59" s="286"/>
      <c r="LBM59" s="286"/>
      <c r="LBN59" s="286"/>
      <c r="LBO59" s="286"/>
      <c r="LBP59" s="286"/>
      <c r="LBQ59" s="286"/>
      <c r="LBR59" s="286"/>
      <c r="LBS59" s="286"/>
      <c r="LBT59" s="286"/>
      <c r="LBU59" s="286"/>
      <c r="LBV59" s="286"/>
      <c r="LBW59" s="286"/>
      <c r="LBX59" s="286"/>
      <c r="LBY59" s="286"/>
      <c r="LBZ59" s="286"/>
      <c r="LCA59" s="286"/>
      <c r="LCB59" s="286"/>
      <c r="LCC59" s="286"/>
      <c r="LCD59" s="286"/>
      <c r="LCE59" s="286"/>
      <c r="LCF59" s="286"/>
      <c r="LCG59" s="286"/>
      <c r="LCH59" s="286"/>
      <c r="LCI59" s="286"/>
      <c r="LCJ59" s="286"/>
      <c r="LCK59" s="286"/>
      <c r="LCL59" s="286"/>
      <c r="LCM59" s="286"/>
      <c r="LCN59" s="286"/>
      <c r="LCO59" s="286"/>
      <c r="LCP59" s="286"/>
      <c r="LCQ59" s="286"/>
      <c r="LCR59" s="286"/>
      <c r="LCS59" s="286"/>
      <c r="LCT59" s="286"/>
      <c r="LCU59" s="286"/>
      <c r="LCV59" s="286"/>
      <c r="LCW59" s="286"/>
      <c r="LCX59" s="286"/>
      <c r="LCY59" s="286"/>
      <c r="LCZ59" s="286"/>
      <c r="LDA59" s="286"/>
      <c r="LDB59" s="286"/>
      <c r="LDC59" s="286"/>
      <c r="LDD59" s="286"/>
      <c r="LDE59" s="286"/>
      <c r="LDF59" s="286"/>
      <c r="LDG59" s="286"/>
      <c r="LDH59" s="286"/>
      <c r="LDI59" s="286"/>
      <c r="LDJ59" s="286"/>
      <c r="LDK59" s="286"/>
      <c r="LDL59" s="286"/>
      <c r="LDM59" s="286"/>
      <c r="LDN59" s="286"/>
      <c r="LDO59" s="286"/>
      <c r="LDP59" s="286"/>
      <c r="LDQ59" s="286"/>
      <c r="LDR59" s="286"/>
      <c r="LDS59" s="286"/>
      <c r="LDT59" s="286"/>
      <c r="LDU59" s="286"/>
      <c r="LDV59" s="286"/>
      <c r="LDW59" s="286"/>
      <c r="LDX59" s="286"/>
      <c r="LDY59" s="286"/>
      <c r="LDZ59" s="286"/>
      <c r="LEA59" s="286"/>
      <c r="LEB59" s="286"/>
      <c r="LEC59" s="286"/>
      <c r="LED59" s="286"/>
      <c r="LEE59" s="286"/>
      <c r="LEF59" s="286"/>
      <c r="LEG59" s="286"/>
      <c r="LEH59" s="286"/>
      <c r="LEI59" s="286"/>
      <c r="LEJ59" s="286"/>
      <c r="LEK59" s="286"/>
      <c r="LEL59" s="286"/>
      <c r="LEM59" s="286"/>
      <c r="LEN59" s="286"/>
      <c r="LEO59" s="286"/>
      <c r="LEP59" s="286"/>
      <c r="LEQ59" s="286"/>
      <c r="LER59" s="286"/>
      <c r="LES59" s="286"/>
      <c r="LET59" s="286"/>
      <c r="LEU59" s="286"/>
      <c r="LEV59" s="286"/>
      <c r="LEW59" s="286"/>
      <c r="LEX59" s="286"/>
      <c r="LEY59" s="286"/>
      <c r="LEZ59" s="286"/>
      <c r="LFA59" s="286"/>
      <c r="LFB59" s="286"/>
      <c r="LFC59" s="286"/>
      <c r="LFD59" s="286"/>
      <c r="LFE59" s="286"/>
      <c r="LFF59" s="286"/>
      <c r="LFG59" s="286"/>
      <c r="LFH59" s="286"/>
      <c r="LFI59" s="286"/>
      <c r="LFJ59" s="286"/>
      <c r="LFK59" s="286"/>
      <c r="LFL59" s="286"/>
      <c r="LFM59" s="286"/>
      <c r="LFN59" s="286"/>
      <c r="LFO59" s="286"/>
      <c r="LFP59" s="286"/>
      <c r="LFQ59" s="286"/>
      <c r="LFR59" s="286"/>
      <c r="LFS59" s="286"/>
      <c r="LFT59" s="286"/>
      <c r="LFU59" s="286"/>
      <c r="LFV59" s="286"/>
      <c r="LFW59" s="286"/>
      <c r="LFX59" s="286"/>
      <c r="LFY59" s="286"/>
      <c r="LFZ59" s="286"/>
      <c r="LGA59" s="286"/>
      <c r="LGB59" s="286"/>
      <c r="LGC59" s="286"/>
      <c r="LGD59" s="286"/>
      <c r="LGE59" s="286"/>
      <c r="LGF59" s="286"/>
      <c r="LGG59" s="286"/>
      <c r="LGH59" s="286"/>
      <c r="LGI59" s="286"/>
      <c r="LGJ59" s="286"/>
      <c r="LGK59" s="286"/>
      <c r="LGL59" s="286"/>
      <c r="LGM59" s="286"/>
      <c r="LGN59" s="286"/>
      <c r="LGO59" s="286"/>
      <c r="LGP59" s="286"/>
      <c r="LGQ59" s="286"/>
      <c r="LGR59" s="286"/>
      <c r="LGS59" s="286"/>
      <c r="LGT59" s="286"/>
      <c r="LGU59" s="286"/>
      <c r="LGV59" s="286"/>
      <c r="LGW59" s="286"/>
      <c r="LGX59" s="286"/>
      <c r="LGY59" s="286"/>
      <c r="LGZ59" s="286"/>
      <c r="LHA59" s="286"/>
      <c r="LHB59" s="286"/>
      <c r="LHC59" s="286"/>
      <c r="LHD59" s="286"/>
      <c r="LHE59" s="286"/>
      <c r="LHF59" s="286"/>
      <c r="LHG59" s="286"/>
      <c r="LHH59" s="286"/>
      <c r="LHI59" s="286"/>
      <c r="LHJ59" s="286"/>
      <c r="LHK59" s="286"/>
      <c r="LHL59" s="286"/>
      <c r="LHM59" s="286"/>
      <c r="LHN59" s="286"/>
      <c r="LHO59" s="286"/>
      <c r="LHP59" s="286"/>
      <c r="LHQ59" s="286"/>
      <c r="LHR59" s="286"/>
      <c r="LHS59" s="286"/>
      <c r="LHT59" s="286"/>
      <c r="LHU59" s="286"/>
      <c r="LHV59" s="286"/>
      <c r="LHW59" s="286"/>
      <c r="LHX59" s="286"/>
      <c r="LHY59" s="286"/>
      <c r="LHZ59" s="286"/>
      <c r="LIA59" s="286"/>
      <c r="LIB59" s="286"/>
      <c r="LIC59" s="286"/>
      <c r="LID59" s="286"/>
      <c r="LIE59" s="286"/>
      <c r="LIF59" s="286"/>
      <c r="LIG59" s="286"/>
      <c r="LIH59" s="286"/>
      <c r="LII59" s="286"/>
      <c r="LIJ59" s="286"/>
      <c r="LIK59" s="286"/>
      <c r="LIL59" s="286"/>
      <c r="LIM59" s="286"/>
      <c r="LIN59" s="286"/>
      <c r="LIO59" s="286"/>
      <c r="LIP59" s="286"/>
      <c r="LIQ59" s="286"/>
      <c r="LIR59" s="286"/>
      <c r="LIS59" s="286"/>
      <c r="LIT59" s="286"/>
      <c r="LIU59" s="286"/>
      <c r="LIV59" s="286"/>
      <c r="LIW59" s="286"/>
      <c r="LIX59" s="286"/>
      <c r="LIY59" s="286"/>
      <c r="LIZ59" s="286"/>
      <c r="LJA59" s="286"/>
      <c r="LJB59" s="286"/>
      <c r="LJC59" s="286"/>
      <c r="LJD59" s="286"/>
      <c r="LJE59" s="286"/>
      <c r="LJF59" s="286"/>
      <c r="LJG59" s="286"/>
      <c r="LJH59" s="286"/>
      <c r="LJI59" s="286"/>
      <c r="LJJ59" s="286"/>
      <c r="LJK59" s="286"/>
      <c r="LJL59" s="286"/>
      <c r="LJM59" s="286"/>
      <c r="LJN59" s="286"/>
      <c r="LJO59" s="286"/>
      <c r="LJP59" s="286"/>
      <c r="LJQ59" s="286"/>
      <c r="LJR59" s="286"/>
      <c r="LJS59" s="286"/>
      <c r="LJT59" s="286"/>
      <c r="LJU59" s="286"/>
      <c r="LJV59" s="286"/>
      <c r="LJW59" s="286"/>
      <c r="LJX59" s="286"/>
      <c r="LJY59" s="286"/>
      <c r="LJZ59" s="286"/>
      <c r="LKA59" s="286"/>
      <c r="LKB59" s="286"/>
      <c r="LKC59" s="286"/>
      <c r="LKD59" s="286"/>
      <c r="LKE59" s="286"/>
      <c r="LKF59" s="286"/>
      <c r="LKG59" s="286"/>
      <c r="LKH59" s="286"/>
      <c r="LKI59" s="286"/>
      <c r="LKJ59" s="286"/>
      <c r="LKK59" s="286"/>
      <c r="LKL59" s="286"/>
      <c r="LKM59" s="286"/>
      <c r="LKN59" s="286"/>
      <c r="LKO59" s="286"/>
      <c r="LKP59" s="286"/>
      <c r="LKQ59" s="286"/>
      <c r="LKR59" s="286"/>
      <c r="LKS59" s="286"/>
      <c r="LKT59" s="286"/>
      <c r="LKU59" s="286"/>
      <c r="LKV59" s="286"/>
      <c r="LKW59" s="286"/>
      <c r="LKX59" s="286"/>
      <c r="LKY59" s="286"/>
      <c r="LKZ59" s="286"/>
      <c r="LLA59" s="286"/>
      <c r="LLB59" s="286"/>
      <c r="LLC59" s="286"/>
      <c r="LLD59" s="286"/>
      <c r="LLE59" s="286"/>
      <c r="LLF59" s="286"/>
      <c r="LLG59" s="286"/>
      <c r="LLH59" s="286"/>
      <c r="LLI59" s="286"/>
      <c r="LLJ59" s="286"/>
      <c r="LLK59" s="286"/>
      <c r="LLL59" s="286"/>
      <c r="LLM59" s="286"/>
      <c r="LLN59" s="286"/>
      <c r="LLO59" s="286"/>
      <c r="LLP59" s="286"/>
      <c r="LLQ59" s="286"/>
      <c r="LLR59" s="286"/>
      <c r="LLS59" s="286"/>
      <c r="LLT59" s="286"/>
      <c r="LLU59" s="286"/>
      <c r="LLV59" s="286"/>
      <c r="LLW59" s="286"/>
      <c r="LLX59" s="286"/>
      <c r="LLY59" s="286"/>
      <c r="LLZ59" s="286"/>
      <c r="LMA59" s="286"/>
      <c r="LMB59" s="286"/>
      <c r="LMC59" s="286"/>
      <c r="LMD59" s="286"/>
      <c r="LME59" s="286"/>
      <c r="LMF59" s="286"/>
      <c r="LMG59" s="286"/>
      <c r="LMH59" s="286"/>
      <c r="LMI59" s="286"/>
      <c r="LMJ59" s="286"/>
      <c r="LMK59" s="286"/>
      <c r="LML59" s="286"/>
      <c r="LMM59" s="286"/>
      <c r="LMN59" s="286"/>
      <c r="LMO59" s="286"/>
      <c r="LMP59" s="286"/>
      <c r="LMQ59" s="286"/>
      <c r="LMR59" s="286"/>
      <c r="LMS59" s="286"/>
      <c r="LMT59" s="286"/>
      <c r="LMU59" s="286"/>
      <c r="LMV59" s="286"/>
      <c r="LMW59" s="286"/>
      <c r="LMX59" s="286"/>
      <c r="LMY59" s="286"/>
      <c r="LMZ59" s="286"/>
      <c r="LNA59" s="286"/>
      <c r="LNB59" s="286"/>
      <c r="LNC59" s="286"/>
      <c r="LND59" s="286"/>
      <c r="LNE59" s="286"/>
      <c r="LNF59" s="286"/>
      <c r="LNG59" s="286"/>
      <c r="LNH59" s="286"/>
      <c r="LNI59" s="286"/>
      <c r="LNJ59" s="286"/>
      <c r="LNK59" s="286"/>
      <c r="LNL59" s="286"/>
      <c r="LNM59" s="286"/>
      <c r="LNN59" s="286"/>
      <c r="LNO59" s="286"/>
      <c r="LNP59" s="286"/>
      <c r="LNQ59" s="286"/>
      <c r="LNR59" s="286"/>
      <c r="LNS59" s="286"/>
      <c r="LNT59" s="286"/>
      <c r="LNU59" s="286"/>
      <c r="LNV59" s="286"/>
      <c r="LNW59" s="286"/>
      <c r="LNX59" s="286"/>
      <c r="LNY59" s="286"/>
      <c r="LNZ59" s="286"/>
      <c r="LOA59" s="286"/>
      <c r="LOB59" s="286"/>
      <c r="LOC59" s="286"/>
      <c r="LOD59" s="286"/>
      <c r="LOE59" s="286"/>
      <c r="LOF59" s="286"/>
      <c r="LOG59" s="286"/>
      <c r="LOH59" s="286"/>
      <c r="LOI59" s="286"/>
      <c r="LOJ59" s="286"/>
      <c r="LOK59" s="286"/>
      <c r="LOL59" s="286"/>
      <c r="LOM59" s="286"/>
      <c r="LON59" s="286"/>
      <c r="LOO59" s="286"/>
      <c r="LOP59" s="286"/>
      <c r="LOQ59" s="286"/>
      <c r="LOR59" s="286"/>
      <c r="LOS59" s="286"/>
      <c r="LOT59" s="286"/>
      <c r="LOU59" s="286"/>
      <c r="LOV59" s="286"/>
      <c r="LOW59" s="286"/>
      <c r="LOX59" s="286"/>
      <c r="LOY59" s="286"/>
      <c r="LOZ59" s="286"/>
      <c r="LPA59" s="286"/>
      <c r="LPB59" s="286"/>
      <c r="LPC59" s="286"/>
      <c r="LPD59" s="286"/>
      <c r="LPE59" s="286"/>
      <c r="LPF59" s="286"/>
      <c r="LPG59" s="286"/>
      <c r="LPH59" s="286"/>
      <c r="LPI59" s="286"/>
      <c r="LPJ59" s="286"/>
      <c r="LPK59" s="286"/>
      <c r="LPL59" s="286"/>
      <c r="LPM59" s="286"/>
      <c r="LPN59" s="286"/>
      <c r="LPO59" s="286"/>
      <c r="LPP59" s="286"/>
      <c r="LPQ59" s="286"/>
      <c r="LPR59" s="286"/>
      <c r="LPS59" s="286"/>
      <c r="LPT59" s="286"/>
      <c r="LPU59" s="286"/>
      <c r="LPV59" s="286"/>
      <c r="LPW59" s="286"/>
      <c r="LPX59" s="286"/>
      <c r="LPY59" s="286"/>
      <c r="LPZ59" s="286"/>
      <c r="LQA59" s="286"/>
      <c r="LQB59" s="286"/>
      <c r="LQC59" s="286"/>
      <c r="LQD59" s="286"/>
      <c r="LQE59" s="286"/>
      <c r="LQF59" s="286"/>
      <c r="LQG59" s="286"/>
      <c r="LQH59" s="286"/>
      <c r="LQI59" s="286"/>
      <c r="LQJ59" s="286"/>
      <c r="LQK59" s="286"/>
      <c r="LQL59" s="286"/>
      <c r="LQM59" s="286"/>
      <c r="LQN59" s="286"/>
      <c r="LQO59" s="286"/>
      <c r="LQP59" s="286"/>
      <c r="LQQ59" s="286"/>
      <c r="LQR59" s="286"/>
      <c r="LQS59" s="286"/>
      <c r="LQT59" s="286"/>
      <c r="LQU59" s="286"/>
      <c r="LQV59" s="286"/>
      <c r="LQW59" s="286"/>
      <c r="LQX59" s="286"/>
      <c r="LQY59" s="286"/>
      <c r="LQZ59" s="286"/>
      <c r="LRA59" s="286"/>
      <c r="LRB59" s="286"/>
      <c r="LRC59" s="286"/>
      <c r="LRD59" s="286"/>
      <c r="LRE59" s="286"/>
      <c r="LRF59" s="286"/>
      <c r="LRG59" s="286"/>
      <c r="LRH59" s="286"/>
      <c r="LRI59" s="286"/>
      <c r="LRJ59" s="286"/>
      <c r="LRK59" s="286"/>
      <c r="LRL59" s="286"/>
      <c r="LRM59" s="286"/>
      <c r="LRN59" s="286"/>
      <c r="LRO59" s="286"/>
      <c r="LRP59" s="286"/>
      <c r="LRQ59" s="286"/>
      <c r="LRR59" s="286"/>
      <c r="LRS59" s="286"/>
      <c r="LRT59" s="286"/>
      <c r="LRU59" s="286"/>
      <c r="LRV59" s="286"/>
      <c r="LRW59" s="286"/>
      <c r="LRX59" s="286"/>
      <c r="LRY59" s="286"/>
      <c r="LRZ59" s="286"/>
      <c r="LSA59" s="286"/>
      <c r="LSB59" s="286"/>
      <c r="LSC59" s="286"/>
      <c r="LSD59" s="286"/>
      <c r="LSE59" s="286"/>
      <c r="LSF59" s="286"/>
      <c r="LSG59" s="286"/>
      <c r="LSH59" s="286"/>
      <c r="LSI59" s="286"/>
      <c r="LSJ59" s="286"/>
      <c r="LSK59" s="286"/>
      <c r="LSL59" s="286"/>
      <c r="LSM59" s="286"/>
      <c r="LSN59" s="286"/>
      <c r="LSO59" s="286"/>
      <c r="LSP59" s="286"/>
      <c r="LSQ59" s="286"/>
      <c r="LSR59" s="286"/>
      <c r="LSS59" s="286"/>
      <c r="LST59" s="286"/>
      <c r="LSU59" s="286"/>
      <c r="LSV59" s="286"/>
      <c r="LSW59" s="286"/>
      <c r="LSX59" s="286"/>
      <c r="LSY59" s="286"/>
      <c r="LSZ59" s="286"/>
      <c r="LTA59" s="286"/>
      <c r="LTB59" s="286"/>
      <c r="LTC59" s="286"/>
      <c r="LTD59" s="286"/>
      <c r="LTE59" s="286"/>
      <c r="LTF59" s="286"/>
      <c r="LTG59" s="286"/>
      <c r="LTH59" s="286"/>
      <c r="LTI59" s="286"/>
      <c r="LTJ59" s="286"/>
      <c r="LTK59" s="286"/>
      <c r="LTL59" s="286"/>
      <c r="LTM59" s="286"/>
      <c r="LTN59" s="286"/>
      <c r="LTO59" s="286"/>
      <c r="LTP59" s="286"/>
      <c r="LTQ59" s="286"/>
      <c r="LTR59" s="286"/>
      <c r="LTS59" s="286"/>
      <c r="LTT59" s="286"/>
      <c r="LTU59" s="286"/>
      <c r="LTV59" s="286"/>
      <c r="LTW59" s="286"/>
      <c r="LTX59" s="286"/>
      <c r="LTY59" s="286"/>
      <c r="LTZ59" s="286"/>
      <c r="LUA59" s="286"/>
      <c r="LUB59" s="286"/>
      <c r="LUC59" s="286"/>
      <c r="LUD59" s="286"/>
      <c r="LUE59" s="286"/>
      <c r="LUF59" s="286"/>
      <c r="LUG59" s="286"/>
      <c r="LUH59" s="286"/>
      <c r="LUI59" s="286"/>
      <c r="LUJ59" s="286"/>
      <c r="LUK59" s="286"/>
      <c r="LUL59" s="286"/>
      <c r="LUM59" s="286"/>
      <c r="LUN59" s="286"/>
      <c r="LUO59" s="286"/>
      <c r="LUP59" s="286"/>
      <c r="LUQ59" s="286"/>
      <c r="LUR59" s="286"/>
      <c r="LUS59" s="286"/>
      <c r="LUT59" s="286"/>
      <c r="LUU59" s="286"/>
      <c r="LUV59" s="286"/>
      <c r="LUW59" s="286"/>
      <c r="LUX59" s="286"/>
      <c r="LUY59" s="286"/>
      <c r="LUZ59" s="286"/>
      <c r="LVA59" s="286"/>
      <c r="LVB59" s="286"/>
      <c r="LVC59" s="286"/>
      <c r="LVD59" s="286"/>
      <c r="LVE59" s="286"/>
      <c r="LVF59" s="286"/>
      <c r="LVG59" s="286"/>
      <c r="LVH59" s="286"/>
      <c r="LVI59" s="286"/>
      <c r="LVJ59" s="286"/>
      <c r="LVK59" s="286"/>
      <c r="LVL59" s="286"/>
      <c r="LVM59" s="286"/>
      <c r="LVN59" s="286"/>
      <c r="LVO59" s="286"/>
      <c r="LVP59" s="286"/>
      <c r="LVQ59" s="286"/>
      <c r="LVR59" s="286"/>
      <c r="LVS59" s="286"/>
      <c r="LVT59" s="286"/>
      <c r="LVU59" s="286"/>
      <c r="LVV59" s="286"/>
      <c r="LVW59" s="286"/>
      <c r="LVX59" s="286"/>
      <c r="LVY59" s="286"/>
      <c r="LVZ59" s="286"/>
      <c r="LWA59" s="286"/>
      <c r="LWB59" s="286"/>
      <c r="LWC59" s="286"/>
      <c r="LWD59" s="286"/>
      <c r="LWE59" s="286"/>
      <c r="LWF59" s="286"/>
      <c r="LWG59" s="286"/>
      <c r="LWH59" s="286"/>
      <c r="LWI59" s="286"/>
      <c r="LWJ59" s="286"/>
      <c r="LWK59" s="286"/>
      <c r="LWL59" s="286"/>
      <c r="LWM59" s="286"/>
      <c r="LWN59" s="286"/>
      <c r="LWO59" s="286"/>
      <c r="LWP59" s="286"/>
      <c r="LWQ59" s="286"/>
      <c r="LWR59" s="286"/>
      <c r="LWS59" s="286"/>
      <c r="LWT59" s="286"/>
      <c r="LWU59" s="286"/>
      <c r="LWV59" s="286"/>
      <c r="LWW59" s="286"/>
      <c r="LWX59" s="286"/>
      <c r="LWY59" s="286"/>
      <c r="LWZ59" s="286"/>
      <c r="LXA59" s="286"/>
      <c r="LXB59" s="286"/>
      <c r="LXC59" s="286"/>
      <c r="LXD59" s="286"/>
      <c r="LXE59" s="286"/>
      <c r="LXF59" s="286"/>
      <c r="LXG59" s="286"/>
      <c r="LXH59" s="286"/>
      <c r="LXI59" s="286"/>
      <c r="LXJ59" s="286"/>
      <c r="LXK59" s="286"/>
      <c r="LXL59" s="286"/>
      <c r="LXM59" s="286"/>
      <c r="LXN59" s="286"/>
      <c r="LXO59" s="286"/>
      <c r="LXP59" s="286"/>
      <c r="LXQ59" s="286"/>
      <c r="LXR59" s="286"/>
      <c r="LXS59" s="286"/>
      <c r="LXT59" s="286"/>
      <c r="LXU59" s="286"/>
      <c r="LXV59" s="286"/>
      <c r="LXW59" s="286"/>
      <c r="LXX59" s="286"/>
      <c r="LXY59" s="286"/>
      <c r="LXZ59" s="286"/>
      <c r="LYA59" s="286"/>
      <c r="LYB59" s="286"/>
      <c r="LYC59" s="286"/>
      <c r="LYD59" s="286"/>
      <c r="LYE59" s="286"/>
      <c r="LYF59" s="286"/>
      <c r="LYG59" s="286"/>
      <c r="LYH59" s="286"/>
      <c r="LYI59" s="286"/>
      <c r="LYJ59" s="286"/>
      <c r="LYK59" s="286"/>
      <c r="LYL59" s="286"/>
      <c r="LYM59" s="286"/>
      <c r="LYN59" s="286"/>
      <c r="LYO59" s="286"/>
      <c r="LYP59" s="286"/>
      <c r="LYQ59" s="286"/>
      <c r="LYR59" s="286"/>
      <c r="LYS59" s="286"/>
      <c r="LYT59" s="286"/>
      <c r="LYU59" s="286"/>
      <c r="LYV59" s="286"/>
      <c r="LYW59" s="286"/>
      <c r="LYX59" s="286"/>
      <c r="LYY59" s="286"/>
      <c r="LYZ59" s="286"/>
      <c r="LZA59" s="286"/>
      <c r="LZB59" s="286"/>
      <c r="LZC59" s="286"/>
      <c r="LZD59" s="286"/>
      <c r="LZE59" s="286"/>
      <c r="LZF59" s="286"/>
      <c r="LZG59" s="286"/>
      <c r="LZH59" s="286"/>
      <c r="LZI59" s="286"/>
      <c r="LZJ59" s="286"/>
      <c r="LZK59" s="286"/>
      <c r="LZL59" s="286"/>
      <c r="LZM59" s="286"/>
      <c r="LZN59" s="286"/>
      <c r="LZO59" s="286"/>
      <c r="LZP59" s="286"/>
      <c r="LZQ59" s="286"/>
      <c r="LZR59" s="286"/>
      <c r="LZS59" s="286"/>
      <c r="LZT59" s="286"/>
      <c r="LZU59" s="286"/>
      <c r="LZV59" s="286"/>
      <c r="LZW59" s="286"/>
      <c r="LZX59" s="286"/>
      <c r="LZY59" s="286"/>
      <c r="LZZ59" s="286"/>
      <c r="MAA59" s="286"/>
      <c r="MAB59" s="286"/>
      <c r="MAC59" s="286"/>
      <c r="MAD59" s="286"/>
      <c r="MAE59" s="286"/>
      <c r="MAF59" s="286"/>
      <c r="MAG59" s="286"/>
      <c r="MAH59" s="286"/>
      <c r="MAI59" s="286"/>
      <c r="MAJ59" s="286"/>
      <c r="MAK59" s="286"/>
      <c r="MAL59" s="286"/>
      <c r="MAM59" s="286"/>
      <c r="MAN59" s="286"/>
      <c r="MAO59" s="286"/>
      <c r="MAP59" s="286"/>
      <c r="MAQ59" s="286"/>
      <c r="MAR59" s="286"/>
      <c r="MAS59" s="286"/>
      <c r="MAT59" s="286"/>
      <c r="MAU59" s="286"/>
      <c r="MAV59" s="286"/>
      <c r="MAW59" s="286"/>
      <c r="MAX59" s="286"/>
      <c r="MAY59" s="286"/>
      <c r="MAZ59" s="286"/>
      <c r="MBA59" s="286"/>
      <c r="MBB59" s="286"/>
      <c r="MBC59" s="286"/>
      <c r="MBD59" s="286"/>
      <c r="MBE59" s="286"/>
      <c r="MBF59" s="286"/>
      <c r="MBG59" s="286"/>
      <c r="MBH59" s="286"/>
      <c r="MBI59" s="286"/>
      <c r="MBJ59" s="286"/>
      <c r="MBK59" s="286"/>
      <c r="MBL59" s="286"/>
      <c r="MBM59" s="286"/>
      <c r="MBN59" s="286"/>
      <c r="MBO59" s="286"/>
      <c r="MBP59" s="286"/>
      <c r="MBQ59" s="286"/>
      <c r="MBR59" s="286"/>
      <c r="MBS59" s="286"/>
      <c r="MBT59" s="286"/>
      <c r="MBU59" s="286"/>
      <c r="MBV59" s="286"/>
      <c r="MBW59" s="286"/>
      <c r="MBX59" s="286"/>
      <c r="MBY59" s="286"/>
      <c r="MBZ59" s="286"/>
      <c r="MCA59" s="286"/>
      <c r="MCB59" s="286"/>
      <c r="MCC59" s="286"/>
      <c r="MCD59" s="286"/>
      <c r="MCE59" s="286"/>
      <c r="MCF59" s="286"/>
      <c r="MCG59" s="286"/>
      <c r="MCH59" s="286"/>
      <c r="MCI59" s="286"/>
      <c r="MCJ59" s="286"/>
      <c r="MCK59" s="286"/>
      <c r="MCL59" s="286"/>
      <c r="MCM59" s="286"/>
      <c r="MCN59" s="286"/>
      <c r="MCO59" s="286"/>
      <c r="MCP59" s="286"/>
      <c r="MCQ59" s="286"/>
      <c r="MCR59" s="286"/>
      <c r="MCS59" s="286"/>
      <c r="MCT59" s="286"/>
      <c r="MCU59" s="286"/>
      <c r="MCV59" s="286"/>
      <c r="MCW59" s="286"/>
      <c r="MCX59" s="286"/>
      <c r="MCY59" s="286"/>
      <c r="MCZ59" s="286"/>
      <c r="MDA59" s="286"/>
      <c r="MDB59" s="286"/>
      <c r="MDC59" s="286"/>
      <c r="MDD59" s="286"/>
      <c r="MDE59" s="286"/>
      <c r="MDF59" s="286"/>
      <c r="MDG59" s="286"/>
      <c r="MDH59" s="286"/>
      <c r="MDI59" s="286"/>
      <c r="MDJ59" s="286"/>
      <c r="MDK59" s="286"/>
      <c r="MDL59" s="286"/>
      <c r="MDM59" s="286"/>
      <c r="MDN59" s="286"/>
      <c r="MDO59" s="286"/>
      <c r="MDP59" s="286"/>
      <c r="MDQ59" s="286"/>
      <c r="MDR59" s="286"/>
      <c r="MDS59" s="286"/>
      <c r="MDT59" s="286"/>
      <c r="MDU59" s="286"/>
      <c r="MDV59" s="286"/>
      <c r="MDW59" s="286"/>
      <c r="MDX59" s="286"/>
      <c r="MDY59" s="286"/>
      <c r="MDZ59" s="286"/>
      <c r="MEA59" s="286"/>
      <c r="MEB59" s="286"/>
      <c r="MEC59" s="286"/>
      <c r="MED59" s="286"/>
      <c r="MEE59" s="286"/>
      <c r="MEF59" s="286"/>
      <c r="MEG59" s="286"/>
      <c r="MEH59" s="286"/>
      <c r="MEI59" s="286"/>
      <c r="MEJ59" s="286"/>
      <c r="MEK59" s="286"/>
      <c r="MEL59" s="286"/>
      <c r="MEM59" s="286"/>
      <c r="MEN59" s="286"/>
      <c r="MEO59" s="286"/>
      <c r="MEP59" s="286"/>
      <c r="MEQ59" s="286"/>
      <c r="MER59" s="286"/>
      <c r="MES59" s="286"/>
      <c r="MET59" s="286"/>
      <c r="MEU59" s="286"/>
      <c r="MEV59" s="286"/>
      <c r="MEW59" s="286"/>
      <c r="MEX59" s="286"/>
      <c r="MEY59" s="286"/>
      <c r="MEZ59" s="286"/>
      <c r="MFA59" s="286"/>
      <c r="MFB59" s="286"/>
      <c r="MFC59" s="286"/>
      <c r="MFD59" s="286"/>
      <c r="MFE59" s="286"/>
      <c r="MFF59" s="286"/>
      <c r="MFG59" s="286"/>
      <c r="MFH59" s="286"/>
      <c r="MFI59" s="286"/>
      <c r="MFJ59" s="286"/>
      <c r="MFK59" s="286"/>
      <c r="MFL59" s="286"/>
      <c r="MFM59" s="286"/>
      <c r="MFN59" s="286"/>
      <c r="MFO59" s="286"/>
      <c r="MFP59" s="286"/>
      <c r="MFQ59" s="286"/>
      <c r="MFR59" s="286"/>
      <c r="MFS59" s="286"/>
      <c r="MFT59" s="286"/>
      <c r="MFU59" s="286"/>
      <c r="MFV59" s="286"/>
      <c r="MFW59" s="286"/>
      <c r="MFX59" s="286"/>
      <c r="MFY59" s="286"/>
      <c r="MFZ59" s="286"/>
      <c r="MGA59" s="286"/>
      <c r="MGB59" s="286"/>
      <c r="MGC59" s="286"/>
      <c r="MGD59" s="286"/>
      <c r="MGE59" s="286"/>
      <c r="MGF59" s="286"/>
      <c r="MGG59" s="286"/>
      <c r="MGH59" s="286"/>
      <c r="MGI59" s="286"/>
      <c r="MGJ59" s="286"/>
      <c r="MGK59" s="286"/>
      <c r="MGL59" s="286"/>
      <c r="MGM59" s="286"/>
      <c r="MGN59" s="286"/>
      <c r="MGO59" s="286"/>
      <c r="MGP59" s="286"/>
      <c r="MGQ59" s="286"/>
      <c r="MGR59" s="286"/>
      <c r="MGS59" s="286"/>
      <c r="MGT59" s="286"/>
      <c r="MGU59" s="286"/>
      <c r="MGV59" s="286"/>
      <c r="MGW59" s="286"/>
      <c r="MGX59" s="286"/>
      <c r="MGY59" s="286"/>
      <c r="MGZ59" s="286"/>
      <c r="MHA59" s="286"/>
      <c r="MHB59" s="286"/>
      <c r="MHC59" s="286"/>
      <c r="MHD59" s="286"/>
      <c r="MHE59" s="286"/>
      <c r="MHF59" s="286"/>
      <c r="MHG59" s="286"/>
      <c r="MHH59" s="286"/>
      <c r="MHI59" s="286"/>
      <c r="MHJ59" s="286"/>
      <c r="MHK59" s="286"/>
      <c r="MHL59" s="286"/>
      <c r="MHM59" s="286"/>
      <c r="MHN59" s="286"/>
      <c r="MHO59" s="286"/>
      <c r="MHP59" s="286"/>
      <c r="MHQ59" s="286"/>
      <c r="MHR59" s="286"/>
      <c r="MHS59" s="286"/>
      <c r="MHT59" s="286"/>
      <c r="MHU59" s="286"/>
      <c r="MHV59" s="286"/>
      <c r="MHW59" s="286"/>
      <c r="MHX59" s="286"/>
      <c r="MHY59" s="286"/>
      <c r="MHZ59" s="286"/>
      <c r="MIA59" s="286"/>
      <c r="MIB59" s="286"/>
      <c r="MIC59" s="286"/>
      <c r="MID59" s="286"/>
      <c r="MIE59" s="286"/>
      <c r="MIF59" s="286"/>
      <c r="MIG59" s="286"/>
      <c r="MIH59" s="286"/>
      <c r="MII59" s="286"/>
      <c r="MIJ59" s="286"/>
      <c r="MIK59" s="286"/>
      <c r="MIL59" s="286"/>
      <c r="MIM59" s="286"/>
      <c r="MIN59" s="286"/>
      <c r="MIO59" s="286"/>
      <c r="MIP59" s="286"/>
      <c r="MIQ59" s="286"/>
      <c r="MIR59" s="286"/>
      <c r="MIS59" s="286"/>
      <c r="MIT59" s="286"/>
      <c r="MIU59" s="286"/>
      <c r="MIV59" s="286"/>
      <c r="MIW59" s="286"/>
      <c r="MIX59" s="286"/>
      <c r="MIY59" s="286"/>
      <c r="MIZ59" s="286"/>
      <c r="MJA59" s="286"/>
      <c r="MJB59" s="286"/>
      <c r="MJC59" s="286"/>
      <c r="MJD59" s="286"/>
      <c r="MJE59" s="286"/>
      <c r="MJF59" s="286"/>
      <c r="MJG59" s="286"/>
      <c r="MJH59" s="286"/>
      <c r="MJI59" s="286"/>
      <c r="MJJ59" s="286"/>
      <c r="MJK59" s="286"/>
      <c r="MJL59" s="286"/>
      <c r="MJM59" s="286"/>
      <c r="MJN59" s="286"/>
      <c r="MJO59" s="286"/>
      <c r="MJP59" s="286"/>
      <c r="MJQ59" s="286"/>
      <c r="MJR59" s="286"/>
      <c r="MJS59" s="286"/>
      <c r="MJT59" s="286"/>
      <c r="MJU59" s="286"/>
      <c r="MJV59" s="286"/>
      <c r="MJW59" s="286"/>
      <c r="MJX59" s="286"/>
      <c r="MJY59" s="286"/>
      <c r="MJZ59" s="286"/>
      <c r="MKA59" s="286"/>
      <c r="MKB59" s="286"/>
      <c r="MKC59" s="286"/>
      <c r="MKD59" s="286"/>
      <c r="MKE59" s="286"/>
      <c r="MKF59" s="286"/>
      <c r="MKG59" s="286"/>
      <c r="MKH59" s="286"/>
      <c r="MKI59" s="286"/>
      <c r="MKJ59" s="286"/>
      <c r="MKK59" s="286"/>
      <c r="MKL59" s="286"/>
      <c r="MKM59" s="286"/>
      <c r="MKN59" s="286"/>
      <c r="MKO59" s="286"/>
      <c r="MKP59" s="286"/>
      <c r="MKQ59" s="286"/>
      <c r="MKR59" s="286"/>
      <c r="MKS59" s="286"/>
      <c r="MKT59" s="286"/>
      <c r="MKU59" s="286"/>
      <c r="MKV59" s="286"/>
      <c r="MKW59" s="286"/>
      <c r="MKX59" s="286"/>
      <c r="MKY59" s="286"/>
      <c r="MKZ59" s="286"/>
      <c r="MLA59" s="286"/>
      <c r="MLB59" s="286"/>
      <c r="MLC59" s="286"/>
      <c r="MLD59" s="286"/>
      <c r="MLE59" s="286"/>
      <c r="MLF59" s="286"/>
      <c r="MLG59" s="286"/>
      <c r="MLH59" s="286"/>
      <c r="MLI59" s="286"/>
      <c r="MLJ59" s="286"/>
      <c r="MLK59" s="286"/>
      <c r="MLL59" s="286"/>
      <c r="MLM59" s="286"/>
      <c r="MLN59" s="286"/>
      <c r="MLO59" s="286"/>
      <c r="MLP59" s="286"/>
      <c r="MLQ59" s="286"/>
      <c r="MLR59" s="286"/>
      <c r="MLS59" s="286"/>
      <c r="MLT59" s="286"/>
      <c r="MLU59" s="286"/>
      <c r="MLV59" s="286"/>
      <c r="MLW59" s="286"/>
      <c r="MLX59" s="286"/>
      <c r="MLY59" s="286"/>
      <c r="MLZ59" s="286"/>
      <c r="MMA59" s="286"/>
      <c r="MMB59" s="286"/>
      <c r="MMC59" s="286"/>
      <c r="MMD59" s="286"/>
      <c r="MME59" s="286"/>
      <c r="MMF59" s="286"/>
      <c r="MMG59" s="286"/>
      <c r="MMH59" s="286"/>
      <c r="MMI59" s="286"/>
      <c r="MMJ59" s="286"/>
      <c r="MMK59" s="286"/>
      <c r="MML59" s="286"/>
      <c r="MMM59" s="286"/>
      <c r="MMN59" s="286"/>
      <c r="MMO59" s="286"/>
      <c r="MMP59" s="286"/>
      <c r="MMQ59" s="286"/>
      <c r="MMR59" s="286"/>
      <c r="MMS59" s="286"/>
      <c r="MMT59" s="286"/>
      <c r="MMU59" s="286"/>
      <c r="MMV59" s="286"/>
      <c r="MMW59" s="286"/>
      <c r="MMX59" s="286"/>
      <c r="MMY59" s="286"/>
      <c r="MMZ59" s="286"/>
      <c r="MNA59" s="286"/>
      <c r="MNB59" s="286"/>
      <c r="MNC59" s="286"/>
      <c r="MND59" s="286"/>
      <c r="MNE59" s="286"/>
      <c r="MNF59" s="286"/>
      <c r="MNG59" s="286"/>
      <c r="MNH59" s="286"/>
      <c r="MNI59" s="286"/>
      <c r="MNJ59" s="286"/>
      <c r="MNK59" s="286"/>
      <c r="MNL59" s="286"/>
      <c r="MNM59" s="286"/>
      <c r="MNN59" s="286"/>
      <c r="MNO59" s="286"/>
      <c r="MNP59" s="286"/>
      <c r="MNQ59" s="286"/>
      <c r="MNR59" s="286"/>
      <c r="MNS59" s="286"/>
      <c r="MNT59" s="286"/>
      <c r="MNU59" s="286"/>
      <c r="MNV59" s="286"/>
      <c r="MNW59" s="286"/>
      <c r="MNX59" s="286"/>
      <c r="MNY59" s="286"/>
      <c r="MNZ59" s="286"/>
      <c r="MOA59" s="286"/>
      <c r="MOB59" s="286"/>
      <c r="MOC59" s="286"/>
      <c r="MOD59" s="286"/>
      <c r="MOE59" s="286"/>
      <c r="MOF59" s="286"/>
      <c r="MOG59" s="286"/>
      <c r="MOH59" s="286"/>
      <c r="MOI59" s="286"/>
      <c r="MOJ59" s="286"/>
      <c r="MOK59" s="286"/>
      <c r="MOL59" s="286"/>
      <c r="MOM59" s="286"/>
      <c r="MON59" s="286"/>
      <c r="MOO59" s="286"/>
      <c r="MOP59" s="286"/>
      <c r="MOQ59" s="286"/>
      <c r="MOR59" s="286"/>
      <c r="MOS59" s="286"/>
      <c r="MOT59" s="286"/>
      <c r="MOU59" s="286"/>
      <c r="MOV59" s="286"/>
      <c r="MOW59" s="286"/>
      <c r="MOX59" s="286"/>
      <c r="MOY59" s="286"/>
      <c r="MOZ59" s="286"/>
      <c r="MPA59" s="286"/>
      <c r="MPB59" s="286"/>
      <c r="MPC59" s="286"/>
      <c r="MPD59" s="286"/>
      <c r="MPE59" s="286"/>
      <c r="MPF59" s="286"/>
      <c r="MPG59" s="286"/>
      <c r="MPH59" s="286"/>
      <c r="MPI59" s="286"/>
      <c r="MPJ59" s="286"/>
      <c r="MPK59" s="286"/>
      <c r="MPL59" s="286"/>
      <c r="MPM59" s="286"/>
      <c r="MPN59" s="286"/>
      <c r="MPO59" s="286"/>
      <c r="MPP59" s="286"/>
      <c r="MPQ59" s="286"/>
      <c r="MPR59" s="286"/>
      <c r="MPS59" s="286"/>
      <c r="MPT59" s="286"/>
      <c r="MPU59" s="286"/>
      <c r="MPV59" s="286"/>
      <c r="MPW59" s="286"/>
      <c r="MPX59" s="286"/>
      <c r="MPY59" s="286"/>
      <c r="MPZ59" s="286"/>
      <c r="MQA59" s="286"/>
      <c r="MQB59" s="286"/>
      <c r="MQC59" s="286"/>
      <c r="MQD59" s="286"/>
      <c r="MQE59" s="286"/>
      <c r="MQF59" s="286"/>
      <c r="MQG59" s="286"/>
      <c r="MQH59" s="286"/>
      <c r="MQI59" s="286"/>
      <c r="MQJ59" s="286"/>
      <c r="MQK59" s="286"/>
      <c r="MQL59" s="286"/>
      <c r="MQM59" s="286"/>
      <c r="MQN59" s="286"/>
      <c r="MQO59" s="286"/>
      <c r="MQP59" s="286"/>
      <c r="MQQ59" s="286"/>
      <c r="MQR59" s="286"/>
      <c r="MQS59" s="286"/>
      <c r="MQT59" s="286"/>
      <c r="MQU59" s="286"/>
      <c r="MQV59" s="286"/>
      <c r="MQW59" s="286"/>
      <c r="MQX59" s="286"/>
      <c r="MQY59" s="286"/>
      <c r="MQZ59" s="286"/>
      <c r="MRA59" s="286"/>
      <c r="MRB59" s="286"/>
      <c r="MRC59" s="286"/>
      <c r="MRD59" s="286"/>
      <c r="MRE59" s="286"/>
      <c r="MRF59" s="286"/>
      <c r="MRG59" s="286"/>
      <c r="MRH59" s="286"/>
      <c r="MRI59" s="286"/>
      <c r="MRJ59" s="286"/>
      <c r="MRK59" s="286"/>
      <c r="MRL59" s="286"/>
      <c r="MRM59" s="286"/>
      <c r="MRN59" s="286"/>
      <c r="MRO59" s="286"/>
      <c r="MRP59" s="286"/>
      <c r="MRQ59" s="286"/>
      <c r="MRR59" s="286"/>
      <c r="MRS59" s="286"/>
      <c r="MRT59" s="286"/>
      <c r="MRU59" s="286"/>
      <c r="MRV59" s="286"/>
      <c r="MRW59" s="286"/>
      <c r="MRX59" s="286"/>
      <c r="MRY59" s="286"/>
      <c r="MRZ59" s="286"/>
      <c r="MSA59" s="286"/>
      <c r="MSB59" s="286"/>
      <c r="MSC59" s="286"/>
      <c r="MSD59" s="286"/>
      <c r="MSE59" s="286"/>
      <c r="MSF59" s="286"/>
      <c r="MSG59" s="286"/>
      <c r="MSH59" s="286"/>
      <c r="MSI59" s="286"/>
      <c r="MSJ59" s="286"/>
      <c r="MSK59" s="286"/>
      <c r="MSL59" s="286"/>
      <c r="MSM59" s="286"/>
      <c r="MSN59" s="286"/>
      <c r="MSO59" s="286"/>
      <c r="MSP59" s="286"/>
      <c r="MSQ59" s="286"/>
      <c r="MSR59" s="286"/>
      <c r="MSS59" s="286"/>
      <c r="MST59" s="286"/>
      <c r="MSU59" s="286"/>
      <c r="MSV59" s="286"/>
      <c r="MSW59" s="286"/>
      <c r="MSX59" s="286"/>
      <c r="MSY59" s="286"/>
      <c r="MSZ59" s="286"/>
      <c r="MTA59" s="286"/>
      <c r="MTB59" s="286"/>
      <c r="MTC59" s="286"/>
      <c r="MTD59" s="286"/>
      <c r="MTE59" s="286"/>
      <c r="MTF59" s="286"/>
      <c r="MTG59" s="286"/>
      <c r="MTH59" s="286"/>
      <c r="MTI59" s="286"/>
      <c r="MTJ59" s="286"/>
      <c r="MTK59" s="286"/>
      <c r="MTL59" s="286"/>
      <c r="MTM59" s="286"/>
      <c r="MTN59" s="286"/>
      <c r="MTO59" s="286"/>
      <c r="MTP59" s="286"/>
      <c r="MTQ59" s="286"/>
      <c r="MTR59" s="286"/>
      <c r="MTS59" s="286"/>
      <c r="MTT59" s="286"/>
      <c r="MTU59" s="286"/>
      <c r="MTV59" s="286"/>
      <c r="MTW59" s="286"/>
      <c r="MTX59" s="286"/>
      <c r="MTY59" s="286"/>
      <c r="MTZ59" s="286"/>
      <c r="MUA59" s="286"/>
      <c r="MUB59" s="286"/>
      <c r="MUC59" s="286"/>
      <c r="MUD59" s="286"/>
      <c r="MUE59" s="286"/>
      <c r="MUF59" s="286"/>
      <c r="MUG59" s="286"/>
      <c r="MUH59" s="286"/>
      <c r="MUI59" s="286"/>
      <c r="MUJ59" s="286"/>
      <c r="MUK59" s="286"/>
      <c r="MUL59" s="286"/>
      <c r="MUM59" s="286"/>
      <c r="MUN59" s="286"/>
      <c r="MUO59" s="286"/>
      <c r="MUP59" s="286"/>
      <c r="MUQ59" s="286"/>
      <c r="MUR59" s="286"/>
      <c r="MUS59" s="286"/>
      <c r="MUT59" s="286"/>
      <c r="MUU59" s="286"/>
      <c r="MUV59" s="286"/>
      <c r="MUW59" s="286"/>
      <c r="MUX59" s="286"/>
      <c r="MUY59" s="286"/>
      <c r="MUZ59" s="286"/>
      <c r="MVA59" s="286"/>
      <c r="MVB59" s="286"/>
      <c r="MVC59" s="286"/>
      <c r="MVD59" s="286"/>
      <c r="MVE59" s="286"/>
      <c r="MVF59" s="286"/>
      <c r="MVG59" s="286"/>
      <c r="MVH59" s="286"/>
      <c r="MVI59" s="286"/>
      <c r="MVJ59" s="286"/>
      <c r="MVK59" s="286"/>
      <c r="MVL59" s="286"/>
      <c r="MVM59" s="286"/>
      <c r="MVN59" s="286"/>
      <c r="MVO59" s="286"/>
      <c r="MVP59" s="286"/>
      <c r="MVQ59" s="286"/>
      <c r="MVR59" s="286"/>
      <c r="MVS59" s="286"/>
      <c r="MVT59" s="286"/>
      <c r="MVU59" s="286"/>
      <c r="MVV59" s="286"/>
      <c r="MVW59" s="286"/>
      <c r="MVX59" s="286"/>
      <c r="MVY59" s="286"/>
      <c r="MVZ59" s="286"/>
      <c r="MWA59" s="286"/>
      <c r="MWB59" s="286"/>
      <c r="MWC59" s="286"/>
      <c r="MWD59" s="286"/>
      <c r="MWE59" s="286"/>
      <c r="MWF59" s="286"/>
      <c r="MWG59" s="286"/>
      <c r="MWH59" s="286"/>
      <c r="MWI59" s="286"/>
      <c r="MWJ59" s="286"/>
      <c r="MWK59" s="286"/>
      <c r="MWL59" s="286"/>
      <c r="MWM59" s="286"/>
      <c r="MWN59" s="286"/>
      <c r="MWO59" s="286"/>
      <c r="MWP59" s="286"/>
      <c r="MWQ59" s="286"/>
      <c r="MWR59" s="286"/>
      <c r="MWS59" s="286"/>
      <c r="MWT59" s="286"/>
      <c r="MWU59" s="286"/>
      <c r="MWV59" s="286"/>
      <c r="MWW59" s="286"/>
      <c r="MWX59" s="286"/>
      <c r="MWY59" s="286"/>
      <c r="MWZ59" s="286"/>
      <c r="MXA59" s="286"/>
      <c r="MXB59" s="286"/>
      <c r="MXC59" s="286"/>
      <c r="MXD59" s="286"/>
      <c r="MXE59" s="286"/>
      <c r="MXF59" s="286"/>
      <c r="MXG59" s="286"/>
      <c r="MXH59" s="286"/>
      <c r="MXI59" s="286"/>
      <c r="MXJ59" s="286"/>
      <c r="MXK59" s="286"/>
      <c r="MXL59" s="286"/>
      <c r="MXM59" s="286"/>
      <c r="MXN59" s="286"/>
      <c r="MXO59" s="286"/>
      <c r="MXP59" s="286"/>
      <c r="MXQ59" s="286"/>
      <c r="MXR59" s="286"/>
      <c r="MXS59" s="286"/>
      <c r="MXT59" s="286"/>
      <c r="MXU59" s="286"/>
      <c r="MXV59" s="286"/>
      <c r="MXW59" s="286"/>
      <c r="MXX59" s="286"/>
      <c r="MXY59" s="286"/>
      <c r="MXZ59" s="286"/>
      <c r="MYA59" s="286"/>
      <c r="MYB59" s="286"/>
      <c r="MYC59" s="286"/>
      <c r="MYD59" s="286"/>
      <c r="MYE59" s="286"/>
      <c r="MYF59" s="286"/>
      <c r="MYG59" s="286"/>
      <c r="MYH59" s="286"/>
      <c r="MYI59" s="286"/>
      <c r="MYJ59" s="286"/>
      <c r="MYK59" s="286"/>
      <c r="MYL59" s="286"/>
      <c r="MYM59" s="286"/>
      <c r="MYN59" s="286"/>
      <c r="MYO59" s="286"/>
      <c r="MYP59" s="286"/>
      <c r="MYQ59" s="286"/>
      <c r="MYR59" s="286"/>
      <c r="MYS59" s="286"/>
      <c r="MYT59" s="286"/>
      <c r="MYU59" s="286"/>
      <c r="MYV59" s="286"/>
      <c r="MYW59" s="286"/>
      <c r="MYX59" s="286"/>
      <c r="MYY59" s="286"/>
      <c r="MYZ59" s="286"/>
      <c r="MZA59" s="286"/>
      <c r="MZB59" s="286"/>
      <c r="MZC59" s="286"/>
      <c r="MZD59" s="286"/>
      <c r="MZE59" s="286"/>
      <c r="MZF59" s="286"/>
      <c r="MZG59" s="286"/>
      <c r="MZH59" s="286"/>
      <c r="MZI59" s="286"/>
      <c r="MZJ59" s="286"/>
      <c r="MZK59" s="286"/>
      <c r="MZL59" s="286"/>
      <c r="MZM59" s="286"/>
      <c r="MZN59" s="286"/>
      <c r="MZO59" s="286"/>
      <c r="MZP59" s="286"/>
      <c r="MZQ59" s="286"/>
      <c r="MZR59" s="286"/>
      <c r="MZS59" s="286"/>
      <c r="MZT59" s="286"/>
      <c r="MZU59" s="286"/>
      <c r="MZV59" s="286"/>
      <c r="MZW59" s="286"/>
      <c r="MZX59" s="286"/>
      <c r="MZY59" s="286"/>
      <c r="MZZ59" s="286"/>
      <c r="NAA59" s="286"/>
      <c r="NAB59" s="286"/>
      <c r="NAC59" s="286"/>
      <c r="NAD59" s="286"/>
      <c r="NAE59" s="286"/>
      <c r="NAF59" s="286"/>
      <c r="NAG59" s="286"/>
      <c r="NAH59" s="286"/>
      <c r="NAI59" s="286"/>
      <c r="NAJ59" s="286"/>
      <c r="NAK59" s="286"/>
      <c r="NAL59" s="286"/>
      <c r="NAM59" s="286"/>
      <c r="NAN59" s="286"/>
      <c r="NAO59" s="286"/>
      <c r="NAP59" s="286"/>
      <c r="NAQ59" s="286"/>
      <c r="NAR59" s="286"/>
      <c r="NAS59" s="286"/>
      <c r="NAT59" s="286"/>
      <c r="NAU59" s="286"/>
      <c r="NAV59" s="286"/>
      <c r="NAW59" s="286"/>
      <c r="NAX59" s="286"/>
      <c r="NAY59" s="286"/>
      <c r="NAZ59" s="286"/>
      <c r="NBA59" s="286"/>
      <c r="NBB59" s="286"/>
      <c r="NBC59" s="286"/>
      <c r="NBD59" s="286"/>
      <c r="NBE59" s="286"/>
      <c r="NBF59" s="286"/>
      <c r="NBG59" s="286"/>
      <c r="NBH59" s="286"/>
      <c r="NBI59" s="286"/>
      <c r="NBJ59" s="286"/>
      <c r="NBK59" s="286"/>
      <c r="NBL59" s="286"/>
      <c r="NBM59" s="286"/>
      <c r="NBN59" s="286"/>
      <c r="NBO59" s="286"/>
      <c r="NBP59" s="286"/>
      <c r="NBQ59" s="286"/>
      <c r="NBR59" s="286"/>
      <c r="NBS59" s="286"/>
      <c r="NBT59" s="286"/>
      <c r="NBU59" s="286"/>
      <c r="NBV59" s="286"/>
      <c r="NBW59" s="286"/>
      <c r="NBX59" s="286"/>
      <c r="NBY59" s="286"/>
      <c r="NBZ59" s="286"/>
      <c r="NCA59" s="286"/>
      <c r="NCB59" s="286"/>
      <c r="NCC59" s="286"/>
      <c r="NCD59" s="286"/>
      <c r="NCE59" s="286"/>
      <c r="NCF59" s="286"/>
      <c r="NCG59" s="286"/>
      <c r="NCH59" s="286"/>
      <c r="NCI59" s="286"/>
      <c r="NCJ59" s="286"/>
      <c r="NCK59" s="286"/>
      <c r="NCL59" s="286"/>
      <c r="NCM59" s="286"/>
      <c r="NCN59" s="286"/>
      <c r="NCO59" s="286"/>
      <c r="NCP59" s="286"/>
      <c r="NCQ59" s="286"/>
      <c r="NCR59" s="286"/>
      <c r="NCS59" s="286"/>
      <c r="NCT59" s="286"/>
      <c r="NCU59" s="286"/>
      <c r="NCV59" s="286"/>
      <c r="NCW59" s="286"/>
      <c r="NCX59" s="286"/>
      <c r="NCY59" s="286"/>
      <c r="NCZ59" s="286"/>
      <c r="NDA59" s="286"/>
      <c r="NDB59" s="286"/>
      <c r="NDC59" s="286"/>
      <c r="NDD59" s="286"/>
      <c r="NDE59" s="286"/>
      <c r="NDF59" s="286"/>
      <c r="NDG59" s="286"/>
      <c r="NDH59" s="286"/>
      <c r="NDI59" s="286"/>
      <c r="NDJ59" s="286"/>
      <c r="NDK59" s="286"/>
      <c r="NDL59" s="286"/>
      <c r="NDM59" s="286"/>
      <c r="NDN59" s="286"/>
      <c r="NDO59" s="286"/>
      <c r="NDP59" s="286"/>
      <c r="NDQ59" s="286"/>
      <c r="NDR59" s="286"/>
      <c r="NDS59" s="286"/>
      <c r="NDT59" s="286"/>
      <c r="NDU59" s="286"/>
      <c r="NDV59" s="286"/>
      <c r="NDW59" s="286"/>
      <c r="NDX59" s="286"/>
      <c r="NDY59" s="286"/>
      <c r="NDZ59" s="286"/>
      <c r="NEA59" s="286"/>
      <c r="NEB59" s="286"/>
      <c r="NEC59" s="286"/>
      <c r="NED59" s="286"/>
      <c r="NEE59" s="286"/>
      <c r="NEF59" s="286"/>
      <c r="NEG59" s="286"/>
      <c r="NEH59" s="286"/>
      <c r="NEI59" s="286"/>
      <c r="NEJ59" s="286"/>
      <c r="NEK59" s="286"/>
      <c r="NEL59" s="286"/>
      <c r="NEM59" s="286"/>
      <c r="NEN59" s="286"/>
      <c r="NEO59" s="286"/>
      <c r="NEP59" s="286"/>
      <c r="NEQ59" s="286"/>
      <c r="NER59" s="286"/>
      <c r="NES59" s="286"/>
      <c r="NET59" s="286"/>
      <c r="NEU59" s="286"/>
      <c r="NEV59" s="286"/>
      <c r="NEW59" s="286"/>
      <c r="NEX59" s="286"/>
      <c r="NEY59" s="286"/>
      <c r="NEZ59" s="286"/>
      <c r="NFA59" s="286"/>
      <c r="NFB59" s="286"/>
      <c r="NFC59" s="286"/>
      <c r="NFD59" s="286"/>
      <c r="NFE59" s="286"/>
      <c r="NFF59" s="286"/>
      <c r="NFG59" s="286"/>
      <c r="NFH59" s="286"/>
      <c r="NFI59" s="286"/>
      <c r="NFJ59" s="286"/>
      <c r="NFK59" s="286"/>
      <c r="NFL59" s="286"/>
      <c r="NFM59" s="286"/>
      <c r="NFN59" s="286"/>
      <c r="NFO59" s="286"/>
      <c r="NFP59" s="286"/>
      <c r="NFQ59" s="286"/>
      <c r="NFR59" s="286"/>
      <c r="NFS59" s="286"/>
      <c r="NFT59" s="286"/>
      <c r="NFU59" s="286"/>
      <c r="NFV59" s="286"/>
      <c r="NFW59" s="286"/>
      <c r="NFX59" s="286"/>
      <c r="NFY59" s="286"/>
      <c r="NFZ59" s="286"/>
      <c r="NGA59" s="286"/>
      <c r="NGB59" s="286"/>
      <c r="NGC59" s="286"/>
      <c r="NGD59" s="286"/>
      <c r="NGE59" s="286"/>
      <c r="NGF59" s="286"/>
      <c r="NGG59" s="286"/>
      <c r="NGH59" s="286"/>
      <c r="NGI59" s="286"/>
      <c r="NGJ59" s="286"/>
      <c r="NGK59" s="286"/>
      <c r="NGL59" s="286"/>
      <c r="NGM59" s="286"/>
      <c r="NGN59" s="286"/>
      <c r="NGO59" s="286"/>
      <c r="NGP59" s="286"/>
      <c r="NGQ59" s="286"/>
      <c r="NGR59" s="286"/>
      <c r="NGS59" s="286"/>
      <c r="NGT59" s="286"/>
      <c r="NGU59" s="286"/>
      <c r="NGV59" s="286"/>
      <c r="NGW59" s="286"/>
      <c r="NGX59" s="286"/>
      <c r="NGY59" s="286"/>
      <c r="NGZ59" s="286"/>
      <c r="NHA59" s="286"/>
      <c r="NHB59" s="286"/>
      <c r="NHC59" s="286"/>
      <c r="NHD59" s="286"/>
      <c r="NHE59" s="286"/>
      <c r="NHF59" s="286"/>
      <c r="NHG59" s="286"/>
      <c r="NHH59" s="286"/>
      <c r="NHI59" s="286"/>
      <c r="NHJ59" s="286"/>
      <c r="NHK59" s="286"/>
      <c r="NHL59" s="286"/>
      <c r="NHM59" s="286"/>
      <c r="NHN59" s="286"/>
      <c r="NHO59" s="286"/>
      <c r="NHP59" s="286"/>
      <c r="NHQ59" s="286"/>
      <c r="NHR59" s="286"/>
      <c r="NHS59" s="286"/>
      <c r="NHT59" s="286"/>
      <c r="NHU59" s="286"/>
      <c r="NHV59" s="286"/>
      <c r="NHW59" s="286"/>
      <c r="NHX59" s="286"/>
      <c r="NHY59" s="286"/>
      <c r="NHZ59" s="286"/>
      <c r="NIA59" s="286"/>
      <c r="NIB59" s="286"/>
      <c r="NIC59" s="286"/>
      <c r="NID59" s="286"/>
      <c r="NIE59" s="286"/>
      <c r="NIF59" s="286"/>
      <c r="NIG59" s="286"/>
      <c r="NIH59" s="286"/>
      <c r="NII59" s="286"/>
      <c r="NIJ59" s="286"/>
      <c r="NIK59" s="286"/>
      <c r="NIL59" s="286"/>
      <c r="NIM59" s="286"/>
      <c r="NIN59" s="286"/>
      <c r="NIO59" s="286"/>
      <c r="NIP59" s="286"/>
      <c r="NIQ59" s="286"/>
      <c r="NIR59" s="286"/>
      <c r="NIS59" s="286"/>
      <c r="NIT59" s="286"/>
      <c r="NIU59" s="286"/>
      <c r="NIV59" s="286"/>
      <c r="NIW59" s="286"/>
      <c r="NIX59" s="286"/>
      <c r="NIY59" s="286"/>
      <c r="NIZ59" s="286"/>
      <c r="NJA59" s="286"/>
      <c r="NJB59" s="286"/>
      <c r="NJC59" s="286"/>
      <c r="NJD59" s="286"/>
      <c r="NJE59" s="286"/>
      <c r="NJF59" s="286"/>
      <c r="NJG59" s="286"/>
      <c r="NJH59" s="286"/>
      <c r="NJI59" s="286"/>
      <c r="NJJ59" s="286"/>
      <c r="NJK59" s="286"/>
      <c r="NJL59" s="286"/>
      <c r="NJM59" s="286"/>
      <c r="NJN59" s="286"/>
      <c r="NJO59" s="286"/>
      <c r="NJP59" s="286"/>
      <c r="NJQ59" s="286"/>
      <c r="NJR59" s="286"/>
      <c r="NJS59" s="286"/>
      <c r="NJT59" s="286"/>
      <c r="NJU59" s="286"/>
      <c r="NJV59" s="286"/>
      <c r="NJW59" s="286"/>
      <c r="NJX59" s="286"/>
      <c r="NJY59" s="286"/>
      <c r="NJZ59" s="286"/>
      <c r="NKA59" s="286"/>
      <c r="NKB59" s="286"/>
      <c r="NKC59" s="286"/>
      <c r="NKD59" s="286"/>
      <c r="NKE59" s="286"/>
      <c r="NKF59" s="286"/>
      <c r="NKG59" s="286"/>
      <c r="NKH59" s="286"/>
      <c r="NKI59" s="286"/>
      <c r="NKJ59" s="286"/>
      <c r="NKK59" s="286"/>
      <c r="NKL59" s="286"/>
      <c r="NKM59" s="286"/>
      <c r="NKN59" s="286"/>
      <c r="NKO59" s="286"/>
      <c r="NKP59" s="286"/>
      <c r="NKQ59" s="286"/>
      <c r="NKR59" s="286"/>
      <c r="NKS59" s="286"/>
      <c r="NKT59" s="286"/>
      <c r="NKU59" s="286"/>
      <c r="NKV59" s="286"/>
      <c r="NKW59" s="286"/>
      <c r="NKX59" s="286"/>
      <c r="NKY59" s="286"/>
      <c r="NKZ59" s="286"/>
      <c r="NLA59" s="286"/>
      <c r="NLB59" s="286"/>
      <c r="NLC59" s="286"/>
      <c r="NLD59" s="286"/>
      <c r="NLE59" s="286"/>
      <c r="NLF59" s="286"/>
      <c r="NLG59" s="286"/>
      <c r="NLH59" s="286"/>
      <c r="NLI59" s="286"/>
      <c r="NLJ59" s="286"/>
      <c r="NLK59" s="286"/>
      <c r="NLL59" s="286"/>
      <c r="NLM59" s="286"/>
      <c r="NLN59" s="286"/>
      <c r="NLO59" s="286"/>
      <c r="NLP59" s="286"/>
      <c r="NLQ59" s="286"/>
      <c r="NLR59" s="286"/>
      <c r="NLS59" s="286"/>
      <c r="NLT59" s="286"/>
      <c r="NLU59" s="286"/>
      <c r="NLV59" s="286"/>
      <c r="NLW59" s="286"/>
      <c r="NLX59" s="286"/>
      <c r="NLY59" s="286"/>
      <c r="NLZ59" s="286"/>
      <c r="NMA59" s="286"/>
      <c r="NMB59" s="286"/>
      <c r="NMC59" s="286"/>
      <c r="NMD59" s="286"/>
      <c r="NME59" s="286"/>
      <c r="NMF59" s="286"/>
      <c r="NMG59" s="286"/>
      <c r="NMH59" s="286"/>
      <c r="NMI59" s="286"/>
      <c r="NMJ59" s="286"/>
      <c r="NMK59" s="286"/>
      <c r="NML59" s="286"/>
      <c r="NMM59" s="286"/>
      <c r="NMN59" s="286"/>
      <c r="NMO59" s="286"/>
      <c r="NMP59" s="286"/>
      <c r="NMQ59" s="286"/>
      <c r="NMR59" s="286"/>
      <c r="NMS59" s="286"/>
      <c r="NMT59" s="286"/>
      <c r="NMU59" s="286"/>
      <c r="NMV59" s="286"/>
      <c r="NMW59" s="286"/>
      <c r="NMX59" s="286"/>
      <c r="NMY59" s="286"/>
      <c r="NMZ59" s="286"/>
      <c r="NNA59" s="286"/>
      <c r="NNB59" s="286"/>
      <c r="NNC59" s="286"/>
      <c r="NND59" s="286"/>
      <c r="NNE59" s="286"/>
      <c r="NNF59" s="286"/>
      <c r="NNG59" s="286"/>
      <c r="NNH59" s="286"/>
      <c r="NNI59" s="286"/>
      <c r="NNJ59" s="286"/>
      <c r="NNK59" s="286"/>
      <c r="NNL59" s="286"/>
      <c r="NNM59" s="286"/>
      <c r="NNN59" s="286"/>
      <c r="NNO59" s="286"/>
      <c r="NNP59" s="286"/>
      <c r="NNQ59" s="286"/>
      <c r="NNR59" s="286"/>
      <c r="NNS59" s="286"/>
      <c r="NNT59" s="286"/>
      <c r="NNU59" s="286"/>
      <c r="NNV59" s="286"/>
      <c r="NNW59" s="286"/>
      <c r="NNX59" s="286"/>
      <c r="NNY59" s="286"/>
      <c r="NNZ59" s="286"/>
      <c r="NOA59" s="286"/>
      <c r="NOB59" s="286"/>
      <c r="NOC59" s="286"/>
      <c r="NOD59" s="286"/>
      <c r="NOE59" s="286"/>
      <c r="NOF59" s="286"/>
      <c r="NOG59" s="286"/>
      <c r="NOH59" s="286"/>
      <c r="NOI59" s="286"/>
      <c r="NOJ59" s="286"/>
      <c r="NOK59" s="286"/>
      <c r="NOL59" s="286"/>
      <c r="NOM59" s="286"/>
      <c r="NON59" s="286"/>
      <c r="NOO59" s="286"/>
      <c r="NOP59" s="286"/>
      <c r="NOQ59" s="286"/>
      <c r="NOR59" s="286"/>
      <c r="NOS59" s="286"/>
      <c r="NOT59" s="286"/>
      <c r="NOU59" s="286"/>
      <c r="NOV59" s="286"/>
      <c r="NOW59" s="286"/>
      <c r="NOX59" s="286"/>
      <c r="NOY59" s="286"/>
      <c r="NOZ59" s="286"/>
      <c r="NPA59" s="286"/>
      <c r="NPB59" s="286"/>
      <c r="NPC59" s="286"/>
      <c r="NPD59" s="286"/>
      <c r="NPE59" s="286"/>
      <c r="NPF59" s="286"/>
      <c r="NPG59" s="286"/>
      <c r="NPH59" s="286"/>
      <c r="NPI59" s="286"/>
      <c r="NPJ59" s="286"/>
      <c r="NPK59" s="286"/>
      <c r="NPL59" s="286"/>
      <c r="NPM59" s="286"/>
      <c r="NPN59" s="286"/>
      <c r="NPO59" s="286"/>
      <c r="NPP59" s="286"/>
      <c r="NPQ59" s="286"/>
      <c r="NPR59" s="286"/>
      <c r="NPS59" s="286"/>
      <c r="NPT59" s="286"/>
      <c r="NPU59" s="286"/>
      <c r="NPV59" s="286"/>
      <c r="NPW59" s="286"/>
      <c r="NPX59" s="286"/>
      <c r="NPY59" s="286"/>
      <c r="NPZ59" s="286"/>
      <c r="NQA59" s="286"/>
      <c r="NQB59" s="286"/>
      <c r="NQC59" s="286"/>
      <c r="NQD59" s="286"/>
      <c r="NQE59" s="286"/>
      <c r="NQF59" s="286"/>
      <c r="NQG59" s="286"/>
      <c r="NQH59" s="286"/>
      <c r="NQI59" s="286"/>
      <c r="NQJ59" s="286"/>
      <c r="NQK59" s="286"/>
      <c r="NQL59" s="286"/>
      <c r="NQM59" s="286"/>
      <c r="NQN59" s="286"/>
      <c r="NQO59" s="286"/>
      <c r="NQP59" s="286"/>
      <c r="NQQ59" s="286"/>
      <c r="NQR59" s="286"/>
      <c r="NQS59" s="286"/>
      <c r="NQT59" s="286"/>
      <c r="NQU59" s="286"/>
      <c r="NQV59" s="286"/>
      <c r="NQW59" s="286"/>
      <c r="NQX59" s="286"/>
      <c r="NQY59" s="286"/>
      <c r="NQZ59" s="286"/>
      <c r="NRA59" s="286"/>
      <c r="NRB59" s="286"/>
      <c r="NRC59" s="286"/>
      <c r="NRD59" s="286"/>
      <c r="NRE59" s="286"/>
      <c r="NRF59" s="286"/>
      <c r="NRG59" s="286"/>
      <c r="NRH59" s="286"/>
      <c r="NRI59" s="286"/>
      <c r="NRJ59" s="286"/>
      <c r="NRK59" s="286"/>
      <c r="NRL59" s="286"/>
      <c r="NRM59" s="286"/>
      <c r="NRN59" s="286"/>
      <c r="NRO59" s="286"/>
      <c r="NRP59" s="286"/>
      <c r="NRQ59" s="286"/>
      <c r="NRR59" s="286"/>
      <c r="NRS59" s="286"/>
      <c r="NRT59" s="286"/>
      <c r="NRU59" s="286"/>
      <c r="NRV59" s="286"/>
      <c r="NRW59" s="286"/>
      <c r="NRX59" s="286"/>
      <c r="NRY59" s="286"/>
      <c r="NRZ59" s="286"/>
      <c r="NSA59" s="286"/>
      <c r="NSB59" s="286"/>
      <c r="NSC59" s="286"/>
      <c r="NSD59" s="286"/>
      <c r="NSE59" s="286"/>
      <c r="NSF59" s="286"/>
      <c r="NSG59" s="286"/>
      <c r="NSH59" s="286"/>
      <c r="NSI59" s="286"/>
      <c r="NSJ59" s="286"/>
      <c r="NSK59" s="286"/>
      <c r="NSL59" s="286"/>
      <c r="NSM59" s="286"/>
      <c r="NSN59" s="286"/>
      <c r="NSO59" s="286"/>
      <c r="NSP59" s="286"/>
      <c r="NSQ59" s="286"/>
      <c r="NSR59" s="286"/>
      <c r="NSS59" s="286"/>
      <c r="NST59" s="286"/>
      <c r="NSU59" s="286"/>
      <c r="NSV59" s="286"/>
      <c r="NSW59" s="286"/>
      <c r="NSX59" s="286"/>
      <c r="NSY59" s="286"/>
      <c r="NSZ59" s="286"/>
      <c r="NTA59" s="286"/>
      <c r="NTB59" s="286"/>
      <c r="NTC59" s="286"/>
      <c r="NTD59" s="286"/>
      <c r="NTE59" s="286"/>
      <c r="NTF59" s="286"/>
      <c r="NTG59" s="286"/>
      <c r="NTH59" s="286"/>
      <c r="NTI59" s="286"/>
      <c r="NTJ59" s="286"/>
      <c r="NTK59" s="286"/>
      <c r="NTL59" s="286"/>
      <c r="NTM59" s="286"/>
      <c r="NTN59" s="286"/>
      <c r="NTO59" s="286"/>
      <c r="NTP59" s="286"/>
      <c r="NTQ59" s="286"/>
      <c r="NTR59" s="286"/>
      <c r="NTS59" s="286"/>
      <c r="NTT59" s="286"/>
      <c r="NTU59" s="286"/>
      <c r="NTV59" s="286"/>
      <c r="NTW59" s="286"/>
      <c r="NTX59" s="286"/>
      <c r="NTY59" s="286"/>
      <c r="NTZ59" s="286"/>
      <c r="NUA59" s="286"/>
      <c r="NUB59" s="286"/>
      <c r="NUC59" s="286"/>
      <c r="NUD59" s="286"/>
      <c r="NUE59" s="286"/>
      <c r="NUF59" s="286"/>
      <c r="NUG59" s="286"/>
      <c r="NUH59" s="286"/>
      <c r="NUI59" s="286"/>
      <c r="NUJ59" s="286"/>
      <c r="NUK59" s="286"/>
      <c r="NUL59" s="286"/>
      <c r="NUM59" s="286"/>
      <c r="NUN59" s="286"/>
      <c r="NUO59" s="286"/>
      <c r="NUP59" s="286"/>
      <c r="NUQ59" s="286"/>
      <c r="NUR59" s="286"/>
      <c r="NUS59" s="286"/>
      <c r="NUT59" s="286"/>
      <c r="NUU59" s="286"/>
      <c r="NUV59" s="286"/>
      <c r="NUW59" s="286"/>
      <c r="NUX59" s="286"/>
      <c r="NUY59" s="286"/>
      <c r="NUZ59" s="286"/>
      <c r="NVA59" s="286"/>
      <c r="NVB59" s="286"/>
      <c r="NVC59" s="286"/>
      <c r="NVD59" s="286"/>
      <c r="NVE59" s="286"/>
      <c r="NVF59" s="286"/>
      <c r="NVG59" s="286"/>
      <c r="NVH59" s="286"/>
      <c r="NVI59" s="286"/>
      <c r="NVJ59" s="286"/>
      <c r="NVK59" s="286"/>
      <c r="NVL59" s="286"/>
      <c r="NVM59" s="286"/>
      <c r="NVN59" s="286"/>
      <c r="NVO59" s="286"/>
      <c r="NVP59" s="286"/>
      <c r="NVQ59" s="286"/>
      <c r="NVR59" s="286"/>
      <c r="NVS59" s="286"/>
      <c r="NVT59" s="286"/>
      <c r="NVU59" s="286"/>
      <c r="NVV59" s="286"/>
      <c r="NVW59" s="286"/>
      <c r="NVX59" s="286"/>
      <c r="NVY59" s="286"/>
      <c r="NVZ59" s="286"/>
      <c r="NWA59" s="286"/>
      <c r="NWB59" s="286"/>
      <c r="NWC59" s="286"/>
      <c r="NWD59" s="286"/>
      <c r="NWE59" s="286"/>
      <c r="NWF59" s="286"/>
      <c r="NWG59" s="286"/>
      <c r="NWH59" s="286"/>
      <c r="NWI59" s="286"/>
      <c r="NWJ59" s="286"/>
      <c r="NWK59" s="286"/>
      <c r="NWL59" s="286"/>
      <c r="NWM59" s="286"/>
      <c r="NWN59" s="286"/>
      <c r="NWO59" s="286"/>
      <c r="NWP59" s="286"/>
      <c r="NWQ59" s="286"/>
      <c r="NWR59" s="286"/>
      <c r="NWS59" s="286"/>
      <c r="NWT59" s="286"/>
      <c r="NWU59" s="286"/>
      <c r="NWV59" s="286"/>
      <c r="NWW59" s="286"/>
      <c r="NWX59" s="286"/>
      <c r="NWY59" s="286"/>
      <c r="NWZ59" s="286"/>
      <c r="NXA59" s="286"/>
      <c r="NXB59" s="286"/>
      <c r="NXC59" s="286"/>
      <c r="NXD59" s="286"/>
      <c r="NXE59" s="286"/>
      <c r="NXF59" s="286"/>
      <c r="NXG59" s="286"/>
      <c r="NXH59" s="286"/>
      <c r="NXI59" s="286"/>
      <c r="NXJ59" s="286"/>
      <c r="NXK59" s="286"/>
      <c r="NXL59" s="286"/>
      <c r="NXM59" s="286"/>
      <c r="NXN59" s="286"/>
      <c r="NXO59" s="286"/>
      <c r="NXP59" s="286"/>
      <c r="NXQ59" s="286"/>
      <c r="NXR59" s="286"/>
      <c r="NXS59" s="286"/>
      <c r="NXT59" s="286"/>
      <c r="NXU59" s="286"/>
      <c r="NXV59" s="286"/>
      <c r="NXW59" s="286"/>
      <c r="NXX59" s="286"/>
      <c r="NXY59" s="286"/>
      <c r="NXZ59" s="286"/>
      <c r="NYA59" s="286"/>
      <c r="NYB59" s="286"/>
      <c r="NYC59" s="286"/>
      <c r="NYD59" s="286"/>
      <c r="NYE59" s="286"/>
      <c r="NYF59" s="286"/>
      <c r="NYG59" s="286"/>
      <c r="NYH59" s="286"/>
      <c r="NYI59" s="286"/>
      <c r="NYJ59" s="286"/>
      <c r="NYK59" s="286"/>
      <c r="NYL59" s="286"/>
      <c r="NYM59" s="286"/>
      <c r="NYN59" s="286"/>
      <c r="NYO59" s="286"/>
      <c r="NYP59" s="286"/>
      <c r="NYQ59" s="286"/>
      <c r="NYR59" s="286"/>
      <c r="NYS59" s="286"/>
      <c r="NYT59" s="286"/>
      <c r="NYU59" s="286"/>
      <c r="NYV59" s="286"/>
      <c r="NYW59" s="286"/>
      <c r="NYX59" s="286"/>
      <c r="NYY59" s="286"/>
      <c r="NYZ59" s="286"/>
      <c r="NZA59" s="286"/>
      <c r="NZB59" s="286"/>
      <c r="NZC59" s="286"/>
      <c r="NZD59" s="286"/>
      <c r="NZE59" s="286"/>
      <c r="NZF59" s="286"/>
      <c r="NZG59" s="286"/>
      <c r="NZH59" s="286"/>
      <c r="NZI59" s="286"/>
      <c r="NZJ59" s="286"/>
      <c r="NZK59" s="286"/>
      <c r="NZL59" s="286"/>
      <c r="NZM59" s="286"/>
      <c r="NZN59" s="286"/>
      <c r="NZO59" s="286"/>
      <c r="NZP59" s="286"/>
      <c r="NZQ59" s="286"/>
      <c r="NZR59" s="286"/>
      <c r="NZS59" s="286"/>
      <c r="NZT59" s="286"/>
      <c r="NZU59" s="286"/>
      <c r="NZV59" s="286"/>
      <c r="NZW59" s="286"/>
      <c r="NZX59" s="286"/>
      <c r="NZY59" s="286"/>
      <c r="NZZ59" s="286"/>
      <c r="OAA59" s="286"/>
      <c r="OAB59" s="286"/>
      <c r="OAC59" s="286"/>
      <c r="OAD59" s="286"/>
      <c r="OAE59" s="286"/>
      <c r="OAF59" s="286"/>
      <c r="OAG59" s="286"/>
      <c r="OAH59" s="286"/>
      <c r="OAI59" s="286"/>
      <c r="OAJ59" s="286"/>
      <c r="OAK59" s="286"/>
      <c r="OAL59" s="286"/>
      <c r="OAM59" s="286"/>
      <c r="OAN59" s="286"/>
      <c r="OAO59" s="286"/>
      <c r="OAP59" s="286"/>
      <c r="OAQ59" s="286"/>
      <c r="OAR59" s="286"/>
      <c r="OAS59" s="286"/>
      <c r="OAT59" s="286"/>
      <c r="OAU59" s="286"/>
      <c r="OAV59" s="286"/>
      <c r="OAW59" s="286"/>
      <c r="OAX59" s="286"/>
      <c r="OAY59" s="286"/>
      <c r="OAZ59" s="286"/>
      <c r="OBA59" s="286"/>
      <c r="OBB59" s="286"/>
      <c r="OBC59" s="286"/>
      <c r="OBD59" s="286"/>
      <c r="OBE59" s="286"/>
      <c r="OBF59" s="286"/>
      <c r="OBG59" s="286"/>
      <c r="OBH59" s="286"/>
      <c r="OBI59" s="286"/>
      <c r="OBJ59" s="286"/>
      <c r="OBK59" s="286"/>
      <c r="OBL59" s="286"/>
      <c r="OBM59" s="286"/>
      <c r="OBN59" s="286"/>
      <c r="OBO59" s="286"/>
      <c r="OBP59" s="286"/>
      <c r="OBQ59" s="286"/>
      <c r="OBR59" s="286"/>
      <c r="OBS59" s="286"/>
      <c r="OBT59" s="286"/>
      <c r="OBU59" s="286"/>
      <c r="OBV59" s="286"/>
      <c r="OBW59" s="286"/>
      <c r="OBX59" s="286"/>
      <c r="OBY59" s="286"/>
      <c r="OBZ59" s="286"/>
      <c r="OCA59" s="286"/>
      <c r="OCB59" s="286"/>
      <c r="OCC59" s="286"/>
      <c r="OCD59" s="286"/>
      <c r="OCE59" s="286"/>
      <c r="OCF59" s="286"/>
      <c r="OCG59" s="286"/>
      <c r="OCH59" s="286"/>
      <c r="OCI59" s="286"/>
      <c r="OCJ59" s="286"/>
      <c r="OCK59" s="286"/>
      <c r="OCL59" s="286"/>
      <c r="OCM59" s="286"/>
      <c r="OCN59" s="286"/>
      <c r="OCO59" s="286"/>
      <c r="OCP59" s="286"/>
      <c r="OCQ59" s="286"/>
      <c r="OCR59" s="286"/>
      <c r="OCS59" s="286"/>
      <c r="OCT59" s="286"/>
      <c r="OCU59" s="286"/>
      <c r="OCV59" s="286"/>
      <c r="OCW59" s="286"/>
      <c r="OCX59" s="286"/>
      <c r="OCY59" s="286"/>
      <c r="OCZ59" s="286"/>
      <c r="ODA59" s="286"/>
      <c r="ODB59" s="286"/>
      <c r="ODC59" s="286"/>
      <c r="ODD59" s="286"/>
      <c r="ODE59" s="286"/>
      <c r="ODF59" s="286"/>
      <c r="ODG59" s="286"/>
      <c r="ODH59" s="286"/>
      <c r="ODI59" s="286"/>
      <c r="ODJ59" s="286"/>
      <c r="ODK59" s="286"/>
      <c r="ODL59" s="286"/>
      <c r="ODM59" s="286"/>
      <c r="ODN59" s="286"/>
      <c r="ODO59" s="286"/>
      <c r="ODP59" s="286"/>
      <c r="ODQ59" s="286"/>
      <c r="ODR59" s="286"/>
      <c r="ODS59" s="286"/>
      <c r="ODT59" s="286"/>
      <c r="ODU59" s="286"/>
      <c r="ODV59" s="286"/>
      <c r="ODW59" s="286"/>
      <c r="ODX59" s="286"/>
      <c r="ODY59" s="286"/>
      <c r="ODZ59" s="286"/>
      <c r="OEA59" s="286"/>
      <c r="OEB59" s="286"/>
      <c r="OEC59" s="286"/>
      <c r="OED59" s="286"/>
      <c r="OEE59" s="286"/>
      <c r="OEF59" s="286"/>
      <c r="OEG59" s="286"/>
      <c r="OEH59" s="286"/>
      <c r="OEI59" s="286"/>
      <c r="OEJ59" s="286"/>
      <c r="OEK59" s="286"/>
      <c r="OEL59" s="286"/>
      <c r="OEM59" s="286"/>
      <c r="OEN59" s="286"/>
      <c r="OEO59" s="286"/>
      <c r="OEP59" s="286"/>
      <c r="OEQ59" s="286"/>
      <c r="OER59" s="286"/>
      <c r="OES59" s="286"/>
      <c r="OET59" s="286"/>
      <c r="OEU59" s="286"/>
      <c r="OEV59" s="286"/>
      <c r="OEW59" s="286"/>
      <c r="OEX59" s="286"/>
      <c r="OEY59" s="286"/>
      <c r="OEZ59" s="286"/>
      <c r="OFA59" s="286"/>
      <c r="OFB59" s="286"/>
      <c r="OFC59" s="286"/>
      <c r="OFD59" s="286"/>
      <c r="OFE59" s="286"/>
      <c r="OFF59" s="286"/>
      <c r="OFG59" s="286"/>
      <c r="OFH59" s="286"/>
      <c r="OFI59" s="286"/>
      <c r="OFJ59" s="286"/>
      <c r="OFK59" s="286"/>
      <c r="OFL59" s="286"/>
      <c r="OFM59" s="286"/>
      <c r="OFN59" s="286"/>
      <c r="OFO59" s="286"/>
      <c r="OFP59" s="286"/>
      <c r="OFQ59" s="286"/>
      <c r="OFR59" s="286"/>
      <c r="OFS59" s="286"/>
      <c r="OFT59" s="286"/>
      <c r="OFU59" s="286"/>
      <c r="OFV59" s="286"/>
      <c r="OFW59" s="286"/>
      <c r="OFX59" s="286"/>
      <c r="OFY59" s="286"/>
      <c r="OFZ59" s="286"/>
      <c r="OGA59" s="286"/>
      <c r="OGB59" s="286"/>
      <c r="OGC59" s="286"/>
      <c r="OGD59" s="286"/>
      <c r="OGE59" s="286"/>
      <c r="OGF59" s="286"/>
      <c r="OGG59" s="286"/>
      <c r="OGH59" s="286"/>
      <c r="OGI59" s="286"/>
      <c r="OGJ59" s="286"/>
      <c r="OGK59" s="286"/>
      <c r="OGL59" s="286"/>
      <c r="OGM59" s="286"/>
      <c r="OGN59" s="286"/>
      <c r="OGO59" s="286"/>
      <c r="OGP59" s="286"/>
      <c r="OGQ59" s="286"/>
      <c r="OGR59" s="286"/>
      <c r="OGS59" s="286"/>
      <c r="OGT59" s="286"/>
      <c r="OGU59" s="286"/>
      <c r="OGV59" s="286"/>
      <c r="OGW59" s="286"/>
      <c r="OGX59" s="286"/>
      <c r="OGY59" s="286"/>
      <c r="OGZ59" s="286"/>
      <c r="OHA59" s="286"/>
      <c r="OHB59" s="286"/>
      <c r="OHC59" s="286"/>
      <c r="OHD59" s="286"/>
      <c r="OHE59" s="286"/>
      <c r="OHF59" s="286"/>
      <c r="OHG59" s="286"/>
      <c r="OHH59" s="286"/>
      <c r="OHI59" s="286"/>
      <c r="OHJ59" s="286"/>
      <c r="OHK59" s="286"/>
      <c r="OHL59" s="286"/>
      <c r="OHM59" s="286"/>
      <c r="OHN59" s="286"/>
      <c r="OHO59" s="286"/>
      <c r="OHP59" s="286"/>
      <c r="OHQ59" s="286"/>
      <c r="OHR59" s="286"/>
      <c r="OHS59" s="286"/>
      <c r="OHT59" s="286"/>
      <c r="OHU59" s="286"/>
      <c r="OHV59" s="286"/>
      <c r="OHW59" s="286"/>
      <c r="OHX59" s="286"/>
      <c r="OHY59" s="286"/>
      <c r="OHZ59" s="286"/>
      <c r="OIA59" s="286"/>
      <c r="OIB59" s="286"/>
      <c r="OIC59" s="286"/>
      <c r="OID59" s="286"/>
      <c r="OIE59" s="286"/>
      <c r="OIF59" s="286"/>
      <c r="OIG59" s="286"/>
      <c r="OIH59" s="286"/>
      <c r="OII59" s="286"/>
      <c r="OIJ59" s="286"/>
      <c r="OIK59" s="286"/>
      <c r="OIL59" s="286"/>
      <c r="OIM59" s="286"/>
      <c r="OIN59" s="286"/>
      <c r="OIO59" s="286"/>
      <c r="OIP59" s="286"/>
      <c r="OIQ59" s="286"/>
      <c r="OIR59" s="286"/>
      <c r="OIS59" s="286"/>
      <c r="OIT59" s="286"/>
      <c r="OIU59" s="286"/>
      <c r="OIV59" s="286"/>
      <c r="OIW59" s="286"/>
      <c r="OIX59" s="286"/>
      <c r="OIY59" s="286"/>
      <c r="OIZ59" s="286"/>
      <c r="OJA59" s="286"/>
      <c r="OJB59" s="286"/>
      <c r="OJC59" s="286"/>
      <c r="OJD59" s="286"/>
      <c r="OJE59" s="286"/>
      <c r="OJF59" s="286"/>
      <c r="OJG59" s="286"/>
      <c r="OJH59" s="286"/>
      <c r="OJI59" s="286"/>
      <c r="OJJ59" s="286"/>
      <c r="OJK59" s="286"/>
      <c r="OJL59" s="286"/>
      <c r="OJM59" s="286"/>
      <c r="OJN59" s="286"/>
      <c r="OJO59" s="286"/>
      <c r="OJP59" s="286"/>
      <c r="OJQ59" s="286"/>
      <c r="OJR59" s="286"/>
      <c r="OJS59" s="286"/>
      <c r="OJT59" s="286"/>
      <c r="OJU59" s="286"/>
      <c r="OJV59" s="286"/>
      <c r="OJW59" s="286"/>
      <c r="OJX59" s="286"/>
      <c r="OJY59" s="286"/>
      <c r="OJZ59" s="286"/>
      <c r="OKA59" s="286"/>
      <c r="OKB59" s="286"/>
      <c r="OKC59" s="286"/>
      <c r="OKD59" s="286"/>
      <c r="OKE59" s="286"/>
      <c r="OKF59" s="286"/>
      <c r="OKG59" s="286"/>
      <c r="OKH59" s="286"/>
      <c r="OKI59" s="286"/>
      <c r="OKJ59" s="286"/>
      <c r="OKK59" s="286"/>
      <c r="OKL59" s="286"/>
      <c r="OKM59" s="286"/>
      <c r="OKN59" s="286"/>
      <c r="OKO59" s="286"/>
      <c r="OKP59" s="286"/>
      <c r="OKQ59" s="286"/>
      <c r="OKR59" s="286"/>
      <c r="OKS59" s="286"/>
      <c r="OKT59" s="286"/>
      <c r="OKU59" s="286"/>
      <c r="OKV59" s="286"/>
      <c r="OKW59" s="286"/>
      <c r="OKX59" s="286"/>
      <c r="OKY59" s="286"/>
      <c r="OKZ59" s="286"/>
      <c r="OLA59" s="286"/>
      <c r="OLB59" s="286"/>
      <c r="OLC59" s="286"/>
      <c r="OLD59" s="286"/>
      <c r="OLE59" s="286"/>
      <c r="OLF59" s="286"/>
      <c r="OLG59" s="286"/>
      <c r="OLH59" s="286"/>
      <c r="OLI59" s="286"/>
      <c r="OLJ59" s="286"/>
      <c r="OLK59" s="286"/>
      <c r="OLL59" s="286"/>
      <c r="OLM59" s="286"/>
      <c r="OLN59" s="286"/>
      <c r="OLO59" s="286"/>
      <c r="OLP59" s="286"/>
      <c r="OLQ59" s="286"/>
      <c r="OLR59" s="286"/>
      <c r="OLS59" s="286"/>
      <c r="OLT59" s="286"/>
      <c r="OLU59" s="286"/>
      <c r="OLV59" s="286"/>
      <c r="OLW59" s="286"/>
      <c r="OLX59" s="286"/>
      <c r="OLY59" s="286"/>
      <c r="OLZ59" s="286"/>
      <c r="OMA59" s="286"/>
      <c r="OMB59" s="286"/>
      <c r="OMC59" s="286"/>
      <c r="OMD59" s="286"/>
      <c r="OME59" s="286"/>
      <c r="OMF59" s="286"/>
      <c r="OMG59" s="286"/>
      <c r="OMH59" s="286"/>
      <c r="OMI59" s="286"/>
      <c r="OMJ59" s="286"/>
      <c r="OMK59" s="286"/>
      <c r="OML59" s="286"/>
      <c r="OMM59" s="286"/>
      <c r="OMN59" s="286"/>
      <c r="OMO59" s="286"/>
      <c r="OMP59" s="286"/>
      <c r="OMQ59" s="286"/>
      <c r="OMR59" s="286"/>
      <c r="OMS59" s="286"/>
      <c r="OMT59" s="286"/>
      <c r="OMU59" s="286"/>
      <c r="OMV59" s="286"/>
      <c r="OMW59" s="286"/>
      <c r="OMX59" s="286"/>
      <c r="OMY59" s="286"/>
      <c r="OMZ59" s="286"/>
      <c r="ONA59" s="286"/>
      <c r="ONB59" s="286"/>
      <c r="ONC59" s="286"/>
      <c r="OND59" s="286"/>
      <c r="ONE59" s="286"/>
      <c r="ONF59" s="286"/>
      <c r="ONG59" s="286"/>
      <c r="ONH59" s="286"/>
      <c r="ONI59" s="286"/>
      <c r="ONJ59" s="286"/>
      <c r="ONK59" s="286"/>
      <c r="ONL59" s="286"/>
      <c r="ONM59" s="286"/>
      <c r="ONN59" s="286"/>
      <c r="ONO59" s="286"/>
      <c r="ONP59" s="286"/>
      <c r="ONQ59" s="286"/>
      <c r="ONR59" s="286"/>
      <c r="ONS59" s="286"/>
      <c r="ONT59" s="286"/>
      <c r="ONU59" s="286"/>
      <c r="ONV59" s="286"/>
      <c r="ONW59" s="286"/>
      <c r="ONX59" s="286"/>
      <c r="ONY59" s="286"/>
      <c r="ONZ59" s="286"/>
      <c r="OOA59" s="286"/>
      <c r="OOB59" s="286"/>
      <c r="OOC59" s="286"/>
      <c r="OOD59" s="286"/>
      <c r="OOE59" s="286"/>
      <c r="OOF59" s="286"/>
      <c r="OOG59" s="286"/>
      <c r="OOH59" s="286"/>
      <c r="OOI59" s="286"/>
      <c r="OOJ59" s="286"/>
      <c r="OOK59" s="286"/>
      <c r="OOL59" s="286"/>
      <c r="OOM59" s="286"/>
      <c r="OON59" s="286"/>
      <c r="OOO59" s="286"/>
      <c r="OOP59" s="286"/>
      <c r="OOQ59" s="286"/>
      <c r="OOR59" s="286"/>
      <c r="OOS59" s="286"/>
      <c r="OOT59" s="286"/>
      <c r="OOU59" s="286"/>
      <c r="OOV59" s="286"/>
      <c r="OOW59" s="286"/>
      <c r="OOX59" s="286"/>
      <c r="OOY59" s="286"/>
      <c r="OOZ59" s="286"/>
      <c r="OPA59" s="286"/>
      <c r="OPB59" s="286"/>
      <c r="OPC59" s="286"/>
      <c r="OPD59" s="286"/>
      <c r="OPE59" s="286"/>
      <c r="OPF59" s="286"/>
      <c r="OPG59" s="286"/>
      <c r="OPH59" s="286"/>
      <c r="OPI59" s="286"/>
      <c r="OPJ59" s="286"/>
      <c r="OPK59" s="286"/>
      <c r="OPL59" s="286"/>
      <c r="OPM59" s="286"/>
      <c r="OPN59" s="286"/>
      <c r="OPO59" s="286"/>
      <c r="OPP59" s="286"/>
      <c r="OPQ59" s="286"/>
      <c r="OPR59" s="286"/>
      <c r="OPS59" s="286"/>
      <c r="OPT59" s="286"/>
      <c r="OPU59" s="286"/>
      <c r="OPV59" s="286"/>
      <c r="OPW59" s="286"/>
      <c r="OPX59" s="286"/>
      <c r="OPY59" s="286"/>
      <c r="OPZ59" s="286"/>
      <c r="OQA59" s="286"/>
      <c r="OQB59" s="286"/>
      <c r="OQC59" s="286"/>
      <c r="OQD59" s="286"/>
      <c r="OQE59" s="286"/>
      <c r="OQF59" s="286"/>
      <c r="OQG59" s="286"/>
      <c r="OQH59" s="286"/>
      <c r="OQI59" s="286"/>
      <c r="OQJ59" s="286"/>
      <c r="OQK59" s="286"/>
      <c r="OQL59" s="286"/>
      <c r="OQM59" s="286"/>
      <c r="OQN59" s="286"/>
      <c r="OQO59" s="286"/>
      <c r="OQP59" s="286"/>
      <c r="OQQ59" s="286"/>
      <c r="OQR59" s="286"/>
      <c r="OQS59" s="286"/>
      <c r="OQT59" s="286"/>
      <c r="OQU59" s="286"/>
      <c r="OQV59" s="286"/>
      <c r="OQW59" s="286"/>
      <c r="OQX59" s="286"/>
      <c r="OQY59" s="286"/>
      <c r="OQZ59" s="286"/>
      <c r="ORA59" s="286"/>
      <c r="ORB59" s="286"/>
      <c r="ORC59" s="286"/>
      <c r="ORD59" s="286"/>
      <c r="ORE59" s="286"/>
      <c r="ORF59" s="286"/>
      <c r="ORG59" s="286"/>
      <c r="ORH59" s="286"/>
      <c r="ORI59" s="286"/>
      <c r="ORJ59" s="286"/>
      <c r="ORK59" s="286"/>
      <c r="ORL59" s="286"/>
      <c r="ORM59" s="286"/>
      <c r="ORN59" s="286"/>
      <c r="ORO59" s="286"/>
      <c r="ORP59" s="286"/>
      <c r="ORQ59" s="286"/>
      <c r="ORR59" s="286"/>
      <c r="ORS59" s="286"/>
      <c r="ORT59" s="286"/>
      <c r="ORU59" s="286"/>
      <c r="ORV59" s="286"/>
      <c r="ORW59" s="286"/>
      <c r="ORX59" s="286"/>
      <c r="ORY59" s="286"/>
      <c r="ORZ59" s="286"/>
      <c r="OSA59" s="286"/>
      <c r="OSB59" s="286"/>
      <c r="OSC59" s="286"/>
      <c r="OSD59" s="286"/>
      <c r="OSE59" s="286"/>
      <c r="OSF59" s="286"/>
      <c r="OSG59" s="286"/>
      <c r="OSH59" s="286"/>
      <c r="OSI59" s="286"/>
      <c r="OSJ59" s="286"/>
      <c r="OSK59" s="286"/>
      <c r="OSL59" s="286"/>
      <c r="OSM59" s="286"/>
      <c r="OSN59" s="286"/>
      <c r="OSO59" s="286"/>
      <c r="OSP59" s="286"/>
      <c r="OSQ59" s="286"/>
      <c r="OSR59" s="286"/>
      <c r="OSS59" s="286"/>
      <c r="OST59" s="286"/>
      <c r="OSU59" s="286"/>
      <c r="OSV59" s="286"/>
      <c r="OSW59" s="286"/>
      <c r="OSX59" s="286"/>
      <c r="OSY59" s="286"/>
      <c r="OSZ59" s="286"/>
      <c r="OTA59" s="286"/>
      <c r="OTB59" s="286"/>
      <c r="OTC59" s="286"/>
      <c r="OTD59" s="286"/>
      <c r="OTE59" s="286"/>
      <c r="OTF59" s="286"/>
      <c r="OTG59" s="286"/>
      <c r="OTH59" s="286"/>
      <c r="OTI59" s="286"/>
      <c r="OTJ59" s="286"/>
      <c r="OTK59" s="286"/>
      <c r="OTL59" s="286"/>
      <c r="OTM59" s="286"/>
      <c r="OTN59" s="286"/>
      <c r="OTO59" s="286"/>
      <c r="OTP59" s="286"/>
      <c r="OTQ59" s="286"/>
      <c r="OTR59" s="286"/>
      <c r="OTS59" s="286"/>
      <c r="OTT59" s="286"/>
      <c r="OTU59" s="286"/>
      <c r="OTV59" s="286"/>
      <c r="OTW59" s="286"/>
      <c r="OTX59" s="286"/>
      <c r="OTY59" s="286"/>
      <c r="OTZ59" s="286"/>
      <c r="OUA59" s="286"/>
      <c r="OUB59" s="286"/>
      <c r="OUC59" s="286"/>
      <c r="OUD59" s="286"/>
      <c r="OUE59" s="286"/>
      <c r="OUF59" s="286"/>
      <c r="OUG59" s="286"/>
      <c r="OUH59" s="286"/>
      <c r="OUI59" s="286"/>
      <c r="OUJ59" s="286"/>
      <c r="OUK59" s="286"/>
      <c r="OUL59" s="286"/>
      <c r="OUM59" s="286"/>
      <c r="OUN59" s="286"/>
      <c r="OUO59" s="286"/>
      <c r="OUP59" s="286"/>
      <c r="OUQ59" s="286"/>
      <c r="OUR59" s="286"/>
      <c r="OUS59" s="286"/>
      <c r="OUT59" s="286"/>
      <c r="OUU59" s="286"/>
      <c r="OUV59" s="286"/>
      <c r="OUW59" s="286"/>
      <c r="OUX59" s="286"/>
      <c r="OUY59" s="286"/>
      <c r="OUZ59" s="286"/>
      <c r="OVA59" s="286"/>
      <c r="OVB59" s="286"/>
      <c r="OVC59" s="286"/>
      <c r="OVD59" s="286"/>
      <c r="OVE59" s="286"/>
      <c r="OVF59" s="286"/>
      <c r="OVG59" s="286"/>
      <c r="OVH59" s="286"/>
      <c r="OVI59" s="286"/>
      <c r="OVJ59" s="286"/>
      <c r="OVK59" s="286"/>
      <c r="OVL59" s="286"/>
      <c r="OVM59" s="286"/>
      <c r="OVN59" s="286"/>
      <c r="OVO59" s="286"/>
      <c r="OVP59" s="286"/>
      <c r="OVQ59" s="286"/>
      <c r="OVR59" s="286"/>
      <c r="OVS59" s="286"/>
      <c r="OVT59" s="286"/>
      <c r="OVU59" s="286"/>
      <c r="OVV59" s="286"/>
      <c r="OVW59" s="286"/>
      <c r="OVX59" s="286"/>
      <c r="OVY59" s="286"/>
      <c r="OVZ59" s="286"/>
      <c r="OWA59" s="286"/>
      <c r="OWB59" s="286"/>
      <c r="OWC59" s="286"/>
      <c r="OWD59" s="286"/>
      <c r="OWE59" s="286"/>
      <c r="OWF59" s="286"/>
      <c r="OWG59" s="286"/>
      <c r="OWH59" s="286"/>
      <c r="OWI59" s="286"/>
      <c r="OWJ59" s="286"/>
      <c r="OWK59" s="286"/>
      <c r="OWL59" s="286"/>
      <c r="OWM59" s="286"/>
      <c r="OWN59" s="286"/>
      <c r="OWO59" s="286"/>
      <c r="OWP59" s="286"/>
      <c r="OWQ59" s="286"/>
      <c r="OWR59" s="286"/>
      <c r="OWS59" s="286"/>
      <c r="OWT59" s="286"/>
      <c r="OWU59" s="286"/>
      <c r="OWV59" s="286"/>
      <c r="OWW59" s="286"/>
      <c r="OWX59" s="286"/>
      <c r="OWY59" s="286"/>
      <c r="OWZ59" s="286"/>
      <c r="OXA59" s="286"/>
      <c r="OXB59" s="286"/>
      <c r="OXC59" s="286"/>
      <c r="OXD59" s="286"/>
      <c r="OXE59" s="286"/>
      <c r="OXF59" s="286"/>
      <c r="OXG59" s="286"/>
      <c r="OXH59" s="286"/>
      <c r="OXI59" s="286"/>
      <c r="OXJ59" s="286"/>
      <c r="OXK59" s="286"/>
      <c r="OXL59" s="286"/>
      <c r="OXM59" s="286"/>
      <c r="OXN59" s="286"/>
      <c r="OXO59" s="286"/>
      <c r="OXP59" s="286"/>
      <c r="OXQ59" s="286"/>
      <c r="OXR59" s="286"/>
      <c r="OXS59" s="286"/>
      <c r="OXT59" s="286"/>
      <c r="OXU59" s="286"/>
      <c r="OXV59" s="286"/>
      <c r="OXW59" s="286"/>
      <c r="OXX59" s="286"/>
      <c r="OXY59" s="286"/>
      <c r="OXZ59" s="286"/>
      <c r="OYA59" s="286"/>
      <c r="OYB59" s="286"/>
      <c r="OYC59" s="286"/>
      <c r="OYD59" s="286"/>
      <c r="OYE59" s="286"/>
      <c r="OYF59" s="286"/>
      <c r="OYG59" s="286"/>
      <c r="OYH59" s="286"/>
      <c r="OYI59" s="286"/>
      <c r="OYJ59" s="286"/>
      <c r="OYK59" s="286"/>
      <c r="OYL59" s="286"/>
      <c r="OYM59" s="286"/>
      <c r="OYN59" s="286"/>
      <c r="OYO59" s="286"/>
      <c r="OYP59" s="286"/>
      <c r="OYQ59" s="286"/>
      <c r="OYR59" s="286"/>
      <c r="OYS59" s="286"/>
      <c r="OYT59" s="286"/>
      <c r="OYU59" s="286"/>
      <c r="OYV59" s="286"/>
      <c r="OYW59" s="286"/>
      <c r="OYX59" s="286"/>
      <c r="OYY59" s="286"/>
      <c r="OYZ59" s="286"/>
      <c r="OZA59" s="286"/>
      <c r="OZB59" s="286"/>
      <c r="OZC59" s="286"/>
      <c r="OZD59" s="286"/>
      <c r="OZE59" s="286"/>
      <c r="OZF59" s="286"/>
      <c r="OZG59" s="286"/>
      <c r="OZH59" s="286"/>
      <c r="OZI59" s="286"/>
      <c r="OZJ59" s="286"/>
      <c r="OZK59" s="286"/>
      <c r="OZL59" s="286"/>
      <c r="OZM59" s="286"/>
      <c r="OZN59" s="286"/>
      <c r="OZO59" s="286"/>
      <c r="OZP59" s="286"/>
      <c r="OZQ59" s="286"/>
      <c r="OZR59" s="286"/>
      <c r="OZS59" s="286"/>
      <c r="OZT59" s="286"/>
      <c r="OZU59" s="286"/>
      <c r="OZV59" s="286"/>
      <c r="OZW59" s="286"/>
      <c r="OZX59" s="286"/>
      <c r="OZY59" s="286"/>
      <c r="OZZ59" s="286"/>
      <c r="PAA59" s="286"/>
      <c r="PAB59" s="286"/>
      <c r="PAC59" s="286"/>
      <c r="PAD59" s="286"/>
      <c r="PAE59" s="286"/>
      <c r="PAF59" s="286"/>
      <c r="PAG59" s="286"/>
      <c r="PAH59" s="286"/>
      <c r="PAI59" s="286"/>
      <c r="PAJ59" s="286"/>
      <c r="PAK59" s="286"/>
      <c r="PAL59" s="286"/>
      <c r="PAM59" s="286"/>
      <c r="PAN59" s="286"/>
      <c r="PAO59" s="286"/>
      <c r="PAP59" s="286"/>
      <c r="PAQ59" s="286"/>
      <c r="PAR59" s="286"/>
      <c r="PAS59" s="286"/>
      <c r="PAT59" s="286"/>
      <c r="PAU59" s="286"/>
      <c r="PAV59" s="286"/>
      <c r="PAW59" s="286"/>
      <c r="PAX59" s="286"/>
      <c r="PAY59" s="286"/>
      <c r="PAZ59" s="286"/>
      <c r="PBA59" s="286"/>
      <c r="PBB59" s="286"/>
      <c r="PBC59" s="286"/>
      <c r="PBD59" s="286"/>
      <c r="PBE59" s="286"/>
      <c r="PBF59" s="286"/>
      <c r="PBG59" s="286"/>
      <c r="PBH59" s="286"/>
      <c r="PBI59" s="286"/>
      <c r="PBJ59" s="286"/>
      <c r="PBK59" s="286"/>
      <c r="PBL59" s="286"/>
      <c r="PBM59" s="286"/>
      <c r="PBN59" s="286"/>
      <c r="PBO59" s="286"/>
      <c r="PBP59" s="286"/>
      <c r="PBQ59" s="286"/>
      <c r="PBR59" s="286"/>
      <c r="PBS59" s="286"/>
      <c r="PBT59" s="286"/>
      <c r="PBU59" s="286"/>
      <c r="PBV59" s="286"/>
      <c r="PBW59" s="286"/>
      <c r="PBX59" s="286"/>
      <c r="PBY59" s="286"/>
      <c r="PBZ59" s="286"/>
      <c r="PCA59" s="286"/>
      <c r="PCB59" s="286"/>
      <c r="PCC59" s="286"/>
      <c r="PCD59" s="286"/>
      <c r="PCE59" s="286"/>
      <c r="PCF59" s="286"/>
      <c r="PCG59" s="286"/>
      <c r="PCH59" s="286"/>
      <c r="PCI59" s="286"/>
      <c r="PCJ59" s="286"/>
      <c r="PCK59" s="286"/>
      <c r="PCL59" s="286"/>
      <c r="PCM59" s="286"/>
      <c r="PCN59" s="286"/>
      <c r="PCO59" s="286"/>
      <c r="PCP59" s="286"/>
      <c r="PCQ59" s="286"/>
      <c r="PCR59" s="286"/>
      <c r="PCS59" s="286"/>
      <c r="PCT59" s="286"/>
      <c r="PCU59" s="286"/>
      <c r="PCV59" s="286"/>
      <c r="PCW59" s="286"/>
      <c r="PCX59" s="286"/>
      <c r="PCY59" s="286"/>
      <c r="PCZ59" s="286"/>
      <c r="PDA59" s="286"/>
      <c r="PDB59" s="286"/>
      <c r="PDC59" s="286"/>
      <c r="PDD59" s="286"/>
      <c r="PDE59" s="286"/>
      <c r="PDF59" s="286"/>
      <c r="PDG59" s="286"/>
      <c r="PDH59" s="286"/>
      <c r="PDI59" s="286"/>
      <c r="PDJ59" s="286"/>
      <c r="PDK59" s="286"/>
      <c r="PDL59" s="286"/>
      <c r="PDM59" s="286"/>
      <c r="PDN59" s="286"/>
      <c r="PDO59" s="286"/>
      <c r="PDP59" s="286"/>
      <c r="PDQ59" s="286"/>
      <c r="PDR59" s="286"/>
      <c r="PDS59" s="286"/>
      <c r="PDT59" s="286"/>
      <c r="PDU59" s="286"/>
      <c r="PDV59" s="286"/>
      <c r="PDW59" s="286"/>
      <c r="PDX59" s="286"/>
      <c r="PDY59" s="286"/>
      <c r="PDZ59" s="286"/>
      <c r="PEA59" s="286"/>
      <c r="PEB59" s="286"/>
      <c r="PEC59" s="286"/>
      <c r="PED59" s="286"/>
      <c r="PEE59" s="286"/>
      <c r="PEF59" s="286"/>
      <c r="PEG59" s="286"/>
      <c r="PEH59" s="286"/>
      <c r="PEI59" s="286"/>
      <c r="PEJ59" s="286"/>
      <c r="PEK59" s="286"/>
      <c r="PEL59" s="286"/>
      <c r="PEM59" s="286"/>
      <c r="PEN59" s="286"/>
      <c r="PEO59" s="286"/>
      <c r="PEP59" s="286"/>
      <c r="PEQ59" s="286"/>
      <c r="PER59" s="286"/>
      <c r="PES59" s="286"/>
      <c r="PET59" s="286"/>
      <c r="PEU59" s="286"/>
      <c r="PEV59" s="286"/>
      <c r="PEW59" s="286"/>
      <c r="PEX59" s="286"/>
      <c r="PEY59" s="286"/>
      <c r="PEZ59" s="286"/>
      <c r="PFA59" s="286"/>
      <c r="PFB59" s="286"/>
      <c r="PFC59" s="286"/>
      <c r="PFD59" s="286"/>
      <c r="PFE59" s="286"/>
      <c r="PFF59" s="286"/>
      <c r="PFG59" s="286"/>
      <c r="PFH59" s="286"/>
      <c r="PFI59" s="286"/>
      <c r="PFJ59" s="286"/>
      <c r="PFK59" s="286"/>
      <c r="PFL59" s="286"/>
      <c r="PFM59" s="286"/>
      <c r="PFN59" s="286"/>
      <c r="PFO59" s="286"/>
      <c r="PFP59" s="286"/>
      <c r="PFQ59" s="286"/>
      <c r="PFR59" s="286"/>
      <c r="PFS59" s="286"/>
      <c r="PFT59" s="286"/>
      <c r="PFU59" s="286"/>
      <c r="PFV59" s="286"/>
      <c r="PFW59" s="286"/>
      <c r="PFX59" s="286"/>
      <c r="PFY59" s="286"/>
      <c r="PFZ59" s="286"/>
      <c r="PGA59" s="286"/>
      <c r="PGB59" s="286"/>
      <c r="PGC59" s="286"/>
      <c r="PGD59" s="286"/>
      <c r="PGE59" s="286"/>
      <c r="PGF59" s="286"/>
      <c r="PGG59" s="286"/>
      <c r="PGH59" s="286"/>
      <c r="PGI59" s="286"/>
      <c r="PGJ59" s="286"/>
      <c r="PGK59" s="286"/>
      <c r="PGL59" s="286"/>
      <c r="PGM59" s="286"/>
      <c r="PGN59" s="286"/>
      <c r="PGO59" s="286"/>
      <c r="PGP59" s="286"/>
      <c r="PGQ59" s="286"/>
      <c r="PGR59" s="286"/>
      <c r="PGS59" s="286"/>
      <c r="PGT59" s="286"/>
      <c r="PGU59" s="286"/>
      <c r="PGV59" s="286"/>
      <c r="PGW59" s="286"/>
      <c r="PGX59" s="286"/>
      <c r="PGY59" s="286"/>
      <c r="PGZ59" s="286"/>
      <c r="PHA59" s="286"/>
      <c r="PHB59" s="286"/>
      <c r="PHC59" s="286"/>
      <c r="PHD59" s="286"/>
      <c r="PHE59" s="286"/>
      <c r="PHF59" s="286"/>
      <c r="PHG59" s="286"/>
      <c r="PHH59" s="286"/>
      <c r="PHI59" s="286"/>
      <c r="PHJ59" s="286"/>
      <c r="PHK59" s="286"/>
      <c r="PHL59" s="286"/>
      <c r="PHM59" s="286"/>
      <c r="PHN59" s="286"/>
      <c r="PHO59" s="286"/>
      <c r="PHP59" s="286"/>
      <c r="PHQ59" s="286"/>
      <c r="PHR59" s="286"/>
      <c r="PHS59" s="286"/>
      <c r="PHT59" s="286"/>
      <c r="PHU59" s="286"/>
      <c r="PHV59" s="286"/>
      <c r="PHW59" s="286"/>
      <c r="PHX59" s="286"/>
      <c r="PHY59" s="286"/>
      <c r="PHZ59" s="286"/>
      <c r="PIA59" s="286"/>
      <c r="PIB59" s="286"/>
      <c r="PIC59" s="286"/>
      <c r="PID59" s="286"/>
      <c r="PIE59" s="286"/>
      <c r="PIF59" s="286"/>
      <c r="PIG59" s="286"/>
      <c r="PIH59" s="286"/>
      <c r="PII59" s="286"/>
      <c r="PIJ59" s="286"/>
      <c r="PIK59" s="286"/>
      <c r="PIL59" s="286"/>
      <c r="PIM59" s="286"/>
      <c r="PIN59" s="286"/>
      <c r="PIO59" s="286"/>
      <c r="PIP59" s="286"/>
      <c r="PIQ59" s="286"/>
      <c r="PIR59" s="286"/>
      <c r="PIS59" s="286"/>
      <c r="PIT59" s="286"/>
      <c r="PIU59" s="286"/>
      <c r="PIV59" s="286"/>
      <c r="PIW59" s="286"/>
      <c r="PIX59" s="286"/>
      <c r="PIY59" s="286"/>
      <c r="PIZ59" s="286"/>
      <c r="PJA59" s="286"/>
      <c r="PJB59" s="286"/>
      <c r="PJC59" s="286"/>
      <c r="PJD59" s="286"/>
      <c r="PJE59" s="286"/>
      <c r="PJF59" s="286"/>
      <c r="PJG59" s="286"/>
      <c r="PJH59" s="286"/>
      <c r="PJI59" s="286"/>
      <c r="PJJ59" s="286"/>
      <c r="PJK59" s="286"/>
      <c r="PJL59" s="286"/>
      <c r="PJM59" s="286"/>
      <c r="PJN59" s="286"/>
      <c r="PJO59" s="286"/>
      <c r="PJP59" s="286"/>
      <c r="PJQ59" s="286"/>
      <c r="PJR59" s="286"/>
      <c r="PJS59" s="286"/>
      <c r="PJT59" s="286"/>
      <c r="PJU59" s="286"/>
      <c r="PJV59" s="286"/>
      <c r="PJW59" s="286"/>
      <c r="PJX59" s="286"/>
      <c r="PJY59" s="286"/>
      <c r="PJZ59" s="286"/>
      <c r="PKA59" s="286"/>
      <c r="PKB59" s="286"/>
      <c r="PKC59" s="286"/>
      <c r="PKD59" s="286"/>
      <c r="PKE59" s="286"/>
      <c r="PKF59" s="286"/>
      <c r="PKG59" s="286"/>
      <c r="PKH59" s="286"/>
      <c r="PKI59" s="286"/>
      <c r="PKJ59" s="286"/>
      <c r="PKK59" s="286"/>
      <c r="PKL59" s="286"/>
      <c r="PKM59" s="286"/>
      <c r="PKN59" s="286"/>
      <c r="PKO59" s="286"/>
      <c r="PKP59" s="286"/>
      <c r="PKQ59" s="286"/>
      <c r="PKR59" s="286"/>
      <c r="PKS59" s="286"/>
      <c r="PKT59" s="286"/>
      <c r="PKU59" s="286"/>
      <c r="PKV59" s="286"/>
      <c r="PKW59" s="286"/>
      <c r="PKX59" s="286"/>
      <c r="PKY59" s="286"/>
      <c r="PKZ59" s="286"/>
      <c r="PLA59" s="286"/>
      <c r="PLB59" s="286"/>
      <c r="PLC59" s="286"/>
      <c r="PLD59" s="286"/>
      <c r="PLE59" s="286"/>
      <c r="PLF59" s="286"/>
      <c r="PLG59" s="286"/>
      <c r="PLH59" s="286"/>
      <c r="PLI59" s="286"/>
      <c r="PLJ59" s="286"/>
      <c r="PLK59" s="286"/>
      <c r="PLL59" s="286"/>
      <c r="PLM59" s="286"/>
      <c r="PLN59" s="286"/>
      <c r="PLO59" s="286"/>
      <c r="PLP59" s="286"/>
      <c r="PLQ59" s="286"/>
      <c r="PLR59" s="286"/>
      <c r="PLS59" s="286"/>
      <c r="PLT59" s="286"/>
      <c r="PLU59" s="286"/>
      <c r="PLV59" s="286"/>
      <c r="PLW59" s="286"/>
      <c r="PLX59" s="286"/>
      <c r="PLY59" s="286"/>
      <c r="PLZ59" s="286"/>
      <c r="PMA59" s="286"/>
      <c r="PMB59" s="286"/>
      <c r="PMC59" s="286"/>
      <c r="PMD59" s="286"/>
      <c r="PME59" s="286"/>
      <c r="PMF59" s="286"/>
      <c r="PMG59" s="286"/>
      <c r="PMH59" s="286"/>
      <c r="PMI59" s="286"/>
      <c r="PMJ59" s="286"/>
      <c r="PMK59" s="286"/>
      <c r="PML59" s="286"/>
      <c r="PMM59" s="286"/>
      <c r="PMN59" s="286"/>
      <c r="PMO59" s="286"/>
      <c r="PMP59" s="286"/>
      <c r="PMQ59" s="286"/>
      <c r="PMR59" s="286"/>
      <c r="PMS59" s="286"/>
      <c r="PMT59" s="286"/>
      <c r="PMU59" s="286"/>
      <c r="PMV59" s="286"/>
      <c r="PMW59" s="286"/>
      <c r="PMX59" s="286"/>
      <c r="PMY59" s="286"/>
      <c r="PMZ59" s="286"/>
      <c r="PNA59" s="286"/>
      <c r="PNB59" s="286"/>
      <c r="PNC59" s="286"/>
      <c r="PND59" s="286"/>
      <c r="PNE59" s="286"/>
      <c r="PNF59" s="286"/>
      <c r="PNG59" s="286"/>
      <c r="PNH59" s="286"/>
      <c r="PNI59" s="286"/>
      <c r="PNJ59" s="286"/>
      <c r="PNK59" s="286"/>
      <c r="PNL59" s="286"/>
      <c r="PNM59" s="286"/>
      <c r="PNN59" s="286"/>
      <c r="PNO59" s="286"/>
      <c r="PNP59" s="286"/>
      <c r="PNQ59" s="286"/>
      <c r="PNR59" s="286"/>
      <c r="PNS59" s="286"/>
      <c r="PNT59" s="286"/>
      <c r="PNU59" s="286"/>
      <c r="PNV59" s="286"/>
      <c r="PNW59" s="286"/>
      <c r="PNX59" s="286"/>
      <c r="PNY59" s="286"/>
      <c r="PNZ59" s="286"/>
      <c r="POA59" s="286"/>
      <c r="POB59" s="286"/>
      <c r="POC59" s="286"/>
      <c r="POD59" s="286"/>
      <c r="POE59" s="286"/>
      <c r="POF59" s="286"/>
      <c r="POG59" s="286"/>
      <c r="POH59" s="286"/>
      <c r="POI59" s="286"/>
      <c r="POJ59" s="286"/>
      <c r="POK59" s="286"/>
      <c r="POL59" s="286"/>
      <c r="POM59" s="286"/>
      <c r="PON59" s="286"/>
      <c r="POO59" s="286"/>
      <c r="POP59" s="286"/>
      <c r="POQ59" s="286"/>
      <c r="POR59" s="286"/>
      <c r="POS59" s="286"/>
      <c r="POT59" s="286"/>
      <c r="POU59" s="286"/>
      <c r="POV59" s="286"/>
      <c r="POW59" s="286"/>
      <c r="POX59" s="286"/>
      <c r="POY59" s="286"/>
      <c r="POZ59" s="286"/>
      <c r="PPA59" s="286"/>
      <c r="PPB59" s="286"/>
      <c r="PPC59" s="286"/>
      <c r="PPD59" s="286"/>
      <c r="PPE59" s="286"/>
      <c r="PPF59" s="286"/>
      <c r="PPG59" s="286"/>
      <c r="PPH59" s="286"/>
      <c r="PPI59" s="286"/>
      <c r="PPJ59" s="286"/>
      <c r="PPK59" s="286"/>
      <c r="PPL59" s="286"/>
      <c r="PPM59" s="286"/>
      <c r="PPN59" s="286"/>
      <c r="PPO59" s="286"/>
      <c r="PPP59" s="286"/>
      <c r="PPQ59" s="286"/>
      <c r="PPR59" s="286"/>
      <c r="PPS59" s="286"/>
      <c r="PPT59" s="286"/>
      <c r="PPU59" s="286"/>
      <c r="PPV59" s="286"/>
      <c r="PPW59" s="286"/>
      <c r="PPX59" s="286"/>
      <c r="PPY59" s="286"/>
      <c r="PPZ59" s="286"/>
      <c r="PQA59" s="286"/>
      <c r="PQB59" s="286"/>
      <c r="PQC59" s="286"/>
      <c r="PQD59" s="286"/>
      <c r="PQE59" s="286"/>
      <c r="PQF59" s="286"/>
      <c r="PQG59" s="286"/>
      <c r="PQH59" s="286"/>
      <c r="PQI59" s="286"/>
      <c r="PQJ59" s="286"/>
      <c r="PQK59" s="286"/>
      <c r="PQL59" s="286"/>
      <c r="PQM59" s="286"/>
      <c r="PQN59" s="286"/>
      <c r="PQO59" s="286"/>
      <c r="PQP59" s="286"/>
      <c r="PQQ59" s="286"/>
      <c r="PQR59" s="286"/>
      <c r="PQS59" s="286"/>
      <c r="PQT59" s="286"/>
      <c r="PQU59" s="286"/>
      <c r="PQV59" s="286"/>
      <c r="PQW59" s="286"/>
      <c r="PQX59" s="286"/>
      <c r="PQY59" s="286"/>
      <c r="PQZ59" s="286"/>
      <c r="PRA59" s="286"/>
      <c r="PRB59" s="286"/>
      <c r="PRC59" s="286"/>
      <c r="PRD59" s="286"/>
      <c r="PRE59" s="286"/>
      <c r="PRF59" s="286"/>
      <c r="PRG59" s="286"/>
      <c r="PRH59" s="286"/>
      <c r="PRI59" s="286"/>
      <c r="PRJ59" s="286"/>
      <c r="PRK59" s="286"/>
      <c r="PRL59" s="286"/>
      <c r="PRM59" s="286"/>
      <c r="PRN59" s="286"/>
      <c r="PRO59" s="286"/>
      <c r="PRP59" s="286"/>
      <c r="PRQ59" s="286"/>
      <c r="PRR59" s="286"/>
      <c r="PRS59" s="286"/>
      <c r="PRT59" s="286"/>
      <c r="PRU59" s="286"/>
      <c r="PRV59" s="286"/>
      <c r="PRW59" s="286"/>
      <c r="PRX59" s="286"/>
      <c r="PRY59" s="286"/>
      <c r="PRZ59" s="286"/>
      <c r="PSA59" s="286"/>
      <c r="PSB59" s="286"/>
      <c r="PSC59" s="286"/>
      <c r="PSD59" s="286"/>
      <c r="PSE59" s="286"/>
      <c r="PSF59" s="286"/>
      <c r="PSG59" s="286"/>
      <c r="PSH59" s="286"/>
      <c r="PSI59" s="286"/>
      <c r="PSJ59" s="286"/>
      <c r="PSK59" s="286"/>
      <c r="PSL59" s="286"/>
      <c r="PSM59" s="286"/>
      <c r="PSN59" s="286"/>
      <c r="PSO59" s="286"/>
      <c r="PSP59" s="286"/>
      <c r="PSQ59" s="286"/>
      <c r="PSR59" s="286"/>
      <c r="PSS59" s="286"/>
      <c r="PST59" s="286"/>
      <c r="PSU59" s="286"/>
      <c r="PSV59" s="286"/>
      <c r="PSW59" s="286"/>
      <c r="PSX59" s="286"/>
      <c r="PSY59" s="286"/>
      <c r="PSZ59" s="286"/>
      <c r="PTA59" s="286"/>
      <c r="PTB59" s="286"/>
      <c r="PTC59" s="286"/>
      <c r="PTD59" s="286"/>
      <c r="PTE59" s="286"/>
      <c r="PTF59" s="286"/>
      <c r="PTG59" s="286"/>
      <c r="PTH59" s="286"/>
      <c r="PTI59" s="286"/>
      <c r="PTJ59" s="286"/>
      <c r="PTK59" s="286"/>
      <c r="PTL59" s="286"/>
      <c r="PTM59" s="286"/>
      <c r="PTN59" s="286"/>
      <c r="PTO59" s="286"/>
      <c r="PTP59" s="286"/>
      <c r="PTQ59" s="286"/>
      <c r="PTR59" s="286"/>
      <c r="PTS59" s="286"/>
      <c r="PTT59" s="286"/>
      <c r="PTU59" s="286"/>
      <c r="PTV59" s="286"/>
      <c r="PTW59" s="286"/>
      <c r="PTX59" s="286"/>
      <c r="PTY59" s="286"/>
      <c r="PTZ59" s="286"/>
      <c r="PUA59" s="286"/>
      <c r="PUB59" s="286"/>
      <c r="PUC59" s="286"/>
      <c r="PUD59" s="286"/>
      <c r="PUE59" s="286"/>
      <c r="PUF59" s="286"/>
      <c r="PUG59" s="286"/>
      <c r="PUH59" s="286"/>
      <c r="PUI59" s="286"/>
      <c r="PUJ59" s="286"/>
      <c r="PUK59" s="286"/>
      <c r="PUL59" s="286"/>
      <c r="PUM59" s="286"/>
      <c r="PUN59" s="286"/>
      <c r="PUO59" s="286"/>
      <c r="PUP59" s="286"/>
      <c r="PUQ59" s="286"/>
      <c r="PUR59" s="286"/>
      <c r="PUS59" s="286"/>
      <c r="PUT59" s="286"/>
      <c r="PUU59" s="286"/>
      <c r="PUV59" s="286"/>
      <c r="PUW59" s="286"/>
      <c r="PUX59" s="286"/>
      <c r="PUY59" s="286"/>
      <c r="PUZ59" s="286"/>
      <c r="PVA59" s="286"/>
      <c r="PVB59" s="286"/>
      <c r="PVC59" s="286"/>
      <c r="PVD59" s="286"/>
      <c r="PVE59" s="286"/>
      <c r="PVF59" s="286"/>
      <c r="PVG59" s="286"/>
      <c r="PVH59" s="286"/>
      <c r="PVI59" s="286"/>
      <c r="PVJ59" s="286"/>
      <c r="PVK59" s="286"/>
      <c r="PVL59" s="286"/>
      <c r="PVM59" s="286"/>
      <c r="PVN59" s="286"/>
      <c r="PVO59" s="286"/>
      <c r="PVP59" s="286"/>
      <c r="PVQ59" s="286"/>
      <c r="PVR59" s="286"/>
      <c r="PVS59" s="286"/>
      <c r="PVT59" s="286"/>
      <c r="PVU59" s="286"/>
      <c r="PVV59" s="286"/>
      <c r="PVW59" s="286"/>
      <c r="PVX59" s="286"/>
      <c r="PVY59" s="286"/>
      <c r="PVZ59" s="286"/>
      <c r="PWA59" s="286"/>
      <c r="PWB59" s="286"/>
      <c r="PWC59" s="286"/>
      <c r="PWD59" s="286"/>
      <c r="PWE59" s="286"/>
      <c r="PWF59" s="286"/>
      <c r="PWG59" s="286"/>
      <c r="PWH59" s="286"/>
      <c r="PWI59" s="286"/>
      <c r="PWJ59" s="286"/>
      <c r="PWK59" s="286"/>
      <c r="PWL59" s="286"/>
      <c r="PWM59" s="286"/>
      <c r="PWN59" s="286"/>
      <c r="PWO59" s="286"/>
      <c r="PWP59" s="286"/>
      <c r="PWQ59" s="286"/>
      <c r="PWR59" s="286"/>
      <c r="PWS59" s="286"/>
      <c r="PWT59" s="286"/>
      <c r="PWU59" s="286"/>
      <c r="PWV59" s="286"/>
      <c r="PWW59" s="286"/>
      <c r="PWX59" s="286"/>
      <c r="PWY59" s="286"/>
      <c r="PWZ59" s="286"/>
      <c r="PXA59" s="286"/>
      <c r="PXB59" s="286"/>
      <c r="PXC59" s="286"/>
      <c r="PXD59" s="286"/>
      <c r="PXE59" s="286"/>
      <c r="PXF59" s="286"/>
      <c r="PXG59" s="286"/>
      <c r="PXH59" s="286"/>
      <c r="PXI59" s="286"/>
      <c r="PXJ59" s="286"/>
      <c r="PXK59" s="286"/>
      <c r="PXL59" s="286"/>
      <c r="PXM59" s="286"/>
      <c r="PXN59" s="286"/>
      <c r="PXO59" s="286"/>
      <c r="PXP59" s="286"/>
      <c r="PXQ59" s="286"/>
      <c r="PXR59" s="286"/>
      <c r="PXS59" s="286"/>
      <c r="PXT59" s="286"/>
      <c r="PXU59" s="286"/>
      <c r="PXV59" s="286"/>
      <c r="PXW59" s="286"/>
      <c r="PXX59" s="286"/>
      <c r="PXY59" s="286"/>
      <c r="PXZ59" s="286"/>
      <c r="PYA59" s="286"/>
      <c r="PYB59" s="286"/>
      <c r="PYC59" s="286"/>
      <c r="PYD59" s="286"/>
      <c r="PYE59" s="286"/>
      <c r="PYF59" s="286"/>
      <c r="PYG59" s="286"/>
      <c r="PYH59" s="286"/>
      <c r="PYI59" s="286"/>
      <c r="PYJ59" s="286"/>
      <c r="PYK59" s="286"/>
      <c r="PYL59" s="286"/>
      <c r="PYM59" s="286"/>
      <c r="PYN59" s="286"/>
      <c r="PYO59" s="286"/>
      <c r="PYP59" s="286"/>
      <c r="PYQ59" s="286"/>
      <c r="PYR59" s="286"/>
      <c r="PYS59" s="286"/>
      <c r="PYT59" s="286"/>
      <c r="PYU59" s="286"/>
      <c r="PYV59" s="286"/>
      <c r="PYW59" s="286"/>
      <c r="PYX59" s="286"/>
      <c r="PYY59" s="286"/>
      <c r="PYZ59" s="286"/>
      <c r="PZA59" s="286"/>
      <c r="PZB59" s="286"/>
      <c r="PZC59" s="286"/>
      <c r="PZD59" s="286"/>
      <c r="PZE59" s="286"/>
      <c r="PZF59" s="286"/>
      <c r="PZG59" s="286"/>
      <c r="PZH59" s="286"/>
      <c r="PZI59" s="286"/>
      <c r="PZJ59" s="286"/>
      <c r="PZK59" s="286"/>
      <c r="PZL59" s="286"/>
      <c r="PZM59" s="286"/>
      <c r="PZN59" s="286"/>
      <c r="PZO59" s="286"/>
      <c r="PZP59" s="286"/>
      <c r="PZQ59" s="286"/>
      <c r="PZR59" s="286"/>
      <c r="PZS59" s="286"/>
      <c r="PZT59" s="286"/>
      <c r="PZU59" s="286"/>
      <c r="PZV59" s="286"/>
      <c r="PZW59" s="286"/>
      <c r="PZX59" s="286"/>
      <c r="PZY59" s="286"/>
      <c r="PZZ59" s="286"/>
      <c r="QAA59" s="286"/>
      <c r="QAB59" s="286"/>
      <c r="QAC59" s="286"/>
      <c r="QAD59" s="286"/>
      <c r="QAE59" s="286"/>
      <c r="QAF59" s="286"/>
      <c r="QAG59" s="286"/>
      <c r="QAH59" s="286"/>
      <c r="QAI59" s="286"/>
      <c r="QAJ59" s="286"/>
      <c r="QAK59" s="286"/>
      <c r="QAL59" s="286"/>
      <c r="QAM59" s="286"/>
      <c r="QAN59" s="286"/>
      <c r="QAO59" s="286"/>
      <c r="QAP59" s="286"/>
      <c r="QAQ59" s="286"/>
      <c r="QAR59" s="286"/>
      <c r="QAS59" s="286"/>
      <c r="QAT59" s="286"/>
      <c r="QAU59" s="286"/>
      <c r="QAV59" s="286"/>
      <c r="QAW59" s="286"/>
      <c r="QAX59" s="286"/>
      <c r="QAY59" s="286"/>
      <c r="QAZ59" s="286"/>
      <c r="QBA59" s="286"/>
      <c r="QBB59" s="286"/>
      <c r="QBC59" s="286"/>
      <c r="QBD59" s="286"/>
      <c r="QBE59" s="286"/>
      <c r="QBF59" s="286"/>
      <c r="QBG59" s="286"/>
      <c r="QBH59" s="286"/>
      <c r="QBI59" s="286"/>
      <c r="QBJ59" s="286"/>
      <c r="QBK59" s="286"/>
      <c r="QBL59" s="286"/>
      <c r="QBM59" s="286"/>
      <c r="QBN59" s="286"/>
      <c r="QBO59" s="286"/>
      <c r="QBP59" s="286"/>
      <c r="QBQ59" s="286"/>
      <c r="QBR59" s="286"/>
      <c r="QBS59" s="286"/>
      <c r="QBT59" s="286"/>
      <c r="QBU59" s="286"/>
      <c r="QBV59" s="286"/>
      <c r="QBW59" s="286"/>
      <c r="QBX59" s="286"/>
      <c r="QBY59" s="286"/>
      <c r="QBZ59" s="286"/>
      <c r="QCA59" s="286"/>
      <c r="QCB59" s="286"/>
      <c r="QCC59" s="286"/>
      <c r="QCD59" s="286"/>
      <c r="QCE59" s="286"/>
      <c r="QCF59" s="286"/>
      <c r="QCG59" s="286"/>
      <c r="QCH59" s="286"/>
      <c r="QCI59" s="286"/>
      <c r="QCJ59" s="286"/>
      <c r="QCK59" s="286"/>
      <c r="QCL59" s="286"/>
      <c r="QCM59" s="286"/>
      <c r="QCN59" s="286"/>
      <c r="QCO59" s="286"/>
      <c r="QCP59" s="286"/>
      <c r="QCQ59" s="286"/>
      <c r="QCR59" s="286"/>
      <c r="QCS59" s="286"/>
      <c r="QCT59" s="286"/>
      <c r="QCU59" s="286"/>
      <c r="QCV59" s="286"/>
      <c r="QCW59" s="286"/>
      <c r="QCX59" s="286"/>
      <c r="QCY59" s="286"/>
      <c r="QCZ59" s="286"/>
      <c r="QDA59" s="286"/>
      <c r="QDB59" s="286"/>
      <c r="QDC59" s="286"/>
      <c r="QDD59" s="286"/>
      <c r="QDE59" s="286"/>
      <c r="QDF59" s="286"/>
      <c r="QDG59" s="286"/>
      <c r="QDH59" s="286"/>
      <c r="QDI59" s="286"/>
      <c r="QDJ59" s="286"/>
      <c r="QDK59" s="286"/>
      <c r="QDL59" s="286"/>
      <c r="QDM59" s="286"/>
      <c r="QDN59" s="286"/>
      <c r="QDO59" s="286"/>
      <c r="QDP59" s="286"/>
      <c r="QDQ59" s="286"/>
      <c r="QDR59" s="286"/>
      <c r="QDS59" s="286"/>
      <c r="QDT59" s="286"/>
      <c r="QDU59" s="286"/>
      <c r="QDV59" s="286"/>
      <c r="QDW59" s="286"/>
      <c r="QDX59" s="286"/>
      <c r="QDY59" s="286"/>
      <c r="QDZ59" s="286"/>
      <c r="QEA59" s="286"/>
      <c r="QEB59" s="286"/>
      <c r="QEC59" s="286"/>
      <c r="QED59" s="286"/>
      <c r="QEE59" s="286"/>
      <c r="QEF59" s="286"/>
      <c r="QEG59" s="286"/>
      <c r="QEH59" s="286"/>
      <c r="QEI59" s="286"/>
      <c r="QEJ59" s="286"/>
      <c r="QEK59" s="286"/>
      <c r="QEL59" s="286"/>
      <c r="QEM59" s="286"/>
      <c r="QEN59" s="286"/>
      <c r="QEO59" s="286"/>
      <c r="QEP59" s="286"/>
      <c r="QEQ59" s="286"/>
      <c r="QER59" s="286"/>
      <c r="QES59" s="286"/>
      <c r="QET59" s="286"/>
      <c r="QEU59" s="286"/>
      <c r="QEV59" s="286"/>
      <c r="QEW59" s="286"/>
      <c r="QEX59" s="286"/>
      <c r="QEY59" s="286"/>
      <c r="QEZ59" s="286"/>
      <c r="QFA59" s="286"/>
      <c r="QFB59" s="286"/>
      <c r="QFC59" s="286"/>
      <c r="QFD59" s="286"/>
      <c r="QFE59" s="286"/>
      <c r="QFF59" s="286"/>
      <c r="QFG59" s="286"/>
      <c r="QFH59" s="286"/>
      <c r="QFI59" s="286"/>
      <c r="QFJ59" s="286"/>
      <c r="QFK59" s="286"/>
      <c r="QFL59" s="286"/>
      <c r="QFM59" s="286"/>
      <c r="QFN59" s="286"/>
      <c r="QFO59" s="286"/>
      <c r="QFP59" s="286"/>
      <c r="QFQ59" s="286"/>
      <c r="QFR59" s="286"/>
      <c r="QFS59" s="286"/>
      <c r="QFT59" s="286"/>
      <c r="QFU59" s="286"/>
      <c r="QFV59" s="286"/>
      <c r="QFW59" s="286"/>
      <c r="QFX59" s="286"/>
      <c r="QFY59" s="286"/>
      <c r="QFZ59" s="286"/>
      <c r="QGA59" s="286"/>
      <c r="QGB59" s="286"/>
      <c r="QGC59" s="286"/>
      <c r="QGD59" s="286"/>
      <c r="QGE59" s="286"/>
      <c r="QGF59" s="286"/>
      <c r="QGG59" s="286"/>
      <c r="QGH59" s="286"/>
      <c r="QGI59" s="286"/>
      <c r="QGJ59" s="286"/>
      <c r="QGK59" s="286"/>
      <c r="QGL59" s="286"/>
      <c r="QGM59" s="286"/>
      <c r="QGN59" s="286"/>
      <c r="QGO59" s="286"/>
      <c r="QGP59" s="286"/>
      <c r="QGQ59" s="286"/>
      <c r="QGR59" s="286"/>
      <c r="QGS59" s="286"/>
      <c r="QGT59" s="286"/>
      <c r="QGU59" s="286"/>
      <c r="QGV59" s="286"/>
      <c r="QGW59" s="286"/>
      <c r="QGX59" s="286"/>
      <c r="QGY59" s="286"/>
      <c r="QGZ59" s="286"/>
      <c r="QHA59" s="286"/>
      <c r="QHB59" s="286"/>
      <c r="QHC59" s="286"/>
      <c r="QHD59" s="286"/>
      <c r="QHE59" s="286"/>
      <c r="QHF59" s="286"/>
      <c r="QHG59" s="286"/>
      <c r="QHH59" s="286"/>
      <c r="QHI59" s="286"/>
      <c r="QHJ59" s="286"/>
      <c r="QHK59" s="286"/>
      <c r="QHL59" s="286"/>
      <c r="QHM59" s="286"/>
      <c r="QHN59" s="286"/>
      <c r="QHO59" s="286"/>
      <c r="QHP59" s="286"/>
      <c r="QHQ59" s="286"/>
      <c r="QHR59" s="286"/>
      <c r="QHS59" s="286"/>
      <c r="QHT59" s="286"/>
      <c r="QHU59" s="286"/>
      <c r="QHV59" s="286"/>
      <c r="QHW59" s="286"/>
      <c r="QHX59" s="286"/>
      <c r="QHY59" s="286"/>
      <c r="QHZ59" s="286"/>
      <c r="QIA59" s="286"/>
      <c r="QIB59" s="286"/>
      <c r="QIC59" s="286"/>
      <c r="QID59" s="286"/>
      <c r="QIE59" s="286"/>
      <c r="QIF59" s="286"/>
      <c r="QIG59" s="286"/>
      <c r="QIH59" s="286"/>
      <c r="QII59" s="286"/>
      <c r="QIJ59" s="286"/>
      <c r="QIK59" s="286"/>
      <c r="QIL59" s="286"/>
      <c r="QIM59" s="286"/>
      <c r="QIN59" s="286"/>
      <c r="QIO59" s="286"/>
      <c r="QIP59" s="286"/>
      <c r="QIQ59" s="286"/>
      <c r="QIR59" s="286"/>
      <c r="QIS59" s="286"/>
      <c r="QIT59" s="286"/>
      <c r="QIU59" s="286"/>
      <c r="QIV59" s="286"/>
      <c r="QIW59" s="286"/>
      <c r="QIX59" s="286"/>
      <c r="QIY59" s="286"/>
      <c r="QIZ59" s="286"/>
      <c r="QJA59" s="286"/>
      <c r="QJB59" s="286"/>
      <c r="QJC59" s="286"/>
      <c r="QJD59" s="286"/>
      <c r="QJE59" s="286"/>
      <c r="QJF59" s="286"/>
      <c r="QJG59" s="286"/>
      <c r="QJH59" s="286"/>
      <c r="QJI59" s="286"/>
      <c r="QJJ59" s="286"/>
      <c r="QJK59" s="286"/>
      <c r="QJL59" s="286"/>
      <c r="QJM59" s="286"/>
      <c r="QJN59" s="286"/>
      <c r="QJO59" s="286"/>
      <c r="QJP59" s="286"/>
      <c r="QJQ59" s="286"/>
      <c r="QJR59" s="286"/>
      <c r="QJS59" s="286"/>
      <c r="QJT59" s="286"/>
      <c r="QJU59" s="286"/>
      <c r="QJV59" s="286"/>
      <c r="QJW59" s="286"/>
      <c r="QJX59" s="286"/>
      <c r="QJY59" s="286"/>
      <c r="QJZ59" s="286"/>
      <c r="QKA59" s="286"/>
      <c r="QKB59" s="286"/>
      <c r="QKC59" s="286"/>
      <c r="QKD59" s="286"/>
      <c r="QKE59" s="286"/>
      <c r="QKF59" s="286"/>
      <c r="QKG59" s="286"/>
      <c r="QKH59" s="286"/>
      <c r="QKI59" s="286"/>
      <c r="QKJ59" s="286"/>
      <c r="QKK59" s="286"/>
      <c r="QKL59" s="286"/>
      <c r="QKM59" s="286"/>
      <c r="QKN59" s="286"/>
      <c r="QKO59" s="286"/>
      <c r="QKP59" s="286"/>
      <c r="QKQ59" s="286"/>
      <c r="QKR59" s="286"/>
      <c r="QKS59" s="286"/>
      <c r="QKT59" s="286"/>
      <c r="QKU59" s="286"/>
      <c r="QKV59" s="286"/>
      <c r="QKW59" s="286"/>
      <c r="QKX59" s="286"/>
      <c r="QKY59" s="286"/>
      <c r="QKZ59" s="286"/>
      <c r="QLA59" s="286"/>
      <c r="QLB59" s="286"/>
      <c r="QLC59" s="286"/>
      <c r="QLD59" s="286"/>
      <c r="QLE59" s="286"/>
      <c r="QLF59" s="286"/>
      <c r="QLG59" s="286"/>
      <c r="QLH59" s="286"/>
      <c r="QLI59" s="286"/>
      <c r="QLJ59" s="286"/>
      <c r="QLK59" s="286"/>
      <c r="QLL59" s="286"/>
      <c r="QLM59" s="286"/>
      <c r="QLN59" s="286"/>
      <c r="QLO59" s="286"/>
      <c r="QLP59" s="286"/>
      <c r="QLQ59" s="286"/>
      <c r="QLR59" s="286"/>
      <c r="QLS59" s="286"/>
      <c r="QLT59" s="286"/>
      <c r="QLU59" s="286"/>
      <c r="QLV59" s="286"/>
      <c r="QLW59" s="286"/>
      <c r="QLX59" s="286"/>
      <c r="QLY59" s="286"/>
      <c r="QLZ59" s="286"/>
      <c r="QMA59" s="286"/>
      <c r="QMB59" s="286"/>
      <c r="QMC59" s="286"/>
      <c r="QMD59" s="286"/>
      <c r="QME59" s="286"/>
      <c r="QMF59" s="286"/>
      <c r="QMG59" s="286"/>
      <c r="QMH59" s="286"/>
      <c r="QMI59" s="286"/>
      <c r="QMJ59" s="286"/>
      <c r="QMK59" s="286"/>
      <c r="QML59" s="286"/>
      <c r="QMM59" s="286"/>
      <c r="QMN59" s="286"/>
      <c r="QMO59" s="286"/>
      <c r="QMP59" s="286"/>
      <c r="QMQ59" s="286"/>
      <c r="QMR59" s="286"/>
      <c r="QMS59" s="286"/>
      <c r="QMT59" s="286"/>
      <c r="QMU59" s="286"/>
      <c r="QMV59" s="286"/>
      <c r="QMW59" s="286"/>
      <c r="QMX59" s="286"/>
      <c r="QMY59" s="286"/>
      <c r="QMZ59" s="286"/>
      <c r="QNA59" s="286"/>
      <c r="QNB59" s="286"/>
      <c r="QNC59" s="286"/>
      <c r="QND59" s="286"/>
      <c r="QNE59" s="286"/>
      <c r="QNF59" s="286"/>
      <c r="QNG59" s="286"/>
      <c r="QNH59" s="286"/>
      <c r="QNI59" s="286"/>
      <c r="QNJ59" s="286"/>
      <c r="QNK59" s="286"/>
      <c r="QNL59" s="286"/>
      <c r="QNM59" s="286"/>
      <c r="QNN59" s="286"/>
      <c r="QNO59" s="286"/>
      <c r="QNP59" s="286"/>
      <c r="QNQ59" s="286"/>
      <c r="QNR59" s="286"/>
      <c r="QNS59" s="286"/>
      <c r="QNT59" s="286"/>
      <c r="QNU59" s="286"/>
      <c r="QNV59" s="286"/>
      <c r="QNW59" s="286"/>
      <c r="QNX59" s="286"/>
      <c r="QNY59" s="286"/>
      <c r="QNZ59" s="286"/>
      <c r="QOA59" s="286"/>
      <c r="QOB59" s="286"/>
      <c r="QOC59" s="286"/>
      <c r="QOD59" s="286"/>
      <c r="QOE59" s="286"/>
      <c r="QOF59" s="286"/>
      <c r="QOG59" s="286"/>
      <c r="QOH59" s="286"/>
      <c r="QOI59" s="286"/>
      <c r="QOJ59" s="286"/>
      <c r="QOK59" s="286"/>
      <c r="QOL59" s="286"/>
      <c r="QOM59" s="286"/>
      <c r="QON59" s="286"/>
      <c r="QOO59" s="286"/>
      <c r="QOP59" s="286"/>
      <c r="QOQ59" s="286"/>
      <c r="QOR59" s="286"/>
      <c r="QOS59" s="286"/>
      <c r="QOT59" s="286"/>
      <c r="QOU59" s="286"/>
      <c r="QOV59" s="286"/>
      <c r="QOW59" s="286"/>
      <c r="QOX59" s="286"/>
      <c r="QOY59" s="286"/>
      <c r="QOZ59" s="286"/>
      <c r="QPA59" s="286"/>
      <c r="QPB59" s="286"/>
      <c r="QPC59" s="286"/>
      <c r="QPD59" s="286"/>
      <c r="QPE59" s="286"/>
      <c r="QPF59" s="286"/>
      <c r="QPG59" s="286"/>
      <c r="QPH59" s="286"/>
      <c r="QPI59" s="286"/>
      <c r="QPJ59" s="286"/>
      <c r="QPK59" s="286"/>
      <c r="QPL59" s="286"/>
      <c r="QPM59" s="286"/>
      <c r="QPN59" s="286"/>
      <c r="QPO59" s="286"/>
      <c r="QPP59" s="286"/>
      <c r="QPQ59" s="286"/>
      <c r="QPR59" s="286"/>
      <c r="QPS59" s="286"/>
      <c r="QPT59" s="286"/>
      <c r="QPU59" s="286"/>
      <c r="QPV59" s="286"/>
      <c r="QPW59" s="286"/>
      <c r="QPX59" s="286"/>
      <c r="QPY59" s="286"/>
      <c r="QPZ59" s="286"/>
      <c r="QQA59" s="286"/>
      <c r="QQB59" s="286"/>
      <c r="QQC59" s="286"/>
      <c r="QQD59" s="286"/>
      <c r="QQE59" s="286"/>
      <c r="QQF59" s="286"/>
      <c r="QQG59" s="286"/>
      <c r="QQH59" s="286"/>
      <c r="QQI59" s="286"/>
      <c r="QQJ59" s="286"/>
      <c r="QQK59" s="286"/>
      <c r="QQL59" s="286"/>
      <c r="QQM59" s="286"/>
      <c r="QQN59" s="286"/>
      <c r="QQO59" s="286"/>
      <c r="QQP59" s="286"/>
      <c r="QQQ59" s="286"/>
      <c r="QQR59" s="286"/>
      <c r="QQS59" s="286"/>
      <c r="QQT59" s="286"/>
      <c r="QQU59" s="286"/>
      <c r="QQV59" s="286"/>
      <c r="QQW59" s="286"/>
      <c r="QQX59" s="286"/>
      <c r="QQY59" s="286"/>
      <c r="QQZ59" s="286"/>
      <c r="QRA59" s="286"/>
      <c r="QRB59" s="286"/>
      <c r="QRC59" s="286"/>
      <c r="QRD59" s="286"/>
      <c r="QRE59" s="286"/>
      <c r="QRF59" s="286"/>
      <c r="QRG59" s="286"/>
      <c r="QRH59" s="286"/>
      <c r="QRI59" s="286"/>
      <c r="QRJ59" s="286"/>
      <c r="QRK59" s="286"/>
      <c r="QRL59" s="286"/>
      <c r="QRM59" s="286"/>
      <c r="QRN59" s="286"/>
      <c r="QRO59" s="286"/>
      <c r="QRP59" s="286"/>
      <c r="QRQ59" s="286"/>
      <c r="QRR59" s="286"/>
      <c r="QRS59" s="286"/>
      <c r="QRT59" s="286"/>
      <c r="QRU59" s="286"/>
      <c r="QRV59" s="286"/>
      <c r="QRW59" s="286"/>
      <c r="QRX59" s="286"/>
      <c r="QRY59" s="286"/>
      <c r="QRZ59" s="286"/>
      <c r="QSA59" s="286"/>
      <c r="QSB59" s="286"/>
      <c r="QSC59" s="286"/>
      <c r="QSD59" s="286"/>
      <c r="QSE59" s="286"/>
      <c r="QSF59" s="286"/>
      <c r="QSG59" s="286"/>
      <c r="QSH59" s="286"/>
      <c r="QSI59" s="286"/>
      <c r="QSJ59" s="286"/>
      <c r="QSK59" s="286"/>
      <c r="QSL59" s="286"/>
      <c r="QSM59" s="286"/>
      <c r="QSN59" s="286"/>
      <c r="QSO59" s="286"/>
      <c r="QSP59" s="286"/>
      <c r="QSQ59" s="286"/>
      <c r="QSR59" s="286"/>
      <c r="QSS59" s="286"/>
      <c r="QST59" s="286"/>
      <c r="QSU59" s="286"/>
      <c r="QSV59" s="286"/>
      <c r="QSW59" s="286"/>
      <c r="QSX59" s="286"/>
      <c r="QSY59" s="286"/>
      <c r="QSZ59" s="286"/>
      <c r="QTA59" s="286"/>
      <c r="QTB59" s="286"/>
      <c r="QTC59" s="286"/>
      <c r="QTD59" s="286"/>
      <c r="QTE59" s="286"/>
      <c r="QTF59" s="286"/>
      <c r="QTG59" s="286"/>
      <c r="QTH59" s="286"/>
      <c r="QTI59" s="286"/>
      <c r="QTJ59" s="286"/>
      <c r="QTK59" s="286"/>
      <c r="QTL59" s="286"/>
      <c r="QTM59" s="286"/>
      <c r="QTN59" s="286"/>
      <c r="QTO59" s="286"/>
      <c r="QTP59" s="286"/>
      <c r="QTQ59" s="286"/>
      <c r="QTR59" s="286"/>
      <c r="QTS59" s="286"/>
      <c r="QTT59" s="286"/>
      <c r="QTU59" s="286"/>
      <c r="QTV59" s="286"/>
      <c r="QTW59" s="286"/>
      <c r="QTX59" s="286"/>
      <c r="QTY59" s="286"/>
      <c r="QTZ59" s="286"/>
      <c r="QUA59" s="286"/>
      <c r="QUB59" s="286"/>
      <c r="QUC59" s="286"/>
      <c r="QUD59" s="286"/>
      <c r="QUE59" s="286"/>
      <c r="QUF59" s="286"/>
      <c r="QUG59" s="286"/>
      <c r="QUH59" s="286"/>
      <c r="QUI59" s="286"/>
      <c r="QUJ59" s="286"/>
      <c r="QUK59" s="286"/>
      <c r="QUL59" s="286"/>
      <c r="QUM59" s="286"/>
      <c r="QUN59" s="286"/>
      <c r="QUO59" s="286"/>
      <c r="QUP59" s="286"/>
      <c r="QUQ59" s="286"/>
      <c r="QUR59" s="286"/>
      <c r="QUS59" s="286"/>
      <c r="QUT59" s="286"/>
      <c r="QUU59" s="286"/>
      <c r="QUV59" s="286"/>
      <c r="QUW59" s="286"/>
      <c r="QUX59" s="286"/>
      <c r="QUY59" s="286"/>
      <c r="QUZ59" s="286"/>
      <c r="QVA59" s="286"/>
      <c r="QVB59" s="286"/>
      <c r="QVC59" s="286"/>
      <c r="QVD59" s="286"/>
      <c r="QVE59" s="286"/>
      <c r="QVF59" s="286"/>
      <c r="QVG59" s="286"/>
      <c r="QVH59" s="286"/>
      <c r="QVI59" s="286"/>
      <c r="QVJ59" s="286"/>
      <c r="QVK59" s="286"/>
      <c r="QVL59" s="286"/>
      <c r="QVM59" s="286"/>
      <c r="QVN59" s="286"/>
      <c r="QVO59" s="286"/>
      <c r="QVP59" s="286"/>
      <c r="QVQ59" s="286"/>
      <c r="QVR59" s="286"/>
      <c r="QVS59" s="286"/>
      <c r="QVT59" s="286"/>
      <c r="QVU59" s="286"/>
      <c r="QVV59" s="286"/>
      <c r="QVW59" s="286"/>
      <c r="QVX59" s="286"/>
      <c r="QVY59" s="286"/>
      <c r="QVZ59" s="286"/>
      <c r="QWA59" s="286"/>
      <c r="QWB59" s="286"/>
      <c r="QWC59" s="286"/>
      <c r="QWD59" s="286"/>
      <c r="QWE59" s="286"/>
      <c r="QWF59" s="286"/>
      <c r="QWG59" s="286"/>
      <c r="QWH59" s="286"/>
      <c r="QWI59" s="286"/>
      <c r="QWJ59" s="286"/>
      <c r="QWK59" s="286"/>
      <c r="QWL59" s="286"/>
      <c r="QWM59" s="286"/>
      <c r="QWN59" s="286"/>
      <c r="QWO59" s="286"/>
      <c r="QWP59" s="286"/>
      <c r="QWQ59" s="286"/>
      <c r="QWR59" s="286"/>
      <c r="QWS59" s="286"/>
      <c r="QWT59" s="286"/>
      <c r="QWU59" s="286"/>
      <c r="QWV59" s="286"/>
      <c r="QWW59" s="286"/>
      <c r="QWX59" s="286"/>
      <c r="QWY59" s="286"/>
      <c r="QWZ59" s="286"/>
      <c r="QXA59" s="286"/>
      <c r="QXB59" s="286"/>
      <c r="QXC59" s="286"/>
      <c r="QXD59" s="286"/>
      <c r="QXE59" s="286"/>
      <c r="QXF59" s="286"/>
      <c r="QXG59" s="286"/>
      <c r="QXH59" s="286"/>
      <c r="QXI59" s="286"/>
      <c r="QXJ59" s="286"/>
      <c r="QXK59" s="286"/>
      <c r="QXL59" s="286"/>
      <c r="QXM59" s="286"/>
      <c r="QXN59" s="286"/>
      <c r="QXO59" s="286"/>
      <c r="QXP59" s="286"/>
      <c r="QXQ59" s="286"/>
      <c r="QXR59" s="286"/>
      <c r="QXS59" s="286"/>
      <c r="QXT59" s="286"/>
      <c r="QXU59" s="286"/>
      <c r="QXV59" s="286"/>
      <c r="QXW59" s="286"/>
      <c r="QXX59" s="286"/>
      <c r="QXY59" s="286"/>
      <c r="QXZ59" s="286"/>
      <c r="QYA59" s="286"/>
      <c r="QYB59" s="286"/>
      <c r="QYC59" s="286"/>
      <c r="QYD59" s="286"/>
      <c r="QYE59" s="286"/>
      <c r="QYF59" s="286"/>
      <c r="QYG59" s="286"/>
      <c r="QYH59" s="286"/>
      <c r="QYI59" s="286"/>
      <c r="QYJ59" s="286"/>
      <c r="QYK59" s="286"/>
      <c r="QYL59" s="286"/>
      <c r="QYM59" s="286"/>
      <c r="QYN59" s="286"/>
      <c r="QYO59" s="286"/>
      <c r="QYP59" s="286"/>
      <c r="QYQ59" s="286"/>
      <c r="QYR59" s="286"/>
      <c r="QYS59" s="286"/>
      <c r="QYT59" s="286"/>
      <c r="QYU59" s="286"/>
      <c r="QYV59" s="286"/>
      <c r="QYW59" s="286"/>
      <c r="QYX59" s="286"/>
      <c r="QYY59" s="286"/>
      <c r="QYZ59" s="286"/>
      <c r="QZA59" s="286"/>
      <c r="QZB59" s="286"/>
      <c r="QZC59" s="286"/>
      <c r="QZD59" s="286"/>
      <c r="QZE59" s="286"/>
      <c r="QZF59" s="286"/>
      <c r="QZG59" s="286"/>
      <c r="QZH59" s="286"/>
      <c r="QZI59" s="286"/>
      <c r="QZJ59" s="286"/>
      <c r="QZK59" s="286"/>
      <c r="QZL59" s="286"/>
      <c r="QZM59" s="286"/>
      <c r="QZN59" s="286"/>
      <c r="QZO59" s="286"/>
      <c r="QZP59" s="286"/>
      <c r="QZQ59" s="286"/>
      <c r="QZR59" s="286"/>
      <c r="QZS59" s="286"/>
      <c r="QZT59" s="286"/>
      <c r="QZU59" s="286"/>
      <c r="QZV59" s="286"/>
      <c r="QZW59" s="286"/>
      <c r="QZX59" s="286"/>
      <c r="QZY59" s="286"/>
      <c r="QZZ59" s="286"/>
      <c r="RAA59" s="286"/>
      <c r="RAB59" s="286"/>
      <c r="RAC59" s="286"/>
      <c r="RAD59" s="286"/>
      <c r="RAE59" s="286"/>
      <c r="RAF59" s="286"/>
      <c r="RAG59" s="286"/>
      <c r="RAH59" s="286"/>
      <c r="RAI59" s="286"/>
      <c r="RAJ59" s="286"/>
      <c r="RAK59" s="286"/>
      <c r="RAL59" s="286"/>
      <c r="RAM59" s="286"/>
      <c r="RAN59" s="286"/>
      <c r="RAO59" s="286"/>
      <c r="RAP59" s="286"/>
      <c r="RAQ59" s="286"/>
      <c r="RAR59" s="286"/>
      <c r="RAS59" s="286"/>
      <c r="RAT59" s="286"/>
      <c r="RAU59" s="286"/>
      <c r="RAV59" s="286"/>
      <c r="RAW59" s="286"/>
      <c r="RAX59" s="286"/>
      <c r="RAY59" s="286"/>
      <c r="RAZ59" s="286"/>
      <c r="RBA59" s="286"/>
      <c r="RBB59" s="286"/>
      <c r="RBC59" s="286"/>
      <c r="RBD59" s="286"/>
      <c r="RBE59" s="286"/>
      <c r="RBF59" s="286"/>
      <c r="RBG59" s="286"/>
      <c r="RBH59" s="286"/>
      <c r="RBI59" s="286"/>
      <c r="RBJ59" s="286"/>
      <c r="RBK59" s="286"/>
      <c r="RBL59" s="286"/>
      <c r="RBM59" s="286"/>
      <c r="RBN59" s="286"/>
      <c r="RBO59" s="286"/>
      <c r="RBP59" s="286"/>
      <c r="RBQ59" s="286"/>
      <c r="RBR59" s="286"/>
      <c r="RBS59" s="286"/>
      <c r="RBT59" s="286"/>
      <c r="RBU59" s="286"/>
      <c r="RBV59" s="286"/>
      <c r="RBW59" s="286"/>
      <c r="RBX59" s="286"/>
      <c r="RBY59" s="286"/>
      <c r="RBZ59" s="286"/>
      <c r="RCA59" s="286"/>
      <c r="RCB59" s="286"/>
      <c r="RCC59" s="286"/>
      <c r="RCD59" s="286"/>
      <c r="RCE59" s="286"/>
      <c r="RCF59" s="286"/>
      <c r="RCG59" s="286"/>
      <c r="RCH59" s="286"/>
      <c r="RCI59" s="286"/>
      <c r="RCJ59" s="286"/>
      <c r="RCK59" s="286"/>
      <c r="RCL59" s="286"/>
      <c r="RCM59" s="286"/>
      <c r="RCN59" s="286"/>
      <c r="RCO59" s="286"/>
      <c r="RCP59" s="286"/>
      <c r="RCQ59" s="286"/>
      <c r="RCR59" s="286"/>
      <c r="RCS59" s="286"/>
      <c r="RCT59" s="286"/>
      <c r="RCU59" s="286"/>
      <c r="RCV59" s="286"/>
      <c r="RCW59" s="286"/>
      <c r="RCX59" s="286"/>
      <c r="RCY59" s="286"/>
      <c r="RCZ59" s="286"/>
      <c r="RDA59" s="286"/>
      <c r="RDB59" s="286"/>
      <c r="RDC59" s="286"/>
      <c r="RDD59" s="286"/>
      <c r="RDE59" s="286"/>
      <c r="RDF59" s="286"/>
      <c r="RDG59" s="286"/>
      <c r="RDH59" s="286"/>
      <c r="RDI59" s="286"/>
      <c r="RDJ59" s="286"/>
      <c r="RDK59" s="286"/>
      <c r="RDL59" s="286"/>
      <c r="RDM59" s="286"/>
      <c r="RDN59" s="286"/>
      <c r="RDO59" s="286"/>
      <c r="RDP59" s="286"/>
      <c r="RDQ59" s="286"/>
      <c r="RDR59" s="286"/>
      <c r="RDS59" s="286"/>
      <c r="RDT59" s="286"/>
      <c r="RDU59" s="286"/>
      <c r="RDV59" s="286"/>
      <c r="RDW59" s="286"/>
      <c r="RDX59" s="286"/>
      <c r="RDY59" s="286"/>
      <c r="RDZ59" s="286"/>
      <c r="REA59" s="286"/>
      <c r="REB59" s="286"/>
      <c r="REC59" s="286"/>
      <c r="RED59" s="286"/>
      <c r="REE59" s="286"/>
      <c r="REF59" s="286"/>
      <c r="REG59" s="286"/>
      <c r="REH59" s="286"/>
      <c r="REI59" s="286"/>
      <c r="REJ59" s="286"/>
      <c r="REK59" s="286"/>
      <c r="REL59" s="286"/>
      <c r="REM59" s="286"/>
      <c r="REN59" s="286"/>
      <c r="REO59" s="286"/>
      <c r="REP59" s="286"/>
      <c r="REQ59" s="286"/>
      <c r="RER59" s="286"/>
      <c r="RES59" s="286"/>
      <c r="RET59" s="286"/>
      <c r="REU59" s="286"/>
      <c r="REV59" s="286"/>
      <c r="REW59" s="286"/>
      <c r="REX59" s="286"/>
      <c r="REY59" s="286"/>
      <c r="REZ59" s="286"/>
      <c r="RFA59" s="286"/>
      <c r="RFB59" s="286"/>
      <c r="RFC59" s="286"/>
      <c r="RFD59" s="286"/>
      <c r="RFE59" s="286"/>
      <c r="RFF59" s="286"/>
      <c r="RFG59" s="286"/>
      <c r="RFH59" s="286"/>
      <c r="RFI59" s="286"/>
      <c r="RFJ59" s="286"/>
      <c r="RFK59" s="286"/>
      <c r="RFL59" s="286"/>
      <c r="RFM59" s="286"/>
      <c r="RFN59" s="286"/>
      <c r="RFO59" s="286"/>
      <c r="RFP59" s="286"/>
      <c r="RFQ59" s="286"/>
      <c r="RFR59" s="286"/>
      <c r="RFS59" s="286"/>
      <c r="RFT59" s="286"/>
      <c r="RFU59" s="286"/>
      <c r="RFV59" s="286"/>
      <c r="RFW59" s="286"/>
      <c r="RFX59" s="286"/>
      <c r="RFY59" s="286"/>
      <c r="RFZ59" s="286"/>
      <c r="RGA59" s="286"/>
      <c r="RGB59" s="286"/>
      <c r="RGC59" s="286"/>
      <c r="RGD59" s="286"/>
      <c r="RGE59" s="286"/>
      <c r="RGF59" s="286"/>
      <c r="RGG59" s="286"/>
      <c r="RGH59" s="286"/>
      <c r="RGI59" s="286"/>
      <c r="RGJ59" s="286"/>
      <c r="RGK59" s="286"/>
      <c r="RGL59" s="286"/>
      <c r="RGM59" s="286"/>
      <c r="RGN59" s="286"/>
      <c r="RGO59" s="286"/>
      <c r="RGP59" s="286"/>
      <c r="RGQ59" s="286"/>
      <c r="RGR59" s="286"/>
      <c r="RGS59" s="286"/>
      <c r="RGT59" s="286"/>
      <c r="RGU59" s="286"/>
      <c r="RGV59" s="286"/>
      <c r="RGW59" s="286"/>
      <c r="RGX59" s="286"/>
      <c r="RGY59" s="286"/>
      <c r="RGZ59" s="286"/>
      <c r="RHA59" s="286"/>
      <c r="RHB59" s="286"/>
      <c r="RHC59" s="286"/>
      <c r="RHD59" s="286"/>
      <c r="RHE59" s="286"/>
      <c r="RHF59" s="286"/>
      <c r="RHG59" s="286"/>
      <c r="RHH59" s="286"/>
      <c r="RHI59" s="286"/>
      <c r="RHJ59" s="286"/>
      <c r="RHK59" s="286"/>
      <c r="RHL59" s="286"/>
      <c r="RHM59" s="286"/>
      <c r="RHN59" s="286"/>
      <c r="RHO59" s="286"/>
      <c r="RHP59" s="286"/>
      <c r="RHQ59" s="286"/>
      <c r="RHR59" s="286"/>
      <c r="RHS59" s="286"/>
      <c r="RHT59" s="286"/>
      <c r="RHU59" s="286"/>
      <c r="RHV59" s="286"/>
      <c r="RHW59" s="286"/>
      <c r="RHX59" s="286"/>
      <c r="RHY59" s="286"/>
      <c r="RHZ59" s="286"/>
      <c r="RIA59" s="286"/>
      <c r="RIB59" s="286"/>
      <c r="RIC59" s="286"/>
      <c r="RID59" s="286"/>
      <c r="RIE59" s="286"/>
      <c r="RIF59" s="286"/>
      <c r="RIG59" s="286"/>
      <c r="RIH59" s="286"/>
      <c r="RII59" s="286"/>
      <c r="RIJ59" s="286"/>
      <c r="RIK59" s="286"/>
      <c r="RIL59" s="286"/>
      <c r="RIM59" s="286"/>
      <c r="RIN59" s="286"/>
      <c r="RIO59" s="286"/>
      <c r="RIP59" s="286"/>
      <c r="RIQ59" s="286"/>
      <c r="RIR59" s="286"/>
      <c r="RIS59" s="286"/>
      <c r="RIT59" s="286"/>
      <c r="RIU59" s="286"/>
      <c r="RIV59" s="286"/>
      <c r="RIW59" s="286"/>
      <c r="RIX59" s="286"/>
      <c r="RIY59" s="286"/>
      <c r="RIZ59" s="286"/>
      <c r="RJA59" s="286"/>
      <c r="RJB59" s="286"/>
      <c r="RJC59" s="286"/>
      <c r="RJD59" s="286"/>
      <c r="RJE59" s="286"/>
      <c r="RJF59" s="286"/>
      <c r="RJG59" s="286"/>
      <c r="RJH59" s="286"/>
      <c r="RJI59" s="286"/>
      <c r="RJJ59" s="286"/>
      <c r="RJK59" s="286"/>
      <c r="RJL59" s="286"/>
      <c r="RJM59" s="286"/>
      <c r="RJN59" s="286"/>
      <c r="RJO59" s="286"/>
      <c r="RJP59" s="286"/>
      <c r="RJQ59" s="286"/>
      <c r="RJR59" s="286"/>
      <c r="RJS59" s="286"/>
      <c r="RJT59" s="286"/>
      <c r="RJU59" s="286"/>
      <c r="RJV59" s="286"/>
      <c r="RJW59" s="286"/>
      <c r="RJX59" s="286"/>
      <c r="RJY59" s="286"/>
      <c r="RJZ59" s="286"/>
      <c r="RKA59" s="286"/>
      <c r="RKB59" s="286"/>
      <c r="RKC59" s="286"/>
      <c r="RKD59" s="286"/>
      <c r="RKE59" s="286"/>
      <c r="RKF59" s="286"/>
      <c r="RKG59" s="286"/>
      <c r="RKH59" s="286"/>
      <c r="RKI59" s="286"/>
      <c r="RKJ59" s="286"/>
      <c r="RKK59" s="286"/>
      <c r="RKL59" s="286"/>
      <c r="RKM59" s="286"/>
      <c r="RKN59" s="286"/>
      <c r="RKO59" s="286"/>
      <c r="RKP59" s="286"/>
      <c r="RKQ59" s="286"/>
      <c r="RKR59" s="286"/>
      <c r="RKS59" s="286"/>
      <c r="RKT59" s="286"/>
      <c r="RKU59" s="286"/>
      <c r="RKV59" s="286"/>
      <c r="RKW59" s="286"/>
      <c r="RKX59" s="286"/>
      <c r="RKY59" s="286"/>
      <c r="RKZ59" s="286"/>
      <c r="RLA59" s="286"/>
      <c r="RLB59" s="286"/>
      <c r="RLC59" s="286"/>
      <c r="RLD59" s="286"/>
      <c r="RLE59" s="286"/>
      <c r="RLF59" s="286"/>
      <c r="RLG59" s="286"/>
      <c r="RLH59" s="286"/>
      <c r="RLI59" s="286"/>
      <c r="RLJ59" s="286"/>
      <c r="RLK59" s="286"/>
      <c r="RLL59" s="286"/>
      <c r="RLM59" s="286"/>
      <c r="RLN59" s="286"/>
      <c r="RLO59" s="286"/>
      <c r="RLP59" s="286"/>
      <c r="RLQ59" s="286"/>
      <c r="RLR59" s="286"/>
      <c r="RLS59" s="286"/>
      <c r="RLT59" s="286"/>
      <c r="RLU59" s="286"/>
      <c r="RLV59" s="286"/>
      <c r="RLW59" s="286"/>
      <c r="RLX59" s="286"/>
      <c r="RLY59" s="286"/>
      <c r="RLZ59" s="286"/>
      <c r="RMA59" s="286"/>
      <c r="RMB59" s="286"/>
      <c r="RMC59" s="286"/>
      <c r="RMD59" s="286"/>
      <c r="RME59" s="286"/>
      <c r="RMF59" s="286"/>
      <c r="RMG59" s="286"/>
      <c r="RMH59" s="286"/>
      <c r="RMI59" s="286"/>
      <c r="RMJ59" s="286"/>
      <c r="RMK59" s="286"/>
      <c r="RML59" s="286"/>
      <c r="RMM59" s="286"/>
      <c r="RMN59" s="286"/>
      <c r="RMO59" s="286"/>
      <c r="RMP59" s="286"/>
      <c r="RMQ59" s="286"/>
      <c r="RMR59" s="286"/>
      <c r="RMS59" s="286"/>
      <c r="RMT59" s="286"/>
      <c r="RMU59" s="286"/>
      <c r="RMV59" s="286"/>
      <c r="RMW59" s="286"/>
      <c r="RMX59" s="286"/>
      <c r="RMY59" s="286"/>
      <c r="RMZ59" s="286"/>
      <c r="RNA59" s="286"/>
      <c r="RNB59" s="286"/>
      <c r="RNC59" s="286"/>
      <c r="RND59" s="286"/>
      <c r="RNE59" s="286"/>
      <c r="RNF59" s="286"/>
      <c r="RNG59" s="286"/>
      <c r="RNH59" s="286"/>
      <c r="RNI59" s="286"/>
      <c r="RNJ59" s="286"/>
      <c r="RNK59" s="286"/>
      <c r="RNL59" s="286"/>
      <c r="RNM59" s="286"/>
      <c r="RNN59" s="286"/>
      <c r="RNO59" s="286"/>
      <c r="RNP59" s="286"/>
      <c r="RNQ59" s="286"/>
      <c r="RNR59" s="286"/>
      <c r="RNS59" s="286"/>
      <c r="RNT59" s="286"/>
      <c r="RNU59" s="286"/>
      <c r="RNV59" s="286"/>
      <c r="RNW59" s="286"/>
      <c r="RNX59" s="286"/>
      <c r="RNY59" s="286"/>
      <c r="RNZ59" s="286"/>
      <c r="ROA59" s="286"/>
      <c r="ROB59" s="286"/>
      <c r="ROC59" s="286"/>
      <c r="ROD59" s="286"/>
      <c r="ROE59" s="286"/>
      <c r="ROF59" s="286"/>
      <c r="ROG59" s="286"/>
      <c r="ROH59" s="286"/>
      <c r="ROI59" s="286"/>
      <c r="ROJ59" s="286"/>
      <c r="ROK59" s="286"/>
      <c r="ROL59" s="286"/>
      <c r="ROM59" s="286"/>
      <c r="RON59" s="286"/>
      <c r="ROO59" s="286"/>
      <c r="ROP59" s="286"/>
      <c r="ROQ59" s="286"/>
      <c r="ROR59" s="286"/>
      <c r="ROS59" s="286"/>
      <c r="ROT59" s="286"/>
      <c r="ROU59" s="286"/>
      <c r="ROV59" s="286"/>
      <c r="ROW59" s="286"/>
      <c r="ROX59" s="286"/>
      <c r="ROY59" s="286"/>
      <c r="ROZ59" s="286"/>
      <c r="RPA59" s="286"/>
      <c r="RPB59" s="286"/>
      <c r="RPC59" s="286"/>
      <c r="RPD59" s="286"/>
      <c r="RPE59" s="286"/>
      <c r="RPF59" s="286"/>
      <c r="RPG59" s="286"/>
      <c r="RPH59" s="286"/>
      <c r="RPI59" s="286"/>
      <c r="RPJ59" s="286"/>
      <c r="RPK59" s="286"/>
      <c r="RPL59" s="286"/>
      <c r="RPM59" s="286"/>
      <c r="RPN59" s="286"/>
      <c r="RPO59" s="286"/>
      <c r="RPP59" s="286"/>
      <c r="RPQ59" s="286"/>
      <c r="RPR59" s="286"/>
      <c r="RPS59" s="286"/>
      <c r="RPT59" s="286"/>
      <c r="RPU59" s="286"/>
      <c r="RPV59" s="286"/>
      <c r="RPW59" s="286"/>
      <c r="RPX59" s="286"/>
      <c r="RPY59" s="286"/>
      <c r="RPZ59" s="286"/>
      <c r="RQA59" s="286"/>
      <c r="RQB59" s="286"/>
      <c r="RQC59" s="286"/>
      <c r="RQD59" s="286"/>
      <c r="RQE59" s="286"/>
      <c r="RQF59" s="286"/>
      <c r="RQG59" s="286"/>
      <c r="RQH59" s="286"/>
      <c r="RQI59" s="286"/>
      <c r="RQJ59" s="286"/>
      <c r="RQK59" s="286"/>
      <c r="RQL59" s="286"/>
      <c r="RQM59" s="286"/>
      <c r="RQN59" s="286"/>
      <c r="RQO59" s="286"/>
      <c r="RQP59" s="286"/>
      <c r="RQQ59" s="286"/>
      <c r="RQR59" s="286"/>
      <c r="RQS59" s="286"/>
      <c r="RQT59" s="286"/>
      <c r="RQU59" s="286"/>
      <c r="RQV59" s="286"/>
      <c r="RQW59" s="286"/>
      <c r="RQX59" s="286"/>
      <c r="RQY59" s="286"/>
      <c r="RQZ59" s="286"/>
      <c r="RRA59" s="286"/>
      <c r="RRB59" s="286"/>
      <c r="RRC59" s="286"/>
      <c r="RRD59" s="286"/>
      <c r="RRE59" s="286"/>
      <c r="RRF59" s="286"/>
      <c r="RRG59" s="286"/>
      <c r="RRH59" s="286"/>
      <c r="RRI59" s="286"/>
      <c r="RRJ59" s="286"/>
      <c r="RRK59" s="286"/>
      <c r="RRL59" s="286"/>
      <c r="RRM59" s="286"/>
      <c r="RRN59" s="286"/>
      <c r="RRO59" s="286"/>
      <c r="RRP59" s="286"/>
      <c r="RRQ59" s="286"/>
      <c r="RRR59" s="286"/>
      <c r="RRS59" s="286"/>
      <c r="RRT59" s="286"/>
      <c r="RRU59" s="286"/>
      <c r="RRV59" s="286"/>
      <c r="RRW59" s="286"/>
      <c r="RRX59" s="286"/>
      <c r="RRY59" s="286"/>
      <c r="RRZ59" s="286"/>
      <c r="RSA59" s="286"/>
      <c r="RSB59" s="286"/>
      <c r="RSC59" s="286"/>
      <c r="RSD59" s="286"/>
      <c r="RSE59" s="286"/>
      <c r="RSF59" s="286"/>
      <c r="RSG59" s="286"/>
      <c r="RSH59" s="286"/>
      <c r="RSI59" s="286"/>
      <c r="RSJ59" s="286"/>
      <c r="RSK59" s="286"/>
      <c r="RSL59" s="286"/>
      <c r="RSM59" s="286"/>
      <c r="RSN59" s="286"/>
      <c r="RSO59" s="286"/>
      <c r="RSP59" s="286"/>
      <c r="RSQ59" s="286"/>
      <c r="RSR59" s="286"/>
      <c r="RSS59" s="286"/>
      <c r="RST59" s="286"/>
      <c r="RSU59" s="286"/>
      <c r="RSV59" s="286"/>
      <c r="RSW59" s="286"/>
      <c r="RSX59" s="286"/>
      <c r="RSY59" s="286"/>
      <c r="RSZ59" s="286"/>
      <c r="RTA59" s="286"/>
      <c r="RTB59" s="286"/>
      <c r="RTC59" s="286"/>
      <c r="RTD59" s="286"/>
      <c r="RTE59" s="286"/>
      <c r="RTF59" s="286"/>
      <c r="RTG59" s="286"/>
      <c r="RTH59" s="286"/>
      <c r="RTI59" s="286"/>
      <c r="RTJ59" s="286"/>
      <c r="RTK59" s="286"/>
      <c r="RTL59" s="286"/>
      <c r="RTM59" s="286"/>
      <c r="RTN59" s="286"/>
      <c r="RTO59" s="286"/>
      <c r="RTP59" s="286"/>
      <c r="RTQ59" s="286"/>
      <c r="RTR59" s="286"/>
      <c r="RTS59" s="286"/>
      <c r="RTT59" s="286"/>
      <c r="RTU59" s="286"/>
      <c r="RTV59" s="286"/>
      <c r="RTW59" s="286"/>
      <c r="RTX59" s="286"/>
      <c r="RTY59" s="286"/>
      <c r="RTZ59" s="286"/>
      <c r="RUA59" s="286"/>
      <c r="RUB59" s="286"/>
      <c r="RUC59" s="286"/>
      <c r="RUD59" s="286"/>
      <c r="RUE59" s="286"/>
      <c r="RUF59" s="286"/>
      <c r="RUG59" s="286"/>
      <c r="RUH59" s="286"/>
      <c r="RUI59" s="286"/>
      <c r="RUJ59" s="286"/>
      <c r="RUK59" s="286"/>
      <c r="RUL59" s="286"/>
      <c r="RUM59" s="286"/>
      <c r="RUN59" s="286"/>
      <c r="RUO59" s="286"/>
      <c r="RUP59" s="286"/>
      <c r="RUQ59" s="286"/>
      <c r="RUR59" s="286"/>
      <c r="RUS59" s="286"/>
      <c r="RUT59" s="286"/>
      <c r="RUU59" s="286"/>
      <c r="RUV59" s="286"/>
      <c r="RUW59" s="286"/>
      <c r="RUX59" s="286"/>
      <c r="RUY59" s="286"/>
      <c r="RUZ59" s="286"/>
      <c r="RVA59" s="286"/>
      <c r="RVB59" s="286"/>
      <c r="RVC59" s="286"/>
      <c r="RVD59" s="286"/>
      <c r="RVE59" s="286"/>
      <c r="RVF59" s="286"/>
      <c r="RVG59" s="286"/>
      <c r="RVH59" s="286"/>
      <c r="RVI59" s="286"/>
      <c r="RVJ59" s="286"/>
      <c r="RVK59" s="286"/>
      <c r="RVL59" s="286"/>
      <c r="RVM59" s="286"/>
      <c r="RVN59" s="286"/>
      <c r="RVO59" s="286"/>
      <c r="RVP59" s="286"/>
      <c r="RVQ59" s="286"/>
      <c r="RVR59" s="286"/>
      <c r="RVS59" s="286"/>
      <c r="RVT59" s="286"/>
      <c r="RVU59" s="286"/>
      <c r="RVV59" s="286"/>
      <c r="RVW59" s="286"/>
      <c r="RVX59" s="286"/>
      <c r="RVY59" s="286"/>
      <c r="RVZ59" s="286"/>
      <c r="RWA59" s="286"/>
      <c r="RWB59" s="286"/>
      <c r="RWC59" s="286"/>
      <c r="RWD59" s="286"/>
      <c r="RWE59" s="286"/>
      <c r="RWF59" s="286"/>
      <c r="RWG59" s="286"/>
      <c r="RWH59" s="286"/>
      <c r="RWI59" s="286"/>
      <c r="RWJ59" s="286"/>
      <c r="RWK59" s="286"/>
      <c r="RWL59" s="286"/>
      <c r="RWM59" s="286"/>
      <c r="RWN59" s="286"/>
      <c r="RWO59" s="286"/>
      <c r="RWP59" s="286"/>
      <c r="RWQ59" s="286"/>
      <c r="RWR59" s="286"/>
      <c r="RWS59" s="286"/>
      <c r="RWT59" s="286"/>
      <c r="RWU59" s="286"/>
      <c r="RWV59" s="286"/>
      <c r="RWW59" s="286"/>
      <c r="RWX59" s="286"/>
      <c r="RWY59" s="286"/>
      <c r="RWZ59" s="286"/>
      <c r="RXA59" s="286"/>
      <c r="RXB59" s="286"/>
      <c r="RXC59" s="286"/>
      <c r="RXD59" s="286"/>
      <c r="RXE59" s="286"/>
      <c r="RXF59" s="286"/>
      <c r="RXG59" s="286"/>
      <c r="RXH59" s="286"/>
      <c r="RXI59" s="286"/>
      <c r="RXJ59" s="286"/>
      <c r="RXK59" s="286"/>
      <c r="RXL59" s="286"/>
      <c r="RXM59" s="286"/>
      <c r="RXN59" s="286"/>
      <c r="RXO59" s="286"/>
      <c r="RXP59" s="286"/>
      <c r="RXQ59" s="286"/>
      <c r="RXR59" s="286"/>
      <c r="RXS59" s="286"/>
      <c r="RXT59" s="286"/>
      <c r="RXU59" s="286"/>
      <c r="RXV59" s="286"/>
      <c r="RXW59" s="286"/>
      <c r="RXX59" s="286"/>
      <c r="RXY59" s="286"/>
      <c r="RXZ59" s="286"/>
      <c r="RYA59" s="286"/>
      <c r="RYB59" s="286"/>
      <c r="RYC59" s="286"/>
      <c r="RYD59" s="286"/>
      <c r="RYE59" s="286"/>
      <c r="RYF59" s="286"/>
      <c r="RYG59" s="286"/>
      <c r="RYH59" s="286"/>
      <c r="RYI59" s="286"/>
      <c r="RYJ59" s="286"/>
      <c r="RYK59" s="286"/>
      <c r="RYL59" s="286"/>
      <c r="RYM59" s="286"/>
      <c r="RYN59" s="286"/>
      <c r="RYO59" s="286"/>
      <c r="RYP59" s="286"/>
      <c r="RYQ59" s="286"/>
      <c r="RYR59" s="286"/>
      <c r="RYS59" s="286"/>
      <c r="RYT59" s="286"/>
      <c r="RYU59" s="286"/>
      <c r="RYV59" s="286"/>
      <c r="RYW59" s="286"/>
      <c r="RYX59" s="286"/>
      <c r="RYY59" s="286"/>
      <c r="RYZ59" s="286"/>
      <c r="RZA59" s="286"/>
      <c r="RZB59" s="286"/>
      <c r="RZC59" s="286"/>
      <c r="RZD59" s="286"/>
      <c r="RZE59" s="286"/>
      <c r="RZF59" s="286"/>
      <c r="RZG59" s="286"/>
      <c r="RZH59" s="286"/>
      <c r="RZI59" s="286"/>
      <c r="RZJ59" s="286"/>
      <c r="RZK59" s="286"/>
      <c r="RZL59" s="286"/>
      <c r="RZM59" s="286"/>
      <c r="RZN59" s="286"/>
      <c r="RZO59" s="286"/>
      <c r="RZP59" s="286"/>
      <c r="RZQ59" s="286"/>
      <c r="RZR59" s="286"/>
      <c r="RZS59" s="286"/>
      <c r="RZT59" s="286"/>
      <c r="RZU59" s="286"/>
      <c r="RZV59" s="286"/>
      <c r="RZW59" s="286"/>
      <c r="RZX59" s="286"/>
      <c r="RZY59" s="286"/>
      <c r="RZZ59" s="286"/>
      <c r="SAA59" s="286"/>
      <c r="SAB59" s="286"/>
      <c r="SAC59" s="286"/>
      <c r="SAD59" s="286"/>
      <c r="SAE59" s="286"/>
      <c r="SAF59" s="286"/>
      <c r="SAG59" s="286"/>
      <c r="SAH59" s="286"/>
      <c r="SAI59" s="286"/>
      <c r="SAJ59" s="286"/>
      <c r="SAK59" s="286"/>
      <c r="SAL59" s="286"/>
      <c r="SAM59" s="286"/>
      <c r="SAN59" s="286"/>
      <c r="SAO59" s="286"/>
      <c r="SAP59" s="286"/>
      <c r="SAQ59" s="286"/>
      <c r="SAR59" s="286"/>
      <c r="SAS59" s="286"/>
      <c r="SAT59" s="286"/>
      <c r="SAU59" s="286"/>
      <c r="SAV59" s="286"/>
      <c r="SAW59" s="286"/>
      <c r="SAX59" s="286"/>
      <c r="SAY59" s="286"/>
      <c r="SAZ59" s="286"/>
      <c r="SBA59" s="286"/>
      <c r="SBB59" s="286"/>
      <c r="SBC59" s="286"/>
      <c r="SBD59" s="286"/>
      <c r="SBE59" s="286"/>
      <c r="SBF59" s="286"/>
      <c r="SBG59" s="286"/>
      <c r="SBH59" s="286"/>
      <c r="SBI59" s="286"/>
      <c r="SBJ59" s="286"/>
      <c r="SBK59" s="286"/>
      <c r="SBL59" s="286"/>
      <c r="SBM59" s="286"/>
      <c r="SBN59" s="286"/>
      <c r="SBO59" s="286"/>
      <c r="SBP59" s="286"/>
      <c r="SBQ59" s="286"/>
      <c r="SBR59" s="286"/>
      <c r="SBS59" s="286"/>
      <c r="SBT59" s="286"/>
      <c r="SBU59" s="286"/>
      <c r="SBV59" s="286"/>
      <c r="SBW59" s="286"/>
      <c r="SBX59" s="286"/>
      <c r="SBY59" s="286"/>
      <c r="SBZ59" s="286"/>
      <c r="SCA59" s="286"/>
      <c r="SCB59" s="286"/>
      <c r="SCC59" s="286"/>
      <c r="SCD59" s="286"/>
      <c r="SCE59" s="286"/>
      <c r="SCF59" s="286"/>
      <c r="SCG59" s="286"/>
      <c r="SCH59" s="286"/>
      <c r="SCI59" s="286"/>
      <c r="SCJ59" s="286"/>
      <c r="SCK59" s="286"/>
      <c r="SCL59" s="286"/>
      <c r="SCM59" s="286"/>
      <c r="SCN59" s="286"/>
      <c r="SCO59" s="286"/>
      <c r="SCP59" s="286"/>
      <c r="SCQ59" s="286"/>
      <c r="SCR59" s="286"/>
      <c r="SCS59" s="286"/>
      <c r="SCT59" s="286"/>
      <c r="SCU59" s="286"/>
      <c r="SCV59" s="286"/>
      <c r="SCW59" s="286"/>
      <c r="SCX59" s="286"/>
      <c r="SCY59" s="286"/>
      <c r="SCZ59" s="286"/>
      <c r="SDA59" s="286"/>
      <c r="SDB59" s="286"/>
      <c r="SDC59" s="286"/>
      <c r="SDD59" s="286"/>
      <c r="SDE59" s="286"/>
      <c r="SDF59" s="286"/>
      <c r="SDG59" s="286"/>
      <c r="SDH59" s="286"/>
      <c r="SDI59" s="286"/>
      <c r="SDJ59" s="286"/>
      <c r="SDK59" s="286"/>
      <c r="SDL59" s="286"/>
      <c r="SDM59" s="286"/>
      <c r="SDN59" s="286"/>
      <c r="SDO59" s="286"/>
      <c r="SDP59" s="286"/>
      <c r="SDQ59" s="286"/>
      <c r="SDR59" s="286"/>
      <c r="SDS59" s="286"/>
      <c r="SDT59" s="286"/>
      <c r="SDU59" s="286"/>
      <c r="SDV59" s="286"/>
      <c r="SDW59" s="286"/>
      <c r="SDX59" s="286"/>
      <c r="SDY59" s="286"/>
      <c r="SDZ59" s="286"/>
      <c r="SEA59" s="286"/>
      <c r="SEB59" s="286"/>
      <c r="SEC59" s="286"/>
      <c r="SED59" s="286"/>
      <c r="SEE59" s="286"/>
      <c r="SEF59" s="286"/>
      <c r="SEG59" s="286"/>
      <c r="SEH59" s="286"/>
      <c r="SEI59" s="286"/>
      <c r="SEJ59" s="286"/>
      <c r="SEK59" s="286"/>
      <c r="SEL59" s="286"/>
      <c r="SEM59" s="286"/>
      <c r="SEN59" s="286"/>
      <c r="SEO59" s="286"/>
      <c r="SEP59" s="286"/>
      <c r="SEQ59" s="286"/>
      <c r="SER59" s="286"/>
      <c r="SES59" s="286"/>
      <c r="SET59" s="286"/>
      <c r="SEU59" s="286"/>
      <c r="SEV59" s="286"/>
      <c r="SEW59" s="286"/>
      <c r="SEX59" s="286"/>
      <c r="SEY59" s="286"/>
      <c r="SEZ59" s="286"/>
      <c r="SFA59" s="286"/>
      <c r="SFB59" s="286"/>
      <c r="SFC59" s="286"/>
      <c r="SFD59" s="286"/>
      <c r="SFE59" s="286"/>
      <c r="SFF59" s="286"/>
      <c r="SFG59" s="286"/>
      <c r="SFH59" s="286"/>
      <c r="SFI59" s="286"/>
      <c r="SFJ59" s="286"/>
      <c r="SFK59" s="286"/>
      <c r="SFL59" s="286"/>
      <c r="SFM59" s="286"/>
      <c r="SFN59" s="286"/>
      <c r="SFO59" s="286"/>
      <c r="SFP59" s="286"/>
      <c r="SFQ59" s="286"/>
      <c r="SFR59" s="286"/>
      <c r="SFS59" s="286"/>
      <c r="SFT59" s="286"/>
      <c r="SFU59" s="286"/>
      <c r="SFV59" s="286"/>
      <c r="SFW59" s="286"/>
      <c r="SFX59" s="286"/>
      <c r="SFY59" s="286"/>
      <c r="SFZ59" s="286"/>
      <c r="SGA59" s="286"/>
      <c r="SGB59" s="286"/>
      <c r="SGC59" s="286"/>
      <c r="SGD59" s="286"/>
      <c r="SGE59" s="286"/>
      <c r="SGF59" s="286"/>
      <c r="SGG59" s="286"/>
      <c r="SGH59" s="286"/>
      <c r="SGI59" s="286"/>
      <c r="SGJ59" s="286"/>
      <c r="SGK59" s="286"/>
      <c r="SGL59" s="286"/>
      <c r="SGM59" s="286"/>
      <c r="SGN59" s="286"/>
      <c r="SGO59" s="286"/>
      <c r="SGP59" s="286"/>
      <c r="SGQ59" s="286"/>
      <c r="SGR59" s="286"/>
      <c r="SGS59" s="286"/>
      <c r="SGT59" s="286"/>
      <c r="SGU59" s="286"/>
      <c r="SGV59" s="286"/>
      <c r="SGW59" s="286"/>
      <c r="SGX59" s="286"/>
      <c r="SGY59" s="286"/>
      <c r="SGZ59" s="286"/>
      <c r="SHA59" s="286"/>
      <c r="SHB59" s="286"/>
      <c r="SHC59" s="286"/>
      <c r="SHD59" s="286"/>
      <c r="SHE59" s="286"/>
      <c r="SHF59" s="286"/>
      <c r="SHG59" s="286"/>
      <c r="SHH59" s="286"/>
      <c r="SHI59" s="286"/>
      <c r="SHJ59" s="286"/>
      <c r="SHK59" s="286"/>
      <c r="SHL59" s="286"/>
      <c r="SHM59" s="286"/>
      <c r="SHN59" s="286"/>
      <c r="SHO59" s="286"/>
      <c r="SHP59" s="286"/>
      <c r="SHQ59" s="286"/>
      <c r="SHR59" s="286"/>
      <c r="SHS59" s="286"/>
      <c r="SHT59" s="286"/>
      <c r="SHU59" s="286"/>
      <c r="SHV59" s="286"/>
      <c r="SHW59" s="286"/>
      <c r="SHX59" s="286"/>
      <c r="SHY59" s="286"/>
      <c r="SHZ59" s="286"/>
      <c r="SIA59" s="286"/>
      <c r="SIB59" s="286"/>
      <c r="SIC59" s="286"/>
      <c r="SID59" s="286"/>
      <c r="SIE59" s="286"/>
      <c r="SIF59" s="286"/>
      <c r="SIG59" s="286"/>
      <c r="SIH59" s="286"/>
      <c r="SII59" s="286"/>
      <c r="SIJ59" s="286"/>
      <c r="SIK59" s="286"/>
      <c r="SIL59" s="286"/>
      <c r="SIM59" s="286"/>
      <c r="SIN59" s="286"/>
      <c r="SIO59" s="286"/>
      <c r="SIP59" s="286"/>
      <c r="SIQ59" s="286"/>
      <c r="SIR59" s="286"/>
      <c r="SIS59" s="286"/>
      <c r="SIT59" s="286"/>
      <c r="SIU59" s="286"/>
      <c r="SIV59" s="286"/>
      <c r="SIW59" s="286"/>
      <c r="SIX59" s="286"/>
      <c r="SIY59" s="286"/>
      <c r="SIZ59" s="286"/>
      <c r="SJA59" s="286"/>
      <c r="SJB59" s="286"/>
      <c r="SJC59" s="286"/>
      <c r="SJD59" s="286"/>
      <c r="SJE59" s="286"/>
      <c r="SJF59" s="286"/>
      <c r="SJG59" s="286"/>
      <c r="SJH59" s="286"/>
      <c r="SJI59" s="286"/>
      <c r="SJJ59" s="286"/>
      <c r="SJK59" s="286"/>
      <c r="SJL59" s="286"/>
      <c r="SJM59" s="286"/>
      <c r="SJN59" s="286"/>
      <c r="SJO59" s="286"/>
      <c r="SJP59" s="286"/>
      <c r="SJQ59" s="286"/>
      <c r="SJR59" s="286"/>
      <c r="SJS59" s="286"/>
      <c r="SJT59" s="286"/>
      <c r="SJU59" s="286"/>
      <c r="SJV59" s="286"/>
      <c r="SJW59" s="286"/>
      <c r="SJX59" s="286"/>
      <c r="SJY59" s="286"/>
      <c r="SJZ59" s="286"/>
      <c r="SKA59" s="286"/>
      <c r="SKB59" s="286"/>
      <c r="SKC59" s="286"/>
      <c r="SKD59" s="286"/>
      <c r="SKE59" s="286"/>
      <c r="SKF59" s="286"/>
      <c r="SKG59" s="286"/>
      <c r="SKH59" s="286"/>
      <c r="SKI59" s="286"/>
      <c r="SKJ59" s="286"/>
      <c r="SKK59" s="286"/>
      <c r="SKL59" s="286"/>
      <c r="SKM59" s="286"/>
      <c r="SKN59" s="286"/>
      <c r="SKO59" s="286"/>
      <c r="SKP59" s="286"/>
      <c r="SKQ59" s="286"/>
      <c r="SKR59" s="286"/>
      <c r="SKS59" s="286"/>
      <c r="SKT59" s="286"/>
      <c r="SKU59" s="286"/>
      <c r="SKV59" s="286"/>
      <c r="SKW59" s="286"/>
      <c r="SKX59" s="286"/>
      <c r="SKY59" s="286"/>
      <c r="SKZ59" s="286"/>
      <c r="SLA59" s="286"/>
      <c r="SLB59" s="286"/>
      <c r="SLC59" s="286"/>
      <c r="SLD59" s="286"/>
      <c r="SLE59" s="286"/>
      <c r="SLF59" s="286"/>
      <c r="SLG59" s="286"/>
      <c r="SLH59" s="286"/>
      <c r="SLI59" s="286"/>
      <c r="SLJ59" s="286"/>
      <c r="SLK59" s="286"/>
      <c r="SLL59" s="286"/>
      <c r="SLM59" s="286"/>
      <c r="SLN59" s="286"/>
      <c r="SLO59" s="286"/>
      <c r="SLP59" s="286"/>
      <c r="SLQ59" s="286"/>
      <c r="SLR59" s="286"/>
      <c r="SLS59" s="286"/>
      <c r="SLT59" s="286"/>
      <c r="SLU59" s="286"/>
      <c r="SLV59" s="286"/>
      <c r="SLW59" s="286"/>
      <c r="SLX59" s="286"/>
      <c r="SLY59" s="286"/>
      <c r="SLZ59" s="286"/>
      <c r="SMA59" s="286"/>
      <c r="SMB59" s="286"/>
      <c r="SMC59" s="286"/>
      <c r="SMD59" s="286"/>
      <c r="SME59" s="286"/>
      <c r="SMF59" s="286"/>
      <c r="SMG59" s="286"/>
      <c r="SMH59" s="286"/>
      <c r="SMI59" s="286"/>
      <c r="SMJ59" s="286"/>
      <c r="SMK59" s="286"/>
      <c r="SML59" s="286"/>
      <c r="SMM59" s="286"/>
      <c r="SMN59" s="286"/>
      <c r="SMO59" s="286"/>
      <c r="SMP59" s="286"/>
      <c r="SMQ59" s="286"/>
      <c r="SMR59" s="286"/>
      <c r="SMS59" s="286"/>
      <c r="SMT59" s="286"/>
      <c r="SMU59" s="286"/>
      <c r="SMV59" s="286"/>
      <c r="SMW59" s="286"/>
      <c r="SMX59" s="286"/>
      <c r="SMY59" s="286"/>
      <c r="SMZ59" s="286"/>
      <c r="SNA59" s="286"/>
      <c r="SNB59" s="286"/>
      <c r="SNC59" s="286"/>
      <c r="SND59" s="286"/>
      <c r="SNE59" s="286"/>
      <c r="SNF59" s="286"/>
      <c r="SNG59" s="286"/>
      <c r="SNH59" s="286"/>
      <c r="SNI59" s="286"/>
      <c r="SNJ59" s="286"/>
      <c r="SNK59" s="286"/>
      <c r="SNL59" s="286"/>
      <c r="SNM59" s="286"/>
      <c r="SNN59" s="286"/>
      <c r="SNO59" s="286"/>
      <c r="SNP59" s="286"/>
      <c r="SNQ59" s="286"/>
      <c r="SNR59" s="286"/>
      <c r="SNS59" s="286"/>
      <c r="SNT59" s="286"/>
      <c r="SNU59" s="286"/>
      <c r="SNV59" s="286"/>
      <c r="SNW59" s="286"/>
      <c r="SNX59" s="286"/>
      <c r="SNY59" s="286"/>
      <c r="SNZ59" s="286"/>
      <c r="SOA59" s="286"/>
      <c r="SOB59" s="286"/>
      <c r="SOC59" s="286"/>
      <c r="SOD59" s="286"/>
      <c r="SOE59" s="286"/>
      <c r="SOF59" s="286"/>
      <c r="SOG59" s="286"/>
      <c r="SOH59" s="286"/>
      <c r="SOI59" s="286"/>
      <c r="SOJ59" s="286"/>
      <c r="SOK59" s="286"/>
      <c r="SOL59" s="286"/>
      <c r="SOM59" s="286"/>
      <c r="SON59" s="286"/>
      <c r="SOO59" s="286"/>
      <c r="SOP59" s="286"/>
      <c r="SOQ59" s="286"/>
      <c r="SOR59" s="286"/>
      <c r="SOS59" s="286"/>
      <c r="SOT59" s="286"/>
      <c r="SOU59" s="286"/>
      <c r="SOV59" s="286"/>
      <c r="SOW59" s="286"/>
      <c r="SOX59" s="286"/>
      <c r="SOY59" s="286"/>
      <c r="SOZ59" s="286"/>
      <c r="SPA59" s="286"/>
      <c r="SPB59" s="286"/>
      <c r="SPC59" s="286"/>
      <c r="SPD59" s="286"/>
      <c r="SPE59" s="286"/>
      <c r="SPF59" s="286"/>
      <c r="SPG59" s="286"/>
      <c r="SPH59" s="286"/>
      <c r="SPI59" s="286"/>
      <c r="SPJ59" s="286"/>
      <c r="SPK59" s="286"/>
      <c r="SPL59" s="286"/>
      <c r="SPM59" s="286"/>
      <c r="SPN59" s="286"/>
      <c r="SPO59" s="286"/>
      <c r="SPP59" s="286"/>
      <c r="SPQ59" s="286"/>
      <c r="SPR59" s="286"/>
      <c r="SPS59" s="286"/>
      <c r="SPT59" s="286"/>
      <c r="SPU59" s="286"/>
      <c r="SPV59" s="286"/>
      <c r="SPW59" s="286"/>
      <c r="SPX59" s="286"/>
      <c r="SPY59" s="286"/>
      <c r="SPZ59" s="286"/>
      <c r="SQA59" s="286"/>
      <c r="SQB59" s="286"/>
      <c r="SQC59" s="286"/>
      <c r="SQD59" s="286"/>
      <c r="SQE59" s="286"/>
      <c r="SQF59" s="286"/>
      <c r="SQG59" s="286"/>
      <c r="SQH59" s="286"/>
      <c r="SQI59" s="286"/>
      <c r="SQJ59" s="286"/>
      <c r="SQK59" s="286"/>
      <c r="SQL59" s="286"/>
      <c r="SQM59" s="286"/>
      <c r="SQN59" s="286"/>
      <c r="SQO59" s="286"/>
      <c r="SQP59" s="286"/>
      <c r="SQQ59" s="286"/>
      <c r="SQR59" s="286"/>
      <c r="SQS59" s="286"/>
      <c r="SQT59" s="286"/>
      <c r="SQU59" s="286"/>
      <c r="SQV59" s="286"/>
      <c r="SQW59" s="286"/>
      <c r="SQX59" s="286"/>
      <c r="SQY59" s="286"/>
      <c r="SQZ59" s="286"/>
      <c r="SRA59" s="286"/>
      <c r="SRB59" s="286"/>
      <c r="SRC59" s="286"/>
      <c r="SRD59" s="286"/>
      <c r="SRE59" s="286"/>
      <c r="SRF59" s="286"/>
      <c r="SRG59" s="286"/>
      <c r="SRH59" s="286"/>
      <c r="SRI59" s="286"/>
      <c r="SRJ59" s="286"/>
      <c r="SRK59" s="286"/>
      <c r="SRL59" s="286"/>
      <c r="SRM59" s="286"/>
      <c r="SRN59" s="286"/>
      <c r="SRO59" s="286"/>
      <c r="SRP59" s="286"/>
      <c r="SRQ59" s="286"/>
      <c r="SRR59" s="286"/>
      <c r="SRS59" s="286"/>
      <c r="SRT59" s="286"/>
      <c r="SRU59" s="286"/>
      <c r="SRV59" s="286"/>
      <c r="SRW59" s="286"/>
      <c r="SRX59" s="286"/>
      <c r="SRY59" s="286"/>
      <c r="SRZ59" s="286"/>
      <c r="SSA59" s="286"/>
      <c r="SSB59" s="286"/>
      <c r="SSC59" s="286"/>
      <c r="SSD59" s="286"/>
      <c r="SSE59" s="286"/>
      <c r="SSF59" s="286"/>
      <c r="SSG59" s="286"/>
      <c r="SSH59" s="286"/>
      <c r="SSI59" s="286"/>
      <c r="SSJ59" s="286"/>
      <c r="SSK59" s="286"/>
      <c r="SSL59" s="286"/>
      <c r="SSM59" s="286"/>
      <c r="SSN59" s="286"/>
      <c r="SSO59" s="286"/>
      <c r="SSP59" s="286"/>
      <c r="SSQ59" s="286"/>
      <c r="SSR59" s="286"/>
      <c r="SSS59" s="286"/>
      <c r="SST59" s="286"/>
      <c r="SSU59" s="286"/>
      <c r="SSV59" s="286"/>
      <c r="SSW59" s="286"/>
      <c r="SSX59" s="286"/>
      <c r="SSY59" s="286"/>
      <c r="SSZ59" s="286"/>
      <c r="STA59" s="286"/>
      <c r="STB59" s="286"/>
      <c r="STC59" s="286"/>
      <c r="STD59" s="286"/>
      <c r="STE59" s="286"/>
      <c r="STF59" s="286"/>
      <c r="STG59" s="286"/>
      <c r="STH59" s="286"/>
      <c r="STI59" s="286"/>
      <c r="STJ59" s="286"/>
      <c r="STK59" s="286"/>
      <c r="STL59" s="286"/>
      <c r="STM59" s="286"/>
      <c r="STN59" s="286"/>
      <c r="STO59" s="286"/>
      <c r="STP59" s="286"/>
      <c r="STQ59" s="286"/>
      <c r="STR59" s="286"/>
      <c r="STS59" s="286"/>
      <c r="STT59" s="286"/>
      <c r="STU59" s="286"/>
      <c r="STV59" s="286"/>
      <c r="STW59" s="286"/>
      <c r="STX59" s="286"/>
      <c r="STY59" s="286"/>
      <c r="STZ59" s="286"/>
      <c r="SUA59" s="286"/>
      <c r="SUB59" s="286"/>
      <c r="SUC59" s="286"/>
      <c r="SUD59" s="286"/>
      <c r="SUE59" s="286"/>
      <c r="SUF59" s="286"/>
      <c r="SUG59" s="286"/>
      <c r="SUH59" s="286"/>
      <c r="SUI59" s="286"/>
      <c r="SUJ59" s="286"/>
      <c r="SUK59" s="286"/>
      <c r="SUL59" s="286"/>
      <c r="SUM59" s="286"/>
      <c r="SUN59" s="286"/>
      <c r="SUO59" s="286"/>
      <c r="SUP59" s="286"/>
      <c r="SUQ59" s="286"/>
      <c r="SUR59" s="286"/>
      <c r="SUS59" s="286"/>
      <c r="SUT59" s="286"/>
      <c r="SUU59" s="286"/>
      <c r="SUV59" s="286"/>
      <c r="SUW59" s="286"/>
      <c r="SUX59" s="286"/>
      <c r="SUY59" s="286"/>
      <c r="SUZ59" s="286"/>
      <c r="SVA59" s="286"/>
      <c r="SVB59" s="286"/>
      <c r="SVC59" s="286"/>
      <c r="SVD59" s="286"/>
      <c r="SVE59" s="286"/>
      <c r="SVF59" s="286"/>
      <c r="SVG59" s="286"/>
      <c r="SVH59" s="286"/>
      <c r="SVI59" s="286"/>
      <c r="SVJ59" s="286"/>
      <c r="SVK59" s="286"/>
      <c r="SVL59" s="286"/>
      <c r="SVM59" s="286"/>
      <c r="SVN59" s="286"/>
      <c r="SVO59" s="286"/>
      <c r="SVP59" s="286"/>
      <c r="SVQ59" s="286"/>
      <c r="SVR59" s="286"/>
      <c r="SVS59" s="286"/>
      <c r="SVT59" s="286"/>
      <c r="SVU59" s="286"/>
      <c r="SVV59" s="286"/>
      <c r="SVW59" s="286"/>
      <c r="SVX59" s="286"/>
      <c r="SVY59" s="286"/>
      <c r="SVZ59" s="286"/>
      <c r="SWA59" s="286"/>
      <c r="SWB59" s="286"/>
      <c r="SWC59" s="286"/>
      <c r="SWD59" s="286"/>
      <c r="SWE59" s="286"/>
      <c r="SWF59" s="286"/>
      <c r="SWG59" s="286"/>
      <c r="SWH59" s="286"/>
      <c r="SWI59" s="286"/>
      <c r="SWJ59" s="286"/>
      <c r="SWK59" s="286"/>
      <c r="SWL59" s="286"/>
      <c r="SWM59" s="286"/>
      <c r="SWN59" s="286"/>
      <c r="SWO59" s="286"/>
      <c r="SWP59" s="286"/>
      <c r="SWQ59" s="286"/>
      <c r="SWR59" s="286"/>
      <c r="SWS59" s="286"/>
      <c r="SWT59" s="286"/>
      <c r="SWU59" s="286"/>
      <c r="SWV59" s="286"/>
      <c r="SWW59" s="286"/>
      <c r="SWX59" s="286"/>
      <c r="SWY59" s="286"/>
      <c r="SWZ59" s="286"/>
      <c r="SXA59" s="286"/>
      <c r="SXB59" s="286"/>
      <c r="SXC59" s="286"/>
      <c r="SXD59" s="286"/>
      <c r="SXE59" s="286"/>
      <c r="SXF59" s="286"/>
      <c r="SXG59" s="286"/>
      <c r="SXH59" s="286"/>
      <c r="SXI59" s="286"/>
      <c r="SXJ59" s="286"/>
      <c r="SXK59" s="286"/>
      <c r="SXL59" s="286"/>
      <c r="SXM59" s="286"/>
      <c r="SXN59" s="286"/>
      <c r="SXO59" s="286"/>
      <c r="SXP59" s="286"/>
      <c r="SXQ59" s="286"/>
      <c r="SXR59" s="286"/>
      <c r="SXS59" s="286"/>
      <c r="SXT59" s="286"/>
      <c r="SXU59" s="286"/>
      <c r="SXV59" s="286"/>
      <c r="SXW59" s="286"/>
      <c r="SXX59" s="286"/>
      <c r="SXY59" s="286"/>
      <c r="SXZ59" s="286"/>
      <c r="SYA59" s="286"/>
      <c r="SYB59" s="286"/>
      <c r="SYC59" s="286"/>
      <c r="SYD59" s="286"/>
      <c r="SYE59" s="286"/>
      <c r="SYF59" s="286"/>
      <c r="SYG59" s="286"/>
      <c r="SYH59" s="286"/>
      <c r="SYI59" s="286"/>
      <c r="SYJ59" s="286"/>
      <c r="SYK59" s="286"/>
      <c r="SYL59" s="286"/>
      <c r="SYM59" s="286"/>
      <c r="SYN59" s="286"/>
      <c r="SYO59" s="286"/>
      <c r="SYP59" s="286"/>
      <c r="SYQ59" s="286"/>
      <c r="SYR59" s="286"/>
      <c r="SYS59" s="286"/>
      <c r="SYT59" s="286"/>
      <c r="SYU59" s="286"/>
      <c r="SYV59" s="286"/>
      <c r="SYW59" s="286"/>
      <c r="SYX59" s="286"/>
      <c r="SYY59" s="286"/>
      <c r="SYZ59" s="286"/>
      <c r="SZA59" s="286"/>
      <c r="SZB59" s="286"/>
      <c r="SZC59" s="286"/>
      <c r="SZD59" s="286"/>
      <c r="SZE59" s="286"/>
      <c r="SZF59" s="286"/>
      <c r="SZG59" s="286"/>
      <c r="SZH59" s="286"/>
      <c r="SZI59" s="286"/>
      <c r="SZJ59" s="286"/>
      <c r="SZK59" s="286"/>
      <c r="SZL59" s="286"/>
      <c r="SZM59" s="286"/>
      <c r="SZN59" s="286"/>
      <c r="SZO59" s="286"/>
      <c r="SZP59" s="286"/>
      <c r="SZQ59" s="286"/>
      <c r="SZR59" s="286"/>
      <c r="SZS59" s="286"/>
      <c r="SZT59" s="286"/>
      <c r="SZU59" s="286"/>
      <c r="SZV59" s="286"/>
      <c r="SZW59" s="286"/>
      <c r="SZX59" s="286"/>
      <c r="SZY59" s="286"/>
      <c r="SZZ59" s="286"/>
      <c r="TAA59" s="286"/>
      <c r="TAB59" s="286"/>
      <c r="TAC59" s="286"/>
      <c r="TAD59" s="286"/>
      <c r="TAE59" s="286"/>
      <c r="TAF59" s="286"/>
      <c r="TAG59" s="286"/>
      <c r="TAH59" s="286"/>
      <c r="TAI59" s="286"/>
      <c r="TAJ59" s="286"/>
      <c r="TAK59" s="286"/>
      <c r="TAL59" s="286"/>
      <c r="TAM59" s="286"/>
      <c r="TAN59" s="286"/>
      <c r="TAO59" s="286"/>
      <c r="TAP59" s="286"/>
      <c r="TAQ59" s="286"/>
      <c r="TAR59" s="286"/>
      <c r="TAS59" s="286"/>
      <c r="TAT59" s="286"/>
      <c r="TAU59" s="286"/>
      <c r="TAV59" s="286"/>
      <c r="TAW59" s="286"/>
      <c r="TAX59" s="286"/>
      <c r="TAY59" s="286"/>
      <c r="TAZ59" s="286"/>
      <c r="TBA59" s="286"/>
      <c r="TBB59" s="286"/>
      <c r="TBC59" s="286"/>
      <c r="TBD59" s="286"/>
      <c r="TBE59" s="286"/>
      <c r="TBF59" s="286"/>
      <c r="TBG59" s="286"/>
      <c r="TBH59" s="286"/>
      <c r="TBI59" s="286"/>
      <c r="TBJ59" s="286"/>
      <c r="TBK59" s="286"/>
      <c r="TBL59" s="286"/>
      <c r="TBM59" s="286"/>
      <c r="TBN59" s="286"/>
      <c r="TBO59" s="286"/>
      <c r="TBP59" s="286"/>
      <c r="TBQ59" s="286"/>
      <c r="TBR59" s="286"/>
      <c r="TBS59" s="286"/>
      <c r="TBT59" s="286"/>
      <c r="TBU59" s="286"/>
      <c r="TBV59" s="286"/>
      <c r="TBW59" s="286"/>
      <c r="TBX59" s="286"/>
      <c r="TBY59" s="286"/>
      <c r="TBZ59" s="286"/>
      <c r="TCA59" s="286"/>
      <c r="TCB59" s="286"/>
      <c r="TCC59" s="286"/>
      <c r="TCD59" s="286"/>
      <c r="TCE59" s="286"/>
      <c r="TCF59" s="286"/>
      <c r="TCG59" s="286"/>
      <c r="TCH59" s="286"/>
      <c r="TCI59" s="286"/>
      <c r="TCJ59" s="286"/>
      <c r="TCK59" s="286"/>
      <c r="TCL59" s="286"/>
      <c r="TCM59" s="286"/>
      <c r="TCN59" s="286"/>
      <c r="TCO59" s="286"/>
      <c r="TCP59" s="286"/>
      <c r="TCQ59" s="286"/>
      <c r="TCR59" s="286"/>
      <c r="TCS59" s="286"/>
      <c r="TCT59" s="286"/>
      <c r="TCU59" s="286"/>
      <c r="TCV59" s="286"/>
      <c r="TCW59" s="286"/>
      <c r="TCX59" s="286"/>
      <c r="TCY59" s="286"/>
      <c r="TCZ59" s="286"/>
      <c r="TDA59" s="286"/>
      <c r="TDB59" s="286"/>
      <c r="TDC59" s="286"/>
      <c r="TDD59" s="286"/>
      <c r="TDE59" s="286"/>
      <c r="TDF59" s="286"/>
      <c r="TDG59" s="286"/>
      <c r="TDH59" s="286"/>
      <c r="TDI59" s="286"/>
      <c r="TDJ59" s="286"/>
      <c r="TDK59" s="286"/>
      <c r="TDL59" s="286"/>
      <c r="TDM59" s="286"/>
      <c r="TDN59" s="286"/>
      <c r="TDO59" s="286"/>
      <c r="TDP59" s="286"/>
      <c r="TDQ59" s="286"/>
      <c r="TDR59" s="286"/>
      <c r="TDS59" s="286"/>
      <c r="TDT59" s="286"/>
      <c r="TDU59" s="286"/>
      <c r="TDV59" s="286"/>
      <c r="TDW59" s="286"/>
      <c r="TDX59" s="286"/>
      <c r="TDY59" s="286"/>
      <c r="TDZ59" s="286"/>
      <c r="TEA59" s="286"/>
      <c r="TEB59" s="286"/>
      <c r="TEC59" s="286"/>
      <c r="TED59" s="286"/>
      <c r="TEE59" s="286"/>
      <c r="TEF59" s="286"/>
      <c r="TEG59" s="286"/>
      <c r="TEH59" s="286"/>
      <c r="TEI59" s="286"/>
      <c r="TEJ59" s="286"/>
      <c r="TEK59" s="286"/>
      <c r="TEL59" s="286"/>
      <c r="TEM59" s="286"/>
      <c r="TEN59" s="286"/>
      <c r="TEO59" s="286"/>
      <c r="TEP59" s="286"/>
      <c r="TEQ59" s="286"/>
      <c r="TER59" s="286"/>
      <c r="TES59" s="286"/>
      <c r="TET59" s="286"/>
      <c r="TEU59" s="286"/>
      <c r="TEV59" s="286"/>
      <c r="TEW59" s="286"/>
      <c r="TEX59" s="286"/>
      <c r="TEY59" s="286"/>
      <c r="TEZ59" s="286"/>
      <c r="TFA59" s="286"/>
      <c r="TFB59" s="286"/>
      <c r="TFC59" s="286"/>
      <c r="TFD59" s="286"/>
      <c r="TFE59" s="286"/>
      <c r="TFF59" s="286"/>
      <c r="TFG59" s="286"/>
      <c r="TFH59" s="286"/>
      <c r="TFI59" s="286"/>
      <c r="TFJ59" s="286"/>
      <c r="TFK59" s="286"/>
      <c r="TFL59" s="286"/>
      <c r="TFM59" s="286"/>
      <c r="TFN59" s="286"/>
      <c r="TFO59" s="286"/>
      <c r="TFP59" s="286"/>
      <c r="TFQ59" s="286"/>
      <c r="TFR59" s="286"/>
      <c r="TFS59" s="286"/>
      <c r="TFT59" s="286"/>
      <c r="TFU59" s="286"/>
      <c r="TFV59" s="286"/>
      <c r="TFW59" s="286"/>
      <c r="TFX59" s="286"/>
      <c r="TFY59" s="286"/>
      <c r="TFZ59" s="286"/>
      <c r="TGA59" s="286"/>
      <c r="TGB59" s="286"/>
      <c r="TGC59" s="286"/>
      <c r="TGD59" s="286"/>
      <c r="TGE59" s="286"/>
      <c r="TGF59" s="286"/>
      <c r="TGG59" s="286"/>
      <c r="TGH59" s="286"/>
      <c r="TGI59" s="286"/>
      <c r="TGJ59" s="286"/>
      <c r="TGK59" s="286"/>
      <c r="TGL59" s="286"/>
      <c r="TGM59" s="286"/>
      <c r="TGN59" s="286"/>
      <c r="TGO59" s="286"/>
      <c r="TGP59" s="286"/>
      <c r="TGQ59" s="286"/>
      <c r="TGR59" s="286"/>
      <c r="TGS59" s="286"/>
      <c r="TGT59" s="286"/>
      <c r="TGU59" s="286"/>
      <c r="TGV59" s="286"/>
      <c r="TGW59" s="286"/>
      <c r="TGX59" s="286"/>
      <c r="TGY59" s="286"/>
      <c r="TGZ59" s="286"/>
      <c r="THA59" s="286"/>
      <c r="THB59" s="286"/>
      <c r="THC59" s="286"/>
      <c r="THD59" s="286"/>
      <c r="THE59" s="286"/>
      <c r="THF59" s="286"/>
      <c r="THG59" s="286"/>
      <c r="THH59" s="286"/>
      <c r="THI59" s="286"/>
      <c r="THJ59" s="286"/>
      <c r="THK59" s="286"/>
      <c r="THL59" s="286"/>
      <c r="THM59" s="286"/>
      <c r="THN59" s="286"/>
      <c r="THO59" s="286"/>
      <c r="THP59" s="286"/>
      <c r="THQ59" s="286"/>
      <c r="THR59" s="286"/>
      <c r="THS59" s="286"/>
      <c r="THT59" s="286"/>
      <c r="THU59" s="286"/>
      <c r="THV59" s="286"/>
      <c r="THW59" s="286"/>
      <c r="THX59" s="286"/>
      <c r="THY59" s="286"/>
      <c r="THZ59" s="286"/>
      <c r="TIA59" s="286"/>
      <c r="TIB59" s="286"/>
      <c r="TIC59" s="286"/>
      <c r="TID59" s="286"/>
      <c r="TIE59" s="286"/>
      <c r="TIF59" s="286"/>
      <c r="TIG59" s="286"/>
      <c r="TIH59" s="286"/>
      <c r="TII59" s="286"/>
      <c r="TIJ59" s="286"/>
      <c r="TIK59" s="286"/>
      <c r="TIL59" s="286"/>
      <c r="TIM59" s="286"/>
      <c r="TIN59" s="286"/>
      <c r="TIO59" s="286"/>
      <c r="TIP59" s="286"/>
      <c r="TIQ59" s="286"/>
      <c r="TIR59" s="286"/>
      <c r="TIS59" s="286"/>
      <c r="TIT59" s="286"/>
      <c r="TIU59" s="286"/>
      <c r="TIV59" s="286"/>
      <c r="TIW59" s="286"/>
      <c r="TIX59" s="286"/>
      <c r="TIY59" s="286"/>
      <c r="TIZ59" s="286"/>
      <c r="TJA59" s="286"/>
      <c r="TJB59" s="286"/>
      <c r="TJC59" s="286"/>
      <c r="TJD59" s="286"/>
      <c r="TJE59" s="286"/>
      <c r="TJF59" s="286"/>
      <c r="TJG59" s="286"/>
      <c r="TJH59" s="286"/>
      <c r="TJI59" s="286"/>
      <c r="TJJ59" s="286"/>
      <c r="TJK59" s="286"/>
      <c r="TJL59" s="286"/>
      <c r="TJM59" s="286"/>
      <c r="TJN59" s="286"/>
      <c r="TJO59" s="286"/>
      <c r="TJP59" s="286"/>
      <c r="TJQ59" s="286"/>
      <c r="TJR59" s="286"/>
      <c r="TJS59" s="286"/>
      <c r="TJT59" s="286"/>
      <c r="TJU59" s="286"/>
      <c r="TJV59" s="286"/>
      <c r="TJW59" s="286"/>
      <c r="TJX59" s="286"/>
      <c r="TJY59" s="286"/>
      <c r="TJZ59" s="286"/>
      <c r="TKA59" s="286"/>
      <c r="TKB59" s="286"/>
      <c r="TKC59" s="286"/>
      <c r="TKD59" s="286"/>
      <c r="TKE59" s="286"/>
      <c r="TKF59" s="286"/>
      <c r="TKG59" s="286"/>
      <c r="TKH59" s="286"/>
      <c r="TKI59" s="286"/>
      <c r="TKJ59" s="286"/>
      <c r="TKK59" s="286"/>
      <c r="TKL59" s="286"/>
      <c r="TKM59" s="286"/>
      <c r="TKN59" s="286"/>
      <c r="TKO59" s="286"/>
      <c r="TKP59" s="286"/>
      <c r="TKQ59" s="286"/>
      <c r="TKR59" s="286"/>
      <c r="TKS59" s="286"/>
      <c r="TKT59" s="286"/>
      <c r="TKU59" s="286"/>
      <c r="TKV59" s="286"/>
      <c r="TKW59" s="286"/>
      <c r="TKX59" s="286"/>
      <c r="TKY59" s="286"/>
      <c r="TKZ59" s="286"/>
      <c r="TLA59" s="286"/>
      <c r="TLB59" s="286"/>
      <c r="TLC59" s="286"/>
      <c r="TLD59" s="286"/>
      <c r="TLE59" s="286"/>
      <c r="TLF59" s="286"/>
      <c r="TLG59" s="286"/>
      <c r="TLH59" s="286"/>
      <c r="TLI59" s="286"/>
      <c r="TLJ59" s="286"/>
      <c r="TLK59" s="286"/>
      <c r="TLL59" s="286"/>
      <c r="TLM59" s="286"/>
      <c r="TLN59" s="286"/>
      <c r="TLO59" s="286"/>
      <c r="TLP59" s="286"/>
      <c r="TLQ59" s="286"/>
      <c r="TLR59" s="286"/>
      <c r="TLS59" s="286"/>
      <c r="TLT59" s="286"/>
      <c r="TLU59" s="286"/>
      <c r="TLV59" s="286"/>
      <c r="TLW59" s="286"/>
      <c r="TLX59" s="286"/>
      <c r="TLY59" s="286"/>
      <c r="TLZ59" s="286"/>
      <c r="TMA59" s="286"/>
      <c r="TMB59" s="286"/>
      <c r="TMC59" s="286"/>
      <c r="TMD59" s="286"/>
      <c r="TME59" s="286"/>
      <c r="TMF59" s="286"/>
      <c r="TMG59" s="286"/>
      <c r="TMH59" s="286"/>
      <c r="TMI59" s="286"/>
      <c r="TMJ59" s="286"/>
      <c r="TMK59" s="286"/>
      <c r="TML59" s="286"/>
      <c r="TMM59" s="286"/>
      <c r="TMN59" s="286"/>
      <c r="TMO59" s="286"/>
      <c r="TMP59" s="286"/>
      <c r="TMQ59" s="286"/>
      <c r="TMR59" s="286"/>
      <c r="TMS59" s="286"/>
      <c r="TMT59" s="286"/>
      <c r="TMU59" s="286"/>
      <c r="TMV59" s="286"/>
      <c r="TMW59" s="286"/>
      <c r="TMX59" s="286"/>
      <c r="TMY59" s="286"/>
      <c r="TMZ59" s="286"/>
      <c r="TNA59" s="286"/>
      <c r="TNB59" s="286"/>
      <c r="TNC59" s="286"/>
      <c r="TND59" s="286"/>
      <c r="TNE59" s="286"/>
      <c r="TNF59" s="286"/>
      <c r="TNG59" s="286"/>
      <c r="TNH59" s="286"/>
      <c r="TNI59" s="286"/>
      <c r="TNJ59" s="286"/>
      <c r="TNK59" s="286"/>
      <c r="TNL59" s="286"/>
      <c r="TNM59" s="286"/>
      <c r="TNN59" s="286"/>
      <c r="TNO59" s="286"/>
      <c r="TNP59" s="286"/>
      <c r="TNQ59" s="286"/>
      <c r="TNR59" s="286"/>
      <c r="TNS59" s="286"/>
      <c r="TNT59" s="286"/>
      <c r="TNU59" s="286"/>
      <c r="TNV59" s="286"/>
      <c r="TNW59" s="286"/>
      <c r="TNX59" s="286"/>
      <c r="TNY59" s="286"/>
      <c r="TNZ59" s="286"/>
      <c r="TOA59" s="286"/>
      <c r="TOB59" s="286"/>
      <c r="TOC59" s="286"/>
      <c r="TOD59" s="286"/>
      <c r="TOE59" s="286"/>
      <c r="TOF59" s="286"/>
      <c r="TOG59" s="286"/>
      <c r="TOH59" s="286"/>
      <c r="TOI59" s="286"/>
      <c r="TOJ59" s="286"/>
      <c r="TOK59" s="286"/>
      <c r="TOL59" s="286"/>
      <c r="TOM59" s="286"/>
      <c r="TON59" s="286"/>
      <c r="TOO59" s="286"/>
      <c r="TOP59" s="286"/>
      <c r="TOQ59" s="286"/>
      <c r="TOR59" s="286"/>
      <c r="TOS59" s="286"/>
      <c r="TOT59" s="286"/>
      <c r="TOU59" s="286"/>
      <c r="TOV59" s="286"/>
      <c r="TOW59" s="286"/>
      <c r="TOX59" s="286"/>
      <c r="TOY59" s="286"/>
      <c r="TOZ59" s="286"/>
      <c r="TPA59" s="286"/>
      <c r="TPB59" s="286"/>
      <c r="TPC59" s="286"/>
      <c r="TPD59" s="286"/>
      <c r="TPE59" s="286"/>
      <c r="TPF59" s="286"/>
      <c r="TPG59" s="286"/>
      <c r="TPH59" s="286"/>
      <c r="TPI59" s="286"/>
      <c r="TPJ59" s="286"/>
      <c r="TPK59" s="286"/>
      <c r="TPL59" s="286"/>
      <c r="TPM59" s="286"/>
      <c r="TPN59" s="286"/>
      <c r="TPO59" s="286"/>
      <c r="TPP59" s="286"/>
      <c r="TPQ59" s="286"/>
      <c r="TPR59" s="286"/>
      <c r="TPS59" s="286"/>
      <c r="TPT59" s="286"/>
      <c r="TPU59" s="286"/>
      <c r="TPV59" s="286"/>
      <c r="TPW59" s="286"/>
      <c r="TPX59" s="286"/>
      <c r="TPY59" s="286"/>
      <c r="TPZ59" s="286"/>
      <c r="TQA59" s="286"/>
      <c r="TQB59" s="286"/>
      <c r="TQC59" s="286"/>
      <c r="TQD59" s="286"/>
      <c r="TQE59" s="286"/>
      <c r="TQF59" s="286"/>
      <c r="TQG59" s="286"/>
      <c r="TQH59" s="286"/>
      <c r="TQI59" s="286"/>
      <c r="TQJ59" s="286"/>
      <c r="TQK59" s="286"/>
      <c r="TQL59" s="286"/>
      <c r="TQM59" s="286"/>
      <c r="TQN59" s="286"/>
      <c r="TQO59" s="286"/>
      <c r="TQP59" s="286"/>
      <c r="TQQ59" s="286"/>
      <c r="TQR59" s="286"/>
      <c r="TQS59" s="286"/>
      <c r="TQT59" s="286"/>
      <c r="TQU59" s="286"/>
      <c r="TQV59" s="286"/>
      <c r="TQW59" s="286"/>
      <c r="TQX59" s="286"/>
      <c r="TQY59" s="286"/>
      <c r="TQZ59" s="286"/>
      <c r="TRA59" s="286"/>
      <c r="TRB59" s="286"/>
      <c r="TRC59" s="286"/>
      <c r="TRD59" s="286"/>
      <c r="TRE59" s="286"/>
      <c r="TRF59" s="286"/>
      <c r="TRG59" s="286"/>
      <c r="TRH59" s="286"/>
      <c r="TRI59" s="286"/>
      <c r="TRJ59" s="286"/>
      <c r="TRK59" s="286"/>
      <c r="TRL59" s="286"/>
      <c r="TRM59" s="286"/>
      <c r="TRN59" s="286"/>
      <c r="TRO59" s="286"/>
      <c r="TRP59" s="286"/>
      <c r="TRQ59" s="286"/>
      <c r="TRR59" s="286"/>
      <c r="TRS59" s="286"/>
      <c r="TRT59" s="286"/>
      <c r="TRU59" s="286"/>
      <c r="TRV59" s="286"/>
      <c r="TRW59" s="286"/>
      <c r="TRX59" s="286"/>
      <c r="TRY59" s="286"/>
      <c r="TRZ59" s="286"/>
      <c r="TSA59" s="286"/>
      <c r="TSB59" s="286"/>
      <c r="TSC59" s="286"/>
      <c r="TSD59" s="286"/>
      <c r="TSE59" s="286"/>
      <c r="TSF59" s="286"/>
      <c r="TSG59" s="286"/>
      <c r="TSH59" s="286"/>
      <c r="TSI59" s="286"/>
      <c r="TSJ59" s="286"/>
      <c r="TSK59" s="286"/>
      <c r="TSL59" s="286"/>
      <c r="TSM59" s="286"/>
      <c r="TSN59" s="286"/>
      <c r="TSO59" s="286"/>
      <c r="TSP59" s="286"/>
      <c r="TSQ59" s="286"/>
      <c r="TSR59" s="286"/>
      <c r="TSS59" s="286"/>
      <c r="TST59" s="286"/>
      <c r="TSU59" s="286"/>
      <c r="TSV59" s="286"/>
      <c r="TSW59" s="286"/>
      <c r="TSX59" s="286"/>
      <c r="TSY59" s="286"/>
      <c r="TSZ59" s="286"/>
      <c r="TTA59" s="286"/>
      <c r="TTB59" s="286"/>
      <c r="TTC59" s="286"/>
      <c r="TTD59" s="286"/>
      <c r="TTE59" s="286"/>
      <c r="TTF59" s="286"/>
      <c r="TTG59" s="286"/>
      <c r="TTH59" s="286"/>
      <c r="TTI59" s="286"/>
      <c r="TTJ59" s="286"/>
      <c r="TTK59" s="286"/>
      <c r="TTL59" s="286"/>
      <c r="TTM59" s="286"/>
      <c r="TTN59" s="286"/>
      <c r="TTO59" s="286"/>
      <c r="TTP59" s="286"/>
      <c r="TTQ59" s="286"/>
      <c r="TTR59" s="286"/>
      <c r="TTS59" s="286"/>
      <c r="TTT59" s="286"/>
      <c r="TTU59" s="286"/>
      <c r="TTV59" s="286"/>
      <c r="TTW59" s="286"/>
      <c r="TTX59" s="286"/>
      <c r="TTY59" s="286"/>
      <c r="TTZ59" s="286"/>
      <c r="TUA59" s="286"/>
      <c r="TUB59" s="286"/>
      <c r="TUC59" s="286"/>
      <c r="TUD59" s="286"/>
      <c r="TUE59" s="286"/>
      <c r="TUF59" s="286"/>
      <c r="TUG59" s="286"/>
      <c r="TUH59" s="286"/>
      <c r="TUI59" s="286"/>
      <c r="TUJ59" s="286"/>
      <c r="TUK59" s="286"/>
      <c r="TUL59" s="286"/>
      <c r="TUM59" s="286"/>
      <c r="TUN59" s="286"/>
      <c r="TUO59" s="286"/>
      <c r="TUP59" s="286"/>
      <c r="TUQ59" s="286"/>
      <c r="TUR59" s="286"/>
      <c r="TUS59" s="286"/>
      <c r="TUT59" s="286"/>
      <c r="TUU59" s="286"/>
      <c r="TUV59" s="286"/>
      <c r="TUW59" s="286"/>
      <c r="TUX59" s="286"/>
      <c r="TUY59" s="286"/>
      <c r="TUZ59" s="286"/>
      <c r="TVA59" s="286"/>
      <c r="TVB59" s="286"/>
      <c r="TVC59" s="286"/>
      <c r="TVD59" s="286"/>
      <c r="TVE59" s="286"/>
      <c r="TVF59" s="286"/>
      <c r="TVG59" s="286"/>
      <c r="TVH59" s="286"/>
      <c r="TVI59" s="286"/>
      <c r="TVJ59" s="286"/>
      <c r="TVK59" s="286"/>
      <c r="TVL59" s="286"/>
      <c r="TVM59" s="286"/>
      <c r="TVN59" s="286"/>
      <c r="TVO59" s="286"/>
      <c r="TVP59" s="286"/>
      <c r="TVQ59" s="286"/>
      <c r="TVR59" s="286"/>
      <c r="TVS59" s="286"/>
      <c r="TVT59" s="286"/>
      <c r="TVU59" s="286"/>
      <c r="TVV59" s="286"/>
      <c r="TVW59" s="286"/>
      <c r="TVX59" s="286"/>
      <c r="TVY59" s="286"/>
      <c r="TVZ59" s="286"/>
      <c r="TWA59" s="286"/>
      <c r="TWB59" s="286"/>
      <c r="TWC59" s="286"/>
      <c r="TWD59" s="286"/>
      <c r="TWE59" s="286"/>
      <c r="TWF59" s="286"/>
      <c r="TWG59" s="286"/>
      <c r="TWH59" s="286"/>
      <c r="TWI59" s="286"/>
      <c r="TWJ59" s="286"/>
      <c r="TWK59" s="286"/>
      <c r="TWL59" s="286"/>
      <c r="TWM59" s="286"/>
      <c r="TWN59" s="286"/>
      <c r="TWO59" s="286"/>
      <c r="TWP59" s="286"/>
      <c r="TWQ59" s="286"/>
      <c r="TWR59" s="286"/>
      <c r="TWS59" s="286"/>
      <c r="TWT59" s="286"/>
      <c r="TWU59" s="286"/>
      <c r="TWV59" s="286"/>
      <c r="TWW59" s="286"/>
      <c r="TWX59" s="286"/>
      <c r="TWY59" s="286"/>
      <c r="TWZ59" s="286"/>
      <c r="TXA59" s="286"/>
      <c r="TXB59" s="286"/>
      <c r="TXC59" s="286"/>
      <c r="TXD59" s="286"/>
      <c r="TXE59" s="286"/>
      <c r="TXF59" s="286"/>
      <c r="TXG59" s="286"/>
      <c r="TXH59" s="286"/>
      <c r="TXI59" s="286"/>
      <c r="TXJ59" s="286"/>
      <c r="TXK59" s="286"/>
      <c r="TXL59" s="286"/>
      <c r="TXM59" s="286"/>
      <c r="TXN59" s="286"/>
      <c r="TXO59" s="286"/>
      <c r="TXP59" s="286"/>
      <c r="TXQ59" s="286"/>
      <c r="TXR59" s="286"/>
      <c r="TXS59" s="286"/>
      <c r="TXT59" s="286"/>
      <c r="TXU59" s="286"/>
      <c r="TXV59" s="286"/>
      <c r="TXW59" s="286"/>
      <c r="TXX59" s="286"/>
      <c r="TXY59" s="286"/>
      <c r="TXZ59" s="286"/>
      <c r="TYA59" s="286"/>
      <c r="TYB59" s="286"/>
      <c r="TYC59" s="286"/>
      <c r="TYD59" s="286"/>
      <c r="TYE59" s="286"/>
      <c r="TYF59" s="286"/>
      <c r="TYG59" s="286"/>
      <c r="TYH59" s="286"/>
      <c r="TYI59" s="286"/>
      <c r="TYJ59" s="286"/>
      <c r="TYK59" s="286"/>
      <c r="TYL59" s="286"/>
      <c r="TYM59" s="286"/>
      <c r="TYN59" s="286"/>
      <c r="TYO59" s="286"/>
      <c r="TYP59" s="286"/>
      <c r="TYQ59" s="286"/>
      <c r="TYR59" s="286"/>
      <c r="TYS59" s="286"/>
      <c r="TYT59" s="286"/>
      <c r="TYU59" s="286"/>
      <c r="TYV59" s="286"/>
      <c r="TYW59" s="286"/>
      <c r="TYX59" s="286"/>
      <c r="TYY59" s="286"/>
      <c r="TYZ59" s="286"/>
      <c r="TZA59" s="286"/>
      <c r="TZB59" s="286"/>
      <c r="TZC59" s="286"/>
      <c r="TZD59" s="286"/>
      <c r="TZE59" s="286"/>
      <c r="TZF59" s="286"/>
      <c r="TZG59" s="286"/>
      <c r="TZH59" s="286"/>
      <c r="TZI59" s="286"/>
      <c r="TZJ59" s="286"/>
      <c r="TZK59" s="286"/>
      <c r="TZL59" s="286"/>
      <c r="TZM59" s="286"/>
      <c r="TZN59" s="286"/>
      <c r="TZO59" s="286"/>
      <c r="TZP59" s="286"/>
      <c r="TZQ59" s="286"/>
      <c r="TZR59" s="286"/>
      <c r="TZS59" s="286"/>
      <c r="TZT59" s="286"/>
      <c r="TZU59" s="286"/>
      <c r="TZV59" s="286"/>
      <c r="TZW59" s="286"/>
      <c r="TZX59" s="286"/>
      <c r="TZY59" s="286"/>
      <c r="TZZ59" s="286"/>
      <c r="UAA59" s="286"/>
      <c r="UAB59" s="286"/>
      <c r="UAC59" s="286"/>
      <c r="UAD59" s="286"/>
      <c r="UAE59" s="286"/>
      <c r="UAF59" s="286"/>
      <c r="UAG59" s="286"/>
      <c r="UAH59" s="286"/>
      <c r="UAI59" s="286"/>
      <c r="UAJ59" s="286"/>
      <c r="UAK59" s="286"/>
      <c r="UAL59" s="286"/>
      <c r="UAM59" s="286"/>
      <c r="UAN59" s="286"/>
      <c r="UAO59" s="286"/>
      <c r="UAP59" s="286"/>
      <c r="UAQ59" s="286"/>
      <c r="UAR59" s="286"/>
      <c r="UAS59" s="286"/>
      <c r="UAT59" s="286"/>
      <c r="UAU59" s="286"/>
      <c r="UAV59" s="286"/>
      <c r="UAW59" s="286"/>
      <c r="UAX59" s="286"/>
      <c r="UAY59" s="286"/>
      <c r="UAZ59" s="286"/>
      <c r="UBA59" s="286"/>
      <c r="UBB59" s="286"/>
      <c r="UBC59" s="286"/>
      <c r="UBD59" s="286"/>
      <c r="UBE59" s="286"/>
      <c r="UBF59" s="286"/>
      <c r="UBG59" s="286"/>
      <c r="UBH59" s="286"/>
      <c r="UBI59" s="286"/>
      <c r="UBJ59" s="286"/>
      <c r="UBK59" s="286"/>
      <c r="UBL59" s="286"/>
      <c r="UBM59" s="286"/>
      <c r="UBN59" s="286"/>
      <c r="UBO59" s="286"/>
      <c r="UBP59" s="286"/>
      <c r="UBQ59" s="286"/>
      <c r="UBR59" s="286"/>
      <c r="UBS59" s="286"/>
      <c r="UBT59" s="286"/>
      <c r="UBU59" s="286"/>
      <c r="UBV59" s="286"/>
      <c r="UBW59" s="286"/>
      <c r="UBX59" s="286"/>
      <c r="UBY59" s="286"/>
      <c r="UBZ59" s="286"/>
      <c r="UCA59" s="286"/>
      <c r="UCB59" s="286"/>
      <c r="UCC59" s="286"/>
      <c r="UCD59" s="286"/>
      <c r="UCE59" s="286"/>
      <c r="UCF59" s="286"/>
      <c r="UCG59" s="286"/>
      <c r="UCH59" s="286"/>
      <c r="UCI59" s="286"/>
      <c r="UCJ59" s="286"/>
      <c r="UCK59" s="286"/>
      <c r="UCL59" s="286"/>
      <c r="UCM59" s="286"/>
      <c r="UCN59" s="286"/>
      <c r="UCO59" s="286"/>
      <c r="UCP59" s="286"/>
      <c r="UCQ59" s="286"/>
      <c r="UCR59" s="286"/>
      <c r="UCS59" s="286"/>
      <c r="UCT59" s="286"/>
      <c r="UCU59" s="286"/>
      <c r="UCV59" s="286"/>
      <c r="UCW59" s="286"/>
      <c r="UCX59" s="286"/>
      <c r="UCY59" s="286"/>
      <c r="UCZ59" s="286"/>
      <c r="UDA59" s="286"/>
      <c r="UDB59" s="286"/>
      <c r="UDC59" s="286"/>
      <c r="UDD59" s="286"/>
      <c r="UDE59" s="286"/>
      <c r="UDF59" s="286"/>
      <c r="UDG59" s="286"/>
      <c r="UDH59" s="286"/>
      <c r="UDI59" s="286"/>
      <c r="UDJ59" s="286"/>
      <c r="UDK59" s="286"/>
      <c r="UDL59" s="286"/>
      <c r="UDM59" s="286"/>
      <c r="UDN59" s="286"/>
      <c r="UDO59" s="286"/>
      <c r="UDP59" s="286"/>
      <c r="UDQ59" s="286"/>
      <c r="UDR59" s="286"/>
      <c r="UDS59" s="286"/>
      <c r="UDT59" s="286"/>
      <c r="UDU59" s="286"/>
      <c r="UDV59" s="286"/>
      <c r="UDW59" s="286"/>
      <c r="UDX59" s="286"/>
      <c r="UDY59" s="286"/>
      <c r="UDZ59" s="286"/>
      <c r="UEA59" s="286"/>
      <c r="UEB59" s="286"/>
      <c r="UEC59" s="286"/>
      <c r="UED59" s="286"/>
      <c r="UEE59" s="286"/>
      <c r="UEF59" s="286"/>
      <c r="UEG59" s="286"/>
      <c r="UEH59" s="286"/>
      <c r="UEI59" s="286"/>
      <c r="UEJ59" s="286"/>
      <c r="UEK59" s="286"/>
      <c r="UEL59" s="286"/>
      <c r="UEM59" s="286"/>
      <c r="UEN59" s="286"/>
      <c r="UEO59" s="286"/>
      <c r="UEP59" s="286"/>
      <c r="UEQ59" s="286"/>
      <c r="UER59" s="286"/>
      <c r="UES59" s="286"/>
      <c r="UET59" s="286"/>
      <c r="UEU59" s="286"/>
      <c r="UEV59" s="286"/>
      <c r="UEW59" s="286"/>
      <c r="UEX59" s="286"/>
      <c r="UEY59" s="286"/>
      <c r="UEZ59" s="286"/>
      <c r="UFA59" s="286"/>
      <c r="UFB59" s="286"/>
      <c r="UFC59" s="286"/>
      <c r="UFD59" s="286"/>
      <c r="UFE59" s="286"/>
      <c r="UFF59" s="286"/>
      <c r="UFG59" s="286"/>
      <c r="UFH59" s="286"/>
      <c r="UFI59" s="286"/>
      <c r="UFJ59" s="286"/>
      <c r="UFK59" s="286"/>
      <c r="UFL59" s="286"/>
      <c r="UFM59" s="286"/>
      <c r="UFN59" s="286"/>
      <c r="UFO59" s="286"/>
      <c r="UFP59" s="286"/>
      <c r="UFQ59" s="286"/>
      <c r="UFR59" s="286"/>
      <c r="UFS59" s="286"/>
      <c r="UFT59" s="286"/>
      <c r="UFU59" s="286"/>
      <c r="UFV59" s="286"/>
      <c r="UFW59" s="286"/>
      <c r="UFX59" s="286"/>
      <c r="UFY59" s="286"/>
      <c r="UFZ59" s="286"/>
      <c r="UGA59" s="286"/>
      <c r="UGB59" s="286"/>
      <c r="UGC59" s="286"/>
      <c r="UGD59" s="286"/>
      <c r="UGE59" s="286"/>
      <c r="UGF59" s="286"/>
      <c r="UGG59" s="286"/>
      <c r="UGH59" s="286"/>
      <c r="UGI59" s="286"/>
      <c r="UGJ59" s="286"/>
      <c r="UGK59" s="286"/>
      <c r="UGL59" s="286"/>
      <c r="UGM59" s="286"/>
      <c r="UGN59" s="286"/>
      <c r="UGO59" s="286"/>
      <c r="UGP59" s="286"/>
      <c r="UGQ59" s="286"/>
      <c r="UGR59" s="286"/>
      <c r="UGS59" s="286"/>
      <c r="UGT59" s="286"/>
      <c r="UGU59" s="286"/>
      <c r="UGV59" s="286"/>
      <c r="UGW59" s="286"/>
      <c r="UGX59" s="286"/>
      <c r="UGY59" s="286"/>
      <c r="UGZ59" s="286"/>
      <c r="UHA59" s="286"/>
      <c r="UHB59" s="286"/>
      <c r="UHC59" s="286"/>
      <c r="UHD59" s="286"/>
      <c r="UHE59" s="286"/>
      <c r="UHF59" s="286"/>
      <c r="UHG59" s="286"/>
      <c r="UHH59" s="286"/>
      <c r="UHI59" s="286"/>
      <c r="UHJ59" s="286"/>
      <c r="UHK59" s="286"/>
      <c r="UHL59" s="286"/>
      <c r="UHM59" s="286"/>
      <c r="UHN59" s="286"/>
      <c r="UHO59" s="286"/>
      <c r="UHP59" s="286"/>
      <c r="UHQ59" s="286"/>
      <c r="UHR59" s="286"/>
      <c r="UHS59" s="286"/>
      <c r="UHT59" s="286"/>
      <c r="UHU59" s="286"/>
      <c r="UHV59" s="286"/>
      <c r="UHW59" s="286"/>
      <c r="UHX59" s="286"/>
      <c r="UHY59" s="286"/>
      <c r="UHZ59" s="286"/>
      <c r="UIA59" s="286"/>
      <c r="UIB59" s="286"/>
      <c r="UIC59" s="286"/>
      <c r="UID59" s="286"/>
      <c r="UIE59" s="286"/>
      <c r="UIF59" s="286"/>
      <c r="UIG59" s="286"/>
      <c r="UIH59" s="286"/>
      <c r="UII59" s="286"/>
      <c r="UIJ59" s="286"/>
      <c r="UIK59" s="286"/>
      <c r="UIL59" s="286"/>
      <c r="UIM59" s="286"/>
      <c r="UIN59" s="286"/>
      <c r="UIO59" s="286"/>
      <c r="UIP59" s="286"/>
      <c r="UIQ59" s="286"/>
      <c r="UIR59" s="286"/>
      <c r="UIS59" s="286"/>
      <c r="UIT59" s="286"/>
      <c r="UIU59" s="286"/>
      <c r="UIV59" s="286"/>
      <c r="UIW59" s="286"/>
      <c r="UIX59" s="286"/>
      <c r="UIY59" s="286"/>
      <c r="UIZ59" s="286"/>
      <c r="UJA59" s="286"/>
      <c r="UJB59" s="286"/>
      <c r="UJC59" s="286"/>
      <c r="UJD59" s="286"/>
      <c r="UJE59" s="286"/>
      <c r="UJF59" s="286"/>
      <c r="UJG59" s="286"/>
      <c r="UJH59" s="286"/>
      <c r="UJI59" s="286"/>
      <c r="UJJ59" s="286"/>
      <c r="UJK59" s="286"/>
      <c r="UJL59" s="286"/>
      <c r="UJM59" s="286"/>
      <c r="UJN59" s="286"/>
      <c r="UJO59" s="286"/>
      <c r="UJP59" s="286"/>
      <c r="UJQ59" s="286"/>
      <c r="UJR59" s="286"/>
      <c r="UJS59" s="286"/>
      <c r="UJT59" s="286"/>
      <c r="UJU59" s="286"/>
      <c r="UJV59" s="286"/>
      <c r="UJW59" s="286"/>
      <c r="UJX59" s="286"/>
      <c r="UJY59" s="286"/>
      <c r="UJZ59" s="286"/>
      <c r="UKA59" s="286"/>
      <c r="UKB59" s="286"/>
      <c r="UKC59" s="286"/>
      <c r="UKD59" s="286"/>
      <c r="UKE59" s="286"/>
      <c r="UKF59" s="286"/>
      <c r="UKG59" s="286"/>
      <c r="UKH59" s="286"/>
      <c r="UKI59" s="286"/>
      <c r="UKJ59" s="286"/>
      <c r="UKK59" s="286"/>
      <c r="UKL59" s="286"/>
      <c r="UKM59" s="286"/>
      <c r="UKN59" s="286"/>
      <c r="UKO59" s="286"/>
      <c r="UKP59" s="286"/>
      <c r="UKQ59" s="286"/>
      <c r="UKR59" s="286"/>
      <c r="UKS59" s="286"/>
      <c r="UKT59" s="286"/>
      <c r="UKU59" s="286"/>
      <c r="UKV59" s="286"/>
      <c r="UKW59" s="286"/>
      <c r="UKX59" s="286"/>
      <c r="UKY59" s="286"/>
      <c r="UKZ59" s="286"/>
      <c r="ULA59" s="286"/>
      <c r="ULB59" s="286"/>
      <c r="ULC59" s="286"/>
      <c r="ULD59" s="286"/>
      <c r="ULE59" s="286"/>
      <c r="ULF59" s="286"/>
      <c r="ULG59" s="286"/>
      <c r="ULH59" s="286"/>
      <c r="ULI59" s="286"/>
      <c r="ULJ59" s="286"/>
      <c r="ULK59" s="286"/>
      <c r="ULL59" s="286"/>
      <c r="ULM59" s="286"/>
      <c r="ULN59" s="286"/>
      <c r="ULO59" s="286"/>
      <c r="ULP59" s="286"/>
      <c r="ULQ59" s="286"/>
      <c r="ULR59" s="286"/>
      <c r="ULS59" s="286"/>
      <c r="ULT59" s="286"/>
      <c r="ULU59" s="286"/>
      <c r="ULV59" s="286"/>
      <c r="ULW59" s="286"/>
      <c r="ULX59" s="286"/>
      <c r="ULY59" s="286"/>
      <c r="ULZ59" s="286"/>
      <c r="UMA59" s="286"/>
      <c r="UMB59" s="286"/>
      <c r="UMC59" s="286"/>
      <c r="UMD59" s="286"/>
      <c r="UME59" s="286"/>
      <c r="UMF59" s="286"/>
      <c r="UMG59" s="286"/>
      <c r="UMH59" s="286"/>
      <c r="UMI59" s="286"/>
      <c r="UMJ59" s="286"/>
      <c r="UMK59" s="286"/>
      <c r="UML59" s="286"/>
      <c r="UMM59" s="286"/>
      <c r="UMN59" s="286"/>
      <c r="UMO59" s="286"/>
      <c r="UMP59" s="286"/>
      <c r="UMQ59" s="286"/>
      <c r="UMR59" s="286"/>
      <c r="UMS59" s="286"/>
      <c r="UMT59" s="286"/>
      <c r="UMU59" s="286"/>
      <c r="UMV59" s="286"/>
      <c r="UMW59" s="286"/>
      <c r="UMX59" s="286"/>
      <c r="UMY59" s="286"/>
      <c r="UMZ59" s="286"/>
      <c r="UNA59" s="286"/>
      <c r="UNB59" s="286"/>
      <c r="UNC59" s="286"/>
      <c r="UND59" s="286"/>
      <c r="UNE59" s="286"/>
      <c r="UNF59" s="286"/>
      <c r="UNG59" s="286"/>
      <c r="UNH59" s="286"/>
      <c r="UNI59" s="286"/>
      <c r="UNJ59" s="286"/>
      <c r="UNK59" s="286"/>
      <c r="UNL59" s="286"/>
      <c r="UNM59" s="286"/>
      <c r="UNN59" s="286"/>
      <c r="UNO59" s="286"/>
      <c r="UNP59" s="286"/>
      <c r="UNQ59" s="286"/>
      <c r="UNR59" s="286"/>
      <c r="UNS59" s="286"/>
      <c r="UNT59" s="286"/>
      <c r="UNU59" s="286"/>
      <c r="UNV59" s="286"/>
      <c r="UNW59" s="286"/>
      <c r="UNX59" s="286"/>
      <c r="UNY59" s="286"/>
      <c r="UNZ59" s="286"/>
      <c r="UOA59" s="286"/>
      <c r="UOB59" s="286"/>
      <c r="UOC59" s="286"/>
      <c r="UOD59" s="286"/>
      <c r="UOE59" s="286"/>
      <c r="UOF59" s="286"/>
      <c r="UOG59" s="286"/>
      <c r="UOH59" s="286"/>
      <c r="UOI59" s="286"/>
      <c r="UOJ59" s="286"/>
      <c r="UOK59" s="286"/>
      <c r="UOL59" s="286"/>
      <c r="UOM59" s="286"/>
      <c r="UON59" s="286"/>
      <c r="UOO59" s="286"/>
      <c r="UOP59" s="286"/>
      <c r="UOQ59" s="286"/>
      <c r="UOR59" s="286"/>
      <c r="UOS59" s="286"/>
      <c r="UOT59" s="286"/>
      <c r="UOU59" s="286"/>
      <c r="UOV59" s="286"/>
      <c r="UOW59" s="286"/>
      <c r="UOX59" s="286"/>
      <c r="UOY59" s="286"/>
      <c r="UOZ59" s="286"/>
      <c r="UPA59" s="286"/>
      <c r="UPB59" s="286"/>
      <c r="UPC59" s="286"/>
      <c r="UPD59" s="286"/>
      <c r="UPE59" s="286"/>
      <c r="UPF59" s="286"/>
      <c r="UPG59" s="286"/>
      <c r="UPH59" s="286"/>
      <c r="UPI59" s="286"/>
      <c r="UPJ59" s="286"/>
      <c r="UPK59" s="286"/>
      <c r="UPL59" s="286"/>
      <c r="UPM59" s="286"/>
      <c r="UPN59" s="286"/>
      <c r="UPO59" s="286"/>
      <c r="UPP59" s="286"/>
      <c r="UPQ59" s="286"/>
      <c r="UPR59" s="286"/>
      <c r="UPS59" s="286"/>
      <c r="UPT59" s="286"/>
      <c r="UPU59" s="286"/>
      <c r="UPV59" s="286"/>
      <c r="UPW59" s="286"/>
      <c r="UPX59" s="286"/>
      <c r="UPY59" s="286"/>
      <c r="UPZ59" s="286"/>
      <c r="UQA59" s="286"/>
      <c r="UQB59" s="286"/>
      <c r="UQC59" s="286"/>
      <c r="UQD59" s="286"/>
      <c r="UQE59" s="286"/>
      <c r="UQF59" s="286"/>
      <c r="UQG59" s="286"/>
      <c r="UQH59" s="286"/>
      <c r="UQI59" s="286"/>
      <c r="UQJ59" s="286"/>
      <c r="UQK59" s="286"/>
      <c r="UQL59" s="286"/>
      <c r="UQM59" s="286"/>
      <c r="UQN59" s="286"/>
      <c r="UQO59" s="286"/>
      <c r="UQP59" s="286"/>
      <c r="UQQ59" s="286"/>
      <c r="UQR59" s="286"/>
      <c r="UQS59" s="286"/>
      <c r="UQT59" s="286"/>
      <c r="UQU59" s="286"/>
      <c r="UQV59" s="286"/>
      <c r="UQW59" s="286"/>
      <c r="UQX59" s="286"/>
      <c r="UQY59" s="286"/>
      <c r="UQZ59" s="286"/>
      <c r="URA59" s="286"/>
      <c r="URB59" s="286"/>
      <c r="URC59" s="286"/>
      <c r="URD59" s="286"/>
      <c r="URE59" s="286"/>
      <c r="URF59" s="286"/>
      <c r="URG59" s="286"/>
      <c r="URH59" s="286"/>
      <c r="URI59" s="286"/>
      <c r="URJ59" s="286"/>
      <c r="URK59" s="286"/>
      <c r="URL59" s="286"/>
      <c r="URM59" s="286"/>
      <c r="URN59" s="286"/>
      <c r="URO59" s="286"/>
      <c r="URP59" s="286"/>
      <c r="URQ59" s="286"/>
      <c r="URR59" s="286"/>
      <c r="URS59" s="286"/>
      <c r="URT59" s="286"/>
      <c r="URU59" s="286"/>
      <c r="URV59" s="286"/>
      <c r="URW59" s="286"/>
      <c r="URX59" s="286"/>
      <c r="URY59" s="286"/>
      <c r="URZ59" s="286"/>
      <c r="USA59" s="286"/>
      <c r="USB59" s="286"/>
      <c r="USC59" s="286"/>
      <c r="USD59" s="286"/>
      <c r="USE59" s="286"/>
      <c r="USF59" s="286"/>
      <c r="USG59" s="286"/>
      <c r="USH59" s="286"/>
      <c r="USI59" s="286"/>
      <c r="USJ59" s="286"/>
      <c r="USK59" s="286"/>
      <c r="USL59" s="286"/>
      <c r="USM59" s="286"/>
      <c r="USN59" s="286"/>
      <c r="USO59" s="286"/>
      <c r="USP59" s="286"/>
      <c r="USQ59" s="286"/>
      <c r="USR59" s="286"/>
      <c r="USS59" s="286"/>
      <c r="UST59" s="286"/>
      <c r="USU59" s="286"/>
      <c r="USV59" s="286"/>
      <c r="USW59" s="286"/>
      <c r="USX59" s="286"/>
      <c r="USY59" s="286"/>
      <c r="USZ59" s="286"/>
      <c r="UTA59" s="286"/>
      <c r="UTB59" s="286"/>
      <c r="UTC59" s="286"/>
      <c r="UTD59" s="286"/>
      <c r="UTE59" s="286"/>
      <c r="UTF59" s="286"/>
      <c r="UTG59" s="286"/>
      <c r="UTH59" s="286"/>
      <c r="UTI59" s="286"/>
      <c r="UTJ59" s="286"/>
      <c r="UTK59" s="286"/>
      <c r="UTL59" s="286"/>
      <c r="UTM59" s="286"/>
      <c r="UTN59" s="286"/>
      <c r="UTO59" s="286"/>
      <c r="UTP59" s="286"/>
      <c r="UTQ59" s="286"/>
      <c r="UTR59" s="286"/>
      <c r="UTS59" s="286"/>
      <c r="UTT59" s="286"/>
      <c r="UTU59" s="286"/>
      <c r="UTV59" s="286"/>
      <c r="UTW59" s="286"/>
      <c r="UTX59" s="286"/>
      <c r="UTY59" s="286"/>
      <c r="UTZ59" s="286"/>
      <c r="UUA59" s="286"/>
      <c r="UUB59" s="286"/>
      <c r="UUC59" s="286"/>
      <c r="UUD59" s="286"/>
      <c r="UUE59" s="286"/>
      <c r="UUF59" s="286"/>
      <c r="UUG59" s="286"/>
      <c r="UUH59" s="286"/>
      <c r="UUI59" s="286"/>
      <c r="UUJ59" s="286"/>
      <c r="UUK59" s="286"/>
      <c r="UUL59" s="286"/>
      <c r="UUM59" s="286"/>
      <c r="UUN59" s="286"/>
      <c r="UUO59" s="286"/>
      <c r="UUP59" s="286"/>
      <c r="UUQ59" s="286"/>
      <c r="UUR59" s="286"/>
      <c r="UUS59" s="286"/>
      <c r="UUT59" s="286"/>
      <c r="UUU59" s="286"/>
      <c r="UUV59" s="286"/>
      <c r="UUW59" s="286"/>
      <c r="UUX59" s="286"/>
      <c r="UUY59" s="286"/>
      <c r="UUZ59" s="286"/>
      <c r="UVA59" s="286"/>
      <c r="UVB59" s="286"/>
      <c r="UVC59" s="286"/>
      <c r="UVD59" s="286"/>
      <c r="UVE59" s="286"/>
      <c r="UVF59" s="286"/>
      <c r="UVG59" s="286"/>
      <c r="UVH59" s="286"/>
      <c r="UVI59" s="286"/>
      <c r="UVJ59" s="286"/>
      <c r="UVK59" s="286"/>
      <c r="UVL59" s="286"/>
      <c r="UVM59" s="286"/>
      <c r="UVN59" s="286"/>
      <c r="UVO59" s="286"/>
      <c r="UVP59" s="286"/>
      <c r="UVQ59" s="286"/>
      <c r="UVR59" s="286"/>
      <c r="UVS59" s="286"/>
      <c r="UVT59" s="286"/>
      <c r="UVU59" s="286"/>
      <c r="UVV59" s="286"/>
      <c r="UVW59" s="286"/>
      <c r="UVX59" s="286"/>
      <c r="UVY59" s="286"/>
      <c r="UVZ59" s="286"/>
      <c r="UWA59" s="286"/>
      <c r="UWB59" s="286"/>
      <c r="UWC59" s="286"/>
      <c r="UWD59" s="286"/>
      <c r="UWE59" s="286"/>
      <c r="UWF59" s="286"/>
      <c r="UWG59" s="286"/>
      <c r="UWH59" s="286"/>
      <c r="UWI59" s="286"/>
      <c r="UWJ59" s="286"/>
      <c r="UWK59" s="286"/>
      <c r="UWL59" s="286"/>
      <c r="UWM59" s="286"/>
      <c r="UWN59" s="286"/>
      <c r="UWO59" s="286"/>
      <c r="UWP59" s="286"/>
      <c r="UWQ59" s="286"/>
      <c r="UWR59" s="286"/>
      <c r="UWS59" s="286"/>
      <c r="UWT59" s="286"/>
      <c r="UWU59" s="286"/>
      <c r="UWV59" s="286"/>
      <c r="UWW59" s="286"/>
      <c r="UWX59" s="286"/>
      <c r="UWY59" s="286"/>
      <c r="UWZ59" s="286"/>
      <c r="UXA59" s="286"/>
      <c r="UXB59" s="286"/>
      <c r="UXC59" s="286"/>
      <c r="UXD59" s="286"/>
      <c r="UXE59" s="286"/>
      <c r="UXF59" s="286"/>
      <c r="UXG59" s="286"/>
      <c r="UXH59" s="286"/>
      <c r="UXI59" s="286"/>
      <c r="UXJ59" s="286"/>
      <c r="UXK59" s="286"/>
      <c r="UXL59" s="286"/>
      <c r="UXM59" s="286"/>
      <c r="UXN59" s="286"/>
      <c r="UXO59" s="286"/>
      <c r="UXP59" s="286"/>
      <c r="UXQ59" s="286"/>
      <c r="UXR59" s="286"/>
      <c r="UXS59" s="286"/>
      <c r="UXT59" s="286"/>
      <c r="UXU59" s="286"/>
      <c r="UXV59" s="286"/>
      <c r="UXW59" s="286"/>
      <c r="UXX59" s="286"/>
      <c r="UXY59" s="286"/>
      <c r="UXZ59" s="286"/>
      <c r="UYA59" s="286"/>
      <c r="UYB59" s="286"/>
      <c r="UYC59" s="286"/>
      <c r="UYD59" s="286"/>
      <c r="UYE59" s="286"/>
      <c r="UYF59" s="286"/>
      <c r="UYG59" s="286"/>
      <c r="UYH59" s="286"/>
      <c r="UYI59" s="286"/>
      <c r="UYJ59" s="286"/>
      <c r="UYK59" s="286"/>
      <c r="UYL59" s="286"/>
      <c r="UYM59" s="286"/>
      <c r="UYN59" s="286"/>
      <c r="UYO59" s="286"/>
      <c r="UYP59" s="286"/>
      <c r="UYQ59" s="286"/>
      <c r="UYR59" s="286"/>
      <c r="UYS59" s="286"/>
      <c r="UYT59" s="286"/>
      <c r="UYU59" s="286"/>
      <c r="UYV59" s="286"/>
      <c r="UYW59" s="286"/>
      <c r="UYX59" s="286"/>
      <c r="UYY59" s="286"/>
      <c r="UYZ59" s="286"/>
      <c r="UZA59" s="286"/>
      <c r="UZB59" s="286"/>
      <c r="UZC59" s="286"/>
      <c r="UZD59" s="286"/>
      <c r="UZE59" s="286"/>
      <c r="UZF59" s="286"/>
      <c r="UZG59" s="286"/>
      <c r="UZH59" s="286"/>
      <c r="UZI59" s="286"/>
      <c r="UZJ59" s="286"/>
      <c r="UZK59" s="286"/>
      <c r="UZL59" s="286"/>
      <c r="UZM59" s="286"/>
      <c r="UZN59" s="286"/>
      <c r="UZO59" s="286"/>
      <c r="UZP59" s="286"/>
      <c r="UZQ59" s="286"/>
      <c r="UZR59" s="286"/>
      <c r="UZS59" s="286"/>
      <c r="UZT59" s="286"/>
      <c r="UZU59" s="286"/>
      <c r="UZV59" s="286"/>
      <c r="UZW59" s="286"/>
      <c r="UZX59" s="286"/>
      <c r="UZY59" s="286"/>
      <c r="UZZ59" s="286"/>
      <c r="VAA59" s="286"/>
      <c r="VAB59" s="286"/>
      <c r="VAC59" s="286"/>
      <c r="VAD59" s="286"/>
      <c r="VAE59" s="286"/>
      <c r="VAF59" s="286"/>
      <c r="VAG59" s="286"/>
      <c r="VAH59" s="286"/>
      <c r="VAI59" s="286"/>
      <c r="VAJ59" s="286"/>
      <c r="VAK59" s="286"/>
      <c r="VAL59" s="286"/>
      <c r="VAM59" s="286"/>
      <c r="VAN59" s="286"/>
      <c r="VAO59" s="286"/>
      <c r="VAP59" s="286"/>
      <c r="VAQ59" s="286"/>
      <c r="VAR59" s="286"/>
      <c r="VAS59" s="286"/>
      <c r="VAT59" s="286"/>
      <c r="VAU59" s="286"/>
      <c r="VAV59" s="286"/>
      <c r="VAW59" s="286"/>
      <c r="VAX59" s="286"/>
      <c r="VAY59" s="286"/>
      <c r="VAZ59" s="286"/>
      <c r="VBA59" s="286"/>
      <c r="VBB59" s="286"/>
      <c r="VBC59" s="286"/>
      <c r="VBD59" s="286"/>
      <c r="VBE59" s="286"/>
      <c r="VBF59" s="286"/>
      <c r="VBG59" s="286"/>
      <c r="VBH59" s="286"/>
      <c r="VBI59" s="286"/>
      <c r="VBJ59" s="286"/>
      <c r="VBK59" s="286"/>
      <c r="VBL59" s="286"/>
      <c r="VBM59" s="286"/>
      <c r="VBN59" s="286"/>
      <c r="VBO59" s="286"/>
      <c r="VBP59" s="286"/>
      <c r="VBQ59" s="286"/>
      <c r="VBR59" s="286"/>
      <c r="VBS59" s="286"/>
      <c r="VBT59" s="286"/>
      <c r="VBU59" s="286"/>
      <c r="VBV59" s="286"/>
      <c r="VBW59" s="286"/>
      <c r="VBX59" s="286"/>
      <c r="VBY59" s="286"/>
      <c r="VBZ59" s="286"/>
      <c r="VCA59" s="286"/>
      <c r="VCB59" s="286"/>
      <c r="VCC59" s="286"/>
      <c r="VCD59" s="286"/>
      <c r="VCE59" s="286"/>
      <c r="VCF59" s="286"/>
      <c r="VCG59" s="286"/>
      <c r="VCH59" s="286"/>
      <c r="VCI59" s="286"/>
      <c r="VCJ59" s="286"/>
      <c r="VCK59" s="286"/>
      <c r="VCL59" s="286"/>
      <c r="VCM59" s="286"/>
      <c r="VCN59" s="286"/>
      <c r="VCO59" s="286"/>
      <c r="VCP59" s="286"/>
      <c r="VCQ59" s="286"/>
      <c r="VCR59" s="286"/>
      <c r="VCS59" s="286"/>
      <c r="VCT59" s="286"/>
      <c r="VCU59" s="286"/>
      <c r="VCV59" s="286"/>
      <c r="VCW59" s="286"/>
      <c r="VCX59" s="286"/>
      <c r="VCY59" s="286"/>
      <c r="VCZ59" s="286"/>
      <c r="VDA59" s="286"/>
      <c r="VDB59" s="286"/>
      <c r="VDC59" s="286"/>
      <c r="VDD59" s="286"/>
      <c r="VDE59" s="286"/>
      <c r="VDF59" s="286"/>
      <c r="VDG59" s="286"/>
      <c r="VDH59" s="286"/>
      <c r="VDI59" s="286"/>
      <c r="VDJ59" s="286"/>
      <c r="VDK59" s="286"/>
      <c r="VDL59" s="286"/>
      <c r="VDM59" s="286"/>
      <c r="VDN59" s="286"/>
      <c r="VDO59" s="286"/>
      <c r="VDP59" s="286"/>
      <c r="VDQ59" s="286"/>
      <c r="VDR59" s="286"/>
      <c r="VDS59" s="286"/>
      <c r="VDT59" s="286"/>
      <c r="VDU59" s="286"/>
      <c r="VDV59" s="286"/>
      <c r="VDW59" s="286"/>
      <c r="VDX59" s="286"/>
      <c r="VDY59" s="286"/>
      <c r="VDZ59" s="286"/>
      <c r="VEA59" s="286"/>
      <c r="VEB59" s="286"/>
      <c r="VEC59" s="286"/>
      <c r="VED59" s="286"/>
      <c r="VEE59" s="286"/>
      <c r="VEF59" s="286"/>
      <c r="VEG59" s="286"/>
      <c r="VEH59" s="286"/>
      <c r="VEI59" s="286"/>
      <c r="VEJ59" s="286"/>
      <c r="VEK59" s="286"/>
      <c r="VEL59" s="286"/>
      <c r="VEM59" s="286"/>
      <c r="VEN59" s="286"/>
      <c r="VEO59" s="286"/>
      <c r="VEP59" s="286"/>
      <c r="VEQ59" s="286"/>
      <c r="VER59" s="286"/>
      <c r="VES59" s="286"/>
      <c r="VET59" s="286"/>
      <c r="VEU59" s="286"/>
      <c r="VEV59" s="286"/>
      <c r="VEW59" s="286"/>
      <c r="VEX59" s="286"/>
      <c r="VEY59" s="286"/>
      <c r="VEZ59" s="286"/>
      <c r="VFA59" s="286"/>
      <c r="VFB59" s="286"/>
      <c r="VFC59" s="286"/>
      <c r="VFD59" s="286"/>
      <c r="VFE59" s="286"/>
      <c r="VFF59" s="286"/>
      <c r="VFG59" s="286"/>
      <c r="VFH59" s="286"/>
      <c r="VFI59" s="286"/>
      <c r="VFJ59" s="286"/>
      <c r="VFK59" s="286"/>
      <c r="VFL59" s="286"/>
      <c r="VFM59" s="286"/>
      <c r="VFN59" s="286"/>
      <c r="VFO59" s="286"/>
      <c r="VFP59" s="286"/>
      <c r="VFQ59" s="286"/>
      <c r="VFR59" s="286"/>
      <c r="VFS59" s="286"/>
      <c r="VFT59" s="286"/>
      <c r="VFU59" s="286"/>
      <c r="VFV59" s="286"/>
      <c r="VFW59" s="286"/>
      <c r="VFX59" s="286"/>
      <c r="VFY59" s="286"/>
      <c r="VFZ59" s="286"/>
      <c r="VGA59" s="286"/>
      <c r="VGB59" s="286"/>
      <c r="VGC59" s="286"/>
      <c r="VGD59" s="286"/>
      <c r="VGE59" s="286"/>
      <c r="VGF59" s="286"/>
      <c r="VGG59" s="286"/>
      <c r="VGH59" s="286"/>
      <c r="VGI59" s="286"/>
      <c r="VGJ59" s="286"/>
      <c r="VGK59" s="286"/>
      <c r="VGL59" s="286"/>
      <c r="VGM59" s="286"/>
      <c r="VGN59" s="286"/>
      <c r="VGO59" s="286"/>
      <c r="VGP59" s="286"/>
      <c r="VGQ59" s="286"/>
      <c r="VGR59" s="286"/>
      <c r="VGS59" s="286"/>
      <c r="VGT59" s="286"/>
      <c r="VGU59" s="286"/>
      <c r="VGV59" s="286"/>
      <c r="VGW59" s="286"/>
      <c r="VGX59" s="286"/>
      <c r="VGY59" s="286"/>
      <c r="VGZ59" s="286"/>
      <c r="VHA59" s="286"/>
      <c r="VHB59" s="286"/>
      <c r="VHC59" s="286"/>
      <c r="VHD59" s="286"/>
      <c r="VHE59" s="286"/>
      <c r="VHF59" s="286"/>
      <c r="VHG59" s="286"/>
      <c r="VHH59" s="286"/>
      <c r="VHI59" s="286"/>
      <c r="VHJ59" s="286"/>
      <c r="VHK59" s="286"/>
      <c r="VHL59" s="286"/>
      <c r="VHM59" s="286"/>
      <c r="VHN59" s="286"/>
      <c r="VHO59" s="286"/>
      <c r="VHP59" s="286"/>
      <c r="VHQ59" s="286"/>
      <c r="VHR59" s="286"/>
      <c r="VHS59" s="286"/>
      <c r="VHT59" s="286"/>
      <c r="VHU59" s="286"/>
      <c r="VHV59" s="286"/>
      <c r="VHW59" s="286"/>
      <c r="VHX59" s="286"/>
      <c r="VHY59" s="286"/>
      <c r="VHZ59" s="286"/>
      <c r="VIA59" s="286"/>
      <c r="VIB59" s="286"/>
      <c r="VIC59" s="286"/>
      <c r="VID59" s="286"/>
      <c r="VIE59" s="286"/>
      <c r="VIF59" s="286"/>
      <c r="VIG59" s="286"/>
      <c r="VIH59" s="286"/>
      <c r="VII59" s="286"/>
      <c r="VIJ59" s="286"/>
      <c r="VIK59" s="286"/>
      <c r="VIL59" s="286"/>
      <c r="VIM59" s="286"/>
      <c r="VIN59" s="286"/>
      <c r="VIO59" s="286"/>
      <c r="VIP59" s="286"/>
      <c r="VIQ59" s="286"/>
      <c r="VIR59" s="286"/>
      <c r="VIS59" s="286"/>
      <c r="VIT59" s="286"/>
      <c r="VIU59" s="286"/>
      <c r="VIV59" s="286"/>
      <c r="VIW59" s="286"/>
      <c r="VIX59" s="286"/>
      <c r="VIY59" s="286"/>
      <c r="VIZ59" s="286"/>
      <c r="VJA59" s="286"/>
      <c r="VJB59" s="286"/>
      <c r="VJC59" s="286"/>
      <c r="VJD59" s="286"/>
      <c r="VJE59" s="286"/>
      <c r="VJF59" s="286"/>
      <c r="VJG59" s="286"/>
      <c r="VJH59" s="286"/>
      <c r="VJI59" s="286"/>
      <c r="VJJ59" s="286"/>
      <c r="VJK59" s="286"/>
      <c r="VJL59" s="286"/>
      <c r="VJM59" s="286"/>
      <c r="VJN59" s="286"/>
      <c r="VJO59" s="286"/>
      <c r="VJP59" s="286"/>
      <c r="VJQ59" s="286"/>
      <c r="VJR59" s="286"/>
      <c r="VJS59" s="286"/>
      <c r="VJT59" s="286"/>
      <c r="VJU59" s="286"/>
      <c r="VJV59" s="286"/>
      <c r="VJW59" s="286"/>
      <c r="VJX59" s="286"/>
      <c r="VJY59" s="286"/>
      <c r="VJZ59" s="286"/>
      <c r="VKA59" s="286"/>
      <c r="VKB59" s="286"/>
      <c r="VKC59" s="286"/>
      <c r="VKD59" s="286"/>
      <c r="VKE59" s="286"/>
      <c r="VKF59" s="286"/>
      <c r="VKG59" s="286"/>
      <c r="VKH59" s="286"/>
      <c r="VKI59" s="286"/>
      <c r="VKJ59" s="286"/>
      <c r="VKK59" s="286"/>
      <c r="VKL59" s="286"/>
      <c r="VKM59" s="286"/>
      <c r="VKN59" s="286"/>
      <c r="VKO59" s="286"/>
      <c r="VKP59" s="286"/>
      <c r="VKQ59" s="286"/>
      <c r="VKR59" s="286"/>
      <c r="VKS59" s="286"/>
      <c r="VKT59" s="286"/>
      <c r="VKU59" s="286"/>
      <c r="VKV59" s="286"/>
      <c r="VKW59" s="286"/>
      <c r="VKX59" s="286"/>
      <c r="VKY59" s="286"/>
      <c r="VKZ59" s="286"/>
      <c r="VLA59" s="286"/>
      <c r="VLB59" s="286"/>
      <c r="VLC59" s="286"/>
      <c r="VLD59" s="286"/>
      <c r="VLE59" s="286"/>
      <c r="VLF59" s="286"/>
      <c r="VLG59" s="286"/>
      <c r="VLH59" s="286"/>
      <c r="VLI59" s="286"/>
      <c r="VLJ59" s="286"/>
      <c r="VLK59" s="286"/>
      <c r="VLL59" s="286"/>
      <c r="VLM59" s="286"/>
      <c r="VLN59" s="286"/>
      <c r="VLO59" s="286"/>
      <c r="VLP59" s="286"/>
      <c r="VLQ59" s="286"/>
      <c r="VLR59" s="286"/>
      <c r="VLS59" s="286"/>
      <c r="VLT59" s="286"/>
      <c r="VLU59" s="286"/>
      <c r="VLV59" s="286"/>
      <c r="VLW59" s="286"/>
      <c r="VLX59" s="286"/>
      <c r="VLY59" s="286"/>
      <c r="VLZ59" s="286"/>
      <c r="VMA59" s="286"/>
      <c r="VMB59" s="286"/>
      <c r="VMC59" s="286"/>
      <c r="VMD59" s="286"/>
      <c r="VME59" s="286"/>
      <c r="VMF59" s="286"/>
      <c r="VMG59" s="286"/>
      <c r="VMH59" s="286"/>
      <c r="VMI59" s="286"/>
      <c r="VMJ59" s="286"/>
      <c r="VMK59" s="286"/>
      <c r="VML59" s="286"/>
      <c r="VMM59" s="286"/>
      <c r="VMN59" s="286"/>
      <c r="VMO59" s="286"/>
      <c r="VMP59" s="286"/>
      <c r="VMQ59" s="286"/>
      <c r="VMR59" s="286"/>
      <c r="VMS59" s="286"/>
      <c r="VMT59" s="286"/>
      <c r="VMU59" s="286"/>
      <c r="VMV59" s="286"/>
      <c r="VMW59" s="286"/>
      <c r="VMX59" s="286"/>
      <c r="VMY59" s="286"/>
      <c r="VMZ59" s="286"/>
      <c r="VNA59" s="286"/>
      <c r="VNB59" s="286"/>
      <c r="VNC59" s="286"/>
      <c r="VND59" s="286"/>
      <c r="VNE59" s="286"/>
      <c r="VNF59" s="286"/>
      <c r="VNG59" s="286"/>
      <c r="VNH59" s="286"/>
      <c r="VNI59" s="286"/>
      <c r="VNJ59" s="286"/>
      <c r="VNK59" s="286"/>
      <c r="VNL59" s="286"/>
      <c r="VNM59" s="286"/>
      <c r="VNN59" s="286"/>
      <c r="VNO59" s="286"/>
      <c r="VNP59" s="286"/>
      <c r="VNQ59" s="286"/>
      <c r="VNR59" s="286"/>
      <c r="VNS59" s="286"/>
      <c r="VNT59" s="286"/>
      <c r="VNU59" s="286"/>
      <c r="VNV59" s="286"/>
      <c r="VNW59" s="286"/>
      <c r="VNX59" s="286"/>
      <c r="VNY59" s="286"/>
      <c r="VNZ59" s="286"/>
      <c r="VOA59" s="286"/>
      <c r="VOB59" s="286"/>
      <c r="VOC59" s="286"/>
      <c r="VOD59" s="286"/>
      <c r="VOE59" s="286"/>
      <c r="VOF59" s="286"/>
      <c r="VOG59" s="286"/>
      <c r="VOH59" s="286"/>
      <c r="VOI59" s="286"/>
      <c r="VOJ59" s="286"/>
      <c r="VOK59" s="286"/>
      <c r="VOL59" s="286"/>
      <c r="VOM59" s="286"/>
      <c r="VON59" s="286"/>
      <c r="VOO59" s="286"/>
      <c r="VOP59" s="286"/>
      <c r="VOQ59" s="286"/>
      <c r="VOR59" s="286"/>
      <c r="VOS59" s="286"/>
      <c r="VOT59" s="286"/>
      <c r="VOU59" s="286"/>
      <c r="VOV59" s="286"/>
      <c r="VOW59" s="286"/>
      <c r="VOX59" s="286"/>
      <c r="VOY59" s="286"/>
      <c r="VOZ59" s="286"/>
      <c r="VPA59" s="286"/>
      <c r="VPB59" s="286"/>
      <c r="VPC59" s="286"/>
      <c r="VPD59" s="286"/>
      <c r="VPE59" s="286"/>
      <c r="VPF59" s="286"/>
      <c r="VPG59" s="286"/>
      <c r="VPH59" s="286"/>
      <c r="VPI59" s="286"/>
      <c r="VPJ59" s="286"/>
      <c r="VPK59" s="286"/>
      <c r="VPL59" s="286"/>
      <c r="VPM59" s="286"/>
      <c r="VPN59" s="286"/>
      <c r="VPO59" s="286"/>
      <c r="VPP59" s="286"/>
      <c r="VPQ59" s="286"/>
      <c r="VPR59" s="286"/>
      <c r="VPS59" s="286"/>
      <c r="VPT59" s="286"/>
      <c r="VPU59" s="286"/>
      <c r="VPV59" s="286"/>
      <c r="VPW59" s="286"/>
      <c r="VPX59" s="286"/>
      <c r="VPY59" s="286"/>
      <c r="VPZ59" s="286"/>
      <c r="VQA59" s="286"/>
      <c r="VQB59" s="286"/>
      <c r="VQC59" s="286"/>
      <c r="VQD59" s="286"/>
      <c r="VQE59" s="286"/>
      <c r="VQF59" s="286"/>
      <c r="VQG59" s="286"/>
      <c r="VQH59" s="286"/>
      <c r="VQI59" s="286"/>
      <c r="VQJ59" s="286"/>
      <c r="VQK59" s="286"/>
      <c r="VQL59" s="286"/>
      <c r="VQM59" s="286"/>
      <c r="VQN59" s="286"/>
      <c r="VQO59" s="286"/>
      <c r="VQP59" s="286"/>
      <c r="VQQ59" s="286"/>
      <c r="VQR59" s="286"/>
      <c r="VQS59" s="286"/>
      <c r="VQT59" s="286"/>
      <c r="VQU59" s="286"/>
      <c r="VQV59" s="286"/>
      <c r="VQW59" s="286"/>
      <c r="VQX59" s="286"/>
      <c r="VQY59" s="286"/>
      <c r="VQZ59" s="286"/>
      <c r="VRA59" s="286"/>
      <c r="VRB59" s="286"/>
      <c r="VRC59" s="286"/>
      <c r="VRD59" s="286"/>
      <c r="VRE59" s="286"/>
      <c r="VRF59" s="286"/>
      <c r="VRG59" s="286"/>
      <c r="VRH59" s="286"/>
      <c r="VRI59" s="286"/>
      <c r="VRJ59" s="286"/>
      <c r="VRK59" s="286"/>
      <c r="VRL59" s="286"/>
      <c r="VRM59" s="286"/>
      <c r="VRN59" s="286"/>
      <c r="VRO59" s="286"/>
      <c r="VRP59" s="286"/>
      <c r="VRQ59" s="286"/>
      <c r="VRR59" s="286"/>
      <c r="VRS59" s="286"/>
      <c r="VRT59" s="286"/>
      <c r="VRU59" s="286"/>
      <c r="VRV59" s="286"/>
      <c r="VRW59" s="286"/>
      <c r="VRX59" s="286"/>
      <c r="VRY59" s="286"/>
      <c r="VRZ59" s="286"/>
      <c r="VSA59" s="286"/>
      <c r="VSB59" s="286"/>
      <c r="VSC59" s="286"/>
      <c r="VSD59" s="286"/>
      <c r="VSE59" s="286"/>
      <c r="VSF59" s="286"/>
      <c r="VSG59" s="286"/>
      <c r="VSH59" s="286"/>
      <c r="VSI59" s="286"/>
      <c r="VSJ59" s="286"/>
      <c r="VSK59" s="286"/>
      <c r="VSL59" s="286"/>
      <c r="VSM59" s="286"/>
      <c r="VSN59" s="286"/>
      <c r="VSO59" s="286"/>
      <c r="VSP59" s="286"/>
      <c r="VSQ59" s="286"/>
      <c r="VSR59" s="286"/>
      <c r="VSS59" s="286"/>
      <c r="VST59" s="286"/>
      <c r="VSU59" s="286"/>
      <c r="VSV59" s="286"/>
      <c r="VSW59" s="286"/>
      <c r="VSX59" s="286"/>
      <c r="VSY59" s="286"/>
      <c r="VSZ59" s="286"/>
      <c r="VTA59" s="286"/>
      <c r="VTB59" s="286"/>
      <c r="VTC59" s="286"/>
      <c r="VTD59" s="286"/>
      <c r="VTE59" s="286"/>
      <c r="VTF59" s="286"/>
      <c r="VTG59" s="286"/>
      <c r="VTH59" s="286"/>
      <c r="VTI59" s="286"/>
      <c r="VTJ59" s="286"/>
      <c r="VTK59" s="286"/>
      <c r="VTL59" s="286"/>
      <c r="VTM59" s="286"/>
      <c r="VTN59" s="286"/>
      <c r="VTO59" s="286"/>
      <c r="VTP59" s="286"/>
      <c r="VTQ59" s="286"/>
      <c r="VTR59" s="286"/>
      <c r="VTS59" s="286"/>
      <c r="VTT59" s="286"/>
      <c r="VTU59" s="286"/>
      <c r="VTV59" s="286"/>
      <c r="VTW59" s="286"/>
      <c r="VTX59" s="286"/>
      <c r="VTY59" s="286"/>
      <c r="VTZ59" s="286"/>
      <c r="VUA59" s="286"/>
      <c r="VUB59" s="286"/>
      <c r="VUC59" s="286"/>
      <c r="VUD59" s="286"/>
      <c r="VUE59" s="286"/>
      <c r="VUF59" s="286"/>
      <c r="VUG59" s="286"/>
      <c r="VUH59" s="286"/>
      <c r="VUI59" s="286"/>
      <c r="VUJ59" s="286"/>
      <c r="VUK59" s="286"/>
      <c r="VUL59" s="286"/>
      <c r="VUM59" s="286"/>
      <c r="VUN59" s="286"/>
      <c r="VUO59" s="286"/>
      <c r="VUP59" s="286"/>
      <c r="VUQ59" s="286"/>
      <c r="VUR59" s="286"/>
      <c r="VUS59" s="286"/>
      <c r="VUT59" s="286"/>
      <c r="VUU59" s="286"/>
      <c r="VUV59" s="286"/>
      <c r="VUW59" s="286"/>
      <c r="VUX59" s="286"/>
      <c r="VUY59" s="286"/>
      <c r="VUZ59" s="286"/>
      <c r="VVA59" s="286"/>
      <c r="VVB59" s="286"/>
      <c r="VVC59" s="286"/>
      <c r="VVD59" s="286"/>
      <c r="VVE59" s="286"/>
      <c r="VVF59" s="286"/>
      <c r="VVG59" s="286"/>
      <c r="VVH59" s="286"/>
      <c r="VVI59" s="286"/>
      <c r="VVJ59" s="286"/>
      <c r="VVK59" s="286"/>
      <c r="VVL59" s="286"/>
      <c r="VVM59" s="286"/>
      <c r="VVN59" s="286"/>
      <c r="VVO59" s="286"/>
      <c r="VVP59" s="286"/>
      <c r="VVQ59" s="286"/>
      <c r="VVR59" s="286"/>
      <c r="VVS59" s="286"/>
      <c r="VVT59" s="286"/>
      <c r="VVU59" s="286"/>
      <c r="VVV59" s="286"/>
      <c r="VVW59" s="286"/>
      <c r="VVX59" s="286"/>
      <c r="VVY59" s="286"/>
      <c r="VVZ59" s="286"/>
      <c r="VWA59" s="286"/>
      <c r="VWB59" s="286"/>
      <c r="VWC59" s="286"/>
      <c r="VWD59" s="286"/>
      <c r="VWE59" s="286"/>
      <c r="VWF59" s="286"/>
      <c r="VWG59" s="286"/>
      <c r="VWH59" s="286"/>
      <c r="VWI59" s="286"/>
      <c r="VWJ59" s="286"/>
      <c r="VWK59" s="286"/>
      <c r="VWL59" s="286"/>
      <c r="VWM59" s="286"/>
      <c r="VWN59" s="286"/>
      <c r="VWO59" s="286"/>
      <c r="VWP59" s="286"/>
      <c r="VWQ59" s="286"/>
      <c r="VWR59" s="286"/>
      <c r="VWS59" s="286"/>
      <c r="VWT59" s="286"/>
      <c r="VWU59" s="286"/>
      <c r="VWV59" s="286"/>
      <c r="VWW59" s="286"/>
      <c r="VWX59" s="286"/>
      <c r="VWY59" s="286"/>
      <c r="VWZ59" s="286"/>
      <c r="VXA59" s="286"/>
      <c r="VXB59" s="286"/>
      <c r="VXC59" s="286"/>
      <c r="VXD59" s="286"/>
      <c r="VXE59" s="286"/>
      <c r="VXF59" s="286"/>
      <c r="VXG59" s="286"/>
      <c r="VXH59" s="286"/>
      <c r="VXI59" s="286"/>
      <c r="VXJ59" s="286"/>
      <c r="VXK59" s="286"/>
      <c r="VXL59" s="286"/>
      <c r="VXM59" s="286"/>
      <c r="VXN59" s="286"/>
      <c r="VXO59" s="286"/>
      <c r="VXP59" s="286"/>
      <c r="VXQ59" s="286"/>
      <c r="VXR59" s="286"/>
      <c r="VXS59" s="286"/>
      <c r="VXT59" s="286"/>
      <c r="VXU59" s="286"/>
      <c r="VXV59" s="286"/>
      <c r="VXW59" s="286"/>
      <c r="VXX59" s="286"/>
      <c r="VXY59" s="286"/>
      <c r="VXZ59" s="286"/>
      <c r="VYA59" s="286"/>
      <c r="VYB59" s="286"/>
      <c r="VYC59" s="286"/>
      <c r="VYD59" s="286"/>
      <c r="VYE59" s="286"/>
      <c r="VYF59" s="286"/>
      <c r="VYG59" s="286"/>
      <c r="VYH59" s="286"/>
      <c r="VYI59" s="286"/>
      <c r="VYJ59" s="286"/>
      <c r="VYK59" s="286"/>
      <c r="VYL59" s="286"/>
      <c r="VYM59" s="286"/>
      <c r="VYN59" s="286"/>
      <c r="VYO59" s="286"/>
      <c r="VYP59" s="286"/>
      <c r="VYQ59" s="286"/>
      <c r="VYR59" s="286"/>
      <c r="VYS59" s="286"/>
      <c r="VYT59" s="286"/>
      <c r="VYU59" s="286"/>
      <c r="VYV59" s="286"/>
      <c r="VYW59" s="286"/>
      <c r="VYX59" s="286"/>
      <c r="VYY59" s="286"/>
      <c r="VYZ59" s="286"/>
      <c r="VZA59" s="286"/>
      <c r="VZB59" s="286"/>
      <c r="VZC59" s="286"/>
      <c r="VZD59" s="286"/>
      <c r="VZE59" s="286"/>
      <c r="VZF59" s="286"/>
      <c r="VZG59" s="286"/>
      <c r="VZH59" s="286"/>
      <c r="VZI59" s="286"/>
      <c r="VZJ59" s="286"/>
      <c r="VZK59" s="286"/>
      <c r="VZL59" s="286"/>
      <c r="VZM59" s="286"/>
      <c r="VZN59" s="286"/>
      <c r="VZO59" s="286"/>
      <c r="VZP59" s="286"/>
      <c r="VZQ59" s="286"/>
      <c r="VZR59" s="286"/>
      <c r="VZS59" s="286"/>
      <c r="VZT59" s="286"/>
      <c r="VZU59" s="286"/>
      <c r="VZV59" s="286"/>
      <c r="VZW59" s="286"/>
      <c r="VZX59" s="286"/>
      <c r="VZY59" s="286"/>
      <c r="VZZ59" s="286"/>
      <c r="WAA59" s="286"/>
      <c r="WAB59" s="286"/>
      <c r="WAC59" s="286"/>
      <c r="WAD59" s="286"/>
      <c r="WAE59" s="286"/>
      <c r="WAF59" s="286"/>
      <c r="WAG59" s="286"/>
      <c r="WAH59" s="286"/>
      <c r="WAI59" s="286"/>
      <c r="WAJ59" s="286"/>
      <c r="WAK59" s="286"/>
      <c r="WAL59" s="286"/>
      <c r="WAM59" s="286"/>
      <c r="WAN59" s="286"/>
      <c r="WAO59" s="286"/>
      <c r="WAP59" s="286"/>
      <c r="WAQ59" s="286"/>
      <c r="WAR59" s="286"/>
      <c r="WAS59" s="286"/>
      <c r="WAT59" s="286"/>
      <c r="WAU59" s="286"/>
      <c r="WAV59" s="286"/>
      <c r="WAW59" s="286"/>
      <c r="WAX59" s="286"/>
      <c r="WAY59" s="286"/>
      <c r="WAZ59" s="286"/>
      <c r="WBA59" s="286"/>
      <c r="WBB59" s="286"/>
      <c r="WBC59" s="286"/>
      <c r="WBD59" s="286"/>
      <c r="WBE59" s="286"/>
      <c r="WBF59" s="286"/>
      <c r="WBG59" s="286"/>
      <c r="WBH59" s="286"/>
      <c r="WBI59" s="286"/>
      <c r="WBJ59" s="286"/>
      <c r="WBK59" s="286"/>
      <c r="WBL59" s="286"/>
      <c r="WBM59" s="286"/>
      <c r="WBN59" s="286"/>
      <c r="WBO59" s="286"/>
      <c r="WBP59" s="286"/>
      <c r="WBQ59" s="286"/>
      <c r="WBR59" s="286"/>
      <c r="WBS59" s="286"/>
      <c r="WBT59" s="286"/>
      <c r="WBU59" s="286"/>
      <c r="WBV59" s="286"/>
      <c r="WBW59" s="286"/>
      <c r="WBX59" s="286"/>
      <c r="WBY59" s="286"/>
      <c r="WBZ59" s="286"/>
      <c r="WCA59" s="286"/>
      <c r="WCB59" s="286"/>
      <c r="WCC59" s="286"/>
      <c r="WCD59" s="286"/>
      <c r="WCE59" s="286"/>
      <c r="WCF59" s="286"/>
      <c r="WCG59" s="286"/>
      <c r="WCH59" s="286"/>
      <c r="WCI59" s="286"/>
      <c r="WCJ59" s="286"/>
      <c r="WCK59" s="286"/>
      <c r="WCL59" s="286"/>
      <c r="WCM59" s="286"/>
      <c r="WCN59" s="286"/>
      <c r="WCO59" s="286"/>
      <c r="WCP59" s="286"/>
      <c r="WCQ59" s="286"/>
      <c r="WCR59" s="286"/>
      <c r="WCS59" s="286"/>
      <c r="WCT59" s="286"/>
      <c r="WCU59" s="286"/>
      <c r="WCV59" s="286"/>
      <c r="WCW59" s="286"/>
      <c r="WCX59" s="286"/>
      <c r="WCY59" s="286"/>
      <c r="WCZ59" s="286"/>
      <c r="WDA59" s="286"/>
      <c r="WDB59" s="286"/>
      <c r="WDC59" s="286"/>
      <c r="WDD59" s="286"/>
      <c r="WDE59" s="286"/>
      <c r="WDF59" s="286"/>
      <c r="WDG59" s="286"/>
      <c r="WDH59" s="286"/>
      <c r="WDI59" s="286"/>
      <c r="WDJ59" s="286"/>
      <c r="WDK59" s="286"/>
      <c r="WDL59" s="286"/>
      <c r="WDM59" s="286"/>
      <c r="WDN59" s="286"/>
      <c r="WDO59" s="286"/>
      <c r="WDP59" s="286"/>
      <c r="WDQ59" s="286"/>
      <c r="WDR59" s="286"/>
      <c r="WDS59" s="286"/>
      <c r="WDT59" s="286"/>
      <c r="WDU59" s="286"/>
      <c r="WDV59" s="286"/>
      <c r="WDW59" s="286"/>
      <c r="WDX59" s="286"/>
      <c r="WDY59" s="286"/>
      <c r="WDZ59" s="286"/>
      <c r="WEA59" s="286"/>
      <c r="WEB59" s="286"/>
      <c r="WEC59" s="286"/>
      <c r="WED59" s="286"/>
      <c r="WEE59" s="286"/>
      <c r="WEF59" s="286"/>
      <c r="WEG59" s="286"/>
      <c r="WEH59" s="286"/>
      <c r="WEI59" s="286"/>
      <c r="WEJ59" s="286"/>
      <c r="WEK59" s="286"/>
      <c r="WEL59" s="286"/>
      <c r="WEM59" s="286"/>
      <c r="WEN59" s="286"/>
      <c r="WEO59" s="286"/>
      <c r="WEP59" s="286"/>
      <c r="WEQ59" s="286"/>
      <c r="WER59" s="286"/>
      <c r="WES59" s="286"/>
      <c r="WET59" s="286"/>
      <c r="WEU59" s="286"/>
      <c r="WEV59" s="286"/>
      <c r="WEW59" s="286"/>
      <c r="WEX59" s="286"/>
      <c r="WEY59" s="286"/>
      <c r="WEZ59" s="286"/>
      <c r="WFA59" s="286"/>
      <c r="WFB59" s="286"/>
      <c r="WFC59" s="286"/>
      <c r="WFD59" s="286"/>
      <c r="WFE59" s="286"/>
      <c r="WFF59" s="286"/>
      <c r="WFG59" s="286"/>
      <c r="WFH59" s="286"/>
      <c r="WFI59" s="286"/>
      <c r="WFJ59" s="286"/>
      <c r="WFK59" s="286"/>
      <c r="WFL59" s="286"/>
      <c r="WFM59" s="286"/>
      <c r="WFN59" s="286"/>
      <c r="WFO59" s="286"/>
      <c r="WFP59" s="286"/>
      <c r="WFQ59" s="286"/>
      <c r="WFR59" s="286"/>
      <c r="WFS59" s="286"/>
      <c r="WFT59" s="286"/>
      <c r="WFU59" s="286"/>
      <c r="WFV59" s="286"/>
      <c r="WFW59" s="286"/>
      <c r="WFX59" s="286"/>
      <c r="WFY59" s="286"/>
      <c r="WFZ59" s="286"/>
      <c r="WGA59" s="286"/>
      <c r="WGB59" s="286"/>
      <c r="WGC59" s="286"/>
      <c r="WGD59" s="286"/>
      <c r="WGE59" s="286"/>
      <c r="WGF59" s="286"/>
      <c r="WGG59" s="286"/>
      <c r="WGH59" s="286"/>
      <c r="WGI59" s="286"/>
      <c r="WGJ59" s="286"/>
      <c r="WGK59" s="286"/>
      <c r="WGL59" s="286"/>
      <c r="WGM59" s="286"/>
      <c r="WGN59" s="286"/>
      <c r="WGO59" s="286"/>
      <c r="WGP59" s="286"/>
      <c r="WGQ59" s="286"/>
      <c r="WGR59" s="286"/>
      <c r="WGS59" s="286"/>
      <c r="WGT59" s="286"/>
      <c r="WGU59" s="286"/>
      <c r="WGV59" s="286"/>
      <c r="WGW59" s="286"/>
      <c r="WGX59" s="286"/>
      <c r="WGY59" s="286"/>
      <c r="WGZ59" s="286"/>
      <c r="WHA59" s="286"/>
      <c r="WHB59" s="286"/>
      <c r="WHC59" s="286"/>
      <c r="WHD59" s="286"/>
      <c r="WHE59" s="286"/>
      <c r="WHF59" s="286"/>
      <c r="WHG59" s="286"/>
      <c r="WHH59" s="286"/>
      <c r="WHI59" s="286"/>
      <c r="WHJ59" s="286"/>
      <c r="WHK59" s="286"/>
      <c r="WHL59" s="286"/>
      <c r="WHM59" s="286"/>
      <c r="WHN59" s="286"/>
      <c r="WHO59" s="286"/>
      <c r="WHP59" s="286"/>
      <c r="WHQ59" s="286"/>
      <c r="WHR59" s="286"/>
      <c r="WHS59" s="286"/>
      <c r="WHT59" s="286"/>
      <c r="WHU59" s="286"/>
      <c r="WHV59" s="286"/>
      <c r="WHW59" s="286"/>
      <c r="WHX59" s="286"/>
      <c r="WHY59" s="286"/>
      <c r="WHZ59" s="286"/>
      <c r="WIA59" s="286"/>
      <c r="WIB59" s="286"/>
      <c r="WIC59" s="286"/>
      <c r="WID59" s="286"/>
      <c r="WIE59" s="286"/>
      <c r="WIF59" s="286"/>
      <c r="WIG59" s="286"/>
      <c r="WIH59" s="286"/>
      <c r="WII59" s="286"/>
      <c r="WIJ59" s="286"/>
      <c r="WIK59" s="286"/>
      <c r="WIL59" s="286"/>
      <c r="WIM59" s="286"/>
      <c r="WIN59" s="286"/>
      <c r="WIO59" s="286"/>
      <c r="WIP59" s="286"/>
      <c r="WIQ59" s="286"/>
      <c r="WIR59" s="286"/>
      <c r="WIS59" s="286"/>
      <c r="WIT59" s="286"/>
      <c r="WIU59" s="286"/>
      <c r="WIV59" s="286"/>
      <c r="WIW59" s="286"/>
      <c r="WIX59" s="286"/>
      <c r="WIY59" s="286"/>
      <c r="WIZ59" s="286"/>
      <c r="WJA59" s="286"/>
      <c r="WJB59" s="286"/>
      <c r="WJC59" s="286"/>
      <c r="WJD59" s="286"/>
      <c r="WJE59" s="286"/>
      <c r="WJF59" s="286"/>
      <c r="WJG59" s="286"/>
      <c r="WJH59" s="286"/>
      <c r="WJI59" s="286"/>
      <c r="WJJ59" s="286"/>
      <c r="WJK59" s="286"/>
      <c r="WJL59" s="286"/>
      <c r="WJM59" s="286"/>
      <c r="WJN59" s="286"/>
      <c r="WJO59" s="286"/>
      <c r="WJP59" s="286"/>
      <c r="WJQ59" s="286"/>
      <c r="WJR59" s="286"/>
      <c r="WJS59" s="286"/>
      <c r="WJT59" s="286"/>
      <c r="WJU59" s="286"/>
      <c r="WJV59" s="286"/>
      <c r="WJW59" s="286"/>
      <c r="WJX59" s="286"/>
      <c r="WJY59" s="286"/>
      <c r="WJZ59" s="286"/>
      <c r="WKA59" s="286"/>
      <c r="WKB59" s="286"/>
      <c r="WKC59" s="286"/>
      <c r="WKD59" s="286"/>
      <c r="WKE59" s="286"/>
      <c r="WKF59" s="286"/>
      <c r="WKG59" s="286"/>
      <c r="WKH59" s="286"/>
      <c r="WKI59" s="286"/>
      <c r="WKJ59" s="286"/>
      <c r="WKK59" s="286"/>
      <c r="WKL59" s="286"/>
      <c r="WKM59" s="286"/>
      <c r="WKN59" s="286"/>
      <c r="WKO59" s="286"/>
      <c r="WKP59" s="286"/>
      <c r="WKQ59" s="286"/>
      <c r="WKR59" s="286"/>
      <c r="WKS59" s="286"/>
      <c r="WKT59" s="286"/>
      <c r="WKU59" s="286"/>
      <c r="WKV59" s="286"/>
      <c r="WKW59" s="286"/>
      <c r="WKX59" s="286"/>
      <c r="WKY59" s="286"/>
      <c r="WKZ59" s="286"/>
      <c r="WLA59" s="286"/>
      <c r="WLB59" s="286"/>
      <c r="WLC59" s="286"/>
      <c r="WLD59" s="286"/>
      <c r="WLE59" s="286"/>
      <c r="WLF59" s="286"/>
      <c r="WLG59" s="286"/>
      <c r="WLH59" s="286"/>
      <c r="WLI59" s="286"/>
      <c r="WLJ59" s="286"/>
      <c r="WLK59" s="286"/>
      <c r="WLL59" s="286"/>
      <c r="WLM59" s="286"/>
      <c r="WLN59" s="286"/>
      <c r="WLO59" s="286"/>
      <c r="WLP59" s="286"/>
      <c r="WLQ59" s="286"/>
      <c r="WLR59" s="286"/>
      <c r="WLS59" s="286"/>
      <c r="WLT59" s="286"/>
      <c r="WLU59" s="286"/>
      <c r="WLV59" s="286"/>
      <c r="WLW59" s="286"/>
      <c r="WLX59" s="286"/>
      <c r="WLY59" s="286"/>
      <c r="WLZ59" s="286"/>
      <c r="WMA59" s="286"/>
      <c r="WMB59" s="286"/>
      <c r="WMC59" s="286"/>
      <c r="WMD59" s="286"/>
      <c r="WME59" s="286"/>
      <c r="WMF59" s="286"/>
      <c r="WMG59" s="286"/>
      <c r="WMH59" s="286"/>
      <c r="WMI59" s="286"/>
      <c r="WMJ59" s="286"/>
      <c r="WMK59" s="286"/>
      <c r="WML59" s="286"/>
      <c r="WMM59" s="286"/>
      <c r="WMN59" s="286"/>
      <c r="WMO59" s="286"/>
      <c r="WMP59" s="286"/>
      <c r="WMQ59" s="286"/>
      <c r="WMR59" s="286"/>
      <c r="WMS59" s="286"/>
      <c r="WMT59" s="286"/>
      <c r="WMU59" s="286"/>
      <c r="WMV59" s="286"/>
      <c r="WMW59" s="286"/>
      <c r="WMX59" s="286"/>
      <c r="WMY59" s="286"/>
      <c r="WMZ59" s="286"/>
      <c r="WNA59" s="286"/>
      <c r="WNB59" s="286"/>
      <c r="WNC59" s="286"/>
      <c r="WND59" s="286"/>
      <c r="WNE59" s="286"/>
      <c r="WNF59" s="286"/>
      <c r="WNG59" s="286"/>
      <c r="WNH59" s="286"/>
      <c r="WNI59" s="286"/>
      <c r="WNJ59" s="286"/>
      <c r="WNK59" s="286"/>
      <c r="WNL59" s="286"/>
      <c r="WNM59" s="286"/>
      <c r="WNN59" s="286"/>
      <c r="WNO59" s="286"/>
      <c r="WNP59" s="286"/>
      <c r="WNQ59" s="286"/>
      <c r="WNR59" s="286"/>
      <c r="WNS59" s="286"/>
      <c r="WNT59" s="286"/>
      <c r="WNU59" s="286"/>
      <c r="WNV59" s="286"/>
      <c r="WNW59" s="286"/>
      <c r="WNX59" s="286"/>
      <c r="WNY59" s="286"/>
      <c r="WNZ59" s="286"/>
      <c r="WOA59" s="286"/>
      <c r="WOB59" s="286"/>
      <c r="WOC59" s="286"/>
      <c r="WOD59" s="286"/>
      <c r="WOE59" s="286"/>
      <c r="WOF59" s="286"/>
      <c r="WOG59" s="286"/>
      <c r="WOH59" s="286"/>
      <c r="WOI59" s="286"/>
      <c r="WOJ59" s="286"/>
      <c r="WOK59" s="286"/>
      <c r="WOL59" s="286"/>
      <c r="WOM59" s="286"/>
      <c r="WON59" s="286"/>
      <c r="WOO59" s="286"/>
      <c r="WOP59" s="286"/>
      <c r="WOQ59" s="286"/>
      <c r="WOR59" s="286"/>
      <c r="WOS59" s="286"/>
      <c r="WOT59" s="286"/>
      <c r="WOU59" s="286"/>
      <c r="WOV59" s="286"/>
      <c r="WOW59" s="286"/>
      <c r="WOX59" s="286"/>
      <c r="WOY59" s="286"/>
      <c r="WOZ59" s="286"/>
      <c r="WPA59" s="286"/>
      <c r="WPB59" s="286"/>
      <c r="WPC59" s="286"/>
      <c r="WPD59" s="286"/>
      <c r="WPE59" s="286"/>
      <c r="WPF59" s="286"/>
      <c r="WPG59" s="286"/>
      <c r="WPH59" s="286"/>
      <c r="WPI59" s="286"/>
      <c r="WPJ59" s="286"/>
      <c r="WPK59" s="286"/>
      <c r="WPL59" s="286"/>
      <c r="WPM59" s="286"/>
      <c r="WPN59" s="286"/>
      <c r="WPO59" s="286"/>
      <c r="WPP59" s="286"/>
      <c r="WPQ59" s="286"/>
      <c r="WPR59" s="286"/>
      <c r="WPS59" s="286"/>
      <c r="WPT59" s="286"/>
      <c r="WPU59" s="286"/>
      <c r="WPV59" s="286"/>
      <c r="WPW59" s="286"/>
      <c r="WPX59" s="286"/>
      <c r="WPY59" s="286"/>
      <c r="WPZ59" s="286"/>
      <c r="WQA59" s="286"/>
      <c r="WQB59" s="286"/>
      <c r="WQC59" s="286"/>
      <c r="WQD59" s="286"/>
      <c r="WQE59" s="286"/>
      <c r="WQF59" s="286"/>
      <c r="WQG59" s="286"/>
      <c r="WQH59" s="286"/>
      <c r="WQI59" s="286"/>
      <c r="WQJ59" s="286"/>
      <c r="WQK59" s="286"/>
      <c r="WQL59" s="286"/>
      <c r="WQM59" s="286"/>
      <c r="WQN59" s="286"/>
      <c r="WQO59" s="286"/>
      <c r="WQP59" s="286"/>
      <c r="WQQ59" s="286"/>
      <c r="WQR59" s="286"/>
      <c r="WQS59" s="286"/>
      <c r="WQT59" s="286"/>
      <c r="WQU59" s="286"/>
      <c r="WQV59" s="286"/>
      <c r="WQW59" s="286"/>
      <c r="WQX59" s="286"/>
      <c r="WQY59" s="286"/>
      <c r="WQZ59" s="286"/>
      <c r="WRA59" s="286"/>
      <c r="WRB59" s="286"/>
      <c r="WRC59" s="286"/>
      <c r="WRD59" s="286"/>
      <c r="WRE59" s="286"/>
      <c r="WRF59" s="286"/>
      <c r="WRG59" s="286"/>
      <c r="WRH59" s="286"/>
      <c r="WRI59" s="286"/>
      <c r="WRJ59" s="286"/>
      <c r="WRK59" s="286"/>
      <c r="WRL59" s="286"/>
      <c r="WRM59" s="286"/>
      <c r="WRN59" s="286"/>
      <c r="WRO59" s="286"/>
      <c r="WRP59" s="286"/>
      <c r="WRQ59" s="286"/>
      <c r="WRR59" s="286"/>
      <c r="WRS59" s="286"/>
      <c r="WRT59" s="286"/>
      <c r="WRU59" s="286"/>
      <c r="WRV59" s="286"/>
      <c r="WRW59" s="286"/>
      <c r="WRX59" s="286"/>
      <c r="WRY59" s="286"/>
      <c r="WRZ59" s="286"/>
      <c r="WSA59" s="286"/>
      <c r="WSB59" s="286"/>
      <c r="WSC59" s="286"/>
      <c r="WSD59" s="286"/>
      <c r="WSE59" s="286"/>
      <c r="WSF59" s="286"/>
      <c r="WSG59" s="286"/>
      <c r="WSH59" s="286"/>
      <c r="WSI59" s="286"/>
      <c r="WSJ59" s="286"/>
      <c r="WSK59" s="286"/>
      <c r="WSL59" s="286"/>
      <c r="WSM59" s="286"/>
      <c r="WSN59" s="286"/>
      <c r="WSO59" s="286"/>
      <c r="WSP59" s="286"/>
      <c r="WSQ59" s="286"/>
      <c r="WSR59" s="286"/>
      <c r="WSS59" s="286"/>
      <c r="WST59" s="286"/>
      <c r="WSU59" s="286"/>
      <c r="WSV59" s="286"/>
      <c r="WSW59" s="286"/>
      <c r="WSX59" s="286"/>
      <c r="WSY59" s="286"/>
      <c r="WSZ59" s="286"/>
      <c r="WTA59" s="286"/>
      <c r="WTB59" s="286"/>
      <c r="WTC59" s="286"/>
      <c r="WTD59" s="286"/>
      <c r="WTE59" s="286"/>
      <c r="WTF59" s="286"/>
      <c r="WTG59" s="286"/>
      <c r="WTH59" s="286"/>
      <c r="WTI59" s="286"/>
      <c r="WTJ59" s="286"/>
      <c r="WTK59" s="286"/>
      <c r="WTL59" s="286"/>
      <c r="WTM59" s="286"/>
      <c r="WTN59" s="286"/>
      <c r="WTO59" s="286"/>
      <c r="WTP59" s="286"/>
      <c r="WTQ59" s="286"/>
      <c r="WTR59" s="286"/>
      <c r="WTS59" s="286"/>
      <c r="WTT59" s="286"/>
      <c r="WTU59" s="286"/>
      <c r="WTV59" s="286"/>
      <c r="WTW59" s="286"/>
      <c r="WTX59" s="286"/>
      <c r="WTY59" s="286"/>
      <c r="WTZ59" s="286"/>
      <c r="WUA59" s="286"/>
      <c r="WUB59" s="286"/>
      <c r="WUC59" s="286"/>
      <c r="WUD59" s="286"/>
      <c r="WUE59" s="286"/>
      <c r="WUF59" s="286"/>
      <c r="WUG59" s="286"/>
      <c r="WUH59" s="286"/>
      <c r="WUI59" s="286"/>
      <c r="WUJ59" s="286"/>
      <c r="WUK59" s="286"/>
      <c r="WUL59" s="286"/>
      <c r="WUM59" s="286"/>
      <c r="WUN59" s="286"/>
      <c r="WUO59" s="286"/>
      <c r="WUP59" s="286"/>
      <c r="WUQ59" s="286"/>
      <c r="WUR59" s="286"/>
      <c r="WUS59" s="286"/>
      <c r="WUT59" s="286"/>
      <c r="WUU59" s="286"/>
      <c r="WUV59" s="286"/>
      <c r="WUW59" s="286"/>
      <c r="WUX59" s="286"/>
      <c r="WUY59" s="286"/>
      <c r="WUZ59" s="286"/>
      <c r="WVA59" s="286"/>
      <c r="WVB59" s="286"/>
      <c r="WVC59" s="286"/>
      <c r="WVD59" s="286"/>
      <c r="WVE59" s="286"/>
      <c r="WVF59" s="286"/>
      <c r="WVG59" s="286"/>
      <c r="WVH59" s="286"/>
      <c r="WVI59" s="286"/>
      <c r="WVJ59" s="286"/>
      <c r="WVK59" s="286"/>
      <c r="WVL59" s="286"/>
      <c r="WVM59" s="286"/>
      <c r="WVN59" s="286"/>
      <c r="WVO59" s="286"/>
      <c r="WVP59" s="286"/>
      <c r="WVQ59" s="286"/>
      <c r="WVR59" s="286"/>
      <c r="WVS59" s="286"/>
      <c r="WVT59" s="286"/>
      <c r="WVU59" s="286"/>
      <c r="WVV59" s="286"/>
      <c r="WVW59" s="286"/>
      <c r="WVX59" s="286"/>
      <c r="WVY59" s="286"/>
      <c r="WVZ59" s="286"/>
      <c r="WWA59" s="286"/>
      <c r="WWB59" s="286"/>
      <c r="WWC59" s="286"/>
      <c r="WWD59" s="286"/>
      <c r="WWE59" s="286"/>
      <c r="WWF59" s="286"/>
      <c r="WWG59" s="286"/>
      <c r="WWH59" s="286"/>
      <c r="WWI59" s="286"/>
      <c r="WWJ59" s="286"/>
      <c r="WWK59" s="286"/>
      <c r="WWL59" s="286"/>
      <c r="WWM59" s="286"/>
      <c r="WWN59" s="286"/>
      <c r="WWO59" s="286"/>
      <c r="WWP59" s="286"/>
      <c r="WWQ59" s="286"/>
      <c r="WWR59" s="286"/>
      <c r="WWS59" s="286"/>
      <c r="WWT59" s="286"/>
      <c r="WWU59" s="286"/>
      <c r="WWV59" s="286"/>
      <c r="WWW59" s="286"/>
      <c r="WWX59" s="286"/>
      <c r="WWY59" s="286"/>
      <c r="WWZ59" s="286"/>
      <c r="WXA59" s="286"/>
      <c r="WXB59" s="286"/>
      <c r="WXC59" s="286"/>
      <c r="WXD59" s="286"/>
      <c r="WXE59" s="286"/>
      <c r="WXF59" s="286"/>
      <c r="WXG59" s="286"/>
      <c r="WXH59" s="286"/>
      <c r="WXI59" s="286"/>
      <c r="WXJ59" s="286"/>
      <c r="WXK59" s="286"/>
      <c r="WXL59" s="286"/>
      <c r="WXM59" s="286"/>
      <c r="WXN59" s="286"/>
      <c r="WXO59" s="286"/>
      <c r="WXP59" s="286"/>
      <c r="WXQ59" s="286"/>
      <c r="WXR59" s="286"/>
      <c r="WXS59" s="286"/>
      <c r="WXT59" s="286"/>
      <c r="WXU59" s="286"/>
      <c r="WXV59" s="286"/>
      <c r="WXW59" s="286"/>
      <c r="WXX59" s="286"/>
      <c r="WXY59" s="286"/>
      <c r="WXZ59" s="286"/>
      <c r="WYA59" s="286"/>
      <c r="WYB59" s="286"/>
      <c r="WYC59" s="286"/>
      <c r="WYD59" s="286"/>
      <c r="WYE59" s="286"/>
      <c r="WYF59" s="286"/>
      <c r="WYG59" s="286"/>
      <c r="WYH59" s="286"/>
      <c r="WYI59" s="286"/>
      <c r="WYJ59" s="286"/>
      <c r="WYK59" s="286"/>
      <c r="WYL59" s="286"/>
      <c r="WYM59" s="286"/>
      <c r="WYN59" s="286"/>
      <c r="WYO59" s="286"/>
      <c r="WYP59" s="286"/>
      <c r="WYQ59" s="286"/>
      <c r="WYR59" s="286"/>
      <c r="WYS59" s="286"/>
      <c r="WYT59" s="286"/>
      <c r="WYU59" s="286"/>
      <c r="WYV59" s="286"/>
      <c r="WYW59" s="286"/>
      <c r="WYX59" s="286"/>
      <c r="WYY59" s="286"/>
      <c r="WYZ59" s="286"/>
      <c r="WZA59" s="286"/>
      <c r="WZB59" s="286"/>
      <c r="WZC59" s="286"/>
      <c r="WZD59" s="286"/>
      <c r="WZE59" s="286"/>
      <c r="WZF59" s="286"/>
      <c r="WZG59" s="286"/>
      <c r="WZH59" s="286"/>
      <c r="WZI59" s="286"/>
      <c r="WZJ59" s="286"/>
      <c r="WZK59" s="286"/>
      <c r="WZL59" s="286"/>
      <c r="WZM59" s="286"/>
      <c r="WZN59" s="286"/>
      <c r="WZO59" s="286"/>
      <c r="WZP59" s="286"/>
      <c r="WZQ59" s="286"/>
      <c r="WZR59" s="286"/>
      <c r="WZS59" s="286"/>
      <c r="WZT59" s="286"/>
      <c r="WZU59" s="286"/>
      <c r="WZV59" s="286"/>
      <c r="WZW59" s="286"/>
      <c r="WZX59" s="286"/>
      <c r="WZY59" s="286"/>
      <c r="WZZ59" s="286"/>
      <c r="XAA59" s="286"/>
      <c r="XAB59" s="286"/>
      <c r="XAC59" s="286"/>
      <c r="XAD59" s="286"/>
      <c r="XAE59" s="286"/>
      <c r="XAF59" s="286"/>
      <c r="XAG59" s="286"/>
      <c r="XAH59" s="286"/>
      <c r="XAI59" s="286"/>
      <c r="XAJ59" s="286"/>
      <c r="XAK59" s="286"/>
      <c r="XAL59" s="286"/>
      <c r="XAM59" s="286"/>
      <c r="XAN59" s="286"/>
      <c r="XAO59" s="286"/>
      <c r="XAP59" s="286"/>
      <c r="XAQ59" s="286"/>
      <c r="XAR59" s="286"/>
      <c r="XAS59" s="286"/>
      <c r="XAT59" s="286"/>
      <c r="XAU59" s="286"/>
      <c r="XAV59" s="286"/>
      <c r="XAW59" s="286"/>
      <c r="XAX59" s="286"/>
      <c r="XAY59" s="286"/>
      <c r="XAZ59" s="286"/>
      <c r="XBA59" s="286"/>
      <c r="XBB59" s="286"/>
      <c r="XBC59" s="286"/>
      <c r="XBD59" s="286"/>
      <c r="XBE59" s="286"/>
      <c r="XBF59" s="286"/>
      <c r="XBG59" s="286"/>
      <c r="XBH59" s="286"/>
      <c r="XBI59" s="286"/>
      <c r="XBJ59" s="286"/>
      <c r="XBK59" s="286"/>
      <c r="XBL59" s="286"/>
      <c r="XBM59" s="286"/>
      <c r="XBN59" s="286"/>
      <c r="XBO59" s="286"/>
      <c r="XBP59" s="286"/>
      <c r="XBQ59" s="286"/>
      <c r="XBR59" s="286"/>
      <c r="XBS59" s="286"/>
      <c r="XBT59" s="286"/>
      <c r="XBU59" s="286"/>
      <c r="XBV59" s="286"/>
      <c r="XBW59" s="286"/>
      <c r="XBX59" s="286"/>
      <c r="XBY59" s="286"/>
      <c r="XBZ59" s="286"/>
      <c r="XCA59" s="286"/>
      <c r="XCB59" s="286"/>
      <c r="XCC59" s="286"/>
      <c r="XCD59" s="286"/>
      <c r="XCE59" s="286"/>
      <c r="XCF59" s="286"/>
      <c r="XCG59" s="286"/>
      <c r="XCH59" s="286"/>
      <c r="XCI59" s="286"/>
      <c r="XCJ59" s="286"/>
      <c r="XCK59" s="286"/>
      <c r="XCL59" s="286"/>
      <c r="XCM59" s="286"/>
      <c r="XCN59" s="286"/>
      <c r="XCO59" s="286"/>
      <c r="XCP59" s="286"/>
      <c r="XCQ59" s="286"/>
      <c r="XCR59" s="286"/>
      <c r="XCS59" s="286"/>
      <c r="XCT59" s="286"/>
      <c r="XCU59" s="286"/>
      <c r="XCV59" s="286"/>
      <c r="XCW59" s="286"/>
      <c r="XCX59" s="286"/>
      <c r="XCY59" s="286"/>
      <c r="XCZ59" s="286"/>
      <c r="XDA59" s="286"/>
      <c r="XDB59" s="286"/>
      <c r="XDC59" s="286"/>
      <c r="XDD59" s="286"/>
      <c r="XDE59" s="286"/>
      <c r="XDF59" s="286"/>
      <c r="XDG59" s="286"/>
      <c r="XDH59" s="286"/>
      <c r="XDI59" s="286"/>
      <c r="XDJ59" s="286"/>
      <c r="XDK59" s="286"/>
      <c r="XDL59" s="286"/>
      <c r="XDM59" s="286"/>
      <c r="XDN59" s="286"/>
      <c r="XDO59" s="286"/>
      <c r="XDP59" s="286"/>
      <c r="XDQ59" s="286"/>
      <c r="XDR59" s="286"/>
      <c r="XDS59" s="286"/>
      <c r="XDT59" s="286"/>
      <c r="XDU59" s="286"/>
    </row>
    <row r="60" spans="2:16354" ht="22.05" customHeight="1">
      <c r="C60" s="245" t="s">
        <v>225</v>
      </c>
      <c r="D60" s="495">
        <f>D56/D58</f>
        <v>16.874663400000003</v>
      </c>
      <c r="E60" s="495">
        <f t="shared" ref="E60:Z60" si="77">E56/E58</f>
        <v>15.938420399999998</v>
      </c>
      <c r="F60" s="495">
        <f t="shared" si="77"/>
        <v>20.453581240000002</v>
      </c>
      <c r="G60" s="495">
        <f t="shared" si="77"/>
        <v>20.249950179999999</v>
      </c>
      <c r="H60" s="495">
        <f t="shared" si="77"/>
        <v>23.829000000000001</v>
      </c>
      <c r="I60" s="495">
        <f t="shared" si="77"/>
        <v>26.787727046473716</v>
      </c>
      <c r="J60" s="495">
        <f t="shared" si="77"/>
        <v>29.312480777315649</v>
      </c>
      <c r="K60" s="495">
        <f t="shared" si="77"/>
        <v>31.323810434201487</v>
      </c>
      <c r="L60" s="495">
        <f t="shared" si="77"/>
        <v>33.481062875399132</v>
      </c>
      <c r="M60" s="495">
        <f t="shared" si="77"/>
        <v>35.766291429055215</v>
      </c>
      <c r="N60" s="495">
        <f t="shared" si="77"/>
        <v>38.165098854132111</v>
      </c>
      <c r="O60" s="495"/>
      <c r="P60" s="495">
        <f t="shared" si="77"/>
        <v>2.3200672103071693</v>
      </c>
      <c r="Q60" s="495">
        <f t="shared" si="77"/>
        <v>1.6312088706013756</v>
      </c>
      <c r="R60" s="495">
        <f t="shared" si="77"/>
        <v>1.2629066764053318</v>
      </c>
      <c r="S60" s="495">
        <f t="shared" si="77"/>
        <v>2.1143099986885767</v>
      </c>
      <c r="T60" s="495">
        <f t="shared" si="77"/>
        <v>2.0683867001802785</v>
      </c>
      <c r="U60" s="495">
        <f t="shared" si="77"/>
        <v>2.1628177317724391</v>
      </c>
      <c r="V60" s="495">
        <f t="shared" si="77"/>
        <v>2.2573447547152292</v>
      </c>
      <c r="W60" s="495">
        <f t="shared" si="77"/>
        <v>2.4690485755409526</v>
      </c>
      <c r="X60" s="495">
        <f t="shared" si="77"/>
        <v>2.4903635283091816</v>
      </c>
      <c r="Y60" s="495">
        <f t="shared" si="77"/>
        <v>2.6240369934290202</v>
      </c>
      <c r="Z60" s="495">
        <f t="shared" si="77"/>
        <v>2.7686978033480392</v>
      </c>
      <c r="XDV60" s="286"/>
      <c r="XDW60" s="286"/>
      <c r="XDX60" s="286"/>
      <c r="XDY60" s="286"/>
      <c r="XDZ60" s="286"/>
    </row>
    <row r="61" spans="2:16354" ht="12.6" thickBot="1">
      <c r="C61" s="245"/>
      <c r="E61" s="250"/>
      <c r="F61" s="250"/>
      <c r="G61" s="250"/>
      <c r="H61" s="250"/>
      <c r="I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2:16354" ht="13.2">
      <c r="C62" s="419" t="s">
        <v>357</v>
      </c>
      <c r="D62" s="420"/>
      <c r="E62" s="420"/>
      <c r="F62" s="420"/>
      <c r="G62" s="420"/>
      <c r="H62" s="420"/>
      <c r="I62" s="420"/>
      <c r="J62" s="420"/>
      <c r="K62" s="420"/>
      <c r="L62" s="420"/>
      <c r="M62" s="420"/>
      <c r="N62" s="420"/>
      <c r="O62" s="420"/>
      <c r="P62" s="420"/>
      <c r="Q62" s="420"/>
      <c r="R62" s="420"/>
      <c r="S62" s="420"/>
      <c r="T62" s="420"/>
      <c r="U62" s="420"/>
      <c r="V62" s="420"/>
      <c r="W62" s="420"/>
      <c r="X62" s="420"/>
      <c r="Y62" s="420"/>
      <c r="Z62" s="420"/>
      <c r="AA62" s="420"/>
      <c r="AB62" s="420"/>
      <c r="AC62" s="420"/>
      <c r="AD62" s="420"/>
      <c r="AE62" s="420"/>
      <c r="AF62" s="420"/>
      <c r="AG62" s="420"/>
    </row>
    <row r="63" spans="2:16354" ht="12.6" thickBot="1">
      <c r="C63" s="421" t="s">
        <v>226</v>
      </c>
      <c r="D63" s="422"/>
      <c r="E63" s="422"/>
      <c r="F63" s="423"/>
      <c r="G63" s="423"/>
      <c r="H63" s="423"/>
      <c r="I63" s="423"/>
      <c r="J63" s="423"/>
      <c r="K63" s="423"/>
      <c r="L63" s="423"/>
      <c r="M63" s="423"/>
      <c r="N63" s="423"/>
      <c r="O63" s="422"/>
      <c r="P63" s="422"/>
      <c r="Q63" s="422"/>
      <c r="R63" s="423"/>
      <c r="S63" s="423"/>
      <c r="T63" s="423"/>
      <c r="U63" s="423"/>
      <c r="V63" s="423"/>
      <c r="W63" s="423"/>
      <c r="X63" s="423"/>
      <c r="Y63" s="423"/>
      <c r="Z63" s="423"/>
      <c r="AA63" s="422"/>
      <c r="AB63" s="422"/>
      <c r="AC63" s="423"/>
      <c r="AD63" s="423"/>
      <c r="AE63" s="423"/>
      <c r="AF63" s="423"/>
      <c r="AG63" s="423"/>
    </row>
    <row r="64" spans="2:16354" ht="12">
      <c r="AH64" s="245"/>
      <c r="AI64" s="245"/>
      <c r="AJ64" s="245"/>
      <c r="AK64" s="245"/>
      <c r="AL64" s="245"/>
      <c r="AM64" s="245"/>
      <c r="AN64" s="245"/>
      <c r="AO64" s="245"/>
      <c r="AP64" s="245"/>
      <c r="AQ64" s="245"/>
      <c r="AR64" s="245"/>
      <c r="AS64" s="245"/>
      <c r="AT64" s="245"/>
      <c r="AU64" s="245"/>
      <c r="AV64" s="245"/>
      <c r="AW64" s="245"/>
      <c r="AX64" s="245"/>
      <c r="AY64" s="245"/>
      <c r="AZ64" s="245"/>
      <c r="BA64" s="245"/>
      <c r="BB64" s="245"/>
      <c r="BC64" s="245"/>
      <c r="BD64" s="245"/>
      <c r="BE64" s="245"/>
      <c r="BF64" s="245"/>
      <c r="BG64" s="245"/>
      <c r="BH64" s="245"/>
      <c r="BI64" s="245"/>
      <c r="BJ64" s="245"/>
      <c r="BK64" s="245"/>
      <c r="BL64" s="245"/>
      <c r="BM64" s="245"/>
      <c r="BN64" s="245"/>
      <c r="BO64" s="245"/>
      <c r="BP64" s="245"/>
      <c r="BQ64" s="245"/>
      <c r="BR64" s="245"/>
      <c r="BS64" s="245"/>
      <c r="BT64" s="245"/>
      <c r="BU64" s="245"/>
      <c r="BV64" s="245"/>
      <c r="BW64" s="245"/>
      <c r="BX64" s="245"/>
      <c r="BY64" s="245"/>
      <c r="BZ64" s="245"/>
      <c r="CA64" s="245"/>
      <c r="CB64" s="245"/>
      <c r="CC64" s="245"/>
      <c r="CD64" s="245"/>
      <c r="CE64" s="245"/>
      <c r="CF64" s="245"/>
      <c r="CG64" s="245"/>
      <c r="CH64" s="245"/>
      <c r="CI64" s="245"/>
      <c r="CJ64" s="245"/>
      <c r="CK64" s="245"/>
      <c r="CL64" s="245"/>
      <c r="CM64" s="245"/>
      <c r="CN64" s="245"/>
      <c r="CO64" s="245"/>
      <c r="CP64" s="245"/>
      <c r="CQ64" s="245"/>
      <c r="CR64" s="245"/>
      <c r="CS64" s="245"/>
      <c r="CT64" s="245"/>
      <c r="CU64" s="245"/>
      <c r="CV64" s="245"/>
      <c r="CW64" s="245"/>
      <c r="CX64" s="245"/>
      <c r="CY64" s="245"/>
      <c r="CZ64" s="245"/>
      <c r="DA64" s="245"/>
      <c r="DB64" s="245"/>
      <c r="DC64" s="245"/>
      <c r="DD64" s="245"/>
      <c r="DE64" s="245"/>
      <c r="DF64" s="245"/>
      <c r="DG64" s="245"/>
      <c r="DH64" s="245"/>
      <c r="DI64" s="245"/>
      <c r="DJ64" s="245"/>
      <c r="DK64" s="245"/>
      <c r="DL64" s="245"/>
      <c r="DM64" s="245"/>
      <c r="DN64" s="245"/>
      <c r="DO64" s="245"/>
      <c r="DP64" s="245"/>
      <c r="DQ64" s="245"/>
      <c r="DR64" s="245"/>
      <c r="DS64" s="245"/>
      <c r="DT64" s="245"/>
      <c r="DU64" s="245"/>
      <c r="DV64" s="245"/>
      <c r="DW64" s="245"/>
      <c r="DX64" s="245"/>
      <c r="DY64" s="245"/>
      <c r="DZ64" s="245"/>
      <c r="EA64" s="245"/>
      <c r="EB64" s="245"/>
      <c r="EC64" s="245"/>
      <c r="ED64" s="245"/>
      <c r="EE64" s="245"/>
      <c r="EF64" s="245"/>
      <c r="EG64" s="245"/>
      <c r="EH64" s="245"/>
      <c r="EI64" s="245"/>
      <c r="EJ64" s="245"/>
      <c r="EK64" s="245"/>
      <c r="EL64" s="245"/>
      <c r="EM64" s="245"/>
      <c r="EN64" s="245"/>
      <c r="EO64" s="245"/>
      <c r="EP64" s="245"/>
      <c r="EQ64" s="245"/>
      <c r="ER64" s="245"/>
      <c r="ES64" s="245"/>
      <c r="ET64" s="245"/>
      <c r="EU64" s="245"/>
      <c r="EV64" s="245"/>
      <c r="EW64" s="245"/>
      <c r="EX64" s="245"/>
      <c r="EY64" s="245"/>
      <c r="EZ64" s="245"/>
      <c r="FA64" s="245"/>
      <c r="FB64" s="245"/>
      <c r="FC64" s="245"/>
      <c r="FD64" s="245"/>
      <c r="FE64" s="245"/>
      <c r="FF64" s="245"/>
      <c r="FG64" s="245"/>
      <c r="FH64" s="245"/>
      <c r="FI64" s="245"/>
      <c r="FJ64" s="245"/>
      <c r="FK64" s="245"/>
      <c r="FL64" s="245"/>
      <c r="FM64" s="245"/>
      <c r="FN64" s="245"/>
      <c r="FO64" s="245"/>
      <c r="FP64" s="245"/>
      <c r="FQ64" s="245"/>
      <c r="FR64" s="245"/>
      <c r="FS64" s="245"/>
      <c r="FT64" s="245"/>
      <c r="FU64" s="245"/>
      <c r="FV64" s="245"/>
      <c r="FW64" s="245"/>
      <c r="FX64" s="245"/>
      <c r="FY64" s="245"/>
      <c r="FZ64" s="245"/>
      <c r="GA64" s="245"/>
      <c r="GB64" s="245"/>
      <c r="GC64" s="245"/>
      <c r="GD64" s="245"/>
      <c r="GE64" s="245"/>
      <c r="GF64" s="245"/>
      <c r="GG64" s="245"/>
      <c r="GH64" s="245"/>
      <c r="GI64" s="245"/>
      <c r="GJ64" s="245"/>
      <c r="GK64" s="245"/>
      <c r="GL64" s="245"/>
      <c r="GM64" s="245"/>
      <c r="GN64" s="245"/>
      <c r="GO64" s="245"/>
      <c r="GP64" s="245"/>
      <c r="GQ64" s="245"/>
      <c r="GR64" s="245"/>
      <c r="GS64" s="245"/>
      <c r="GT64" s="245"/>
      <c r="GU64" s="245"/>
      <c r="GV64" s="245"/>
      <c r="GW64" s="245"/>
      <c r="GX64" s="245"/>
      <c r="GY64" s="245"/>
      <c r="GZ64" s="245"/>
      <c r="HA64" s="245"/>
      <c r="HB64" s="245"/>
      <c r="HC64" s="245"/>
      <c r="HD64" s="245"/>
      <c r="HE64" s="245"/>
      <c r="HF64" s="245"/>
      <c r="HG64" s="245"/>
      <c r="HH64" s="245"/>
      <c r="HI64" s="245"/>
      <c r="HJ64" s="245"/>
      <c r="HK64" s="245"/>
      <c r="HL64" s="245"/>
      <c r="HM64" s="245"/>
      <c r="HN64" s="245"/>
      <c r="HO64" s="245"/>
      <c r="HP64" s="245"/>
      <c r="HQ64" s="245"/>
      <c r="HR64" s="245"/>
      <c r="HS64" s="245"/>
      <c r="HT64" s="245"/>
      <c r="HU64" s="245"/>
      <c r="HV64" s="245"/>
      <c r="HW64" s="245"/>
      <c r="HX64" s="245"/>
      <c r="HY64" s="245"/>
      <c r="HZ64" s="245"/>
      <c r="IA64" s="245"/>
      <c r="IB64" s="245"/>
      <c r="IC64" s="245"/>
      <c r="ID64" s="245"/>
      <c r="IE64" s="245"/>
      <c r="IF64" s="245"/>
      <c r="IG64" s="245"/>
      <c r="IH64" s="245"/>
      <c r="II64" s="245"/>
      <c r="IJ64" s="245"/>
      <c r="IK64" s="245"/>
      <c r="IL64" s="245"/>
      <c r="IM64" s="245"/>
      <c r="IN64" s="245"/>
      <c r="IO64" s="245"/>
      <c r="IP64" s="245"/>
      <c r="IQ64" s="245"/>
      <c r="IR64" s="245"/>
      <c r="IS64" s="245"/>
      <c r="IT64" s="245"/>
      <c r="IU64" s="245"/>
      <c r="IV64" s="245"/>
      <c r="IW64" s="245"/>
      <c r="IX64" s="245"/>
      <c r="IY64" s="245"/>
      <c r="IZ64" s="245"/>
      <c r="JA64" s="245"/>
      <c r="JB64" s="245"/>
      <c r="JC64" s="245"/>
      <c r="JD64" s="245"/>
      <c r="JE64" s="245"/>
      <c r="JF64" s="245"/>
      <c r="JG64" s="245"/>
      <c r="JH64" s="245"/>
      <c r="JI64" s="245"/>
      <c r="JJ64" s="245"/>
      <c r="JK64" s="245"/>
      <c r="JL64" s="245"/>
      <c r="JM64" s="245"/>
      <c r="JN64" s="245"/>
      <c r="JO64" s="245"/>
      <c r="JP64" s="245"/>
      <c r="JQ64" s="245"/>
      <c r="JR64" s="245"/>
      <c r="JS64" s="245"/>
      <c r="JT64" s="245"/>
      <c r="JU64" s="245"/>
      <c r="JV64" s="245"/>
      <c r="JW64" s="245"/>
      <c r="JX64" s="245"/>
      <c r="JY64" s="245"/>
      <c r="JZ64" s="245"/>
      <c r="KA64" s="245"/>
      <c r="KB64" s="245"/>
      <c r="KC64" s="245"/>
      <c r="KD64" s="245"/>
      <c r="KE64" s="245"/>
      <c r="KF64" s="245"/>
      <c r="KG64" s="245"/>
      <c r="KH64" s="245"/>
      <c r="KI64" s="245"/>
      <c r="KJ64" s="245"/>
      <c r="KK64" s="245"/>
      <c r="KL64" s="245"/>
      <c r="KM64" s="245"/>
      <c r="KN64" s="245"/>
      <c r="KO64" s="245"/>
      <c r="KP64" s="245"/>
      <c r="KQ64" s="245"/>
      <c r="KR64" s="245"/>
      <c r="KS64" s="245"/>
      <c r="KT64" s="245"/>
      <c r="KU64" s="245"/>
      <c r="KV64" s="245"/>
      <c r="KW64" s="245"/>
      <c r="KX64" s="245"/>
      <c r="KY64" s="245"/>
      <c r="KZ64" s="245"/>
      <c r="LA64" s="245"/>
      <c r="LB64" s="245"/>
      <c r="LC64" s="245"/>
      <c r="LD64" s="245"/>
      <c r="LE64" s="245"/>
      <c r="LF64" s="245"/>
      <c r="LG64" s="245"/>
      <c r="LH64" s="245"/>
      <c r="LI64" s="245"/>
      <c r="LJ64" s="245"/>
      <c r="LK64" s="245"/>
      <c r="LL64" s="245"/>
      <c r="LM64" s="245"/>
      <c r="LN64" s="245"/>
      <c r="LO64" s="245"/>
      <c r="LP64" s="245"/>
      <c r="LQ64" s="245"/>
      <c r="LR64" s="245"/>
      <c r="LS64" s="245"/>
      <c r="LT64" s="245"/>
      <c r="LU64" s="245"/>
      <c r="LV64" s="245"/>
      <c r="LW64" s="245"/>
      <c r="LX64" s="245"/>
      <c r="LY64" s="245"/>
      <c r="LZ64" s="245"/>
      <c r="MA64" s="245"/>
      <c r="MB64" s="245"/>
      <c r="MC64" s="245"/>
      <c r="MD64" s="245"/>
      <c r="ME64" s="245"/>
      <c r="MF64" s="245"/>
      <c r="MG64" s="245"/>
      <c r="MH64" s="245"/>
      <c r="MI64" s="245"/>
      <c r="MJ64" s="245"/>
      <c r="MK64" s="245"/>
      <c r="ML64" s="245"/>
      <c r="MM64" s="245"/>
      <c r="MN64" s="245"/>
      <c r="MO64" s="245"/>
      <c r="MP64" s="245"/>
      <c r="MQ64" s="245"/>
      <c r="MR64" s="245"/>
      <c r="MS64" s="245"/>
      <c r="MT64" s="245"/>
      <c r="MU64" s="245"/>
      <c r="MV64" s="245"/>
      <c r="MW64" s="245"/>
      <c r="MX64" s="245"/>
      <c r="MY64" s="245"/>
      <c r="MZ64" s="245"/>
      <c r="NA64" s="245"/>
      <c r="NB64" s="245"/>
      <c r="NC64" s="245"/>
      <c r="ND64" s="245"/>
      <c r="NE64" s="245"/>
      <c r="NF64" s="245"/>
      <c r="NG64" s="245"/>
      <c r="NH64" s="245"/>
      <c r="NI64" s="245"/>
      <c r="NJ64" s="245"/>
      <c r="NK64" s="245"/>
      <c r="NL64" s="245"/>
      <c r="NM64" s="245"/>
      <c r="NN64" s="245"/>
      <c r="NO64" s="245"/>
      <c r="NP64" s="245"/>
      <c r="NQ64" s="245"/>
      <c r="NR64" s="245"/>
      <c r="NS64" s="245"/>
      <c r="NT64" s="245"/>
      <c r="NU64" s="245"/>
      <c r="NV64" s="245"/>
      <c r="NW64" s="245"/>
      <c r="NX64" s="245"/>
      <c r="NY64" s="245"/>
      <c r="NZ64" s="245"/>
      <c r="OA64" s="245"/>
      <c r="OB64" s="245"/>
      <c r="OC64" s="245"/>
      <c r="OD64" s="245"/>
      <c r="OE64" s="245"/>
      <c r="OF64" s="245"/>
      <c r="OG64" s="245"/>
      <c r="OH64" s="245"/>
      <c r="OI64" s="245"/>
      <c r="OJ64" s="245"/>
      <c r="OK64" s="245"/>
      <c r="OL64" s="245"/>
      <c r="OM64" s="245"/>
      <c r="ON64" s="245"/>
      <c r="OO64" s="245"/>
      <c r="OP64" s="245"/>
      <c r="OQ64" s="245"/>
      <c r="OR64" s="245"/>
      <c r="OS64" s="245"/>
      <c r="OT64" s="245"/>
      <c r="OU64" s="245"/>
      <c r="OV64" s="245"/>
      <c r="OW64" s="245"/>
      <c r="OX64" s="245"/>
      <c r="OY64" s="245"/>
      <c r="OZ64" s="245"/>
      <c r="PA64" s="245"/>
      <c r="PB64" s="245"/>
      <c r="PC64" s="245"/>
      <c r="PD64" s="245"/>
      <c r="PE64" s="245"/>
      <c r="PF64" s="245"/>
      <c r="PG64" s="245"/>
      <c r="PH64" s="245"/>
      <c r="PI64" s="245"/>
      <c r="PJ64" s="245"/>
      <c r="PK64" s="245"/>
      <c r="PL64" s="245"/>
      <c r="PM64" s="245"/>
      <c r="PN64" s="245"/>
      <c r="PO64" s="245"/>
      <c r="PP64" s="245"/>
      <c r="PQ64" s="245"/>
      <c r="PR64" s="245"/>
      <c r="PS64" s="245"/>
      <c r="PT64" s="245"/>
      <c r="PU64" s="245"/>
      <c r="PV64" s="245"/>
      <c r="PW64" s="245"/>
      <c r="PX64" s="245"/>
      <c r="PY64" s="245"/>
      <c r="PZ64" s="245"/>
      <c r="QA64" s="245"/>
      <c r="QB64" s="245"/>
      <c r="QC64" s="245"/>
      <c r="QD64" s="245"/>
      <c r="QE64" s="245"/>
      <c r="QF64" s="245"/>
      <c r="QG64" s="245"/>
      <c r="QH64" s="245"/>
      <c r="QI64" s="245"/>
      <c r="QJ64" s="245"/>
      <c r="QK64" s="245"/>
      <c r="QL64" s="245"/>
      <c r="QM64" s="245"/>
      <c r="QN64" s="245"/>
      <c r="QO64" s="245"/>
      <c r="QP64" s="245"/>
      <c r="QQ64" s="245"/>
      <c r="QR64" s="245"/>
      <c r="QS64" s="245"/>
      <c r="QT64" s="245"/>
      <c r="QU64" s="245"/>
      <c r="QV64" s="245"/>
      <c r="QW64" s="245"/>
      <c r="QX64" s="245"/>
      <c r="QY64" s="245"/>
      <c r="QZ64" s="245"/>
      <c r="RA64" s="245"/>
      <c r="RB64" s="245"/>
      <c r="RC64" s="245"/>
      <c r="RD64" s="245"/>
      <c r="RE64" s="245"/>
      <c r="RF64" s="245"/>
      <c r="RG64" s="245"/>
      <c r="RH64" s="245"/>
      <c r="RI64" s="245"/>
      <c r="RJ64" s="245"/>
      <c r="RK64" s="245"/>
      <c r="RL64" s="245"/>
      <c r="RM64" s="245"/>
      <c r="RN64" s="245"/>
      <c r="RO64" s="245"/>
      <c r="RP64" s="245"/>
      <c r="RQ64" s="245"/>
      <c r="RR64" s="245"/>
      <c r="RS64" s="245"/>
      <c r="RT64" s="245"/>
      <c r="RU64" s="245"/>
      <c r="RV64" s="245"/>
      <c r="RW64" s="245"/>
      <c r="RX64" s="245"/>
      <c r="RY64" s="245"/>
      <c r="RZ64" s="245"/>
      <c r="SA64" s="245"/>
      <c r="SB64" s="245"/>
      <c r="SC64" s="245"/>
      <c r="SD64" s="245"/>
      <c r="SE64" s="245"/>
      <c r="SF64" s="245"/>
      <c r="SG64" s="245"/>
      <c r="SH64" s="245"/>
      <c r="SI64" s="245"/>
      <c r="SJ64" s="245"/>
      <c r="SK64" s="245"/>
      <c r="SL64" s="245"/>
      <c r="SM64" s="245"/>
      <c r="SN64" s="245"/>
      <c r="SO64" s="245"/>
      <c r="SP64" s="245"/>
      <c r="SQ64" s="245"/>
      <c r="SR64" s="245"/>
      <c r="SS64" s="245"/>
      <c r="ST64" s="245"/>
      <c r="SU64" s="245"/>
      <c r="SV64" s="245"/>
      <c r="SW64" s="245"/>
      <c r="SX64" s="245"/>
      <c r="SY64" s="245"/>
      <c r="SZ64" s="245"/>
      <c r="TA64" s="245"/>
      <c r="TB64" s="245"/>
      <c r="TC64" s="245"/>
      <c r="TD64" s="245"/>
      <c r="TE64" s="245"/>
      <c r="TF64" s="245"/>
      <c r="TG64" s="245"/>
      <c r="TH64" s="245"/>
      <c r="TI64" s="245"/>
      <c r="TJ64" s="245"/>
      <c r="TK64" s="245"/>
      <c r="TL64" s="245"/>
      <c r="TM64" s="245"/>
      <c r="TN64" s="245"/>
      <c r="TO64" s="245"/>
      <c r="TP64" s="245"/>
      <c r="TQ64" s="245"/>
      <c r="TR64" s="245"/>
      <c r="TS64" s="245"/>
      <c r="TT64" s="245"/>
      <c r="TU64" s="245"/>
      <c r="TV64" s="245"/>
      <c r="TW64" s="245"/>
      <c r="TX64" s="245"/>
      <c r="TY64" s="245"/>
      <c r="TZ64" s="245"/>
      <c r="UA64" s="245"/>
      <c r="UB64" s="245"/>
      <c r="UC64" s="245"/>
      <c r="UD64" s="245"/>
      <c r="UE64" s="245"/>
      <c r="UF64" s="245"/>
      <c r="UG64" s="245"/>
      <c r="UH64" s="245"/>
      <c r="UI64" s="245"/>
      <c r="UJ64" s="245"/>
      <c r="UK64" s="245"/>
      <c r="UL64" s="245"/>
      <c r="UM64" s="245"/>
      <c r="UN64" s="245"/>
      <c r="UO64" s="245"/>
      <c r="UP64" s="245"/>
      <c r="UQ64" s="245"/>
      <c r="UR64" s="245"/>
      <c r="US64" s="245"/>
      <c r="UT64" s="245"/>
      <c r="UU64" s="245"/>
      <c r="UV64" s="245"/>
      <c r="UW64" s="245"/>
      <c r="UX64" s="245"/>
      <c r="UY64" s="245"/>
      <c r="UZ64" s="245"/>
      <c r="VA64" s="245"/>
      <c r="VB64" s="245"/>
      <c r="VC64" s="245"/>
      <c r="VD64" s="245"/>
      <c r="VE64" s="245"/>
      <c r="VF64" s="245"/>
      <c r="VG64" s="245"/>
      <c r="VH64" s="245"/>
      <c r="VI64" s="245"/>
      <c r="VJ64" s="245"/>
      <c r="VK64" s="245"/>
      <c r="VL64" s="245"/>
      <c r="VM64" s="245"/>
      <c r="VN64" s="245"/>
      <c r="VO64" s="245"/>
      <c r="VP64" s="245"/>
      <c r="VQ64" s="245"/>
      <c r="VR64" s="245"/>
      <c r="VS64" s="245"/>
      <c r="VT64" s="245"/>
      <c r="VU64" s="245"/>
      <c r="VV64" s="245"/>
      <c r="VW64" s="245"/>
      <c r="VX64" s="245"/>
      <c r="VY64" s="245"/>
      <c r="VZ64" s="245"/>
      <c r="WA64" s="245"/>
      <c r="WB64" s="245"/>
      <c r="WC64" s="245"/>
      <c r="WD64" s="245"/>
      <c r="WE64" s="245"/>
      <c r="WF64" s="245"/>
      <c r="WG64" s="245"/>
      <c r="WH64" s="245"/>
      <c r="WI64" s="245"/>
      <c r="WJ64" s="245"/>
      <c r="WK64" s="245"/>
      <c r="WL64" s="245"/>
      <c r="WM64" s="245"/>
      <c r="WN64" s="245"/>
      <c r="WO64" s="245"/>
      <c r="WP64" s="245"/>
      <c r="WQ64" s="245"/>
      <c r="WR64" s="245"/>
      <c r="WS64" s="245"/>
      <c r="WT64" s="245"/>
      <c r="WU64" s="245"/>
      <c r="WV64" s="245"/>
      <c r="WW64" s="245"/>
      <c r="WX64" s="245"/>
      <c r="WY64" s="245"/>
      <c r="WZ64" s="245"/>
      <c r="XA64" s="245"/>
      <c r="XB64" s="245"/>
      <c r="XC64" s="245"/>
      <c r="XD64" s="245"/>
      <c r="XE64" s="245"/>
      <c r="XF64" s="245"/>
      <c r="XG64" s="245"/>
      <c r="XH64" s="245"/>
      <c r="XI64" s="245"/>
      <c r="XJ64" s="245"/>
      <c r="XK64" s="245"/>
      <c r="XL64" s="245"/>
      <c r="XM64" s="245"/>
      <c r="XN64" s="245"/>
      <c r="XO64" s="245"/>
      <c r="XP64" s="245"/>
      <c r="XQ64" s="245"/>
      <c r="XR64" s="245"/>
      <c r="XS64" s="245"/>
      <c r="XT64" s="245"/>
      <c r="XU64" s="245"/>
      <c r="XV64" s="245"/>
      <c r="XW64" s="245"/>
      <c r="XX64" s="245"/>
      <c r="XY64" s="245"/>
      <c r="XZ64" s="245"/>
      <c r="YA64" s="245"/>
      <c r="YB64" s="245"/>
      <c r="YC64" s="245"/>
      <c r="YD64" s="245"/>
      <c r="YE64" s="245"/>
      <c r="YF64" s="245"/>
      <c r="YG64" s="245"/>
      <c r="YH64" s="245"/>
      <c r="YI64" s="245"/>
      <c r="YJ64" s="245"/>
      <c r="YK64" s="245"/>
      <c r="YL64" s="245"/>
      <c r="YM64" s="245"/>
      <c r="YN64" s="245"/>
      <c r="YO64" s="245"/>
      <c r="YP64" s="245"/>
      <c r="YQ64" s="245"/>
      <c r="YR64" s="245"/>
      <c r="YS64" s="245"/>
      <c r="YT64" s="245"/>
      <c r="YU64" s="245"/>
      <c r="YV64" s="245"/>
      <c r="YW64" s="245"/>
      <c r="YX64" s="245"/>
      <c r="YY64" s="245"/>
      <c r="YZ64" s="245"/>
      <c r="ZA64" s="245"/>
      <c r="ZB64" s="245"/>
      <c r="ZC64" s="245"/>
      <c r="ZD64" s="245"/>
      <c r="ZE64" s="245"/>
      <c r="ZF64" s="245"/>
      <c r="ZG64" s="245"/>
      <c r="ZH64" s="245"/>
      <c r="ZI64" s="245"/>
      <c r="ZJ64" s="245"/>
      <c r="ZK64" s="245"/>
      <c r="ZL64" s="245"/>
      <c r="ZM64" s="245"/>
      <c r="ZN64" s="245"/>
      <c r="ZO64" s="245"/>
      <c r="ZP64" s="245"/>
      <c r="ZQ64" s="245"/>
      <c r="ZR64" s="245"/>
      <c r="ZS64" s="245"/>
      <c r="ZT64" s="245"/>
      <c r="ZU64" s="245"/>
      <c r="ZV64" s="245"/>
      <c r="ZW64" s="245"/>
      <c r="ZX64" s="245"/>
      <c r="ZY64" s="245"/>
      <c r="ZZ64" s="245"/>
      <c r="AAA64" s="245"/>
      <c r="AAB64" s="245"/>
      <c r="AAC64" s="245"/>
      <c r="AAD64" s="245"/>
      <c r="AAE64" s="245"/>
      <c r="AAF64" s="245"/>
      <c r="AAG64" s="245"/>
      <c r="AAH64" s="245"/>
      <c r="AAI64" s="245"/>
      <c r="AAJ64" s="245"/>
      <c r="AAK64" s="245"/>
      <c r="AAL64" s="245"/>
      <c r="AAM64" s="245"/>
      <c r="AAN64" s="245"/>
      <c r="AAO64" s="245"/>
      <c r="AAP64" s="245"/>
      <c r="AAQ64" s="245"/>
      <c r="AAR64" s="245"/>
      <c r="AAS64" s="245"/>
      <c r="AAT64" s="245"/>
      <c r="AAU64" s="245"/>
      <c r="AAV64" s="245"/>
      <c r="AAW64" s="245"/>
      <c r="AAX64" s="245"/>
      <c r="AAY64" s="245"/>
      <c r="AAZ64" s="245"/>
      <c r="ABA64" s="245"/>
      <c r="ABB64" s="245"/>
      <c r="ABC64" s="245"/>
      <c r="ABD64" s="245"/>
      <c r="ABE64" s="245"/>
      <c r="ABF64" s="245"/>
      <c r="ABG64" s="245"/>
      <c r="ABH64" s="245"/>
      <c r="ABI64" s="245"/>
      <c r="ABJ64" s="245"/>
      <c r="ABK64" s="245"/>
      <c r="ABL64" s="245"/>
      <c r="ABM64" s="245"/>
      <c r="ABN64" s="245"/>
      <c r="ABO64" s="245"/>
      <c r="ABP64" s="245"/>
      <c r="ABQ64" s="245"/>
      <c r="ABR64" s="245"/>
      <c r="ABS64" s="245"/>
      <c r="ABT64" s="245"/>
      <c r="ABU64" s="245"/>
      <c r="ABV64" s="245"/>
      <c r="ABW64" s="245"/>
      <c r="ABX64" s="245"/>
      <c r="ABY64" s="245"/>
      <c r="ABZ64" s="245"/>
      <c r="ACA64" s="245"/>
      <c r="ACB64" s="245"/>
      <c r="ACC64" s="245"/>
      <c r="ACD64" s="245"/>
      <c r="ACE64" s="245"/>
      <c r="ACF64" s="245"/>
      <c r="ACG64" s="245"/>
      <c r="ACH64" s="245"/>
      <c r="ACI64" s="245"/>
      <c r="ACJ64" s="245"/>
      <c r="ACK64" s="245"/>
      <c r="ACL64" s="245"/>
      <c r="ACM64" s="245"/>
      <c r="ACN64" s="245"/>
      <c r="ACO64" s="245"/>
      <c r="ACP64" s="245"/>
      <c r="ACQ64" s="245"/>
      <c r="ACR64" s="245"/>
      <c r="ACS64" s="245"/>
      <c r="ACT64" s="245"/>
      <c r="ACU64" s="245"/>
      <c r="ACV64" s="245"/>
      <c r="ACW64" s="245"/>
      <c r="ACX64" s="245"/>
      <c r="ACY64" s="245"/>
      <c r="ACZ64" s="245"/>
      <c r="ADA64" s="245"/>
      <c r="ADB64" s="245"/>
      <c r="ADC64" s="245"/>
      <c r="ADD64" s="245"/>
      <c r="ADE64" s="245"/>
      <c r="ADF64" s="245"/>
      <c r="ADG64" s="245"/>
      <c r="ADH64" s="245"/>
      <c r="ADI64" s="245"/>
      <c r="ADJ64" s="245"/>
      <c r="ADK64" s="245"/>
      <c r="ADL64" s="245"/>
      <c r="ADM64" s="245"/>
      <c r="ADN64" s="245"/>
      <c r="ADO64" s="245"/>
      <c r="ADP64" s="245"/>
      <c r="ADQ64" s="245"/>
      <c r="ADR64" s="245"/>
      <c r="ADS64" s="245"/>
      <c r="ADT64" s="245"/>
      <c r="ADU64" s="245"/>
      <c r="ADV64" s="245"/>
      <c r="ADW64" s="245"/>
      <c r="ADX64" s="245"/>
      <c r="ADY64" s="245"/>
      <c r="ADZ64" s="245"/>
      <c r="AEA64" s="245"/>
      <c r="AEB64" s="245"/>
      <c r="AEC64" s="245"/>
      <c r="AED64" s="245"/>
      <c r="AEE64" s="245"/>
      <c r="AEF64" s="245"/>
      <c r="AEG64" s="245"/>
      <c r="AEH64" s="245"/>
      <c r="AEI64" s="245"/>
      <c r="AEJ64" s="245"/>
      <c r="AEK64" s="245"/>
      <c r="AEL64" s="245"/>
      <c r="AEM64" s="245"/>
      <c r="AEN64" s="245"/>
      <c r="AEO64" s="245"/>
      <c r="AEP64" s="245"/>
      <c r="AEQ64" s="245"/>
      <c r="AER64" s="245"/>
      <c r="AES64" s="245"/>
      <c r="AET64" s="245"/>
      <c r="AEU64" s="245"/>
      <c r="AEV64" s="245"/>
      <c r="AEW64" s="245"/>
      <c r="AEX64" s="245"/>
      <c r="AEY64" s="245"/>
      <c r="AEZ64" s="245"/>
      <c r="AFA64" s="245"/>
      <c r="AFB64" s="245"/>
      <c r="AFC64" s="245"/>
      <c r="AFD64" s="245"/>
      <c r="AFE64" s="245"/>
      <c r="AFF64" s="245"/>
      <c r="AFG64" s="245"/>
      <c r="AFH64" s="245"/>
      <c r="AFI64" s="245"/>
      <c r="AFJ64" s="245"/>
      <c r="AFK64" s="245"/>
      <c r="AFL64" s="245"/>
      <c r="AFM64" s="245"/>
      <c r="AFN64" s="245"/>
      <c r="AFO64" s="245"/>
      <c r="AFP64" s="245"/>
      <c r="AFQ64" s="245"/>
      <c r="AFR64" s="245"/>
      <c r="AFS64" s="245"/>
      <c r="AFT64" s="245"/>
      <c r="AFU64" s="245"/>
      <c r="AFV64" s="245"/>
      <c r="AFW64" s="245"/>
      <c r="AFX64" s="245"/>
      <c r="AFY64" s="245"/>
      <c r="AFZ64" s="245"/>
      <c r="AGA64" s="245"/>
      <c r="AGB64" s="245"/>
      <c r="AGC64" s="245"/>
      <c r="AGD64" s="245"/>
      <c r="AGE64" s="245"/>
      <c r="AGF64" s="245"/>
      <c r="AGG64" s="245"/>
      <c r="AGH64" s="245"/>
      <c r="AGI64" s="245"/>
      <c r="AGJ64" s="245"/>
      <c r="AGK64" s="245"/>
      <c r="AGL64" s="245"/>
      <c r="AGM64" s="245"/>
      <c r="AGN64" s="245"/>
      <c r="AGO64" s="245"/>
      <c r="AGP64" s="245"/>
      <c r="AGQ64" s="245"/>
      <c r="AGR64" s="245"/>
      <c r="AGS64" s="245"/>
      <c r="AGT64" s="245"/>
      <c r="AGU64" s="245"/>
      <c r="AGV64" s="245"/>
      <c r="AGW64" s="245"/>
      <c r="AGX64" s="245"/>
      <c r="AGY64" s="245"/>
      <c r="AGZ64" s="245"/>
      <c r="AHA64" s="245"/>
      <c r="AHB64" s="245"/>
      <c r="AHC64" s="245"/>
      <c r="AHD64" s="245"/>
      <c r="AHE64" s="245"/>
      <c r="AHF64" s="245"/>
      <c r="AHG64" s="245"/>
      <c r="AHH64" s="245"/>
      <c r="AHI64" s="245"/>
      <c r="AHJ64" s="245"/>
      <c r="AHK64" s="245"/>
      <c r="AHL64" s="245"/>
      <c r="AHM64" s="245"/>
      <c r="AHN64" s="245"/>
      <c r="AHO64" s="245"/>
      <c r="AHP64" s="245"/>
      <c r="AHQ64" s="245"/>
      <c r="AHR64" s="245"/>
      <c r="AHS64" s="245"/>
      <c r="AHT64" s="245"/>
      <c r="AHU64" s="245"/>
      <c r="AHV64" s="245"/>
      <c r="AHW64" s="245"/>
      <c r="AHX64" s="245"/>
      <c r="AHY64" s="245"/>
      <c r="AHZ64" s="245"/>
      <c r="AIA64" s="245"/>
      <c r="AIB64" s="245"/>
      <c r="AIC64" s="245"/>
      <c r="AID64" s="245"/>
      <c r="AIE64" s="245"/>
      <c r="AIF64" s="245"/>
      <c r="AIG64" s="245"/>
      <c r="AIH64" s="245"/>
      <c r="AII64" s="245"/>
      <c r="AIJ64" s="245"/>
      <c r="AIK64" s="245"/>
      <c r="AIL64" s="245"/>
      <c r="AIM64" s="245"/>
      <c r="AIN64" s="245"/>
      <c r="AIO64" s="245"/>
      <c r="AIP64" s="245"/>
      <c r="AIQ64" s="245"/>
      <c r="AIR64" s="245"/>
      <c r="AIS64" s="245"/>
      <c r="AIT64" s="245"/>
      <c r="AIU64" s="245"/>
      <c r="AIV64" s="245"/>
      <c r="AIW64" s="245"/>
      <c r="AIX64" s="245"/>
      <c r="AIY64" s="245"/>
      <c r="AIZ64" s="245"/>
      <c r="AJA64" s="245"/>
      <c r="AJB64" s="245"/>
      <c r="AJC64" s="245"/>
      <c r="AJD64" s="245"/>
      <c r="AJE64" s="245"/>
      <c r="AJF64" s="245"/>
      <c r="AJG64" s="245"/>
      <c r="AJH64" s="245"/>
      <c r="AJI64" s="245"/>
      <c r="AJJ64" s="245"/>
      <c r="AJK64" s="245"/>
      <c r="AJL64" s="245"/>
      <c r="AJM64" s="245"/>
      <c r="AJN64" s="245"/>
      <c r="AJO64" s="245"/>
      <c r="AJP64" s="245"/>
      <c r="AJQ64" s="245"/>
      <c r="AJR64" s="245"/>
      <c r="AJS64" s="245"/>
      <c r="AJT64" s="245"/>
      <c r="AJU64" s="245"/>
      <c r="AJV64" s="245"/>
      <c r="AJW64" s="245"/>
      <c r="AJX64" s="245"/>
      <c r="AJY64" s="245"/>
      <c r="AJZ64" s="245"/>
      <c r="AKA64" s="245"/>
      <c r="AKB64" s="245"/>
      <c r="AKC64" s="245"/>
      <c r="AKD64" s="245"/>
      <c r="AKE64" s="245"/>
      <c r="AKF64" s="245"/>
      <c r="AKG64" s="245"/>
      <c r="AKH64" s="245"/>
      <c r="AKI64" s="245"/>
      <c r="AKJ64" s="245"/>
      <c r="AKK64" s="245"/>
      <c r="AKL64" s="245"/>
      <c r="AKM64" s="245"/>
      <c r="AKN64" s="245"/>
      <c r="AKO64" s="245"/>
      <c r="AKP64" s="245"/>
      <c r="AKQ64" s="245"/>
      <c r="AKR64" s="245"/>
      <c r="AKS64" s="245"/>
      <c r="AKT64" s="245"/>
      <c r="AKU64" s="245"/>
      <c r="AKV64" s="245"/>
      <c r="AKW64" s="245"/>
      <c r="AKX64" s="245"/>
      <c r="AKY64" s="245"/>
      <c r="AKZ64" s="245"/>
      <c r="ALA64" s="245"/>
      <c r="ALB64" s="245"/>
      <c r="ALC64" s="245"/>
      <c r="ALD64" s="245"/>
      <c r="ALE64" s="245"/>
      <c r="ALF64" s="245"/>
      <c r="ALG64" s="245"/>
      <c r="ALH64" s="245"/>
      <c r="ALI64" s="245"/>
      <c r="ALJ64" s="245"/>
      <c r="ALK64" s="245"/>
      <c r="ALL64" s="245"/>
      <c r="ALM64" s="245"/>
      <c r="ALN64" s="245"/>
      <c r="ALO64" s="245"/>
      <c r="ALP64" s="245"/>
      <c r="ALQ64" s="245"/>
      <c r="ALR64" s="245"/>
      <c r="ALS64" s="245"/>
      <c r="ALT64" s="245"/>
      <c r="ALU64" s="245"/>
      <c r="ALV64" s="245"/>
      <c r="ALW64" s="245"/>
      <c r="ALX64" s="245"/>
      <c r="ALY64" s="245"/>
      <c r="ALZ64" s="245"/>
      <c r="AMA64" s="245"/>
      <c r="AMB64" s="245"/>
      <c r="AMC64" s="245"/>
      <c r="AMD64" s="245"/>
      <c r="AME64" s="245"/>
      <c r="AMF64" s="245"/>
      <c r="AMG64" s="245"/>
      <c r="AMH64" s="245"/>
      <c r="AMI64" s="245"/>
      <c r="AMJ64" s="245"/>
      <c r="AMK64" s="245"/>
      <c r="AML64" s="245"/>
      <c r="AMM64" s="245"/>
      <c r="AMN64" s="245"/>
      <c r="AMO64" s="245"/>
      <c r="AMP64" s="245"/>
      <c r="AMQ64" s="245"/>
      <c r="AMR64" s="245"/>
      <c r="AMS64" s="245"/>
      <c r="AMT64" s="245"/>
      <c r="AMU64" s="245"/>
      <c r="AMV64" s="245"/>
      <c r="AMW64" s="245"/>
      <c r="AMX64" s="245"/>
      <c r="AMY64" s="245"/>
      <c r="AMZ64" s="245"/>
      <c r="ANA64" s="245"/>
      <c r="ANB64" s="245"/>
      <c r="ANC64" s="245"/>
      <c r="AND64" s="245"/>
      <c r="ANE64" s="245"/>
      <c r="ANF64" s="245"/>
      <c r="ANG64" s="245"/>
      <c r="ANH64" s="245"/>
      <c r="ANI64" s="245"/>
      <c r="ANJ64" s="245"/>
      <c r="ANK64" s="245"/>
      <c r="ANL64" s="245"/>
      <c r="ANM64" s="245"/>
      <c r="ANN64" s="245"/>
      <c r="ANO64" s="245"/>
      <c r="ANP64" s="245"/>
      <c r="ANQ64" s="245"/>
      <c r="ANR64" s="245"/>
      <c r="ANS64" s="245"/>
      <c r="ANT64" s="245"/>
      <c r="ANU64" s="245"/>
      <c r="ANV64" s="245"/>
      <c r="ANW64" s="245"/>
      <c r="ANX64" s="245"/>
      <c r="ANY64" s="245"/>
      <c r="ANZ64" s="245"/>
      <c r="AOA64" s="245"/>
      <c r="AOB64" s="245"/>
      <c r="AOC64" s="245"/>
      <c r="AOD64" s="245"/>
      <c r="AOE64" s="245"/>
      <c r="AOF64" s="245"/>
      <c r="AOG64" s="245"/>
      <c r="AOH64" s="245"/>
      <c r="AOI64" s="245"/>
      <c r="AOJ64" s="245"/>
      <c r="AOK64" s="245"/>
      <c r="AOL64" s="245"/>
      <c r="AOM64" s="245"/>
      <c r="AON64" s="245"/>
      <c r="AOO64" s="245"/>
      <c r="AOP64" s="245"/>
      <c r="AOQ64" s="245"/>
      <c r="AOR64" s="245"/>
      <c r="AOS64" s="245"/>
      <c r="AOT64" s="245"/>
      <c r="AOU64" s="245"/>
      <c r="AOV64" s="245"/>
      <c r="AOW64" s="245"/>
      <c r="AOX64" s="245"/>
      <c r="AOY64" s="245"/>
      <c r="AOZ64" s="245"/>
      <c r="APA64" s="245"/>
      <c r="APB64" s="245"/>
      <c r="APC64" s="245"/>
      <c r="APD64" s="245"/>
      <c r="APE64" s="245"/>
      <c r="APF64" s="245"/>
      <c r="APG64" s="245"/>
      <c r="APH64" s="245"/>
      <c r="API64" s="245"/>
      <c r="APJ64" s="245"/>
      <c r="APK64" s="245"/>
      <c r="APL64" s="245"/>
      <c r="APM64" s="245"/>
      <c r="APN64" s="245"/>
      <c r="APO64" s="245"/>
      <c r="APP64" s="245"/>
      <c r="APQ64" s="245"/>
      <c r="APR64" s="245"/>
      <c r="APS64" s="245"/>
      <c r="APT64" s="245"/>
      <c r="APU64" s="245"/>
      <c r="APV64" s="245"/>
      <c r="APW64" s="245"/>
      <c r="APX64" s="245"/>
      <c r="APY64" s="245"/>
      <c r="APZ64" s="245"/>
      <c r="AQA64" s="245"/>
      <c r="AQB64" s="245"/>
      <c r="AQC64" s="245"/>
      <c r="AQD64" s="245"/>
      <c r="AQE64" s="245"/>
      <c r="AQF64" s="245"/>
      <c r="AQG64" s="245"/>
      <c r="AQH64" s="245"/>
      <c r="AQI64" s="245"/>
      <c r="AQJ64" s="245"/>
      <c r="AQK64" s="245"/>
      <c r="AQL64" s="245"/>
      <c r="AQM64" s="245"/>
      <c r="AQN64" s="245"/>
      <c r="AQO64" s="245"/>
      <c r="AQP64" s="245"/>
      <c r="AQQ64" s="245"/>
      <c r="AQR64" s="245"/>
      <c r="AQS64" s="245"/>
      <c r="AQT64" s="245"/>
      <c r="AQU64" s="245"/>
      <c r="AQV64" s="245"/>
      <c r="AQW64" s="245"/>
      <c r="AQX64" s="245"/>
      <c r="AQY64" s="245"/>
      <c r="AQZ64" s="245"/>
      <c r="ARA64" s="245"/>
      <c r="ARB64" s="245"/>
      <c r="ARC64" s="245"/>
      <c r="ARD64" s="245"/>
      <c r="ARE64" s="245"/>
      <c r="ARF64" s="245"/>
      <c r="ARG64" s="245"/>
      <c r="ARH64" s="245"/>
      <c r="ARI64" s="245"/>
      <c r="ARJ64" s="245"/>
      <c r="ARK64" s="245"/>
      <c r="ARL64" s="245"/>
      <c r="ARM64" s="245"/>
      <c r="ARN64" s="245"/>
      <c r="ARO64" s="245"/>
      <c r="ARP64" s="245"/>
      <c r="ARQ64" s="245"/>
      <c r="ARR64" s="245"/>
      <c r="ARS64" s="245"/>
      <c r="ART64" s="245"/>
      <c r="ARU64" s="245"/>
      <c r="ARV64" s="245"/>
      <c r="ARW64" s="245"/>
      <c r="ARX64" s="245"/>
      <c r="ARY64" s="245"/>
      <c r="ARZ64" s="245"/>
      <c r="ASA64" s="245"/>
      <c r="ASB64" s="245"/>
      <c r="ASC64" s="245"/>
      <c r="ASD64" s="245"/>
      <c r="ASE64" s="245"/>
      <c r="ASF64" s="245"/>
      <c r="ASG64" s="245"/>
      <c r="ASH64" s="245"/>
      <c r="ASI64" s="245"/>
      <c r="ASJ64" s="245"/>
      <c r="ASK64" s="245"/>
      <c r="ASL64" s="245"/>
      <c r="ASM64" s="245"/>
      <c r="ASN64" s="245"/>
      <c r="ASO64" s="245"/>
      <c r="ASP64" s="245"/>
      <c r="ASQ64" s="245"/>
      <c r="ASR64" s="245"/>
      <c r="ASS64" s="245"/>
      <c r="AST64" s="245"/>
      <c r="ASU64" s="245"/>
      <c r="ASV64" s="245"/>
      <c r="ASW64" s="245"/>
      <c r="ASX64" s="245"/>
      <c r="ASY64" s="245"/>
      <c r="ASZ64" s="245"/>
      <c r="ATA64" s="245"/>
      <c r="ATB64" s="245"/>
      <c r="ATC64" s="245"/>
      <c r="ATD64" s="245"/>
      <c r="ATE64" s="245"/>
      <c r="ATF64" s="245"/>
      <c r="ATG64" s="245"/>
      <c r="ATH64" s="245"/>
      <c r="ATI64" s="245"/>
      <c r="ATJ64" s="245"/>
      <c r="ATK64" s="245"/>
      <c r="ATL64" s="245"/>
      <c r="ATM64" s="245"/>
      <c r="ATN64" s="245"/>
      <c r="ATO64" s="245"/>
      <c r="ATP64" s="245"/>
      <c r="ATQ64" s="245"/>
      <c r="ATR64" s="245"/>
      <c r="ATS64" s="245"/>
      <c r="ATT64" s="245"/>
      <c r="ATU64" s="245"/>
      <c r="ATV64" s="245"/>
      <c r="ATW64" s="245"/>
      <c r="ATX64" s="245"/>
      <c r="ATY64" s="245"/>
      <c r="ATZ64" s="245"/>
      <c r="AUA64" s="245"/>
      <c r="AUB64" s="245"/>
      <c r="AUC64" s="245"/>
      <c r="AUD64" s="245"/>
      <c r="AUE64" s="245"/>
      <c r="AUF64" s="245"/>
      <c r="AUG64" s="245"/>
      <c r="AUH64" s="245"/>
      <c r="AUI64" s="245"/>
      <c r="AUJ64" s="245"/>
      <c r="AUK64" s="245"/>
      <c r="AUL64" s="245"/>
      <c r="AUM64" s="245"/>
      <c r="AUN64" s="245"/>
      <c r="AUO64" s="245"/>
      <c r="AUP64" s="245"/>
      <c r="AUQ64" s="245"/>
      <c r="AUR64" s="245"/>
      <c r="AUS64" s="245"/>
      <c r="AUT64" s="245"/>
      <c r="AUU64" s="245"/>
      <c r="AUV64" s="245"/>
      <c r="AUW64" s="245"/>
      <c r="AUX64" s="245"/>
      <c r="AUY64" s="245"/>
      <c r="AUZ64" s="245"/>
      <c r="AVA64" s="245"/>
      <c r="AVB64" s="245"/>
      <c r="AVC64" s="245"/>
      <c r="AVD64" s="245"/>
      <c r="AVE64" s="245"/>
      <c r="AVF64" s="245"/>
      <c r="AVG64" s="245"/>
      <c r="AVH64" s="245"/>
      <c r="AVI64" s="245"/>
      <c r="AVJ64" s="245"/>
      <c r="AVK64" s="245"/>
      <c r="AVL64" s="245"/>
      <c r="AVM64" s="245"/>
      <c r="AVN64" s="245"/>
      <c r="AVO64" s="245"/>
      <c r="AVP64" s="245"/>
      <c r="AVQ64" s="245"/>
      <c r="AVR64" s="245"/>
      <c r="AVS64" s="245"/>
      <c r="AVT64" s="245"/>
      <c r="AVU64" s="245"/>
      <c r="AVV64" s="245"/>
      <c r="AVW64" s="245"/>
      <c r="AVX64" s="245"/>
      <c r="AVY64" s="245"/>
      <c r="AVZ64" s="245"/>
      <c r="AWA64" s="245"/>
      <c r="AWB64" s="245"/>
      <c r="AWC64" s="245"/>
      <c r="AWD64" s="245"/>
      <c r="AWE64" s="245"/>
      <c r="AWF64" s="245"/>
      <c r="AWG64" s="245"/>
      <c r="AWH64" s="245"/>
      <c r="AWI64" s="245"/>
      <c r="AWJ64" s="245"/>
      <c r="AWK64" s="245"/>
      <c r="AWL64" s="245"/>
      <c r="AWM64" s="245"/>
      <c r="AWN64" s="245"/>
      <c r="AWO64" s="245"/>
      <c r="AWP64" s="245"/>
      <c r="AWQ64" s="245"/>
      <c r="AWR64" s="245"/>
      <c r="AWS64" s="245"/>
      <c r="AWT64" s="245"/>
      <c r="AWU64" s="245"/>
      <c r="AWV64" s="245"/>
      <c r="AWW64" s="245"/>
      <c r="AWX64" s="245"/>
      <c r="AWY64" s="245"/>
      <c r="AWZ64" s="245"/>
      <c r="AXA64" s="245"/>
      <c r="AXB64" s="245"/>
      <c r="AXC64" s="245"/>
      <c r="AXD64" s="245"/>
      <c r="AXE64" s="245"/>
      <c r="AXF64" s="245"/>
      <c r="AXG64" s="245"/>
      <c r="AXH64" s="245"/>
      <c r="AXI64" s="245"/>
      <c r="AXJ64" s="245"/>
      <c r="AXK64" s="245"/>
      <c r="AXL64" s="245"/>
      <c r="AXM64" s="245"/>
      <c r="AXN64" s="245"/>
      <c r="AXO64" s="245"/>
      <c r="AXP64" s="245"/>
      <c r="AXQ64" s="245"/>
      <c r="AXR64" s="245"/>
      <c r="AXS64" s="245"/>
      <c r="AXT64" s="245"/>
      <c r="AXU64" s="245"/>
      <c r="AXV64" s="245"/>
      <c r="AXW64" s="245"/>
      <c r="AXX64" s="245"/>
      <c r="AXY64" s="245"/>
      <c r="AXZ64" s="245"/>
      <c r="AYA64" s="245"/>
      <c r="AYB64" s="245"/>
      <c r="AYC64" s="245"/>
      <c r="AYD64" s="245"/>
      <c r="AYE64" s="245"/>
      <c r="AYF64" s="245"/>
      <c r="AYG64" s="245"/>
      <c r="AYH64" s="245"/>
      <c r="AYI64" s="245"/>
      <c r="AYJ64" s="245"/>
      <c r="AYK64" s="245"/>
      <c r="AYL64" s="245"/>
      <c r="AYM64" s="245"/>
      <c r="AYN64" s="245"/>
      <c r="AYO64" s="245"/>
      <c r="AYP64" s="245"/>
      <c r="AYQ64" s="245"/>
      <c r="AYR64" s="245"/>
      <c r="AYS64" s="245"/>
      <c r="AYT64" s="245"/>
      <c r="AYU64" s="245"/>
      <c r="AYV64" s="245"/>
      <c r="AYW64" s="245"/>
      <c r="AYX64" s="245"/>
      <c r="AYY64" s="245"/>
      <c r="AYZ64" s="245"/>
      <c r="AZA64" s="245"/>
      <c r="AZB64" s="245"/>
      <c r="AZC64" s="245"/>
      <c r="AZD64" s="245"/>
      <c r="AZE64" s="245"/>
      <c r="AZF64" s="245"/>
      <c r="AZG64" s="245"/>
      <c r="AZH64" s="245"/>
      <c r="AZI64" s="245"/>
      <c r="AZJ64" s="245"/>
      <c r="AZK64" s="245"/>
      <c r="AZL64" s="245"/>
      <c r="AZM64" s="245"/>
      <c r="AZN64" s="245"/>
      <c r="AZO64" s="245"/>
      <c r="AZP64" s="245"/>
      <c r="AZQ64" s="245"/>
      <c r="AZR64" s="245"/>
      <c r="AZS64" s="245"/>
      <c r="AZT64" s="245"/>
      <c r="AZU64" s="245"/>
      <c r="AZV64" s="245"/>
      <c r="AZW64" s="245"/>
      <c r="AZX64" s="245"/>
      <c r="AZY64" s="245"/>
      <c r="AZZ64" s="245"/>
      <c r="BAA64" s="245"/>
      <c r="BAB64" s="245"/>
      <c r="BAC64" s="245"/>
      <c r="BAD64" s="245"/>
      <c r="BAE64" s="245"/>
      <c r="BAF64" s="245"/>
      <c r="BAG64" s="245"/>
      <c r="BAH64" s="245"/>
      <c r="BAI64" s="245"/>
      <c r="BAJ64" s="245"/>
      <c r="BAK64" s="245"/>
      <c r="BAL64" s="245"/>
      <c r="BAM64" s="245"/>
      <c r="BAN64" s="245"/>
      <c r="BAO64" s="245"/>
      <c r="BAP64" s="245"/>
      <c r="BAQ64" s="245"/>
      <c r="BAR64" s="245"/>
      <c r="BAS64" s="245"/>
      <c r="BAT64" s="245"/>
      <c r="BAU64" s="245"/>
      <c r="BAV64" s="245"/>
      <c r="BAW64" s="245"/>
      <c r="BAX64" s="245"/>
      <c r="BAY64" s="245"/>
      <c r="BAZ64" s="245"/>
      <c r="BBA64" s="245"/>
      <c r="BBB64" s="245"/>
      <c r="BBC64" s="245"/>
      <c r="BBD64" s="245"/>
      <c r="BBE64" s="245"/>
      <c r="BBF64" s="245"/>
      <c r="BBG64" s="245"/>
      <c r="BBH64" s="245"/>
      <c r="BBI64" s="245"/>
      <c r="BBJ64" s="245"/>
      <c r="BBK64" s="245"/>
      <c r="BBL64" s="245"/>
      <c r="BBM64" s="245"/>
      <c r="BBN64" s="245"/>
      <c r="BBO64" s="245"/>
      <c r="BBP64" s="245"/>
      <c r="BBQ64" s="245"/>
      <c r="BBR64" s="245"/>
      <c r="BBS64" s="245"/>
      <c r="BBT64" s="245"/>
      <c r="BBU64" s="245"/>
      <c r="BBV64" s="245"/>
      <c r="BBW64" s="245"/>
      <c r="BBX64" s="245"/>
      <c r="BBY64" s="245"/>
      <c r="BBZ64" s="245"/>
      <c r="BCA64" s="245"/>
      <c r="BCB64" s="245"/>
      <c r="BCC64" s="245"/>
      <c r="BCD64" s="245"/>
      <c r="BCE64" s="245"/>
      <c r="BCF64" s="245"/>
      <c r="BCG64" s="245"/>
      <c r="BCH64" s="245"/>
      <c r="BCI64" s="245"/>
      <c r="BCJ64" s="245"/>
      <c r="BCK64" s="245"/>
      <c r="BCL64" s="245"/>
      <c r="BCM64" s="245"/>
      <c r="BCN64" s="245"/>
      <c r="BCO64" s="245"/>
      <c r="BCP64" s="245"/>
      <c r="BCQ64" s="245"/>
      <c r="BCR64" s="245"/>
      <c r="BCS64" s="245"/>
      <c r="BCT64" s="245"/>
      <c r="BCU64" s="245"/>
      <c r="BCV64" s="245"/>
      <c r="BCW64" s="245"/>
      <c r="BCX64" s="245"/>
      <c r="BCY64" s="245"/>
      <c r="BCZ64" s="245"/>
      <c r="BDA64" s="245"/>
      <c r="BDB64" s="245"/>
      <c r="BDC64" s="245"/>
      <c r="BDD64" s="245"/>
      <c r="BDE64" s="245"/>
      <c r="BDF64" s="245"/>
      <c r="BDG64" s="245"/>
      <c r="BDH64" s="245"/>
      <c r="BDI64" s="245"/>
      <c r="BDJ64" s="245"/>
      <c r="BDK64" s="245"/>
      <c r="BDL64" s="245"/>
      <c r="BDM64" s="245"/>
      <c r="BDN64" s="245"/>
      <c r="BDO64" s="245"/>
      <c r="BDP64" s="245"/>
      <c r="BDQ64" s="245"/>
      <c r="BDR64" s="245"/>
      <c r="BDS64" s="245"/>
      <c r="BDT64" s="245"/>
      <c r="BDU64" s="245"/>
      <c r="BDV64" s="245"/>
      <c r="BDW64" s="245"/>
      <c r="BDX64" s="245"/>
      <c r="BDY64" s="245"/>
      <c r="BDZ64" s="245"/>
      <c r="BEA64" s="245"/>
      <c r="BEB64" s="245"/>
      <c r="BEC64" s="245"/>
      <c r="BED64" s="245"/>
      <c r="BEE64" s="245"/>
      <c r="BEF64" s="245"/>
      <c r="BEG64" s="245"/>
      <c r="BEH64" s="245"/>
      <c r="BEI64" s="245"/>
      <c r="BEJ64" s="245"/>
      <c r="BEK64" s="245"/>
      <c r="BEL64" s="245"/>
      <c r="BEM64" s="245"/>
      <c r="BEN64" s="245"/>
      <c r="BEO64" s="245"/>
      <c r="BEP64" s="245"/>
      <c r="BEQ64" s="245"/>
      <c r="BER64" s="245"/>
      <c r="BES64" s="245"/>
      <c r="BET64" s="245"/>
      <c r="BEU64" s="245"/>
      <c r="BEV64" s="245"/>
      <c r="BEW64" s="245"/>
      <c r="BEX64" s="245"/>
      <c r="BEY64" s="245"/>
      <c r="BEZ64" s="245"/>
      <c r="BFA64" s="245"/>
      <c r="BFB64" s="245"/>
      <c r="BFC64" s="245"/>
      <c r="BFD64" s="245"/>
      <c r="BFE64" s="245"/>
      <c r="BFF64" s="245"/>
      <c r="BFG64" s="245"/>
      <c r="BFH64" s="245"/>
      <c r="BFI64" s="245"/>
      <c r="BFJ64" s="245"/>
      <c r="BFK64" s="245"/>
      <c r="BFL64" s="245"/>
      <c r="BFM64" s="245"/>
      <c r="BFN64" s="245"/>
      <c r="BFO64" s="245"/>
      <c r="BFP64" s="245"/>
      <c r="BFQ64" s="245"/>
      <c r="BFR64" s="245"/>
      <c r="BFS64" s="245"/>
      <c r="BFT64" s="245"/>
      <c r="BFU64" s="245"/>
      <c r="BFV64" s="245"/>
      <c r="BFW64" s="245"/>
      <c r="BFX64" s="245"/>
      <c r="BFY64" s="245"/>
      <c r="BFZ64" s="245"/>
      <c r="BGA64" s="245"/>
      <c r="BGB64" s="245"/>
      <c r="BGC64" s="245"/>
      <c r="BGD64" s="245"/>
      <c r="BGE64" s="245"/>
      <c r="BGF64" s="245"/>
      <c r="BGG64" s="245"/>
      <c r="BGH64" s="245"/>
      <c r="BGI64" s="245"/>
      <c r="BGJ64" s="245"/>
      <c r="BGK64" s="245"/>
      <c r="BGL64" s="245"/>
      <c r="BGM64" s="245"/>
      <c r="BGN64" s="245"/>
      <c r="BGO64" s="245"/>
      <c r="BGP64" s="245"/>
      <c r="BGQ64" s="245"/>
      <c r="BGR64" s="245"/>
      <c r="BGS64" s="245"/>
      <c r="BGT64" s="245"/>
      <c r="BGU64" s="245"/>
      <c r="BGV64" s="245"/>
      <c r="BGW64" s="245"/>
      <c r="BGX64" s="245"/>
      <c r="BGY64" s="245"/>
      <c r="BGZ64" s="245"/>
      <c r="BHA64" s="245"/>
      <c r="BHB64" s="245"/>
      <c r="BHC64" s="245"/>
      <c r="BHD64" s="245"/>
      <c r="BHE64" s="245"/>
      <c r="BHF64" s="245"/>
      <c r="BHG64" s="245"/>
      <c r="BHH64" s="245"/>
      <c r="BHI64" s="245"/>
      <c r="BHJ64" s="245"/>
      <c r="BHK64" s="245"/>
      <c r="BHL64" s="245"/>
      <c r="BHM64" s="245"/>
      <c r="BHN64" s="245"/>
      <c r="BHO64" s="245"/>
      <c r="BHP64" s="245"/>
      <c r="BHQ64" s="245"/>
      <c r="BHR64" s="245"/>
      <c r="BHS64" s="245"/>
      <c r="BHT64" s="245"/>
      <c r="BHU64" s="245"/>
      <c r="BHV64" s="245"/>
      <c r="BHW64" s="245"/>
      <c r="BHX64" s="245"/>
      <c r="BHY64" s="245"/>
      <c r="BHZ64" s="245"/>
      <c r="BIA64" s="245"/>
      <c r="BIB64" s="245"/>
      <c r="BIC64" s="245"/>
      <c r="BID64" s="245"/>
      <c r="BIE64" s="245"/>
      <c r="BIF64" s="245"/>
      <c r="BIG64" s="245"/>
      <c r="BIH64" s="245"/>
      <c r="BII64" s="245"/>
      <c r="BIJ64" s="245"/>
      <c r="BIK64" s="245"/>
      <c r="BIL64" s="245"/>
      <c r="BIM64" s="245"/>
      <c r="BIN64" s="245"/>
      <c r="BIO64" s="245"/>
      <c r="BIP64" s="245"/>
      <c r="BIQ64" s="245"/>
      <c r="BIR64" s="245"/>
      <c r="BIS64" s="245"/>
      <c r="BIT64" s="245"/>
      <c r="BIU64" s="245"/>
      <c r="BIV64" s="245"/>
      <c r="BIW64" s="245"/>
      <c r="BIX64" s="245"/>
      <c r="BIY64" s="245"/>
      <c r="BIZ64" s="245"/>
      <c r="BJA64" s="245"/>
      <c r="BJB64" s="245"/>
      <c r="BJC64" s="245"/>
      <c r="BJD64" s="245"/>
      <c r="BJE64" s="245"/>
      <c r="BJF64" s="245"/>
      <c r="BJG64" s="245"/>
      <c r="BJH64" s="245"/>
      <c r="BJI64" s="245"/>
      <c r="BJJ64" s="245"/>
      <c r="BJK64" s="245"/>
      <c r="BJL64" s="245"/>
      <c r="BJM64" s="245"/>
      <c r="BJN64" s="245"/>
      <c r="BJO64" s="245"/>
      <c r="BJP64" s="245"/>
      <c r="BJQ64" s="245"/>
      <c r="BJR64" s="245"/>
      <c r="BJS64" s="245"/>
      <c r="BJT64" s="245"/>
      <c r="BJU64" s="245"/>
      <c r="BJV64" s="245"/>
      <c r="BJW64" s="245"/>
      <c r="BJX64" s="245"/>
      <c r="BJY64" s="245"/>
      <c r="BJZ64" s="245"/>
      <c r="BKA64" s="245"/>
      <c r="BKB64" s="245"/>
      <c r="BKC64" s="245"/>
      <c r="BKD64" s="245"/>
      <c r="BKE64" s="245"/>
      <c r="BKF64" s="245"/>
      <c r="BKG64" s="245"/>
      <c r="BKH64" s="245"/>
      <c r="BKI64" s="245"/>
      <c r="BKJ64" s="245"/>
      <c r="BKK64" s="245"/>
      <c r="BKL64" s="245"/>
      <c r="BKM64" s="245"/>
      <c r="BKN64" s="245"/>
      <c r="BKO64" s="245"/>
      <c r="BKP64" s="245"/>
      <c r="BKQ64" s="245"/>
      <c r="BKR64" s="245"/>
      <c r="BKS64" s="245"/>
      <c r="BKT64" s="245"/>
      <c r="BKU64" s="245"/>
      <c r="BKV64" s="245"/>
      <c r="BKW64" s="245"/>
      <c r="BKX64" s="245"/>
      <c r="BKY64" s="245"/>
      <c r="BKZ64" s="245"/>
      <c r="BLA64" s="245"/>
      <c r="BLB64" s="245"/>
      <c r="BLC64" s="245"/>
      <c r="BLD64" s="245"/>
      <c r="BLE64" s="245"/>
      <c r="BLF64" s="245"/>
      <c r="BLG64" s="245"/>
      <c r="BLH64" s="245"/>
      <c r="BLI64" s="245"/>
      <c r="BLJ64" s="245"/>
      <c r="BLK64" s="245"/>
      <c r="BLL64" s="245"/>
      <c r="BLM64" s="245"/>
      <c r="BLN64" s="245"/>
      <c r="BLO64" s="245"/>
      <c r="BLP64" s="245"/>
      <c r="BLQ64" s="245"/>
      <c r="BLR64" s="245"/>
      <c r="BLS64" s="245"/>
      <c r="BLT64" s="245"/>
      <c r="BLU64" s="245"/>
      <c r="BLV64" s="245"/>
      <c r="BLW64" s="245"/>
      <c r="BLX64" s="245"/>
      <c r="BLY64" s="245"/>
      <c r="BLZ64" s="245"/>
      <c r="BMA64" s="245"/>
      <c r="BMB64" s="245"/>
      <c r="BMC64" s="245"/>
      <c r="BMD64" s="245"/>
      <c r="BME64" s="245"/>
      <c r="BMF64" s="245"/>
      <c r="BMG64" s="245"/>
      <c r="BMH64" s="245"/>
      <c r="BMI64" s="245"/>
      <c r="BMJ64" s="245"/>
      <c r="BMK64" s="245"/>
      <c r="BML64" s="245"/>
      <c r="BMM64" s="245"/>
      <c r="BMN64" s="245"/>
      <c r="BMO64" s="245"/>
      <c r="BMP64" s="245"/>
      <c r="BMQ64" s="245"/>
      <c r="BMR64" s="245"/>
      <c r="BMS64" s="245"/>
      <c r="BMT64" s="245"/>
      <c r="BMU64" s="245"/>
      <c r="BMV64" s="245"/>
      <c r="BMW64" s="245"/>
      <c r="BMX64" s="245"/>
      <c r="BMY64" s="245"/>
      <c r="BMZ64" s="245"/>
      <c r="BNA64" s="245"/>
      <c r="BNB64" s="245"/>
      <c r="BNC64" s="245"/>
      <c r="BND64" s="245"/>
      <c r="BNE64" s="245"/>
      <c r="BNF64" s="245"/>
      <c r="BNG64" s="245"/>
      <c r="BNH64" s="245"/>
      <c r="BNI64" s="245"/>
      <c r="BNJ64" s="245"/>
      <c r="BNK64" s="245"/>
      <c r="BNL64" s="245"/>
      <c r="BNM64" s="245"/>
      <c r="BNN64" s="245"/>
      <c r="BNO64" s="245"/>
      <c r="BNP64" s="245"/>
      <c r="BNQ64" s="245"/>
      <c r="BNR64" s="245"/>
      <c r="BNS64" s="245"/>
      <c r="BNT64" s="245"/>
      <c r="BNU64" s="245"/>
      <c r="BNV64" s="245"/>
      <c r="BNW64" s="245"/>
      <c r="BNX64" s="245"/>
      <c r="BNY64" s="245"/>
      <c r="BNZ64" s="245"/>
      <c r="BOA64" s="245"/>
      <c r="BOB64" s="245"/>
      <c r="BOC64" s="245"/>
      <c r="BOD64" s="245"/>
      <c r="BOE64" s="245"/>
      <c r="BOF64" s="245"/>
      <c r="BOG64" s="245"/>
      <c r="BOH64" s="245"/>
      <c r="BOI64" s="245"/>
      <c r="BOJ64" s="245"/>
      <c r="BOK64" s="245"/>
      <c r="BOL64" s="245"/>
      <c r="BOM64" s="245"/>
      <c r="BON64" s="245"/>
      <c r="BOO64" s="245"/>
      <c r="BOP64" s="245"/>
      <c r="BOQ64" s="245"/>
      <c r="BOR64" s="245"/>
      <c r="BOS64" s="245"/>
      <c r="BOT64" s="245"/>
      <c r="BOU64" s="245"/>
      <c r="BOV64" s="245"/>
      <c r="BOW64" s="245"/>
      <c r="BOX64" s="245"/>
      <c r="BOY64" s="245"/>
      <c r="BOZ64" s="245"/>
      <c r="BPA64" s="245"/>
      <c r="BPB64" s="245"/>
      <c r="BPC64" s="245"/>
      <c r="BPD64" s="245"/>
      <c r="BPE64" s="245"/>
      <c r="BPF64" s="245"/>
      <c r="BPG64" s="245"/>
      <c r="BPH64" s="245"/>
      <c r="BPI64" s="245"/>
      <c r="BPJ64" s="245"/>
      <c r="BPK64" s="245"/>
      <c r="BPL64" s="245"/>
      <c r="BPM64" s="245"/>
      <c r="BPN64" s="245"/>
      <c r="BPO64" s="245"/>
      <c r="BPP64" s="245"/>
      <c r="BPQ64" s="245"/>
      <c r="BPR64" s="245"/>
      <c r="BPS64" s="245"/>
      <c r="BPT64" s="245"/>
      <c r="BPU64" s="245"/>
      <c r="BPV64" s="245"/>
      <c r="BPW64" s="245"/>
      <c r="BPX64" s="245"/>
      <c r="BPY64" s="245"/>
      <c r="BPZ64" s="245"/>
      <c r="BQA64" s="245"/>
      <c r="BQB64" s="245"/>
      <c r="BQC64" s="245"/>
      <c r="BQD64" s="245"/>
      <c r="BQE64" s="245"/>
      <c r="BQF64" s="245"/>
      <c r="BQG64" s="245"/>
      <c r="BQH64" s="245"/>
      <c r="BQI64" s="245"/>
      <c r="BQJ64" s="245"/>
      <c r="BQK64" s="245"/>
      <c r="BQL64" s="245"/>
      <c r="BQM64" s="245"/>
      <c r="BQN64" s="245"/>
      <c r="BQO64" s="245"/>
      <c r="BQP64" s="245"/>
      <c r="BQQ64" s="245"/>
      <c r="BQR64" s="245"/>
      <c r="BQS64" s="245"/>
      <c r="BQT64" s="245"/>
      <c r="BQU64" s="245"/>
      <c r="BQV64" s="245"/>
      <c r="BQW64" s="245"/>
      <c r="BQX64" s="245"/>
      <c r="BQY64" s="245"/>
      <c r="BQZ64" s="245"/>
      <c r="BRA64" s="245"/>
      <c r="BRB64" s="245"/>
      <c r="BRC64" s="245"/>
      <c r="BRD64" s="245"/>
      <c r="BRE64" s="245"/>
      <c r="BRF64" s="245"/>
      <c r="BRG64" s="245"/>
      <c r="BRH64" s="245"/>
      <c r="BRI64" s="245"/>
      <c r="BRJ64" s="245"/>
      <c r="BRK64" s="245"/>
      <c r="BRL64" s="245"/>
      <c r="BRM64" s="245"/>
      <c r="BRN64" s="245"/>
      <c r="BRO64" s="245"/>
      <c r="BRP64" s="245"/>
      <c r="BRQ64" s="245"/>
      <c r="BRR64" s="245"/>
      <c r="BRS64" s="245"/>
      <c r="BRT64" s="245"/>
      <c r="BRU64" s="245"/>
      <c r="BRV64" s="245"/>
      <c r="BRW64" s="245"/>
      <c r="BRX64" s="245"/>
      <c r="BRY64" s="245"/>
      <c r="BRZ64" s="245"/>
      <c r="BSA64" s="245"/>
      <c r="BSB64" s="245"/>
      <c r="BSC64" s="245"/>
      <c r="BSD64" s="245"/>
      <c r="BSE64" s="245"/>
      <c r="BSF64" s="245"/>
      <c r="BSG64" s="245"/>
      <c r="BSH64" s="245"/>
      <c r="BSI64" s="245"/>
      <c r="BSJ64" s="245"/>
      <c r="BSK64" s="245"/>
      <c r="BSL64" s="245"/>
      <c r="BSM64" s="245"/>
      <c r="BSN64" s="245"/>
      <c r="BSO64" s="245"/>
      <c r="BSP64" s="245"/>
      <c r="BSQ64" s="245"/>
      <c r="BSR64" s="245"/>
      <c r="BSS64" s="245"/>
      <c r="BST64" s="245"/>
      <c r="BSU64" s="245"/>
      <c r="BSV64" s="245"/>
      <c r="BSW64" s="245"/>
      <c r="BSX64" s="245"/>
      <c r="BSY64" s="245"/>
      <c r="BSZ64" s="245"/>
      <c r="BTA64" s="245"/>
      <c r="BTB64" s="245"/>
      <c r="BTC64" s="245"/>
      <c r="BTD64" s="245"/>
      <c r="BTE64" s="245"/>
      <c r="BTF64" s="245"/>
      <c r="BTG64" s="245"/>
      <c r="BTH64" s="245"/>
      <c r="BTI64" s="245"/>
      <c r="BTJ64" s="245"/>
      <c r="BTK64" s="245"/>
      <c r="BTL64" s="245"/>
      <c r="BTM64" s="245"/>
      <c r="BTN64" s="245"/>
      <c r="BTO64" s="245"/>
      <c r="BTP64" s="245"/>
      <c r="BTQ64" s="245"/>
      <c r="BTR64" s="245"/>
      <c r="BTS64" s="245"/>
      <c r="BTT64" s="245"/>
      <c r="BTU64" s="245"/>
      <c r="BTV64" s="245"/>
      <c r="BTW64" s="245"/>
      <c r="BTX64" s="245"/>
      <c r="BTY64" s="245"/>
      <c r="BTZ64" s="245"/>
      <c r="BUA64" s="245"/>
      <c r="BUB64" s="245"/>
      <c r="BUC64" s="245"/>
      <c r="BUD64" s="245"/>
      <c r="BUE64" s="245"/>
      <c r="BUF64" s="245"/>
      <c r="BUG64" s="245"/>
      <c r="BUH64" s="245"/>
      <c r="BUI64" s="245"/>
      <c r="BUJ64" s="245"/>
      <c r="BUK64" s="245"/>
      <c r="BUL64" s="245"/>
      <c r="BUM64" s="245"/>
      <c r="BUN64" s="245"/>
      <c r="BUO64" s="245"/>
      <c r="BUP64" s="245"/>
      <c r="BUQ64" s="245"/>
      <c r="BUR64" s="245"/>
      <c r="BUS64" s="245"/>
      <c r="BUT64" s="245"/>
      <c r="BUU64" s="245"/>
      <c r="BUV64" s="245"/>
      <c r="BUW64" s="245"/>
      <c r="BUX64" s="245"/>
      <c r="BUY64" s="245"/>
      <c r="BUZ64" s="245"/>
      <c r="BVA64" s="245"/>
      <c r="BVB64" s="245"/>
      <c r="BVC64" s="245"/>
      <c r="BVD64" s="245"/>
      <c r="BVE64" s="245"/>
      <c r="BVF64" s="245"/>
      <c r="BVG64" s="245"/>
      <c r="BVH64" s="245"/>
      <c r="BVI64" s="245"/>
      <c r="BVJ64" s="245"/>
      <c r="BVK64" s="245"/>
      <c r="BVL64" s="245"/>
      <c r="BVM64" s="245"/>
      <c r="BVN64" s="245"/>
      <c r="BVO64" s="245"/>
      <c r="BVP64" s="245"/>
      <c r="BVQ64" s="245"/>
      <c r="BVR64" s="245"/>
      <c r="BVS64" s="245"/>
      <c r="BVT64" s="245"/>
      <c r="BVU64" s="245"/>
      <c r="BVV64" s="245"/>
      <c r="BVW64" s="245"/>
      <c r="BVX64" s="245"/>
      <c r="BVY64" s="245"/>
      <c r="BVZ64" s="245"/>
      <c r="BWA64" s="245"/>
      <c r="BWB64" s="245"/>
      <c r="BWC64" s="245"/>
      <c r="BWD64" s="245"/>
      <c r="BWE64" s="245"/>
      <c r="BWF64" s="245"/>
      <c r="BWG64" s="245"/>
      <c r="BWH64" s="245"/>
      <c r="BWI64" s="245"/>
      <c r="BWJ64" s="245"/>
      <c r="BWK64" s="245"/>
      <c r="BWL64" s="245"/>
      <c r="BWM64" s="245"/>
      <c r="BWN64" s="245"/>
      <c r="BWO64" s="245"/>
      <c r="BWP64" s="245"/>
      <c r="BWQ64" s="245"/>
      <c r="BWR64" s="245"/>
      <c r="BWS64" s="245"/>
      <c r="BWT64" s="245"/>
      <c r="BWU64" s="245"/>
      <c r="BWV64" s="245"/>
      <c r="BWW64" s="245"/>
      <c r="BWX64" s="245"/>
      <c r="BWY64" s="245"/>
      <c r="BWZ64" s="245"/>
      <c r="BXA64" s="245"/>
      <c r="BXB64" s="245"/>
      <c r="BXC64" s="245"/>
      <c r="BXD64" s="245"/>
      <c r="BXE64" s="245"/>
      <c r="BXF64" s="245"/>
      <c r="BXG64" s="245"/>
      <c r="BXH64" s="245"/>
      <c r="BXI64" s="245"/>
      <c r="BXJ64" s="245"/>
      <c r="BXK64" s="245"/>
      <c r="BXL64" s="245"/>
      <c r="BXM64" s="245"/>
      <c r="BXN64" s="245"/>
      <c r="BXO64" s="245"/>
      <c r="BXP64" s="245"/>
      <c r="BXQ64" s="245"/>
      <c r="BXR64" s="245"/>
      <c r="BXS64" s="245"/>
      <c r="BXT64" s="245"/>
      <c r="BXU64" s="245"/>
      <c r="BXV64" s="245"/>
      <c r="BXW64" s="245"/>
      <c r="BXX64" s="245"/>
      <c r="BXY64" s="245"/>
      <c r="BXZ64" s="245"/>
      <c r="BYA64" s="245"/>
      <c r="BYB64" s="245"/>
      <c r="BYC64" s="245"/>
      <c r="BYD64" s="245"/>
      <c r="BYE64" s="245"/>
      <c r="BYF64" s="245"/>
      <c r="BYG64" s="245"/>
      <c r="BYH64" s="245"/>
      <c r="BYI64" s="245"/>
      <c r="BYJ64" s="245"/>
      <c r="BYK64" s="245"/>
      <c r="BYL64" s="245"/>
      <c r="BYM64" s="245"/>
      <c r="BYN64" s="245"/>
      <c r="BYO64" s="245"/>
      <c r="BYP64" s="245"/>
      <c r="BYQ64" s="245"/>
      <c r="BYR64" s="245"/>
      <c r="BYS64" s="245"/>
      <c r="BYT64" s="245"/>
      <c r="BYU64" s="245"/>
      <c r="BYV64" s="245"/>
      <c r="BYW64" s="245"/>
      <c r="BYX64" s="245"/>
      <c r="BYY64" s="245"/>
      <c r="BYZ64" s="245"/>
      <c r="BZA64" s="245"/>
      <c r="BZB64" s="245"/>
      <c r="BZC64" s="245"/>
      <c r="BZD64" s="245"/>
      <c r="BZE64" s="245"/>
      <c r="BZF64" s="245"/>
      <c r="BZG64" s="245"/>
      <c r="BZH64" s="245"/>
      <c r="BZI64" s="245"/>
      <c r="BZJ64" s="245"/>
      <c r="BZK64" s="245"/>
      <c r="BZL64" s="245"/>
      <c r="BZM64" s="245"/>
      <c r="BZN64" s="245"/>
      <c r="BZO64" s="245"/>
      <c r="BZP64" s="245"/>
      <c r="BZQ64" s="245"/>
      <c r="BZR64" s="245"/>
      <c r="BZS64" s="245"/>
      <c r="BZT64" s="245"/>
      <c r="BZU64" s="245"/>
      <c r="BZV64" s="245"/>
      <c r="BZW64" s="245"/>
      <c r="BZX64" s="245"/>
      <c r="BZY64" s="245"/>
      <c r="BZZ64" s="245"/>
      <c r="CAA64" s="245"/>
      <c r="CAB64" s="245"/>
      <c r="CAC64" s="245"/>
      <c r="CAD64" s="245"/>
      <c r="CAE64" s="245"/>
      <c r="CAF64" s="245"/>
      <c r="CAG64" s="245"/>
      <c r="CAH64" s="245"/>
      <c r="CAI64" s="245"/>
      <c r="CAJ64" s="245"/>
      <c r="CAK64" s="245"/>
      <c r="CAL64" s="245"/>
      <c r="CAM64" s="245"/>
      <c r="CAN64" s="245"/>
      <c r="CAO64" s="245"/>
      <c r="CAP64" s="245"/>
      <c r="CAQ64" s="245"/>
      <c r="CAR64" s="245"/>
      <c r="CAS64" s="245"/>
      <c r="CAT64" s="245"/>
      <c r="CAU64" s="245"/>
      <c r="CAV64" s="245"/>
      <c r="CAW64" s="245"/>
      <c r="CAX64" s="245"/>
      <c r="CAY64" s="245"/>
      <c r="CAZ64" s="245"/>
      <c r="CBA64" s="245"/>
      <c r="CBB64" s="245"/>
      <c r="CBC64" s="245"/>
      <c r="CBD64" s="245"/>
      <c r="CBE64" s="245"/>
      <c r="CBF64" s="245"/>
      <c r="CBG64" s="245"/>
      <c r="CBH64" s="245"/>
      <c r="CBI64" s="245"/>
      <c r="CBJ64" s="245"/>
      <c r="CBK64" s="245"/>
      <c r="CBL64" s="245"/>
      <c r="CBM64" s="245"/>
      <c r="CBN64" s="245"/>
      <c r="CBO64" s="245"/>
      <c r="CBP64" s="245"/>
      <c r="CBQ64" s="245"/>
      <c r="CBR64" s="245"/>
      <c r="CBS64" s="245"/>
      <c r="CBT64" s="245"/>
      <c r="CBU64" s="245"/>
      <c r="CBV64" s="245"/>
      <c r="CBW64" s="245"/>
      <c r="CBX64" s="245"/>
      <c r="CBY64" s="245"/>
      <c r="CBZ64" s="245"/>
      <c r="CCA64" s="245"/>
      <c r="CCB64" s="245"/>
      <c r="CCC64" s="245"/>
      <c r="CCD64" s="245"/>
      <c r="CCE64" s="245"/>
      <c r="CCF64" s="245"/>
      <c r="CCG64" s="245"/>
      <c r="CCH64" s="245"/>
      <c r="CCI64" s="245"/>
      <c r="CCJ64" s="245"/>
      <c r="CCK64" s="245"/>
      <c r="CCL64" s="245"/>
      <c r="CCM64" s="245"/>
      <c r="CCN64" s="245"/>
      <c r="CCO64" s="245"/>
      <c r="CCP64" s="245"/>
      <c r="CCQ64" s="245"/>
      <c r="CCR64" s="245"/>
      <c r="CCS64" s="245"/>
      <c r="CCT64" s="245"/>
      <c r="CCU64" s="245"/>
      <c r="CCV64" s="245"/>
      <c r="CCW64" s="245"/>
      <c r="CCX64" s="245"/>
      <c r="CCY64" s="245"/>
      <c r="CCZ64" s="245"/>
      <c r="CDA64" s="245"/>
      <c r="CDB64" s="245"/>
      <c r="CDC64" s="245"/>
      <c r="CDD64" s="245"/>
      <c r="CDE64" s="245"/>
      <c r="CDF64" s="245"/>
      <c r="CDG64" s="245"/>
      <c r="CDH64" s="245"/>
      <c r="CDI64" s="245"/>
      <c r="CDJ64" s="245"/>
      <c r="CDK64" s="245"/>
      <c r="CDL64" s="245"/>
      <c r="CDM64" s="245"/>
      <c r="CDN64" s="245"/>
      <c r="CDO64" s="245"/>
      <c r="CDP64" s="245"/>
      <c r="CDQ64" s="245"/>
      <c r="CDR64" s="245"/>
      <c r="CDS64" s="245"/>
      <c r="CDT64" s="245"/>
      <c r="CDU64" s="245"/>
      <c r="CDV64" s="245"/>
      <c r="CDW64" s="245"/>
      <c r="CDX64" s="245"/>
      <c r="CDY64" s="245"/>
      <c r="CDZ64" s="245"/>
      <c r="CEA64" s="245"/>
      <c r="CEB64" s="245"/>
      <c r="CEC64" s="245"/>
      <c r="CED64" s="245"/>
      <c r="CEE64" s="245"/>
      <c r="CEF64" s="245"/>
      <c r="CEG64" s="245"/>
      <c r="CEH64" s="245"/>
      <c r="CEI64" s="245"/>
      <c r="CEJ64" s="245"/>
      <c r="CEK64" s="245"/>
      <c r="CEL64" s="245"/>
      <c r="CEM64" s="245"/>
      <c r="CEN64" s="245"/>
      <c r="CEO64" s="245"/>
      <c r="CEP64" s="245"/>
      <c r="CEQ64" s="245"/>
      <c r="CER64" s="245"/>
      <c r="CES64" s="245"/>
      <c r="CET64" s="245"/>
      <c r="CEU64" s="245"/>
      <c r="CEV64" s="245"/>
      <c r="CEW64" s="245"/>
      <c r="CEX64" s="245"/>
      <c r="CEY64" s="245"/>
      <c r="CEZ64" s="245"/>
      <c r="CFA64" s="245"/>
      <c r="CFB64" s="245"/>
      <c r="CFC64" s="245"/>
      <c r="CFD64" s="245"/>
      <c r="CFE64" s="245"/>
      <c r="CFF64" s="245"/>
      <c r="CFG64" s="245"/>
      <c r="CFH64" s="245"/>
      <c r="CFI64" s="245"/>
      <c r="CFJ64" s="245"/>
      <c r="CFK64" s="245"/>
      <c r="CFL64" s="245"/>
      <c r="CFM64" s="245"/>
      <c r="CFN64" s="245"/>
      <c r="CFO64" s="245"/>
      <c r="CFP64" s="245"/>
      <c r="CFQ64" s="245"/>
      <c r="CFR64" s="245"/>
      <c r="CFS64" s="245"/>
      <c r="CFT64" s="245"/>
      <c r="CFU64" s="245"/>
      <c r="CFV64" s="245"/>
      <c r="CFW64" s="245"/>
      <c r="CFX64" s="245"/>
      <c r="CFY64" s="245"/>
      <c r="CFZ64" s="245"/>
      <c r="CGA64" s="245"/>
      <c r="CGB64" s="245"/>
      <c r="CGC64" s="245"/>
      <c r="CGD64" s="245"/>
      <c r="CGE64" s="245"/>
      <c r="CGF64" s="245"/>
      <c r="CGG64" s="245"/>
      <c r="CGH64" s="245"/>
      <c r="CGI64" s="245"/>
      <c r="CGJ64" s="245"/>
      <c r="CGK64" s="245"/>
      <c r="CGL64" s="245"/>
      <c r="CGM64" s="245"/>
      <c r="CGN64" s="245"/>
      <c r="CGO64" s="245"/>
      <c r="CGP64" s="245"/>
      <c r="CGQ64" s="245"/>
      <c r="CGR64" s="245"/>
      <c r="CGS64" s="245"/>
      <c r="CGT64" s="245"/>
      <c r="CGU64" s="245"/>
      <c r="CGV64" s="245"/>
      <c r="CGW64" s="245"/>
      <c r="CGX64" s="245"/>
      <c r="CGY64" s="245"/>
      <c r="CGZ64" s="245"/>
      <c r="CHA64" s="245"/>
      <c r="CHB64" s="245"/>
      <c r="CHC64" s="245"/>
      <c r="CHD64" s="245"/>
      <c r="CHE64" s="245"/>
      <c r="CHF64" s="245"/>
      <c r="CHG64" s="245"/>
      <c r="CHH64" s="245"/>
      <c r="CHI64" s="245"/>
      <c r="CHJ64" s="245"/>
      <c r="CHK64" s="245"/>
      <c r="CHL64" s="245"/>
      <c r="CHM64" s="245"/>
      <c r="CHN64" s="245"/>
      <c r="CHO64" s="245"/>
      <c r="CHP64" s="245"/>
      <c r="CHQ64" s="245"/>
      <c r="CHR64" s="245"/>
      <c r="CHS64" s="245"/>
      <c r="CHT64" s="245"/>
      <c r="CHU64" s="245"/>
      <c r="CHV64" s="245"/>
      <c r="CHW64" s="245"/>
      <c r="CHX64" s="245"/>
      <c r="CHY64" s="245"/>
      <c r="CHZ64" s="245"/>
      <c r="CIA64" s="245"/>
      <c r="CIB64" s="245"/>
      <c r="CIC64" s="245"/>
      <c r="CID64" s="245"/>
      <c r="CIE64" s="245"/>
      <c r="CIF64" s="245"/>
      <c r="CIG64" s="245"/>
      <c r="CIH64" s="245"/>
      <c r="CII64" s="245"/>
      <c r="CIJ64" s="245"/>
      <c r="CIK64" s="245"/>
      <c r="CIL64" s="245"/>
      <c r="CIM64" s="245"/>
      <c r="CIN64" s="245"/>
      <c r="CIO64" s="245"/>
      <c r="CIP64" s="245"/>
      <c r="CIQ64" s="245"/>
      <c r="CIR64" s="245"/>
      <c r="CIS64" s="245"/>
      <c r="CIT64" s="245"/>
      <c r="CIU64" s="245"/>
      <c r="CIV64" s="245"/>
      <c r="CIW64" s="245"/>
      <c r="CIX64" s="245"/>
      <c r="CIY64" s="245"/>
      <c r="CIZ64" s="245"/>
      <c r="CJA64" s="245"/>
      <c r="CJB64" s="245"/>
      <c r="CJC64" s="245"/>
      <c r="CJD64" s="245"/>
      <c r="CJE64" s="245"/>
      <c r="CJF64" s="245"/>
      <c r="CJG64" s="245"/>
      <c r="CJH64" s="245"/>
      <c r="CJI64" s="245"/>
      <c r="CJJ64" s="245"/>
      <c r="CJK64" s="245"/>
      <c r="CJL64" s="245"/>
      <c r="CJM64" s="245"/>
      <c r="CJN64" s="245"/>
      <c r="CJO64" s="245"/>
      <c r="CJP64" s="245"/>
      <c r="CJQ64" s="245"/>
      <c r="CJR64" s="245"/>
      <c r="CJS64" s="245"/>
      <c r="CJT64" s="245"/>
      <c r="CJU64" s="245"/>
      <c r="CJV64" s="245"/>
      <c r="CJW64" s="245"/>
      <c r="CJX64" s="245"/>
      <c r="CJY64" s="245"/>
      <c r="CJZ64" s="245"/>
      <c r="CKA64" s="245"/>
      <c r="CKB64" s="245"/>
      <c r="CKC64" s="245"/>
      <c r="CKD64" s="245"/>
      <c r="CKE64" s="245"/>
      <c r="CKF64" s="245"/>
      <c r="CKG64" s="245"/>
      <c r="CKH64" s="245"/>
      <c r="CKI64" s="245"/>
      <c r="CKJ64" s="245"/>
      <c r="CKK64" s="245"/>
      <c r="CKL64" s="245"/>
      <c r="CKM64" s="245"/>
      <c r="CKN64" s="245"/>
      <c r="CKO64" s="245"/>
      <c r="CKP64" s="245"/>
      <c r="CKQ64" s="245"/>
      <c r="CKR64" s="245"/>
      <c r="CKS64" s="245"/>
      <c r="CKT64" s="245"/>
      <c r="CKU64" s="245"/>
      <c r="CKV64" s="245"/>
      <c r="CKW64" s="245"/>
      <c r="CKX64" s="245"/>
      <c r="CKY64" s="245"/>
      <c r="CKZ64" s="245"/>
      <c r="CLA64" s="245"/>
      <c r="CLB64" s="245"/>
      <c r="CLC64" s="245"/>
      <c r="CLD64" s="245"/>
      <c r="CLE64" s="245"/>
      <c r="CLF64" s="245"/>
      <c r="CLG64" s="245"/>
      <c r="CLH64" s="245"/>
      <c r="CLI64" s="245"/>
      <c r="CLJ64" s="245"/>
      <c r="CLK64" s="245"/>
      <c r="CLL64" s="245"/>
      <c r="CLM64" s="245"/>
      <c r="CLN64" s="245"/>
      <c r="CLO64" s="245"/>
      <c r="CLP64" s="245"/>
      <c r="CLQ64" s="245"/>
      <c r="CLR64" s="245"/>
      <c r="CLS64" s="245"/>
      <c r="CLT64" s="245"/>
      <c r="CLU64" s="245"/>
      <c r="CLV64" s="245"/>
      <c r="CLW64" s="245"/>
      <c r="CLX64" s="245"/>
      <c r="CLY64" s="245"/>
      <c r="CLZ64" s="245"/>
      <c r="CMA64" s="245"/>
      <c r="CMB64" s="245"/>
      <c r="CMC64" s="245"/>
      <c r="CMD64" s="245"/>
      <c r="CME64" s="245"/>
      <c r="CMF64" s="245"/>
      <c r="CMG64" s="245"/>
      <c r="CMH64" s="245"/>
      <c r="CMI64" s="245"/>
      <c r="CMJ64" s="245"/>
      <c r="CMK64" s="245"/>
      <c r="CML64" s="245"/>
      <c r="CMM64" s="245"/>
      <c r="CMN64" s="245"/>
      <c r="CMO64" s="245"/>
      <c r="CMP64" s="245"/>
      <c r="CMQ64" s="245"/>
      <c r="CMR64" s="245"/>
      <c r="CMS64" s="245"/>
      <c r="CMT64" s="245"/>
      <c r="CMU64" s="245"/>
      <c r="CMV64" s="245"/>
      <c r="CMW64" s="245"/>
      <c r="CMX64" s="245"/>
      <c r="CMY64" s="245"/>
      <c r="CMZ64" s="245"/>
      <c r="CNA64" s="245"/>
      <c r="CNB64" s="245"/>
      <c r="CNC64" s="245"/>
      <c r="CND64" s="245"/>
      <c r="CNE64" s="245"/>
      <c r="CNF64" s="245"/>
      <c r="CNG64" s="245"/>
      <c r="CNH64" s="245"/>
      <c r="CNI64" s="245"/>
      <c r="CNJ64" s="245"/>
      <c r="CNK64" s="245"/>
      <c r="CNL64" s="245"/>
      <c r="CNM64" s="245"/>
      <c r="CNN64" s="245"/>
      <c r="CNO64" s="245"/>
      <c r="CNP64" s="245"/>
      <c r="CNQ64" s="245"/>
      <c r="CNR64" s="245"/>
      <c r="CNS64" s="245"/>
      <c r="CNT64" s="245"/>
      <c r="CNU64" s="245"/>
      <c r="CNV64" s="245"/>
      <c r="CNW64" s="245"/>
      <c r="CNX64" s="245"/>
      <c r="CNY64" s="245"/>
      <c r="CNZ64" s="245"/>
      <c r="COA64" s="245"/>
      <c r="COB64" s="245"/>
      <c r="COC64" s="245"/>
      <c r="COD64" s="245"/>
      <c r="COE64" s="245"/>
      <c r="COF64" s="245"/>
      <c r="COG64" s="245"/>
      <c r="COH64" s="245"/>
      <c r="COI64" s="245"/>
      <c r="COJ64" s="245"/>
      <c r="COK64" s="245"/>
      <c r="COL64" s="245"/>
      <c r="COM64" s="245"/>
      <c r="CON64" s="245"/>
      <c r="COO64" s="245"/>
      <c r="COP64" s="245"/>
      <c r="COQ64" s="245"/>
      <c r="COR64" s="245"/>
      <c r="COS64" s="245"/>
      <c r="COT64" s="245"/>
      <c r="COU64" s="245"/>
      <c r="COV64" s="245"/>
      <c r="COW64" s="245"/>
      <c r="COX64" s="245"/>
      <c r="COY64" s="245"/>
      <c r="COZ64" s="245"/>
      <c r="CPA64" s="245"/>
      <c r="CPB64" s="245"/>
      <c r="CPC64" s="245"/>
      <c r="CPD64" s="245"/>
      <c r="CPE64" s="245"/>
      <c r="CPF64" s="245"/>
      <c r="CPG64" s="245"/>
      <c r="CPH64" s="245"/>
      <c r="CPI64" s="245"/>
      <c r="CPJ64" s="245"/>
      <c r="CPK64" s="245"/>
      <c r="CPL64" s="245"/>
      <c r="CPM64" s="245"/>
      <c r="CPN64" s="245"/>
      <c r="CPO64" s="245"/>
      <c r="CPP64" s="245"/>
      <c r="CPQ64" s="245"/>
      <c r="CPR64" s="245"/>
      <c r="CPS64" s="245"/>
      <c r="CPT64" s="245"/>
      <c r="CPU64" s="245"/>
      <c r="CPV64" s="245"/>
      <c r="CPW64" s="245"/>
      <c r="CPX64" s="245"/>
      <c r="CPY64" s="245"/>
      <c r="CPZ64" s="245"/>
      <c r="CQA64" s="245"/>
      <c r="CQB64" s="245"/>
      <c r="CQC64" s="245"/>
      <c r="CQD64" s="245"/>
      <c r="CQE64" s="245"/>
      <c r="CQF64" s="245"/>
      <c r="CQG64" s="245"/>
      <c r="CQH64" s="245"/>
      <c r="CQI64" s="245"/>
      <c r="CQJ64" s="245"/>
      <c r="CQK64" s="245"/>
      <c r="CQL64" s="245"/>
      <c r="CQM64" s="245"/>
      <c r="CQN64" s="245"/>
      <c r="CQO64" s="245"/>
      <c r="CQP64" s="245"/>
      <c r="CQQ64" s="245"/>
      <c r="CQR64" s="245"/>
      <c r="CQS64" s="245"/>
      <c r="CQT64" s="245"/>
      <c r="CQU64" s="245"/>
      <c r="CQV64" s="245"/>
      <c r="CQW64" s="245"/>
      <c r="CQX64" s="245"/>
      <c r="CQY64" s="245"/>
      <c r="CQZ64" s="245"/>
      <c r="CRA64" s="245"/>
      <c r="CRB64" s="245"/>
      <c r="CRC64" s="245"/>
      <c r="CRD64" s="245"/>
      <c r="CRE64" s="245"/>
      <c r="CRF64" s="245"/>
      <c r="CRG64" s="245"/>
      <c r="CRH64" s="245"/>
      <c r="CRI64" s="245"/>
      <c r="CRJ64" s="245"/>
      <c r="CRK64" s="245"/>
      <c r="CRL64" s="245"/>
      <c r="CRM64" s="245"/>
      <c r="CRN64" s="245"/>
      <c r="CRO64" s="245"/>
      <c r="CRP64" s="245"/>
      <c r="CRQ64" s="245"/>
      <c r="CRR64" s="245"/>
      <c r="CRS64" s="245"/>
      <c r="CRT64" s="245"/>
      <c r="CRU64" s="245"/>
      <c r="CRV64" s="245"/>
      <c r="CRW64" s="245"/>
      <c r="CRX64" s="245"/>
      <c r="CRY64" s="245"/>
      <c r="CRZ64" s="245"/>
      <c r="CSA64" s="245"/>
      <c r="CSB64" s="245"/>
      <c r="CSC64" s="245"/>
      <c r="CSD64" s="245"/>
      <c r="CSE64" s="245"/>
      <c r="CSF64" s="245"/>
      <c r="CSG64" s="245"/>
      <c r="CSH64" s="245"/>
      <c r="CSI64" s="245"/>
      <c r="CSJ64" s="245"/>
      <c r="CSK64" s="245"/>
      <c r="CSL64" s="245"/>
      <c r="CSM64" s="245"/>
      <c r="CSN64" s="245"/>
      <c r="CSO64" s="245"/>
      <c r="CSP64" s="245"/>
      <c r="CSQ64" s="245"/>
      <c r="CSR64" s="245"/>
      <c r="CSS64" s="245"/>
      <c r="CST64" s="245"/>
      <c r="CSU64" s="245"/>
      <c r="CSV64" s="245"/>
      <c r="CSW64" s="245"/>
      <c r="CSX64" s="245"/>
      <c r="CSY64" s="245"/>
      <c r="CSZ64" s="245"/>
      <c r="CTA64" s="245"/>
      <c r="CTB64" s="245"/>
      <c r="CTC64" s="245"/>
      <c r="CTD64" s="245"/>
      <c r="CTE64" s="245"/>
      <c r="CTF64" s="245"/>
      <c r="CTG64" s="245"/>
      <c r="CTH64" s="245"/>
      <c r="CTI64" s="245"/>
      <c r="CTJ64" s="245"/>
      <c r="CTK64" s="245"/>
      <c r="CTL64" s="245"/>
      <c r="CTM64" s="245"/>
      <c r="CTN64" s="245"/>
      <c r="CTO64" s="245"/>
      <c r="CTP64" s="245"/>
      <c r="CTQ64" s="245"/>
      <c r="CTR64" s="245"/>
      <c r="CTS64" s="245"/>
      <c r="CTT64" s="245"/>
      <c r="CTU64" s="245"/>
      <c r="CTV64" s="245"/>
      <c r="CTW64" s="245"/>
      <c r="CTX64" s="245"/>
      <c r="CTY64" s="245"/>
      <c r="CTZ64" s="245"/>
      <c r="CUA64" s="245"/>
      <c r="CUB64" s="245"/>
      <c r="CUC64" s="245"/>
      <c r="CUD64" s="245"/>
      <c r="CUE64" s="245"/>
      <c r="CUF64" s="245"/>
      <c r="CUG64" s="245"/>
      <c r="CUH64" s="245"/>
      <c r="CUI64" s="245"/>
      <c r="CUJ64" s="245"/>
      <c r="CUK64" s="245"/>
      <c r="CUL64" s="245"/>
      <c r="CUM64" s="245"/>
      <c r="CUN64" s="245"/>
      <c r="CUO64" s="245"/>
      <c r="CUP64" s="245"/>
      <c r="CUQ64" s="245"/>
      <c r="CUR64" s="245"/>
      <c r="CUS64" s="245"/>
      <c r="CUT64" s="245"/>
      <c r="CUU64" s="245"/>
      <c r="CUV64" s="245"/>
      <c r="CUW64" s="245"/>
      <c r="CUX64" s="245"/>
      <c r="CUY64" s="245"/>
      <c r="CUZ64" s="245"/>
      <c r="CVA64" s="245"/>
      <c r="CVB64" s="245"/>
      <c r="CVC64" s="245"/>
      <c r="CVD64" s="245"/>
      <c r="CVE64" s="245"/>
      <c r="CVF64" s="245"/>
      <c r="CVG64" s="245"/>
      <c r="CVH64" s="245"/>
      <c r="CVI64" s="245"/>
      <c r="CVJ64" s="245"/>
      <c r="CVK64" s="245"/>
      <c r="CVL64" s="245"/>
      <c r="CVM64" s="245"/>
      <c r="CVN64" s="245"/>
      <c r="CVO64" s="245"/>
      <c r="CVP64" s="245"/>
      <c r="CVQ64" s="245"/>
      <c r="CVR64" s="245"/>
      <c r="CVS64" s="245"/>
      <c r="CVT64" s="245"/>
      <c r="CVU64" s="245"/>
      <c r="CVV64" s="245"/>
      <c r="CVW64" s="245"/>
      <c r="CVX64" s="245"/>
      <c r="CVY64" s="245"/>
      <c r="CVZ64" s="245"/>
      <c r="CWA64" s="245"/>
      <c r="CWB64" s="245"/>
      <c r="CWC64" s="245"/>
      <c r="CWD64" s="245"/>
      <c r="CWE64" s="245"/>
      <c r="CWF64" s="245"/>
      <c r="CWG64" s="245"/>
      <c r="CWH64" s="245"/>
      <c r="CWI64" s="245"/>
      <c r="CWJ64" s="245"/>
      <c r="CWK64" s="245"/>
      <c r="CWL64" s="245"/>
      <c r="CWM64" s="245"/>
      <c r="CWN64" s="245"/>
      <c r="CWO64" s="245"/>
      <c r="CWP64" s="245"/>
      <c r="CWQ64" s="245"/>
      <c r="CWR64" s="245"/>
      <c r="CWS64" s="245"/>
      <c r="CWT64" s="245"/>
      <c r="CWU64" s="245"/>
      <c r="CWV64" s="245"/>
      <c r="CWW64" s="245"/>
      <c r="CWX64" s="245"/>
      <c r="CWY64" s="245"/>
      <c r="CWZ64" s="245"/>
      <c r="CXA64" s="245"/>
      <c r="CXB64" s="245"/>
      <c r="CXC64" s="245"/>
      <c r="CXD64" s="245"/>
      <c r="CXE64" s="245"/>
      <c r="CXF64" s="245"/>
      <c r="CXG64" s="245"/>
      <c r="CXH64" s="245"/>
      <c r="CXI64" s="245"/>
      <c r="CXJ64" s="245"/>
      <c r="CXK64" s="245"/>
      <c r="CXL64" s="245"/>
      <c r="CXM64" s="245"/>
      <c r="CXN64" s="245"/>
      <c r="CXO64" s="245"/>
      <c r="CXP64" s="245"/>
      <c r="CXQ64" s="245"/>
      <c r="CXR64" s="245"/>
      <c r="CXS64" s="245"/>
      <c r="CXT64" s="245"/>
      <c r="CXU64" s="245"/>
      <c r="CXV64" s="245"/>
      <c r="CXW64" s="245"/>
      <c r="CXX64" s="245"/>
      <c r="CXY64" s="245"/>
      <c r="CXZ64" s="245"/>
      <c r="CYA64" s="245"/>
      <c r="CYB64" s="245"/>
      <c r="CYC64" s="245"/>
      <c r="CYD64" s="245"/>
      <c r="CYE64" s="245"/>
      <c r="CYF64" s="245"/>
      <c r="CYG64" s="245"/>
      <c r="CYH64" s="245"/>
      <c r="CYI64" s="245"/>
      <c r="CYJ64" s="245"/>
      <c r="CYK64" s="245"/>
      <c r="CYL64" s="245"/>
      <c r="CYM64" s="245"/>
      <c r="CYN64" s="245"/>
      <c r="CYO64" s="245"/>
      <c r="CYP64" s="245"/>
      <c r="CYQ64" s="245"/>
      <c r="CYR64" s="245"/>
      <c r="CYS64" s="245"/>
      <c r="CYT64" s="245"/>
      <c r="CYU64" s="245"/>
      <c r="CYV64" s="245"/>
      <c r="CYW64" s="245"/>
      <c r="CYX64" s="245"/>
      <c r="CYY64" s="245"/>
      <c r="CYZ64" s="245"/>
      <c r="CZA64" s="245"/>
      <c r="CZB64" s="245"/>
      <c r="CZC64" s="245"/>
      <c r="CZD64" s="245"/>
      <c r="CZE64" s="245"/>
      <c r="CZF64" s="245"/>
      <c r="CZG64" s="245"/>
      <c r="CZH64" s="245"/>
      <c r="CZI64" s="245"/>
      <c r="CZJ64" s="245"/>
      <c r="CZK64" s="245"/>
      <c r="CZL64" s="245"/>
      <c r="CZM64" s="245"/>
      <c r="CZN64" s="245"/>
      <c r="CZO64" s="245"/>
      <c r="CZP64" s="245"/>
      <c r="CZQ64" s="245"/>
      <c r="CZR64" s="245"/>
      <c r="CZS64" s="245"/>
      <c r="CZT64" s="245"/>
      <c r="CZU64" s="245"/>
      <c r="CZV64" s="245"/>
      <c r="CZW64" s="245"/>
      <c r="CZX64" s="245"/>
      <c r="CZY64" s="245"/>
      <c r="CZZ64" s="245"/>
      <c r="DAA64" s="245"/>
      <c r="DAB64" s="245"/>
      <c r="DAC64" s="245"/>
      <c r="DAD64" s="245"/>
      <c r="DAE64" s="245"/>
      <c r="DAF64" s="245"/>
      <c r="DAG64" s="245"/>
      <c r="DAH64" s="245"/>
      <c r="DAI64" s="245"/>
      <c r="DAJ64" s="245"/>
      <c r="DAK64" s="245"/>
      <c r="DAL64" s="245"/>
      <c r="DAM64" s="245"/>
      <c r="DAN64" s="245"/>
      <c r="DAO64" s="245"/>
      <c r="DAP64" s="245"/>
      <c r="DAQ64" s="245"/>
      <c r="DAR64" s="245"/>
      <c r="DAS64" s="245"/>
      <c r="DAT64" s="245"/>
      <c r="DAU64" s="245"/>
      <c r="DAV64" s="245"/>
      <c r="DAW64" s="245"/>
      <c r="DAX64" s="245"/>
      <c r="DAY64" s="245"/>
      <c r="DAZ64" s="245"/>
      <c r="DBA64" s="245"/>
      <c r="DBB64" s="245"/>
      <c r="DBC64" s="245"/>
      <c r="DBD64" s="245"/>
      <c r="DBE64" s="245"/>
      <c r="DBF64" s="245"/>
      <c r="DBG64" s="245"/>
      <c r="DBH64" s="245"/>
      <c r="DBI64" s="245"/>
      <c r="DBJ64" s="245"/>
      <c r="DBK64" s="245"/>
      <c r="DBL64" s="245"/>
      <c r="DBM64" s="245"/>
      <c r="DBN64" s="245"/>
      <c r="DBO64" s="245"/>
      <c r="DBP64" s="245"/>
      <c r="DBQ64" s="245"/>
      <c r="DBR64" s="245"/>
      <c r="DBS64" s="245"/>
      <c r="DBT64" s="245"/>
      <c r="DBU64" s="245"/>
      <c r="DBV64" s="245"/>
      <c r="DBW64" s="245"/>
      <c r="DBX64" s="245"/>
      <c r="DBY64" s="245"/>
      <c r="DBZ64" s="245"/>
      <c r="DCA64" s="245"/>
      <c r="DCB64" s="245"/>
      <c r="DCC64" s="245"/>
      <c r="DCD64" s="245"/>
      <c r="DCE64" s="245"/>
      <c r="DCF64" s="245"/>
      <c r="DCG64" s="245"/>
      <c r="DCH64" s="245"/>
      <c r="DCI64" s="245"/>
      <c r="DCJ64" s="245"/>
      <c r="DCK64" s="245"/>
      <c r="DCL64" s="245"/>
      <c r="DCM64" s="245"/>
      <c r="DCN64" s="245"/>
      <c r="DCO64" s="245"/>
      <c r="DCP64" s="245"/>
      <c r="DCQ64" s="245"/>
      <c r="DCR64" s="245"/>
      <c r="DCS64" s="245"/>
      <c r="DCT64" s="245"/>
      <c r="DCU64" s="245"/>
      <c r="DCV64" s="245"/>
      <c r="DCW64" s="245"/>
      <c r="DCX64" s="245"/>
      <c r="DCY64" s="245"/>
      <c r="DCZ64" s="245"/>
      <c r="DDA64" s="245"/>
      <c r="DDB64" s="245"/>
      <c r="DDC64" s="245"/>
      <c r="DDD64" s="245"/>
      <c r="DDE64" s="245"/>
      <c r="DDF64" s="245"/>
      <c r="DDG64" s="245"/>
      <c r="DDH64" s="245"/>
      <c r="DDI64" s="245"/>
      <c r="DDJ64" s="245"/>
      <c r="DDK64" s="245"/>
      <c r="DDL64" s="245"/>
      <c r="DDM64" s="245"/>
      <c r="DDN64" s="245"/>
      <c r="DDO64" s="245"/>
      <c r="DDP64" s="245"/>
      <c r="DDQ64" s="245"/>
      <c r="DDR64" s="245"/>
      <c r="DDS64" s="245"/>
      <c r="DDT64" s="245"/>
      <c r="DDU64" s="245"/>
      <c r="DDV64" s="245"/>
      <c r="DDW64" s="245"/>
      <c r="DDX64" s="245"/>
      <c r="DDY64" s="245"/>
      <c r="DDZ64" s="245"/>
      <c r="DEA64" s="245"/>
      <c r="DEB64" s="245"/>
      <c r="DEC64" s="245"/>
      <c r="DED64" s="245"/>
      <c r="DEE64" s="245"/>
      <c r="DEF64" s="245"/>
      <c r="DEG64" s="245"/>
      <c r="DEH64" s="245"/>
      <c r="DEI64" s="245"/>
      <c r="DEJ64" s="245"/>
      <c r="DEK64" s="245"/>
      <c r="DEL64" s="245"/>
      <c r="DEM64" s="245"/>
      <c r="DEN64" s="245"/>
      <c r="DEO64" s="245"/>
      <c r="DEP64" s="245"/>
      <c r="DEQ64" s="245"/>
      <c r="DER64" s="245"/>
      <c r="DES64" s="245"/>
      <c r="DET64" s="245"/>
      <c r="DEU64" s="245"/>
      <c r="DEV64" s="245"/>
      <c r="DEW64" s="245"/>
      <c r="DEX64" s="245"/>
      <c r="DEY64" s="245"/>
      <c r="DEZ64" s="245"/>
      <c r="DFA64" s="245"/>
      <c r="DFB64" s="245"/>
      <c r="DFC64" s="245"/>
      <c r="DFD64" s="245"/>
      <c r="DFE64" s="245"/>
      <c r="DFF64" s="245"/>
      <c r="DFG64" s="245"/>
      <c r="DFH64" s="245"/>
      <c r="DFI64" s="245"/>
      <c r="DFJ64" s="245"/>
      <c r="DFK64" s="245"/>
      <c r="DFL64" s="245"/>
      <c r="DFM64" s="245"/>
      <c r="DFN64" s="245"/>
      <c r="DFO64" s="245"/>
      <c r="DFP64" s="245"/>
      <c r="DFQ64" s="245"/>
      <c r="DFR64" s="245"/>
      <c r="DFS64" s="245"/>
      <c r="DFT64" s="245"/>
      <c r="DFU64" s="245"/>
      <c r="DFV64" s="245"/>
      <c r="DFW64" s="245"/>
      <c r="DFX64" s="245"/>
      <c r="DFY64" s="245"/>
      <c r="DFZ64" s="245"/>
      <c r="DGA64" s="245"/>
      <c r="DGB64" s="245"/>
      <c r="DGC64" s="245"/>
      <c r="DGD64" s="245"/>
      <c r="DGE64" s="245"/>
      <c r="DGF64" s="245"/>
      <c r="DGG64" s="245"/>
      <c r="DGH64" s="245"/>
      <c r="DGI64" s="245"/>
      <c r="DGJ64" s="245"/>
      <c r="DGK64" s="245"/>
      <c r="DGL64" s="245"/>
      <c r="DGM64" s="245"/>
      <c r="DGN64" s="245"/>
      <c r="DGO64" s="245"/>
      <c r="DGP64" s="245"/>
      <c r="DGQ64" s="245"/>
      <c r="DGR64" s="245"/>
      <c r="DGS64" s="245"/>
      <c r="DGT64" s="245"/>
      <c r="DGU64" s="245"/>
      <c r="DGV64" s="245"/>
      <c r="DGW64" s="245"/>
      <c r="DGX64" s="245"/>
      <c r="DGY64" s="245"/>
      <c r="DGZ64" s="245"/>
      <c r="DHA64" s="245"/>
      <c r="DHB64" s="245"/>
      <c r="DHC64" s="245"/>
      <c r="DHD64" s="245"/>
      <c r="DHE64" s="245"/>
      <c r="DHF64" s="245"/>
      <c r="DHG64" s="245"/>
      <c r="DHH64" s="245"/>
      <c r="DHI64" s="245"/>
      <c r="DHJ64" s="245"/>
      <c r="DHK64" s="245"/>
      <c r="DHL64" s="245"/>
      <c r="DHM64" s="245"/>
      <c r="DHN64" s="245"/>
      <c r="DHO64" s="245"/>
      <c r="DHP64" s="245"/>
      <c r="DHQ64" s="245"/>
      <c r="DHR64" s="245"/>
      <c r="DHS64" s="245"/>
      <c r="DHT64" s="245"/>
      <c r="DHU64" s="245"/>
      <c r="DHV64" s="245"/>
      <c r="DHW64" s="245"/>
      <c r="DHX64" s="245"/>
      <c r="DHY64" s="245"/>
      <c r="DHZ64" s="245"/>
      <c r="DIA64" s="245"/>
      <c r="DIB64" s="245"/>
      <c r="DIC64" s="245"/>
      <c r="DID64" s="245"/>
      <c r="DIE64" s="245"/>
      <c r="DIF64" s="245"/>
      <c r="DIG64" s="245"/>
      <c r="DIH64" s="245"/>
      <c r="DII64" s="245"/>
      <c r="DIJ64" s="245"/>
      <c r="DIK64" s="245"/>
      <c r="DIL64" s="245"/>
      <c r="DIM64" s="245"/>
      <c r="DIN64" s="245"/>
      <c r="DIO64" s="245"/>
      <c r="DIP64" s="245"/>
      <c r="DIQ64" s="245"/>
      <c r="DIR64" s="245"/>
      <c r="DIS64" s="245"/>
      <c r="DIT64" s="245"/>
      <c r="DIU64" s="245"/>
      <c r="DIV64" s="245"/>
      <c r="DIW64" s="245"/>
      <c r="DIX64" s="245"/>
      <c r="DIY64" s="245"/>
      <c r="DIZ64" s="245"/>
      <c r="DJA64" s="245"/>
      <c r="DJB64" s="245"/>
      <c r="DJC64" s="245"/>
      <c r="DJD64" s="245"/>
      <c r="DJE64" s="245"/>
      <c r="DJF64" s="245"/>
      <c r="DJG64" s="245"/>
      <c r="DJH64" s="245"/>
      <c r="DJI64" s="245"/>
      <c r="DJJ64" s="245"/>
      <c r="DJK64" s="245"/>
      <c r="DJL64" s="245"/>
      <c r="DJM64" s="245"/>
      <c r="DJN64" s="245"/>
      <c r="DJO64" s="245"/>
      <c r="DJP64" s="245"/>
      <c r="DJQ64" s="245"/>
      <c r="DJR64" s="245"/>
      <c r="DJS64" s="245"/>
      <c r="DJT64" s="245"/>
      <c r="DJU64" s="245"/>
      <c r="DJV64" s="245"/>
      <c r="DJW64" s="245"/>
      <c r="DJX64" s="245"/>
      <c r="DJY64" s="245"/>
      <c r="DJZ64" s="245"/>
      <c r="DKA64" s="245"/>
      <c r="DKB64" s="245"/>
      <c r="DKC64" s="245"/>
      <c r="DKD64" s="245"/>
      <c r="DKE64" s="245"/>
      <c r="DKF64" s="245"/>
      <c r="DKG64" s="245"/>
      <c r="DKH64" s="245"/>
      <c r="DKI64" s="245"/>
      <c r="DKJ64" s="245"/>
      <c r="DKK64" s="245"/>
      <c r="DKL64" s="245"/>
      <c r="DKM64" s="245"/>
      <c r="DKN64" s="245"/>
      <c r="DKO64" s="245"/>
      <c r="DKP64" s="245"/>
      <c r="DKQ64" s="245"/>
      <c r="DKR64" s="245"/>
      <c r="DKS64" s="245"/>
      <c r="DKT64" s="245"/>
      <c r="DKU64" s="245"/>
      <c r="DKV64" s="245"/>
      <c r="DKW64" s="245"/>
      <c r="DKX64" s="245"/>
      <c r="DKY64" s="245"/>
      <c r="DKZ64" s="245"/>
      <c r="DLA64" s="245"/>
      <c r="DLB64" s="245"/>
      <c r="DLC64" s="245"/>
      <c r="DLD64" s="245"/>
      <c r="DLE64" s="245"/>
      <c r="DLF64" s="245"/>
      <c r="DLG64" s="245"/>
      <c r="DLH64" s="245"/>
      <c r="DLI64" s="245"/>
      <c r="DLJ64" s="245"/>
      <c r="DLK64" s="245"/>
      <c r="DLL64" s="245"/>
      <c r="DLM64" s="245"/>
      <c r="DLN64" s="245"/>
      <c r="DLO64" s="245"/>
      <c r="DLP64" s="245"/>
      <c r="DLQ64" s="245"/>
      <c r="DLR64" s="245"/>
      <c r="DLS64" s="245"/>
      <c r="DLT64" s="245"/>
      <c r="DLU64" s="245"/>
      <c r="DLV64" s="245"/>
      <c r="DLW64" s="245"/>
      <c r="DLX64" s="245"/>
      <c r="DLY64" s="245"/>
      <c r="DLZ64" s="245"/>
      <c r="DMA64" s="245"/>
      <c r="DMB64" s="245"/>
      <c r="DMC64" s="245"/>
      <c r="DMD64" s="245"/>
      <c r="DME64" s="245"/>
      <c r="DMF64" s="245"/>
      <c r="DMG64" s="245"/>
      <c r="DMH64" s="245"/>
      <c r="DMI64" s="245"/>
      <c r="DMJ64" s="245"/>
      <c r="DMK64" s="245"/>
      <c r="DML64" s="245"/>
      <c r="DMM64" s="245"/>
      <c r="DMN64" s="245"/>
      <c r="DMO64" s="245"/>
      <c r="DMP64" s="245"/>
      <c r="DMQ64" s="245"/>
      <c r="DMR64" s="245"/>
      <c r="DMS64" s="245"/>
      <c r="DMT64" s="245"/>
      <c r="DMU64" s="245"/>
      <c r="DMV64" s="245"/>
      <c r="DMW64" s="245"/>
      <c r="DMX64" s="245"/>
      <c r="DMY64" s="245"/>
      <c r="DMZ64" s="245"/>
      <c r="DNA64" s="245"/>
      <c r="DNB64" s="245"/>
      <c r="DNC64" s="245"/>
      <c r="DND64" s="245"/>
      <c r="DNE64" s="245"/>
      <c r="DNF64" s="245"/>
      <c r="DNG64" s="245"/>
      <c r="DNH64" s="245"/>
      <c r="DNI64" s="245"/>
      <c r="DNJ64" s="245"/>
      <c r="DNK64" s="245"/>
      <c r="DNL64" s="245"/>
      <c r="DNM64" s="245"/>
      <c r="DNN64" s="245"/>
      <c r="DNO64" s="245"/>
      <c r="DNP64" s="245"/>
      <c r="DNQ64" s="245"/>
      <c r="DNR64" s="245"/>
      <c r="DNS64" s="245"/>
      <c r="DNT64" s="245"/>
      <c r="DNU64" s="245"/>
      <c r="DNV64" s="245"/>
      <c r="DNW64" s="245"/>
      <c r="DNX64" s="245"/>
      <c r="DNY64" s="245"/>
      <c r="DNZ64" s="245"/>
      <c r="DOA64" s="245"/>
      <c r="DOB64" s="245"/>
      <c r="DOC64" s="245"/>
      <c r="DOD64" s="245"/>
      <c r="DOE64" s="245"/>
      <c r="DOF64" s="245"/>
      <c r="DOG64" s="245"/>
      <c r="DOH64" s="245"/>
      <c r="DOI64" s="245"/>
      <c r="DOJ64" s="245"/>
      <c r="DOK64" s="245"/>
      <c r="DOL64" s="245"/>
      <c r="DOM64" s="245"/>
      <c r="DON64" s="245"/>
      <c r="DOO64" s="245"/>
      <c r="DOP64" s="245"/>
      <c r="DOQ64" s="245"/>
      <c r="DOR64" s="245"/>
      <c r="DOS64" s="245"/>
      <c r="DOT64" s="245"/>
      <c r="DOU64" s="245"/>
      <c r="DOV64" s="245"/>
      <c r="DOW64" s="245"/>
      <c r="DOX64" s="245"/>
      <c r="DOY64" s="245"/>
      <c r="DOZ64" s="245"/>
      <c r="DPA64" s="245"/>
      <c r="DPB64" s="245"/>
      <c r="DPC64" s="245"/>
      <c r="DPD64" s="245"/>
      <c r="DPE64" s="245"/>
      <c r="DPF64" s="245"/>
      <c r="DPG64" s="245"/>
      <c r="DPH64" s="245"/>
      <c r="DPI64" s="245"/>
      <c r="DPJ64" s="245"/>
      <c r="DPK64" s="245"/>
      <c r="DPL64" s="245"/>
      <c r="DPM64" s="245"/>
      <c r="DPN64" s="245"/>
      <c r="DPO64" s="245"/>
      <c r="DPP64" s="245"/>
      <c r="DPQ64" s="245"/>
      <c r="DPR64" s="245"/>
      <c r="DPS64" s="245"/>
      <c r="DPT64" s="245"/>
      <c r="DPU64" s="245"/>
      <c r="DPV64" s="245"/>
      <c r="DPW64" s="245"/>
      <c r="DPX64" s="245"/>
      <c r="DPY64" s="245"/>
      <c r="DPZ64" s="245"/>
      <c r="DQA64" s="245"/>
      <c r="DQB64" s="245"/>
      <c r="DQC64" s="245"/>
      <c r="DQD64" s="245"/>
      <c r="DQE64" s="245"/>
      <c r="DQF64" s="245"/>
      <c r="DQG64" s="245"/>
      <c r="DQH64" s="245"/>
      <c r="DQI64" s="245"/>
      <c r="DQJ64" s="245"/>
      <c r="DQK64" s="245"/>
      <c r="DQL64" s="245"/>
      <c r="DQM64" s="245"/>
      <c r="DQN64" s="245"/>
      <c r="DQO64" s="245"/>
      <c r="DQP64" s="245"/>
      <c r="DQQ64" s="245"/>
      <c r="DQR64" s="245"/>
      <c r="DQS64" s="245"/>
      <c r="DQT64" s="245"/>
      <c r="DQU64" s="245"/>
      <c r="DQV64" s="245"/>
      <c r="DQW64" s="245"/>
      <c r="DQX64" s="245"/>
      <c r="DQY64" s="245"/>
      <c r="DQZ64" s="245"/>
      <c r="DRA64" s="245"/>
      <c r="DRB64" s="245"/>
      <c r="DRC64" s="245"/>
      <c r="DRD64" s="245"/>
      <c r="DRE64" s="245"/>
      <c r="DRF64" s="245"/>
      <c r="DRG64" s="245"/>
      <c r="DRH64" s="245"/>
      <c r="DRI64" s="245"/>
      <c r="DRJ64" s="245"/>
      <c r="DRK64" s="245"/>
      <c r="DRL64" s="245"/>
      <c r="DRM64" s="245"/>
      <c r="DRN64" s="245"/>
      <c r="DRO64" s="245"/>
      <c r="DRP64" s="245"/>
      <c r="DRQ64" s="245"/>
      <c r="DRR64" s="245"/>
      <c r="DRS64" s="245"/>
      <c r="DRT64" s="245"/>
      <c r="DRU64" s="245"/>
      <c r="DRV64" s="245"/>
      <c r="DRW64" s="245"/>
      <c r="DRX64" s="245"/>
      <c r="DRY64" s="245"/>
      <c r="DRZ64" s="245"/>
      <c r="DSA64" s="245"/>
      <c r="DSB64" s="245"/>
      <c r="DSC64" s="245"/>
      <c r="DSD64" s="245"/>
      <c r="DSE64" s="245"/>
      <c r="DSF64" s="245"/>
      <c r="DSG64" s="245"/>
      <c r="DSH64" s="245"/>
      <c r="DSI64" s="245"/>
      <c r="DSJ64" s="245"/>
      <c r="DSK64" s="245"/>
      <c r="DSL64" s="245"/>
      <c r="DSM64" s="245"/>
      <c r="DSN64" s="245"/>
      <c r="DSO64" s="245"/>
      <c r="DSP64" s="245"/>
      <c r="DSQ64" s="245"/>
      <c r="DSR64" s="245"/>
      <c r="DSS64" s="245"/>
      <c r="DST64" s="245"/>
      <c r="DSU64" s="245"/>
      <c r="DSV64" s="245"/>
      <c r="DSW64" s="245"/>
      <c r="DSX64" s="245"/>
      <c r="DSY64" s="245"/>
      <c r="DSZ64" s="245"/>
      <c r="DTA64" s="245"/>
      <c r="DTB64" s="245"/>
      <c r="DTC64" s="245"/>
      <c r="DTD64" s="245"/>
      <c r="DTE64" s="245"/>
      <c r="DTF64" s="245"/>
      <c r="DTG64" s="245"/>
      <c r="DTH64" s="245"/>
      <c r="DTI64" s="245"/>
      <c r="DTJ64" s="245"/>
      <c r="DTK64" s="245"/>
      <c r="DTL64" s="245"/>
      <c r="DTM64" s="245"/>
      <c r="DTN64" s="245"/>
      <c r="DTO64" s="245"/>
      <c r="DTP64" s="245"/>
      <c r="DTQ64" s="245"/>
      <c r="DTR64" s="245"/>
      <c r="DTS64" s="245"/>
      <c r="DTT64" s="245"/>
      <c r="DTU64" s="245"/>
      <c r="DTV64" s="245"/>
      <c r="DTW64" s="245"/>
      <c r="DTX64" s="245"/>
      <c r="DTY64" s="245"/>
      <c r="DTZ64" s="245"/>
      <c r="DUA64" s="245"/>
      <c r="DUB64" s="245"/>
      <c r="DUC64" s="245"/>
      <c r="DUD64" s="245"/>
      <c r="DUE64" s="245"/>
      <c r="DUF64" s="245"/>
      <c r="DUG64" s="245"/>
      <c r="DUH64" s="245"/>
      <c r="DUI64" s="245"/>
      <c r="DUJ64" s="245"/>
      <c r="DUK64" s="245"/>
      <c r="DUL64" s="245"/>
      <c r="DUM64" s="245"/>
      <c r="DUN64" s="245"/>
      <c r="DUO64" s="245"/>
      <c r="DUP64" s="245"/>
      <c r="DUQ64" s="245"/>
      <c r="DUR64" s="245"/>
      <c r="DUS64" s="245"/>
      <c r="DUT64" s="245"/>
      <c r="DUU64" s="245"/>
      <c r="DUV64" s="245"/>
      <c r="DUW64" s="245"/>
      <c r="DUX64" s="245"/>
      <c r="DUY64" s="245"/>
      <c r="DUZ64" s="245"/>
      <c r="DVA64" s="245"/>
      <c r="DVB64" s="245"/>
      <c r="DVC64" s="245"/>
      <c r="DVD64" s="245"/>
      <c r="DVE64" s="245"/>
      <c r="DVF64" s="245"/>
      <c r="DVG64" s="245"/>
      <c r="DVH64" s="245"/>
      <c r="DVI64" s="245"/>
      <c r="DVJ64" s="245"/>
      <c r="DVK64" s="245"/>
      <c r="DVL64" s="245"/>
      <c r="DVM64" s="245"/>
      <c r="DVN64" s="245"/>
      <c r="DVO64" s="245"/>
      <c r="DVP64" s="245"/>
      <c r="DVQ64" s="245"/>
      <c r="DVR64" s="245"/>
      <c r="DVS64" s="245"/>
      <c r="DVT64" s="245"/>
      <c r="DVU64" s="245"/>
      <c r="DVV64" s="245"/>
      <c r="DVW64" s="245"/>
      <c r="DVX64" s="245"/>
      <c r="DVY64" s="245"/>
      <c r="DVZ64" s="245"/>
      <c r="DWA64" s="245"/>
      <c r="DWB64" s="245"/>
      <c r="DWC64" s="245"/>
      <c r="DWD64" s="245"/>
      <c r="DWE64" s="245"/>
      <c r="DWF64" s="245"/>
      <c r="DWG64" s="245"/>
      <c r="DWH64" s="245"/>
      <c r="DWI64" s="245"/>
      <c r="DWJ64" s="245"/>
      <c r="DWK64" s="245"/>
      <c r="DWL64" s="245"/>
      <c r="DWM64" s="245"/>
      <c r="DWN64" s="245"/>
      <c r="DWO64" s="245"/>
      <c r="DWP64" s="245"/>
      <c r="DWQ64" s="245"/>
      <c r="DWR64" s="245"/>
      <c r="DWS64" s="245"/>
      <c r="DWT64" s="245"/>
      <c r="DWU64" s="245"/>
      <c r="DWV64" s="245"/>
      <c r="DWW64" s="245"/>
      <c r="DWX64" s="245"/>
      <c r="DWY64" s="245"/>
      <c r="DWZ64" s="245"/>
      <c r="DXA64" s="245"/>
      <c r="DXB64" s="245"/>
      <c r="DXC64" s="245"/>
      <c r="DXD64" s="245"/>
      <c r="DXE64" s="245"/>
      <c r="DXF64" s="245"/>
      <c r="DXG64" s="245"/>
      <c r="DXH64" s="245"/>
      <c r="DXI64" s="245"/>
      <c r="DXJ64" s="245"/>
      <c r="DXK64" s="245"/>
      <c r="DXL64" s="245"/>
      <c r="DXM64" s="245"/>
      <c r="DXN64" s="245"/>
      <c r="DXO64" s="245"/>
      <c r="DXP64" s="245"/>
      <c r="DXQ64" s="245"/>
      <c r="DXR64" s="245"/>
      <c r="DXS64" s="245"/>
      <c r="DXT64" s="245"/>
      <c r="DXU64" s="245"/>
      <c r="DXV64" s="245"/>
      <c r="DXW64" s="245"/>
      <c r="DXX64" s="245"/>
      <c r="DXY64" s="245"/>
      <c r="DXZ64" s="245"/>
      <c r="DYA64" s="245"/>
      <c r="DYB64" s="245"/>
      <c r="DYC64" s="245"/>
      <c r="DYD64" s="245"/>
      <c r="DYE64" s="245"/>
      <c r="DYF64" s="245"/>
      <c r="DYG64" s="245"/>
      <c r="DYH64" s="245"/>
      <c r="DYI64" s="245"/>
      <c r="DYJ64" s="245"/>
      <c r="DYK64" s="245"/>
      <c r="DYL64" s="245"/>
      <c r="DYM64" s="245"/>
      <c r="DYN64" s="245"/>
      <c r="DYO64" s="245"/>
      <c r="DYP64" s="245"/>
      <c r="DYQ64" s="245"/>
      <c r="DYR64" s="245"/>
      <c r="DYS64" s="245"/>
      <c r="DYT64" s="245"/>
      <c r="DYU64" s="245"/>
      <c r="DYV64" s="245"/>
      <c r="DYW64" s="245"/>
      <c r="DYX64" s="245"/>
      <c r="DYY64" s="245"/>
      <c r="DYZ64" s="245"/>
      <c r="DZA64" s="245"/>
      <c r="DZB64" s="245"/>
      <c r="DZC64" s="245"/>
      <c r="DZD64" s="245"/>
      <c r="DZE64" s="245"/>
      <c r="DZF64" s="245"/>
      <c r="DZG64" s="245"/>
      <c r="DZH64" s="245"/>
      <c r="DZI64" s="245"/>
      <c r="DZJ64" s="245"/>
      <c r="DZK64" s="245"/>
      <c r="DZL64" s="245"/>
      <c r="DZM64" s="245"/>
      <c r="DZN64" s="245"/>
      <c r="DZO64" s="245"/>
      <c r="DZP64" s="245"/>
      <c r="DZQ64" s="245"/>
      <c r="DZR64" s="245"/>
      <c r="DZS64" s="245"/>
      <c r="DZT64" s="245"/>
      <c r="DZU64" s="245"/>
      <c r="DZV64" s="245"/>
      <c r="DZW64" s="245"/>
      <c r="DZX64" s="245"/>
      <c r="DZY64" s="245"/>
      <c r="DZZ64" s="245"/>
      <c r="EAA64" s="245"/>
      <c r="EAB64" s="245"/>
      <c r="EAC64" s="245"/>
      <c r="EAD64" s="245"/>
      <c r="EAE64" s="245"/>
      <c r="EAF64" s="245"/>
      <c r="EAG64" s="245"/>
      <c r="EAH64" s="245"/>
      <c r="EAI64" s="245"/>
      <c r="EAJ64" s="245"/>
      <c r="EAK64" s="245"/>
      <c r="EAL64" s="245"/>
      <c r="EAM64" s="245"/>
      <c r="EAN64" s="245"/>
      <c r="EAO64" s="245"/>
      <c r="EAP64" s="245"/>
      <c r="EAQ64" s="245"/>
      <c r="EAR64" s="245"/>
      <c r="EAS64" s="245"/>
      <c r="EAT64" s="245"/>
      <c r="EAU64" s="245"/>
      <c r="EAV64" s="245"/>
      <c r="EAW64" s="245"/>
      <c r="EAX64" s="245"/>
      <c r="EAY64" s="245"/>
      <c r="EAZ64" s="245"/>
      <c r="EBA64" s="245"/>
      <c r="EBB64" s="245"/>
      <c r="EBC64" s="245"/>
      <c r="EBD64" s="245"/>
      <c r="EBE64" s="245"/>
      <c r="EBF64" s="245"/>
      <c r="EBG64" s="245"/>
      <c r="EBH64" s="245"/>
      <c r="EBI64" s="245"/>
      <c r="EBJ64" s="245"/>
      <c r="EBK64" s="245"/>
      <c r="EBL64" s="245"/>
      <c r="EBM64" s="245"/>
      <c r="EBN64" s="245"/>
      <c r="EBO64" s="245"/>
      <c r="EBP64" s="245"/>
      <c r="EBQ64" s="245"/>
      <c r="EBR64" s="245"/>
      <c r="EBS64" s="245"/>
      <c r="EBT64" s="245"/>
      <c r="EBU64" s="245"/>
      <c r="EBV64" s="245"/>
      <c r="EBW64" s="245"/>
      <c r="EBX64" s="245"/>
      <c r="EBY64" s="245"/>
      <c r="EBZ64" s="245"/>
      <c r="ECA64" s="245"/>
      <c r="ECB64" s="245"/>
      <c r="ECC64" s="245"/>
      <c r="ECD64" s="245"/>
      <c r="ECE64" s="245"/>
      <c r="ECF64" s="245"/>
      <c r="ECG64" s="245"/>
      <c r="ECH64" s="245"/>
      <c r="ECI64" s="245"/>
      <c r="ECJ64" s="245"/>
      <c r="ECK64" s="245"/>
      <c r="ECL64" s="245"/>
      <c r="ECM64" s="245"/>
      <c r="ECN64" s="245"/>
      <c r="ECO64" s="245"/>
      <c r="ECP64" s="245"/>
      <c r="ECQ64" s="245"/>
      <c r="ECR64" s="245"/>
      <c r="ECS64" s="245"/>
      <c r="ECT64" s="245"/>
      <c r="ECU64" s="245"/>
      <c r="ECV64" s="245"/>
      <c r="ECW64" s="245"/>
      <c r="ECX64" s="245"/>
      <c r="ECY64" s="245"/>
      <c r="ECZ64" s="245"/>
      <c r="EDA64" s="245"/>
      <c r="EDB64" s="245"/>
      <c r="EDC64" s="245"/>
      <c r="EDD64" s="245"/>
      <c r="EDE64" s="245"/>
      <c r="EDF64" s="245"/>
      <c r="EDG64" s="245"/>
      <c r="EDH64" s="245"/>
      <c r="EDI64" s="245"/>
      <c r="EDJ64" s="245"/>
      <c r="EDK64" s="245"/>
      <c r="EDL64" s="245"/>
      <c r="EDM64" s="245"/>
      <c r="EDN64" s="245"/>
      <c r="EDO64" s="245"/>
      <c r="EDP64" s="245"/>
      <c r="EDQ64" s="245"/>
      <c r="EDR64" s="245"/>
      <c r="EDS64" s="245"/>
      <c r="EDT64" s="245"/>
      <c r="EDU64" s="245"/>
      <c r="EDV64" s="245"/>
      <c r="EDW64" s="245"/>
      <c r="EDX64" s="245"/>
      <c r="EDY64" s="245"/>
      <c r="EDZ64" s="245"/>
      <c r="EEA64" s="245"/>
      <c r="EEB64" s="245"/>
      <c r="EEC64" s="245"/>
      <c r="EED64" s="245"/>
      <c r="EEE64" s="245"/>
      <c r="EEF64" s="245"/>
      <c r="EEG64" s="245"/>
      <c r="EEH64" s="245"/>
      <c r="EEI64" s="245"/>
      <c r="EEJ64" s="245"/>
      <c r="EEK64" s="245"/>
      <c r="EEL64" s="245"/>
      <c r="EEM64" s="245"/>
      <c r="EEN64" s="245"/>
      <c r="EEO64" s="245"/>
      <c r="EEP64" s="245"/>
      <c r="EEQ64" s="245"/>
      <c r="EER64" s="245"/>
      <c r="EES64" s="245"/>
      <c r="EET64" s="245"/>
      <c r="EEU64" s="245"/>
      <c r="EEV64" s="245"/>
      <c r="EEW64" s="245"/>
      <c r="EEX64" s="245"/>
      <c r="EEY64" s="245"/>
      <c r="EEZ64" s="245"/>
      <c r="EFA64" s="245"/>
      <c r="EFB64" s="245"/>
      <c r="EFC64" s="245"/>
      <c r="EFD64" s="245"/>
      <c r="EFE64" s="245"/>
      <c r="EFF64" s="245"/>
      <c r="EFG64" s="245"/>
      <c r="EFH64" s="245"/>
      <c r="EFI64" s="245"/>
      <c r="EFJ64" s="245"/>
      <c r="EFK64" s="245"/>
      <c r="EFL64" s="245"/>
      <c r="EFM64" s="245"/>
      <c r="EFN64" s="245"/>
      <c r="EFO64" s="245"/>
      <c r="EFP64" s="245"/>
      <c r="EFQ64" s="245"/>
      <c r="EFR64" s="245"/>
      <c r="EFS64" s="245"/>
      <c r="EFT64" s="245"/>
      <c r="EFU64" s="245"/>
      <c r="EFV64" s="245"/>
      <c r="EFW64" s="245"/>
      <c r="EFX64" s="245"/>
      <c r="EFY64" s="245"/>
      <c r="EFZ64" s="245"/>
      <c r="EGA64" s="245"/>
      <c r="EGB64" s="245"/>
      <c r="EGC64" s="245"/>
      <c r="EGD64" s="245"/>
      <c r="EGE64" s="245"/>
      <c r="EGF64" s="245"/>
      <c r="EGG64" s="245"/>
      <c r="EGH64" s="245"/>
      <c r="EGI64" s="245"/>
      <c r="EGJ64" s="245"/>
      <c r="EGK64" s="245"/>
      <c r="EGL64" s="245"/>
      <c r="EGM64" s="245"/>
      <c r="EGN64" s="245"/>
      <c r="EGO64" s="245"/>
      <c r="EGP64" s="245"/>
      <c r="EGQ64" s="245"/>
      <c r="EGR64" s="245"/>
      <c r="EGS64" s="245"/>
      <c r="EGT64" s="245"/>
      <c r="EGU64" s="245"/>
      <c r="EGV64" s="245"/>
      <c r="EGW64" s="245"/>
      <c r="EGX64" s="245"/>
      <c r="EGY64" s="245"/>
      <c r="EGZ64" s="245"/>
      <c r="EHA64" s="245"/>
      <c r="EHB64" s="245"/>
      <c r="EHC64" s="245"/>
      <c r="EHD64" s="245"/>
      <c r="EHE64" s="245"/>
      <c r="EHF64" s="245"/>
      <c r="EHG64" s="245"/>
      <c r="EHH64" s="245"/>
      <c r="EHI64" s="245"/>
      <c r="EHJ64" s="245"/>
      <c r="EHK64" s="245"/>
      <c r="EHL64" s="245"/>
      <c r="EHM64" s="245"/>
      <c r="EHN64" s="245"/>
      <c r="EHO64" s="245"/>
      <c r="EHP64" s="245"/>
      <c r="EHQ64" s="245"/>
      <c r="EHR64" s="245"/>
      <c r="EHS64" s="245"/>
      <c r="EHT64" s="245"/>
      <c r="EHU64" s="245"/>
      <c r="EHV64" s="245"/>
      <c r="EHW64" s="245"/>
      <c r="EHX64" s="245"/>
      <c r="EHY64" s="245"/>
      <c r="EHZ64" s="245"/>
      <c r="EIA64" s="245"/>
      <c r="EIB64" s="245"/>
      <c r="EIC64" s="245"/>
      <c r="EID64" s="245"/>
      <c r="EIE64" s="245"/>
      <c r="EIF64" s="245"/>
      <c r="EIG64" s="245"/>
      <c r="EIH64" s="245"/>
      <c r="EII64" s="245"/>
      <c r="EIJ64" s="245"/>
      <c r="EIK64" s="245"/>
      <c r="EIL64" s="245"/>
      <c r="EIM64" s="245"/>
      <c r="EIN64" s="245"/>
      <c r="EIO64" s="245"/>
      <c r="EIP64" s="245"/>
      <c r="EIQ64" s="245"/>
      <c r="EIR64" s="245"/>
      <c r="EIS64" s="245"/>
      <c r="EIT64" s="245"/>
      <c r="EIU64" s="245"/>
      <c r="EIV64" s="245"/>
      <c r="EIW64" s="245"/>
      <c r="EIX64" s="245"/>
      <c r="EIY64" s="245"/>
      <c r="EIZ64" s="245"/>
      <c r="EJA64" s="245"/>
      <c r="EJB64" s="245"/>
      <c r="EJC64" s="245"/>
      <c r="EJD64" s="245"/>
      <c r="EJE64" s="245"/>
      <c r="EJF64" s="245"/>
      <c r="EJG64" s="245"/>
      <c r="EJH64" s="245"/>
      <c r="EJI64" s="245"/>
      <c r="EJJ64" s="245"/>
      <c r="EJK64" s="245"/>
      <c r="EJL64" s="245"/>
      <c r="EJM64" s="245"/>
      <c r="EJN64" s="245"/>
      <c r="EJO64" s="245"/>
      <c r="EJP64" s="245"/>
      <c r="EJQ64" s="245"/>
      <c r="EJR64" s="245"/>
      <c r="EJS64" s="245"/>
      <c r="EJT64" s="245"/>
      <c r="EJU64" s="245"/>
      <c r="EJV64" s="245"/>
      <c r="EJW64" s="245"/>
      <c r="EJX64" s="245"/>
      <c r="EJY64" s="245"/>
      <c r="EJZ64" s="245"/>
      <c r="EKA64" s="245"/>
      <c r="EKB64" s="245"/>
      <c r="EKC64" s="245"/>
      <c r="EKD64" s="245"/>
      <c r="EKE64" s="245"/>
      <c r="EKF64" s="245"/>
      <c r="EKG64" s="245"/>
      <c r="EKH64" s="245"/>
      <c r="EKI64" s="245"/>
      <c r="EKJ64" s="245"/>
      <c r="EKK64" s="245"/>
      <c r="EKL64" s="245"/>
      <c r="EKM64" s="245"/>
      <c r="EKN64" s="245"/>
      <c r="EKO64" s="245"/>
      <c r="EKP64" s="245"/>
      <c r="EKQ64" s="245"/>
      <c r="EKR64" s="245"/>
      <c r="EKS64" s="245"/>
      <c r="EKT64" s="245"/>
      <c r="EKU64" s="245"/>
      <c r="EKV64" s="245"/>
      <c r="EKW64" s="245"/>
      <c r="EKX64" s="245"/>
      <c r="EKY64" s="245"/>
      <c r="EKZ64" s="245"/>
      <c r="ELA64" s="245"/>
      <c r="ELB64" s="245"/>
      <c r="ELC64" s="245"/>
      <c r="ELD64" s="245"/>
      <c r="ELE64" s="245"/>
      <c r="ELF64" s="245"/>
      <c r="ELG64" s="245"/>
      <c r="ELH64" s="245"/>
      <c r="ELI64" s="245"/>
      <c r="ELJ64" s="245"/>
      <c r="ELK64" s="245"/>
      <c r="ELL64" s="245"/>
      <c r="ELM64" s="245"/>
      <c r="ELN64" s="245"/>
      <c r="ELO64" s="245"/>
      <c r="ELP64" s="245"/>
      <c r="ELQ64" s="245"/>
      <c r="ELR64" s="245"/>
      <c r="ELS64" s="245"/>
      <c r="ELT64" s="245"/>
      <c r="ELU64" s="245"/>
      <c r="ELV64" s="245"/>
      <c r="ELW64" s="245"/>
      <c r="ELX64" s="245"/>
      <c r="ELY64" s="245"/>
      <c r="ELZ64" s="245"/>
      <c r="EMA64" s="245"/>
      <c r="EMB64" s="245"/>
      <c r="EMC64" s="245"/>
      <c r="EMD64" s="245"/>
      <c r="EME64" s="245"/>
      <c r="EMF64" s="245"/>
      <c r="EMG64" s="245"/>
      <c r="EMH64" s="245"/>
      <c r="EMI64" s="245"/>
      <c r="EMJ64" s="245"/>
      <c r="EMK64" s="245"/>
      <c r="EML64" s="245"/>
      <c r="EMM64" s="245"/>
      <c r="EMN64" s="245"/>
      <c r="EMO64" s="245"/>
      <c r="EMP64" s="245"/>
      <c r="EMQ64" s="245"/>
      <c r="EMR64" s="245"/>
      <c r="EMS64" s="245"/>
      <c r="EMT64" s="245"/>
      <c r="EMU64" s="245"/>
      <c r="EMV64" s="245"/>
      <c r="EMW64" s="245"/>
      <c r="EMX64" s="245"/>
      <c r="EMY64" s="245"/>
      <c r="EMZ64" s="245"/>
      <c r="ENA64" s="245"/>
      <c r="ENB64" s="245"/>
      <c r="ENC64" s="245"/>
      <c r="END64" s="245"/>
      <c r="ENE64" s="245"/>
      <c r="ENF64" s="245"/>
      <c r="ENG64" s="245"/>
      <c r="ENH64" s="245"/>
      <c r="ENI64" s="245"/>
      <c r="ENJ64" s="245"/>
      <c r="ENK64" s="245"/>
      <c r="ENL64" s="245"/>
      <c r="ENM64" s="245"/>
      <c r="ENN64" s="245"/>
      <c r="ENO64" s="245"/>
      <c r="ENP64" s="245"/>
      <c r="ENQ64" s="245"/>
      <c r="ENR64" s="245"/>
      <c r="ENS64" s="245"/>
      <c r="ENT64" s="245"/>
      <c r="ENU64" s="245"/>
      <c r="ENV64" s="245"/>
      <c r="ENW64" s="245"/>
      <c r="ENX64" s="245"/>
      <c r="ENY64" s="245"/>
      <c r="ENZ64" s="245"/>
      <c r="EOA64" s="245"/>
      <c r="EOB64" s="245"/>
      <c r="EOC64" s="245"/>
      <c r="EOD64" s="245"/>
      <c r="EOE64" s="245"/>
      <c r="EOF64" s="245"/>
      <c r="EOG64" s="245"/>
      <c r="EOH64" s="245"/>
      <c r="EOI64" s="245"/>
      <c r="EOJ64" s="245"/>
      <c r="EOK64" s="245"/>
      <c r="EOL64" s="245"/>
      <c r="EOM64" s="245"/>
      <c r="EON64" s="245"/>
      <c r="EOO64" s="245"/>
      <c r="EOP64" s="245"/>
      <c r="EOQ64" s="245"/>
      <c r="EOR64" s="245"/>
      <c r="EOS64" s="245"/>
      <c r="EOT64" s="245"/>
      <c r="EOU64" s="245"/>
      <c r="EOV64" s="245"/>
      <c r="EOW64" s="245"/>
      <c r="EOX64" s="245"/>
      <c r="EOY64" s="245"/>
      <c r="EOZ64" s="245"/>
      <c r="EPA64" s="245"/>
      <c r="EPB64" s="245"/>
      <c r="EPC64" s="245"/>
      <c r="EPD64" s="245"/>
      <c r="EPE64" s="245"/>
      <c r="EPF64" s="245"/>
      <c r="EPG64" s="245"/>
      <c r="EPH64" s="245"/>
      <c r="EPI64" s="245"/>
      <c r="EPJ64" s="245"/>
      <c r="EPK64" s="245"/>
      <c r="EPL64" s="245"/>
      <c r="EPM64" s="245"/>
      <c r="EPN64" s="245"/>
      <c r="EPO64" s="245"/>
      <c r="EPP64" s="245"/>
      <c r="EPQ64" s="245"/>
      <c r="EPR64" s="245"/>
      <c r="EPS64" s="245"/>
      <c r="EPT64" s="245"/>
      <c r="EPU64" s="245"/>
      <c r="EPV64" s="245"/>
      <c r="EPW64" s="245"/>
      <c r="EPX64" s="245"/>
      <c r="EPY64" s="245"/>
      <c r="EPZ64" s="245"/>
      <c r="EQA64" s="245"/>
      <c r="EQB64" s="245"/>
      <c r="EQC64" s="245"/>
      <c r="EQD64" s="245"/>
      <c r="EQE64" s="245"/>
      <c r="EQF64" s="245"/>
      <c r="EQG64" s="245"/>
      <c r="EQH64" s="245"/>
      <c r="EQI64" s="245"/>
      <c r="EQJ64" s="245"/>
      <c r="EQK64" s="245"/>
      <c r="EQL64" s="245"/>
      <c r="EQM64" s="245"/>
      <c r="EQN64" s="245"/>
      <c r="EQO64" s="245"/>
      <c r="EQP64" s="245"/>
      <c r="EQQ64" s="245"/>
      <c r="EQR64" s="245"/>
      <c r="EQS64" s="245"/>
      <c r="EQT64" s="245"/>
      <c r="EQU64" s="245"/>
      <c r="EQV64" s="245"/>
      <c r="EQW64" s="245"/>
      <c r="EQX64" s="245"/>
      <c r="EQY64" s="245"/>
      <c r="EQZ64" s="245"/>
      <c r="ERA64" s="245"/>
      <c r="ERB64" s="245"/>
      <c r="ERC64" s="245"/>
      <c r="ERD64" s="245"/>
      <c r="ERE64" s="245"/>
      <c r="ERF64" s="245"/>
      <c r="ERG64" s="245"/>
      <c r="ERH64" s="245"/>
      <c r="ERI64" s="245"/>
      <c r="ERJ64" s="245"/>
      <c r="ERK64" s="245"/>
      <c r="ERL64" s="245"/>
      <c r="ERM64" s="245"/>
      <c r="ERN64" s="245"/>
      <c r="ERO64" s="245"/>
      <c r="ERP64" s="245"/>
      <c r="ERQ64" s="245"/>
      <c r="ERR64" s="245"/>
      <c r="ERS64" s="245"/>
      <c r="ERT64" s="245"/>
      <c r="ERU64" s="245"/>
      <c r="ERV64" s="245"/>
      <c r="ERW64" s="245"/>
      <c r="ERX64" s="245"/>
      <c r="ERY64" s="245"/>
      <c r="ERZ64" s="245"/>
      <c r="ESA64" s="245"/>
      <c r="ESB64" s="245"/>
      <c r="ESC64" s="245"/>
      <c r="ESD64" s="245"/>
      <c r="ESE64" s="245"/>
      <c r="ESF64" s="245"/>
      <c r="ESG64" s="245"/>
      <c r="ESH64" s="245"/>
      <c r="ESI64" s="245"/>
      <c r="ESJ64" s="245"/>
      <c r="ESK64" s="245"/>
      <c r="ESL64" s="245"/>
      <c r="ESM64" s="245"/>
      <c r="ESN64" s="245"/>
      <c r="ESO64" s="245"/>
      <c r="ESP64" s="245"/>
      <c r="ESQ64" s="245"/>
      <c r="ESR64" s="245"/>
      <c r="ESS64" s="245"/>
      <c r="EST64" s="245"/>
      <c r="ESU64" s="245"/>
      <c r="ESV64" s="245"/>
      <c r="ESW64" s="245"/>
      <c r="ESX64" s="245"/>
      <c r="ESY64" s="245"/>
      <c r="ESZ64" s="245"/>
      <c r="ETA64" s="245"/>
      <c r="ETB64" s="245"/>
      <c r="ETC64" s="245"/>
      <c r="ETD64" s="245"/>
      <c r="ETE64" s="245"/>
      <c r="ETF64" s="245"/>
      <c r="ETG64" s="245"/>
      <c r="ETH64" s="245"/>
      <c r="ETI64" s="245"/>
      <c r="ETJ64" s="245"/>
      <c r="ETK64" s="245"/>
      <c r="ETL64" s="245"/>
      <c r="ETM64" s="245"/>
      <c r="ETN64" s="245"/>
      <c r="ETO64" s="245"/>
      <c r="ETP64" s="245"/>
      <c r="ETQ64" s="245"/>
      <c r="ETR64" s="245"/>
      <c r="ETS64" s="245"/>
      <c r="ETT64" s="245"/>
      <c r="ETU64" s="245"/>
      <c r="ETV64" s="245"/>
      <c r="ETW64" s="245"/>
      <c r="ETX64" s="245"/>
      <c r="ETY64" s="245"/>
      <c r="ETZ64" s="245"/>
      <c r="EUA64" s="245"/>
      <c r="EUB64" s="245"/>
      <c r="EUC64" s="245"/>
      <c r="EUD64" s="245"/>
      <c r="EUE64" s="245"/>
      <c r="EUF64" s="245"/>
      <c r="EUG64" s="245"/>
      <c r="EUH64" s="245"/>
      <c r="EUI64" s="245"/>
      <c r="EUJ64" s="245"/>
      <c r="EUK64" s="245"/>
      <c r="EUL64" s="245"/>
      <c r="EUM64" s="245"/>
      <c r="EUN64" s="245"/>
      <c r="EUO64" s="245"/>
      <c r="EUP64" s="245"/>
      <c r="EUQ64" s="245"/>
      <c r="EUR64" s="245"/>
      <c r="EUS64" s="245"/>
      <c r="EUT64" s="245"/>
      <c r="EUU64" s="245"/>
      <c r="EUV64" s="245"/>
      <c r="EUW64" s="245"/>
      <c r="EUX64" s="245"/>
      <c r="EUY64" s="245"/>
      <c r="EUZ64" s="245"/>
      <c r="EVA64" s="245"/>
      <c r="EVB64" s="245"/>
      <c r="EVC64" s="245"/>
      <c r="EVD64" s="245"/>
      <c r="EVE64" s="245"/>
      <c r="EVF64" s="245"/>
      <c r="EVG64" s="245"/>
      <c r="EVH64" s="245"/>
      <c r="EVI64" s="245"/>
      <c r="EVJ64" s="245"/>
      <c r="EVK64" s="245"/>
      <c r="EVL64" s="245"/>
      <c r="EVM64" s="245"/>
      <c r="EVN64" s="245"/>
      <c r="EVO64" s="245"/>
      <c r="EVP64" s="245"/>
      <c r="EVQ64" s="245"/>
      <c r="EVR64" s="245"/>
      <c r="EVS64" s="245"/>
      <c r="EVT64" s="245"/>
      <c r="EVU64" s="245"/>
      <c r="EVV64" s="245"/>
      <c r="EVW64" s="245"/>
      <c r="EVX64" s="245"/>
      <c r="EVY64" s="245"/>
      <c r="EVZ64" s="245"/>
      <c r="EWA64" s="245"/>
      <c r="EWB64" s="245"/>
      <c r="EWC64" s="245"/>
      <c r="EWD64" s="245"/>
      <c r="EWE64" s="245"/>
      <c r="EWF64" s="245"/>
      <c r="EWG64" s="245"/>
      <c r="EWH64" s="245"/>
      <c r="EWI64" s="245"/>
      <c r="EWJ64" s="245"/>
      <c r="EWK64" s="245"/>
      <c r="EWL64" s="245"/>
      <c r="EWM64" s="245"/>
      <c r="EWN64" s="245"/>
      <c r="EWO64" s="245"/>
      <c r="EWP64" s="245"/>
      <c r="EWQ64" s="245"/>
      <c r="EWR64" s="245"/>
      <c r="EWS64" s="245"/>
      <c r="EWT64" s="245"/>
      <c r="EWU64" s="245"/>
      <c r="EWV64" s="245"/>
      <c r="EWW64" s="245"/>
      <c r="EWX64" s="245"/>
      <c r="EWY64" s="245"/>
      <c r="EWZ64" s="245"/>
      <c r="EXA64" s="245"/>
      <c r="EXB64" s="245"/>
      <c r="EXC64" s="245"/>
      <c r="EXD64" s="245"/>
      <c r="EXE64" s="245"/>
      <c r="EXF64" s="245"/>
      <c r="EXG64" s="245"/>
      <c r="EXH64" s="245"/>
      <c r="EXI64" s="245"/>
      <c r="EXJ64" s="245"/>
      <c r="EXK64" s="245"/>
      <c r="EXL64" s="245"/>
      <c r="EXM64" s="245"/>
      <c r="EXN64" s="245"/>
      <c r="EXO64" s="245"/>
      <c r="EXP64" s="245"/>
      <c r="EXQ64" s="245"/>
      <c r="EXR64" s="245"/>
      <c r="EXS64" s="245"/>
      <c r="EXT64" s="245"/>
      <c r="EXU64" s="245"/>
      <c r="EXV64" s="245"/>
      <c r="EXW64" s="245"/>
      <c r="EXX64" s="245"/>
      <c r="EXY64" s="245"/>
      <c r="EXZ64" s="245"/>
      <c r="EYA64" s="245"/>
      <c r="EYB64" s="245"/>
      <c r="EYC64" s="245"/>
      <c r="EYD64" s="245"/>
      <c r="EYE64" s="245"/>
      <c r="EYF64" s="245"/>
      <c r="EYG64" s="245"/>
      <c r="EYH64" s="245"/>
      <c r="EYI64" s="245"/>
      <c r="EYJ64" s="245"/>
      <c r="EYK64" s="245"/>
      <c r="EYL64" s="245"/>
      <c r="EYM64" s="245"/>
      <c r="EYN64" s="245"/>
      <c r="EYO64" s="245"/>
      <c r="EYP64" s="245"/>
      <c r="EYQ64" s="245"/>
      <c r="EYR64" s="245"/>
      <c r="EYS64" s="245"/>
      <c r="EYT64" s="245"/>
      <c r="EYU64" s="245"/>
      <c r="EYV64" s="245"/>
      <c r="EYW64" s="245"/>
      <c r="EYX64" s="245"/>
      <c r="EYY64" s="245"/>
      <c r="EYZ64" s="245"/>
      <c r="EZA64" s="245"/>
      <c r="EZB64" s="245"/>
      <c r="EZC64" s="245"/>
      <c r="EZD64" s="245"/>
      <c r="EZE64" s="245"/>
      <c r="EZF64" s="245"/>
      <c r="EZG64" s="245"/>
      <c r="EZH64" s="245"/>
      <c r="EZI64" s="245"/>
      <c r="EZJ64" s="245"/>
      <c r="EZK64" s="245"/>
      <c r="EZL64" s="245"/>
      <c r="EZM64" s="245"/>
      <c r="EZN64" s="245"/>
      <c r="EZO64" s="245"/>
      <c r="EZP64" s="245"/>
      <c r="EZQ64" s="245"/>
      <c r="EZR64" s="245"/>
      <c r="EZS64" s="245"/>
      <c r="EZT64" s="245"/>
      <c r="EZU64" s="245"/>
      <c r="EZV64" s="245"/>
      <c r="EZW64" s="245"/>
      <c r="EZX64" s="245"/>
      <c r="EZY64" s="245"/>
      <c r="EZZ64" s="245"/>
      <c r="FAA64" s="245"/>
      <c r="FAB64" s="245"/>
      <c r="FAC64" s="245"/>
      <c r="FAD64" s="245"/>
      <c r="FAE64" s="245"/>
      <c r="FAF64" s="245"/>
      <c r="FAG64" s="245"/>
      <c r="FAH64" s="245"/>
      <c r="FAI64" s="245"/>
      <c r="FAJ64" s="245"/>
      <c r="FAK64" s="245"/>
      <c r="FAL64" s="245"/>
      <c r="FAM64" s="245"/>
      <c r="FAN64" s="245"/>
      <c r="FAO64" s="245"/>
      <c r="FAP64" s="245"/>
      <c r="FAQ64" s="245"/>
      <c r="FAR64" s="245"/>
      <c r="FAS64" s="245"/>
      <c r="FAT64" s="245"/>
      <c r="FAU64" s="245"/>
      <c r="FAV64" s="245"/>
      <c r="FAW64" s="245"/>
      <c r="FAX64" s="245"/>
      <c r="FAY64" s="245"/>
      <c r="FAZ64" s="245"/>
      <c r="FBA64" s="245"/>
      <c r="FBB64" s="245"/>
      <c r="FBC64" s="245"/>
      <c r="FBD64" s="245"/>
      <c r="FBE64" s="245"/>
      <c r="FBF64" s="245"/>
      <c r="FBG64" s="245"/>
      <c r="FBH64" s="245"/>
      <c r="FBI64" s="245"/>
      <c r="FBJ64" s="245"/>
      <c r="FBK64" s="245"/>
      <c r="FBL64" s="245"/>
      <c r="FBM64" s="245"/>
      <c r="FBN64" s="245"/>
      <c r="FBO64" s="245"/>
      <c r="FBP64" s="245"/>
      <c r="FBQ64" s="245"/>
      <c r="FBR64" s="245"/>
      <c r="FBS64" s="245"/>
      <c r="FBT64" s="245"/>
      <c r="FBU64" s="245"/>
      <c r="FBV64" s="245"/>
      <c r="FBW64" s="245"/>
      <c r="FBX64" s="245"/>
      <c r="FBY64" s="245"/>
      <c r="FBZ64" s="245"/>
      <c r="FCA64" s="245"/>
      <c r="FCB64" s="245"/>
      <c r="FCC64" s="245"/>
      <c r="FCD64" s="245"/>
      <c r="FCE64" s="245"/>
      <c r="FCF64" s="245"/>
      <c r="FCG64" s="245"/>
      <c r="FCH64" s="245"/>
      <c r="FCI64" s="245"/>
      <c r="FCJ64" s="245"/>
      <c r="FCK64" s="245"/>
      <c r="FCL64" s="245"/>
      <c r="FCM64" s="245"/>
      <c r="FCN64" s="245"/>
      <c r="FCO64" s="245"/>
      <c r="FCP64" s="245"/>
      <c r="FCQ64" s="245"/>
      <c r="FCR64" s="245"/>
      <c r="FCS64" s="245"/>
      <c r="FCT64" s="245"/>
      <c r="FCU64" s="245"/>
      <c r="FCV64" s="245"/>
      <c r="FCW64" s="245"/>
      <c r="FCX64" s="245"/>
      <c r="FCY64" s="245"/>
      <c r="FCZ64" s="245"/>
      <c r="FDA64" s="245"/>
      <c r="FDB64" s="245"/>
      <c r="FDC64" s="245"/>
      <c r="FDD64" s="245"/>
      <c r="FDE64" s="245"/>
      <c r="FDF64" s="245"/>
      <c r="FDG64" s="245"/>
      <c r="FDH64" s="245"/>
      <c r="FDI64" s="245"/>
      <c r="FDJ64" s="245"/>
      <c r="FDK64" s="245"/>
      <c r="FDL64" s="245"/>
      <c r="FDM64" s="245"/>
      <c r="FDN64" s="245"/>
      <c r="FDO64" s="245"/>
      <c r="FDP64" s="245"/>
      <c r="FDQ64" s="245"/>
      <c r="FDR64" s="245"/>
      <c r="FDS64" s="245"/>
      <c r="FDT64" s="245"/>
      <c r="FDU64" s="245"/>
      <c r="FDV64" s="245"/>
      <c r="FDW64" s="245"/>
      <c r="FDX64" s="245"/>
      <c r="FDY64" s="245"/>
      <c r="FDZ64" s="245"/>
      <c r="FEA64" s="245"/>
      <c r="FEB64" s="245"/>
      <c r="FEC64" s="245"/>
      <c r="FED64" s="245"/>
      <c r="FEE64" s="245"/>
      <c r="FEF64" s="245"/>
      <c r="FEG64" s="245"/>
      <c r="FEH64" s="245"/>
      <c r="FEI64" s="245"/>
      <c r="FEJ64" s="245"/>
      <c r="FEK64" s="245"/>
      <c r="FEL64" s="245"/>
      <c r="FEM64" s="245"/>
      <c r="FEN64" s="245"/>
      <c r="FEO64" s="245"/>
      <c r="FEP64" s="245"/>
      <c r="FEQ64" s="245"/>
      <c r="FER64" s="245"/>
      <c r="FES64" s="245"/>
      <c r="FET64" s="245"/>
      <c r="FEU64" s="245"/>
      <c r="FEV64" s="245"/>
      <c r="FEW64" s="245"/>
      <c r="FEX64" s="245"/>
      <c r="FEY64" s="245"/>
      <c r="FEZ64" s="245"/>
      <c r="FFA64" s="245"/>
      <c r="FFB64" s="245"/>
      <c r="FFC64" s="245"/>
      <c r="FFD64" s="245"/>
      <c r="FFE64" s="245"/>
      <c r="FFF64" s="245"/>
      <c r="FFG64" s="245"/>
      <c r="FFH64" s="245"/>
      <c r="FFI64" s="245"/>
      <c r="FFJ64" s="245"/>
      <c r="FFK64" s="245"/>
      <c r="FFL64" s="245"/>
      <c r="FFM64" s="245"/>
      <c r="FFN64" s="245"/>
      <c r="FFO64" s="245"/>
      <c r="FFP64" s="245"/>
      <c r="FFQ64" s="245"/>
      <c r="FFR64" s="245"/>
      <c r="FFS64" s="245"/>
      <c r="FFT64" s="245"/>
      <c r="FFU64" s="245"/>
      <c r="FFV64" s="245"/>
      <c r="FFW64" s="245"/>
      <c r="FFX64" s="245"/>
      <c r="FFY64" s="245"/>
      <c r="FFZ64" s="245"/>
      <c r="FGA64" s="245"/>
      <c r="FGB64" s="245"/>
      <c r="FGC64" s="245"/>
      <c r="FGD64" s="245"/>
      <c r="FGE64" s="245"/>
      <c r="FGF64" s="245"/>
      <c r="FGG64" s="245"/>
      <c r="FGH64" s="245"/>
      <c r="FGI64" s="245"/>
      <c r="FGJ64" s="245"/>
      <c r="FGK64" s="245"/>
      <c r="FGL64" s="245"/>
      <c r="FGM64" s="245"/>
      <c r="FGN64" s="245"/>
      <c r="FGO64" s="245"/>
      <c r="FGP64" s="245"/>
      <c r="FGQ64" s="245"/>
      <c r="FGR64" s="245"/>
      <c r="FGS64" s="245"/>
      <c r="FGT64" s="245"/>
      <c r="FGU64" s="245"/>
      <c r="FGV64" s="245"/>
      <c r="FGW64" s="245"/>
      <c r="FGX64" s="245"/>
      <c r="FGY64" s="245"/>
      <c r="FGZ64" s="245"/>
      <c r="FHA64" s="245"/>
      <c r="FHB64" s="245"/>
      <c r="FHC64" s="245"/>
      <c r="FHD64" s="245"/>
      <c r="FHE64" s="245"/>
      <c r="FHF64" s="245"/>
      <c r="FHG64" s="245"/>
      <c r="FHH64" s="245"/>
      <c r="FHI64" s="245"/>
      <c r="FHJ64" s="245"/>
      <c r="FHK64" s="245"/>
      <c r="FHL64" s="245"/>
      <c r="FHM64" s="245"/>
      <c r="FHN64" s="245"/>
      <c r="FHO64" s="245"/>
      <c r="FHP64" s="245"/>
      <c r="FHQ64" s="245"/>
      <c r="FHR64" s="245"/>
      <c r="FHS64" s="245"/>
      <c r="FHT64" s="245"/>
      <c r="FHU64" s="245"/>
      <c r="FHV64" s="245"/>
      <c r="FHW64" s="245"/>
      <c r="FHX64" s="245"/>
      <c r="FHY64" s="245"/>
      <c r="FHZ64" s="245"/>
      <c r="FIA64" s="245"/>
      <c r="FIB64" s="245"/>
      <c r="FIC64" s="245"/>
      <c r="FID64" s="245"/>
      <c r="FIE64" s="245"/>
      <c r="FIF64" s="245"/>
      <c r="FIG64" s="245"/>
      <c r="FIH64" s="245"/>
      <c r="FII64" s="245"/>
      <c r="FIJ64" s="245"/>
      <c r="FIK64" s="245"/>
      <c r="FIL64" s="245"/>
      <c r="FIM64" s="245"/>
      <c r="FIN64" s="245"/>
      <c r="FIO64" s="245"/>
      <c r="FIP64" s="245"/>
      <c r="FIQ64" s="245"/>
      <c r="FIR64" s="245"/>
      <c r="FIS64" s="245"/>
      <c r="FIT64" s="245"/>
      <c r="FIU64" s="245"/>
      <c r="FIV64" s="245"/>
      <c r="FIW64" s="245"/>
      <c r="FIX64" s="245"/>
      <c r="FIY64" s="245"/>
      <c r="FIZ64" s="245"/>
      <c r="FJA64" s="245"/>
      <c r="FJB64" s="245"/>
      <c r="FJC64" s="245"/>
      <c r="FJD64" s="245"/>
      <c r="FJE64" s="245"/>
      <c r="FJF64" s="245"/>
      <c r="FJG64" s="245"/>
      <c r="FJH64" s="245"/>
      <c r="FJI64" s="245"/>
      <c r="FJJ64" s="245"/>
      <c r="FJK64" s="245"/>
      <c r="FJL64" s="245"/>
      <c r="FJM64" s="245"/>
      <c r="FJN64" s="245"/>
      <c r="FJO64" s="245"/>
      <c r="FJP64" s="245"/>
      <c r="FJQ64" s="245"/>
      <c r="FJR64" s="245"/>
      <c r="FJS64" s="245"/>
      <c r="FJT64" s="245"/>
      <c r="FJU64" s="245"/>
      <c r="FJV64" s="245"/>
      <c r="FJW64" s="245"/>
      <c r="FJX64" s="245"/>
      <c r="FJY64" s="245"/>
      <c r="FJZ64" s="245"/>
      <c r="FKA64" s="245"/>
      <c r="FKB64" s="245"/>
      <c r="FKC64" s="245"/>
      <c r="FKD64" s="245"/>
      <c r="FKE64" s="245"/>
      <c r="FKF64" s="245"/>
      <c r="FKG64" s="245"/>
      <c r="FKH64" s="245"/>
      <c r="FKI64" s="245"/>
      <c r="FKJ64" s="245"/>
      <c r="FKK64" s="245"/>
      <c r="FKL64" s="245"/>
      <c r="FKM64" s="245"/>
      <c r="FKN64" s="245"/>
      <c r="FKO64" s="245"/>
      <c r="FKP64" s="245"/>
      <c r="FKQ64" s="245"/>
      <c r="FKR64" s="245"/>
      <c r="FKS64" s="245"/>
      <c r="FKT64" s="245"/>
      <c r="FKU64" s="245"/>
      <c r="FKV64" s="245"/>
      <c r="FKW64" s="245"/>
      <c r="FKX64" s="245"/>
      <c r="FKY64" s="245"/>
      <c r="FKZ64" s="245"/>
      <c r="FLA64" s="245"/>
      <c r="FLB64" s="245"/>
      <c r="FLC64" s="245"/>
      <c r="FLD64" s="245"/>
      <c r="FLE64" s="245"/>
      <c r="FLF64" s="245"/>
      <c r="FLG64" s="245"/>
      <c r="FLH64" s="245"/>
      <c r="FLI64" s="245"/>
      <c r="FLJ64" s="245"/>
      <c r="FLK64" s="245"/>
      <c r="FLL64" s="245"/>
      <c r="FLM64" s="245"/>
      <c r="FLN64" s="245"/>
      <c r="FLO64" s="245"/>
      <c r="FLP64" s="245"/>
      <c r="FLQ64" s="245"/>
      <c r="FLR64" s="245"/>
      <c r="FLS64" s="245"/>
      <c r="FLT64" s="245"/>
      <c r="FLU64" s="245"/>
      <c r="FLV64" s="245"/>
      <c r="FLW64" s="245"/>
      <c r="FLX64" s="245"/>
      <c r="FLY64" s="245"/>
      <c r="FLZ64" s="245"/>
      <c r="FMA64" s="245"/>
      <c r="FMB64" s="245"/>
      <c r="FMC64" s="245"/>
      <c r="FMD64" s="245"/>
      <c r="FME64" s="245"/>
      <c r="FMF64" s="245"/>
      <c r="FMG64" s="245"/>
      <c r="FMH64" s="245"/>
      <c r="FMI64" s="245"/>
      <c r="FMJ64" s="245"/>
      <c r="FMK64" s="245"/>
      <c r="FML64" s="245"/>
      <c r="FMM64" s="245"/>
      <c r="FMN64" s="245"/>
      <c r="FMO64" s="245"/>
      <c r="FMP64" s="245"/>
      <c r="FMQ64" s="245"/>
      <c r="FMR64" s="245"/>
      <c r="FMS64" s="245"/>
      <c r="FMT64" s="245"/>
      <c r="FMU64" s="245"/>
      <c r="FMV64" s="245"/>
      <c r="FMW64" s="245"/>
      <c r="FMX64" s="245"/>
      <c r="FMY64" s="245"/>
      <c r="FMZ64" s="245"/>
      <c r="FNA64" s="245"/>
      <c r="FNB64" s="245"/>
      <c r="FNC64" s="245"/>
      <c r="FND64" s="245"/>
      <c r="FNE64" s="245"/>
      <c r="FNF64" s="245"/>
      <c r="FNG64" s="245"/>
      <c r="FNH64" s="245"/>
      <c r="FNI64" s="245"/>
      <c r="FNJ64" s="245"/>
      <c r="FNK64" s="245"/>
      <c r="FNL64" s="245"/>
      <c r="FNM64" s="245"/>
      <c r="FNN64" s="245"/>
      <c r="FNO64" s="245"/>
      <c r="FNP64" s="245"/>
      <c r="FNQ64" s="245"/>
      <c r="FNR64" s="245"/>
      <c r="FNS64" s="245"/>
      <c r="FNT64" s="245"/>
      <c r="FNU64" s="245"/>
      <c r="FNV64" s="245"/>
      <c r="FNW64" s="245"/>
      <c r="FNX64" s="245"/>
      <c r="FNY64" s="245"/>
      <c r="FNZ64" s="245"/>
      <c r="FOA64" s="245"/>
      <c r="FOB64" s="245"/>
      <c r="FOC64" s="245"/>
      <c r="FOD64" s="245"/>
      <c r="FOE64" s="245"/>
      <c r="FOF64" s="245"/>
      <c r="FOG64" s="245"/>
      <c r="FOH64" s="245"/>
      <c r="FOI64" s="245"/>
      <c r="FOJ64" s="245"/>
      <c r="FOK64" s="245"/>
      <c r="FOL64" s="245"/>
      <c r="FOM64" s="245"/>
      <c r="FON64" s="245"/>
      <c r="FOO64" s="245"/>
      <c r="FOP64" s="245"/>
      <c r="FOQ64" s="245"/>
      <c r="FOR64" s="245"/>
      <c r="FOS64" s="245"/>
      <c r="FOT64" s="245"/>
      <c r="FOU64" s="245"/>
      <c r="FOV64" s="245"/>
      <c r="FOW64" s="245"/>
      <c r="FOX64" s="245"/>
      <c r="FOY64" s="245"/>
      <c r="FOZ64" s="245"/>
      <c r="FPA64" s="245"/>
      <c r="FPB64" s="245"/>
      <c r="FPC64" s="245"/>
      <c r="FPD64" s="245"/>
      <c r="FPE64" s="245"/>
      <c r="FPF64" s="245"/>
      <c r="FPG64" s="245"/>
      <c r="FPH64" s="245"/>
      <c r="FPI64" s="245"/>
      <c r="FPJ64" s="245"/>
      <c r="FPK64" s="245"/>
      <c r="FPL64" s="245"/>
      <c r="FPM64" s="245"/>
      <c r="FPN64" s="245"/>
      <c r="FPO64" s="245"/>
      <c r="FPP64" s="245"/>
      <c r="FPQ64" s="245"/>
      <c r="FPR64" s="245"/>
      <c r="FPS64" s="245"/>
      <c r="FPT64" s="245"/>
      <c r="FPU64" s="245"/>
      <c r="FPV64" s="245"/>
      <c r="FPW64" s="245"/>
      <c r="FPX64" s="245"/>
      <c r="FPY64" s="245"/>
      <c r="FPZ64" s="245"/>
      <c r="FQA64" s="245"/>
      <c r="FQB64" s="245"/>
      <c r="FQC64" s="245"/>
      <c r="FQD64" s="245"/>
      <c r="FQE64" s="245"/>
      <c r="FQF64" s="245"/>
      <c r="FQG64" s="245"/>
      <c r="FQH64" s="245"/>
      <c r="FQI64" s="245"/>
      <c r="FQJ64" s="245"/>
      <c r="FQK64" s="245"/>
      <c r="FQL64" s="245"/>
      <c r="FQM64" s="245"/>
      <c r="FQN64" s="245"/>
      <c r="FQO64" s="245"/>
      <c r="FQP64" s="245"/>
      <c r="FQQ64" s="245"/>
      <c r="FQR64" s="245"/>
      <c r="FQS64" s="245"/>
      <c r="FQT64" s="245"/>
      <c r="FQU64" s="245"/>
      <c r="FQV64" s="245"/>
      <c r="FQW64" s="245"/>
      <c r="FQX64" s="245"/>
      <c r="FQY64" s="245"/>
      <c r="FQZ64" s="245"/>
      <c r="FRA64" s="245"/>
      <c r="FRB64" s="245"/>
      <c r="FRC64" s="245"/>
      <c r="FRD64" s="245"/>
      <c r="FRE64" s="245"/>
      <c r="FRF64" s="245"/>
      <c r="FRG64" s="245"/>
      <c r="FRH64" s="245"/>
      <c r="FRI64" s="245"/>
      <c r="FRJ64" s="245"/>
      <c r="FRK64" s="245"/>
      <c r="FRL64" s="245"/>
      <c r="FRM64" s="245"/>
      <c r="FRN64" s="245"/>
      <c r="FRO64" s="245"/>
      <c r="FRP64" s="245"/>
      <c r="FRQ64" s="245"/>
      <c r="FRR64" s="245"/>
      <c r="FRS64" s="245"/>
      <c r="FRT64" s="245"/>
      <c r="FRU64" s="245"/>
      <c r="FRV64" s="245"/>
      <c r="FRW64" s="245"/>
      <c r="FRX64" s="245"/>
      <c r="FRY64" s="245"/>
      <c r="FRZ64" s="245"/>
      <c r="FSA64" s="245"/>
      <c r="FSB64" s="245"/>
      <c r="FSC64" s="245"/>
      <c r="FSD64" s="245"/>
      <c r="FSE64" s="245"/>
      <c r="FSF64" s="245"/>
      <c r="FSG64" s="245"/>
      <c r="FSH64" s="245"/>
      <c r="FSI64" s="245"/>
      <c r="FSJ64" s="245"/>
      <c r="FSK64" s="245"/>
      <c r="FSL64" s="245"/>
      <c r="FSM64" s="245"/>
      <c r="FSN64" s="245"/>
      <c r="FSO64" s="245"/>
      <c r="FSP64" s="245"/>
      <c r="FSQ64" s="245"/>
      <c r="FSR64" s="245"/>
      <c r="FSS64" s="245"/>
      <c r="FST64" s="245"/>
      <c r="FSU64" s="245"/>
      <c r="FSV64" s="245"/>
      <c r="FSW64" s="245"/>
      <c r="FSX64" s="245"/>
      <c r="FSY64" s="245"/>
      <c r="FSZ64" s="245"/>
      <c r="FTA64" s="245"/>
      <c r="FTB64" s="245"/>
      <c r="FTC64" s="245"/>
      <c r="FTD64" s="245"/>
      <c r="FTE64" s="245"/>
      <c r="FTF64" s="245"/>
      <c r="FTG64" s="245"/>
      <c r="FTH64" s="245"/>
      <c r="FTI64" s="245"/>
      <c r="FTJ64" s="245"/>
      <c r="FTK64" s="245"/>
      <c r="FTL64" s="245"/>
      <c r="FTM64" s="245"/>
      <c r="FTN64" s="245"/>
      <c r="FTO64" s="245"/>
      <c r="FTP64" s="245"/>
      <c r="FTQ64" s="245"/>
      <c r="FTR64" s="245"/>
      <c r="FTS64" s="245"/>
      <c r="FTT64" s="245"/>
      <c r="FTU64" s="245"/>
      <c r="FTV64" s="245"/>
      <c r="FTW64" s="245"/>
      <c r="FTX64" s="245"/>
      <c r="FTY64" s="245"/>
      <c r="FTZ64" s="245"/>
      <c r="FUA64" s="245"/>
      <c r="FUB64" s="245"/>
      <c r="FUC64" s="245"/>
      <c r="FUD64" s="245"/>
      <c r="FUE64" s="245"/>
      <c r="FUF64" s="245"/>
      <c r="FUG64" s="245"/>
      <c r="FUH64" s="245"/>
      <c r="FUI64" s="245"/>
      <c r="FUJ64" s="245"/>
      <c r="FUK64" s="245"/>
      <c r="FUL64" s="245"/>
      <c r="FUM64" s="245"/>
      <c r="FUN64" s="245"/>
      <c r="FUO64" s="245"/>
      <c r="FUP64" s="245"/>
      <c r="FUQ64" s="245"/>
      <c r="FUR64" s="245"/>
      <c r="FUS64" s="245"/>
      <c r="FUT64" s="245"/>
      <c r="FUU64" s="245"/>
      <c r="FUV64" s="245"/>
      <c r="FUW64" s="245"/>
      <c r="FUX64" s="245"/>
      <c r="FUY64" s="245"/>
      <c r="FUZ64" s="245"/>
      <c r="FVA64" s="245"/>
      <c r="FVB64" s="245"/>
      <c r="FVC64" s="245"/>
      <c r="FVD64" s="245"/>
      <c r="FVE64" s="245"/>
      <c r="FVF64" s="245"/>
      <c r="FVG64" s="245"/>
      <c r="FVH64" s="245"/>
      <c r="FVI64" s="245"/>
      <c r="FVJ64" s="245"/>
      <c r="FVK64" s="245"/>
      <c r="FVL64" s="245"/>
      <c r="FVM64" s="245"/>
      <c r="FVN64" s="245"/>
      <c r="FVO64" s="245"/>
      <c r="FVP64" s="245"/>
      <c r="FVQ64" s="245"/>
      <c r="FVR64" s="245"/>
      <c r="FVS64" s="245"/>
      <c r="FVT64" s="245"/>
      <c r="FVU64" s="245"/>
      <c r="FVV64" s="245"/>
      <c r="FVW64" s="245"/>
      <c r="FVX64" s="245"/>
      <c r="FVY64" s="245"/>
      <c r="FVZ64" s="245"/>
      <c r="FWA64" s="245"/>
      <c r="FWB64" s="245"/>
      <c r="FWC64" s="245"/>
      <c r="FWD64" s="245"/>
      <c r="FWE64" s="245"/>
      <c r="FWF64" s="245"/>
      <c r="FWG64" s="245"/>
      <c r="FWH64" s="245"/>
      <c r="FWI64" s="245"/>
      <c r="FWJ64" s="245"/>
      <c r="FWK64" s="245"/>
      <c r="FWL64" s="245"/>
      <c r="FWM64" s="245"/>
      <c r="FWN64" s="245"/>
      <c r="FWO64" s="245"/>
      <c r="FWP64" s="245"/>
      <c r="FWQ64" s="245"/>
      <c r="FWR64" s="245"/>
      <c r="FWS64" s="245"/>
      <c r="FWT64" s="245"/>
      <c r="FWU64" s="245"/>
      <c r="FWV64" s="245"/>
      <c r="FWW64" s="245"/>
      <c r="FWX64" s="245"/>
      <c r="FWY64" s="245"/>
      <c r="FWZ64" s="245"/>
      <c r="FXA64" s="245"/>
      <c r="FXB64" s="245"/>
      <c r="FXC64" s="245"/>
      <c r="FXD64" s="245"/>
      <c r="FXE64" s="245"/>
      <c r="FXF64" s="245"/>
      <c r="FXG64" s="245"/>
      <c r="FXH64" s="245"/>
      <c r="FXI64" s="245"/>
      <c r="FXJ64" s="245"/>
      <c r="FXK64" s="245"/>
      <c r="FXL64" s="245"/>
      <c r="FXM64" s="245"/>
      <c r="FXN64" s="245"/>
      <c r="FXO64" s="245"/>
      <c r="FXP64" s="245"/>
      <c r="FXQ64" s="245"/>
      <c r="FXR64" s="245"/>
      <c r="FXS64" s="245"/>
      <c r="FXT64" s="245"/>
      <c r="FXU64" s="245"/>
      <c r="FXV64" s="245"/>
      <c r="FXW64" s="245"/>
      <c r="FXX64" s="245"/>
      <c r="FXY64" s="245"/>
      <c r="FXZ64" s="245"/>
      <c r="FYA64" s="245"/>
      <c r="FYB64" s="245"/>
      <c r="FYC64" s="245"/>
      <c r="FYD64" s="245"/>
      <c r="FYE64" s="245"/>
      <c r="FYF64" s="245"/>
      <c r="FYG64" s="245"/>
      <c r="FYH64" s="245"/>
      <c r="FYI64" s="245"/>
      <c r="FYJ64" s="245"/>
      <c r="FYK64" s="245"/>
      <c r="FYL64" s="245"/>
      <c r="FYM64" s="245"/>
      <c r="FYN64" s="245"/>
      <c r="FYO64" s="245"/>
      <c r="FYP64" s="245"/>
      <c r="FYQ64" s="245"/>
      <c r="FYR64" s="245"/>
      <c r="FYS64" s="245"/>
      <c r="FYT64" s="245"/>
      <c r="FYU64" s="245"/>
      <c r="FYV64" s="245"/>
      <c r="FYW64" s="245"/>
      <c r="FYX64" s="245"/>
      <c r="FYY64" s="245"/>
      <c r="FYZ64" s="245"/>
      <c r="FZA64" s="245"/>
      <c r="FZB64" s="245"/>
      <c r="FZC64" s="245"/>
      <c r="FZD64" s="245"/>
      <c r="FZE64" s="245"/>
      <c r="FZF64" s="245"/>
      <c r="FZG64" s="245"/>
      <c r="FZH64" s="245"/>
      <c r="FZI64" s="245"/>
      <c r="FZJ64" s="245"/>
      <c r="FZK64" s="245"/>
      <c r="FZL64" s="245"/>
      <c r="FZM64" s="245"/>
      <c r="FZN64" s="245"/>
      <c r="FZO64" s="245"/>
      <c r="FZP64" s="245"/>
      <c r="FZQ64" s="245"/>
      <c r="FZR64" s="245"/>
      <c r="FZS64" s="245"/>
      <c r="FZT64" s="245"/>
      <c r="FZU64" s="245"/>
      <c r="FZV64" s="245"/>
      <c r="FZW64" s="245"/>
      <c r="FZX64" s="245"/>
      <c r="FZY64" s="245"/>
      <c r="FZZ64" s="245"/>
      <c r="GAA64" s="245"/>
      <c r="GAB64" s="245"/>
      <c r="GAC64" s="245"/>
      <c r="GAD64" s="245"/>
      <c r="GAE64" s="245"/>
      <c r="GAF64" s="245"/>
      <c r="GAG64" s="245"/>
      <c r="GAH64" s="245"/>
      <c r="GAI64" s="245"/>
      <c r="GAJ64" s="245"/>
      <c r="GAK64" s="245"/>
      <c r="GAL64" s="245"/>
      <c r="GAM64" s="245"/>
      <c r="GAN64" s="245"/>
      <c r="GAO64" s="245"/>
      <c r="GAP64" s="245"/>
      <c r="GAQ64" s="245"/>
      <c r="GAR64" s="245"/>
      <c r="GAS64" s="245"/>
      <c r="GAT64" s="245"/>
      <c r="GAU64" s="245"/>
      <c r="GAV64" s="245"/>
      <c r="GAW64" s="245"/>
      <c r="GAX64" s="245"/>
      <c r="GAY64" s="245"/>
      <c r="GAZ64" s="245"/>
      <c r="GBA64" s="245"/>
      <c r="GBB64" s="245"/>
      <c r="GBC64" s="245"/>
      <c r="GBD64" s="245"/>
      <c r="GBE64" s="245"/>
      <c r="GBF64" s="245"/>
      <c r="GBG64" s="245"/>
      <c r="GBH64" s="245"/>
      <c r="GBI64" s="245"/>
      <c r="GBJ64" s="245"/>
      <c r="GBK64" s="245"/>
      <c r="GBL64" s="245"/>
      <c r="GBM64" s="245"/>
      <c r="GBN64" s="245"/>
      <c r="GBO64" s="245"/>
      <c r="GBP64" s="245"/>
      <c r="GBQ64" s="245"/>
      <c r="GBR64" s="245"/>
      <c r="GBS64" s="245"/>
      <c r="GBT64" s="245"/>
      <c r="GBU64" s="245"/>
      <c r="GBV64" s="245"/>
      <c r="GBW64" s="245"/>
      <c r="GBX64" s="245"/>
      <c r="GBY64" s="245"/>
      <c r="GBZ64" s="245"/>
      <c r="GCA64" s="245"/>
      <c r="GCB64" s="245"/>
      <c r="GCC64" s="245"/>
      <c r="GCD64" s="245"/>
      <c r="GCE64" s="245"/>
      <c r="GCF64" s="245"/>
      <c r="GCG64" s="245"/>
      <c r="GCH64" s="245"/>
      <c r="GCI64" s="245"/>
      <c r="GCJ64" s="245"/>
      <c r="GCK64" s="245"/>
      <c r="GCL64" s="245"/>
      <c r="GCM64" s="245"/>
      <c r="GCN64" s="245"/>
      <c r="GCO64" s="245"/>
      <c r="GCP64" s="245"/>
      <c r="GCQ64" s="245"/>
      <c r="GCR64" s="245"/>
      <c r="GCS64" s="245"/>
      <c r="GCT64" s="245"/>
      <c r="GCU64" s="245"/>
      <c r="GCV64" s="245"/>
      <c r="GCW64" s="245"/>
      <c r="GCX64" s="245"/>
      <c r="GCY64" s="245"/>
      <c r="GCZ64" s="245"/>
      <c r="GDA64" s="245"/>
      <c r="GDB64" s="245"/>
      <c r="GDC64" s="245"/>
      <c r="GDD64" s="245"/>
      <c r="GDE64" s="245"/>
      <c r="GDF64" s="245"/>
      <c r="GDG64" s="245"/>
      <c r="GDH64" s="245"/>
      <c r="GDI64" s="245"/>
      <c r="GDJ64" s="245"/>
      <c r="GDK64" s="245"/>
      <c r="GDL64" s="245"/>
      <c r="GDM64" s="245"/>
      <c r="GDN64" s="245"/>
      <c r="GDO64" s="245"/>
      <c r="GDP64" s="245"/>
      <c r="GDQ64" s="245"/>
      <c r="GDR64" s="245"/>
      <c r="GDS64" s="245"/>
      <c r="GDT64" s="245"/>
      <c r="GDU64" s="245"/>
      <c r="GDV64" s="245"/>
      <c r="GDW64" s="245"/>
      <c r="GDX64" s="245"/>
      <c r="GDY64" s="245"/>
      <c r="GDZ64" s="245"/>
      <c r="GEA64" s="245"/>
      <c r="GEB64" s="245"/>
      <c r="GEC64" s="245"/>
      <c r="GED64" s="245"/>
      <c r="GEE64" s="245"/>
      <c r="GEF64" s="245"/>
      <c r="GEG64" s="245"/>
      <c r="GEH64" s="245"/>
      <c r="GEI64" s="245"/>
      <c r="GEJ64" s="245"/>
      <c r="GEK64" s="245"/>
      <c r="GEL64" s="245"/>
      <c r="GEM64" s="245"/>
      <c r="GEN64" s="245"/>
      <c r="GEO64" s="245"/>
      <c r="GEP64" s="245"/>
      <c r="GEQ64" s="245"/>
      <c r="GER64" s="245"/>
      <c r="GES64" s="245"/>
      <c r="GET64" s="245"/>
      <c r="GEU64" s="245"/>
      <c r="GEV64" s="245"/>
      <c r="GEW64" s="245"/>
      <c r="GEX64" s="245"/>
      <c r="GEY64" s="245"/>
      <c r="GEZ64" s="245"/>
      <c r="GFA64" s="245"/>
      <c r="GFB64" s="245"/>
      <c r="GFC64" s="245"/>
      <c r="GFD64" s="245"/>
      <c r="GFE64" s="245"/>
      <c r="GFF64" s="245"/>
      <c r="GFG64" s="245"/>
      <c r="GFH64" s="245"/>
      <c r="GFI64" s="245"/>
      <c r="GFJ64" s="245"/>
      <c r="GFK64" s="245"/>
      <c r="GFL64" s="245"/>
      <c r="GFM64" s="245"/>
      <c r="GFN64" s="245"/>
      <c r="GFO64" s="245"/>
      <c r="GFP64" s="245"/>
      <c r="GFQ64" s="245"/>
      <c r="GFR64" s="245"/>
      <c r="GFS64" s="245"/>
      <c r="GFT64" s="245"/>
      <c r="GFU64" s="245"/>
      <c r="GFV64" s="245"/>
      <c r="GFW64" s="245"/>
      <c r="GFX64" s="245"/>
      <c r="GFY64" s="245"/>
      <c r="GFZ64" s="245"/>
      <c r="GGA64" s="245"/>
      <c r="GGB64" s="245"/>
      <c r="GGC64" s="245"/>
      <c r="GGD64" s="245"/>
      <c r="GGE64" s="245"/>
      <c r="GGF64" s="245"/>
      <c r="GGG64" s="245"/>
      <c r="GGH64" s="245"/>
      <c r="GGI64" s="245"/>
      <c r="GGJ64" s="245"/>
      <c r="GGK64" s="245"/>
      <c r="GGL64" s="245"/>
      <c r="GGM64" s="245"/>
      <c r="GGN64" s="245"/>
      <c r="GGO64" s="245"/>
      <c r="GGP64" s="245"/>
      <c r="GGQ64" s="245"/>
      <c r="GGR64" s="245"/>
      <c r="GGS64" s="245"/>
      <c r="GGT64" s="245"/>
      <c r="GGU64" s="245"/>
      <c r="GGV64" s="245"/>
      <c r="GGW64" s="245"/>
      <c r="GGX64" s="245"/>
      <c r="GGY64" s="245"/>
      <c r="GGZ64" s="245"/>
      <c r="GHA64" s="245"/>
      <c r="GHB64" s="245"/>
      <c r="GHC64" s="245"/>
      <c r="GHD64" s="245"/>
      <c r="GHE64" s="245"/>
      <c r="GHF64" s="245"/>
      <c r="GHG64" s="245"/>
      <c r="GHH64" s="245"/>
      <c r="GHI64" s="245"/>
      <c r="GHJ64" s="245"/>
      <c r="GHK64" s="245"/>
      <c r="GHL64" s="245"/>
      <c r="GHM64" s="245"/>
      <c r="GHN64" s="245"/>
      <c r="GHO64" s="245"/>
      <c r="GHP64" s="245"/>
      <c r="GHQ64" s="245"/>
      <c r="GHR64" s="245"/>
      <c r="GHS64" s="245"/>
      <c r="GHT64" s="245"/>
      <c r="GHU64" s="245"/>
      <c r="GHV64" s="245"/>
      <c r="GHW64" s="245"/>
      <c r="GHX64" s="245"/>
      <c r="GHY64" s="245"/>
      <c r="GHZ64" s="245"/>
      <c r="GIA64" s="245"/>
      <c r="GIB64" s="245"/>
      <c r="GIC64" s="245"/>
      <c r="GID64" s="245"/>
      <c r="GIE64" s="245"/>
      <c r="GIF64" s="245"/>
      <c r="GIG64" s="245"/>
      <c r="GIH64" s="245"/>
      <c r="GII64" s="245"/>
      <c r="GIJ64" s="245"/>
      <c r="GIK64" s="245"/>
      <c r="GIL64" s="245"/>
      <c r="GIM64" s="245"/>
      <c r="GIN64" s="245"/>
      <c r="GIO64" s="245"/>
      <c r="GIP64" s="245"/>
      <c r="GIQ64" s="245"/>
      <c r="GIR64" s="245"/>
      <c r="GIS64" s="245"/>
      <c r="GIT64" s="245"/>
      <c r="GIU64" s="245"/>
      <c r="GIV64" s="245"/>
      <c r="GIW64" s="245"/>
      <c r="GIX64" s="245"/>
      <c r="GIY64" s="245"/>
      <c r="GIZ64" s="245"/>
      <c r="GJA64" s="245"/>
      <c r="GJB64" s="245"/>
      <c r="GJC64" s="245"/>
      <c r="GJD64" s="245"/>
      <c r="GJE64" s="245"/>
      <c r="GJF64" s="245"/>
      <c r="GJG64" s="245"/>
      <c r="GJH64" s="245"/>
      <c r="GJI64" s="245"/>
      <c r="GJJ64" s="245"/>
      <c r="GJK64" s="245"/>
      <c r="GJL64" s="245"/>
      <c r="GJM64" s="245"/>
      <c r="GJN64" s="245"/>
      <c r="GJO64" s="245"/>
      <c r="GJP64" s="245"/>
      <c r="GJQ64" s="245"/>
      <c r="GJR64" s="245"/>
      <c r="GJS64" s="245"/>
      <c r="GJT64" s="245"/>
      <c r="GJU64" s="245"/>
      <c r="GJV64" s="245"/>
      <c r="GJW64" s="245"/>
      <c r="GJX64" s="245"/>
      <c r="GJY64" s="245"/>
      <c r="GJZ64" s="245"/>
      <c r="GKA64" s="245"/>
      <c r="GKB64" s="245"/>
      <c r="GKC64" s="245"/>
      <c r="GKD64" s="245"/>
      <c r="GKE64" s="245"/>
      <c r="GKF64" s="245"/>
      <c r="GKG64" s="245"/>
      <c r="GKH64" s="245"/>
      <c r="GKI64" s="245"/>
      <c r="GKJ64" s="245"/>
      <c r="GKK64" s="245"/>
      <c r="GKL64" s="245"/>
      <c r="GKM64" s="245"/>
      <c r="GKN64" s="245"/>
      <c r="GKO64" s="245"/>
      <c r="GKP64" s="245"/>
      <c r="GKQ64" s="245"/>
      <c r="GKR64" s="245"/>
      <c r="GKS64" s="245"/>
      <c r="GKT64" s="245"/>
      <c r="GKU64" s="245"/>
      <c r="GKV64" s="245"/>
      <c r="GKW64" s="245"/>
      <c r="GKX64" s="245"/>
      <c r="GKY64" s="245"/>
      <c r="GKZ64" s="245"/>
      <c r="GLA64" s="245"/>
      <c r="GLB64" s="245"/>
      <c r="GLC64" s="245"/>
      <c r="GLD64" s="245"/>
      <c r="GLE64" s="245"/>
      <c r="GLF64" s="245"/>
      <c r="GLG64" s="245"/>
      <c r="GLH64" s="245"/>
      <c r="GLI64" s="245"/>
      <c r="GLJ64" s="245"/>
      <c r="GLK64" s="245"/>
      <c r="GLL64" s="245"/>
      <c r="GLM64" s="245"/>
      <c r="GLN64" s="245"/>
      <c r="GLO64" s="245"/>
      <c r="GLP64" s="245"/>
      <c r="GLQ64" s="245"/>
      <c r="GLR64" s="245"/>
      <c r="GLS64" s="245"/>
      <c r="GLT64" s="245"/>
      <c r="GLU64" s="245"/>
      <c r="GLV64" s="245"/>
      <c r="GLW64" s="245"/>
      <c r="GLX64" s="245"/>
      <c r="GLY64" s="245"/>
      <c r="GLZ64" s="245"/>
      <c r="GMA64" s="245"/>
      <c r="GMB64" s="245"/>
      <c r="GMC64" s="245"/>
      <c r="GMD64" s="245"/>
      <c r="GME64" s="245"/>
      <c r="GMF64" s="245"/>
      <c r="GMG64" s="245"/>
      <c r="GMH64" s="245"/>
      <c r="GMI64" s="245"/>
      <c r="GMJ64" s="245"/>
      <c r="GMK64" s="245"/>
      <c r="GML64" s="245"/>
      <c r="GMM64" s="245"/>
      <c r="GMN64" s="245"/>
      <c r="GMO64" s="245"/>
      <c r="GMP64" s="245"/>
      <c r="GMQ64" s="245"/>
      <c r="GMR64" s="245"/>
      <c r="GMS64" s="245"/>
      <c r="GMT64" s="245"/>
      <c r="GMU64" s="245"/>
      <c r="GMV64" s="245"/>
      <c r="GMW64" s="245"/>
      <c r="GMX64" s="245"/>
      <c r="GMY64" s="245"/>
      <c r="GMZ64" s="245"/>
      <c r="GNA64" s="245"/>
      <c r="GNB64" s="245"/>
      <c r="GNC64" s="245"/>
      <c r="GND64" s="245"/>
      <c r="GNE64" s="245"/>
      <c r="GNF64" s="245"/>
      <c r="GNG64" s="245"/>
      <c r="GNH64" s="245"/>
      <c r="GNI64" s="245"/>
      <c r="GNJ64" s="245"/>
      <c r="GNK64" s="245"/>
      <c r="GNL64" s="245"/>
      <c r="GNM64" s="245"/>
      <c r="GNN64" s="245"/>
      <c r="GNO64" s="245"/>
      <c r="GNP64" s="245"/>
      <c r="GNQ64" s="245"/>
      <c r="GNR64" s="245"/>
      <c r="GNS64" s="245"/>
      <c r="GNT64" s="245"/>
      <c r="GNU64" s="245"/>
      <c r="GNV64" s="245"/>
      <c r="GNW64" s="245"/>
      <c r="GNX64" s="245"/>
      <c r="GNY64" s="245"/>
      <c r="GNZ64" s="245"/>
      <c r="GOA64" s="245"/>
      <c r="GOB64" s="245"/>
      <c r="GOC64" s="245"/>
      <c r="GOD64" s="245"/>
      <c r="GOE64" s="245"/>
      <c r="GOF64" s="245"/>
      <c r="GOG64" s="245"/>
      <c r="GOH64" s="245"/>
      <c r="GOI64" s="245"/>
      <c r="GOJ64" s="245"/>
      <c r="GOK64" s="245"/>
      <c r="GOL64" s="245"/>
      <c r="GOM64" s="245"/>
      <c r="GON64" s="245"/>
      <c r="GOO64" s="245"/>
      <c r="GOP64" s="245"/>
      <c r="GOQ64" s="245"/>
      <c r="GOR64" s="245"/>
      <c r="GOS64" s="245"/>
      <c r="GOT64" s="245"/>
      <c r="GOU64" s="245"/>
      <c r="GOV64" s="245"/>
      <c r="GOW64" s="245"/>
      <c r="GOX64" s="245"/>
      <c r="GOY64" s="245"/>
      <c r="GOZ64" s="245"/>
      <c r="GPA64" s="245"/>
      <c r="GPB64" s="245"/>
      <c r="GPC64" s="245"/>
      <c r="GPD64" s="245"/>
      <c r="GPE64" s="245"/>
      <c r="GPF64" s="245"/>
      <c r="GPG64" s="245"/>
      <c r="GPH64" s="245"/>
      <c r="GPI64" s="245"/>
      <c r="GPJ64" s="245"/>
      <c r="GPK64" s="245"/>
      <c r="GPL64" s="245"/>
      <c r="GPM64" s="245"/>
      <c r="GPN64" s="245"/>
      <c r="GPO64" s="245"/>
      <c r="GPP64" s="245"/>
      <c r="GPQ64" s="245"/>
      <c r="GPR64" s="245"/>
      <c r="GPS64" s="245"/>
      <c r="GPT64" s="245"/>
      <c r="GPU64" s="245"/>
      <c r="GPV64" s="245"/>
      <c r="GPW64" s="245"/>
      <c r="GPX64" s="245"/>
      <c r="GPY64" s="245"/>
      <c r="GPZ64" s="245"/>
      <c r="GQA64" s="245"/>
      <c r="GQB64" s="245"/>
      <c r="GQC64" s="245"/>
      <c r="GQD64" s="245"/>
      <c r="GQE64" s="245"/>
      <c r="GQF64" s="245"/>
      <c r="GQG64" s="245"/>
      <c r="GQH64" s="245"/>
      <c r="GQI64" s="245"/>
      <c r="GQJ64" s="245"/>
      <c r="GQK64" s="245"/>
      <c r="GQL64" s="245"/>
      <c r="GQM64" s="245"/>
      <c r="GQN64" s="245"/>
      <c r="GQO64" s="245"/>
      <c r="GQP64" s="245"/>
      <c r="GQQ64" s="245"/>
      <c r="GQR64" s="245"/>
      <c r="GQS64" s="245"/>
      <c r="GQT64" s="245"/>
      <c r="GQU64" s="245"/>
      <c r="GQV64" s="245"/>
      <c r="GQW64" s="245"/>
      <c r="GQX64" s="245"/>
      <c r="GQY64" s="245"/>
      <c r="GQZ64" s="245"/>
      <c r="GRA64" s="245"/>
      <c r="GRB64" s="245"/>
      <c r="GRC64" s="245"/>
      <c r="GRD64" s="245"/>
      <c r="GRE64" s="245"/>
      <c r="GRF64" s="245"/>
      <c r="GRG64" s="245"/>
      <c r="GRH64" s="245"/>
      <c r="GRI64" s="245"/>
      <c r="GRJ64" s="245"/>
      <c r="GRK64" s="245"/>
      <c r="GRL64" s="245"/>
      <c r="GRM64" s="245"/>
      <c r="GRN64" s="245"/>
      <c r="GRO64" s="245"/>
      <c r="GRP64" s="245"/>
      <c r="GRQ64" s="245"/>
      <c r="GRR64" s="245"/>
      <c r="GRS64" s="245"/>
      <c r="GRT64" s="245"/>
      <c r="GRU64" s="245"/>
      <c r="GRV64" s="245"/>
      <c r="GRW64" s="245"/>
      <c r="GRX64" s="245"/>
      <c r="GRY64" s="245"/>
      <c r="GRZ64" s="245"/>
      <c r="GSA64" s="245"/>
      <c r="GSB64" s="245"/>
      <c r="GSC64" s="245"/>
      <c r="GSD64" s="245"/>
      <c r="GSE64" s="245"/>
      <c r="GSF64" s="245"/>
      <c r="GSG64" s="245"/>
      <c r="GSH64" s="245"/>
      <c r="GSI64" s="245"/>
      <c r="GSJ64" s="245"/>
      <c r="GSK64" s="245"/>
      <c r="GSL64" s="245"/>
      <c r="GSM64" s="245"/>
      <c r="GSN64" s="245"/>
      <c r="GSO64" s="245"/>
      <c r="GSP64" s="245"/>
      <c r="GSQ64" s="245"/>
      <c r="GSR64" s="245"/>
      <c r="GSS64" s="245"/>
      <c r="GST64" s="245"/>
      <c r="GSU64" s="245"/>
      <c r="GSV64" s="245"/>
      <c r="GSW64" s="245"/>
      <c r="GSX64" s="245"/>
      <c r="GSY64" s="245"/>
      <c r="GSZ64" s="245"/>
      <c r="GTA64" s="245"/>
      <c r="GTB64" s="245"/>
      <c r="GTC64" s="245"/>
      <c r="GTD64" s="245"/>
      <c r="GTE64" s="245"/>
      <c r="GTF64" s="245"/>
      <c r="GTG64" s="245"/>
      <c r="GTH64" s="245"/>
      <c r="GTI64" s="245"/>
      <c r="GTJ64" s="245"/>
      <c r="GTK64" s="245"/>
      <c r="GTL64" s="245"/>
      <c r="GTM64" s="245"/>
      <c r="GTN64" s="245"/>
      <c r="GTO64" s="245"/>
      <c r="GTP64" s="245"/>
      <c r="GTQ64" s="245"/>
      <c r="GTR64" s="245"/>
      <c r="GTS64" s="245"/>
      <c r="GTT64" s="245"/>
      <c r="GTU64" s="245"/>
      <c r="GTV64" s="245"/>
      <c r="GTW64" s="245"/>
      <c r="GTX64" s="245"/>
      <c r="GTY64" s="245"/>
      <c r="GTZ64" s="245"/>
      <c r="GUA64" s="245"/>
      <c r="GUB64" s="245"/>
      <c r="GUC64" s="245"/>
      <c r="GUD64" s="245"/>
      <c r="GUE64" s="245"/>
      <c r="GUF64" s="245"/>
      <c r="GUG64" s="245"/>
      <c r="GUH64" s="245"/>
      <c r="GUI64" s="245"/>
      <c r="GUJ64" s="245"/>
      <c r="GUK64" s="245"/>
      <c r="GUL64" s="245"/>
      <c r="GUM64" s="245"/>
      <c r="GUN64" s="245"/>
      <c r="GUO64" s="245"/>
      <c r="GUP64" s="245"/>
      <c r="GUQ64" s="245"/>
      <c r="GUR64" s="245"/>
      <c r="GUS64" s="245"/>
      <c r="GUT64" s="245"/>
      <c r="GUU64" s="245"/>
      <c r="GUV64" s="245"/>
      <c r="GUW64" s="245"/>
      <c r="GUX64" s="245"/>
      <c r="GUY64" s="245"/>
      <c r="GUZ64" s="245"/>
      <c r="GVA64" s="245"/>
      <c r="GVB64" s="245"/>
      <c r="GVC64" s="245"/>
      <c r="GVD64" s="245"/>
      <c r="GVE64" s="245"/>
      <c r="GVF64" s="245"/>
      <c r="GVG64" s="245"/>
      <c r="GVH64" s="245"/>
      <c r="GVI64" s="245"/>
      <c r="GVJ64" s="245"/>
      <c r="GVK64" s="245"/>
      <c r="GVL64" s="245"/>
      <c r="GVM64" s="245"/>
      <c r="GVN64" s="245"/>
      <c r="GVO64" s="245"/>
      <c r="GVP64" s="245"/>
      <c r="GVQ64" s="245"/>
      <c r="GVR64" s="245"/>
      <c r="GVS64" s="245"/>
      <c r="GVT64" s="245"/>
      <c r="GVU64" s="245"/>
      <c r="GVV64" s="245"/>
      <c r="GVW64" s="245"/>
      <c r="GVX64" s="245"/>
      <c r="GVY64" s="245"/>
      <c r="GVZ64" s="245"/>
      <c r="GWA64" s="245"/>
      <c r="GWB64" s="245"/>
      <c r="GWC64" s="245"/>
      <c r="GWD64" s="245"/>
      <c r="GWE64" s="245"/>
      <c r="GWF64" s="245"/>
      <c r="GWG64" s="245"/>
      <c r="GWH64" s="245"/>
      <c r="GWI64" s="245"/>
      <c r="GWJ64" s="245"/>
      <c r="GWK64" s="245"/>
      <c r="GWL64" s="245"/>
      <c r="GWM64" s="245"/>
      <c r="GWN64" s="245"/>
      <c r="GWO64" s="245"/>
      <c r="GWP64" s="245"/>
      <c r="GWQ64" s="245"/>
      <c r="GWR64" s="245"/>
      <c r="GWS64" s="245"/>
      <c r="GWT64" s="245"/>
      <c r="GWU64" s="245"/>
      <c r="GWV64" s="245"/>
      <c r="GWW64" s="245"/>
      <c r="GWX64" s="245"/>
      <c r="GWY64" s="245"/>
      <c r="GWZ64" s="245"/>
      <c r="GXA64" s="245"/>
      <c r="GXB64" s="245"/>
      <c r="GXC64" s="245"/>
      <c r="GXD64" s="245"/>
      <c r="GXE64" s="245"/>
      <c r="GXF64" s="245"/>
      <c r="GXG64" s="245"/>
      <c r="GXH64" s="245"/>
      <c r="GXI64" s="245"/>
      <c r="GXJ64" s="245"/>
      <c r="GXK64" s="245"/>
      <c r="GXL64" s="245"/>
      <c r="GXM64" s="245"/>
      <c r="GXN64" s="245"/>
      <c r="GXO64" s="245"/>
      <c r="GXP64" s="245"/>
      <c r="GXQ64" s="245"/>
      <c r="GXR64" s="245"/>
      <c r="GXS64" s="245"/>
      <c r="GXT64" s="245"/>
      <c r="GXU64" s="245"/>
      <c r="GXV64" s="245"/>
      <c r="GXW64" s="245"/>
      <c r="GXX64" s="245"/>
      <c r="GXY64" s="245"/>
      <c r="GXZ64" s="245"/>
      <c r="GYA64" s="245"/>
      <c r="GYB64" s="245"/>
      <c r="GYC64" s="245"/>
      <c r="GYD64" s="245"/>
      <c r="GYE64" s="245"/>
      <c r="GYF64" s="245"/>
      <c r="GYG64" s="245"/>
      <c r="GYH64" s="245"/>
      <c r="GYI64" s="245"/>
      <c r="GYJ64" s="245"/>
      <c r="GYK64" s="245"/>
      <c r="GYL64" s="245"/>
      <c r="GYM64" s="245"/>
      <c r="GYN64" s="245"/>
      <c r="GYO64" s="245"/>
      <c r="GYP64" s="245"/>
      <c r="GYQ64" s="245"/>
      <c r="GYR64" s="245"/>
      <c r="GYS64" s="245"/>
      <c r="GYT64" s="245"/>
      <c r="GYU64" s="245"/>
      <c r="GYV64" s="245"/>
      <c r="GYW64" s="245"/>
      <c r="GYX64" s="245"/>
      <c r="GYY64" s="245"/>
      <c r="GYZ64" s="245"/>
      <c r="GZA64" s="245"/>
      <c r="GZB64" s="245"/>
      <c r="GZC64" s="245"/>
      <c r="GZD64" s="245"/>
      <c r="GZE64" s="245"/>
      <c r="GZF64" s="245"/>
      <c r="GZG64" s="245"/>
      <c r="GZH64" s="245"/>
      <c r="GZI64" s="245"/>
      <c r="GZJ64" s="245"/>
      <c r="GZK64" s="245"/>
      <c r="GZL64" s="245"/>
      <c r="GZM64" s="245"/>
      <c r="GZN64" s="245"/>
      <c r="GZO64" s="245"/>
      <c r="GZP64" s="245"/>
      <c r="GZQ64" s="245"/>
      <c r="GZR64" s="245"/>
      <c r="GZS64" s="245"/>
      <c r="GZT64" s="245"/>
      <c r="GZU64" s="245"/>
      <c r="GZV64" s="245"/>
      <c r="GZW64" s="245"/>
      <c r="GZX64" s="245"/>
      <c r="GZY64" s="245"/>
      <c r="GZZ64" s="245"/>
      <c r="HAA64" s="245"/>
      <c r="HAB64" s="245"/>
      <c r="HAC64" s="245"/>
      <c r="HAD64" s="245"/>
      <c r="HAE64" s="245"/>
      <c r="HAF64" s="245"/>
      <c r="HAG64" s="245"/>
      <c r="HAH64" s="245"/>
      <c r="HAI64" s="245"/>
      <c r="HAJ64" s="245"/>
      <c r="HAK64" s="245"/>
      <c r="HAL64" s="245"/>
      <c r="HAM64" s="245"/>
      <c r="HAN64" s="245"/>
      <c r="HAO64" s="245"/>
      <c r="HAP64" s="245"/>
      <c r="HAQ64" s="245"/>
      <c r="HAR64" s="245"/>
      <c r="HAS64" s="245"/>
      <c r="HAT64" s="245"/>
      <c r="HAU64" s="245"/>
      <c r="HAV64" s="245"/>
      <c r="HAW64" s="245"/>
      <c r="HAX64" s="245"/>
      <c r="HAY64" s="245"/>
      <c r="HAZ64" s="245"/>
      <c r="HBA64" s="245"/>
      <c r="HBB64" s="245"/>
      <c r="HBC64" s="245"/>
      <c r="HBD64" s="245"/>
      <c r="HBE64" s="245"/>
      <c r="HBF64" s="245"/>
      <c r="HBG64" s="245"/>
      <c r="HBH64" s="245"/>
      <c r="HBI64" s="245"/>
      <c r="HBJ64" s="245"/>
      <c r="HBK64" s="245"/>
      <c r="HBL64" s="245"/>
      <c r="HBM64" s="245"/>
      <c r="HBN64" s="245"/>
      <c r="HBO64" s="245"/>
      <c r="HBP64" s="245"/>
      <c r="HBQ64" s="245"/>
      <c r="HBR64" s="245"/>
      <c r="HBS64" s="245"/>
      <c r="HBT64" s="245"/>
      <c r="HBU64" s="245"/>
      <c r="HBV64" s="245"/>
      <c r="HBW64" s="245"/>
      <c r="HBX64" s="245"/>
      <c r="HBY64" s="245"/>
      <c r="HBZ64" s="245"/>
      <c r="HCA64" s="245"/>
      <c r="HCB64" s="245"/>
      <c r="HCC64" s="245"/>
      <c r="HCD64" s="245"/>
      <c r="HCE64" s="245"/>
      <c r="HCF64" s="245"/>
      <c r="HCG64" s="245"/>
      <c r="HCH64" s="245"/>
      <c r="HCI64" s="245"/>
      <c r="HCJ64" s="245"/>
      <c r="HCK64" s="245"/>
      <c r="HCL64" s="245"/>
      <c r="HCM64" s="245"/>
      <c r="HCN64" s="245"/>
      <c r="HCO64" s="245"/>
      <c r="HCP64" s="245"/>
      <c r="HCQ64" s="245"/>
      <c r="HCR64" s="245"/>
      <c r="HCS64" s="245"/>
      <c r="HCT64" s="245"/>
      <c r="HCU64" s="245"/>
      <c r="HCV64" s="245"/>
      <c r="HCW64" s="245"/>
      <c r="HCX64" s="245"/>
      <c r="HCY64" s="245"/>
      <c r="HCZ64" s="245"/>
      <c r="HDA64" s="245"/>
      <c r="HDB64" s="245"/>
      <c r="HDC64" s="245"/>
      <c r="HDD64" s="245"/>
      <c r="HDE64" s="245"/>
      <c r="HDF64" s="245"/>
      <c r="HDG64" s="245"/>
      <c r="HDH64" s="245"/>
      <c r="HDI64" s="245"/>
      <c r="HDJ64" s="245"/>
      <c r="HDK64" s="245"/>
      <c r="HDL64" s="245"/>
      <c r="HDM64" s="245"/>
      <c r="HDN64" s="245"/>
      <c r="HDO64" s="245"/>
      <c r="HDP64" s="245"/>
      <c r="HDQ64" s="245"/>
      <c r="HDR64" s="245"/>
      <c r="HDS64" s="245"/>
      <c r="HDT64" s="245"/>
      <c r="HDU64" s="245"/>
      <c r="HDV64" s="245"/>
      <c r="HDW64" s="245"/>
      <c r="HDX64" s="245"/>
      <c r="HDY64" s="245"/>
      <c r="HDZ64" s="245"/>
      <c r="HEA64" s="245"/>
      <c r="HEB64" s="245"/>
      <c r="HEC64" s="245"/>
      <c r="HED64" s="245"/>
      <c r="HEE64" s="245"/>
      <c r="HEF64" s="245"/>
      <c r="HEG64" s="245"/>
      <c r="HEH64" s="245"/>
      <c r="HEI64" s="245"/>
      <c r="HEJ64" s="245"/>
      <c r="HEK64" s="245"/>
      <c r="HEL64" s="245"/>
      <c r="HEM64" s="245"/>
      <c r="HEN64" s="245"/>
      <c r="HEO64" s="245"/>
      <c r="HEP64" s="245"/>
      <c r="HEQ64" s="245"/>
      <c r="HER64" s="245"/>
      <c r="HES64" s="245"/>
      <c r="HET64" s="245"/>
      <c r="HEU64" s="245"/>
      <c r="HEV64" s="245"/>
      <c r="HEW64" s="245"/>
      <c r="HEX64" s="245"/>
      <c r="HEY64" s="245"/>
      <c r="HEZ64" s="245"/>
      <c r="HFA64" s="245"/>
      <c r="HFB64" s="245"/>
      <c r="HFC64" s="245"/>
      <c r="HFD64" s="245"/>
      <c r="HFE64" s="245"/>
      <c r="HFF64" s="245"/>
      <c r="HFG64" s="245"/>
      <c r="HFH64" s="245"/>
      <c r="HFI64" s="245"/>
      <c r="HFJ64" s="245"/>
      <c r="HFK64" s="245"/>
      <c r="HFL64" s="245"/>
      <c r="HFM64" s="245"/>
      <c r="HFN64" s="245"/>
      <c r="HFO64" s="245"/>
      <c r="HFP64" s="245"/>
      <c r="HFQ64" s="245"/>
      <c r="HFR64" s="245"/>
      <c r="HFS64" s="245"/>
      <c r="HFT64" s="245"/>
      <c r="HFU64" s="245"/>
      <c r="HFV64" s="245"/>
      <c r="HFW64" s="245"/>
      <c r="HFX64" s="245"/>
      <c r="HFY64" s="245"/>
      <c r="HFZ64" s="245"/>
      <c r="HGA64" s="245"/>
      <c r="HGB64" s="245"/>
      <c r="HGC64" s="245"/>
      <c r="HGD64" s="245"/>
      <c r="HGE64" s="245"/>
      <c r="HGF64" s="245"/>
      <c r="HGG64" s="245"/>
      <c r="HGH64" s="245"/>
      <c r="HGI64" s="245"/>
      <c r="HGJ64" s="245"/>
      <c r="HGK64" s="245"/>
      <c r="HGL64" s="245"/>
      <c r="HGM64" s="245"/>
      <c r="HGN64" s="245"/>
      <c r="HGO64" s="245"/>
      <c r="HGP64" s="245"/>
      <c r="HGQ64" s="245"/>
      <c r="HGR64" s="245"/>
      <c r="HGS64" s="245"/>
      <c r="HGT64" s="245"/>
      <c r="HGU64" s="245"/>
      <c r="HGV64" s="245"/>
      <c r="HGW64" s="245"/>
      <c r="HGX64" s="245"/>
      <c r="HGY64" s="245"/>
      <c r="HGZ64" s="245"/>
      <c r="HHA64" s="245"/>
      <c r="HHB64" s="245"/>
      <c r="HHC64" s="245"/>
      <c r="HHD64" s="245"/>
      <c r="HHE64" s="245"/>
      <c r="HHF64" s="245"/>
      <c r="HHG64" s="245"/>
      <c r="HHH64" s="245"/>
      <c r="HHI64" s="245"/>
      <c r="HHJ64" s="245"/>
      <c r="HHK64" s="245"/>
      <c r="HHL64" s="245"/>
      <c r="HHM64" s="245"/>
      <c r="HHN64" s="245"/>
      <c r="HHO64" s="245"/>
      <c r="HHP64" s="245"/>
      <c r="HHQ64" s="245"/>
      <c r="HHR64" s="245"/>
      <c r="HHS64" s="245"/>
      <c r="HHT64" s="245"/>
      <c r="HHU64" s="245"/>
      <c r="HHV64" s="245"/>
      <c r="HHW64" s="245"/>
      <c r="HHX64" s="245"/>
      <c r="HHY64" s="245"/>
      <c r="HHZ64" s="245"/>
      <c r="HIA64" s="245"/>
      <c r="HIB64" s="245"/>
      <c r="HIC64" s="245"/>
      <c r="HID64" s="245"/>
      <c r="HIE64" s="245"/>
      <c r="HIF64" s="245"/>
      <c r="HIG64" s="245"/>
      <c r="HIH64" s="245"/>
      <c r="HII64" s="245"/>
      <c r="HIJ64" s="245"/>
      <c r="HIK64" s="245"/>
      <c r="HIL64" s="245"/>
      <c r="HIM64" s="245"/>
      <c r="HIN64" s="245"/>
      <c r="HIO64" s="245"/>
      <c r="HIP64" s="245"/>
      <c r="HIQ64" s="245"/>
      <c r="HIR64" s="245"/>
      <c r="HIS64" s="245"/>
      <c r="HIT64" s="245"/>
      <c r="HIU64" s="245"/>
      <c r="HIV64" s="245"/>
      <c r="HIW64" s="245"/>
      <c r="HIX64" s="245"/>
      <c r="HIY64" s="245"/>
      <c r="HIZ64" s="245"/>
      <c r="HJA64" s="245"/>
      <c r="HJB64" s="245"/>
      <c r="HJC64" s="245"/>
      <c r="HJD64" s="245"/>
      <c r="HJE64" s="245"/>
      <c r="HJF64" s="245"/>
      <c r="HJG64" s="245"/>
      <c r="HJH64" s="245"/>
      <c r="HJI64" s="245"/>
      <c r="HJJ64" s="245"/>
      <c r="HJK64" s="245"/>
      <c r="HJL64" s="245"/>
      <c r="HJM64" s="245"/>
      <c r="HJN64" s="245"/>
      <c r="HJO64" s="245"/>
      <c r="HJP64" s="245"/>
      <c r="HJQ64" s="245"/>
      <c r="HJR64" s="245"/>
      <c r="HJS64" s="245"/>
      <c r="HJT64" s="245"/>
      <c r="HJU64" s="245"/>
      <c r="HJV64" s="245"/>
      <c r="HJW64" s="245"/>
      <c r="HJX64" s="245"/>
      <c r="HJY64" s="245"/>
      <c r="HJZ64" s="245"/>
      <c r="HKA64" s="245"/>
      <c r="HKB64" s="245"/>
      <c r="HKC64" s="245"/>
      <c r="HKD64" s="245"/>
      <c r="HKE64" s="245"/>
      <c r="HKF64" s="245"/>
      <c r="HKG64" s="245"/>
      <c r="HKH64" s="245"/>
      <c r="HKI64" s="245"/>
      <c r="HKJ64" s="245"/>
      <c r="HKK64" s="245"/>
      <c r="HKL64" s="245"/>
      <c r="HKM64" s="245"/>
      <c r="HKN64" s="245"/>
      <c r="HKO64" s="245"/>
      <c r="HKP64" s="245"/>
      <c r="HKQ64" s="245"/>
      <c r="HKR64" s="245"/>
      <c r="HKS64" s="245"/>
      <c r="HKT64" s="245"/>
      <c r="HKU64" s="245"/>
      <c r="HKV64" s="245"/>
      <c r="HKW64" s="245"/>
      <c r="HKX64" s="245"/>
      <c r="HKY64" s="245"/>
      <c r="HKZ64" s="245"/>
      <c r="HLA64" s="245"/>
      <c r="HLB64" s="245"/>
      <c r="HLC64" s="245"/>
      <c r="HLD64" s="245"/>
      <c r="HLE64" s="245"/>
      <c r="HLF64" s="245"/>
      <c r="HLG64" s="245"/>
      <c r="HLH64" s="245"/>
      <c r="HLI64" s="245"/>
      <c r="HLJ64" s="245"/>
      <c r="HLK64" s="245"/>
      <c r="HLL64" s="245"/>
      <c r="HLM64" s="245"/>
      <c r="HLN64" s="245"/>
      <c r="HLO64" s="245"/>
      <c r="HLP64" s="245"/>
      <c r="HLQ64" s="245"/>
      <c r="HLR64" s="245"/>
      <c r="HLS64" s="245"/>
      <c r="HLT64" s="245"/>
      <c r="HLU64" s="245"/>
      <c r="HLV64" s="245"/>
      <c r="HLW64" s="245"/>
      <c r="HLX64" s="245"/>
      <c r="HLY64" s="245"/>
      <c r="HLZ64" s="245"/>
      <c r="HMA64" s="245"/>
      <c r="HMB64" s="245"/>
      <c r="HMC64" s="245"/>
      <c r="HMD64" s="245"/>
      <c r="HME64" s="245"/>
      <c r="HMF64" s="245"/>
      <c r="HMG64" s="245"/>
      <c r="HMH64" s="245"/>
      <c r="HMI64" s="245"/>
      <c r="HMJ64" s="245"/>
      <c r="HMK64" s="245"/>
      <c r="HML64" s="245"/>
      <c r="HMM64" s="245"/>
      <c r="HMN64" s="245"/>
      <c r="HMO64" s="245"/>
      <c r="HMP64" s="245"/>
      <c r="HMQ64" s="245"/>
      <c r="HMR64" s="245"/>
      <c r="HMS64" s="245"/>
      <c r="HMT64" s="245"/>
      <c r="HMU64" s="245"/>
      <c r="HMV64" s="245"/>
      <c r="HMW64" s="245"/>
      <c r="HMX64" s="245"/>
      <c r="HMY64" s="245"/>
      <c r="HMZ64" s="245"/>
      <c r="HNA64" s="245"/>
      <c r="HNB64" s="245"/>
      <c r="HNC64" s="245"/>
      <c r="HND64" s="245"/>
      <c r="HNE64" s="245"/>
      <c r="HNF64" s="245"/>
      <c r="HNG64" s="245"/>
      <c r="HNH64" s="245"/>
      <c r="HNI64" s="245"/>
      <c r="HNJ64" s="245"/>
      <c r="HNK64" s="245"/>
      <c r="HNL64" s="245"/>
      <c r="HNM64" s="245"/>
      <c r="HNN64" s="245"/>
      <c r="HNO64" s="245"/>
      <c r="HNP64" s="245"/>
      <c r="HNQ64" s="245"/>
      <c r="HNR64" s="245"/>
      <c r="HNS64" s="245"/>
      <c r="HNT64" s="245"/>
      <c r="HNU64" s="245"/>
      <c r="HNV64" s="245"/>
      <c r="HNW64" s="245"/>
      <c r="HNX64" s="245"/>
      <c r="HNY64" s="245"/>
      <c r="HNZ64" s="245"/>
      <c r="HOA64" s="245"/>
      <c r="HOB64" s="245"/>
      <c r="HOC64" s="245"/>
      <c r="HOD64" s="245"/>
      <c r="HOE64" s="245"/>
      <c r="HOF64" s="245"/>
      <c r="HOG64" s="245"/>
      <c r="HOH64" s="245"/>
      <c r="HOI64" s="245"/>
      <c r="HOJ64" s="245"/>
      <c r="HOK64" s="245"/>
      <c r="HOL64" s="245"/>
      <c r="HOM64" s="245"/>
      <c r="HON64" s="245"/>
      <c r="HOO64" s="245"/>
      <c r="HOP64" s="245"/>
      <c r="HOQ64" s="245"/>
      <c r="HOR64" s="245"/>
      <c r="HOS64" s="245"/>
      <c r="HOT64" s="245"/>
      <c r="HOU64" s="245"/>
      <c r="HOV64" s="245"/>
      <c r="HOW64" s="245"/>
      <c r="HOX64" s="245"/>
      <c r="HOY64" s="245"/>
      <c r="HOZ64" s="245"/>
      <c r="HPA64" s="245"/>
      <c r="HPB64" s="245"/>
      <c r="HPC64" s="245"/>
      <c r="HPD64" s="245"/>
      <c r="HPE64" s="245"/>
      <c r="HPF64" s="245"/>
      <c r="HPG64" s="245"/>
      <c r="HPH64" s="245"/>
      <c r="HPI64" s="245"/>
      <c r="HPJ64" s="245"/>
      <c r="HPK64" s="245"/>
      <c r="HPL64" s="245"/>
      <c r="HPM64" s="245"/>
      <c r="HPN64" s="245"/>
      <c r="HPO64" s="245"/>
      <c r="HPP64" s="245"/>
      <c r="HPQ64" s="245"/>
      <c r="HPR64" s="245"/>
      <c r="HPS64" s="245"/>
      <c r="HPT64" s="245"/>
      <c r="HPU64" s="245"/>
      <c r="HPV64" s="245"/>
      <c r="HPW64" s="245"/>
      <c r="HPX64" s="245"/>
      <c r="HPY64" s="245"/>
      <c r="HPZ64" s="245"/>
      <c r="HQA64" s="245"/>
      <c r="HQB64" s="245"/>
      <c r="HQC64" s="245"/>
      <c r="HQD64" s="245"/>
      <c r="HQE64" s="245"/>
      <c r="HQF64" s="245"/>
      <c r="HQG64" s="245"/>
      <c r="HQH64" s="245"/>
      <c r="HQI64" s="245"/>
      <c r="HQJ64" s="245"/>
      <c r="HQK64" s="245"/>
      <c r="HQL64" s="245"/>
      <c r="HQM64" s="245"/>
      <c r="HQN64" s="245"/>
      <c r="HQO64" s="245"/>
      <c r="HQP64" s="245"/>
      <c r="HQQ64" s="245"/>
      <c r="HQR64" s="245"/>
      <c r="HQS64" s="245"/>
      <c r="HQT64" s="245"/>
      <c r="HQU64" s="245"/>
      <c r="HQV64" s="245"/>
      <c r="HQW64" s="245"/>
      <c r="HQX64" s="245"/>
      <c r="HQY64" s="245"/>
      <c r="HQZ64" s="245"/>
      <c r="HRA64" s="245"/>
      <c r="HRB64" s="245"/>
      <c r="HRC64" s="245"/>
      <c r="HRD64" s="245"/>
      <c r="HRE64" s="245"/>
      <c r="HRF64" s="245"/>
      <c r="HRG64" s="245"/>
      <c r="HRH64" s="245"/>
      <c r="HRI64" s="245"/>
      <c r="HRJ64" s="245"/>
      <c r="HRK64" s="245"/>
      <c r="HRL64" s="245"/>
      <c r="HRM64" s="245"/>
      <c r="HRN64" s="245"/>
      <c r="HRO64" s="245"/>
      <c r="HRP64" s="245"/>
      <c r="HRQ64" s="245"/>
      <c r="HRR64" s="245"/>
      <c r="HRS64" s="245"/>
      <c r="HRT64" s="245"/>
      <c r="HRU64" s="245"/>
      <c r="HRV64" s="245"/>
      <c r="HRW64" s="245"/>
      <c r="HRX64" s="245"/>
      <c r="HRY64" s="245"/>
      <c r="HRZ64" s="245"/>
      <c r="HSA64" s="245"/>
      <c r="HSB64" s="245"/>
      <c r="HSC64" s="245"/>
      <c r="HSD64" s="245"/>
      <c r="HSE64" s="245"/>
      <c r="HSF64" s="245"/>
      <c r="HSG64" s="245"/>
      <c r="HSH64" s="245"/>
      <c r="HSI64" s="245"/>
      <c r="HSJ64" s="245"/>
      <c r="HSK64" s="245"/>
      <c r="HSL64" s="245"/>
      <c r="HSM64" s="245"/>
      <c r="HSN64" s="245"/>
      <c r="HSO64" s="245"/>
      <c r="HSP64" s="245"/>
      <c r="HSQ64" s="245"/>
      <c r="HSR64" s="245"/>
      <c r="HSS64" s="245"/>
      <c r="HST64" s="245"/>
      <c r="HSU64" s="245"/>
      <c r="HSV64" s="245"/>
      <c r="HSW64" s="245"/>
      <c r="HSX64" s="245"/>
      <c r="HSY64" s="245"/>
      <c r="HSZ64" s="245"/>
      <c r="HTA64" s="245"/>
      <c r="HTB64" s="245"/>
      <c r="HTC64" s="245"/>
      <c r="HTD64" s="245"/>
      <c r="HTE64" s="245"/>
      <c r="HTF64" s="245"/>
      <c r="HTG64" s="245"/>
      <c r="HTH64" s="245"/>
      <c r="HTI64" s="245"/>
      <c r="HTJ64" s="245"/>
      <c r="HTK64" s="245"/>
      <c r="HTL64" s="245"/>
      <c r="HTM64" s="245"/>
      <c r="HTN64" s="245"/>
      <c r="HTO64" s="245"/>
      <c r="HTP64" s="245"/>
      <c r="HTQ64" s="245"/>
      <c r="HTR64" s="245"/>
      <c r="HTS64" s="245"/>
      <c r="HTT64" s="245"/>
      <c r="HTU64" s="245"/>
      <c r="HTV64" s="245"/>
      <c r="HTW64" s="245"/>
      <c r="HTX64" s="245"/>
      <c r="HTY64" s="245"/>
      <c r="HTZ64" s="245"/>
      <c r="HUA64" s="245"/>
      <c r="HUB64" s="245"/>
      <c r="HUC64" s="245"/>
      <c r="HUD64" s="245"/>
      <c r="HUE64" s="245"/>
      <c r="HUF64" s="245"/>
      <c r="HUG64" s="245"/>
      <c r="HUH64" s="245"/>
      <c r="HUI64" s="245"/>
      <c r="HUJ64" s="245"/>
      <c r="HUK64" s="245"/>
      <c r="HUL64" s="245"/>
      <c r="HUM64" s="245"/>
      <c r="HUN64" s="245"/>
      <c r="HUO64" s="245"/>
      <c r="HUP64" s="245"/>
      <c r="HUQ64" s="245"/>
      <c r="HUR64" s="245"/>
      <c r="HUS64" s="245"/>
      <c r="HUT64" s="245"/>
      <c r="HUU64" s="245"/>
      <c r="HUV64" s="245"/>
      <c r="HUW64" s="245"/>
      <c r="HUX64" s="245"/>
      <c r="HUY64" s="245"/>
      <c r="HUZ64" s="245"/>
      <c r="HVA64" s="245"/>
      <c r="HVB64" s="245"/>
      <c r="HVC64" s="245"/>
      <c r="HVD64" s="245"/>
      <c r="HVE64" s="245"/>
      <c r="HVF64" s="245"/>
      <c r="HVG64" s="245"/>
      <c r="HVH64" s="245"/>
      <c r="HVI64" s="245"/>
      <c r="HVJ64" s="245"/>
      <c r="HVK64" s="245"/>
      <c r="HVL64" s="245"/>
      <c r="HVM64" s="245"/>
      <c r="HVN64" s="245"/>
      <c r="HVO64" s="245"/>
      <c r="HVP64" s="245"/>
      <c r="HVQ64" s="245"/>
      <c r="HVR64" s="245"/>
      <c r="HVS64" s="245"/>
      <c r="HVT64" s="245"/>
      <c r="HVU64" s="245"/>
      <c r="HVV64" s="245"/>
      <c r="HVW64" s="245"/>
      <c r="HVX64" s="245"/>
      <c r="HVY64" s="245"/>
      <c r="HVZ64" s="245"/>
      <c r="HWA64" s="245"/>
      <c r="HWB64" s="245"/>
      <c r="HWC64" s="245"/>
      <c r="HWD64" s="245"/>
      <c r="HWE64" s="245"/>
      <c r="HWF64" s="245"/>
      <c r="HWG64" s="245"/>
      <c r="HWH64" s="245"/>
      <c r="HWI64" s="245"/>
      <c r="HWJ64" s="245"/>
      <c r="HWK64" s="245"/>
      <c r="HWL64" s="245"/>
      <c r="HWM64" s="245"/>
      <c r="HWN64" s="245"/>
      <c r="HWO64" s="245"/>
      <c r="HWP64" s="245"/>
      <c r="HWQ64" s="245"/>
      <c r="HWR64" s="245"/>
      <c r="HWS64" s="245"/>
      <c r="HWT64" s="245"/>
      <c r="HWU64" s="245"/>
      <c r="HWV64" s="245"/>
      <c r="HWW64" s="245"/>
      <c r="HWX64" s="245"/>
      <c r="HWY64" s="245"/>
      <c r="HWZ64" s="245"/>
      <c r="HXA64" s="245"/>
      <c r="HXB64" s="245"/>
      <c r="HXC64" s="245"/>
      <c r="HXD64" s="245"/>
      <c r="HXE64" s="245"/>
      <c r="HXF64" s="245"/>
      <c r="HXG64" s="245"/>
      <c r="HXH64" s="245"/>
      <c r="HXI64" s="245"/>
      <c r="HXJ64" s="245"/>
      <c r="HXK64" s="245"/>
      <c r="HXL64" s="245"/>
      <c r="HXM64" s="245"/>
      <c r="HXN64" s="245"/>
      <c r="HXO64" s="245"/>
      <c r="HXP64" s="245"/>
      <c r="HXQ64" s="245"/>
      <c r="HXR64" s="245"/>
      <c r="HXS64" s="245"/>
      <c r="HXT64" s="245"/>
      <c r="HXU64" s="245"/>
      <c r="HXV64" s="245"/>
      <c r="HXW64" s="245"/>
      <c r="HXX64" s="245"/>
      <c r="HXY64" s="245"/>
      <c r="HXZ64" s="245"/>
      <c r="HYA64" s="245"/>
      <c r="HYB64" s="245"/>
      <c r="HYC64" s="245"/>
      <c r="HYD64" s="245"/>
      <c r="HYE64" s="245"/>
      <c r="HYF64" s="245"/>
      <c r="HYG64" s="245"/>
      <c r="HYH64" s="245"/>
      <c r="HYI64" s="245"/>
      <c r="HYJ64" s="245"/>
      <c r="HYK64" s="245"/>
      <c r="HYL64" s="245"/>
      <c r="HYM64" s="245"/>
      <c r="HYN64" s="245"/>
      <c r="HYO64" s="245"/>
      <c r="HYP64" s="245"/>
      <c r="HYQ64" s="245"/>
      <c r="HYR64" s="245"/>
      <c r="HYS64" s="245"/>
      <c r="HYT64" s="245"/>
      <c r="HYU64" s="245"/>
      <c r="HYV64" s="245"/>
      <c r="HYW64" s="245"/>
      <c r="HYX64" s="245"/>
      <c r="HYY64" s="245"/>
      <c r="HYZ64" s="245"/>
      <c r="HZA64" s="245"/>
      <c r="HZB64" s="245"/>
      <c r="HZC64" s="245"/>
      <c r="HZD64" s="245"/>
      <c r="HZE64" s="245"/>
      <c r="HZF64" s="245"/>
      <c r="HZG64" s="245"/>
      <c r="HZH64" s="245"/>
      <c r="HZI64" s="245"/>
      <c r="HZJ64" s="245"/>
      <c r="HZK64" s="245"/>
      <c r="HZL64" s="245"/>
      <c r="HZM64" s="245"/>
      <c r="HZN64" s="245"/>
      <c r="HZO64" s="245"/>
      <c r="HZP64" s="245"/>
      <c r="HZQ64" s="245"/>
      <c r="HZR64" s="245"/>
      <c r="HZS64" s="245"/>
      <c r="HZT64" s="245"/>
      <c r="HZU64" s="245"/>
      <c r="HZV64" s="245"/>
      <c r="HZW64" s="245"/>
      <c r="HZX64" s="245"/>
      <c r="HZY64" s="245"/>
      <c r="HZZ64" s="245"/>
      <c r="IAA64" s="245"/>
      <c r="IAB64" s="245"/>
      <c r="IAC64" s="245"/>
      <c r="IAD64" s="245"/>
      <c r="IAE64" s="245"/>
      <c r="IAF64" s="245"/>
      <c r="IAG64" s="245"/>
      <c r="IAH64" s="245"/>
      <c r="IAI64" s="245"/>
      <c r="IAJ64" s="245"/>
      <c r="IAK64" s="245"/>
      <c r="IAL64" s="245"/>
      <c r="IAM64" s="245"/>
      <c r="IAN64" s="245"/>
      <c r="IAO64" s="245"/>
      <c r="IAP64" s="245"/>
      <c r="IAQ64" s="245"/>
      <c r="IAR64" s="245"/>
      <c r="IAS64" s="245"/>
      <c r="IAT64" s="245"/>
      <c r="IAU64" s="245"/>
      <c r="IAV64" s="245"/>
      <c r="IAW64" s="245"/>
      <c r="IAX64" s="245"/>
      <c r="IAY64" s="245"/>
      <c r="IAZ64" s="245"/>
      <c r="IBA64" s="245"/>
      <c r="IBB64" s="245"/>
      <c r="IBC64" s="245"/>
      <c r="IBD64" s="245"/>
      <c r="IBE64" s="245"/>
      <c r="IBF64" s="245"/>
      <c r="IBG64" s="245"/>
      <c r="IBH64" s="245"/>
      <c r="IBI64" s="245"/>
      <c r="IBJ64" s="245"/>
      <c r="IBK64" s="245"/>
      <c r="IBL64" s="245"/>
      <c r="IBM64" s="245"/>
      <c r="IBN64" s="245"/>
      <c r="IBO64" s="245"/>
      <c r="IBP64" s="245"/>
      <c r="IBQ64" s="245"/>
      <c r="IBR64" s="245"/>
      <c r="IBS64" s="245"/>
      <c r="IBT64" s="245"/>
      <c r="IBU64" s="245"/>
      <c r="IBV64" s="245"/>
      <c r="IBW64" s="245"/>
      <c r="IBX64" s="245"/>
      <c r="IBY64" s="245"/>
      <c r="IBZ64" s="245"/>
      <c r="ICA64" s="245"/>
      <c r="ICB64" s="245"/>
      <c r="ICC64" s="245"/>
      <c r="ICD64" s="245"/>
      <c r="ICE64" s="245"/>
      <c r="ICF64" s="245"/>
      <c r="ICG64" s="245"/>
      <c r="ICH64" s="245"/>
      <c r="ICI64" s="245"/>
      <c r="ICJ64" s="245"/>
      <c r="ICK64" s="245"/>
      <c r="ICL64" s="245"/>
      <c r="ICM64" s="245"/>
      <c r="ICN64" s="245"/>
      <c r="ICO64" s="245"/>
      <c r="ICP64" s="245"/>
      <c r="ICQ64" s="245"/>
      <c r="ICR64" s="245"/>
      <c r="ICS64" s="245"/>
      <c r="ICT64" s="245"/>
      <c r="ICU64" s="245"/>
      <c r="ICV64" s="245"/>
      <c r="ICW64" s="245"/>
      <c r="ICX64" s="245"/>
      <c r="ICY64" s="245"/>
      <c r="ICZ64" s="245"/>
      <c r="IDA64" s="245"/>
      <c r="IDB64" s="245"/>
      <c r="IDC64" s="245"/>
      <c r="IDD64" s="245"/>
      <c r="IDE64" s="245"/>
      <c r="IDF64" s="245"/>
      <c r="IDG64" s="245"/>
      <c r="IDH64" s="245"/>
      <c r="IDI64" s="245"/>
      <c r="IDJ64" s="245"/>
      <c r="IDK64" s="245"/>
      <c r="IDL64" s="245"/>
      <c r="IDM64" s="245"/>
      <c r="IDN64" s="245"/>
      <c r="IDO64" s="245"/>
      <c r="IDP64" s="245"/>
      <c r="IDQ64" s="245"/>
      <c r="IDR64" s="245"/>
      <c r="IDS64" s="245"/>
      <c r="IDT64" s="245"/>
      <c r="IDU64" s="245"/>
      <c r="IDV64" s="245"/>
      <c r="IDW64" s="245"/>
      <c r="IDX64" s="245"/>
      <c r="IDY64" s="245"/>
      <c r="IDZ64" s="245"/>
      <c r="IEA64" s="245"/>
      <c r="IEB64" s="245"/>
      <c r="IEC64" s="245"/>
      <c r="IED64" s="245"/>
      <c r="IEE64" s="245"/>
      <c r="IEF64" s="245"/>
      <c r="IEG64" s="245"/>
      <c r="IEH64" s="245"/>
      <c r="IEI64" s="245"/>
      <c r="IEJ64" s="245"/>
      <c r="IEK64" s="245"/>
      <c r="IEL64" s="245"/>
      <c r="IEM64" s="245"/>
      <c r="IEN64" s="245"/>
      <c r="IEO64" s="245"/>
      <c r="IEP64" s="245"/>
      <c r="IEQ64" s="245"/>
      <c r="IER64" s="245"/>
      <c r="IES64" s="245"/>
      <c r="IET64" s="245"/>
      <c r="IEU64" s="245"/>
      <c r="IEV64" s="245"/>
      <c r="IEW64" s="245"/>
      <c r="IEX64" s="245"/>
      <c r="IEY64" s="245"/>
      <c r="IEZ64" s="245"/>
      <c r="IFA64" s="245"/>
      <c r="IFB64" s="245"/>
      <c r="IFC64" s="245"/>
      <c r="IFD64" s="245"/>
      <c r="IFE64" s="245"/>
      <c r="IFF64" s="245"/>
      <c r="IFG64" s="245"/>
      <c r="IFH64" s="245"/>
      <c r="IFI64" s="245"/>
      <c r="IFJ64" s="245"/>
      <c r="IFK64" s="245"/>
      <c r="IFL64" s="245"/>
      <c r="IFM64" s="245"/>
      <c r="IFN64" s="245"/>
      <c r="IFO64" s="245"/>
      <c r="IFP64" s="245"/>
      <c r="IFQ64" s="245"/>
      <c r="IFR64" s="245"/>
      <c r="IFS64" s="245"/>
      <c r="IFT64" s="245"/>
      <c r="IFU64" s="245"/>
      <c r="IFV64" s="245"/>
      <c r="IFW64" s="245"/>
      <c r="IFX64" s="245"/>
      <c r="IFY64" s="245"/>
      <c r="IFZ64" s="245"/>
      <c r="IGA64" s="245"/>
      <c r="IGB64" s="245"/>
      <c r="IGC64" s="245"/>
      <c r="IGD64" s="245"/>
      <c r="IGE64" s="245"/>
      <c r="IGF64" s="245"/>
      <c r="IGG64" s="245"/>
      <c r="IGH64" s="245"/>
      <c r="IGI64" s="245"/>
      <c r="IGJ64" s="245"/>
      <c r="IGK64" s="245"/>
      <c r="IGL64" s="245"/>
      <c r="IGM64" s="245"/>
      <c r="IGN64" s="245"/>
      <c r="IGO64" s="245"/>
      <c r="IGP64" s="245"/>
      <c r="IGQ64" s="245"/>
      <c r="IGR64" s="245"/>
      <c r="IGS64" s="245"/>
      <c r="IGT64" s="245"/>
      <c r="IGU64" s="245"/>
      <c r="IGV64" s="245"/>
      <c r="IGW64" s="245"/>
      <c r="IGX64" s="245"/>
      <c r="IGY64" s="245"/>
      <c r="IGZ64" s="245"/>
      <c r="IHA64" s="245"/>
      <c r="IHB64" s="245"/>
      <c r="IHC64" s="245"/>
      <c r="IHD64" s="245"/>
      <c r="IHE64" s="245"/>
      <c r="IHF64" s="245"/>
      <c r="IHG64" s="245"/>
      <c r="IHH64" s="245"/>
      <c r="IHI64" s="245"/>
      <c r="IHJ64" s="245"/>
      <c r="IHK64" s="245"/>
      <c r="IHL64" s="245"/>
      <c r="IHM64" s="245"/>
      <c r="IHN64" s="245"/>
      <c r="IHO64" s="245"/>
      <c r="IHP64" s="245"/>
      <c r="IHQ64" s="245"/>
      <c r="IHR64" s="245"/>
      <c r="IHS64" s="245"/>
      <c r="IHT64" s="245"/>
      <c r="IHU64" s="245"/>
      <c r="IHV64" s="245"/>
      <c r="IHW64" s="245"/>
      <c r="IHX64" s="245"/>
      <c r="IHY64" s="245"/>
      <c r="IHZ64" s="245"/>
      <c r="IIA64" s="245"/>
      <c r="IIB64" s="245"/>
      <c r="IIC64" s="245"/>
      <c r="IID64" s="245"/>
      <c r="IIE64" s="245"/>
      <c r="IIF64" s="245"/>
      <c r="IIG64" s="245"/>
      <c r="IIH64" s="245"/>
      <c r="III64" s="245"/>
      <c r="IIJ64" s="245"/>
      <c r="IIK64" s="245"/>
      <c r="IIL64" s="245"/>
      <c r="IIM64" s="245"/>
      <c r="IIN64" s="245"/>
      <c r="IIO64" s="245"/>
      <c r="IIP64" s="245"/>
      <c r="IIQ64" s="245"/>
      <c r="IIR64" s="245"/>
      <c r="IIS64" s="245"/>
      <c r="IIT64" s="245"/>
      <c r="IIU64" s="245"/>
      <c r="IIV64" s="245"/>
      <c r="IIW64" s="245"/>
      <c r="IIX64" s="245"/>
      <c r="IIY64" s="245"/>
      <c r="IIZ64" s="245"/>
      <c r="IJA64" s="245"/>
      <c r="IJB64" s="245"/>
      <c r="IJC64" s="245"/>
      <c r="IJD64" s="245"/>
      <c r="IJE64" s="245"/>
      <c r="IJF64" s="245"/>
      <c r="IJG64" s="245"/>
      <c r="IJH64" s="245"/>
      <c r="IJI64" s="245"/>
      <c r="IJJ64" s="245"/>
      <c r="IJK64" s="245"/>
      <c r="IJL64" s="245"/>
      <c r="IJM64" s="245"/>
      <c r="IJN64" s="245"/>
      <c r="IJO64" s="245"/>
      <c r="IJP64" s="245"/>
      <c r="IJQ64" s="245"/>
      <c r="IJR64" s="245"/>
      <c r="IJS64" s="245"/>
      <c r="IJT64" s="245"/>
      <c r="IJU64" s="245"/>
      <c r="IJV64" s="245"/>
      <c r="IJW64" s="245"/>
      <c r="IJX64" s="245"/>
      <c r="IJY64" s="245"/>
      <c r="IJZ64" s="245"/>
      <c r="IKA64" s="245"/>
      <c r="IKB64" s="245"/>
      <c r="IKC64" s="245"/>
      <c r="IKD64" s="245"/>
      <c r="IKE64" s="245"/>
      <c r="IKF64" s="245"/>
      <c r="IKG64" s="245"/>
      <c r="IKH64" s="245"/>
      <c r="IKI64" s="245"/>
      <c r="IKJ64" s="245"/>
      <c r="IKK64" s="245"/>
      <c r="IKL64" s="245"/>
      <c r="IKM64" s="245"/>
      <c r="IKN64" s="245"/>
      <c r="IKO64" s="245"/>
      <c r="IKP64" s="245"/>
      <c r="IKQ64" s="245"/>
      <c r="IKR64" s="245"/>
      <c r="IKS64" s="245"/>
      <c r="IKT64" s="245"/>
      <c r="IKU64" s="245"/>
      <c r="IKV64" s="245"/>
      <c r="IKW64" s="245"/>
      <c r="IKX64" s="245"/>
      <c r="IKY64" s="245"/>
      <c r="IKZ64" s="245"/>
      <c r="ILA64" s="245"/>
      <c r="ILB64" s="245"/>
      <c r="ILC64" s="245"/>
      <c r="ILD64" s="245"/>
      <c r="ILE64" s="245"/>
      <c r="ILF64" s="245"/>
      <c r="ILG64" s="245"/>
      <c r="ILH64" s="245"/>
      <c r="ILI64" s="245"/>
      <c r="ILJ64" s="245"/>
      <c r="ILK64" s="245"/>
      <c r="ILL64" s="245"/>
      <c r="ILM64" s="245"/>
      <c r="ILN64" s="245"/>
      <c r="ILO64" s="245"/>
      <c r="ILP64" s="245"/>
      <c r="ILQ64" s="245"/>
      <c r="ILR64" s="245"/>
      <c r="ILS64" s="245"/>
      <c r="ILT64" s="245"/>
      <c r="ILU64" s="245"/>
      <c r="ILV64" s="245"/>
      <c r="ILW64" s="245"/>
      <c r="ILX64" s="245"/>
      <c r="ILY64" s="245"/>
      <c r="ILZ64" s="245"/>
      <c r="IMA64" s="245"/>
      <c r="IMB64" s="245"/>
      <c r="IMC64" s="245"/>
      <c r="IMD64" s="245"/>
      <c r="IME64" s="245"/>
      <c r="IMF64" s="245"/>
      <c r="IMG64" s="245"/>
      <c r="IMH64" s="245"/>
      <c r="IMI64" s="245"/>
      <c r="IMJ64" s="245"/>
      <c r="IMK64" s="245"/>
      <c r="IML64" s="245"/>
      <c r="IMM64" s="245"/>
      <c r="IMN64" s="245"/>
      <c r="IMO64" s="245"/>
      <c r="IMP64" s="245"/>
      <c r="IMQ64" s="245"/>
      <c r="IMR64" s="245"/>
      <c r="IMS64" s="245"/>
      <c r="IMT64" s="245"/>
      <c r="IMU64" s="245"/>
      <c r="IMV64" s="245"/>
      <c r="IMW64" s="245"/>
      <c r="IMX64" s="245"/>
      <c r="IMY64" s="245"/>
      <c r="IMZ64" s="245"/>
      <c r="INA64" s="245"/>
      <c r="INB64" s="245"/>
      <c r="INC64" s="245"/>
      <c r="IND64" s="245"/>
      <c r="INE64" s="245"/>
      <c r="INF64" s="245"/>
      <c r="ING64" s="245"/>
      <c r="INH64" s="245"/>
      <c r="INI64" s="245"/>
      <c r="INJ64" s="245"/>
      <c r="INK64" s="245"/>
      <c r="INL64" s="245"/>
      <c r="INM64" s="245"/>
      <c r="INN64" s="245"/>
      <c r="INO64" s="245"/>
      <c r="INP64" s="245"/>
      <c r="INQ64" s="245"/>
      <c r="INR64" s="245"/>
      <c r="INS64" s="245"/>
      <c r="INT64" s="245"/>
      <c r="INU64" s="245"/>
      <c r="INV64" s="245"/>
      <c r="INW64" s="245"/>
      <c r="INX64" s="245"/>
      <c r="INY64" s="245"/>
      <c r="INZ64" s="245"/>
      <c r="IOA64" s="245"/>
      <c r="IOB64" s="245"/>
      <c r="IOC64" s="245"/>
      <c r="IOD64" s="245"/>
      <c r="IOE64" s="245"/>
      <c r="IOF64" s="245"/>
      <c r="IOG64" s="245"/>
      <c r="IOH64" s="245"/>
      <c r="IOI64" s="245"/>
      <c r="IOJ64" s="245"/>
      <c r="IOK64" s="245"/>
      <c r="IOL64" s="245"/>
      <c r="IOM64" s="245"/>
      <c r="ION64" s="245"/>
      <c r="IOO64" s="245"/>
      <c r="IOP64" s="245"/>
      <c r="IOQ64" s="245"/>
      <c r="IOR64" s="245"/>
      <c r="IOS64" s="245"/>
      <c r="IOT64" s="245"/>
      <c r="IOU64" s="245"/>
      <c r="IOV64" s="245"/>
      <c r="IOW64" s="245"/>
      <c r="IOX64" s="245"/>
      <c r="IOY64" s="245"/>
      <c r="IOZ64" s="245"/>
      <c r="IPA64" s="245"/>
      <c r="IPB64" s="245"/>
      <c r="IPC64" s="245"/>
      <c r="IPD64" s="245"/>
      <c r="IPE64" s="245"/>
      <c r="IPF64" s="245"/>
      <c r="IPG64" s="245"/>
      <c r="IPH64" s="245"/>
      <c r="IPI64" s="245"/>
      <c r="IPJ64" s="245"/>
      <c r="IPK64" s="245"/>
      <c r="IPL64" s="245"/>
      <c r="IPM64" s="245"/>
      <c r="IPN64" s="245"/>
      <c r="IPO64" s="245"/>
      <c r="IPP64" s="245"/>
      <c r="IPQ64" s="245"/>
      <c r="IPR64" s="245"/>
      <c r="IPS64" s="245"/>
      <c r="IPT64" s="245"/>
      <c r="IPU64" s="245"/>
      <c r="IPV64" s="245"/>
      <c r="IPW64" s="245"/>
      <c r="IPX64" s="245"/>
      <c r="IPY64" s="245"/>
      <c r="IPZ64" s="245"/>
      <c r="IQA64" s="245"/>
      <c r="IQB64" s="245"/>
      <c r="IQC64" s="245"/>
      <c r="IQD64" s="245"/>
      <c r="IQE64" s="245"/>
      <c r="IQF64" s="245"/>
      <c r="IQG64" s="245"/>
      <c r="IQH64" s="245"/>
      <c r="IQI64" s="245"/>
      <c r="IQJ64" s="245"/>
      <c r="IQK64" s="245"/>
      <c r="IQL64" s="245"/>
      <c r="IQM64" s="245"/>
      <c r="IQN64" s="245"/>
      <c r="IQO64" s="245"/>
      <c r="IQP64" s="245"/>
      <c r="IQQ64" s="245"/>
      <c r="IQR64" s="245"/>
      <c r="IQS64" s="245"/>
      <c r="IQT64" s="245"/>
      <c r="IQU64" s="245"/>
      <c r="IQV64" s="245"/>
      <c r="IQW64" s="245"/>
      <c r="IQX64" s="245"/>
      <c r="IQY64" s="245"/>
      <c r="IQZ64" s="245"/>
      <c r="IRA64" s="245"/>
      <c r="IRB64" s="245"/>
      <c r="IRC64" s="245"/>
      <c r="IRD64" s="245"/>
      <c r="IRE64" s="245"/>
      <c r="IRF64" s="245"/>
      <c r="IRG64" s="245"/>
      <c r="IRH64" s="245"/>
      <c r="IRI64" s="245"/>
      <c r="IRJ64" s="245"/>
      <c r="IRK64" s="245"/>
      <c r="IRL64" s="245"/>
      <c r="IRM64" s="245"/>
      <c r="IRN64" s="245"/>
      <c r="IRO64" s="245"/>
      <c r="IRP64" s="245"/>
      <c r="IRQ64" s="245"/>
      <c r="IRR64" s="245"/>
      <c r="IRS64" s="245"/>
      <c r="IRT64" s="245"/>
      <c r="IRU64" s="245"/>
      <c r="IRV64" s="245"/>
      <c r="IRW64" s="245"/>
      <c r="IRX64" s="245"/>
      <c r="IRY64" s="245"/>
      <c r="IRZ64" s="245"/>
      <c r="ISA64" s="245"/>
      <c r="ISB64" s="245"/>
      <c r="ISC64" s="245"/>
      <c r="ISD64" s="245"/>
      <c r="ISE64" s="245"/>
      <c r="ISF64" s="245"/>
      <c r="ISG64" s="245"/>
      <c r="ISH64" s="245"/>
      <c r="ISI64" s="245"/>
      <c r="ISJ64" s="245"/>
      <c r="ISK64" s="245"/>
      <c r="ISL64" s="245"/>
      <c r="ISM64" s="245"/>
      <c r="ISN64" s="245"/>
      <c r="ISO64" s="245"/>
      <c r="ISP64" s="245"/>
      <c r="ISQ64" s="245"/>
      <c r="ISR64" s="245"/>
      <c r="ISS64" s="245"/>
      <c r="IST64" s="245"/>
      <c r="ISU64" s="245"/>
      <c r="ISV64" s="245"/>
      <c r="ISW64" s="245"/>
      <c r="ISX64" s="245"/>
      <c r="ISY64" s="245"/>
      <c r="ISZ64" s="245"/>
      <c r="ITA64" s="245"/>
      <c r="ITB64" s="245"/>
      <c r="ITC64" s="245"/>
      <c r="ITD64" s="245"/>
      <c r="ITE64" s="245"/>
      <c r="ITF64" s="245"/>
      <c r="ITG64" s="245"/>
      <c r="ITH64" s="245"/>
      <c r="ITI64" s="245"/>
      <c r="ITJ64" s="245"/>
      <c r="ITK64" s="245"/>
      <c r="ITL64" s="245"/>
      <c r="ITM64" s="245"/>
      <c r="ITN64" s="245"/>
      <c r="ITO64" s="245"/>
      <c r="ITP64" s="245"/>
      <c r="ITQ64" s="245"/>
      <c r="ITR64" s="245"/>
      <c r="ITS64" s="245"/>
      <c r="ITT64" s="245"/>
      <c r="ITU64" s="245"/>
      <c r="ITV64" s="245"/>
      <c r="ITW64" s="245"/>
      <c r="ITX64" s="245"/>
      <c r="ITY64" s="245"/>
      <c r="ITZ64" s="245"/>
      <c r="IUA64" s="245"/>
      <c r="IUB64" s="245"/>
      <c r="IUC64" s="245"/>
      <c r="IUD64" s="245"/>
      <c r="IUE64" s="245"/>
      <c r="IUF64" s="245"/>
      <c r="IUG64" s="245"/>
      <c r="IUH64" s="245"/>
      <c r="IUI64" s="245"/>
      <c r="IUJ64" s="245"/>
      <c r="IUK64" s="245"/>
      <c r="IUL64" s="245"/>
      <c r="IUM64" s="245"/>
      <c r="IUN64" s="245"/>
      <c r="IUO64" s="245"/>
      <c r="IUP64" s="245"/>
      <c r="IUQ64" s="245"/>
      <c r="IUR64" s="245"/>
      <c r="IUS64" s="245"/>
      <c r="IUT64" s="245"/>
      <c r="IUU64" s="245"/>
      <c r="IUV64" s="245"/>
      <c r="IUW64" s="245"/>
      <c r="IUX64" s="245"/>
      <c r="IUY64" s="245"/>
      <c r="IUZ64" s="245"/>
      <c r="IVA64" s="245"/>
      <c r="IVB64" s="245"/>
      <c r="IVC64" s="245"/>
      <c r="IVD64" s="245"/>
      <c r="IVE64" s="245"/>
      <c r="IVF64" s="245"/>
      <c r="IVG64" s="245"/>
      <c r="IVH64" s="245"/>
      <c r="IVI64" s="245"/>
      <c r="IVJ64" s="245"/>
      <c r="IVK64" s="245"/>
      <c r="IVL64" s="245"/>
      <c r="IVM64" s="245"/>
      <c r="IVN64" s="245"/>
      <c r="IVO64" s="245"/>
      <c r="IVP64" s="245"/>
      <c r="IVQ64" s="245"/>
      <c r="IVR64" s="245"/>
      <c r="IVS64" s="245"/>
      <c r="IVT64" s="245"/>
      <c r="IVU64" s="245"/>
      <c r="IVV64" s="245"/>
      <c r="IVW64" s="245"/>
      <c r="IVX64" s="245"/>
      <c r="IVY64" s="245"/>
      <c r="IVZ64" s="245"/>
      <c r="IWA64" s="245"/>
      <c r="IWB64" s="245"/>
      <c r="IWC64" s="245"/>
      <c r="IWD64" s="245"/>
      <c r="IWE64" s="245"/>
      <c r="IWF64" s="245"/>
      <c r="IWG64" s="245"/>
      <c r="IWH64" s="245"/>
      <c r="IWI64" s="245"/>
      <c r="IWJ64" s="245"/>
      <c r="IWK64" s="245"/>
      <c r="IWL64" s="245"/>
      <c r="IWM64" s="245"/>
      <c r="IWN64" s="245"/>
      <c r="IWO64" s="245"/>
      <c r="IWP64" s="245"/>
      <c r="IWQ64" s="245"/>
      <c r="IWR64" s="245"/>
      <c r="IWS64" s="245"/>
      <c r="IWT64" s="245"/>
      <c r="IWU64" s="245"/>
      <c r="IWV64" s="245"/>
      <c r="IWW64" s="245"/>
      <c r="IWX64" s="245"/>
      <c r="IWY64" s="245"/>
      <c r="IWZ64" s="245"/>
      <c r="IXA64" s="245"/>
      <c r="IXB64" s="245"/>
      <c r="IXC64" s="245"/>
      <c r="IXD64" s="245"/>
      <c r="IXE64" s="245"/>
      <c r="IXF64" s="245"/>
      <c r="IXG64" s="245"/>
      <c r="IXH64" s="245"/>
      <c r="IXI64" s="245"/>
      <c r="IXJ64" s="245"/>
      <c r="IXK64" s="245"/>
      <c r="IXL64" s="245"/>
      <c r="IXM64" s="245"/>
      <c r="IXN64" s="245"/>
      <c r="IXO64" s="245"/>
      <c r="IXP64" s="245"/>
      <c r="IXQ64" s="245"/>
      <c r="IXR64" s="245"/>
      <c r="IXS64" s="245"/>
      <c r="IXT64" s="245"/>
      <c r="IXU64" s="245"/>
      <c r="IXV64" s="245"/>
      <c r="IXW64" s="245"/>
      <c r="IXX64" s="245"/>
      <c r="IXY64" s="245"/>
      <c r="IXZ64" s="245"/>
      <c r="IYA64" s="245"/>
      <c r="IYB64" s="245"/>
      <c r="IYC64" s="245"/>
      <c r="IYD64" s="245"/>
      <c r="IYE64" s="245"/>
      <c r="IYF64" s="245"/>
      <c r="IYG64" s="245"/>
      <c r="IYH64" s="245"/>
      <c r="IYI64" s="245"/>
      <c r="IYJ64" s="245"/>
      <c r="IYK64" s="245"/>
      <c r="IYL64" s="245"/>
      <c r="IYM64" s="245"/>
      <c r="IYN64" s="245"/>
      <c r="IYO64" s="245"/>
      <c r="IYP64" s="245"/>
      <c r="IYQ64" s="245"/>
      <c r="IYR64" s="245"/>
      <c r="IYS64" s="245"/>
      <c r="IYT64" s="245"/>
      <c r="IYU64" s="245"/>
      <c r="IYV64" s="245"/>
      <c r="IYW64" s="245"/>
      <c r="IYX64" s="245"/>
      <c r="IYY64" s="245"/>
      <c r="IYZ64" s="245"/>
      <c r="IZA64" s="245"/>
      <c r="IZB64" s="245"/>
      <c r="IZC64" s="245"/>
      <c r="IZD64" s="245"/>
      <c r="IZE64" s="245"/>
      <c r="IZF64" s="245"/>
      <c r="IZG64" s="245"/>
      <c r="IZH64" s="245"/>
      <c r="IZI64" s="245"/>
      <c r="IZJ64" s="245"/>
      <c r="IZK64" s="245"/>
      <c r="IZL64" s="245"/>
      <c r="IZM64" s="245"/>
      <c r="IZN64" s="245"/>
      <c r="IZO64" s="245"/>
      <c r="IZP64" s="245"/>
      <c r="IZQ64" s="245"/>
      <c r="IZR64" s="245"/>
      <c r="IZS64" s="245"/>
      <c r="IZT64" s="245"/>
      <c r="IZU64" s="245"/>
      <c r="IZV64" s="245"/>
      <c r="IZW64" s="245"/>
      <c r="IZX64" s="245"/>
      <c r="IZY64" s="245"/>
      <c r="IZZ64" s="245"/>
      <c r="JAA64" s="245"/>
      <c r="JAB64" s="245"/>
      <c r="JAC64" s="245"/>
      <c r="JAD64" s="245"/>
      <c r="JAE64" s="245"/>
      <c r="JAF64" s="245"/>
      <c r="JAG64" s="245"/>
      <c r="JAH64" s="245"/>
      <c r="JAI64" s="245"/>
      <c r="JAJ64" s="245"/>
      <c r="JAK64" s="245"/>
      <c r="JAL64" s="245"/>
      <c r="JAM64" s="245"/>
      <c r="JAN64" s="245"/>
      <c r="JAO64" s="245"/>
      <c r="JAP64" s="245"/>
      <c r="JAQ64" s="245"/>
      <c r="JAR64" s="245"/>
      <c r="JAS64" s="245"/>
      <c r="JAT64" s="245"/>
      <c r="JAU64" s="245"/>
      <c r="JAV64" s="245"/>
      <c r="JAW64" s="245"/>
      <c r="JAX64" s="245"/>
      <c r="JAY64" s="245"/>
      <c r="JAZ64" s="245"/>
      <c r="JBA64" s="245"/>
      <c r="JBB64" s="245"/>
      <c r="JBC64" s="245"/>
      <c r="JBD64" s="245"/>
      <c r="JBE64" s="245"/>
      <c r="JBF64" s="245"/>
      <c r="JBG64" s="245"/>
      <c r="JBH64" s="245"/>
      <c r="JBI64" s="245"/>
      <c r="JBJ64" s="245"/>
      <c r="JBK64" s="245"/>
      <c r="JBL64" s="245"/>
      <c r="JBM64" s="245"/>
      <c r="JBN64" s="245"/>
      <c r="JBO64" s="245"/>
      <c r="JBP64" s="245"/>
      <c r="JBQ64" s="245"/>
      <c r="JBR64" s="245"/>
      <c r="JBS64" s="245"/>
      <c r="JBT64" s="245"/>
      <c r="JBU64" s="245"/>
      <c r="JBV64" s="245"/>
      <c r="JBW64" s="245"/>
      <c r="JBX64" s="245"/>
      <c r="JBY64" s="245"/>
      <c r="JBZ64" s="245"/>
      <c r="JCA64" s="245"/>
      <c r="JCB64" s="245"/>
      <c r="JCC64" s="245"/>
      <c r="JCD64" s="245"/>
      <c r="JCE64" s="245"/>
      <c r="JCF64" s="245"/>
      <c r="JCG64" s="245"/>
      <c r="JCH64" s="245"/>
      <c r="JCI64" s="245"/>
      <c r="JCJ64" s="245"/>
      <c r="JCK64" s="245"/>
      <c r="JCL64" s="245"/>
      <c r="JCM64" s="245"/>
      <c r="JCN64" s="245"/>
      <c r="JCO64" s="245"/>
      <c r="JCP64" s="245"/>
      <c r="JCQ64" s="245"/>
      <c r="JCR64" s="245"/>
      <c r="JCS64" s="245"/>
      <c r="JCT64" s="245"/>
      <c r="JCU64" s="245"/>
      <c r="JCV64" s="245"/>
      <c r="JCW64" s="245"/>
      <c r="JCX64" s="245"/>
      <c r="JCY64" s="245"/>
      <c r="JCZ64" s="245"/>
      <c r="JDA64" s="245"/>
      <c r="JDB64" s="245"/>
      <c r="JDC64" s="245"/>
      <c r="JDD64" s="245"/>
      <c r="JDE64" s="245"/>
      <c r="JDF64" s="245"/>
      <c r="JDG64" s="245"/>
      <c r="JDH64" s="245"/>
      <c r="JDI64" s="245"/>
      <c r="JDJ64" s="245"/>
      <c r="JDK64" s="245"/>
      <c r="JDL64" s="245"/>
      <c r="JDM64" s="245"/>
      <c r="JDN64" s="245"/>
      <c r="JDO64" s="245"/>
      <c r="JDP64" s="245"/>
      <c r="JDQ64" s="245"/>
      <c r="JDR64" s="245"/>
      <c r="JDS64" s="245"/>
      <c r="JDT64" s="245"/>
      <c r="JDU64" s="245"/>
      <c r="JDV64" s="245"/>
      <c r="JDW64" s="245"/>
      <c r="JDX64" s="245"/>
      <c r="JDY64" s="245"/>
      <c r="JDZ64" s="245"/>
      <c r="JEA64" s="245"/>
      <c r="JEB64" s="245"/>
      <c r="JEC64" s="245"/>
      <c r="JED64" s="245"/>
      <c r="JEE64" s="245"/>
      <c r="JEF64" s="245"/>
      <c r="JEG64" s="245"/>
      <c r="JEH64" s="245"/>
      <c r="JEI64" s="245"/>
      <c r="JEJ64" s="245"/>
      <c r="JEK64" s="245"/>
      <c r="JEL64" s="245"/>
      <c r="JEM64" s="245"/>
      <c r="JEN64" s="245"/>
      <c r="JEO64" s="245"/>
      <c r="JEP64" s="245"/>
      <c r="JEQ64" s="245"/>
      <c r="JER64" s="245"/>
      <c r="JES64" s="245"/>
      <c r="JET64" s="245"/>
      <c r="JEU64" s="245"/>
      <c r="JEV64" s="245"/>
      <c r="JEW64" s="245"/>
      <c r="JEX64" s="245"/>
      <c r="JEY64" s="245"/>
      <c r="JEZ64" s="245"/>
      <c r="JFA64" s="245"/>
      <c r="JFB64" s="245"/>
      <c r="JFC64" s="245"/>
      <c r="JFD64" s="245"/>
      <c r="JFE64" s="245"/>
      <c r="JFF64" s="245"/>
      <c r="JFG64" s="245"/>
      <c r="JFH64" s="245"/>
      <c r="JFI64" s="245"/>
      <c r="JFJ64" s="245"/>
      <c r="JFK64" s="245"/>
      <c r="JFL64" s="245"/>
      <c r="JFM64" s="245"/>
      <c r="JFN64" s="245"/>
      <c r="JFO64" s="245"/>
      <c r="JFP64" s="245"/>
      <c r="JFQ64" s="245"/>
      <c r="JFR64" s="245"/>
      <c r="JFS64" s="245"/>
      <c r="JFT64" s="245"/>
      <c r="JFU64" s="245"/>
      <c r="JFV64" s="245"/>
      <c r="JFW64" s="245"/>
      <c r="JFX64" s="245"/>
      <c r="JFY64" s="245"/>
      <c r="JFZ64" s="245"/>
      <c r="JGA64" s="245"/>
      <c r="JGB64" s="245"/>
      <c r="JGC64" s="245"/>
      <c r="JGD64" s="245"/>
      <c r="JGE64" s="245"/>
      <c r="JGF64" s="245"/>
      <c r="JGG64" s="245"/>
      <c r="JGH64" s="245"/>
      <c r="JGI64" s="245"/>
      <c r="JGJ64" s="245"/>
      <c r="JGK64" s="245"/>
      <c r="JGL64" s="245"/>
      <c r="JGM64" s="245"/>
      <c r="JGN64" s="245"/>
      <c r="JGO64" s="245"/>
      <c r="JGP64" s="245"/>
      <c r="JGQ64" s="245"/>
      <c r="JGR64" s="245"/>
      <c r="JGS64" s="245"/>
      <c r="JGT64" s="245"/>
      <c r="JGU64" s="245"/>
      <c r="JGV64" s="245"/>
      <c r="JGW64" s="245"/>
      <c r="JGX64" s="245"/>
      <c r="JGY64" s="245"/>
      <c r="JGZ64" s="245"/>
      <c r="JHA64" s="245"/>
      <c r="JHB64" s="245"/>
      <c r="JHC64" s="245"/>
      <c r="JHD64" s="245"/>
      <c r="JHE64" s="245"/>
      <c r="JHF64" s="245"/>
      <c r="JHG64" s="245"/>
      <c r="JHH64" s="245"/>
      <c r="JHI64" s="245"/>
      <c r="JHJ64" s="245"/>
      <c r="JHK64" s="245"/>
      <c r="JHL64" s="245"/>
      <c r="JHM64" s="245"/>
      <c r="JHN64" s="245"/>
      <c r="JHO64" s="245"/>
      <c r="JHP64" s="245"/>
      <c r="JHQ64" s="245"/>
      <c r="JHR64" s="245"/>
      <c r="JHS64" s="245"/>
      <c r="JHT64" s="245"/>
      <c r="JHU64" s="245"/>
      <c r="JHV64" s="245"/>
      <c r="JHW64" s="245"/>
      <c r="JHX64" s="245"/>
      <c r="JHY64" s="245"/>
      <c r="JHZ64" s="245"/>
      <c r="JIA64" s="245"/>
      <c r="JIB64" s="245"/>
      <c r="JIC64" s="245"/>
      <c r="JID64" s="245"/>
      <c r="JIE64" s="245"/>
      <c r="JIF64" s="245"/>
      <c r="JIG64" s="245"/>
      <c r="JIH64" s="245"/>
      <c r="JII64" s="245"/>
      <c r="JIJ64" s="245"/>
      <c r="JIK64" s="245"/>
      <c r="JIL64" s="245"/>
      <c r="JIM64" s="245"/>
      <c r="JIN64" s="245"/>
      <c r="JIO64" s="245"/>
      <c r="JIP64" s="245"/>
      <c r="JIQ64" s="245"/>
      <c r="JIR64" s="245"/>
      <c r="JIS64" s="245"/>
      <c r="JIT64" s="245"/>
      <c r="JIU64" s="245"/>
      <c r="JIV64" s="245"/>
      <c r="JIW64" s="245"/>
      <c r="JIX64" s="245"/>
      <c r="JIY64" s="245"/>
      <c r="JIZ64" s="245"/>
      <c r="JJA64" s="245"/>
      <c r="JJB64" s="245"/>
      <c r="JJC64" s="245"/>
      <c r="JJD64" s="245"/>
      <c r="JJE64" s="245"/>
      <c r="JJF64" s="245"/>
      <c r="JJG64" s="245"/>
      <c r="JJH64" s="245"/>
      <c r="JJI64" s="245"/>
      <c r="JJJ64" s="245"/>
      <c r="JJK64" s="245"/>
      <c r="JJL64" s="245"/>
      <c r="JJM64" s="245"/>
      <c r="JJN64" s="245"/>
      <c r="JJO64" s="245"/>
      <c r="JJP64" s="245"/>
      <c r="JJQ64" s="245"/>
      <c r="JJR64" s="245"/>
      <c r="JJS64" s="245"/>
      <c r="JJT64" s="245"/>
      <c r="JJU64" s="245"/>
      <c r="JJV64" s="245"/>
      <c r="JJW64" s="245"/>
      <c r="JJX64" s="245"/>
      <c r="JJY64" s="245"/>
      <c r="JJZ64" s="245"/>
      <c r="JKA64" s="245"/>
      <c r="JKB64" s="245"/>
      <c r="JKC64" s="245"/>
      <c r="JKD64" s="245"/>
      <c r="JKE64" s="245"/>
      <c r="JKF64" s="245"/>
      <c r="JKG64" s="245"/>
      <c r="JKH64" s="245"/>
      <c r="JKI64" s="245"/>
      <c r="JKJ64" s="245"/>
      <c r="JKK64" s="245"/>
      <c r="JKL64" s="245"/>
      <c r="JKM64" s="245"/>
      <c r="JKN64" s="245"/>
      <c r="JKO64" s="245"/>
      <c r="JKP64" s="245"/>
      <c r="JKQ64" s="245"/>
      <c r="JKR64" s="245"/>
      <c r="JKS64" s="245"/>
      <c r="JKT64" s="245"/>
      <c r="JKU64" s="245"/>
      <c r="JKV64" s="245"/>
      <c r="JKW64" s="245"/>
      <c r="JKX64" s="245"/>
      <c r="JKY64" s="245"/>
      <c r="JKZ64" s="245"/>
      <c r="JLA64" s="245"/>
      <c r="JLB64" s="245"/>
      <c r="JLC64" s="245"/>
      <c r="JLD64" s="245"/>
      <c r="JLE64" s="245"/>
      <c r="JLF64" s="245"/>
      <c r="JLG64" s="245"/>
      <c r="JLH64" s="245"/>
      <c r="JLI64" s="245"/>
      <c r="JLJ64" s="245"/>
      <c r="JLK64" s="245"/>
      <c r="JLL64" s="245"/>
      <c r="JLM64" s="245"/>
      <c r="JLN64" s="245"/>
      <c r="JLO64" s="245"/>
      <c r="JLP64" s="245"/>
      <c r="JLQ64" s="245"/>
      <c r="JLR64" s="245"/>
      <c r="JLS64" s="245"/>
      <c r="JLT64" s="245"/>
      <c r="JLU64" s="245"/>
      <c r="JLV64" s="245"/>
      <c r="JLW64" s="245"/>
      <c r="JLX64" s="245"/>
      <c r="JLY64" s="245"/>
      <c r="JLZ64" s="245"/>
      <c r="JMA64" s="245"/>
      <c r="JMB64" s="245"/>
      <c r="JMC64" s="245"/>
      <c r="JMD64" s="245"/>
      <c r="JME64" s="245"/>
      <c r="JMF64" s="245"/>
      <c r="JMG64" s="245"/>
      <c r="JMH64" s="245"/>
      <c r="JMI64" s="245"/>
      <c r="JMJ64" s="245"/>
      <c r="JMK64" s="245"/>
      <c r="JML64" s="245"/>
      <c r="JMM64" s="245"/>
      <c r="JMN64" s="245"/>
      <c r="JMO64" s="245"/>
      <c r="JMP64" s="245"/>
      <c r="JMQ64" s="245"/>
      <c r="JMR64" s="245"/>
      <c r="JMS64" s="245"/>
      <c r="JMT64" s="245"/>
      <c r="JMU64" s="245"/>
      <c r="JMV64" s="245"/>
      <c r="JMW64" s="245"/>
      <c r="JMX64" s="245"/>
      <c r="JMY64" s="245"/>
      <c r="JMZ64" s="245"/>
      <c r="JNA64" s="245"/>
      <c r="JNB64" s="245"/>
      <c r="JNC64" s="245"/>
      <c r="JND64" s="245"/>
      <c r="JNE64" s="245"/>
      <c r="JNF64" s="245"/>
      <c r="JNG64" s="245"/>
      <c r="JNH64" s="245"/>
      <c r="JNI64" s="245"/>
      <c r="JNJ64" s="245"/>
      <c r="JNK64" s="245"/>
      <c r="JNL64" s="245"/>
      <c r="JNM64" s="245"/>
      <c r="JNN64" s="245"/>
      <c r="JNO64" s="245"/>
      <c r="JNP64" s="245"/>
      <c r="JNQ64" s="245"/>
      <c r="JNR64" s="245"/>
      <c r="JNS64" s="245"/>
      <c r="JNT64" s="245"/>
      <c r="JNU64" s="245"/>
      <c r="JNV64" s="245"/>
      <c r="JNW64" s="245"/>
      <c r="JNX64" s="245"/>
      <c r="JNY64" s="245"/>
      <c r="JNZ64" s="245"/>
      <c r="JOA64" s="245"/>
      <c r="JOB64" s="245"/>
      <c r="JOC64" s="245"/>
      <c r="JOD64" s="245"/>
      <c r="JOE64" s="245"/>
      <c r="JOF64" s="245"/>
      <c r="JOG64" s="245"/>
      <c r="JOH64" s="245"/>
      <c r="JOI64" s="245"/>
      <c r="JOJ64" s="245"/>
      <c r="JOK64" s="245"/>
      <c r="JOL64" s="245"/>
      <c r="JOM64" s="245"/>
      <c r="JON64" s="245"/>
      <c r="JOO64" s="245"/>
      <c r="JOP64" s="245"/>
      <c r="JOQ64" s="245"/>
      <c r="JOR64" s="245"/>
      <c r="JOS64" s="245"/>
      <c r="JOT64" s="245"/>
      <c r="JOU64" s="245"/>
      <c r="JOV64" s="245"/>
      <c r="JOW64" s="245"/>
      <c r="JOX64" s="245"/>
      <c r="JOY64" s="245"/>
      <c r="JOZ64" s="245"/>
      <c r="JPA64" s="245"/>
      <c r="JPB64" s="245"/>
      <c r="JPC64" s="245"/>
      <c r="JPD64" s="245"/>
      <c r="JPE64" s="245"/>
      <c r="JPF64" s="245"/>
      <c r="JPG64" s="245"/>
      <c r="JPH64" s="245"/>
      <c r="JPI64" s="245"/>
      <c r="JPJ64" s="245"/>
      <c r="JPK64" s="245"/>
      <c r="JPL64" s="245"/>
      <c r="JPM64" s="245"/>
      <c r="JPN64" s="245"/>
      <c r="JPO64" s="245"/>
      <c r="JPP64" s="245"/>
      <c r="JPQ64" s="245"/>
      <c r="JPR64" s="245"/>
      <c r="JPS64" s="245"/>
      <c r="JPT64" s="245"/>
      <c r="JPU64" s="245"/>
      <c r="JPV64" s="245"/>
      <c r="JPW64" s="245"/>
      <c r="JPX64" s="245"/>
      <c r="JPY64" s="245"/>
      <c r="JPZ64" s="245"/>
      <c r="JQA64" s="245"/>
      <c r="JQB64" s="245"/>
      <c r="JQC64" s="245"/>
      <c r="JQD64" s="245"/>
      <c r="JQE64" s="245"/>
      <c r="JQF64" s="245"/>
      <c r="JQG64" s="245"/>
      <c r="JQH64" s="245"/>
      <c r="JQI64" s="245"/>
      <c r="JQJ64" s="245"/>
      <c r="JQK64" s="245"/>
      <c r="JQL64" s="245"/>
      <c r="JQM64" s="245"/>
      <c r="JQN64" s="245"/>
      <c r="JQO64" s="245"/>
      <c r="JQP64" s="245"/>
      <c r="JQQ64" s="245"/>
      <c r="JQR64" s="245"/>
      <c r="JQS64" s="245"/>
      <c r="JQT64" s="245"/>
      <c r="JQU64" s="245"/>
      <c r="JQV64" s="245"/>
      <c r="JQW64" s="245"/>
      <c r="JQX64" s="245"/>
      <c r="JQY64" s="245"/>
      <c r="JQZ64" s="245"/>
      <c r="JRA64" s="245"/>
      <c r="JRB64" s="245"/>
      <c r="JRC64" s="245"/>
      <c r="JRD64" s="245"/>
      <c r="JRE64" s="245"/>
      <c r="JRF64" s="245"/>
      <c r="JRG64" s="245"/>
      <c r="JRH64" s="245"/>
      <c r="JRI64" s="245"/>
      <c r="JRJ64" s="245"/>
      <c r="JRK64" s="245"/>
      <c r="JRL64" s="245"/>
      <c r="JRM64" s="245"/>
      <c r="JRN64" s="245"/>
      <c r="JRO64" s="245"/>
      <c r="JRP64" s="245"/>
      <c r="JRQ64" s="245"/>
      <c r="JRR64" s="245"/>
      <c r="JRS64" s="245"/>
      <c r="JRT64" s="245"/>
      <c r="JRU64" s="245"/>
      <c r="JRV64" s="245"/>
      <c r="JRW64" s="245"/>
      <c r="JRX64" s="245"/>
      <c r="JRY64" s="245"/>
      <c r="JRZ64" s="245"/>
      <c r="JSA64" s="245"/>
      <c r="JSB64" s="245"/>
      <c r="JSC64" s="245"/>
      <c r="JSD64" s="245"/>
      <c r="JSE64" s="245"/>
      <c r="JSF64" s="245"/>
      <c r="JSG64" s="245"/>
      <c r="JSH64" s="245"/>
      <c r="JSI64" s="245"/>
      <c r="JSJ64" s="245"/>
      <c r="JSK64" s="245"/>
      <c r="JSL64" s="245"/>
      <c r="JSM64" s="245"/>
      <c r="JSN64" s="245"/>
      <c r="JSO64" s="245"/>
      <c r="JSP64" s="245"/>
      <c r="JSQ64" s="245"/>
      <c r="JSR64" s="245"/>
      <c r="JSS64" s="245"/>
      <c r="JST64" s="245"/>
      <c r="JSU64" s="245"/>
      <c r="JSV64" s="245"/>
      <c r="JSW64" s="245"/>
      <c r="JSX64" s="245"/>
      <c r="JSY64" s="245"/>
      <c r="JSZ64" s="245"/>
      <c r="JTA64" s="245"/>
      <c r="JTB64" s="245"/>
      <c r="JTC64" s="245"/>
      <c r="JTD64" s="245"/>
      <c r="JTE64" s="245"/>
      <c r="JTF64" s="245"/>
      <c r="JTG64" s="245"/>
      <c r="JTH64" s="245"/>
      <c r="JTI64" s="245"/>
      <c r="JTJ64" s="245"/>
      <c r="JTK64" s="245"/>
      <c r="JTL64" s="245"/>
      <c r="JTM64" s="245"/>
      <c r="JTN64" s="245"/>
      <c r="JTO64" s="245"/>
      <c r="JTP64" s="245"/>
      <c r="JTQ64" s="245"/>
      <c r="JTR64" s="245"/>
      <c r="JTS64" s="245"/>
      <c r="JTT64" s="245"/>
      <c r="JTU64" s="245"/>
      <c r="JTV64" s="245"/>
      <c r="JTW64" s="245"/>
      <c r="JTX64" s="245"/>
      <c r="JTY64" s="245"/>
      <c r="JTZ64" s="245"/>
      <c r="JUA64" s="245"/>
      <c r="JUB64" s="245"/>
      <c r="JUC64" s="245"/>
      <c r="JUD64" s="245"/>
      <c r="JUE64" s="245"/>
      <c r="JUF64" s="245"/>
      <c r="JUG64" s="245"/>
      <c r="JUH64" s="245"/>
      <c r="JUI64" s="245"/>
      <c r="JUJ64" s="245"/>
      <c r="JUK64" s="245"/>
      <c r="JUL64" s="245"/>
      <c r="JUM64" s="245"/>
      <c r="JUN64" s="245"/>
      <c r="JUO64" s="245"/>
      <c r="JUP64" s="245"/>
      <c r="JUQ64" s="245"/>
      <c r="JUR64" s="245"/>
      <c r="JUS64" s="245"/>
      <c r="JUT64" s="245"/>
      <c r="JUU64" s="245"/>
      <c r="JUV64" s="245"/>
      <c r="JUW64" s="245"/>
      <c r="JUX64" s="245"/>
      <c r="JUY64" s="245"/>
      <c r="JUZ64" s="245"/>
      <c r="JVA64" s="245"/>
      <c r="JVB64" s="245"/>
      <c r="JVC64" s="245"/>
      <c r="JVD64" s="245"/>
      <c r="JVE64" s="245"/>
      <c r="JVF64" s="245"/>
      <c r="JVG64" s="245"/>
      <c r="JVH64" s="245"/>
      <c r="JVI64" s="245"/>
      <c r="JVJ64" s="245"/>
      <c r="JVK64" s="245"/>
      <c r="JVL64" s="245"/>
      <c r="JVM64" s="245"/>
      <c r="JVN64" s="245"/>
      <c r="JVO64" s="245"/>
      <c r="JVP64" s="245"/>
      <c r="JVQ64" s="245"/>
      <c r="JVR64" s="245"/>
      <c r="JVS64" s="245"/>
      <c r="JVT64" s="245"/>
      <c r="JVU64" s="245"/>
      <c r="JVV64" s="245"/>
      <c r="JVW64" s="245"/>
      <c r="JVX64" s="245"/>
      <c r="JVY64" s="245"/>
      <c r="JVZ64" s="245"/>
      <c r="JWA64" s="245"/>
      <c r="JWB64" s="245"/>
      <c r="JWC64" s="245"/>
      <c r="JWD64" s="245"/>
      <c r="JWE64" s="245"/>
      <c r="JWF64" s="245"/>
      <c r="JWG64" s="245"/>
      <c r="JWH64" s="245"/>
      <c r="JWI64" s="245"/>
      <c r="JWJ64" s="245"/>
      <c r="JWK64" s="245"/>
      <c r="JWL64" s="245"/>
      <c r="JWM64" s="245"/>
      <c r="JWN64" s="245"/>
      <c r="JWO64" s="245"/>
      <c r="JWP64" s="245"/>
      <c r="JWQ64" s="245"/>
      <c r="JWR64" s="245"/>
      <c r="JWS64" s="245"/>
      <c r="JWT64" s="245"/>
      <c r="JWU64" s="245"/>
      <c r="JWV64" s="245"/>
      <c r="JWW64" s="245"/>
      <c r="JWX64" s="245"/>
      <c r="JWY64" s="245"/>
      <c r="JWZ64" s="245"/>
      <c r="JXA64" s="245"/>
      <c r="JXB64" s="245"/>
      <c r="JXC64" s="245"/>
      <c r="JXD64" s="245"/>
      <c r="JXE64" s="245"/>
      <c r="JXF64" s="245"/>
      <c r="JXG64" s="245"/>
      <c r="JXH64" s="245"/>
      <c r="JXI64" s="245"/>
      <c r="JXJ64" s="245"/>
      <c r="JXK64" s="245"/>
      <c r="JXL64" s="245"/>
      <c r="JXM64" s="245"/>
      <c r="JXN64" s="245"/>
      <c r="JXO64" s="245"/>
      <c r="JXP64" s="245"/>
      <c r="JXQ64" s="245"/>
      <c r="JXR64" s="245"/>
      <c r="JXS64" s="245"/>
      <c r="JXT64" s="245"/>
      <c r="JXU64" s="245"/>
      <c r="JXV64" s="245"/>
      <c r="JXW64" s="245"/>
      <c r="JXX64" s="245"/>
      <c r="JXY64" s="245"/>
      <c r="JXZ64" s="245"/>
      <c r="JYA64" s="245"/>
      <c r="JYB64" s="245"/>
      <c r="JYC64" s="245"/>
      <c r="JYD64" s="245"/>
      <c r="JYE64" s="245"/>
      <c r="JYF64" s="245"/>
      <c r="JYG64" s="245"/>
      <c r="JYH64" s="245"/>
      <c r="JYI64" s="245"/>
      <c r="JYJ64" s="245"/>
      <c r="JYK64" s="245"/>
      <c r="JYL64" s="245"/>
      <c r="JYM64" s="245"/>
      <c r="JYN64" s="245"/>
      <c r="JYO64" s="245"/>
      <c r="JYP64" s="245"/>
      <c r="JYQ64" s="245"/>
      <c r="JYR64" s="245"/>
      <c r="JYS64" s="245"/>
      <c r="JYT64" s="245"/>
      <c r="JYU64" s="245"/>
      <c r="JYV64" s="245"/>
      <c r="JYW64" s="245"/>
      <c r="JYX64" s="245"/>
      <c r="JYY64" s="245"/>
      <c r="JYZ64" s="245"/>
      <c r="JZA64" s="245"/>
      <c r="JZB64" s="245"/>
      <c r="JZC64" s="245"/>
      <c r="JZD64" s="245"/>
      <c r="JZE64" s="245"/>
      <c r="JZF64" s="245"/>
      <c r="JZG64" s="245"/>
      <c r="JZH64" s="245"/>
      <c r="JZI64" s="245"/>
      <c r="JZJ64" s="245"/>
      <c r="JZK64" s="245"/>
      <c r="JZL64" s="245"/>
      <c r="JZM64" s="245"/>
      <c r="JZN64" s="245"/>
      <c r="JZO64" s="245"/>
      <c r="JZP64" s="245"/>
      <c r="JZQ64" s="245"/>
      <c r="JZR64" s="245"/>
      <c r="JZS64" s="245"/>
      <c r="JZT64" s="245"/>
      <c r="JZU64" s="245"/>
      <c r="JZV64" s="245"/>
      <c r="JZW64" s="245"/>
      <c r="JZX64" s="245"/>
      <c r="JZY64" s="245"/>
      <c r="JZZ64" s="245"/>
      <c r="KAA64" s="245"/>
      <c r="KAB64" s="245"/>
      <c r="KAC64" s="245"/>
      <c r="KAD64" s="245"/>
      <c r="KAE64" s="245"/>
      <c r="KAF64" s="245"/>
      <c r="KAG64" s="245"/>
      <c r="KAH64" s="245"/>
      <c r="KAI64" s="245"/>
      <c r="KAJ64" s="245"/>
      <c r="KAK64" s="245"/>
      <c r="KAL64" s="245"/>
      <c r="KAM64" s="245"/>
      <c r="KAN64" s="245"/>
      <c r="KAO64" s="245"/>
      <c r="KAP64" s="245"/>
      <c r="KAQ64" s="245"/>
      <c r="KAR64" s="245"/>
      <c r="KAS64" s="245"/>
      <c r="KAT64" s="245"/>
      <c r="KAU64" s="245"/>
      <c r="KAV64" s="245"/>
      <c r="KAW64" s="245"/>
      <c r="KAX64" s="245"/>
      <c r="KAY64" s="245"/>
      <c r="KAZ64" s="245"/>
      <c r="KBA64" s="245"/>
      <c r="KBB64" s="245"/>
      <c r="KBC64" s="245"/>
      <c r="KBD64" s="245"/>
      <c r="KBE64" s="245"/>
      <c r="KBF64" s="245"/>
      <c r="KBG64" s="245"/>
      <c r="KBH64" s="245"/>
      <c r="KBI64" s="245"/>
      <c r="KBJ64" s="245"/>
      <c r="KBK64" s="245"/>
      <c r="KBL64" s="245"/>
      <c r="KBM64" s="245"/>
      <c r="KBN64" s="245"/>
      <c r="KBO64" s="245"/>
      <c r="KBP64" s="245"/>
      <c r="KBQ64" s="245"/>
      <c r="KBR64" s="245"/>
      <c r="KBS64" s="245"/>
      <c r="KBT64" s="245"/>
      <c r="KBU64" s="245"/>
      <c r="KBV64" s="245"/>
      <c r="KBW64" s="245"/>
      <c r="KBX64" s="245"/>
      <c r="KBY64" s="245"/>
      <c r="KBZ64" s="245"/>
      <c r="KCA64" s="245"/>
      <c r="KCB64" s="245"/>
      <c r="KCC64" s="245"/>
      <c r="KCD64" s="245"/>
      <c r="KCE64" s="245"/>
      <c r="KCF64" s="245"/>
      <c r="KCG64" s="245"/>
      <c r="KCH64" s="245"/>
      <c r="KCI64" s="245"/>
      <c r="KCJ64" s="245"/>
      <c r="KCK64" s="245"/>
      <c r="KCL64" s="245"/>
      <c r="KCM64" s="245"/>
      <c r="KCN64" s="245"/>
      <c r="KCO64" s="245"/>
      <c r="KCP64" s="245"/>
      <c r="KCQ64" s="245"/>
      <c r="KCR64" s="245"/>
      <c r="KCS64" s="245"/>
      <c r="KCT64" s="245"/>
      <c r="KCU64" s="245"/>
      <c r="KCV64" s="245"/>
      <c r="KCW64" s="245"/>
      <c r="KCX64" s="245"/>
      <c r="KCY64" s="245"/>
      <c r="KCZ64" s="245"/>
      <c r="KDA64" s="245"/>
      <c r="KDB64" s="245"/>
      <c r="KDC64" s="245"/>
      <c r="KDD64" s="245"/>
      <c r="KDE64" s="245"/>
      <c r="KDF64" s="245"/>
      <c r="KDG64" s="245"/>
      <c r="KDH64" s="245"/>
      <c r="KDI64" s="245"/>
      <c r="KDJ64" s="245"/>
      <c r="KDK64" s="245"/>
      <c r="KDL64" s="245"/>
      <c r="KDM64" s="245"/>
      <c r="KDN64" s="245"/>
      <c r="KDO64" s="245"/>
      <c r="KDP64" s="245"/>
      <c r="KDQ64" s="245"/>
      <c r="KDR64" s="245"/>
      <c r="KDS64" s="245"/>
      <c r="KDT64" s="245"/>
      <c r="KDU64" s="245"/>
      <c r="KDV64" s="245"/>
      <c r="KDW64" s="245"/>
      <c r="KDX64" s="245"/>
      <c r="KDY64" s="245"/>
      <c r="KDZ64" s="245"/>
      <c r="KEA64" s="245"/>
      <c r="KEB64" s="245"/>
      <c r="KEC64" s="245"/>
      <c r="KED64" s="245"/>
      <c r="KEE64" s="245"/>
      <c r="KEF64" s="245"/>
      <c r="KEG64" s="245"/>
      <c r="KEH64" s="245"/>
      <c r="KEI64" s="245"/>
      <c r="KEJ64" s="245"/>
      <c r="KEK64" s="245"/>
      <c r="KEL64" s="245"/>
      <c r="KEM64" s="245"/>
      <c r="KEN64" s="245"/>
      <c r="KEO64" s="245"/>
      <c r="KEP64" s="245"/>
      <c r="KEQ64" s="245"/>
      <c r="KER64" s="245"/>
      <c r="KES64" s="245"/>
      <c r="KET64" s="245"/>
      <c r="KEU64" s="245"/>
      <c r="KEV64" s="245"/>
      <c r="KEW64" s="245"/>
      <c r="KEX64" s="245"/>
      <c r="KEY64" s="245"/>
      <c r="KEZ64" s="245"/>
      <c r="KFA64" s="245"/>
      <c r="KFB64" s="245"/>
      <c r="KFC64" s="245"/>
      <c r="KFD64" s="245"/>
      <c r="KFE64" s="245"/>
      <c r="KFF64" s="245"/>
      <c r="KFG64" s="245"/>
      <c r="KFH64" s="245"/>
      <c r="KFI64" s="245"/>
      <c r="KFJ64" s="245"/>
      <c r="KFK64" s="245"/>
      <c r="KFL64" s="245"/>
      <c r="KFM64" s="245"/>
      <c r="KFN64" s="245"/>
      <c r="KFO64" s="245"/>
      <c r="KFP64" s="245"/>
      <c r="KFQ64" s="245"/>
      <c r="KFR64" s="245"/>
      <c r="KFS64" s="245"/>
      <c r="KFT64" s="245"/>
      <c r="KFU64" s="245"/>
      <c r="KFV64" s="245"/>
      <c r="KFW64" s="245"/>
      <c r="KFX64" s="245"/>
      <c r="KFY64" s="245"/>
      <c r="KFZ64" s="245"/>
      <c r="KGA64" s="245"/>
      <c r="KGB64" s="245"/>
      <c r="KGC64" s="245"/>
      <c r="KGD64" s="245"/>
      <c r="KGE64" s="245"/>
      <c r="KGF64" s="245"/>
      <c r="KGG64" s="245"/>
      <c r="KGH64" s="245"/>
      <c r="KGI64" s="245"/>
      <c r="KGJ64" s="245"/>
      <c r="KGK64" s="245"/>
      <c r="KGL64" s="245"/>
      <c r="KGM64" s="245"/>
      <c r="KGN64" s="245"/>
      <c r="KGO64" s="245"/>
      <c r="KGP64" s="245"/>
      <c r="KGQ64" s="245"/>
      <c r="KGR64" s="245"/>
      <c r="KGS64" s="245"/>
      <c r="KGT64" s="245"/>
      <c r="KGU64" s="245"/>
      <c r="KGV64" s="245"/>
      <c r="KGW64" s="245"/>
      <c r="KGX64" s="245"/>
      <c r="KGY64" s="245"/>
      <c r="KGZ64" s="245"/>
      <c r="KHA64" s="245"/>
      <c r="KHB64" s="245"/>
      <c r="KHC64" s="245"/>
      <c r="KHD64" s="245"/>
      <c r="KHE64" s="245"/>
      <c r="KHF64" s="245"/>
      <c r="KHG64" s="245"/>
      <c r="KHH64" s="245"/>
      <c r="KHI64" s="245"/>
      <c r="KHJ64" s="245"/>
      <c r="KHK64" s="245"/>
      <c r="KHL64" s="245"/>
      <c r="KHM64" s="245"/>
      <c r="KHN64" s="245"/>
      <c r="KHO64" s="245"/>
      <c r="KHP64" s="245"/>
      <c r="KHQ64" s="245"/>
      <c r="KHR64" s="245"/>
      <c r="KHS64" s="245"/>
      <c r="KHT64" s="245"/>
      <c r="KHU64" s="245"/>
      <c r="KHV64" s="245"/>
      <c r="KHW64" s="245"/>
      <c r="KHX64" s="245"/>
      <c r="KHY64" s="245"/>
      <c r="KHZ64" s="245"/>
      <c r="KIA64" s="245"/>
      <c r="KIB64" s="245"/>
      <c r="KIC64" s="245"/>
      <c r="KID64" s="245"/>
      <c r="KIE64" s="245"/>
      <c r="KIF64" s="245"/>
      <c r="KIG64" s="245"/>
      <c r="KIH64" s="245"/>
      <c r="KII64" s="245"/>
      <c r="KIJ64" s="245"/>
      <c r="KIK64" s="245"/>
      <c r="KIL64" s="245"/>
      <c r="KIM64" s="245"/>
      <c r="KIN64" s="245"/>
      <c r="KIO64" s="245"/>
      <c r="KIP64" s="245"/>
      <c r="KIQ64" s="245"/>
      <c r="KIR64" s="245"/>
      <c r="KIS64" s="245"/>
      <c r="KIT64" s="245"/>
      <c r="KIU64" s="245"/>
      <c r="KIV64" s="245"/>
      <c r="KIW64" s="245"/>
      <c r="KIX64" s="245"/>
      <c r="KIY64" s="245"/>
      <c r="KIZ64" s="245"/>
      <c r="KJA64" s="245"/>
      <c r="KJB64" s="245"/>
      <c r="KJC64" s="245"/>
      <c r="KJD64" s="245"/>
      <c r="KJE64" s="245"/>
      <c r="KJF64" s="245"/>
      <c r="KJG64" s="245"/>
      <c r="KJH64" s="245"/>
      <c r="KJI64" s="245"/>
      <c r="KJJ64" s="245"/>
      <c r="KJK64" s="245"/>
      <c r="KJL64" s="245"/>
      <c r="KJM64" s="245"/>
      <c r="KJN64" s="245"/>
      <c r="KJO64" s="245"/>
      <c r="KJP64" s="245"/>
      <c r="KJQ64" s="245"/>
      <c r="KJR64" s="245"/>
      <c r="KJS64" s="245"/>
      <c r="KJT64" s="245"/>
      <c r="KJU64" s="245"/>
      <c r="KJV64" s="245"/>
      <c r="KJW64" s="245"/>
      <c r="KJX64" s="245"/>
      <c r="KJY64" s="245"/>
      <c r="KJZ64" s="245"/>
      <c r="KKA64" s="245"/>
      <c r="KKB64" s="245"/>
      <c r="KKC64" s="245"/>
      <c r="KKD64" s="245"/>
      <c r="KKE64" s="245"/>
      <c r="KKF64" s="245"/>
      <c r="KKG64" s="245"/>
      <c r="KKH64" s="245"/>
      <c r="KKI64" s="245"/>
      <c r="KKJ64" s="245"/>
      <c r="KKK64" s="245"/>
      <c r="KKL64" s="245"/>
      <c r="KKM64" s="245"/>
      <c r="KKN64" s="245"/>
      <c r="KKO64" s="245"/>
      <c r="KKP64" s="245"/>
      <c r="KKQ64" s="245"/>
      <c r="KKR64" s="245"/>
      <c r="KKS64" s="245"/>
      <c r="KKT64" s="245"/>
      <c r="KKU64" s="245"/>
      <c r="KKV64" s="245"/>
      <c r="KKW64" s="245"/>
      <c r="KKX64" s="245"/>
      <c r="KKY64" s="245"/>
      <c r="KKZ64" s="245"/>
      <c r="KLA64" s="245"/>
      <c r="KLB64" s="245"/>
      <c r="KLC64" s="245"/>
      <c r="KLD64" s="245"/>
      <c r="KLE64" s="245"/>
      <c r="KLF64" s="245"/>
      <c r="KLG64" s="245"/>
      <c r="KLH64" s="245"/>
      <c r="KLI64" s="245"/>
      <c r="KLJ64" s="245"/>
      <c r="KLK64" s="245"/>
      <c r="KLL64" s="245"/>
      <c r="KLM64" s="245"/>
      <c r="KLN64" s="245"/>
      <c r="KLO64" s="245"/>
      <c r="KLP64" s="245"/>
      <c r="KLQ64" s="245"/>
      <c r="KLR64" s="245"/>
      <c r="KLS64" s="245"/>
      <c r="KLT64" s="245"/>
      <c r="KLU64" s="245"/>
      <c r="KLV64" s="245"/>
      <c r="KLW64" s="245"/>
      <c r="KLX64" s="245"/>
      <c r="KLY64" s="245"/>
      <c r="KLZ64" s="245"/>
      <c r="KMA64" s="245"/>
      <c r="KMB64" s="245"/>
      <c r="KMC64" s="245"/>
      <c r="KMD64" s="245"/>
      <c r="KME64" s="245"/>
      <c r="KMF64" s="245"/>
      <c r="KMG64" s="245"/>
      <c r="KMH64" s="245"/>
      <c r="KMI64" s="245"/>
      <c r="KMJ64" s="245"/>
      <c r="KMK64" s="245"/>
      <c r="KML64" s="245"/>
      <c r="KMM64" s="245"/>
      <c r="KMN64" s="245"/>
      <c r="KMO64" s="245"/>
      <c r="KMP64" s="245"/>
      <c r="KMQ64" s="245"/>
      <c r="KMR64" s="245"/>
      <c r="KMS64" s="245"/>
      <c r="KMT64" s="245"/>
      <c r="KMU64" s="245"/>
      <c r="KMV64" s="245"/>
      <c r="KMW64" s="245"/>
      <c r="KMX64" s="245"/>
      <c r="KMY64" s="245"/>
      <c r="KMZ64" s="245"/>
      <c r="KNA64" s="245"/>
      <c r="KNB64" s="245"/>
      <c r="KNC64" s="245"/>
      <c r="KND64" s="245"/>
      <c r="KNE64" s="245"/>
      <c r="KNF64" s="245"/>
      <c r="KNG64" s="245"/>
      <c r="KNH64" s="245"/>
      <c r="KNI64" s="245"/>
      <c r="KNJ64" s="245"/>
      <c r="KNK64" s="245"/>
      <c r="KNL64" s="245"/>
      <c r="KNM64" s="245"/>
      <c r="KNN64" s="245"/>
      <c r="KNO64" s="245"/>
      <c r="KNP64" s="245"/>
      <c r="KNQ64" s="245"/>
      <c r="KNR64" s="245"/>
      <c r="KNS64" s="245"/>
      <c r="KNT64" s="245"/>
      <c r="KNU64" s="245"/>
      <c r="KNV64" s="245"/>
      <c r="KNW64" s="245"/>
      <c r="KNX64" s="245"/>
      <c r="KNY64" s="245"/>
      <c r="KNZ64" s="245"/>
      <c r="KOA64" s="245"/>
      <c r="KOB64" s="245"/>
      <c r="KOC64" s="245"/>
      <c r="KOD64" s="245"/>
      <c r="KOE64" s="245"/>
      <c r="KOF64" s="245"/>
      <c r="KOG64" s="245"/>
      <c r="KOH64" s="245"/>
      <c r="KOI64" s="245"/>
      <c r="KOJ64" s="245"/>
      <c r="KOK64" s="245"/>
      <c r="KOL64" s="245"/>
      <c r="KOM64" s="245"/>
      <c r="KON64" s="245"/>
      <c r="KOO64" s="245"/>
      <c r="KOP64" s="245"/>
      <c r="KOQ64" s="245"/>
      <c r="KOR64" s="245"/>
      <c r="KOS64" s="245"/>
      <c r="KOT64" s="245"/>
      <c r="KOU64" s="245"/>
      <c r="KOV64" s="245"/>
      <c r="KOW64" s="245"/>
      <c r="KOX64" s="245"/>
      <c r="KOY64" s="245"/>
      <c r="KOZ64" s="245"/>
      <c r="KPA64" s="245"/>
      <c r="KPB64" s="245"/>
      <c r="KPC64" s="245"/>
      <c r="KPD64" s="245"/>
      <c r="KPE64" s="245"/>
      <c r="KPF64" s="245"/>
      <c r="KPG64" s="245"/>
      <c r="KPH64" s="245"/>
      <c r="KPI64" s="245"/>
      <c r="KPJ64" s="245"/>
      <c r="KPK64" s="245"/>
      <c r="KPL64" s="245"/>
      <c r="KPM64" s="245"/>
      <c r="KPN64" s="245"/>
      <c r="KPO64" s="245"/>
      <c r="KPP64" s="245"/>
      <c r="KPQ64" s="245"/>
      <c r="KPR64" s="245"/>
      <c r="KPS64" s="245"/>
      <c r="KPT64" s="245"/>
      <c r="KPU64" s="245"/>
      <c r="KPV64" s="245"/>
      <c r="KPW64" s="245"/>
      <c r="KPX64" s="245"/>
      <c r="KPY64" s="245"/>
      <c r="KPZ64" s="245"/>
      <c r="KQA64" s="245"/>
      <c r="KQB64" s="245"/>
      <c r="KQC64" s="245"/>
      <c r="KQD64" s="245"/>
      <c r="KQE64" s="245"/>
      <c r="KQF64" s="245"/>
      <c r="KQG64" s="245"/>
      <c r="KQH64" s="245"/>
      <c r="KQI64" s="245"/>
      <c r="KQJ64" s="245"/>
      <c r="KQK64" s="245"/>
      <c r="KQL64" s="245"/>
      <c r="KQM64" s="245"/>
      <c r="KQN64" s="245"/>
      <c r="KQO64" s="245"/>
      <c r="KQP64" s="245"/>
      <c r="KQQ64" s="245"/>
      <c r="KQR64" s="245"/>
      <c r="KQS64" s="245"/>
      <c r="KQT64" s="245"/>
      <c r="KQU64" s="245"/>
      <c r="KQV64" s="245"/>
      <c r="KQW64" s="245"/>
      <c r="KQX64" s="245"/>
      <c r="KQY64" s="245"/>
      <c r="KQZ64" s="245"/>
      <c r="KRA64" s="245"/>
      <c r="KRB64" s="245"/>
      <c r="KRC64" s="245"/>
      <c r="KRD64" s="245"/>
      <c r="KRE64" s="245"/>
      <c r="KRF64" s="245"/>
      <c r="KRG64" s="245"/>
      <c r="KRH64" s="245"/>
      <c r="KRI64" s="245"/>
      <c r="KRJ64" s="245"/>
      <c r="KRK64" s="245"/>
      <c r="KRL64" s="245"/>
      <c r="KRM64" s="245"/>
      <c r="KRN64" s="245"/>
      <c r="KRO64" s="245"/>
      <c r="KRP64" s="245"/>
      <c r="KRQ64" s="245"/>
      <c r="KRR64" s="245"/>
      <c r="KRS64" s="245"/>
      <c r="KRT64" s="245"/>
      <c r="KRU64" s="245"/>
      <c r="KRV64" s="245"/>
      <c r="KRW64" s="245"/>
      <c r="KRX64" s="245"/>
      <c r="KRY64" s="245"/>
      <c r="KRZ64" s="245"/>
      <c r="KSA64" s="245"/>
      <c r="KSB64" s="245"/>
      <c r="KSC64" s="245"/>
      <c r="KSD64" s="245"/>
      <c r="KSE64" s="245"/>
      <c r="KSF64" s="245"/>
      <c r="KSG64" s="245"/>
      <c r="KSH64" s="245"/>
      <c r="KSI64" s="245"/>
      <c r="KSJ64" s="245"/>
      <c r="KSK64" s="245"/>
      <c r="KSL64" s="245"/>
      <c r="KSM64" s="245"/>
      <c r="KSN64" s="245"/>
      <c r="KSO64" s="245"/>
      <c r="KSP64" s="245"/>
      <c r="KSQ64" s="245"/>
      <c r="KSR64" s="245"/>
      <c r="KSS64" s="245"/>
      <c r="KST64" s="245"/>
      <c r="KSU64" s="245"/>
      <c r="KSV64" s="245"/>
      <c r="KSW64" s="245"/>
      <c r="KSX64" s="245"/>
      <c r="KSY64" s="245"/>
      <c r="KSZ64" s="245"/>
      <c r="KTA64" s="245"/>
      <c r="KTB64" s="245"/>
      <c r="KTC64" s="245"/>
      <c r="KTD64" s="245"/>
      <c r="KTE64" s="245"/>
      <c r="KTF64" s="245"/>
      <c r="KTG64" s="245"/>
      <c r="KTH64" s="245"/>
      <c r="KTI64" s="245"/>
      <c r="KTJ64" s="245"/>
      <c r="KTK64" s="245"/>
      <c r="KTL64" s="245"/>
      <c r="KTM64" s="245"/>
      <c r="KTN64" s="245"/>
      <c r="KTO64" s="245"/>
      <c r="KTP64" s="245"/>
      <c r="KTQ64" s="245"/>
      <c r="KTR64" s="245"/>
      <c r="KTS64" s="245"/>
      <c r="KTT64" s="245"/>
      <c r="KTU64" s="245"/>
      <c r="KTV64" s="245"/>
      <c r="KTW64" s="245"/>
      <c r="KTX64" s="245"/>
      <c r="KTY64" s="245"/>
      <c r="KTZ64" s="245"/>
      <c r="KUA64" s="245"/>
      <c r="KUB64" s="245"/>
      <c r="KUC64" s="245"/>
      <c r="KUD64" s="245"/>
      <c r="KUE64" s="245"/>
      <c r="KUF64" s="245"/>
      <c r="KUG64" s="245"/>
      <c r="KUH64" s="245"/>
      <c r="KUI64" s="245"/>
      <c r="KUJ64" s="245"/>
      <c r="KUK64" s="245"/>
      <c r="KUL64" s="245"/>
      <c r="KUM64" s="245"/>
      <c r="KUN64" s="245"/>
      <c r="KUO64" s="245"/>
      <c r="KUP64" s="245"/>
      <c r="KUQ64" s="245"/>
      <c r="KUR64" s="245"/>
      <c r="KUS64" s="245"/>
      <c r="KUT64" s="245"/>
      <c r="KUU64" s="245"/>
      <c r="KUV64" s="245"/>
      <c r="KUW64" s="245"/>
      <c r="KUX64" s="245"/>
      <c r="KUY64" s="245"/>
      <c r="KUZ64" s="245"/>
      <c r="KVA64" s="245"/>
      <c r="KVB64" s="245"/>
      <c r="KVC64" s="245"/>
      <c r="KVD64" s="245"/>
      <c r="KVE64" s="245"/>
      <c r="KVF64" s="245"/>
      <c r="KVG64" s="245"/>
      <c r="KVH64" s="245"/>
      <c r="KVI64" s="245"/>
      <c r="KVJ64" s="245"/>
      <c r="KVK64" s="245"/>
      <c r="KVL64" s="245"/>
      <c r="KVM64" s="245"/>
      <c r="KVN64" s="245"/>
      <c r="KVO64" s="245"/>
      <c r="KVP64" s="245"/>
      <c r="KVQ64" s="245"/>
      <c r="KVR64" s="245"/>
      <c r="KVS64" s="245"/>
      <c r="KVT64" s="245"/>
      <c r="KVU64" s="245"/>
      <c r="KVV64" s="245"/>
      <c r="KVW64" s="245"/>
      <c r="KVX64" s="245"/>
      <c r="KVY64" s="245"/>
      <c r="KVZ64" s="245"/>
      <c r="KWA64" s="245"/>
      <c r="KWB64" s="245"/>
      <c r="KWC64" s="245"/>
      <c r="KWD64" s="245"/>
      <c r="KWE64" s="245"/>
      <c r="KWF64" s="245"/>
      <c r="KWG64" s="245"/>
      <c r="KWH64" s="245"/>
      <c r="KWI64" s="245"/>
      <c r="KWJ64" s="245"/>
      <c r="KWK64" s="245"/>
      <c r="KWL64" s="245"/>
      <c r="KWM64" s="245"/>
      <c r="KWN64" s="245"/>
      <c r="KWO64" s="245"/>
      <c r="KWP64" s="245"/>
      <c r="KWQ64" s="245"/>
      <c r="KWR64" s="245"/>
      <c r="KWS64" s="245"/>
      <c r="KWT64" s="245"/>
      <c r="KWU64" s="245"/>
      <c r="KWV64" s="245"/>
      <c r="KWW64" s="245"/>
      <c r="KWX64" s="245"/>
      <c r="KWY64" s="245"/>
      <c r="KWZ64" s="245"/>
      <c r="KXA64" s="245"/>
      <c r="KXB64" s="245"/>
      <c r="KXC64" s="245"/>
      <c r="KXD64" s="245"/>
      <c r="KXE64" s="245"/>
      <c r="KXF64" s="245"/>
      <c r="KXG64" s="245"/>
      <c r="KXH64" s="245"/>
      <c r="KXI64" s="245"/>
      <c r="KXJ64" s="245"/>
      <c r="KXK64" s="245"/>
      <c r="KXL64" s="245"/>
      <c r="KXM64" s="245"/>
      <c r="KXN64" s="245"/>
      <c r="KXO64" s="245"/>
      <c r="KXP64" s="245"/>
      <c r="KXQ64" s="245"/>
      <c r="KXR64" s="245"/>
      <c r="KXS64" s="245"/>
      <c r="KXT64" s="245"/>
      <c r="KXU64" s="245"/>
      <c r="KXV64" s="245"/>
      <c r="KXW64" s="245"/>
      <c r="KXX64" s="245"/>
      <c r="KXY64" s="245"/>
      <c r="KXZ64" s="245"/>
      <c r="KYA64" s="245"/>
      <c r="KYB64" s="245"/>
      <c r="KYC64" s="245"/>
      <c r="KYD64" s="245"/>
      <c r="KYE64" s="245"/>
      <c r="KYF64" s="245"/>
      <c r="KYG64" s="245"/>
      <c r="KYH64" s="245"/>
      <c r="KYI64" s="245"/>
      <c r="KYJ64" s="245"/>
      <c r="KYK64" s="245"/>
      <c r="KYL64" s="245"/>
      <c r="KYM64" s="245"/>
      <c r="KYN64" s="245"/>
      <c r="KYO64" s="245"/>
      <c r="KYP64" s="245"/>
      <c r="KYQ64" s="245"/>
      <c r="KYR64" s="245"/>
      <c r="KYS64" s="245"/>
      <c r="KYT64" s="245"/>
      <c r="KYU64" s="245"/>
      <c r="KYV64" s="245"/>
      <c r="KYW64" s="245"/>
      <c r="KYX64" s="245"/>
      <c r="KYY64" s="245"/>
      <c r="KYZ64" s="245"/>
      <c r="KZA64" s="245"/>
      <c r="KZB64" s="245"/>
      <c r="KZC64" s="245"/>
      <c r="KZD64" s="245"/>
      <c r="KZE64" s="245"/>
      <c r="KZF64" s="245"/>
      <c r="KZG64" s="245"/>
      <c r="KZH64" s="245"/>
      <c r="KZI64" s="245"/>
      <c r="KZJ64" s="245"/>
      <c r="KZK64" s="245"/>
      <c r="KZL64" s="245"/>
      <c r="KZM64" s="245"/>
      <c r="KZN64" s="245"/>
      <c r="KZO64" s="245"/>
      <c r="KZP64" s="245"/>
      <c r="KZQ64" s="245"/>
      <c r="KZR64" s="245"/>
      <c r="KZS64" s="245"/>
      <c r="KZT64" s="245"/>
      <c r="KZU64" s="245"/>
      <c r="KZV64" s="245"/>
      <c r="KZW64" s="245"/>
      <c r="KZX64" s="245"/>
      <c r="KZY64" s="245"/>
      <c r="KZZ64" s="245"/>
      <c r="LAA64" s="245"/>
      <c r="LAB64" s="245"/>
      <c r="LAC64" s="245"/>
      <c r="LAD64" s="245"/>
      <c r="LAE64" s="245"/>
      <c r="LAF64" s="245"/>
      <c r="LAG64" s="245"/>
      <c r="LAH64" s="245"/>
      <c r="LAI64" s="245"/>
      <c r="LAJ64" s="245"/>
      <c r="LAK64" s="245"/>
      <c r="LAL64" s="245"/>
      <c r="LAM64" s="245"/>
      <c r="LAN64" s="245"/>
      <c r="LAO64" s="245"/>
      <c r="LAP64" s="245"/>
      <c r="LAQ64" s="245"/>
      <c r="LAR64" s="245"/>
      <c r="LAS64" s="245"/>
      <c r="LAT64" s="245"/>
      <c r="LAU64" s="245"/>
      <c r="LAV64" s="245"/>
      <c r="LAW64" s="245"/>
      <c r="LAX64" s="245"/>
      <c r="LAY64" s="245"/>
      <c r="LAZ64" s="245"/>
      <c r="LBA64" s="245"/>
      <c r="LBB64" s="245"/>
      <c r="LBC64" s="245"/>
      <c r="LBD64" s="245"/>
      <c r="LBE64" s="245"/>
      <c r="LBF64" s="245"/>
      <c r="LBG64" s="245"/>
      <c r="LBH64" s="245"/>
      <c r="LBI64" s="245"/>
      <c r="LBJ64" s="245"/>
      <c r="LBK64" s="245"/>
      <c r="LBL64" s="245"/>
      <c r="LBM64" s="245"/>
      <c r="LBN64" s="245"/>
      <c r="LBO64" s="245"/>
      <c r="LBP64" s="245"/>
      <c r="LBQ64" s="245"/>
      <c r="LBR64" s="245"/>
      <c r="LBS64" s="245"/>
      <c r="LBT64" s="245"/>
      <c r="LBU64" s="245"/>
      <c r="LBV64" s="245"/>
      <c r="LBW64" s="245"/>
      <c r="LBX64" s="245"/>
      <c r="LBY64" s="245"/>
      <c r="LBZ64" s="245"/>
      <c r="LCA64" s="245"/>
      <c r="LCB64" s="245"/>
      <c r="LCC64" s="245"/>
      <c r="LCD64" s="245"/>
      <c r="LCE64" s="245"/>
      <c r="LCF64" s="245"/>
      <c r="LCG64" s="245"/>
      <c r="LCH64" s="245"/>
      <c r="LCI64" s="245"/>
      <c r="LCJ64" s="245"/>
      <c r="LCK64" s="245"/>
      <c r="LCL64" s="245"/>
      <c r="LCM64" s="245"/>
      <c r="LCN64" s="245"/>
      <c r="LCO64" s="245"/>
      <c r="LCP64" s="245"/>
      <c r="LCQ64" s="245"/>
      <c r="LCR64" s="245"/>
      <c r="LCS64" s="245"/>
      <c r="LCT64" s="245"/>
      <c r="LCU64" s="245"/>
      <c r="LCV64" s="245"/>
      <c r="LCW64" s="245"/>
      <c r="LCX64" s="245"/>
      <c r="LCY64" s="245"/>
      <c r="LCZ64" s="245"/>
      <c r="LDA64" s="245"/>
      <c r="LDB64" s="245"/>
      <c r="LDC64" s="245"/>
      <c r="LDD64" s="245"/>
      <c r="LDE64" s="245"/>
      <c r="LDF64" s="245"/>
      <c r="LDG64" s="245"/>
      <c r="LDH64" s="245"/>
      <c r="LDI64" s="245"/>
      <c r="LDJ64" s="245"/>
      <c r="LDK64" s="245"/>
      <c r="LDL64" s="245"/>
      <c r="LDM64" s="245"/>
      <c r="LDN64" s="245"/>
      <c r="LDO64" s="245"/>
      <c r="LDP64" s="245"/>
      <c r="LDQ64" s="245"/>
      <c r="LDR64" s="245"/>
      <c r="LDS64" s="245"/>
      <c r="LDT64" s="245"/>
      <c r="LDU64" s="245"/>
      <c r="LDV64" s="245"/>
      <c r="LDW64" s="245"/>
      <c r="LDX64" s="245"/>
      <c r="LDY64" s="245"/>
      <c r="LDZ64" s="245"/>
      <c r="LEA64" s="245"/>
      <c r="LEB64" s="245"/>
      <c r="LEC64" s="245"/>
      <c r="LED64" s="245"/>
      <c r="LEE64" s="245"/>
      <c r="LEF64" s="245"/>
      <c r="LEG64" s="245"/>
      <c r="LEH64" s="245"/>
      <c r="LEI64" s="245"/>
      <c r="LEJ64" s="245"/>
      <c r="LEK64" s="245"/>
      <c r="LEL64" s="245"/>
      <c r="LEM64" s="245"/>
      <c r="LEN64" s="245"/>
      <c r="LEO64" s="245"/>
      <c r="LEP64" s="245"/>
      <c r="LEQ64" s="245"/>
      <c r="LER64" s="245"/>
      <c r="LES64" s="245"/>
      <c r="LET64" s="245"/>
      <c r="LEU64" s="245"/>
      <c r="LEV64" s="245"/>
      <c r="LEW64" s="245"/>
      <c r="LEX64" s="245"/>
      <c r="LEY64" s="245"/>
      <c r="LEZ64" s="245"/>
      <c r="LFA64" s="245"/>
      <c r="LFB64" s="245"/>
      <c r="LFC64" s="245"/>
      <c r="LFD64" s="245"/>
      <c r="LFE64" s="245"/>
      <c r="LFF64" s="245"/>
      <c r="LFG64" s="245"/>
      <c r="LFH64" s="245"/>
      <c r="LFI64" s="245"/>
      <c r="LFJ64" s="245"/>
      <c r="LFK64" s="245"/>
      <c r="LFL64" s="245"/>
      <c r="LFM64" s="245"/>
      <c r="LFN64" s="245"/>
      <c r="LFO64" s="245"/>
      <c r="LFP64" s="245"/>
      <c r="LFQ64" s="245"/>
      <c r="LFR64" s="245"/>
      <c r="LFS64" s="245"/>
      <c r="LFT64" s="245"/>
      <c r="LFU64" s="245"/>
      <c r="LFV64" s="245"/>
      <c r="LFW64" s="245"/>
      <c r="LFX64" s="245"/>
      <c r="LFY64" s="245"/>
      <c r="LFZ64" s="245"/>
      <c r="LGA64" s="245"/>
      <c r="LGB64" s="245"/>
      <c r="LGC64" s="245"/>
      <c r="LGD64" s="245"/>
      <c r="LGE64" s="245"/>
      <c r="LGF64" s="245"/>
      <c r="LGG64" s="245"/>
      <c r="LGH64" s="245"/>
      <c r="LGI64" s="245"/>
      <c r="LGJ64" s="245"/>
      <c r="LGK64" s="245"/>
      <c r="LGL64" s="245"/>
      <c r="LGM64" s="245"/>
      <c r="LGN64" s="245"/>
      <c r="LGO64" s="245"/>
      <c r="LGP64" s="245"/>
      <c r="LGQ64" s="245"/>
      <c r="LGR64" s="245"/>
      <c r="LGS64" s="245"/>
      <c r="LGT64" s="245"/>
      <c r="LGU64" s="245"/>
      <c r="LGV64" s="245"/>
      <c r="LGW64" s="245"/>
      <c r="LGX64" s="245"/>
      <c r="LGY64" s="245"/>
      <c r="LGZ64" s="245"/>
      <c r="LHA64" s="245"/>
      <c r="LHB64" s="245"/>
      <c r="LHC64" s="245"/>
      <c r="LHD64" s="245"/>
      <c r="LHE64" s="245"/>
      <c r="LHF64" s="245"/>
      <c r="LHG64" s="245"/>
      <c r="LHH64" s="245"/>
      <c r="LHI64" s="245"/>
      <c r="LHJ64" s="245"/>
      <c r="LHK64" s="245"/>
      <c r="LHL64" s="245"/>
      <c r="LHM64" s="245"/>
      <c r="LHN64" s="245"/>
      <c r="LHO64" s="245"/>
      <c r="LHP64" s="245"/>
      <c r="LHQ64" s="245"/>
      <c r="LHR64" s="245"/>
      <c r="LHS64" s="245"/>
      <c r="LHT64" s="245"/>
      <c r="LHU64" s="245"/>
      <c r="LHV64" s="245"/>
      <c r="LHW64" s="245"/>
      <c r="LHX64" s="245"/>
      <c r="LHY64" s="245"/>
      <c r="LHZ64" s="245"/>
      <c r="LIA64" s="245"/>
      <c r="LIB64" s="245"/>
      <c r="LIC64" s="245"/>
      <c r="LID64" s="245"/>
      <c r="LIE64" s="245"/>
      <c r="LIF64" s="245"/>
      <c r="LIG64" s="245"/>
      <c r="LIH64" s="245"/>
      <c r="LII64" s="245"/>
      <c r="LIJ64" s="245"/>
      <c r="LIK64" s="245"/>
      <c r="LIL64" s="245"/>
      <c r="LIM64" s="245"/>
      <c r="LIN64" s="245"/>
      <c r="LIO64" s="245"/>
      <c r="LIP64" s="245"/>
      <c r="LIQ64" s="245"/>
      <c r="LIR64" s="245"/>
      <c r="LIS64" s="245"/>
      <c r="LIT64" s="245"/>
      <c r="LIU64" s="245"/>
      <c r="LIV64" s="245"/>
      <c r="LIW64" s="245"/>
      <c r="LIX64" s="245"/>
      <c r="LIY64" s="245"/>
      <c r="LIZ64" s="245"/>
      <c r="LJA64" s="245"/>
      <c r="LJB64" s="245"/>
      <c r="LJC64" s="245"/>
      <c r="LJD64" s="245"/>
      <c r="LJE64" s="245"/>
      <c r="LJF64" s="245"/>
      <c r="LJG64" s="245"/>
      <c r="LJH64" s="245"/>
      <c r="LJI64" s="245"/>
      <c r="LJJ64" s="245"/>
      <c r="LJK64" s="245"/>
      <c r="LJL64" s="245"/>
      <c r="LJM64" s="245"/>
      <c r="LJN64" s="245"/>
      <c r="LJO64" s="245"/>
      <c r="LJP64" s="245"/>
      <c r="LJQ64" s="245"/>
      <c r="LJR64" s="245"/>
      <c r="LJS64" s="245"/>
      <c r="LJT64" s="245"/>
      <c r="LJU64" s="245"/>
      <c r="LJV64" s="245"/>
      <c r="LJW64" s="245"/>
      <c r="LJX64" s="245"/>
      <c r="LJY64" s="245"/>
      <c r="LJZ64" s="245"/>
      <c r="LKA64" s="245"/>
      <c r="LKB64" s="245"/>
      <c r="LKC64" s="245"/>
      <c r="LKD64" s="245"/>
      <c r="LKE64" s="245"/>
      <c r="LKF64" s="245"/>
      <c r="LKG64" s="245"/>
      <c r="LKH64" s="245"/>
      <c r="LKI64" s="245"/>
      <c r="LKJ64" s="245"/>
      <c r="LKK64" s="245"/>
      <c r="LKL64" s="245"/>
      <c r="LKM64" s="245"/>
      <c r="LKN64" s="245"/>
      <c r="LKO64" s="245"/>
      <c r="LKP64" s="245"/>
      <c r="LKQ64" s="245"/>
      <c r="LKR64" s="245"/>
      <c r="LKS64" s="245"/>
      <c r="LKT64" s="245"/>
      <c r="LKU64" s="245"/>
      <c r="LKV64" s="245"/>
      <c r="LKW64" s="245"/>
      <c r="LKX64" s="245"/>
      <c r="LKY64" s="245"/>
      <c r="LKZ64" s="245"/>
      <c r="LLA64" s="245"/>
      <c r="LLB64" s="245"/>
      <c r="LLC64" s="245"/>
      <c r="LLD64" s="245"/>
      <c r="LLE64" s="245"/>
      <c r="LLF64" s="245"/>
      <c r="LLG64" s="245"/>
      <c r="LLH64" s="245"/>
      <c r="LLI64" s="245"/>
      <c r="LLJ64" s="245"/>
      <c r="LLK64" s="245"/>
      <c r="LLL64" s="245"/>
      <c r="LLM64" s="245"/>
      <c r="LLN64" s="245"/>
      <c r="LLO64" s="245"/>
      <c r="LLP64" s="245"/>
      <c r="LLQ64" s="245"/>
      <c r="LLR64" s="245"/>
      <c r="LLS64" s="245"/>
      <c r="LLT64" s="245"/>
      <c r="LLU64" s="245"/>
      <c r="LLV64" s="245"/>
      <c r="LLW64" s="245"/>
      <c r="LLX64" s="245"/>
      <c r="LLY64" s="245"/>
      <c r="LLZ64" s="245"/>
      <c r="LMA64" s="245"/>
      <c r="LMB64" s="245"/>
      <c r="LMC64" s="245"/>
      <c r="LMD64" s="245"/>
      <c r="LME64" s="245"/>
      <c r="LMF64" s="245"/>
      <c r="LMG64" s="245"/>
      <c r="LMH64" s="245"/>
      <c r="LMI64" s="245"/>
      <c r="LMJ64" s="245"/>
      <c r="LMK64" s="245"/>
      <c r="LML64" s="245"/>
      <c r="LMM64" s="245"/>
      <c r="LMN64" s="245"/>
      <c r="LMO64" s="245"/>
      <c r="LMP64" s="245"/>
      <c r="LMQ64" s="245"/>
      <c r="LMR64" s="245"/>
      <c r="LMS64" s="245"/>
      <c r="LMT64" s="245"/>
      <c r="LMU64" s="245"/>
      <c r="LMV64" s="245"/>
      <c r="LMW64" s="245"/>
      <c r="LMX64" s="245"/>
      <c r="LMY64" s="245"/>
      <c r="LMZ64" s="245"/>
      <c r="LNA64" s="245"/>
      <c r="LNB64" s="245"/>
      <c r="LNC64" s="245"/>
      <c r="LND64" s="245"/>
      <c r="LNE64" s="245"/>
      <c r="LNF64" s="245"/>
      <c r="LNG64" s="245"/>
      <c r="LNH64" s="245"/>
      <c r="LNI64" s="245"/>
      <c r="LNJ64" s="245"/>
      <c r="LNK64" s="245"/>
      <c r="LNL64" s="245"/>
      <c r="LNM64" s="245"/>
      <c r="LNN64" s="245"/>
      <c r="LNO64" s="245"/>
      <c r="LNP64" s="245"/>
      <c r="LNQ64" s="245"/>
      <c r="LNR64" s="245"/>
      <c r="LNS64" s="245"/>
      <c r="LNT64" s="245"/>
      <c r="LNU64" s="245"/>
      <c r="LNV64" s="245"/>
      <c r="LNW64" s="245"/>
      <c r="LNX64" s="245"/>
      <c r="LNY64" s="245"/>
      <c r="LNZ64" s="245"/>
      <c r="LOA64" s="245"/>
      <c r="LOB64" s="245"/>
      <c r="LOC64" s="245"/>
      <c r="LOD64" s="245"/>
      <c r="LOE64" s="245"/>
      <c r="LOF64" s="245"/>
      <c r="LOG64" s="245"/>
      <c r="LOH64" s="245"/>
      <c r="LOI64" s="245"/>
      <c r="LOJ64" s="245"/>
      <c r="LOK64" s="245"/>
      <c r="LOL64" s="245"/>
      <c r="LOM64" s="245"/>
      <c r="LON64" s="245"/>
      <c r="LOO64" s="245"/>
      <c r="LOP64" s="245"/>
      <c r="LOQ64" s="245"/>
      <c r="LOR64" s="245"/>
      <c r="LOS64" s="245"/>
      <c r="LOT64" s="245"/>
      <c r="LOU64" s="245"/>
      <c r="LOV64" s="245"/>
      <c r="LOW64" s="245"/>
      <c r="LOX64" s="245"/>
      <c r="LOY64" s="245"/>
      <c r="LOZ64" s="245"/>
      <c r="LPA64" s="245"/>
      <c r="LPB64" s="245"/>
      <c r="LPC64" s="245"/>
      <c r="LPD64" s="245"/>
      <c r="LPE64" s="245"/>
      <c r="LPF64" s="245"/>
      <c r="LPG64" s="245"/>
      <c r="LPH64" s="245"/>
      <c r="LPI64" s="245"/>
      <c r="LPJ64" s="245"/>
      <c r="LPK64" s="245"/>
      <c r="LPL64" s="245"/>
      <c r="LPM64" s="245"/>
      <c r="LPN64" s="245"/>
      <c r="LPO64" s="245"/>
      <c r="LPP64" s="245"/>
      <c r="LPQ64" s="245"/>
      <c r="LPR64" s="245"/>
      <c r="LPS64" s="245"/>
      <c r="LPT64" s="245"/>
      <c r="LPU64" s="245"/>
      <c r="LPV64" s="245"/>
      <c r="LPW64" s="245"/>
      <c r="LPX64" s="245"/>
      <c r="LPY64" s="245"/>
      <c r="LPZ64" s="245"/>
      <c r="LQA64" s="245"/>
      <c r="LQB64" s="245"/>
      <c r="LQC64" s="245"/>
      <c r="LQD64" s="245"/>
      <c r="LQE64" s="245"/>
      <c r="LQF64" s="245"/>
      <c r="LQG64" s="245"/>
      <c r="LQH64" s="245"/>
      <c r="LQI64" s="245"/>
      <c r="LQJ64" s="245"/>
      <c r="LQK64" s="245"/>
      <c r="LQL64" s="245"/>
      <c r="LQM64" s="245"/>
      <c r="LQN64" s="245"/>
      <c r="LQO64" s="245"/>
      <c r="LQP64" s="245"/>
      <c r="LQQ64" s="245"/>
      <c r="LQR64" s="245"/>
      <c r="LQS64" s="245"/>
      <c r="LQT64" s="245"/>
      <c r="LQU64" s="245"/>
      <c r="LQV64" s="245"/>
      <c r="LQW64" s="245"/>
      <c r="LQX64" s="245"/>
      <c r="LQY64" s="245"/>
      <c r="LQZ64" s="245"/>
      <c r="LRA64" s="245"/>
      <c r="LRB64" s="245"/>
      <c r="LRC64" s="245"/>
      <c r="LRD64" s="245"/>
      <c r="LRE64" s="245"/>
      <c r="LRF64" s="245"/>
      <c r="LRG64" s="245"/>
      <c r="LRH64" s="245"/>
      <c r="LRI64" s="245"/>
      <c r="LRJ64" s="245"/>
      <c r="LRK64" s="245"/>
      <c r="LRL64" s="245"/>
      <c r="LRM64" s="245"/>
      <c r="LRN64" s="245"/>
      <c r="LRO64" s="245"/>
      <c r="LRP64" s="245"/>
      <c r="LRQ64" s="245"/>
      <c r="LRR64" s="245"/>
      <c r="LRS64" s="245"/>
      <c r="LRT64" s="245"/>
      <c r="LRU64" s="245"/>
      <c r="LRV64" s="245"/>
      <c r="LRW64" s="245"/>
      <c r="LRX64" s="245"/>
      <c r="LRY64" s="245"/>
      <c r="LRZ64" s="245"/>
      <c r="LSA64" s="245"/>
      <c r="LSB64" s="245"/>
      <c r="LSC64" s="245"/>
      <c r="LSD64" s="245"/>
      <c r="LSE64" s="245"/>
      <c r="LSF64" s="245"/>
      <c r="LSG64" s="245"/>
      <c r="LSH64" s="245"/>
      <c r="LSI64" s="245"/>
      <c r="LSJ64" s="245"/>
      <c r="LSK64" s="245"/>
      <c r="LSL64" s="245"/>
      <c r="LSM64" s="245"/>
      <c r="LSN64" s="245"/>
      <c r="LSO64" s="245"/>
      <c r="LSP64" s="245"/>
      <c r="LSQ64" s="245"/>
      <c r="LSR64" s="245"/>
      <c r="LSS64" s="245"/>
      <c r="LST64" s="245"/>
      <c r="LSU64" s="245"/>
      <c r="LSV64" s="245"/>
      <c r="LSW64" s="245"/>
      <c r="LSX64" s="245"/>
      <c r="LSY64" s="245"/>
      <c r="LSZ64" s="245"/>
      <c r="LTA64" s="245"/>
      <c r="LTB64" s="245"/>
      <c r="LTC64" s="245"/>
      <c r="LTD64" s="245"/>
      <c r="LTE64" s="245"/>
      <c r="LTF64" s="245"/>
      <c r="LTG64" s="245"/>
      <c r="LTH64" s="245"/>
      <c r="LTI64" s="245"/>
      <c r="LTJ64" s="245"/>
      <c r="LTK64" s="245"/>
      <c r="LTL64" s="245"/>
      <c r="LTM64" s="245"/>
      <c r="LTN64" s="245"/>
      <c r="LTO64" s="245"/>
      <c r="LTP64" s="245"/>
      <c r="LTQ64" s="245"/>
      <c r="LTR64" s="245"/>
      <c r="LTS64" s="245"/>
      <c r="LTT64" s="245"/>
      <c r="LTU64" s="245"/>
      <c r="LTV64" s="245"/>
      <c r="LTW64" s="245"/>
      <c r="LTX64" s="245"/>
      <c r="LTY64" s="245"/>
      <c r="LTZ64" s="245"/>
      <c r="LUA64" s="245"/>
      <c r="LUB64" s="245"/>
      <c r="LUC64" s="245"/>
      <c r="LUD64" s="245"/>
      <c r="LUE64" s="245"/>
      <c r="LUF64" s="245"/>
      <c r="LUG64" s="245"/>
      <c r="LUH64" s="245"/>
      <c r="LUI64" s="245"/>
      <c r="LUJ64" s="245"/>
      <c r="LUK64" s="245"/>
      <c r="LUL64" s="245"/>
      <c r="LUM64" s="245"/>
      <c r="LUN64" s="245"/>
      <c r="LUO64" s="245"/>
      <c r="LUP64" s="245"/>
      <c r="LUQ64" s="245"/>
      <c r="LUR64" s="245"/>
      <c r="LUS64" s="245"/>
      <c r="LUT64" s="245"/>
      <c r="LUU64" s="245"/>
      <c r="LUV64" s="245"/>
      <c r="LUW64" s="245"/>
      <c r="LUX64" s="245"/>
      <c r="LUY64" s="245"/>
      <c r="LUZ64" s="245"/>
      <c r="LVA64" s="245"/>
      <c r="LVB64" s="245"/>
      <c r="LVC64" s="245"/>
      <c r="LVD64" s="245"/>
      <c r="LVE64" s="245"/>
      <c r="LVF64" s="245"/>
      <c r="LVG64" s="245"/>
      <c r="LVH64" s="245"/>
      <c r="LVI64" s="245"/>
      <c r="LVJ64" s="245"/>
      <c r="LVK64" s="245"/>
      <c r="LVL64" s="245"/>
      <c r="LVM64" s="245"/>
      <c r="LVN64" s="245"/>
      <c r="LVO64" s="245"/>
      <c r="LVP64" s="245"/>
      <c r="LVQ64" s="245"/>
      <c r="LVR64" s="245"/>
      <c r="LVS64" s="245"/>
      <c r="LVT64" s="245"/>
      <c r="LVU64" s="245"/>
      <c r="LVV64" s="245"/>
      <c r="LVW64" s="245"/>
      <c r="LVX64" s="245"/>
      <c r="LVY64" s="245"/>
      <c r="LVZ64" s="245"/>
      <c r="LWA64" s="245"/>
      <c r="LWB64" s="245"/>
      <c r="LWC64" s="245"/>
      <c r="LWD64" s="245"/>
      <c r="LWE64" s="245"/>
      <c r="LWF64" s="245"/>
      <c r="LWG64" s="245"/>
      <c r="LWH64" s="245"/>
      <c r="LWI64" s="245"/>
      <c r="LWJ64" s="245"/>
      <c r="LWK64" s="245"/>
      <c r="LWL64" s="245"/>
      <c r="LWM64" s="245"/>
      <c r="LWN64" s="245"/>
      <c r="LWO64" s="245"/>
      <c r="LWP64" s="245"/>
      <c r="LWQ64" s="245"/>
      <c r="LWR64" s="245"/>
      <c r="LWS64" s="245"/>
      <c r="LWT64" s="245"/>
      <c r="LWU64" s="245"/>
      <c r="LWV64" s="245"/>
      <c r="LWW64" s="245"/>
      <c r="LWX64" s="245"/>
      <c r="LWY64" s="245"/>
      <c r="LWZ64" s="245"/>
      <c r="LXA64" s="245"/>
      <c r="LXB64" s="245"/>
      <c r="LXC64" s="245"/>
      <c r="LXD64" s="245"/>
      <c r="LXE64" s="245"/>
      <c r="LXF64" s="245"/>
      <c r="LXG64" s="245"/>
      <c r="LXH64" s="245"/>
      <c r="LXI64" s="245"/>
      <c r="LXJ64" s="245"/>
      <c r="LXK64" s="245"/>
      <c r="LXL64" s="245"/>
      <c r="LXM64" s="245"/>
      <c r="LXN64" s="245"/>
      <c r="LXO64" s="245"/>
      <c r="LXP64" s="245"/>
      <c r="LXQ64" s="245"/>
      <c r="LXR64" s="245"/>
      <c r="LXS64" s="245"/>
      <c r="LXT64" s="245"/>
      <c r="LXU64" s="245"/>
      <c r="LXV64" s="245"/>
      <c r="LXW64" s="245"/>
      <c r="LXX64" s="245"/>
      <c r="LXY64" s="245"/>
      <c r="LXZ64" s="245"/>
      <c r="LYA64" s="245"/>
      <c r="LYB64" s="245"/>
      <c r="LYC64" s="245"/>
      <c r="LYD64" s="245"/>
      <c r="LYE64" s="245"/>
      <c r="LYF64" s="245"/>
      <c r="LYG64" s="245"/>
      <c r="LYH64" s="245"/>
      <c r="LYI64" s="245"/>
      <c r="LYJ64" s="245"/>
      <c r="LYK64" s="245"/>
      <c r="LYL64" s="245"/>
      <c r="LYM64" s="245"/>
      <c r="LYN64" s="245"/>
      <c r="LYO64" s="245"/>
      <c r="LYP64" s="245"/>
      <c r="LYQ64" s="245"/>
      <c r="LYR64" s="245"/>
      <c r="LYS64" s="245"/>
      <c r="LYT64" s="245"/>
      <c r="LYU64" s="245"/>
      <c r="LYV64" s="245"/>
      <c r="LYW64" s="245"/>
      <c r="LYX64" s="245"/>
      <c r="LYY64" s="245"/>
      <c r="LYZ64" s="245"/>
      <c r="LZA64" s="245"/>
      <c r="LZB64" s="245"/>
      <c r="LZC64" s="245"/>
      <c r="LZD64" s="245"/>
      <c r="LZE64" s="245"/>
      <c r="LZF64" s="245"/>
      <c r="LZG64" s="245"/>
      <c r="LZH64" s="245"/>
      <c r="LZI64" s="245"/>
      <c r="LZJ64" s="245"/>
      <c r="LZK64" s="245"/>
      <c r="LZL64" s="245"/>
      <c r="LZM64" s="245"/>
      <c r="LZN64" s="245"/>
      <c r="LZO64" s="245"/>
      <c r="LZP64" s="245"/>
      <c r="LZQ64" s="245"/>
      <c r="LZR64" s="245"/>
      <c r="LZS64" s="245"/>
      <c r="LZT64" s="245"/>
      <c r="LZU64" s="245"/>
      <c r="LZV64" s="245"/>
      <c r="LZW64" s="245"/>
      <c r="LZX64" s="245"/>
      <c r="LZY64" s="245"/>
      <c r="LZZ64" s="245"/>
      <c r="MAA64" s="245"/>
      <c r="MAB64" s="245"/>
      <c r="MAC64" s="245"/>
      <c r="MAD64" s="245"/>
      <c r="MAE64" s="245"/>
      <c r="MAF64" s="245"/>
      <c r="MAG64" s="245"/>
      <c r="MAH64" s="245"/>
      <c r="MAI64" s="245"/>
      <c r="MAJ64" s="245"/>
      <c r="MAK64" s="245"/>
      <c r="MAL64" s="245"/>
      <c r="MAM64" s="245"/>
      <c r="MAN64" s="245"/>
      <c r="MAO64" s="245"/>
      <c r="MAP64" s="245"/>
      <c r="MAQ64" s="245"/>
      <c r="MAR64" s="245"/>
      <c r="MAS64" s="245"/>
      <c r="MAT64" s="245"/>
      <c r="MAU64" s="245"/>
      <c r="MAV64" s="245"/>
      <c r="MAW64" s="245"/>
      <c r="MAX64" s="245"/>
      <c r="MAY64" s="245"/>
      <c r="MAZ64" s="245"/>
      <c r="MBA64" s="245"/>
      <c r="MBB64" s="245"/>
      <c r="MBC64" s="245"/>
      <c r="MBD64" s="245"/>
      <c r="MBE64" s="245"/>
      <c r="MBF64" s="245"/>
      <c r="MBG64" s="245"/>
      <c r="MBH64" s="245"/>
      <c r="MBI64" s="245"/>
      <c r="MBJ64" s="245"/>
      <c r="MBK64" s="245"/>
      <c r="MBL64" s="245"/>
      <c r="MBM64" s="245"/>
      <c r="MBN64" s="245"/>
      <c r="MBO64" s="245"/>
      <c r="MBP64" s="245"/>
      <c r="MBQ64" s="245"/>
      <c r="MBR64" s="245"/>
      <c r="MBS64" s="245"/>
      <c r="MBT64" s="245"/>
      <c r="MBU64" s="245"/>
      <c r="MBV64" s="245"/>
      <c r="MBW64" s="245"/>
      <c r="MBX64" s="245"/>
      <c r="MBY64" s="245"/>
      <c r="MBZ64" s="245"/>
      <c r="MCA64" s="245"/>
      <c r="MCB64" s="245"/>
      <c r="MCC64" s="245"/>
      <c r="MCD64" s="245"/>
      <c r="MCE64" s="245"/>
      <c r="MCF64" s="245"/>
      <c r="MCG64" s="245"/>
      <c r="MCH64" s="245"/>
      <c r="MCI64" s="245"/>
      <c r="MCJ64" s="245"/>
      <c r="MCK64" s="245"/>
      <c r="MCL64" s="245"/>
      <c r="MCM64" s="245"/>
      <c r="MCN64" s="245"/>
      <c r="MCO64" s="245"/>
      <c r="MCP64" s="245"/>
      <c r="MCQ64" s="245"/>
      <c r="MCR64" s="245"/>
      <c r="MCS64" s="245"/>
      <c r="MCT64" s="245"/>
      <c r="MCU64" s="245"/>
      <c r="MCV64" s="245"/>
      <c r="MCW64" s="245"/>
      <c r="MCX64" s="245"/>
      <c r="MCY64" s="245"/>
      <c r="MCZ64" s="245"/>
      <c r="MDA64" s="245"/>
      <c r="MDB64" s="245"/>
      <c r="MDC64" s="245"/>
      <c r="MDD64" s="245"/>
      <c r="MDE64" s="245"/>
      <c r="MDF64" s="245"/>
      <c r="MDG64" s="245"/>
      <c r="MDH64" s="245"/>
      <c r="MDI64" s="245"/>
      <c r="MDJ64" s="245"/>
      <c r="MDK64" s="245"/>
      <c r="MDL64" s="245"/>
      <c r="MDM64" s="245"/>
      <c r="MDN64" s="245"/>
      <c r="MDO64" s="245"/>
      <c r="MDP64" s="245"/>
      <c r="MDQ64" s="245"/>
      <c r="MDR64" s="245"/>
      <c r="MDS64" s="245"/>
      <c r="MDT64" s="245"/>
      <c r="MDU64" s="245"/>
      <c r="MDV64" s="245"/>
      <c r="MDW64" s="245"/>
      <c r="MDX64" s="245"/>
      <c r="MDY64" s="245"/>
      <c r="MDZ64" s="245"/>
      <c r="MEA64" s="245"/>
      <c r="MEB64" s="245"/>
      <c r="MEC64" s="245"/>
      <c r="MED64" s="245"/>
      <c r="MEE64" s="245"/>
      <c r="MEF64" s="245"/>
      <c r="MEG64" s="245"/>
      <c r="MEH64" s="245"/>
      <c r="MEI64" s="245"/>
      <c r="MEJ64" s="245"/>
      <c r="MEK64" s="245"/>
      <c r="MEL64" s="245"/>
      <c r="MEM64" s="245"/>
      <c r="MEN64" s="245"/>
      <c r="MEO64" s="245"/>
      <c r="MEP64" s="245"/>
      <c r="MEQ64" s="245"/>
      <c r="MER64" s="245"/>
      <c r="MES64" s="245"/>
      <c r="MET64" s="245"/>
      <c r="MEU64" s="245"/>
      <c r="MEV64" s="245"/>
      <c r="MEW64" s="245"/>
      <c r="MEX64" s="245"/>
      <c r="MEY64" s="245"/>
      <c r="MEZ64" s="245"/>
      <c r="MFA64" s="245"/>
      <c r="MFB64" s="245"/>
      <c r="MFC64" s="245"/>
      <c r="MFD64" s="245"/>
      <c r="MFE64" s="245"/>
      <c r="MFF64" s="245"/>
      <c r="MFG64" s="245"/>
      <c r="MFH64" s="245"/>
      <c r="MFI64" s="245"/>
      <c r="MFJ64" s="245"/>
      <c r="MFK64" s="245"/>
      <c r="MFL64" s="245"/>
      <c r="MFM64" s="245"/>
      <c r="MFN64" s="245"/>
      <c r="MFO64" s="245"/>
      <c r="MFP64" s="245"/>
      <c r="MFQ64" s="245"/>
      <c r="MFR64" s="245"/>
      <c r="MFS64" s="245"/>
      <c r="MFT64" s="245"/>
      <c r="MFU64" s="245"/>
      <c r="MFV64" s="245"/>
      <c r="MFW64" s="245"/>
      <c r="MFX64" s="245"/>
      <c r="MFY64" s="245"/>
      <c r="MFZ64" s="245"/>
      <c r="MGA64" s="245"/>
      <c r="MGB64" s="245"/>
      <c r="MGC64" s="245"/>
      <c r="MGD64" s="245"/>
      <c r="MGE64" s="245"/>
      <c r="MGF64" s="245"/>
      <c r="MGG64" s="245"/>
      <c r="MGH64" s="245"/>
      <c r="MGI64" s="245"/>
      <c r="MGJ64" s="245"/>
      <c r="MGK64" s="245"/>
      <c r="MGL64" s="245"/>
      <c r="MGM64" s="245"/>
      <c r="MGN64" s="245"/>
      <c r="MGO64" s="245"/>
      <c r="MGP64" s="245"/>
      <c r="MGQ64" s="245"/>
      <c r="MGR64" s="245"/>
      <c r="MGS64" s="245"/>
      <c r="MGT64" s="245"/>
      <c r="MGU64" s="245"/>
      <c r="MGV64" s="245"/>
      <c r="MGW64" s="245"/>
      <c r="MGX64" s="245"/>
      <c r="MGY64" s="245"/>
      <c r="MGZ64" s="245"/>
      <c r="MHA64" s="245"/>
      <c r="MHB64" s="245"/>
      <c r="MHC64" s="245"/>
      <c r="MHD64" s="245"/>
      <c r="MHE64" s="245"/>
      <c r="MHF64" s="245"/>
      <c r="MHG64" s="245"/>
      <c r="MHH64" s="245"/>
      <c r="MHI64" s="245"/>
      <c r="MHJ64" s="245"/>
      <c r="MHK64" s="245"/>
      <c r="MHL64" s="245"/>
      <c r="MHM64" s="245"/>
      <c r="MHN64" s="245"/>
      <c r="MHO64" s="245"/>
      <c r="MHP64" s="245"/>
      <c r="MHQ64" s="245"/>
      <c r="MHR64" s="245"/>
      <c r="MHS64" s="245"/>
      <c r="MHT64" s="245"/>
      <c r="MHU64" s="245"/>
      <c r="MHV64" s="245"/>
      <c r="MHW64" s="245"/>
      <c r="MHX64" s="245"/>
      <c r="MHY64" s="245"/>
      <c r="MHZ64" s="245"/>
      <c r="MIA64" s="245"/>
      <c r="MIB64" s="245"/>
      <c r="MIC64" s="245"/>
      <c r="MID64" s="245"/>
      <c r="MIE64" s="245"/>
      <c r="MIF64" s="245"/>
      <c r="MIG64" s="245"/>
      <c r="MIH64" s="245"/>
      <c r="MII64" s="245"/>
      <c r="MIJ64" s="245"/>
      <c r="MIK64" s="245"/>
      <c r="MIL64" s="245"/>
      <c r="MIM64" s="245"/>
      <c r="MIN64" s="245"/>
      <c r="MIO64" s="245"/>
      <c r="MIP64" s="245"/>
      <c r="MIQ64" s="245"/>
      <c r="MIR64" s="245"/>
      <c r="MIS64" s="245"/>
      <c r="MIT64" s="245"/>
      <c r="MIU64" s="245"/>
      <c r="MIV64" s="245"/>
      <c r="MIW64" s="245"/>
      <c r="MIX64" s="245"/>
      <c r="MIY64" s="245"/>
      <c r="MIZ64" s="245"/>
      <c r="MJA64" s="245"/>
      <c r="MJB64" s="245"/>
      <c r="MJC64" s="245"/>
      <c r="MJD64" s="245"/>
      <c r="MJE64" s="245"/>
      <c r="MJF64" s="245"/>
      <c r="MJG64" s="245"/>
      <c r="MJH64" s="245"/>
      <c r="MJI64" s="245"/>
      <c r="MJJ64" s="245"/>
      <c r="MJK64" s="245"/>
      <c r="MJL64" s="245"/>
      <c r="MJM64" s="245"/>
      <c r="MJN64" s="245"/>
      <c r="MJO64" s="245"/>
      <c r="MJP64" s="245"/>
      <c r="MJQ64" s="245"/>
      <c r="MJR64" s="245"/>
      <c r="MJS64" s="245"/>
      <c r="MJT64" s="245"/>
      <c r="MJU64" s="245"/>
      <c r="MJV64" s="245"/>
      <c r="MJW64" s="245"/>
      <c r="MJX64" s="245"/>
      <c r="MJY64" s="245"/>
      <c r="MJZ64" s="245"/>
      <c r="MKA64" s="245"/>
      <c r="MKB64" s="245"/>
      <c r="MKC64" s="245"/>
      <c r="MKD64" s="245"/>
      <c r="MKE64" s="245"/>
      <c r="MKF64" s="245"/>
      <c r="MKG64" s="245"/>
      <c r="MKH64" s="245"/>
      <c r="MKI64" s="245"/>
      <c r="MKJ64" s="245"/>
      <c r="MKK64" s="245"/>
      <c r="MKL64" s="245"/>
      <c r="MKM64" s="245"/>
      <c r="MKN64" s="245"/>
      <c r="MKO64" s="245"/>
      <c r="MKP64" s="245"/>
      <c r="MKQ64" s="245"/>
      <c r="MKR64" s="245"/>
      <c r="MKS64" s="245"/>
      <c r="MKT64" s="245"/>
      <c r="MKU64" s="245"/>
      <c r="MKV64" s="245"/>
      <c r="MKW64" s="245"/>
      <c r="MKX64" s="245"/>
      <c r="MKY64" s="245"/>
      <c r="MKZ64" s="245"/>
      <c r="MLA64" s="245"/>
      <c r="MLB64" s="245"/>
      <c r="MLC64" s="245"/>
      <c r="MLD64" s="245"/>
      <c r="MLE64" s="245"/>
      <c r="MLF64" s="245"/>
      <c r="MLG64" s="245"/>
      <c r="MLH64" s="245"/>
      <c r="MLI64" s="245"/>
      <c r="MLJ64" s="245"/>
      <c r="MLK64" s="245"/>
      <c r="MLL64" s="245"/>
      <c r="MLM64" s="245"/>
      <c r="MLN64" s="245"/>
      <c r="MLO64" s="245"/>
      <c r="MLP64" s="245"/>
      <c r="MLQ64" s="245"/>
      <c r="MLR64" s="245"/>
      <c r="MLS64" s="245"/>
      <c r="MLT64" s="245"/>
      <c r="MLU64" s="245"/>
      <c r="MLV64" s="245"/>
      <c r="MLW64" s="245"/>
      <c r="MLX64" s="245"/>
      <c r="MLY64" s="245"/>
      <c r="MLZ64" s="245"/>
      <c r="MMA64" s="245"/>
      <c r="MMB64" s="245"/>
      <c r="MMC64" s="245"/>
      <c r="MMD64" s="245"/>
      <c r="MME64" s="245"/>
      <c r="MMF64" s="245"/>
      <c r="MMG64" s="245"/>
      <c r="MMH64" s="245"/>
      <c r="MMI64" s="245"/>
      <c r="MMJ64" s="245"/>
      <c r="MMK64" s="245"/>
      <c r="MML64" s="245"/>
      <c r="MMM64" s="245"/>
      <c r="MMN64" s="245"/>
      <c r="MMO64" s="245"/>
      <c r="MMP64" s="245"/>
      <c r="MMQ64" s="245"/>
      <c r="MMR64" s="245"/>
      <c r="MMS64" s="245"/>
      <c r="MMT64" s="245"/>
      <c r="MMU64" s="245"/>
      <c r="MMV64" s="245"/>
      <c r="MMW64" s="245"/>
      <c r="MMX64" s="245"/>
      <c r="MMY64" s="245"/>
      <c r="MMZ64" s="245"/>
      <c r="MNA64" s="245"/>
      <c r="MNB64" s="245"/>
      <c r="MNC64" s="245"/>
      <c r="MND64" s="245"/>
      <c r="MNE64" s="245"/>
      <c r="MNF64" s="245"/>
      <c r="MNG64" s="245"/>
      <c r="MNH64" s="245"/>
      <c r="MNI64" s="245"/>
      <c r="MNJ64" s="245"/>
      <c r="MNK64" s="245"/>
      <c r="MNL64" s="245"/>
      <c r="MNM64" s="245"/>
      <c r="MNN64" s="245"/>
      <c r="MNO64" s="245"/>
      <c r="MNP64" s="245"/>
      <c r="MNQ64" s="245"/>
      <c r="MNR64" s="245"/>
      <c r="MNS64" s="245"/>
      <c r="MNT64" s="245"/>
      <c r="MNU64" s="245"/>
      <c r="MNV64" s="245"/>
      <c r="MNW64" s="245"/>
      <c r="MNX64" s="245"/>
      <c r="MNY64" s="245"/>
      <c r="MNZ64" s="245"/>
      <c r="MOA64" s="245"/>
      <c r="MOB64" s="245"/>
      <c r="MOC64" s="245"/>
      <c r="MOD64" s="245"/>
      <c r="MOE64" s="245"/>
      <c r="MOF64" s="245"/>
      <c r="MOG64" s="245"/>
      <c r="MOH64" s="245"/>
      <c r="MOI64" s="245"/>
      <c r="MOJ64" s="245"/>
      <c r="MOK64" s="245"/>
      <c r="MOL64" s="245"/>
      <c r="MOM64" s="245"/>
      <c r="MON64" s="245"/>
      <c r="MOO64" s="245"/>
      <c r="MOP64" s="245"/>
      <c r="MOQ64" s="245"/>
      <c r="MOR64" s="245"/>
      <c r="MOS64" s="245"/>
      <c r="MOT64" s="245"/>
      <c r="MOU64" s="245"/>
      <c r="MOV64" s="245"/>
      <c r="MOW64" s="245"/>
      <c r="MOX64" s="245"/>
      <c r="MOY64" s="245"/>
      <c r="MOZ64" s="245"/>
      <c r="MPA64" s="245"/>
      <c r="MPB64" s="245"/>
      <c r="MPC64" s="245"/>
      <c r="MPD64" s="245"/>
      <c r="MPE64" s="245"/>
      <c r="MPF64" s="245"/>
      <c r="MPG64" s="245"/>
      <c r="MPH64" s="245"/>
      <c r="MPI64" s="245"/>
      <c r="MPJ64" s="245"/>
      <c r="MPK64" s="245"/>
      <c r="MPL64" s="245"/>
      <c r="MPM64" s="245"/>
      <c r="MPN64" s="245"/>
      <c r="MPO64" s="245"/>
      <c r="MPP64" s="245"/>
      <c r="MPQ64" s="245"/>
      <c r="MPR64" s="245"/>
      <c r="MPS64" s="245"/>
      <c r="MPT64" s="245"/>
      <c r="MPU64" s="245"/>
      <c r="MPV64" s="245"/>
      <c r="MPW64" s="245"/>
      <c r="MPX64" s="245"/>
      <c r="MPY64" s="245"/>
      <c r="MPZ64" s="245"/>
      <c r="MQA64" s="245"/>
      <c r="MQB64" s="245"/>
      <c r="MQC64" s="245"/>
      <c r="MQD64" s="245"/>
      <c r="MQE64" s="245"/>
      <c r="MQF64" s="245"/>
      <c r="MQG64" s="245"/>
      <c r="MQH64" s="245"/>
      <c r="MQI64" s="245"/>
      <c r="MQJ64" s="245"/>
      <c r="MQK64" s="245"/>
      <c r="MQL64" s="245"/>
      <c r="MQM64" s="245"/>
      <c r="MQN64" s="245"/>
      <c r="MQO64" s="245"/>
      <c r="MQP64" s="245"/>
      <c r="MQQ64" s="245"/>
      <c r="MQR64" s="245"/>
      <c r="MQS64" s="245"/>
      <c r="MQT64" s="245"/>
      <c r="MQU64" s="245"/>
      <c r="MQV64" s="245"/>
      <c r="MQW64" s="245"/>
      <c r="MQX64" s="245"/>
      <c r="MQY64" s="245"/>
      <c r="MQZ64" s="245"/>
      <c r="MRA64" s="245"/>
      <c r="MRB64" s="245"/>
      <c r="MRC64" s="245"/>
      <c r="MRD64" s="245"/>
      <c r="MRE64" s="245"/>
      <c r="MRF64" s="245"/>
      <c r="MRG64" s="245"/>
      <c r="MRH64" s="245"/>
      <c r="MRI64" s="245"/>
      <c r="MRJ64" s="245"/>
      <c r="MRK64" s="245"/>
      <c r="MRL64" s="245"/>
      <c r="MRM64" s="245"/>
      <c r="MRN64" s="245"/>
      <c r="MRO64" s="245"/>
      <c r="MRP64" s="245"/>
      <c r="MRQ64" s="245"/>
      <c r="MRR64" s="245"/>
      <c r="MRS64" s="245"/>
      <c r="MRT64" s="245"/>
      <c r="MRU64" s="245"/>
      <c r="MRV64" s="245"/>
      <c r="MRW64" s="245"/>
      <c r="MRX64" s="245"/>
      <c r="MRY64" s="245"/>
      <c r="MRZ64" s="245"/>
      <c r="MSA64" s="245"/>
      <c r="MSB64" s="245"/>
      <c r="MSC64" s="245"/>
      <c r="MSD64" s="245"/>
      <c r="MSE64" s="245"/>
      <c r="MSF64" s="245"/>
      <c r="MSG64" s="245"/>
      <c r="MSH64" s="245"/>
      <c r="MSI64" s="245"/>
      <c r="MSJ64" s="245"/>
      <c r="MSK64" s="245"/>
      <c r="MSL64" s="245"/>
      <c r="MSM64" s="245"/>
      <c r="MSN64" s="245"/>
      <c r="MSO64" s="245"/>
      <c r="MSP64" s="245"/>
      <c r="MSQ64" s="245"/>
      <c r="MSR64" s="245"/>
      <c r="MSS64" s="245"/>
      <c r="MST64" s="245"/>
      <c r="MSU64" s="245"/>
      <c r="MSV64" s="245"/>
      <c r="MSW64" s="245"/>
      <c r="MSX64" s="245"/>
      <c r="MSY64" s="245"/>
      <c r="MSZ64" s="245"/>
      <c r="MTA64" s="245"/>
      <c r="MTB64" s="245"/>
      <c r="MTC64" s="245"/>
      <c r="MTD64" s="245"/>
      <c r="MTE64" s="245"/>
      <c r="MTF64" s="245"/>
      <c r="MTG64" s="245"/>
      <c r="MTH64" s="245"/>
      <c r="MTI64" s="245"/>
      <c r="MTJ64" s="245"/>
      <c r="MTK64" s="245"/>
      <c r="MTL64" s="245"/>
      <c r="MTM64" s="245"/>
      <c r="MTN64" s="245"/>
      <c r="MTO64" s="245"/>
      <c r="MTP64" s="245"/>
      <c r="MTQ64" s="245"/>
      <c r="MTR64" s="245"/>
      <c r="MTS64" s="245"/>
      <c r="MTT64" s="245"/>
      <c r="MTU64" s="245"/>
      <c r="MTV64" s="245"/>
      <c r="MTW64" s="245"/>
      <c r="MTX64" s="245"/>
      <c r="MTY64" s="245"/>
      <c r="MTZ64" s="245"/>
      <c r="MUA64" s="245"/>
      <c r="MUB64" s="245"/>
      <c r="MUC64" s="245"/>
      <c r="MUD64" s="245"/>
      <c r="MUE64" s="245"/>
      <c r="MUF64" s="245"/>
      <c r="MUG64" s="245"/>
      <c r="MUH64" s="245"/>
      <c r="MUI64" s="245"/>
      <c r="MUJ64" s="245"/>
      <c r="MUK64" s="245"/>
      <c r="MUL64" s="245"/>
      <c r="MUM64" s="245"/>
      <c r="MUN64" s="245"/>
      <c r="MUO64" s="245"/>
      <c r="MUP64" s="245"/>
      <c r="MUQ64" s="245"/>
      <c r="MUR64" s="245"/>
      <c r="MUS64" s="245"/>
      <c r="MUT64" s="245"/>
      <c r="MUU64" s="245"/>
      <c r="MUV64" s="245"/>
      <c r="MUW64" s="245"/>
      <c r="MUX64" s="245"/>
      <c r="MUY64" s="245"/>
      <c r="MUZ64" s="245"/>
      <c r="MVA64" s="245"/>
      <c r="MVB64" s="245"/>
      <c r="MVC64" s="245"/>
      <c r="MVD64" s="245"/>
      <c r="MVE64" s="245"/>
      <c r="MVF64" s="245"/>
      <c r="MVG64" s="245"/>
      <c r="MVH64" s="245"/>
      <c r="MVI64" s="245"/>
      <c r="MVJ64" s="245"/>
      <c r="MVK64" s="245"/>
      <c r="MVL64" s="245"/>
      <c r="MVM64" s="245"/>
      <c r="MVN64" s="245"/>
      <c r="MVO64" s="245"/>
      <c r="MVP64" s="245"/>
      <c r="MVQ64" s="245"/>
      <c r="MVR64" s="245"/>
      <c r="MVS64" s="245"/>
      <c r="MVT64" s="245"/>
      <c r="MVU64" s="245"/>
      <c r="MVV64" s="245"/>
      <c r="MVW64" s="245"/>
      <c r="MVX64" s="245"/>
      <c r="MVY64" s="245"/>
      <c r="MVZ64" s="245"/>
      <c r="MWA64" s="245"/>
      <c r="MWB64" s="245"/>
      <c r="MWC64" s="245"/>
      <c r="MWD64" s="245"/>
      <c r="MWE64" s="245"/>
      <c r="MWF64" s="245"/>
      <c r="MWG64" s="245"/>
      <c r="MWH64" s="245"/>
      <c r="MWI64" s="245"/>
      <c r="MWJ64" s="245"/>
      <c r="MWK64" s="245"/>
      <c r="MWL64" s="245"/>
      <c r="MWM64" s="245"/>
      <c r="MWN64" s="245"/>
      <c r="MWO64" s="245"/>
      <c r="MWP64" s="245"/>
      <c r="MWQ64" s="245"/>
      <c r="MWR64" s="245"/>
      <c r="MWS64" s="245"/>
      <c r="MWT64" s="245"/>
      <c r="MWU64" s="245"/>
      <c r="MWV64" s="245"/>
      <c r="MWW64" s="245"/>
      <c r="MWX64" s="245"/>
      <c r="MWY64" s="245"/>
      <c r="MWZ64" s="245"/>
      <c r="MXA64" s="245"/>
      <c r="MXB64" s="245"/>
      <c r="MXC64" s="245"/>
      <c r="MXD64" s="245"/>
      <c r="MXE64" s="245"/>
      <c r="MXF64" s="245"/>
      <c r="MXG64" s="245"/>
      <c r="MXH64" s="245"/>
      <c r="MXI64" s="245"/>
      <c r="MXJ64" s="245"/>
      <c r="MXK64" s="245"/>
      <c r="MXL64" s="245"/>
      <c r="MXM64" s="245"/>
      <c r="MXN64" s="245"/>
      <c r="MXO64" s="245"/>
      <c r="MXP64" s="245"/>
      <c r="MXQ64" s="245"/>
      <c r="MXR64" s="245"/>
      <c r="MXS64" s="245"/>
      <c r="MXT64" s="245"/>
      <c r="MXU64" s="245"/>
      <c r="MXV64" s="245"/>
      <c r="MXW64" s="245"/>
      <c r="MXX64" s="245"/>
      <c r="MXY64" s="245"/>
      <c r="MXZ64" s="245"/>
      <c r="MYA64" s="245"/>
      <c r="MYB64" s="245"/>
      <c r="MYC64" s="245"/>
      <c r="MYD64" s="245"/>
      <c r="MYE64" s="245"/>
      <c r="MYF64" s="245"/>
      <c r="MYG64" s="245"/>
      <c r="MYH64" s="245"/>
      <c r="MYI64" s="245"/>
      <c r="MYJ64" s="245"/>
      <c r="MYK64" s="245"/>
      <c r="MYL64" s="245"/>
      <c r="MYM64" s="245"/>
      <c r="MYN64" s="245"/>
      <c r="MYO64" s="245"/>
      <c r="MYP64" s="245"/>
      <c r="MYQ64" s="245"/>
      <c r="MYR64" s="245"/>
      <c r="MYS64" s="245"/>
      <c r="MYT64" s="245"/>
      <c r="MYU64" s="245"/>
      <c r="MYV64" s="245"/>
      <c r="MYW64" s="245"/>
      <c r="MYX64" s="245"/>
      <c r="MYY64" s="245"/>
      <c r="MYZ64" s="245"/>
      <c r="MZA64" s="245"/>
      <c r="MZB64" s="245"/>
      <c r="MZC64" s="245"/>
      <c r="MZD64" s="245"/>
      <c r="MZE64" s="245"/>
      <c r="MZF64" s="245"/>
      <c r="MZG64" s="245"/>
      <c r="MZH64" s="245"/>
      <c r="MZI64" s="245"/>
      <c r="MZJ64" s="245"/>
      <c r="MZK64" s="245"/>
      <c r="MZL64" s="245"/>
      <c r="MZM64" s="245"/>
      <c r="MZN64" s="245"/>
      <c r="MZO64" s="245"/>
      <c r="MZP64" s="245"/>
      <c r="MZQ64" s="245"/>
      <c r="MZR64" s="245"/>
      <c r="MZS64" s="245"/>
      <c r="MZT64" s="245"/>
      <c r="MZU64" s="245"/>
      <c r="MZV64" s="245"/>
      <c r="MZW64" s="245"/>
      <c r="MZX64" s="245"/>
      <c r="MZY64" s="245"/>
      <c r="MZZ64" s="245"/>
      <c r="NAA64" s="245"/>
      <c r="NAB64" s="245"/>
      <c r="NAC64" s="245"/>
      <c r="NAD64" s="245"/>
      <c r="NAE64" s="245"/>
      <c r="NAF64" s="245"/>
      <c r="NAG64" s="245"/>
      <c r="NAH64" s="245"/>
      <c r="NAI64" s="245"/>
      <c r="NAJ64" s="245"/>
      <c r="NAK64" s="245"/>
      <c r="NAL64" s="245"/>
      <c r="NAM64" s="245"/>
      <c r="NAN64" s="245"/>
      <c r="NAO64" s="245"/>
      <c r="NAP64" s="245"/>
      <c r="NAQ64" s="245"/>
      <c r="NAR64" s="245"/>
      <c r="NAS64" s="245"/>
      <c r="NAT64" s="245"/>
      <c r="NAU64" s="245"/>
      <c r="NAV64" s="245"/>
      <c r="NAW64" s="245"/>
      <c r="NAX64" s="245"/>
      <c r="NAY64" s="245"/>
      <c r="NAZ64" s="245"/>
      <c r="NBA64" s="245"/>
      <c r="NBB64" s="245"/>
      <c r="NBC64" s="245"/>
      <c r="NBD64" s="245"/>
      <c r="NBE64" s="245"/>
      <c r="NBF64" s="245"/>
      <c r="NBG64" s="245"/>
      <c r="NBH64" s="245"/>
      <c r="NBI64" s="245"/>
      <c r="NBJ64" s="245"/>
      <c r="NBK64" s="245"/>
      <c r="NBL64" s="245"/>
      <c r="NBM64" s="245"/>
      <c r="NBN64" s="245"/>
      <c r="NBO64" s="245"/>
      <c r="NBP64" s="245"/>
      <c r="NBQ64" s="245"/>
      <c r="NBR64" s="245"/>
      <c r="NBS64" s="245"/>
      <c r="NBT64" s="245"/>
      <c r="NBU64" s="245"/>
      <c r="NBV64" s="245"/>
      <c r="NBW64" s="245"/>
      <c r="NBX64" s="245"/>
      <c r="NBY64" s="245"/>
      <c r="NBZ64" s="245"/>
      <c r="NCA64" s="245"/>
      <c r="NCB64" s="245"/>
      <c r="NCC64" s="245"/>
      <c r="NCD64" s="245"/>
      <c r="NCE64" s="245"/>
      <c r="NCF64" s="245"/>
      <c r="NCG64" s="245"/>
      <c r="NCH64" s="245"/>
      <c r="NCI64" s="245"/>
      <c r="NCJ64" s="245"/>
      <c r="NCK64" s="245"/>
      <c r="NCL64" s="245"/>
      <c r="NCM64" s="245"/>
      <c r="NCN64" s="245"/>
      <c r="NCO64" s="245"/>
      <c r="NCP64" s="245"/>
      <c r="NCQ64" s="245"/>
      <c r="NCR64" s="245"/>
      <c r="NCS64" s="245"/>
      <c r="NCT64" s="245"/>
      <c r="NCU64" s="245"/>
      <c r="NCV64" s="245"/>
      <c r="NCW64" s="245"/>
      <c r="NCX64" s="245"/>
      <c r="NCY64" s="245"/>
      <c r="NCZ64" s="245"/>
      <c r="NDA64" s="245"/>
      <c r="NDB64" s="245"/>
      <c r="NDC64" s="245"/>
      <c r="NDD64" s="245"/>
      <c r="NDE64" s="245"/>
      <c r="NDF64" s="245"/>
      <c r="NDG64" s="245"/>
      <c r="NDH64" s="245"/>
      <c r="NDI64" s="245"/>
      <c r="NDJ64" s="245"/>
      <c r="NDK64" s="245"/>
      <c r="NDL64" s="245"/>
      <c r="NDM64" s="245"/>
      <c r="NDN64" s="245"/>
      <c r="NDO64" s="245"/>
      <c r="NDP64" s="245"/>
      <c r="NDQ64" s="245"/>
      <c r="NDR64" s="245"/>
      <c r="NDS64" s="245"/>
      <c r="NDT64" s="245"/>
      <c r="NDU64" s="245"/>
      <c r="NDV64" s="245"/>
      <c r="NDW64" s="245"/>
      <c r="NDX64" s="245"/>
      <c r="NDY64" s="245"/>
      <c r="NDZ64" s="245"/>
      <c r="NEA64" s="245"/>
      <c r="NEB64" s="245"/>
      <c r="NEC64" s="245"/>
      <c r="NED64" s="245"/>
      <c r="NEE64" s="245"/>
      <c r="NEF64" s="245"/>
      <c r="NEG64" s="245"/>
      <c r="NEH64" s="245"/>
      <c r="NEI64" s="245"/>
      <c r="NEJ64" s="245"/>
      <c r="NEK64" s="245"/>
      <c r="NEL64" s="245"/>
      <c r="NEM64" s="245"/>
      <c r="NEN64" s="245"/>
      <c r="NEO64" s="245"/>
      <c r="NEP64" s="245"/>
      <c r="NEQ64" s="245"/>
      <c r="NER64" s="245"/>
      <c r="NES64" s="245"/>
      <c r="NET64" s="245"/>
      <c r="NEU64" s="245"/>
      <c r="NEV64" s="245"/>
      <c r="NEW64" s="245"/>
      <c r="NEX64" s="245"/>
      <c r="NEY64" s="245"/>
      <c r="NEZ64" s="245"/>
      <c r="NFA64" s="245"/>
      <c r="NFB64" s="245"/>
      <c r="NFC64" s="245"/>
      <c r="NFD64" s="245"/>
      <c r="NFE64" s="245"/>
      <c r="NFF64" s="245"/>
      <c r="NFG64" s="245"/>
      <c r="NFH64" s="245"/>
      <c r="NFI64" s="245"/>
      <c r="NFJ64" s="245"/>
      <c r="NFK64" s="245"/>
      <c r="NFL64" s="245"/>
      <c r="NFM64" s="245"/>
      <c r="NFN64" s="245"/>
      <c r="NFO64" s="245"/>
      <c r="NFP64" s="245"/>
      <c r="NFQ64" s="245"/>
      <c r="NFR64" s="245"/>
      <c r="NFS64" s="245"/>
      <c r="NFT64" s="245"/>
      <c r="NFU64" s="245"/>
      <c r="NFV64" s="245"/>
      <c r="NFW64" s="245"/>
      <c r="NFX64" s="245"/>
      <c r="NFY64" s="245"/>
      <c r="NFZ64" s="245"/>
      <c r="NGA64" s="245"/>
      <c r="NGB64" s="245"/>
      <c r="NGC64" s="245"/>
      <c r="NGD64" s="245"/>
      <c r="NGE64" s="245"/>
      <c r="NGF64" s="245"/>
      <c r="NGG64" s="245"/>
      <c r="NGH64" s="245"/>
      <c r="NGI64" s="245"/>
      <c r="NGJ64" s="245"/>
      <c r="NGK64" s="245"/>
      <c r="NGL64" s="245"/>
      <c r="NGM64" s="245"/>
      <c r="NGN64" s="245"/>
      <c r="NGO64" s="245"/>
      <c r="NGP64" s="245"/>
      <c r="NGQ64" s="245"/>
      <c r="NGR64" s="245"/>
      <c r="NGS64" s="245"/>
      <c r="NGT64" s="245"/>
      <c r="NGU64" s="245"/>
      <c r="NGV64" s="245"/>
      <c r="NGW64" s="245"/>
      <c r="NGX64" s="245"/>
      <c r="NGY64" s="245"/>
      <c r="NGZ64" s="245"/>
      <c r="NHA64" s="245"/>
      <c r="NHB64" s="245"/>
      <c r="NHC64" s="245"/>
      <c r="NHD64" s="245"/>
      <c r="NHE64" s="245"/>
      <c r="NHF64" s="245"/>
      <c r="NHG64" s="245"/>
      <c r="NHH64" s="245"/>
      <c r="NHI64" s="245"/>
      <c r="NHJ64" s="245"/>
      <c r="NHK64" s="245"/>
      <c r="NHL64" s="245"/>
      <c r="NHM64" s="245"/>
      <c r="NHN64" s="245"/>
      <c r="NHO64" s="245"/>
      <c r="NHP64" s="245"/>
      <c r="NHQ64" s="245"/>
      <c r="NHR64" s="245"/>
      <c r="NHS64" s="245"/>
      <c r="NHT64" s="245"/>
      <c r="NHU64" s="245"/>
      <c r="NHV64" s="245"/>
      <c r="NHW64" s="245"/>
      <c r="NHX64" s="245"/>
      <c r="NHY64" s="245"/>
      <c r="NHZ64" s="245"/>
      <c r="NIA64" s="245"/>
      <c r="NIB64" s="245"/>
      <c r="NIC64" s="245"/>
      <c r="NID64" s="245"/>
      <c r="NIE64" s="245"/>
      <c r="NIF64" s="245"/>
      <c r="NIG64" s="245"/>
      <c r="NIH64" s="245"/>
      <c r="NII64" s="245"/>
      <c r="NIJ64" s="245"/>
      <c r="NIK64" s="245"/>
      <c r="NIL64" s="245"/>
      <c r="NIM64" s="245"/>
      <c r="NIN64" s="245"/>
      <c r="NIO64" s="245"/>
      <c r="NIP64" s="245"/>
      <c r="NIQ64" s="245"/>
      <c r="NIR64" s="245"/>
      <c r="NIS64" s="245"/>
      <c r="NIT64" s="245"/>
      <c r="NIU64" s="245"/>
      <c r="NIV64" s="245"/>
      <c r="NIW64" s="245"/>
      <c r="NIX64" s="245"/>
      <c r="NIY64" s="245"/>
      <c r="NIZ64" s="245"/>
      <c r="NJA64" s="245"/>
      <c r="NJB64" s="245"/>
      <c r="NJC64" s="245"/>
      <c r="NJD64" s="245"/>
      <c r="NJE64" s="245"/>
      <c r="NJF64" s="245"/>
      <c r="NJG64" s="245"/>
      <c r="NJH64" s="245"/>
      <c r="NJI64" s="245"/>
      <c r="NJJ64" s="245"/>
      <c r="NJK64" s="245"/>
      <c r="NJL64" s="245"/>
      <c r="NJM64" s="245"/>
      <c r="NJN64" s="245"/>
      <c r="NJO64" s="245"/>
      <c r="NJP64" s="245"/>
      <c r="NJQ64" s="245"/>
      <c r="NJR64" s="245"/>
      <c r="NJS64" s="245"/>
      <c r="NJT64" s="245"/>
      <c r="NJU64" s="245"/>
      <c r="NJV64" s="245"/>
      <c r="NJW64" s="245"/>
      <c r="NJX64" s="245"/>
      <c r="NJY64" s="245"/>
      <c r="NJZ64" s="245"/>
      <c r="NKA64" s="245"/>
      <c r="NKB64" s="245"/>
      <c r="NKC64" s="245"/>
      <c r="NKD64" s="245"/>
      <c r="NKE64" s="245"/>
      <c r="NKF64" s="245"/>
      <c r="NKG64" s="245"/>
      <c r="NKH64" s="245"/>
      <c r="NKI64" s="245"/>
      <c r="NKJ64" s="245"/>
      <c r="NKK64" s="245"/>
      <c r="NKL64" s="245"/>
      <c r="NKM64" s="245"/>
      <c r="NKN64" s="245"/>
      <c r="NKO64" s="245"/>
      <c r="NKP64" s="245"/>
      <c r="NKQ64" s="245"/>
      <c r="NKR64" s="245"/>
      <c r="NKS64" s="245"/>
      <c r="NKT64" s="245"/>
      <c r="NKU64" s="245"/>
      <c r="NKV64" s="245"/>
      <c r="NKW64" s="245"/>
      <c r="NKX64" s="245"/>
      <c r="NKY64" s="245"/>
      <c r="NKZ64" s="245"/>
      <c r="NLA64" s="245"/>
      <c r="NLB64" s="245"/>
      <c r="NLC64" s="245"/>
      <c r="NLD64" s="245"/>
      <c r="NLE64" s="245"/>
      <c r="NLF64" s="245"/>
      <c r="NLG64" s="245"/>
      <c r="NLH64" s="245"/>
      <c r="NLI64" s="245"/>
      <c r="NLJ64" s="245"/>
      <c r="NLK64" s="245"/>
      <c r="NLL64" s="245"/>
      <c r="NLM64" s="245"/>
      <c r="NLN64" s="245"/>
      <c r="NLO64" s="245"/>
      <c r="NLP64" s="245"/>
      <c r="NLQ64" s="245"/>
      <c r="NLR64" s="245"/>
      <c r="NLS64" s="245"/>
      <c r="NLT64" s="245"/>
      <c r="NLU64" s="245"/>
      <c r="NLV64" s="245"/>
      <c r="NLW64" s="245"/>
      <c r="NLX64" s="245"/>
      <c r="NLY64" s="245"/>
      <c r="NLZ64" s="245"/>
      <c r="NMA64" s="245"/>
      <c r="NMB64" s="245"/>
      <c r="NMC64" s="245"/>
      <c r="NMD64" s="245"/>
      <c r="NME64" s="245"/>
      <c r="NMF64" s="245"/>
      <c r="NMG64" s="245"/>
      <c r="NMH64" s="245"/>
      <c r="NMI64" s="245"/>
      <c r="NMJ64" s="245"/>
      <c r="NMK64" s="245"/>
      <c r="NML64" s="245"/>
      <c r="NMM64" s="245"/>
      <c r="NMN64" s="245"/>
      <c r="NMO64" s="245"/>
      <c r="NMP64" s="245"/>
      <c r="NMQ64" s="245"/>
      <c r="NMR64" s="245"/>
      <c r="NMS64" s="245"/>
      <c r="NMT64" s="245"/>
      <c r="NMU64" s="245"/>
      <c r="NMV64" s="245"/>
      <c r="NMW64" s="245"/>
      <c r="NMX64" s="245"/>
      <c r="NMY64" s="245"/>
      <c r="NMZ64" s="245"/>
      <c r="NNA64" s="245"/>
      <c r="NNB64" s="245"/>
      <c r="NNC64" s="245"/>
      <c r="NND64" s="245"/>
      <c r="NNE64" s="245"/>
      <c r="NNF64" s="245"/>
      <c r="NNG64" s="245"/>
      <c r="NNH64" s="245"/>
      <c r="NNI64" s="245"/>
      <c r="NNJ64" s="245"/>
      <c r="NNK64" s="245"/>
      <c r="NNL64" s="245"/>
      <c r="NNM64" s="245"/>
      <c r="NNN64" s="245"/>
      <c r="NNO64" s="245"/>
      <c r="NNP64" s="245"/>
      <c r="NNQ64" s="245"/>
      <c r="NNR64" s="245"/>
      <c r="NNS64" s="245"/>
      <c r="NNT64" s="245"/>
      <c r="NNU64" s="245"/>
      <c r="NNV64" s="245"/>
      <c r="NNW64" s="245"/>
      <c r="NNX64" s="245"/>
      <c r="NNY64" s="245"/>
      <c r="NNZ64" s="245"/>
      <c r="NOA64" s="245"/>
      <c r="NOB64" s="245"/>
      <c r="NOC64" s="245"/>
      <c r="NOD64" s="245"/>
      <c r="NOE64" s="245"/>
      <c r="NOF64" s="245"/>
      <c r="NOG64" s="245"/>
      <c r="NOH64" s="245"/>
      <c r="NOI64" s="245"/>
      <c r="NOJ64" s="245"/>
      <c r="NOK64" s="245"/>
      <c r="NOL64" s="245"/>
      <c r="NOM64" s="245"/>
      <c r="NON64" s="245"/>
      <c r="NOO64" s="245"/>
      <c r="NOP64" s="245"/>
      <c r="NOQ64" s="245"/>
      <c r="NOR64" s="245"/>
      <c r="NOS64" s="245"/>
      <c r="NOT64" s="245"/>
      <c r="NOU64" s="245"/>
      <c r="NOV64" s="245"/>
      <c r="NOW64" s="245"/>
      <c r="NOX64" s="245"/>
      <c r="NOY64" s="245"/>
      <c r="NOZ64" s="245"/>
      <c r="NPA64" s="245"/>
      <c r="NPB64" s="245"/>
      <c r="NPC64" s="245"/>
      <c r="NPD64" s="245"/>
      <c r="NPE64" s="245"/>
      <c r="NPF64" s="245"/>
      <c r="NPG64" s="245"/>
      <c r="NPH64" s="245"/>
      <c r="NPI64" s="245"/>
      <c r="NPJ64" s="245"/>
      <c r="NPK64" s="245"/>
      <c r="NPL64" s="245"/>
      <c r="NPM64" s="245"/>
      <c r="NPN64" s="245"/>
      <c r="NPO64" s="245"/>
      <c r="NPP64" s="245"/>
      <c r="NPQ64" s="245"/>
      <c r="NPR64" s="245"/>
      <c r="NPS64" s="245"/>
      <c r="NPT64" s="245"/>
      <c r="NPU64" s="245"/>
      <c r="NPV64" s="245"/>
      <c r="NPW64" s="245"/>
      <c r="NPX64" s="245"/>
      <c r="NPY64" s="245"/>
      <c r="NPZ64" s="245"/>
      <c r="NQA64" s="245"/>
      <c r="NQB64" s="245"/>
      <c r="NQC64" s="245"/>
      <c r="NQD64" s="245"/>
      <c r="NQE64" s="245"/>
      <c r="NQF64" s="245"/>
      <c r="NQG64" s="245"/>
      <c r="NQH64" s="245"/>
      <c r="NQI64" s="245"/>
      <c r="NQJ64" s="245"/>
      <c r="NQK64" s="245"/>
      <c r="NQL64" s="245"/>
      <c r="NQM64" s="245"/>
      <c r="NQN64" s="245"/>
      <c r="NQO64" s="245"/>
      <c r="NQP64" s="245"/>
      <c r="NQQ64" s="245"/>
      <c r="NQR64" s="245"/>
      <c r="NQS64" s="245"/>
      <c r="NQT64" s="245"/>
      <c r="NQU64" s="245"/>
      <c r="NQV64" s="245"/>
      <c r="NQW64" s="245"/>
      <c r="NQX64" s="245"/>
      <c r="NQY64" s="245"/>
      <c r="NQZ64" s="245"/>
      <c r="NRA64" s="245"/>
      <c r="NRB64" s="245"/>
      <c r="NRC64" s="245"/>
      <c r="NRD64" s="245"/>
      <c r="NRE64" s="245"/>
      <c r="NRF64" s="245"/>
      <c r="NRG64" s="245"/>
      <c r="NRH64" s="245"/>
      <c r="NRI64" s="245"/>
      <c r="NRJ64" s="245"/>
      <c r="NRK64" s="245"/>
      <c r="NRL64" s="245"/>
      <c r="NRM64" s="245"/>
      <c r="NRN64" s="245"/>
      <c r="NRO64" s="245"/>
      <c r="NRP64" s="245"/>
      <c r="NRQ64" s="245"/>
      <c r="NRR64" s="245"/>
      <c r="NRS64" s="245"/>
      <c r="NRT64" s="245"/>
      <c r="NRU64" s="245"/>
      <c r="NRV64" s="245"/>
      <c r="NRW64" s="245"/>
      <c r="NRX64" s="245"/>
      <c r="NRY64" s="245"/>
      <c r="NRZ64" s="245"/>
      <c r="NSA64" s="245"/>
      <c r="NSB64" s="245"/>
      <c r="NSC64" s="245"/>
      <c r="NSD64" s="245"/>
      <c r="NSE64" s="245"/>
      <c r="NSF64" s="245"/>
      <c r="NSG64" s="245"/>
      <c r="NSH64" s="245"/>
      <c r="NSI64" s="245"/>
      <c r="NSJ64" s="245"/>
      <c r="NSK64" s="245"/>
      <c r="NSL64" s="245"/>
      <c r="NSM64" s="245"/>
      <c r="NSN64" s="245"/>
      <c r="NSO64" s="245"/>
      <c r="NSP64" s="245"/>
      <c r="NSQ64" s="245"/>
      <c r="NSR64" s="245"/>
      <c r="NSS64" s="245"/>
      <c r="NST64" s="245"/>
      <c r="NSU64" s="245"/>
      <c r="NSV64" s="245"/>
      <c r="NSW64" s="245"/>
      <c r="NSX64" s="245"/>
      <c r="NSY64" s="245"/>
      <c r="NSZ64" s="245"/>
      <c r="NTA64" s="245"/>
      <c r="NTB64" s="245"/>
      <c r="NTC64" s="245"/>
      <c r="NTD64" s="245"/>
      <c r="NTE64" s="245"/>
      <c r="NTF64" s="245"/>
      <c r="NTG64" s="245"/>
      <c r="NTH64" s="245"/>
      <c r="NTI64" s="245"/>
      <c r="NTJ64" s="245"/>
      <c r="NTK64" s="245"/>
      <c r="NTL64" s="245"/>
      <c r="NTM64" s="245"/>
      <c r="NTN64" s="245"/>
      <c r="NTO64" s="245"/>
      <c r="NTP64" s="245"/>
      <c r="NTQ64" s="245"/>
      <c r="NTR64" s="245"/>
      <c r="NTS64" s="245"/>
      <c r="NTT64" s="245"/>
      <c r="NTU64" s="245"/>
      <c r="NTV64" s="245"/>
      <c r="NTW64" s="245"/>
      <c r="NTX64" s="245"/>
      <c r="NTY64" s="245"/>
      <c r="NTZ64" s="245"/>
      <c r="NUA64" s="245"/>
      <c r="NUB64" s="245"/>
      <c r="NUC64" s="245"/>
      <c r="NUD64" s="245"/>
      <c r="NUE64" s="245"/>
      <c r="NUF64" s="245"/>
      <c r="NUG64" s="245"/>
      <c r="NUH64" s="245"/>
      <c r="NUI64" s="245"/>
      <c r="NUJ64" s="245"/>
      <c r="NUK64" s="245"/>
      <c r="NUL64" s="245"/>
      <c r="NUM64" s="245"/>
      <c r="NUN64" s="245"/>
      <c r="NUO64" s="245"/>
      <c r="NUP64" s="245"/>
      <c r="NUQ64" s="245"/>
      <c r="NUR64" s="245"/>
      <c r="NUS64" s="245"/>
      <c r="NUT64" s="245"/>
      <c r="NUU64" s="245"/>
      <c r="NUV64" s="245"/>
      <c r="NUW64" s="245"/>
      <c r="NUX64" s="245"/>
      <c r="NUY64" s="245"/>
      <c r="NUZ64" s="245"/>
      <c r="NVA64" s="245"/>
      <c r="NVB64" s="245"/>
      <c r="NVC64" s="245"/>
      <c r="NVD64" s="245"/>
      <c r="NVE64" s="245"/>
      <c r="NVF64" s="245"/>
      <c r="NVG64" s="245"/>
      <c r="NVH64" s="245"/>
      <c r="NVI64" s="245"/>
      <c r="NVJ64" s="245"/>
      <c r="NVK64" s="245"/>
      <c r="NVL64" s="245"/>
      <c r="NVM64" s="245"/>
      <c r="NVN64" s="245"/>
      <c r="NVO64" s="245"/>
      <c r="NVP64" s="245"/>
      <c r="NVQ64" s="245"/>
      <c r="NVR64" s="245"/>
      <c r="NVS64" s="245"/>
      <c r="NVT64" s="245"/>
      <c r="NVU64" s="245"/>
      <c r="NVV64" s="245"/>
      <c r="NVW64" s="245"/>
      <c r="NVX64" s="245"/>
      <c r="NVY64" s="245"/>
      <c r="NVZ64" s="245"/>
      <c r="NWA64" s="245"/>
      <c r="NWB64" s="245"/>
      <c r="NWC64" s="245"/>
      <c r="NWD64" s="245"/>
      <c r="NWE64" s="245"/>
      <c r="NWF64" s="245"/>
      <c r="NWG64" s="245"/>
      <c r="NWH64" s="245"/>
      <c r="NWI64" s="245"/>
      <c r="NWJ64" s="245"/>
      <c r="NWK64" s="245"/>
      <c r="NWL64" s="245"/>
      <c r="NWM64" s="245"/>
      <c r="NWN64" s="245"/>
      <c r="NWO64" s="245"/>
      <c r="NWP64" s="245"/>
      <c r="NWQ64" s="245"/>
      <c r="NWR64" s="245"/>
      <c r="NWS64" s="245"/>
      <c r="NWT64" s="245"/>
      <c r="NWU64" s="245"/>
      <c r="NWV64" s="245"/>
      <c r="NWW64" s="245"/>
      <c r="NWX64" s="245"/>
      <c r="NWY64" s="245"/>
      <c r="NWZ64" s="245"/>
      <c r="NXA64" s="245"/>
      <c r="NXB64" s="245"/>
      <c r="NXC64" s="245"/>
      <c r="NXD64" s="245"/>
      <c r="NXE64" s="245"/>
      <c r="NXF64" s="245"/>
      <c r="NXG64" s="245"/>
      <c r="NXH64" s="245"/>
      <c r="NXI64" s="245"/>
      <c r="NXJ64" s="245"/>
      <c r="NXK64" s="245"/>
      <c r="NXL64" s="245"/>
      <c r="NXM64" s="245"/>
      <c r="NXN64" s="245"/>
      <c r="NXO64" s="245"/>
      <c r="NXP64" s="245"/>
      <c r="NXQ64" s="245"/>
      <c r="NXR64" s="245"/>
      <c r="NXS64" s="245"/>
      <c r="NXT64" s="245"/>
      <c r="NXU64" s="245"/>
      <c r="NXV64" s="245"/>
      <c r="NXW64" s="245"/>
      <c r="NXX64" s="245"/>
      <c r="NXY64" s="245"/>
      <c r="NXZ64" s="245"/>
      <c r="NYA64" s="245"/>
      <c r="NYB64" s="245"/>
      <c r="NYC64" s="245"/>
      <c r="NYD64" s="245"/>
      <c r="NYE64" s="245"/>
      <c r="NYF64" s="245"/>
      <c r="NYG64" s="245"/>
      <c r="NYH64" s="245"/>
      <c r="NYI64" s="245"/>
      <c r="NYJ64" s="245"/>
      <c r="NYK64" s="245"/>
      <c r="NYL64" s="245"/>
      <c r="NYM64" s="245"/>
      <c r="NYN64" s="245"/>
      <c r="NYO64" s="245"/>
      <c r="NYP64" s="245"/>
      <c r="NYQ64" s="245"/>
      <c r="NYR64" s="245"/>
      <c r="NYS64" s="245"/>
      <c r="NYT64" s="245"/>
      <c r="NYU64" s="245"/>
      <c r="NYV64" s="245"/>
      <c r="NYW64" s="245"/>
      <c r="NYX64" s="245"/>
      <c r="NYY64" s="245"/>
      <c r="NYZ64" s="245"/>
      <c r="NZA64" s="245"/>
      <c r="NZB64" s="245"/>
      <c r="NZC64" s="245"/>
      <c r="NZD64" s="245"/>
      <c r="NZE64" s="245"/>
      <c r="NZF64" s="245"/>
      <c r="NZG64" s="245"/>
      <c r="NZH64" s="245"/>
      <c r="NZI64" s="245"/>
      <c r="NZJ64" s="245"/>
      <c r="NZK64" s="245"/>
      <c r="NZL64" s="245"/>
      <c r="NZM64" s="245"/>
      <c r="NZN64" s="245"/>
      <c r="NZO64" s="245"/>
      <c r="NZP64" s="245"/>
      <c r="NZQ64" s="245"/>
      <c r="NZR64" s="245"/>
      <c r="NZS64" s="245"/>
      <c r="NZT64" s="245"/>
      <c r="NZU64" s="245"/>
      <c r="NZV64" s="245"/>
      <c r="NZW64" s="245"/>
      <c r="NZX64" s="245"/>
      <c r="NZY64" s="245"/>
      <c r="NZZ64" s="245"/>
      <c r="OAA64" s="245"/>
      <c r="OAB64" s="245"/>
      <c r="OAC64" s="245"/>
      <c r="OAD64" s="245"/>
      <c r="OAE64" s="245"/>
      <c r="OAF64" s="245"/>
      <c r="OAG64" s="245"/>
      <c r="OAH64" s="245"/>
      <c r="OAI64" s="245"/>
      <c r="OAJ64" s="245"/>
      <c r="OAK64" s="245"/>
      <c r="OAL64" s="245"/>
      <c r="OAM64" s="245"/>
      <c r="OAN64" s="245"/>
      <c r="OAO64" s="245"/>
      <c r="OAP64" s="245"/>
      <c r="OAQ64" s="245"/>
      <c r="OAR64" s="245"/>
      <c r="OAS64" s="245"/>
      <c r="OAT64" s="245"/>
      <c r="OAU64" s="245"/>
      <c r="OAV64" s="245"/>
      <c r="OAW64" s="245"/>
      <c r="OAX64" s="245"/>
      <c r="OAY64" s="245"/>
      <c r="OAZ64" s="245"/>
      <c r="OBA64" s="245"/>
      <c r="OBB64" s="245"/>
      <c r="OBC64" s="245"/>
      <c r="OBD64" s="245"/>
      <c r="OBE64" s="245"/>
      <c r="OBF64" s="245"/>
      <c r="OBG64" s="245"/>
      <c r="OBH64" s="245"/>
      <c r="OBI64" s="245"/>
      <c r="OBJ64" s="245"/>
      <c r="OBK64" s="245"/>
      <c r="OBL64" s="245"/>
      <c r="OBM64" s="245"/>
      <c r="OBN64" s="245"/>
      <c r="OBO64" s="245"/>
      <c r="OBP64" s="245"/>
      <c r="OBQ64" s="245"/>
      <c r="OBR64" s="245"/>
      <c r="OBS64" s="245"/>
      <c r="OBT64" s="245"/>
      <c r="OBU64" s="245"/>
      <c r="OBV64" s="245"/>
      <c r="OBW64" s="245"/>
      <c r="OBX64" s="245"/>
      <c r="OBY64" s="245"/>
      <c r="OBZ64" s="245"/>
      <c r="OCA64" s="245"/>
      <c r="OCB64" s="245"/>
      <c r="OCC64" s="245"/>
      <c r="OCD64" s="245"/>
      <c r="OCE64" s="245"/>
      <c r="OCF64" s="245"/>
      <c r="OCG64" s="245"/>
      <c r="OCH64" s="245"/>
      <c r="OCI64" s="245"/>
      <c r="OCJ64" s="245"/>
      <c r="OCK64" s="245"/>
      <c r="OCL64" s="245"/>
      <c r="OCM64" s="245"/>
      <c r="OCN64" s="245"/>
      <c r="OCO64" s="245"/>
      <c r="OCP64" s="245"/>
      <c r="OCQ64" s="245"/>
      <c r="OCR64" s="245"/>
      <c r="OCS64" s="245"/>
      <c r="OCT64" s="245"/>
      <c r="OCU64" s="245"/>
      <c r="OCV64" s="245"/>
      <c r="OCW64" s="245"/>
      <c r="OCX64" s="245"/>
      <c r="OCY64" s="245"/>
      <c r="OCZ64" s="245"/>
      <c r="ODA64" s="245"/>
      <c r="ODB64" s="245"/>
      <c r="ODC64" s="245"/>
      <c r="ODD64" s="245"/>
      <c r="ODE64" s="245"/>
      <c r="ODF64" s="245"/>
      <c r="ODG64" s="245"/>
      <c r="ODH64" s="245"/>
      <c r="ODI64" s="245"/>
      <c r="ODJ64" s="245"/>
      <c r="ODK64" s="245"/>
      <c r="ODL64" s="245"/>
      <c r="ODM64" s="245"/>
      <c r="ODN64" s="245"/>
      <c r="ODO64" s="245"/>
      <c r="ODP64" s="245"/>
      <c r="ODQ64" s="245"/>
      <c r="ODR64" s="245"/>
      <c r="ODS64" s="245"/>
      <c r="ODT64" s="245"/>
      <c r="ODU64" s="245"/>
      <c r="ODV64" s="245"/>
      <c r="ODW64" s="245"/>
      <c r="ODX64" s="245"/>
      <c r="ODY64" s="245"/>
      <c r="ODZ64" s="245"/>
      <c r="OEA64" s="245"/>
      <c r="OEB64" s="245"/>
      <c r="OEC64" s="245"/>
      <c r="OED64" s="245"/>
      <c r="OEE64" s="245"/>
      <c r="OEF64" s="245"/>
      <c r="OEG64" s="245"/>
      <c r="OEH64" s="245"/>
      <c r="OEI64" s="245"/>
      <c r="OEJ64" s="245"/>
      <c r="OEK64" s="245"/>
      <c r="OEL64" s="245"/>
      <c r="OEM64" s="245"/>
      <c r="OEN64" s="245"/>
      <c r="OEO64" s="245"/>
      <c r="OEP64" s="245"/>
      <c r="OEQ64" s="245"/>
      <c r="OER64" s="245"/>
      <c r="OES64" s="245"/>
      <c r="OET64" s="245"/>
      <c r="OEU64" s="245"/>
      <c r="OEV64" s="245"/>
      <c r="OEW64" s="245"/>
      <c r="OEX64" s="245"/>
      <c r="OEY64" s="245"/>
      <c r="OEZ64" s="245"/>
      <c r="OFA64" s="245"/>
      <c r="OFB64" s="245"/>
      <c r="OFC64" s="245"/>
      <c r="OFD64" s="245"/>
      <c r="OFE64" s="245"/>
      <c r="OFF64" s="245"/>
      <c r="OFG64" s="245"/>
      <c r="OFH64" s="245"/>
      <c r="OFI64" s="245"/>
      <c r="OFJ64" s="245"/>
      <c r="OFK64" s="245"/>
      <c r="OFL64" s="245"/>
      <c r="OFM64" s="245"/>
      <c r="OFN64" s="245"/>
      <c r="OFO64" s="245"/>
      <c r="OFP64" s="245"/>
      <c r="OFQ64" s="245"/>
      <c r="OFR64" s="245"/>
      <c r="OFS64" s="245"/>
      <c r="OFT64" s="245"/>
      <c r="OFU64" s="245"/>
      <c r="OFV64" s="245"/>
      <c r="OFW64" s="245"/>
      <c r="OFX64" s="245"/>
      <c r="OFY64" s="245"/>
      <c r="OFZ64" s="245"/>
      <c r="OGA64" s="245"/>
      <c r="OGB64" s="245"/>
      <c r="OGC64" s="245"/>
      <c r="OGD64" s="245"/>
      <c r="OGE64" s="245"/>
      <c r="OGF64" s="245"/>
      <c r="OGG64" s="245"/>
      <c r="OGH64" s="245"/>
      <c r="OGI64" s="245"/>
      <c r="OGJ64" s="245"/>
      <c r="OGK64" s="245"/>
      <c r="OGL64" s="245"/>
      <c r="OGM64" s="245"/>
      <c r="OGN64" s="245"/>
      <c r="OGO64" s="245"/>
      <c r="OGP64" s="245"/>
      <c r="OGQ64" s="245"/>
      <c r="OGR64" s="245"/>
      <c r="OGS64" s="245"/>
      <c r="OGT64" s="245"/>
      <c r="OGU64" s="245"/>
      <c r="OGV64" s="245"/>
      <c r="OGW64" s="245"/>
      <c r="OGX64" s="245"/>
      <c r="OGY64" s="245"/>
      <c r="OGZ64" s="245"/>
      <c r="OHA64" s="245"/>
      <c r="OHB64" s="245"/>
      <c r="OHC64" s="245"/>
      <c r="OHD64" s="245"/>
      <c r="OHE64" s="245"/>
      <c r="OHF64" s="245"/>
      <c r="OHG64" s="245"/>
      <c r="OHH64" s="245"/>
      <c r="OHI64" s="245"/>
      <c r="OHJ64" s="245"/>
      <c r="OHK64" s="245"/>
      <c r="OHL64" s="245"/>
      <c r="OHM64" s="245"/>
      <c r="OHN64" s="245"/>
      <c r="OHO64" s="245"/>
      <c r="OHP64" s="245"/>
      <c r="OHQ64" s="245"/>
      <c r="OHR64" s="245"/>
      <c r="OHS64" s="245"/>
      <c r="OHT64" s="245"/>
      <c r="OHU64" s="245"/>
      <c r="OHV64" s="245"/>
      <c r="OHW64" s="245"/>
      <c r="OHX64" s="245"/>
      <c r="OHY64" s="245"/>
      <c r="OHZ64" s="245"/>
      <c r="OIA64" s="245"/>
      <c r="OIB64" s="245"/>
      <c r="OIC64" s="245"/>
      <c r="OID64" s="245"/>
      <c r="OIE64" s="245"/>
      <c r="OIF64" s="245"/>
      <c r="OIG64" s="245"/>
      <c r="OIH64" s="245"/>
      <c r="OII64" s="245"/>
      <c r="OIJ64" s="245"/>
      <c r="OIK64" s="245"/>
      <c r="OIL64" s="245"/>
      <c r="OIM64" s="245"/>
      <c r="OIN64" s="245"/>
      <c r="OIO64" s="245"/>
      <c r="OIP64" s="245"/>
      <c r="OIQ64" s="245"/>
      <c r="OIR64" s="245"/>
      <c r="OIS64" s="245"/>
      <c r="OIT64" s="245"/>
      <c r="OIU64" s="245"/>
      <c r="OIV64" s="245"/>
      <c r="OIW64" s="245"/>
      <c r="OIX64" s="245"/>
      <c r="OIY64" s="245"/>
      <c r="OIZ64" s="245"/>
      <c r="OJA64" s="245"/>
      <c r="OJB64" s="245"/>
      <c r="OJC64" s="245"/>
      <c r="OJD64" s="245"/>
      <c r="OJE64" s="245"/>
      <c r="OJF64" s="245"/>
      <c r="OJG64" s="245"/>
      <c r="OJH64" s="245"/>
      <c r="OJI64" s="245"/>
      <c r="OJJ64" s="245"/>
      <c r="OJK64" s="245"/>
      <c r="OJL64" s="245"/>
      <c r="OJM64" s="245"/>
      <c r="OJN64" s="245"/>
      <c r="OJO64" s="245"/>
      <c r="OJP64" s="245"/>
      <c r="OJQ64" s="245"/>
      <c r="OJR64" s="245"/>
      <c r="OJS64" s="245"/>
      <c r="OJT64" s="245"/>
      <c r="OJU64" s="245"/>
      <c r="OJV64" s="245"/>
      <c r="OJW64" s="245"/>
      <c r="OJX64" s="245"/>
      <c r="OJY64" s="245"/>
      <c r="OJZ64" s="245"/>
      <c r="OKA64" s="245"/>
      <c r="OKB64" s="245"/>
      <c r="OKC64" s="245"/>
      <c r="OKD64" s="245"/>
      <c r="OKE64" s="245"/>
      <c r="OKF64" s="245"/>
      <c r="OKG64" s="245"/>
      <c r="OKH64" s="245"/>
      <c r="OKI64" s="245"/>
      <c r="OKJ64" s="245"/>
      <c r="OKK64" s="245"/>
      <c r="OKL64" s="245"/>
      <c r="OKM64" s="245"/>
      <c r="OKN64" s="245"/>
      <c r="OKO64" s="245"/>
      <c r="OKP64" s="245"/>
      <c r="OKQ64" s="245"/>
      <c r="OKR64" s="245"/>
      <c r="OKS64" s="245"/>
      <c r="OKT64" s="245"/>
      <c r="OKU64" s="245"/>
      <c r="OKV64" s="245"/>
      <c r="OKW64" s="245"/>
      <c r="OKX64" s="245"/>
      <c r="OKY64" s="245"/>
      <c r="OKZ64" s="245"/>
      <c r="OLA64" s="245"/>
      <c r="OLB64" s="245"/>
      <c r="OLC64" s="245"/>
      <c r="OLD64" s="245"/>
      <c r="OLE64" s="245"/>
      <c r="OLF64" s="245"/>
      <c r="OLG64" s="245"/>
      <c r="OLH64" s="245"/>
      <c r="OLI64" s="245"/>
      <c r="OLJ64" s="245"/>
      <c r="OLK64" s="245"/>
      <c r="OLL64" s="245"/>
      <c r="OLM64" s="245"/>
      <c r="OLN64" s="245"/>
      <c r="OLO64" s="245"/>
      <c r="OLP64" s="245"/>
      <c r="OLQ64" s="245"/>
      <c r="OLR64" s="245"/>
      <c r="OLS64" s="245"/>
      <c r="OLT64" s="245"/>
      <c r="OLU64" s="245"/>
      <c r="OLV64" s="245"/>
      <c r="OLW64" s="245"/>
      <c r="OLX64" s="245"/>
      <c r="OLY64" s="245"/>
      <c r="OLZ64" s="245"/>
      <c r="OMA64" s="245"/>
      <c r="OMB64" s="245"/>
      <c r="OMC64" s="245"/>
      <c r="OMD64" s="245"/>
      <c r="OME64" s="245"/>
      <c r="OMF64" s="245"/>
      <c r="OMG64" s="245"/>
      <c r="OMH64" s="245"/>
      <c r="OMI64" s="245"/>
      <c r="OMJ64" s="245"/>
      <c r="OMK64" s="245"/>
      <c r="OML64" s="245"/>
      <c r="OMM64" s="245"/>
      <c r="OMN64" s="245"/>
      <c r="OMO64" s="245"/>
      <c r="OMP64" s="245"/>
      <c r="OMQ64" s="245"/>
      <c r="OMR64" s="245"/>
      <c r="OMS64" s="245"/>
      <c r="OMT64" s="245"/>
      <c r="OMU64" s="245"/>
      <c r="OMV64" s="245"/>
      <c r="OMW64" s="245"/>
      <c r="OMX64" s="245"/>
      <c r="OMY64" s="245"/>
      <c r="OMZ64" s="245"/>
      <c r="ONA64" s="245"/>
      <c r="ONB64" s="245"/>
      <c r="ONC64" s="245"/>
      <c r="OND64" s="245"/>
      <c r="ONE64" s="245"/>
      <c r="ONF64" s="245"/>
      <c r="ONG64" s="245"/>
      <c r="ONH64" s="245"/>
      <c r="ONI64" s="245"/>
      <c r="ONJ64" s="245"/>
      <c r="ONK64" s="245"/>
      <c r="ONL64" s="245"/>
      <c r="ONM64" s="245"/>
      <c r="ONN64" s="245"/>
      <c r="ONO64" s="245"/>
      <c r="ONP64" s="245"/>
      <c r="ONQ64" s="245"/>
      <c r="ONR64" s="245"/>
      <c r="ONS64" s="245"/>
      <c r="ONT64" s="245"/>
      <c r="ONU64" s="245"/>
      <c r="ONV64" s="245"/>
      <c r="ONW64" s="245"/>
      <c r="ONX64" s="245"/>
      <c r="ONY64" s="245"/>
      <c r="ONZ64" s="245"/>
      <c r="OOA64" s="245"/>
      <c r="OOB64" s="245"/>
      <c r="OOC64" s="245"/>
      <c r="OOD64" s="245"/>
      <c r="OOE64" s="245"/>
      <c r="OOF64" s="245"/>
      <c r="OOG64" s="245"/>
      <c r="OOH64" s="245"/>
      <c r="OOI64" s="245"/>
      <c r="OOJ64" s="245"/>
      <c r="OOK64" s="245"/>
      <c r="OOL64" s="245"/>
      <c r="OOM64" s="245"/>
      <c r="OON64" s="245"/>
      <c r="OOO64" s="245"/>
      <c r="OOP64" s="245"/>
      <c r="OOQ64" s="245"/>
      <c r="OOR64" s="245"/>
      <c r="OOS64" s="245"/>
      <c r="OOT64" s="245"/>
      <c r="OOU64" s="245"/>
      <c r="OOV64" s="245"/>
      <c r="OOW64" s="245"/>
      <c r="OOX64" s="245"/>
      <c r="OOY64" s="245"/>
      <c r="OOZ64" s="245"/>
      <c r="OPA64" s="245"/>
      <c r="OPB64" s="245"/>
      <c r="OPC64" s="245"/>
      <c r="OPD64" s="245"/>
      <c r="OPE64" s="245"/>
      <c r="OPF64" s="245"/>
      <c r="OPG64" s="245"/>
      <c r="OPH64" s="245"/>
      <c r="OPI64" s="245"/>
      <c r="OPJ64" s="245"/>
      <c r="OPK64" s="245"/>
      <c r="OPL64" s="245"/>
      <c r="OPM64" s="245"/>
      <c r="OPN64" s="245"/>
      <c r="OPO64" s="245"/>
      <c r="OPP64" s="245"/>
      <c r="OPQ64" s="245"/>
      <c r="OPR64" s="245"/>
      <c r="OPS64" s="245"/>
      <c r="OPT64" s="245"/>
      <c r="OPU64" s="245"/>
      <c r="OPV64" s="245"/>
      <c r="OPW64" s="245"/>
      <c r="OPX64" s="245"/>
      <c r="OPY64" s="245"/>
      <c r="OPZ64" s="245"/>
      <c r="OQA64" s="245"/>
      <c r="OQB64" s="245"/>
      <c r="OQC64" s="245"/>
      <c r="OQD64" s="245"/>
      <c r="OQE64" s="245"/>
      <c r="OQF64" s="245"/>
      <c r="OQG64" s="245"/>
      <c r="OQH64" s="245"/>
      <c r="OQI64" s="245"/>
      <c r="OQJ64" s="245"/>
      <c r="OQK64" s="245"/>
      <c r="OQL64" s="245"/>
      <c r="OQM64" s="245"/>
      <c r="OQN64" s="245"/>
      <c r="OQO64" s="245"/>
      <c r="OQP64" s="245"/>
      <c r="OQQ64" s="245"/>
      <c r="OQR64" s="245"/>
      <c r="OQS64" s="245"/>
      <c r="OQT64" s="245"/>
      <c r="OQU64" s="245"/>
      <c r="OQV64" s="245"/>
      <c r="OQW64" s="245"/>
      <c r="OQX64" s="245"/>
      <c r="OQY64" s="245"/>
      <c r="OQZ64" s="245"/>
      <c r="ORA64" s="245"/>
      <c r="ORB64" s="245"/>
      <c r="ORC64" s="245"/>
      <c r="ORD64" s="245"/>
      <c r="ORE64" s="245"/>
      <c r="ORF64" s="245"/>
      <c r="ORG64" s="245"/>
      <c r="ORH64" s="245"/>
      <c r="ORI64" s="245"/>
      <c r="ORJ64" s="245"/>
      <c r="ORK64" s="245"/>
      <c r="ORL64" s="245"/>
      <c r="ORM64" s="245"/>
      <c r="ORN64" s="245"/>
      <c r="ORO64" s="245"/>
      <c r="ORP64" s="245"/>
      <c r="ORQ64" s="245"/>
      <c r="ORR64" s="245"/>
      <c r="ORS64" s="245"/>
      <c r="ORT64" s="245"/>
      <c r="ORU64" s="245"/>
      <c r="ORV64" s="245"/>
      <c r="ORW64" s="245"/>
      <c r="ORX64" s="245"/>
      <c r="ORY64" s="245"/>
      <c r="ORZ64" s="245"/>
      <c r="OSA64" s="245"/>
      <c r="OSB64" s="245"/>
      <c r="OSC64" s="245"/>
      <c r="OSD64" s="245"/>
      <c r="OSE64" s="245"/>
      <c r="OSF64" s="245"/>
      <c r="OSG64" s="245"/>
      <c r="OSH64" s="245"/>
      <c r="OSI64" s="245"/>
      <c r="OSJ64" s="245"/>
      <c r="OSK64" s="245"/>
      <c r="OSL64" s="245"/>
      <c r="OSM64" s="245"/>
      <c r="OSN64" s="245"/>
      <c r="OSO64" s="245"/>
      <c r="OSP64" s="245"/>
      <c r="OSQ64" s="245"/>
      <c r="OSR64" s="245"/>
      <c r="OSS64" s="245"/>
      <c r="OST64" s="245"/>
      <c r="OSU64" s="245"/>
      <c r="OSV64" s="245"/>
      <c r="OSW64" s="245"/>
      <c r="OSX64" s="245"/>
      <c r="OSY64" s="245"/>
      <c r="OSZ64" s="245"/>
      <c r="OTA64" s="245"/>
      <c r="OTB64" s="245"/>
      <c r="OTC64" s="245"/>
      <c r="OTD64" s="245"/>
      <c r="OTE64" s="245"/>
      <c r="OTF64" s="245"/>
      <c r="OTG64" s="245"/>
      <c r="OTH64" s="245"/>
      <c r="OTI64" s="245"/>
      <c r="OTJ64" s="245"/>
      <c r="OTK64" s="245"/>
      <c r="OTL64" s="245"/>
      <c r="OTM64" s="245"/>
      <c r="OTN64" s="245"/>
      <c r="OTO64" s="245"/>
      <c r="OTP64" s="245"/>
      <c r="OTQ64" s="245"/>
      <c r="OTR64" s="245"/>
      <c r="OTS64" s="245"/>
      <c r="OTT64" s="245"/>
      <c r="OTU64" s="245"/>
      <c r="OTV64" s="245"/>
      <c r="OTW64" s="245"/>
      <c r="OTX64" s="245"/>
      <c r="OTY64" s="245"/>
      <c r="OTZ64" s="245"/>
      <c r="OUA64" s="245"/>
      <c r="OUB64" s="245"/>
      <c r="OUC64" s="245"/>
      <c r="OUD64" s="245"/>
      <c r="OUE64" s="245"/>
      <c r="OUF64" s="245"/>
      <c r="OUG64" s="245"/>
      <c r="OUH64" s="245"/>
      <c r="OUI64" s="245"/>
      <c r="OUJ64" s="245"/>
      <c r="OUK64" s="245"/>
      <c r="OUL64" s="245"/>
      <c r="OUM64" s="245"/>
      <c r="OUN64" s="245"/>
      <c r="OUO64" s="245"/>
      <c r="OUP64" s="245"/>
      <c r="OUQ64" s="245"/>
      <c r="OUR64" s="245"/>
      <c r="OUS64" s="245"/>
      <c r="OUT64" s="245"/>
      <c r="OUU64" s="245"/>
      <c r="OUV64" s="245"/>
      <c r="OUW64" s="245"/>
      <c r="OUX64" s="245"/>
      <c r="OUY64" s="245"/>
      <c r="OUZ64" s="245"/>
      <c r="OVA64" s="245"/>
      <c r="OVB64" s="245"/>
      <c r="OVC64" s="245"/>
      <c r="OVD64" s="245"/>
      <c r="OVE64" s="245"/>
      <c r="OVF64" s="245"/>
      <c r="OVG64" s="245"/>
      <c r="OVH64" s="245"/>
      <c r="OVI64" s="245"/>
      <c r="OVJ64" s="245"/>
      <c r="OVK64" s="245"/>
      <c r="OVL64" s="245"/>
      <c r="OVM64" s="245"/>
      <c r="OVN64" s="245"/>
      <c r="OVO64" s="245"/>
      <c r="OVP64" s="245"/>
      <c r="OVQ64" s="245"/>
      <c r="OVR64" s="245"/>
      <c r="OVS64" s="245"/>
      <c r="OVT64" s="245"/>
      <c r="OVU64" s="245"/>
      <c r="OVV64" s="245"/>
      <c r="OVW64" s="245"/>
      <c r="OVX64" s="245"/>
      <c r="OVY64" s="245"/>
      <c r="OVZ64" s="245"/>
      <c r="OWA64" s="245"/>
      <c r="OWB64" s="245"/>
      <c r="OWC64" s="245"/>
      <c r="OWD64" s="245"/>
      <c r="OWE64" s="245"/>
      <c r="OWF64" s="245"/>
      <c r="OWG64" s="245"/>
      <c r="OWH64" s="245"/>
      <c r="OWI64" s="245"/>
      <c r="OWJ64" s="245"/>
      <c r="OWK64" s="245"/>
      <c r="OWL64" s="245"/>
      <c r="OWM64" s="245"/>
      <c r="OWN64" s="245"/>
      <c r="OWO64" s="245"/>
      <c r="OWP64" s="245"/>
      <c r="OWQ64" s="245"/>
      <c r="OWR64" s="245"/>
      <c r="OWS64" s="245"/>
      <c r="OWT64" s="245"/>
      <c r="OWU64" s="245"/>
      <c r="OWV64" s="245"/>
      <c r="OWW64" s="245"/>
      <c r="OWX64" s="245"/>
      <c r="OWY64" s="245"/>
      <c r="OWZ64" s="245"/>
      <c r="OXA64" s="245"/>
      <c r="OXB64" s="245"/>
      <c r="OXC64" s="245"/>
      <c r="OXD64" s="245"/>
      <c r="OXE64" s="245"/>
      <c r="OXF64" s="245"/>
      <c r="OXG64" s="245"/>
      <c r="OXH64" s="245"/>
      <c r="OXI64" s="245"/>
      <c r="OXJ64" s="245"/>
      <c r="OXK64" s="245"/>
      <c r="OXL64" s="245"/>
      <c r="OXM64" s="245"/>
      <c r="OXN64" s="245"/>
      <c r="OXO64" s="245"/>
      <c r="OXP64" s="245"/>
      <c r="OXQ64" s="245"/>
      <c r="OXR64" s="245"/>
      <c r="OXS64" s="245"/>
      <c r="OXT64" s="245"/>
      <c r="OXU64" s="245"/>
      <c r="OXV64" s="245"/>
      <c r="OXW64" s="245"/>
      <c r="OXX64" s="245"/>
      <c r="OXY64" s="245"/>
      <c r="OXZ64" s="245"/>
      <c r="OYA64" s="245"/>
      <c r="OYB64" s="245"/>
      <c r="OYC64" s="245"/>
      <c r="OYD64" s="245"/>
      <c r="OYE64" s="245"/>
      <c r="OYF64" s="245"/>
      <c r="OYG64" s="245"/>
      <c r="OYH64" s="245"/>
      <c r="OYI64" s="245"/>
      <c r="OYJ64" s="245"/>
      <c r="OYK64" s="245"/>
      <c r="OYL64" s="245"/>
      <c r="OYM64" s="245"/>
      <c r="OYN64" s="245"/>
      <c r="OYO64" s="245"/>
      <c r="OYP64" s="245"/>
      <c r="OYQ64" s="245"/>
      <c r="OYR64" s="245"/>
      <c r="OYS64" s="245"/>
      <c r="OYT64" s="245"/>
      <c r="OYU64" s="245"/>
      <c r="OYV64" s="245"/>
      <c r="OYW64" s="245"/>
      <c r="OYX64" s="245"/>
      <c r="OYY64" s="245"/>
      <c r="OYZ64" s="245"/>
      <c r="OZA64" s="245"/>
      <c r="OZB64" s="245"/>
      <c r="OZC64" s="245"/>
      <c r="OZD64" s="245"/>
      <c r="OZE64" s="245"/>
      <c r="OZF64" s="245"/>
      <c r="OZG64" s="245"/>
      <c r="OZH64" s="245"/>
      <c r="OZI64" s="245"/>
      <c r="OZJ64" s="245"/>
      <c r="OZK64" s="245"/>
      <c r="OZL64" s="245"/>
      <c r="OZM64" s="245"/>
      <c r="OZN64" s="245"/>
      <c r="OZO64" s="245"/>
      <c r="OZP64" s="245"/>
      <c r="OZQ64" s="245"/>
      <c r="OZR64" s="245"/>
      <c r="OZS64" s="245"/>
      <c r="OZT64" s="245"/>
      <c r="OZU64" s="245"/>
      <c r="OZV64" s="245"/>
      <c r="OZW64" s="245"/>
      <c r="OZX64" s="245"/>
      <c r="OZY64" s="245"/>
      <c r="OZZ64" s="245"/>
      <c r="PAA64" s="245"/>
      <c r="PAB64" s="245"/>
      <c r="PAC64" s="245"/>
      <c r="PAD64" s="245"/>
      <c r="PAE64" s="245"/>
      <c r="PAF64" s="245"/>
      <c r="PAG64" s="245"/>
      <c r="PAH64" s="245"/>
      <c r="PAI64" s="245"/>
      <c r="PAJ64" s="245"/>
      <c r="PAK64" s="245"/>
      <c r="PAL64" s="245"/>
      <c r="PAM64" s="245"/>
      <c r="PAN64" s="245"/>
      <c r="PAO64" s="245"/>
      <c r="PAP64" s="245"/>
      <c r="PAQ64" s="245"/>
      <c r="PAR64" s="245"/>
      <c r="PAS64" s="245"/>
      <c r="PAT64" s="245"/>
      <c r="PAU64" s="245"/>
      <c r="PAV64" s="245"/>
      <c r="PAW64" s="245"/>
      <c r="PAX64" s="245"/>
      <c r="PAY64" s="245"/>
      <c r="PAZ64" s="245"/>
      <c r="PBA64" s="245"/>
      <c r="PBB64" s="245"/>
      <c r="PBC64" s="245"/>
      <c r="PBD64" s="245"/>
      <c r="PBE64" s="245"/>
      <c r="PBF64" s="245"/>
      <c r="PBG64" s="245"/>
      <c r="PBH64" s="245"/>
      <c r="PBI64" s="245"/>
      <c r="PBJ64" s="245"/>
      <c r="PBK64" s="245"/>
      <c r="PBL64" s="245"/>
      <c r="PBM64" s="245"/>
      <c r="PBN64" s="245"/>
      <c r="PBO64" s="245"/>
      <c r="PBP64" s="245"/>
      <c r="PBQ64" s="245"/>
      <c r="PBR64" s="245"/>
      <c r="PBS64" s="245"/>
      <c r="PBT64" s="245"/>
      <c r="PBU64" s="245"/>
      <c r="PBV64" s="245"/>
      <c r="PBW64" s="245"/>
      <c r="PBX64" s="245"/>
      <c r="PBY64" s="245"/>
      <c r="PBZ64" s="245"/>
      <c r="PCA64" s="245"/>
      <c r="PCB64" s="245"/>
      <c r="PCC64" s="245"/>
      <c r="PCD64" s="245"/>
      <c r="PCE64" s="245"/>
      <c r="PCF64" s="245"/>
      <c r="PCG64" s="245"/>
      <c r="PCH64" s="245"/>
      <c r="PCI64" s="245"/>
      <c r="PCJ64" s="245"/>
      <c r="PCK64" s="245"/>
      <c r="PCL64" s="245"/>
      <c r="PCM64" s="245"/>
      <c r="PCN64" s="245"/>
      <c r="PCO64" s="245"/>
      <c r="PCP64" s="245"/>
      <c r="PCQ64" s="245"/>
      <c r="PCR64" s="245"/>
      <c r="PCS64" s="245"/>
      <c r="PCT64" s="245"/>
      <c r="PCU64" s="245"/>
      <c r="PCV64" s="245"/>
      <c r="PCW64" s="245"/>
      <c r="PCX64" s="245"/>
      <c r="PCY64" s="245"/>
      <c r="PCZ64" s="245"/>
      <c r="PDA64" s="245"/>
      <c r="PDB64" s="245"/>
      <c r="PDC64" s="245"/>
      <c r="PDD64" s="245"/>
      <c r="PDE64" s="245"/>
      <c r="PDF64" s="245"/>
      <c r="PDG64" s="245"/>
      <c r="PDH64" s="245"/>
      <c r="PDI64" s="245"/>
      <c r="PDJ64" s="245"/>
      <c r="PDK64" s="245"/>
      <c r="PDL64" s="245"/>
      <c r="PDM64" s="245"/>
      <c r="PDN64" s="245"/>
      <c r="PDO64" s="245"/>
      <c r="PDP64" s="245"/>
      <c r="PDQ64" s="245"/>
      <c r="PDR64" s="245"/>
      <c r="PDS64" s="245"/>
      <c r="PDT64" s="245"/>
      <c r="PDU64" s="245"/>
      <c r="PDV64" s="245"/>
      <c r="PDW64" s="245"/>
      <c r="PDX64" s="245"/>
      <c r="PDY64" s="245"/>
      <c r="PDZ64" s="245"/>
      <c r="PEA64" s="245"/>
      <c r="PEB64" s="245"/>
      <c r="PEC64" s="245"/>
      <c r="PED64" s="245"/>
      <c r="PEE64" s="245"/>
      <c r="PEF64" s="245"/>
      <c r="PEG64" s="245"/>
      <c r="PEH64" s="245"/>
      <c r="PEI64" s="245"/>
      <c r="PEJ64" s="245"/>
      <c r="PEK64" s="245"/>
      <c r="PEL64" s="245"/>
      <c r="PEM64" s="245"/>
      <c r="PEN64" s="245"/>
      <c r="PEO64" s="245"/>
      <c r="PEP64" s="245"/>
      <c r="PEQ64" s="245"/>
      <c r="PER64" s="245"/>
      <c r="PES64" s="245"/>
      <c r="PET64" s="245"/>
      <c r="PEU64" s="245"/>
      <c r="PEV64" s="245"/>
      <c r="PEW64" s="245"/>
      <c r="PEX64" s="245"/>
      <c r="PEY64" s="245"/>
      <c r="PEZ64" s="245"/>
      <c r="PFA64" s="245"/>
      <c r="PFB64" s="245"/>
      <c r="PFC64" s="245"/>
      <c r="PFD64" s="245"/>
      <c r="PFE64" s="245"/>
      <c r="PFF64" s="245"/>
      <c r="PFG64" s="245"/>
      <c r="PFH64" s="245"/>
      <c r="PFI64" s="245"/>
      <c r="PFJ64" s="245"/>
      <c r="PFK64" s="245"/>
      <c r="PFL64" s="245"/>
      <c r="PFM64" s="245"/>
      <c r="PFN64" s="245"/>
      <c r="PFO64" s="245"/>
      <c r="PFP64" s="245"/>
      <c r="PFQ64" s="245"/>
      <c r="PFR64" s="245"/>
      <c r="PFS64" s="245"/>
      <c r="PFT64" s="245"/>
      <c r="PFU64" s="245"/>
      <c r="PFV64" s="245"/>
      <c r="PFW64" s="245"/>
      <c r="PFX64" s="245"/>
      <c r="PFY64" s="245"/>
      <c r="PFZ64" s="245"/>
      <c r="PGA64" s="245"/>
      <c r="PGB64" s="245"/>
      <c r="PGC64" s="245"/>
      <c r="PGD64" s="245"/>
      <c r="PGE64" s="245"/>
      <c r="PGF64" s="245"/>
      <c r="PGG64" s="245"/>
      <c r="PGH64" s="245"/>
      <c r="PGI64" s="245"/>
      <c r="PGJ64" s="245"/>
      <c r="PGK64" s="245"/>
      <c r="PGL64" s="245"/>
      <c r="PGM64" s="245"/>
      <c r="PGN64" s="245"/>
      <c r="PGO64" s="245"/>
      <c r="PGP64" s="245"/>
      <c r="PGQ64" s="245"/>
      <c r="PGR64" s="245"/>
      <c r="PGS64" s="245"/>
      <c r="PGT64" s="245"/>
      <c r="PGU64" s="245"/>
      <c r="PGV64" s="245"/>
      <c r="PGW64" s="245"/>
      <c r="PGX64" s="245"/>
      <c r="PGY64" s="245"/>
      <c r="PGZ64" s="245"/>
      <c r="PHA64" s="245"/>
      <c r="PHB64" s="245"/>
      <c r="PHC64" s="245"/>
      <c r="PHD64" s="245"/>
      <c r="PHE64" s="245"/>
      <c r="PHF64" s="245"/>
      <c r="PHG64" s="245"/>
      <c r="PHH64" s="245"/>
      <c r="PHI64" s="245"/>
      <c r="PHJ64" s="245"/>
      <c r="PHK64" s="245"/>
      <c r="PHL64" s="245"/>
      <c r="PHM64" s="245"/>
      <c r="PHN64" s="245"/>
      <c r="PHO64" s="245"/>
      <c r="PHP64" s="245"/>
      <c r="PHQ64" s="245"/>
      <c r="PHR64" s="245"/>
      <c r="PHS64" s="245"/>
      <c r="PHT64" s="245"/>
      <c r="PHU64" s="245"/>
      <c r="PHV64" s="245"/>
      <c r="PHW64" s="245"/>
      <c r="PHX64" s="245"/>
      <c r="PHY64" s="245"/>
      <c r="PHZ64" s="245"/>
      <c r="PIA64" s="245"/>
      <c r="PIB64" s="245"/>
      <c r="PIC64" s="245"/>
      <c r="PID64" s="245"/>
      <c r="PIE64" s="245"/>
      <c r="PIF64" s="245"/>
      <c r="PIG64" s="245"/>
      <c r="PIH64" s="245"/>
      <c r="PII64" s="245"/>
      <c r="PIJ64" s="245"/>
      <c r="PIK64" s="245"/>
      <c r="PIL64" s="245"/>
      <c r="PIM64" s="245"/>
      <c r="PIN64" s="245"/>
      <c r="PIO64" s="245"/>
      <c r="PIP64" s="245"/>
      <c r="PIQ64" s="245"/>
      <c r="PIR64" s="245"/>
      <c r="PIS64" s="245"/>
      <c r="PIT64" s="245"/>
      <c r="PIU64" s="245"/>
      <c r="PIV64" s="245"/>
      <c r="PIW64" s="245"/>
      <c r="PIX64" s="245"/>
      <c r="PIY64" s="245"/>
      <c r="PIZ64" s="245"/>
      <c r="PJA64" s="245"/>
      <c r="PJB64" s="245"/>
      <c r="PJC64" s="245"/>
      <c r="PJD64" s="245"/>
      <c r="PJE64" s="245"/>
      <c r="PJF64" s="245"/>
      <c r="PJG64" s="245"/>
      <c r="PJH64" s="245"/>
      <c r="PJI64" s="245"/>
      <c r="PJJ64" s="245"/>
      <c r="PJK64" s="245"/>
      <c r="PJL64" s="245"/>
      <c r="PJM64" s="245"/>
      <c r="PJN64" s="245"/>
      <c r="PJO64" s="245"/>
      <c r="PJP64" s="245"/>
      <c r="PJQ64" s="245"/>
      <c r="PJR64" s="245"/>
      <c r="PJS64" s="245"/>
      <c r="PJT64" s="245"/>
      <c r="PJU64" s="245"/>
      <c r="PJV64" s="245"/>
      <c r="PJW64" s="245"/>
      <c r="PJX64" s="245"/>
      <c r="PJY64" s="245"/>
      <c r="PJZ64" s="245"/>
      <c r="PKA64" s="245"/>
      <c r="PKB64" s="245"/>
      <c r="PKC64" s="245"/>
      <c r="PKD64" s="245"/>
      <c r="PKE64" s="245"/>
      <c r="PKF64" s="245"/>
      <c r="PKG64" s="245"/>
      <c r="PKH64" s="245"/>
      <c r="PKI64" s="245"/>
      <c r="PKJ64" s="245"/>
      <c r="PKK64" s="245"/>
      <c r="PKL64" s="245"/>
      <c r="PKM64" s="245"/>
      <c r="PKN64" s="245"/>
      <c r="PKO64" s="245"/>
      <c r="PKP64" s="245"/>
      <c r="PKQ64" s="245"/>
      <c r="PKR64" s="245"/>
      <c r="PKS64" s="245"/>
      <c r="PKT64" s="245"/>
      <c r="PKU64" s="245"/>
      <c r="PKV64" s="245"/>
      <c r="PKW64" s="245"/>
      <c r="PKX64" s="245"/>
      <c r="PKY64" s="245"/>
      <c r="PKZ64" s="245"/>
      <c r="PLA64" s="245"/>
      <c r="PLB64" s="245"/>
      <c r="PLC64" s="245"/>
      <c r="PLD64" s="245"/>
      <c r="PLE64" s="245"/>
      <c r="PLF64" s="245"/>
      <c r="PLG64" s="245"/>
      <c r="PLH64" s="245"/>
      <c r="PLI64" s="245"/>
      <c r="PLJ64" s="245"/>
      <c r="PLK64" s="245"/>
      <c r="PLL64" s="245"/>
      <c r="PLM64" s="245"/>
      <c r="PLN64" s="245"/>
      <c r="PLO64" s="245"/>
      <c r="PLP64" s="245"/>
      <c r="PLQ64" s="245"/>
      <c r="PLR64" s="245"/>
      <c r="PLS64" s="245"/>
      <c r="PLT64" s="245"/>
      <c r="PLU64" s="245"/>
      <c r="PLV64" s="245"/>
      <c r="PLW64" s="245"/>
      <c r="PLX64" s="245"/>
      <c r="PLY64" s="245"/>
      <c r="PLZ64" s="245"/>
      <c r="PMA64" s="245"/>
      <c r="PMB64" s="245"/>
      <c r="PMC64" s="245"/>
      <c r="PMD64" s="245"/>
      <c r="PME64" s="245"/>
      <c r="PMF64" s="245"/>
      <c r="PMG64" s="245"/>
      <c r="PMH64" s="245"/>
      <c r="PMI64" s="245"/>
      <c r="PMJ64" s="245"/>
      <c r="PMK64" s="245"/>
      <c r="PML64" s="245"/>
      <c r="PMM64" s="245"/>
      <c r="PMN64" s="245"/>
      <c r="PMO64" s="245"/>
      <c r="PMP64" s="245"/>
      <c r="PMQ64" s="245"/>
      <c r="PMR64" s="245"/>
      <c r="PMS64" s="245"/>
      <c r="PMT64" s="245"/>
      <c r="PMU64" s="245"/>
      <c r="PMV64" s="245"/>
      <c r="PMW64" s="245"/>
      <c r="PMX64" s="245"/>
      <c r="PMY64" s="245"/>
      <c r="PMZ64" s="245"/>
      <c r="PNA64" s="245"/>
      <c r="PNB64" s="245"/>
      <c r="PNC64" s="245"/>
      <c r="PND64" s="245"/>
      <c r="PNE64" s="245"/>
      <c r="PNF64" s="245"/>
      <c r="PNG64" s="245"/>
      <c r="PNH64" s="245"/>
      <c r="PNI64" s="245"/>
      <c r="PNJ64" s="245"/>
      <c r="PNK64" s="245"/>
      <c r="PNL64" s="245"/>
      <c r="PNM64" s="245"/>
      <c r="PNN64" s="245"/>
      <c r="PNO64" s="245"/>
      <c r="PNP64" s="245"/>
      <c r="PNQ64" s="245"/>
      <c r="PNR64" s="245"/>
      <c r="PNS64" s="245"/>
      <c r="PNT64" s="245"/>
      <c r="PNU64" s="245"/>
      <c r="PNV64" s="245"/>
      <c r="PNW64" s="245"/>
      <c r="PNX64" s="245"/>
      <c r="PNY64" s="245"/>
      <c r="PNZ64" s="245"/>
      <c r="POA64" s="245"/>
      <c r="POB64" s="245"/>
      <c r="POC64" s="245"/>
      <c r="POD64" s="245"/>
      <c r="POE64" s="245"/>
      <c r="POF64" s="245"/>
      <c r="POG64" s="245"/>
      <c r="POH64" s="245"/>
      <c r="POI64" s="245"/>
      <c r="POJ64" s="245"/>
      <c r="POK64" s="245"/>
      <c r="POL64" s="245"/>
      <c r="POM64" s="245"/>
      <c r="PON64" s="245"/>
      <c r="POO64" s="245"/>
      <c r="POP64" s="245"/>
      <c r="POQ64" s="245"/>
      <c r="POR64" s="245"/>
      <c r="POS64" s="245"/>
      <c r="POT64" s="245"/>
      <c r="POU64" s="245"/>
      <c r="POV64" s="245"/>
      <c r="POW64" s="245"/>
      <c r="POX64" s="245"/>
      <c r="POY64" s="245"/>
      <c r="POZ64" s="245"/>
      <c r="PPA64" s="245"/>
      <c r="PPB64" s="245"/>
      <c r="PPC64" s="245"/>
      <c r="PPD64" s="245"/>
      <c r="PPE64" s="245"/>
      <c r="PPF64" s="245"/>
      <c r="PPG64" s="245"/>
      <c r="PPH64" s="245"/>
      <c r="PPI64" s="245"/>
      <c r="PPJ64" s="245"/>
      <c r="PPK64" s="245"/>
      <c r="PPL64" s="245"/>
      <c r="PPM64" s="245"/>
      <c r="PPN64" s="245"/>
      <c r="PPO64" s="245"/>
      <c r="PPP64" s="245"/>
      <c r="PPQ64" s="245"/>
      <c r="PPR64" s="245"/>
      <c r="PPS64" s="245"/>
      <c r="PPT64" s="245"/>
      <c r="PPU64" s="245"/>
      <c r="PPV64" s="245"/>
      <c r="PPW64" s="245"/>
      <c r="PPX64" s="245"/>
      <c r="PPY64" s="245"/>
      <c r="PPZ64" s="245"/>
      <c r="PQA64" s="245"/>
      <c r="PQB64" s="245"/>
      <c r="PQC64" s="245"/>
      <c r="PQD64" s="245"/>
      <c r="PQE64" s="245"/>
      <c r="PQF64" s="245"/>
      <c r="PQG64" s="245"/>
      <c r="PQH64" s="245"/>
      <c r="PQI64" s="245"/>
      <c r="PQJ64" s="245"/>
      <c r="PQK64" s="245"/>
      <c r="PQL64" s="245"/>
      <c r="PQM64" s="245"/>
      <c r="PQN64" s="245"/>
      <c r="PQO64" s="245"/>
      <c r="PQP64" s="245"/>
      <c r="PQQ64" s="245"/>
      <c r="PQR64" s="245"/>
      <c r="PQS64" s="245"/>
      <c r="PQT64" s="245"/>
      <c r="PQU64" s="245"/>
      <c r="PQV64" s="245"/>
      <c r="PQW64" s="245"/>
      <c r="PQX64" s="245"/>
      <c r="PQY64" s="245"/>
      <c r="PQZ64" s="245"/>
      <c r="PRA64" s="245"/>
      <c r="PRB64" s="245"/>
      <c r="PRC64" s="245"/>
      <c r="PRD64" s="245"/>
      <c r="PRE64" s="245"/>
      <c r="PRF64" s="245"/>
      <c r="PRG64" s="245"/>
      <c r="PRH64" s="245"/>
      <c r="PRI64" s="245"/>
      <c r="PRJ64" s="245"/>
      <c r="PRK64" s="245"/>
      <c r="PRL64" s="245"/>
      <c r="PRM64" s="245"/>
      <c r="PRN64" s="245"/>
      <c r="PRO64" s="245"/>
      <c r="PRP64" s="245"/>
      <c r="PRQ64" s="245"/>
      <c r="PRR64" s="245"/>
      <c r="PRS64" s="245"/>
      <c r="PRT64" s="245"/>
      <c r="PRU64" s="245"/>
      <c r="PRV64" s="245"/>
      <c r="PRW64" s="245"/>
      <c r="PRX64" s="245"/>
      <c r="PRY64" s="245"/>
      <c r="PRZ64" s="245"/>
      <c r="PSA64" s="245"/>
      <c r="PSB64" s="245"/>
      <c r="PSC64" s="245"/>
      <c r="PSD64" s="245"/>
      <c r="PSE64" s="245"/>
      <c r="PSF64" s="245"/>
      <c r="PSG64" s="245"/>
      <c r="PSH64" s="245"/>
      <c r="PSI64" s="245"/>
      <c r="PSJ64" s="245"/>
      <c r="PSK64" s="245"/>
      <c r="PSL64" s="245"/>
      <c r="PSM64" s="245"/>
      <c r="PSN64" s="245"/>
      <c r="PSO64" s="245"/>
      <c r="PSP64" s="245"/>
      <c r="PSQ64" s="245"/>
      <c r="PSR64" s="245"/>
      <c r="PSS64" s="245"/>
      <c r="PST64" s="245"/>
      <c r="PSU64" s="245"/>
      <c r="PSV64" s="245"/>
      <c r="PSW64" s="245"/>
      <c r="PSX64" s="245"/>
      <c r="PSY64" s="245"/>
      <c r="PSZ64" s="245"/>
      <c r="PTA64" s="245"/>
      <c r="PTB64" s="245"/>
      <c r="PTC64" s="245"/>
      <c r="PTD64" s="245"/>
      <c r="PTE64" s="245"/>
      <c r="PTF64" s="245"/>
      <c r="PTG64" s="245"/>
      <c r="PTH64" s="245"/>
      <c r="PTI64" s="245"/>
      <c r="PTJ64" s="245"/>
      <c r="PTK64" s="245"/>
      <c r="PTL64" s="245"/>
      <c r="PTM64" s="245"/>
      <c r="PTN64" s="245"/>
      <c r="PTO64" s="245"/>
      <c r="PTP64" s="245"/>
      <c r="PTQ64" s="245"/>
      <c r="PTR64" s="245"/>
      <c r="PTS64" s="245"/>
      <c r="PTT64" s="245"/>
      <c r="PTU64" s="245"/>
      <c r="PTV64" s="245"/>
      <c r="PTW64" s="245"/>
      <c r="PTX64" s="245"/>
      <c r="PTY64" s="245"/>
      <c r="PTZ64" s="245"/>
      <c r="PUA64" s="245"/>
      <c r="PUB64" s="245"/>
      <c r="PUC64" s="245"/>
      <c r="PUD64" s="245"/>
      <c r="PUE64" s="245"/>
      <c r="PUF64" s="245"/>
      <c r="PUG64" s="245"/>
      <c r="PUH64" s="245"/>
      <c r="PUI64" s="245"/>
      <c r="PUJ64" s="245"/>
      <c r="PUK64" s="245"/>
      <c r="PUL64" s="245"/>
      <c r="PUM64" s="245"/>
      <c r="PUN64" s="245"/>
      <c r="PUO64" s="245"/>
      <c r="PUP64" s="245"/>
      <c r="PUQ64" s="245"/>
      <c r="PUR64" s="245"/>
      <c r="PUS64" s="245"/>
      <c r="PUT64" s="245"/>
      <c r="PUU64" s="245"/>
      <c r="PUV64" s="245"/>
      <c r="PUW64" s="245"/>
      <c r="PUX64" s="245"/>
      <c r="PUY64" s="245"/>
      <c r="PUZ64" s="245"/>
      <c r="PVA64" s="245"/>
      <c r="PVB64" s="245"/>
      <c r="PVC64" s="245"/>
      <c r="PVD64" s="245"/>
      <c r="PVE64" s="245"/>
      <c r="PVF64" s="245"/>
      <c r="PVG64" s="245"/>
      <c r="PVH64" s="245"/>
      <c r="PVI64" s="245"/>
      <c r="PVJ64" s="245"/>
      <c r="PVK64" s="245"/>
      <c r="PVL64" s="245"/>
      <c r="PVM64" s="245"/>
      <c r="PVN64" s="245"/>
      <c r="PVO64" s="245"/>
      <c r="PVP64" s="245"/>
      <c r="PVQ64" s="245"/>
      <c r="PVR64" s="245"/>
      <c r="PVS64" s="245"/>
      <c r="PVT64" s="245"/>
      <c r="PVU64" s="245"/>
      <c r="PVV64" s="245"/>
      <c r="PVW64" s="245"/>
      <c r="PVX64" s="245"/>
      <c r="PVY64" s="245"/>
      <c r="PVZ64" s="245"/>
      <c r="PWA64" s="245"/>
      <c r="PWB64" s="245"/>
      <c r="PWC64" s="245"/>
      <c r="PWD64" s="245"/>
      <c r="PWE64" s="245"/>
      <c r="PWF64" s="245"/>
      <c r="PWG64" s="245"/>
      <c r="PWH64" s="245"/>
      <c r="PWI64" s="245"/>
      <c r="PWJ64" s="245"/>
      <c r="PWK64" s="245"/>
      <c r="PWL64" s="245"/>
      <c r="PWM64" s="245"/>
      <c r="PWN64" s="245"/>
      <c r="PWO64" s="245"/>
      <c r="PWP64" s="245"/>
      <c r="PWQ64" s="245"/>
      <c r="PWR64" s="245"/>
      <c r="PWS64" s="245"/>
      <c r="PWT64" s="245"/>
      <c r="PWU64" s="245"/>
      <c r="PWV64" s="245"/>
      <c r="PWW64" s="245"/>
      <c r="PWX64" s="245"/>
      <c r="PWY64" s="245"/>
      <c r="PWZ64" s="245"/>
      <c r="PXA64" s="245"/>
      <c r="PXB64" s="245"/>
      <c r="PXC64" s="245"/>
      <c r="PXD64" s="245"/>
      <c r="PXE64" s="245"/>
      <c r="PXF64" s="245"/>
      <c r="PXG64" s="245"/>
      <c r="PXH64" s="245"/>
      <c r="PXI64" s="245"/>
      <c r="PXJ64" s="245"/>
      <c r="PXK64" s="245"/>
      <c r="PXL64" s="245"/>
      <c r="PXM64" s="245"/>
      <c r="PXN64" s="245"/>
      <c r="PXO64" s="245"/>
      <c r="PXP64" s="245"/>
      <c r="PXQ64" s="245"/>
      <c r="PXR64" s="245"/>
      <c r="PXS64" s="245"/>
      <c r="PXT64" s="245"/>
      <c r="PXU64" s="245"/>
      <c r="PXV64" s="245"/>
      <c r="PXW64" s="245"/>
      <c r="PXX64" s="245"/>
      <c r="PXY64" s="245"/>
      <c r="PXZ64" s="245"/>
      <c r="PYA64" s="245"/>
      <c r="PYB64" s="245"/>
      <c r="PYC64" s="245"/>
      <c r="PYD64" s="245"/>
      <c r="PYE64" s="245"/>
      <c r="PYF64" s="245"/>
      <c r="PYG64" s="245"/>
      <c r="PYH64" s="245"/>
      <c r="PYI64" s="245"/>
      <c r="PYJ64" s="245"/>
      <c r="PYK64" s="245"/>
      <c r="PYL64" s="245"/>
      <c r="PYM64" s="245"/>
      <c r="PYN64" s="245"/>
      <c r="PYO64" s="245"/>
      <c r="PYP64" s="245"/>
      <c r="PYQ64" s="245"/>
      <c r="PYR64" s="245"/>
      <c r="PYS64" s="245"/>
      <c r="PYT64" s="245"/>
      <c r="PYU64" s="245"/>
      <c r="PYV64" s="245"/>
      <c r="PYW64" s="245"/>
      <c r="PYX64" s="245"/>
      <c r="PYY64" s="245"/>
      <c r="PYZ64" s="245"/>
      <c r="PZA64" s="245"/>
      <c r="PZB64" s="245"/>
      <c r="PZC64" s="245"/>
      <c r="PZD64" s="245"/>
      <c r="PZE64" s="245"/>
      <c r="PZF64" s="245"/>
      <c r="PZG64" s="245"/>
      <c r="PZH64" s="245"/>
      <c r="PZI64" s="245"/>
      <c r="PZJ64" s="245"/>
      <c r="PZK64" s="245"/>
      <c r="PZL64" s="245"/>
      <c r="PZM64" s="245"/>
      <c r="PZN64" s="245"/>
      <c r="PZO64" s="245"/>
      <c r="PZP64" s="245"/>
      <c r="PZQ64" s="245"/>
      <c r="PZR64" s="245"/>
      <c r="PZS64" s="245"/>
      <c r="PZT64" s="245"/>
      <c r="PZU64" s="245"/>
      <c r="PZV64" s="245"/>
      <c r="PZW64" s="245"/>
      <c r="PZX64" s="245"/>
      <c r="PZY64" s="245"/>
      <c r="PZZ64" s="245"/>
      <c r="QAA64" s="245"/>
      <c r="QAB64" s="245"/>
      <c r="QAC64" s="245"/>
      <c r="QAD64" s="245"/>
      <c r="QAE64" s="245"/>
      <c r="QAF64" s="245"/>
      <c r="QAG64" s="245"/>
      <c r="QAH64" s="245"/>
      <c r="QAI64" s="245"/>
      <c r="QAJ64" s="245"/>
      <c r="QAK64" s="245"/>
      <c r="QAL64" s="245"/>
      <c r="QAM64" s="245"/>
      <c r="QAN64" s="245"/>
      <c r="QAO64" s="245"/>
      <c r="QAP64" s="245"/>
      <c r="QAQ64" s="245"/>
      <c r="QAR64" s="245"/>
      <c r="QAS64" s="245"/>
      <c r="QAT64" s="245"/>
      <c r="QAU64" s="245"/>
      <c r="QAV64" s="245"/>
      <c r="QAW64" s="245"/>
      <c r="QAX64" s="245"/>
      <c r="QAY64" s="245"/>
      <c r="QAZ64" s="245"/>
      <c r="QBA64" s="245"/>
      <c r="QBB64" s="245"/>
      <c r="QBC64" s="245"/>
      <c r="QBD64" s="245"/>
      <c r="QBE64" s="245"/>
      <c r="QBF64" s="245"/>
      <c r="QBG64" s="245"/>
      <c r="QBH64" s="245"/>
      <c r="QBI64" s="245"/>
      <c r="QBJ64" s="245"/>
      <c r="QBK64" s="245"/>
      <c r="QBL64" s="245"/>
      <c r="QBM64" s="245"/>
      <c r="QBN64" s="245"/>
      <c r="QBO64" s="245"/>
      <c r="QBP64" s="245"/>
      <c r="QBQ64" s="245"/>
      <c r="QBR64" s="245"/>
      <c r="QBS64" s="245"/>
      <c r="QBT64" s="245"/>
      <c r="QBU64" s="245"/>
      <c r="QBV64" s="245"/>
      <c r="QBW64" s="245"/>
      <c r="QBX64" s="245"/>
      <c r="QBY64" s="245"/>
      <c r="QBZ64" s="245"/>
      <c r="QCA64" s="245"/>
      <c r="QCB64" s="245"/>
      <c r="QCC64" s="245"/>
      <c r="QCD64" s="245"/>
      <c r="QCE64" s="245"/>
      <c r="QCF64" s="245"/>
      <c r="QCG64" s="245"/>
      <c r="QCH64" s="245"/>
      <c r="QCI64" s="245"/>
      <c r="QCJ64" s="245"/>
      <c r="QCK64" s="245"/>
      <c r="QCL64" s="245"/>
      <c r="QCM64" s="245"/>
      <c r="QCN64" s="245"/>
      <c r="QCO64" s="245"/>
      <c r="QCP64" s="245"/>
      <c r="QCQ64" s="245"/>
      <c r="QCR64" s="245"/>
      <c r="QCS64" s="245"/>
      <c r="QCT64" s="245"/>
      <c r="QCU64" s="245"/>
      <c r="QCV64" s="245"/>
      <c r="QCW64" s="245"/>
      <c r="QCX64" s="245"/>
      <c r="QCY64" s="245"/>
      <c r="QCZ64" s="245"/>
      <c r="QDA64" s="245"/>
      <c r="QDB64" s="245"/>
      <c r="QDC64" s="245"/>
      <c r="QDD64" s="245"/>
      <c r="QDE64" s="245"/>
      <c r="QDF64" s="245"/>
      <c r="QDG64" s="245"/>
      <c r="QDH64" s="245"/>
      <c r="QDI64" s="245"/>
      <c r="QDJ64" s="245"/>
      <c r="QDK64" s="245"/>
      <c r="QDL64" s="245"/>
      <c r="QDM64" s="245"/>
      <c r="QDN64" s="245"/>
      <c r="QDO64" s="245"/>
      <c r="QDP64" s="245"/>
      <c r="QDQ64" s="245"/>
      <c r="QDR64" s="245"/>
      <c r="QDS64" s="245"/>
      <c r="QDT64" s="245"/>
      <c r="QDU64" s="245"/>
      <c r="QDV64" s="245"/>
      <c r="QDW64" s="245"/>
      <c r="QDX64" s="245"/>
      <c r="QDY64" s="245"/>
      <c r="QDZ64" s="245"/>
      <c r="QEA64" s="245"/>
      <c r="QEB64" s="245"/>
      <c r="QEC64" s="245"/>
      <c r="QED64" s="245"/>
      <c r="QEE64" s="245"/>
      <c r="QEF64" s="245"/>
      <c r="QEG64" s="245"/>
      <c r="QEH64" s="245"/>
      <c r="QEI64" s="245"/>
      <c r="QEJ64" s="245"/>
      <c r="QEK64" s="245"/>
      <c r="QEL64" s="245"/>
      <c r="QEM64" s="245"/>
      <c r="QEN64" s="245"/>
      <c r="QEO64" s="245"/>
      <c r="QEP64" s="245"/>
      <c r="QEQ64" s="245"/>
      <c r="QER64" s="245"/>
      <c r="QES64" s="245"/>
      <c r="QET64" s="245"/>
      <c r="QEU64" s="245"/>
      <c r="QEV64" s="245"/>
      <c r="QEW64" s="245"/>
      <c r="QEX64" s="245"/>
      <c r="QEY64" s="245"/>
      <c r="QEZ64" s="245"/>
      <c r="QFA64" s="245"/>
      <c r="QFB64" s="245"/>
      <c r="QFC64" s="245"/>
      <c r="QFD64" s="245"/>
      <c r="QFE64" s="245"/>
      <c r="QFF64" s="245"/>
      <c r="QFG64" s="245"/>
      <c r="QFH64" s="245"/>
      <c r="QFI64" s="245"/>
      <c r="QFJ64" s="245"/>
      <c r="QFK64" s="245"/>
      <c r="QFL64" s="245"/>
      <c r="QFM64" s="245"/>
      <c r="QFN64" s="245"/>
      <c r="QFO64" s="245"/>
      <c r="QFP64" s="245"/>
      <c r="QFQ64" s="245"/>
      <c r="QFR64" s="245"/>
      <c r="QFS64" s="245"/>
      <c r="QFT64" s="245"/>
      <c r="QFU64" s="245"/>
      <c r="QFV64" s="245"/>
      <c r="QFW64" s="245"/>
      <c r="QFX64" s="245"/>
      <c r="QFY64" s="245"/>
      <c r="QFZ64" s="245"/>
      <c r="QGA64" s="245"/>
      <c r="QGB64" s="245"/>
      <c r="QGC64" s="245"/>
      <c r="QGD64" s="245"/>
      <c r="QGE64" s="245"/>
      <c r="QGF64" s="245"/>
      <c r="QGG64" s="245"/>
      <c r="QGH64" s="245"/>
      <c r="QGI64" s="245"/>
      <c r="QGJ64" s="245"/>
      <c r="QGK64" s="245"/>
      <c r="QGL64" s="245"/>
      <c r="QGM64" s="245"/>
      <c r="QGN64" s="245"/>
      <c r="QGO64" s="245"/>
      <c r="QGP64" s="245"/>
      <c r="QGQ64" s="245"/>
      <c r="QGR64" s="245"/>
      <c r="QGS64" s="245"/>
      <c r="QGT64" s="245"/>
      <c r="QGU64" s="245"/>
      <c r="QGV64" s="245"/>
      <c r="QGW64" s="245"/>
      <c r="QGX64" s="245"/>
      <c r="QGY64" s="245"/>
      <c r="QGZ64" s="245"/>
      <c r="QHA64" s="245"/>
      <c r="QHB64" s="245"/>
      <c r="QHC64" s="245"/>
      <c r="QHD64" s="245"/>
      <c r="QHE64" s="245"/>
      <c r="QHF64" s="245"/>
      <c r="QHG64" s="245"/>
      <c r="QHH64" s="245"/>
      <c r="QHI64" s="245"/>
      <c r="QHJ64" s="245"/>
      <c r="QHK64" s="245"/>
      <c r="QHL64" s="245"/>
      <c r="QHM64" s="245"/>
      <c r="QHN64" s="245"/>
      <c r="QHO64" s="245"/>
      <c r="QHP64" s="245"/>
      <c r="QHQ64" s="245"/>
      <c r="QHR64" s="245"/>
      <c r="QHS64" s="245"/>
      <c r="QHT64" s="245"/>
      <c r="QHU64" s="245"/>
      <c r="QHV64" s="245"/>
      <c r="QHW64" s="245"/>
      <c r="QHX64" s="245"/>
      <c r="QHY64" s="245"/>
      <c r="QHZ64" s="245"/>
      <c r="QIA64" s="245"/>
      <c r="QIB64" s="245"/>
      <c r="QIC64" s="245"/>
      <c r="QID64" s="245"/>
      <c r="QIE64" s="245"/>
      <c r="QIF64" s="245"/>
      <c r="QIG64" s="245"/>
      <c r="QIH64" s="245"/>
      <c r="QII64" s="245"/>
      <c r="QIJ64" s="245"/>
      <c r="QIK64" s="245"/>
      <c r="QIL64" s="245"/>
      <c r="QIM64" s="245"/>
      <c r="QIN64" s="245"/>
      <c r="QIO64" s="245"/>
      <c r="QIP64" s="245"/>
      <c r="QIQ64" s="245"/>
      <c r="QIR64" s="245"/>
      <c r="QIS64" s="245"/>
      <c r="QIT64" s="245"/>
      <c r="QIU64" s="245"/>
      <c r="QIV64" s="245"/>
      <c r="QIW64" s="245"/>
      <c r="QIX64" s="245"/>
      <c r="QIY64" s="245"/>
      <c r="QIZ64" s="245"/>
      <c r="QJA64" s="245"/>
      <c r="QJB64" s="245"/>
      <c r="QJC64" s="245"/>
      <c r="QJD64" s="245"/>
      <c r="QJE64" s="245"/>
      <c r="QJF64" s="245"/>
      <c r="QJG64" s="245"/>
      <c r="QJH64" s="245"/>
      <c r="QJI64" s="245"/>
      <c r="QJJ64" s="245"/>
      <c r="QJK64" s="245"/>
      <c r="QJL64" s="245"/>
      <c r="QJM64" s="245"/>
      <c r="QJN64" s="245"/>
      <c r="QJO64" s="245"/>
      <c r="QJP64" s="245"/>
      <c r="QJQ64" s="245"/>
      <c r="QJR64" s="245"/>
      <c r="QJS64" s="245"/>
      <c r="QJT64" s="245"/>
      <c r="QJU64" s="245"/>
      <c r="QJV64" s="245"/>
      <c r="QJW64" s="245"/>
      <c r="QJX64" s="245"/>
      <c r="QJY64" s="245"/>
      <c r="QJZ64" s="245"/>
      <c r="QKA64" s="245"/>
      <c r="QKB64" s="245"/>
      <c r="QKC64" s="245"/>
      <c r="QKD64" s="245"/>
      <c r="QKE64" s="245"/>
      <c r="QKF64" s="245"/>
      <c r="QKG64" s="245"/>
      <c r="QKH64" s="245"/>
      <c r="QKI64" s="245"/>
      <c r="QKJ64" s="245"/>
      <c r="QKK64" s="245"/>
      <c r="QKL64" s="245"/>
      <c r="QKM64" s="245"/>
      <c r="QKN64" s="245"/>
      <c r="QKO64" s="245"/>
      <c r="QKP64" s="245"/>
      <c r="QKQ64" s="245"/>
      <c r="QKR64" s="245"/>
      <c r="QKS64" s="245"/>
      <c r="QKT64" s="245"/>
      <c r="QKU64" s="245"/>
      <c r="QKV64" s="245"/>
      <c r="QKW64" s="245"/>
      <c r="QKX64" s="245"/>
      <c r="QKY64" s="245"/>
      <c r="QKZ64" s="245"/>
      <c r="QLA64" s="245"/>
      <c r="QLB64" s="245"/>
      <c r="QLC64" s="245"/>
      <c r="QLD64" s="245"/>
      <c r="QLE64" s="245"/>
      <c r="QLF64" s="245"/>
      <c r="QLG64" s="245"/>
      <c r="QLH64" s="245"/>
      <c r="QLI64" s="245"/>
      <c r="QLJ64" s="245"/>
      <c r="QLK64" s="245"/>
      <c r="QLL64" s="245"/>
      <c r="QLM64" s="245"/>
      <c r="QLN64" s="245"/>
      <c r="QLO64" s="245"/>
      <c r="QLP64" s="245"/>
      <c r="QLQ64" s="245"/>
      <c r="QLR64" s="245"/>
      <c r="QLS64" s="245"/>
      <c r="QLT64" s="245"/>
      <c r="QLU64" s="245"/>
      <c r="QLV64" s="245"/>
      <c r="QLW64" s="245"/>
      <c r="QLX64" s="245"/>
      <c r="QLY64" s="245"/>
      <c r="QLZ64" s="245"/>
      <c r="QMA64" s="245"/>
      <c r="QMB64" s="245"/>
      <c r="QMC64" s="245"/>
      <c r="QMD64" s="245"/>
      <c r="QME64" s="245"/>
      <c r="QMF64" s="245"/>
      <c r="QMG64" s="245"/>
      <c r="QMH64" s="245"/>
      <c r="QMI64" s="245"/>
      <c r="QMJ64" s="245"/>
      <c r="QMK64" s="245"/>
      <c r="QML64" s="245"/>
      <c r="QMM64" s="245"/>
      <c r="QMN64" s="245"/>
      <c r="QMO64" s="245"/>
      <c r="QMP64" s="245"/>
      <c r="QMQ64" s="245"/>
      <c r="QMR64" s="245"/>
      <c r="QMS64" s="245"/>
      <c r="QMT64" s="245"/>
      <c r="QMU64" s="245"/>
      <c r="QMV64" s="245"/>
      <c r="QMW64" s="245"/>
      <c r="QMX64" s="245"/>
      <c r="QMY64" s="245"/>
      <c r="QMZ64" s="245"/>
      <c r="QNA64" s="245"/>
      <c r="QNB64" s="245"/>
      <c r="QNC64" s="245"/>
      <c r="QND64" s="245"/>
      <c r="QNE64" s="245"/>
      <c r="QNF64" s="245"/>
      <c r="QNG64" s="245"/>
      <c r="QNH64" s="245"/>
      <c r="QNI64" s="245"/>
      <c r="QNJ64" s="245"/>
      <c r="QNK64" s="245"/>
      <c r="QNL64" s="245"/>
      <c r="QNM64" s="245"/>
      <c r="QNN64" s="245"/>
      <c r="QNO64" s="245"/>
      <c r="QNP64" s="245"/>
      <c r="QNQ64" s="245"/>
      <c r="QNR64" s="245"/>
      <c r="QNS64" s="245"/>
      <c r="QNT64" s="245"/>
      <c r="QNU64" s="245"/>
      <c r="QNV64" s="245"/>
      <c r="QNW64" s="245"/>
      <c r="QNX64" s="245"/>
      <c r="QNY64" s="245"/>
      <c r="QNZ64" s="245"/>
      <c r="QOA64" s="245"/>
      <c r="QOB64" s="245"/>
      <c r="QOC64" s="245"/>
      <c r="QOD64" s="245"/>
      <c r="QOE64" s="245"/>
      <c r="QOF64" s="245"/>
      <c r="QOG64" s="245"/>
      <c r="QOH64" s="245"/>
      <c r="QOI64" s="245"/>
      <c r="QOJ64" s="245"/>
      <c r="QOK64" s="245"/>
      <c r="QOL64" s="245"/>
      <c r="QOM64" s="245"/>
      <c r="QON64" s="245"/>
      <c r="QOO64" s="245"/>
      <c r="QOP64" s="245"/>
      <c r="QOQ64" s="245"/>
      <c r="QOR64" s="245"/>
      <c r="QOS64" s="245"/>
      <c r="QOT64" s="245"/>
      <c r="QOU64" s="245"/>
      <c r="QOV64" s="245"/>
      <c r="QOW64" s="245"/>
      <c r="QOX64" s="245"/>
      <c r="QOY64" s="245"/>
      <c r="QOZ64" s="245"/>
      <c r="QPA64" s="245"/>
      <c r="QPB64" s="245"/>
      <c r="QPC64" s="245"/>
      <c r="QPD64" s="245"/>
      <c r="QPE64" s="245"/>
      <c r="QPF64" s="245"/>
      <c r="QPG64" s="245"/>
      <c r="QPH64" s="245"/>
      <c r="QPI64" s="245"/>
      <c r="QPJ64" s="245"/>
      <c r="QPK64" s="245"/>
      <c r="QPL64" s="245"/>
      <c r="QPM64" s="245"/>
      <c r="QPN64" s="245"/>
      <c r="QPO64" s="245"/>
      <c r="QPP64" s="245"/>
      <c r="QPQ64" s="245"/>
      <c r="QPR64" s="245"/>
      <c r="QPS64" s="245"/>
      <c r="QPT64" s="245"/>
      <c r="QPU64" s="245"/>
      <c r="QPV64" s="245"/>
      <c r="QPW64" s="245"/>
      <c r="QPX64" s="245"/>
      <c r="QPY64" s="245"/>
      <c r="QPZ64" s="245"/>
      <c r="QQA64" s="245"/>
      <c r="QQB64" s="245"/>
      <c r="QQC64" s="245"/>
      <c r="QQD64" s="245"/>
      <c r="QQE64" s="245"/>
      <c r="QQF64" s="245"/>
      <c r="QQG64" s="245"/>
      <c r="QQH64" s="245"/>
      <c r="QQI64" s="245"/>
      <c r="QQJ64" s="245"/>
      <c r="QQK64" s="245"/>
      <c r="QQL64" s="245"/>
      <c r="QQM64" s="245"/>
      <c r="QQN64" s="245"/>
      <c r="QQO64" s="245"/>
      <c r="QQP64" s="245"/>
      <c r="QQQ64" s="245"/>
      <c r="QQR64" s="245"/>
      <c r="QQS64" s="245"/>
      <c r="QQT64" s="245"/>
      <c r="QQU64" s="245"/>
      <c r="QQV64" s="245"/>
      <c r="QQW64" s="245"/>
      <c r="QQX64" s="245"/>
      <c r="QQY64" s="245"/>
      <c r="QQZ64" s="245"/>
      <c r="QRA64" s="245"/>
      <c r="QRB64" s="245"/>
      <c r="QRC64" s="245"/>
      <c r="QRD64" s="245"/>
      <c r="QRE64" s="245"/>
      <c r="QRF64" s="245"/>
      <c r="QRG64" s="245"/>
      <c r="QRH64" s="245"/>
      <c r="QRI64" s="245"/>
      <c r="QRJ64" s="245"/>
      <c r="QRK64" s="245"/>
      <c r="QRL64" s="245"/>
      <c r="QRM64" s="245"/>
      <c r="QRN64" s="245"/>
      <c r="QRO64" s="245"/>
      <c r="QRP64" s="245"/>
      <c r="QRQ64" s="245"/>
      <c r="QRR64" s="245"/>
      <c r="QRS64" s="245"/>
      <c r="QRT64" s="245"/>
      <c r="QRU64" s="245"/>
      <c r="QRV64" s="245"/>
      <c r="QRW64" s="245"/>
      <c r="QRX64" s="245"/>
      <c r="QRY64" s="245"/>
      <c r="QRZ64" s="245"/>
      <c r="QSA64" s="245"/>
      <c r="QSB64" s="245"/>
      <c r="QSC64" s="245"/>
      <c r="QSD64" s="245"/>
      <c r="QSE64" s="245"/>
      <c r="QSF64" s="245"/>
      <c r="QSG64" s="245"/>
      <c r="QSH64" s="245"/>
      <c r="QSI64" s="245"/>
      <c r="QSJ64" s="245"/>
      <c r="QSK64" s="245"/>
      <c r="QSL64" s="245"/>
      <c r="QSM64" s="245"/>
      <c r="QSN64" s="245"/>
      <c r="QSO64" s="245"/>
      <c r="QSP64" s="245"/>
      <c r="QSQ64" s="245"/>
      <c r="QSR64" s="245"/>
      <c r="QSS64" s="245"/>
      <c r="QST64" s="245"/>
      <c r="QSU64" s="245"/>
      <c r="QSV64" s="245"/>
      <c r="QSW64" s="245"/>
      <c r="QSX64" s="245"/>
      <c r="QSY64" s="245"/>
      <c r="QSZ64" s="245"/>
      <c r="QTA64" s="245"/>
      <c r="QTB64" s="245"/>
      <c r="QTC64" s="245"/>
      <c r="QTD64" s="245"/>
      <c r="QTE64" s="245"/>
      <c r="QTF64" s="245"/>
      <c r="QTG64" s="245"/>
      <c r="QTH64" s="245"/>
      <c r="QTI64" s="245"/>
      <c r="QTJ64" s="245"/>
      <c r="QTK64" s="245"/>
      <c r="QTL64" s="245"/>
      <c r="QTM64" s="245"/>
      <c r="QTN64" s="245"/>
      <c r="QTO64" s="245"/>
      <c r="QTP64" s="245"/>
      <c r="QTQ64" s="245"/>
      <c r="QTR64" s="245"/>
      <c r="QTS64" s="245"/>
      <c r="QTT64" s="245"/>
      <c r="QTU64" s="245"/>
      <c r="QTV64" s="245"/>
      <c r="QTW64" s="245"/>
      <c r="QTX64" s="245"/>
      <c r="QTY64" s="245"/>
      <c r="QTZ64" s="245"/>
      <c r="QUA64" s="245"/>
      <c r="QUB64" s="245"/>
      <c r="QUC64" s="245"/>
      <c r="QUD64" s="245"/>
      <c r="QUE64" s="245"/>
      <c r="QUF64" s="245"/>
      <c r="QUG64" s="245"/>
      <c r="QUH64" s="245"/>
      <c r="QUI64" s="245"/>
      <c r="QUJ64" s="245"/>
      <c r="QUK64" s="245"/>
      <c r="QUL64" s="245"/>
      <c r="QUM64" s="245"/>
      <c r="QUN64" s="245"/>
      <c r="QUO64" s="245"/>
      <c r="QUP64" s="245"/>
      <c r="QUQ64" s="245"/>
      <c r="QUR64" s="245"/>
      <c r="QUS64" s="245"/>
      <c r="QUT64" s="245"/>
      <c r="QUU64" s="245"/>
      <c r="QUV64" s="245"/>
      <c r="QUW64" s="245"/>
      <c r="QUX64" s="245"/>
      <c r="QUY64" s="245"/>
      <c r="QUZ64" s="245"/>
      <c r="QVA64" s="245"/>
      <c r="QVB64" s="245"/>
      <c r="QVC64" s="245"/>
      <c r="QVD64" s="245"/>
      <c r="QVE64" s="245"/>
      <c r="QVF64" s="245"/>
      <c r="QVG64" s="245"/>
      <c r="QVH64" s="245"/>
      <c r="QVI64" s="245"/>
      <c r="QVJ64" s="245"/>
      <c r="QVK64" s="245"/>
      <c r="QVL64" s="245"/>
      <c r="QVM64" s="245"/>
      <c r="QVN64" s="245"/>
      <c r="QVO64" s="245"/>
      <c r="QVP64" s="245"/>
      <c r="QVQ64" s="245"/>
      <c r="QVR64" s="245"/>
      <c r="QVS64" s="245"/>
      <c r="QVT64" s="245"/>
      <c r="QVU64" s="245"/>
      <c r="QVV64" s="245"/>
      <c r="QVW64" s="245"/>
      <c r="QVX64" s="245"/>
      <c r="QVY64" s="245"/>
      <c r="QVZ64" s="245"/>
      <c r="QWA64" s="245"/>
      <c r="QWB64" s="245"/>
      <c r="QWC64" s="245"/>
      <c r="QWD64" s="245"/>
      <c r="QWE64" s="245"/>
      <c r="QWF64" s="245"/>
      <c r="QWG64" s="245"/>
      <c r="QWH64" s="245"/>
      <c r="QWI64" s="245"/>
      <c r="QWJ64" s="245"/>
      <c r="QWK64" s="245"/>
      <c r="QWL64" s="245"/>
      <c r="QWM64" s="245"/>
      <c r="QWN64" s="245"/>
      <c r="QWO64" s="245"/>
      <c r="QWP64" s="245"/>
      <c r="QWQ64" s="245"/>
      <c r="QWR64" s="245"/>
      <c r="QWS64" s="245"/>
      <c r="QWT64" s="245"/>
      <c r="QWU64" s="245"/>
      <c r="QWV64" s="245"/>
      <c r="QWW64" s="245"/>
      <c r="QWX64" s="245"/>
      <c r="QWY64" s="245"/>
      <c r="QWZ64" s="245"/>
      <c r="QXA64" s="245"/>
      <c r="QXB64" s="245"/>
      <c r="QXC64" s="245"/>
      <c r="QXD64" s="245"/>
      <c r="QXE64" s="245"/>
      <c r="QXF64" s="245"/>
      <c r="QXG64" s="245"/>
      <c r="QXH64" s="245"/>
      <c r="QXI64" s="245"/>
      <c r="QXJ64" s="245"/>
      <c r="QXK64" s="245"/>
      <c r="QXL64" s="245"/>
      <c r="QXM64" s="245"/>
      <c r="QXN64" s="245"/>
      <c r="QXO64" s="245"/>
      <c r="QXP64" s="245"/>
      <c r="QXQ64" s="245"/>
      <c r="QXR64" s="245"/>
      <c r="QXS64" s="245"/>
      <c r="QXT64" s="245"/>
      <c r="QXU64" s="245"/>
      <c r="QXV64" s="245"/>
      <c r="QXW64" s="245"/>
      <c r="QXX64" s="245"/>
      <c r="QXY64" s="245"/>
      <c r="QXZ64" s="245"/>
      <c r="QYA64" s="245"/>
      <c r="QYB64" s="245"/>
      <c r="QYC64" s="245"/>
      <c r="QYD64" s="245"/>
      <c r="QYE64" s="245"/>
      <c r="QYF64" s="245"/>
      <c r="QYG64" s="245"/>
      <c r="QYH64" s="245"/>
      <c r="QYI64" s="245"/>
      <c r="QYJ64" s="245"/>
      <c r="QYK64" s="245"/>
      <c r="QYL64" s="245"/>
      <c r="QYM64" s="245"/>
      <c r="QYN64" s="245"/>
      <c r="QYO64" s="245"/>
      <c r="QYP64" s="245"/>
      <c r="QYQ64" s="245"/>
      <c r="QYR64" s="245"/>
      <c r="QYS64" s="245"/>
      <c r="QYT64" s="245"/>
      <c r="QYU64" s="245"/>
      <c r="QYV64" s="245"/>
      <c r="QYW64" s="245"/>
      <c r="QYX64" s="245"/>
      <c r="QYY64" s="245"/>
      <c r="QYZ64" s="245"/>
      <c r="QZA64" s="245"/>
      <c r="QZB64" s="245"/>
      <c r="QZC64" s="245"/>
      <c r="QZD64" s="245"/>
      <c r="QZE64" s="245"/>
      <c r="QZF64" s="245"/>
      <c r="QZG64" s="245"/>
      <c r="QZH64" s="245"/>
      <c r="QZI64" s="245"/>
      <c r="QZJ64" s="245"/>
      <c r="QZK64" s="245"/>
      <c r="QZL64" s="245"/>
      <c r="QZM64" s="245"/>
      <c r="QZN64" s="245"/>
      <c r="QZO64" s="245"/>
      <c r="QZP64" s="245"/>
      <c r="QZQ64" s="245"/>
      <c r="QZR64" s="245"/>
      <c r="QZS64" s="245"/>
      <c r="QZT64" s="245"/>
      <c r="QZU64" s="245"/>
      <c r="QZV64" s="245"/>
      <c r="QZW64" s="245"/>
      <c r="QZX64" s="245"/>
      <c r="QZY64" s="245"/>
      <c r="QZZ64" s="245"/>
      <c r="RAA64" s="245"/>
      <c r="RAB64" s="245"/>
      <c r="RAC64" s="245"/>
      <c r="RAD64" s="245"/>
      <c r="RAE64" s="245"/>
      <c r="RAF64" s="245"/>
      <c r="RAG64" s="245"/>
      <c r="RAH64" s="245"/>
      <c r="RAI64" s="245"/>
      <c r="RAJ64" s="245"/>
      <c r="RAK64" s="245"/>
      <c r="RAL64" s="245"/>
      <c r="RAM64" s="245"/>
      <c r="RAN64" s="245"/>
      <c r="RAO64" s="245"/>
      <c r="RAP64" s="245"/>
      <c r="RAQ64" s="245"/>
      <c r="RAR64" s="245"/>
      <c r="RAS64" s="245"/>
      <c r="RAT64" s="245"/>
      <c r="RAU64" s="245"/>
      <c r="RAV64" s="245"/>
      <c r="RAW64" s="245"/>
      <c r="RAX64" s="245"/>
      <c r="RAY64" s="245"/>
      <c r="RAZ64" s="245"/>
      <c r="RBA64" s="245"/>
      <c r="RBB64" s="245"/>
      <c r="RBC64" s="245"/>
      <c r="RBD64" s="245"/>
      <c r="RBE64" s="245"/>
      <c r="RBF64" s="245"/>
      <c r="RBG64" s="245"/>
      <c r="RBH64" s="245"/>
      <c r="RBI64" s="245"/>
      <c r="RBJ64" s="245"/>
      <c r="RBK64" s="245"/>
      <c r="RBL64" s="245"/>
      <c r="RBM64" s="245"/>
      <c r="RBN64" s="245"/>
      <c r="RBO64" s="245"/>
      <c r="RBP64" s="245"/>
      <c r="RBQ64" s="245"/>
      <c r="RBR64" s="245"/>
      <c r="RBS64" s="245"/>
      <c r="RBT64" s="245"/>
      <c r="RBU64" s="245"/>
      <c r="RBV64" s="245"/>
      <c r="RBW64" s="245"/>
      <c r="RBX64" s="245"/>
      <c r="RBY64" s="245"/>
      <c r="RBZ64" s="245"/>
      <c r="RCA64" s="245"/>
      <c r="RCB64" s="245"/>
      <c r="RCC64" s="245"/>
      <c r="RCD64" s="245"/>
      <c r="RCE64" s="245"/>
      <c r="RCF64" s="245"/>
      <c r="RCG64" s="245"/>
      <c r="RCH64" s="245"/>
      <c r="RCI64" s="245"/>
      <c r="RCJ64" s="245"/>
      <c r="RCK64" s="245"/>
      <c r="RCL64" s="245"/>
      <c r="RCM64" s="245"/>
      <c r="RCN64" s="245"/>
      <c r="RCO64" s="245"/>
      <c r="RCP64" s="245"/>
      <c r="RCQ64" s="245"/>
      <c r="RCR64" s="245"/>
      <c r="RCS64" s="245"/>
      <c r="RCT64" s="245"/>
      <c r="RCU64" s="245"/>
      <c r="RCV64" s="245"/>
      <c r="RCW64" s="245"/>
      <c r="RCX64" s="245"/>
      <c r="RCY64" s="245"/>
      <c r="RCZ64" s="245"/>
      <c r="RDA64" s="245"/>
      <c r="RDB64" s="245"/>
      <c r="RDC64" s="245"/>
      <c r="RDD64" s="245"/>
      <c r="RDE64" s="245"/>
      <c r="RDF64" s="245"/>
      <c r="RDG64" s="245"/>
      <c r="RDH64" s="245"/>
      <c r="RDI64" s="245"/>
      <c r="RDJ64" s="245"/>
      <c r="RDK64" s="245"/>
      <c r="RDL64" s="245"/>
      <c r="RDM64" s="245"/>
      <c r="RDN64" s="245"/>
      <c r="RDO64" s="245"/>
      <c r="RDP64" s="245"/>
      <c r="RDQ64" s="245"/>
      <c r="RDR64" s="245"/>
      <c r="RDS64" s="245"/>
      <c r="RDT64" s="245"/>
      <c r="RDU64" s="245"/>
      <c r="RDV64" s="245"/>
      <c r="RDW64" s="245"/>
      <c r="RDX64" s="245"/>
      <c r="RDY64" s="245"/>
      <c r="RDZ64" s="245"/>
      <c r="REA64" s="245"/>
      <c r="REB64" s="245"/>
      <c r="REC64" s="245"/>
      <c r="RED64" s="245"/>
      <c r="REE64" s="245"/>
      <c r="REF64" s="245"/>
      <c r="REG64" s="245"/>
      <c r="REH64" s="245"/>
      <c r="REI64" s="245"/>
      <c r="REJ64" s="245"/>
      <c r="REK64" s="245"/>
      <c r="REL64" s="245"/>
      <c r="REM64" s="245"/>
      <c r="REN64" s="245"/>
      <c r="REO64" s="245"/>
      <c r="REP64" s="245"/>
      <c r="REQ64" s="245"/>
      <c r="RER64" s="245"/>
      <c r="RES64" s="245"/>
      <c r="RET64" s="245"/>
      <c r="REU64" s="245"/>
      <c r="REV64" s="245"/>
      <c r="REW64" s="245"/>
      <c r="REX64" s="245"/>
      <c r="REY64" s="245"/>
      <c r="REZ64" s="245"/>
      <c r="RFA64" s="245"/>
      <c r="RFB64" s="245"/>
      <c r="RFC64" s="245"/>
      <c r="RFD64" s="245"/>
      <c r="RFE64" s="245"/>
      <c r="RFF64" s="245"/>
      <c r="RFG64" s="245"/>
      <c r="RFH64" s="245"/>
      <c r="RFI64" s="245"/>
      <c r="RFJ64" s="245"/>
      <c r="RFK64" s="245"/>
      <c r="RFL64" s="245"/>
      <c r="RFM64" s="245"/>
      <c r="RFN64" s="245"/>
      <c r="RFO64" s="245"/>
      <c r="RFP64" s="245"/>
      <c r="RFQ64" s="245"/>
      <c r="RFR64" s="245"/>
      <c r="RFS64" s="245"/>
      <c r="RFT64" s="245"/>
      <c r="RFU64" s="245"/>
      <c r="RFV64" s="245"/>
      <c r="RFW64" s="245"/>
      <c r="RFX64" s="245"/>
      <c r="RFY64" s="245"/>
      <c r="RFZ64" s="245"/>
      <c r="RGA64" s="245"/>
      <c r="RGB64" s="245"/>
      <c r="RGC64" s="245"/>
      <c r="RGD64" s="245"/>
      <c r="RGE64" s="245"/>
      <c r="RGF64" s="245"/>
      <c r="RGG64" s="245"/>
      <c r="RGH64" s="245"/>
      <c r="RGI64" s="245"/>
      <c r="RGJ64" s="245"/>
      <c r="RGK64" s="245"/>
      <c r="RGL64" s="245"/>
      <c r="RGM64" s="245"/>
      <c r="RGN64" s="245"/>
      <c r="RGO64" s="245"/>
      <c r="RGP64" s="245"/>
      <c r="RGQ64" s="245"/>
      <c r="RGR64" s="245"/>
      <c r="RGS64" s="245"/>
      <c r="RGT64" s="245"/>
      <c r="RGU64" s="245"/>
      <c r="RGV64" s="245"/>
      <c r="RGW64" s="245"/>
      <c r="RGX64" s="245"/>
      <c r="RGY64" s="245"/>
      <c r="RGZ64" s="245"/>
      <c r="RHA64" s="245"/>
      <c r="RHB64" s="245"/>
      <c r="RHC64" s="245"/>
      <c r="RHD64" s="245"/>
      <c r="RHE64" s="245"/>
      <c r="RHF64" s="245"/>
      <c r="RHG64" s="245"/>
      <c r="RHH64" s="245"/>
      <c r="RHI64" s="245"/>
      <c r="RHJ64" s="245"/>
      <c r="RHK64" s="245"/>
      <c r="RHL64" s="245"/>
      <c r="RHM64" s="245"/>
      <c r="RHN64" s="245"/>
      <c r="RHO64" s="245"/>
      <c r="RHP64" s="245"/>
      <c r="RHQ64" s="245"/>
      <c r="RHR64" s="245"/>
      <c r="RHS64" s="245"/>
      <c r="RHT64" s="245"/>
      <c r="RHU64" s="245"/>
      <c r="RHV64" s="245"/>
      <c r="RHW64" s="245"/>
      <c r="RHX64" s="245"/>
      <c r="RHY64" s="245"/>
      <c r="RHZ64" s="245"/>
      <c r="RIA64" s="245"/>
      <c r="RIB64" s="245"/>
      <c r="RIC64" s="245"/>
      <c r="RID64" s="245"/>
      <c r="RIE64" s="245"/>
      <c r="RIF64" s="245"/>
      <c r="RIG64" s="245"/>
      <c r="RIH64" s="245"/>
      <c r="RII64" s="245"/>
      <c r="RIJ64" s="245"/>
      <c r="RIK64" s="245"/>
      <c r="RIL64" s="245"/>
      <c r="RIM64" s="245"/>
      <c r="RIN64" s="245"/>
      <c r="RIO64" s="245"/>
      <c r="RIP64" s="245"/>
      <c r="RIQ64" s="245"/>
      <c r="RIR64" s="245"/>
      <c r="RIS64" s="245"/>
      <c r="RIT64" s="245"/>
      <c r="RIU64" s="245"/>
      <c r="RIV64" s="245"/>
      <c r="RIW64" s="245"/>
      <c r="RIX64" s="245"/>
      <c r="RIY64" s="245"/>
      <c r="RIZ64" s="245"/>
      <c r="RJA64" s="245"/>
      <c r="RJB64" s="245"/>
      <c r="RJC64" s="245"/>
      <c r="RJD64" s="245"/>
      <c r="RJE64" s="245"/>
      <c r="RJF64" s="245"/>
      <c r="RJG64" s="245"/>
      <c r="RJH64" s="245"/>
      <c r="RJI64" s="245"/>
      <c r="RJJ64" s="245"/>
      <c r="RJK64" s="245"/>
      <c r="RJL64" s="245"/>
      <c r="RJM64" s="245"/>
      <c r="RJN64" s="245"/>
      <c r="RJO64" s="245"/>
      <c r="RJP64" s="245"/>
      <c r="RJQ64" s="245"/>
      <c r="RJR64" s="245"/>
      <c r="RJS64" s="245"/>
      <c r="RJT64" s="245"/>
      <c r="RJU64" s="245"/>
      <c r="RJV64" s="245"/>
      <c r="RJW64" s="245"/>
      <c r="RJX64" s="245"/>
      <c r="RJY64" s="245"/>
      <c r="RJZ64" s="245"/>
      <c r="RKA64" s="245"/>
      <c r="RKB64" s="245"/>
      <c r="RKC64" s="245"/>
      <c r="RKD64" s="245"/>
      <c r="RKE64" s="245"/>
      <c r="RKF64" s="245"/>
      <c r="RKG64" s="245"/>
      <c r="RKH64" s="245"/>
      <c r="RKI64" s="245"/>
      <c r="RKJ64" s="245"/>
      <c r="RKK64" s="245"/>
      <c r="RKL64" s="245"/>
      <c r="RKM64" s="245"/>
      <c r="RKN64" s="245"/>
      <c r="RKO64" s="245"/>
      <c r="RKP64" s="245"/>
      <c r="RKQ64" s="245"/>
      <c r="RKR64" s="245"/>
      <c r="RKS64" s="245"/>
      <c r="RKT64" s="245"/>
      <c r="RKU64" s="245"/>
      <c r="RKV64" s="245"/>
      <c r="RKW64" s="245"/>
      <c r="RKX64" s="245"/>
      <c r="RKY64" s="245"/>
      <c r="RKZ64" s="245"/>
      <c r="RLA64" s="245"/>
      <c r="RLB64" s="245"/>
      <c r="RLC64" s="245"/>
      <c r="RLD64" s="245"/>
      <c r="RLE64" s="245"/>
      <c r="RLF64" s="245"/>
      <c r="RLG64" s="245"/>
      <c r="RLH64" s="245"/>
      <c r="RLI64" s="245"/>
      <c r="RLJ64" s="245"/>
      <c r="RLK64" s="245"/>
      <c r="RLL64" s="245"/>
      <c r="RLM64" s="245"/>
      <c r="RLN64" s="245"/>
      <c r="RLO64" s="245"/>
      <c r="RLP64" s="245"/>
      <c r="RLQ64" s="245"/>
      <c r="RLR64" s="245"/>
      <c r="RLS64" s="245"/>
      <c r="RLT64" s="245"/>
      <c r="RLU64" s="245"/>
      <c r="RLV64" s="245"/>
      <c r="RLW64" s="245"/>
      <c r="RLX64" s="245"/>
      <c r="RLY64" s="245"/>
      <c r="RLZ64" s="245"/>
      <c r="RMA64" s="245"/>
      <c r="RMB64" s="245"/>
      <c r="RMC64" s="245"/>
      <c r="RMD64" s="245"/>
      <c r="RME64" s="245"/>
      <c r="RMF64" s="245"/>
      <c r="RMG64" s="245"/>
      <c r="RMH64" s="245"/>
      <c r="RMI64" s="245"/>
      <c r="RMJ64" s="245"/>
      <c r="RMK64" s="245"/>
      <c r="RML64" s="245"/>
      <c r="RMM64" s="245"/>
      <c r="RMN64" s="245"/>
      <c r="RMO64" s="245"/>
      <c r="RMP64" s="245"/>
      <c r="RMQ64" s="245"/>
      <c r="RMR64" s="245"/>
      <c r="RMS64" s="245"/>
      <c r="RMT64" s="245"/>
      <c r="RMU64" s="245"/>
      <c r="RMV64" s="245"/>
      <c r="RMW64" s="245"/>
      <c r="RMX64" s="245"/>
      <c r="RMY64" s="245"/>
      <c r="RMZ64" s="245"/>
      <c r="RNA64" s="245"/>
      <c r="RNB64" s="245"/>
      <c r="RNC64" s="245"/>
      <c r="RND64" s="245"/>
      <c r="RNE64" s="245"/>
      <c r="RNF64" s="245"/>
      <c r="RNG64" s="245"/>
      <c r="RNH64" s="245"/>
      <c r="RNI64" s="245"/>
      <c r="RNJ64" s="245"/>
      <c r="RNK64" s="245"/>
      <c r="RNL64" s="245"/>
      <c r="RNM64" s="245"/>
      <c r="RNN64" s="245"/>
      <c r="RNO64" s="245"/>
      <c r="RNP64" s="245"/>
      <c r="RNQ64" s="245"/>
      <c r="RNR64" s="245"/>
      <c r="RNS64" s="245"/>
      <c r="RNT64" s="245"/>
      <c r="RNU64" s="245"/>
      <c r="RNV64" s="245"/>
      <c r="RNW64" s="245"/>
      <c r="RNX64" s="245"/>
      <c r="RNY64" s="245"/>
      <c r="RNZ64" s="245"/>
      <c r="ROA64" s="245"/>
      <c r="ROB64" s="245"/>
      <c r="ROC64" s="245"/>
      <c r="ROD64" s="245"/>
      <c r="ROE64" s="245"/>
      <c r="ROF64" s="245"/>
      <c r="ROG64" s="245"/>
      <c r="ROH64" s="245"/>
      <c r="ROI64" s="245"/>
      <c r="ROJ64" s="245"/>
      <c r="ROK64" s="245"/>
      <c r="ROL64" s="245"/>
      <c r="ROM64" s="245"/>
      <c r="RON64" s="245"/>
      <c r="ROO64" s="245"/>
      <c r="ROP64" s="245"/>
      <c r="ROQ64" s="245"/>
      <c r="ROR64" s="245"/>
      <c r="ROS64" s="245"/>
      <c r="ROT64" s="245"/>
      <c r="ROU64" s="245"/>
      <c r="ROV64" s="245"/>
      <c r="ROW64" s="245"/>
      <c r="ROX64" s="245"/>
      <c r="ROY64" s="245"/>
      <c r="ROZ64" s="245"/>
      <c r="RPA64" s="245"/>
      <c r="RPB64" s="245"/>
      <c r="RPC64" s="245"/>
      <c r="RPD64" s="245"/>
      <c r="RPE64" s="245"/>
      <c r="RPF64" s="245"/>
      <c r="RPG64" s="245"/>
      <c r="RPH64" s="245"/>
      <c r="RPI64" s="245"/>
      <c r="RPJ64" s="245"/>
      <c r="RPK64" s="245"/>
      <c r="RPL64" s="245"/>
      <c r="RPM64" s="245"/>
      <c r="RPN64" s="245"/>
      <c r="RPO64" s="245"/>
      <c r="RPP64" s="245"/>
      <c r="RPQ64" s="245"/>
      <c r="RPR64" s="245"/>
      <c r="RPS64" s="245"/>
      <c r="RPT64" s="245"/>
      <c r="RPU64" s="245"/>
      <c r="RPV64" s="245"/>
      <c r="RPW64" s="245"/>
      <c r="RPX64" s="245"/>
      <c r="RPY64" s="245"/>
      <c r="RPZ64" s="245"/>
      <c r="RQA64" s="245"/>
      <c r="RQB64" s="245"/>
      <c r="RQC64" s="245"/>
      <c r="RQD64" s="245"/>
      <c r="RQE64" s="245"/>
      <c r="RQF64" s="245"/>
      <c r="RQG64" s="245"/>
      <c r="RQH64" s="245"/>
      <c r="RQI64" s="245"/>
      <c r="RQJ64" s="245"/>
      <c r="RQK64" s="245"/>
      <c r="RQL64" s="245"/>
      <c r="RQM64" s="245"/>
      <c r="RQN64" s="245"/>
      <c r="RQO64" s="245"/>
      <c r="RQP64" s="245"/>
      <c r="RQQ64" s="245"/>
      <c r="RQR64" s="245"/>
      <c r="RQS64" s="245"/>
      <c r="RQT64" s="245"/>
      <c r="RQU64" s="245"/>
      <c r="RQV64" s="245"/>
      <c r="RQW64" s="245"/>
      <c r="RQX64" s="245"/>
      <c r="RQY64" s="245"/>
      <c r="RQZ64" s="245"/>
      <c r="RRA64" s="245"/>
      <c r="RRB64" s="245"/>
      <c r="RRC64" s="245"/>
      <c r="RRD64" s="245"/>
      <c r="RRE64" s="245"/>
      <c r="RRF64" s="245"/>
      <c r="RRG64" s="245"/>
      <c r="RRH64" s="245"/>
      <c r="RRI64" s="245"/>
      <c r="RRJ64" s="245"/>
      <c r="RRK64" s="245"/>
      <c r="RRL64" s="245"/>
      <c r="RRM64" s="245"/>
      <c r="RRN64" s="245"/>
      <c r="RRO64" s="245"/>
      <c r="RRP64" s="245"/>
      <c r="RRQ64" s="245"/>
      <c r="RRR64" s="245"/>
      <c r="RRS64" s="245"/>
      <c r="RRT64" s="245"/>
      <c r="RRU64" s="245"/>
      <c r="RRV64" s="245"/>
      <c r="RRW64" s="245"/>
      <c r="RRX64" s="245"/>
      <c r="RRY64" s="245"/>
      <c r="RRZ64" s="245"/>
      <c r="RSA64" s="245"/>
      <c r="RSB64" s="245"/>
      <c r="RSC64" s="245"/>
      <c r="RSD64" s="245"/>
      <c r="RSE64" s="245"/>
      <c r="RSF64" s="245"/>
      <c r="RSG64" s="245"/>
      <c r="RSH64" s="245"/>
      <c r="RSI64" s="245"/>
      <c r="RSJ64" s="245"/>
      <c r="RSK64" s="245"/>
      <c r="RSL64" s="245"/>
      <c r="RSM64" s="245"/>
      <c r="RSN64" s="245"/>
      <c r="RSO64" s="245"/>
      <c r="RSP64" s="245"/>
      <c r="RSQ64" s="245"/>
      <c r="RSR64" s="245"/>
      <c r="RSS64" s="245"/>
      <c r="RST64" s="245"/>
      <c r="RSU64" s="245"/>
      <c r="RSV64" s="245"/>
      <c r="RSW64" s="245"/>
      <c r="RSX64" s="245"/>
      <c r="RSY64" s="245"/>
      <c r="RSZ64" s="245"/>
      <c r="RTA64" s="245"/>
      <c r="RTB64" s="245"/>
      <c r="RTC64" s="245"/>
      <c r="RTD64" s="245"/>
      <c r="RTE64" s="245"/>
      <c r="RTF64" s="245"/>
      <c r="RTG64" s="245"/>
      <c r="RTH64" s="245"/>
      <c r="RTI64" s="245"/>
      <c r="RTJ64" s="245"/>
      <c r="RTK64" s="245"/>
      <c r="RTL64" s="245"/>
      <c r="RTM64" s="245"/>
      <c r="RTN64" s="245"/>
      <c r="RTO64" s="245"/>
      <c r="RTP64" s="245"/>
      <c r="RTQ64" s="245"/>
      <c r="RTR64" s="245"/>
      <c r="RTS64" s="245"/>
      <c r="RTT64" s="245"/>
      <c r="RTU64" s="245"/>
      <c r="RTV64" s="245"/>
      <c r="RTW64" s="245"/>
      <c r="RTX64" s="245"/>
      <c r="RTY64" s="245"/>
      <c r="RTZ64" s="245"/>
      <c r="RUA64" s="245"/>
      <c r="RUB64" s="245"/>
      <c r="RUC64" s="245"/>
      <c r="RUD64" s="245"/>
      <c r="RUE64" s="245"/>
      <c r="RUF64" s="245"/>
      <c r="RUG64" s="245"/>
      <c r="RUH64" s="245"/>
      <c r="RUI64" s="245"/>
      <c r="RUJ64" s="245"/>
      <c r="RUK64" s="245"/>
      <c r="RUL64" s="245"/>
      <c r="RUM64" s="245"/>
      <c r="RUN64" s="245"/>
      <c r="RUO64" s="245"/>
      <c r="RUP64" s="245"/>
      <c r="RUQ64" s="245"/>
      <c r="RUR64" s="245"/>
      <c r="RUS64" s="245"/>
      <c r="RUT64" s="245"/>
      <c r="RUU64" s="245"/>
      <c r="RUV64" s="245"/>
      <c r="RUW64" s="245"/>
      <c r="RUX64" s="245"/>
      <c r="RUY64" s="245"/>
      <c r="RUZ64" s="245"/>
      <c r="RVA64" s="245"/>
      <c r="RVB64" s="245"/>
      <c r="RVC64" s="245"/>
      <c r="RVD64" s="245"/>
      <c r="RVE64" s="245"/>
      <c r="RVF64" s="245"/>
      <c r="RVG64" s="245"/>
      <c r="RVH64" s="245"/>
      <c r="RVI64" s="245"/>
      <c r="RVJ64" s="245"/>
      <c r="RVK64" s="245"/>
      <c r="RVL64" s="245"/>
      <c r="RVM64" s="245"/>
      <c r="RVN64" s="245"/>
      <c r="RVO64" s="245"/>
      <c r="RVP64" s="245"/>
      <c r="RVQ64" s="245"/>
      <c r="RVR64" s="245"/>
      <c r="RVS64" s="245"/>
      <c r="RVT64" s="245"/>
      <c r="RVU64" s="245"/>
      <c r="RVV64" s="245"/>
      <c r="RVW64" s="245"/>
      <c r="RVX64" s="245"/>
      <c r="RVY64" s="245"/>
      <c r="RVZ64" s="245"/>
      <c r="RWA64" s="245"/>
      <c r="RWB64" s="245"/>
      <c r="RWC64" s="245"/>
      <c r="RWD64" s="245"/>
      <c r="RWE64" s="245"/>
      <c r="RWF64" s="245"/>
      <c r="RWG64" s="245"/>
      <c r="RWH64" s="245"/>
      <c r="RWI64" s="245"/>
      <c r="RWJ64" s="245"/>
      <c r="RWK64" s="245"/>
      <c r="RWL64" s="245"/>
      <c r="RWM64" s="245"/>
      <c r="RWN64" s="245"/>
      <c r="RWO64" s="245"/>
      <c r="RWP64" s="245"/>
      <c r="RWQ64" s="245"/>
      <c r="RWR64" s="245"/>
      <c r="RWS64" s="245"/>
      <c r="RWT64" s="245"/>
      <c r="RWU64" s="245"/>
      <c r="RWV64" s="245"/>
      <c r="RWW64" s="245"/>
      <c r="RWX64" s="245"/>
      <c r="RWY64" s="245"/>
      <c r="RWZ64" s="245"/>
      <c r="RXA64" s="245"/>
      <c r="RXB64" s="245"/>
      <c r="RXC64" s="245"/>
      <c r="RXD64" s="245"/>
      <c r="RXE64" s="245"/>
      <c r="RXF64" s="245"/>
      <c r="RXG64" s="245"/>
      <c r="RXH64" s="245"/>
      <c r="RXI64" s="245"/>
      <c r="RXJ64" s="245"/>
      <c r="RXK64" s="245"/>
      <c r="RXL64" s="245"/>
      <c r="RXM64" s="245"/>
      <c r="RXN64" s="245"/>
      <c r="RXO64" s="245"/>
      <c r="RXP64" s="245"/>
      <c r="RXQ64" s="245"/>
      <c r="RXR64" s="245"/>
      <c r="RXS64" s="245"/>
      <c r="RXT64" s="245"/>
      <c r="RXU64" s="245"/>
      <c r="RXV64" s="245"/>
      <c r="RXW64" s="245"/>
      <c r="RXX64" s="245"/>
      <c r="RXY64" s="245"/>
      <c r="RXZ64" s="245"/>
      <c r="RYA64" s="245"/>
      <c r="RYB64" s="245"/>
      <c r="RYC64" s="245"/>
      <c r="RYD64" s="245"/>
      <c r="RYE64" s="245"/>
      <c r="RYF64" s="245"/>
      <c r="RYG64" s="245"/>
      <c r="RYH64" s="245"/>
      <c r="RYI64" s="245"/>
      <c r="RYJ64" s="245"/>
      <c r="RYK64" s="245"/>
      <c r="RYL64" s="245"/>
      <c r="RYM64" s="245"/>
      <c r="RYN64" s="245"/>
      <c r="RYO64" s="245"/>
      <c r="RYP64" s="245"/>
      <c r="RYQ64" s="245"/>
      <c r="RYR64" s="245"/>
      <c r="RYS64" s="245"/>
      <c r="RYT64" s="245"/>
      <c r="RYU64" s="245"/>
      <c r="RYV64" s="245"/>
      <c r="RYW64" s="245"/>
      <c r="RYX64" s="245"/>
      <c r="RYY64" s="245"/>
      <c r="RYZ64" s="245"/>
      <c r="RZA64" s="245"/>
      <c r="RZB64" s="245"/>
      <c r="RZC64" s="245"/>
      <c r="RZD64" s="245"/>
      <c r="RZE64" s="245"/>
      <c r="RZF64" s="245"/>
      <c r="RZG64" s="245"/>
      <c r="RZH64" s="245"/>
      <c r="RZI64" s="245"/>
      <c r="RZJ64" s="245"/>
      <c r="RZK64" s="245"/>
      <c r="RZL64" s="245"/>
      <c r="RZM64" s="245"/>
      <c r="RZN64" s="245"/>
      <c r="RZO64" s="245"/>
      <c r="RZP64" s="245"/>
      <c r="RZQ64" s="245"/>
      <c r="RZR64" s="245"/>
      <c r="RZS64" s="245"/>
      <c r="RZT64" s="245"/>
      <c r="RZU64" s="245"/>
      <c r="RZV64" s="245"/>
      <c r="RZW64" s="245"/>
      <c r="RZX64" s="245"/>
      <c r="RZY64" s="245"/>
      <c r="RZZ64" s="245"/>
      <c r="SAA64" s="245"/>
      <c r="SAB64" s="245"/>
      <c r="SAC64" s="245"/>
      <c r="SAD64" s="245"/>
      <c r="SAE64" s="245"/>
      <c r="SAF64" s="245"/>
      <c r="SAG64" s="245"/>
      <c r="SAH64" s="245"/>
      <c r="SAI64" s="245"/>
      <c r="SAJ64" s="245"/>
      <c r="SAK64" s="245"/>
      <c r="SAL64" s="245"/>
      <c r="SAM64" s="245"/>
      <c r="SAN64" s="245"/>
      <c r="SAO64" s="245"/>
      <c r="SAP64" s="245"/>
      <c r="SAQ64" s="245"/>
      <c r="SAR64" s="245"/>
      <c r="SAS64" s="245"/>
      <c r="SAT64" s="245"/>
      <c r="SAU64" s="245"/>
      <c r="SAV64" s="245"/>
      <c r="SAW64" s="245"/>
      <c r="SAX64" s="245"/>
      <c r="SAY64" s="245"/>
      <c r="SAZ64" s="245"/>
      <c r="SBA64" s="245"/>
      <c r="SBB64" s="245"/>
      <c r="SBC64" s="245"/>
      <c r="SBD64" s="245"/>
      <c r="SBE64" s="245"/>
      <c r="SBF64" s="245"/>
      <c r="SBG64" s="245"/>
      <c r="SBH64" s="245"/>
      <c r="SBI64" s="245"/>
      <c r="SBJ64" s="245"/>
      <c r="SBK64" s="245"/>
      <c r="SBL64" s="245"/>
      <c r="SBM64" s="245"/>
      <c r="SBN64" s="245"/>
      <c r="SBO64" s="245"/>
      <c r="SBP64" s="245"/>
      <c r="SBQ64" s="245"/>
      <c r="SBR64" s="245"/>
      <c r="SBS64" s="245"/>
      <c r="SBT64" s="245"/>
      <c r="SBU64" s="245"/>
      <c r="SBV64" s="245"/>
      <c r="SBW64" s="245"/>
      <c r="SBX64" s="245"/>
      <c r="SBY64" s="245"/>
      <c r="SBZ64" s="245"/>
      <c r="SCA64" s="245"/>
      <c r="SCB64" s="245"/>
      <c r="SCC64" s="245"/>
      <c r="SCD64" s="245"/>
      <c r="SCE64" s="245"/>
      <c r="SCF64" s="245"/>
      <c r="SCG64" s="245"/>
      <c r="SCH64" s="245"/>
      <c r="SCI64" s="245"/>
      <c r="SCJ64" s="245"/>
      <c r="SCK64" s="245"/>
      <c r="SCL64" s="245"/>
      <c r="SCM64" s="245"/>
      <c r="SCN64" s="245"/>
      <c r="SCO64" s="245"/>
      <c r="SCP64" s="245"/>
      <c r="SCQ64" s="245"/>
      <c r="SCR64" s="245"/>
      <c r="SCS64" s="245"/>
      <c r="SCT64" s="245"/>
      <c r="SCU64" s="245"/>
      <c r="SCV64" s="245"/>
      <c r="SCW64" s="245"/>
      <c r="SCX64" s="245"/>
      <c r="SCY64" s="245"/>
      <c r="SCZ64" s="245"/>
      <c r="SDA64" s="245"/>
      <c r="SDB64" s="245"/>
      <c r="SDC64" s="245"/>
      <c r="SDD64" s="245"/>
      <c r="SDE64" s="245"/>
      <c r="SDF64" s="245"/>
      <c r="SDG64" s="245"/>
      <c r="SDH64" s="245"/>
      <c r="SDI64" s="245"/>
      <c r="SDJ64" s="245"/>
      <c r="SDK64" s="245"/>
      <c r="SDL64" s="245"/>
      <c r="SDM64" s="245"/>
      <c r="SDN64" s="245"/>
      <c r="SDO64" s="245"/>
      <c r="SDP64" s="245"/>
      <c r="SDQ64" s="245"/>
      <c r="SDR64" s="245"/>
      <c r="SDS64" s="245"/>
      <c r="SDT64" s="245"/>
      <c r="SDU64" s="245"/>
      <c r="SDV64" s="245"/>
      <c r="SDW64" s="245"/>
      <c r="SDX64" s="245"/>
      <c r="SDY64" s="245"/>
      <c r="SDZ64" s="245"/>
      <c r="SEA64" s="245"/>
      <c r="SEB64" s="245"/>
      <c r="SEC64" s="245"/>
      <c r="SED64" s="245"/>
      <c r="SEE64" s="245"/>
      <c r="SEF64" s="245"/>
      <c r="SEG64" s="245"/>
      <c r="SEH64" s="245"/>
      <c r="SEI64" s="245"/>
      <c r="SEJ64" s="245"/>
      <c r="SEK64" s="245"/>
      <c r="SEL64" s="245"/>
      <c r="SEM64" s="245"/>
      <c r="SEN64" s="245"/>
      <c r="SEO64" s="245"/>
      <c r="SEP64" s="245"/>
      <c r="SEQ64" s="245"/>
      <c r="SER64" s="245"/>
      <c r="SES64" s="245"/>
      <c r="SET64" s="245"/>
      <c r="SEU64" s="245"/>
      <c r="SEV64" s="245"/>
      <c r="SEW64" s="245"/>
      <c r="SEX64" s="245"/>
      <c r="SEY64" s="245"/>
      <c r="SEZ64" s="245"/>
      <c r="SFA64" s="245"/>
      <c r="SFB64" s="245"/>
      <c r="SFC64" s="245"/>
      <c r="SFD64" s="245"/>
      <c r="SFE64" s="245"/>
      <c r="SFF64" s="245"/>
      <c r="SFG64" s="245"/>
      <c r="SFH64" s="245"/>
      <c r="SFI64" s="245"/>
      <c r="SFJ64" s="245"/>
      <c r="SFK64" s="245"/>
      <c r="SFL64" s="245"/>
      <c r="SFM64" s="245"/>
      <c r="SFN64" s="245"/>
      <c r="SFO64" s="245"/>
      <c r="SFP64" s="245"/>
      <c r="SFQ64" s="245"/>
      <c r="SFR64" s="245"/>
      <c r="SFS64" s="245"/>
      <c r="SFT64" s="245"/>
      <c r="SFU64" s="245"/>
      <c r="SFV64" s="245"/>
      <c r="SFW64" s="245"/>
      <c r="SFX64" s="245"/>
      <c r="SFY64" s="245"/>
      <c r="SFZ64" s="245"/>
      <c r="SGA64" s="245"/>
      <c r="SGB64" s="245"/>
      <c r="SGC64" s="245"/>
      <c r="SGD64" s="245"/>
      <c r="SGE64" s="245"/>
      <c r="SGF64" s="245"/>
      <c r="SGG64" s="245"/>
      <c r="SGH64" s="245"/>
      <c r="SGI64" s="245"/>
      <c r="SGJ64" s="245"/>
      <c r="SGK64" s="245"/>
      <c r="SGL64" s="245"/>
      <c r="SGM64" s="245"/>
      <c r="SGN64" s="245"/>
      <c r="SGO64" s="245"/>
      <c r="SGP64" s="245"/>
      <c r="SGQ64" s="245"/>
      <c r="SGR64" s="245"/>
      <c r="SGS64" s="245"/>
      <c r="SGT64" s="245"/>
      <c r="SGU64" s="245"/>
      <c r="SGV64" s="245"/>
      <c r="SGW64" s="245"/>
      <c r="SGX64" s="245"/>
      <c r="SGY64" s="245"/>
      <c r="SGZ64" s="245"/>
      <c r="SHA64" s="245"/>
      <c r="SHB64" s="245"/>
      <c r="SHC64" s="245"/>
      <c r="SHD64" s="245"/>
      <c r="SHE64" s="245"/>
      <c r="SHF64" s="245"/>
      <c r="SHG64" s="245"/>
      <c r="SHH64" s="245"/>
      <c r="SHI64" s="245"/>
      <c r="SHJ64" s="245"/>
      <c r="SHK64" s="245"/>
      <c r="SHL64" s="245"/>
      <c r="SHM64" s="245"/>
      <c r="SHN64" s="245"/>
      <c r="SHO64" s="245"/>
      <c r="SHP64" s="245"/>
      <c r="SHQ64" s="245"/>
      <c r="SHR64" s="245"/>
      <c r="SHS64" s="245"/>
      <c r="SHT64" s="245"/>
      <c r="SHU64" s="245"/>
      <c r="SHV64" s="245"/>
      <c r="SHW64" s="245"/>
      <c r="SHX64" s="245"/>
      <c r="SHY64" s="245"/>
      <c r="SHZ64" s="245"/>
      <c r="SIA64" s="245"/>
      <c r="SIB64" s="245"/>
      <c r="SIC64" s="245"/>
      <c r="SID64" s="245"/>
      <c r="SIE64" s="245"/>
      <c r="SIF64" s="245"/>
      <c r="SIG64" s="245"/>
      <c r="SIH64" s="245"/>
      <c r="SII64" s="245"/>
      <c r="SIJ64" s="245"/>
      <c r="SIK64" s="245"/>
      <c r="SIL64" s="245"/>
      <c r="SIM64" s="245"/>
      <c r="SIN64" s="245"/>
      <c r="SIO64" s="245"/>
      <c r="SIP64" s="245"/>
      <c r="SIQ64" s="245"/>
      <c r="SIR64" s="245"/>
      <c r="SIS64" s="245"/>
      <c r="SIT64" s="245"/>
      <c r="SIU64" s="245"/>
      <c r="SIV64" s="245"/>
      <c r="SIW64" s="245"/>
      <c r="SIX64" s="245"/>
      <c r="SIY64" s="245"/>
      <c r="SIZ64" s="245"/>
      <c r="SJA64" s="245"/>
      <c r="SJB64" s="245"/>
      <c r="SJC64" s="245"/>
      <c r="SJD64" s="245"/>
      <c r="SJE64" s="245"/>
      <c r="SJF64" s="245"/>
      <c r="SJG64" s="245"/>
      <c r="SJH64" s="245"/>
      <c r="SJI64" s="245"/>
      <c r="SJJ64" s="245"/>
      <c r="SJK64" s="245"/>
      <c r="SJL64" s="245"/>
      <c r="SJM64" s="245"/>
      <c r="SJN64" s="245"/>
      <c r="SJO64" s="245"/>
      <c r="SJP64" s="245"/>
      <c r="SJQ64" s="245"/>
      <c r="SJR64" s="245"/>
      <c r="SJS64" s="245"/>
      <c r="SJT64" s="245"/>
      <c r="SJU64" s="245"/>
      <c r="SJV64" s="245"/>
      <c r="SJW64" s="245"/>
      <c r="SJX64" s="245"/>
      <c r="SJY64" s="245"/>
      <c r="SJZ64" s="245"/>
      <c r="SKA64" s="245"/>
      <c r="SKB64" s="245"/>
      <c r="SKC64" s="245"/>
      <c r="SKD64" s="245"/>
      <c r="SKE64" s="245"/>
      <c r="SKF64" s="245"/>
      <c r="SKG64" s="245"/>
      <c r="SKH64" s="245"/>
      <c r="SKI64" s="245"/>
      <c r="SKJ64" s="245"/>
      <c r="SKK64" s="245"/>
      <c r="SKL64" s="245"/>
      <c r="SKM64" s="245"/>
      <c r="SKN64" s="245"/>
      <c r="SKO64" s="245"/>
      <c r="SKP64" s="245"/>
      <c r="SKQ64" s="245"/>
      <c r="SKR64" s="245"/>
      <c r="SKS64" s="245"/>
      <c r="SKT64" s="245"/>
      <c r="SKU64" s="245"/>
      <c r="SKV64" s="245"/>
      <c r="SKW64" s="245"/>
      <c r="SKX64" s="245"/>
      <c r="SKY64" s="245"/>
      <c r="SKZ64" s="245"/>
      <c r="SLA64" s="245"/>
      <c r="SLB64" s="245"/>
      <c r="SLC64" s="245"/>
      <c r="SLD64" s="245"/>
      <c r="SLE64" s="245"/>
      <c r="SLF64" s="245"/>
      <c r="SLG64" s="245"/>
      <c r="SLH64" s="245"/>
      <c r="SLI64" s="245"/>
      <c r="SLJ64" s="245"/>
      <c r="SLK64" s="245"/>
      <c r="SLL64" s="245"/>
      <c r="SLM64" s="245"/>
      <c r="SLN64" s="245"/>
      <c r="SLO64" s="245"/>
      <c r="SLP64" s="245"/>
      <c r="SLQ64" s="245"/>
      <c r="SLR64" s="245"/>
      <c r="SLS64" s="245"/>
      <c r="SLT64" s="245"/>
      <c r="SLU64" s="245"/>
      <c r="SLV64" s="245"/>
      <c r="SLW64" s="245"/>
      <c r="SLX64" s="245"/>
      <c r="SLY64" s="245"/>
      <c r="SLZ64" s="245"/>
      <c r="SMA64" s="245"/>
      <c r="SMB64" s="245"/>
      <c r="SMC64" s="245"/>
      <c r="SMD64" s="245"/>
      <c r="SME64" s="245"/>
      <c r="SMF64" s="245"/>
      <c r="SMG64" s="245"/>
      <c r="SMH64" s="245"/>
      <c r="SMI64" s="245"/>
      <c r="SMJ64" s="245"/>
      <c r="SMK64" s="245"/>
      <c r="SML64" s="245"/>
      <c r="SMM64" s="245"/>
      <c r="SMN64" s="245"/>
      <c r="SMO64" s="245"/>
      <c r="SMP64" s="245"/>
      <c r="SMQ64" s="245"/>
      <c r="SMR64" s="245"/>
      <c r="SMS64" s="245"/>
      <c r="SMT64" s="245"/>
      <c r="SMU64" s="245"/>
      <c r="SMV64" s="245"/>
      <c r="SMW64" s="245"/>
      <c r="SMX64" s="245"/>
      <c r="SMY64" s="245"/>
      <c r="SMZ64" s="245"/>
      <c r="SNA64" s="245"/>
      <c r="SNB64" s="245"/>
      <c r="SNC64" s="245"/>
      <c r="SND64" s="245"/>
      <c r="SNE64" s="245"/>
      <c r="SNF64" s="245"/>
      <c r="SNG64" s="245"/>
      <c r="SNH64" s="245"/>
      <c r="SNI64" s="245"/>
      <c r="SNJ64" s="245"/>
      <c r="SNK64" s="245"/>
      <c r="SNL64" s="245"/>
      <c r="SNM64" s="245"/>
      <c r="SNN64" s="245"/>
      <c r="SNO64" s="245"/>
      <c r="SNP64" s="245"/>
      <c r="SNQ64" s="245"/>
      <c r="SNR64" s="245"/>
      <c r="SNS64" s="245"/>
      <c r="SNT64" s="245"/>
      <c r="SNU64" s="245"/>
      <c r="SNV64" s="245"/>
      <c r="SNW64" s="245"/>
      <c r="SNX64" s="245"/>
      <c r="SNY64" s="245"/>
      <c r="SNZ64" s="245"/>
      <c r="SOA64" s="245"/>
      <c r="SOB64" s="245"/>
      <c r="SOC64" s="245"/>
      <c r="SOD64" s="245"/>
      <c r="SOE64" s="245"/>
      <c r="SOF64" s="245"/>
      <c r="SOG64" s="245"/>
      <c r="SOH64" s="245"/>
      <c r="SOI64" s="245"/>
      <c r="SOJ64" s="245"/>
      <c r="SOK64" s="245"/>
      <c r="SOL64" s="245"/>
      <c r="SOM64" s="245"/>
      <c r="SON64" s="245"/>
      <c r="SOO64" s="245"/>
      <c r="SOP64" s="245"/>
      <c r="SOQ64" s="245"/>
      <c r="SOR64" s="245"/>
      <c r="SOS64" s="245"/>
      <c r="SOT64" s="245"/>
      <c r="SOU64" s="245"/>
      <c r="SOV64" s="245"/>
      <c r="SOW64" s="245"/>
      <c r="SOX64" s="245"/>
      <c r="SOY64" s="245"/>
      <c r="SOZ64" s="245"/>
      <c r="SPA64" s="245"/>
      <c r="SPB64" s="245"/>
      <c r="SPC64" s="245"/>
      <c r="SPD64" s="245"/>
      <c r="SPE64" s="245"/>
      <c r="SPF64" s="245"/>
      <c r="SPG64" s="245"/>
      <c r="SPH64" s="245"/>
      <c r="SPI64" s="245"/>
      <c r="SPJ64" s="245"/>
      <c r="SPK64" s="245"/>
      <c r="SPL64" s="245"/>
      <c r="SPM64" s="245"/>
      <c r="SPN64" s="245"/>
      <c r="SPO64" s="245"/>
      <c r="SPP64" s="245"/>
      <c r="SPQ64" s="245"/>
      <c r="SPR64" s="245"/>
      <c r="SPS64" s="245"/>
      <c r="SPT64" s="245"/>
      <c r="SPU64" s="245"/>
      <c r="SPV64" s="245"/>
      <c r="SPW64" s="245"/>
      <c r="SPX64" s="245"/>
      <c r="SPY64" s="245"/>
      <c r="SPZ64" s="245"/>
      <c r="SQA64" s="245"/>
      <c r="SQB64" s="245"/>
      <c r="SQC64" s="245"/>
      <c r="SQD64" s="245"/>
      <c r="SQE64" s="245"/>
      <c r="SQF64" s="245"/>
      <c r="SQG64" s="245"/>
      <c r="SQH64" s="245"/>
      <c r="SQI64" s="245"/>
      <c r="SQJ64" s="245"/>
      <c r="SQK64" s="245"/>
      <c r="SQL64" s="245"/>
      <c r="SQM64" s="245"/>
      <c r="SQN64" s="245"/>
      <c r="SQO64" s="245"/>
      <c r="SQP64" s="245"/>
      <c r="SQQ64" s="245"/>
      <c r="SQR64" s="245"/>
      <c r="SQS64" s="245"/>
      <c r="SQT64" s="245"/>
      <c r="SQU64" s="245"/>
      <c r="SQV64" s="245"/>
      <c r="SQW64" s="245"/>
      <c r="SQX64" s="245"/>
      <c r="SQY64" s="245"/>
      <c r="SQZ64" s="245"/>
      <c r="SRA64" s="245"/>
      <c r="SRB64" s="245"/>
      <c r="SRC64" s="245"/>
      <c r="SRD64" s="245"/>
      <c r="SRE64" s="245"/>
      <c r="SRF64" s="245"/>
      <c r="SRG64" s="245"/>
      <c r="SRH64" s="245"/>
      <c r="SRI64" s="245"/>
      <c r="SRJ64" s="245"/>
      <c r="SRK64" s="245"/>
      <c r="SRL64" s="245"/>
      <c r="SRM64" s="245"/>
      <c r="SRN64" s="245"/>
      <c r="SRO64" s="245"/>
      <c r="SRP64" s="245"/>
      <c r="SRQ64" s="245"/>
      <c r="SRR64" s="245"/>
      <c r="SRS64" s="245"/>
      <c r="SRT64" s="245"/>
      <c r="SRU64" s="245"/>
      <c r="SRV64" s="245"/>
      <c r="SRW64" s="245"/>
      <c r="SRX64" s="245"/>
      <c r="SRY64" s="245"/>
      <c r="SRZ64" s="245"/>
      <c r="SSA64" s="245"/>
      <c r="SSB64" s="245"/>
      <c r="SSC64" s="245"/>
      <c r="SSD64" s="245"/>
      <c r="SSE64" s="245"/>
      <c r="SSF64" s="245"/>
      <c r="SSG64" s="245"/>
      <c r="SSH64" s="245"/>
      <c r="SSI64" s="245"/>
      <c r="SSJ64" s="245"/>
      <c r="SSK64" s="245"/>
      <c r="SSL64" s="245"/>
      <c r="SSM64" s="245"/>
      <c r="SSN64" s="245"/>
      <c r="SSO64" s="245"/>
      <c r="SSP64" s="245"/>
      <c r="SSQ64" s="245"/>
      <c r="SSR64" s="245"/>
      <c r="SSS64" s="245"/>
      <c r="SST64" s="245"/>
      <c r="SSU64" s="245"/>
      <c r="SSV64" s="245"/>
      <c r="SSW64" s="245"/>
      <c r="SSX64" s="245"/>
      <c r="SSY64" s="245"/>
      <c r="SSZ64" s="245"/>
      <c r="STA64" s="245"/>
      <c r="STB64" s="245"/>
      <c r="STC64" s="245"/>
      <c r="STD64" s="245"/>
      <c r="STE64" s="245"/>
      <c r="STF64" s="245"/>
      <c r="STG64" s="245"/>
      <c r="STH64" s="245"/>
      <c r="STI64" s="245"/>
      <c r="STJ64" s="245"/>
      <c r="STK64" s="245"/>
      <c r="STL64" s="245"/>
      <c r="STM64" s="245"/>
      <c r="STN64" s="245"/>
      <c r="STO64" s="245"/>
      <c r="STP64" s="245"/>
      <c r="STQ64" s="245"/>
      <c r="STR64" s="245"/>
      <c r="STS64" s="245"/>
      <c r="STT64" s="245"/>
      <c r="STU64" s="245"/>
      <c r="STV64" s="245"/>
      <c r="STW64" s="245"/>
      <c r="STX64" s="245"/>
      <c r="STY64" s="245"/>
      <c r="STZ64" s="245"/>
      <c r="SUA64" s="245"/>
      <c r="SUB64" s="245"/>
      <c r="SUC64" s="245"/>
      <c r="SUD64" s="245"/>
      <c r="SUE64" s="245"/>
      <c r="SUF64" s="245"/>
      <c r="SUG64" s="245"/>
      <c r="SUH64" s="245"/>
      <c r="SUI64" s="245"/>
      <c r="SUJ64" s="245"/>
      <c r="SUK64" s="245"/>
      <c r="SUL64" s="245"/>
      <c r="SUM64" s="245"/>
      <c r="SUN64" s="245"/>
      <c r="SUO64" s="245"/>
      <c r="SUP64" s="245"/>
      <c r="SUQ64" s="245"/>
      <c r="SUR64" s="245"/>
      <c r="SUS64" s="245"/>
      <c r="SUT64" s="245"/>
      <c r="SUU64" s="245"/>
      <c r="SUV64" s="245"/>
      <c r="SUW64" s="245"/>
      <c r="SUX64" s="245"/>
      <c r="SUY64" s="245"/>
      <c r="SUZ64" s="245"/>
      <c r="SVA64" s="245"/>
      <c r="SVB64" s="245"/>
      <c r="SVC64" s="245"/>
      <c r="SVD64" s="245"/>
      <c r="SVE64" s="245"/>
      <c r="SVF64" s="245"/>
      <c r="SVG64" s="245"/>
      <c r="SVH64" s="245"/>
      <c r="SVI64" s="245"/>
      <c r="SVJ64" s="245"/>
      <c r="SVK64" s="245"/>
      <c r="SVL64" s="245"/>
      <c r="SVM64" s="245"/>
      <c r="SVN64" s="245"/>
      <c r="SVO64" s="245"/>
      <c r="SVP64" s="245"/>
      <c r="SVQ64" s="245"/>
      <c r="SVR64" s="245"/>
      <c r="SVS64" s="245"/>
      <c r="SVT64" s="245"/>
      <c r="SVU64" s="245"/>
      <c r="SVV64" s="245"/>
      <c r="SVW64" s="245"/>
      <c r="SVX64" s="245"/>
      <c r="SVY64" s="245"/>
      <c r="SVZ64" s="245"/>
      <c r="SWA64" s="245"/>
      <c r="SWB64" s="245"/>
      <c r="SWC64" s="245"/>
      <c r="SWD64" s="245"/>
      <c r="SWE64" s="245"/>
      <c r="SWF64" s="245"/>
      <c r="SWG64" s="245"/>
      <c r="SWH64" s="245"/>
      <c r="SWI64" s="245"/>
      <c r="SWJ64" s="245"/>
      <c r="SWK64" s="245"/>
      <c r="SWL64" s="245"/>
      <c r="SWM64" s="245"/>
      <c r="SWN64" s="245"/>
      <c r="SWO64" s="245"/>
      <c r="SWP64" s="245"/>
      <c r="SWQ64" s="245"/>
      <c r="SWR64" s="245"/>
      <c r="SWS64" s="245"/>
      <c r="SWT64" s="245"/>
      <c r="SWU64" s="245"/>
      <c r="SWV64" s="245"/>
      <c r="SWW64" s="245"/>
      <c r="SWX64" s="245"/>
      <c r="SWY64" s="245"/>
      <c r="SWZ64" s="245"/>
      <c r="SXA64" s="245"/>
      <c r="SXB64" s="245"/>
      <c r="SXC64" s="245"/>
      <c r="SXD64" s="245"/>
      <c r="SXE64" s="245"/>
      <c r="SXF64" s="245"/>
      <c r="SXG64" s="245"/>
      <c r="SXH64" s="245"/>
      <c r="SXI64" s="245"/>
      <c r="SXJ64" s="245"/>
      <c r="SXK64" s="245"/>
      <c r="SXL64" s="245"/>
      <c r="SXM64" s="245"/>
      <c r="SXN64" s="245"/>
      <c r="SXO64" s="245"/>
      <c r="SXP64" s="245"/>
      <c r="SXQ64" s="245"/>
      <c r="SXR64" s="245"/>
      <c r="SXS64" s="245"/>
      <c r="SXT64" s="245"/>
      <c r="SXU64" s="245"/>
      <c r="SXV64" s="245"/>
      <c r="SXW64" s="245"/>
      <c r="SXX64" s="245"/>
      <c r="SXY64" s="245"/>
      <c r="SXZ64" s="245"/>
      <c r="SYA64" s="245"/>
      <c r="SYB64" s="245"/>
      <c r="SYC64" s="245"/>
      <c r="SYD64" s="245"/>
      <c r="SYE64" s="245"/>
      <c r="SYF64" s="245"/>
      <c r="SYG64" s="245"/>
      <c r="SYH64" s="245"/>
      <c r="SYI64" s="245"/>
      <c r="SYJ64" s="245"/>
      <c r="SYK64" s="245"/>
      <c r="SYL64" s="245"/>
      <c r="SYM64" s="245"/>
      <c r="SYN64" s="245"/>
      <c r="SYO64" s="245"/>
      <c r="SYP64" s="245"/>
      <c r="SYQ64" s="245"/>
      <c r="SYR64" s="245"/>
      <c r="SYS64" s="245"/>
      <c r="SYT64" s="245"/>
      <c r="SYU64" s="245"/>
      <c r="SYV64" s="245"/>
      <c r="SYW64" s="245"/>
      <c r="SYX64" s="245"/>
      <c r="SYY64" s="245"/>
      <c r="SYZ64" s="245"/>
      <c r="SZA64" s="245"/>
      <c r="SZB64" s="245"/>
      <c r="SZC64" s="245"/>
      <c r="SZD64" s="245"/>
      <c r="SZE64" s="245"/>
      <c r="SZF64" s="245"/>
      <c r="SZG64" s="245"/>
      <c r="SZH64" s="245"/>
      <c r="SZI64" s="245"/>
      <c r="SZJ64" s="245"/>
      <c r="SZK64" s="245"/>
      <c r="SZL64" s="245"/>
      <c r="SZM64" s="245"/>
      <c r="SZN64" s="245"/>
      <c r="SZO64" s="245"/>
      <c r="SZP64" s="245"/>
      <c r="SZQ64" s="245"/>
      <c r="SZR64" s="245"/>
      <c r="SZS64" s="245"/>
      <c r="SZT64" s="245"/>
      <c r="SZU64" s="245"/>
      <c r="SZV64" s="245"/>
      <c r="SZW64" s="245"/>
      <c r="SZX64" s="245"/>
      <c r="SZY64" s="245"/>
      <c r="SZZ64" s="245"/>
      <c r="TAA64" s="245"/>
      <c r="TAB64" s="245"/>
      <c r="TAC64" s="245"/>
      <c r="TAD64" s="245"/>
      <c r="TAE64" s="245"/>
      <c r="TAF64" s="245"/>
      <c r="TAG64" s="245"/>
      <c r="TAH64" s="245"/>
      <c r="TAI64" s="245"/>
      <c r="TAJ64" s="245"/>
      <c r="TAK64" s="245"/>
      <c r="TAL64" s="245"/>
      <c r="TAM64" s="245"/>
      <c r="TAN64" s="245"/>
      <c r="TAO64" s="245"/>
      <c r="TAP64" s="245"/>
      <c r="TAQ64" s="245"/>
      <c r="TAR64" s="245"/>
      <c r="TAS64" s="245"/>
      <c r="TAT64" s="245"/>
      <c r="TAU64" s="245"/>
      <c r="TAV64" s="245"/>
      <c r="TAW64" s="245"/>
      <c r="TAX64" s="245"/>
      <c r="TAY64" s="245"/>
      <c r="TAZ64" s="245"/>
      <c r="TBA64" s="245"/>
      <c r="TBB64" s="245"/>
      <c r="TBC64" s="245"/>
      <c r="TBD64" s="245"/>
      <c r="TBE64" s="245"/>
      <c r="TBF64" s="245"/>
      <c r="TBG64" s="245"/>
      <c r="TBH64" s="245"/>
      <c r="TBI64" s="245"/>
      <c r="TBJ64" s="245"/>
      <c r="TBK64" s="245"/>
      <c r="TBL64" s="245"/>
      <c r="TBM64" s="245"/>
      <c r="TBN64" s="245"/>
      <c r="TBO64" s="245"/>
      <c r="TBP64" s="245"/>
      <c r="TBQ64" s="245"/>
      <c r="TBR64" s="245"/>
      <c r="TBS64" s="245"/>
      <c r="TBT64" s="245"/>
      <c r="TBU64" s="245"/>
      <c r="TBV64" s="245"/>
      <c r="TBW64" s="245"/>
      <c r="TBX64" s="245"/>
      <c r="TBY64" s="245"/>
      <c r="TBZ64" s="245"/>
      <c r="TCA64" s="245"/>
      <c r="TCB64" s="245"/>
      <c r="TCC64" s="245"/>
      <c r="TCD64" s="245"/>
      <c r="TCE64" s="245"/>
      <c r="TCF64" s="245"/>
      <c r="TCG64" s="245"/>
      <c r="TCH64" s="245"/>
      <c r="TCI64" s="245"/>
      <c r="TCJ64" s="245"/>
      <c r="TCK64" s="245"/>
      <c r="TCL64" s="245"/>
      <c r="TCM64" s="245"/>
      <c r="TCN64" s="245"/>
      <c r="TCO64" s="245"/>
      <c r="TCP64" s="245"/>
      <c r="TCQ64" s="245"/>
      <c r="TCR64" s="245"/>
      <c r="TCS64" s="245"/>
      <c r="TCT64" s="245"/>
      <c r="TCU64" s="245"/>
      <c r="TCV64" s="245"/>
      <c r="TCW64" s="245"/>
      <c r="TCX64" s="245"/>
      <c r="TCY64" s="245"/>
      <c r="TCZ64" s="245"/>
      <c r="TDA64" s="245"/>
      <c r="TDB64" s="245"/>
      <c r="TDC64" s="245"/>
      <c r="TDD64" s="245"/>
      <c r="TDE64" s="245"/>
      <c r="TDF64" s="245"/>
      <c r="TDG64" s="245"/>
      <c r="TDH64" s="245"/>
      <c r="TDI64" s="245"/>
      <c r="TDJ64" s="245"/>
      <c r="TDK64" s="245"/>
      <c r="TDL64" s="245"/>
      <c r="TDM64" s="245"/>
      <c r="TDN64" s="245"/>
      <c r="TDO64" s="245"/>
      <c r="TDP64" s="245"/>
      <c r="TDQ64" s="245"/>
      <c r="TDR64" s="245"/>
      <c r="TDS64" s="245"/>
      <c r="TDT64" s="245"/>
      <c r="TDU64" s="245"/>
      <c r="TDV64" s="245"/>
      <c r="TDW64" s="245"/>
      <c r="TDX64" s="245"/>
      <c r="TDY64" s="245"/>
      <c r="TDZ64" s="245"/>
      <c r="TEA64" s="245"/>
      <c r="TEB64" s="245"/>
      <c r="TEC64" s="245"/>
      <c r="TED64" s="245"/>
      <c r="TEE64" s="245"/>
      <c r="TEF64" s="245"/>
      <c r="TEG64" s="245"/>
      <c r="TEH64" s="245"/>
      <c r="TEI64" s="245"/>
      <c r="TEJ64" s="245"/>
      <c r="TEK64" s="245"/>
      <c r="TEL64" s="245"/>
      <c r="TEM64" s="245"/>
      <c r="TEN64" s="245"/>
      <c r="TEO64" s="245"/>
      <c r="TEP64" s="245"/>
      <c r="TEQ64" s="245"/>
      <c r="TER64" s="245"/>
      <c r="TES64" s="245"/>
      <c r="TET64" s="245"/>
      <c r="TEU64" s="245"/>
      <c r="TEV64" s="245"/>
      <c r="TEW64" s="245"/>
      <c r="TEX64" s="245"/>
      <c r="TEY64" s="245"/>
      <c r="TEZ64" s="245"/>
      <c r="TFA64" s="245"/>
      <c r="TFB64" s="245"/>
      <c r="TFC64" s="245"/>
      <c r="TFD64" s="245"/>
      <c r="TFE64" s="245"/>
      <c r="TFF64" s="245"/>
      <c r="TFG64" s="245"/>
      <c r="TFH64" s="245"/>
      <c r="TFI64" s="245"/>
      <c r="TFJ64" s="245"/>
      <c r="TFK64" s="245"/>
      <c r="TFL64" s="245"/>
      <c r="TFM64" s="245"/>
      <c r="TFN64" s="245"/>
      <c r="TFO64" s="245"/>
      <c r="TFP64" s="245"/>
      <c r="TFQ64" s="245"/>
      <c r="TFR64" s="245"/>
      <c r="TFS64" s="245"/>
      <c r="TFT64" s="245"/>
      <c r="TFU64" s="245"/>
      <c r="TFV64" s="245"/>
      <c r="TFW64" s="245"/>
      <c r="TFX64" s="245"/>
      <c r="TFY64" s="245"/>
      <c r="TFZ64" s="245"/>
      <c r="TGA64" s="245"/>
      <c r="TGB64" s="245"/>
      <c r="TGC64" s="245"/>
      <c r="TGD64" s="245"/>
      <c r="TGE64" s="245"/>
      <c r="TGF64" s="245"/>
      <c r="TGG64" s="245"/>
      <c r="TGH64" s="245"/>
      <c r="TGI64" s="245"/>
      <c r="TGJ64" s="245"/>
      <c r="TGK64" s="245"/>
      <c r="TGL64" s="245"/>
      <c r="TGM64" s="245"/>
      <c r="TGN64" s="245"/>
      <c r="TGO64" s="245"/>
      <c r="TGP64" s="245"/>
      <c r="TGQ64" s="245"/>
      <c r="TGR64" s="245"/>
      <c r="TGS64" s="245"/>
      <c r="TGT64" s="245"/>
      <c r="TGU64" s="245"/>
      <c r="TGV64" s="245"/>
      <c r="TGW64" s="245"/>
      <c r="TGX64" s="245"/>
      <c r="TGY64" s="245"/>
      <c r="TGZ64" s="245"/>
      <c r="THA64" s="245"/>
      <c r="THB64" s="245"/>
      <c r="THC64" s="245"/>
      <c r="THD64" s="245"/>
      <c r="THE64" s="245"/>
      <c r="THF64" s="245"/>
      <c r="THG64" s="245"/>
      <c r="THH64" s="245"/>
      <c r="THI64" s="245"/>
      <c r="THJ64" s="245"/>
      <c r="THK64" s="245"/>
      <c r="THL64" s="245"/>
      <c r="THM64" s="245"/>
      <c r="THN64" s="245"/>
      <c r="THO64" s="245"/>
      <c r="THP64" s="245"/>
      <c r="THQ64" s="245"/>
      <c r="THR64" s="245"/>
      <c r="THS64" s="245"/>
      <c r="THT64" s="245"/>
      <c r="THU64" s="245"/>
      <c r="THV64" s="245"/>
      <c r="THW64" s="245"/>
      <c r="THX64" s="245"/>
      <c r="THY64" s="245"/>
      <c r="THZ64" s="245"/>
      <c r="TIA64" s="245"/>
      <c r="TIB64" s="245"/>
      <c r="TIC64" s="245"/>
      <c r="TID64" s="245"/>
      <c r="TIE64" s="245"/>
      <c r="TIF64" s="245"/>
      <c r="TIG64" s="245"/>
      <c r="TIH64" s="245"/>
      <c r="TII64" s="245"/>
      <c r="TIJ64" s="245"/>
      <c r="TIK64" s="245"/>
      <c r="TIL64" s="245"/>
      <c r="TIM64" s="245"/>
      <c r="TIN64" s="245"/>
      <c r="TIO64" s="245"/>
      <c r="TIP64" s="245"/>
      <c r="TIQ64" s="245"/>
      <c r="TIR64" s="245"/>
      <c r="TIS64" s="245"/>
      <c r="TIT64" s="245"/>
      <c r="TIU64" s="245"/>
      <c r="TIV64" s="245"/>
      <c r="TIW64" s="245"/>
      <c r="TIX64" s="245"/>
      <c r="TIY64" s="245"/>
      <c r="TIZ64" s="245"/>
      <c r="TJA64" s="245"/>
      <c r="TJB64" s="245"/>
      <c r="TJC64" s="245"/>
      <c r="TJD64" s="245"/>
      <c r="TJE64" s="245"/>
      <c r="TJF64" s="245"/>
      <c r="TJG64" s="245"/>
      <c r="TJH64" s="245"/>
      <c r="TJI64" s="245"/>
      <c r="TJJ64" s="245"/>
      <c r="TJK64" s="245"/>
      <c r="TJL64" s="245"/>
      <c r="TJM64" s="245"/>
      <c r="TJN64" s="245"/>
      <c r="TJO64" s="245"/>
      <c r="TJP64" s="245"/>
      <c r="TJQ64" s="245"/>
      <c r="TJR64" s="245"/>
      <c r="TJS64" s="245"/>
      <c r="TJT64" s="245"/>
      <c r="TJU64" s="245"/>
      <c r="TJV64" s="245"/>
      <c r="TJW64" s="245"/>
      <c r="TJX64" s="245"/>
      <c r="TJY64" s="245"/>
      <c r="TJZ64" s="245"/>
      <c r="TKA64" s="245"/>
      <c r="TKB64" s="245"/>
      <c r="TKC64" s="245"/>
      <c r="TKD64" s="245"/>
      <c r="TKE64" s="245"/>
      <c r="TKF64" s="245"/>
      <c r="TKG64" s="245"/>
      <c r="TKH64" s="245"/>
      <c r="TKI64" s="245"/>
      <c r="TKJ64" s="245"/>
      <c r="TKK64" s="245"/>
      <c r="TKL64" s="245"/>
      <c r="TKM64" s="245"/>
      <c r="TKN64" s="245"/>
      <c r="TKO64" s="245"/>
      <c r="TKP64" s="245"/>
      <c r="TKQ64" s="245"/>
      <c r="TKR64" s="245"/>
      <c r="TKS64" s="245"/>
      <c r="TKT64" s="245"/>
      <c r="TKU64" s="245"/>
      <c r="TKV64" s="245"/>
      <c r="TKW64" s="245"/>
      <c r="TKX64" s="245"/>
      <c r="TKY64" s="245"/>
      <c r="TKZ64" s="245"/>
      <c r="TLA64" s="245"/>
      <c r="TLB64" s="245"/>
      <c r="TLC64" s="245"/>
      <c r="TLD64" s="245"/>
      <c r="TLE64" s="245"/>
      <c r="TLF64" s="245"/>
      <c r="TLG64" s="245"/>
      <c r="TLH64" s="245"/>
      <c r="TLI64" s="245"/>
      <c r="TLJ64" s="245"/>
      <c r="TLK64" s="245"/>
      <c r="TLL64" s="245"/>
      <c r="TLM64" s="245"/>
      <c r="TLN64" s="245"/>
      <c r="TLO64" s="245"/>
      <c r="TLP64" s="245"/>
      <c r="TLQ64" s="245"/>
      <c r="TLR64" s="245"/>
      <c r="TLS64" s="245"/>
      <c r="TLT64" s="245"/>
      <c r="TLU64" s="245"/>
      <c r="TLV64" s="245"/>
      <c r="TLW64" s="245"/>
      <c r="TLX64" s="245"/>
      <c r="TLY64" s="245"/>
      <c r="TLZ64" s="245"/>
      <c r="TMA64" s="245"/>
      <c r="TMB64" s="245"/>
      <c r="TMC64" s="245"/>
      <c r="TMD64" s="245"/>
      <c r="TME64" s="245"/>
      <c r="TMF64" s="245"/>
      <c r="TMG64" s="245"/>
      <c r="TMH64" s="245"/>
      <c r="TMI64" s="245"/>
      <c r="TMJ64" s="245"/>
      <c r="TMK64" s="245"/>
      <c r="TML64" s="245"/>
      <c r="TMM64" s="245"/>
      <c r="TMN64" s="245"/>
      <c r="TMO64" s="245"/>
      <c r="TMP64" s="245"/>
      <c r="TMQ64" s="245"/>
      <c r="TMR64" s="245"/>
      <c r="TMS64" s="245"/>
      <c r="TMT64" s="245"/>
      <c r="TMU64" s="245"/>
      <c r="TMV64" s="245"/>
      <c r="TMW64" s="245"/>
      <c r="TMX64" s="245"/>
      <c r="TMY64" s="245"/>
      <c r="TMZ64" s="245"/>
      <c r="TNA64" s="245"/>
      <c r="TNB64" s="245"/>
      <c r="TNC64" s="245"/>
      <c r="TND64" s="245"/>
      <c r="TNE64" s="245"/>
      <c r="TNF64" s="245"/>
      <c r="TNG64" s="245"/>
      <c r="TNH64" s="245"/>
      <c r="TNI64" s="245"/>
      <c r="TNJ64" s="245"/>
      <c r="TNK64" s="245"/>
      <c r="TNL64" s="245"/>
      <c r="TNM64" s="245"/>
      <c r="TNN64" s="245"/>
      <c r="TNO64" s="245"/>
      <c r="TNP64" s="245"/>
      <c r="TNQ64" s="245"/>
      <c r="TNR64" s="245"/>
      <c r="TNS64" s="245"/>
      <c r="TNT64" s="245"/>
      <c r="TNU64" s="245"/>
      <c r="TNV64" s="245"/>
      <c r="TNW64" s="245"/>
      <c r="TNX64" s="245"/>
      <c r="TNY64" s="245"/>
      <c r="TNZ64" s="245"/>
      <c r="TOA64" s="245"/>
      <c r="TOB64" s="245"/>
      <c r="TOC64" s="245"/>
      <c r="TOD64" s="245"/>
      <c r="TOE64" s="245"/>
      <c r="TOF64" s="245"/>
      <c r="TOG64" s="245"/>
      <c r="TOH64" s="245"/>
      <c r="TOI64" s="245"/>
      <c r="TOJ64" s="245"/>
      <c r="TOK64" s="245"/>
      <c r="TOL64" s="245"/>
      <c r="TOM64" s="245"/>
      <c r="TON64" s="245"/>
      <c r="TOO64" s="245"/>
      <c r="TOP64" s="245"/>
      <c r="TOQ64" s="245"/>
      <c r="TOR64" s="245"/>
      <c r="TOS64" s="245"/>
      <c r="TOT64" s="245"/>
      <c r="TOU64" s="245"/>
      <c r="TOV64" s="245"/>
      <c r="TOW64" s="245"/>
      <c r="TOX64" s="245"/>
      <c r="TOY64" s="245"/>
      <c r="TOZ64" s="245"/>
      <c r="TPA64" s="245"/>
      <c r="TPB64" s="245"/>
      <c r="TPC64" s="245"/>
      <c r="TPD64" s="245"/>
      <c r="TPE64" s="245"/>
      <c r="TPF64" s="245"/>
      <c r="TPG64" s="245"/>
      <c r="TPH64" s="245"/>
      <c r="TPI64" s="245"/>
      <c r="TPJ64" s="245"/>
      <c r="TPK64" s="245"/>
      <c r="TPL64" s="245"/>
      <c r="TPM64" s="245"/>
      <c r="TPN64" s="245"/>
      <c r="TPO64" s="245"/>
      <c r="TPP64" s="245"/>
      <c r="TPQ64" s="245"/>
      <c r="TPR64" s="245"/>
      <c r="TPS64" s="245"/>
      <c r="TPT64" s="245"/>
      <c r="TPU64" s="245"/>
      <c r="TPV64" s="245"/>
      <c r="TPW64" s="245"/>
      <c r="TPX64" s="245"/>
      <c r="TPY64" s="245"/>
      <c r="TPZ64" s="245"/>
      <c r="TQA64" s="245"/>
      <c r="TQB64" s="245"/>
      <c r="TQC64" s="245"/>
      <c r="TQD64" s="245"/>
      <c r="TQE64" s="245"/>
      <c r="TQF64" s="245"/>
      <c r="TQG64" s="245"/>
      <c r="TQH64" s="245"/>
      <c r="TQI64" s="245"/>
      <c r="TQJ64" s="245"/>
      <c r="TQK64" s="245"/>
      <c r="TQL64" s="245"/>
      <c r="TQM64" s="245"/>
      <c r="TQN64" s="245"/>
      <c r="TQO64" s="245"/>
      <c r="TQP64" s="245"/>
      <c r="TQQ64" s="245"/>
      <c r="TQR64" s="245"/>
      <c r="TQS64" s="245"/>
      <c r="TQT64" s="245"/>
      <c r="TQU64" s="245"/>
      <c r="TQV64" s="245"/>
      <c r="TQW64" s="245"/>
      <c r="TQX64" s="245"/>
      <c r="TQY64" s="245"/>
      <c r="TQZ64" s="245"/>
      <c r="TRA64" s="245"/>
      <c r="TRB64" s="245"/>
      <c r="TRC64" s="245"/>
      <c r="TRD64" s="245"/>
      <c r="TRE64" s="245"/>
      <c r="TRF64" s="245"/>
      <c r="TRG64" s="245"/>
      <c r="TRH64" s="245"/>
      <c r="TRI64" s="245"/>
      <c r="TRJ64" s="245"/>
      <c r="TRK64" s="245"/>
      <c r="TRL64" s="245"/>
      <c r="TRM64" s="245"/>
      <c r="TRN64" s="245"/>
      <c r="TRO64" s="245"/>
      <c r="TRP64" s="245"/>
      <c r="TRQ64" s="245"/>
      <c r="TRR64" s="245"/>
      <c r="TRS64" s="245"/>
      <c r="TRT64" s="245"/>
      <c r="TRU64" s="245"/>
      <c r="TRV64" s="245"/>
      <c r="TRW64" s="245"/>
      <c r="TRX64" s="245"/>
      <c r="TRY64" s="245"/>
      <c r="TRZ64" s="245"/>
      <c r="TSA64" s="245"/>
      <c r="TSB64" s="245"/>
      <c r="TSC64" s="245"/>
      <c r="TSD64" s="245"/>
      <c r="TSE64" s="245"/>
      <c r="TSF64" s="245"/>
      <c r="TSG64" s="245"/>
      <c r="TSH64" s="245"/>
      <c r="TSI64" s="245"/>
      <c r="TSJ64" s="245"/>
      <c r="TSK64" s="245"/>
      <c r="TSL64" s="245"/>
      <c r="TSM64" s="245"/>
      <c r="TSN64" s="245"/>
      <c r="TSO64" s="245"/>
      <c r="TSP64" s="245"/>
      <c r="TSQ64" s="245"/>
      <c r="TSR64" s="245"/>
      <c r="TSS64" s="245"/>
      <c r="TST64" s="245"/>
      <c r="TSU64" s="245"/>
      <c r="TSV64" s="245"/>
      <c r="TSW64" s="245"/>
      <c r="TSX64" s="245"/>
      <c r="TSY64" s="245"/>
      <c r="TSZ64" s="245"/>
      <c r="TTA64" s="245"/>
      <c r="TTB64" s="245"/>
      <c r="TTC64" s="245"/>
      <c r="TTD64" s="245"/>
      <c r="TTE64" s="245"/>
      <c r="TTF64" s="245"/>
      <c r="TTG64" s="245"/>
      <c r="TTH64" s="245"/>
      <c r="TTI64" s="245"/>
      <c r="TTJ64" s="245"/>
      <c r="TTK64" s="245"/>
      <c r="TTL64" s="245"/>
      <c r="TTM64" s="245"/>
      <c r="TTN64" s="245"/>
      <c r="TTO64" s="245"/>
      <c r="TTP64" s="245"/>
      <c r="TTQ64" s="245"/>
      <c r="TTR64" s="245"/>
      <c r="TTS64" s="245"/>
      <c r="TTT64" s="245"/>
      <c r="TTU64" s="245"/>
      <c r="TTV64" s="245"/>
      <c r="TTW64" s="245"/>
      <c r="TTX64" s="245"/>
      <c r="TTY64" s="245"/>
      <c r="TTZ64" s="245"/>
      <c r="TUA64" s="245"/>
      <c r="TUB64" s="245"/>
      <c r="TUC64" s="245"/>
      <c r="TUD64" s="245"/>
      <c r="TUE64" s="245"/>
      <c r="TUF64" s="245"/>
      <c r="TUG64" s="245"/>
      <c r="TUH64" s="245"/>
      <c r="TUI64" s="245"/>
      <c r="TUJ64" s="245"/>
      <c r="TUK64" s="245"/>
      <c r="TUL64" s="245"/>
      <c r="TUM64" s="245"/>
      <c r="TUN64" s="245"/>
      <c r="TUO64" s="245"/>
      <c r="TUP64" s="245"/>
      <c r="TUQ64" s="245"/>
      <c r="TUR64" s="245"/>
      <c r="TUS64" s="245"/>
      <c r="TUT64" s="245"/>
      <c r="TUU64" s="245"/>
      <c r="TUV64" s="245"/>
      <c r="TUW64" s="245"/>
      <c r="TUX64" s="245"/>
      <c r="TUY64" s="245"/>
      <c r="TUZ64" s="245"/>
      <c r="TVA64" s="245"/>
      <c r="TVB64" s="245"/>
      <c r="TVC64" s="245"/>
      <c r="TVD64" s="245"/>
      <c r="TVE64" s="245"/>
      <c r="TVF64" s="245"/>
      <c r="TVG64" s="245"/>
      <c r="TVH64" s="245"/>
      <c r="TVI64" s="245"/>
      <c r="TVJ64" s="245"/>
      <c r="TVK64" s="245"/>
      <c r="TVL64" s="245"/>
      <c r="TVM64" s="245"/>
      <c r="TVN64" s="245"/>
      <c r="TVO64" s="245"/>
      <c r="TVP64" s="245"/>
      <c r="TVQ64" s="245"/>
      <c r="TVR64" s="245"/>
      <c r="TVS64" s="245"/>
      <c r="TVT64" s="245"/>
      <c r="TVU64" s="245"/>
      <c r="TVV64" s="245"/>
      <c r="TVW64" s="245"/>
      <c r="TVX64" s="245"/>
      <c r="TVY64" s="245"/>
      <c r="TVZ64" s="245"/>
      <c r="TWA64" s="245"/>
      <c r="TWB64" s="245"/>
      <c r="TWC64" s="245"/>
      <c r="TWD64" s="245"/>
      <c r="TWE64" s="245"/>
      <c r="TWF64" s="245"/>
      <c r="TWG64" s="245"/>
      <c r="TWH64" s="245"/>
      <c r="TWI64" s="245"/>
      <c r="TWJ64" s="245"/>
      <c r="TWK64" s="245"/>
      <c r="TWL64" s="245"/>
      <c r="TWM64" s="245"/>
      <c r="TWN64" s="245"/>
      <c r="TWO64" s="245"/>
      <c r="TWP64" s="245"/>
      <c r="TWQ64" s="245"/>
      <c r="TWR64" s="245"/>
      <c r="TWS64" s="245"/>
      <c r="TWT64" s="245"/>
      <c r="TWU64" s="245"/>
      <c r="TWV64" s="245"/>
      <c r="TWW64" s="245"/>
      <c r="TWX64" s="245"/>
      <c r="TWY64" s="245"/>
      <c r="TWZ64" s="245"/>
      <c r="TXA64" s="245"/>
      <c r="TXB64" s="245"/>
      <c r="TXC64" s="245"/>
      <c r="TXD64" s="245"/>
      <c r="TXE64" s="245"/>
      <c r="TXF64" s="245"/>
      <c r="TXG64" s="245"/>
      <c r="TXH64" s="245"/>
      <c r="TXI64" s="245"/>
      <c r="TXJ64" s="245"/>
      <c r="TXK64" s="245"/>
      <c r="TXL64" s="245"/>
      <c r="TXM64" s="245"/>
      <c r="TXN64" s="245"/>
      <c r="TXO64" s="245"/>
      <c r="TXP64" s="245"/>
      <c r="TXQ64" s="245"/>
      <c r="TXR64" s="245"/>
      <c r="TXS64" s="245"/>
      <c r="TXT64" s="245"/>
      <c r="TXU64" s="245"/>
      <c r="TXV64" s="245"/>
      <c r="TXW64" s="245"/>
      <c r="TXX64" s="245"/>
      <c r="TXY64" s="245"/>
      <c r="TXZ64" s="245"/>
      <c r="TYA64" s="245"/>
      <c r="TYB64" s="245"/>
      <c r="TYC64" s="245"/>
      <c r="TYD64" s="245"/>
      <c r="TYE64" s="245"/>
      <c r="TYF64" s="245"/>
      <c r="TYG64" s="245"/>
      <c r="TYH64" s="245"/>
      <c r="TYI64" s="245"/>
      <c r="TYJ64" s="245"/>
      <c r="TYK64" s="245"/>
      <c r="TYL64" s="245"/>
      <c r="TYM64" s="245"/>
      <c r="TYN64" s="245"/>
      <c r="TYO64" s="245"/>
      <c r="TYP64" s="245"/>
      <c r="TYQ64" s="245"/>
      <c r="TYR64" s="245"/>
      <c r="TYS64" s="245"/>
      <c r="TYT64" s="245"/>
      <c r="TYU64" s="245"/>
      <c r="TYV64" s="245"/>
      <c r="TYW64" s="245"/>
      <c r="TYX64" s="245"/>
      <c r="TYY64" s="245"/>
      <c r="TYZ64" s="245"/>
      <c r="TZA64" s="245"/>
      <c r="TZB64" s="245"/>
      <c r="TZC64" s="245"/>
      <c r="TZD64" s="245"/>
      <c r="TZE64" s="245"/>
      <c r="TZF64" s="245"/>
      <c r="TZG64" s="245"/>
      <c r="TZH64" s="245"/>
      <c r="TZI64" s="245"/>
      <c r="TZJ64" s="245"/>
      <c r="TZK64" s="245"/>
      <c r="TZL64" s="245"/>
      <c r="TZM64" s="245"/>
      <c r="TZN64" s="245"/>
      <c r="TZO64" s="245"/>
      <c r="TZP64" s="245"/>
      <c r="TZQ64" s="245"/>
      <c r="TZR64" s="245"/>
      <c r="TZS64" s="245"/>
      <c r="TZT64" s="245"/>
      <c r="TZU64" s="245"/>
      <c r="TZV64" s="245"/>
      <c r="TZW64" s="245"/>
      <c r="TZX64" s="245"/>
      <c r="TZY64" s="245"/>
      <c r="TZZ64" s="245"/>
      <c r="UAA64" s="245"/>
      <c r="UAB64" s="245"/>
      <c r="UAC64" s="245"/>
      <c r="UAD64" s="245"/>
      <c r="UAE64" s="245"/>
      <c r="UAF64" s="245"/>
      <c r="UAG64" s="245"/>
      <c r="UAH64" s="245"/>
      <c r="UAI64" s="245"/>
      <c r="UAJ64" s="245"/>
      <c r="UAK64" s="245"/>
      <c r="UAL64" s="245"/>
      <c r="UAM64" s="245"/>
      <c r="UAN64" s="245"/>
      <c r="UAO64" s="245"/>
      <c r="UAP64" s="245"/>
      <c r="UAQ64" s="245"/>
      <c r="UAR64" s="245"/>
      <c r="UAS64" s="245"/>
      <c r="UAT64" s="245"/>
      <c r="UAU64" s="245"/>
      <c r="UAV64" s="245"/>
      <c r="UAW64" s="245"/>
      <c r="UAX64" s="245"/>
      <c r="UAY64" s="245"/>
      <c r="UAZ64" s="245"/>
      <c r="UBA64" s="245"/>
      <c r="UBB64" s="245"/>
      <c r="UBC64" s="245"/>
      <c r="UBD64" s="245"/>
      <c r="UBE64" s="245"/>
      <c r="UBF64" s="245"/>
      <c r="UBG64" s="245"/>
      <c r="UBH64" s="245"/>
      <c r="UBI64" s="245"/>
      <c r="UBJ64" s="245"/>
      <c r="UBK64" s="245"/>
      <c r="UBL64" s="245"/>
      <c r="UBM64" s="245"/>
      <c r="UBN64" s="245"/>
      <c r="UBO64" s="245"/>
      <c r="UBP64" s="245"/>
      <c r="UBQ64" s="245"/>
      <c r="UBR64" s="245"/>
      <c r="UBS64" s="245"/>
      <c r="UBT64" s="245"/>
      <c r="UBU64" s="245"/>
      <c r="UBV64" s="245"/>
      <c r="UBW64" s="245"/>
      <c r="UBX64" s="245"/>
      <c r="UBY64" s="245"/>
      <c r="UBZ64" s="245"/>
      <c r="UCA64" s="245"/>
      <c r="UCB64" s="245"/>
      <c r="UCC64" s="245"/>
      <c r="UCD64" s="245"/>
      <c r="UCE64" s="245"/>
      <c r="UCF64" s="245"/>
      <c r="UCG64" s="245"/>
      <c r="UCH64" s="245"/>
      <c r="UCI64" s="245"/>
      <c r="UCJ64" s="245"/>
      <c r="UCK64" s="245"/>
      <c r="UCL64" s="245"/>
      <c r="UCM64" s="245"/>
      <c r="UCN64" s="245"/>
      <c r="UCO64" s="245"/>
      <c r="UCP64" s="245"/>
      <c r="UCQ64" s="245"/>
      <c r="UCR64" s="245"/>
      <c r="UCS64" s="245"/>
      <c r="UCT64" s="245"/>
      <c r="UCU64" s="245"/>
      <c r="UCV64" s="245"/>
      <c r="UCW64" s="245"/>
      <c r="UCX64" s="245"/>
      <c r="UCY64" s="245"/>
      <c r="UCZ64" s="245"/>
      <c r="UDA64" s="245"/>
      <c r="UDB64" s="245"/>
      <c r="UDC64" s="245"/>
      <c r="UDD64" s="245"/>
      <c r="UDE64" s="245"/>
      <c r="UDF64" s="245"/>
      <c r="UDG64" s="245"/>
      <c r="UDH64" s="245"/>
      <c r="UDI64" s="245"/>
      <c r="UDJ64" s="245"/>
      <c r="UDK64" s="245"/>
      <c r="UDL64" s="245"/>
      <c r="UDM64" s="245"/>
      <c r="UDN64" s="245"/>
      <c r="UDO64" s="245"/>
      <c r="UDP64" s="245"/>
      <c r="UDQ64" s="245"/>
      <c r="UDR64" s="245"/>
      <c r="UDS64" s="245"/>
      <c r="UDT64" s="245"/>
      <c r="UDU64" s="245"/>
      <c r="UDV64" s="245"/>
      <c r="UDW64" s="245"/>
      <c r="UDX64" s="245"/>
      <c r="UDY64" s="245"/>
      <c r="UDZ64" s="245"/>
      <c r="UEA64" s="245"/>
      <c r="UEB64" s="245"/>
      <c r="UEC64" s="245"/>
      <c r="UED64" s="245"/>
      <c r="UEE64" s="245"/>
      <c r="UEF64" s="245"/>
      <c r="UEG64" s="245"/>
      <c r="UEH64" s="245"/>
      <c r="UEI64" s="245"/>
      <c r="UEJ64" s="245"/>
      <c r="UEK64" s="245"/>
      <c r="UEL64" s="245"/>
      <c r="UEM64" s="245"/>
      <c r="UEN64" s="245"/>
      <c r="UEO64" s="245"/>
      <c r="UEP64" s="245"/>
      <c r="UEQ64" s="245"/>
      <c r="UER64" s="245"/>
      <c r="UES64" s="245"/>
      <c r="UET64" s="245"/>
      <c r="UEU64" s="245"/>
      <c r="UEV64" s="245"/>
      <c r="UEW64" s="245"/>
      <c r="UEX64" s="245"/>
      <c r="UEY64" s="245"/>
      <c r="UEZ64" s="245"/>
      <c r="UFA64" s="245"/>
      <c r="UFB64" s="245"/>
      <c r="UFC64" s="245"/>
      <c r="UFD64" s="245"/>
      <c r="UFE64" s="245"/>
      <c r="UFF64" s="245"/>
      <c r="UFG64" s="245"/>
      <c r="UFH64" s="245"/>
      <c r="UFI64" s="245"/>
      <c r="UFJ64" s="245"/>
      <c r="UFK64" s="245"/>
      <c r="UFL64" s="245"/>
      <c r="UFM64" s="245"/>
      <c r="UFN64" s="245"/>
      <c r="UFO64" s="245"/>
      <c r="UFP64" s="245"/>
      <c r="UFQ64" s="245"/>
      <c r="UFR64" s="245"/>
      <c r="UFS64" s="245"/>
      <c r="UFT64" s="245"/>
      <c r="UFU64" s="245"/>
      <c r="UFV64" s="245"/>
      <c r="UFW64" s="245"/>
      <c r="UFX64" s="245"/>
      <c r="UFY64" s="245"/>
      <c r="UFZ64" s="245"/>
      <c r="UGA64" s="245"/>
      <c r="UGB64" s="245"/>
      <c r="UGC64" s="245"/>
      <c r="UGD64" s="245"/>
      <c r="UGE64" s="245"/>
      <c r="UGF64" s="245"/>
      <c r="UGG64" s="245"/>
      <c r="UGH64" s="245"/>
      <c r="UGI64" s="245"/>
      <c r="UGJ64" s="245"/>
      <c r="UGK64" s="245"/>
      <c r="UGL64" s="245"/>
      <c r="UGM64" s="245"/>
      <c r="UGN64" s="245"/>
      <c r="UGO64" s="245"/>
      <c r="UGP64" s="245"/>
      <c r="UGQ64" s="245"/>
      <c r="UGR64" s="245"/>
      <c r="UGS64" s="245"/>
      <c r="UGT64" s="245"/>
      <c r="UGU64" s="245"/>
      <c r="UGV64" s="245"/>
      <c r="UGW64" s="245"/>
      <c r="UGX64" s="245"/>
      <c r="UGY64" s="245"/>
      <c r="UGZ64" s="245"/>
      <c r="UHA64" s="245"/>
      <c r="UHB64" s="245"/>
      <c r="UHC64" s="245"/>
      <c r="UHD64" s="245"/>
      <c r="UHE64" s="245"/>
      <c r="UHF64" s="245"/>
      <c r="UHG64" s="245"/>
      <c r="UHH64" s="245"/>
      <c r="UHI64" s="245"/>
      <c r="UHJ64" s="245"/>
      <c r="UHK64" s="245"/>
      <c r="UHL64" s="245"/>
      <c r="UHM64" s="245"/>
      <c r="UHN64" s="245"/>
      <c r="UHO64" s="245"/>
      <c r="UHP64" s="245"/>
      <c r="UHQ64" s="245"/>
      <c r="UHR64" s="245"/>
      <c r="UHS64" s="245"/>
      <c r="UHT64" s="245"/>
      <c r="UHU64" s="245"/>
      <c r="UHV64" s="245"/>
      <c r="UHW64" s="245"/>
      <c r="UHX64" s="245"/>
      <c r="UHY64" s="245"/>
      <c r="UHZ64" s="245"/>
      <c r="UIA64" s="245"/>
      <c r="UIB64" s="245"/>
      <c r="UIC64" s="245"/>
      <c r="UID64" s="245"/>
      <c r="UIE64" s="245"/>
      <c r="UIF64" s="245"/>
      <c r="UIG64" s="245"/>
      <c r="UIH64" s="245"/>
      <c r="UII64" s="245"/>
      <c r="UIJ64" s="245"/>
      <c r="UIK64" s="245"/>
      <c r="UIL64" s="245"/>
      <c r="UIM64" s="245"/>
      <c r="UIN64" s="245"/>
      <c r="UIO64" s="245"/>
      <c r="UIP64" s="245"/>
      <c r="UIQ64" s="245"/>
      <c r="UIR64" s="245"/>
      <c r="UIS64" s="245"/>
      <c r="UIT64" s="245"/>
      <c r="UIU64" s="245"/>
      <c r="UIV64" s="245"/>
      <c r="UIW64" s="245"/>
      <c r="UIX64" s="245"/>
      <c r="UIY64" s="245"/>
      <c r="UIZ64" s="245"/>
      <c r="UJA64" s="245"/>
      <c r="UJB64" s="245"/>
      <c r="UJC64" s="245"/>
      <c r="UJD64" s="245"/>
      <c r="UJE64" s="245"/>
      <c r="UJF64" s="245"/>
      <c r="UJG64" s="245"/>
      <c r="UJH64" s="245"/>
      <c r="UJI64" s="245"/>
      <c r="UJJ64" s="245"/>
      <c r="UJK64" s="245"/>
      <c r="UJL64" s="245"/>
      <c r="UJM64" s="245"/>
      <c r="UJN64" s="245"/>
      <c r="UJO64" s="245"/>
      <c r="UJP64" s="245"/>
      <c r="UJQ64" s="245"/>
      <c r="UJR64" s="245"/>
      <c r="UJS64" s="245"/>
      <c r="UJT64" s="245"/>
      <c r="UJU64" s="245"/>
      <c r="UJV64" s="245"/>
      <c r="UJW64" s="245"/>
      <c r="UJX64" s="245"/>
      <c r="UJY64" s="245"/>
      <c r="UJZ64" s="245"/>
      <c r="UKA64" s="245"/>
      <c r="UKB64" s="245"/>
      <c r="UKC64" s="245"/>
      <c r="UKD64" s="245"/>
      <c r="UKE64" s="245"/>
      <c r="UKF64" s="245"/>
      <c r="UKG64" s="245"/>
      <c r="UKH64" s="245"/>
      <c r="UKI64" s="245"/>
      <c r="UKJ64" s="245"/>
      <c r="UKK64" s="245"/>
      <c r="UKL64" s="245"/>
      <c r="UKM64" s="245"/>
      <c r="UKN64" s="245"/>
      <c r="UKO64" s="245"/>
      <c r="UKP64" s="245"/>
      <c r="UKQ64" s="245"/>
      <c r="UKR64" s="245"/>
      <c r="UKS64" s="245"/>
      <c r="UKT64" s="245"/>
      <c r="UKU64" s="245"/>
      <c r="UKV64" s="245"/>
      <c r="UKW64" s="245"/>
      <c r="UKX64" s="245"/>
      <c r="UKY64" s="245"/>
      <c r="UKZ64" s="245"/>
      <c r="ULA64" s="245"/>
      <c r="ULB64" s="245"/>
      <c r="ULC64" s="245"/>
      <c r="ULD64" s="245"/>
      <c r="ULE64" s="245"/>
      <c r="ULF64" s="245"/>
      <c r="ULG64" s="245"/>
      <c r="ULH64" s="245"/>
      <c r="ULI64" s="245"/>
      <c r="ULJ64" s="245"/>
      <c r="ULK64" s="245"/>
      <c r="ULL64" s="245"/>
      <c r="ULM64" s="245"/>
      <c r="ULN64" s="245"/>
      <c r="ULO64" s="245"/>
      <c r="ULP64" s="245"/>
      <c r="ULQ64" s="245"/>
      <c r="ULR64" s="245"/>
      <c r="ULS64" s="245"/>
      <c r="ULT64" s="245"/>
      <c r="ULU64" s="245"/>
      <c r="ULV64" s="245"/>
      <c r="ULW64" s="245"/>
      <c r="ULX64" s="245"/>
      <c r="ULY64" s="245"/>
      <c r="ULZ64" s="245"/>
      <c r="UMA64" s="245"/>
      <c r="UMB64" s="245"/>
      <c r="UMC64" s="245"/>
      <c r="UMD64" s="245"/>
      <c r="UME64" s="245"/>
      <c r="UMF64" s="245"/>
      <c r="UMG64" s="245"/>
      <c r="UMH64" s="245"/>
      <c r="UMI64" s="245"/>
      <c r="UMJ64" s="245"/>
      <c r="UMK64" s="245"/>
      <c r="UML64" s="245"/>
      <c r="UMM64" s="245"/>
      <c r="UMN64" s="245"/>
      <c r="UMO64" s="245"/>
      <c r="UMP64" s="245"/>
      <c r="UMQ64" s="245"/>
      <c r="UMR64" s="245"/>
      <c r="UMS64" s="245"/>
      <c r="UMT64" s="245"/>
      <c r="UMU64" s="245"/>
      <c r="UMV64" s="245"/>
      <c r="UMW64" s="245"/>
      <c r="UMX64" s="245"/>
      <c r="UMY64" s="245"/>
      <c r="UMZ64" s="245"/>
      <c r="UNA64" s="245"/>
      <c r="UNB64" s="245"/>
      <c r="UNC64" s="245"/>
      <c r="UND64" s="245"/>
      <c r="UNE64" s="245"/>
      <c r="UNF64" s="245"/>
      <c r="UNG64" s="245"/>
      <c r="UNH64" s="245"/>
      <c r="UNI64" s="245"/>
      <c r="UNJ64" s="245"/>
      <c r="UNK64" s="245"/>
      <c r="UNL64" s="245"/>
      <c r="UNM64" s="245"/>
      <c r="UNN64" s="245"/>
      <c r="UNO64" s="245"/>
      <c r="UNP64" s="245"/>
      <c r="UNQ64" s="245"/>
      <c r="UNR64" s="245"/>
      <c r="UNS64" s="245"/>
      <c r="UNT64" s="245"/>
      <c r="UNU64" s="245"/>
      <c r="UNV64" s="245"/>
      <c r="UNW64" s="245"/>
      <c r="UNX64" s="245"/>
      <c r="UNY64" s="245"/>
      <c r="UNZ64" s="245"/>
      <c r="UOA64" s="245"/>
      <c r="UOB64" s="245"/>
      <c r="UOC64" s="245"/>
      <c r="UOD64" s="245"/>
      <c r="UOE64" s="245"/>
      <c r="UOF64" s="245"/>
      <c r="UOG64" s="245"/>
      <c r="UOH64" s="245"/>
      <c r="UOI64" s="245"/>
      <c r="UOJ64" s="245"/>
      <c r="UOK64" s="245"/>
      <c r="UOL64" s="245"/>
      <c r="UOM64" s="245"/>
      <c r="UON64" s="245"/>
      <c r="UOO64" s="245"/>
      <c r="UOP64" s="245"/>
      <c r="UOQ64" s="245"/>
      <c r="UOR64" s="245"/>
      <c r="UOS64" s="245"/>
      <c r="UOT64" s="245"/>
      <c r="UOU64" s="245"/>
      <c r="UOV64" s="245"/>
      <c r="UOW64" s="245"/>
      <c r="UOX64" s="245"/>
      <c r="UOY64" s="245"/>
      <c r="UOZ64" s="245"/>
      <c r="UPA64" s="245"/>
      <c r="UPB64" s="245"/>
      <c r="UPC64" s="245"/>
      <c r="UPD64" s="245"/>
      <c r="UPE64" s="245"/>
      <c r="UPF64" s="245"/>
      <c r="UPG64" s="245"/>
      <c r="UPH64" s="245"/>
      <c r="UPI64" s="245"/>
      <c r="UPJ64" s="245"/>
      <c r="UPK64" s="245"/>
      <c r="UPL64" s="245"/>
      <c r="UPM64" s="245"/>
      <c r="UPN64" s="245"/>
      <c r="UPO64" s="245"/>
      <c r="UPP64" s="245"/>
      <c r="UPQ64" s="245"/>
      <c r="UPR64" s="245"/>
      <c r="UPS64" s="245"/>
      <c r="UPT64" s="245"/>
      <c r="UPU64" s="245"/>
      <c r="UPV64" s="245"/>
      <c r="UPW64" s="245"/>
      <c r="UPX64" s="245"/>
      <c r="UPY64" s="245"/>
      <c r="UPZ64" s="245"/>
      <c r="UQA64" s="245"/>
      <c r="UQB64" s="245"/>
      <c r="UQC64" s="245"/>
      <c r="UQD64" s="245"/>
      <c r="UQE64" s="245"/>
      <c r="UQF64" s="245"/>
      <c r="UQG64" s="245"/>
      <c r="UQH64" s="245"/>
      <c r="UQI64" s="245"/>
      <c r="UQJ64" s="245"/>
      <c r="UQK64" s="245"/>
      <c r="UQL64" s="245"/>
      <c r="UQM64" s="245"/>
      <c r="UQN64" s="245"/>
      <c r="UQO64" s="245"/>
      <c r="UQP64" s="245"/>
      <c r="UQQ64" s="245"/>
      <c r="UQR64" s="245"/>
      <c r="UQS64" s="245"/>
      <c r="UQT64" s="245"/>
      <c r="UQU64" s="245"/>
      <c r="UQV64" s="245"/>
      <c r="UQW64" s="245"/>
      <c r="UQX64" s="245"/>
      <c r="UQY64" s="245"/>
      <c r="UQZ64" s="245"/>
      <c r="URA64" s="245"/>
      <c r="URB64" s="245"/>
      <c r="URC64" s="245"/>
      <c r="URD64" s="245"/>
      <c r="URE64" s="245"/>
      <c r="URF64" s="245"/>
      <c r="URG64" s="245"/>
      <c r="URH64" s="245"/>
      <c r="URI64" s="245"/>
      <c r="URJ64" s="245"/>
      <c r="URK64" s="245"/>
      <c r="URL64" s="245"/>
      <c r="URM64" s="245"/>
      <c r="URN64" s="245"/>
      <c r="URO64" s="245"/>
      <c r="URP64" s="245"/>
      <c r="URQ64" s="245"/>
      <c r="URR64" s="245"/>
      <c r="URS64" s="245"/>
      <c r="URT64" s="245"/>
      <c r="URU64" s="245"/>
      <c r="URV64" s="245"/>
      <c r="URW64" s="245"/>
      <c r="URX64" s="245"/>
      <c r="URY64" s="245"/>
      <c r="URZ64" s="245"/>
      <c r="USA64" s="245"/>
      <c r="USB64" s="245"/>
      <c r="USC64" s="245"/>
      <c r="USD64" s="245"/>
      <c r="USE64" s="245"/>
      <c r="USF64" s="245"/>
      <c r="USG64" s="245"/>
      <c r="USH64" s="245"/>
      <c r="USI64" s="245"/>
      <c r="USJ64" s="245"/>
      <c r="USK64" s="245"/>
      <c r="USL64" s="245"/>
      <c r="USM64" s="245"/>
      <c r="USN64" s="245"/>
      <c r="USO64" s="245"/>
      <c r="USP64" s="245"/>
      <c r="USQ64" s="245"/>
      <c r="USR64" s="245"/>
      <c r="USS64" s="245"/>
      <c r="UST64" s="245"/>
      <c r="USU64" s="245"/>
      <c r="USV64" s="245"/>
      <c r="USW64" s="245"/>
      <c r="USX64" s="245"/>
      <c r="USY64" s="245"/>
      <c r="USZ64" s="245"/>
      <c r="UTA64" s="245"/>
      <c r="UTB64" s="245"/>
      <c r="UTC64" s="245"/>
      <c r="UTD64" s="245"/>
      <c r="UTE64" s="245"/>
      <c r="UTF64" s="245"/>
      <c r="UTG64" s="245"/>
      <c r="UTH64" s="245"/>
      <c r="UTI64" s="245"/>
      <c r="UTJ64" s="245"/>
      <c r="UTK64" s="245"/>
      <c r="UTL64" s="245"/>
      <c r="UTM64" s="245"/>
      <c r="UTN64" s="245"/>
      <c r="UTO64" s="245"/>
      <c r="UTP64" s="245"/>
      <c r="UTQ64" s="245"/>
      <c r="UTR64" s="245"/>
      <c r="UTS64" s="245"/>
      <c r="UTT64" s="245"/>
      <c r="UTU64" s="245"/>
      <c r="UTV64" s="245"/>
      <c r="UTW64" s="245"/>
      <c r="UTX64" s="245"/>
      <c r="UTY64" s="245"/>
      <c r="UTZ64" s="245"/>
      <c r="UUA64" s="245"/>
      <c r="UUB64" s="245"/>
      <c r="UUC64" s="245"/>
      <c r="UUD64" s="245"/>
      <c r="UUE64" s="245"/>
      <c r="UUF64" s="245"/>
      <c r="UUG64" s="245"/>
      <c r="UUH64" s="245"/>
      <c r="UUI64" s="245"/>
      <c r="UUJ64" s="245"/>
      <c r="UUK64" s="245"/>
      <c r="UUL64" s="245"/>
      <c r="UUM64" s="245"/>
      <c r="UUN64" s="245"/>
      <c r="UUO64" s="245"/>
      <c r="UUP64" s="245"/>
      <c r="UUQ64" s="245"/>
      <c r="UUR64" s="245"/>
      <c r="UUS64" s="245"/>
      <c r="UUT64" s="245"/>
      <c r="UUU64" s="245"/>
      <c r="UUV64" s="245"/>
      <c r="UUW64" s="245"/>
      <c r="UUX64" s="245"/>
      <c r="UUY64" s="245"/>
      <c r="UUZ64" s="245"/>
      <c r="UVA64" s="245"/>
      <c r="UVB64" s="245"/>
      <c r="UVC64" s="245"/>
      <c r="UVD64" s="245"/>
      <c r="UVE64" s="245"/>
      <c r="UVF64" s="245"/>
      <c r="UVG64" s="245"/>
      <c r="UVH64" s="245"/>
      <c r="UVI64" s="245"/>
      <c r="UVJ64" s="245"/>
      <c r="UVK64" s="245"/>
      <c r="UVL64" s="245"/>
      <c r="UVM64" s="245"/>
      <c r="UVN64" s="245"/>
      <c r="UVO64" s="245"/>
      <c r="UVP64" s="245"/>
      <c r="UVQ64" s="245"/>
      <c r="UVR64" s="245"/>
      <c r="UVS64" s="245"/>
      <c r="UVT64" s="245"/>
      <c r="UVU64" s="245"/>
      <c r="UVV64" s="245"/>
      <c r="UVW64" s="245"/>
      <c r="UVX64" s="245"/>
      <c r="UVY64" s="245"/>
      <c r="UVZ64" s="245"/>
      <c r="UWA64" s="245"/>
      <c r="UWB64" s="245"/>
      <c r="UWC64" s="245"/>
      <c r="UWD64" s="245"/>
      <c r="UWE64" s="245"/>
      <c r="UWF64" s="245"/>
      <c r="UWG64" s="245"/>
      <c r="UWH64" s="245"/>
      <c r="UWI64" s="245"/>
      <c r="UWJ64" s="245"/>
      <c r="UWK64" s="245"/>
      <c r="UWL64" s="245"/>
      <c r="UWM64" s="245"/>
      <c r="UWN64" s="245"/>
      <c r="UWO64" s="245"/>
      <c r="UWP64" s="245"/>
      <c r="UWQ64" s="245"/>
      <c r="UWR64" s="245"/>
      <c r="UWS64" s="245"/>
      <c r="UWT64" s="245"/>
      <c r="UWU64" s="245"/>
      <c r="UWV64" s="245"/>
      <c r="UWW64" s="245"/>
      <c r="UWX64" s="245"/>
      <c r="UWY64" s="245"/>
      <c r="UWZ64" s="245"/>
      <c r="UXA64" s="245"/>
      <c r="UXB64" s="245"/>
      <c r="UXC64" s="245"/>
      <c r="UXD64" s="245"/>
      <c r="UXE64" s="245"/>
      <c r="UXF64" s="245"/>
      <c r="UXG64" s="245"/>
      <c r="UXH64" s="245"/>
      <c r="UXI64" s="245"/>
      <c r="UXJ64" s="245"/>
      <c r="UXK64" s="245"/>
      <c r="UXL64" s="245"/>
      <c r="UXM64" s="245"/>
      <c r="UXN64" s="245"/>
      <c r="UXO64" s="245"/>
      <c r="UXP64" s="245"/>
      <c r="UXQ64" s="245"/>
      <c r="UXR64" s="245"/>
      <c r="UXS64" s="245"/>
      <c r="UXT64" s="245"/>
      <c r="UXU64" s="245"/>
      <c r="UXV64" s="245"/>
      <c r="UXW64" s="245"/>
      <c r="UXX64" s="245"/>
      <c r="UXY64" s="245"/>
      <c r="UXZ64" s="245"/>
      <c r="UYA64" s="245"/>
      <c r="UYB64" s="245"/>
      <c r="UYC64" s="245"/>
      <c r="UYD64" s="245"/>
      <c r="UYE64" s="245"/>
      <c r="UYF64" s="245"/>
      <c r="UYG64" s="245"/>
      <c r="UYH64" s="245"/>
      <c r="UYI64" s="245"/>
      <c r="UYJ64" s="245"/>
      <c r="UYK64" s="245"/>
      <c r="UYL64" s="245"/>
      <c r="UYM64" s="245"/>
      <c r="UYN64" s="245"/>
      <c r="UYO64" s="245"/>
      <c r="UYP64" s="245"/>
      <c r="UYQ64" s="245"/>
      <c r="UYR64" s="245"/>
      <c r="UYS64" s="245"/>
      <c r="UYT64" s="245"/>
      <c r="UYU64" s="245"/>
      <c r="UYV64" s="245"/>
      <c r="UYW64" s="245"/>
      <c r="UYX64" s="245"/>
      <c r="UYY64" s="245"/>
      <c r="UYZ64" s="245"/>
      <c r="UZA64" s="245"/>
      <c r="UZB64" s="245"/>
      <c r="UZC64" s="245"/>
      <c r="UZD64" s="245"/>
      <c r="UZE64" s="245"/>
      <c r="UZF64" s="245"/>
      <c r="UZG64" s="245"/>
      <c r="UZH64" s="245"/>
      <c r="UZI64" s="245"/>
      <c r="UZJ64" s="245"/>
      <c r="UZK64" s="245"/>
      <c r="UZL64" s="245"/>
      <c r="UZM64" s="245"/>
      <c r="UZN64" s="245"/>
      <c r="UZO64" s="245"/>
      <c r="UZP64" s="245"/>
      <c r="UZQ64" s="245"/>
      <c r="UZR64" s="245"/>
      <c r="UZS64" s="245"/>
      <c r="UZT64" s="245"/>
      <c r="UZU64" s="245"/>
      <c r="UZV64" s="245"/>
      <c r="UZW64" s="245"/>
      <c r="UZX64" s="245"/>
      <c r="UZY64" s="245"/>
      <c r="UZZ64" s="245"/>
      <c r="VAA64" s="245"/>
      <c r="VAB64" s="245"/>
      <c r="VAC64" s="245"/>
      <c r="VAD64" s="245"/>
      <c r="VAE64" s="245"/>
      <c r="VAF64" s="245"/>
      <c r="VAG64" s="245"/>
      <c r="VAH64" s="245"/>
      <c r="VAI64" s="245"/>
      <c r="VAJ64" s="245"/>
      <c r="VAK64" s="245"/>
      <c r="VAL64" s="245"/>
      <c r="VAM64" s="245"/>
      <c r="VAN64" s="245"/>
      <c r="VAO64" s="245"/>
      <c r="VAP64" s="245"/>
      <c r="VAQ64" s="245"/>
      <c r="VAR64" s="245"/>
      <c r="VAS64" s="245"/>
      <c r="VAT64" s="245"/>
      <c r="VAU64" s="245"/>
      <c r="VAV64" s="245"/>
      <c r="VAW64" s="245"/>
      <c r="VAX64" s="245"/>
      <c r="VAY64" s="245"/>
      <c r="VAZ64" s="245"/>
      <c r="VBA64" s="245"/>
      <c r="VBB64" s="245"/>
      <c r="VBC64" s="245"/>
      <c r="VBD64" s="245"/>
      <c r="VBE64" s="245"/>
      <c r="VBF64" s="245"/>
      <c r="VBG64" s="245"/>
      <c r="VBH64" s="245"/>
      <c r="VBI64" s="245"/>
      <c r="VBJ64" s="245"/>
      <c r="VBK64" s="245"/>
      <c r="VBL64" s="245"/>
      <c r="VBM64" s="245"/>
      <c r="VBN64" s="245"/>
      <c r="VBO64" s="245"/>
      <c r="VBP64" s="245"/>
      <c r="VBQ64" s="245"/>
      <c r="VBR64" s="245"/>
      <c r="VBS64" s="245"/>
      <c r="VBT64" s="245"/>
      <c r="VBU64" s="245"/>
      <c r="VBV64" s="245"/>
      <c r="VBW64" s="245"/>
      <c r="VBX64" s="245"/>
      <c r="VBY64" s="245"/>
      <c r="VBZ64" s="245"/>
      <c r="VCA64" s="245"/>
      <c r="VCB64" s="245"/>
      <c r="VCC64" s="245"/>
      <c r="VCD64" s="245"/>
      <c r="VCE64" s="245"/>
      <c r="VCF64" s="245"/>
      <c r="VCG64" s="245"/>
      <c r="VCH64" s="245"/>
      <c r="VCI64" s="245"/>
      <c r="VCJ64" s="245"/>
      <c r="VCK64" s="245"/>
      <c r="VCL64" s="245"/>
      <c r="VCM64" s="245"/>
      <c r="VCN64" s="245"/>
      <c r="VCO64" s="245"/>
      <c r="VCP64" s="245"/>
      <c r="VCQ64" s="245"/>
      <c r="VCR64" s="245"/>
      <c r="VCS64" s="245"/>
      <c r="VCT64" s="245"/>
      <c r="VCU64" s="245"/>
      <c r="VCV64" s="245"/>
      <c r="VCW64" s="245"/>
      <c r="VCX64" s="245"/>
      <c r="VCY64" s="245"/>
      <c r="VCZ64" s="245"/>
      <c r="VDA64" s="245"/>
      <c r="VDB64" s="245"/>
      <c r="VDC64" s="245"/>
      <c r="VDD64" s="245"/>
      <c r="VDE64" s="245"/>
      <c r="VDF64" s="245"/>
      <c r="VDG64" s="245"/>
      <c r="VDH64" s="245"/>
      <c r="VDI64" s="245"/>
      <c r="VDJ64" s="245"/>
      <c r="VDK64" s="245"/>
      <c r="VDL64" s="245"/>
      <c r="VDM64" s="245"/>
      <c r="VDN64" s="245"/>
      <c r="VDO64" s="245"/>
      <c r="VDP64" s="245"/>
      <c r="VDQ64" s="245"/>
      <c r="VDR64" s="245"/>
      <c r="VDS64" s="245"/>
      <c r="VDT64" s="245"/>
      <c r="VDU64" s="245"/>
      <c r="VDV64" s="245"/>
      <c r="VDW64" s="245"/>
      <c r="VDX64" s="245"/>
      <c r="VDY64" s="245"/>
      <c r="VDZ64" s="245"/>
      <c r="VEA64" s="245"/>
      <c r="VEB64" s="245"/>
      <c r="VEC64" s="245"/>
      <c r="VED64" s="245"/>
      <c r="VEE64" s="245"/>
      <c r="VEF64" s="245"/>
      <c r="VEG64" s="245"/>
      <c r="VEH64" s="245"/>
      <c r="VEI64" s="245"/>
      <c r="VEJ64" s="245"/>
      <c r="VEK64" s="245"/>
      <c r="VEL64" s="245"/>
      <c r="VEM64" s="245"/>
      <c r="VEN64" s="245"/>
      <c r="VEO64" s="245"/>
      <c r="VEP64" s="245"/>
      <c r="VEQ64" s="245"/>
      <c r="VER64" s="245"/>
      <c r="VES64" s="245"/>
      <c r="VET64" s="245"/>
      <c r="VEU64" s="245"/>
      <c r="VEV64" s="245"/>
      <c r="VEW64" s="245"/>
      <c r="VEX64" s="245"/>
      <c r="VEY64" s="245"/>
      <c r="VEZ64" s="245"/>
      <c r="VFA64" s="245"/>
      <c r="VFB64" s="245"/>
      <c r="VFC64" s="245"/>
      <c r="VFD64" s="245"/>
      <c r="VFE64" s="245"/>
      <c r="VFF64" s="245"/>
      <c r="VFG64" s="245"/>
      <c r="VFH64" s="245"/>
      <c r="VFI64" s="245"/>
      <c r="VFJ64" s="245"/>
      <c r="VFK64" s="245"/>
      <c r="VFL64" s="245"/>
      <c r="VFM64" s="245"/>
      <c r="VFN64" s="245"/>
      <c r="VFO64" s="245"/>
      <c r="VFP64" s="245"/>
      <c r="VFQ64" s="245"/>
      <c r="VFR64" s="245"/>
      <c r="VFS64" s="245"/>
      <c r="VFT64" s="245"/>
      <c r="VFU64" s="245"/>
      <c r="VFV64" s="245"/>
      <c r="VFW64" s="245"/>
      <c r="VFX64" s="245"/>
      <c r="VFY64" s="245"/>
      <c r="VFZ64" s="245"/>
      <c r="VGA64" s="245"/>
      <c r="VGB64" s="245"/>
      <c r="VGC64" s="245"/>
      <c r="VGD64" s="245"/>
      <c r="VGE64" s="245"/>
      <c r="VGF64" s="245"/>
      <c r="VGG64" s="245"/>
      <c r="VGH64" s="245"/>
      <c r="VGI64" s="245"/>
      <c r="VGJ64" s="245"/>
      <c r="VGK64" s="245"/>
      <c r="VGL64" s="245"/>
      <c r="VGM64" s="245"/>
      <c r="VGN64" s="245"/>
      <c r="VGO64" s="245"/>
      <c r="VGP64" s="245"/>
      <c r="VGQ64" s="245"/>
      <c r="VGR64" s="245"/>
      <c r="VGS64" s="245"/>
      <c r="VGT64" s="245"/>
      <c r="VGU64" s="245"/>
      <c r="VGV64" s="245"/>
      <c r="VGW64" s="245"/>
      <c r="VGX64" s="245"/>
      <c r="VGY64" s="245"/>
      <c r="VGZ64" s="245"/>
      <c r="VHA64" s="245"/>
      <c r="VHB64" s="245"/>
      <c r="VHC64" s="245"/>
      <c r="VHD64" s="245"/>
      <c r="VHE64" s="245"/>
      <c r="VHF64" s="245"/>
      <c r="VHG64" s="245"/>
      <c r="VHH64" s="245"/>
      <c r="VHI64" s="245"/>
      <c r="VHJ64" s="245"/>
      <c r="VHK64" s="245"/>
      <c r="VHL64" s="245"/>
      <c r="VHM64" s="245"/>
      <c r="VHN64" s="245"/>
      <c r="VHO64" s="245"/>
      <c r="VHP64" s="245"/>
      <c r="VHQ64" s="245"/>
      <c r="VHR64" s="245"/>
      <c r="VHS64" s="245"/>
      <c r="VHT64" s="245"/>
      <c r="VHU64" s="245"/>
      <c r="VHV64" s="245"/>
      <c r="VHW64" s="245"/>
      <c r="VHX64" s="245"/>
      <c r="VHY64" s="245"/>
      <c r="VHZ64" s="245"/>
      <c r="VIA64" s="245"/>
      <c r="VIB64" s="245"/>
      <c r="VIC64" s="245"/>
      <c r="VID64" s="245"/>
      <c r="VIE64" s="245"/>
      <c r="VIF64" s="245"/>
      <c r="VIG64" s="245"/>
      <c r="VIH64" s="245"/>
      <c r="VII64" s="245"/>
      <c r="VIJ64" s="245"/>
      <c r="VIK64" s="245"/>
      <c r="VIL64" s="245"/>
      <c r="VIM64" s="245"/>
      <c r="VIN64" s="245"/>
      <c r="VIO64" s="245"/>
      <c r="VIP64" s="245"/>
      <c r="VIQ64" s="245"/>
      <c r="VIR64" s="245"/>
      <c r="VIS64" s="245"/>
      <c r="VIT64" s="245"/>
      <c r="VIU64" s="245"/>
      <c r="VIV64" s="245"/>
      <c r="VIW64" s="245"/>
      <c r="VIX64" s="245"/>
      <c r="VIY64" s="245"/>
      <c r="VIZ64" s="245"/>
      <c r="VJA64" s="245"/>
      <c r="VJB64" s="245"/>
      <c r="VJC64" s="245"/>
      <c r="VJD64" s="245"/>
      <c r="VJE64" s="245"/>
      <c r="VJF64" s="245"/>
      <c r="VJG64" s="245"/>
      <c r="VJH64" s="245"/>
      <c r="VJI64" s="245"/>
      <c r="VJJ64" s="245"/>
      <c r="VJK64" s="245"/>
      <c r="VJL64" s="245"/>
      <c r="VJM64" s="245"/>
      <c r="VJN64" s="245"/>
      <c r="VJO64" s="245"/>
      <c r="VJP64" s="245"/>
      <c r="VJQ64" s="245"/>
      <c r="VJR64" s="245"/>
      <c r="VJS64" s="245"/>
      <c r="VJT64" s="245"/>
      <c r="VJU64" s="245"/>
      <c r="VJV64" s="245"/>
      <c r="VJW64" s="245"/>
      <c r="VJX64" s="245"/>
      <c r="VJY64" s="245"/>
      <c r="VJZ64" s="245"/>
      <c r="VKA64" s="245"/>
      <c r="VKB64" s="245"/>
      <c r="VKC64" s="245"/>
      <c r="VKD64" s="245"/>
      <c r="VKE64" s="245"/>
      <c r="VKF64" s="245"/>
      <c r="VKG64" s="245"/>
      <c r="VKH64" s="245"/>
      <c r="VKI64" s="245"/>
      <c r="VKJ64" s="245"/>
      <c r="VKK64" s="245"/>
      <c r="VKL64" s="245"/>
      <c r="VKM64" s="245"/>
      <c r="VKN64" s="245"/>
      <c r="VKO64" s="245"/>
      <c r="VKP64" s="245"/>
      <c r="VKQ64" s="245"/>
      <c r="VKR64" s="245"/>
      <c r="VKS64" s="245"/>
      <c r="VKT64" s="245"/>
      <c r="VKU64" s="245"/>
      <c r="VKV64" s="245"/>
      <c r="VKW64" s="245"/>
      <c r="VKX64" s="245"/>
      <c r="VKY64" s="245"/>
      <c r="VKZ64" s="245"/>
      <c r="VLA64" s="245"/>
      <c r="VLB64" s="245"/>
      <c r="VLC64" s="245"/>
      <c r="VLD64" s="245"/>
      <c r="VLE64" s="245"/>
      <c r="VLF64" s="245"/>
      <c r="VLG64" s="245"/>
      <c r="VLH64" s="245"/>
      <c r="VLI64" s="245"/>
      <c r="VLJ64" s="245"/>
      <c r="VLK64" s="245"/>
      <c r="VLL64" s="245"/>
      <c r="VLM64" s="245"/>
      <c r="VLN64" s="245"/>
      <c r="VLO64" s="245"/>
      <c r="VLP64" s="245"/>
      <c r="VLQ64" s="245"/>
      <c r="VLR64" s="245"/>
      <c r="VLS64" s="245"/>
      <c r="VLT64" s="245"/>
      <c r="VLU64" s="245"/>
      <c r="VLV64" s="245"/>
      <c r="VLW64" s="245"/>
      <c r="VLX64" s="245"/>
      <c r="VLY64" s="245"/>
      <c r="VLZ64" s="245"/>
      <c r="VMA64" s="245"/>
      <c r="VMB64" s="245"/>
      <c r="VMC64" s="245"/>
      <c r="VMD64" s="245"/>
      <c r="VME64" s="245"/>
      <c r="VMF64" s="245"/>
      <c r="VMG64" s="245"/>
      <c r="VMH64" s="245"/>
      <c r="VMI64" s="245"/>
      <c r="VMJ64" s="245"/>
      <c r="VMK64" s="245"/>
      <c r="VML64" s="245"/>
      <c r="VMM64" s="245"/>
      <c r="VMN64" s="245"/>
      <c r="VMO64" s="245"/>
      <c r="VMP64" s="245"/>
      <c r="VMQ64" s="245"/>
      <c r="VMR64" s="245"/>
      <c r="VMS64" s="245"/>
      <c r="VMT64" s="245"/>
      <c r="VMU64" s="245"/>
      <c r="VMV64" s="245"/>
      <c r="VMW64" s="245"/>
      <c r="VMX64" s="245"/>
      <c r="VMY64" s="245"/>
      <c r="VMZ64" s="245"/>
      <c r="VNA64" s="245"/>
      <c r="VNB64" s="245"/>
      <c r="VNC64" s="245"/>
      <c r="VND64" s="245"/>
      <c r="VNE64" s="245"/>
      <c r="VNF64" s="245"/>
      <c r="VNG64" s="245"/>
      <c r="VNH64" s="245"/>
      <c r="VNI64" s="245"/>
      <c r="VNJ64" s="245"/>
      <c r="VNK64" s="245"/>
      <c r="VNL64" s="245"/>
      <c r="VNM64" s="245"/>
      <c r="VNN64" s="245"/>
      <c r="VNO64" s="245"/>
      <c r="VNP64" s="245"/>
      <c r="VNQ64" s="245"/>
      <c r="VNR64" s="245"/>
      <c r="VNS64" s="245"/>
      <c r="VNT64" s="245"/>
      <c r="VNU64" s="245"/>
      <c r="VNV64" s="245"/>
      <c r="VNW64" s="245"/>
      <c r="VNX64" s="245"/>
      <c r="VNY64" s="245"/>
      <c r="VNZ64" s="245"/>
      <c r="VOA64" s="245"/>
      <c r="VOB64" s="245"/>
      <c r="VOC64" s="245"/>
      <c r="VOD64" s="245"/>
      <c r="VOE64" s="245"/>
      <c r="VOF64" s="245"/>
      <c r="VOG64" s="245"/>
      <c r="VOH64" s="245"/>
      <c r="VOI64" s="245"/>
      <c r="VOJ64" s="245"/>
      <c r="VOK64" s="245"/>
      <c r="VOL64" s="245"/>
      <c r="VOM64" s="245"/>
      <c r="VON64" s="245"/>
      <c r="VOO64" s="245"/>
      <c r="VOP64" s="245"/>
      <c r="VOQ64" s="245"/>
      <c r="VOR64" s="245"/>
      <c r="VOS64" s="245"/>
      <c r="VOT64" s="245"/>
      <c r="VOU64" s="245"/>
      <c r="VOV64" s="245"/>
      <c r="VOW64" s="245"/>
      <c r="VOX64" s="245"/>
      <c r="VOY64" s="245"/>
      <c r="VOZ64" s="245"/>
      <c r="VPA64" s="245"/>
      <c r="VPB64" s="245"/>
      <c r="VPC64" s="245"/>
      <c r="VPD64" s="245"/>
      <c r="VPE64" s="245"/>
      <c r="VPF64" s="245"/>
      <c r="VPG64" s="245"/>
      <c r="VPH64" s="245"/>
      <c r="VPI64" s="245"/>
      <c r="VPJ64" s="245"/>
      <c r="VPK64" s="245"/>
      <c r="VPL64" s="245"/>
      <c r="VPM64" s="245"/>
      <c r="VPN64" s="245"/>
      <c r="VPO64" s="245"/>
      <c r="VPP64" s="245"/>
      <c r="VPQ64" s="245"/>
      <c r="VPR64" s="245"/>
      <c r="VPS64" s="245"/>
      <c r="VPT64" s="245"/>
      <c r="VPU64" s="245"/>
      <c r="VPV64" s="245"/>
      <c r="VPW64" s="245"/>
      <c r="VPX64" s="245"/>
      <c r="VPY64" s="245"/>
      <c r="VPZ64" s="245"/>
      <c r="VQA64" s="245"/>
      <c r="VQB64" s="245"/>
      <c r="VQC64" s="245"/>
      <c r="VQD64" s="245"/>
      <c r="VQE64" s="245"/>
      <c r="VQF64" s="245"/>
      <c r="VQG64" s="245"/>
      <c r="VQH64" s="245"/>
      <c r="VQI64" s="245"/>
      <c r="VQJ64" s="245"/>
      <c r="VQK64" s="245"/>
      <c r="VQL64" s="245"/>
      <c r="VQM64" s="245"/>
      <c r="VQN64" s="245"/>
      <c r="VQO64" s="245"/>
      <c r="VQP64" s="245"/>
      <c r="VQQ64" s="245"/>
      <c r="VQR64" s="245"/>
      <c r="VQS64" s="245"/>
      <c r="VQT64" s="245"/>
      <c r="VQU64" s="245"/>
      <c r="VQV64" s="245"/>
      <c r="VQW64" s="245"/>
      <c r="VQX64" s="245"/>
      <c r="VQY64" s="245"/>
      <c r="VQZ64" s="245"/>
      <c r="VRA64" s="245"/>
      <c r="VRB64" s="245"/>
      <c r="VRC64" s="245"/>
      <c r="VRD64" s="245"/>
      <c r="VRE64" s="245"/>
      <c r="VRF64" s="245"/>
      <c r="VRG64" s="245"/>
      <c r="VRH64" s="245"/>
      <c r="VRI64" s="245"/>
      <c r="VRJ64" s="245"/>
      <c r="VRK64" s="245"/>
      <c r="VRL64" s="245"/>
      <c r="VRM64" s="245"/>
      <c r="VRN64" s="245"/>
      <c r="VRO64" s="245"/>
      <c r="VRP64" s="245"/>
      <c r="VRQ64" s="245"/>
      <c r="VRR64" s="245"/>
      <c r="VRS64" s="245"/>
      <c r="VRT64" s="245"/>
      <c r="VRU64" s="245"/>
      <c r="VRV64" s="245"/>
      <c r="VRW64" s="245"/>
      <c r="VRX64" s="245"/>
      <c r="VRY64" s="245"/>
      <c r="VRZ64" s="245"/>
      <c r="VSA64" s="245"/>
      <c r="VSB64" s="245"/>
      <c r="VSC64" s="245"/>
      <c r="VSD64" s="245"/>
      <c r="VSE64" s="245"/>
      <c r="VSF64" s="245"/>
      <c r="VSG64" s="245"/>
      <c r="VSH64" s="245"/>
      <c r="VSI64" s="245"/>
      <c r="VSJ64" s="245"/>
      <c r="VSK64" s="245"/>
      <c r="VSL64" s="245"/>
      <c r="VSM64" s="245"/>
      <c r="VSN64" s="245"/>
      <c r="VSO64" s="245"/>
      <c r="VSP64" s="245"/>
      <c r="VSQ64" s="245"/>
      <c r="VSR64" s="245"/>
      <c r="VSS64" s="245"/>
      <c r="VST64" s="245"/>
      <c r="VSU64" s="245"/>
      <c r="VSV64" s="245"/>
      <c r="VSW64" s="245"/>
      <c r="VSX64" s="245"/>
      <c r="VSY64" s="245"/>
      <c r="VSZ64" s="245"/>
      <c r="VTA64" s="245"/>
      <c r="VTB64" s="245"/>
      <c r="VTC64" s="245"/>
      <c r="VTD64" s="245"/>
      <c r="VTE64" s="245"/>
      <c r="VTF64" s="245"/>
      <c r="VTG64" s="245"/>
      <c r="VTH64" s="245"/>
      <c r="VTI64" s="245"/>
      <c r="VTJ64" s="245"/>
      <c r="VTK64" s="245"/>
      <c r="VTL64" s="245"/>
      <c r="VTM64" s="245"/>
      <c r="VTN64" s="245"/>
      <c r="VTO64" s="245"/>
      <c r="VTP64" s="245"/>
      <c r="VTQ64" s="245"/>
      <c r="VTR64" s="245"/>
      <c r="VTS64" s="245"/>
      <c r="VTT64" s="245"/>
      <c r="VTU64" s="245"/>
      <c r="VTV64" s="245"/>
      <c r="VTW64" s="245"/>
      <c r="VTX64" s="245"/>
      <c r="VTY64" s="245"/>
      <c r="VTZ64" s="245"/>
      <c r="VUA64" s="245"/>
      <c r="VUB64" s="245"/>
      <c r="VUC64" s="245"/>
      <c r="VUD64" s="245"/>
      <c r="VUE64" s="245"/>
      <c r="VUF64" s="245"/>
      <c r="VUG64" s="245"/>
      <c r="VUH64" s="245"/>
      <c r="VUI64" s="245"/>
      <c r="VUJ64" s="245"/>
      <c r="VUK64" s="245"/>
      <c r="VUL64" s="245"/>
      <c r="VUM64" s="245"/>
      <c r="VUN64" s="245"/>
      <c r="VUO64" s="245"/>
      <c r="VUP64" s="245"/>
      <c r="VUQ64" s="245"/>
      <c r="VUR64" s="245"/>
      <c r="VUS64" s="245"/>
      <c r="VUT64" s="245"/>
      <c r="VUU64" s="245"/>
      <c r="VUV64" s="245"/>
      <c r="VUW64" s="245"/>
      <c r="VUX64" s="245"/>
      <c r="VUY64" s="245"/>
      <c r="VUZ64" s="245"/>
      <c r="VVA64" s="245"/>
      <c r="VVB64" s="245"/>
      <c r="VVC64" s="245"/>
      <c r="VVD64" s="245"/>
      <c r="VVE64" s="245"/>
      <c r="VVF64" s="245"/>
      <c r="VVG64" s="245"/>
      <c r="VVH64" s="245"/>
      <c r="VVI64" s="245"/>
      <c r="VVJ64" s="245"/>
      <c r="VVK64" s="245"/>
      <c r="VVL64" s="245"/>
      <c r="VVM64" s="245"/>
      <c r="VVN64" s="245"/>
      <c r="VVO64" s="245"/>
      <c r="VVP64" s="245"/>
      <c r="VVQ64" s="245"/>
      <c r="VVR64" s="245"/>
      <c r="VVS64" s="245"/>
      <c r="VVT64" s="245"/>
      <c r="VVU64" s="245"/>
      <c r="VVV64" s="245"/>
      <c r="VVW64" s="245"/>
      <c r="VVX64" s="245"/>
      <c r="VVY64" s="245"/>
      <c r="VVZ64" s="245"/>
      <c r="VWA64" s="245"/>
      <c r="VWB64" s="245"/>
      <c r="VWC64" s="245"/>
      <c r="VWD64" s="245"/>
      <c r="VWE64" s="245"/>
      <c r="VWF64" s="245"/>
      <c r="VWG64" s="245"/>
      <c r="VWH64" s="245"/>
      <c r="VWI64" s="245"/>
      <c r="VWJ64" s="245"/>
      <c r="VWK64" s="245"/>
      <c r="VWL64" s="245"/>
      <c r="VWM64" s="245"/>
      <c r="VWN64" s="245"/>
      <c r="VWO64" s="245"/>
      <c r="VWP64" s="245"/>
      <c r="VWQ64" s="245"/>
      <c r="VWR64" s="245"/>
      <c r="VWS64" s="245"/>
      <c r="VWT64" s="245"/>
      <c r="VWU64" s="245"/>
      <c r="VWV64" s="245"/>
      <c r="VWW64" s="245"/>
      <c r="VWX64" s="245"/>
      <c r="VWY64" s="245"/>
      <c r="VWZ64" s="245"/>
      <c r="VXA64" s="245"/>
      <c r="VXB64" s="245"/>
      <c r="VXC64" s="245"/>
      <c r="VXD64" s="245"/>
      <c r="VXE64" s="245"/>
      <c r="VXF64" s="245"/>
      <c r="VXG64" s="245"/>
      <c r="VXH64" s="245"/>
      <c r="VXI64" s="245"/>
      <c r="VXJ64" s="245"/>
      <c r="VXK64" s="245"/>
      <c r="VXL64" s="245"/>
      <c r="VXM64" s="245"/>
      <c r="VXN64" s="245"/>
      <c r="VXO64" s="245"/>
      <c r="VXP64" s="245"/>
      <c r="VXQ64" s="245"/>
      <c r="VXR64" s="245"/>
      <c r="VXS64" s="245"/>
      <c r="VXT64" s="245"/>
      <c r="VXU64" s="245"/>
      <c r="VXV64" s="245"/>
      <c r="VXW64" s="245"/>
      <c r="VXX64" s="245"/>
      <c r="VXY64" s="245"/>
      <c r="VXZ64" s="245"/>
      <c r="VYA64" s="245"/>
      <c r="VYB64" s="245"/>
      <c r="VYC64" s="245"/>
      <c r="VYD64" s="245"/>
      <c r="VYE64" s="245"/>
      <c r="VYF64" s="245"/>
      <c r="VYG64" s="245"/>
      <c r="VYH64" s="245"/>
      <c r="VYI64" s="245"/>
      <c r="VYJ64" s="245"/>
      <c r="VYK64" s="245"/>
      <c r="VYL64" s="245"/>
      <c r="VYM64" s="245"/>
      <c r="VYN64" s="245"/>
      <c r="VYO64" s="245"/>
      <c r="VYP64" s="245"/>
      <c r="VYQ64" s="245"/>
      <c r="VYR64" s="245"/>
      <c r="VYS64" s="245"/>
      <c r="VYT64" s="245"/>
      <c r="VYU64" s="245"/>
      <c r="VYV64" s="245"/>
      <c r="VYW64" s="245"/>
      <c r="VYX64" s="245"/>
      <c r="VYY64" s="245"/>
      <c r="VYZ64" s="245"/>
      <c r="VZA64" s="245"/>
      <c r="VZB64" s="245"/>
      <c r="VZC64" s="245"/>
      <c r="VZD64" s="245"/>
      <c r="VZE64" s="245"/>
      <c r="VZF64" s="245"/>
      <c r="VZG64" s="245"/>
      <c r="VZH64" s="245"/>
      <c r="VZI64" s="245"/>
      <c r="VZJ64" s="245"/>
      <c r="VZK64" s="245"/>
      <c r="VZL64" s="245"/>
      <c r="VZM64" s="245"/>
      <c r="VZN64" s="245"/>
      <c r="VZO64" s="245"/>
      <c r="VZP64" s="245"/>
      <c r="VZQ64" s="245"/>
      <c r="VZR64" s="245"/>
      <c r="VZS64" s="245"/>
      <c r="VZT64" s="245"/>
      <c r="VZU64" s="245"/>
      <c r="VZV64" s="245"/>
      <c r="VZW64" s="245"/>
      <c r="VZX64" s="245"/>
      <c r="VZY64" s="245"/>
      <c r="VZZ64" s="245"/>
      <c r="WAA64" s="245"/>
      <c r="WAB64" s="245"/>
      <c r="WAC64" s="245"/>
      <c r="WAD64" s="245"/>
      <c r="WAE64" s="245"/>
      <c r="WAF64" s="245"/>
      <c r="WAG64" s="245"/>
      <c r="WAH64" s="245"/>
      <c r="WAI64" s="245"/>
      <c r="WAJ64" s="245"/>
      <c r="WAK64" s="245"/>
      <c r="WAL64" s="245"/>
      <c r="WAM64" s="245"/>
      <c r="WAN64" s="245"/>
      <c r="WAO64" s="245"/>
      <c r="WAP64" s="245"/>
      <c r="WAQ64" s="245"/>
      <c r="WAR64" s="245"/>
      <c r="WAS64" s="245"/>
      <c r="WAT64" s="245"/>
      <c r="WAU64" s="245"/>
      <c r="WAV64" s="245"/>
      <c r="WAW64" s="245"/>
      <c r="WAX64" s="245"/>
      <c r="WAY64" s="245"/>
      <c r="WAZ64" s="245"/>
      <c r="WBA64" s="245"/>
      <c r="WBB64" s="245"/>
      <c r="WBC64" s="245"/>
      <c r="WBD64" s="245"/>
      <c r="WBE64" s="245"/>
      <c r="WBF64" s="245"/>
      <c r="WBG64" s="245"/>
      <c r="WBH64" s="245"/>
      <c r="WBI64" s="245"/>
      <c r="WBJ64" s="245"/>
      <c r="WBK64" s="245"/>
      <c r="WBL64" s="245"/>
      <c r="WBM64" s="245"/>
      <c r="WBN64" s="245"/>
      <c r="WBO64" s="245"/>
      <c r="WBP64" s="245"/>
      <c r="WBQ64" s="245"/>
      <c r="WBR64" s="245"/>
      <c r="WBS64" s="245"/>
      <c r="WBT64" s="245"/>
      <c r="WBU64" s="245"/>
      <c r="WBV64" s="245"/>
      <c r="WBW64" s="245"/>
      <c r="WBX64" s="245"/>
      <c r="WBY64" s="245"/>
      <c r="WBZ64" s="245"/>
      <c r="WCA64" s="245"/>
      <c r="WCB64" s="245"/>
      <c r="WCC64" s="245"/>
      <c r="WCD64" s="245"/>
      <c r="WCE64" s="245"/>
      <c r="WCF64" s="245"/>
      <c r="WCG64" s="245"/>
      <c r="WCH64" s="245"/>
      <c r="WCI64" s="245"/>
      <c r="WCJ64" s="245"/>
      <c r="WCK64" s="245"/>
      <c r="WCL64" s="245"/>
      <c r="WCM64" s="245"/>
      <c r="WCN64" s="245"/>
      <c r="WCO64" s="245"/>
      <c r="WCP64" s="245"/>
      <c r="WCQ64" s="245"/>
      <c r="WCR64" s="245"/>
      <c r="WCS64" s="245"/>
      <c r="WCT64" s="245"/>
      <c r="WCU64" s="245"/>
      <c r="WCV64" s="245"/>
      <c r="WCW64" s="245"/>
      <c r="WCX64" s="245"/>
      <c r="WCY64" s="245"/>
      <c r="WCZ64" s="245"/>
      <c r="WDA64" s="245"/>
      <c r="WDB64" s="245"/>
      <c r="WDC64" s="245"/>
      <c r="WDD64" s="245"/>
      <c r="WDE64" s="245"/>
      <c r="WDF64" s="245"/>
      <c r="WDG64" s="245"/>
      <c r="WDH64" s="245"/>
      <c r="WDI64" s="245"/>
      <c r="WDJ64" s="245"/>
      <c r="WDK64" s="245"/>
      <c r="WDL64" s="245"/>
      <c r="WDM64" s="245"/>
      <c r="WDN64" s="245"/>
      <c r="WDO64" s="245"/>
      <c r="WDP64" s="245"/>
      <c r="WDQ64" s="245"/>
      <c r="WDR64" s="245"/>
      <c r="WDS64" s="245"/>
      <c r="WDT64" s="245"/>
      <c r="WDU64" s="245"/>
      <c r="WDV64" s="245"/>
      <c r="WDW64" s="245"/>
      <c r="WDX64" s="245"/>
      <c r="WDY64" s="245"/>
      <c r="WDZ64" s="245"/>
      <c r="WEA64" s="245"/>
      <c r="WEB64" s="245"/>
      <c r="WEC64" s="245"/>
      <c r="WED64" s="245"/>
      <c r="WEE64" s="245"/>
      <c r="WEF64" s="245"/>
      <c r="WEG64" s="245"/>
      <c r="WEH64" s="245"/>
      <c r="WEI64" s="245"/>
      <c r="WEJ64" s="245"/>
      <c r="WEK64" s="245"/>
      <c r="WEL64" s="245"/>
      <c r="WEM64" s="245"/>
      <c r="WEN64" s="245"/>
      <c r="WEO64" s="245"/>
      <c r="WEP64" s="245"/>
      <c r="WEQ64" s="245"/>
      <c r="WER64" s="245"/>
      <c r="WES64" s="245"/>
      <c r="WET64" s="245"/>
      <c r="WEU64" s="245"/>
      <c r="WEV64" s="245"/>
      <c r="WEW64" s="245"/>
      <c r="WEX64" s="245"/>
      <c r="WEY64" s="245"/>
      <c r="WEZ64" s="245"/>
      <c r="WFA64" s="245"/>
      <c r="WFB64" s="245"/>
      <c r="WFC64" s="245"/>
      <c r="WFD64" s="245"/>
      <c r="WFE64" s="245"/>
      <c r="WFF64" s="245"/>
      <c r="WFG64" s="245"/>
      <c r="WFH64" s="245"/>
      <c r="WFI64" s="245"/>
      <c r="WFJ64" s="245"/>
      <c r="WFK64" s="245"/>
      <c r="WFL64" s="245"/>
      <c r="WFM64" s="245"/>
      <c r="WFN64" s="245"/>
      <c r="WFO64" s="245"/>
      <c r="WFP64" s="245"/>
      <c r="WFQ64" s="245"/>
      <c r="WFR64" s="245"/>
      <c r="WFS64" s="245"/>
      <c r="WFT64" s="245"/>
      <c r="WFU64" s="245"/>
      <c r="WFV64" s="245"/>
      <c r="WFW64" s="245"/>
      <c r="WFX64" s="245"/>
      <c r="WFY64" s="245"/>
      <c r="WFZ64" s="245"/>
      <c r="WGA64" s="245"/>
      <c r="WGB64" s="245"/>
      <c r="WGC64" s="245"/>
      <c r="WGD64" s="245"/>
      <c r="WGE64" s="245"/>
      <c r="WGF64" s="245"/>
      <c r="WGG64" s="245"/>
      <c r="WGH64" s="245"/>
      <c r="WGI64" s="245"/>
      <c r="WGJ64" s="245"/>
      <c r="WGK64" s="245"/>
      <c r="WGL64" s="245"/>
      <c r="WGM64" s="245"/>
      <c r="WGN64" s="245"/>
      <c r="WGO64" s="245"/>
      <c r="WGP64" s="245"/>
      <c r="WGQ64" s="245"/>
      <c r="WGR64" s="245"/>
      <c r="WGS64" s="245"/>
      <c r="WGT64" s="245"/>
      <c r="WGU64" s="245"/>
      <c r="WGV64" s="245"/>
      <c r="WGW64" s="245"/>
      <c r="WGX64" s="245"/>
      <c r="WGY64" s="245"/>
      <c r="WGZ64" s="245"/>
      <c r="WHA64" s="245"/>
      <c r="WHB64" s="245"/>
      <c r="WHC64" s="245"/>
      <c r="WHD64" s="245"/>
      <c r="WHE64" s="245"/>
      <c r="WHF64" s="245"/>
      <c r="WHG64" s="245"/>
      <c r="WHH64" s="245"/>
      <c r="WHI64" s="245"/>
      <c r="WHJ64" s="245"/>
      <c r="WHK64" s="245"/>
      <c r="WHL64" s="245"/>
      <c r="WHM64" s="245"/>
      <c r="WHN64" s="245"/>
      <c r="WHO64" s="245"/>
      <c r="WHP64" s="245"/>
      <c r="WHQ64" s="245"/>
      <c r="WHR64" s="245"/>
      <c r="WHS64" s="245"/>
      <c r="WHT64" s="245"/>
      <c r="WHU64" s="245"/>
      <c r="WHV64" s="245"/>
      <c r="WHW64" s="245"/>
      <c r="WHX64" s="245"/>
      <c r="WHY64" s="245"/>
      <c r="WHZ64" s="245"/>
      <c r="WIA64" s="245"/>
      <c r="WIB64" s="245"/>
      <c r="WIC64" s="245"/>
      <c r="WID64" s="245"/>
      <c r="WIE64" s="245"/>
      <c r="WIF64" s="245"/>
      <c r="WIG64" s="245"/>
      <c r="WIH64" s="245"/>
      <c r="WII64" s="245"/>
      <c r="WIJ64" s="245"/>
      <c r="WIK64" s="245"/>
      <c r="WIL64" s="245"/>
      <c r="WIM64" s="245"/>
      <c r="WIN64" s="245"/>
      <c r="WIO64" s="245"/>
      <c r="WIP64" s="245"/>
      <c r="WIQ64" s="245"/>
      <c r="WIR64" s="245"/>
      <c r="WIS64" s="245"/>
      <c r="WIT64" s="245"/>
      <c r="WIU64" s="245"/>
      <c r="WIV64" s="245"/>
      <c r="WIW64" s="245"/>
      <c r="WIX64" s="245"/>
      <c r="WIY64" s="245"/>
      <c r="WIZ64" s="245"/>
      <c r="WJA64" s="245"/>
      <c r="WJB64" s="245"/>
      <c r="WJC64" s="245"/>
      <c r="WJD64" s="245"/>
      <c r="WJE64" s="245"/>
      <c r="WJF64" s="245"/>
      <c r="WJG64" s="245"/>
      <c r="WJH64" s="245"/>
      <c r="WJI64" s="245"/>
      <c r="WJJ64" s="245"/>
      <c r="WJK64" s="245"/>
      <c r="WJL64" s="245"/>
      <c r="WJM64" s="245"/>
      <c r="WJN64" s="245"/>
      <c r="WJO64" s="245"/>
      <c r="WJP64" s="245"/>
      <c r="WJQ64" s="245"/>
      <c r="WJR64" s="245"/>
      <c r="WJS64" s="245"/>
      <c r="WJT64" s="245"/>
      <c r="WJU64" s="245"/>
      <c r="WJV64" s="245"/>
      <c r="WJW64" s="245"/>
      <c r="WJX64" s="245"/>
      <c r="WJY64" s="245"/>
      <c r="WJZ64" s="245"/>
      <c r="WKA64" s="245"/>
      <c r="WKB64" s="245"/>
      <c r="WKC64" s="245"/>
      <c r="WKD64" s="245"/>
      <c r="WKE64" s="245"/>
      <c r="WKF64" s="245"/>
      <c r="WKG64" s="245"/>
      <c r="WKH64" s="245"/>
      <c r="WKI64" s="245"/>
      <c r="WKJ64" s="245"/>
      <c r="WKK64" s="245"/>
      <c r="WKL64" s="245"/>
      <c r="WKM64" s="245"/>
      <c r="WKN64" s="245"/>
      <c r="WKO64" s="245"/>
      <c r="WKP64" s="245"/>
      <c r="WKQ64" s="245"/>
      <c r="WKR64" s="245"/>
      <c r="WKS64" s="245"/>
      <c r="WKT64" s="245"/>
      <c r="WKU64" s="245"/>
      <c r="WKV64" s="245"/>
      <c r="WKW64" s="245"/>
      <c r="WKX64" s="245"/>
      <c r="WKY64" s="245"/>
      <c r="WKZ64" s="245"/>
      <c r="WLA64" s="245"/>
      <c r="WLB64" s="245"/>
      <c r="WLC64" s="245"/>
      <c r="WLD64" s="245"/>
      <c r="WLE64" s="245"/>
      <c r="WLF64" s="245"/>
      <c r="WLG64" s="245"/>
      <c r="WLH64" s="245"/>
      <c r="WLI64" s="245"/>
      <c r="WLJ64" s="245"/>
      <c r="WLK64" s="245"/>
      <c r="WLL64" s="245"/>
      <c r="WLM64" s="245"/>
      <c r="WLN64" s="245"/>
      <c r="WLO64" s="245"/>
      <c r="WLP64" s="245"/>
      <c r="WLQ64" s="245"/>
      <c r="WLR64" s="245"/>
      <c r="WLS64" s="245"/>
      <c r="WLT64" s="245"/>
      <c r="WLU64" s="245"/>
      <c r="WLV64" s="245"/>
      <c r="WLW64" s="245"/>
      <c r="WLX64" s="245"/>
      <c r="WLY64" s="245"/>
      <c r="WLZ64" s="245"/>
      <c r="WMA64" s="245"/>
      <c r="WMB64" s="245"/>
      <c r="WMC64" s="245"/>
      <c r="WMD64" s="245"/>
      <c r="WME64" s="245"/>
      <c r="WMF64" s="245"/>
      <c r="WMG64" s="245"/>
      <c r="WMH64" s="245"/>
      <c r="WMI64" s="245"/>
      <c r="WMJ64" s="245"/>
      <c r="WMK64" s="245"/>
      <c r="WML64" s="245"/>
      <c r="WMM64" s="245"/>
      <c r="WMN64" s="245"/>
      <c r="WMO64" s="245"/>
      <c r="WMP64" s="245"/>
      <c r="WMQ64" s="245"/>
      <c r="WMR64" s="245"/>
      <c r="WMS64" s="245"/>
      <c r="WMT64" s="245"/>
      <c r="WMU64" s="245"/>
      <c r="WMV64" s="245"/>
      <c r="WMW64" s="245"/>
      <c r="WMX64" s="245"/>
      <c r="WMY64" s="245"/>
      <c r="WMZ64" s="245"/>
      <c r="WNA64" s="245"/>
      <c r="WNB64" s="245"/>
      <c r="WNC64" s="245"/>
      <c r="WND64" s="245"/>
      <c r="WNE64" s="245"/>
      <c r="WNF64" s="245"/>
      <c r="WNG64" s="245"/>
      <c r="WNH64" s="245"/>
      <c r="WNI64" s="245"/>
      <c r="WNJ64" s="245"/>
      <c r="WNK64" s="245"/>
      <c r="WNL64" s="245"/>
      <c r="WNM64" s="245"/>
      <c r="WNN64" s="245"/>
      <c r="WNO64" s="245"/>
      <c r="WNP64" s="245"/>
      <c r="WNQ64" s="245"/>
      <c r="WNR64" s="245"/>
      <c r="WNS64" s="245"/>
      <c r="WNT64" s="245"/>
      <c r="WNU64" s="245"/>
      <c r="WNV64" s="245"/>
      <c r="WNW64" s="245"/>
      <c r="WNX64" s="245"/>
      <c r="WNY64" s="245"/>
      <c r="WNZ64" s="245"/>
      <c r="WOA64" s="245"/>
      <c r="WOB64" s="245"/>
      <c r="WOC64" s="245"/>
      <c r="WOD64" s="245"/>
      <c r="WOE64" s="245"/>
      <c r="WOF64" s="245"/>
      <c r="WOG64" s="245"/>
      <c r="WOH64" s="245"/>
      <c r="WOI64" s="245"/>
      <c r="WOJ64" s="245"/>
      <c r="WOK64" s="245"/>
      <c r="WOL64" s="245"/>
      <c r="WOM64" s="245"/>
      <c r="WON64" s="245"/>
      <c r="WOO64" s="245"/>
      <c r="WOP64" s="245"/>
      <c r="WOQ64" s="245"/>
      <c r="WOR64" s="245"/>
      <c r="WOS64" s="245"/>
      <c r="WOT64" s="245"/>
      <c r="WOU64" s="245"/>
      <c r="WOV64" s="245"/>
      <c r="WOW64" s="245"/>
      <c r="WOX64" s="245"/>
      <c r="WOY64" s="245"/>
      <c r="WOZ64" s="245"/>
      <c r="WPA64" s="245"/>
      <c r="WPB64" s="245"/>
      <c r="WPC64" s="245"/>
      <c r="WPD64" s="245"/>
      <c r="WPE64" s="245"/>
      <c r="WPF64" s="245"/>
      <c r="WPG64" s="245"/>
      <c r="WPH64" s="245"/>
      <c r="WPI64" s="245"/>
      <c r="WPJ64" s="245"/>
      <c r="WPK64" s="245"/>
      <c r="WPL64" s="245"/>
      <c r="WPM64" s="245"/>
      <c r="WPN64" s="245"/>
      <c r="WPO64" s="245"/>
      <c r="WPP64" s="245"/>
      <c r="WPQ64" s="245"/>
      <c r="WPR64" s="245"/>
      <c r="WPS64" s="245"/>
      <c r="WPT64" s="245"/>
      <c r="WPU64" s="245"/>
      <c r="WPV64" s="245"/>
      <c r="WPW64" s="245"/>
      <c r="WPX64" s="245"/>
      <c r="WPY64" s="245"/>
      <c r="WPZ64" s="245"/>
      <c r="WQA64" s="245"/>
      <c r="WQB64" s="245"/>
      <c r="WQC64" s="245"/>
      <c r="WQD64" s="245"/>
      <c r="WQE64" s="245"/>
      <c r="WQF64" s="245"/>
      <c r="WQG64" s="245"/>
      <c r="WQH64" s="245"/>
      <c r="WQI64" s="245"/>
      <c r="WQJ64" s="245"/>
      <c r="WQK64" s="245"/>
      <c r="WQL64" s="245"/>
      <c r="WQM64" s="245"/>
      <c r="WQN64" s="245"/>
      <c r="WQO64" s="245"/>
      <c r="WQP64" s="245"/>
      <c r="WQQ64" s="245"/>
      <c r="WQR64" s="245"/>
      <c r="WQS64" s="245"/>
      <c r="WQT64" s="245"/>
      <c r="WQU64" s="245"/>
      <c r="WQV64" s="245"/>
      <c r="WQW64" s="245"/>
      <c r="WQX64" s="245"/>
      <c r="WQY64" s="245"/>
      <c r="WQZ64" s="245"/>
      <c r="WRA64" s="245"/>
      <c r="WRB64" s="245"/>
      <c r="WRC64" s="245"/>
      <c r="WRD64" s="245"/>
      <c r="WRE64" s="245"/>
      <c r="WRF64" s="245"/>
      <c r="WRG64" s="245"/>
      <c r="WRH64" s="245"/>
      <c r="WRI64" s="245"/>
      <c r="WRJ64" s="245"/>
      <c r="WRK64" s="245"/>
      <c r="WRL64" s="245"/>
      <c r="WRM64" s="245"/>
      <c r="WRN64" s="245"/>
      <c r="WRO64" s="245"/>
      <c r="WRP64" s="245"/>
      <c r="WRQ64" s="245"/>
      <c r="WRR64" s="245"/>
      <c r="WRS64" s="245"/>
      <c r="WRT64" s="245"/>
      <c r="WRU64" s="245"/>
      <c r="WRV64" s="245"/>
      <c r="WRW64" s="245"/>
      <c r="WRX64" s="245"/>
      <c r="WRY64" s="245"/>
      <c r="WRZ64" s="245"/>
      <c r="WSA64" s="245"/>
      <c r="WSB64" s="245"/>
      <c r="WSC64" s="245"/>
      <c r="WSD64" s="245"/>
      <c r="WSE64" s="245"/>
      <c r="WSF64" s="245"/>
      <c r="WSG64" s="245"/>
      <c r="WSH64" s="245"/>
      <c r="WSI64" s="245"/>
      <c r="WSJ64" s="245"/>
      <c r="WSK64" s="245"/>
      <c r="WSL64" s="245"/>
      <c r="WSM64" s="245"/>
      <c r="WSN64" s="245"/>
      <c r="WSO64" s="245"/>
      <c r="WSP64" s="245"/>
      <c r="WSQ64" s="245"/>
      <c r="WSR64" s="245"/>
      <c r="WSS64" s="245"/>
      <c r="WST64" s="245"/>
      <c r="WSU64" s="245"/>
      <c r="WSV64" s="245"/>
      <c r="WSW64" s="245"/>
      <c r="WSX64" s="245"/>
      <c r="WSY64" s="245"/>
      <c r="WSZ64" s="245"/>
      <c r="WTA64" s="245"/>
      <c r="WTB64" s="245"/>
      <c r="WTC64" s="245"/>
      <c r="WTD64" s="245"/>
      <c r="WTE64" s="245"/>
      <c r="WTF64" s="245"/>
      <c r="WTG64" s="245"/>
      <c r="WTH64" s="245"/>
      <c r="WTI64" s="245"/>
      <c r="WTJ64" s="245"/>
      <c r="WTK64" s="245"/>
      <c r="WTL64" s="245"/>
      <c r="WTM64" s="245"/>
      <c r="WTN64" s="245"/>
      <c r="WTO64" s="245"/>
      <c r="WTP64" s="245"/>
      <c r="WTQ64" s="245"/>
      <c r="WTR64" s="245"/>
      <c r="WTS64" s="245"/>
      <c r="WTT64" s="245"/>
      <c r="WTU64" s="245"/>
      <c r="WTV64" s="245"/>
      <c r="WTW64" s="245"/>
      <c r="WTX64" s="245"/>
      <c r="WTY64" s="245"/>
      <c r="WTZ64" s="245"/>
      <c r="WUA64" s="245"/>
      <c r="WUB64" s="245"/>
      <c r="WUC64" s="245"/>
      <c r="WUD64" s="245"/>
      <c r="WUE64" s="245"/>
      <c r="WUF64" s="245"/>
      <c r="WUG64" s="245"/>
      <c r="WUH64" s="245"/>
      <c r="WUI64" s="245"/>
      <c r="WUJ64" s="245"/>
      <c r="WUK64" s="245"/>
      <c r="WUL64" s="245"/>
      <c r="WUM64" s="245"/>
      <c r="WUN64" s="245"/>
      <c r="WUO64" s="245"/>
      <c r="WUP64" s="245"/>
      <c r="WUQ64" s="245"/>
      <c r="WUR64" s="245"/>
      <c r="WUS64" s="245"/>
      <c r="WUT64" s="245"/>
      <c r="WUU64" s="245"/>
      <c r="WUV64" s="245"/>
      <c r="WUW64" s="245"/>
      <c r="WUX64" s="245"/>
      <c r="WUY64" s="245"/>
      <c r="WUZ64" s="245"/>
      <c r="WVA64" s="245"/>
      <c r="WVB64" s="245"/>
      <c r="WVC64" s="245"/>
      <c r="WVD64" s="245"/>
      <c r="WVE64" s="245"/>
      <c r="WVF64" s="245"/>
      <c r="WVG64" s="245"/>
      <c r="WVH64" s="245"/>
      <c r="WVI64" s="245"/>
      <c r="WVJ64" s="245"/>
      <c r="WVK64" s="245"/>
      <c r="WVL64" s="245"/>
      <c r="WVM64" s="245"/>
      <c r="WVN64" s="245"/>
      <c r="WVO64" s="245"/>
      <c r="WVP64" s="245"/>
      <c r="WVQ64" s="245"/>
      <c r="WVR64" s="245"/>
      <c r="WVS64" s="245"/>
      <c r="WVT64" s="245"/>
      <c r="WVU64" s="245"/>
      <c r="WVV64" s="245"/>
      <c r="WVW64" s="245"/>
      <c r="WVX64" s="245"/>
      <c r="WVY64" s="245"/>
      <c r="WVZ64" s="245"/>
      <c r="WWA64" s="245"/>
      <c r="WWB64" s="245"/>
      <c r="WWC64" s="245"/>
      <c r="WWD64" s="245"/>
      <c r="WWE64" s="245"/>
      <c r="WWF64" s="245"/>
      <c r="WWG64" s="245"/>
      <c r="WWH64" s="245"/>
      <c r="WWI64" s="245"/>
      <c r="WWJ64" s="245"/>
      <c r="WWK64" s="245"/>
      <c r="WWL64" s="245"/>
      <c r="WWM64" s="245"/>
      <c r="WWN64" s="245"/>
      <c r="WWO64" s="245"/>
      <c r="WWP64" s="245"/>
      <c r="WWQ64" s="245"/>
      <c r="WWR64" s="245"/>
      <c r="WWS64" s="245"/>
      <c r="WWT64" s="245"/>
      <c r="WWU64" s="245"/>
      <c r="WWV64" s="245"/>
      <c r="WWW64" s="245"/>
      <c r="WWX64" s="245"/>
      <c r="WWY64" s="245"/>
      <c r="WWZ64" s="245"/>
      <c r="WXA64" s="245"/>
      <c r="WXB64" s="245"/>
      <c r="WXC64" s="245"/>
      <c r="WXD64" s="245"/>
      <c r="WXE64" s="245"/>
      <c r="WXF64" s="245"/>
      <c r="WXG64" s="245"/>
      <c r="WXH64" s="245"/>
      <c r="WXI64" s="245"/>
      <c r="WXJ64" s="245"/>
      <c r="WXK64" s="245"/>
      <c r="WXL64" s="245"/>
      <c r="WXM64" s="245"/>
      <c r="WXN64" s="245"/>
      <c r="WXO64" s="245"/>
      <c r="WXP64" s="245"/>
      <c r="WXQ64" s="245"/>
      <c r="WXR64" s="245"/>
      <c r="WXS64" s="245"/>
      <c r="WXT64" s="245"/>
      <c r="WXU64" s="245"/>
      <c r="WXV64" s="245"/>
      <c r="WXW64" s="245"/>
      <c r="WXX64" s="245"/>
      <c r="WXY64" s="245"/>
      <c r="WXZ64" s="245"/>
      <c r="WYA64" s="245"/>
      <c r="WYB64" s="245"/>
      <c r="WYC64" s="245"/>
      <c r="WYD64" s="245"/>
      <c r="WYE64" s="245"/>
      <c r="WYF64" s="245"/>
      <c r="WYG64" s="245"/>
      <c r="WYH64" s="245"/>
      <c r="WYI64" s="245"/>
      <c r="WYJ64" s="245"/>
      <c r="WYK64" s="245"/>
      <c r="WYL64" s="245"/>
      <c r="WYM64" s="245"/>
      <c r="WYN64" s="245"/>
      <c r="WYO64" s="245"/>
      <c r="WYP64" s="245"/>
      <c r="WYQ64" s="245"/>
      <c r="WYR64" s="245"/>
      <c r="WYS64" s="245"/>
      <c r="WYT64" s="245"/>
      <c r="WYU64" s="245"/>
      <c r="WYV64" s="245"/>
      <c r="WYW64" s="245"/>
      <c r="WYX64" s="245"/>
      <c r="WYY64" s="245"/>
      <c r="WYZ64" s="245"/>
      <c r="WZA64" s="245"/>
      <c r="WZB64" s="245"/>
      <c r="WZC64" s="245"/>
      <c r="WZD64" s="245"/>
      <c r="WZE64" s="245"/>
      <c r="WZF64" s="245"/>
      <c r="WZG64" s="245"/>
      <c r="WZH64" s="245"/>
      <c r="WZI64" s="245"/>
      <c r="WZJ64" s="245"/>
      <c r="WZK64" s="245"/>
      <c r="WZL64" s="245"/>
      <c r="WZM64" s="245"/>
      <c r="WZN64" s="245"/>
      <c r="WZO64" s="245"/>
      <c r="WZP64" s="245"/>
      <c r="WZQ64" s="245"/>
      <c r="WZR64" s="245"/>
      <c r="WZS64" s="245"/>
      <c r="WZT64" s="245"/>
      <c r="WZU64" s="245"/>
      <c r="WZV64" s="245"/>
      <c r="WZW64" s="245"/>
      <c r="WZX64" s="245"/>
      <c r="WZY64" s="245"/>
      <c r="WZZ64" s="245"/>
      <c r="XAA64" s="245"/>
      <c r="XAB64" s="245"/>
      <c r="XAC64" s="245"/>
      <c r="XAD64" s="245"/>
      <c r="XAE64" s="245"/>
      <c r="XAF64" s="245"/>
      <c r="XAG64" s="245"/>
      <c r="XAH64" s="245"/>
      <c r="XAI64" s="245"/>
      <c r="XAJ64" s="245"/>
      <c r="XAK64" s="245"/>
      <c r="XAL64" s="245"/>
      <c r="XAM64" s="245"/>
      <c r="XAN64" s="245"/>
      <c r="XAO64" s="245"/>
      <c r="XAP64" s="245"/>
      <c r="XAQ64" s="245"/>
      <c r="XAR64" s="245"/>
      <c r="XAS64" s="245"/>
      <c r="XAT64" s="245"/>
      <c r="XAU64" s="245"/>
      <c r="XAV64" s="245"/>
      <c r="XAW64" s="245"/>
      <c r="XAX64" s="245"/>
      <c r="XAY64" s="245"/>
      <c r="XAZ64" s="245"/>
      <c r="XBA64" s="245"/>
      <c r="XBB64" s="245"/>
      <c r="XBC64" s="245"/>
      <c r="XBD64" s="245"/>
      <c r="XBE64" s="245"/>
      <c r="XBF64" s="245"/>
      <c r="XBG64" s="245"/>
      <c r="XBH64" s="245"/>
      <c r="XBI64" s="245"/>
      <c r="XBJ64" s="245"/>
      <c r="XBK64" s="245"/>
      <c r="XBL64" s="245"/>
      <c r="XBM64" s="245"/>
      <c r="XBN64" s="245"/>
      <c r="XBO64" s="245"/>
      <c r="XBP64" s="245"/>
      <c r="XBQ64" s="245"/>
      <c r="XBR64" s="245"/>
      <c r="XBS64" s="245"/>
      <c r="XBT64" s="245"/>
      <c r="XBU64" s="245"/>
      <c r="XBV64" s="245"/>
      <c r="XBW64" s="245"/>
      <c r="XBX64" s="245"/>
      <c r="XBY64" s="245"/>
      <c r="XBZ64" s="245"/>
      <c r="XCA64" s="245"/>
      <c r="XCB64" s="245"/>
      <c r="XCC64" s="245"/>
      <c r="XCD64" s="245"/>
      <c r="XCE64" s="245"/>
      <c r="XCF64" s="245"/>
      <c r="XCG64" s="245"/>
      <c r="XCH64" s="245"/>
      <c r="XCI64" s="245"/>
      <c r="XCJ64" s="245"/>
      <c r="XCK64" s="245"/>
      <c r="XCL64" s="245"/>
      <c r="XCM64" s="245"/>
      <c r="XCN64" s="245"/>
      <c r="XCO64" s="245"/>
      <c r="XCP64" s="245"/>
      <c r="XCQ64" s="245"/>
      <c r="XCR64" s="245"/>
      <c r="XCS64" s="245"/>
      <c r="XCT64" s="245"/>
      <c r="XCU64" s="245"/>
      <c r="XCV64" s="245"/>
      <c r="XCW64" s="245"/>
      <c r="XCX64" s="245"/>
      <c r="XCY64" s="245"/>
      <c r="XCZ64" s="245"/>
      <c r="XDA64" s="245"/>
      <c r="XDB64" s="245"/>
      <c r="XDC64" s="245"/>
      <c r="XDD64" s="245"/>
      <c r="XDE64" s="245"/>
      <c r="XDF64" s="245"/>
      <c r="XDG64" s="245"/>
      <c r="XDH64" s="245"/>
      <c r="XDI64" s="245"/>
      <c r="XDJ64" s="245"/>
      <c r="XDK64" s="245"/>
      <c r="XDL64" s="245"/>
      <c r="XDM64" s="245"/>
      <c r="XDN64" s="245"/>
      <c r="XDO64" s="245"/>
      <c r="XDP64" s="245"/>
      <c r="XDQ64" s="245"/>
      <c r="XDR64" s="245"/>
      <c r="XDS64" s="245"/>
      <c r="XDT64" s="245"/>
      <c r="XDU64" s="245"/>
    </row>
    <row r="65" spans="3:33 16350:16354" ht="12">
      <c r="C65" s="395" t="s">
        <v>227</v>
      </c>
      <c r="E65" s="254"/>
      <c r="F65" s="254"/>
      <c r="G65" s="254"/>
      <c r="H65" s="254"/>
      <c r="I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B65" s="254"/>
      <c r="AC65" s="254"/>
      <c r="AD65" s="254"/>
      <c r="AE65" s="254"/>
      <c r="AF65" s="254"/>
      <c r="AG65" s="254"/>
      <c r="XDV65" s="245"/>
      <c r="XDW65" s="245"/>
      <c r="XDX65" s="245"/>
      <c r="XDY65" s="245"/>
      <c r="XDZ65" s="245"/>
    </row>
    <row r="66" spans="3:33 16350:16354">
      <c r="E66" s="254"/>
      <c r="F66" s="254"/>
      <c r="G66" s="254"/>
      <c r="H66" s="254"/>
      <c r="I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B66" s="254"/>
      <c r="AC66" s="254"/>
      <c r="AD66" s="254"/>
      <c r="AE66" s="254"/>
      <c r="AF66" s="254"/>
      <c r="AG66" s="254"/>
    </row>
    <row r="67" spans="3:33 16350:16354" ht="12">
      <c r="C67" s="245" t="s">
        <v>228</v>
      </c>
      <c r="E67" s="254"/>
      <c r="F67" s="254"/>
      <c r="G67" s="254"/>
      <c r="H67" s="254"/>
      <c r="I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B67" s="254"/>
      <c r="AC67" s="254"/>
      <c r="AD67" s="254"/>
      <c r="AE67" s="254"/>
      <c r="AF67" s="254"/>
      <c r="AG67" s="254"/>
    </row>
    <row r="68" spans="3:33 16350:16354">
      <c r="C68" s="252" t="s">
        <v>229</v>
      </c>
      <c r="D68" s="289">
        <f>'Cintas BS'!M9</f>
        <v>1057.769</v>
      </c>
      <c r="E68" s="283" t="e">
        <f t="shared" ref="E68:N68" si="78">D68+E118</f>
        <v>#REF!</v>
      </c>
      <c r="F68" s="283" t="e">
        <f t="shared" si="78"/>
        <v>#REF!</v>
      </c>
      <c r="G68" s="283" t="e">
        <f t="shared" si="78"/>
        <v>#REF!</v>
      </c>
      <c r="H68" s="283" t="e">
        <f t="shared" si="78"/>
        <v>#REF!</v>
      </c>
      <c r="I68" s="283" t="e">
        <f t="shared" si="78"/>
        <v>#REF!</v>
      </c>
      <c r="J68" s="283" t="e">
        <f t="shared" si="78"/>
        <v>#REF!</v>
      </c>
      <c r="K68" s="283" t="e">
        <f t="shared" si="78"/>
        <v>#REF!</v>
      </c>
      <c r="L68" s="283" t="e">
        <f t="shared" si="78"/>
        <v>#REF!</v>
      </c>
      <c r="M68" s="283" t="e">
        <f t="shared" si="78"/>
        <v>#REF!</v>
      </c>
      <c r="N68" s="283" t="e">
        <f t="shared" si="78"/>
        <v>#REF!</v>
      </c>
      <c r="P68" s="289">
        <v>486.75200000000001</v>
      </c>
      <c r="Q68" s="283" t="e">
        <f>P68+Q118</f>
        <v>#REF!</v>
      </c>
      <c r="R68" s="283" t="e">
        <f>Q68+R118</f>
        <v>#REF!</v>
      </c>
      <c r="S68" s="283" t="e">
        <f>R68+S118</f>
        <v>#REF!</v>
      </c>
      <c r="T68" s="283" t="e">
        <f>S68+T118</f>
        <v>#REF!</v>
      </c>
      <c r="U68" s="283" t="e">
        <f>T68+U118</f>
        <v>#REF!</v>
      </c>
      <c r="V68" s="283" t="e">
        <f t="shared" ref="V68:Z68" si="79">U68+V118</f>
        <v>#REF!</v>
      </c>
      <c r="W68" s="283" t="e">
        <f t="shared" si="79"/>
        <v>#REF!</v>
      </c>
      <c r="X68" s="283" t="e">
        <f t="shared" si="79"/>
        <v>#REF!</v>
      </c>
      <c r="Y68" s="283" t="e">
        <f t="shared" si="79"/>
        <v>#REF!</v>
      </c>
      <c r="Z68" s="283" t="e">
        <f t="shared" si="79"/>
        <v>#REF!</v>
      </c>
      <c r="AB68" s="285">
        <f>-G19</f>
        <v>-84.762298072289127</v>
      </c>
      <c r="AC68" s="254"/>
      <c r="AD68" s="254"/>
      <c r="AE68" s="254"/>
      <c r="AF68" s="254"/>
      <c r="AG68" s="254"/>
    </row>
    <row r="69" spans="3:33 16350:16354">
      <c r="C69" s="252" t="s">
        <v>100</v>
      </c>
      <c r="D69" s="289">
        <f>'Cintas BS'!M10</f>
        <v>1075</v>
      </c>
      <c r="E69" s="283">
        <f>'Cintas BS'!N10</f>
        <v>1075</v>
      </c>
      <c r="F69" s="283">
        <f>'Cintas BS'!O10</f>
        <v>1075</v>
      </c>
      <c r="G69" s="283">
        <f>'Cintas BS'!P10</f>
        <v>1075</v>
      </c>
      <c r="H69" s="283">
        <f>'Cintas BS'!Q10</f>
        <v>1075</v>
      </c>
      <c r="I69" s="283">
        <f>'Cintas BS'!R10</f>
        <v>1075</v>
      </c>
      <c r="J69" s="283">
        <f>'Cintas BS'!S10</f>
        <v>1075</v>
      </c>
      <c r="K69" s="283">
        <f>'Cintas BS'!T10</f>
        <v>1075</v>
      </c>
      <c r="L69" s="283">
        <f>'Cintas BS'!U10</f>
        <v>1075</v>
      </c>
      <c r="M69" s="283">
        <f>'Cintas BS'!V10</f>
        <v>1075</v>
      </c>
      <c r="N69" s="283">
        <f>'Cintas BS'!W10</f>
        <v>1075</v>
      </c>
      <c r="P69" s="289">
        <v>0</v>
      </c>
      <c r="Q69" s="283">
        <v>0</v>
      </c>
      <c r="R69" s="283">
        <f t="shared" ref="R69:Z69" si="80">R70*W33</f>
        <v>0</v>
      </c>
      <c r="S69" s="283">
        <f t="shared" si="80"/>
        <v>0</v>
      </c>
      <c r="T69" s="283">
        <f t="shared" si="80"/>
        <v>0</v>
      </c>
      <c r="U69" s="283">
        <f t="shared" si="80"/>
        <v>0</v>
      </c>
      <c r="V69" s="283">
        <f t="shared" si="80"/>
        <v>0</v>
      </c>
      <c r="W69" s="283">
        <f t="shared" si="80"/>
        <v>0</v>
      </c>
      <c r="X69" s="283">
        <f t="shared" si="80"/>
        <v>0</v>
      </c>
      <c r="Y69" s="283">
        <f t="shared" si="80"/>
        <v>0</v>
      </c>
      <c r="Z69" s="283">
        <f t="shared" si="80"/>
        <v>0</v>
      </c>
      <c r="AB69" s="290"/>
      <c r="AC69" s="254"/>
      <c r="AD69" s="254"/>
      <c r="AE69" s="254"/>
      <c r="AF69" s="254"/>
      <c r="AG69" s="254"/>
    </row>
    <row r="70" spans="3:33 16350:16354">
      <c r="C70" s="252" t="s">
        <v>101</v>
      </c>
      <c r="D70" s="289">
        <f>'Cintas BS'!M11</f>
        <v>396.49</v>
      </c>
      <c r="E70" s="283">
        <f>'Cintas BS'!N11</f>
        <v>420.17371933232681</v>
      </c>
      <c r="F70" s="283">
        <f>'Cintas BS'!O11</f>
        <v>462.10352572428667</v>
      </c>
      <c r="G70" s="283">
        <f>'Cintas BS'!P11</f>
        <v>410.96150026810801</v>
      </c>
      <c r="H70" s="283">
        <f>'Cintas BS'!Q11</f>
        <v>416.0709844080431</v>
      </c>
      <c r="I70" s="283">
        <f>'Cintas BS'!R11</f>
        <v>413.5880593369684</v>
      </c>
      <c r="J70" s="283">
        <f>'Cintas BS'!S11</f>
        <v>407.05264217555555</v>
      </c>
      <c r="K70" s="283">
        <f>'Cintas BS'!T11</f>
        <v>400.57776476095506</v>
      </c>
      <c r="L70" s="283">
        <f>'Cintas BS'!U11</f>
        <v>385.84139102254272</v>
      </c>
      <c r="M70" s="283">
        <f>'Cintas BS'!V11</f>
        <v>379.11101652843087</v>
      </c>
      <c r="N70" s="283">
        <f>'Cintas BS'!W11</f>
        <v>360.80319496262905</v>
      </c>
      <c r="P70" s="289">
        <f>'Vestis Corporation PNL'!R58</f>
        <v>71.168000000000006</v>
      </c>
      <c r="Q70" s="283">
        <f>'Vestis Corporation PNL'!W58</f>
        <v>95.22420869993617</v>
      </c>
      <c r="R70" s="283">
        <f>'Vestis Corporation PNL'!X58</f>
        <v>108.69446655073361</v>
      </c>
      <c r="S70" s="283">
        <f>'Vestis Corporation PNL'!Y58</f>
        <v>128.67240955892512</v>
      </c>
      <c r="T70" s="283">
        <f>'Vestis Corporation PNL'!Z58</f>
        <v>149.84462058742096</v>
      </c>
      <c r="U70" s="283">
        <f>'Vestis Corporation PNL'!AA58</f>
        <v>171.80675129924487</v>
      </c>
      <c r="V70" s="283">
        <f>'Vestis Corporation PNL'!AB58</f>
        <v>187.85308841607375</v>
      </c>
      <c r="W70" s="283">
        <f>'Vestis Corporation PNL'!AC58</f>
        <v>200.0402089445235</v>
      </c>
      <c r="X70" s="283">
        <f>'Vestis Corporation PNL'!AD58</f>
        <v>208.509475498927</v>
      </c>
      <c r="Y70" s="283">
        <f>'Vestis Corporation PNL'!AE58</f>
        <v>214.96948061934333</v>
      </c>
      <c r="Z70" s="283">
        <f>'Vestis Corporation PNL'!AF58</f>
        <v>181.27458826502911</v>
      </c>
      <c r="AB70" s="290"/>
      <c r="AC70" s="254"/>
      <c r="AD70" s="254"/>
      <c r="AE70" s="254"/>
      <c r="AF70" s="254"/>
      <c r="AG70" s="254"/>
    </row>
    <row r="71" spans="3:33 16350:16354">
      <c r="C71" s="252" t="s">
        <v>102</v>
      </c>
      <c r="D71" s="289">
        <f>'Cintas BS'!M12</f>
        <v>95.396000000000001</v>
      </c>
      <c r="E71" s="283">
        <f>'Cintas BS'!N12</f>
        <v>104.32057690392986</v>
      </c>
      <c r="F71" s="283">
        <f>'Cintas BS'!O12</f>
        <v>114.73089385385721</v>
      </c>
      <c r="G71" s="283">
        <f>'Cintas BS'!P12</f>
        <v>102.0333705339746</v>
      </c>
      <c r="H71" s="283">
        <f>'Cintas BS'!Q12</f>
        <v>103.30195138193081</v>
      </c>
      <c r="I71" s="283">
        <f>'Cintas BS'!R12</f>
        <v>102.68549165609328</v>
      </c>
      <c r="J71" s="283">
        <f>'Cintas BS'!S12</f>
        <v>101.06288068063813</v>
      </c>
      <c r="K71" s="283">
        <f>'Cintas BS'!T12</f>
        <v>99.455300491313864</v>
      </c>
      <c r="L71" s="283">
        <f>'Cintas BS'!U12</f>
        <v>95.7965590252699</v>
      </c>
      <c r="M71" s="283">
        <f>'Cintas BS'!V12</f>
        <v>94.125544114768275</v>
      </c>
      <c r="N71" s="283">
        <f>'Cintas BS'!W12</f>
        <v>89.580084892250682</v>
      </c>
      <c r="P71" s="289">
        <f>'Vestis Corporation PNL'!R60</f>
        <v>129.13800000000001</v>
      </c>
      <c r="Q71" s="283">
        <f>'Vestis Corporation PNL'!W60</f>
        <v>169.46594713282073</v>
      </c>
      <c r="R71" s="283">
        <f>'Vestis Corporation PNL'!X60</f>
        <v>193.43831756229778</v>
      </c>
      <c r="S71" s="283">
        <f>'Vestis Corporation PNL'!Y60</f>
        <v>228.9921024650119</v>
      </c>
      <c r="T71" s="283">
        <f>'Vestis Corporation PNL'!Z60</f>
        <v>266.67126875922764</v>
      </c>
      <c r="U71" s="283">
        <f>'Vestis Corporation PNL'!AA60</f>
        <v>305.75621714522083</v>
      </c>
      <c r="V71" s="283">
        <f>'Vestis Corporation PNL'!AB60</f>
        <v>334.31311202144741</v>
      </c>
      <c r="W71" s="283">
        <f>'Vestis Corporation PNL'!AC60</f>
        <v>356.00194463420888</v>
      </c>
      <c r="X71" s="283">
        <f>'Vestis Corporation PNL'!AD60</f>
        <v>371.07429123343326</v>
      </c>
      <c r="Y71" s="283">
        <f>'Vestis Corporation PNL'!AE60</f>
        <v>382.57085183667147</v>
      </c>
      <c r="Z71" s="283">
        <f>'Vestis Corporation PNL'!AF60</f>
        <v>322.6056715078364</v>
      </c>
      <c r="AB71" s="290"/>
      <c r="AC71" s="254"/>
      <c r="AD71" s="254"/>
      <c r="AE71" s="254"/>
      <c r="AF71" s="254"/>
      <c r="AG71" s="254"/>
    </row>
    <row r="72" spans="3:33 16350:16354">
      <c r="C72" s="252" t="s">
        <v>230</v>
      </c>
      <c r="D72" s="289">
        <f>'Cintas BS'!M13</f>
        <v>214.91300000000001</v>
      </c>
      <c r="E72" s="283">
        <f>'Cintas BS'!N13</f>
        <v>214.91300000000001</v>
      </c>
      <c r="F72" s="283">
        <f>'Cintas BS'!O13</f>
        <v>214.91300000000001</v>
      </c>
      <c r="G72" s="283">
        <f>'Cintas BS'!P13</f>
        <v>214.91300000000001</v>
      </c>
      <c r="H72" s="283">
        <f>'Cintas BS'!Q13</f>
        <v>214.91300000000001</v>
      </c>
      <c r="I72" s="283">
        <f>'Cintas BS'!R13</f>
        <v>214.91300000000001</v>
      </c>
      <c r="J72" s="283">
        <f>'Cintas BS'!S13</f>
        <v>214.91300000000001</v>
      </c>
      <c r="K72" s="283">
        <f>'Cintas BS'!T13</f>
        <v>214.91300000000001</v>
      </c>
      <c r="L72" s="283">
        <f>'Cintas BS'!U13</f>
        <v>214.91300000000001</v>
      </c>
      <c r="M72" s="283">
        <f>'Cintas BS'!V13</f>
        <v>214.91300000000001</v>
      </c>
      <c r="N72" s="283">
        <f>'Cintas BS'!W13</f>
        <v>214.91300000000001</v>
      </c>
      <c r="P72" s="289">
        <v>42.472000000000001</v>
      </c>
      <c r="Q72" s="283">
        <f t="shared" ref="Q72:Z72" si="81">P72</f>
        <v>42.472000000000001</v>
      </c>
      <c r="R72" s="283">
        <f t="shared" si="81"/>
        <v>42.472000000000001</v>
      </c>
      <c r="S72" s="283">
        <f t="shared" si="81"/>
        <v>42.472000000000001</v>
      </c>
      <c r="T72" s="283">
        <f t="shared" si="81"/>
        <v>42.472000000000001</v>
      </c>
      <c r="U72" s="283">
        <f t="shared" si="81"/>
        <v>42.472000000000001</v>
      </c>
      <c r="V72" s="283">
        <f t="shared" si="81"/>
        <v>42.472000000000001</v>
      </c>
      <c r="W72" s="283">
        <f t="shared" si="81"/>
        <v>42.472000000000001</v>
      </c>
      <c r="X72" s="283">
        <f t="shared" si="81"/>
        <v>42.472000000000001</v>
      </c>
      <c r="Y72" s="283">
        <f t="shared" si="81"/>
        <v>42.472000000000001</v>
      </c>
      <c r="Z72" s="283">
        <f t="shared" si="81"/>
        <v>42.472000000000001</v>
      </c>
      <c r="AB72" s="290"/>
      <c r="AC72" s="254"/>
      <c r="AD72" s="254"/>
      <c r="AE72" s="254"/>
      <c r="AF72" s="254"/>
      <c r="AG72" s="254"/>
    </row>
    <row r="73" spans="3:33 16350:16354">
      <c r="C73" s="252" t="s">
        <v>104</v>
      </c>
      <c r="D73" s="289">
        <f>'Cintas BS'!M15</f>
        <v>127.935</v>
      </c>
      <c r="E73" s="283">
        <f>'Cintas BS'!N15</f>
        <v>123.39629416312741</v>
      </c>
      <c r="F73" s="283">
        <f>'Cintas BS'!O15</f>
        <v>118.40466362331875</v>
      </c>
      <c r="G73" s="283">
        <f>'Cintas BS'!P15</f>
        <v>113.96546794263527</v>
      </c>
      <c r="H73" s="283">
        <f>'Cintas BS'!Q15</f>
        <v>109.47107974413753</v>
      </c>
      <c r="I73" s="283">
        <f>'Cintas BS'!R15</f>
        <v>105.00351203915019</v>
      </c>
      <c r="J73" s="283">
        <f>'Cintas BS'!S15</f>
        <v>100.60653974423286</v>
      </c>
      <c r="K73" s="283">
        <f>'Cintas BS'!T15</f>
        <v>96.279508910579167</v>
      </c>
      <c r="L73" s="283">
        <f>'Cintas BS'!U15</f>
        <v>92.111660011500419</v>
      </c>
      <c r="M73" s="283">
        <f>'Cintas BS'!V15</f>
        <v>88.016512446644356</v>
      </c>
      <c r="N73" s="283">
        <f>'Cintas BS'!W15</f>
        <v>84.119125505020904</v>
      </c>
      <c r="P73" s="289">
        <v>143.767</v>
      </c>
      <c r="Q73" s="283">
        <f t="shared" ref="Q73:Z73" si="82">P73-Q110+Q53</f>
        <v>176.37763031419169</v>
      </c>
      <c r="R73" s="283">
        <f t="shared" si="82"/>
        <v>213.60130603990683</v>
      </c>
      <c r="S73" s="283">
        <f t="shared" si="82"/>
        <v>257.66665913708812</v>
      </c>
      <c r="T73" s="283">
        <f t="shared" si="82"/>
        <v>308.9826804856591</v>
      </c>
      <c r="U73" s="283">
        <f t="shared" si="82"/>
        <v>367.81988720645069</v>
      </c>
      <c r="V73" s="283">
        <f t="shared" si="82"/>
        <v>432.15234744268736</v>
      </c>
      <c r="W73" s="283">
        <f t="shared" si="82"/>
        <v>500.6584278914072</v>
      </c>
      <c r="X73" s="283">
        <f t="shared" si="82"/>
        <v>572.06490650996966</v>
      </c>
      <c r="Y73" s="283">
        <f t="shared" si="82"/>
        <v>645.68368850900447</v>
      </c>
      <c r="Z73" s="283">
        <f t="shared" si="82"/>
        <v>707.76326537265697</v>
      </c>
      <c r="AB73" s="290"/>
      <c r="AC73" s="254"/>
      <c r="AD73" s="254"/>
      <c r="AE73" s="254"/>
      <c r="AF73" s="254"/>
      <c r="AG73" s="254"/>
    </row>
    <row r="74" spans="3:33 16350:16354">
      <c r="C74" s="373" t="s">
        <v>105</v>
      </c>
      <c r="D74" s="289">
        <f>'Cintas BS'!M16</f>
        <v>2195.0509999999999</v>
      </c>
      <c r="E74" s="254">
        <f>'Cintas BS'!N16</f>
        <v>2029.370548708735</v>
      </c>
      <c r="F74" s="254">
        <f>'Cintas BS'!O16</f>
        <v>1847.1565806220494</v>
      </c>
      <c r="G74" s="254">
        <f>'Cintas BS'!P16</f>
        <v>1685.1086378426901</v>
      </c>
      <c r="H74" s="254">
        <f>'Cintas BS'!Q16</f>
        <v>1521.0459530668174</v>
      </c>
      <c r="I74" s="254">
        <f>'Cintas BS'!R16</f>
        <v>1357.9623208289088</v>
      </c>
      <c r="J74" s="254">
        <f>'Cintas BS'!S16</f>
        <v>1197.4556961830031</v>
      </c>
      <c r="K74" s="254">
        <f>'Cintas BS'!T16</f>
        <v>1039.5022074490989</v>
      </c>
      <c r="L74" s="254">
        <f>'Cintas BS'!U16</f>
        <v>887.35947969105166</v>
      </c>
      <c r="M74" s="254">
        <f>'Cintas BS'!V16</f>
        <v>737.87063396378812</v>
      </c>
      <c r="N74" s="254">
        <f>'Cintas BS'!W16</f>
        <v>595.6008216972607</v>
      </c>
      <c r="P74" s="289">
        <f>25.118+5.565</f>
        <v>30.683</v>
      </c>
      <c r="Q74" s="254">
        <f t="shared" ref="Q74:U76" si="83">P74</f>
        <v>30.683</v>
      </c>
      <c r="R74" s="254">
        <f t="shared" si="83"/>
        <v>30.683</v>
      </c>
      <c r="S74" s="254">
        <f t="shared" si="83"/>
        <v>30.683</v>
      </c>
      <c r="T74" s="254">
        <f t="shared" si="83"/>
        <v>30.683</v>
      </c>
      <c r="U74" s="254">
        <f t="shared" si="83"/>
        <v>30.683</v>
      </c>
      <c r="V74" s="254">
        <f t="shared" ref="V74:Z74" si="84">U74</f>
        <v>30.683</v>
      </c>
      <c r="W74" s="254">
        <f t="shared" si="84"/>
        <v>30.683</v>
      </c>
      <c r="X74" s="254">
        <f t="shared" si="84"/>
        <v>30.683</v>
      </c>
      <c r="Y74" s="254">
        <f t="shared" si="84"/>
        <v>30.683</v>
      </c>
      <c r="Z74" s="254">
        <f t="shared" si="84"/>
        <v>30.683</v>
      </c>
      <c r="AB74" s="285">
        <f>AE11</f>
        <v>0</v>
      </c>
      <c r="AC74" s="285">
        <f t="shared" ref="AC74:AG74" si="85">AB74-AC103</f>
        <v>0</v>
      </c>
      <c r="AD74" s="285">
        <f t="shared" si="85"/>
        <v>0</v>
      </c>
      <c r="AE74" s="285">
        <f t="shared" si="85"/>
        <v>0</v>
      </c>
      <c r="AF74" s="285">
        <f t="shared" si="85"/>
        <v>0</v>
      </c>
      <c r="AG74" s="285">
        <f t="shared" si="85"/>
        <v>0</v>
      </c>
    </row>
    <row r="75" spans="3:33 16350:16354">
      <c r="C75" s="373" t="s">
        <v>325</v>
      </c>
      <c r="D75" s="289">
        <f>'Cintas BS'!M18</f>
        <v>415.04400000000004</v>
      </c>
      <c r="E75" s="254">
        <f>'Cintas BS'!N18</f>
        <v>415.04400000000004</v>
      </c>
      <c r="F75" s="254">
        <f>'Cintas BS'!O18</f>
        <v>415.04400000000004</v>
      </c>
      <c r="G75" s="254">
        <f>'Cintas BS'!P18</f>
        <v>415.04400000000004</v>
      </c>
      <c r="H75" s="254">
        <f>'Cintas BS'!Q18</f>
        <v>415.04400000000004</v>
      </c>
      <c r="I75" s="254">
        <f>'Cintas BS'!R18</f>
        <v>415.04400000000004</v>
      </c>
      <c r="J75" s="254">
        <f>'Cintas BS'!S18</f>
        <v>415.04400000000004</v>
      </c>
      <c r="K75" s="254">
        <f>'Cintas BS'!T18</f>
        <v>415.04400000000004</v>
      </c>
      <c r="L75" s="254">
        <f>'Cintas BS'!U18</f>
        <v>415.04400000000004</v>
      </c>
      <c r="M75" s="254">
        <f>'Cintas BS'!V18</f>
        <v>415.04400000000004</v>
      </c>
      <c r="N75" s="254">
        <f>'Cintas BS'!W18</f>
        <v>415.04400000000004</v>
      </c>
      <c r="P75" s="289">
        <f>20.777+7.795</f>
        <v>28.572000000000003</v>
      </c>
      <c r="Q75" s="254">
        <f>P75</f>
        <v>28.572000000000003</v>
      </c>
      <c r="R75" s="254">
        <f>Q75</f>
        <v>28.572000000000003</v>
      </c>
      <c r="S75" s="254">
        <f>R75</f>
        <v>28.572000000000003</v>
      </c>
      <c r="T75" s="254">
        <f>S75</f>
        <v>28.572000000000003</v>
      </c>
      <c r="U75" s="254">
        <f>T75</f>
        <v>28.572000000000003</v>
      </c>
      <c r="V75" s="254">
        <f t="shared" ref="V75:Z75" si="86">U75</f>
        <v>28.572000000000003</v>
      </c>
      <c r="W75" s="254">
        <f t="shared" si="86"/>
        <v>28.572000000000003</v>
      </c>
      <c r="X75" s="254">
        <f t="shared" si="86"/>
        <v>28.572000000000003</v>
      </c>
      <c r="Y75" s="254">
        <f t="shared" si="86"/>
        <v>28.572000000000003</v>
      </c>
      <c r="Z75" s="254">
        <f t="shared" si="86"/>
        <v>28.572000000000003</v>
      </c>
      <c r="AC75" s="254"/>
      <c r="AD75" s="254"/>
      <c r="AE75" s="254"/>
      <c r="AF75" s="254"/>
      <c r="AG75" s="254"/>
    </row>
    <row r="76" spans="3:33 16350:16354">
      <c r="C76" s="252" t="s">
        <v>106</v>
      </c>
      <c r="D76" s="289">
        <f>'Cintas BS'!M17</f>
        <v>958.303</v>
      </c>
      <c r="E76" s="254">
        <f>'Cintas BS'!N17</f>
        <v>958.303</v>
      </c>
      <c r="F76" s="254">
        <f>'Cintas BS'!O17</f>
        <v>958.303</v>
      </c>
      <c r="G76" s="254">
        <f>'Cintas BS'!P17</f>
        <v>958.303</v>
      </c>
      <c r="H76" s="254">
        <f>'Cintas BS'!Q17</f>
        <v>958.303</v>
      </c>
      <c r="I76" s="254">
        <f>'Cintas BS'!R17</f>
        <v>958.303</v>
      </c>
      <c r="J76" s="254">
        <f>'Cintas BS'!S17</f>
        <v>958.303</v>
      </c>
      <c r="K76" s="254">
        <f>'Cintas BS'!T17</f>
        <v>958.303</v>
      </c>
      <c r="L76" s="254">
        <f>'Cintas BS'!U17</f>
        <v>958.303</v>
      </c>
      <c r="M76" s="254">
        <f>'Cintas BS'!V17</f>
        <v>958.303</v>
      </c>
      <c r="N76" s="254">
        <f>'Cintas BS'!W17</f>
        <v>958.303</v>
      </c>
      <c r="P76" s="289">
        <v>6.9589999999999996</v>
      </c>
      <c r="Q76" s="254">
        <f>P76</f>
        <v>6.9589999999999996</v>
      </c>
      <c r="R76" s="254">
        <f t="shared" si="83"/>
        <v>6.9589999999999996</v>
      </c>
      <c r="S76" s="254">
        <f t="shared" si="83"/>
        <v>6.9589999999999996</v>
      </c>
      <c r="T76" s="254">
        <f t="shared" si="83"/>
        <v>6.9589999999999996</v>
      </c>
      <c r="U76" s="254">
        <f t="shared" si="83"/>
        <v>6.9589999999999996</v>
      </c>
      <c r="V76" s="254">
        <f t="shared" ref="V76:Z76" si="87">U76</f>
        <v>6.9589999999999996</v>
      </c>
      <c r="W76" s="254">
        <f t="shared" si="87"/>
        <v>6.9589999999999996</v>
      </c>
      <c r="X76" s="254">
        <f t="shared" si="87"/>
        <v>6.9589999999999996</v>
      </c>
      <c r="Y76" s="254">
        <f t="shared" si="87"/>
        <v>6.9589999999999996</v>
      </c>
      <c r="Z76" s="254">
        <f t="shared" si="87"/>
        <v>6.9589999999999996</v>
      </c>
      <c r="AB76" s="285">
        <f>AE12</f>
        <v>519.07951807228801</v>
      </c>
      <c r="AC76" s="254"/>
      <c r="AD76" s="254"/>
      <c r="AE76" s="254"/>
      <c r="AF76" s="254"/>
      <c r="AG76" s="254"/>
    </row>
    <row r="77" spans="3:33 16350:16354" ht="12">
      <c r="C77" s="282" t="s">
        <v>231</v>
      </c>
      <c r="D77" s="287">
        <f t="shared" ref="D77:I77" si="88">SUM(D68:D76)</f>
        <v>6535.9009999999998</v>
      </c>
      <c r="E77" s="287" t="e">
        <f t="shared" si="88"/>
        <v>#REF!</v>
      </c>
      <c r="F77" s="287" t="e">
        <f t="shared" si="88"/>
        <v>#REF!</v>
      </c>
      <c r="G77" s="287" t="e">
        <f t="shared" si="88"/>
        <v>#REF!</v>
      </c>
      <c r="H77" s="287" t="e">
        <f t="shared" si="88"/>
        <v>#REF!</v>
      </c>
      <c r="I77" s="287" t="e">
        <f t="shared" si="88"/>
        <v>#REF!</v>
      </c>
      <c r="J77" s="287" t="e">
        <f>SUM(J68:J76)</f>
        <v>#REF!</v>
      </c>
      <c r="K77" s="287" t="e">
        <f>SUM(K68:K76)</f>
        <v>#REF!</v>
      </c>
      <c r="L77" s="287" t="e">
        <f>SUM(L68:L76)</f>
        <v>#REF!</v>
      </c>
      <c r="M77" s="287" t="e">
        <f>SUM(M68:M76)</f>
        <v>#REF!</v>
      </c>
      <c r="N77" s="287" t="e">
        <f>SUM(N68:N76)</f>
        <v>#REF!</v>
      </c>
      <c r="O77" s="287"/>
      <c r="P77" s="287">
        <f t="shared" ref="P77:U77" si="89">SUM(P68:P76)</f>
        <v>939.51099999999997</v>
      </c>
      <c r="Q77" s="287" t="e">
        <f t="shared" si="89"/>
        <v>#REF!</v>
      </c>
      <c r="R77" s="287" t="e">
        <f t="shared" si="89"/>
        <v>#REF!</v>
      </c>
      <c r="S77" s="287" t="e">
        <f t="shared" si="89"/>
        <v>#REF!</v>
      </c>
      <c r="T77" s="287" t="e">
        <f t="shared" si="89"/>
        <v>#REF!</v>
      </c>
      <c r="U77" s="287" t="e">
        <f t="shared" si="89"/>
        <v>#REF!</v>
      </c>
      <c r="V77" s="287" t="e">
        <f t="shared" ref="V77:Z77" si="90">SUM(V68:V76)</f>
        <v>#REF!</v>
      </c>
      <c r="W77" s="287" t="e">
        <f t="shared" si="90"/>
        <v>#REF!</v>
      </c>
      <c r="X77" s="287" t="e">
        <f t="shared" si="90"/>
        <v>#REF!</v>
      </c>
      <c r="Y77" s="287" t="e">
        <f t="shared" si="90"/>
        <v>#REF!</v>
      </c>
      <c r="Z77" s="287" t="e">
        <f t="shared" si="90"/>
        <v>#REF!</v>
      </c>
      <c r="AA77" s="287"/>
      <c r="AB77" s="287"/>
      <c r="AC77" s="287"/>
      <c r="AD77" s="287"/>
      <c r="AE77" s="287"/>
      <c r="AF77" s="287"/>
      <c r="AG77" s="287"/>
    </row>
    <row r="78" spans="3:33 16350:16354">
      <c r="D78" s="254"/>
      <c r="E78" s="254"/>
      <c r="F78" s="254"/>
      <c r="G78" s="254"/>
      <c r="H78" s="254"/>
      <c r="I78" s="254"/>
      <c r="J78" s="254"/>
      <c r="K78" s="254"/>
      <c r="L78" s="254"/>
      <c r="M78" s="254"/>
      <c r="N78" s="254"/>
      <c r="P78" s="254"/>
      <c r="Q78" s="254"/>
      <c r="R78" s="254"/>
      <c r="S78" s="254"/>
      <c r="T78" s="254"/>
      <c r="U78" s="254"/>
      <c r="V78" s="254"/>
      <c r="W78" s="254"/>
      <c r="X78" s="254"/>
      <c r="Y78" s="254"/>
      <c r="Z78" s="254"/>
      <c r="AB78" s="290"/>
      <c r="AC78" s="290"/>
      <c r="AD78" s="290"/>
      <c r="AE78" s="290"/>
      <c r="AF78" s="290"/>
      <c r="AG78" s="290"/>
    </row>
    <row r="79" spans="3:33 16350:16354" ht="12">
      <c r="C79" s="245" t="s">
        <v>232</v>
      </c>
      <c r="D79" s="254"/>
      <c r="E79" s="254"/>
      <c r="F79" s="254"/>
      <c r="G79" s="254"/>
      <c r="H79" s="254"/>
      <c r="I79" s="254"/>
      <c r="J79" s="254"/>
      <c r="K79" s="254"/>
      <c r="L79" s="254"/>
      <c r="M79" s="254"/>
      <c r="N79" s="254"/>
      <c r="P79" s="254"/>
      <c r="Q79" s="254"/>
      <c r="R79" s="254"/>
      <c r="S79" s="254"/>
      <c r="T79" s="254"/>
      <c r="U79" s="254"/>
      <c r="V79" s="254"/>
      <c r="W79" s="254"/>
      <c r="X79" s="254"/>
      <c r="Y79" s="254"/>
      <c r="Z79" s="254"/>
      <c r="AB79" s="290"/>
      <c r="AC79" s="290"/>
      <c r="AD79" s="290"/>
      <c r="AE79" s="290"/>
      <c r="AF79" s="290"/>
      <c r="AG79" s="290"/>
    </row>
    <row r="80" spans="3:33 16350:16354">
      <c r="C80" s="252" t="s">
        <v>233</v>
      </c>
      <c r="D80" s="289">
        <f>'Cintas BS'!M21</f>
        <v>26.945</v>
      </c>
      <c r="E80" s="292">
        <f>'Cintas BS'!N21</f>
        <v>29.465784148983079</v>
      </c>
      <c r="F80" s="292">
        <f>'Cintas BS'!O21</f>
        <v>32.406221800622482</v>
      </c>
      <c r="G80" s="292">
        <f>'Cintas BS'!P21</f>
        <v>28.819753124218476</v>
      </c>
      <c r="H80" s="292">
        <f>'Cintas BS'!Q21</f>
        <v>29.178069101284386</v>
      </c>
      <c r="I80" s="292">
        <f>'Cintas BS'!R21</f>
        <v>29.003947468168821</v>
      </c>
      <c r="J80" s="292">
        <f>'Cintas BS'!S21</f>
        <v>28.545634197867777</v>
      </c>
      <c r="K80" s="292">
        <f>'Cintas BS'!T21</f>
        <v>28.091566436102688</v>
      </c>
      <c r="L80" s="292">
        <f>'Cintas BS'!U21</f>
        <v>27.058139575410891</v>
      </c>
      <c r="M80" s="292">
        <f>'Cintas BS'!V21</f>
        <v>26.586154410797423</v>
      </c>
      <c r="N80" s="292">
        <f>'Cintas BS'!W21</f>
        <v>25.302270403598623</v>
      </c>
      <c r="P80" s="289">
        <f>'Vestis Corporation PNL'!R62</f>
        <v>21.87</v>
      </c>
      <c r="Q80" s="292">
        <f>'Vestis Corporation PNL'!W62</f>
        <v>24.56006588991804</v>
      </c>
      <c r="R80" s="292">
        <f>'Vestis Corporation PNL'!X62</f>
        <v>28.034291876003756</v>
      </c>
      <c r="S80" s="292">
        <f>'Vestis Corporation PNL'!Y62</f>
        <v>33.186968945469829</v>
      </c>
      <c r="T80" s="292">
        <f>'Vestis Corporation PNL'!Z62</f>
        <v>38.647669590761232</v>
      </c>
      <c r="U80" s="292">
        <f>'Vestis Corporation PNL'!AA62</f>
        <v>44.312104976778251</v>
      </c>
      <c r="V80" s="292">
        <f>'Vestis Corporation PNL'!AB62</f>
        <v>48.450748944122886</v>
      </c>
      <c r="W80" s="292">
        <f>'Vestis Corporation PNL'!AC62</f>
        <v>51.594030335205673</v>
      </c>
      <c r="X80" s="292">
        <f>'Vestis Corporation PNL'!AD62</f>
        <v>53.778409154996027</v>
      </c>
      <c r="Y80" s="292">
        <f>'Vestis Corporation PNL'!AE62</f>
        <v>55.444562684363518</v>
      </c>
      <c r="Z80" s="292">
        <f>'Vestis Corporation PNL'!AF62</f>
        <v>46.754033378067433</v>
      </c>
      <c r="AB80" s="290"/>
      <c r="AC80" s="290"/>
      <c r="AD80" s="290"/>
      <c r="AE80" s="290"/>
      <c r="AF80" s="290"/>
      <c r="AG80" s="290"/>
    </row>
    <row r="81" spans="1:33 16355:16359">
      <c r="C81" s="252" t="s">
        <v>109</v>
      </c>
      <c r="D81" s="289">
        <f>'Cintas BS'!M22</f>
        <v>352.73200000000003</v>
      </c>
      <c r="E81" s="254">
        <f>'Cintas BS'!N22</f>
        <v>373.80190261426594</v>
      </c>
      <c r="F81" s="254">
        <f>'Cintas BS'!O22</f>
        <v>411.10419136870814</v>
      </c>
      <c r="G81" s="254">
        <f>'Cintas BS'!P22</f>
        <v>365.6063757284428</v>
      </c>
      <c r="H81" s="254">
        <f>'Cintas BS'!Q22</f>
        <v>370.15195962626512</v>
      </c>
      <c r="I81" s="254">
        <f>'Cintas BS'!R22</f>
        <v>367.9430587052575</v>
      </c>
      <c r="J81" s="254">
        <f>'Cintas BS'!S22</f>
        <v>362.12891265824624</v>
      </c>
      <c r="K81" s="254">
        <f>'Cintas BS'!T22</f>
        <v>356.36862498338218</v>
      </c>
      <c r="L81" s="254">
        <f>'Cintas BS'!U22</f>
        <v>343.25860813176507</v>
      </c>
      <c r="M81" s="254">
        <f>'Cintas BS'!V22</f>
        <v>337.27102091378464</v>
      </c>
      <c r="N81" s="254">
        <f>'Cintas BS'!W22</f>
        <v>320.98371349985644</v>
      </c>
      <c r="P81" s="289">
        <f>'Vestis Corporation PNL'!R64</f>
        <v>127.849</v>
      </c>
      <c r="Q81" s="254">
        <f>'Vestis Corporation PNL'!W64</f>
        <v>183.17169110372512</v>
      </c>
      <c r="R81" s="254">
        <f>'Vestis Corporation PNL'!X64</f>
        <v>209.08285323171719</v>
      </c>
      <c r="S81" s="254">
        <f>'Vestis Corporation PNL'!Y64</f>
        <v>247.51208940542489</v>
      </c>
      <c r="T81" s="254">
        <f>'Vestis Corporation PNL'!Z64</f>
        <v>288.2385995171033</v>
      </c>
      <c r="U81" s="254">
        <f>'Vestis Corporation PNL'!AA64</f>
        <v>330.48458588599334</v>
      </c>
      <c r="V81" s="254">
        <f>'Vestis Corporation PNL'!AB64</f>
        <v>361.35105089356222</v>
      </c>
      <c r="W81" s="254">
        <f>'Vestis Corporation PNL'!AC64</f>
        <v>384.79399158436325</v>
      </c>
      <c r="X81" s="254">
        <f>'Vestis Corporation PNL'!AD64</f>
        <v>401.08533071291146</v>
      </c>
      <c r="Y81" s="254">
        <f>'Vestis Corporation PNL'!AE64</f>
        <v>413.51168823901162</v>
      </c>
      <c r="Z81" s="254">
        <f>'Vestis Corporation PNL'!AF64</f>
        <v>348.69675831350986</v>
      </c>
      <c r="AB81" s="290"/>
      <c r="AC81" s="290"/>
      <c r="AD81" s="290"/>
      <c r="AE81" s="290"/>
      <c r="AF81" s="290"/>
      <c r="AG81" s="290"/>
    </row>
    <row r="82" spans="1:33 16355:16359">
      <c r="C82" s="252" t="s">
        <v>111</v>
      </c>
      <c r="D82" s="289">
        <f>'Cintas BS'!M24</f>
        <v>246.322</v>
      </c>
      <c r="E82" s="254">
        <f>'Cintas BS'!N24</f>
        <v>246.322</v>
      </c>
      <c r="F82" s="254">
        <f>'Cintas BS'!O24</f>
        <v>246.322</v>
      </c>
      <c r="G82" s="254">
        <f>'Cintas BS'!P24</f>
        <v>246.322</v>
      </c>
      <c r="H82" s="254">
        <f>'Cintas BS'!Q24</f>
        <v>246.322</v>
      </c>
      <c r="I82" s="254">
        <f>'Cintas BS'!R24</f>
        <v>246.322</v>
      </c>
      <c r="J82" s="254">
        <f>'Cintas BS'!S24</f>
        <v>246.322</v>
      </c>
      <c r="K82" s="254">
        <f>'Cintas BS'!T24</f>
        <v>246.322</v>
      </c>
      <c r="L82" s="254">
        <f>'Cintas BS'!U24</f>
        <v>246.322</v>
      </c>
      <c r="M82" s="254">
        <f>'Cintas BS'!V24</f>
        <v>246.322</v>
      </c>
      <c r="N82" s="254">
        <f>'Cintas BS'!W24</f>
        <v>246.322</v>
      </c>
      <c r="P82" s="289">
        <v>0</v>
      </c>
      <c r="Q82" s="254">
        <f t="shared" ref="Q82:Z82" si="91">P82</f>
        <v>0</v>
      </c>
      <c r="R82" s="254">
        <f t="shared" si="91"/>
        <v>0</v>
      </c>
      <c r="S82" s="254">
        <f t="shared" si="91"/>
        <v>0</v>
      </c>
      <c r="T82" s="254">
        <f t="shared" si="91"/>
        <v>0</v>
      </c>
      <c r="U82" s="254">
        <f t="shared" si="91"/>
        <v>0</v>
      </c>
      <c r="V82" s="254">
        <f t="shared" si="91"/>
        <v>0</v>
      </c>
      <c r="W82" s="254">
        <f t="shared" si="91"/>
        <v>0</v>
      </c>
      <c r="X82" s="254">
        <f t="shared" si="91"/>
        <v>0</v>
      </c>
      <c r="Y82" s="254">
        <f t="shared" si="91"/>
        <v>0</v>
      </c>
      <c r="Z82" s="254">
        <f t="shared" si="91"/>
        <v>0</v>
      </c>
      <c r="AB82" s="290"/>
      <c r="AC82" s="290"/>
      <c r="AD82" s="290"/>
      <c r="AE82" s="290"/>
      <c r="AF82" s="290"/>
      <c r="AG82" s="290"/>
    </row>
    <row r="83" spans="1:33 16355:16359">
      <c r="C83" s="252" t="s">
        <v>272</v>
      </c>
      <c r="D83" s="289">
        <f>'Cintas BS'!M23+'Cintas BS'!M25</f>
        <v>27.745999999999999</v>
      </c>
      <c r="E83" s="289">
        <f>'Cintas BS'!N23+'Cintas BS'!N25</f>
        <v>27.745999999999999</v>
      </c>
      <c r="F83" s="289">
        <f>'Cintas BS'!O23+'Cintas BS'!O25</f>
        <v>27.745999999999999</v>
      </c>
      <c r="G83" s="289">
        <f>'Cintas BS'!P23+'Cintas BS'!P25</f>
        <v>27.745999999999999</v>
      </c>
      <c r="H83" s="289">
        <f>'Cintas BS'!Q23+'Cintas BS'!Q25</f>
        <v>27.745999999999999</v>
      </c>
      <c r="I83" s="289">
        <f>'Cintas BS'!R23+'Cintas BS'!R25</f>
        <v>27.745999999999999</v>
      </c>
      <c r="J83" s="289">
        <f>'Cintas BS'!S23+'Cintas BS'!S25</f>
        <v>27.745999999999999</v>
      </c>
      <c r="K83" s="289">
        <f>'Cintas BS'!T23+'Cintas BS'!T25</f>
        <v>27.745999999999999</v>
      </c>
      <c r="L83" s="289">
        <f>'Cintas BS'!U23+'Cintas BS'!U25</f>
        <v>27.745999999999999</v>
      </c>
      <c r="M83" s="289">
        <f>'Cintas BS'!V23+'Cintas BS'!V25</f>
        <v>27.745999999999999</v>
      </c>
      <c r="N83" s="289">
        <f>'Cintas BS'!W23+'Cintas BS'!W25</f>
        <v>27.745999999999999</v>
      </c>
      <c r="P83" s="289">
        <f>0.877+9.21</f>
        <v>10.087000000000002</v>
      </c>
      <c r="Q83" s="254">
        <f t="shared" ref="Q83:Z83" si="92">P83</f>
        <v>10.087000000000002</v>
      </c>
      <c r="R83" s="254">
        <f t="shared" si="92"/>
        <v>10.087000000000002</v>
      </c>
      <c r="S83" s="254">
        <f t="shared" si="92"/>
        <v>10.087000000000002</v>
      </c>
      <c r="T83" s="254">
        <f t="shared" si="92"/>
        <v>10.087000000000002</v>
      </c>
      <c r="U83" s="254">
        <f t="shared" si="92"/>
        <v>10.087000000000002</v>
      </c>
      <c r="V83" s="254">
        <f t="shared" si="92"/>
        <v>10.087000000000002</v>
      </c>
      <c r="W83" s="254">
        <f t="shared" si="92"/>
        <v>10.087000000000002</v>
      </c>
      <c r="X83" s="254">
        <f t="shared" si="92"/>
        <v>10.087000000000002</v>
      </c>
      <c r="Y83" s="254">
        <f t="shared" si="92"/>
        <v>10.087000000000002</v>
      </c>
      <c r="Z83" s="254">
        <f t="shared" si="92"/>
        <v>10.087000000000002</v>
      </c>
      <c r="AB83" s="290"/>
      <c r="AC83" s="290"/>
      <c r="AD83" s="290"/>
      <c r="AE83" s="290"/>
      <c r="AF83" s="290"/>
      <c r="AG83" s="290"/>
    </row>
    <row r="84" spans="1:33 16355:16359">
      <c r="AB84" s="277"/>
      <c r="AC84" s="277"/>
      <c r="AD84" s="277"/>
      <c r="AE84" s="277"/>
      <c r="AF84" s="277"/>
      <c r="AG84" s="277"/>
    </row>
    <row r="85" spans="1:33 16355:16359">
      <c r="C85" s="252" t="s">
        <v>234</v>
      </c>
      <c r="D85" s="289">
        <f>'Cintas BS'!M27</f>
        <v>1848.5160000000001</v>
      </c>
      <c r="E85" s="283" t="e">
        <f t="shared" ref="E85:N85" si="93">D85+E115</f>
        <v>#REF!</v>
      </c>
      <c r="F85" s="283" t="e">
        <f t="shared" si="93"/>
        <v>#REF!</v>
      </c>
      <c r="G85" s="283" t="e">
        <f t="shared" si="93"/>
        <v>#REF!</v>
      </c>
      <c r="H85" s="283" t="e">
        <f t="shared" si="93"/>
        <v>#REF!</v>
      </c>
      <c r="I85" s="283" t="e">
        <f t="shared" si="93"/>
        <v>#REF!</v>
      </c>
      <c r="J85" s="283" t="e">
        <f t="shared" si="93"/>
        <v>#REF!</v>
      </c>
      <c r="K85" s="283" t="e">
        <f t="shared" si="93"/>
        <v>#REF!</v>
      </c>
      <c r="L85" s="283" t="e">
        <f t="shared" si="93"/>
        <v>#REF!</v>
      </c>
      <c r="M85" s="283" t="e">
        <f t="shared" si="93"/>
        <v>#REF!</v>
      </c>
      <c r="N85" s="283" t="e">
        <f t="shared" si="93"/>
        <v>#REF!</v>
      </c>
      <c r="P85" s="289">
        <v>5.4539999999999997</v>
      </c>
      <c r="Q85" s="283" t="e">
        <f>P85+Q115</f>
        <v>#REF!</v>
      </c>
      <c r="R85" s="283" t="e">
        <f>Q85+R115</f>
        <v>#REF!</v>
      </c>
      <c r="S85" s="283" t="e">
        <f>R85+S115</f>
        <v>#REF!</v>
      </c>
      <c r="T85" s="283" t="e">
        <f>S85+T115</f>
        <v>#REF!</v>
      </c>
      <c r="U85" s="283" t="e">
        <f>T85+U115</f>
        <v>#REF!</v>
      </c>
      <c r="V85" s="283" t="e">
        <f t="shared" ref="V85:Z85" si="94">U85+V115</f>
        <v>#REF!</v>
      </c>
      <c r="W85" s="283" t="e">
        <f t="shared" si="94"/>
        <v>#REF!</v>
      </c>
      <c r="X85" s="283" t="e">
        <f t="shared" si="94"/>
        <v>#REF!</v>
      </c>
      <c r="Y85" s="283" t="e">
        <f t="shared" si="94"/>
        <v>#REF!</v>
      </c>
      <c r="Z85" s="283" t="e">
        <f t="shared" si="94"/>
        <v>#REF!</v>
      </c>
      <c r="AB85" s="285">
        <f>-M18+G17</f>
        <v>2028.8411537349389</v>
      </c>
      <c r="AC85" s="277"/>
      <c r="AD85" s="277"/>
      <c r="AE85" s="277"/>
      <c r="AF85" s="277"/>
      <c r="AG85" s="277"/>
    </row>
    <row r="86" spans="1:33 16355:16359">
      <c r="C86" s="252" t="s">
        <v>235</v>
      </c>
      <c r="D86" s="289">
        <f>'Cintas BS'!M28</f>
        <v>373.89499999999998</v>
      </c>
      <c r="E86" s="254">
        <f>'Cintas BS'!N28</f>
        <v>373.89499999999998</v>
      </c>
      <c r="F86" s="254">
        <f>'Cintas BS'!O28</f>
        <v>373.89499999999998</v>
      </c>
      <c r="G86" s="254">
        <f>'Cintas BS'!P28</f>
        <v>373.89499999999998</v>
      </c>
      <c r="H86" s="254">
        <f>'Cintas BS'!Q28</f>
        <v>373.89499999999998</v>
      </c>
      <c r="I86" s="254">
        <f>'Cintas BS'!R28</f>
        <v>373.89499999999998</v>
      </c>
      <c r="J86" s="254">
        <f>'Cintas BS'!S28</f>
        <v>373.89499999999998</v>
      </c>
      <c r="K86" s="254">
        <f>'Cintas BS'!T28</f>
        <v>373.89499999999998</v>
      </c>
      <c r="L86" s="254">
        <f>'Cintas BS'!U28</f>
        <v>373.89499999999998</v>
      </c>
      <c r="M86" s="254">
        <f>'Cintas BS'!V28</f>
        <v>373.89499999999998</v>
      </c>
      <c r="N86" s="254">
        <f>'Cintas BS'!W28</f>
        <v>373.89499999999998</v>
      </c>
      <c r="P86" s="289">
        <f>22.127+11.034</f>
        <v>33.161000000000001</v>
      </c>
      <c r="Q86" s="254">
        <f t="shared" ref="Q86:Z86" si="95">P86</f>
        <v>33.161000000000001</v>
      </c>
      <c r="R86" s="254">
        <f t="shared" si="95"/>
        <v>33.161000000000001</v>
      </c>
      <c r="S86" s="254">
        <f t="shared" si="95"/>
        <v>33.161000000000001</v>
      </c>
      <c r="T86" s="254">
        <f t="shared" si="95"/>
        <v>33.161000000000001</v>
      </c>
      <c r="U86" s="254">
        <f t="shared" si="95"/>
        <v>33.161000000000001</v>
      </c>
      <c r="V86" s="254">
        <f t="shared" si="95"/>
        <v>33.161000000000001</v>
      </c>
      <c r="W86" s="254">
        <f t="shared" si="95"/>
        <v>33.161000000000001</v>
      </c>
      <c r="X86" s="254">
        <f t="shared" si="95"/>
        <v>33.161000000000001</v>
      </c>
      <c r="Y86" s="254">
        <f t="shared" si="95"/>
        <v>33.161000000000001</v>
      </c>
      <c r="Z86" s="254">
        <f t="shared" si="95"/>
        <v>33.161000000000001</v>
      </c>
      <c r="AB86" s="290"/>
      <c r="AC86" s="290"/>
      <c r="AD86" s="290"/>
      <c r="AE86" s="290"/>
      <c r="AF86" s="290"/>
      <c r="AG86" s="290"/>
    </row>
    <row r="87" spans="1:33 16355:16359" ht="12">
      <c r="C87" s="282" t="s">
        <v>114</v>
      </c>
      <c r="D87" s="287">
        <f t="shared" ref="D87:I87" si="96">SUM(D80:D86)</f>
        <v>2876.1559999999999</v>
      </c>
      <c r="E87" s="287" t="e">
        <f t="shared" si="96"/>
        <v>#REF!</v>
      </c>
      <c r="F87" s="287" t="e">
        <f t="shared" si="96"/>
        <v>#REF!</v>
      </c>
      <c r="G87" s="287" t="e">
        <f t="shared" si="96"/>
        <v>#REF!</v>
      </c>
      <c r="H87" s="287" t="e">
        <f t="shared" si="96"/>
        <v>#REF!</v>
      </c>
      <c r="I87" s="287" t="e">
        <f t="shared" si="96"/>
        <v>#REF!</v>
      </c>
      <c r="J87" s="287" t="e">
        <f>SUM(J80:J86)</f>
        <v>#REF!</v>
      </c>
      <c r="K87" s="287" t="e">
        <f>SUM(K80:K86)</f>
        <v>#REF!</v>
      </c>
      <c r="L87" s="287" t="e">
        <f>SUM(L80:L86)</f>
        <v>#REF!</v>
      </c>
      <c r="M87" s="287" t="e">
        <f>SUM(M80:M86)</f>
        <v>#REF!</v>
      </c>
      <c r="N87" s="287" t="e">
        <f>SUM(N80:N86)</f>
        <v>#REF!</v>
      </c>
      <c r="O87" s="287"/>
      <c r="P87" s="287">
        <f t="shared" ref="P87:U87" si="97">SUM(P80:P86)</f>
        <v>198.42099999999999</v>
      </c>
      <c r="Q87" s="287" t="e">
        <f t="shared" si="97"/>
        <v>#REF!</v>
      </c>
      <c r="R87" s="287" t="e">
        <f t="shared" si="97"/>
        <v>#REF!</v>
      </c>
      <c r="S87" s="287" t="e">
        <f t="shared" si="97"/>
        <v>#REF!</v>
      </c>
      <c r="T87" s="287" t="e">
        <f t="shared" si="97"/>
        <v>#REF!</v>
      </c>
      <c r="U87" s="287" t="e">
        <f t="shared" si="97"/>
        <v>#REF!</v>
      </c>
      <c r="V87" s="287" t="e">
        <f t="shared" ref="V87:Z87" si="98">SUM(V80:V86)</f>
        <v>#REF!</v>
      </c>
      <c r="W87" s="287" t="e">
        <f t="shared" si="98"/>
        <v>#REF!</v>
      </c>
      <c r="X87" s="287" t="e">
        <f t="shared" si="98"/>
        <v>#REF!</v>
      </c>
      <c r="Y87" s="287" t="e">
        <f t="shared" si="98"/>
        <v>#REF!</v>
      </c>
      <c r="Z87" s="287" t="e">
        <f t="shared" si="98"/>
        <v>#REF!</v>
      </c>
      <c r="AA87" s="287"/>
      <c r="AB87" s="293"/>
      <c r="AC87" s="293"/>
      <c r="AD87" s="293"/>
      <c r="AE87" s="293"/>
      <c r="AF87" s="293"/>
      <c r="AG87" s="293"/>
    </row>
    <row r="88" spans="1:33 16355:16359">
      <c r="D88" s="254"/>
      <c r="E88" s="254"/>
      <c r="F88" s="254"/>
      <c r="G88" s="254"/>
      <c r="H88" s="254"/>
      <c r="I88" s="254"/>
      <c r="J88" s="254"/>
      <c r="K88" s="254"/>
      <c r="L88" s="254"/>
      <c r="M88" s="254"/>
      <c r="N88" s="254"/>
      <c r="P88" s="254"/>
      <c r="Q88" s="254"/>
      <c r="R88" s="254"/>
      <c r="S88" s="254"/>
      <c r="T88" s="254"/>
      <c r="U88" s="254"/>
      <c r="V88" s="254"/>
      <c r="W88" s="254"/>
      <c r="X88" s="254"/>
      <c r="Y88" s="254"/>
      <c r="Z88" s="254"/>
      <c r="AB88" s="290"/>
      <c r="AC88" s="290"/>
      <c r="AD88" s="290"/>
      <c r="AE88" s="290"/>
      <c r="AF88" s="290"/>
      <c r="AG88" s="290"/>
    </row>
    <row r="89" spans="1:33 16355:16359" ht="12">
      <c r="C89" s="245" t="s">
        <v>236</v>
      </c>
      <c r="D89" s="254"/>
      <c r="E89" s="254"/>
      <c r="F89" s="254"/>
      <c r="G89" s="254"/>
      <c r="H89" s="254"/>
      <c r="I89" s="254"/>
      <c r="J89" s="254"/>
      <c r="K89" s="254"/>
      <c r="L89" s="254"/>
      <c r="M89" s="254"/>
      <c r="N89" s="254"/>
      <c r="P89" s="254"/>
      <c r="Q89" s="254"/>
      <c r="R89" s="254"/>
      <c r="S89" s="254"/>
      <c r="T89" s="254"/>
      <c r="U89" s="254"/>
      <c r="V89" s="254"/>
      <c r="W89" s="254"/>
      <c r="X89" s="254"/>
      <c r="Y89" s="254"/>
      <c r="Z89" s="254"/>
      <c r="AB89" s="290"/>
      <c r="AC89" s="290"/>
      <c r="AD89" s="290"/>
      <c r="AE89" s="290"/>
      <c r="AF89" s="290"/>
      <c r="AG89" s="290"/>
    </row>
    <row r="90" spans="1:33 16355:16359" ht="12">
      <c r="C90" s="245"/>
      <c r="D90" s="254"/>
      <c r="E90" s="254"/>
      <c r="F90" s="254"/>
      <c r="G90" s="254"/>
      <c r="H90" s="254"/>
      <c r="I90" s="254"/>
      <c r="J90" s="254"/>
      <c r="K90" s="254"/>
      <c r="L90" s="254"/>
      <c r="M90" s="254"/>
      <c r="N90" s="254"/>
      <c r="P90" s="254"/>
      <c r="Q90" s="254"/>
      <c r="R90" s="254"/>
      <c r="S90" s="254"/>
      <c r="T90" s="254"/>
      <c r="U90" s="254"/>
      <c r="V90" s="254"/>
      <c r="W90" s="254"/>
      <c r="X90" s="254"/>
      <c r="Y90" s="254"/>
      <c r="Z90" s="254"/>
      <c r="AB90" s="290"/>
      <c r="AC90" s="290"/>
      <c r="AD90" s="290"/>
      <c r="AE90" s="290"/>
      <c r="AF90" s="290"/>
      <c r="AG90" s="290"/>
    </row>
    <row r="91" spans="1:33 16355:16359">
      <c r="B91" s="299"/>
      <c r="C91" s="252" t="s">
        <v>237</v>
      </c>
      <c r="D91" s="289">
        <f>'Cintas BS'!M31+'Cintas BS'!M33</f>
        <v>2499.8510000000001</v>
      </c>
      <c r="E91" s="283">
        <f>'Cintas BS'!N31+'Cintas BS'!N33</f>
        <v>2499.8510000000001</v>
      </c>
      <c r="F91" s="283">
        <f>'Cintas BS'!O31+'Cintas BS'!O33</f>
        <v>2499.8510000000001</v>
      </c>
      <c r="G91" s="283">
        <f>'Cintas BS'!P31+'Cintas BS'!P33</f>
        <v>2499.8510000000001</v>
      </c>
      <c r="H91" s="283">
        <f>'Cintas BS'!Q31+'Cintas BS'!Q33</f>
        <v>2499.8510000000001</v>
      </c>
      <c r="I91" s="283">
        <f>'Cintas BS'!R31+'Cintas BS'!R33</f>
        <v>2499.8510000000001</v>
      </c>
      <c r="J91" s="283">
        <f>'Cintas BS'!S31+'Cintas BS'!S33</f>
        <v>2499.8510000000001</v>
      </c>
      <c r="K91" s="283">
        <f>'Cintas BS'!T31+'Cintas BS'!T33</f>
        <v>2499.8510000000001</v>
      </c>
      <c r="L91" s="283">
        <f>'Cintas BS'!U31+'Cintas BS'!U33</f>
        <v>2499.8510000000001</v>
      </c>
      <c r="M91" s="283">
        <f>'Cintas BS'!V31+'Cintas BS'!V33</f>
        <v>2499.8510000000001</v>
      </c>
      <c r="N91" s="283">
        <f>'Cintas BS'!W31+'Cintas BS'!W33</f>
        <v>2499.8510000000001</v>
      </c>
      <c r="P91" s="289">
        <f>0.577+1690.151</f>
        <v>1690.7280000000001</v>
      </c>
      <c r="Q91" s="283">
        <f t="shared" ref="Q91:Z91" si="99">P91</f>
        <v>1690.7280000000001</v>
      </c>
      <c r="R91" s="283">
        <f t="shared" si="99"/>
        <v>1690.7280000000001</v>
      </c>
      <c r="S91" s="283">
        <f t="shared" si="99"/>
        <v>1690.7280000000001</v>
      </c>
      <c r="T91" s="283">
        <f t="shared" si="99"/>
        <v>1690.7280000000001</v>
      </c>
      <c r="U91" s="283">
        <f t="shared" si="99"/>
        <v>1690.7280000000001</v>
      </c>
      <c r="V91" s="283">
        <f t="shared" si="99"/>
        <v>1690.7280000000001</v>
      </c>
      <c r="W91" s="283">
        <f t="shared" si="99"/>
        <v>1690.7280000000001</v>
      </c>
      <c r="X91" s="283">
        <f t="shared" si="99"/>
        <v>1690.7280000000001</v>
      </c>
      <c r="Y91" s="283">
        <f t="shared" si="99"/>
        <v>1690.7280000000001</v>
      </c>
      <c r="Z91" s="283">
        <f t="shared" si="99"/>
        <v>1690.7280000000001</v>
      </c>
      <c r="AB91" s="285">
        <f>G18</f>
        <v>2119.0574518072281</v>
      </c>
      <c r="AC91" s="290"/>
      <c r="AD91" s="290"/>
      <c r="AE91" s="290"/>
      <c r="AF91" s="290"/>
      <c r="AG91" s="290"/>
    </row>
    <row r="92" spans="1:33 16355:16359">
      <c r="C92" s="252" t="s">
        <v>116</v>
      </c>
      <c r="D92" s="289">
        <f>'Cintas BS'!M32</f>
        <v>1159.894</v>
      </c>
      <c r="E92" s="283" t="e">
        <f>D92+#REF!++'Cintas CF'!N13</f>
        <v>#REF!</v>
      </c>
      <c r="F92" s="283" t="e">
        <f>E92+#REF!++'Cintas CF'!O13</f>
        <v>#REF!</v>
      </c>
      <c r="G92" s="283" t="e">
        <f>F92+#REF!++'Cintas CF'!P13</f>
        <v>#REF!</v>
      </c>
      <c r="H92" s="283" t="e">
        <f>G92+#REF!++'Cintas CF'!Q13</f>
        <v>#REF!</v>
      </c>
      <c r="I92" s="283" t="e">
        <f>H92+#REF!++'Cintas CF'!R13</f>
        <v>#REF!</v>
      </c>
      <c r="J92" s="283" t="e">
        <f>I92+#REF!++'Cintas CF'!S13</f>
        <v>#REF!</v>
      </c>
      <c r="K92" s="283" t="e">
        <f>J92+#REF!++'Cintas CF'!T13</f>
        <v>#REF!</v>
      </c>
      <c r="L92" s="283" t="e">
        <f>K92+#REF!++'Cintas CF'!U13</f>
        <v>#REF!</v>
      </c>
      <c r="M92" s="283" t="e">
        <f>L92+#REF!++'Cintas CF'!V13</f>
        <v>#REF!</v>
      </c>
      <c r="N92" s="283" t="e">
        <f>M92+#REF!++'Cintas CF'!W13</f>
        <v>#REF!</v>
      </c>
      <c r="P92" s="289">
        <f>-896.087-53.551</f>
        <v>-949.63800000000003</v>
      </c>
      <c r="Q92" s="283" t="e">
        <f>P92+#REF!</f>
        <v>#REF!</v>
      </c>
      <c r="R92" s="283" t="e">
        <f>Q92+#REF!</f>
        <v>#REF!</v>
      </c>
      <c r="S92" s="283" t="e">
        <f>R92+#REF!</f>
        <v>#REF!</v>
      </c>
      <c r="T92" s="283" t="e">
        <f>S92+#REF!</f>
        <v>#REF!</v>
      </c>
      <c r="U92" s="283" t="e">
        <f>T92+#REF!</f>
        <v>#REF!</v>
      </c>
      <c r="V92" s="283" t="e">
        <f>U92+#REF!</f>
        <v>#REF!</v>
      </c>
      <c r="W92" s="283" t="e">
        <f>V92+#REF!</f>
        <v>#REF!</v>
      </c>
      <c r="X92" s="283" t="e">
        <f>W92+#REF!</f>
        <v>#REF!</v>
      </c>
      <c r="Y92" s="283" t="e">
        <f>X92+#REF!</f>
        <v>#REF!</v>
      </c>
      <c r="Z92" s="283" t="e">
        <f>Y92+#REF!</f>
        <v>#REF!</v>
      </c>
      <c r="AB92" s="285">
        <f>-M19</f>
        <v>-123.28138554216864</v>
      </c>
      <c r="AC92" s="290"/>
      <c r="AD92" s="290"/>
      <c r="AE92" s="290"/>
      <c r="AF92" s="290"/>
      <c r="AG92" s="290"/>
      <c r="XEA92" s="299"/>
      <c r="XEB92" s="299"/>
      <c r="XEC92" s="299"/>
      <c r="XED92" s="299"/>
      <c r="XEE92" s="299"/>
    </row>
    <row r="93" spans="1:33 16355:16359">
      <c r="A93" s="299"/>
      <c r="C93" s="294" t="s">
        <v>238</v>
      </c>
      <c r="D93" s="295">
        <f>'Cintas BS'!M35</f>
        <v>0</v>
      </c>
      <c r="E93" s="283">
        <f>'Cintas BS'!N35</f>
        <v>0</v>
      </c>
      <c r="F93" s="283">
        <f>'Cintas BS'!O35</f>
        <v>0</v>
      </c>
      <c r="G93" s="283">
        <f>'Cintas BS'!P35</f>
        <v>0</v>
      </c>
      <c r="H93" s="283">
        <f>'Cintas BS'!Q35</f>
        <v>0</v>
      </c>
      <c r="I93" s="283">
        <f>'Cintas BS'!R35</f>
        <v>0</v>
      </c>
      <c r="J93" s="283">
        <f>'Cintas BS'!S35</f>
        <v>0</v>
      </c>
      <c r="K93" s="283">
        <f>'Cintas BS'!T35</f>
        <v>0</v>
      </c>
      <c r="L93" s="283">
        <f>'Cintas BS'!U35</f>
        <v>0</v>
      </c>
      <c r="M93" s="283">
        <f>'Cintas BS'!V35</f>
        <v>0</v>
      </c>
      <c r="N93" s="283">
        <f>'Cintas BS'!W35</f>
        <v>0</v>
      </c>
      <c r="P93" s="295">
        <v>0</v>
      </c>
      <c r="Q93" s="296">
        <f t="shared" ref="Q93:Z93" si="100">P93</f>
        <v>0</v>
      </c>
      <c r="R93" s="296">
        <f t="shared" si="100"/>
        <v>0</v>
      </c>
      <c r="S93" s="296">
        <f t="shared" si="100"/>
        <v>0</v>
      </c>
      <c r="T93" s="296">
        <f t="shared" si="100"/>
        <v>0</v>
      </c>
      <c r="U93" s="296">
        <f t="shared" si="100"/>
        <v>0</v>
      </c>
      <c r="V93" s="296">
        <f t="shared" si="100"/>
        <v>0</v>
      </c>
      <c r="W93" s="296">
        <f t="shared" si="100"/>
        <v>0</v>
      </c>
      <c r="X93" s="296">
        <f t="shared" si="100"/>
        <v>0</v>
      </c>
      <c r="Y93" s="296">
        <f t="shared" si="100"/>
        <v>0</v>
      </c>
      <c r="Z93" s="296">
        <f t="shared" si="100"/>
        <v>0</v>
      </c>
      <c r="AB93" s="285">
        <f>AE13</f>
        <v>0</v>
      </c>
      <c r="AC93" s="297"/>
      <c r="AD93" s="297"/>
      <c r="AE93" s="297"/>
      <c r="AF93" s="297"/>
      <c r="AG93" s="297"/>
    </row>
    <row r="94" spans="1:33 16355:16359" ht="12">
      <c r="C94" s="246" t="s">
        <v>239</v>
      </c>
      <c r="D94" s="298">
        <f t="shared" ref="D94:N94" si="101">SUM(D91:D93)</f>
        <v>3659.7449999999999</v>
      </c>
      <c r="E94" s="298" t="e">
        <f t="shared" si="101"/>
        <v>#REF!</v>
      </c>
      <c r="F94" s="298" t="e">
        <f t="shared" si="101"/>
        <v>#REF!</v>
      </c>
      <c r="G94" s="298" t="e">
        <f t="shared" si="101"/>
        <v>#REF!</v>
      </c>
      <c r="H94" s="298" t="e">
        <f t="shared" si="101"/>
        <v>#REF!</v>
      </c>
      <c r="I94" s="298" t="e">
        <f t="shared" si="101"/>
        <v>#REF!</v>
      </c>
      <c r="J94" s="298" t="e">
        <f t="shared" si="101"/>
        <v>#REF!</v>
      </c>
      <c r="K94" s="298" t="e">
        <f t="shared" si="101"/>
        <v>#REF!</v>
      </c>
      <c r="L94" s="298" t="e">
        <f t="shared" si="101"/>
        <v>#REF!</v>
      </c>
      <c r="M94" s="298" t="e">
        <f t="shared" si="101"/>
        <v>#REF!</v>
      </c>
      <c r="N94" s="298" t="e">
        <f t="shared" si="101"/>
        <v>#REF!</v>
      </c>
      <c r="O94" s="287"/>
      <c r="P94" s="298">
        <f t="shared" ref="P94:U94" si="102">SUM(P91:P93)</f>
        <v>741.09</v>
      </c>
      <c r="Q94" s="298" t="e">
        <f t="shared" si="102"/>
        <v>#REF!</v>
      </c>
      <c r="R94" s="298" t="e">
        <f t="shared" si="102"/>
        <v>#REF!</v>
      </c>
      <c r="S94" s="298" t="e">
        <f t="shared" si="102"/>
        <v>#REF!</v>
      </c>
      <c r="T94" s="298" t="e">
        <f t="shared" si="102"/>
        <v>#REF!</v>
      </c>
      <c r="U94" s="298" t="e">
        <f t="shared" si="102"/>
        <v>#REF!</v>
      </c>
      <c r="V94" s="298" t="e">
        <f t="shared" ref="V94:Z94" si="103">SUM(V91:V93)</f>
        <v>#REF!</v>
      </c>
      <c r="W94" s="298" t="e">
        <f t="shared" si="103"/>
        <v>#REF!</v>
      </c>
      <c r="X94" s="298" t="e">
        <f t="shared" si="103"/>
        <v>#REF!</v>
      </c>
      <c r="Y94" s="298" t="e">
        <f t="shared" si="103"/>
        <v>#REF!</v>
      </c>
      <c r="Z94" s="298" t="e">
        <f t="shared" si="103"/>
        <v>#REF!</v>
      </c>
      <c r="AA94" s="287"/>
      <c r="AB94" s="296"/>
      <c r="AC94" s="296"/>
      <c r="AD94" s="296"/>
      <c r="AE94" s="296"/>
      <c r="AF94" s="296"/>
      <c r="AG94" s="296"/>
    </row>
    <row r="95" spans="1:33 16355:16359">
      <c r="C95" s="299"/>
      <c r="D95" s="299"/>
      <c r="E95" s="299"/>
      <c r="F95" s="299"/>
      <c r="G95" s="299"/>
      <c r="H95" s="299"/>
      <c r="I95" s="299"/>
      <c r="J95" s="299"/>
      <c r="K95" s="299"/>
      <c r="L95" s="299"/>
      <c r="M95" s="299"/>
      <c r="N95" s="299"/>
      <c r="O95" s="299"/>
      <c r="P95" s="299"/>
      <c r="Q95" s="299"/>
      <c r="R95" s="299"/>
      <c r="S95" s="299"/>
      <c r="T95" s="299"/>
      <c r="U95" s="299"/>
      <c r="V95" s="299"/>
      <c r="W95" s="299"/>
      <c r="X95" s="299"/>
      <c r="Y95" s="299"/>
      <c r="Z95" s="299"/>
      <c r="AA95" s="299"/>
      <c r="AB95" s="300"/>
      <c r="AC95" s="300"/>
      <c r="AD95" s="300"/>
      <c r="AE95" s="300"/>
      <c r="AF95" s="300"/>
      <c r="AG95" s="300"/>
    </row>
    <row r="96" spans="1:33 16355:16359">
      <c r="C96" s="301" t="s">
        <v>240</v>
      </c>
      <c r="D96" s="302" t="str">
        <f t="shared" ref="D96:I96" si="104">IF(ABS(D77-D87-D94)&lt;=0.1,"Yes","No")</f>
        <v>Yes</v>
      </c>
      <c r="E96" s="302" t="e">
        <f t="shared" si="104"/>
        <v>#REF!</v>
      </c>
      <c r="F96" s="302" t="e">
        <f t="shared" si="104"/>
        <v>#REF!</v>
      </c>
      <c r="G96" s="302" t="e">
        <f t="shared" si="104"/>
        <v>#REF!</v>
      </c>
      <c r="H96" s="302" t="e">
        <f t="shared" si="104"/>
        <v>#REF!</v>
      </c>
      <c r="I96" s="302" t="e">
        <f t="shared" si="104"/>
        <v>#REF!</v>
      </c>
      <c r="J96" s="302" t="e">
        <f>IF(ABS(J77-J87-J94)&lt;=0.1,"Yes","No")</f>
        <v>#REF!</v>
      </c>
      <c r="K96" s="302" t="e">
        <f>IF(ABS(K77-K87-K94)&lt;=0.1,"Yes","No")</f>
        <v>#REF!</v>
      </c>
      <c r="L96" s="302" t="e">
        <f>IF(ABS(L77-L87-L94)&lt;=0.1,"Yes","No")</f>
        <v>#REF!</v>
      </c>
      <c r="M96" s="302" t="e">
        <f>IF(ABS(M77-M87-M94)&lt;=0.1,"Yes","No")</f>
        <v>#REF!</v>
      </c>
      <c r="N96" s="302" t="e">
        <f>IF(ABS(N77-N87-N94)&lt;=0.1,"Yes","No")</f>
        <v>#REF!</v>
      </c>
      <c r="O96" s="302"/>
      <c r="P96" s="302" t="str">
        <f t="shared" ref="P96:U96" si="105">IF(ABS(P77-P87-P94)&lt;=0.1,"Yes","No")</f>
        <v>Yes</v>
      </c>
      <c r="Q96" s="302" t="e">
        <f t="shared" si="105"/>
        <v>#REF!</v>
      </c>
      <c r="R96" s="302" t="e">
        <f t="shared" si="105"/>
        <v>#REF!</v>
      </c>
      <c r="S96" s="302" t="e">
        <f t="shared" si="105"/>
        <v>#REF!</v>
      </c>
      <c r="T96" s="302" t="e">
        <f t="shared" si="105"/>
        <v>#REF!</v>
      </c>
      <c r="U96" s="302" t="e">
        <f t="shared" si="105"/>
        <v>#REF!</v>
      </c>
      <c r="V96" s="302" t="e">
        <f t="shared" ref="V96:Z96" si="106">IF(ABS(V77-V87-V94)&lt;=0.1,"Yes","No")</f>
        <v>#REF!</v>
      </c>
      <c r="W96" s="302" t="e">
        <f t="shared" si="106"/>
        <v>#REF!</v>
      </c>
      <c r="X96" s="302" t="e">
        <f t="shared" si="106"/>
        <v>#REF!</v>
      </c>
      <c r="Y96" s="302" t="e">
        <f t="shared" si="106"/>
        <v>#REF!</v>
      </c>
      <c r="Z96" s="302" t="e">
        <f t="shared" si="106"/>
        <v>#REF!</v>
      </c>
      <c r="AA96" s="302"/>
      <c r="AB96" s="303"/>
      <c r="AC96" s="303"/>
      <c r="AD96" s="303"/>
      <c r="AE96" s="303"/>
      <c r="AF96" s="303"/>
      <c r="AG96" s="303"/>
    </row>
    <row r="97" spans="2:16354">
      <c r="C97" s="301" t="s">
        <v>240</v>
      </c>
      <c r="D97" s="304">
        <f t="shared" ref="D97:I97" si="107">D77-D87-D94</f>
        <v>0</v>
      </c>
      <c r="E97" s="304" t="e">
        <f t="shared" si="107"/>
        <v>#REF!</v>
      </c>
      <c r="F97" s="304" t="e">
        <f t="shared" si="107"/>
        <v>#REF!</v>
      </c>
      <c r="G97" s="304" t="e">
        <f t="shared" si="107"/>
        <v>#REF!</v>
      </c>
      <c r="H97" s="304" t="e">
        <f t="shared" si="107"/>
        <v>#REF!</v>
      </c>
      <c r="I97" s="304" t="e">
        <f t="shared" si="107"/>
        <v>#REF!</v>
      </c>
      <c r="J97" s="304" t="e">
        <f>J77-J87-J94</f>
        <v>#REF!</v>
      </c>
      <c r="K97" s="304" t="e">
        <f>K77-K87-K94</f>
        <v>#REF!</v>
      </c>
      <c r="L97" s="304" t="e">
        <f>L77-L87-L94</f>
        <v>#REF!</v>
      </c>
      <c r="M97" s="304" t="e">
        <f>M77-M87-M94</f>
        <v>#REF!</v>
      </c>
      <c r="N97" s="304" t="e">
        <f>N77-N87-N94</f>
        <v>#REF!</v>
      </c>
      <c r="O97" s="304"/>
      <c r="P97" s="304">
        <f t="shared" ref="P97:U97" si="108">P77-P87-P94</f>
        <v>0</v>
      </c>
      <c r="Q97" s="304" t="e">
        <f t="shared" si="108"/>
        <v>#REF!</v>
      </c>
      <c r="R97" s="304" t="e">
        <f t="shared" si="108"/>
        <v>#REF!</v>
      </c>
      <c r="S97" s="304" t="e">
        <f t="shared" si="108"/>
        <v>#REF!</v>
      </c>
      <c r="T97" s="304" t="e">
        <f t="shared" si="108"/>
        <v>#REF!</v>
      </c>
      <c r="U97" s="304" t="e">
        <f t="shared" si="108"/>
        <v>#REF!</v>
      </c>
      <c r="V97" s="304" t="e">
        <f t="shared" ref="V97:Z97" si="109">V77-V87-V94</f>
        <v>#REF!</v>
      </c>
      <c r="W97" s="304" t="e">
        <f t="shared" si="109"/>
        <v>#REF!</v>
      </c>
      <c r="X97" s="304" t="e">
        <f t="shared" si="109"/>
        <v>#REF!</v>
      </c>
      <c r="Y97" s="304" t="e">
        <f t="shared" si="109"/>
        <v>#REF!</v>
      </c>
      <c r="Z97" s="304" t="e">
        <f t="shared" si="109"/>
        <v>#REF!</v>
      </c>
      <c r="AA97" s="304"/>
      <c r="AB97" s="305"/>
      <c r="AC97" s="305"/>
      <c r="AD97" s="305"/>
      <c r="AE97" s="305"/>
      <c r="AF97" s="305"/>
      <c r="AG97" s="305"/>
    </row>
    <row r="98" spans="2:16354"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P98" s="306"/>
      <c r="Q98" s="306"/>
      <c r="R98" s="306"/>
      <c r="S98" s="306"/>
      <c r="T98" s="306"/>
      <c r="U98" s="306"/>
      <c r="V98" s="306"/>
      <c r="W98" s="306"/>
      <c r="X98" s="306"/>
      <c r="Y98" s="306"/>
      <c r="Z98" s="306"/>
      <c r="AB98" s="286"/>
      <c r="AC98" s="286"/>
      <c r="AD98" s="286"/>
      <c r="AE98" s="286"/>
      <c r="AF98" s="286"/>
      <c r="AG98" s="286"/>
    </row>
    <row r="99" spans="2:16354" ht="12">
      <c r="C99" s="395" t="s">
        <v>241</v>
      </c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B99" s="286"/>
      <c r="AC99" s="286"/>
      <c r="AD99" s="286"/>
      <c r="AE99" s="286"/>
      <c r="AF99" s="286"/>
      <c r="AG99" s="286"/>
    </row>
    <row r="100" spans="2:16354"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B100" s="286"/>
      <c r="AC100" s="286"/>
      <c r="AD100" s="286"/>
      <c r="AE100" s="286"/>
      <c r="AF100" s="286"/>
      <c r="AG100" s="286"/>
    </row>
    <row r="101" spans="2:16354" ht="12">
      <c r="C101" s="245" t="s">
        <v>273</v>
      </c>
      <c r="E101" s="254"/>
      <c r="F101" s="254"/>
      <c r="G101" s="254"/>
      <c r="H101" s="254"/>
      <c r="I101" s="254"/>
      <c r="J101" s="254"/>
      <c r="K101" s="254"/>
      <c r="L101" s="254"/>
      <c r="M101" s="254"/>
      <c r="N101" s="254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B101" s="286"/>
      <c r="AC101" s="286"/>
      <c r="AD101" s="286"/>
      <c r="AE101" s="286"/>
      <c r="AF101" s="286"/>
      <c r="AG101" s="286"/>
    </row>
    <row r="102" spans="2:16354">
      <c r="C102" s="252" t="s">
        <v>242</v>
      </c>
      <c r="E102" s="254" t="e">
        <f>#REF!</f>
        <v>#REF!</v>
      </c>
      <c r="F102" s="254" t="e">
        <f>#REF!</f>
        <v>#REF!</v>
      </c>
      <c r="G102" s="254" t="e">
        <f>#REF!</f>
        <v>#REF!</v>
      </c>
      <c r="H102" s="254" t="e">
        <f>#REF!</f>
        <v>#REF!</v>
      </c>
      <c r="I102" s="254" t="e">
        <f>#REF!</f>
        <v>#REF!</v>
      </c>
      <c r="J102" s="254" t="e">
        <f>#REF!</f>
        <v>#REF!</v>
      </c>
      <c r="K102" s="254" t="e">
        <f>#REF!</f>
        <v>#REF!</v>
      </c>
      <c r="L102" s="254" t="e">
        <f>#REF!</f>
        <v>#REF!</v>
      </c>
      <c r="M102" s="254" t="e">
        <f>#REF!</f>
        <v>#REF!</v>
      </c>
      <c r="N102" s="254" t="e">
        <f>#REF!</f>
        <v>#REF!</v>
      </c>
      <c r="P102" s="286"/>
      <c r="Q102" s="254" t="e">
        <f>#REF!</f>
        <v>#REF!</v>
      </c>
      <c r="R102" s="254" t="e">
        <f>#REF!</f>
        <v>#REF!</v>
      </c>
      <c r="S102" s="254" t="e">
        <f>#REF!</f>
        <v>#REF!</v>
      </c>
      <c r="T102" s="254" t="e">
        <f>#REF!</f>
        <v>#REF!</v>
      </c>
      <c r="U102" s="254" t="e">
        <f>#REF!</f>
        <v>#REF!</v>
      </c>
      <c r="V102" s="254" t="e">
        <f>#REF!</f>
        <v>#REF!</v>
      </c>
      <c r="W102" s="254" t="e">
        <f>#REF!</f>
        <v>#REF!</v>
      </c>
      <c r="X102" s="254" t="e">
        <f>#REF!</f>
        <v>#REF!</v>
      </c>
      <c r="Y102" s="254" t="e">
        <f>#REF!</f>
        <v>#REF!</v>
      </c>
      <c r="Z102" s="254" t="e">
        <f>#REF!</f>
        <v>#REF!</v>
      </c>
      <c r="AB102" s="286"/>
      <c r="AC102" s="286"/>
      <c r="AD102" s="286"/>
      <c r="AE102" s="286"/>
      <c r="AF102" s="286"/>
      <c r="AG102" s="286"/>
    </row>
    <row r="103" spans="2:16354">
      <c r="C103" s="252" t="s">
        <v>243</v>
      </c>
      <c r="E103" s="254">
        <f t="shared" ref="E103:N103" si="110">-E53</f>
        <v>-379</v>
      </c>
      <c r="F103" s="254">
        <f t="shared" si="110"/>
        <v>-387.9</v>
      </c>
      <c r="G103" s="254">
        <f t="shared" si="110"/>
        <v>-399.4</v>
      </c>
      <c r="H103" s="254">
        <f t="shared" si="110"/>
        <v>-409</v>
      </c>
      <c r="I103" s="254">
        <f t="shared" si="110"/>
        <v>-422.88510136073313</v>
      </c>
      <c r="J103" s="254">
        <f t="shared" si="110"/>
        <v>-437.2415866818522</v>
      </c>
      <c r="K103" s="254">
        <f t="shared" si="110"/>
        <v>-452.08545893174289</v>
      </c>
      <c r="L103" s="254">
        <f t="shared" si="110"/>
        <v>-467.4332643620138</v>
      </c>
      <c r="M103" s="254">
        <f t="shared" si="110"/>
        <v>-483.30211095136571</v>
      </c>
      <c r="N103" s="254">
        <f t="shared" si="110"/>
        <v>-499.70968747561022</v>
      </c>
      <c r="P103" s="286"/>
      <c r="Q103" s="254">
        <f t="shared" ref="Q103:Z103" si="111">-Q53</f>
        <v>0</v>
      </c>
      <c r="R103" s="254">
        <f t="shared" si="111"/>
        <v>0</v>
      </c>
      <c r="S103" s="254">
        <f t="shared" si="111"/>
        <v>0</v>
      </c>
      <c r="T103" s="254">
        <f t="shared" si="111"/>
        <v>0</v>
      </c>
      <c r="U103" s="254">
        <f t="shared" si="111"/>
        <v>0</v>
      </c>
      <c r="V103" s="254">
        <f t="shared" si="111"/>
        <v>0</v>
      </c>
      <c r="W103" s="254">
        <f t="shared" si="111"/>
        <v>0</v>
      </c>
      <c r="X103" s="254">
        <f t="shared" si="111"/>
        <v>0</v>
      </c>
      <c r="Y103" s="254">
        <f t="shared" si="111"/>
        <v>0</v>
      </c>
      <c r="Z103" s="254">
        <f t="shared" si="111"/>
        <v>0</v>
      </c>
      <c r="AB103" s="286"/>
      <c r="AC103" s="285">
        <f>$AB$74/20</f>
        <v>0</v>
      </c>
      <c r="AD103" s="285">
        <f>$AB$74/20</f>
        <v>0</v>
      </c>
      <c r="AE103" s="285">
        <f>$AB$74/20</f>
        <v>0</v>
      </c>
      <c r="AF103" s="285">
        <f>$AB$74/20</f>
        <v>0</v>
      </c>
      <c r="AG103" s="285">
        <f>$AB$74/20</f>
        <v>0</v>
      </c>
      <c r="AH103" s="299"/>
      <c r="AI103" s="299"/>
      <c r="AJ103" s="299"/>
      <c r="AK103" s="299"/>
      <c r="AL103" s="299"/>
      <c r="AM103" s="299"/>
      <c r="AN103" s="299"/>
      <c r="AO103" s="299"/>
      <c r="AP103" s="299"/>
      <c r="AQ103" s="299"/>
      <c r="AR103" s="299"/>
      <c r="AS103" s="299"/>
      <c r="AT103" s="299"/>
      <c r="AU103" s="299"/>
      <c r="AV103" s="299"/>
      <c r="AW103" s="299"/>
      <c r="AX103" s="299"/>
      <c r="AY103" s="299"/>
      <c r="AZ103" s="299"/>
      <c r="BA103" s="299"/>
      <c r="BB103" s="299"/>
      <c r="BC103" s="299"/>
      <c r="BD103" s="299"/>
      <c r="BE103" s="299"/>
      <c r="BF103" s="299"/>
      <c r="BG103" s="299"/>
      <c r="BH103" s="299"/>
      <c r="BI103" s="299"/>
      <c r="BJ103" s="299"/>
      <c r="BK103" s="299"/>
      <c r="BL103" s="299"/>
      <c r="BM103" s="299"/>
      <c r="BN103" s="299"/>
      <c r="BO103" s="299"/>
      <c r="BP103" s="299"/>
      <c r="BQ103" s="299"/>
      <c r="BR103" s="299"/>
      <c r="BS103" s="299"/>
      <c r="BT103" s="299"/>
      <c r="BU103" s="299"/>
      <c r="BV103" s="299"/>
      <c r="BW103" s="299"/>
      <c r="BX103" s="299"/>
      <c r="BY103" s="299"/>
      <c r="BZ103" s="299"/>
      <c r="CA103" s="299"/>
      <c r="CB103" s="299"/>
      <c r="CC103" s="299"/>
      <c r="CD103" s="299"/>
      <c r="CE103" s="299"/>
      <c r="CF103" s="299"/>
      <c r="CG103" s="299"/>
      <c r="CH103" s="299"/>
      <c r="CI103" s="299"/>
      <c r="CJ103" s="299"/>
      <c r="CK103" s="299"/>
      <c r="CL103" s="299"/>
      <c r="CM103" s="299"/>
      <c r="CN103" s="299"/>
      <c r="CO103" s="299"/>
      <c r="CP103" s="299"/>
      <c r="CQ103" s="299"/>
      <c r="CR103" s="299"/>
      <c r="CS103" s="299"/>
      <c r="CT103" s="299"/>
      <c r="CU103" s="299"/>
      <c r="CV103" s="299"/>
      <c r="CW103" s="299"/>
      <c r="CX103" s="299"/>
      <c r="CY103" s="299"/>
      <c r="CZ103" s="299"/>
      <c r="DA103" s="299"/>
      <c r="DB103" s="299"/>
      <c r="DC103" s="299"/>
      <c r="DD103" s="299"/>
      <c r="DE103" s="299"/>
      <c r="DF103" s="299"/>
      <c r="DG103" s="299"/>
      <c r="DH103" s="299"/>
      <c r="DI103" s="299"/>
      <c r="DJ103" s="299"/>
      <c r="DK103" s="299"/>
      <c r="DL103" s="299"/>
      <c r="DM103" s="299"/>
      <c r="DN103" s="299"/>
      <c r="DO103" s="299"/>
      <c r="DP103" s="299"/>
      <c r="DQ103" s="299"/>
      <c r="DR103" s="299"/>
      <c r="DS103" s="299"/>
      <c r="DT103" s="299"/>
      <c r="DU103" s="299"/>
      <c r="DV103" s="299"/>
      <c r="DW103" s="299"/>
      <c r="DX103" s="299"/>
      <c r="DY103" s="299"/>
      <c r="DZ103" s="299"/>
      <c r="EA103" s="299"/>
      <c r="EB103" s="299"/>
      <c r="EC103" s="299"/>
      <c r="ED103" s="299"/>
      <c r="EE103" s="299"/>
      <c r="EF103" s="299"/>
      <c r="EG103" s="299"/>
      <c r="EH103" s="299"/>
      <c r="EI103" s="299"/>
      <c r="EJ103" s="299"/>
      <c r="EK103" s="299"/>
      <c r="EL103" s="299"/>
      <c r="EM103" s="299"/>
      <c r="EN103" s="299"/>
      <c r="EO103" s="299"/>
      <c r="EP103" s="299"/>
      <c r="EQ103" s="299"/>
      <c r="ER103" s="299"/>
      <c r="ES103" s="299"/>
      <c r="ET103" s="299"/>
      <c r="EU103" s="299"/>
      <c r="EV103" s="299"/>
      <c r="EW103" s="299"/>
      <c r="EX103" s="299"/>
      <c r="EY103" s="299"/>
      <c r="EZ103" s="299"/>
      <c r="FA103" s="299"/>
      <c r="FB103" s="299"/>
      <c r="FC103" s="299"/>
      <c r="FD103" s="299"/>
      <c r="FE103" s="299"/>
      <c r="FF103" s="299"/>
      <c r="FG103" s="299"/>
      <c r="FH103" s="299"/>
      <c r="FI103" s="299"/>
      <c r="FJ103" s="299"/>
      <c r="FK103" s="299"/>
      <c r="FL103" s="299"/>
      <c r="FM103" s="299"/>
      <c r="FN103" s="299"/>
      <c r="FO103" s="299"/>
      <c r="FP103" s="299"/>
      <c r="FQ103" s="299"/>
      <c r="FR103" s="299"/>
      <c r="FS103" s="299"/>
      <c r="FT103" s="299"/>
      <c r="FU103" s="299"/>
      <c r="FV103" s="299"/>
      <c r="FW103" s="299"/>
      <c r="FX103" s="299"/>
      <c r="FY103" s="299"/>
      <c r="FZ103" s="299"/>
      <c r="GA103" s="299"/>
      <c r="GB103" s="299"/>
      <c r="GC103" s="299"/>
      <c r="GD103" s="299"/>
      <c r="GE103" s="299"/>
      <c r="GF103" s="299"/>
      <c r="GG103" s="299"/>
      <c r="GH103" s="299"/>
      <c r="GI103" s="299"/>
      <c r="GJ103" s="299"/>
      <c r="GK103" s="299"/>
      <c r="GL103" s="299"/>
      <c r="GM103" s="299"/>
      <c r="GN103" s="299"/>
      <c r="GO103" s="299"/>
      <c r="GP103" s="299"/>
      <c r="GQ103" s="299"/>
      <c r="GR103" s="299"/>
      <c r="GS103" s="299"/>
      <c r="GT103" s="299"/>
      <c r="GU103" s="299"/>
      <c r="GV103" s="299"/>
      <c r="GW103" s="299"/>
      <c r="GX103" s="299"/>
      <c r="GY103" s="299"/>
      <c r="GZ103" s="299"/>
      <c r="HA103" s="299"/>
      <c r="HB103" s="299"/>
      <c r="HC103" s="299"/>
      <c r="HD103" s="299"/>
      <c r="HE103" s="299"/>
      <c r="HF103" s="299"/>
      <c r="HG103" s="299"/>
      <c r="HH103" s="299"/>
      <c r="HI103" s="299"/>
      <c r="HJ103" s="299"/>
      <c r="HK103" s="299"/>
      <c r="HL103" s="299"/>
      <c r="HM103" s="299"/>
      <c r="HN103" s="299"/>
      <c r="HO103" s="299"/>
      <c r="HP103" s="299"/>
      <c r="HQ103" s="299"/>
      <c r="HR103" s="299"/>
      <c r="HS103" s="299"/>
      <c r="HT103" s="299"/>
      <c r="HU103" s="299"/>
      <c r="HV103" s="299"/>
      <c r="HW103" s="299"/>
      <c r="HX103" s="299"/>
      <c r="HY103" s="299"/>
      <c r="HZ103" s="299"/>
      <c r="IA103" s="299"/>
      <c r="IB103" s="299"/>
      <c r="IC103" s="299"/>
      <c r="ID103" s="299"/>
      <c r="IE103" s="299"/>
      <c r="IF103" s="299"/>
      <c r="IG103" s="299"/>
      <c r="IH103" s="299"/>
      <c r="II103" s="299"/>
      <c r="IJ103" s="299"/>
      <c r="IK103" s="299"/>
      <c r="IL103" s="299"/>
      <c r="IM103" s="299"/>
      <c r="IN103" s="299"/>
      <c r="IO103" s="299"/>
      <c r="IP103" s="299"/>
      <c r="IQ103" s="299"/>
      <c r="IR103" s="299"/>
      <c r="IS103" s="299"/>
      <c r="IT103" s="299"/>
      <c r="IU103" s="299"/>
      <c r="IV103" s="299"/>
      <c r="IW103" s="299"/>
      <c r="IX103" s="299"/>
      <c r="IY103" s="299"/>
      <c r="IZ103" s="299"/>
      <c r="JA103" s="299"/>
      <c r="JB103" s="299"/>
      <c r="JC103" s="299"/>
      <c r="JD103" s="299"/>
      <c r="JE103" s="299"/>
      <c r="JF103" s="299"/>
      <c r="JG103" s="299"/>
      <c r="JH103" s="299"/>
      <c r="JI103" s="299"/>
      <c r="JJ103" s="299"/>
      <c r="JK103" s="299"/>
      <c r="JL103" s="299"/>
      <c r="JM103" s="299"/>
      <c r="JN103" s="299"/>
      <c r="JO103" s="299"/>
      <c r="JP103" s="299"/>
      <c r="JQ103" s="299"/>
      <c r="JR103" s="299"/>
      <c r="JS103" s="299"/>
      <c r="JT103" s="299"/>
      <c r="JU103" s="299"/>
      <c r="JV103" s="299"/>
      <c r="JW103" s="299"/>
      <c r="JX103" s="299"/>
      <c r="JY103" s="299"/>
      <c r="JZ103" s="299"/>
      <c r="KA103" s="299"/>
      <c r="KB103" s="299"/>
      <c r="KC103" s="299"/>
      <c r="KD103" s="299"/>
      <c r="KE103" s="299"/>
      <c r="KF103" s="299"/>
      <c r="KG103" s="299"/>
      <c r="KH103" s="299"/>
      <c r="KI103" s="299"/>
      <c r="KJ103" s="299"/>
      <c r="KK103" s="299"/>
      <c r="KL103" s="299"/>
      <c r="KM103" s="299"/>
      <c r="KN103" s="299"/>
      <c r="KO103" s="299"/>
      <c r="KP103" s="299"/>
      <c r="KQ103" s="299"/>
      <c r="KR103" s="299"/>
      <c r="KS103" s="299"/>
      <c r="KT103" s="299"/>
      <c r="KU103" s="299"/>
      <c r="KV103" s="299"/>
      <c r="KW103" s="299"/>
      <c r="KX103" s="299"/>
      <c r="KY103" s="299"/>
      <c r="KZ103" s="299"/>
      <c r="LA103" s="299"/>
      <c r="LB103" s="299"/>
      <c r="LC103" s="299"/>
      <c r="LD103" s="299"/>
      <c r="LE103" s="299"/>
      <c r="LF103" s="299"/>
      <c r="LG103" s="299"/>
      <c r="LH103" s="299"/>
      <c r="LI103" s="299"/>
      <c r="LJ103" s="299"/>
      <c r="LK103" s="299"/>
      <c r="LL103" s="299"/>
      <c r="LM103" s="299"/>
      <c r="LN103" s="299"/>
      <c r="LO103" s="299"/>
      <c r="LP103" s="299"/>
      <c r="LQ103" s="299"/>
      <c r="LR103" s="299"/>
      <c r="LS103" s="299"/>
      <c r="LT103" s="299"/>
      <c r="LU103" s="299"/>
      <c r="LV103" s="299"/>
      <c r="LW103" s="299"/>
      <c r="LX103" s="299"/>
      <c r="LY103" s="299"/>
      <c r="LZ103" s="299"/>
      <c r="MA103" s="299"/>
      <c r="MB103" s="299"/>
      <c r="MC103" s="299"/>
      <c r="MD103" s="299"/>
      <c r="ME103" s="299"/>
      <c r="MF103" s="299"/>
      <c r="MG103" s="299"/>
      <c r="MH103" s="299"/>
      <c r="MI103" s="299"/>
      <c r="MJ103" s="299"/>
      <c r="MK103" s="299"/>
      <c r="ML103" s="299"/>
      <c r="MM103" s="299"/>
      <c r="MN103" s="299"/>
      <c r="MO103" s="299"/>
      <c r="MP103" s="299"/>
      <c r="MQ103" s="299"/>
      <c r="MR103" s="299"/>
      <c r="MS103" s="299"/>
      <c r="MT103" s="299"/>
      <c r="MU103" s="299"/>
      <c r="MV103" s="299"/>
      <c r="MW103" s="299"/>
      <c r="MX103" s="299"/>
      <c r="MY103" s="299"/>
      <c r="MZ103" s="299"/>
      <c r="NA103" s="299"/>
      <c r="NB103" s="299"/>
      <c r="NC103" s="299"/>
      <c r="ND103" s="299"/>
      <c r="NE103" s="299"/>
      <c r="NF103" s="299"/>
      <c r="NG103" s="299"/>
      <c r="NH103" s="299"/>
      <c r="NI103" s="299"/>
      <c r="NJ103" s="299"/>
      <c r="NK103" s="299"/>
      <c r="NL103" s="299"/>
      <c r="NM103" s="299"/>
      <c r="NN103" s="299"/>
      <c r="NO103" s="299"/>
      <c r="NP103" s="299"/>
      <c r="NQ103" s="299"/>
      <c r="NR103" s="299"/>
      <c r="NS103" s="299"/>
      <c r="NT103" s="299"/>
      <c r="NU103" s="299"/>
      <c r="NV103" s="299"/>
      <c r="NW103" s="299"/>
      <c r="NX103" s="299"/>
      <c r="NY103" s="299"/>
      <c r="NZ103" s="299"/>
      <c r="OA103" s="299"/>
      <c r="OB103" s="299"/>
      <c r="OC103" s="299"/>
      <c r="OD103" s="299"/>
      <c r="OE103" s="299"/>
      <c r="OF103" s="299"/>
      <c r="OG103" s="299"/>
      <c r="OH103" s="299"/>
      <c r="OI103" s="299"/>
      <c r="OJ103" s="299"/>
      <c r="OK103" s="299"/>
      <c r="OL103" s="299"/>
      <c r="OM103" s="299"/>
      <c r="ON103" s="299"/>
      <c r="OO103" s="299"/>
      <c r="OP103" s="299"/>
      <c r="OQ103" s="299"/>
      <c r="OR103" s="299"/>
      <c r="OS103" s="299"/>
      <c r="OT103" s="299"/>
      <c r="OU103" s="299"/>
      <c r="OV103" s="299"/>
      <c r="OW103" s="299"/>
      <c r="OX103" s="299"/>
      <c r="OY103" s="299"/>
      <c r="OZ103" s="299"/>
      <c r="PA103" s="299"/>
      <c r="PB103" s="299"/>
      <c r="PC103" s="299"/>
      <c r="PD103" s="299"/>
      <c r="PE103" s="299"/>
      <c r="PF103" s="299"/>
      <c r="PG103" s="299"/>
      <c r="PH103" s="299"/>
      <c r="PI103" s="299"/>
      <c r="PJ103" s="299"/>
      <c r="PK103" s="299"/>
      <c r="PL103" s="299"/>
      <c r="PM103" s="299"/>
      <c r="PN103" s="299"/>
      <c r="PO103" s="299"/>
      <c r="PP103" s="299"/>
      <c r="PQ103" s="299"/>
      <c r="PR103" s="299"/>
      <c r="PS103" s="299"/>
      <c r="PT103" s="299"/>
      <c r="PU103" s="299"/>
      <c r="PV103" s="299"/>
      <c r="PW103" s="299"/>
      <c r="PX103" s="299"/>
      <c r="PY103" s="299"/>
      <c r="PZ103" s="299"/>
      <c r="QA103" s="299"/>
      <c r="QB103" s="299"/>
      <c r="QC103" s="299"/>
      <c r="QD103" s="299"/>
      <c r="QE103" s="299"/>
      <c r="QF103" s="299"/>
      <c r="QG103" s="299"/>
      <c r="QH103" s="299"/>
      <c r="QI103" s="299"/>
      <c r="QJ103" s="299"/>
      <c r="QK103" s="299"/>
      <c r="QL103" s="299"/>
      <c r="QM103" s="299"/>
      <c r="QN103" s="299"/>
      <c r="QO103" s="299"/>
      <c r="QP103" s="299"/>
      <c r="QQ103" s="299"/>
      <c r="QR103" s="299"/>
      <c r="QS103" s="299"/>
      <c r="QT103" s="299"/>
      <c r="QU103" s="299"/>
      <c r="QV103" s="299"/>
      <c r="QW103" s="299"/>
      <c r="QX103" s="299"/>
      <c r="QY103" s="299"/>
      <c r="QZ103" s="299"/>
      <c r="RA103" s="299"/>
      <c r="RB103" s="299"/>
      <c r="RC103" s="299"/>
      <c r="RD103" s="299"/>
      <c r="RE103" s="299"/>
      <c r="RF103" s="299"/>
      <c r="RG103" s="299"/>
      <c r="RH103" s="299"/>
      <c r="RI103" s="299"/>
      <c r="RJ103" s="299"/>
      <c r="RK103" s="299"/>
      <c r="RL103" s="299"/>
      <c r="RM103" s="299"/>
      <c r="RN103" s="299"/>
      <c r="RO103" s="299"/>
      <c r="RP103" s="299"/>
      <c r="RQ103" s="299"/>
      <c r="RR103" s="299"/>
      <c r="RS103" s="299"/>
      <c r="RT103" s="299"/>
      <c r="RU103" s="299"/>
      <c r="RV103" s="299"/>
      <c r="RW103" s="299"/>
      <c r="RX103" s="299"/>
      <c r="RY103" s="299"/>
      <c r="RZ103" s="299"/>
      <c r="SA103" s="299"/>
      <c r="SB103" s="299"/>
      <c r="SC103" s="299"/>
      <c r="SD103" s="299"/>
      <c r="SE103" s="299"/>
      <c r="SF103" s="299"/>
      <c r="SG103" s="299"/>
      <c r="SH103" s="299"/>
      <c r="SI103" s="299"/>
      <c r="SJ103" s="299"/>
      <c r="SK103" s="299"/>
      <c r="SL103" s="299"/>
      <c r="SM103" s="299"/>
      <c r="SN103" s="299"/>
      <c r="SO103" s="299"/>
      <c r="SP103" s="299"/>
      <c r="SQ103" s="299"/>
      <c r="SR103" s="299"/>
      <c r="SS103" s="299"/>
      <c r="ST103" s="299"/>
      <c r="SU103" s="299"/>
      <c r="SV103" s="299"/>
      <c r="SW103" s="299"/>
      <c r="SX103" s="299"/>
      <c r="SY103" s="299"/>
      <c r="SZ103" s="299"/>
      <c r="TA103" s="299"/>
      <c r="TB103" s="299"/>
      <c r="TC103" s="299"/>
      <c r="TD103" s="299"/>
      <c r="TE103" s="299"/>
      <c r="TF103" s="299"/>
      <c r="TG103" s="299"/>
      <c r="TH103" s="299"/>
      <c r="TI103" s="299"/>
      <c r="TJ103" s="299"/>
      <c r="TK103" s="299"/>
      <c r="TL103" s="299"/>
      <c r="TM103" s="299"/>
      <c r="TN103" s="299"/>
      <c r="TO103" s="299"/>
      <c r="TP103" s="299"/>
      <c r="TQ103" s="299"/>
      <c r="TR103" s="299"/>
      <c r="TS103" s="299"/>
      <c r="TT103" s="299"/>
      <c r="TU103" s="299"/>
      <c r="TV103" s="299"/>
      <c r="TW103" s="299"/>
      <c r="TX103" s="299"/>
      <c r="TY103" s="299"/>
      <c r="TZ103" s="299"/>
      <c r="UA103" s="299"/>
      <c r="UB103" s="299"/>
      <c r="UC103" s="299"/>
      <c r="UD103" s="299"/>
      <c r="UE103" s="299"/>
      <c r="UF103" s="299"/>
      <c r="UG103" s="299"/>
      <c r="UH103" s="299"/>
      <c r="UI103" s="299"/>
      <c r="UJ103" s="299"/>
      <c r="UK103" s="299"/>
      <c r="UL103" s="299"/>
      <c r="UM103" s="299"/>
      <c r="UN103" s="299"/>
      <c r="UO103" s="299"/>
      <c r="UP103" s="299"/>
      <c r="UQ103" s="299"/>
      <c r="UR103" s="299"/>
      <c r="US103" s="299"/>
      <c r="UT103" s="299"/>
      <c r="UU103" s="299"/>
      <c r="UV103" s="299"/>
      <c r="UW103" s="299"/>
      <c r="UX103" s="299"/>
      <c r="UY103" s="299"/>
      <c r="UZ103" s="299"/>
      <c r="VA103" s="299"/>
      <c r="VB103" s="299"/>
      <c r="VC103" s="299"/>
      <c r="VD103" s="299"/>
      <c r="VE103" s="299"/>
      <c r="VF103" s="299"/>
      <c r="VG103" s="299"/>
      <c r="VH103" s="299"/>
      <c r="VI103" s="299"/>
      <c r="VJ103" s="299"/>
      <c r="VK103" s="299"/>
      <c r="VL103" s="299"/>
      <c r="VM103" s="299"/>
      <c r="VN103" s="299"/>
      <c r="VO103" s="299"/>
      <c r="VP103" s="299"/>
      <c r="VQ103" s="299"/>
      <c r="VR103" s="299"/>
      <c r="VS103" s="299"/>
      <c r="VT103" s="299"/>
      <c r="VU103" s="299"/>
      <c r="VV103" s="299"/>
      <c r="VW103" s="299"/>
      <c r="VX103" s="299"/>
      <c r="VY103" s="299"/>
      <c r="VZ103" s="299"/>
      <c r="WA103" s="299"/>
      <c r="WB103" s="299"/>
      <c r="WC103" s="299"/>
      <c r="WD103" s="299"/>
      <c r="WE103" s="299"/>
      <c r="WF103" s="299"/>
      <c r="WG103" s="299"/>
      <c r="WH103" s="299"/>
      <c r="WI103" s="299"/>
      <c r="WJ103" s="299"/>
      <c r="WK103" s="299"/>
      <c r="WL103" s="299"/>
      <c r="WM103" s="299"/>
      <c r="WN103" s="299"/>
      <c r="WO103" s="299"/>
      <c r="WP103" s="299"/>
      <c r="WQ103" s="299"/>
      <c r="WR103" s="299"/>
      <c r="WS103" s="299"/>
      <c r="WT103" s="299"/>
      <c r="WU103" s="299"/>
      <c r="WV103" s="299"/>
      <c r="WW103" s="299"/>
      <c r="WX103" s="299"/>
      <c r="WY103" s="299"/>
      <c r="WZ103" s="299"/>
      <c r="XA103" s="299"/>
      <c r="XB103" s="299"/>
      <c r="XC103" s="299"/>
      <c r="XD103" s="299"/>
      <c r="XE103" s="299"/>
      <c r="XF103" s="299"/>
      <c r="XG103" s="299"/>
      <c r="XH103" s="299"/>
      <c r="XI103" s="299"/>
      <c r="XJ103" s="299"/>
      <c r="XK103" s="299"/>
      <c r="XL103" s="299"/>
      <c r="XM103" s="299"/>
      <c r="XN103" s="299"/>
      <c r="XO103" s="299"/>
      <c r="XP103" s="299"/>
      <c r="XQ103" s="299"/>
      <c r="XR103" s="299"/>
      <c r="XS103" s="299"/>
      <c r="XT103" s="299"/>
      <c r="XU103" s="299"/>
      <c r="XV103" s="299"/>
      <c r="XW103" s="299"/>
      <c r="XX103" s="299"/>
      <c r="XY103" s="299"/>
      <c r="XZ103" s="299"/>
      <c r="YA103" s="299"/>
      <c r="YB103" s="299"/>
      <c r="YC103" s="299"/>
      <c r="YD103" s="299"/>
      <c r="YE103" s="299"/>
      <c r="YF103" s="299"/>
      <c r="YG103" s="299"/>
      <c r="YH103" s="299"/>
      <c r="YI103" s="299"/>
      <c r="YJ103" s="299"/>
      <c r="YK103" s="299"/>
      <c r="YL103" s="299"/>
      <c r="YM103" s="299"/>
      <c r="YN103" s="299"/>
      <c r="YO103" s="299"/>
      <c r="YP103" s="299"/>
      <c r="YQ103" s="299"/>
      <c r="YR103" s="299"/>
      <c r="YS103" s="299"/>
      <c r="YT103" s="299"/>
      <c r="YU103" s="299"/>
      <c r="YV103" s="299"/>
      <c r="YW103" s="299"/>
      <c r="YX103" s="299"/>
      <c r="YY103" s="299"/>
      <c r="YZ103" s="299"/>
      <c r="ZA103" s="299"/>
      <c r="ZB103" s="299"/>
      <c r="ZC103" s="299"/>
      <c r="ZD103" s="299"/>
      <c r="ZE103" s="299"/>
      <c r="ZF103" s="299"/>
      <c r="ZG103" s="299"/>
      <c r="ZH103" s="299"/>
      <c r="ZI103" s="299"/>
      <c r="ZJ103" s="299"/>
      <c r="ZK103" s="299"/>
      <c r="ZL103" s="299"/>
      <c r="ZM103" s="299"/>
      <c r="ZN103" s="299"/>
      <c r="ZO103" s="299"/>
      <c r="ZP103" s="299"/>
      <c r="ZQ103" s="299"/>
      <c r="ZR103" s="299"/>
      <c r="ZS103" s="299"/>
      <c r="ZT103" s="299"/>
      <c r="ZU103" s="299"/>
      <c r="ZV103" s="299"/>
      <c r="ZW103" s="299"/>
      <c r="ZX103" s="299"/>
      <c r="ZY103" s="299"/>
      <c r="ZZ103" s="299"/>
      <c r="AAA103" s="299"/>
      <c r="AAB103" s="299"/>
      <c r="AAC103" s="299"/>
      <c r="AAD103" s="299"/>
      <c r="AAE103" s="299"/>
      <c r="AAF103" s="299"/>
      <c r="AAG103" s="299"/>
      <c r="AAH103" s="299"/>
      <c r="AAI103" s="299"/>
      <c r="AAJ103" s="299"/>
      <c r="AAK103" s="299"/>
      <c r="AAL103" s="299"/>
      <c r="AAM103" s="299"/>
      <c r="AAN103" s="299"/>
      <c r="AAO103" s="299"/>
      <c r="AAP103" s="299"/>
      <c r="AAQ103" s="299"/>
      <c r="AAR103" s="299"/>
      <c r="AAS103" s="299"/>
      <c r="AAT103" s="299"/>
      <c r="AAU103" s="299"/>
      <c r="AAV103" s="299"/>
      <c r="AAW103" s="299"/>
      <c r="AAX103" s="299"/>
      <c r="AAY103" s="299"/>
      <c r="AAZ103" s="299"/>
      <c r="ABA103" s="299"/>
      <c r="ABB103" s="299"/>
      <c r="ABC103" s="299"/>
      <c r="ABD103" s="299"/>
      <c r="ABE103" s="299"/>
      <c r="ABF103" s="299"/>
      <c r="ABG103" s="299"/>
      <c r="ABH103" s="299"/>
      <c r="ABI103" s="299"/>
      <c r="ABJ103" s="299"/>
      <c r="ABK103" s="299"/>
      <c r="ABL103" s="299"/>
      <c r="ABM103" s="299"/>
      <c r="ABN103" s="299"/>
      <c r="ABO103" s="299"/>
      <c r="ABP103" s="299"/>
      <c r="ABQ103" s="299"/>
      <c r="ABR103" s="299"/>
      <c r="ABS103" s="299"/>
      <c r="ABT103" s="299"/>
      <c r="ABU103" s="299"/>
      <c r="ABV103" s="299"/>
      <c r="ABW103" s="299"/>
      <c r="ABX103" s="299"/>
      <c r="ABY103" s="299"/>
      <c r="ABZ103" s="299"/>
      <c r="ACA103" s="299"/>
      <c r="ACB103" s="299"/>
      <c r="ACC103" s="299"/>
      <c r="ACD103" s="299"/>
      <c r="ACE103" s="299"/>
      <c r="ACF103" s="299"/>
      <c r="ACG103" s="299"/>
      <c r="ACH103" s="299"/>
      <c r="ACI103" s="299"/>
      <c r="ACJ103" s="299"/>
      <c r="ACK103" s="299"/>
      <c r="ACL103" s="299"/>
      <c r="ACM103" s="299"/>
      <c r="ACN103" s="299"/>
      <c r="ACO103" s="299"/>
      <c r="ACP103" s="299"/>
      <c r="ACQ103" s="299"/>
      <c r="ACR103" s="299"/>
      <c r="ACS103" s="299"/>
      <c r="ACT103" s="299"/>
      <c r="ACU103" s="299"/>
      <c r="ACV103" s="299"/>
      <c r="ACW103" s="299"/>
      <c r="ACX103" s="299"/>
      <c r="ACY103" s="299"/>
      <c r="ACZ103" s="299"/>
      <c r="ADA103" s="299"/>
      <c r="ADB103" s="299"/>
      <c r="ADC103" s="299"/>
      <c r="ADD103" s="299"/>
      <c r="ADE103" s="299"/>
      <c r="ADF103" s="299"/>
      <c r="ADG103" s="299"/>
      <c r="ADH103" s="299"/>
      <c r="ADI103" s="299"/>
      <c r="ADJ103" s="299"/>
      <c r="ADK103" s="299"/>
      <c r="ADL103" s="299"/>
      <c r="ADM103" s="299"/>
      <c r="ADN103" s="299"/>
      <c r="ADO103" s="299"/>
      <c r="ADP103" s="299"/>
      <c r="ADQ103" s="299"/>
      <c r="ADR103" s="299"/>
      <c r="ADS103" s="299"/>
      <c r="ADT103" s="299"/>
      <c r="ADU103" s="299"/>
      <c r="ADV103" s="299"/>
      <c r="ADW103" s="299"/>
      <c r="ADX103" s="299"/>
      <c r="ADY103" s="299"/>
      <c r="ADZ103" s="299"/>
      <c r="AEA103" s="299"/>
      <c r="AEB103" s="299"/>
      <c r="AEC103" s="299"/>
      <c r="AED103" s="299"/>
      <c r="AEE103" s="299"/>
      <c r="AEF103" s="299"/>
      <c r="AEG103" s="299"/>
      <c r="AEH103" s="299"/>
      <c r="AEI103" s="299"/>
      <c r="AEJ103" s="299"/>
      <c r="AEK103" s="299"/>
      <c r="AEL103" s="299"/>
      <c r="AEM103" s="299"/>
      <c r="AEN103" s="299"/>
      <c r="AEO103" s="299"/>
      <c r="AEP103" s="299"/>
      <c r="AEQ103" s="299"/>
      <c r="AER103" s="299"/>
      <c r="AES103" s="299"/>
      <c r="AET103" s="299"/>
      <c r="AEU103" s="299"/>
      <c r="AEV103" s="299"/>
      <c r="AEW103" s="299"/>
      <c r="AEX103" s="299"/>
      <c r="AEY103" s="299"/>
      <c r="AEZ103" s="299"/>
      <c r="AFA103" s="299"/>
      <c r="AFB103" s="299"/>
      <c r="AFC103" s="299"/>
      <c r="AFD103" s="299"/>
      <c r="AFE103" s="299"/>
      <c r="AFF103" s="299"/>
      <c r="AFG103" s="299"/>
      <c r="AFH103" s="299"/>
      <c r="AFI103" s="299"/>
      <c r="AFJ103" s="299"/>
      <c r="AFK103" s="299"/>
      <c r="AFL103" s="299"/>
      <c r="AFM103" s="299"/>
      <c r="AFN103" s="299"/>
      <c r="AFO103" s="299"/>
      <c r="AFP103" s="299"/>
      <c r="AFQ103" s="299"/>
      <c r="AFR103" s="299"/>
      <c r="AFS103" s="299"/>
      <c r="AFT103" s="299"/>
      <c r="AFU103" s="299"/>
      <c r="AFV103" s="299"/>
      <c r="AFW103" s="299"/>
      <c r="AFX103" s="299"/>
      <c r="AFY103" s="299"/>
      <c r="AFZ103" s="299"/>
      <c r="AGA103" s="299"/>
      <c r="AGB103" s="299"/>
      <c r="AGC103" s="299"/>
      <c r="AGD103" s="299"/>
      <c r="AGE103" s="299"/>
      <c r="AGF103" s="299"/>
      <c r="AGG103" s="299"/>
      <c r="AGH103" s="299"/>
      <c r="AGI103" s="299"/>
      <c r="AGJ103" s="299"/>
      <c r="AGK103" s="299"/>
      <c r="AGL103" s="299"/>
      <c r="AGM103" s="299"/>
      <c r="AGN103" s="299"/>
      <c r="AGO103" s="299"/>
      <c r="AGP103" s="299"/>
      <c r="AGQ103" s="299"/>
      <c r="AGR103" s="299"/>
      <c r="AGS103" s="299"/>
      <c r="AGT103" s="299"/>
      <c r="AGU103" s="299"/>
      <c r="AGV103" s="299"/>
      <c r="AGW103" s="299"/>
      <c r="AGX103" s="299"/>
      <c r="AGY103" s="299"/>
      <c r="AGZ103" s="299"/>
      <c r="AHA103" s="299"/>
      <c r="AHB103" s="299"/>
      <c r="AHC103" s="299"/>
      <c r="AHD103" s="299"/>
      <c r="AHE103" s="299"/>
      <c r="AHF103" s="299"/>
      <c r="AHG103" s="299"/>
      <c r="AHH103" s="299"/>
      <c r="AHI103" s="299"/>
      <c r="AHJ103" s="299"/>
      <c r="AHK103" s="299"/>
      <c r="AHL103" s="299"/>
      <c r="AHM103" s="299"/>
      <c r="AHN103" s="299"/>
      <c r="AHO103" s="299"/>
      <c r="AHP103" s="299"/>
      <c r="AHQ103" s="299"/>
      <c r="AHR103" s="299"/>
      <c r="AHS103" s="299"/>
      <c r="AHT103" s="299"/>
      <c r="AHU103" s="299"/>
      <c r="AHV103" s="299"/>
      <c r="AHW103" s="299"/>
      <c r="AHX103" s="299"/>
      <c r="AHY103" s="299"/>
      <c r="AHZ103" s="299"/>
      <c r="AIA103" s="299"/>
      <c r="AIB103" s="299"/>
      <c r="AIC103" s="299"/>
      <c r="AID103" s="299"/>
      <c r="AIE103" s="299"/>
      <c r="AIF103" s="299"/>
      <c r="AIG103" s="299"/>
      <c r="AIH103" s="299"/>
      <c r="AII103" s="299"/>
      <c r="AIJ103" s="299"/>
      <c r="AIK103" s="299"/>
      <c r="AIL103" s="299"/>
      <c r="AIM103" s="299"/>
      <c r="AIN103" s="299"/>
      <c r="AIO103" s="299"/>
      <c r="AIP103" s="299"/>
      <c r="AIQ103" s="299"/>
      <c r="AIR103" s="299"/>
      <c r="AIS103" s="299"/>
      <c r="AIT103" s="299"/>
      <c r="AIU103" s="299"/>
      <c r="AIV103" s="299"/>
      <c r="AIW103" s="299"/>
      <c r="AIX103" s="299"/>
      <c r="AIY103" s="299"/>
      <c r="AIZ103" s="299"/>
      <c r="AJA103" s="299"/>
      <c r="AJB103" s="299"/>
      <c r="AJC103" s="299"/>
      <c r="AJD103" s="299"/>
      <c r="AJE103" s="299"/>
      <c r="AJF103" s="299"/>
      <c r="AJG103" s="299"/>
      <c r="AJH103" s="299"/>
      <c r="AJI103" s="299"/>
      <c r="AJJ103" s="299"/>
      <c r="AJK103" s="299"/>
      <c r="AJL103" s="299"/>
      <c r="AJM103" s="299"/>
      <c r="AJN103" s="299"/>
      <c r="AJO103" s="299"/>
      <c r="AJP103" s="299"/>
      <c r="AJQ103" s="299"/>
      <c r="AJR103" s="299"/>
      <c r="AJS103" s="299"/>
      <c r="AJT103" s="299"/>
      <c r="AJU103" s="299"/>
      <c r="AJV103" s="299"/>
      <c r="AJW103" s="299"/>
      <c r="AJX103" s="299"/>
      <c r="AJY103" s="299"/>
      <c r="AJZ103" s="299"/>
      <c r="AKA103" s="299"/>
      <c r="AKB103" s="299"/>
      <c r="AKC103" s="299"/>
      <c r="AKD103" s="299"/>
      <c r="AKE103" s="299"/>
      <c r="AKF103" s="299"/>
      <c r="AKG103" s="299"/>
      <c r="AKH103" s="299"/>
      <c r="AKI103" s="299"/>
      <c r="AKJ103" s="299"/>
      <c r="AKK103" s="299"/>
      <c r="AKL103" s="299"/>
      <c r="AKM103" s="299"/>
      <c r="AKN103" s="299"/>
      <c r="AKO103" s="299"/>
      <c r="AKP103" s="299"/>
      <c r="AKQ103" s="299"/>
      <c r="AKR103" s="299"/>
      <c r="AKS103" s="299"/>
      <c r="AKT103" s="299"/>
      <c r="AKU103" s="299"/>
      <c r="AKV103" s="299"/>
      <c r="AKW103" s="299"/>
      <c r="AKX103" s="299"/>
      <c r="AKY103" s="299"/>
      <c r="AKZ103" s="299"/>
      <c r="ALA103" s="299"/>
      <c r="ALB103" s="299"/>
      <c r="ALC103" s="299"/>
      <c r="ALD103" s="299"/>
      <c r="ALE103" s="299"/>
      <c r="ALF103" s="299"/>
      <c r="ALG103" s="299"/>
      <c r="ALH103" s="299"/>
      <c r="ALI103" s="299"/>
      <c r="ALJ103" s="299"/>
      <c r="ALK103" s="299"/>
      <c r="ALL103" s="299"/>
      <c r="ALM103" s="299"/>
      <c r="ALN103" s="299"/>
      <c r="ALO103" s="299"/>
      <c r="ALP103" s="299"/>
      <c r="ALQ103" s="299"/>
      <c r="ALR103" s="299"/>
      <c r="ALS103" s="299"/>
      <c r="ALT103" s="299"/>
      <c r="ALU103" s="299"/>
      <c r="ALV103" s="299"/>
      <c r="ALW103" s="299"/>
      <c r="ALX103" s="299"/>
      <c r="ALY103" s="299"/>
      <c r="ALZ103" s="299"/>
      <c r="AMA103" s="299"/>
      <c r="AMB103" s="299"/>
      <c r="AMC103" s="299"/>
      <c r="AMD103" s="299"/>
      <c r="AME103" s="299"/>
      <c r="AMF103" s="299"/>
      <c r="AMG103" s="299"/>
      <c r="AMH103" s="299"/>
      <c r="AMI103" s="299"/>
      <c r="AMJ103" s="299"/>
      <c r="AMK103" s="299"/>
      <c r="AML103" s="299"/>
      <c r="AMM103" s="299"/>
      <c r="AMN103" s="299"/>
      <c r="AMO103" s="299"/>
      <c r="AMP103" s="299"/>
      <c r="AMQ103" s="299"/>
      <c r="AMR103" s="299"/>
      <c r="AMS103" s="299"/>
      <c r="AMT103" s="299"/>
      <c r="AMU103" s="299"/>
      <c r="AMV103" s="299"/>
      <c r="AMW103" s="299"/>
      <c r="AMX103" s="299"/>
      <c r="AMY103" s="299"/>
      <c r="AMZ103" s="299"/>
      <c r="ANA103" s="299"/>
      <c r="ANB103" s="299"/>
      <c r="ANC103" s="299"/>
      <c r="AND103" s="299"/>
      <c r="ANE103" s="299"/>
      <c r="ANF103" s="299"/>
      <c r="ANG103" s="299"/>
      <c r="ANH103" s="299"/>
      <c r="ANI103" s="299"/>
      <c r="ANJ103" s="299"/>
      <c r="ANK103" s="299"/>
      <c r="ANL103" s="299"/>
      <c r="ANM103" s="299"/>
      <c r="ANN103" s="299"/>
      <c r="ANO103" s="299"/>
      <c r="ANP103" s="299"/>
      <c r="ANQ103" s="299"/>
      <c r="ANR103" s="299"/>
      <c r="ANS103" s="299"/>
      <c r="ANT103" s="299"/>
      <c r="ANU103" s="299"/>
      <c r="ANV103" s="299"/>
      <c r="ANW103" s="299"/>
      <c r="ANX103" s="299"/>
      <c r="ANY103" s="299"/>
      <c r="ANZ103" s="299"/>
      <c r="AOA103" s="299"/>
      <c r="AOB103" s="299"/>
      <c r="AOC103" s="299"/>
      <c r="AOD103" s="299"/>
      <c r="AOE103" s="299"/>
      <c r="AOF103" s="299"/>
      <c r="AOG103" s="299"/>
      <c r="AOH103" s="299"/>
      <c r="AOI103" s="299"/>
      <c r="AOJ103" s="299"/>
      <c r="AOK103" s="299"/>
      <c r="AOL103" s="299"/>
      <c r="AOM103" s="299"/>
      <c r="AON103" s="299"/>
      <c r="AOO103" s="299"/>
      <c r="AOP103" s="299"/>
      <c r="AOQ103" s="299"/>
      <c r="AOR103" s="299"/>
      <c r="AOS103" s="299"/>
      <c r="AOT103" s="299"/>
      <c r="AOU103" s="299"/>
      <c r="AOV103" s="299"/>
      <c r="AOW103" s="299"/>
      <c r="AOX103" s="299"/>
      <c r="AOY103" s="299"/>
      <c r="AOZ103" s="299"/>
      <c r="APA103" s="299"/>
      <c r="APB103" s="299"/>
      <c r="APC103" s="299"/>
      <c r="APD103" s="299"/>
      <c r="APE103" s="299"/>
      <c r="APF103" s="299"/>
      <c r="APG103" s="299"/>
      <c r="APH103" s="299"/>
      <c r="API103" s="299"/>
      <c r="APJ103" s="299"/>
      <c r="APK103" s="299"/>
      <c r="APL103" s="299"/>
      <c r="APM103" s="299"/>
      <c r="APN103" s="299"/>
      <c r="APO103" s="299"/>
      <c r="APP103" s="299"/>
      <c r="APQ103" s="299"/>
      <c r="APR103" s="299"/>
      <c r="APS103" s="299"/>
      <c r="APT103" s="299"/>
      <c r="APU103" s="299"/>
      <c r="APV103" s="299"/>
      <c r="APW103" s="299"/>
      <c r="APX103" s="299"/>
      <c r="APY103" s="299"/>
      <c r="APZ103" s="299"/>
      <c r="AQA103" s="299"/>
      <c r="AQB103" s="299"/>
      <c r="AQC103" s="299"/>
      <c r="AQD103" s="299"/>
      <c r="AQE103" s="299"/>
      <c r="AQF103" s="299"/>
      <c r="AQG103" s="299"/>
      <c r="AQH103" s="299"/>
      <c r="AQI103" s="299"/>
      <c r="AQJ103" s="299"/>
      <c r="AQK103" s="299"/>
      <c r="AQL103" s="299"/>
      <c r="AQM103" s="299"/>
      <c r="AQN103" s="299"/>
      <c r="AQO103" s="299"/>
      <c r="AQP103" s="299"/>
      <c r="AQQ103" s="299"/>
      <c r="AQR103" s="299"/>
      <c r="AQS103" s="299"/>
      <c r="AQT103" s="299"/>
      <c r="AQU103" s="299"/>
      <c r="AQV103" s="299"/>
      <c r="AQW103" s="299"/>
      <c r="AQX103" s="299"/>
      <c r="AQY103" s="299"/>
      <c r="AQZ103" s="299"/>
      <c r="ARA103" s="299"/>
      <c r="ARB103" s="299"/>
      <c r="ARC103" s="299"/>
      <c r="ARD103" s="299"/>
      <c r="ARE103" s="299"/>
      <c r="ARF103" s="299"/>
      <c r="ARG103" s="299"/>
      <c r="ARH103" s="299"/>
      <c r="ARI103" s="299"/>
      <c r="ARJ103" s="299"/>
      <c r="ARK103" s="299"/>
      <c r="ARL103" s="299"/>
      <c r="ARM103" s="299"/>
      <c r="ARN103" s="299"/>
      <c r="ARO103" s="299"/>
      <c r="ARP103" s="299"/>
      <c r="ARQ103" s="299"/>
      <c r="ARR103" s="299"/>
      <c r="ARS103" s="299"/>
      <c r="ART103" s="299"/>
      <c r="ARU103" s="299"/>
      <c r="ARV103" s="299"/>
      <c r="ARW103" s="299"/>
      <c r="ARX103" s="299"/>
      <c r="ARY103" s="299"/>
      <c r="ARZ103" s="299"/>
      <c r="ASA103" s="299"/>
      <c r="ASB103" s="299"/>
      <c r="ASC103" s="299"/>
      <c r="ASD103" s="299"/>
      <c r="ASE103" s="299"/>
      <c r="ASF103" s="299"/>
      <c r="ASG103" s="299"/>
      <c r="ASH103" s="299"/>
      <c r="ASI103" s="299"/>
      <c r="ASJ103" s="299"/>
      <c r="ASK103" s="299"/>
      <c r="ASL103" s="299"/>
      <c r="ASM103" s="299"/>
      <c r="ASN103" s="299"/>
      <c r="ASO103" s="299"/>
      <c r="ASP103" s="299"/>
      <c r="ASQ103" s="299"/>
      <c r="ASR103" s="299"/>
      <c r="ASS103" s="299"/>
      <c r="AST103" s="299"/>
      <c r="ASU103" s="299"/>
      <c r="ASV103" s="299"/>
      <c r="ASW103" s="299"/>
      <c r="ASX103" s="299"/>
      <c r="ASY103" s="299"/>
      <c r="ASZ103" s="299"/>
      <c r="ATA103" s="299"/>
      <c r="ATB103" s="299"/>
      <c r="ATC103" s="299"/>
      <c r="ATD103" s="299"/>
      <c r="ATE103" s="299"/>
      <c r="ATF103" s="299"/>
      <c r="ATG103" s="299"/>
      <c r="ATH103" s="299"/>
      <c r="ATI103" s="299"/>
      <c r="ATJ103" s="299"/>
      <c r="ATK103" s="299"/>
      <c r="ATL103" s="299"/>
      <c r="ATM103" s="299"/>
      <c r="ATN103" s="299"/>
      <c r="ATO103" s="299"/>
      <c r="ATP103" s="299"/>
      <c r="ATQ103" s="299"/>
      <c r="ATR103" s="299"/>
      <c r="ATS103" s="299"/>
      <c r="ATT103" s="299"/>
      <c r="ATU103" s="299"/>
      <c r="ATV103" s="299"/>
      <c r="ATW103" s="299"/>
      <c r="ATX103" s="299"/>
      <c r="ATY103" s="299"/>
      <c r="ATZ103" s="299"/>
      <c r="AUA103" s="299"/>
      <c r="AUB103" s="299"/>
      <c r="AUC103" s="299"/>
      <c r="AUD103" s="299"/>
      <c r="AUE103" s="299"/>
      <c r="AUF103" s="299"/>
      <c r="AUG103" s="299"/>
      <c r="AUH103" s="299"/>
      <c r="AUI103" s="299"/>
      <c r="AUJ103" s="299"/>
      <c r="AUK103" s="299"/>
      <c r="AUL103" s="299"/>
      <c r="AUM103" s="299"/>
      <c r="AUN103" s="299"/>
      <c r="AUO103" s="299"/>
      <c r="AUP103" s="299"/>
      <c r="AUQ103" s="299"/>
      <c r="AUR103" s="299"/>
      <c r="AUS103" s="299"/>
      <c r="AUT103" s="299"/>
      <c r="AUU103" s="299"/>
      <c r="AUV103" s="299"/>
      <c r="AUW103" s="299"/>
      <c r="AUX103" s="299"/>
      <c r="AUY103" s="299"/>
      <c r="AUZ103" s="299"/>
      <c r="AVA103" s="299"/>
      <c r="AVB103" s="299"/>
      <c r="AVC103" s="299"/>
      <c r="AVD103" s="299"/>
      <c r="AVE103" s="299"/>
      <c r="AVF103" s="299"/>
      <c r="AVG103" s="299"/>
      <c r="AVH103" s="299"/>
      <c r="AVI103" s="299"/>
      <c r="AVJ103" s="299"/>
      <c r="AVK103" s="299"/>
      <c r="AVL103" s="299"/>
      <c r="AVM103" s="299"/>
      <c r="AVN103" s="299"/>
      <c r="AVO103" s="299"/>
      <c r="AVP103" s="299"/>
      <c r="AVQ103" s="299"/>
      <c r="AVR103" s="299"/>
      <c r="AVS103" s="299"/>
      <c r="AVT103" s="299"/>
      <c r="AVU103" s="299"/>
      <c r="AVV103" s="299"/>
      <c r="AVW103" s="299"/>
      <c r="AVX103" s="299"/>
      <c r="AVY103" s="299"/>
      <c r="AVZ103" s="299"/>
      <c r="AWA103" s="299"/>
      <c r="AWB103" s="299"/>
      <c r="AWC103" s="299"/>
      <c r="AWD103" s="299"/>
      <c r="AWE103" s="299"/>
      <c r="AWF103" s="299"/>
      <c r="AWG103" s="299"/>
      <c r="AWH103" s="299"/>
      <c r="AWI103" s="299"/>
      <c r="AWJ103" s="299"/>
      <c r="AWK103" s="299"/>
      <c r="AWL103" s="299"/>
      <c r="AWM103" s="299"/>
      <c r="AWN103" s="299"/>
      <c r="AWO103" s="299"/>
      <c r="AWP103" s="299"/>
      <c r="AWQ103" s="299"/>
      <c r="AWR103" s="299"/>
      <c r="AWS103" s="299"/>
      <c r="AWT103" s="299"/>
      <c r="AWU103" s="299"/>
      <c r="AWV103" s="299"/>
      <c r="AWW103" s="299"/>
      <c r="AWX103" s="299"/>
      <c r="AWY103" s="299"/>
      <c r="AWZ103" s="299"/>
      <c r="AXA103" s="299"/>
      <c r="AXB103" s="299"/>
      <c r="AXC103" s="299"/>
      <c r="AXD103" s="299"/>
      <c r="AXE103" s="299"/>
      <c r="AXF103" s="299"/>
      <c r="AXG103" s="299"/>
      <c r="AXH103" s="299"/>
      <c r="AXI103" s="299"/>
      <c r="AXJ103" s="299"/>
      <c r="AXK103" s="299"/>
      <c r="AXL103" s="299"/>
      <c r="AXM103" s="299"/>
      <c r="AXN103" s="299"/>
      <c r="AXO103" s="299"/>
      <c r="AXP103" s="299"/>
      <c r="AXQ103" s="299"/>
      <c r="AXR103" s="299"/>
      <c r="AXS103" s="299"/>
      <c r="AXT103" s="299"/>
      <c r="AXU103" s="299"/>
      <c r="AXV103" s="299"/>
      <c r="AXW103" s="299"/>
      <c r="AXX103" s="299"/>
      <c r="AXY103" s="299"/>
      <c r="AXZ103" s="299"/>
      <c r="AYA103" s="299"/>
      <c r="AYB103" s="299"/>
      <c r="AYC103" s="299"/>
      <c r="AYD103" s="299"/>
      <c r="AYE103" s="299"/>
      <c r="AYF103" s="299"/>
      <c r="AYG103" s="299"/>
      <c r="AYH103" s="299"/>
      <c r="AYI103" s="299"/>
      <c r="AYJ103" s="299"/>
      <c r="AYK103" s="299"/>
      <c r="AYL103" s="299"/>
      <c r="AYM103" s="299"/>
      <c r="AYN103" s="299"/>
      <c r="AYO103" s="299"/>
      <c r="AYP103" s="299"/>
      <c r="AYQ103" s="299"/>
      <c r="AYR103" s="299"/>
      <c r="AYS103" s="299"/>
      <c r="AYT103" s="299"/>
      <c r="AYU103" s="299"/>
      <c r="AYV103" s="299"/>
      <c r="AYW103" s="299"/>
      <c r="AYX103" s="299"/>
      <c r="AYY103" s="299"/>
      <c r="AYZ103" s="299"/>
      <c r="AZA103" s="299"/>
      <c r="AZB103" s="299"/>
      <c r="AZC103" s="299"/>
      <c r="AZD103" s="299"/>
      <c r="AZE103" s="299"/>
      <c r="AZF103" s="299"/>
      <c r="AZG103" s="299"/>
      <c r="AZH103" s="299"/>
      <c r="AZI103" s="299"/>
      <c r="AZJ103" s="299"/>
      <c r="AZK103" s="299"/>
      <c r="AZL103" s="299"/>
      <c r="AZM103" s="299"/>
      <c r="AZN103" s="299"/>
      <c r="AZO103" s="299"/>
      <c r="AZP103" s="299"/>
      <c r="AZQ103" s="299"/>
      <c r="AZR103" s="299"/>
      <c r="AZS103" s="299"/>
      <c r="AZT103" s="299"/>
      <c r="AZU103" s="299"/>
      <c r="AZV103" s="299"/>
      <c r="AZW103" s="299"/>
      <c r="AZX103" s="299"/>
      <c r="AZY103" s="299"/>
      <c r="AZZ103" s="299"/>
      <c r="BAA103" s="299"/>
      <c r="BAB103" s="299"/>
      <c r="BAC103" s="299"/>
      <c r="BAD103" s="299"/>
      <c r="BAE103" s="299"/>
      <c r="BAF103" s="299"/>
      <c r="BAG103" s="299"/>
      <c r="BAH103" s="299"/>
      <c r="BAI103" s="299"/>
      <c r="BAJ103" s="299"/>
      <c r="BAK103" s="299"/>
      <c r="BAL103" s="299"/>
      <c r="BAM103" s="299"/>
      <c r="BAN103" s="299"/>
      <c r="BAO103" s="299"/>
      <c r="BAP103" s="299"/>
      <c r="BAQ103" s="299"/>
      <c r="BAR103" s="299"/>
      <c r="BAS103" s="299"/>
      <c r="BAT103" s="299"/>
      <c r="BAU103" s="299"/>
      <c r="BAV103" s="299"/>
      <c r="BAW103" s="299"/>
      <c r="BAX103" s="299"/>
      <c r="BAY103" s="299"/>
      <c r="BAZ103" s="299"/>
      <c r="BBA103" s="299"/>
      <c r="BBB103" s="299"/>
      <c r="BBC103" s="299"/>
      <c r="BBD103" s="299"/>
      <c r="BBE103" s="299"/>
      <c r="BBF103" s="299"/>
      <c r="BBG103" s="299"/>
      <c r="BBH103" s="299"/>
      <c r="BBI103" s="299"/>
      <c r="BBJ103" s="299"/>
      <c r="BBK103" s="299"/>
      <c r="BBL103" s="299"/>
      <c r="BBM103" s="299"/>
      <c r="BBN103" s="299"/>
      <c r="BBO103" s="299"/>
      <c r="BBP103" s="299"/>
      <c r="BBQ103" s="299"/>
      <c r="BBR103" s="299"/>
      <c r="BBS103" s="299"/>
      <c r="BBT103" s="299"/>
      <c r="BBU103" s="299"/>
      <c r="BBV103" s="299"/>
      <c r="BBW103" s="299"/>
      <c r="BBX103" s="299"/>
      <c r="BBY103" s="299"/>
      <c r="BBZ103" s="299"/>
      <c r="BCA103" s="299"/>
      <c r="BCB103" s="299"/>
      <c r="BCC103" s="299"/>
      <c r="BCD103" s="299"/>
      <c r="BCE103" s="299"/>
      <c r="BCF103" s="299"/>
      <c r="BCG103" s="299"/>
      <c r="BCH103" s="299"/>
      <c r="BCI103" s="299"/>
      <c r="BCJ103" s="299"/>
      <c r="BCK103" s="299"/>
      <c r="BCL103" s="299"/>
      <c r="BCM103" s="299"/>
      <c r="BCN103" s="299"/>
      <c r="BCO103" s="299"/>
      <c r="BCP103" s="299"/>
      <c r="BCQ103" s="299"/>
      <c r="BCR103" s="299"/>
      <c r="BCS103" s="299"/>
      <c r="BCT103" s="299"/>
      <c r="BCU103" s="299"/>
      <c r="BCV103" s="299"/>
      <c r="BCW103" s="299"/>
      <c r="BCX103" s="299"/>
      <c r="BCY103" s="299"/>
      <c r="BCZ103" s="299"/>
      <c r="BDA103" s="299"/>
      <c r="BDB103" s="299"/>
      <c r="BDC103" s="299"/>
      <c r="BDD103" s="299"/>
      <c r="BDE103" s="299"/>
      <c r="BDF103" s="299"/>
      <c r="BDG103" s="299"/>
      <c r="BDH103" s="299"/>
      <c r="BDI103" s="299"/>
      <c r="BDJ103" s="299"/>
      <c r="BDK103" s="299"/>
      <c r="BDL103" s="299"/>
      <c r="BDM103" s="299"/>
      <c r="BDN103" s="299"/>
      <c r="BDO103" s="299"/>
      <c r="BDP103" s="299"/>
      <c r="BDQ103" s="299"/>
      <c r="BDR103" s="299"/>
      <c r="BDS103" s="299"/>
      <c r="BDT103" s="299"/>
      <c r="BDU103" s="299"/>
      <c r="BDV103" s="299"/>
      <c r="BDW103" s="299"/>
      <c r="BDX103" s="299"/>
      <c r="BDY103" s="299"/>
      <c r="BDZ103" s="299"/>
      <c r="BEA103" s="299"/>
      <c r="BEB103" s="299"/>
      <c r="BEC103" s="299"/>
      <c r="BED103" s="299"/>
      <c r="BEE103" s="299"/>
      <c r="BEF103" s="299"/>
      <c r="BEG103" s="299"/>
      <c r="BEH103" s="299"/>
      <c r="BEI103" s="299"/>
      <c r="BEJ103" s="299"/>
      <c r="BEK103" s="299"/>
      <c r="BEL103" s="299"/>
      <c r="BEM103" s="299"/>
      <c r="BEN103" s="299"/>
      <c r="BEO103" s="299"/>
      <c r="BEP103" s="299"/>
      <c r="BEQ103" s="299"/>
      <c r="BER103" s="299"/>
      <c r="BES103" s="299"/>
      <c r="BET103" s="299"/>
      <c r="BEU103" s="299"/>
      <c r="BEV103" s="299"/>
      <c r="BEW103" s="299"/>
      <c r="BEX103" s="299"/>
      <c r="BEY103" s="299"/>
      <c r="BEZ103" s="299"/>
      <c r="BFA103" s="299"/>
      <c r="BFB103" s="299"/>
      <c r="BFC103" s="299"/>
      <c r="BFD103" s="299"/>
      <c r="BFE103" s="299"/>
      <c r="BFF103" s="299"/>
      <c r="BFG103" s="299"/>
      <c r="BFH103" s="299"/>
      <c r="BFI103" s="299"/>
      <c r="BFJ103" s="299"/>
      <c r="BFK103" s="299"/>
      <c r="BFL103" s="299"/>
      <c r="BFM103" s="299"/>
      <c r="BFN103" s="299"/>
      <c r="BFO103" s="299"/>
      <c r="BFP103" s="299"/>
      <c r="BFQ103" s="299"/>
      <c r="BFR103" s="299"/>
      <c r="BFS103" s="299"/>
      <c r="BFT103" s="299"/>
      <c r="BFU103" s="299"/>
      <c r="BFV103" s="299"/>
      <c r="BFW103" s="299"/>
      <c r="BFX103" s="299"/>
      <c r="BFY103" s="299"/>
      <c r="BFZ103" s="299"/>
      <c r="BGA103" s="299"/>
      <c r="BGB103" s="299"/>
      <c r="BGC103" s="299"/>
      <c r="BGD103" s="299"/>
      <c r="BGE103" s="299"/>
      <c r="BGF103" s="299"/>
      <c r="BGG103" s="299"/>
      <c r="BGH103" s="299"/>
      <c r="BGI103" s="299"/>
      <c r="BGJ103" s="299"/>
      <c r="BGK103" s="299"/>
      <c r="BGL103" s="299"/>
      <c r="BGM103" s="299"/>
      <c r="BGN103" s="299"/>
      <c r="BGO103" s="299"/>
      <c r="BGP103" s="299"/>
      <c r="BGQ103" s="299"/>
      <c r="BGR103" s="299"/>
      <c r="BGS103" s="299"/>
      <c r="BGT103" s="299"/>
      <c r="BGU103" s="299"/>
      <c r="BGV103" s="299"/>
      <c r="BGW103" s="299"/>
      <c r="BGX103" s="299"/>
      <c r="BGY103" s="299"/>
      <c r="BGZ103" s="299"/>
      <c r="BHA103" s="299"/>
      <c r="BHB103" s="299"/>
      <c r="BHC103" s="299"/>
      <c r="BHD103" s="299"/>
      <c r="BHE103" s="299"/>
      <c r="BHF103" s="299"/>
      <c r="BHG103" s="299"/>
      <c r="BHH103" s="299"/>
      <c r="BHI103" s="299"/>
      <c r="BHJ103" s="299"/>
      <c r="BHK103" s="299"/>
      <c r="BHL103" s="299"/>
      <c r="BHM103" s="299"/>
      <c r="BHN103" s="299"/>
      <c r="BHO103" s="299"/>
      <c r="BHP103" s="299"/>
      <c r="BHQ103" s="299"/>
      <c r="BHR103" s="299"/>
      <c r="BHS103" s="299"/>
      <c r="BHT103" s="299"/>
      <c r="BHU103" s="299"/>
      <c r="BHV103" s="299"/>
      <c r="BHW103" s="299"/>
      <c r="BHX103" s="299"/>
      <c r="BHY103" s="299"/>
      <c r="BHZ103" s="299"/>
      <c r="BIA103" s="299"/>
      <c r="BIB103" s="299"/>
      <c r="BIC103" s="299"/>
      <c r="BID103" s="299"/>
      <c r="BIE103" s="299"/>
      <c r="BIF103" s="299"/>
      <c r="BIG103" s="299"/>
      <c r="BIH103" s="299"/>
      <c r="BII103" s="299"/>
      <c r="BIJ103" s="299"/>
      <c r="BIK103" s="299"/>
      <c r="BIL103" s="299"/>
      <c r="BIM103" s="299"/>
      <c r="BIN103" s="299"/>
      <c r="BIO103" s="299"/>
      <c r="BIP103" s="299"/>
      <c r="BIQ103" s="299"/>
      <c r="BIR103" s="299"/>
      <c r="BIS103" s="299"/>
      <c r="BIT103" s="299"/>
      <c r="BIU103" s="299"/>
      <c r="BIV103" s="299"/>
      <c r="BIW103" s="299"/>
      <c r="BIX103" s="299"/>
      <c r="BIY103" s="299"/>
      <c r="BIZ103" s="299"/>
      <c r="BJA103" s="299"/>
      <c r="BJB103" s="299"/>
      <c r="BJC103" s="299"/>
      <c r="BJD103" s="299"/>
      <c r="BJE103" s="299"/>
      <c r="BJF103" s="299"/>
      <c r="BJG103" s="299"/>
      <c r="BJH103" s="299"/>
      <c r="BJI103" s="299"/>
      <c r="BJJ103" s="299"/>
      <c r="BJK103" s="299"/>
      <c r="BJL103" s="299"/>
      <c r="BJM103" s="299"/>
      <c r="BJN103" s="299"/>
      <c r="BJO103" s="299"/>
      <c r="BJP103" s="299"/>
      <c r="BJQ103" s="299"/>
      <c r="BJR103" s="299"/>
      <c r="BJS103" s="299"/>
      <c r="BJT103" s="299"/>
      <c r="BJU103" s="299"/>
      <c r="BJV103" s="299"/>
      <c r="BJW103" s="299"/>
      <c r="BJX103" s="299"/>
      <c r="BJY103" s="299"/>
      <c r="BJZ103" s="299"/>
      <c r="BKA103" s="299"/>
      <c r="BKB103" s="299"/>
      <c r="BKC103" s="299"/>
      <c r="BKD103" s="299"/>
      <c r="BKE103" s="299"/>
      <c r="BKF103" s="299"/>
      <c r="BKG103" s="299"/>
      <c r="BKH103" s="299"/>
      <c r="BKI103" s="299"/>
      <c r="BKJ103" s="299"/>
      <c r="BKK103" s="299"/>
      <c r="BKL103" s="299"/>
      <c r="BKM103" s="299"/>
      <c r="BKN103" s="299"/>
      <c r="BKO103" s="299"/>
      <c r="BKP103" s="299"/>
      <c r="BKQ103" s="299"/>
      <c r="BKR103" s="299"/>
      <c r="BKS103" s="299"/>
      <c r="BKT103" s="299"/>
      <c r="BKU103" s="299"/>
      <c r="BKV103" s="299"/>
      <c r="BKW103" s="299"/>
      <c r="BKX103" s="299"/>
      <c r="BKY103" s="299"/>
      <c r="BKZ103" s="299"/>
      <c r="BLA103" s="299"/>
      <c r="BLB103" s="299"/>
      <c r="BLC103" s="299"/>
      <c r="BLD103" s="299"/>
      <c r="BLE103" s="299"/>
      <c r="BLF103" s="299"/>
      <c r="BLG103" s="299"/>
      <c r="BLH103" s="299"/>
      <c r="BLI103" s="299"/>
      <c r="BLJ103" s="299"/>
      <c r="BLK103" s="299"/>
      <c r="BLL103" s="299"/>
      <c r="BLM103" s="299"/>
      <c r="BLN103" s="299"/>
      <c r="BLO103" s="299"/>
      <c r="BLP103" s="299"/>
      <c r="BLQ103" s="299"/>
      <c r="BLR103" s="299"/>
      <c r="BLS103" s="299"/>
      <c r="BLT103" s="299"/>
      <c r="BLU103" s="299"/>
      <c r="BLV103" s="299"/>
      <c r="BLW103" s="299"/>
      <c r="BLX103" s="299"/>
      <c r="BLY103" s="299"/>
      <c r="BLZ103" s="299"/>
      <c r="BMA103" s="299"/>
      <c r="BMB103" s="299"/>
      <c r="BMC103" s="299"/>
      <c r="BMD103" s="299"/>
      <c r="BME103" s="299"/>
      <c r="BMF103" s="299"/>
      <c r="BMG103" s="299"/>
      <c r="BMH103" s="299"/>
      <c r="BMI103" s="299"/>
      <c r="BMJ103" s="299"/>
      <c r="BMK103" s="299"/>
      <c r="BML103" s="299"/>
      <c r="BMM103" s="299"/>
      <c r="BMN103" s="299"/>
      <c r="BMO103" s="299"/>
      <c r="BMP103" s="299"/>
      <c r="BMQ103" s="299"/>
      <c r="BMR103" s="299"/>
      <c r="BMS103" s="299"/>
      <c r="BMT103" s="299"/>
      <c r="BMU103" s="299"/>
      <c r="BMV103" s="299"/>
      <c r="BMW103" s="299"/>
      <c r="BMX103" s="299"/>
      <c r="BMY103" s="299"/>
      <c r="BMZ103" s="299"/>
      <c r="BNA103" s="299"/>
      <c r="BNB103" s="299"/>
      <c r="BNC103" s="299"/>
      <c r="BND103" s="299"/>
      <c r="BNE103" s="299"/>
      <c r="BNF103" s="299"/>
      <c r="BNG103" s="299"/>
      <c r="BNH103" s="299"/>
      <c r="BNI103" s="299"/>
      <c r="BNJ103" s="299"/>
      <c r="BNK103" s="299"/>
      <c r="BNL103" s="299"/>
      <c r="BNM103" s="299"/>
      <c r="BNN103" s="299"/>
      <c r="BNO103" s="299"/>
      <c r="BNP103" s="299"/>
      <c r="BNQ103" s="299"/>
      <c r="BNR103" s="299"/>
      <c r="BNS103" s="299"/>
      <c r="BNT103" s="299"/>
      <c r="BNU103" s="299"/>
      <c r="BNV103" s="299"/>
      <c r="BNW103" s="299"/>
      <c r="BNX103" s="299"/>
      <c r="BNY103" s="299"/>
      <c r="BNZ103" s="299"/>
      <c r="BOA103" s="299"/>
      <c r="BOB103" s="299"/>
      <c r="BOC103" s="299"/>
      <c r="BOD103" s="299"/>
      <c r="BOE103" s="299"/>
      <c r="BOF103" s="299"/>
      <c r="BOG103" s="299"/>
      <c r="BOH103" s="299"/>
      <c r="BOI103" s="299"/>
      <c r="BOJ103" s="299"/>
      <c r="BOK103" s="299"/>
      <c r="BOL103" s="299"/>
      <c r="BOM103" s="299"/>
      <c r="BON103" s="299"/>
      <c r="BOO103" s="299"/>
      <c r="BOP103" s="299"/>
      <c r="BOQ103" s="299"/>
      <c r="BOR103" s="299"/>
      <c r="BOS103" s="299"/>
      <c r="BOT103" s="299"/>
      <c r="BOU103" s="299"/>
      <c r="BOV103" s="299"/>
      <c r="BOW103" s="299"/>
      <c r="BOX103" s="299"/>
      <c r="BOY103" s="299"/>
      <c r="BOZ103" s="299"/>
      <c r="BPA103" s="299"/>
      <c r="BPB103" s="299"/>
      <c r="BPC103" s="299"/>
      <c r="BPD103" s="299"/>
      <c r="BPE103" s="299"/>
      <c r="BPF103" s="299"/>
      <c r="BPG103" s="299"/>
      <c r="BPH103" s="299"/>
      <c r="BPI103" s="299"/>
      <c r="BPJ103" s="299"/>
      <c r="BPK103" s="299"/>
      <c r="BPL103" s="299"/>
      <c r="BPM103" s="299"/>
      <c r="BPN103" s="299"/>
      <c r="BPO103" s="299"/>
      <c r="BPP103" s="299"/>
      <c r="BPQ103" s="299"/>
      <c r="BPR103" s="299"/>
      <c r="BPS103" s="299"/>
      <c r="BPT103" s="299"/>
      <c r="BPU103" s="299"/>
      <c r="BPV103" s="299"/>
      <c r="BPW103" s="299"/>
      <c r="BPX103" s="299"/>
      <c r="BPY103" s="299"/>
      <c r="BPZ103" s="299"/>
      <c r="BQA103" s="299"/>
      <c r="BQB103" s="299"/>
      <c r="BQC103" s="299"/>
      <c r="BQD103" s="299"/>
      <c r="BQE103" s="299"/>
      <c r="BQF103" s="299"/>
      <c r="BQG103" s="299"/>
      <c r="BQH103" s="299"/>
      <c r="BQI103" s="299"/>
      <c r="BQJ103" s="299"/>
      <c r="BQK103" s="299"/>
      <c r="BQL103" s="299"/>
      <c r="BQM103" s="299"/>
      <c r="BQN103" s="299"/>
      <c r="BQO103" s="299"/>
      <c r="BQP103" s="299"/>
      <c r="BQQ103" s="299"/>
      <c r="BQR103" s="299"/>
      <c r="BQS103" s="299"/>
      <c r="BQT103" s="299"/>
      <c r="BQU103" s="299"/>
      <c r="BQV103" s="299"/>
      <c r="BQW103" s="299"/>
      <c r="BQX103" s="299"/>
      <c r="BQY103" s="299"/>
      <c r="BQZ103" s="299"/>
      <c r="BRA103" s="299"/>
      <c r="BRB103" s="299"/>
      <c r="BRC103" s="299"/>
      <c r="BRD103" s="299"/>
      <c r="BRE103" s="299"/>
      <c r="BRF103" s="299"/>
      <c r="BRG103" s="299"/>
      <c r="BRH103" s="299"/>
      <c r="BRI103" s="299"/>
      <c r="BRJ103" s="299"/>
      <c r="BRK103" s="299"/>
      <c r="BRL103" s="299"/>
      <c r="BRM103" s="299"/>
      <c r="BRN103" s="299"/>
      <c r="BRO103" s="299"/>
      <c r="BRP103" s="299"/>
      <c r="BRQ103" s="299"/>
      <c r="BRR103" s="299"/>
      <c r="BRS103" s="299"/>
      <c r="BRT103" s="299"/>
      <c r="BRU103" s="299"/>
      <c r="BRV103" s="299"/>
      <c r="BRW103" s="299"/>
      <c r="BRX103" s="299"/>
      <c r="BRY103" s="299"/>
      <c r="BRZ103" s="299"/>
      <c r="BSA103" s="299"/>
      <c r="BSB103" s="299"/>
      <c r="BSC103" s="299"/>
      <c r="BSD103" s="299"/>
      <c r="BSE103" s="299"/>
      <c r="BSF103" s="299"/>
      <c r="BSG103" s="299"/>
      <c r="BSH103" s="299"/>
      <c r="BSI103" s="299"/>
      <c r="BSJ103" s="299"/>
      <c r="BSK103" s="299"/>
      <c r="BSL103" s="299"/>
      <c r="BSM103" s="299"/>
      <c r="BSN103" s="299"/>
      <c r="BSO103" s="299"/>
      <c r="BSP103" s="299"/>
      <c r="BSQ103" s="299"/>
      <c r="BSR103" s="299"/>
      <c r="BSS103" s="299"/>
      <c r="BST103" s="299"/>
      <c r="BSU103" s="299"/>
      <c r="BSV103" s="299"/>
      <c r="BSW103" s="299"/>
      <c r="BSX103" s="299"/>
      <c r="BSY103" s="299"/>
      <c r="BSZ103" s="299"/>
      <c r="BTA103" s="299"/>
      <c r="BTB103" s="299"/>
      <c r="BTC103" s="299"/>
      <c r="BTD103" s="299"/>
      <c r="BTE103" s="299"/>
      <c r="BTF103" s="299"/>
      <c r="BTG103" s="299"/>
      <c r="BTH103" s="299"/>
      <c r="BTI103" s="299"/>
      <c r="BTJ103" s="299"/>
      <c r="BTK103" s="299"/>
      <c r="BTL103" s="299"/>
      <c r="BTM103" s="299"/>
      <c r="BTN103" s="299"/>
      <c r="BTO103" s="299"/>
      <c r="BTP103" s="299"/>
      <c r="BTQ103" s="299"/>
      <c r="BTR103" s="299"/>
      <c r="BTS103" s="299"/>
      <c r="BTT103" s="299"/>
      <c r="BTU103" s="299"/>
      <c r="BTV103" s="299"/>
      <c r="BTW103" s="299"/>
      <c r="BTX103" s="299"/>
      <c r="BTY103" s="299"/>
      <c r="BTZ103" s="299"/>
      <c r="BUA103" s="299"/>
      <c r="BUB103" s="299"/>
      <c r="BUC103" s="299"/>
      <c r="BUD103" s="299"/>
      <c r="BUE103" s="299"/>
      <c r="BUF103" s="299"/>
      <c r="BUG103" s="299"/>
      <c r="BUH103" s="299"/>
      <c r="BUI103" s="299"/>
      <c r="BUJ103" s="299"/>
      <c r="BUK103" s="299"/>
      <c r="BUL103" s="299"/>
      <c r="BUM103" s="299"/>
      <c r="BUN103" s="299"/>
      <c r="BUO103" s="299"/>
      <c r="BUP103" s="299"/>
      <c r="BUQ103" s="299"/>
      <c r="BUR103" s="299"/>
      <c r="BUS103" s="299"/>
      <c r="BUT103" s="299"/>
      <c r="BUU103" s="299"/>
      <c r="BUV103" s="299"/>
      <c r="BUW103" s="299"/>
      <c r="BUX103" s="299"/>
      <c r="BUY103" s="299"/>
      <c r="BUZ103" s="299"/>
      <c r="BVA103" s="299"/>
      <c r="BVB103" s="299"/>
      <c r="BVC103" s="299"/>
      <c r="BVD103" s="299"/>
      <c r="BVE103" s="299"/>
      <c r="BVF103" s="299"/>
      <c r="BVG103" s="299"/>
      <c r="BVH103" s="299"/>
      <c r="BVI103" s="299"/>
      <c r="BVJ103" s="299"/>
      <c r="BVK103" s="299"/>
      <c r="BVL103" s="299"/>
      <c r="BVM103" s="299"/>
      <c r="BVN103" s="299"/>
      <c r="BVO103" s="299"/>
      <c r="BVP103" s="299"/>
      <c r="BVQ103" s="299"/>
      <c r="BVR103" s="299"/>
      <c r="BVS103" s="299"/>
      <c r="BVT103" s="299"/>
      <c r="BVU103" s="299"/>
      <c r="BVV103" s="299"/>
      <c r="BVW103" s="299"/>
      <c r="BVX103" s="299"/>
      <c r="BVY103" s="299"/>
      <c r="BVZ103" s="299"/>
      <c r="BWA103" s="299"/>
      <c r="BWB103" s="299"/>
      <c r="BWC103" s="299"/>
      <c r="BWD103" s="299"/>
      <c r="BWE103" s="299"/>
      <c r="BWF103" s="299"/>
      <c r="BWG103" s="299"/>
      <c r="BWH103" s="299"/>
      <c r="BWI103" s="299"/>
      <c r="BWJ103" s="299"/>
      <c r="BWK103" s="299"/>
      <c r="BWL103" s="299"/>
      <c r="BWM103" s="299"/>
      <c r="BWN103" s="299"/>
      <c r="BWO103" s="299"/>
      <c r="BWP103" s="299"/>
      <c r="BWQ103" s="299"/>
      <c r="BWR103" s="299"/>
      <c r="BWS103" s="299"/>
      <c r="BWT103" s="299"/>
      <c r="BWU103" s="299"/>
      <c r="BWV103" s="299"/>
      <c r="BWW103" s="299"/>
      <c r="BWX103" s="299"/>
      <c r="BWY103" s="299"/>
      <c r="BWZ103" s="299"/>
      <c r="BXA103" s="299"/>
      <c r="BXB103" s="299"/>
      <c r="BXC103" s="299"/>
      <c r="BXD103" s="299"/>
      <c r="BXE103" s="299"/>
      <c r="BXF103" s="299"/>
      <c r="BXG103" s="299"/>
      <c r="BXH103" s="299"/>
      <c r="BXI103" s="299"/>
      <c r="BXJ103" s="299"/>
      <c r="BXK103" s="299"/>
      <c r="BXL103" s="299"/>
      <c r="BXM103" s="299"/>
      <c r="BXN103" s="299"/>
      <c r="BXO103" s="299"/>
      <c r="BXP103" s="299"/>
      <c r="BXQ103" s="299"/>
      <c r="BXR103" s="299"/>
      <c r="BXS103" s="299"/>
      <c r="BXT103" s="299"/>
      <c r="BXU103" s="299"/>
      <c r="BXV103" s="299"/>
      <c r="BXW103" s="299"/>
      <c r="BXX103" s="299"/>
      <c r="BXY103" s="299"/>
      <c r="BXZ103" s="299"/>
      <c r="BYA103" s="299"/>
      <c r="BYB103" s="299"/>
      <c r="BYC103" s="299"/>
      <c r="BYD103" s="299"/>
      <c r="BYE103" s="299"/>
      <c r="BYF103" s="299"/>
      <c r="BYG103" s="299"/>
      <c r="BYH103" s="299"/>
      <c r="BYI103" s="299"/>
      <c r="BYJ103" s="299"/>
      <c r="BYK103" s="299"/>
      <c r="BYL103" s="299"/>
      <c r="BYM103" s="299"/>
      <c r="BYN103" s="299"/>
      <c r="BYO103" s="299"/>
      <c r="BYP103" s="299"/>
      <c r="BYQ103" s="299"/>
      <c r="BYR103" s="299"/>
      <c r="BYS103" s="299"/>
      <c r="BYT103" s="299"/>
      <c r="BYU103" s="299"/>
      <c r="BYV103" s="299"/>
      <c r="BYW103" s="299"/>
      <c r="BYX103" s="299"/>
      <c r="BYY103" s="299"/>
      <c r="BYZ103" s="299"/>
      <c r="BZA103" s="299"/>
      <c r="BZB103" s="299"/>
      <c r="BZC103" s="299"/>
      <c r="BZD103" s="299"/>
      <c r="BZE103" s="299"/>
      <c r="BZF103" s="299"/>
      <c r="BZG103" s="299"/>
      <c r="BZH103" s="299"/>
      <c r="BZI103" s="299"/>
      <c r="BZJ103" s="299"/>
      <c r="BZK103" s="299"/>
      <c r="BZL103" s="299"/>
      <c r="BZM103" s="299"/>
      <c r="BZN103" s="299"/>
      <c r="BZO103" s="299"/>
      <c r="BZP103" s="299"/>
      <c r="BZQ103" s="299"/>
      <c r="BZR103" s="299"/>
      <c r="BZS103" s="299"/>
      <c r="BZT103" s="299"/>
      <c r="BZU103" s="299"/>
      <c r="BZV103" s="299"/>
      <c r="BZW103" s="299"/>
      <c r="BZX103" s="299"/>
      <c r="BZY103" s="299"/>
      <c r="BZZ103" s="299"/>
      <c r="CAA103" s="299"/>
      <c r="CAB103" s="299"/>
      <c r="CAC103" s="299"/>
      <c r="CAD103" s="299"/>
      <c r="CAE103" s="299"/>
      <c r="CAF103" s="299"/>
      <c r="CAG103" s="299"/>
      <c r="CAH103" s="299"/>
      <c r="CAI103" s="299"/>
      <c r="CAJ103" s="299"/>
      <c r="CAK103" s="299"/>
      <c r="CAL103" s="299"/>
      <c r="CAM103" s="299"/>
      <c r="CAN103" s="299"/>
      <c r="CAO103" s="299"/>
      <c r="CAP103" s="299"/>
      <c r="CAQ103" s="299"/>
      <c r="CAR103" s="299"/>
      <c r="CAS103" s="299"/>
      <c r="CAT103" s="299"/>
      <c r="CAU103" s="299"/>
      <c r="CAV103" s="299"/>
      <c r="CAW103" s="299"/>
      <c r="CAX103" s="299"/>
      <c r="CAY103" s="299"/>
      <c r="CAZ103" s="299"/>
      <c r="CBA103" s="299"/>
      <c r="CBB103" s="299"/>
      <c r="CBC103" s="299"/>
      <c r="CBD103" s="299"/>
      <c r="CBE103" s="299"/>
      <c r="CBF103" s="299"/>
      <c r="CBG103" s="299"/>
      <c r="CBH103" s="299"/>
      <c r="CBI103" s="299"/>
      <c r="CBJ103" s="299"/>
      <c r="CBK103" s="299"/>
      <c r="CBL103" s="299"/>
      <c r="CBM103" s="299"/>
      <c r="CBN103" s="299"/>
      <c r="CBO103" s="299"/>
      <c r="CBP103" s="299"/>
      <c r="CBQ103" s="299"/>
      <c r="CBR103" s="299"/>
      <c r="CBS103" s="299"/>
      <c r="CBT103" s="299"/>
      <c r="CBU103" s="299"/>
      <c r="CBV103" s="299"/>
      <c r="CBW103" s="299"/>
      <c r="CBX103" s="299"/>
      <c r="CBY103" s="299"/>
      <c r="CBZ103" s="299"/>
      <c r="CCA103" s="299"/>
      <c r="CCB103" s="299"/>
      <c r="CCC103" s="299"/>
      <c r="CCD103" s="299"/>
      <c r="CCE103" s="299"/>
      <c r="CCF103" s="299"/>
      <c r="CCG103" s="299"/>
      <c r="CCH103" s="299"/>
      <c r="CCI103" s="299"/>
      <c r="CCJ103" s="299"/>
      <c r="CCK103" s="299"/>
      <c r="CCL103" s="299"/>
      <c r="CCM103" s="299"/>
      <c r="CCN103" s="299"/>
      <c r="CCO103" s="299"/>
      <c r="CCP103" s="299"/>
      <c r="CCQ103" s="299"/>
      <c r="CCR103" s="299"/>
      <c r="CCS103" s="299"/>
      <c r="CCT103" s="299"/>
      <c r="CCU103" s="299"/>
      <c r="CCV103" s="299"/>
      <c r="CCW103" s="299"/>
      <c r="CCX103" s="299"/>
      <c r="CCY103" s="299"/>
      <c r="CCZ103" s="299"/>
      <c r="CDA103" s="299"/>
      <c r="CDB103" s="299"/>
      <c r="CDC103" s="299"/>
      <c r="CDD103" s="299"/>
      <c r="CDE103" s="299"/>
      <c r="CDF103" s="299"/>
      <c r="CDG103" s="299"/>
      <c r="CDH103" s="299"/>
      <c r="CDI103" s="299"/>
      <c r="CDJ103" s="299"/>
      <c r="CDK103" s="299"/>
      <c r="CDL103" s="299"/>
      <c r="CDM103" s="299"/>
      <c r="CDN103" s="299"/>
      <c r="CDO103" s="299"/>
      <c r="CDP103" s="299"/>
      <c r="CDQ103" s="299"/>
      <c r="CDR103" s="299"/>
      <c r="CDS103" s="299"/>
      <c r="CDT103" s="299"/>
      <c r="CDU103" s="299"/>
      <c r="CDV103" s="299"/>
      <c r="CDW103" s="299"/>
      <c r="CDX103" s="299"/>
      <c r="CDY103" s="299"/>
      <c r="CDZ103" s="299"/>
      <c r="CEA103" s="299"/>
      <c r="CEB103" s="299"/>
      <c r="CEC103" s="299"/>
      <c r="CED103" s="299"/>
      <c r="CEE103" s="299"/>
      <c r="CEF103" s="299"/>
      <c r="CEG103" s="299"/>
      <c r="CEH103" s="299"/>
      <c r="CEI103" s="299"/>
      <c r="CEJ103" s="299"/>
      <c r="CEK103" s="299"/>
      <c r="CEL103" s="299"/>
      <c r="CEM103" s="299"/>
      <c r="CEN103" s="299"/>
      <c r="CEO103" s="299"/>
      <c r="CEP103" s="299"/>
      <c r="CEQ103" s="299"/>
      <c r="CER103" s="299"/>
      <c r="CES103" s="299"/>
      <c r="CET103" s="299"/>
      <c r="CEU103" s="299"/>
      <c r="CEV103" s="299"/>
      <c r="CEW103" s="299"/>
      <c r="CEX103" s="299"/>
      <c r="CEY103" s="299"/>
      <c r="CEZ103" s="299"/>
      <c r="CFA103" s="299"/>
      <c r="CFB103" s="299"/>
      <c r="CFC103" s="299"/>
      <c r="CFD103" s="299"/>
      <c r="CFE103" s="299"/>
      <c r="CFF103" s="299"/>
      <c r="CFG103" s="299"/>
      <c r="CFH103" s="299"/>
      <c r="CFI103" s="299"/>
      <c r="CFJ103" s="299"/>
      <c r="CFK103" s="299"/>
      <c r="CFL103" s="299"/>
      <c r="CFM103" s="299"/>
      <c r="CFN103" s="299"/>
      <c r="CFO103" s="299"/>
      <c r="CFP103" s="299"/>
      <c r="CFQ103" s="299"/>
      <c r="CFR103" s="299"/>
      <c r="CFS103" s="299"/>
      <c r="CFT103" s="299"/>
      <c r="CFU103" s="299"/>
      <c r="CFV103" s="299"/>
      <c r="CFW103" s="299"/>
      <c r="CFX103" s="299"/>
      <c r="CFY103" s="299"/>
      <c r="CFZ103" s="299"/>
      <c r="CGA103" s="299"/>
      <c r="CGB103" s="299"/>
      <c r="CGC103" s="299"/>
      <c r="CGD103" s="299"/>
      <c r="CGE103" s="299"/>
      <c r="CGF103" s="299"/>
      <c r="CGG103" s="299"/>
      <c r="CGH103" s="299"/>
      <c r="CGI103" s="299"/>
      <c r="CGJ103" s="299"/>
      <c r="CGK103" s="299"/>
      <c r="CGL103" s="299"/>
      <c r="CGM103" s="299"/>
      <c r="CGN103" s="299"/>
      <c r="CGO103" s="299"/>
      <c r="CGP103" s="299"/>
      <c r="CGQ103" s="299"/>
      <c r="CGR103" s="299"/>
      <c r="CGS103" s="299"/>
      <c r="CGT103" s="299"/>
      <c r="CGU103" s="299"/>
      <c r="CGV103" s="299"/>
      <c r="CGW103" s="299"/>
      <c r="CGX103" s="299"/>
      <c r="CGY103" s="299"/>
      <c r="CGZ103" s="299"/>
      <c r="CHA103" s="299"/>
      <c r="CHB103" s="299"/>
      <c r="CHC103" s="299"/>
      <c r="CHD103" s="299"/>
      <c r="CHE103" s="299"/>
      <c r="CHF103" s="299"/>
      <c r="CHG103" s="299"/>
      <c r="CHH103" s="299"/>
      <c r="CHI103" s="299"/>
      <c r="CHJ103" s="299"/>
      <c r="CHK103" s="299"/>
      <c r="CHL103" s="299"/>
      <c r="CHM103" s="299"/>
      <c r="CHN103" s="299"/>
      <c r="CHO103" s="299"/>
      <c r="CHP103" s="299"/>
      <c r="CHQ103" s="299"/>
      <c r="CHR103" s="299"/>
      <c r="CHS103" s="299"/>
      <c r="CHT103" s="299"/>
      <c r="CHU103" s="299"/>
      <c r="CHV103" s="299"/>
      <c r="CHW103" s="299"/>
      <c r="CHX103" s="299"/>
      <c r="CHY103" s="299"/>
      <c r="CHZ103" s="299"/>
      <c r="CIA103" s="299"/>
      <c r="CIB103" s="299"/>
      <c r="CIC103" s="299"/>
      <c r="CID103" s="299"/>
      <c r="CIE103" s="299"/>
      <c r="CIF103" s="299"/>
      <c r="CIG103" s="299"/>
      <c r="CIH103" s="299"/>
      <c r="CII103" s="299"/>
      <c r="CIJ103" s="299"/>
      <c r="CIK103" s="299"/>
      <c r="CIL103" s="299"/>
      <c r="CIM103" s="299"/>
      <c r="CIN103" s="299"/>
      <c r="CIO103" s="299"/>
      <c r="CIP103" s="299"/>
      <c r="CIQ103" s="299"/>
      <c r="CIR103" s="299"/>
      <c r="CIS103" s="299"/>
      <c r="CIT103" s="299"/>
      <c r="CIU103" s="299"/>
      <c r="CIV103" s="299"/>
      <c r="CIW103" s="299"/>
      <c r="CIX103" s="299"/>
      <c r="CIY103" s="299"/>
      <c r="CIZ103" s="299"/>
      <c r="CJA103" s="299"/>
      <c r="CJB103" s="299"/>
      <c r="CJC103" s="299"/>
      <c r="CJD103" s="299"/>
      <c r="CJE103" s="299"/>
      <c r="CJF103" s="299"/>
      <c r="CJG103" s="299"/>
      <c r="CJH103" s="299"/>
      <c r="CJI103" s="299"/>
      <c r="CJJ103" s="299"/>
      <c r="CJK103" s="299"/>
      <c r="CJL103" s="299"/>
      <c r="CJM103" s="299"/>
      <c r="CJN103" s="299"/>
      <c r="CJO103" s="299"/>
      <c r="CJP103" s="299"/>
      <c r="CJQ103" s="299"/>
      <c r="CJR103" s="299"/>
      <c r="CJS103" s="299"/>
      <c r="CJT103" s="299"/>
      <c r="CJU103" s="299"/>
      <c r="CJV103" s="299"/>
      <c r="CJW103" s="299"/>
      <c r="CJX103" s="299"/>
      <c r="CJY103" s="299"/>
      <c r="CJZ103" s="299"/>
      <c r="CKA103" s="299"/>
      <c r="CKB103" s="299"/>
      <c r="CKC103" s="299"/>
      <c r="CKD103" s="299"/>
      <c r="CKE103" s="299"/>
      <c r="CKF103" s="299"/>
      <c r="CKG103" s="299"/>
      <c r="CKH103" s="299"/>
      <c r="CKI103" s="299"/>
      <c r="CKJ103" s="299"/>
      <c r="CKK103" s="299"/>
      <c r="CKL103" s="299"/>
      <c r="CKM103" s="299"/>
      <c r="CKN103" s="299"/>
      <c r="CKO103" s="299"/>
      <c r="CKP103" s="299"/>
      <c r="CKQ103" s="299"/>
      <c r="CKR103" s="299"/>
      <c r="CKS103" s="299"/>
      <c r="CKT103" s="299"/>
      <c r="CKU103" s="299"/>
      <c r="CKV103" s="299"/>
      <c r="CKW103" s="299"/>
      <c r="CKX103" s="299"/>
      <c r="CKY103" s="299"/>
      <c r="CKZ103" s="299"/>
      <c r="CLA103" s="299"/>
      <c r="CLB103" s="299"/>
      <c r="CLC103" s="299"/>
      <c r="CLD103" s="299"/>
      <c r="CLE103" s="299"/>
      <c r="CLF103" s="299"/>
      <c r="CLG103" s="299"/>
      <c r="CLH103" s="299"/>
      <c r="CLI103" s="299"/>
      <c r="CLJ103" s="299"/>
      <c r="CLK103" s="299"/>
      <c r="CLL103" s="299"/>
      <c r="CLM103" s="299"/>
      <c r="CLN103" s="299"/>
      <c r="CLO103" s="299"/>
      <c r="CLP103" s="299"/>
      <c r="CLQ103" s="299"/>
      <c r="CLR103" s="299"/>
      <c r="CLS103" s="299"/>
      <c r="CLT103" s="299"/>
      <c r="CLU103" s="299"/>
      <c r="CLV103" s="299"/>
      <c r="CLW103" s="299"/>
      <c r="CLX103" s="299"/>
      <c r="CLY103" s="299"/>
      <c r="CLZ103" s="299"/>
      <c r="CMA103" s="299"/>
      <c r="CMB103" s="299"/>
      <c r="CMC103" s="299"/>
      <c r="CMD103" s="299"/>
      <c r="CME103" s="299"/>
      <c r="CMF103" s="299"/>
      <c r="CMG103" s="299"/>
      <c r="CMH103" s="299"/>
      <c r="CMI103" s="299"/>
      <c r="CMJ103" s="299"/>
      <c r="CMK103" s="299"/>
      <c r="CML103" s="299"/>
      <c r="CMM103" s="299"/>
      <c r="CMN103" s="299"/>
      <c r="CMO103" s="299"/>
      <c r="CMP103" s="299"/>
      <c r="CMQ103" s="299"/>
      <c r="CMR103" s="299"/>
      <c r="CMS103" s="299"/>
      <c r="CMT103" s="299"/>
      <c r="CMU103" s="299"/>
      <c r="CMV103" s="299"/>
      <c r="CMW103" s="299"/>
      <c r="CMX103" s="299"/>
      <c r="CMY103" s="299"/>
      <c r="CMZ103" s="299"/>
      <c r="CNA103" s="299"/>
      <c r="CNB103" s="299"/>
      <c r="CNC103" s="299"/>
      <c r="CND103" s="299"/>
      <c r="CNE103" s="299"/>
      <c r="CNF103" s="299"/>
      <c r="CNG103" s="299"/>
      <c r="CNH103" s="299"/>
      <c r="CNI103" s="299"/>
      <c r="CNJ103" s="299"/>
      <c r="CNK103" s="299"/>
      <c r="CNL103" s="299"/>
      <c r="CNM103" s="299"/>
      <c r="CNN103" s="299"/>
      <c r="CNO103" s="299"/>
      <c r="CNP103" s="299"/>
      <c r="CNQ103" s="299"/>
      <c r="CNR103" s="299"/>
      <c r="CNS103" s="299"/>
      <c r="CNT103" s="299"/>
      <c r="CNU103" s="299"/>
      <c r="CNV103" s="299"/>
      <c r="CNW103" s="299"/>
      <c r="CNX103" s="299"/>
      <c r="CNY103" s="299"/>
      <c r="CNZ103" s="299"/>
      <c r="COA103" s="299"/>
      <c r="COB103" s="299"/>
      <c r="COC103" s="299"/>
      <c r="COD103" s="299"/>
      <c r="COE103" s="299"/>
      <c r="COF103" s="299"/>
      <c r="COG103" s="299"/>
      <c r="COH103" s="299"/>
      <c r="COI103" s="299"/>
      <c r="COJ103" s="299"/>
      <c r="COK103" s="299"/>
      <c r="COL103" s="299"/>
      <c r="COM103" s="299"/>
      <c r="CON103" s="299"/>
      <c r="COO103" s="299"/>
      <c r="COP103" s="299"/>
      <c r="COQ103" s="299"/>
      <c r="COR103" s="299"/>
      <c r="COS103" s="299"/>
      <c r="COT103" s="299"/>
      <c r="COU103" s="299"/>
      <c r="COV103" s="299"/>
      <c r="COW103" s="299"/>
      <c r="COX103" s="299"/>
      <c r="COY103" s="299"/>
      <c r="COZ103" s="299"/>
      <c r="CPA103" s="299"/>
      <c r="CPB103" s="299"/>
      <c r="CPC103" s="299"/>
      <c r="CPD103" s="299"/>
      <c r="CPE103" s="299"/>
      <c r="CPF103" s="299"/>
      <c r="CPG103" s="299"/>
      <c r="CPH103" s="299"/>
      <c r="CPI103" s="299"/>
      <c r="CPJ103" s="299"/>
      <c r="CPK103" s="299"/>
      <c r="CPL103" s="299"/>
      <c r="CPM103" s="299"/>
      <c r="CPN103" s="299"/>
      <c r="CPO103" s="299"/>
      <c r="CPP103" s="299"/>
      <c r="CPQ103" s="299"/>
      <c r="CPR103" s="299"/>
      <c r="CPS103" s="299"/>
      <c r="CPT103" s="299"/>
      <c r="CPU103" s="299"/>
      <c r="CPV103" s="299"/>
      <c r="CPW103" s="299"/>
      <c r="CPX103" s="299"/>
      <c r="CPY103" s="299"/>
      <c r="CPZ103" s="299"/>
      <c r="CQA103" s="299"/>
      <c r="CQB103" s="299"/>
      <c r="CQC103" s="299"/>
      <c r="CQD103" s="299"/>
      <c r="CQE103" s="299"/>
      <c r="CQF103" s="299"/>
      <c r="CQG103" s="299"/>
      <c r="CQH103" s="299"/>
      <c r="CQI103" s="299"/>
      <c r="CQJ103" s="299"/>
      <c r="CQK103" s="299"/>
      <c r="CQL103" s="299"/>
      <c r="CQM103" s="299"/>
      <c r="CQN103" s="299"/>
      <c r="CQO103" s="299"/>
      <c r="CQP103" s="299"/>
      <c r="CQQ103" s="299"/>
      <c r="CQR103" s="299"/>
      <c r="CQS103" s="299"/>
      <c r="CQT103" s="299"/>
      <c r="CQU103" s="299"/>
      <c r="CQV103" s="299"/>
      <c r="CQW103" s="299"/>
      <c r="CQX103" s="299"/>
      <c r="CQY103" s="299"/>
      <c r="CQZ103" s="299"/>
      <c r="CRA103" s="299"/>
      <c r="CRB103" s="299"/>
      <c r="CRC103" s="299"/>
      <c r="CRD103" s="299"/>
      <c r="CRE103" s="299"/>
      <c r="CRF103" s="299"/>
      <c r="CRG103" s="299"/>
      <c r="CRH103" s="299"/>
      <c r="CRI103" s="299"/>
      <c r="CRJ103" s="299"/>
      <c r="CRK103" s="299"/>
      <c r="CRL103" s="299"/>
      <c r="CRM103" s="299"/>
      <c r="CRN103" s="299"/>
      <c r="CRO103" s="299"/>
      <c r="CRP103" s="299"/>
      <c r="CRQ103" s="299"/>
      <c r="CRR103" s="299"/>
      <c r="CRS103" s="299"/>
      <c r="CRT103" s="299"/>
      <c r="CRU103" s="299"/>
      <c r="CRV103" s="299"/>
      <c r="CRW103" s="299"/>
      <c r="CRX103" s="299"/>
      <c r="CRY103" s="299"/>
      <c r="CRZ103" s="299"/>
      <c r="CSA103" s="299"/>
      <c r="CSB103" s="299"/>
      <c r="CSC103" s="299"/>
      <c r="CSD103" s="299"/>
      <c r="CSE103" s="299"/>
      <c r="CSF103" s="299"/>
      <c r="CSG103" s="299"/>
      <c r="CSH103" s="299"/>
      <c r="CSI103" s="299"/>
      <c r="CSJ103" s="299"/>
      <c r="CSK103" s="299"/>
      <c r="CSL103" s="299"/>
      <c r="CSM103" s="299"/>
      <c r="CSN103" s="299"/>
      <c r="CSO103" s="299"/>
      <c r="CSP103" s="299"/>
      <c r="CSQ103" s="299"/>
      <c r="CSR103" s="299"/>
      <c r="CSS103" s="299"/>
      <c r="CST103" s="299"/>
      <c r="CSU103" s="299"/>
      <c r="CSV103" s="299"/>
      <c r="CSW103" s="299"/>
      <c r="CSX103" s="299"/>
      <c r="CSY103" s="299"/>
      <c r="CSZ103" s="299"/>
      <c r="CTA103" s="299"/>
      <c r="CTB103" s="299"/>
      <c r="CTC103" s="299"/>
      <c r="CTD103" s="299"/>
      <c r="CTE103" s="299"/>
      <c r="CTF103" s="299"/>
      <c r="CTG103" s="299"/>
      <c r="CTH103" s="299"/>
      <c r="CTI103" s="299"/>
      <c r="CTJ103" s="299"/>
      <c r="CTK103" s="299"/>
      <c r="CTL103" s="299"/>
      <c r="CTM103" s="299"/>
      <c r="CTN103" s="299"/>
      <c r="CTO103" s="299"/>
      <c r="CTP103" s="299"/>
      <c r="CTQ103" s="299"/>
      <c r="CTR103" s="299"/>
      <c r="CTS103" s="299"/>
      <c r="CTT103" s="299"/>
      <c r="CTU103" s="299"/>
      <c r="CTV103" s="299"/>
      <c r="CTW103" s="299"/>
      <c r="CTX103" s="299"/>
      <c r="CTY103" s="299"/>
      <c r="CTZ103" s="299"/>
      <c r="CUA103" s="299"/>
      <c r="CUB103" s="299"/>
      <c r="CUC103" s="299"/>
      <c r="CUD103" s="299"/>
      <c r="CUE103" s="299"/>
      <c r="CUF103" s="299"/>
      <c r="CUG103" s="299"/>
      <c r="CUH103" s="299"/>
      <c r="CUI103" s="299"/>
      <c r="CUJ103" s="299"/>
      <c r="CUK103" s="299"/>
      <c r="CUL103" s="299"/>
      <c r="CUM103" s="299"/>
      <c r="CUN103" s="299"/>
      <c r="CUO103" s="299"/>
      <c r="CUP103" s="299"/>
      <c r="CUQ103" s="299"/>
      <c r="CUR103" s="299"/>
      <c r="CUS103" s="299"/>
      <c r="CUT103" s="299"/>
      <c r="CUU103" s="299"/>
      <c r="CUV103" s="299"/>
      <c r="CUW103" s="299"/>
      <c r="CUX103" s="299"/>
      <c r="CUY103" s="299"/>
      <c r="CUZ103" s="299"/>
      <c r="CVA103" s="299"/>
      <c r="CVB103" s="299"/>
      <c r="CVC103" s="299"/>
      <c r="CVD103" s="299"/>
      <c r="CVE103" s="299"/>
      <c r="CVF103" s="299"/>
      <c r="CVG103" s="299"/>
      <c r="CVH103" s="299"/>
      <c r="CVI103" s="299"/>
      <c r="CVJ103" s="299"/>
      <c r="CVK103" s="299"/>
      <c r="CVL103" s="299"/>
      <c r="CVM103" s="299"/>
      <c r="CVN103" s="299"/>
      <c r="CVO103" s="299"/>
      <c r="CVP103" s="299"/>
      <c r="CVQ103" s="299"/>
      <c r="CVR103" s="299"/>
      <c r="CVS103" s="299"/>
      <c r="CVT103" s="299"/>
      <c r="CVU103" s="299"/>
      <c r="CVV103" s="299"/>
      <c r="CVW103" s="299"/>
      <c r="CVX103" s="299"/>
      <c r="CVY103" s="299"/>
      <c r="CVZ103" s="299"/>
      <c r="CWA103" s="299"/>
      <c r="CWB103" s="299"/>
      <c r="CWC103" s="299"/>
      <c r="CWD103" s="299"/>
      <c r="CWE103" s="299"/>
      <c r="CWF103" s="299"/>
      <c r="CWG103" s="299"/>
      <c r="CWH103" s="299"/>
      <c r="CWI103" s="299"/>
      <c r="CWJ103" s="299"/>
      <c r="CWK103" s="299"/>
      <c r="CWL103" s="299"/>
      <c r="CWM103" s="299"/>
      <c r="CWN103" s="299"/>
      <c r="CWO103" s="299"/>
      <c r="CWP103" s="299"/>
      <c r="CWQ103" s="299"/>
      <c r="CWR103" s="299"/>
      <c r="CWS103" s="299"/>
      <c r="CWT103" s="299"/>
      <c r="CWU103" s="299"/>
      <c r="CWV103" s="299"/>
      <c r="CWW103" s="299"/>
      <c r="CWX103" s="299"/>
      <c r="CWY103" s="299"/>
      <c r="CWZ103" s="299"/>
      <c r="CXA103" s="299"/>
      <c r="CXB103" s="299"/>
      <c r="CXC103" s="299"/>
      <c r="CXD103" s="299"/>
      <c r="CXE103" s="299"/>
      <c r="CXF103" s="299"/>
      <c r="CXG103" s="299"/>
      <c r="CXH103" s="299"/>
      <c r="CXI103" s="299"/>
      <c r="CXJ103" s="299"/>
      <c r="CXK103" s="299"/>
      <c r="CXL103" s="299"/>
      <c r="CXM103" s="299"/>
      <c r="CXN103" s="299"/>
      <c r="CXO103" s="299"/>
      <c r="CXP103" s="299"/>
      <c r="CXQ103" s="299"/>
      <c r="CXR103" s="299"/>
      <c r="CXS103" s="299"/>
      <c r="CXT103" s="299"/>
      <c r="CXU103" s="299"/>
      <c r="CXV103" s="299"/>
      <c r="CXW103" s="299"/>
      <c r="CXX103" s="299"/>
      <c r="CXY103" s="299"/>
      <c r="CXZ103" s="299"/>
      <c r="CYA103" s="299"/>
      <c r="CYB103" s="299"/>
      <c r="CYC103" s="299"/>
      <c r="CYD103" s="299"/>
      <c r="CYE103" s="299"/>
      <c r="CYF103" s="299"/>
      <c r="CYG103" s="299"/>
      <c r="CYH103" s="299"/>
      <c r="CYI103" s="299"/>
      <c r="CYJ103" s="299"/>
      <c r="CYK103" s="299"/>
      <c r="CYL103" s="299"/>
      <c r="CYM103" s="299"/>
      <c r="CYN103" s="299"/>
      <c r="CYO103" s="299"/>
      <c r="CYP103" s="299"/>
      <c r="CYQ103" s="299"/>
      <c r="CYR103" s="299"/>
      <c r="CYS103" s="299"/>
      <c r="CYT103" s="299"/>
      <c r="CYU103" s="299"/>
      <c r="CYV103" s="299"/>
      <c r="CYW103" s="299"/>
      <c r="CYX103" s="299"/>
      <c r="CYY103" s="299"/>
      <c r="CYZ103" s="299"/>
      <c r="CZA103" s="299"/>
      <c r="CZB103" s="299"/>
      <c r="CZC103" s="299"/>
      <c r="CZD103" s="299"/>
      <c r="CZE103" s="299"/>
      <c r="CZF103" s="299"/>
      <c r="CZG103" s="299"/>
      <c r="CZH103" s="299"/>
      <c r="CZI103" s="299"/>
      <c r="CZJ103" s="299"/>
      <c r="CZK103" s="299"/>
      <c r="CZL103" s="299"/>
      <c r="CZM103" s="299"/>
      <c r="CZN103" s="299"/>
      <c r="CZO103" s="299"/>
      <c r="CZP103" s="299"/>
      <c r="CZQ103" s="299"/>
      <c r="CZR103" s="299"/>
      <c r="CZS103" s="299"/>
      <c r="CZT103" s="299"/>
      <c r="CZU103" s="299"/>
      <c r="CZV103" s="299"/>
      <c r="CZW103" s="299"/>
      <c r="CZX103" s="299"/>
      <c r="CZY103" s="299"/>
      <c r="CZZ103" s="299"/>
      <c r="DAA103" s="299"/>
      <c r="DAB103" s="299"/>
      <c r="DAC103" s="299"/>
      <c r="DAD103" s="299"/>
      <c r="DAE103" s="299"/>
      <c r="DAF103" s="299"/>
      <c r="DAG103" s="299"/>
      <c r="DAH103" s="299"/>
      <c r="DAI103" s="299"/>
      <c r="DAJ103" s="299"/>
      <c r="DAK103" s="299"/>
      <c r="DAL103" s="299"/>
      <c r="DAM103" s="299"/>
      <c r="DAN103" s="299"/>
      <c r="DAO103" s="299"/>
      <c r="DAP103" s="299"/>
      <c r="DAQ103" s="299"/>
      <c r="DAR103" s="299"/>
      <c r="DAS103" s="299"/>
      <c r="DAT103" s="299"/>
      <c r="DAU103" s="299"/>
      <c r="DAV103" s="299"/>
      <c r="DAW103" s="299"/>
      <c r="DAX103" s="299"/>
      <c r="DAY103" s="299"/>
      <c r="DAZ103" s="299"/>
      <c r="DBA103" s="299"/>
      <c r="DBB103" s="299"/>
      <c r="DBC103" s="299"/>
      <c r="DBD103" s="299"/>
      <c r="DBE103" s="299"/>
      <c r="DBF103" s="299"/>
      <c r="DBG103" s="299"/>
      <c r="DBH103" s="299"/>
      <c r="DBI103" s="299"/>
      <c r="DBJ103" s="299"/>
      <c r="DBK103" s="299"/>
      <c r="DBL103" s="299"/>
      <c r="DBM103" s="299"/>
      <c r="DBN103" s="299"/>
      <c r="DBO103" s="299"/>
      <c r="DBP103" s="299"/>
      <c r="DBQ103" s="299"/>
      <c r="DBR103" s="299"/>
      <c r="DBS103" s="299"/>
      <c r="DBT103" s="299"/>
      <c r="DBU103" s="299"/>
      <c r="DBV103" s="299"/>
      <c r="DBW103" s="299"/>
      <c r="DBX103" s="299"/>
      <c r="DBY103" s="299"/>
      <c r="DBZ103" s="299"/>
      <c r="DCA103" s="299"/>
      <c r="DCB103" s="299"/>
      <c r="DCC103" s="299"/>
      <c r="DCD103" s="299"/>
      <c r="DCE103" s="299"/>
      <c r="DCF103" s="299"/>
      <c r="DCG103" s="299"/>
      <c r="DCH103" s="299"/>
      <c r="DCI103" s="299"/>
      <c r="DCJ103" s="299"/>
      <c r="DCK103" s="299"/>
      <c r="DCL103" s="299"/>
      <c r="DCM103" s="299"/>
      <c r="DCN103" s="299"/>
      <c r="DCO103" s="299"/>
      <c r="DCP103" s="299"/>
      <c r="DCQ103" s="299"/>
      <c r="DCR103" s="299"/>
      <c r="DCS103" s="299"/>
      <c r="DCT103" s="299"/>
      <c r="DCU103" s="299"/>
      <c r="DCV103" s="299"/>
      <c r="DCW103" s="299"/>
      <c r="DCX103" s="299"/>
      <c r="DCY103" s="299"/>
      <c r="DCZ103" s="299"/>
      <c r="DDA103" s="299"/>
      <c r="DDB103" s="299"/>
      <c r="DDC103" s="299"/>
      <c r="DDD103" s="299"/>
      <c r="DDE103" s="299"/>
      <c r="DDF103" s="299"/>
      <c r="DDG103" s="299"/>
      <c r="DDH103" s="299"/>
      <c r="DDI103" s="299"/>
      <c r="DDJ103" s="299"/>
      <c r="DDK103" s="299"/>
      <c r="DDL103" s="299"/>
      <c r="DDM103" s="299"/>
      <c r="DDN103" s="299"/>
      <c r="DDO103" s="299"/>
      <c r="DDP103" s="299"/>
      <c r="DDQ103" s="299"/>
      <c r="DDR103" s="299"/>
      <c r="DDS103" s="299"/>
      <c r="DDT103" s="299"/>
      <c r="DDU103" s="299"/>
      <c r="DDV103" s="299"/>
      <c r="DDW103" s="299"/>
      <c r="DDX103" s="299"/>
      <c r="DDY103" s="299"/>
      <c r="DDZ103" s="299"/>
      <c r="DEA103" s="299"/>
      <c r="DEB103" s="299"/>
      <c r="DEC103" s="299"/>
      <c r="DED103" s="299"/>
      <c r="DEE103" s="299"/>
      <c r="DEF103" s="299"/>
      <c r="DEG103" s="299"/>
      <c r="DEH103" s="299"/>
      <c r="DEI103" s="299"/>
      <c r="DEJ103" s="299"/>
      <c r="DEK103" s="299"/>
      <c r="DEL103" s="299"/>
      <c r="DEM103" s="299"/>
      <c r="DEN103" s="299"/>
      <c r="DEO103" s="299"/>
      <c r="DEP103" s="299"/>
      <c r="DEQ103" s="299"/>
      <c r="DER103" s="299"/>
      <c r="DES103" s="299"/>
      <c r="DET103" s="299"/>
      <c r="DEU103" s="299"/>
      <c r="DEV103" s="299"/>
      <c r="DEW103" s="299"/>
      <c r="DEX103" s="299"/>
      <c r="DEY103" s="299"/>
      <c r="DEZ103" s="299"/>
      <c r="DFA103" s="299"/>
      <c r="DFB103" s="299"/>
      <c r="DFC103" s="299"/>
      <c r="DFD103" s="299"/>
      <c r="DFE103" s="299"/>
      <c r="DFF103" s="299"/>
      <c r="DFG103" s="299"/>
      <c r="DFH103" s="299"/>
      <c r="DFI103" s="299"/>
      <c r="DFJ103" s="299"/>
      <c r="DFK103" s="299"/>
      <c r="DFL103" s="299"/>
      <c r="DFM103" s="299"/>
      <c r="DFN103" s="299"/>
      <c r="DFO103" s="299"/>
      <c r="DFP103" s="299"/>
      <c r="DFQ103" s="299"/>
      <c r="DFR103" s="299"/>
      <c r="DFS103" s="299"/>
      <c r="DFT103" s="299"/>
      <c r="DFU103" s="299"/>
      <c r="DFV103" s="299"/>
      <c r="DFW103" s="299"/>
      <c r="DFX103" s="299"/>
      <c r="DFY103" s="299"/>
      <c r="DFZ103" s="299"/>
      <c r="DGA103" s="299"/>
      <c r="DGB103" s="299"/>
      <c r="DGC103" s="299"/>
      <c r="DGD103" s="299"/>
      <c r="DGE103" s="299"/>
      <c r="DGF103" s="299"/>
      <c r="DGG103" s="299"/>
      <c r="DGH103" s="299"/>
      <c r="DGI103" s="299"/>
      <c r="DGJ103" s="299"/>
      <c r="DGK103" s="299"/>
      <c r="DGL103" s="299"/>
      <c r="DGM103" s="299"/>
      <c r="DGN103" s="299"/>
      <c r="DGO103" s="299"/>
      <c r="DGP103" s="299"/>
      <c r="DGQ103" s="299"/>
      <c r="DGR103" s="299"/>
      <c r="DGS103" s="299"/>
      <c r="DGT103" s="299"/>
      <c r="DGU103" s="299"/>
      <c r="DGV103" s="299"/>
      <c r="DGW103" s="299"/>
      <c r="DGX103" s="299"/>
      <c r="DGY103" s="299"/>
      <c r="DGZ103" s="299"/>
      <c r="DHA103" s="299"/>
      <c r="DHB103" s="299"/>
      <c r="DHC103" s="299"/>
      <c r="DHD103" s="299"/>
      <c r="DHE103" s="299"/>
      <c r="DHF103" s="299"/>
      <c r="DHG103" s="299"/>
      <c r="DHH103" s="299"/>
      <c r="DHI103" s="299"/>
      <c r="DHJ103" s="299"/>
      <c r="DHK103" s="299"/>
      <c r="DHL103" s="299"/>
      <c r="DHM103" s="299"/>
      <c r="DHN103" s="299"/>
      <c r="DHO103" s="299"/>
      <c r="DHP103" s="299"/>
      <c r="DHQ103" s="299"/>
      <c r="DHR103" s="299"/>
      <c r="DHS103" s="299"/>
      <c r="DHT103" s="299"/>
      <c r="DHU103" s="299"/>
      <c r="DHV103" s="299"/>
      <c r="DHW103" s="299"/>
      <c r="DHX103" s="299"/>
      <c r="DHY103" s="299"/>
      <c r="DHZ103" s="299"/>
      <c r="DIA103" s="299"/>
      <c r="DIB103" s="299"/>
      <c r="DIC103" s="299"/>
      <c r="DID103" s="299"/>
      <c r="DIE103" s="299"/>
      <c r="DIF103" s="299"/>
      <c r="DIG103" s="299"/>
      <c r="DIH103" s="299"/>
      <c r="DII103" s="299"/>
      <c r="DIJ103" s="299"/>
      <c r="DIK103" s="299"/>
      <c r="DIL103" s="299"/>
      <c r="DIM103" s="299"/>
      <c r="DIN103" s="299"/>
      <c r="DIO103" s="299"/>
      <c r="DIP103" s="299"/>
      <c r="DIQ103" s="299"/>
      <c r="DIR103" s="299"/>
      <c r="DIS103" s="299"/>
      <c r="DIT103" s="299"/>
      <c r="DIU103" s="299"/>
      <c r="DIV103" s="299"/>
      <c r="DIW103" s="299"/>
      <c r="DIX103" s="299"/>
      <c r="DIY103" s="299"/>
      <c r="DIZ103" s="299"/>
      <c r="DJA103" s="299"/>
      <c r="DJB103" s="299"/>
      <c r="DJC103" s="299"/>
      <c r="DJD103" s="299"/>
      <c r="DJE103" s="299"/>
      <c r="DJF103" s="299"/>
      <c r="DJG103" s="299"/>
      <c r="DJH103" s="299"/>
      <c r="DJI103" s="299"/>
      <c r="DJJ103" s="299"/>
      <c r="DJK103" s="299"/>
      <c r="DJL103" s="299"/>
      <c r="DJM103" s="299"/>
      <c r="DJN103" s="299"/>
      <c r="DJO103" s="299"/>
      <c r="DJP103" s="299"/>
      <c r="DJQ103" s="299"/>
      <c r="DJR103" s="299"/>
      <c r="DJS103" s="299"/>
      <c r="DJT103" s="299"/>
      <c r="DJU103" s="299"/>
      <c r="DJV103" s="299"/>
      <c r="DJW103" s="299"/>
      <c r="DJX103" s="299"/>
      <c r="DJY103" s="299"/>
      <c r="DJZ103" s="299"/>
      <c r="DKA103" s="299"/>
      <c r="DKB103" s="299"/>
      <c r="DKC103" s="299"/>
      <c r="DKD103" s="299"/>
      <c r="DKE103" s="299"/>
      <c r="DKF103" s="299"/>
      <c r="DKG103" s="299"/>
      <c r="DKH103" s="299"/>
      <c r="DKI103" s="299"/>
      <c r="DKJ103" s="299"/>
      <c r="DKK103" s="299"/>
      <c r="DKL103" s="299"/>
      <c r="DKM103" s="299"/>
      <c r="DKN103" s="299"/>
      <c r="DKO103" s="299"/>
      <c r="DKP103" s="299"/>
      <c r="DKQ103" s="299"/>
      <c r="DKR103" s="299"/>
      <c r="DKS103" s="299"/>
      <c r="DKT103" s="299"/>
      <c r="DKU103" s="299"/>
      <c r="DKV103" s="299"/>
      <c r="DKW103" s="299"/>
      <c r="DKX103" s="299"/>
      <c r="DKY103" s="299"/>
      <c r="DKZ103" s="299"/>
      <c r="DLA103" s="299"/>
      <c r="DLB103" s="299"/>
      <c r="DLC103" s="299"/>
      <c r="DLD103" s="299"/>
      <c r="DLE103" s="299"/>
      <c r="DLF103" s="299"/>
      <c r="DLG103" s="299"/>
      <c r="DLH103" s="299"/>
      <c r="DLI103" s="299"/>
      <c r="DLJ103" s="299"/>
      <c r="DLK103" s="299"/>
      <c r="DLL103" s="299"/>
      <c r="DLM103" s="299"/>
      <c r="DLN103" s="299"/>
      <c r="DLO103" s="299"/>
      <c r="DLP103" s="299"/>
      <c r="DLQ103" s="299"/>
      <c r="DLR103" s="299"/>
      <c r="DLS103" s="299"/>
      <c r="DLT103" s="299"/>
      <c r="DLU103" s="299"/>
      <c r="DLV103" s="299"/>
      <c r="DLW103" s="299"/>
      <c r="DLX103" s="299"/>
      <c r="DLY103" s="299"/>
      <c r="DLZ103" s="299"/>
      <c r="DMA103" s="299"/>
      <c r="DMB103" s="299"/>
      <c r="DMC103" s="299"/>
      <c r="DMD103" s="299"/>
      <c r="DME103" s="299"/>
      <c r="DMF103" s="299"/>
      <c r="DMG103" s="299"/>
      <c r="DMH103" s="299"/>
      <c r="DMI103" s="299"/>
      <c r="DMJ103" s="299"/>
      <c r="DMK103" s="299"/>
      <c r="DML103" s="299"/>
      <c r="DMM103" s="299"/>
      <c r="DMN103" s="299"/>
      <c r="DMO103" s="299"/>
      <c r="DMP103" s="299"/>
      <c r="DMQ103" s="299"/>
      <c r="DMR103" s="299"/>
      <c r="DMS103" s="299"/>
      <c r="DMT103" s="299"/>
      <c r="DMU103" s="299"/>
      <c r="DMV103" s="299"/>
      <c r="DMW103" s="299"/>
      <c r="DMX103" s="299"/>
      <c r="DMY103" s="299"/>
      <c r="DMZ103" s="299"/>
      <c r="DNA103" s="299"/>
      <c r="DNB103" s="299"/>
      <c r="DNC103" s="299"/>
      <c r="DND103" s="299"/>
      <c r="DNE103" s="299"/>
      <c r="DNF103" s="299"/>
      <c r="DNG103" s="299"/>
      <c r="DNH103" s="299"/>
      <c r="DNI103" s="299"/>
      <c r="DNJ103" s="299"/>
      <c r="DNK103" s="299"/>
      <c r="DNL103" s="299"/>
      <c r="DNM103" s="299"/>
      <c r="DNN103" s="299"/>
      <c r="DNO103" s="299"/>
      <c r="DNP103" s="299"/>
      <c r="DNQ103" s="299"/>
      <c r="DNR103" s="299"/>
      <c r="DNS103" s="299"/>
      <c r="DNT103" s="299"/>
      <c r="DNU103" s="299"/>
      <c r="DNV103" s="299"/>
      <c r="DNW103" s="299"/>
      <c r="DNX103" s="299"/>
      <c r="DNY103" s="299"/>
      <c r="DNZ103" s="299"/>
      <c r="DOA103" s="299"/>
      <c r="DOB103" s="299"/>
      <c r="DOC103" s="299"/>
      <c r="DOD103" s="299"/>
      <c r="DOE103" s="299"/>
      <c r="DOF103" s="299"/>
      <c r="DOG103" s="299"/>
      <c r="DOH103" s="299"/>
      <c r="DOI103" s="299"/>
      <c r="DOJ103" s="299"/>
      <c r="DOK103" s="299"/>
      <c r="DOL103" s="299"/>
      <c r="DOM103" s="299"/>
      <c r="DON103" s="299"/>
      <c r="DOO103" s="299"/>
      <c r="DOP103" s="299"/>
      <c r="DOQ103" s="299"/>
      <c r="DOR103" s="299"/>
      <c r="DOS103" s="299"/>
      <c r="DOT103" s="299"/>
      <c r="DOU103" s="299"/>
      <c r="DOV103" s="299"/>
      <c r="DOW103" s="299"/>
      <c r="DOX103" s="299"/>
      <c r="DOY103" s="299"/>
      <c r="DOZ103" s="299"/>
      <c r="DPA103" s="299"/>
      <c r="DPB103" s="299"/>
      <c r="DPC103" s="299"/>
      <c r="DPD103" s="299"/>
      <c r="DPE103" s="299"/>
      <c r="DPF103" s="299"/>
      <c r="DPG103" s="299"/>
      <c r="DPH103" s="299"/>
      <c r="DPI103" s="299"/>
      <c r="DPJ103" s="299"/>
      <c r="DPK103" s="299"/>
      <c r="DPL103" s="299"/>
      <c r="DPM103" s="299"/>
      <c r="DPN103" s="299"/>
      <c r="DPO103" s="299"/>
      <c r="DPP103" s="299"/>
      <c r="DPQ103" s="299"/>
      <c r="DPR103" s="299"/>
      <c r="DPS103" s="299"/>
      <c r="DPT103" s="299"/>
      <c r="DPU103" s="299"/>
      <c r="DPV103" s="299"/>
      <c r="DPW103" s="299"/>
      <c r="DPX103" s="299"/>
      <c r="DPY103" s="299"/>
      <c r="DPZ103" s="299"/>
      <c r="DQA103" s="299"/>
      <c r="DQB103" s="299"/>
      <c r="DQC103" s="299"/>
      <c r="DQD103" s="299"/>
      <c r="DQE103" s="299"/>
      <c r="DQF103" s="299"/>
      <c r="DQG103" s="299"/>
      <c r="DQH103" s="299"/>
      <c r="DQI103" s="299"/>
      <c r="DQJ103" s="299"/>
      <c r="DQK103" s="299"/>
      <c r="DQL103" s="299"/>
      <c r="DQM103" s="299"/>
      <c r="DQN103" s="299"/>
      <c r="DQO103" s="299"/>
      <c r="DQP103" s="299"/>
      <c r="DQQ103" s="299"/>
      <c r="DQR103" s="299"/>
      <c r="DQS103" s="299"/>
      <c r="DQT103" s="299"/>
      <c r="DQU103" s="299"/>
      <c r="DQV103" s="299"/>
      <c r="DQW103" s="299"/>
      <c r="DQX103" s="299"/>
      <c r="DQY103" s="299"/>
      <c r="DQZ103" s="299"/>
      <c r="DRA103" s="299"/>
      <c r="DRB103" s="299"/>
      <c r="DRC103" s="299"/>
      <c r="DRD103" s="299"/>
      <c r="DRE103" s="299"/>
      <c r="DRF103" s="299"/>
      <c r="DRG103" s="299"/>
      <c r="DRH103" s="299"/>
      <c r="DRI103" s="299"/>
      <c r="DRJ103" s="299"/>
      <c r="DRK103" s="299"/>
      <c r="DRL103" s="299"/>
      <c r="DRM103" s="299"/>
      <c r="DRN103" s="299"/>
      <c r="DRO103" s="299"/>
      <c r="DRP103" s="299"/>
      <c r="DRQ103" s="299"/>
      <c r="DRR103" s="299"/>
      <c r="DRS103" s="299"/>
      <c r="DRT103" s="299"/>
      <c r="DRU103" s="299"/>
      <c r="DRV103" s="299"/>
      <c r="DRW103" s="299"/>
      <c r="DRX103" s="299"/>
      <c r="DRY103" s="299"/>
      <c r="DRZ103" s="299"/>
      <c r="DSA103" s="299"/>
      <c r="DSB103" s="299"/>
      <c r="DSC103" s="299"/>
      <c r="DSD103" s="299"/>
      <c r="DSE103" s="299"/>
      <c r="DSF103" s="299"/>
      <c r="DSG103" s="299"/>
      <c r="DSH103" s="299"/>
      <c r="DSI103" s="299"/>
      <c r="DSJ103" s="299"/>
      <c r="DSK103" s="299"/>
      <c r="DSL103" s="299"/>
      <c r="DSM103" s="299"/>
      <c r="DSN103" s="299"/>
      <c r="DSO103" s="299"/>
      <c r="DSP103" s="299"/>
      <c r="DSQ103" s="299"/>
      <c r="DSR103" s="299"/>
      <c r="DSS103" s="299"/>
      <c r="DST103" s="299"/>
      <c r="DSU103" s="299"/>
      <c r="DSV103" s="299"/>
      <c r="DSW103" s="299"/>
      <c r="DSX103" s="299"/>
      <c r="DSY103" s="299"/>
      <c r="DSZ103" s="299"/>
      <c r="DTA103" s="299"/>
      <c r="DTB103" s="299"/>
      <c r="DTC103" s="299"/>
      <c r="DTD103" s="299"/>
      <c r="DTE103" s="299"/>
      <c r="DTF103" s="299"/>
      <c r="DTG103" s="299"/>
      <c r="DTH103" s="299"/>
      <c r="DTI103" s="299"/>
      <c r="DTJ103" s="299"/>
      <c r="DTK103" s="299"/>
      <c r="DTL103" s="299"/>
      <c r="DTM103" s="299"/>
      <c r="DTN103" s="299"/>
      <c r="DTO103" s="299"/>
      <c r="DTP103" s="299"/>
      <c r="DTQ103" s="299"/>
      <c r="DTR103" s="299"/>
      <c r="DTS103" s="299"/>
      <c r="DTT103" s="299"/>
      <c r="DTU103" s="299"/>
      <c r="DTV103" s="299"/>
      <c r="DTW103" s="299"/>
      <c r="DTX103" s="299"/>
      <c r="DTY103" s="299"/>
      <c r="DTZ103" s="299"/>
      <c r="DUA103" s="299"/>
      <c r="DUB103" s="299"/>
      <c r="DUC103" s="299"/>
      <c r="DUD103" s="299"/>
      <c r="DUE103" s="299"/>
      <c r="DUF103" s="299"/>
      <c r="DUG103" s="299"/>
      <c r="DUH103" s="299"/>
      <c r="DUI103" s="299"/>
      <c r="DUJ103" s="299"/>
      <c r="DUK103" s="299"/>
      <c r="DUL103" s="299"/>
      <c r="DUM103" s="299"/>
      <c r="DUN103" s="299"/>
      <c r="DUO103" s="299"/>
      <c r="DUP103" s="299"/>
      <c r="DUQ103" s="299"/>
      <c r="DUR103" s="299"/>
      <c r="DUS103" s="299"/>
      <c r="DUT103" s="299"/>
      <c r="DUU103" s="299"/>
      <c r="DUV103" s="299"/>
      <c r="DUW103" s="299"/>
      <c r="DUX103" s="299"/>
      <c r="DUY103" s="299"/>
      <c r="DUZ103" s="299"/>
      <c r="DVA103" s="299"/>
      <c r="DVB103" s="299"/>
      <c r="DVC103" s="299"/>
      <c r="DVD103" s="299"/>
      <c r="DVE103" s="299"/>
      <c r="DVF103" s="299"/>
      <c r="DVG103" s="299"/>
      <c r="DVH103" s="299"/>
      <c r="DVI103" s="299"/>
      <c r="DVJ103" s="299"/>
      <c r="DVK103" s="299"/>
      <c r="DVL103" s="299"/>
      <c r="DVM103" s="299"/>
      <c r="DVN103" s="299"/>
      <c r="DVO103" s="299"/>
      <c r="DVP103" s="299"/>
      <c r="DVQ103" s="299"/>
      <c r="DVR103" s="299"/>
      <c r="DVS103" s="299"/>
      <c r="DVT103" s="299"/>
      <c r="DVU103" s="299"/>
      <c r="DVV103" s="299"/>
      <c r="DVW103" s="299"/>
      <c r="DVX103" s="299"/>
      <c r="DVY103" s="299"/>
      <c r="DVZ103" s="299"/>
      <c r="DWA103" s="299"/>
      <c r="DWB103" s="299"/>
      <c r="DWC103" s="299"/>
      <c r="DWD103" s="299"/>
      <c r="DWE103" s="299"/>
      <c r="DWF103" s="299"/>
      <c r="DWG103" s="299"/>
      <c r="DWH103" s="299"/>
      <c r="DWI103" s="299"/>
      <c r="DWJ103" s="299"/>
      <c r="DWK103" s="299"/>
      <c r="DWL103" s="299"/>
      <c r="DWM103" s="299"/>
      <c r="DWN103" s="299"/>
      <c r="DWO103" s="299"/>
      <c r="DWP103" s="299"/>
      <c r="DWQ103" s="299"/>
      <c r="DWR103" s="299"/>
      <c r="DWS103" s="299"/>
      <c r="DWT103" s="299"/>
      <c r="DWU103" s="299"/>
      <c r="DWV103" s="299"/>
      <c r="DWW103" s="299"/>
      <c r="DWX103" s="299"/>
      <c r="DWY103" s="299"/>
      <c r="DWZ103" s="299"/>
      <c r="DXA103" s="299"/>
      <c r="DXB103" s="299"/>
      <c r="DXC103" s="299"/>
      <c r="DXD103" s="299"/>
      <c r="DXE103" s="299"/>
      <c r="DXF103" s="299"/>
      <c r="DXG103" s="299"/>
      <c r="DXH103" s="299"/>
      <c r="DXI103" s="299"/>
      <c r="DXJ103" s="299"/>
      <c r="DXK103" s="299"/>
      <c r="DXL103" s="299"/>
      <c r="DXM103" s="299"/>
      <c r="DXN103" s="299"/>
      <c r="DXO103" s="299"/>
      <c r="DXP103" s="299"/>
      <c r="DXQ103" s="299"/>
      <c r="DXR103" s="299"/>
      <c r="DXS103" s="299"/>
      <c r="DXT103" s="299"/>
      <c r="DXU103" s="299"/>
      <c r="DXV103" s="299"/>
      <c r="DXW103" s="299"/>
      <c r="DXX103" s="299"/>
      <c r="DXY103" s="299"/>
      <c r="DXZ103" s="299"/>
      <c r="DYA103" s="299"/>
      <c r="DYB103" s="299"/>
      <c r="DYC103" s="299"/>
      <c r="DYD103" s="299"/>
      <c r="DYE103" s="299"/>
      <c r="DYF103" s="299"/>
      <c r="DYG103" s="299"/>
      <c r="DYH103" s="299"/>
      <c r="DYI103" s="299"/>
      <c r="DYJ103" s="299"/>
      <c r="DYK103" s="299"/>
      <c r="DYL103" s="299"/>
      <c r="DYM103" s="299"/>
      <c r="DYN103" s="299"/>
      <c r="DYO103" s="299"/>
      <c r="DYP103" s="299"/>
      <c r="DYQ103" s="299"/>
      <c r="DYR103" s="299"/>
      <c r="DYS103" s="299"/>
      <c r="DYT103" s="299"/>
      <c r="DYU103" s="299"/>
      <c r="DYV103" s="299"/>
      <c r="DYW103" s="299"/>
      <c r="DYX103" s="299"/>
      <c r="DYY103" s="299"/>
      <c r="DYZ103" s="299"/>
      <c r="DZA103" s="299"/>
      <c r="DZB103" s="299"/>
      <c r="DZC103" s="299"/>
      <c r="DZD103" s="299"/>
      <c r="DZE103" s="299"/>
      <c r="DZF103" s="299"/>
      <c r="DZG103" s="299"/>
      <c r="DZH103" s="299"/>
      <c r="DZI103" s="299"/>
      <c r="DZJ103" s="299"/>
      <c r="DZK103" s="299"/>
      <c r="DZL103" s="299"/>
      <c r="DZM103" s="299"/>
      <c r="DZN103" s="299"/>
      <c r="DZO103" s="299"/>
      <c r="DZP103" s="299"/>
      <c r="DZQ103" s="299"/>
      <c r="DZR103" s="299"/>
      <c r="DZS103" s="299"/>
      <c r="DZT103" s="299"/>
      <c r="DZU103" s="299"/>
      <c r="DZV103" s="299"/>
      <c r="DZW103" s="299"/>
      <c r="DZX103" s="299"/>
      <c r="DZY103" s="299"/>
      <c r="DZZ103" s="299"/>
      <c r="EAA103" s="299"/>
      <c r="EAB103" s="299"/>
      <c r="EAC103" s="299"/>
      <c r="EAD103" s="299"/>
      <c r="EAE103" s="299"/>
      <c r="EAF103" s="299"/>
      <c r="EAG103" s="299"/>
      <c r="EAH103" s="299"/>
      <c r="EAI103" s="299"/>
      <c r="EAJ103" s="299"/>
      <c r="EAK103" s="299"/>
      <c r="EAL103" s="299"/>
      <c r="EAM103" s="299"/>
      <c r="EAN103" s="299"/>
      <c r="EAO103" s="299"/>
      <c r="EAP103" s="299"/>
      <c r="EAQ103" s="299"/>
      <c r="EAR103" s="299"/>
      <c r="EAS103" s="299"/>
      <c r="EAT103" s="299"/>
      <c r="EAU103" s="299"/>
      <c r="EAV103" s="299"/>
      <c r="EAW103" s="299"/>
      <c r="EAX103" s="299"/>
      <c r="EAY103" s="299"/>
      <c r="EAZ103" s="299"/>
      <c r="EBA103" s="299"/>
      <c r="EBB103" s="299"/>
      <c r="EBC103" s="299"/>
      <c r="EBD103" s="299"/>
      <c r="EBE103" s="299"/>
      <c r="EBF103" s="299"/>
      <c r="EBG103" s="299"/>
      <c r="EBH103" s="299"/>
      <c r="EBI103" s="299"/>
      <c r="EBJ103" s="299"/>
      <c r="EBK103" s="299"/>
      <c r="EBL103" s="299"/>
      <c r="EBM103" s="299"/>
      <c r="EBN103" s="299"/>
      <c r="EBO103" s="299"/>
      <c r="EBP103" s="299"/>
      <c r="EBQ103" s="299"/>
      <c r="EBR103" s="299"/>
      <c r="EBS103" s="299"/>
      <c r="EBT103" s="299"/>
      <c r="EBU103" s="299"/>
      <c r="EBV103" s="299"/>
      <c r="EBW103" s="299"/>
      <c r="EBX103" s="299"/>
      <c r="EBY103" s="299"/>
      <c r="EBZ103" s="299"/>
      <c r="ECA103" s="299"/>
      <c r="ECB103" s="299"/>
      <c r="ECC103" s="299"/>
      <c r="ECD103" s="299"/>
      <c r="ECE103" s="299"/>
      <c r="ECF103" s="299"/>
      <c r="ECG103" s="299"/>
      <c r="ECH103" s="299"/>
      <c r="ECI103" s="299"/>
      <c r="ECJ103" s="299"/>
      <c r="ECK103" s="299"/>
      <c r="ECL103" s="299"/>
      <c r="ECM103" s="299"/>
      <c r="ECN103" s="299"/>
      <c r="ECO103" s="299"/>
      <c r="ECP103" s="299"/>
      <c r="ECQ103" s="299"/>
      <c r="ECR103" s="299"/>
      <c r="ECS103" s="299"/>
      <c r="ECT103" s="299"/>
      <c r="ECU103" s="299"/>
      <c r="ECV103" s="299"/>
      <c r="ECW103" s="299"/>
      <c r="ECX103" s="299"/>
      <c r="ECY103" s="299"/>
      <c r="ECZ103" s="299"/>
      <c r="EDA103" s="299"/>
      <c r="EDB103" s="299"/>
      <c r="EDC103" s="299"/>
      <c r="EDD103" s="299"/>
      <c r="EDE103" s="299"/>
      <c r="EDF103" s="299"/>
      <c r="EDG103" s="299"/>
      <c r="EDH103" s="299"/>
      <c r="EDI103" s="299"/>
      <c r="EDJ103" s="299"/>
      <c r="EDK103" s="299"/>
      <c r="EDL103" s="299"/>
      <c r="EDM103" s="299"/>
      <c r="EDN103" s="299"/>
      <c r="EDO103" s="299"/>
      <c r="EDP103" s="299"/>
      <c r="EDQ103" s="299"/>
      <c r="EDR103" s="299"/>
      <c r="EDS103" s="299"/>
      <c r="EDT103" s="299"/>
      <c r="EDU103" s="299"/>
      <c r="EDV103" s="299"/>
      <c r="EDW103" s="299"/>
      <c r="EDX103" s="299"/>
      <c r="EDY103" s="299"/>
      <c r="EDZ103" s="299"/>
      <c r="EEA103" s="299"/>
      <c r="EEB103" s="299"/>
      <c r="EEC103" s="299"/>
      <c r="EED103" s="299"/>
      <c r="EEE103" s="299"/>
      <c r="EEF103" s="299"/>
      <c r="EEG103" s="299"/>
      <c r="EEH103" s="299"/>
      <c r="EEI103" s="299"/>
      <c r="EEJ103" s="299"/>
      <c r="EEK103" s="299"/>
      <c r="EEL103" s="299"/>
      <c r="EEM103" s="299"/>
      <c r="EEN103" s="299"/>
      <c r="EEO103" s="299"/>
      <c r="EEP103" s="299"/>
      <c r="EEQ103" s="299"/>
      <c r="EER103" s="299"/>
      <c r="EES103" s="299"/>
      <c r="EET103" s="299"/>
      <c r="EEU103" s="299"/>
      <c r="EEV103" s="299"/>
      <c r="EEW103" s="299"/>
      <c r="EEX103" s="299"/>
      <c r="EEY103" s="299"/>
      <c r="EEZ103" s="299"/>
      <c r="EFA103" s="299"/>
      <c r="EFB103" s="299"/>
      <c r="EFC103" s="299"/>
      <c r="EFD103" s="299"/>
      <c r="EFE103" s="299"/>
      <c r="EFF103" s="299"/>
      <c r="EFG103" s="299"/>
      <c r="EFH103" s="299"/>
      <c r="EFI103" s="299"/>
      <c r="EFJ103" s="299"/>
      <c r="EFK103" s="299"/>
      <c r="EFL103" s="299"/>
      <c r="EFM103" s="299"/>
      <c r="EFN103" s="299"/>
      <c r="EFO103" s="299"/>
      <c r="EFP103" s="299"/>
      <c r="EFQ103" s="299"/>
      <c r="EFR103" s="299"/>
      <c r="EFS103" s="299"/>
      <c r="EFT103" s="299"/>
      <c r="EFU103" s="299"/>
      <c r="EFV103" s="299"/>
      <c r="EFW103" s="299"/>
      <c r="EFX103" s="299"/>
      <c r="EFY103" s="299"/>
      <c r="EFZ103" s="299"/>
      <c r="EGA103" s="299"/>
      <c r="EGB103" s="299"/>
      <c r="EGC103" s="299"/>
      <c r="EGD103" s="299"/>
      <c r="EGE103" s="299"/>
      <c r="EGF103" s="299"/>
      <c r="EGG103" s="299"/>
      <c r="EGH103" s="299"/>
      <c r="EGI103" s="299"/>
      <c r="EGJ103" s="299"/>
      <c r="EGK103" s="299"/>
      <c r="EGL103" s="299"/>
      <c r="EGM103" s="299"/>
      <c r="EGN103" s="299"/>
      <c r="EGO103" s="299"/>
      <c r="EGP103" s="299"/>
      <c r="EGQ103" s="299"/>
      <c r="EGR103" s="299"/>
      <c r="EGS103" s="299"/>
      <c r="EGT103" s="299"/>
      <c r="EGU103" s="299"/>
      <c r="EGV103" s="299"/>
      <c r="EGW103" s="299"/>
      <c r="EGX103" s="299"/>
      <c r="EGY103" s="299"/>
      <c r="EGZ103" s="299"/>
      <c r="EHA103" s="299"/>
      <c r="EHB103" s="299"/>
      <c r="EHC103" s="299"/>
      <c r="EHD103" s="299"/>
      <c r="EHE103" s="299"/>
      <c r="EHF103" s="299"/>
      <c r="EHG103" s="299"/>
      <c r="EHH103" s="299"/>
      <c r="EHI103" s="299"/>
      <c r="EHJ103" s="299"/>
      <c r="EHK103" s="299"/>
      <c r="EHL103" s="299"/>
      <c r="EHM103" s="299"/>
      <c r="EHN103" s="299"/>
      <c r="EHO103" s="299"/>
      <c r="EHP103" s="299"/>
      <c r="EHQ103" s="299"/>
      <c r="EHR103" s="299"/>
      <c r="EHS103" s="299"/>
      <c r="EHT103" s="299"/>
      <c r="EHU103" s="299"/>
      <c r="EHV103" s="299"/>
      <c r="EHW103" s="299"/>
      <c r="EHX103" s="299"/>
      <c r="EHY103" s="299"/>
      <c r="EHZ103" s="299"/>
      <c r="EIA103" s="299"/>
      <c r="EIB103" s="299"/>
      <c r="EIC103" s="299"/>
      <c r="EID103" s="299"/>
      <c r="EIE103" s="299"/>
      <c r="EIF103" s="299"/>
      <c r="EIG103" s="299"/>
      <c r="EIH103" s="299"/>
      <c r="EII103" s="299"/>
      <c r="EIJ103" s="299"/>
      <c r="EIK103" s="299"/>
      <c r="EIL103" s="299"/>
      <c r="EIM103" s="299"/>
      <c r="EIN103" s="299"/>
      <c r="EIO103" s="299"/>
      <c r="EIP103" s="299"/>
      <c r="EIQ103" s="299"/>
      <c r="EIR103" s="299"/>
      <c r="EIS103" s="299"/>
      <c r="EIT103" s="299"/>
      <c r="EIU103" s="299"/>
      <c r="EIV103" s="299"/>
      <c r="EIW103" s="299"/>
      <c r="EIX103" s="299"/>
      <c r="EIY103" s="299"/>
      <c r="EIZ103" s="299"/>
      <c r="EJA103" s="299"/>
      <c r="EJB103" s="299"/>
      <c r="EJC103" s="299"/>
      <c r="EJD103" s="299"/>
      <c r="EJE103" s="299"/>
      <c r="EJF103" s="299"/>
      <c r="EJG103" s="299"/>
      <c r="EJH103" s="299"/>
      <c r="EJI103" s="299"/>
      <c r="EJJ103" s="299"/>
      <c r="EJK103" s="299"/>
      <c r="EJL103" s="299"/>
      <c r="EJM103" s="299"/>
      <c r="EJN103" s="299"/>
      <c r="EJO103" s="299"/>
      <c r="EJP103" s="299"/>
      <c r="EJQ103" s="299"/>
      <c r="EJR103" s="299"/>
      <c r="EJS103" s="299"/>
      <c r="EJT103" s="299"/>
      <c r="EJU103" s="299"/>
      <c r="EJV103" s="299"/>
      <c r="EJW103" s="299"/>
      <c r="EJX103" s="299"/>
      <c r="EJY103" s="299"/>
      <c r="EJZ103" s="299"/>
      <c r="EKA103" s="299"/>
      <c r="EKB103" s="299"/>
      <c r="EKC103" s="299"/>
      <c r="EKD103" s="299"/>
      <c r="EKE103" s="299"/>
      <c r="EKF103" s="299"/>
      <c r="EKG103" s="299"/>
      <c r="EKH103" s="299"/>
      <c r="EKI103" s="299"/>
      <c r="EKJ103" s="299"/>
      <c r="EKK103" s="299"/>
      <c r="EKL103" s="299"/>
      <c r="EKM103" s="299"/>
      <c r="EKN103" s="299"/>
      <c r="EKO103" s="299"/>
      <c r="EKP103" s="299"/>
      <c r="EKQ103" s="299"/>
      <c r="EKR103" s="299"/>
      <c r="EKS103" s="299"/>
      <c r="EKT103" s="299"/>
      <c r="EKU103" s="299"/>
      <c r="EKV103" s="299"/>
      <c r="EKW103" s="299"/>
      <c r="EKX103" s="299"/>
      <c r="EKY103" s="299"/>
      <c r="EKZ103" s="299"/>
      <c r="ELA103" s="299"/>
      <c r="ELB103" s="299"/>
      <c r="ELC103" s="299"/>
      <c r="ELD103" s="299"/>
      <c r="ELE103" s="299"/>
      <c r="ELF103" s="299"/>
      <c r="ELG103" s="299"/>
      <c r="ELH103" s="299"/>
      <c r="ELI103" s="299"/>
      <c r="ELJ103" s="299"/>
      <c r="ELK103" s="299"/>
      <c r="ELL103" s="299"/>
      <c r="ELM103" s="299"/>
      <c r="ELN103" s="299"/>
      <c r="ELO103" s="299"/>
      <c r="ELP103" s="299"/>
      <c r="ELQ103" s="299"/>
      <c r="ELR103" s="299"/>
      <c r="ELS103" s="299"/>
      <c r="ELT103" s="299"/>
      <c r="ELU103" s="299"/>
      <c r="ELV103" s="299"/>
      <c r="ELW103" s="299"/>
      <c r="ELX103" s="299"/>
      <c r="ELY103" s="299"/>
      <c r="ELZ103" s="299"/>
      <c r="EMA103" s="299"/>
      <c r="EMB103" s="299"/>
      <c r="EMC103" s="299"/>
      <c r="EMD103" s="299"/>
      <c r="EME103" s="299"/>
      <c r="EMF103" s="299"/>
      <c r="EMG103" s="299"/>
      <c r="EMH103" s="299"/>
      <c r="EMI103" s="299"/>
      <c r="EMJ103" s="299"/>
      <c r="EMK103" s="299"/>
      <c r="EML103" s="299"/>
      <c r="EMM103" s="299"/>
      <c r="EMN103" s="299"/>
      <c r="EMO103" s="299"/>
      <c r="EMP103" s="299"/>
      <c r="EMQ103" s="299"/>
      <c r="EMR103" s="299"/>
      <c r="EMS103" s="299"/>
      <c r="EMT103" s="299"/>
      <c r="EMU103" s="299"/>
      <c r="EMV103" s="299"/>
      <c r="EMW103" s="299"/>
      <c r="EMX103" s="299"/>
      <c r="EMY103" s="299"/>
      <c r="EMZ103" s="299"/>
      <c r="ENA103" s="299"/>
      <c r="ENB103" s="299"/>
      <c r="ENC103" s="299"/>
      <c r="END103" s="299"/>
      <c r="ENE103" s="299"/>
      <c r="ENF103" s="299"/>
      <c r="ENG103" s="299"/>
      <c r="ENH103" s="299"/>
      <c r="ENI103" s="299"/>
      <c r="ENJ103" s="299"/>
      <c r="ENK103" s="299"/>
      <c r="ENL103" s="299"/>
      <c r="ENM103" s="299"/>
      <c r="ENN103" s="299"/>
      <c r="ENO103" s="299"/>
      <c r="ENP103" s="299"/>
      <c r="ENQ103" s="299"/>
      <c r="ENR103" s="299"/>
      <c r="ENS103" s="299"/>
      <c r="ENT103" s="299"/>
      <c r="ENU103" s="299"/>
      <c r="ENV103" s="299"/>
      <c r="ENW103" s="299"/>
      <c r="ENX103" s="299"/>
      <c r="ENY103" s="299"/>
      <c r="ENZ103" s="299"/>
      <c r="EOA103" s="299"/>
      <c r="EOB103" s="299"/>
      <c r="EOC103" s="299"/>
      <c r="EOD103" s="299"/>
      <c r="EOE103" s="299"/>
      <c r="EOF103" s="299"/>
      <c r="EOG103" s="299"/>
      <c r="EOH103" s="299"/>
      <c r="EOI103" s="299"/>
      <c r="EOJ103" s="299"/>
      <c r="EOK103" s="299"/>
      <c r="EOL103" s="299"/>
      <c r="EOM103" s="299"/>
      <c r="EON103" s="299"/>
      <c r="EOO103" s="299"/>
      <c r="EOP103" s="299"/>
      <c r="EOQ103" s="299"/>
      <c r="EOR103" s="299"/>
      <c r="EOS103" s="299"/>
      <c r="EOT103" s="299"/>
      <c r="EOU103" s="299"/>
      <c r="EOV103" s="299"/>
      <c r="EOW103" s="299"/>
      <c r="EOX103" s="299"/>
      <c r="EOY103" s="299"/>
      <c r="EOZ103" s="299"/>
      <c r="EPA103" s="299"/>
      <c r="EPB103" s="299"/>
      <c r="EPC103" s="299"/>
      <c r="EPD103" s="299"/>
      <c r="EPE103" s="299"/>
      <c r="EPF103" s="299"/>
      <c r="EPG103" s="299"/>
      <c r="EPH103" s="299"/>
      <c r="EPI103" s="299"/>
      <c r="EPJ103" s="299"/>
      <c r="EPK103" s="299"/>
      <c r="EPL103" s="299"/>
      <c r="EPM103" s="299"/>
      <c r="EPN103" s="299"/>
      <c r="EPO103" s="299"/>
      <c r="EPP103" s="299"/>
      <c r="EPQ103" s="299"/>
      <c r="EPR103" s="299"/>
      <c r="EPS103" s="299"/>
      <c r="EPT103" s="299"/>
      <c r="EPU103" s="299"/>
      <c r="EPV103" s="299"/>
      <c r="EPW103" s="299"/>
      <c r="EPX103" s="299"/>
      <c r="EPY103" s="299"/>
      <c r="EPZ103" s="299"/>
      <c r="EQA103" s="299"/>
      <c r="EQB103" s="299"/>
      <c r="EQC103" s="299"/>
      <c r="EQD103" s="299"/>
      <c r="EQE103" s="299"/>
      <c r="EQF103" s="299"/>
      <c r="EQG103" s="299"/>
      <c r="EQH103" s="299"/>
      <c r="EQI103" s="299"/>
      <c r="EQJ103" s="299"/>
      <c r="EQK103" s="299"/>
      <c r="EQL103" s="299"/>
      <c r="EQM103" s="299"/>
      <c r="EQN103" s="299"/>
      <c r="EQO103" s="299"/>
      <c r="EQP103" s="299"/>
      <c r="EQQ103" s="299"/>
      <c r="EQR103" s="299"/>
      <c r="EQS103" s="299"/>
      <c r="EQT103" s="299"/>
      <c r="EQU103" s="299"/>
      <c r="EQV103" s="299"/>
      <c r="EQW103" s="299"/>
      <c r="EQX103" s="299"/>
      <c r="EQY103" s="299"/>
      <c r="EQZ103" s="299"/>
      <c r="ERA103" s="299"/>
      <c r="ERB103" s="299"/>
      <c r="ERC103" s="299"/>
      <c r="ERD103" s="299"/>
      <c r="ERE103" s="299"/>
      <c r="ERF103" s="299"/>
      <c r="ERG103" s="299"/>
      <c r="ERH103" s="299"/>
      <c r="ERI103" s="299"/>
      <c r="ERJ103" s="299"/>
      <c r="ERK103" s="299"/>
      <c r="ERL103" s="299"/>
      <c r="ERM103" s="299"/>
      <c r="ERN103" s="299"/>
      <c r="ERO103" s="299"/>
      <c r="ERP103" s="299"/>
      <c r="ERQ103" s="299"/>
      <c r="ERR103" s="299"/>
      <c r="ERS103" s="299"/>
      <c r="ERT103" s="299"/>
      <c r="ERU103" s="299"/>
      <c r="ERV103" s="299"/>
      <c r="ERW103" s="299"/>
      <c r="ERX103" s="299"/>
      <c r="ERY103" s="299"/>
      <c r="ERZ103" s="299"/>
      <c r="ESA103" s="299"/>
      <c r="ESB103" s="299"/>
      <c r="ESC103" s="299"/>
      <c r="ESD103" s="299"/>
      <c r="ESE103" s="299"/>
      <c r="ESF103" s="299"/>
      <c r="ESG103" s="299"/>
      <c r="ESH103" s="299"/>
      <c r="ESI103" s="299"/>
      <c r="ESJ103" s="299"/>
      <c r="ESK103" s="299"/>
      <c r="ESL103" s="299"/>
      <c r="ESM103" s="299"/>
      <c r="ESN103" s="299"/>
      <c r="ESO103" s="299"/>
      <c r="ESP103" s="299"/>
      <c r="ESQ103" s="299"/>
      <c r="ESR103" s="299"/>
      <c r="ESS103" s="299"/>
      <c r="EST103" s="299"/>
      <c r="ESU103" s="299"/>
      <c r="ESV103" s="299"/>
      <c r="ESW103" s="299"/>
      <c r="ESX103" s="299"/>
      <c r="ESY103" s="299"/>
      <c r="ESZ103" s="299"/>
      <c r="ETA103" s="299"/>
      <c r="ETB103" s="299"/>
      <c r="ETC103" s="299"/>
      <c r="ETD103" s="299"/>
      <c r="ETE103" s="299"/>
      <c r="ETF103" s="299"/>
      <c r="ETG103" s="299"/>
      <c r="ETH103" s="299"/>
      <c r="ETI103" s="299"/>
      <c r="ETJ103" s="299"/>
      <c r="ETK103" s="299"/>
      <c r="ETL103" s="299"/>
      <c r="ETM103" s="299"/>
      <c r="ETN103" s="299"/>
      <c r="ETO103" s="299"/>
      <c r="ETP103" s="299"/>
      <c r="ETQ103" s="299"/>
      <c r="ETR103" s="299"/>
      <c r="ETS103" s="299"/>
      <c r="ETT103" s="299"/>
      <c r="ETU103" s="299"/>
      <c r="ETV103" s="299"/>
      <c r="ETW103" s="299"/>
      <c r="ETX103" s="299"/>
      <c r="ETY103" s="299"/>
      <c r="ETZ103" s="299"/>
      <c r="EUA103" s="299"/>
      <c r="EUB103" s="299"/>
      <c r="EUC103" s="299"/>
      <c r="EUD103" s="299"/>
      <c r="EUE103" s="299"/>
      <c r="EUF103" s="299"/>
      <c r="EUG103" s="299"/>
      <c r="EUH103" s="299"/>
      <c r="EUI103" s="299"/>
      <c r="EUJ103" s="299"/>
      <c r="EUK103" s="299"/>
      <c r="EUL103" s="299"/>
      <c r="EUM103" s="299"/>
      <c r="EUN103" s="299"/>
      <c r="EUO103" s="299"/>
      <c r="EUP103" s="299"/>
      <c r="EUQ103" s="299"/>
      <c r="EUR103" s="299"/>
      <c r="EUS103" s="299"/>
      <c r="EUT103" s="299"/>
      <c r="EUU103" s="299"/>
      <c r="EUV103" s="299"/>
      <c r="EUW103" s="299"/>
      <c r="EUX103" s="299"/>
      <c r="EUY103" s="299"/>
      <c r="EUZ103" s="299"/>
      <c r="EVA103" s="299"/>
      <c r="EVB103" s="299"/>
      <c r="EVC103" s="299"/>
      <c r="EVD103" s="299"/>
      <c r="EVE103" s="299"/>
      <c r="EVF103" s="299"/>
      <c r="EVG103" s="299"/>
      <c r="EVH103" s="299"/>
      <c r="EVI103" s="299"/>
      <c r="EVJ103" s="299"/>
      <c r="EVK103" s="299"/>
      <c r="EVL103" s="299"/>
      <c r="EVM103" s="299"/>
      <c r="EVN103" s="299"/>
      <c r="EVO103" s="299"/>
      <c r="EVP103" s="299"/>
      <c r="EVQ103" s="299"/>
      <c r="EVR103" s="299"/>
      <c r="EVS103" s="299"/>
      <c r="EVT103" s="299"/>
      <c r="EVU103" s="299"/>
      <c r="EVV103" s="299"/>
      <c r="EVW103" s="299"/>
      <c r="EVX103" s="299"/>
      <c r="EVY103" s="299"/>
      <c r="EVZ103" s="299"/>
      <c r="EWA103" s="299"/>
      <c r="EWB103" s="299"/>
      <c r="EWC103" s="299"/>
      <c r="EWD103" s="299"/>
      <c r="EWE103" s="299"/>
      <c r="EWF103" s="299"/>
      <c r="EWG103" s="299"/>
      <c r="EWH103" s="299"/>
      <c r="EWI103" s="299"/>
      <c r="EWJ103" s="299"/>
      <c r="EWK103" s="299"/>
      <c r="EWL103" s="299"/>
      <c r="EWM103" s="299"/>
      <c r="EWN103" s="299"/>
      <c r="EWO103" s="299"/>
      <c r="EWP103" s="299"/>
      <c r="EWQ103" s="299"/>
      <c r="EWR103" s="299"/>
      <c r="EWS103" s="299"/>
      <c r="EWT103" s="299"/>
      <c r="EWU103" s="299"/>
      <c r="EWV103" s="299"/>
      <c r="EWW103" s="299"/>
      <c r="EWX103" s="299"/>
      <c r="EWY103" s="299"/>
      <c r="EWZ103" s="299"/>
      <c r="EXA103" s="299"/>
      <c r="EXB103" s="299"/>
      <c r="EXC103" s="299"/>
      <c r="EXD103" s="299"/>
      <c r="EXE103" s="299"/>
      <c r="EXF103" s="299"/>
      <c r="EXG103" s="299"/>
      <c r="EXH103" s="299"/>
      <c r="EXI103" s="299"/>
      <c r="EXJ103" s="299"/>
      <c r="EXK103" s="299"/>
      <c r="EXL103" s="299"/>
      <c r="EXM103" s="299"/>
      <c r="EXN103" s="299"/>
      <c r="EXO103" s="299"/>
      <c r="EXP103" s="299"/>
      <c r="EXQ103" s="299"/>
      <c r="EXR103" s="299"/>
      <c r="EXS103" s="299"/>
      <c r="EXT103" s="299"/>
      <c r="EXU103" s="299"/>
      <c r="EXV103" s="299"/>
      <c r="EXW103" s="299"/>
      <c r="EXX103" s="299"/>
      <c r="EXY103" s="299"/>
      <c r="EXZ103" s="299"/>
      <c r="EYA103" s="299"/>
      <c r="EYB103" s="299"/>
      <c r="EYC103" s="299"/>
      <c r="EYD103" s="299"/>
      <c r="EYE103" s="299"/>
      <c r="EYF103" s="299"/>
      <c r="EYG103" s="299"/>
      <c r="EYH103" s="299"/>
      <c r="EYI103" s="299"/>
      <c r="EYJ103" s="299"/>
      <c r="EYK103" s="299"/>
      <c r="EYL103" s="299"/>
      <c r="EYM103" s="299"/>
      <c r="EYN103" s="299"/>
      <c r="EYO103" s="299"/>
      <c r="EYP103" s="299"/>
      <c r="EYQ103" s="299"/>
      <c r="EYR103" s="299"/>
      <c r="EYS103" s="299"/>
      <c r="EYT103" s="299"/>
      <c r="EYU103" s="299"/>
      <c r="EYV103" s="299"/>
      <c r="EYW103" s="299"/>
      <c r="EYX103" s="299"/>
      <c r="EYY103" s="299"/>
      <c r="EYZ103" s="299"/>
      <c r="EZA103" s="299"/>
      <c r="EZB103" s="299"/>
      <c r="EZC103" s="299"/>
      <c r="EZD103" s="299"/>
      <c r="EZE103" s="299"/>
      <c r="EZF103" s="299"/>
      <c r="EZG103" s="299"/>
      <c r="EZH103" s="299"/>
      <c r="EZI103" s="299"/>
      <c r="EZJ103" s="299"/>
      <c r="EZK103" s="299"/>
      <c r="EZL103" s="299"/>
      <c r="EZM103" s="299"/>
      <c r="EZN103" s="299"/>
      <c r="EZO103" s="299"/>
      <c r="EZP103" s="299"/>
      <c r="EZQ103" s="299"/>
      <c r="EZR103" s="299"/>
      <c r="EZS103" s="299"/>
      <c r="EZT103" s="299"/>
      <c r="EZU103" s="299"/>
      <c r="EZV103" s="299"/>
      <c r="EZW103" s="299"/>
      <c r="EZX103" s="299"/>
      <c r="EZY103" s="299"/>
      <c r="EZZ103" s="299"/>
      <c r="FAA103" s="299"/>
      <c r="FAB103" s="299"/>
      <c r="FAC103" s="299"/>
      <c r="FAD103" s="299"/>
      <c r="FAE103" s="299"/>
      <c r="FAF103" s="299"/>
      <c r="FAG103" s="299"/>
      <c r="FAH103" s="299"/>
      <c r="FAI103" s="299"/>
      <c r="FAJ103" s="299"/>
      <c r="FAK103" s="299"/>
      <c r="FAL103" s="299"/>
      <c r="FAM103" s="299"/>
      <c r="FAN103" s="299"/>
      <c r="FAO103" s="299"/>
      <c r="FAP103" s="299"/>
      <c r="FAQ103" s="299"/>
      <c r="FAR103" s="299"/>
      <c r="FAS103" s="299"/>
      <c r="FAT103" s="299"/>
      <c r="FAU103" s="299"/>
      <c r="FAV103" s="299"/>
      <c r="FAW103" s="299"/>
      <c r="FAX103" s="299"/>
      <c r="FAY103" s="299"/>
      <c r="FAZ103" s="299"/>
      <c r="FBA103" s="299"/>
      <c r="FBB103" s="299"/>
      <c r="FBC103" s="299"/>
      <c r="FBD103" s="299"/>
      <c r="FBE103" s="299"/>
      <c r="FBF103" s="299"/>
      <c r="FBG103" s="299"/>
      <c r="FBH103" s="299"/>
      <c r="FBI103" s="299"/>
      <c r="FBJ103" s="299"/>
      <c r="FBK103" s="299"/>
      <c r="FBL103" s="299"/>
      <c r="FBM103" s="299"/>
      <c r="FBN103" s="299"/>
      <c r="FBO103" s="299"/>
      <c r="FBP103" s="299"/>
      <c r="FBQ103" s="299"/>
      <c r="FBR103" s="299"/>
      <c r="FBS103" s="299"/>
      <c r="FBT103" s="299"/>
      <c r="FBU103" s="299"/>
      <c r="FBV103" s="299"/>
      <c r="FBW103" s="299"/>
      <c r="FBX103" s="299"/>
      <c r="FBY103" s="299"/>
      <c r="FBZ103" s="299"/>
      <c r="FCA103" s="299"/>
      <c r="FCB103" s="299"/>
      <c r="FCC103" s="299"/>
      <c r="FCD103" s="299"/>
      <c r="FCE103" s="299"/>
      <c r="FCF103" s="299"/>
      <c r="FCG103" s="299"/>
      <c r="FCH103" s="299"/>
      <c r="FCI103" s="299"/>
      <c r="FCJ103" s="299"/>
      <c r="FCK103" s="299"/>
      <c r="FCL103" s="299"/>
      <c r="FCM103" s="299"/>
      <c r="FCN103" s="299"/>
      <c r="FCO103" s="299"/>
      <c r="FCP103" s="299"/>
      <c r="FCQ103" s="299"/>
      <c r="FCR103" s="299"/>
      <c r="FCS103" s="299"/>
      <c r="FCT103" s="299"/>
      <c r="FCU103" s="299"/>
      <c r="FCV103" s="299"/>
      <c r="FCW103" s="299"/>
      <c r="FCX103" s="299"/>
      <c r="FCY103" s="299"/>
      <c r="FCZ103" s="299"/>
      <c r="FDA103" s="299"/>
      <c r="FDB103" s="299"/>
      <c r="FDC103" s="299"/>
      <c r="FDD103" s="299"/>
      <c r="FDE103" s="299"/>
      <c r="FDF103" s="299"/>
      <c r="FDG103" s="299"/>
      <c r="FDH103" s="299"/>
      <c r="FDI103" s="299"/>
      <c r="FDJ103" s="299"/>
      <c r="FDK103" s="299"/>
      <c r="FDL103" s="299"/>
      <c r="FDM103" s="299"/>
      <c r="FDN103" s="299"/>
      <c r="FDO103" s="299"/>
      <c r="FDP103" s="299"/>
      <c r="FDQ103" s="299"/>
      <c r="FDR103" s="299"/>
      <c r="FDS103" s="299"/>
      <c r="FDT103" s="299"/>
      <c r="FDU103" s="299"/>
      <c r="FDV103" s="299"/>
      <c r="FDW103" s="299"/>
      <c r="FDX103" s="299"/>
      <c r="FDY103" s="299"/>
      <c r="FDZ103" s="299"/>
      <c r="FEA103" s="299"/>
      <c r="FEB103" s="299"/>
      <c r="FEC103" s="299"/>
      <c r="FED103" s="299"/>
      <c r="FEE103" s="299"/>
      <c r="FEF103" s="299"/>
      <c r="FEG103" s="299"/>
      <c r="FEH103" s="299"/>
      <c r="FEI103" s="299"/>
      <c r="FEJ103" s="299"/>
      <c r="FEK103" s="299"/>
      <c r="FEL103" s="299"/>
      <c r="FEM103" s="299"/>
      <c r="FEN103" s="299"/>
      <c r="FEO103" s="299"/>
      <c r="FEP103" s="299"/>
      <c r="FEQ103" s="299"/>
      <c r="FER103" s="299"/>
      <c r="FES103" s="299"/>
      <c r="FET103" s="299"/>
      <c r="FEU103" s="299"/>
      <c r="FEV103" s="299"/>
      <c r="FEW103" s="299"/>
      <c r="FEX103" s="299"/>
      <c r="FEY103" s="299"/>
      <c r="FEZ103" s="299"/>
      <c r="FFA103" s="299"/>
      <c r="FFB103" s="299"/>
      <c r="FFC103" s="299"/>
      <c r="FFD103" s="299"/>
      <c r="FFE103" s="299"/>
      <c r="FFF103" s="299"/>
      <c r="FFG103" s="299"/>
      <c r="FFH103" s="299"/>
      <c r="FFI103" s="299"/>
      <c r="FFJ103" s="299"/>
      <c r="FFK103" s="299"/>
      <c r="FFL103" s="299"/>
      <c r="FFM103" s="299"/>
      <c r="FFN103" s="299"/>
      <c r="FFO103" s="299"/>
      <c r="FFP103" s="299"/>
      <c r="FFQ103" s="299"/>
      <c r="FFR103" s="299"/>
      <c r="FFS103" s="299"/>
      <c r="FFT103" s="299"/>
      <c r="FFU103" s="299"/>
      <c r="FFV103" s="299"/>
      <c r="FFW103" s="299"/>
      <c r="FFX103" s="299"/>
      <c r="FFY103" s="299"/>
      <c r="FFZ103" s="299"/>
      <c r="FGA103" s="299"/>
      <c r="FGB103" s="299"/>
      <c r="FGC103" s="299"/>
      <c r="FGD103" s="299"/>
      <c r="FGE103" s="299"/>
      <c r="FGF103" s="299"/>
      <c r="FGG103" s="299"/>
      <c r="FGH103" s="299"/>
      <c r="FGI103" s="299"/>
      <c r="FGJ103" s="299"/>
      <c r="FGK103" s="299"/>
      <c r="FGL103" s="299"/>
      <c r="FGM103" s="299"/>
      <c r="FGN103" s="299"/>
      <c r="FGO103" s="299"/>
      <c r="FGP103" s="299"/>
      <c r="FGQ103" s="299"/>
      <c r="FGR103" s="299"/>
      <c r="FGS103" s="299"/>
      <c r="FGT103" s="299"/>
      <c r="FGU103" s="299"/>
      <c r="FGV103" s="299"/>
      <c r="FGW103" s="299"/>
      <c r="FGX103" s="299"/>
      <c r="FGY103" s="299"/>
      <c r="FGZ103" s="299"/>
      <c r="FHA103" s="299"/>
      <c r="FHB103" s="299"/>
      <c r="FHC103" s="299"/>
      <c r="FHD103" s="299"/>
      <c r="FHE103" s="299"/>
      <c r="FHF103" s="299"/>
      <c r="FHG103" s="299"/>
      <c r="FHH103" s="299"/>
      <c r="FHI103" s="299"/>
      <c r="FHJ103" s="299"/>
      <c r="FHK103" s="299"/>
      <c r="FHL103" s="299"/>
      <c r="FHM103" s="299"/>
      <c r="FHN103" s="299"/>
      <c r="FHO103" s="299"/>
      <c r="FHP103" s="299"/>
      <c r="FHQ103" s="299"/>
      <c r="FHR103" s="299"/>
      <c r="FHS103" s="299"/>
      <c r="FHT103" s="299"/>
      <c r="FHU103" s="299"/>
      <c r="FHV103" s="299"/>
      <c r="FHW103" s="299"/>
      <c r="FHX103" s="299"/>
      <c r="FHY103" s="299"/>
      <c r="FHZ103" s="299"/>
      <c r="FIA103" s="299"/>
      <c r="FIB103" s="299"/>
      <c r="FIC103" s="299"/>
      <c r="FID103" s="299"/>
      <c r="FIE103" s="299"/>
      <c r="FIF103" s="299"/>
      <c r="FIG103" s="299"/>
      <c r="FIH103" s="299"/>
      <c r="FII103" s="299"/>
      <c r="FIJ103" s="299"/>
      <c r="FIK103" s="299"/>
      <c r="FIL103" s="299"/>
      <c r="FIM103" s="299"/>
      <c r="FIN103" s="299"/>
      <c r="FIO103" s="299"/>
      <c r="FIP103" s="299"/>
      <c r="FIQ103" s="299"/>
      <c r="FIR103" s="299"/>
      <c r="FIS103" s="299"/>
      <c r="FIT103" s="299"/>
      <c r="FIU103" s="299"/>
      <c r="FIV103" s="299"/>
      <c r="FIW103" s="299"/>
      <c r="FIX103" s="299"/>
      <c r="FIY103" s="299"/>
      <c r="FIZ103" s="299"/>
      <c r="FJA103" s="299"/>
      <c r="FJB103" s="299"/>
      <c r="FJC103" s="299"/>
      <c r="FJD103" s="299"/>
      <c r="FJE103" s="299"/>
      <c r="FJF103" s="299"/>
      <c r="FJG103" s="299"/>
      <c r="FJH103" s="299"/>
      <c r="FJI103" s="299"/>
      <c r="FJJ103" s="299"/>
      <c r="FJK103" s="299"/>
      <c r="FJL103" s="299"/>
      <c r="FJM103" s="299"/>
      <c r="FJN103" s="299"/>
      <c r="FJO103" s="299"/>
      <c r="FJP103" s="299"/>
      <c r="FJQ103" s="299"/>
      <c r="FJR103" s="299"/>
      <c r="FJS103" s="299"/>
      <c r="FJT103" s="299"/>
      <c r="FJU103" s="299"/>
      <c r="FJV103" s="299"/>
      <c r="FJW103" s="299"/>
      <c r="FJX103" s="299"/>
      <c r="FJY103" s="299"/>
      <c r="FJZ103" s="299"/>
      <c r="FKA103" s="299"/>
      <c r="FKB103" s="299"/>
      <c r="FKC103" s="299"/>
      <c r="FKD103" s="299"/>
      <c r="FKE103" s="299"/>
      <c r="FKF103" s="299"/>
      <c r="FKG103" s="299"/>
      <c r="FKH103" s="299"/>
      <c r="FKI103" s="299"/>
      <c r="FKJ103" s="299"/>
      <c r="FKK103" s="299"/>
      <c r="FKL103" s="299"/>
      <c r="FKM103" s="299"/>
      <c r="FKN103" s="299"/>
      <c r="FKO103" s="299"/>
      <c r="FKP103" s="299"/>
      <c r="FKQ103" s="299"/>
      <c r="FKR103" s="299"/>
      <c r="FKS103" s="299"/>
      <c r="FKT103" s="299"/>
      <c r="FKU103" s="299"/>
      <c r="FKV103" s="299"/>
      <c r="FKW103" s="299"/>
      <c r="FKX103" s="299"/>
      <c r="FKY103" s="299"/>
      <c r="FKZ103" s="299"/>
      <c r="FLA103" s="299"/>
      <c r="FLB103" s="299"/>
      <c r="FLC103" s="299"/>
      <c r="FLD103" s="299"/>
      <c r="FLE103" s="299"/>
      <c r="FLF103" s="299"/>
      <c r="FLG103" s="299"/>
      <c r="FLH103" s="299"/>
      <c r="FLI103" s="299"/>
      <c r="FLJ103" s="299"/>
      <c r="FLK103" s="299"/>
      <c r="FLL103" s="299"/>
      <c r="FLM103" s="299"/>
      <c r="FLN103" s="299"/>
      <c r="FLO103" s="299"/>
      <c r="FLP103" s="299"/>
      <c r="FLQ103" s="299"/>
      <c r="FLR103" s="299"/>
      <c r="FLS103" s="299"/>
      <c r="FLT103" s="299"/>
      <c r="FLU103" s="299"/>
      <c r="FLV103" s="299"/>
      <c r="FLW103" s="299"/>
      <c r="FLX103" s="299"/>
      <c r="FLY103" s="299"/>
      <c r="FLZ103" s="299"/>
      <c r="FMA103" s="299"/>
      <c r="FMB103" s="299"/>
      <c r="FMC103" s="299"/>
      <c r="FMD103" s="299"/>
      <c r="FME103" s="299"/>
      <c r="FMF103" s="299"/>
      <c r="FMG103" s="299"/>
      <c r="FMH103" s="299"/>
      <c r="FMI103" s="299"/>
      <c r="FMJ103" s="299"/>
      <c r="FMK103" s="299"/>
      <c r="FML103" s="299"/>
      <c r="FMM103" s="299"/>
      <c r="FMN103" s="299"/>
      <c r="FMO103" s="299"/>
      <c r="FMP103" s="299"/>
      <c r="FMQ103" s="299"/>
      <c r="FMR103" s="299"/>
      <c r="FMS103" s="299"/>
      <c r="FMT103" s="299"/>
      <c r="FMU103" s="299"/>
      <c r="FMV103" s="299"/>
      <c r="FMW103" s="299"/>
      <c r="FMX103" s="299"/>
      <c r="FMY103" s="299"/>
      <c r="FMZ103" s="299"/>
      <c r="FNA103" s="299"/>
      <c r="FNB103" s="299"/>
      <c r="FNC103" s="299"/>
      <c r="FND103" s="299"/>
      <c r="FNE103" s="299"/>
      <c r="FNF103" s="299"/>
      <c r="FNG103" s="299"/>
      <c r="FNH103" s="299"/>
      <c r="FNI103" s="299"/>
      <c r="FNJ103" s="299"/>
      <c r="FNK103" s="299"/>
      <c r="FNL103" s="299"/>
      <c r="FNM103" s="299"/>
      <c r="FNN103" s="299"/>
      <c r="FNO103" s="299"/>
      <c r="FNP103" s="299"/>
      <c r="FNQ103" s="299"/>
      <c r="FNR103" s="299"/>
      <c r="FNS103" s="299"/>
      <c r="FNT103" s="299"/>
      <c r="FNU103" s="299"/>
      <c r="FNV103" s="299"/>
      <c r="FNW103" s="299"/>
      <c r="FNX103" s="299"/>
      <c r="FNY103" s="299"/>
      <c r="FNZ103" s="299"/>
      <c r="FOA103" s="299"/>
      <c r="FOB103" s="299"/>
      <c r="FOC103" s="299"/>
      <c r="FOD103" s="299"/>
      <c r="FOE103" s="299"/>
      <c r="FOF103" s="299"/>
      <c r="FOG103" s="299"/>
      <c r="FOH103" s="299"/>
      <c r="FOI103" s="299"/>
      <c r="FOJ103" s="299"/>
      <c r="FOK103" s="299"/>
      <c r="FOL103" s="299"/>
      <c r="FOM103" s="299"/>
      <c r="FON103" s="299"/>
      <c r="FOO103" s="299"/>
      <c r="FOP103" s="299"/>
      <c r="FOQ103" s="299"/>
      <c r="FOR103" s="299"/>
      <c r="FOS103" s="299"/>
      <c r="FOT103" s="299"/>
      <c r="FOU103" s="299"/>
      <c r="FOV103" s="299"/>
      <c r="FOW103" s="299"/>
      <c r="FOX103" s="299"/>
      <c r="FOY103" s="299"/>
      <c r="FOZ103" s="299"/>
      <c r="FPA103" s="299"/>
      <c r="FPB103" s="299"/>
      <c r="FPC103" s="299"/>
      <c r="FPD103" s="299"/>
      <c r="FPE103" s="299"/>
      <c r="FPF103" s="299"/>
      <c r="FPG103" s="299"/>
      <c r="FPH103" s="299"/>
      <c r="FPI103" s="299"/>
      <c r="FPJ103" s="299"/>
      <c r="FPK103" s="299"/>
      <c r="FPL103" s="299"/>
      <c r="FPM103" s="299"/>
      <c r="FPN103" s="299"/>
      <c r="FPO103" s="299"/>
      <c r="FPP103" s="299"/>
      <c r="FPQ103" s="299"/>
      <c r="FPR103" s="299"/>
      <c r="FPS103" s="299"/>
      <c r="FPT103" s="299"/>
      <c r="FPU103" s="299"/>
      <c r="FPV103" s="299"/>
      <c r="FPW103" s="299"/>
      <c r="FPX103" s="299"/>
      <c r="FPY103" s="299"/>
      <c r="FPZ103" s="299"/>
      <c r="FQA103" s="299"/>
      <c r="FQB103" s="299"/>
      <c r="FQC103" s="299"/>
      <c r="FQD103" s="299"/>
      <c r="FQE103" s="299"/>
      <c r="FQF103" s="299"/>
      <c r="FQG103" s="299"/>
      <c r="FQH103" s="299"/>
      <c r="FQI103" s="299"/>
      <c r="FQJ103" s="299"/>
      <c r="FQK103" s="299"/>
      <c r="FQL103" s="299"/>
      <c r="FQM103" s="299"/>
      <c r="FQN103" s="299"/>
      <c r="FQO103" s="299"/>
      <c r="FQP103" s="299"/>
      <c r="FQQ103" s="299"/>
      <c r="FQR103" s="299"/>
      <c r="FQS103" s="299"/>
      <c r="FQT103" s="299"/>
      <c r="FQU103" s="299"/>
      <c r="FQV103" s="299"/>
      <c r="FQW103" s="299"/>
      <c r="FQX103" s="299"/>
      <c r="FQY103" s="299"/>
      <c r="FQZ103" s="299"/>
      <c r="FRA103" s="299"/>
      <c r="FRB103" s="299"/>
      <c r="FRC103" s="299"/>
      <c r="FRD103" s="299"/>
      <c r="FRE103" s="299"/>
      <c r="FRF103" s="299"/>
      <c r="FRG103" s="299"/>
      <c r="FRH103" s="299"/>
      <c r="FRI103" s="299"/>
      <c r="FRJ103" s="299"/>
      <c r="FRK103" s="299"/>
      <c r="FRL103" s="299"/>
      <c r="FRM103" s="299"/>
      <c r="FRN103" s="299"/>
      <c r="FRO103" s="299"/>
      <c r="FRP103" s="299"/>
      <c r="FRQ103" s="299"/>
      <c r="FRR103" s="299"/>
      <c r="FRS103" s="299"/>
      <c r="FRT103" s="299"/>
      <c r="FRU103" s="299"/>
      <c r="FRV103" s="299"/>
      <c r="FRW103" s="299"/>
      <c r="FRX103" s="299"/>
      <c r="FRY103" s="299"/>
      <c r="FRZ103" s="299"/>
      <c r="FSA103" s="299"/>
      <c r="FSB103" s="299"/>
      <c r="FSC103" s="299"/>
      <c r="FSD103" s="299"/>
      <c r="FSE103" s="299"/>
      <c r="FSF103" s="299"/>
      <c r="FSG103" s="299"/>
      <c r="FSH103" s="299"/>
      <c r="FSI103" s="299"/>
      <c r="FSJ103" s="299"/>
      <c r="FSK103" s="299"/>
      <c r="FSL103" s="299"/>
      <c r="FSM103" s="299"/>
      <c r="FSN103" s="299"/>
      <c r="FSO103" s="299"/>
      <c r="FSP103" s="299"/>
      <c r="FSQ103" s="299"/>
      <c r="FSR103" s="299"/>
      <c r="FSS103" s="299"/>
      <c r="FST103" s="299"/>
      <c r="FSU103" s="299"/>
      <c r="FSV103" s="299"/>
      <c r="FSW103" s="299"/>
      <c r="FSX103" s="299"/>
      <c r="FSY103" s="299"/>
      <c r="FSZ103" s="299"/>
      <c r="FTA103" s="299"/>
      <c r="FTB103" s="299"/>
      <c r="FTC103" s="299"/>
      <c r="FTD103" s="299"/>
      <c r="FTE103" s="299"/>
      <c r="FTF103" s="299"/>
      <c r="FTG103" s="299"/>
      <c r="FTH103" s="299"/>
      <c r="FTI103" s="299"/>
      <c r="FTJ103" s="299"/>
      <c r="FTK103" s="299"/>
      <c r="FTL103" s="299"/>
      <c r="FTM103" s="299"/>
      <c r="FTN103" s="299"/>
      <c r="FTO103" s="299"/>
      <c r="FTP103" s="299"/>
      <c r="FTQ103" s="299"/>
      <c r="FTR103" s="299"/>
      <c r="FTS103" s="299"/>
      <c r="FTT103" s="299"/>
      <c r="FTU103" s="299"/>
      <c r="FTV103" s="299"/>
      <c r="FTW103" s="299"/>
      <c r="FTX103" s="299"/>
      <c r="FTY103" s="299"/>
      <c r="FTZ103" s="299"/>
      <c r="FUA103" s="299"/>
      <c r="FUB103" s="299"/>
      <c r="FUC103" s="299"/>
      <c r="FUD103" s="299"/>
      <c r="FUE103" s="299"/>
      <c r="FUF103" s="299"/>
      <c r="FUG103" s="299"/>
      <c r="FUH103" s="299"/>
      <c r="FUI103" s="299"/>
      <c r="FUJ103" s="299"/>
      <c r="FUK103" s="299"/>
      <c r="FUL103" s="299"/>
      <c r="FUM103" s="299"/>
      <c r="FUN103" s="299"/>
      <c r="FUO103" s="299"/>
      <c r="FUP103" s="299"/>
      <c r="FUQ103" s="299"/>
      <c r="FUR103" s="299"/>
      <c r="FUS103" s="299"/>
      <c r="FUT103" s="299"/>
      <c r="FUU103" s="299"/>
      <c r="FUV103" s="299"/>
      <c r="FUW103" s="299"/>
      <c r="FUX103" s="299"/>
      <c r="FUY103" s="299"/>
      <c r="FUZ103" s="299"/>
      <c r="FVA103" s="299"/>
      <c r="FVB103" s="299"/>
      <c r="FVC103" s="299"/>
      <c r="FVD103" s="299"/>
      <c r="FVE103" s="299"/>
      <c r="FVF103" s="299"/>
      <c r="FVG103" s="299"/>
      <c r="FVH103" s="299"/>
      <c r="FVI103" s="299"/>
      <c r="FVJ103" s="299"/>
      <c r="FVK103" s="299"/>
      <c r="FVL103" s="299"/>
      <c r="FVM103" s="299"/>
      <c r="FVN103" s="299"/>
      <c r="FVO103" s="299"/>
      <c r="FVP103" s="299"/>
      <c r="FVQ103" s="299"/>
      <c r="FVR103" s="299"/>
      <c r="FVS103" s="299"/>
      <c r="FVT103" s="299"/>
      <c r="FVU103" s="299"/>
      <c r="FVV103" s="299"/>
      <c r="FVW103" s="299"/>
      <c r="FVX103" s="299"/>
      <c r="FVY103" s="299"/>
      <c r="FVZ103" s="299"/>
      <c r="FWA103" s="299"/>
      <c r="FWB103" s="299"/>
      <c r="FWC103" s="299"/>
      <c r="FWD103" s="299"/>
      <c r="FWE103" s="299"/>
      <c r="FWF103" s="299"/>
      <c r="FWG103" s="299"/>
      <c r="FWH103" s="299"/>
      <c r="FWI103" s="299"/>
      <c r="FWJ103" s="299"/>
      <c r="FWK103" s="299"/>
      <c r="FWL103" s="299"/>
      <c r="FWM103" s="299"/>
      <c r="FWN103" s="299"/>
      <c r="FWO103" s="299"/>
      <c r="FWP103" s="299"/>
      <c r="FWQ103" s="299"/>
      <c r="FWR103" s="299"/>
      <c r="FWS103" s="299"/>
      <c r="FWT103" s="299"/>
      <c r="FWU103" s="299"/>
      <c r="FWV103" s="299"/>
      <c r="FWW103" s="299"/>
      <c r="FWX103" s="299"/>
      <c r="FWY103" s="299"/>
      <c r="FWZ103" s="299"/>
      <c r="FXA103" s="299"/>
      <c r="FXB103" s="299"/>
      <c r="FXC103" s="299"/>
      <c r="FXD103" s="299"/>
      <c r="FXE103" s="299"/>
      <c r="FXF103" s="299"/>
      <c r="FXG103" s="299"/>
      <c r="FXH103" s="299"/>
      <c r="FXI103" s="299"/>
      <c r="FXJ103" s="299"/>
      <c r="FXK103" s="299"/>
      <c r="FXL103" s="299"/>
      <c r="FXM103" s="299"/>
      <c r="FXN103" s="299"/>
      <c r="FXO103" s="299"/>
      <c r="FXP103" s="299"/>
      <c r="FXQ103" s="299"/>
      <c r="FXR103" s="299"/>
      <c r="FXS103" s="299"/>
      <c r="FXT103" s="299"/>
      <c r="FXU103" s="299"/>
      <c r="FXV103" s="299"/>
      <c r="FXW103" s="299"/>
      <c r="FXX103" s="299"/>
      <c r="FXY103" s="299"/>
      <c r="FXZ103" s="299"/>
      <c r="FYA103" s="299"/>
      <c r="FYB103" s="299"/>
      <c r="FYC103" s="299"/>
      <c r="FYD103" s="299"/>
      <c r="FYE103" s="299"/>
      <c r="FYF103" s="299"/>
      <c r="FYG103" s="299"/>
      <c r="FYH103" s="299"/>
      <c r="FYI103" s="299"/>
      <c r="FYJ103" s="299"/>
      <c r="FYK103" s="299"/>
      <c r="FYL103" s="299"/>
      <c r="FYM103" s="299"/>
      <c r="FYN103" s="299"/>
      <c r="FYO103" s="299"/>
      <c r="FYP103" s="299"/>
      <c r="FYQ103" s="299"/>
      <c r="FYR103" s="299"/>
      <c r="FYS103" s="299"/>
      <c r="FYT103" s="299"/>
      <c r="FYU103" s="299"/>
      <c r="FYV103" s="299"/>
      <c r="FYW103" s="299"/>
      <c r="FYX103" s="299"/>
      <c r="FYY103" s="299"/>
      <c r="FYZ103" s="299"/>
      <c r="FZA103" s="299"/>
      <c r="FZB103" s="299"/>
      <c r="FZC103" s="299"/>
      <c r="FZD103" s="299"/>
      <c r="FZE103" s="299"/>
      <c r="FZF103" s="299"/>
      <c r="FZG103" s="299"/>
      <c r="FZH103" s="299"/>
      <c r="FZI103" s="299"/>
      <c r="FZJ103" s="299"/>
      <c r="FZK103" s="299"/>
      <c r="FZL103" s="299"/>
      <c r="FZM103" s="299"/>
      <c r="FZN103" s="299"/>
      <c r="FZO103" s="299"/>
      <c r="FZP103" s="299"/>
      <c r="FZQ103" s="299"/>
      <c r="FZR103" s="299"/>
      <c r="FZS103" s="299"/>
      <c r="FZT103" s="299"/>
      <c r="FZU103" s="299"/>
      <c r="FZV103" s="299"/>
      <c r="FZW103" s="299"/>
      <c r="FZX103" s="299"/>
      <c r="FZY103" s="299"/>
      <c r="FZZ103" s="299"/>
      <c r="GAA103" s="299"/>
      <c r="GAB103" s="299"/>
      <c r="GAC103" s="299"/>
      <c r="GAD103" s="299"/>
      <c r="GAE103" s="299"/>
      <c r="GAF103" s="299"/>
      <c r="GAG103" s="299"/>
      <c r="GAH103" s="299"/>
      <c r="GAI103" s="299"/>
      <c r="GAJ103" s="299"/>
      <c r="GAK103" s="299"/>
      <c r="GAL103" s="299"/>
      <c r="GAM103" s="299"/>
      <c r="GAN103" s="299"/>
      <c r="GAO103" s="299"/>
      <c r="GAP103" s="299"/>
      <c r="GAQ103" s="299"/>
      <c r="GAR103" s="299"/>
      <c r="GAS103" s="299"/>
      <c r="GAT103" s="299"/>
      <c r="GAU103" s="299"/>
      <c r="GAV103" s="299"/>
      <c r="GAW103" s="299"/>
      <c r="GAX103" s="299"/>
      <c r="GAY103" s="299"/>
      <c r="GAZ103" s="299"/>
      <c r="GBA103" s="299"/>
      <c r="GBB103" s="299"/>
      <c r="GBC103" s="299"/>
      <c r="GBD103" s="299"/>
      <c r="GBE103" s="299"/>
      <c r="GBF103" s="299"/>
      <c r="GBG103" s="299"/>
      <c r="GBH103" s="299"/>
      <c r="GBI103" s="299"/>
      <c r="GBJ103" s="299"/>
      <c r="GBK103" s="299"/>
      <c r="GBL103" s="299"/>
      <c r="GBM103" s="299"/>
      <c r="GBN103" s="299"/>
      <c r="GBO103" s="299"/>
      <c r="GBP103" s="299"/>
      <c r="GBQ103" s="299"/>
      <c r="GBR103" s="299"/>
      <c r="GBS103" s="299"/>
      <c r="GBT103" s="299"/>
      <c r="GBU103" s="299"/>
      <c r="GBV103" s="299"/>
      <c r="GBW103" s="299"/>
      <c r="GBX103" s="299"/>
      <c r="GBY103" s="299"/>
      <c r="GBZ103" s="299"/>
      <c r="GCA103" s="299"/>
      <c r="GCB103" s="299"/>
      <c r="GCC103" s="299"/>
      <c r="GCD103" s="299"/>
      <c r="GCE103" s="299"/>
      <c r="GCF103" s="299"/>
      <c r="GCG103" s="299"/>
      <c r="GCH103" s="299"/>
      <c r="GCI103" s="299"/>
      <c r="GCJ103" s="299"/>
      <c r="GCK103" s="299"/>
      <c r="GCL103" s="299"/>
      <c r="GCM103" s="299"/>
      <c r="GCN103" s="299"/>
      <c r="GCO103" s="299"/>
      <c r="GCP103" s="299"/>
      <c r="GCQ103" s="299"/>
      <c r="GCR103" s="299"/>
      <c r="GCS103" s="299"/>
      <c r="GCT103" s="299"/>
      <c r="GCU103" s="299"/>
      <c r="GCV103" s="299"/>
      <c r="GCW103" s="299"/>
      <c r="GCX103" s="299"/>
      <c r="GCY103" s="299"/>
      <c r="GCZ103" s="299"/>
      <c r="GDA103" s="299"/>
      <c r="GDB103" s="299"/>
      <c r="GDC103" s="299"/>
      <c r="GDD103" s="299"/>
      <c r="GDE103" s="299"/>
      <c r="GDF103" s="299"/>
      <c r="GDG103" s="299"/>
      <c r="GDH103" s="299"/>
      <c r="GDI103" s="299"/>
      <c r="GDJ103" s="299"/>
      <c r="GDK103" s="299"/>
      <c r="GDL103" s="299"/>
      <c r="GDM103" s="299"/>
      <c r="GDN103" s="299"/>
      <c r="GDO103" s="299"/>
      <c r="GDP103" s="299"/>
      <c r="GDQ103" s="299"/>
      <c r="GDR103" s="299"/>
      <c r="GDS103" s="299"/>
      <c r="GDT103" s="299"/>
      <c r="GDU103" s="299"/>
      <c r="GDV103" s="299"/>
      <c r="GDW103" s="299"/>
      <c r="GDX103" s="299"/>
      <c r="GDY103" s="299"/>
      <c r="GDZ103" s="299"/>
      <c r="GEA103" s="299"/>
      <c r="GEB103" s="299"/>
      <c r="GEC103" s="299"/>
      <c r="GED103" s="299"/>
      <c r="GEE103" s="299"/>
      <c r="GEF103" s="299"/>
      <c r="GEG103" s="299"/>
      <c r="GEH103" s="299"/>
      <c r="GEI103" s="299"/>
      <c r="GEJ103" s="299"/>
      <c r="GEK103" s="299"/>
      <c r="GEL103" s="299"/>
      <c r="GEM103" s="299"/>
      <c r="GEN103" s="299"/>
      <c r="GEO103" s="299"/>
      <c r="GEP103" s="299"/>
      <c r="GEQ103" s="299"/>
      <c r="GER103" s="299"/>
      <c r="GES103" s="299"/>
      <c r="GET103" s="299"/>
      <c r="GEU103" s="299"/>
      <c r="GEV103" s="299"/>
      <c r="GEW103" s="299"/>
      <c r="GEX103" s="299"/>
      <c r="GEY103" s="299"/>
      <c r="GEZ103" s="299"/>
      <c r="GFA103" s="299"/>
      <c r="GFB103" s="299"/>
      <c r="GFC103" s="299"/>
      <c r="GFD103" s="299"/>
      <c r="GFE103" s="299"/>
      <c r="GFF103" s="299"/>
      <c r="GFG103" s="299"/>
      <c r="GFH103" s="299"/>
      <c r="GFI103" s="299"/>
      <c r="GFJ103" s="299"/>
      <c r="GFK103" s="299"/>
      <c r="GFL103" s="299"/>
      <c r="GFM103" s="299"/>
      <c r="GFN103" s="299"/>
      <c r="GFO103" s="299"/>
      <c r="GFP103" s="299"/>
      <c r="GFQ103" s="299"/>
      <c r="GFR103" s="299"/>
      <c r="GFS103" s="299"/>
      <c r="GFT103" s="299"/>
      <c r="GFU103" s="299"/>
      <c r="GFV103" s="299"/>
      <c r="GFW103" s="299"/>
      <c r="GFX103" s="299"/>
      <c r="GFY103" s="299"/>
      <c r="GFZ103" s="299"/>
      <c r="GGA103" s="299"/>
      <c r="GGB103" s="299"/>
      <c r="GGC103" s="299"/>
      <c r="GGD103" s="299"/>
      <c r="GGE103" s="299"/>
      <c r="GGF103" s="299"/>
      <c r="GGG103" s="299"/>
      <c r="GGH103" s="299"/>
      <c r="GGI103" s="299"/>
      <c r="GGJ103" s="299"/>
      <c r="GGK103" s="299"/>
      <c r="GGL103" s="299"/>
      <c r="GGM103" s="299"/>
      <c r="GGN103" s="299"/>
      <c r="GGO103" s="299"/>
      <c r="GGP103" s="299"/>
      <c r="GGQ103" s="299"/>
      <c r="GGR103" s="299"/>
      <c r="GGS103" s="299"/>
      <c r="GGT103" s="299"/>
      <c r="GGU103" s="299"/>
      <c r="GGV103" s="299"/>
      <c r="GGW103" s="299"/>
      <c r="GGX103" s="299"/>
      <c r="GGY103" s="299"/>
      <c r="GGZ103" s="299"/>
      <c r="GHA103" s="299"/>
      <c r="GHB103" s="299"/>
      <c r="GHC103" s="299"/>
      <c r="GHD103" s="299"/>
      <c r="GHE103" s="299"/>
      <c r="GHF103" s="299"/>
      <c r="GHG103" s="299"/>
      <c r="GHH103" s="299"/>
      <c r="GHI103" s="299"/>
      <c r="GHJ103" s="299"/>
      <c r="GHK103" s="299"/>
      <c r="GHL103" s="299"/>
      <c r="GHM103" s="299"/>
      <c r="GHN103" s="299"/>
      <c r="GHO103" s="299"/>
      <c r="GHP103" s="299"/>
      <c r="GHQ103" s="299"/>
      <c r="GHR103" s="299"/>
      <c r="GHS103" s="299"/>
      <c r="GHT103" s="299"/>
      <c r="GHU103" s="299"/>
      <c r="GHV103" s="299"/>
      <c r="GHW103" s="299"/>
      <c r="GHX103" s="299"/>
      <c r="GHY103" s="299"/>
      <c r="GHZ103" s="299"/>
      <c r="GIA103" s="299"/>
      <c r="GIB103" s="299"/>
      <c r="GIC103" s="299"/>
      <c r="GID103" s="299"/>
      <c r="GIE103" s="299"/>
      <c r="GIF103" s="299"/>
      <c r="GIG103" s="299"/>
      <c r="GIH103" s="299"/>
      <c r="GII103" s="299"/>
      <c r="GIJ103" s="299"/>
      <c r="GIK103" s="299"/>
      <c r="GIL103" s="299"/>
      <c r="GIM103" s="299"/>
      <c r="GIN103" s="299"/>
      <c r="GIO103" s="299"/>
      <c r="GIP103" s="299"/>
      <c r="GIQ103" s="299"/>
      <c r="GIR103" s="299"/>
      <c r="GIS103" s="299"/>
      <c r="GIT103" s="299"/>
      <c r="GIU103" s="299"/>
      <c r="GIV103" s="299"/>
      <c r="GIW103" s="299"/>
      <c r="GIX103" s="299"/>
      <c r="GIY103" s="299"/>
      <c r="GIZ103" s="299"/>
      <c r="GJA103" s="299"/>
      <c r="GJB103" s="299"/>
      <c r="GJC103" s="299"/>
      <c r="GJD103" s="299"/>
      <c r="GJE103" s="299"/>
      <c r="GJF103" s="299"/>
      <c r="GJG103" s="299"/>
      <c r="GJH103" s="299"/>
      <c r="GJI103" s="299"/>
      <c r="GJJ103" s="299"/>
      <c r="GJK103" s="299"/>
      <c r="GJL103" s="299"/>
      <c r="GJM103" s="299"/>
      <c r="GJN103" s="299"/>
      <c r="GJO103" s="299"/>
      <c r="GJP103" s="299"/>
      <c r="GJQ103" s="299"/>
      <c r="GJR103" s="299"/>
      <c r="GJS103" s="299"/>
      <c r="GJT103" s="299"/>
      <c r="GJU103" s="299"/>
      <c r="GJV103" s="299"/>
      <c r="GJW103" s="299"/>
      <c r="GJX103" s="299"/>
      <c r="GJY103" s="299"/>
      <c r="GJZ103" s="299"/>
      <c r="GKA103" s="299"/>
      <c r="GKB103" s="299"/>
      <c r="GKC103" s="299"/>
      <c r="GKD103" s="299"/>
      <c r="GKE103" s="299"/>
      <c r="GKF103" s="299"/>
      <c r="GKG103" s="299"/>
      <c r="GKH103" s="299"/>
      <c r="GKI103" s="299"/>
      <c r="GKJ103" s="299"/>
      <c r="GKK103" s="299"/>
      <c r="GKL103" s="299"/>
      <c r="GKM103" s="299"/>
      <c r="GKN103" s="299"/>
      <c r="GKO103" s="299"/>
      <c r="GKP103" s="299"/>
      <c r="GKQ103" s="299"/>
      <c r="GKR103" s="299"/>
      <c r="GKS103" s="299"/>
      <c r="GKT103" s="299"/>
      <c r="GKU103" s="299"/>
      <c r="GKV103" s="299"/>
      <c r="GKW103" s="299"/>
      <c r="GKX103" s="299"/>
      <c r="GKY103" s="299"/>
      <c r="GKZ103" s="299"/>
      <c r="GLA103" s="299"/>
      <c r="GLB103" s="299"/>
      <c r="GLC103" s="299"/>
      <c r="GLD103" s="299"/>
      <c r="GLE103" s="299"/>
      <c r="GLF103" s="299"/>
      <c r="GLG103" s="299"/>
      <c r="GLH103" s="299"/>
      <c r="GLI103" s="299"/>
      <c r="GLJ103" s="299"/>
      <c r="GLK103" s="299"/>
      <c r="GLL103" s="299"/>
      <c r="GLM103" s="299"/>
      <c r="GLN103" s="299"/>
      <c r="GLO103" s="299"/>
      <c r="GLP103" s="299"/>
      <c r="GLQ103" s="299"/>
      <c r="GLR103" s="299"/>
      <c r="GLS103" s="299"/>
      <c r="GLT103" s="299"/>
      <c r="GLU103" s="299"/>
      <c r="GLV103" s="299"/>
      <c r="GLW103" s="299"/>
      <c r="GLX103" s="299"/>
      <c r="GLY103" s="299"/>
      <c r="GLZ103" s="299"/>
      <c r="GMA103" s="299"/>
      <c r="GMB103" s="299"/>
      <c r="GMC103" s="299"/>
      <c r="GMD103" s="299"/>
      <c r="GME103" s="299"/>
      <c r="GMF103" s="299"/>
      <c r="GMG103" s="299"/>
      <c r="GMH103" s="299"/>
      <c r="GMI103" s="299"/>
      <c r="GMJ103" s="299"/>
      <c r="GMK103" s="299"/>
      <c r="GML103" s="299"/>
      <c r="GMM103" s="299"/>
      <c r="GMN103" s="299"/>
      <c r="GMO103" s="299"/>
      <c r="GMP103" s="299"/>
      <c r="GMQ103" s="299"/>
      <c r="GMR103" s="299"/>
      <c r="GMS103" s="299"/>
      <c r="GMT103" s="299"/>
      <c r="GMU103" s="299"/>
      <c r="GMV103" s="299"/>
      <c r="GMW103" s="299"/>
      <c r="GMX103" s="299"/>
      <c r="GMY103" s="299"/>
      <c r="GMZ103" s="299"/>
      <c r="GNA103" s="299"/>
      <c r="GNB103" s="299"/>
      <c r="GNC103" s="299"/>
      <c r="GND103" s="299"/>
      <c r="GNE103" s="299"/>
      <c r="GNF103" s="299"/>
      <c r="GNG103" s="299"/>
      <c r="GNH103" s="299"/>
      <c r="GNI103" s="299"/>
      <c r="GNJ103" s="299"/>
      <c r="GNK103" s="299"/>
      <c r="GNL103" s="299"/>
      <c r="GNM103" s="299"/>
      <c r="GNN103" s="299"/>
      <c r="GNO103" s="299"/>
      <c r="GNP103" s="299"/>
      <c r="GNQ103" s="299"/>
      <c r="GNR103" s="299"/>
      <c r="GNS103" s="299"/>
      <c r="GNT103" s="299"/>
      <c r="GNU103" s="299"/>
      <c r="GNV103" s="299"/>
      <c r="GNW103" s="299"/>
      <c r="GNX103" s="299"/>
      <c r="GNY103" s="299"/>
      <c r="GNZ103" s="299"/>
      <c r="GOA103" s="299"/>
      <c r="GOB103" s="299"/>
      <c r="GOC103" s="299"/>
      <c r="GOD103" s="299"/>
      <c r="GOE103" s="299"/>
      <c r="GOF103" s="299"/>
      <c r="GOG103" s="299"/>
      <c r="GOH103" s="299"/>
      <c r="GOI103" s="299"/>
      <c r="GOJ103" s="299"/>
      <c r="GOK103" s="299"/>
      <c r="GOL103" s="299"/>
      <c r="GOM103" s="299"/>
      <c r="GON103" s="299"/>
      <c r="GOO103" s="299"/>
      <c r="GOP103" s="299"/>
      <c r="GOQ103" s="299"/>
      <c r="GOR103" s="299"/>
      <c r="GOS103" s="299"/>
      <c r="GOT103" s="299"/>
      <c r="GOU103" s="299"/>
      <c r="GOV103" s="299"/>
      <c r="GOW103" s="299"/>
      <c r="GOX103" s="299"/>
      <c r="GOY103" s="299"/>
      <c r="GOZ103" s="299"/>
      <c r="GPA103" s="299"/>
      <c r="GPB103" s="299"/>
      <c r="GPC103" s="299"/>
      <c r="GPD103" s="299"/>
      <c r="GPE103" s="299"/>
      <c r="GPF103" s="299"/>
      <c r="GPG103" s="299"/>
      <c r="GPH103" s="299"/>
      <c r="GPI103" s="299"/>
      <c r="GPJ103" s="299"/>
      <c r="GPK103" s="299"/>
      <c r="GPL103" s="299"/>
      <c r="GPM103" s="299"/>
      <c r="GPN103" s="299"/>
      <c r="GPO103" s="299"/>
      <c r="GPP103" s="299"/>
      <c r="GPQ103" s="299"/>
      <c r="GPR103" s="299"/>
      <c r="GPS103" s="299"/>
      <c r="GPT103" s="299"/>
      <c r="GPU103" s="299"/>
      <c r="GPV103" s="299"/>
      <c r="GPW103" s="299"/>
      <c r="GPX103" s="299"/>
      <c r="GPY103" s="299"/>
      <c r="GPZ103" s="299"/>
      <c r="GQA103" s="299"/>
      <c r="GQB103" s="299"/>
      <c r="GQC103" s="299"/>
      <c r="GQD103" s="299"/>
      <c r="GQE103" s="299"/>
      <c r="GQF103" s="299"/>
      <c r="GQG103" s="299"/>
      <c r="GQH103" s="299"/>
      <c r="GQI103" s="299"/>
      <c r="GQJ103" s="299"/>
      <c r="GQK103" s="299"/>
      <c r="GQL103" s="299"/>
      <c r="GQM103" s="299"/>
      <c r="GQN103" s="299"/>
      <c r="GQO103" s="299"/>
      <c r="GQP103" s="299"/>
      <c r="GQQ103" s="299"/>
      <c r="GQR103" s="299"/>
      <c r="GQS103" s="299"/>
      <c r="GQT103" s="299"/>
      <c r="GQU103" s="299"/>
      <c r="GQV103" s="299"/>
      <c r="GQW103" s="299"/>
      <c r="GQX103" s="299"/>
      <c r="GQY103" s="299"/>
      <c r="GQZ103" s="299"/>
      <c r="GRA103" s="299"/>
      <c r="GRB103" s="299"/>
      <c r="GRC103" s="299"/>
      <c r="GRD103" s="299"/>
      <c r="GRE103" s="299"/>
      <c r="GRF103" s="299"/>
      <c r="GRG103" s="299"/>
      <c r="GRH103" s="299"/>
      <c r="GRI103" s="299"/>
      <c r="GRJ103" s="299"/>
      <c r="GRK103" s="299"/>
      <c r="GRL103" s="299"/>
      <c r="GRM103" s="299"/>
      <c r="GRN103" s="299"/>
      <c r="GRO103" s="299"/>
      <c r="GRP103" s="299"/>
      <c r="GRQ103" s="299"/>
      <c r="GRR103" s="299"/>
      <c r="GRS103" s="299"/>
      <c r="GRT103" s="299"/>
      <c r="GRU103" s="299"/>
      <c r="GRV103" s="299"/>
      <c r="GRW103" s="299"/>
      <c r="GRX103" s="299"/>
      <c r="GRY103" s="299"/>
      <c r="GRZ103" s="299"/>
      <c r="GSA103" s="299"/>
      <c r="GSB103" s="299"/>
      <c r="GSC103" s="299"/>
      <c r="GSD103" s="299"/>
      <c r="GSE103" s="299"/>
      <c r="GSF103" s="299"/>
      <c r="GSG103" s="299"/>
      <c r="GSH103" s="299"/>
      <c r="GSI103" s="299"/>
      <c r="GSJ103" s="299"/>
      <c r="GSK103" s="299"/>
      <c r="GSL103" s="299"/>
      <c r="GSM103" s="299"/>
      <c r="GSN103" s="299"/>
      <c r="GSO103" s="299"/>
      <c r="GSP103" s="299"/>
      <c r="GSQ103" s="299"/>
      <c r="GSR103" s="299"/>
      <c r="GSS103" s="299"/>
      <c r="GST103" s="299"/>
      <c r="GSU103" s="299"/>
      <c r="GSV103" s="299"/>
      <c r="GSW103" s="299"/>
      <c r="GSX103" s="299"/>
      <c r="GSY103" s="299"/>
      <c r="GSZ103" s="299"/>
      <c r="GTA103" s="299"/>
      <c r="GTB103" s="299"/>
      <c r="GTC103" s="299"/>
      <c r="GTD103" s="299"/>
      <c r="GTE103" s="299"/>
      <c r="GTF103" s="299"/>
      <c r="GTG103" s="299"/>
      <c r="GTH103" s="299"/>
      <c r="GTI103" s="299"/>
      <c r="GTJ103" s="299"/>
      <c r="GTK103" s="299"/>
      <c r="GTL103" s="299"/>
      <c r="GTM103" s="299"/>
      <c r="GTN103" s="299"/>
      <c r="GTO103" s="299"/>
      <c r="GTP103" s="299"/>
      <c r="GTQ103" s="299"/>
      <c r="GTR103" s="299"/>
      <c r="GTS103" s="299"/>
      <c r="GTT103" s="299"/>
      <c r="GTU103" s="299"/>
      <c r="GTV103" s="299"/>
      <c r="GTW103" s="299"/>
      <c r="GTX103" s="299"/>
      <c r="GTY103" s="299"/>
      <c r="GTZ103" s="299"/>
      <c r="GUA103" s="299"/>
      <c r="GUB103" s="299"/>
      <c r="GUC103" s="299"/>
      <c r="GUD103" s="299"/>
      <c r="GUE103" s="299"/>
      <c r="GUF103" s="299"/>
      <c r="GUG103" s="299"/>
      <c r="GUH103" s="299"/>
      <c r="GUI103" s="299"/>
      <c r="GUJ103" s="299"/>
      <c r="GUK103" s="299"/>
      <c r="GUL103" s="299"/>
      <c r="GUM103" s="299"/>
      <c r="GUN103" s="299"/>
      <c r="GUO103" s="299"/>
      <c r="GUP103" s="299"/>
      <c r="GUQ103" s="299"/>
      <c r="GUR103" s="299"/>
      <c r="GUS103" s="299"/>
      <c r="GUT103" s="299"/>
      <c r="GUU103" s="299"/>
      <c r="GUV103" s="299"/>
      <c r="GUW103" s="299"/>
      <c r="GUX103" s="299"/>
      <c r="GUY103" s="299"/>
      <c r="GUZ103" s="299"/>
      <c r="GVA103" s="299"/>
      <c r="GVB103" s="299"/>
      <c r="GVC103" s="299"/>
      <c r="GVD103" s="299"/>
      <c r="GVE103" s="299"/>
      <c r="GVF103" s="299"/>
      <c r="GVG103" s="299"/>
      <c r="GVH103" s="299"/>
      <c r="GVI103" s="299"/>
      <c r="GVJ103" s="299"/>
      <c r="GVK103" s="299"/>
      <c r="GVL103" s="299"/>
      <c r="GVM103" s="299"/>
      <c r="GVN103" s="299"/>
      <c r="GVO103" s="299"/>
      <c r="GVP103" s="299"/>
      <c r="GVQ103" s="299"/>
      <c r="GVR103" s="299"/>
      <c r="GVS103" s="299"/>
      <c r="GVT103" s="299"/>
      <c r="GVU103" s="299"/>
      <c r="GVV103" s="299"/>
      <c r="GVW103" s="299"/>
      <c r="GVX103" s="299"/>
      <c r="GVY103" s="299"/>
      <c r="GVZ103" s="299"/>
      <c r="GWA103" s="299"/>
      <c r="GWB103" s="299"/>
      <c r="GWC103" s="299"/>
      <c r="GWD103" s="299"/>
      <c r="GWE103" s="299"/>
      <c r="GWF103" s="299"/>
      <c r="GWG103" s="299"/>
      <c r="GWH103" s="299"/>
      <c r="GWI103" s="299"/>
      <c r="GWJ103" s="299"/>
      <c r="GWK103" s="299"/>
      <c r="GWL103" s="299"/>
      <c r="GWM103" s="299"/>
      <c r="GWN103" s="299"/>
      <c r="GWO103" s="299"/>
      <c r="GWP103" s="299"/>
      <c r="GWQ103" s="299"/>
      <c r="GWR103" s="299"/>
      <c r="GWS103" s="299"/>
      <c r="GWT103" s="299"/>
      <c r="GWU103" s="299"/>
      <c r="GWV103" s="299"/>
      <c r="GWW103" s="299"/>
      <c r="GWX103" s="299"/>
      <c r="GWY103" s="299"/>
      <c r="GWZ103" s="299"/>
      <c r="GXA103" s="299"/>
      <c r="GXB103" s="299"/>
      <c r="GXC103" s="299"/>
      <c r="GXD103" s="299"/>
      <c r="GXE103" s="299"/>
      <c r="GXF103" s="299"/>
      <c r="GXG103" s="299"/>
      <c r="GXH103" s="299"/>
      <c r="GXI103" s="299"/>
      <c r="GXJ103" s="299"/>
      <c r="GXK103" s="299"/>
      <c r="GXL103" s="299"/>
      <c r="GXM103" s="299"/>
      <c r="GXN103" s="299"/>
      <c r="GXO103" s="299"/>
      <c r="GXP103" s="299"/>
      <c r="GXQ103" s="299"/>
      <c r="GXR103" s="299"/>
      <c r="GXS103" s="299"/>
      <c r="GXT103" s="299"/>
      <c r="GXU103" s="299"/>
      <c r="GXV103" s="299"/>
      <c r="GXW103" s="299"/>
      <c r="GXX103" s="299"/>
      <c r="GXY103" s="299"/>
      <c r="GXZ103" s="299"/>
      <c r="GYA103" s="299"/>
      <c r="GYB103" s="299"/>
      <c r="GYC103" s="299"/>
      <c r="GYD103" s="299"/>
      <c r="GYE103" s="299"/>
      <c r="GYF103" s="299"/>
      <c r="GYG103" s="299"/>
      <c r="GYH103" s="299"/>
      <c r="GYI103" s="299"/>
      <c r="GYJ103" s="299"/>
      <c r="GYK103" s="299"/>
      <c r="GYL103" s="299"/>
      <c r="GYM103" s="299"/>
      <c r="GYN103" s="299"/>
      <c r="GYO103" s="299"/>
      <c r="GYP103" s="299"/>
      <c r="GYQ103" s="299"/>
      <c r="GYR103" s="299"/>
      <c r="GYS103" s="299"/>
      <c r="GYT103" s="299"/>
      <c r="GYU103" s="299"/>
      <c r="GYV103" s="299"/>
      <c r="GYW103" s="299"/>
      <c r="GYX103" s="299"/>
      <c r="GYY103" s="299"/>
      <c r="GYZ103" s="299"/>
      <c r="GZA103" s="299"/>
      <c r="GZB103" s="299"/>
      <c r="GZC103" s="299"/>
      <c r="GZD103" s="299"/>
      <c r="GZE103" s="299"/>
      <c r="GZF103" s="299"/>
      <c r="GZG103" s="299"/>
      <c r="GZH103" s="299"/>
      <c r="GZI103" s="299"/>
      <c r="GZJ103" s="299"/>
      <c r="GZK103" s="299"/>
      <c r="GZL103" s="299"/>
      <c r="GZM103" s="299"/>
      <c r="GZN103" s="299"/>
      <c r="GZO103" s="299"/>
      <c r="GZP103" s="299"/>
      <c r="GZQ103" s="299"/>
      <c r="GZR103" s="299"/>
      <c r="GZS103" s="299"/>
      <c r="GZT103" s="299"/>
      <c r="GZU103" s="299"/>
      <c r="GZV103" s="299"/>
      <c r="GZW103" s="299"/>
      <c r="GZX103" s="299"/>
      <c r="GZY103" s="299"/>
      <c r="GZZ103" s="299"/>
      <c r="HAA103" s="299"/>
      <c r="HAB103" s="299"/>
      <c r="HAC103" s="299"/>
      <c r="HAD103" s="299"/>
      <c r="HAE103" s="299"/>
      <c r="HAF103" s="299"/>
      <c r="HAG103" s="299"/>
      <c r="HAH103" s="299"/>
      <c r="HAI103" s="299"/>
      <c r="HAJ103" s="299"/>
      <c r="HAK103" s="299"/>
      <c r="HAL103" s="299"/>
      <c r="HAM103" s="299"/>
      <c r="HAN103" s="299"/>
      <c r="HAO103" s="299"/>
      <c r="HAP103" s="299"/>
      <c r="HAQ103" s="299"/>
      <c r="HAR103" s="299"/>
      <c r="HAS103" s="299"/>
      <c r="HAT103" s="299"/>
      <c r="HAU103" s="299"/>
      <c r="HAV103" s="299"/>
      <c r="HAW103" s="299"/>
      <c r="HAX103" s="299"/>
      <c r="HAY103" s="299"/>
      <c r="HAZ103" s="299"/>
      <c r="HBA103" s="299"/>
      <c r="HBB103" s="299"/>
      <c r="HBC103" s="299"/>
      <c r="HBD103" s="299"/>
      <c r="HBE103" s="299"/>
      <c r="HBF103" s="299"/>
      <c r="HBG103" s="299"/>
      <c r="HBH103" s="299"/>
      <c r="HBI103" s="299"/>
      <c r="HBJ103" s="299"/>
      <c r="HBK103" s="299"/>
      <c r="HBL103" s="299"/>
      <c r="HBM103" s="299"/>
      <c r="HBN103" s="299"/>
      <c r="HBO103" s="299"/>
      <c r="HBP103" s="299"/>
      <c r="HBQ103" s="299"/>
      <c r="HBR103" s="299"/>
      <c r="HBS103" s="299"/>
      <c r="HBT103" s="299"/>
      <c r="HBU103" s="299"/>
      <c r="HBV103" s="299"/>
      <c r="HBW103" s="299"/>
      <c r="HBX103" s="299"/>
      <c r="HBY103" s="299"/>
      <c r="HBZ103" s="299"/>
      <c r="HCA103" s="299"/>
      <c r="HCB103" s="299"/>
      <c r="HCC103" s="299"/>
      <c r="HCD103" s="299"/>
      <c r="HCE103" s="299"/>
      <c r="HCF103" s="299"/>
      <c r="HCG103" s="299"/>
      <c r="HCH103" s="299"/>
      <c r="HCI103" s="299"/>
      <c r="HCJ103" s="299"/>
      <c r="HCK103" s="299"/>
      <c r="HCL103" s="299"/>
      <c r="HCM103" s="299"/>
      <c r="HCN103" s="299"/>
      <c r="HCO103" s="299"/>
      <c r="HCP103" s="299"/>
      <c r="HCQ103" s="299"/>
      <c r="HCR103" s="299"/>
      <c r="HCS103" s="299"/>
      <c r="HCT103" s="299"/>
      <c r="HCU103" s="299"/>
      <c r="HCV103" s="299"/>
      <c r="HCW103" s="299"/>
      <c r="HCX103" s="299"/>
      <c r="HCY103" s="299"/>
      <c r="HCZ103" s="299"/>
      <c r="HDA103" s="299"/>
      <c r="HDB103" s="299"/>
      <c r="HDC103" s="299"/>
      <c r="HDD103" s="299"/>
      <c r="HDE103" s="299"/>
      <c r="HDF103" s="299"/>
      <c r="HDG103" s="299"/>
      <c r="HDH103" s="299"/>
      <c r="HDI103" s="299"/>
      <c r="HDJ103" s="299"/>
      <c r="HDK103" s="299"/>
      <c r="HDL103" s="299"/>
      <c r="HDM103" s="299"/>
      <c r="HDN103" s="299"/>
      <c r="HDO103" s="299"/>
      <c r="HDP103" s="299"/>
      <c r="HDQ103" s="299"/>
      <c r="HDR103" s="299"/>
      <c r="HDS103" s="299"/>
      <c r="HDT103" s="299"/>
      <c r="HDU103" s="299"/>
      <c r="HDV103" s="299"/>
      <c r="HDW103" s="299"/>
      <c r="HDX103" s="299"/>
      <c r="HDY103" s="299"/>
      <c r="HDZ103" s="299"/>
      <c r="HEA103" s="299"/>
      <c r="HEB103" s="299"/>
      <c r="HEC103" s="299"/>
      <c r="HED103" s="299"/>
      <c r="HEE103" s="299"/>
      <c r="HEF103" s="299"/>
      <c r="HEG103" s="299"/>
      <c r="HEH103" s="299"/>
      <c r="HEI103" s="299"/>
      <c r="HEJ103" s="299"/>
      <c r="HEK103" s="299"/>
      <c r="HEL103" s="299"/>
      <c r="HEM103" s="299"/>
      <c r="HEN103" s="299"/>
      <c r="HEO103" s="299"/>
      <c r="HEP103" s="299"/>
      <c r="HEQ103" s="299"/>
      <c r="HER103" s="299"/>
      <c r="HES103" s="299"/>
      <c r="HET103" s="299"/>
      <c r="HEU103" s="299"/>
      <c r="HEV103" s="299"/>
      <c r="HEW103" s="299"/>
      <c r="HEX103" s="299"/>
      <c r="HEY103" s="299"/>
      <c r="HEZ103" s="299"/>
      <c r="HFA103" s="299"/>
      <c r="HFB103" s="299"/>
      <c r="HFC103" s="299"/>
      <c r="HFD103" s="299"/>
      <c r="HFE103" s="299"/>
      <c r="HFF103" s="299"/>
      <c r="HFG103" s="299"/>
      <c r="HFH103" s="299"/>
      <c r="HFI103" s="299"/>
      <c r="HFJ103" s="299"/>
      <c r="HFK103" s="299"/>
      <c r="HFL103" s="299"/>
      <c r="HFM103" s="299"/>
      <c r="HFN103" s="299"/>
      <c r="HFO103" s="299"/>
      <c r="HFP103" s="299"/>
      <c r="HFQ103" s="299"/>
      <c r="HFR103" s="299"/>
      <c r="HFS103" s="299"/>
      <c r="HFT103" s="299"/>
      <c r="HFU103" s="299"/>
      <c r="HFV103" s="299"/>
      <c r="HFW103" s="299"/>
      <c r="HFX103" s="299"/>
      <c r="HFY103" s="299"/>
      <c r="HFZ103" s="299"/>
      <c r="HGA103" s="299"/>
      <c r="HGB103" s="299"/>
      <c r="HGC103" s="299"/>
      <c r="HGD103" s="299"/>
      <c r="HGE103" s="299"/>
      <c r="HGF103" s="299"/>
      <c r="HGG103" s="299"/>
      <c r="HGH103" s="299"/>
      <c r="HGI103" s="299"/>
      <c r="HGJ103" s="299"/>
      <c r="HGK103" s="299"/>
      <c r="HGL103" s="299"/>
      <c r="HGM103" s="299"/>
      <c r="HGN103" s="299"/>
      <c r="HGO103" s="299"/>
      <c r="HGP103" s="299"/>
      <c r="HGQ103" s="299"/>
      <c r="HGR103" s="299"/>
      <c r="HGS103" s="299"/>
      <c r="HGT103" s="299"/>
      <c r="HGU103" s="299"/>
      <c r="HGV103" s="299"/>
      <c r="HGW103" s="299"/>
      <c r="HGX103" s="299"/>
      <c r="HGY103" s="299"/>
      <c r="HGZ103" s="299"/>
      <c r="HHA103" s="299"/>
      <c r="HHB103" s="299"/>
      <c r="HHC103" s="299"/>
      <c r="HHD103" s="299"/>
      <c r="HHE103" s="299"/>
      <c r="HHF103" s="299"/>
      <c r="HHG103" s="299"/>
      <c r="HHH103" s="299"/>
      <c r="HHI103" s="299"/>
      <c r="HHJ103" s="299"/>
      <c r="HHK103" s="299"/>
      <c r="HHL103" s="299"/>
      <c r="HHM103" s="299"/>
      <c r="HHN103" s="299"/>
      <c r="HHO103" s="299"/>
      <c r="HHP103" s="299"/>
      <c r="HHQ103" s="299"/>
      <c r="HHR103" s="299"/>
      <c r="HHS103" s="299"/>
      <c r="HHT103" s="299"/>
      <c r="HHU103" s="299"/>
      <c r="HHV103" s="299"/>
      <c r="HHW103" s="299"/>
      <c r="HHX103" s="299"/>
      <c r="HHY103" s="299"/>
      <c r="HHZ103" s="299"/>
      <c r="HIA103" s="299"/>
      <c r="HIB103" s="299"/>
      <c r="HIC103" s="299"/>
      <c r="HID103" s="299"/>
      <c r="HIE103" s="299"/>
      <c r="HIF103" s="299"/>
      <c r="HIG103" s="299"/>
      <c r="HIH103" s="299"/>
      <c r="HII103" s="299"/>
      <c r="HIJ103" s="299"/>
      <c r="HIK103" s="299"/>
      <c r="HIL103" s="299"/>
      <c r="HIM103" s="299"/>
      <c r="HIN103" s="299"/>
      <c r="HIO103" s="299"/>
      <c r="HIP103" s="299"/>
      <c r="HIQ103" s="299"/>
      <c r="HIR103" s="299"/>
      <c r="HIS103" s="299"/>
      <c r="HIT103" s="299"/>
      <c r="HIU103" s="299"/>
      <c r="HIV103" s="299"/>
      <c r="HIW103" s="299"/>
      <c r="HIX103" s="299"/>
      <c r="HIY103" s="299"/>
      <c r="HIZ103" s="299"/>
      <c r="HJA103" s="299"/>
      <c r="HJB103" s="299"/>
      <c r="HJC103" s="299"/>
      <c r="HJD103" s="299"/>
      <c r="HJE103" s="299"/>
      <c r="HJF103" s="299"/>
      <c r="HJG103" s="299"/>
      <c r="HJH103" s="299"/>
      <c r="HJI103" s="299"/>
      <c r="HJJ103" s="299"/>
      <c r="HJK103" s="299"/>
      <c r="HJL103" s="299"/>
      <c r="HJM103" s="299"/>
      <c r="HJN103" s="299"/>
      <c r="HJO103" s="299"/>
      <c r="HJP103" s="299"/>
      <c r="HJQ103" s="299"/>
      <c r="HJR103" s="299"/>
      <c r="HJS103" s="299"/>
      <c r="HJT103" s="299"/>
      <c r="HJU103" s="299"/>
      <c r="HJV103" s="299"/>
      <c r="HJW103" s="299"/>
      <c r="HJX103" s="299"/>
      <c r="HJY103" s="299"/>
      <c r="HJZ103" s="299"/>
      <c r="HKA103" s="299"/>
      <c r="HKB103" s="299"/>
      <c r="HKC103" s="299"/>
      <c r="HKD103" s="299"/>
      <c r="HKE103" s="299"/>
      <c r="HKF103" s="299"/>
      <c r="HKG103" s="299"/>
      <c r="HKH103" s="299"/>
      <c r="HKI103" s="299"/>
      <c r="HKJ103" s="299"/>
      <c r="HKK103" s="299"/>
      <c r="HKL103" s="299"/>
      <c r="HKM103" s="299"/>
      <c r="HKN103" s="299"/>
      <c r="HKO103" s="299"/>
      <c r="HKP103" s="299"/>
      <c r="HKQ103" s="299"/>
      <c r="HKR103" s="299"/>
      <c r="HKS103" s="299"/>
      <c r="HKT103" s="299"/>
      <c r="HKU103" s="299"/>
      <c r="HKV103" s="299"/>
      <c r="HKW103" s="299"/>
      <c r="HKX103" s="299"/>
      <c r="HKY103" s="299"/>
      <c r="HKZ103" s="299"/>
      <c r="HLA103" s="299"/>
      <c r="HLB103" s="299"/>
      <c r="HLC103" s="299"/>
      <c r="HLD103" s="299"/>
      <c r="HLE103" s="299"/>
      <c r="HLF103" s="299"/>
      <c r="HLG103" s="299"/>
      <c r="HLH103" s="299"/>
      <c r="HLI103" s="299"/>
      <c r="HLJ103" s="299"/>
      <c r="HLK103" s="299"/>
      <c r="HLL103" s="299"/>
      <c r="HLM103" s="299"/>
      <c r="HLN103" s="299"/>
      <c r="HLO103" s="299"/>
      <c r="HLP103" s="299"/>
      <c r="HLQ103" s="299"/>
      <c r="HLR103" s="299"/>
      <c r="HLS103" s="299"/>
      <c r="HLT103" s="299"/>
      <c r="HLU103" s="299"/>
      <c r="HLV103" s="299"/>
      <c r="HLW103" s="299"/>
      <c r="HLX103" s="299"/>
      <c r="HLY103" s="299"/>
      <c r="HLZ103" s="299"/>
      <c r="HMA103" s="299"/>
      <c r="HMB103" s="299"/>
      <c r="HMC103" s="299"/>
      <c r="HMD103" s="299"/>
      <c r="HME103" s="299"/>
      <c r="HMF103" s="299"/>
      <c r="HMG103" s="299"/>
      <c r="HMH103" s="299"/>
      <c r="HMI103" s="299"/>
      <c r="HMJ103" s="299"/>
      <c r="HMK103" s="299"/>
      <c r="HML103" s="299"/>
      <c r="HMM103" s="299"/>
      <c r="HMN103" s="299"/>
      <c r="HMO103" s="299"/>
      <c r="HMP103" s="299"/>
      <c r="HMQ103" s="299"/>
      <c r="HMR103" s="299"/>
      <c r="HMS103" s="299"/>
      <c r="HMT103" s="299"/>
      <c r="HMU103" s="299"/>
      <c r="HMV103" s="299"/>
      <c r="HMW103" s="299"/>
      <c r="HMX103" s="299"/>
      <c r="HMY103" s="299"/>
      <c r="HMZ103" s="299"/>
      <c r="HNA103" s="299"/>
      <c r="HNB103" s="299"/>
      <c r="HNC103" s="299"/>
      <c r="HND103" s="299"/>
      <c r="HNE103" s="299"/>
      <c r="HNF103" s="299"/>
      <c r="HNG103" s="299"/>
      <c r="HNH103" s="299"/>
      <c r="HNI103" s="299"/>
      <c r="HNJ103" s="299"/>
      <c r="HNK103" s="299"/>
      <c r="HNL103" s="299"/>
      <c r="HNM103" s="299"/>
      <c r="HNN103" s="299"/>
      <c r="HNO103" s="299"/>
      <c r="HNP103" s="299"/>
      <c r="HNQ103" s="299"/>
      <c r="HNR103" s="299"/>
      <c r="HNS103" s="299"/>
      <c r="HNT103" s="299"/>
      <c r="HNU103" s="299"/>
      <c r="HNV103" s="299"/>
      <c r="HNW103" s="299"/>
      <c r="HNX103" s="299"/>
      <c r="HNY103" s="299"/>
      <c r="HNZ103" s="299"/>
      <c r="HOA103" s="299"/>
      <c r="HOB103" s="299"/>
      <c r="HOC103" s="299"/>
      <c r="HOD103" s="299"/>
      <c r="HOE103" s="299"/>
      <c r="HOF103" s="299"/>
      <c r="HOG103" s="299"/>
      <c r="HOH103" s="299"/>
      <c r="HOI103" s="299"/>
      <c r="HOJ103" s="299"/>
      <c r="HOK103" s="299"/>
      <c r="HOL103" s="299"/>
      <c r="HOM103" s="299"/>
      <c r="HON103" s="299"/>
      <c r="HOO103" s="299"/>
      <c r="HOP103" s="299"/>
      <c r="HOQ103" s="299"/>
      <c r="HOR103" s="299"/>
      <c r="HOS103" s="299"/>
      <c r="HOT103" s="299"/>
      <c r="HOU103" s="299"/>
      <c r="HOV103" s="299"/>
      <c r="HOW103" s="299"/>
      <c r="HOX103" s="299"/>
      <c r="HOY103" s="299"/>
      <c r="HOZ103" s="299"/>
      <c r="HPA103" s="299"/>
      <c r="HPB103" s="299"/>
      <c r="HPC103" s="299"/>
      <c r="HPD103" s="299"/>
      <c r="HPE103" s="299"/>
      <c r="HPF103" s="299"/>
      <c r="HPG103" s="299"/>
      <c r="HPH103" s="299"/>
      <c r="HPI103" s="299"/>
      <c r="HPJ103" s="299"/>
      <c r="HPK103" s="299"/>
      <c r="HPL103" s="299"/>
      <c r="HPM103" s="299"/>
      <c r="HPN103" s="299"/>
      <c r="HPO103" s="299"/>
      <c r="HPP103" s="299"/>
      <c r="HPQ103" s="299"/>
      <c r="HPR103" s="299"/>
      <c r="HPS103" s="299"/>
      <c r="HPT103" s="299"/>
      <c r="HPU103" s="299"/>
      <c r="HPV103" s="299"/>
      <c r="HPW103" s="299"/>
      <c r="HPX103" s="299"/>
      <c r="HPY103" s="299"/>
      <c r="HPZ103" s="299"/>
      <c r="HQA103" s="299"/>
      <c r="HQB103" s="299"/>
      <c r="HQC103" s="299"/>
      <c r="HQD103" s="299"/>
      <c r="HQE103" s="299"/>
      <c r="HQF103" s="299"/>
      <c r="HQG103" s="299"/>
      <c r="HQH103" s="299"/>
      <c r="HQI103" s="299"/>
      <c r="HQJ103" s="299"/>
      <c r="HQK103" s="299"/>
      <c r="HQL103" s="299"/>
      <c r="HQM103" s="299"/>
      <c r="HQN103" s="299"/>
      <c r="HQO103" s="299"/>
      <c r="HQP103" s="299"/>
      <c r="HQQ103" s="299"/>
      <c r="HQR103" s="299"/>
      <c r="HQS103" s="299"/>
      <c r="HQT103" s="299"/>
      <c r="HQU103" s="299"/>
      <c r="HQV103" s="299"/>
      <c r="HQW103" s="299"/>
      <c r="HQX103" s="299"/>
      <c r="HQY103" s="299"/>
      <c r="HQZ103" s="299"/>
      <c r="HRA103" s="299"/>
      <c r="HRB103" s="299"/>
      <c r="HRC103" s="299"/>
      <c r="HRD103" s="299"/>
      <c r="HRE103" s="299"/>
      <c r="HRF103" s="299"/>
      <c r="HRG103" s="299"/>
      <c r="HRH103" s="299"/>
      <c r="HRI103" s="299"/>
      <c r="HRJ103" s="299"/>
      <c r="HRK103" s="299"/>
      <c r="HRL103" s="299"/>
      <c r="HRM103" s="299"/>
      <c r="HRN103" s="299"/>
      <c r="HRO103" s="299"/>
      <c r="HRP103" s="299"/>
      <c r="HRQ103" s="299"/>
      <c r="HRR103" s="299"/>
      <c r="HRS103" s="299"/>
      <c r="HRT103" s="299"/>
      <c r="HRU103" s="299"/>
      <c r="HRV103" s="299"/>
      <c r="HRW103" s="299"/>
      <c r="HRX103" s="299"/>
      <c r="HRY103" s="299"/>
      <c r="HRZ103" s="299"/>
      <c r="HSA103" s="299"/>
      <c r="HSB103" s="299"/>
      <c r="HSC103" s="299"/>
      <c r="HSD103" s="299"/>
      <c r="HSE103" s="299"/>
      <c r="HSF103" s="299"/>
      <c r="HSG103" s="299"/>
      <c r="HSH103" s="299"/>
      <c r="HSI103" s="299"/>
      <c r="HSJ103" s="299"/>
      <c r="HSK103" s="299"/>
      <c r="HSL103" s="299"/>
      <c r="HSM103" s="299"/>
      <c r="HSN103" s="299"/>
      <c r="HSO103" s="299"/>
      <c r="HSP103" s="299"/>
      <c r="HSQ103" s="299"/>
      <c r="HSR103" s="299"/>
      <c r="HSS103" s="299"/>
      <c r="HST103" s="299"/>
      <c r="HSU103" s="299"/>
      <c r="HSV103" s="299"/>
      <c r="HSW103" s="299"/>
      <c r="HSX103" s="299"/>
      <c r="HSY103" s="299"/>
      <c r="HSZ103" s="299"/>
      <c r="HTA103" s="299"/>
      <c r="HTB103" s="299"/>
      <c r="HTC103" s="299"/>
      <c r="HTD103" s="299"/>
      <c r="HTE103" s="299"/>
      <c r="HTF103" s="299"/>
      <c r="HTG103" s="299"/>
      <c r="HTH103" s="299"/>
      <c r="HTI103" s="299"/>
      <c r="HTJ103" s="299"/>
      <c r="HTK103" s="299"/>
      <c r="HTL103" s="299"/>
      <c r="HTM103" s="299"/>
      <c r="HTN103" s="299"/>
      <c r="HTO103" s="299"/>
      <c r="HTP103" s="299"/>
      <c r="HTQ103" s="299"/>
      <c r="HTR103" s="299"/>
      <c r="HTS103" s="299"/>
      <c r="HTT103" s="299"/>
      <c r="HTU103" s="299"/>
      <c r="HTV103" s="299"/>
      <c r="HTW103" s="299"/>
      <c r="HTX103" s="299"/>
      <c r="HTY103" s="299"/>
      <c r="HTZ103" s="299"/>
      <c r="HUA103" s="299"/>
      <c r="HUB103" s="299"/>
      <c r="HUC103" s="299"/>
      <c r="HUD103" s="299"/>
      <c r="HUE103" s="299"/>
      <c r="HUF103" s="299"/>
      <c r="HUG103" s="299"/>
      <c r="HUH103" s="299"/>
      <c r="HUI103" s="299"/>
      <c r="HUJ103" s="299"/>
      <c r="HUK103" s="299"/>
      <c r="HUL103" s="299"/>
      <c r="HUM103" s="299"/>
      <c r="HUN103" s="299"/>
      <c r="HUO103" s="299"/>
      <c r="HUP103" s="299"/>
      <c r="HUQ103" s="299"/>
      <c r="HUR103" s="299"/>
      <c r="HUS103" s="299"/>
      <c r="HUT103" s="299"/>
      <c r="HUU103" s="299"/>
      <c r="HUV103" s="299"/>
      <c r="HUW103" s="299"/>
      <c r="HUX103" s="299"/>
      <c r="HUY103" s="299"/>
      <c r="HUZ103" s="299"/>
      <c r="HVA103" s="299"/>
      <c r="HVB103" s="299"/>
      <c r="HVC103" s="299"/>
      <c r="HVD103" s="299"/>
      <c r="HVE103" s="299"/>
      <c r="HVF103" s="299"/>
      <c r="HVG103" s="299"/>
      <c r="HVH103" s="299"/>
      <c r="HVI103" s="299"/>
      <c r="HVJ103" s="299"/>
      <c r="HVK103" s="299"/>
      <c r="HVL103" s="299"/>
      <c r="HVM103" s="299"/>
      <c r="HVN103" s="299"/>
      <c r="HVO103" s="299"/>
      <c r="HVP103" s="299"/>
      <c r="HVQ103" s="299"/>
      <c r="HVR103" s="299"/>
      <c r="HVS103" s="299"/>
      <c r="HVT103" s="299"/>
      <c r="HVU103" s="299"/>
      <c r="HVV103" s="299"/>
      <c r="HVW103" s="299"/>
      <c r="HVX103" s="299"/>
      <c r="HVY103" s="299"/>
      <c r="HVZ103" s="299"/>
      <c r="HWA103" s="299"/>
      <c r="HWB103" s="299"/>
      <c r="HWC103" s="299"/>
      <c r="HWD103" s="299"/>
      <c r="HWE103" s="299"/>
      <c r="HWF103" s="299"/>
      <c r="HWG103" s="299"/>
      <c r="HWH103" s="299"/>
      <c r="HWI103" s="299"/>
      <c r="HWJ103" s="299"/>
      <c r="HWK103" s="299"/>
      <c r="HWL103" s="299"/>
      <c r="HWM103" s="299"/>
      <c r="HWN103" s="299"/>
      <c r="HWO103" s="299"/>
      <c r="HWP103" s="299"/>
      <c r="HWQ103" s="299"/>
      <c r="HWR103" s="299"/>
      <c r="HWS103" s="299"/>
      <c r="HWT103" s="299"/>
      <c r="HWU103" s="299"/>
      <c r="HWV103" s="299"/>
      <c r="HWW103" s="299"/>
      <c r="HWX103" s="299"/>
      <c r="HWY103" s="299"/>
      <c r="HWZ103" s="299"/>
      <c r="HXA103" s="299"/>
      <c r="HXB103" s="299"/>
      <c r="HXC103" s="299"/>
      <c r="HXD103" s="299"/>
      <c r="HXE103" s="299"/>
      <c r="HXF103" s="299"/>
      <c r="HXG103" s="299"/>
      <c r="HXH103" s="299"/>
      <c r="HXI103" s="299"/>
      <c r="HXJ103" s="299"/>
      <c r="HXK103" s="299"/>
      <c r="HXL103" s="299"/>
      <c r="HXM103" s="299"/>
      <c r="HXN103" s="299"/>
      <c r="HXO103" s="299"/>
      <c r="HXP103" s="299"/>
      <c r="HXQ103" s="299"/>
      <c r="HXR103" s="299"/>
      <c r="HXS103" s="299"/>
      <c r="HXT103" s="299"/>
      <c r="HXU103" s="299"/>
      <c r="HXV103" s="299"/>
      <c r="HXW103" s="299"/>
      <c r="HXX103" s="299"/>
      <c r="HXY103" s="299"/>
      <c r="HXZ103" s="299"/>
      <c r="HYA103" s="299"/>
      <c r="HYB103" s="299"/>
      <c r="HYC103" s="299"/>
      <c r="HYD103" s="299"/>
      <c r="HYE103" s="299"/>
      <c r="HYF103" s="299"/>
      <c r="HYG103" s="299"/>
      <c r="HYH103" s="299"/>
      <c r="HYI103" s="299"/>
      <c r="HYJ103" s="299"/>
      <c r="HYK103" s="299"/>
      <c r="HYL103" s="299"/>
      <c r="HYM103" s="299"/>
      <c r="HYN103" s="299"/>
      <c r="HYO103" s="299"/>
      <c r="HYP103" s="299"/>
      <c r="HYQ103" s="299"/>
      <c r="HYR103" s="299"/>
      <c r="HYS103" s="299"/>
      <c r="HYT103" s="299"/>
      <c r="HYU103" s="299"/>
      <c r="HYV103" s="299"/>
      <c r="HYW103" s="299"/>
      <c r="HYX103" s="299"/>
      <c r="HYY103" s="299"/>
      <c r="HYZ103" s="299"/>
      <c r="HZA103" s="299"/>
      <c r="HZB103" s="299"/>
      <c r="HZC103" s="299"/>
      <c r="HZD103" s="299"/>
      <c r="HZE103" s="299"/>
      <c r="HZF103" s="299"/>
      <c r="HZG103" s="299"/>
      <c r="HZH103" s="299"/>
      <c r="HZI103" s="299"/>
      <c r="HZJ103" s="299"/>
      <c r="HZK103" s="299"/>
      <c r="HZL103" s="299"/>
      <c r="HZM103" s="299"/>
      <c r="HZN103" s="299"/>
      <c r="HZO103" s="299"/>
      <c r="HZP103" s="299"/>
      <c r="HZQ103" s="299"/>
      <c r="HZR103" s="299"/>
      <c r="HZS103" s="299"/>
      <c r="HZT103" s="299"/>
      <c r="HZU103" s="299"/>
      <c r="HZV103" s="299"/>
      <c r="HZW103" s="299"/>
      <c r="HZX103" s="299"/>
      <c r="HZY103" s="299"/>
      <c r="HZZ103" s="299"/>
      <c r="IAA103" s="299"/>
      <c r="IAB103" s="299"/>
      <c r="IAC103" s="299"/>
      <c r="IAD103" s="299"/>
      <c r="IAE103" s="299"/>
      <c r="IAF103" s="299"/>
      <c r="IAG103" s="299"/>
      <c r="IAH103" s="299"/>
      <c r="IAI103" s="299"/>
      <c r="IAJ103" s="299"/>
      <c r="IAK103" s="299"/>
      <c r="IAL103" s="299"/>
      <c r="IAM103" s="299"/>
      <c r="IAN103" s="299"/>
      <c r="IAO103" s="299"/>
      <c r="IAP103" s="299"/>
      <c r="IAQ103" s="299"/>
      <c r="IAR103" s="299"/>
      <c r="IAS103" s="299"/>
      <c r="IAT103" s="299"/>
      <c r="IAU103" s="299"/>
      <c r="IAV103" s="299"/>
      <c r="IAW103" s="299"/>
      <c r="IAX103" s="299"/>
      <c r="IAY103" s="299"/>
      <c r="IAZ103" s="299"/>
      <c r="IBA103" s="299"/>
      <c r="IBB103" s="299"/>
      <c r="IBC103" s="299"/>
      <c r="IBD103" s="299"/>
      <c r="IBE103" s="299"/>
      <c r="IBF103" s="299"/>
      <c r="IBG103" s="299"/>
      <c r="IBH103" s="299"/>
      <c r="IBI103" s="299"/>
      <c r="IBJ103" s="299"/>
      <c r="IBK103" s="299"/>
      <c r="IBL103" s="299"/>
      <c r="IBM103" s="299"/>
      <c r="IBN103" s="299"/>
      <c r="IBO103" s="299"/>
      <c r="IBP103" s="299"/>
      <c r="IBQ103" s="299"/>
      <c r="IBR103" s="299"/>
      <c r="IBS103" s="299"/>
      <c r="IBT103" s="299"/>
      <c r="IBU103" s="299"/>
      <c r="IBV103" s="299"/>
      <c r="IBW103" s="299"/>
      <c r="IBX103" s="299"/>
      <c r="IBY103" s="299"/>
      <c r="IBZ103" s="299"/>
      <c r="ICA103" s="299"/>
      <c r="ICB103" s="299"/>
      <c r="ICC103" s="299"/>
      <c r="ICD103" s="299"/>
      <c r="ICE103" s="299"/>
      <c r="ICF103" s="299"/>
      <c r="ICG103" s="299"/>
      <c r="ICH103" s="299"/>
      <c r="ICI103" s="299"/>
      <c r="ICJ103" s="299"/>
      <c r="ICK103" s="299"/>
      <c r="ICL103" s="299"/>
      <c r="ICM103" s="299"/>
      <c r="ICN103" s="299"/>
      <c r="ICO103" s="299"/>
      <c r="ICP103" s="299"/>
      <c r="ICQ103" s="299"/>
      <c r="ICR103" s="299"/>
      <c r="ICS103" s="299"/>
      <c r="ICT103" s="299"/>
      <c r="ICU103" s="299"/>
      <c r="ICV103" s="299"/>
      <c r="ICW103" s="299"/>
      <c r="ICX103" s="299"/>
      <c r="ICY103" s="299"/>
      <c r="ICZ103" s="299"/>
      <c r="IDA103" s="299"/>
      <c r="IDB103" s="299"/>
      <c r="IDC103" s="299"/>
      <c r="IDD103" s="299"/>
      <c r="IDE103" s="299"/>
      <c r="IDF103" s="299"/>
      <c r="IDG103" s="299"/>
      <c r="IDH103" s="299"/>
      <c r="IDI103" s="299"/>
      <c r="IDJ103" s="299"/>
      <c r="IDK103" s="299"/>
      <c r="IDL103" s="299"/>
      <c r="IDM103" s="299"/>
      <c r="IDN103" s="299"/>
      <c r="IDO103" s="299"/>
      <c r="IDP103" s="299"/>
      <c r="IDQ103" s="299"/>
      <c r="IDR103" s="299"/>
      <c r="IDS103" s="299"/>
      <c r="IDT103" s="299"/>
      <c r="IDU103" s="299"/>
      <c r="IDV103" s="299"/>
      <c r="IDW103" s="299"/>
      <c r="IDX103" s="299"/>
      <c r="IDY103" s="299"/>
      <c r="IDZ103" s="299"/>
      <c r="IEA103" s="299"/>
      <c r="IEB103" s="299"/>
      <c r="IEC103" s="299"/>
      <c r="IED103" s="299"/>
      <c r="IEE103" s="299"/>
      <c r="IEF103" s="299"/>
      <c r="IEG103" s="299"/>
      <c r="IEH103" s="299"/>
      <c r="IEI103" s="299"/>
      <c r="IEJ103" s="299"/>
      <c r="IEK103" s="299"/>
      <c r="IEL103" s="299"/>
      <c r="IEM103" s="299"/>
      <c r="IEN103" s="299"/>
      <c r="IEO103" s="299"/>
      <c r="IEP103" s="299"/>
      <c r="IEQ103" s="299"/>
      <c r="IER103" s="299"/>
      <c r="IES103" s="299"/>
      <c r="IET103" s="299"/>
      <c r="IEU103" s="299"/>
      <c r="IEV103" s="299"/>
      <c r="IEW103" s="299"/>
      <c r="IEX103" s="299"/>
      <c r="IEY103" s="299"/>
      <c r="IEZ103" s="299"/>
      <c r="IFA103" s="299"/>
      <c r="IFB103" s="299"/>
      <c r="IFC103" s="299"/>
      <c r="IFD103" s="299"/>
      <c r="IFE103" s="299"/>
      <c r="IFF103" s="299"/>
      <c r="IFG103" s="299"/>
      <c r="IFH103" s="299"/>
      <c r="IFI103" s="299"/>
      <c r="IFJ103" s="299"/>
      <c r="IFK103" s="299"/>
      <c r="IFL103" s="299"/>
      <c r="IFM103" s="299"/>
      <c r="IFN103" s="299"/>
      <c r="IFO103" s="299"/>
      <c r="IFP103" s="299"/>
      <c r="IFQ103" s="299"/>
      <c r="IFR103" s="299"/>
      <c r="IFS103" s="299"/>
      <c r="IFT103" s="299"/>
      <c r="IFU103" s="299"/>
      <c r="IFV103" s="299"/>
      <c r="IFW103" s="299"/>
      <c r="IFX103" s="299"/>
      <c r="IFY103" s="299"/>
      <c r="IFZ103" s="299"/>
      <c r="IGA103" s="299"/>
      <c r="IGB103" s="299"/>
      <c r="IGC103" s="299"/>
      <c r="IGD103" s="299"/>
      <c r="IGE103" s="299"/>
      <c r="IGF103" s="299"/>
      <c r="IGG103" s="299"/>
      <c r="IGH103" s="299"/>
      <c r="IGI103" s="299"/>
      <c r="IGJ103" s="299"/>
      <c r="IGK103" s="299"/>
      <c r="IGL103" s="299"/>
      <c r="IGM103" s="299"/>
      <c r="IGN103" s="299"/>
      <c r="IGO103" s="299"/>
      <c r="IGP103" s="299"/>
      <c r="IGQ103" s="299"/>
      <c r="IGR103" s="299"/>
      <c r="IGS103" s="299"/>
      <c r="IGT103" s="299"/>
      <c r="IGU103" s="299"/>
      <c r="IGV103" s="299"/>
      <c r="IGW103" s="299"/>
      <c r="IGX103" s="299"/>
      <c r="IGY103" s="299"/>
      <c r="IGZ103" s="299"/>
      <c r="IHA103" s="299"/>
      <c r="IHB103" s="299"/>
      <c r="IHC103" s="299"/>
      <c r="IHD103" s="299"/>
      <c r="IHE103" s="299"/>
      <c r="IHF103" s="299"/>
      <c r="IHG103" s="299"/>
      <c r="IHH103" s="299"/>
      <c r="IHI103" s="299"/>
      <c r="IHJ103" s="299"/>
      <c r="IHK103" s="299"/>
      <c r="IHL103" s="299"/>
      <c r="IHM103" s="299"/>
      <c r="IHN103" s="299"/>
      <c r="IHO103" s="299"/>
      <c r="IHP103" s="299"/>
      <c r="IHQ103" s="299"/>
      <c r="IHR103" s="299"/>
      <c r="IHS103" s="299"/>
      <c r="IHT103" s="299"/>
      <c r="IHU103" s="299"/>
      <c r="IHV103" s="299"/>
      <c r="IHW103" s="299"/>
      <c r="IHX103" s="299"/>
      <c r="IHY103" s="299"/>
      <c r="IHZ103" s="299"/>
      <c r="IIA103" s="299"/>
      <c r="IIB103" s="299"/>
      <c r="IIC103" s="299"/>
      <c r="IID103" s="299"/>
      <c r="IIE103" s="299"/>
      <c r="IIF103" s="299"/>
      <c r="IIG103" s="299"/>
      <c r="IIH103" s="299"/>
      <c r="III103" s="299"/>
      <c r="IIJ103" s="299"/>
      <c r="IIK103" s="299"/>
      <c r="IIL103" s="299"/>
      <c r="IIM103" s="299"/>
      <c r="IIN103" s="299"/>
      <c r="IIO103" s="299"/>
      <c r="IIP103" s="299"/>
      <c r="IIQ103" s="299"/>
      <c r="IIR103" s="299"/>
      <c r="IIS103" s="299"/>
      <c r="IIT103" s="299"/>
      <c r="IIU103" s="299"/>
      <c r="IIV103" s="299"/>
      <c r="IIW103" s="299"/>
      <c r="IIX103" s="299"/>
      <c r="IIY103" s="299"/>
      <c r="IIZ103" s="299"/>
      <c r="IJA103" s="299"/>
      <c r="IJB103" s="299"/>
      <c r="IJC103" s="299"/>
      <c r="IJD103" s="299"/>
      <c r="IJE103" s="299"/>
      <c r="IJF103" s="299"/>
      <c r="IJG103" s="299"/>
      <c r="IJH103" s="299"/>
      <c r="IJI103" s="299"/>
      <c r="IJJ103" s="299"/>
      <c r="IJK103" s="299"/>
      <c r="IJL103" s="299"/>
      <c r="IJM103" s="299"/>
      <c r="IJN103" s="299"/>
      <c r="IJO103" s="299"/>
      <c r="IJP103" s="299"/>
      <c r="IJQ103" s="299"/>
      <c r="IJR103" s="299"/>
      <c r="IJS103" s="299"/>
      <c r="IJT103" s="299"/>
      <c r="IJU103" s="299"/>
      <c r="IJV103" s="299"/>
      <c r="IJW103" s="299"/>
      <c r="IJX103" s="299"/>
      <c r="IJY103" s="299"/>
      <c r="IJZ103" s="299"/>
      <c r="IKA103" s="299"/>
      <c r="IKB103" s="299"/>
      <c r="IKC103" s="299"/>
      <c r="IKD103" s="299"/>
      <c r="IKE103" s="299"/>
      <c r="IKF103" s="299"/>
      <c r="IKG103" s="299"/>
      <c r="IKH103" s="299"/>
      <c r="IKI103" s="299"/>
      <c r="IKJ103" s="299"/>
      <c r="IKK103" s="299"/>
      <c r="IKL103" s="299"/>
      <c r="IKM103" s="299"/>
      <c r="IKN103" s="299"/>
      <c r="IKO103" s="299"/>
      <c r="IKP103" s="299"/>
      <c r="IKQ103" s="299"/>
      <c r="IKR103" s="299"/>
      <c r="IKS103" s="299"/>
      <c r="IKT103" s="299"/>
      <c r="IKU103" s="299"/>
      <c r="IKV103" s="299"/>
      <c r="IKW103" s="299"/>
      <c r="IKX103" s="299"/>
      <c r="IKY103" s="299"/>
      <c r="IKZ103" s="299"/>
      <c r="ILA103" s="299"/>
      <c r="ILB103" s="299"/>
      <c r="ILC103" s="299"/>
      <c r="ILD103" s="299"/>
      <c r="ILE103" s="299"/>
      <c r="ILF103" s="299"/>
      <c r="ILG103" s="299"/>
      <c r="ILH103" s="299"/>
      <c r="ILI103" s="299"/>
      <c r="ILJ103" s="299"/>
      <c r="ILK103" s="299"/>
      <c r="ILL103" s="299"/>
      <c r="ILM103" s="299"/>
      <c r="ILN103" s="299"/>
      <c r="ILO103" s="299"/>
      <c r="ILP103" s="299"/>
      <c r="ILQ103" s="299"/>
      <c r="ILR103" s="299"/>
      <c r="ILS103" s="299"/>
      <c r="ILT103" s="299"/>
      <c r="ILU103" s="299"/>
      <c r="ILV103" s="299"/>
      <c r="ILW103" s="299"/>
      <c r="ILX103" s="299"/>
      <c r="ILY103" s="299"/>
      <c r="ILZ103" s="299"/>
      <c r="IMA103" s="299"/>
      <c r="IMB103" s="299"/>
      <c r="IMC103" s="299"/>
      <c r="IMD103" s="299"/>
      <c r="IME103" s="299"/>
      <c r="IMF103" s="299"/>
      <c r="IMG103" s="299"/>
      <c r="IMH103" s="299"/>
      <c r="IMI103" s="299"/>
      <c r="IMJ103" s="299"/>
      <c r="IMK103" s="299"/>
      <c r="IML103" s="299"/>
      <c r="IMM103" s="299"/>
      <c r="IMN103" s="299"/>
      <c r="IMO103" s="299"/>
      <c r="IMP103" s="299"/>
      <c r="IMQ103" s="299"/>
      <c r="IMR103" s="299"/>
      <c r="IMS103" s="299"/>
      <c r="IMT103" s="299"/>
      <c r="IMU103" s="299"/>
      <c r="IMV103" s="299"/>
      <c r="IMW103" s="299"/>
      <c r="IMX103" s="299"/>
      <c r="IMY103" s="299"/>
      <c r="IMZ103" s="299"/>
      <c r="INA103" s="299"/>
      <c r="INB103" s="299"/>
      <c r="INC103" s="299"/>
      <c r="IND103" s="299"/>
      <c r="INE103" s="299"/>
      <c r="INF103" s="299"/>
      <c r="ING103" s="299"/>
      <c r="INH103" s="299"/>
      <c r="INI103" s="299"/>
      <c r="INJ103" s="299"/>
      <c r="INK103" s="299"/>
      <c r="INL103" s="299"/>
      <c r="INM103" s="299"/>
      <c r="INN103" s="299"/>
      <c r="INO103" s="299"/>
      <c r="INP103" s="299"/>
      <c r="INQ103" s="299"/>
      <c r="INR103" s="299"/>
      <c r="INS103" s="299"/>
      <c r="INT103" s="299"/>
      <c r="INU103" s="299"/>
      <c r="INV103" s="299"/>
      <c r="INW103" s="299"/>
      <c r="INX103" s="299"/>
      <c r="INY103" s="299"/>
      <c r="INZ103" s="299"/>
      <c r="IOA103" s="299"/>
      <c r="IOB103" s="299"/>
      <c r="IOC103" s="299"/>
      <c r="IOD103" s="299"/>
      <c r="IOE103" s="299"/>
      <c r="IOF103" s="299"/>
      <c r="IOG103" s="299"/>
      <c r="IOH103" s="299"/>
      <c r="IOI103" s="299"/>
      <c r="IOJ103" s="299"/>
      <c r="IOK103" s="299"/>
      <c r="IOL103" s="299"/>
      <c r="IOM103" s="299"/>
      <c r="ION103" s="299"/>
      <c r="IOO103" s="299"/>
      <c r="IOP103" s="299"/>
      <c r="IOQ103" s="299"/>
      <c r="IOR103" s="299"/>
      <c r="IOS103" s="299"/>
      <c r="IOT103" s="299"/>
      <c r="IOU103" s="299"/>
      <c r="IOV103" s="299"/>
      <c r="IOW103" s="299"/>
      <c r="IOX103" s="299"/>
      <c r="IOY103" s="299"/>
      <c r="IOZ103" s="299"/>
      <c r="IPA103" s="299"/>
      <c r="IPB103" s="299"/>
      <c r="IPC103" s="299"/>
      <c r="IPD103" s="299"/>
      <c r="IPE103" s="299"/>
      <c r="IPF103" s="299"/>
      <c r="IPG103" s="299"/>
      <c r="IPH103" s="299"/>
      <c r="IPI103" s="299"/>
      <c r="IPJ103" s="299"/>
      <c r="IPK103" s="299"/>
      <c r="IPL103" s="299"/>
      <c r="IPM103" s="299"/>
      <c r="IPN103" s="299"/>
      <c r="IPO103" s="299"/>
      <c r="IPP103" s="299"/>
      <c r="IPQ103" s="299"/>
      <c r="IPR103" s="299"/>
      <c r="IPS103" s="299"/>
      <c r="IPT103" s="299"/>
      <c r="IPU103" s="299"/>
      <c r="IPV103" s="299"/>
      <c r="IPW103" s="299"/>
      <c r="IPX103" s="299"/>
      <c r="IPY103" s="299"/>
      <c r="IPZ103" s="299"/>
      <c r="IQA103" s="299"/>
      <c r="IQB103" s="299"/>
      <c r="IQC103" s="299"/>
      <c r="IQD103" s="299"/>
      <c r="IQE103" s="299"/>
      <c r="IQF103" s="299"/>
      <c r="IQG103" s="299"/>
      <c r="IQH103" s="299"/>
      <c r="IQI103" s="299"/>
      <c r="IQJ103" s="299"/>
      <c r="IQK103" s="299"/>
      <c r="IQL103" s="299"/>
      <c r="IQM103" s="299"/>
      <c r="IQN103" s="299"/>
      <c r="IQO103" s="299"/>
      <c r="IQP103" s="299"/>
      <c r="IQQ103" s="299"/>
      <c r="IQR103" s="299"/>
      <c r="IQS103" s="299"/>
      <c r="IQT103" s="299"/>
      <c r="IQU103" s="299"/>
      <c r="IQV103" s="299"/>
      <c r="IQW103" s="299"/>
      <c r="IQX103" s="299"/>
      <c r="IQY103" s="299"/>
      <c r="IQZ103" s="299"/>
      <c r="IRA103" s="299"/>
      <c r="IRB103" s="299"/>
      <c r="IRC103" s="299"/>
      <c r="IRD103" s="299"/>
      <c r="IRE103" s="299"/>
      <c r="IRF103" s="299"/>
      <c r="IRG103" s="299"/>
      <c r="IRH103" s="299"/>
      <c r="IRI103" s="299"/>
      <c r="IRJ103" s="299"/>
      <c r="IRK103" s="299"/>
      <c r="IRL103" s="299"/>
      <c r="IRM103" s="299"/>
      <c r="IRN103" s="299"/>
      <c r="IRO103" s="299"/>
      <c r="IRP103" s="299"/>
      <c r="IRQ103" s="299"/>
      <c r="IRR103" s="299"/>
      <c r="IRS103" s="299"/>
      <c r="IRT103" s="299"/>
      <c r="IRU103" s="299"/>
      <c r="IRV103" s="299"/>
      <c r="IRW103" s="299"/>
      <c r="IRX103" s="299"/>
      <c r="IRY103" s="299"/>
      <c r="IRZ103" s="299"/>
      <c r="ISA103" s="299"/>
      <c r="ISB103" s="299"/>
      <c r="ISC103" s="299"/>
      <c r="ISD103" s="299"/>
      <c r="ISE103" s="299"/>
      <c r="ISF103" s="299"/>
      <c r="ISG103" s="299"/>
      <c r="ISH103" s="299"/>
      <c r="ISI103" s="299"/>
      <c r="ISJ103" s="299"/>
      <c r="ISK103" s="299"/>
      <c r="ISL103" s="299"/>
      <c r="ISM103" s="299"/>
      <c r="ISN103" s="299"/>
      <c r="ISO103" s="299"/>
      <c r="ISP103" s="299"/>
      <c r="ISQ103" s="299"/>
      <c r="ISR103" s="299"/>
      <c r="ISS103" s="299"/>
      <c r="IST103" s="299"/>
      <c r="ISU103" s="299"/>
      <c r="ISV103" s="299"/>
      <c r="ISW103" s="299"/>
      <c r="ISX103" s="299"/>
      <c r="ISY103" s="299"/>
      <c r="ISZ103" s="299"/>
      <c r="ITA103" s="299"/>
      <c r="ITB103" s="299"/>
      <c r="ITC103" s="299"/>
      <c r="ITD103" s="299"/>
      <c r="ITE103" s="299"/>
      <c r="ITF103" s="299"/>
      <c r="ITG103" s="299"/>
      <c r="ITH103" s="299"/>
      <c r="ITI103" s="299"/>
      <c r="ITJ103" s="299"/>
      <c r="ITK103" s="299"/>
      <c r="ITL103" s="299"/>
      <c r="ITM103" s="299"/>
      <c r="ITN103" s="299"/>
      <c r="ITO103" s="299"/>
      <c r="ITP103" s="299"/>
      <c r="ITQ103" s="299"/>
      <c r="ITR103" s="299"/>
      <c r="ITS103" s="299"/>
      <c r="ITT103" s="299"/>
      <c r="ITU103" s="299"/>
      <c r="ITV103" s="299"/>
      <c r="ITW103" s="299"/>
      <c r="ITX103" s="299"/>
      <c r="ITY103" s="299"/>
      <c r="ITZ103" s="299"/>
      <c r="IUA103" s="299"/>
      <c r="IUB103" s="299"/>
      <c r="IUC103" s="299"/>
      <c r="IUD103" s="299"/>
      <c r="IUE103" s="299"/>
      <c r="IUF103" s="299"/>
      <c r="IUG103" s="299"/>
      <c r="IUH103" s="299"/>
      <c r="IUI103" s="299"/>
      <c r="IUJ103" s="299"/>
      <c r="IUK103" s="299"/>
      <c r="IUL103" s="299"/>
      <c r="IUM103" s="299"/>
      <c r="IUN103" s="299"/>
      <c r="IUO103" s="299"/>
      <c r="IUP103" s="299"/>
      <c r="IUQ103" s="299"/>
      <c r="IUR103" s="299"/>
      <c r="IUS103" s="299"/>
      <c r="IUT103" s="299"/>
      <c r="IUU103" s="299"/>
      <c r="IUV103" s="299"/>
      <c r="IUW103" s="299"/>
      <c r="IUX103" s="299"/>
      <c r="IUY103" s="299"/>
      <c r="IUZ103" s="299"/>
      <c r="IVA103" s="299"/>
      <c r="IVB103" s="299"/>
      <c r="IVC103" s="299"/>
      <c r="IVD103" s="299"/>
      <c r="IVE103" s="299"/>
      <c r="IVF103" s="299"/>
      <c r="IVG103" s="299"/>
      <c r="IVH103" s="299"/>
      <c r="IVI103" s="299"/>
      <c r="IVJ103" s="299"/>
      <c r="IVK103" s="299"/>
      <c r="IVL103" s="299"/>
      <c r="IVM103" s="299"/>
      <c r="IVN103" s="299"/>
      <c r="IVO103" s="299"/>
      <c r="IVP103" s="299"/>
      <c r="IVQ103" s="299"/>
      <c r="IVR103" s="299"/>
      <c r="IVS103" s="299"/>
      <c r="IVT103" s="299"/>
      <c r="IVU103" s="299"/>
      <c r="IVV103" s="299"/>
      <c r="IVW103" s="299"/>
      <c r="IVX103" s="299"/>
      <c r="IVY103" s="299"/>
      <c r="IVZ103" s="299"/>
      <c r="IWA103" s="299"/>
      <c r="IWB103" s="299"/>
      <c r="IWC103" s="299"/>
      <c r="IWD103" s="299"/>
      <c r="IWE103" s="299"/>
      <c r="IWF103" s="299"/>
      <c r="IWG103" s="299"/>
      <c r="IWH103" s="299"/>
      <c r="IWI103" s="299"/>
      <c r="IWJ103" s="299"/>
      <c r="IWK103" s="299"/>
      <c r="IWL103" s="299"/>
      <c r="IWM103" s="299"/>
      <c r="IWN103" s="299"/>
      <c r="IWO103" s="299"/>
      <c r="IWP103" s="299"/>
      <c r="IWQ103" s="299"/>
      <c r="IWR103" s="299"/>
      <c r="IWS103" s="299"/>
      <c r="IWT103" s="299"/>
      <c r="IWU103" s="299"/>
      <c r="IWV103" s="299"/>
      <c r="IWW103" s="299"/>
      <c r="IWX103" s="299"/>
      <c r="IWY103" s="299"/>
      <c r="IWZ103" s="299"/>
      <c r="IXA103" s="299"/>
      <c r="IXB103" s="299"/>
      <c r="IXC103" s="299"/>
      <c r="IXD103" s="299"/>
      <c r="IXE103" s="299"/>
      <c r="IXF103" s="299"/>
      <c r="IXG103" s="299"/>
      <c r="IXH103" s="299"/>
      <c r="IXI103" s="299"/>
      <c r="IXJ103" s="299"/>
      <c r="IXK103" s="299"/>
      <c r="IXL103" s="299"/>
      <c r="IXM103" s="299"/>
      <c r="IXN103" s="299"/>
      <c r="IXO103" s="299"/>
      <c r="IXP103" s="299"/>
      <c r="IXQ103" s="299"/>
      <c r="IXR103" s="299"/>
      <c r="IXS103" s="299"/>
      <c r="IXT103" s="299"/>
      <c r="IXU103" s="299"/>
      <c r="IXV103" s="299"/>
      <c r="IXW103" s="299"/>
      <c r="IXX103" s="299"/>
      <c r="IXY103" s="299"/>
      <c r="IXZ103" s="299"/>
      <c r="IYA103" s="299"/>
      <c r="IYB103" s="299"/>
      <c r="IYC103" s="299"/>
      <c r="IYD103" s="299"/>
      <c r="IYE103" s="299"/>
      <c r="IYF103" s="299"/>
      <c r="IYG103" s="299"/>
      <c r="IYH103" s="299"/>
      <c r="IYI103" s="299"/>
      <c r="IYJ103" s="299"/>
      <c r="IYK103" s="299"/>
      <c r="IYL103" s="299"/>
      <c r="IYM103" s="299"/>
      <c r="IYN103" s="299"/>
      <c r="IYO103" s="299"/>
      <c r="IYP103" s="299"/>
      <c r="IYQ103" s="299"/>
      <c r="IYR103" s="299"/>
      <c r="IYS103" s="299"/>
      <c r="IYT103" s="299"/>
      <c r="IYU103" s="299"/>
      <c r="IYV103" s="299"/>
      <c r="IYW103" s="299"/>
      <c r="IYX103" s="299"/>
      <c r="IYY103" s="299"/>
      <c r="IYZ103" s="299"/>
      <c r="IZA103" s="299"/>
      <c r="IZB103" s="299"/>
      <c r="IZC103" s="299"/>
      <c r="IZD103" s="299"/>
      <c r="IZE103" s="299"/>
      <c r="IZF103" s="299"/>
      <c r="IZG103" s="299"/>
      <c r="IZH103" s="299"/>
      <c r="IZI103" s="299"/>
      <c r="IZJ103" s="299"/>
      <c r="IZK103" s="299"/>
      <c r="IZL103" s="299"/>
      <c r="IZM103" s="299"/>
      <c r="IZN103" s="299"/>
      <c r="IZO103" s="299"/>
      <c r="IZP103" s="299"/>
      <c r="IZQ103" s="299"/>
      <c r="IZR103" s="299"/>
      <c r="IZS103" s="299"/>
      <c r="IZT103" s="299"/>
      <c r="IZU103" s="299"/>
      <c r="IZV103" s="299"/>
      <c r="IZW103" s="299"/>
      <c r="IZX103" s="299"/>
      <c r="IZY103" s="299"/>
      <c r="IZZ103" s="299"/>
      <c r="JAA103" s="299"/>
      <c r="JAB103" s="299"/>
      <c r="JAC103" s="299"/>
      <c r="JAD103" s="299"/>
      <c r="JAE103" s="299"/>
      <c r="JAF103" s="299"/>
      <c r="JAG103" s="299"/>
      <c r="JAH103" s="299"/>
      <c r="JAI103" s="299"/>
      <c r="JAJ103" s="299"/>
      <c r="JAK103" s="299"/>
      <c r="JAL103" s="299"/>
      <c r="JAM103" s="299"/>
      <c r="JAN103" s="299"/>
      <c r="JAO103" s="299"/>
      <c r="JAP103" s="299"/>
      <c r="JAQ103" s="299"/>
      <c r="JAR103" s="299"/>
      <c r="JAS103" s="299"/>
      <c r="JAT103" s="299"/>
      <c r="JAU103" s="299"/>
      <c r="JAV103" s="299"/>
      <c r="JAW103" s="299"/>
      <c r="JAX103" s="299"/>
      <c r="JAY103" s="299"/>
      <c r="JAZ103" s="299"/>
      <c r="JBA103" s="299"/>
      <c r="JBB103" s="299"/>
      <c r="JBC103" s="299"/>
      <c r="JBD103" s="299"/>
      <c r="JBE103" s="299"/>
      <c r="JBF103" s="299"/>
      <c r="JBG103" s="299"/>
      <c r="JBH103" s="299"/>
      <c r="JBI103" s="299"/>
      <c r="JBJ103" s="299"/>
      <c r="JBK103" s="299"/>
      <c r="JBL103" s="299"/>
      <c r="JBM103" s="299"/>
      <c r="JBN103" s="299"/>
      <c r="JBO103" s="299"/>
      <c r="JBP103" s="299"/>
      <c r="JBQ103" s="299"/>
      <c r="JBR103" s="299"/>
      <c r="JBS103" s="299"/>
      <c r="JBT103" s="299"/>
      <c r="JBU103" s="299"/>
      <c r="JBV103" s="299"/>
      <c r="JBW103" s="299"/>
      <c r="JBX103" s="299"/>
      <c r="JBY103" s="299"/>
      <c r="JBZ103" s="299"/>
      <c r="JCA103" s="299"/>
      <c r="JCB103" s="299"/>
      <c r="JCC103" s="299"/>
      <c r="JCD103" s="299"/>
      <c r="JCE103" s="299"/>
      <c r="JCF103" s="299"/>
      <c r="JCG103" s="299"/>
      <c r="JCH103" s="299"/>
      <c r="JCI103" s="299"/>
      <c r="JCJ103" s="299"/>
      <c r="JCK103" s="299"/>
      <c r="JCL103" s="299"/>
      <c r="JCM103" s="299"/>
      <c r="JCN103" s="299"/>
      <c r="JCO103" s="299"/>
      <c r="JCP103" s="299"/>
      <c r="JCQ103" s="299"/>
      <c r="JCR103" s="299"/>
      <c r="JCS103" s="299"/>
      <c r="JCT103" s="299"/>
      <c r="JCU103" s="299"/>
      <c r="JCV103" s="299"/>
      <c r="JCW103" s="299"/>
      <c r="JCX103" s="299"/>
      <c r="JCY103" s="299"/>
      <c r="JCZ103" s="299"/>
      <c r="JDA103" s="299"/>
      <c r="JDB103" s="299"/>
      <c r="JDC103" s="299"/>
      <c r="JDD103" s="299"/>
      <c r="JDE103" s="299"/>
      <c r="JDF103" s="299"/>
      <c r="JDG103" s="299"/>
      <c r="JDH103" s="299"/>
      <c r="JDI103" s="299"/>
      <c r="JDJ103" s="299"/>
      <c r="JDK103" s="299"/>
      <c r="JDL103" s="299"/>
      <c r="JDM103" s="299"/>
      <c r="JDN103" s="299"/>
      <c r="JDO103" s="299"/>
      <c r="JDP103" s="299"/>
      <c r="JDQ103" s="299"/>
      <c r="JDR103" s="299"/>
      <c r="JDS103" s="299"/>
      <c r="JDT103" s="299"/>
      <c r="JDU103" s="299"/>
      <c r="JDV103" s="299"/>
      <c r="JDW103" s="299"/>
      <c r="JDX103" s="299"/>
      <c r="JDY103" s="299"/>
      <c r="JDZ103" s="299"/>
      <c r="JEA103" s="299"/>
      <c r="JEB103" s="299"/>
      <c r="JEC103" s="299"/>
      <c r="JED103" s="299"/>
      <c r="JEE103" s="299"/>
      <c r="JEF103" s="299"/>
      <c r="JEG103" s="299"/>
      <c r="JEH103" s="299"/>
      <c r="JEI103" s="299"/>
      <c r="JEJ103" s="299"/>
      <c r="JEK103" s="299"/>
      <c r="JEL103" s="299"/>
      <c r="JEM103" s="299"/>
      <c r="JEN103" s="299"/>
      <c r="JEO103" s="299"/>
      <c r="JEP103" s="299"/>
      <c r="JEQ103" s="299"/>
      <c r="JER103" s="299"/>
      <c r="JES103" s="299"/>
      <c r="JET103" s="299"/>
      <c r="JEU103" s="299"/>
      <c r="JEV103" s="299"/>
      <c r="JEW103" s="299"/>
      <c r="JEX103" s="299"/>
      <c r="JEY103" s="299"/>
      <c r="JEZ103" s="299"/>
      <c r="JFA103" s="299"/>
      <c r="JFB103" s="299"/>
      <c r="JFC103" s="299"/>
      <c r="JFD103" s="299"/>
      <c r="JFE103" s="299"/>
      <c r="JFF103" s="299"/>
      <c r="JFG103" s="299"/>
      <c r="JFH103" s="299"/>
      <c r="JFI103" s="299"/>
      <c r="JFJ103" s="299"/>
      <c r="JFK103" s="299"/>
      <c r="JFL103" s="299"/>
      <c r="JFM103" s="299"/>
      <c r="JFN103" s="299"/>
      <c r="JFO103" s="299"/>
      <c r="JFP103" s="299"/>
      <c r="JFQ103" s="299"/>
      <c r="JFR103" s="299"/>
      <c r="JFS103" s="299"/>
      <c r="JFT103" s="299"/>
      <c r="JFU103" s="299"/>
      <c r="JFV103" s="299"/>
      <c r="JFW103" s="299"/>
      <c r="JFX103" s="299"/>
      <c r="JFY103" s="299"/>
      <c r="JFZ103" s="299"/>
      <c r="JGA103" s="299"/>
      <c r="JGB103" s="299"/>
      <c r="JGC103" s="299"/>
      <c r="JGD103" s="299"/>
      <c r="JGE103" s="299"/>
      <c r="JGF103" s="299"/>
      <c r="JGG103" s="299"/>
      <c r="JGH103" s="299"/>
      <c r="JGI103" s="299"/>
      <c r="JGJ103" s="299"/>
      <c r="JGK103" s="299"/>
      <c r="JGL103" s="299"/>
      <c r="JGM103" s="299"/>
      <c r="JGN103" s="299"/>
      <c r="JGO103" s="299"/>
      <c r="JGP103" s="299"/>
      <c r="JGQ103" s="299"/>
      <c r="JGR103" s="299"/>
      <c r="JGS103" s="299"/>
      <c r="JGT103" s="299"/>
      <c r="JGU103" s="299"/>
      <c r="JGV103" s="299"/>
      <c r="JGW103" s="299"/>
      <c r="JGX103" s="299"/>
      <c r="JGY103" s="299"/>
      <c r="JGZ103" s="299"/>
      <c r="JHA103" s="299"/>
      <c r="JHB103" s="299"/>
      <c r="JHC103" s="299"/>
      <c r="JHD103" s="299"/>
      <c r="JHE103" s="299"/>
      <c r="JHF103" s="299"/>
      <c r="JHG103" s="299"/>
      <c r="JHH103" s="299"/>
      <c r="JHI103" s="299"/>
      <c r="JHJ103" s="299"/>
      <c r="JHK103" s="299"/>
      <c r="JHL103" s="299"/>
      <c r="JHM103" s="299"/>
      <c r="JHN103" s="299"/>
      <c r="JHO103" s="299"/>
      <c r="JHP103" s="299"/>
      <c r="JHQ103" s="299"/>
      <c r="JHR103" s="299"/>
      <c r="JHS103" s="299"/>
      <c r="JHT103" s="299"/>
      <c r="JHU103" s="299"/>
      <c r="JHV103" s="299"/>
      <c r="JHW103" s="299"/>
      <c r="JHX103" s="299"/>
      <c r="JHY103" s="299"/>
      <c r="JHZ103" s="299"/>
      <c r="JIA103" s="299"/>
      <c r="JIB103" s="299"/>
      <c r="JIC103" s="299"/>
      <c r="JID103" s="299"/>
      <c r="JIE103" s="299"/>
      <c r="JIF103" s="299"/>
      <c r="JIG103" s="299"/>
      <c r="JIH103" s="299"/>
      <c r="JII103" s="299"/>
      <c r="JIJ103" s="299"/>
      <c r="JIK103" s="299"/>
      <c r="JIL103" s="299"/>
      <c r="JIM103" s="299"/>
      <c r="JIN103" s="299"/>
      <c r="JIO103" s="299"/>
      <c r="JIP103" s="299"/>
      <c r="JIQ103" s="299"/>
      <c r="JIR103" s="299"/>
      <c r="JIS103" s="299"/>
      <c r="JIT103" s="299"/>
      <c r="JIU103" s="299"/>
      <c r="JIV103" s="299"/>
      <c r="JIW103" s="299"/>
      <c r="JIX103" s="299"/>
      <c r="JIY103" s="299"/>
      <c r="JIZ103" s="299"/>
      <c r="JJA103" s="299"/>
      <c r="JJB103" s="299"/>
      <c r="JJC103" s="299"/>
      <c r="JJD103" s="299"/>
      <c r="JJE103" s="299"/>
      <c r="JJF103" s="299"/>
      <c r="JJG103" s="299"/>
      <c r="JJH103" s="299"/>
      <c r="JJI103" s="299"/>
      <c r="JJJ103" s="299"/>
      <c r="JJK103" s="299"/>
      <c r="JJL103" s="299"/>
      <c r="JJM103" s="299"/>
      <c r="JJN103" s="299"/>
      <c r="JJO103" s="299"/>
      <c r="JJP103" s="299"/>
      <c r="JJQ103" s="299"/>
      <c r="JJR103" s="299"/>
      <c r="JJS103" s="299"/>
      <c r="JJT103" s="299"/>
      <c r="JJU103" s="299"/>
      <c r="JJV103" s="299"/>
      <c r="JJW103" s="299"/>
      <c r="JJX103" s="299"/>
      <c r="JJY103" s="299"/>
      <c r="JJZ103" s="299"/>
      <c r="JKA103" s="299"/>
      <c r="JKB103" s="299"/>
      <c r="JKC103" s="299"/>
      <c r="JKD103" s="299"/>
      <c r="JKE103" s="299"/>
      <c r="JKF103" s="299"/>
      <c r="JKG103" s="299"/>
      <c r="JKH103" s="299"/>
      <c r="JKI103" s="299"/>
      <c r="JKJ103" s="299"/>
      <c r="JKK103" s="299"/>
      <c r="JKL103" s="299"/>
      <c r="JKM103" s="299"/>
      <c r="JKN103" s="299"/>
      <c r="JKO103" s="299"/>
      <c r="JKP103" s="299"/>
      <c r="JKQ103" s="299"/>
      <c r="JKR103" s="299"/>
      <c r="JKS103" s="299"/>
      <c r="JKT103" s="299"/>
      <c r="JKU103" s="299"/>
      <c r="JKV103" s="299"/>
      <c r="JKW103" s="299"/>
      <c r="JKX103" s="299"/>
      <c r="JKY103" s="299"/>
      <c r="JKZ103" s="299"/>
      <c r="JLA103" s="299"/>
      <c r="JLB103" s="299"/>
      <c r="JLC103" s="299"/>
      <c r="JLD103" s="299"/>
      <c r="JLE103" s="299"/>
      <c r="JLF103" s="299"/>
      <c r="JLG103" s="299"/>
      <c r="JLH103" s="299"/>
      <c r="JLI103" s="299"/>
      <c r="JLJ103" s="299"/>
      <c r="JLK103" s="299"/>
      <c r="JLL103" s="299"/>
      <c r="JLM103" s="299"/>
      <c r="JLN103" s="299"/>
      <c r="JLO103" s="299"/>
      <c r="JLP103" s="299"/>
      <c r="JLQ103" s="299"/>
      <c r="JLR103" s="299"/>
      <c r="JLS103" s="299"/>
      <c r="JLT103" s="299"/>
      <c r="JLU103" s="299"/>
      <c r="JLV103" s="299"/>
      <c r="JLW103" s="299"/>
      <c r="JLX103" s="299"/>
      <c r="JLY103" s="299"/>
      <c r="JLZ103" s="299"/>
      <c r="JMA103" s="299"/>
      <c r="JMB103" s="299"/>
      <c r="JMC103" s="299"/>
      <c r="JMD103" s="299"/>
      <c r="JME103" s="299"/>
      <c r="JMF103" s="299"/>
      <c r="JMG103" s="299"/>
      <c r="JMH103" s="299"/>
      <c r="JMI103" s="299"/>
      <c r="JMJ103" s="299"/>
      <c r="JMK103" s="299"/>
      <c r="JML103" s="299"/>
      <c r="JMM103" s="299"/>
      <c r="JMN103" s="299"/>
      <c r="JMO103" s="299"/>
      <c r="JMP103" s="299"/>
      <c r="JMQ103" s="299"/>
      <c r="JMR103" s="299"/>
      <c r="JMS103" s="299"/>
      <c r="JMT103" s="299"/>
      <c r="JMU103" s="299"/>
      <c r="JMV103" s="299"/>
      <c r="JMW103" s="299"/>
      <c r="JMX103" s="299"/>
      <c r="JMY103" s="299"/>
      <c r="JMZ103" s="299"/>
      <c r="JNA103" s="299"/>
      <c r="JNB103" s="299"/>
      <c r="JNC103" s="299"/>
      <c r="JND103" s="299"/>
      <c r="JNE103" s="299"/>
      <c r="JNF103" s="299"/>
      <c r="JNG103" s="299"/>
      <c r="JNH103" s="299"/>
      <c r="JNI103" s="299"/>
      <c r="JNJ103" s="299"/>
      <c r="JNK103" s="299"/>
      <c r="JNL103" s="299"/>
      <c r="JNM103" s="299"/>
      <c r="JNN103" s="299"/>
      <c r="JNO103" s="299"/>
      <c r="JNP103" s="299"/>
      <c r="JNQ103" s="299"/>
      <c r="JNR103" s="299"/>
      <c r="JNS103" s="299"/>
      <c r="JNT103" s="299"/>
      <c r="JNU103" s="299"/>
      <c r="JNV103" s="299"/>
      <c r="JNW103" s="299"/>
      <c r="JNX103" s="299"/>
      <c r="JNY103" s="299"/>
      <c r="JNZ103" s="299"/>
      <c r="JOA103" s="299"/>
      <c r="JOB103" s="299"/>
      <c r="JOC103" s="299"/>
      <c r="JOD103" s="299"/>
      <c r="JOE103" s="299"/>
      <c r="JOF103" s="299"/>
      <c r="JOG103" s="299"/>
      <c r="JOH103" s="299"/>
      <c r="JOI103" s="299"/>
      <c r="JOJ103" s="299"/>
      <c r="JOK103" s="299"/>
      <c r="JOL103" s="299"/>
      <c r="JOM103" s="299"/>
      <c r="JON103" s="299"/>
      <c r="JOO103" s="299"/>
      <c r="JOP103" s="299"/>
      <c r="JOQ103" s="299"/>
      <c r="JOR103" s="299"/>
      <c r="JOS103" s="299"/>
      <c r="JOT103" s="299"/>
      <c r="JOU103" s="299"/>
      <c r="JOV103" s="299"/>
      <c r="JOW103" s="299"/>
      <c r="JOX103" s="299"/>
      <c r="JOY103" s="299"/>
      <c r="JOZ103" s="299"/>
      <c r="JPA103" s="299"/>
      <c r="JPB103" s="299"/>
      <c r="JPC103" s="299"/>
      <c r="JPD103" s="299"/>
      <c r="JPE103" s="299"/>
      <c r="JPF103" s="299"/>
      <c r="JPG103" s="299"/>
      <c r="JPH103" s="299"/>
      <c r="JPI103" s="299"/>
      <c r="JPJ103" s="299"/>
      <c r="JPK103" s="299"/>
      <c r="JPL103" s="299"/>
      <c r="JPM103" s="299"/>
      <c r="JPN103" s="299"/>
      <c r="JPO103" s="299"/>
      <c r="JPP103" s="299"/>
      <c r="JPQ103" s="299"/>
      <c r="JPR103" s="299"/>
      <c r="JPS103" s="299"/>
      <c r="JPT103" s="299"/>
      <c r="JPU103" s="299"/>
      <c r="JPV103" s="299"/>
      <c r="JPW103" s="299"/>
      <c r="JPX103" s="299"/>
      <c r="JPY103" s="299"/>
      <c r="JPZ103" s="299"/>
      <c r="JQA103" s="299"/>
      <c r="JQB103" s="299"/>
      <c r="JQC103" s="299"/>
      <c r="JQD103" s="299"/>
      <c r="JQE103" s="299"/>
      <c r="JQF103" s="299"/>
      <c r="JQG103" s="299"/>
      <c r="JQH103" s="299"/>
      <c r="JQI103" s="299"/>
      <c r="JQJ103" s="299"/>
      <c r="JQK103" s="299"/>
      <c r="JQL103" s="299"/>
      <c r="JQM103" s="299"/>
      <c r="JQN103" s="299"/>
      <c r="JQO103" s="299"/>
      <c r="JQP103" s="299"/>
      <c r="JQQ103" s="299"/>
      <c r="JQR103" s="299"/>
      <c r="JQS103" s="299"/>
      <c r="JQT103" s="299"/>
      <c r="JQU103" s="299"/>
      <c r="JQV103" s="299"/>
      <c r="JQW103" s="299"/>
      <c r="JQX103" s="299"/>
      <c r="JQY103" s="299"/>
      <c r="JQZ103" s="299"/>
      <c r="JRA103" s="299"/>
      <c r="JRB103" s="299"/>
      <c r="JRC103" s="299"/>
      <c r="JRD103" s="299"/>
      <c r="JRE103" s="299"/>
      <c r="JRF103" s="299"/>
      <c r="JRG103" s="299"/>
      <c r="JRH103" s="299"/>
      <c r="JRI103" s="299"/>
      <c r="JRJ103" s="299"/>
      <c r="JRK103" s="299"/>
      <c r="JRL103" s="299"/>
      <c r="JRM103" s="299"/>
      <c r="JRN103" s="299"/>
      <c r="JRO103" s="299"/>
      <c r="JRP103" s="299"/>
      <c r="JRQ103" s="299"/>
      <c r="JRR103" s="299"/>
      <c r="JRS103" s="299"/>
      <c r="JRT103" s="299"/>
      <c r="JRU103" s="299"/>
      <c r="JRV103" s="299"/>
      <c r="JRW103" s="299"/>
      <c r="JRX103" s="299"/>
      <c r="JRY103" s="299"/>
      <c r="JRZ103" s="299"/>
      <c r="JSA103" s="299"/>
      <c r="JSB103" s="299"/>
      <c r="JSC103" s="299"/>
      <c r="JSD103" s="299"/>
      <c r="JSE103" s="299"/>
      <c r="JSF103" s="299"/>
      <c r="JSG103" s="299"/>
      <c r="JSH103" s="299"/>
      <c r="JSI103" s="299"/>
      <c r="JSJ103" s="299"/>
      <c r="JSK103" s="299"/>
      <c r="JSL103" s="299"/>
      <c r="JSM103" s="299"/>
      <c r="JSN103" s="299"/>
      <c r="JSO103" s="299"/>
      <c r="JSP103" s="299"/>
      <c r="JSQ103" s="299"/>
      <c r="JSR103" s="299"/>
      <c r="JSS103" s="299"/>
      <c r="JST103" s="299"/>
      <c r="JSU103" s="299"/>
      <c r="JSV103" s="299"/>
      <c r="JSW103" s="299"/>
      <c r="JSX103" s="299"/>
      <c r="JSY103" s="299"/>
      <c r="JSZ103" s="299"/>
      <c r="JTA103" s="299"/>
      <c r="JTB103" s="299"/>
      <c r="JTC103" s="299"/>
      <c r="JTD103" s="299"/>
      <c r="JTE103" s="299"/>
      <c r="JTF103" s="299"/>
      <c r="JTG103" s="299"/>
      <c r="JTH103" s="299"/>
      <c r="JTI103" s="299"/>
      <c r="JTJ103" s="299"/>
      <c r="JTK103" s="299"/>
      <c r="JTL103" s="299"/>
      <c r="JTM103" s="299"/>
      <c r="JTN103" s="299"/>
      <c r="JTO103" s="299"/>
      <c r="JTP103" s="299"/>
      <c r="JTQ103" s="299"/>
      <c r="JTR103" s="299"/>
      <c r="JTS103" s="299"/>
      <c r="JTT103" s="299"/>
      <c r="JTU103" s="299"/>
      <c r="JTV103" s="299"/>
      <c r="JTW103" s="299"/>
      <c r="JTX103" s="299"/>
      <c r="JTY103" s="299"/>
      <c r="JTZ103" s="299"/>
      <c r="JUA103" s="299"/>
      <c r="JUB103" s="299"/>
      <c r="JUC103" s="299"/>
      <c r="JUD103" s="299"/>
      <c r="JUE103" s="299"/>
      <c r="JUF103" s="299"/>
      <c r="JUG103" s="299"/>
      <c r="JUH103" s="299"/>
      <c r="JUI103" s="299"/>
      <c r="JUJ103" s="299"/>
      <c r="JUK103" s="299"/>
      <c r="JUL103" s="299"/>
      <c r="JUM103" s="299"/>
      <c r="JUN103" s="299"/>
      <c r="JUO103" s="299"/>
      <c r="JUP103" s="299"/>
      <c r="JUQ103" s="299"/>
      <c r="JUR103" s="299"/>
      <c r="JUS103" s="299"/>
      <c r="JUT103" s="299"/>
      <c r="JUU103" s="299"/>
      <c r="JUV103" s="299"/>
      <c r="JUW103" s="299"/>
      <c r="JUX103" s="299"/>
      <c r="JUY103" s="299"/>
      <c r="JUZ103" s="299"/>
      <c r="JVA103" s="299"/>
      <c r="JVB103" s="299"/>
      <c r="JVC103" s="299"/>
      <c r="JVD103" s="299"/>
      <c r="JVE103" s="299"/>
      <c r="JVF103" s="299"/>
      <c r="JVG103" s="299"/>
      <c r="JVH103" s="299"/>
      <c r="JVI103" s="299"/>
      <c r="JVJ103" s="299"/>
      <c r="JVK103" s="299"/>
      <c r="JVL103" s="299"/>
      <c r="JVM103" s="299"/>
      <c r="JVN103" s="299"/>
      <c r="JVO103" s="299"/>
      <c r="JVP103" s="299"/>
      <c r="JVQ103" s="299"/>
      <c r="JVR103" s="299"/>
      <c r="JVS103" s="299"/>
      <c r="JVT103" s="299"/>
      <c r="JVU103" s="299"/>
      <c r="JVV103" s="299"/>
      <c r="JVW103" s="299"/>
      <c r="JVX103" s="299"/>
      <c r="JVY103" s="299"/>
      <c r="JVZ103" s="299"/>
      <c r="JWA103" s="299"/>
      <c r="JWB103" s="299"/>
      <c r="JWC103" s="299"/>
      <c r="JWD103" s="299"/>
      <c r="JWE103" s="299"/>
      <c r="JWF103" s="299"/>
      <c r="JWG103" s="299"/>
      <c r="JWH103" s="299"/>
      <c r="JWI103" s="299"/>
      <c r="JWJ103" s="299"/>
      <c r="JWK103" s="299"/>
      <c r="JWL103" s="299"/>
      <c r="JWM103" s="299"/>
      <c r="JWN103" s="299"/>
      <c r="JWO103" s="299"/>
      <c r="JWP103" s="299"/>
      <c r="JWQ103" s="299"/>
      <c r="JWR103" s="299"/>
      <c r="JWS103" s="299"/>
      <c r="JWT103" s="299"/>
      <c r="JWU103" s="299"/>
      <c r="JWV103" s="299"/>
      <c r="JWW103" s="299"/>
      <c r="JWX103" s="299"/>
      <c r="JWY103" s="299"/>
      <c r="JWZ103" s="299"/>
      <c r="JXA103" s="299"/>
      <c r="JXB103" s="299"/>
      <c r="JXC103" s="299"/>
      <c r="JXD103" s="299"/>
      <c r="JXE103" s="299"/>
      <c r="JXF103" s="299"/>
      <c r="JXG103" s="299"/>
      <c r="JXH103" s="299"/>
      <c r="JXI103" s="299"/>
      <c r="JXJ103" s="299"/>
      <c r="JXK103" s="299"/>
      <c r="JXL103" s="299"/>
      <c r="JXM103" s="299"/>
      <c r="JXN103" s="299"/>
      <c r="JXO103" s="299"/>
      <c r="JXP103" s="299"/>
      <c r="JXQ103" s="299"/>
      <c r="JXR103" s="299"/>
      <c r="JXS103" s="299"/>
      <c r="JXT103" s="299"/>
      <c r="JXU103" s="299"/>
      <c r="JXV103" s="299"/>
      <c r="JXW103" s="299"/>
      <c r="JXX103" s="299"/>
      <c r="JXY103" s="299"/>
      <c r="JXZ103" s="299"/>
      <c r="JYA103" s="299"/>
      <c r="JYB103" s="299"/>
      <c r="JYC103" s="299"/>
      <c r="JYD103" s="299"/>
      <c r="JYE103" s="299"/>
      <c r="JYF103" s="299"/>
      <c r="JYG103" s="299"/>
      <c r="JYH103" s="299"/>
      <c r="JYI103" s="299"/>
      <c r="JYJ103" s="299"/>
      <c r="JYK103" s="299"/>
      <c r="JYL103" s="299"/>
      <c r="JYM103" s="299"/>
      <c r="JYN103" s="299"/>
      <c r="JYO103" s="299"/>
      <c r="JYP103" s="299"/>
      <c r="JYQ103" s="299"/>
      <c r="JYR103" s="299"/>
      <c r="JYS103" s="299"/>
      <c r="JYT103" s="299"/>
      <c r="JYU103" s="299"/>
      <c r="JYV103" s="299"/>
      <c r="JYW103" s="299"/>
      <c r="JYX103" s="299"/>
      <c r="JYY103" s="299"/>
      <c r="JYZ103" s="299"/>
      <c r="JZA103" s="299"/>
      <c r="JZB103" s="299"/>
      <c r="JZC103" s="299"/>
      <c r="JZD103" s="299"/>
      <c r="JZE103" s="299"/>
      <c r="JZF103" s="299"/>
      <c r="JZG103" s="299"/>
      <c r="JZH103" s="299"/>
      <c r="JZI103" s="299"/>
      <c r="JZJ103" s="299"/>
      <c r="JZK103" s="299"/>
      <c r="JZL103" s="299"/>
      <c r="JZM103" s="299"/>
      <c r="JZN103" s="299"/>
      <c r="JZO103" s="299"/>
      <c r="JZP103" s="299"/>
      <c r="JZQ103" s="299"/>
      <c r="JZR103" s="299"/>
      <c r="JZS103" s="299"/>
      <c r="JZT103" s="299"/>
      <c r="JZU103" s="299"/>
      <c r="JZV103" s="299"/>
      <c r="JZW103" s="299"/>
      <c r="JZX103" s="299"/>
      <c r="JZY103" s="299"/>
      <c r="JZZ103" s="299"/>
      <c r="KAA103" s="299"/>
      <c r="KAB103" s="299"/>
      <c r="KAC103" s="299"/>
      <c r="KAD103" s="299"/>
      <c r="KAE103" s="299"/>
      <c r="KAF103" s="299"/>
      <c r="KAG103" s="299"/>
      <c r="KAH103" s="299"/>
      <c r="KAI103" s="299"/>
      <c r="KAJ103" s="299"/>
      <c r="KAK103" s="299"/>
      <c r="KAL103" s="299"/>
      <c r="KAM103" s="299"/>
      <c r="KAN103" s="299"/>
      <c r="KAO103" s="299"/>
      <c r="KAP103" s="299"/>
      <c r="KAQ103" s="299"/>
      <c r="KAR103" s="299"/>
      <c r="KAS103" s="299"/>
      <c r="KAT103" s="299"/>
      <c r="KAU103" s="299"/>
      <c r="KAV103" s="299"/>
      <c r="KAW103" s="299"/>
      <c r="KAX103" s="299"/>
      <c r="KAY103" s="299"/>
      <c r="KAZ103" s="299"/>
      <c r="KBA103" s="299"/>
      <c r="KBB103" s="299"/>
      <c r="KBC103" s="299"/>
      <c r="KBD103" s="299"/>
      <c r="KBE103" s="299"/>
      <c r="KBF103" s="299"/>
      <c r="KBG103" s="299"/>
      <c r="KBH103" s="299"/>
      <c r="KBI103" s="299"/>
      <c r="KBJ103" s="299"/>
      <c r="KBK103" s="299"/>
      <c r="KBL103" s="299"/>
      <c r="KBM103" s="299"/>
      <c r="KBN103" s="299"/>
      <c r="KBO103" s="299"/>
      <c r="KBP103" s="299"/>
      <c r="KBQ103" s="299"/>
      <c r="KBR103" s="299"/>
      <c r="KBS103" s="299"/>
      <c r="KBT103" s="299"/>
      <c r="KBU103" s="299"/>
      <c r="KBV103" s="299"/>
      <c r="KBW103" s="299"/>
      <c r="KBX103" s="299"/>
      <c r="KBY103" s="299"/>
      <c r="KBZ103" s="299"/>
      <c r="KCA103" s="299"/>
      <c r="KCB103" s="299"/>
      <c r="KCC103" s="299"/>
      <c r="KCD103" s="299"/>
      <c r="KCE103" s="299"/>
      <c r="KCF103" s="299"/>
      <c r="KCG103" s="299"/>
      <c r="KCH103" s="299"/>
      <c r="KCI103" s="299"/>
      <c r="KCJ103" s="299"/>
      <c r="KCK103" s="299"/>
      <c r="KCL103" s="299"/>
      <c r="KCM103" s="299"/>
      <c r="KCN103" s="299"/>
      <c r="KCO103" s="299"/>
      <c r="KCP103" s="299"/>
      <c r="KCQ103" s="299"/>
      <c r="KCR103" s="299"/>
      <c r="KCS103" s="299"/>
      <c r="KCT103" s="299"/>
      <c r="KCU103" s="299"/>
      <c r="KCV103" s="299"/>
      <c r="KCW103" s="299"/>
      <c r="KCX103" s="299"/>
      <c r="KCY103" s="299"/>
      <c r="KCZ103" s="299"/>
      <c r="KDA103" s="299"/>
      <c r="KDB103" s="299"/>
      <c r="KDC103" s="299"/>
      <c r="KDD103" s="299"/>
      <c r="KDE103" s="299"/>
      <c r="KDF103" s="299"/>
      <c r="KDG103" s="299"/>
      <c r="KDH103" s="299"/>
      <c r="KDI103" s="299"/>
      <c r="KDJ103" s="299"/>
      <c r="KDK103" s="299"/>
      <c r="KDL103" s="299"/>
      <c r="KDM103" s="299"/>
      <c r="KDN103" s="299"/>
      <c r="KDO103" s="299"/>
      <c r="KDP103" s="299"/>
      <c r="KDQ103" s="299"/>
      <c r="KDR103" s="299"/>
      <c r="KDS103" s="299"/>
      <c r="KDT103" s="299"/>
      <c r="KDU103" s="299"/>
      <c r="KDV103" s="299"/>
      <c r="KDW103" s="299"/>
      <c r="KDX103" s="299"/>
      <c r="KDY103" s="299"/>
      <c r="KDZ103" s="299"/>
      <c r="KEA103" s="299"/>
      <c r="KEB103" s="299"/>
      <c r="KEC103" s="299"/>
      <c r="KED103" s="299"/>
      <c r="KEE103" s="299"/>
      <c r="KEF103" s="299"/>
      <c r="KEG103" s="299"/>
      <c r="KEH103" s="299"/>
      <c r="KEI103" s="299"/>
      <c r="KEJ103" s="299"/>
      <c r="KEK103" s="299"/>
      <c r="KEL103" s="299"/>
      <c r="KEM103" s="299"/>
      <c r="KEN103" s="299"/>
      <c r="KEO103" s="299"/>
      <c r="KEP103" s="299"/>
      <c r="KEQ103" s="299"/>
      <c r="KER103" s="299"/>
      <c r="KES103" s="299"/>
      <c r="KET103" s="299"/>
      <c r="KEU103" s="299"/>
      <c r="KEV103" s="299"/>
      <c r="KEW103" s="299"/>
      <c r="KEX103" s="299"/>
      <c r="KEY103" s="299"/>
      <c r="KEZ103" s="299"/>
      <c r="KFA103" s="299"/>
      <c r="KFB103" s="299"/>
      <c r="KFC103" s="299"/>
      <c r="KFD103" s="299"/>
      <c r="KFE103" s="299"/>
      <c r="KFF103" s="299"/>
      <c r="KFG103" s="299"/>
      <c r="KFH103" s="299"/>
      <c r="KFI103" s="299"/>
      <c r="KFJ103" s="299"/>
      <c r="KFK103" s="299"/>
      <c r="KFL103" s="299"/>
      <c r="KFM103" s="299"/>
      <c r="KFN103" s="299"/>
      <c r="KFO103" s="299"/>
      <c r="KFP103" s="299"/>
      <c r="KFQ103" s="299"/>
      <c r="KFR103" s="299"/>
      <c r="KFS103" s="299"/>
      <c r="KFT103" s="299"/>
      <c r="KFU103" s="299"/>
      <c r="KFV103" s="299"/>
      <c r="KFW103" s="299"/>
      <c r="KFX103" s="299"/>
      <c r="KFY103" s="299"/>
      <c r="KFZ103" s="299"/>
      <c r="KGA103" s="299"/>
      <c r="KGB103" s="299"/>
      <c r="KGC103" s="299"/>
      <c r="KGD103" s="299"/>
      <c r="KGE103" s="299"/>
      <c r="KGF103" s="299"/>
      <c r="KGG103" s="299"/>
      <c r="KGH103" s="299"/>
      <c r="KGI103" s="299"/>
      <c r="KGJ103" s="299"/>
      <c r="KGK103" s="299"/>
      <c r="KGL103" s="299"/>
      <c r="KGM103" s="299"/>
      <c r="KGN103" s="299"/>
      <c r="KGO103" s="299"/>
      <c r="KGP103" s="299"/>
      <c r="KGQ103" s="299"/>
      <c r="KGR103" s="299"/>
      <c r="KGS103" s="299"/>
      <c r="KGT103" s="299"/>
      <c r="KGU103" s="299"/>
      <c r="KGV103" s="299"/>
      <c r="KGW103" s="299"/>
      <c r="KGX103" s="299"/>
      <c r="KGY103" s="299"/>
      <c r="KGZ103" s="299"/>
      <c r="KHA103" s="299"/>
      <c r="KHB103" s="299"/>
      <c r="KHC103" s="299"/>
      <c r="KHD103" s="299"/>
      <c r="KHE103" s="299"/>
      <c r="KHF103" s="299"/>
      <c r="KHG103" s="299"/>
      <c r="KHH103" s="299"/>
      <c r="KHI103" s="299"/>
      <c r="KHJ103" s="299"/>
      <c r="KHK103" s="299"/>
      <c r="KHL103" s="299"/>
      <c r="KHM103" s="299"/>
      <c r="KHN103" s="299"/>
      <c r="KHO103" s="299"/>
      <c r="KHP103" s="299"/>
      <c r="KHQ103" s="299"/>
      <c r="KHR103" s="299"/>
      <c r="KHS103" s="299"/>
      <c r="KHT103" s="299"/>
      <c r="KHU103" s="299"/>
      <c r="KHV103" s="299"/>
      <c r="KHW103" s="299"/>
      <c r="KHX103" s="299"/>
      <c r="KHY103" s="299"/>
      <c r="KHZ103" s="299"/>
      <c r="KIA103" s="299"/>
      <c r="KIB103" s="299"/>
      <c r="KIC103" s="299"/>
      <c r="KID103" s="299"/>
      <c r="KIE103" s="299"/>
      <c r="KIF103" s="299"/>
      <c r="KIG103" s="299"/>
      <c r="KIH103" s="299"/>
      <c r="KII103" s="299"/>
      <c r="KIJ103" s="299"/>
      <c r="KIK103" s="299"/>
      <c r="KIL103" s="299"/>
      <c r="KIM103" s="299"/>
      <c r="KIN103" s="299"/>
      <c r="KIO103" s="299"/>
      <c r="KIP103" s="299"/>
      <c r="KIQ103" s="299"/>
      <c r="KIR103" s="299"/>
      <c r="KIS103" s="299"/>
      <c r="KIT103" s="299"/>
      <c r="KIU103" s="299"/>
      <c r="KIV103" s="299"/>
      <c r="KIW103" s="299"/>
      <c r="KIX103" s="299"/>
      <c r="KIY103" s="299"/>
      <c r="KIZ103" s="299"/>
      <c r="KJA103" s="299"/>
      <c r="KJB103" s="299"/>
      <c r="KJC103" s="299"/>
      <c r="KJD103" s="299"/>
      <c r="KJE103" s="299"/>
      <c r="KJF103" s="299"/>
      <c r="KJG103" s="299"/>
      <c r="KJH103" s="299"/>
      <c r="KJI103" s="299"/>
      <c r="KJJ103" s="299"/>
      <c r="KJK103" s="299"/>
      <c r="KJL103" s="299"/>
      <c r="KJM103" s="299"/>
      <c r="KJN103" s="299"/>
      <c r="KJO103" s="299"/>
      <c r="KJP103" s="299"/>
      <c r="KJQ103" s="299"/>
      <c r="KJR103" s="299"/>
      <c r="KJS103" s="299"/>
      <c r="KJT103" s="299"/>
      <c r="KJU103" s="299"/>
      <c r="KJV103" s="299"/>
      <c r="KJW103" s="299"/>
      <c r="KJX103" s="299"/>
      <c r="KJY103" s="299"/>
      <c r="KJZ103" s="299"/>
      <c r="KKA103" s="299"/>
      <c r="KKB103" s="299"/>
      <c r="KKC103" s="299"/>
      <c r="KKD103" s="299"/>
      <c r="KKE103" s="299"/>
      <c r="KKF103" s="299"/>
      <c r="KKG103" s="299"/>
      <c r="KKH103" s="299"/>
      <c r="KKI103" s="299"/>
      <c r="KKJ103" s="299"/>
      <c r="KKK103" s="299"/>
      <c r="KKL103" s="299"/>
      <c r="KKM103" s="299"/>
      <c r="KKN103" s="299"/>
      <c r="KKO103" s="299"/>
      <c r="KKP103" s="299"/>
      <c r="KKQ103" s="299"/>
      <c r="KKR103" s="299"/>
      <c r="KKS103" s="299"/>
      <c r="KKT103" s="299"/>
      <c r="KKU103" s="299"/>
      <c r="KKV103" s="299"/>
      <c r="KKW103" s="299"/>
      <c r="KKX103" s="299"/>
      <c r="KKY103" s="299"/>
      <c r="KKZ103" s="299"/>
      <c r="KLA103" s="299"/>
      <c r="KLB103" s="299"/>
      <c r="KLC103" s="299"/>
      <c r="KLD103" s="299"/>
      <c r="KLE103" s="299"/>
      <c r="KLF103" s="299"/>
      <c r="KLG103" s="299"/>
      <c r="KLH103" s="299"/>
      <c r="KLI103" s="299"/>
      <c r="KLJ103" s="299"/>
      <c r="KLK103" s="299"/>
      <c r="KLL103" s="299"/>
      <c r="KLM103" s="299"/>
      <c r="KLN103" s="299"/>
      <c r="KLO103" s="299"/>
      <c r="KLP103" s="299"/>
      <c r="KLQ103" s="299"/>
      <c r="KLR103" s="299"/>
      <c r="KLS103" s="299"/>
      <c r="KLT103" s="299"/>
      <c r="KLU103" s="299"/>
      <c r="KLV103" s="299"/>
      <c r="KLW103" s="299"/>
      <c r="KLX103" s="299"/>
      <c r="KLY103" s="299"/>
      <c r="KLZ103" s="299"/>
      <c r="KMA103" s="299"/>
      <c r="KMB103" s="299"/>
      <c r="KMC103" s="299"/>
      <c r="KMD103" s="299"/>
      <c r="KME103" s="299"/>
      <c r="KMF103" s="299"/>
      <c r="KMG103" s="299"/>
      <c r="KMH103" s="299"/>
      <c r="KMI103" s="299"/>
      <c r="KMJ103" s="299"/>
      <c r="KMK103" s="299"/>
      <c r="KML103" s="299"/>
      <c r="KMM103" s="299"/>
      <c r="KMN103" s="299"/>
      <c r="KMO103" s="299"/>
      <c r="KMP103" s="299"/>
      <c r="KMQ103" s="299"/>
      <c r="KMR103" s="299"/>
      <c r="KMS103" s="299"/>
      <c r="KMT103" s="299"/>
      <c r="KMU103" s="299"/>
      <c r="KMV103" s="299"/>
      <c r="KMW103" s="299"/>
      <c r="KMX103" s="299"/>
      <c r="KMY103" s="299"/>
      <c r="KMZ103" s="299"/>
      <c r="KNA103" s="299"/>
      <c r="KNB103" s="299"/>
      <c r="KNC103" s="299"/>
      <c r="KND103" s="299"/>
      <c r="KNE103" s="299"/>
      <c r="KNF103" s="299"/>
      <c r="KNG103" s="299"/>
      <c r="KNH103" s="299"/>
      <c r="KNI103" s="299"/>
      <c r="KNJ103" s="299"/>
      <c r="KNK103" s="299"/>
      <c r="KNL103" s="299"/>
      <c r="KNM103" s="299"/>
      <c r="KNN103" s="299"/>
      <c r="KNO103" s="299"/>
      <c r="KNP103" s="299"/>
      <c r="KNQ103" s="299"/>
      <c r="KNR103" s="299"/>
      <c r="KNS103" s="299"/>
      <c r="KNT103" s="299"/>
      <c r="KNU103" s="299"/>
      <c r="KNV103" s="299"/>
      <c r="KNW103" s="299"/>
      <c r="KNX103" s="299"/>
      <c r="KNY103" s="299"/>
      <c r="KNZ103" s="299"/>
      <c r="KOA103" s="299"/>
      <c r="KOB103" s="299"/>
      <c r="KOC103" s="299"/>
      <c r="KOD103" s="299"/>
      <c r="KOE103" s="299"/>
      <c r="KOF103" s="299"/>
      <c r="KOG103" s="299"/>
      <c r="KOH103" s="299"/>
      <c r="KOI103" s="299"/>
      <c r="KOJ103" s="299"/>
      <c r="KOK103" s="299"/>
      <c r="KOL103" s="299"/>
      <c r="KOM103" s="299"/>
      <c r="KON103" s="299"/>
      <c r="KOO103" s="299"/>
      <c r="KOP103" s="299"/>
      <c r="KOQ103" s="299"/>
      <c r="KOR103" s="299"/>
      <c r="KOS103" s="299"/>
      <c r="KOT103" s="299"/>
      <c r="KOU103" s="299"/>
      <c r="KOV103" s="299"/>
      <c r="KOW103" s="299"/>
      <c r="KOX103" s="299"/>
      <c r="KOY103" s="299"/>
      <c r="KOZ103" s="299"/>
      <c r="KPA103" s="299"/>
      <c r="KPB103" s="299"/>
      <c r="KPC103" s="299"/>
      <c r="KPD103" s="299"/>
      <c r="KPE103" s="299"/>
      <c r="KPF103" s="299"/>
      <c r="KPG103" s="299"/>
      <c r="KPH103" s="299"/>
      <c r="KPI103" s="299"/>
      <c r="KPJ103" s="299"/>
      <c r="KPK103" s="299"/>
      <c r="KPL103" s="299"/>
      <c r="KPM103" s="299"/>
      <c r="KPN103" s="299"/>
      <c r="KPO103" s="299"/>
      <c r="KPP103" s="299"/>
      <c r="KPQ103" s="299"/>
      <c r="KPR103" s="299"/>
      <c r="KPS103" s="299"/>
      <c r="KPT103" s="299"/>
      <c r="KPU103" s="299"/>
      <c r="KPV103" s="299"/>
      <c r="KPW103" s="299"/>
      <c r="KPX103" s="299"/>
      <c r="KPY103" s="299"/>
      <c r="KPZ103" s="299"/>
      <c r="KQA103" s="299"/>
      <c r="KQB103" s="299"/>
      <c r="KQC103" s="299"/>
      <c r="KQD103" s="299"/>
      <c r="KQE103" s="299"/>
      <c r="KQF103" s="299"/>
      <c r="KQG103" s="299"/>
      <c r="KQH103" s="299"/>
      <c r="KQI103" s="299"/>
      <c r="KQJ103" s="299"/>
      <c r="KQK103" s="299"/>
      <c r="KQL103" s="299"/>
      <c r="KQM103" s="299"/>
      <c r="KQN103" s="299"/>
      <c r="KQO103" s="299"/>
      <c r="KQP103" s="299"/>
      <c r="KQQ103" s="299"/>
      <c r="KQR103" s="299"/>
      <c r="KQS103" s="299"/>
      <c r="KQT103" s="299"/>
      <c r="KQU103" s="299"/>
      <c r="KQV103" s="299"/>
      <c r="KQW103" s="299"/>
      <c r="KQX103" s="299"/>
      <c r="KQY103" s="299"/>
      <c r="KQZ103" s="299"/>
      <c r="KRA103" s="299"/>
      <c r="KRB103" s="299"/>
      <c r="KRC103" s="299"/>
      <c r="KRD103" s="299"/>
      <c r="KRE103" s="299"/>
      <c r="KRF103" s="299"/>
      <c r="KRG103" s="299"/>
      <c r="KRH103" s="299"/>
      <c r="KRI103" s="299"/>
      <c r="KRJ103" s="299"/>
      <c r="KRK103" s="299"/>
      <c r="KRL103" s="299"/>
      <c r="KRM103" s="299"/>
      <c r="KRN103" s="299"/>
      <c r="KRO103" s="299"/>
      <c r="KRP103" s="299"/>
      <c r="KRQ103" s="299"/>
      <c r="KRR103" s="299"/>
      <c r="KRS103" s="299"/>
      <c r="KRT103" s="299"/>
      <c r="KRU103" s="299"/>
      <c r="KRV103" s="299"/>
      <c r="KRW103" s="299"/>
      <c r="KRX103" s="299"/>
      <c r="KRY103" s="299"/>
      <c r="KRZ103" s="299"/>
      <c r="KSA103" s="299"/>
      <c r="KSB103" s="299"/>
      <c r="KSC103" s="299"/>
      <c r="KSD103" s="299"/>
      <c r="KSE103" s="299"/>
      <c r="KSF103" s="299"/>
      <c r="KSG103" s="299"/>
      <c r="KSH103" s="299"/>
      <c r="KSI103" s="299"/>
      <c r="KSJ103" s="299"/>
      <c r="KSK103" s="299"/>
      <c r="KSL103" s="299"/>
      <c r="KSM103" s="299"/>
      <c r="KSN103" s="299"/>
      <c r="KSO103" s="299"/>
      <c r="KSP103" s="299"/>
      <c r="KSQ103" s="299"/>
      <c r="KSR103" s="299"/>
      <c r="KSS103" s="299"/>
      <c r="KST103" s="299"/>
      <c r="KSU103" s="299"/>
      <c r="KSV103" s="299"/>
      <c r="KSW103" s="299"/>
      <c r="KSX103" s="299"/>
      <c r="KSY103" s="299"/>
      <c r="KSZ103" s="299"/>
      <c r="KTA103" s="299"/>
      <c r="KTB103" s="299"/>
      <c r="KTC103" s="299"/>
      <c r="KTD103" s="299"/>
      <c r="KTE103" s="299"/>
      <c r="KTF103" s="299"/>
      <c r="KTG103" s="299"/>
      <c r="KTH103" s="299"/>
      <c r="KTI103" s="299"/>
      <c r="KTJ103" s="299"/>
      <c r="KTK103" s="299"/>
      <c r="KTL103" s="299"/>
      <c r="KTM103" s="299"/>
      <c r="KTN103" s="299"/>
      <c r="KTO103" s="299"/>
      <c r="KTP103" s="299"/>
      <c r="KTQ103" s="299"/>
      <c r="KTR103" s="299"/>
      <c r="KTS103" s="299"/>
      <c r="KTT103" s="299"/>
      <c r="KTU103" s="299"/>
      <c r="KTV103" s="299"/>
      <c r="KTW103" s="299"/>
      <c r="KTX103" s="299"/>
      <c r="KTY103" s="299"/>
      <c r="KTZ103" s="299"/>
      <c r="KUA103" s="299"/>
      <c r="KUB103" s="299"/>
      <c r="KUC103" s="299"/>
      <c r="KUD103" s="299"/>
      <c r="KUE103" s="299"/>
      <c r="KUF103" s="299"/>
      <c r="KUG103" s="299"/>
      <c r="KUH103" s="299"/>
      <c r="KUI103" s="299"/>
      <c r="KUJ103" s="299"/>
      <c r="KUK103" s="299"/>
      <c r="KUL103" s="299"/>
      <c r="KUM103" s="299"/>
      <c r="KUN103" s="299"/>
      <c r="KUO103" s="299"/>
      <c r="KUP103" s="299"/>
      <c r="KUQ103" s="299"/>
      <c r="KUR103" s="299"/>
      <c r="KUS103" s="299"/>
      <c r="KUT103" s="299"/>
      <c r="KUU103" s="299"/>
      <c r="KUV103" s="299"/>
      <c r="KUW103" s="299"/>
      <c r="KUX103" s="299"/>
      <c r="KUY103" s="299"/>
      <c r="KUZ103" s="299"/>
      <c r="KVA103" s="299"/>
      <c r="KVB103" s="299"/>
      <c r="KVC103" s="299"/>
      <c r="KVD103" s="299"/>
      <c r="KVE103" s="299"/>
      <c r="KVF103" s="299"/>
      <c r="KVG103" s="299"/>
      <c r="KVH103" s="299"/>
      <c r="KVI103" s="299"/>
      <c r="KVJ103" s="299"/>
      <c r="KVK103" s="299"/>
      <c r="KVL103" s="299"/>
      <c r="KVM103" s="299"/>
      <c r="KVN103" s="299"/>
      <c r="KVO103" s="299"/>
      <c r="KVP103" s="299"/>
      <c r="KVQ103" s="299"/>
      <c r="KVR103" s="299"/>
      <c r="KVS103" s="299"/>
      <c r="KVT103" s="299"/>
      <c r="KVU103" s="299"/>
      <c r="KVV103" s="299"/>
      <c r="KVW103" s="299"/>
      <c r="KVX103" s="299"/>
      <c r="KVY103" s="299"/>
      <c r="KVZ103" s="299"/>
      <c r="KWA103" s="299"/>
      <c r="KWB103" s="299"/>
      <c r="KWC103" s="299"/>
      <c r="KWD103" s="299"/>
      <c r="KWE103" s="299"/>
      <c r="KWF103" s="299"/>
      <c r="KWG103" s="299"/>
      <c r="KWH103" s="299"/>
      <c r="KWI103" s="299"/>
      <c r="KWJ103" s="299"/>
      <c r="KWK103" s="299"/>
      <c r="KWL103" s="299"/>
      <c r="KWM103" s="299"/>
      <c r="KWN103" s="299"/>
      <c r="KWO103" s="299"/>
      <c r="KWP103" s="299"/>
      <c r="KWQ103" s="299"/>
      <c r="KWR103" s="299"/>
      <c r="KWS103" s="299"/>
      <c r="KWT103" s="299"/>
      <c r="KWU103" s="299"/>
      <c r="KWV103" s="299"/>
      <c r="KWW103" s="299"/>
      <c r="KWX103" s="299"/>
      <c r="KWY103" s="299"/>
      <c r="KWZ103" s="299"/>
      <c r="KXA103" s="299"/>
      <c r="KXB103" s="299"/>
      <c r="KXC103" s="299"/>
      <c r="KXD103" s="299"/>
      <c r="KXE103" s="299"/>
      <c r="KXF103" s="299"/>
      <c r="KXG103" s="299"/>
      <c r="KXH103" s="299"/>
      <c r="KXI103" s="299"/>
      <c r="KXJ103" s="299"/>
      <c r="KXK103" s="299"/>
      <c r="KXL103" s="299"/>
      <c r="KXM103" s="299"/>
      <c r="KXN103" s="299"/>
      <c r="KXO103" s="299"/>
      <c r="KXP103" s="299"/>
      <c r="KXQ103" s="299"/>
      <c r="KXR103" s="299"/>
      <c r="KXS103" s="299"/>
      <c r="KXT103" s="299"/>
      <c r="KXU103" s="299"/>
      <c r="KXV103" s="299"/>
      <c r="KXW103" s="299"/>
      <c r="KXX103" s="299"/>
      <c r="KXY103" s="299"/>
      <c r="KXZ103" s="299"/>
      <c r="KYA103" s="299"/>
      <c r="KYB103" s="299"/>
      <c r="KYC103" s="299"/>
      <c r="KYD103" s="299"/>
      <c r="KYE103" s="299"/>
      <c r="KYF103" s="299"/>
      <c r="KYG103" s="299"/>
      <c r="KYH103" s="299"/>
      <c r="KYI103" s="299"/>
      <c r="KYJ103" s="299"/>
      <c r="KYK103" s="299"/>
      <c r="KYL103" s="299"/>
      <c r="KYM103" s="299"/>
      <c r="KYN103" s="299"/>
      <c r="KYO103" s="299"/>
      <c r="KYP103" s="299"/>
      <c r="KYQ103" s="299"/>
      <c r="KYR103" s="299"/>
      <c r="KYS103" s="299"/>
      <c r="KYT103" s="299"/>
      <c r="KYU103" s="299"/>
      <c r="KYV103" s="299"/>
      <c r="KYW103" s="299"/>
      <c r="KYX103" s="299"/>
      <c r="KYY103" s="299"/>
      <c r="KYZ103" s="299"/>
      <c r="KZA103" s="299"/>
      <c r="KZB103" s="299"/>
      <c r="KZC103" s="299"/>
      <c r="KZD103" s="299"/>
      <c r="KZE103" s="299"/>
      <c r="KZF103" s="299"/>
      <c r="KZG103" s="299"/>
      <c r="KZH103" s="299"/>
      <c r="KZI103" s="299"/>
      <c r="KZJ103" s="299"/>
      <c r="KZK103" s="299"/>
      <c r="KZL103" s="299"/>
      <c r="KZM103" s="299"/>
      <c r="KZN103" s="299"/>
      <c r="KZO103" s="299"/>
      <c r="KZP103" s="299"/>
      <c r="KZQ103" s="299"/>
      <c r="KZR103" s="299"/>
      <c r="KZS103" s="299"/>
      <c r="KZT103" s="299"/>
      <c r="KZU103" s="299"/>
      <c r="KZV103" s="299"/>
      <c r="KZW103" s="299"/>
      <c r="KZX103" s="299"/>
      <c r="KZY103" s="299"/>
      <c r="KZZ103" s="299"/>
      <c r="LAA103" s="299"/>
      <c r="LAB103" s="299"/>
      <c r="LAC103" s="299"/>
      <c r="LAD103" s="299"/>
      <c r="LAE103" s="299"/>
      <c r="LAF103" s="299"/>
      <c r="LAG103" s="299"/>
      <c r="LAH103" s="299"/>
      <c r="LAI103" s="299"/>
      <c r="LAJ103" s="299"/>
      <c r="LAK103" s="299"/>
      <c r="LAL103" s="299"/>
      <c r="LAM103" s="299"/>
      <c r="LAN103" s="299"/>
      <c r="LAO103" s="299"/>
      <c r="LAP103" s="299"/>
      <c r="LAQ103" s="299"/>
      <c r="LAR103" s="299"/>
      <c r="LAS103" s="299"/>
      <c r="LAT103" s="299"/>
      <c r="LAU103" s="299"/>
      <c r="LAV103" s="299"/>
      <c r="LAW103" s="299"/>
      <c r="LAX103" s="299"/>
      <c r="LAY103" s="299"/>
      <c r="LAZ103" s="299"/>
      <c r="LBA103" s="299"/>
      <c r="LBB103" s="299"/>
      <c r="LBC103" s="299"/>
      <c r="LBD103" s="299"/>
      <c r="LBE103" s="299"/>
      <c r="LBF103" s="299"/>
      <c r="LBG103" s="299"/>
      <c r="LBH103" s="299"/>
      <c r="LBI103" s="299"/>
      <c r="LBJ103" s="299"/>
      <c r="LBK103" s="299"/>
      <c r="LBL103" s="299"/>
      <c r="LBM103" s="299"/>
      <c r="LBN103" s="299"/>
      <c r="LBO103" s="299"/>
      <c r="LBP103" s="299"/>
      <c r="LBQ103" s="299"/>
      <c r="LBR103" s="299"/>
      <c r="LBS103" s="299"/>
      <c r="LBT103" s="299"/>
      <c r="LBU103" s="299"/>
      <c r="LBV103" s="299"/>
      <c r="LBW103" s="299"/>
      <c r="LBX103" s="299"/>
      <c r="LBY103" s="299"/>
      <c r="LBZ103" s="299"/>
      <c r="LCA103" s="299"/>
      <c r="LCB103" s="299"/>
      <c r="LCC103" s="299"/>
      <c r="LCD103" s="299"/>
      <c r="LCE103" s="299"/>
      <c r="LCF103" s="299"/>
      <c r="LCG103" s="299"/>
      <c r="LCH103" s="299"/>
      <c r="LCI103" s="299"/>
      <c r="LCJ103" s="299"/>
      <c r="LCK103" s="299"/>
      <c r="LCL103" s="299"/>
      <c r="LCM103" s="299"/>
      <c r="LCN103" s="299"/>
      <c r="LCO103" s="299"/>
      <c r="LCP103" s="299"/>
      <c r="LCQ103" s="299"/>
      <c r="LCR103" s="299"/>
      <c r="LCS103" s="299"/>
      <c r="LCT103" s="299"/>
      <c r="LCU103" s="299"/>
      <c r="LCV103" s="299"/>
      <c r="LCW103" s="299"/>
      <c r="LCX103" s="299"/>
      <c r="LCY103" s="299"/>
      <c r="LCZ103" s="299"/>
      <c r="LDA103" s="299"/>
      <c r="LDB103" s="299"/>
      <c r="LDC103" s="299"/>
      <c r="LDD103" s="299"/>
      <c r="LDE103" s="299"/>
      <c r="LDF103" s="299"/>
      <c r="LDG103" s="299"/>
      <c r="LDH103" s="299"/>
      <c r="LDI103" s="299"/>
      <c r="LDJ103" s="299"/>
      <c r="LDK103" s="299"/>
      <c r="LDL103" s="299"/>
      <c r="LDM103" s="299"/>
      <c r="LDN103" s="299"/>
      <c r="LDO103" s="299"/>
      <c r="LDP103" s="299"/>
      <c r="LDQ103" s="299"/>
      <c r="LDR103" s="299"/>
      <c r="LDS103" s="299"/>
      <c r="LDT103" s="299"/>
      <c r="LDU103" s="299"/>
      <c r="LDV103" s="299"/>
      <c r="LDW103" s="299"/>
      <c r="LDX103" s="299"/>
      <c r="LDY103" s="299"/>
      <c r="LDZ103" s="299"/>
      <c r="LEA103" s="299"/>
      <c r="LEB103" s="299"/>
      <c r="LEC103" s="299"/>
      <c r="LED103" s="299"/>
      <c r="LEE103" s="299"/>
      <c r="LEF103" s="299"/>
      <c r="LEG103" s="299"/>
      <c r="LEH103" s="299"/>
      <c r="LEI103" s="299"/>
      <c r="LEJ103" s="299"/>
      <c r="LEK103" s="299"/>
      <c r="LEL103" s="299"/>
      <c r="LEM103" s="299"/>
      <c r="LEN103" s="299"/>
      <c r="LEO103" s="299"/>
      <c r="LEP103" s="299"/>
      <c r="LEQ103" s="299"/>
      <c r="LER103" s="299"/>
      <c r="LES103" s="299"/>
      <c r="LET103" s="299"/>
      <c r="LEU103" s="299"/>
      <c r="LEV103" s="299"/>
      <c r="LEW103" s="299"/>
      <c r="LEX103" s="299"/>
      <c r="LEY103" s="299"/>
      <c r="LEZ103" s="299"/>
      <c r="LFA103" s="299"/>
      <c r="LFB103" s="299"/>
      <c r="LFC103" s="299"/>
      <c r="LFD103" s="299"/>
      <c r="LFE103" s="299"/>
      <c r="LFF103" s="299"/>
      <c r="LFG103" s="299"/>
      <c r="LFH103" s="299"/>
      <c r="LFI103" s="299"/>
      <c r="LFJ103" s="299"/>
      <c r="LFK103" s="299"/>
      <c r="LFL103" s="299"/>
      <c r="LFM103" s="299"/>
      <c r="LFN103" s="299"/>
      <c r="LFO103" s="299"/>
      <c r="LFP103" s="299"/>
      <c r="LFQ103" s="299"/>
      <c r="LFR103" s="299"/>
      <c r="LFS103" s="299"/>
      <c r="LFT103" s="299"/>
      <c r="LFU103" s="299"/>
      <c r="LFV103" s="299"/>
      <c r="LFW103" s="299"/>
      <c r="LFX103" s="299"/>
      <c r="LFY103" s="299"/>
      <c r="LFZ103" s="299"/>
      <c r="LGA103" s="299"/>
      <c r="LGB103" s="299"/>
      <c r="LGC103" s="299"/>
      <c r="LGD103" s="299"/>
      <c r="LGE103" s="299"/>
      <c r="LGF103" s="299"/>
      <c r="LGG103" s="299"/>
      <c r="LGH103" s="299"/>
      <c r="LGI103" s="299"/>
      <c r="LGJ103" s="299"/>
      <c r="LGK103" s="299"/>
      <c r="LGL103" s="299"/>
      <c r="LGM103" s="299"/>
      <c r="LGN103" s="299"/>
      <c r="LGO103" s="299"/>
      <c r="LGP103" s="299"/>
      <c r="LGQ103" s="299"/>
      <c r="LGR103" s="299"/>
      <c r="LGS103" s="299"/>
      <c r="LGT103" s="299"/>
      <c r="LGU103" s="299"/>
      <c r="LGV103" s="299"/>
      <c r="LGW103" s="299"/>
      <c r="LGX103" s="299"/>
      <c r="LGY103" s="299"/>
      <c r="LGZ103" s="299"/>
      <c r="LHA103" s="299"/>
      <c r="LHB103" s="299"/>
      <c r="LHC103" s="299"/>
      <c r="LHD103" s="299"/>
      <c r="LHE103" s="299"/>
      <c r="LHF103" s="299"/>
      <c r="LHG103" s="299"/>
      <c r="LHH103" s="299"/>
      <c r="LHI103" s="299"/>
      <c r="LHJ103" s="299"/>
      <c r="LHK103" s="299"/>
      <c r="LHL103" s="299"/>
      <c r="LHM103" s="299"/>
      <c r="LHN103" s="299"/>
      <c r="LHO103" s="299"/>
      <c r="LHP103" s="299"/>
      <c r="LHQ103" s="299"/>
      <c r="LHR103" s="299"/>
      <c r="LHS103" s="299"/>
      <c r="LHT103" s="299"/>
      <c r="LHU103" s="299"/>
      <c r="LHV103" s="299"/>
      <c r="LHW103" s="299"/>
      <c r="LHX103" s="299"/>
      <c r="LHY103" s="299"/>
      <c r="LHZ103" s="299"/>
      <c r="LIA103" s="299"/>
      <c r="LIB103" s="299"/>
      <c r="LIC103" s="299"/>
      <c r="LID103" s="299"/>
      <c r="LIE103" s="299"/>
      <c r="LIF103" s="299"/>
      <c r="LIG103" s="299"/>
      <c r="LIH103" s="299"/>
      <c r="LII103" s="299"/>
      <c r="LIJ103" s="299"/>
      <c r="LIK103" s="299"/>
      <c r="LIL103" s="299"/>
      <c r="LIM103" s="299"/>
      <c r="LIN103" s="299"/>
      <c r="LIO103" s="299"/>
      <c r="LIP103" s="299"/>
      <c r="LIQ103" s="299"/>
      <c r="LIR103" s="299"/>
      <c r="LIS103" s="299"/>
      <c r="LIT103" s="299"/>
      <c r="LIU103" s="299"/>
      <c r="LIV103" s="299"/>
      <c r="LIW103" s="299"/>
      <c r="LIX103" s="299"/>
      <c r="LIY103" s="299"/>
      <c r="LIZ103" s="299"/>
      <c r="LJA103" s="299"/>
      <c r="LJB103" s="299"/>
      <c r="LJC103" s="299"/>
      <c r="LJD103" s="299"/>
      <c r="LJE103" s="299"/>
      <c r="LJF103" s="299"/>
      <c r="LJG103" s="299"/>
      <c r="LJH103" s="299"/>
      <c r="LJI103" s="299"/>
      <c r="LJJ103" s="299"/>
      <c r="LJK103" s="299"/>
      <c r="LJL103" s="299"/>
      <c r="LJM103" s="299"/>
      <c r="LJN103" s="299"/>
      <c r="LJO103" s="299"/>
      <c r="LJP103" s="299"/>
      <c r="LJQ103" s="299"/>
      <c r="LJR103" s="299"/>
      <c r="LJS103" s="299"/>
      <c r="LJT103" s="299"/>
      <c r="LJU103" s="299"/>
      <c r="LJV103" s="299"/>
      <c r="LJW103" s="299"/>
      <c r="LJX103" s="299"/>
      <c r="LJY103" s="299"/>
      <c r="LJZ103" s="299"/>
      <c r="LKA103" s="299"/>
      <c r="LKB103" s="299"/>
      <c r="LKC103" s="299"/>
      <c r="LKD103" s="299"/>
      <c r="LKE103" s="299"/>
      <c r="LKF103" s="299"/>
      <c r="LKG103" s="299"/>
      <c r="LKH103" s="299"/>
      <c r="LKI103" s="299"/>
      <c r="LKJ103" s="299"/>
      <c r="LKK103" s="299"/>
      <c r="LKL103" s="299"/>
      <c r="LKM103" s="299"/>
      <c r="LKN103" s="299"/>
      <c r="LKO103" s="299"/>
      <c r="LKP103" s="299"/>
      <c r="LKQ103" s="299"/>
      <c r="LKR103" s="299"/>
      <c r="LKS103" s="299"/>
      <c r="LKT103" s="299"/>
      <c r="LKU103" s="299"/>
      <c r="LKV103" s="299"/>
      <c r="LKW103" s="299"/>
      <c r="LKX103" s="299"/>
      <c r="LKY103" s="299"/>
      <c r="LKZ103" s="299"/>
      <c r="LLA103" s="299"/>
      <c r="LLB103" s="299"/>
      <c r="LLC103" s="299"/>
      <c r="LLD103" s="299"/>
      <c r="LLE103" s="299"/>
      <c r="LLF103" s="299"/>
      <c r="LLG103" s="299"/>
      <c r="LLH103" s="299"/>
      <c r="LLI103" s="299"/>
      <c r="LLJ103" s="299"/>
      <c r="LLK103" s="299"/>
      <c r="LLL103" s="299"/>
      <c r="LLM103" s="299"/>
      <c r="LLN103" s="299"/>
      <c r="LLO103" s="299"/>
      <c r="LLP103" s="299"/>
      <c r="LLQ103" s="299"/>
      <c r="LLR103" s="299"/>
      <c r="LLS103" s="299"/>
      <c r="LLT103" s="299"/>
      <c r="LLU103" s="299"/>
      <c r="LLV103" s="299"/>
      <c r="LLW103" s="299"/>
      <c r="LLX103" s="299"/>
      <c r="LLY103" s="299"/>
      <c r="LLZ103" s="299"/>
      <c r="LMA103" s="299"/>
      <c r="LMB103" s="299"/>
      <c r="LMC103" s="299"/>
      <c r="LMD103" s="299"/>
      <c r="LME103" s="299"/>
      <c r="LMF103" s="299"/>
      <c r="LMG103" s="299"/>
      <c r="LMH103" s="299"/>
      <c r="LMI103" s="299"/>
      <c r="LMJ103" s="299"/>
      <c r="LMK103" s="299"/>
      <c r="LML103" s="299"/>
      <c r="LMM103" s="299"/>
      <c r="LMN103" s="299"/>
      <c r="LMO103" s="299"/>
      <c r="LMP103" s="299"/>
      <c r="LMQ103" s="299"/>
      <c r="LMR103" s="299"/>
      <c r="LMS103" s="299"/>
      <c r="LMT103" s="299"/>
      <c r="LMU103" s="299"/>
      <c r="LMV103" s="299"/>
      <c r="LMW103" s="299"/>
      <c r="LMX103" s="299"/>
      <c r="LMY103" s="299"/>
      <c r="LMZ103" s="299"/>
      <c r="LNA103" s="299"/>
      <c r="LNB103" s="299"/>
      <c r="LNC103" s="299"/>
      <c r="LND103" s="299"/>
      <c r="LNE103" s="299"/>
      <c r="LNF103" s="299"/>
      <c r="LNG103" s="299"/>
      <c r="LNH103" s="299"/>
      <c r="LNI103" s="299"/>
      <c r="LNJ103" s="299"/>
      <c r="LNK103" s="299"/>
      <c r="LNL103" s="299"/>
      <c r="LNM103" s="299"/>
      <c r="LNN103" s="299"/>
      <c r="LNO103" s="299"/>
      <c r="LNP103" s="299"/>
      <c r="LNQ103" s="299"/>
      <c r="LNR103" s="299"/>
      <c r="LNS103" s="299"/>
      <c r="LNT103" s="299"/>
      <c r="LNU103" s="299"/>
      <c r="LNV103" s="299"/>
      <c r="LNW103" s="299"/>
      <c r="LNX103" s="299"/>
      <c r="LNY103" s="299"/>
      <c r="LNZ103" s="299"/>
      <c r="LOA103" s="299"/>
      <c r="LOB103" s="299"/>
      <c r="LOC103" s="299"/>
      <c r="LOD103" s="299"/>
      <c r="LOE103" s="299"/>
      <c r="LOF103" s="299"/>
      <c r="LOG103" s="299"/>
      <c r="LOH103" s="299"/>
      <c r="LOI103" s="299"/>
      <c r="LOJ103" s="299"/>
      <c r="LOK103" s="299"/>
      <c r="LOL103" s="299"/>
      <c r="LOM103" s="299"/>
      <c r="LON103" s="299"/>
      <c r="LOO103" s="299"/>
      <c r="LOP103" s="299"/>
      <c r="LOQ103" s="299"/>
      <c r="LOR103" s="299"/>
      <c r="LOS103" s="299"/>
      <c r="LOT103" s="299"/>
      <c r="LOU103" s="299"/>
      <c r="LOV103" s="299"/>
      <c r="LOW103" s="299"/>
      <c r="LOX103" s="299"/>
      <c r="LOY103" s="299"/>
      <c r="LOZ103" s="299"/>
      <c r="LPA103" s="299"/>
      <c r="LPB103" s="299"/>
      <c r="LPC103" s="299"/>
      <c r="LPD103" s="299"/>
      <c r="LPE103" s="299"/>
      <c r="LPF103" s="299"/>
      <c r="LPG103" s="299"/>
      <c r="LPH103" s="299"/>
      <c r="LPI103" s="299"/>
      <c r="LPJ103" s="299"/>
      <c r="LPK103" s="299"/>
      <c r="LPL103" s="299"/>
      <c r="LPM103" s="299"/>
      <c r="LPN103" s="299"/>
      <c r="LPO103" s="299"/>
      <c r="LPP103" s="299"/>
      <c r="LPQ103" s="299"/>
      <c r="LPR103" s="299"/>
      <c r="LPS103" s="299"/>
      <c r="LPT103" s="299"/>
      <c r="LPU103" s="299"/>
      <c r="LPV103" s="299"/>
      <c r="LPW103" s="299"/>
      <c r="LPX103" s="299"/>
      <c r="LPY103" s="299"/>
      <c r="LPZ103" s="299"/>
      <c r="LQA103" s="299"/>
      <c r="LQB103" s="299"/>
      <c r="LQC103" s="299"/>
      <c r="LQD103" s="299"/>
      <c r="LQE103" s="299"/>
      <c r="LQF103" s="299"/>
      <c r="LQG103" s="299"/>
      <c r="LQH103" s="299"/>
      <c r="LQI103" s="299"/>
      <c r="LQJ103" s="299"/>
      <c r="LQK103" s="299"/>
      <c r="LQL103" s="299"/>
      <c r="LQM103" s="299"/>
      <c r="LQN103" s="299"/>
      <c r="LQO103" s="299"/>
      <c r="LQP103" s="299"/>
      <c r="LQQ103" s="299"/>
      <c r="LQR103" s="299"/>
      <c r="LQS103" s="299"/>
      <c r="LQT103" s="299"/>
      <c r="LQU103" s="299"/>
      <c r="LQV103" s="299"/>
      <c r="LQW103" s="299"/>
      <c r="LQX103" s="299"/>
      <c r="LQY103" s="299"/>
      <c r="LQZ103" s="299"/>
      <c r="LRA103" s="299"/>
      <c r="LRB103" s="299"/>
      <c r="LRC103" s="299"/>
      <c r="LRD103" s="299"/>
      <c r="LRE103" s="299"/>
      <c r="LRF103" s="299"/>
      <c r="LRG103" s="299"/>
      <c r="LRH103" s="299"/>
      <c r="LRI103" s="299"/>
      <c r="LRJ103" s="299"/>
      <c r="LRK103" s="299"/>
      <c r="LRL103" s="299"/>
      <c r="LRM103" s="299"/>
      <c r="LRN103" s="299"/>
      <c r="LRO103" s="299"/>
      <c r="LRP103" s="299"/>
      <c r="LRQ103" s="299"/>
      <c r="LRR103" s="299"/>
      <c r="LRS103" s="299"/>
      <c r="LRT103" s="299"/>
      <c r="LRU103" s="299"/>
      <c r="LRV103" s="299"/>
      <c r="LRW103" s="299"/>
      <c r="LRX103" s="299"/>
      <c r="LRY103" s="299"/>
      <c r="LRZ103" s="299"/>
      <c r="LSA103" s="299"/>
      <c r="LSB103" s="299"/>
      <c r="LSC103" s="299"/>
      <c r="LSD103" s="299"/>
      <c r="LSE103" s="299"/>
      <c r="LSF103" s="299"/>
      <c r="LSG103" s="299"/>
      <c r="LSH103" s="299"/>
      <c r="LSI103" s="299"/>
      <c r="LSJ103" s="299"/>
      <c r="LSK103" s="299"/>
      <c r="LSL103" s="299"/>
      <c r="LSM103" s="299"/>
      <c r="LSN103" s="299"/>
      <c r="LSO103" s="299"/>
      <c r="LSP103" s="299"/>
      <c r="LSQ103" s="299"/>
      <c r="LSR103" s="299"/>
      <c r="LSS103" s="299"/>
      <c r="LST103" s="299"/>
      <c r="LSU103" s="299"/>
      <c r="LSV103" s="299"/>
      <c r="LSW103" s="299"/>
      <c r="LSX103" s="299"/>
      <c r="LSY103" s="299"/>
      <c r="LSZ103" s="299"/>
      <c r="LTA103" s="299"/>
      <c r="LTB103" s="299"/>
      <c r="LTC103" s="299"/>
      <c r="LTD103" s="299"/>
      <c r="LTE103" s="299"/>
      <c r="LTF103" s="299"/>
      <c r="LTG103" s="299"/>
      <c r="LTH103" s="299"/>
      <c r="LTI103" s="299"/>
      <c r="LTJ103" s="299"/>
      <c r="LTK103" s="299"/>
      <c r="LTL103" s="299"/>
      <c r="LTM103" s="299"/>
      <c r="LTN103" s="299"/>
      <c r="LTO103" s="299"/>
      <c r="LTP103" s="299"/>
      <c r="LTQ103" s="299"/>
      <c r="LTR103" s="299"/>
      <c r="LTS103" s="299"/>
      <c r="LTT103" s="299"/>
      <c r="LTU103" s="299"/>
      <c r="LTV103" s="299"/>
      <c r="LTW103" s="299"/>
      <c r="LTX103" s="299"/>
      <c r="LTY103" s="299"/>
      <c r="LTZ103" s="299"/>
      <c r="LUA103" s="299"/>
      <c r="LUB103" s="299"/>
      <c r="LUC103" s="299"/>
      <c r="LUD103" s="299"/>
      <c r="LUE103" s="299"/>
      <c r="LUF103" s="299"/>
      <c r="LUG103" s="299"/>
      <c r="LUH103" s="299"/>
      <c r="LUI103" s="299"/>
      <c r="LUJ103" s="299"/>
      <c r="LUK103" s="299"/>
      <c r="LUL103" s="299"/>
      <c r="LUM103" s="299"/>
      <c r="LUN103" s="299"/>
      <c r="LUO103" s="299"/>
      <c r="LUP103" s="299"/>
      <c r="LUQ103" s="299"/>
      <c r="LUR103" s="299"/>
      <c r="LUS103" s="299"/>
      <c r="LUT103" s="299"/>
      <c r="LUU103" s="299"/>
      <c r="LUV103" s="299"/>
      <c r="LUW103" s="299"/>
      <c r="LUX103" s="299"/>
      <c r="LUY103" s="299"/>
      <c r="LUZ103" s="299"/>
      <c r="LVA103" s="299"/>
      <c r="LVB103" s="299"/>
      <c r="LVC103" s="299"/>
      <c r="LVD103" s="299"/>
      <c r="LVE103" s="299"/>
      <c r="LVF103" s="299"/>
      <c r="LVG103" s="299"/>
      <c r="LVH103" s="299"/>
      <c r="LVI103" s="299"/>
      <c r="LVJ103" s="299"/>
      <c r="LVK103" s="299"/>
      <c r="LVL103" s="299"/>
      <c r="LVM103" s="299"/>
      <c r="LVN103" s="299"/>
      <c r="LVO103" s="299"/>
      <c r="LVP103" s="299"/>
      <c r="LVQ103" s="299"/>
      <c r="LVR103" s="299"/>
      <c r="LVS103" s="299"/>
      <c r="LVT103" s="299"/>
      <c r="LVU103" s="299"/>
      <c r="LVV103" s="299"/>
      <c r="LVW103" s="299"/>
      <c r="LVX103" s="299"/>
      <c r="LVY103" s="299"/>
      <c r="LVZ103" s="299"/>
      <c r="LWA103" s="299"/>
      <c r="LWB103" s="299"/>
      <c r="LWC103" s="299"/>
      <c r="LWD103" s="299"/>
      <c r="LWE103" s="299"/>
      <c r="LWF103" s="299"/>
      <c r="LWG103" s="299"/>
      <c r="LWH103" s="299"/>
      <c r="LWI103" s="299"/>
      <c r="LWJ103" s="299"/>
      <c r="LWK103" s="299"/>
      <c r="LWL103" s="299"/>
      <c r="LWM103" s="299"/>
      <c r="LWN103" s="299"/>
      <c r="LWO103" s="299"/>
      <c r="LWP103" s="299"/>
      <c r="LWQ103" s="299"/>
      <c r="LWR103" s="299"/>
      <c r="LWS103" s="299"/>
      <c r="LWT103" s="299"/>
      <c r="LWU103" s="299"/>
      <c r="LWV103" s="299"/>
      <c r="LWW103" s="299"/>
      <c r="LWX103" s="299"/>
      <c r="LWY103" s="299"/>
      <c r="LWZ103" s="299"/>
      <c r="LXA103" s="299"/>
      <c r="LXB103" s="299"/>
      <c r="LXC103" s="299"/>
      <c r="LXD103" s="299"/>
      <c r="LXE103" s="299"/>
      <c r="LXF103" s="299"/>
      <c r="LXG103" s="299"/>
      <c r="LXH103" s="299"/>
      <c r="LXI103" s="299"/>
      <c r="LXJ103" s="299"/>
      <c r="LXK103" s="299"/>
      <c r="LXL103" s="299"/>
      <c r="LXM103" s="299"/>
      <c r="LXN103" s="299"/>
      <c r="LXO103" s="299"/>
      <c r="LXP103" s="299"/>
      <c r="LXQ103" s="299"/>
      <c r="LXR103" s="299"/>
      <c r="LXS103" s="299"/>
      <c r="LXT103" s="299"/>
      <c r="LXU103" s="299"/>
      <c r="LXV103" s="299"/>
      <c r="LXW103" s="299"/>
      <c r="LXX103" s="299"/>
      <c r="LXY103" s="299"/>
      <c r="LXZ103" s="299"/>
      <c r="LYA103" s="299"/>
      <c r="LYB103" s="299"/>
      <c r="LYC103" s="299"/>
      <c r="LYD103" s="299"/>
      <c r="LYE103" s="299"/>
      <c r="LYF103" s="299"/>
      <c r="LYG103" s="299"/>
      <c r="LYH103" s="299"/>
      <c r="LYI103" s="299"/>
      <c r="LYJ103" s="299"/>
      <c r="LYK103" s="299"/>
      <c r="LYL103" s="299"/>
      <c r="LYM103" s="299"/>
      <c r="LYN103" s="299"/>
      <c r="LYO103" s="299"/>
      <c r="LYP103" s="299"/>
      <c r="LYQ103" s="299"/>
      <c r="LYR103" s="299"/>
      <c r="LYS103" s="299"/>
      <c r="LYT103" s="299"/>
      <c r="LYU103" s="299"/>
      <c r="LYV103" s="299"/>
      <c r="LYW103" s="299"/>
      <c r="LYX103" s="299"/>
      <c r="LYY103" s="299"/>
      <c r="LYZ103" s="299"/>
      <c r="LZA103" s="299"/>
      <c r="LZB103" s="299"/>
      <c r="LZC103" s="299"/>
      <c r="LZD103" s="299"/>
      <c r="LZE103" s="299"/>
      <c r="LZF103" s="299"/>
      <c r="LZG103" s="299"/>
      <c r="LZH103" s="299"/>
      <c r="LZI103" s="299"/>
      <c r="LZJ103" s="299"/>
      <c r="LZK103" s="299"/>
      <c r="LZL103" s="299"/>
      <c r="LZM103" s="299"/>
      <c r="LZN103" s="299"/>
      <c r="LZO103" s="299"/>
      <c r="LZP103" s="299"/>
      <c r="LZQ103" s="299"/>
      <c r="LZR103" s="299"/>
      <c r="LZS103" s="299"/>
      <c r="LZT103" s="299"/>
      <c r="LZU103" s="299"/>
      <c r="LZV103" s="299"/>
      <c r="LZW103" s="299"/>
      <c r="LZX103" s="299"/>
      <c r="LZY103" s="299"/>
      <c r="LZZ103" s="299"/>
      <c r="MAA103" s="299"/>
      <c r="MAB103" s="299"/>
      <c r="MAC103" s="299"/>
      <c r="MAD103" s="299"/>
      <c r="MAE103" s="299"/>
      <c r="MAF103" s="299"/>
      <c r="MAG103" s="299"/>
      <c r="MAH103" s="299"/>
      <c r="MAI103" s="299"/>
      <c r="MAJ103" s="299"/>
      <c r="MAK103" s="299"/>
      <c r="MAL103" s="299"/>
      <c r="MAM103" s="299"/>
      <c r="MAN103" s="299"/>
      <c r="MAO103" s="299"/>
      <c r="MAP103" s="299"/>
      <c r="MAQ103" s="299"/>
      <c r="MAR103" s="299"/>
      <c r="MAS103" s="299"/>
      <c r="MAT103" s="299"/>
      <c r="MAU103" s="299"/>
      <c r="MAV103" s="299"/>
      <c r="MAW103" s="299"/>
      <c r="MAX103" s="299"/>
      <c r="MAY103" s="299"/>
      <c r="MAZ103" s="299"/>
      <c r="MBA103" s="299"/>
      <c r="MBB103" s="299"/>
      <c r="MBC103" s="299"/>
      <c r="MBD103" s="299"/>
      <c r="MBE103" s="299"/>
      <c r="MBF103" s="299"/>
      <c r="MBG103" s="299"/>
      <c r="MBH103" s="299"/>
      <c r="MBI103" s="299"/>
      <c r="MBJ103" s="299"/>
      <c r="MBK103" s="299"/>
      <c r="MBL103" s="299"/>
      <c r="MBM103" s="299"/>
      <c r="MBN103" s="299"/>
      <c r="MBO103" s="299"/>
      <c r="MBP103" s="299"/>
      <c r="MBQ103" s="299"/>
      <c r="MBR103" s="299"/>
      <c r="MBS103" s="299"/>
      <c r="MBT103" s="299"/>
      <c r="MBU103" s="299"/>
      <c r="MBV103" s="299"/>
      <c r="MBW103" s="299"/>
      <c r="MBX103" s="299"/>
      <c r="MBY103" s="299"/>
      <c r="MBZ103" s="299"/>
      <c r="MCA103" s="299"/>
      <c r="MCB103" s="299"/>
      <c r="MCC103" s="299"/>
      <c r="MCD103" s="299"/>
      <c r="MCE103" s="299"/>
      <c r="MCF103" s="299"/>
      <c r="MCG103" s="299"/>
      <c r="MCH103" s="299"/>
      <c r="MCI103" s="299"/>
      <c r="MCJ103" s="299"/>
      <c r="MCK103" s="299"/>
      <c r="MCL103" s="299"/>
      <c r="MCM103" s="299"/>
      <c r="MCN103" s="299"/>
      <c r="MCO103" s="299"/>
      <c r="MCP103" s="299"/>
      <c r="MCQ103" s="299"/>
      <c r="MCR103" s="299"/>
      <c r="MCS103" s="299"/>
      <c r="MCT103" s="299"/>
      <c r="MCU103" s="299"/>
      <c r="MCV103" s="299"/>
      <c r="MCW103" s="299"/>
      <c r="MCX103" s="299"/>
      <c r="MCY103" s="299"/>
      <c r="MCZ103" s="299"/>
      <c r="MDA103" s="299"/>
      <c r="MDB103" s="299"/>
      <c r="MDC103" s="299"/>
      <c r="MDD103" s="299"/>
      <c r="MDE103" s="299"/>
      <c r="MDF103" s="299"/>
      <c r="MDG103" s="299"/>
      <c r="MDH103" s="299"/>
      <c r="MDI103" s="299"/>
      <c r="MDJ103" s="299"/>
      <c r="MDK103" s="299"/>
      <c r="MDL103" s="299"/>
      <c r="MDM103" s="299"/>
      <c r="MDN103" s="299"/>
      <c r="MDO103" s="299"/>
      <c r="MDP103" s="299"/>
      <c r="MDQ103" s="299"/>
      <c r="MDR103" s="299"/>
      <c r="MDS103" s="299"/>
      <c r="MDT103" s="299"/>
      <c r="MDU103" s="299"/>
      <c r="MDV103" s="299"/>
      <c r="MDW103" s="299"/>
      <c r="MDX103" s="299"/>
      <c r="MDY103" s="299"/>
      <c r="MDZ103" s="299"/>
      <c r="MEA103" s="299"/>
      <c r="MEB103" s="299"/>
      <c r="MEC103" s="299"/>
      <c r="MED103" s="299"/>
      <c r="MEE103" s="299"/>
      <c r="MEF103" s="299"/>
      <c r="MEG103" s="299"/>
      <c r="MEH103" s="299"/>
      <c r="MEI103" s="299"/>
      <c r="MEJ103" s="299"/>
      <c r="MEK103" s="299"/>
      <c r="MEL103" s="299"/>
      <c r="MEM103" s="299"/>
      <c r="MEN103" s="299"/>
      <c r="MEO103" s="299"/>
      <c r="MEP103" s="299"/>
      <c r="MEQ103" s="299"/>
      <c r="MER103" s="299"/>
      <c r="MES103" s="299"/>
      <c r="MET103" s="299"/>
      <c r="MEU103" s="299"/>
      <c r="MEV103" s="299"/>
      <c r="MEW103" s="299"/>
      <c r="MEX103" s="299"/>
      <c r="MEY103" s="299"/>
      <c r="MEZ103" s="299"/>
      <c r="MFA103" s="299"/>
      <c r="MFB103" s="299"/>
      <c r="MFC103" s="299"/>
      <c r="MFD103" s="299"/>
      <c r="MFE103" s="299"/>
      <c r="MFF103" s="299"/>
      <c r="MFG103" s="299"/>
      <c r="MFH103" s="299"/>
      <c r="MFI103" s="299"/>
      <c r="MFJ103" s="299"/>
      <c r="MFK103" s="299"/>
      <c r="MFL103" s="299"/>
      <c r="MFM103" s="299"/>
      <c r="MFN103" s="299"/>
      <c r="MFO103" s="299"/>
      <c r="MFP103" s="299"/>
      <c r="MFQ103" s="299"/>
      <c r="MFR103" s="299"/>
      <c r="MFS103" s="299"/>
      <c r="MFT103" s="299"/>
      <c r="MFU103" s="299"/>
      <c r="MFV103" s="299"/>
      <c r="MFW103" s="299"/>
      <c r="MFX103" s="299"/>
      <c r="MFY103" s="299"/>
      <c r="MFZ103" s="299"/>
      <c r="MGA103" s="299"/>
      <c r="MGB103" s="299"/>
      <c r="MGC103" s="299"/>
      <c r="MGD103" s="299"/>
      <c r="MGE103" s="299"/>
      <c r="MGF103" s="299"/>
      <c r="MGG103" s="299"/>
      <c r="MGH103" s="299"/>
      <c r="MGI103" s="299"/>
      <c r="MGJ103" s="299"/>
      <c r="MGK103" s="299"/>
      <c r="MGL103" s="299"/>
      <c r="MGM103" s="299"/>
      <c r="MGN103" s="299"/>
      <c r="MGO103" s="299"/>
      <c r="MGP103" s="299"/>
      <c r="MGQ103" s="299"/>
      <c r="MGR103" s="299"/>
      <c r="MGS103" s="299"/>
      <c r="MGT103" s="299"/>
      <c r="MGU103" s="299"/>
      <c r="MGV103" s="299"/>
      <c r="MGW103" s="299"/>
      <c r="MGX103" s="299"/>
      <c r="MGY103" s="299"/>
      <c r="MGZ103" s="299"/>
      <c r="MHA103" s="299"/>
      <c r="MHB103" s="299"/>
      <c r="MHC103" s="299"/>
      <c r="MHD103" s="299"/>
      <c r="MHE103" s="299"/>
      <c r="MHF103" s="299"/>
      <c r="MHG103" s="299"/>
      <c r="MHH103" s="299"/>
      <c r="MHI103" s="299"/>
      <c r="MHJ103" s="299"/>
      <c r="MHK103" s="299"/>
      <c r="MHL103" s="299"/>
      <c r="MHM103" s="299"/>
      <c r="MHN103" s="299"/>
      <c r="MHO103" s="299"/>
      <c r="MHP103" s="299"/>
      <c r="MHQ103" s="299"/>
      <c r="MHR103" s="299"/>
      <c r="MHS103" s="299"/>
      <c r="MHT103" s="299"/>
      <c r="MHU103" s="299"/>
      <c r="MHV103" s="299"/>
      <c r="MHW103" s="299"/>
      <c r="MHX103" s="299"/>
      <c r="MHY103" s="299"/>
      <c r="MHZ103" s="299"/>
      <c r="MIA103" s="299"/>
      <c r="MIB103" s="299"/>
      <c r="MIC103" s="299"/>
      <c r="MID103" s="299"/>
      <c r="MIE103" s="299"/>
      <c r="MIF103" s="299"/>
      <c r="MIG103" s="299"/>
      <c r="MIH103" s="299"/>
      <c r="MII103" s="299"/>
      <c r="MIJ103" s="299"/>
      <c r="MIK103" s="299"/>
      <c r="MIL103" s="299"/>
      <c r="MIM103" s="299"/>
      <c r="MIN103" s="299"/>
      <c r="MIO103" s="299"/>
      <c r="MIP103" s="299"/>
      <c r="MIQ103" s="299"/>
      <c r="MIR103" s="299"/>
      <c r="MIS103" s="299"/>
      <c r="MIT103" s="299"/>
      <c r="MIU103" s="299"/>
      <c r="MIV103" s="299"/>
      <c r="MIW103" s="299"/>
      <c r="MIX103" s="299"/>
      <c r="MIY103" s="299"/>
      <c r="MIZ103" s="299"/>
      <c r="MJA103" s="299"/>
      <c r="MJB103" s="299"/>
      <c r="MJC103" s="299"/>
      <c r="MJD103" s="299"/>
      <c r="MJE103" s="299"/>
      <c r="MJF103" s="299"/>
      <c r="MJG103" s="299"/>
      <c r="MJH103" s="299"/>
      <c r="MJI103" s="299"/>
      <c r="MJJ103" s="299"/>
      <c r="MJK103" s="299"/>
      <c r="MJL103" s="299"/>
      <c r="MJM103" s="299"/>
      <c r="MJN103" s="299"/>
      <c r="MJO103" s="299"/>
      <c r="MJP103" s="299"/>
      <c r="MJQ103" s="299"/>
      <c r="MJR103" s="299"/>
      <c r="MJS103" s="299"/>
      <c r="MJT103" s="299"/>
      <c r="MJU103" s="299"/>
      <c r="MJV103" s="299"/>
      <c r="MJW103" s="299"/>
      <c r="MJX103" s="299"/>
      <c r="MJY103" s="299"/>
      <c r="MJZ103" s="299"/>
      <c r="MKA103" s="299"/>
      <c r="MKB103" s="299"/>
      <c r="MKC103" s="299"/>
      <c r="MKD103" s="299"/>
      <c r="MKE103" s="299"/>
      <c r="MKF103" s="299"/>
      <c r="MKG103" s="299"/>
      <c r="MKH103" s="299"/>
      <c r="MKI103" s="299"/>
      <c r="MKJ103" s="299"/>
      <c r="MKK103" s="299"/>
      <c r="MKL103" s="299"/>
      <c r="MKM103" s="299"/>
      <c r="MKN103" s="299"/>
      <c r="MKO103" s="299"/>
      <c r="MKP103" s="299"/>
      <c r="MKQ103" s="299"/>
      <c r="MKR103" s="299"/>
      <c r="MKS103" s="299"/>
      <c r="MKT103" s="299"/>
      <c r="MKU103" s="299"/>
      <c r="MKV103" s="299"/>
      <c r="MKW103" s="299"/>
      <c r="MKX103" s="299"/>
      <c r="MKY103" s="299"/>
      <c r="MKZ103" s="299"/>
      <c r="MLA103" s="299"/>
      <c r="MLB103" s="299"/>
      <c r="MLC103" s="299"/>
      <c r="MLD103" s="299"/>
      <c r="MLE103" s="299"/>
      <c r="MLF103" s="299"/>
      <c r="MLG103" s="299"/>
      <c r="MLH103" s="299"/>
      <c r="MLI103" s="299"/>
      <c r="MLJ103" s="299"/>
      <c r="MLK103" s="299"/>
      <c r="MLL103" s="299"/>
      <c r="MLM103" s="299"/>
      <c r="MLN103" s="299"/>
      <c r="MLO103" s="299"/>
      <c r="MLP103" s="299"/>
      <c r="MLQ103" s="299"/>
      <c r="MLR103" s="299"/>
      <c r="MLS103" s="299"/>
      <c r="MLT103" s="299"/>
      <c r="MLU103" s="299"/>
      <c r="MLV103" s="299"/>
      <c r="MLW103" s="299"/>
      <c r="MLX103" s="299"/>
      <c r="MLY103" s="299"/>
      <c r="MLZ103" s="299"/>
      <c r="MMA103" s="299"/>
      <c r="MMB103" s="299"/>
      <c r="MMC103" s="299"/>
      <c r="MMD103" s="299"/>
      <c r="MME103" s="299"/>
      <c r="MMF103" s="299"/>
      <c r="MMG103" s="299"/>
      <c r="MMH103" s="299"/>
      <c r="MMI103" s="299"/>
      <c r="MMJ103" s="299"/>
      <c r="MMK103" s="299"/>
      <c r="MML103" s="299"/>
      <c r="MMM103" s="299"/>
      <c r="MMN103" s="299"/>
      <c r="MMO103" s="299"/>
      <c r="MMP103" s="299"/>
      <c r="MMQ103" s="299"/>
      <c r="MMR103" s="299"/>
      <c r="MMS103" s="299"/>
      <c r="MMT103" s="299"/>
      <c r="MMU103" s="299"/>
      <c r="MMV103" s="299"/>
      <c r="MMW103" s="299"/>
      <c r="MMX103" s="299"/>
      <c r="MMY103" s="299"/>
      <c r="MMZ103" s="299"/>
      <c r="MNA103" s="299"/>
      <c r="MNB103" s="299"/>
      <c r="MNC103" s="299"/>
      <c r="MND103" s="299"/>
      <c r="MNE103" s="299"/>
      <c r="MNF103" s="299"/>
      <c r="MNG103" s="299"/>
      <c r="MNH103" s="299"/>
      <c r="MNI103" s="299"/>
      <c r="MNJ103" s="299"/>
      <c r="MNK103" s="299"/>
      <c r="MNL103" s="299"/>
      <c r="MNM103" s="299"/>
      <c r="MNN103" s="299"/>
      <c r="MNO103" s="299"/>
      <c r="MNP103" s="299"/>
      <c r="MNQ103" s="299"/>
      <c r="MNR103" s="299"/>
      <c r="MNS103" s="299"/>
      <c r="MNT103" s="299"/>
      <c r="MNU103" s="299"/>
      <c r="MNV103" s="299"/>
      <c r="MNW103" s="299"/>
      <c r="MNX103" s="299"/>
      <c r="MNY103" s="299"/>
      <c r="MNZ103" s="299"/>
      <c r="MOA103" s="299"/>
      <c r="MOB103" s="299"/>
      <c r="MOC103" s="299"/>
      <c r="MOD103" s="299"/>
      <c r="MOE103" s="299"/>
      <c r="MOF103" s="299"/>
      <c r="MOG103" s="299"/>
      <c r="MOH103" s="299"/>
      <c r="MOI103" s="299"/>
      <c r="MOJ103" s="299"/>
      <c r="MOK103" s="299"/>
      <c r="MOL103" s="299"/>
      <c r="MOM103" s="299"/>
      <c r="MON103" s="299"/>
      <c r="MOO103" s="299"/>
      <c r="MOP103" s="299"/>
      <c r="MOQ103" s="299"/>
      <c r="MOR103" s="299"/>
      <c r="MOS103" s="299"/>
      <c r="MOT103" s="299"/>
      <c r="MOU103" s="299"/>
      <c r="MOV103" s="299"/>
      <c r="MOW103" s="299"/>
      <c r="MOX103" s="299"/>
      <c r="MOY103" s="299"/>
      <c r="MOZ103" s="299"/>
      <c r="MPA103" s="299"/>
      <c r="MPB103" s="299"/>
      <c r="MPC103" s="299"/>
      <c r="MPD103" s="299"/>
      <c r="MPE103" s="299"/>
      <c r="MPF103" s="299"/>
      <c r="MPG103" s="299"/>
      <c r="MPH103" s="299"/>
      <c r="MPI103" s="299"/>
      <c r="MPJ103" s="299"/>
      <c r="MPK103" s="299"/>
      <c r="MPL103" s="299"/>
      <c r="MPM103" s="299"/>
      <c r="MPN103" s="299"/>
      <c r="MPO103" s="299"/>
      <c r="MPP103" s="299"/>
      <c r="MPQ103" s="299"/>
      <c r="MPR103" s="299"/>
      <c r="MPS103" s="299"/>
      <c r="MPT103" s="299"/>
      <c r="MPU103" s="299"/>
      <c r="MPV103" s="299"/>
      <c r="MPW103" s="299"/>
      <c r="MPX103" s="299"/>
      <c r="MPY103" s="299"/>
      <c r="MPZ103" s="299"/>
      <c r="MQA103" s="299"/>
      <c r="MQB103" s="299"/>
      <c r="MQC103" s="299"/>
      <c r="MQD103" s="299"/>
      <c r="MQE103" s="299"/>
      <c r="MQF103" s="299"/>
      <c r="MQG103" s="299"/>
      <c r="MQH103" s="299"/>
      <c r="MQI103" s="299"/>
      <c r="MQJ103" s="299"/>
      <c r="MQK103" s="299"/>
      <c r="MQL103" s="299"/>
      <c r="MQM103" s="299"/>
      <c r="MQN103" s="299"/>
      <c r="MQO103" s="299"/>
      <c r="MQP103" s="299"/>
      <c r="MQQ103" s="299"/>
      <c r="MQR103" s="299"/>
      <c r="MQS103" s="299"/>
      <c r="MQT103" s="299"/>
      <c r="MQU103" s="299"/>
      <c r="MQV103" s="299"/>
      <c r="MQW103" s="299"/>
      <c r="MQX103" s="299"/>
      <c r="MQY103" s="299"/>
      <c r="MQZ103" s="299"/>
      <c r="MRA103" s="299"/>
      <c r="MRB103" s="299"/>
      <c r="MRC103" s="299"/>
      <c r="MRD103" s="299"/>
      <c r="MRE103" s="299"/>
      <c r="MRF103" s="299"/>
      <c r="MRG103" s="299"/>
      <c r="MRH103" s="299"/>
      <c r="MRI103" s="299"/>
      <c r="MRJ103" s="299"/>
      <c r="MRK103" s="299"/>
      <c r="MRL103" s="299"/>
      <c r="MRM103" s="299"/>
      <c r="MRN103" s="299"/>
      <c r="MRO103" s="299"/>
      <c r="MRP103" s="299"/>
      <c r="MRQ103" s="299"/>
      <c r="MRR103" s="299"/>
      <c r="MRS103" s="299"/>
      <c r="MRT103" s="299"/>
      <c r="MRU103" s="299"/>
      <c r="MRV103" s="299"/>
      <c r="MRW103" s="299"/>
      <c r="MRX103" s="299"/>
      <c r="MRY103" s="299"/>
      <c r="MRZ103" s="299"/>
      <c r="MSA103" s="299"/>
      <c r="MSB103" s="299"/>
      <c r="MSC103" s="299"/>
      <c r="MSD103" s="299"/>
      <c r="MSE103" s="299"/>
      <c r="MSF103" s="299"/>
      <c r="MSG103" s="299"/>
      <c r="MSH103" s="299"/>
      <c r="MSI103" s="299"/>
      <c r="MSJ103" s="299"/>
      <c r="MSK103" s="299"/>
      <c r="MSL103" s="299"/>
      <c r="MSM103" s="299"/>
      <c r="MSN103" s="299"/>
      <c r="MSO103" s="299"/>
      <c r="MSP103" s="299"/>
      <c r="MSQ103" s="299"/>
      <c r="MSR103" s="299"/>
      <c r="MSS103" s="299"/>
      <c r="MST103" s="299"/>
      <c r="MSU103" s="299"/>
      <c r="MSV103" s="299"/>
      <c r="MSW103" s="299"/>
      <c r="MSX103" s="299"/>
      <c r="MSY103" s="299"/>
      <c r="MSZ103" s="299"/>
      <c r="MTA103" s="299"/>
      <c r="MTB103" s="299"/>
      <c r="MTC103" s="299"/>
      <c r="MTD103" s="299"/>
      <c r="MTE103" s="299"/>
      <c r="MTF103" s="299"/>
      <c r="MTG103" s="299"/>
      <c r="MTH103" s="299"/>
      <c r="MTI103" s="299"/>
      <c r="MTJ103" s="299"/>
      <c r="MTK103" s="299"/>
      <c r="MTL103" s="299"/>
      <c r="MTM103" s="299"/>
      <c r="MTN103" s="299"/>
      <c r="MTO103" s="299"/>
      <c r="MTP103" s="299"/>
      <c r="MTQ103" s="299"/>
      <c r="MTR103" s="299"/>
      <c r="MTS103" s="299"/>
      <c r="MTT103" s="299"/>
      <c r="MTU103" s="299"/>
      <c r="MTV103" s="299"/>
      <c r="MTW103" s="299"/>
      <c r="MTX103" s="299"/>
      <c r="MTY103" s="299"/>
      <c r="MTZ103" s="299"/>
      <c r="MUA103" s="299"/>
      <c r="MUB103" s="299"/>
      <c r="MUC103" s="299"/>
      <c r="MUD103" s="299"/>
      <c r="MUE103" s="299"/>
      <c r="MUF103" s="299"/>
      <c r="MUG103" s="299"/>
      <c r="MUH103" s="299"/>
      <c r="MUI103" s="299"/>
      <c r="MUJ103" s="299"/>
      <c r="MUK103" s="299"/>
      <c r="MUL103" s="299"/>
      <c r="MUM103" s="299"/>
      <c r="MUN103" s="299"/>
      <c r="MUO103" s="299"/>
      <c r="MUP103" s="299"/>
      <c r="MUQ103" s="299"/>
      <c r="MUR103" s="299"/>
      <c r="MUS103" s="299"/>
      <c r="MUT103" s="299"/>
      <c r="MUU103" s="299"/>
      <c r="MUV103" s="299"/>
      <c r="MUW103" s="299"/>
      <c r="MUX103" s="299"/>
      <c r="MUY103" s="299"/>
      <c r="MUZ103" s="299"/>
      <c r="MVA103" s="299"/>
      <c r="MVB103" s="299"/>
      <c r="MVC103" s="299"/>
      <c r="MVD103" s="299"/>
      <c r="MVE103" s="299"/>
      <c r="MVF103" s="299"/>
      <c r="MVG103" s="299"/>
      <c r="MVH103" s="299"/>
      <c r="MVI103" s="299"/>
      <c r="MVJ103" s="299"/>
      <c r="MVK103" s="299"/>
      <c r="MVL103" s="299"/>
      <c r="MVM103" s="299"/>
      <c r="MVN103" s="299"/>
      <c r="MVO103" s="299"/>
      <c r="MVP103" s="299"/>
      <c r="MVQ103" s="299"/>
      <c r="MVR103" s="299"/>
      <c r="MVS103" s="299"/>
      <c r="MVT103" s="299"/>
      <c r="MVU103" s="299"/>
      <c r="MVV103" s="299"/>
      <c r="MVW103" s="299"/>
      <c r="MVX103" s="299"/>
      <c r="MVY103" s="299"/>
      <c r="MVZ103" s="299"/>
      <c r="MWA103" s="299"/>
      <c r="MWB103" s="299"/>
      <c r="MWC103" s="299"/>
      <c r="MWD103" s="299"/>
      <c r="MWE103" s="299"/>
      <c r="MWF103" s="299"/>
      <c r="MWG103" s="299"/>
      <c r="MWH103" s="299"/>
      <c r="MWI103" s="299"/>
      <c r="MWJ103" s="299"/>
      <c r="MWK103" s="299"/>
      <c r="MWL103" s="299"/>
      <c r="MWM103" s="299"/>
      <c r="MWN103" s="299"/>
      <c r="MWO103" s="299"/>
      <c r="MWP103" s="299"/>
      <c r="MWQ103" s="299"/>
      <c r="MWR103" s="299"/>
      <c r="MWS103" s="299"/>
      <c r="MWT103" s="299"/>
      <c r="MWU103" s="299"/>
      <c r="MWV103" s="299"/>
      <c r="MWW103" s="299"/>
      <c r="MWX103" s="299"/>
      <c r="MWY103" s="299"/>
      <c r="MWZ103" s="299"/>
      <c r="MXA103" s="299"/>
      <c r="MXB103" s="299"/>
      <c r="MXC103" s="299"/>
      <c r="MXD103" s="299"/>
      <c r="MXE103" s="299"/>
      <c r="MXF103" s="299"/>
      <c r="MXG103" s="299"/>
      <c r="MXH103" s="299"/>
      <c r="MXI103" s="299"/>
      <c r="MXJ103" s="299"/>
      <c r="MXK103" s="299"/>
      <c r="MXL103" s="299"/>
      <c r="MXM103" s="299"/>
      <c r="MXN103" s="299"/>
      <c r="MXO103" s="299"/>
      <c r="MXP103" s="299"/>
      <c r="MXQ103" s="299"/>
      <c r="MXR103" s="299"/>
      <c r="MXS103" s="299"/>
      <c r="MXT103" s="299"/>
      <c r="MXU103" s="299"/>
      <c r="MXV103" s="299"/>
      <c r="MXW103" s="299"/>
      <c r="MXX103" s="299"/>
      <c r="MXY103" s="299"/>
      <c r="MXZ103" s="299"/>
      <c r="MYA103" s="299"/>
      <c r="MYB103" s="299"/>
      <c r="MYC103" s="299"/>
      <c r="MYD103" s="299"/>
      <c r="MYE103" s="299"/>
      <c r="MYF103" s="299"/>
      <c r="MYG103" s="299"/>
      <c r="MYH103" s="299"/>
      <c r="MYI103" s="299"/>
      <c r="MYJ103" s="299"/>
      <c r="MYK103" s="299"/>
      <c r="MYL103" s="299"/>
      <c r="MYM103" s="299"/>
      <c r="MYN103" s="299"/>
      <c r="MYO103" s="299"/>
      <c r="MYP103" s="299"/>
      <c r="MYQ103" s="299"/>
      <c r="MYR103" s="299"/>
      <c r="MYS103" s="299"/>
      <c r="MYT103" s="299"/>
      <c r="MYU103" s="299"/>
      <c r="MYV103" s="299"/>
      <c r="MYW103" s="299"/>
      <c r="MYX103" s="299"/>
      <c r="MYY103" s="299"/>
      <c r="MYZ103" s="299"/>
      <c r="MZA103" s="299"/>
      <c r="MZB103" s="299"/>
      <c r="MZC103" s="299"/>
      <c r="MZD103" s="299"/>
      <c r="MZE103" s="299"/>
      <c r="MZF103" s="299"/>
      <c r="MZG103" s="299"/>
      <c r="MZH103" s="299"/>
      <c r="MZI103" s="299"/>
      <c r="MZJ103" s="299"/>
      <c r="MZK103" s="299"/>
      <c r="MZL103" s="299"/>
      <c r="MZM103" s="299"/>
      <c r="MZN103" s="299"/>
      <c r="MZO103" s="299"/>
      <c r="MZP103" s="299"/>
      <c r="MZQ103" s="299"/>
      <c r="MZR103" s="299"/>
      <c r="MZS103" s="299"/>
      <c r="MZT103" s="299"/>
      <c r="MZU103" s="299"/>
      <c r="MZV103" s="299"/>
      <c r="MZW103" s="299"/>
      <c r="MZX103" s="299"/>
      <c r="MZY103" s="299"/>
      <c r="MZZ103" s="299"/>
      <c r="NAA103" s="299"/>
      <c r="NAB103" s="299"/>
      <c r="NAC103" s="299"/>
      <c r="NAD103" s="299"/>
      <c r="NAE103" s="299"/>
      <c r="NAF103" s="299"/>
      <c r="NAG103" s="299"/>
      <c r="NAH103" s="299"/>
      <c r="NAI103" s="299"/>
      <c r="NAJ103" s="299"/>
      <c r="NAK103" s="299"/>
      <c r="NAL103" s="299"/>
      <c r="NAM103" s="299"/>
      <c r="NAN103" s="299"/>
      <c r="NAO103" s="299"/>
      <c r="NAP103" s="299"/>
      <c r="NAQ103" s="299"/>
      <c r="NAR103" s="299"/>
      <c r="NAS103" s="299"/>
      <c r="NAT103" s="299"/>
      <c r="NAU103" s="299"/>
      <c r="NAV103" s="299"/>
      <c r="NAW103" s="299"/>
      <c r="NAX103" s="299"/>
      <c r="NAY103" s="299"/>
      <c r="NAZ103" s="299"/>
      <c r="NBA103" s="299"/>
      <c r="NBB103" s="299"/>
      <c r="NBC103" s="299"/>
      <c r="NBD103" s="299"/>
      <c r="NBE103" s="299"/>
      <c r="NBF103" s="299"/>
      <c r="NBG103" s="299"/>
      <c r="NBH103" s="299"/>
      <c r="NBI103" s="299"/>
      <c r="NBJ103" s="299"/>
      <c r="NBK103" s="299"/>
      <c r="NBL103" s="299"/>
      <c r="NBM103" s="299"/>
      <c r="NBN103" s="299"/>
      <c r="NBO103" s="299"/>
      <c r="NBP103" s="299"/>
      <c r="NBQ103" s="299"/>
      <c r="NBR103" s="299"/>
      <c r="NBS103" s="299"/>
      <c r="NBT103" s="299"/>
      <c r="NBU103" s="299"/>
      <c r="NBV103" s="299"/>
      <c r="NBW103" s="299"/>
      <c r="NBX103" s="299"/>
      <c r="NBY103" s="299"/>
      <c r="NBZ103" s="299"/>
      <c r="NCA103" s="299"/>
      <c r="NCB103" s="299"/>
      <c r="NCC103" s="299"/>
      <c r="NCD103" s="299"/>
      <c r="NCE103" s="299"/>
      <c r="NCF103" s="299"/>
      <c r="NCG103" s="299"/>
      <c r="NCH103" s="299"/>
      <c r="NCI103" s="299"/>
      <c r="NCJ103" s="299"/>
      <c r="NCK103" s="299"/>
      <c r="NCL103" s="299"/>
      <c r="NCM103" s="299"/>
      <c r="NCN103" s="299"/>
      <c r="NCO103" s="299"/>
      <c r="NCP103" s="299"/>
      <c r="NCQ103" s="299"/>
      <c r="NCR103" s="299"/>
      <c r="NCS103" s="299"/>
      <c r="NCT103" s="299"/>
      <c r="NCU103" s="299"/>
      <c r="NCV103" s="299"/>
      <c r="NCW103" s="299"/>
      <c r="NCX103" s="299"/>
      <c r="NCY103" s="299"/>
      <c r="NCZ103" s="299"/>
      <c r="NDA103" s="299"/>
      <c r="NDB103" s="299"/>
      <c r="NDC103" s="299"/>
      <c r="NDD103" s="299"/>
      <c r="NDE103" s="299"/>
      <c r="NDF103" s="299"/>
      <c r="NDG103" s="299"/>
      <c r="NDH103" s="299"/>
      <c r="NDI103" s="299"/>
      <c r="NDJ103" s="299"/>
      <c r="NDK103" s="299"/>
      <c r="NDL103" s="299"/>
      <c r="NDM103" s="299"/>
      <c r="NDN103" s="299"/>
      <c r="NDO103" s="299"/>
      <c r="NDP103" s="299"/>
      <c r="NDQ103" s="299"/>
      <c r="NDR103" s="299"/>
      <c r="NDS103" s="299"/>
      <c r="NDT103" s="299"/>
      <c r="NDU103" s="299"/>
      <c r="NDV103" s="299"/>
      <c r="NDW103" s="299"/>
      <c r="NDX103" s="299"/>
      <c r="NDY103" s="299"/>
      <c r="NDZ103" s="299"/>
      <c r="NEA103" s="299"/>
      <c r="NEB103" s="299"/>
      <c r="NEC103" s="299"/>
      <c r="NED103" s="299"/>
      <c r="NEE103" s="299"/>
      <c r="NEF103" s="299"/>
      <c r="NEG103" s="299"/>
      <c r="NEH103" s="299"/>
      <c r="NEI103" s="299"/>
      <c r="NEJ103" s="299"/>
      <c r="NEK103" s="299"/>
      <c r="NEL103" s="299"/>
      <c r="NEM103" s="299"/>
      <c r="NEN103" s="299"/>
      <c r="NEO103" s="299"/>
      <c r="NEP103" s="299"/>
      <c r="NEQ103" s="299"/>
      <c r="NER103" s="299"/>
      <c r="NES103" s="299"/>
      <c r="NET103" s="299"/>
      <c r="NEU103" s="299"/>
      <c r="NEV103" s="299"/>
      <c r="NEW103" s="299"/>
      <c r="NEX103" s="299"/>
      <c r="NEY103" s="299"/>
      <c r="NEZ103" s="299"/>
      <c r="NFA103" s="299"/>
      <c r="NFB103" s="299"/>
      <c r="NFC103" s="299"/>
      <c r="NFD103" s="299"/>
      <c r="NFE103" s="299"/>
      <c r="NFF103" s="299"/>
      <c r="NFG103" s="299"/>
      <c r="NFH103" s="299"/>
      <c r="NFI103" s="299"/>
      <c r="NFJ103" s="299"/>
      <c r="NFK103" s="299"/>
      <c r="NFL103" s="299"/>
      <c r="NFM103" s="299"/>
      <c r="NFN103" s="299"/>
      <c r="NFO103" s="299"/>
      <c r="NFP103" s="299"/>
      <c r="NFQ103" s="299"/>
      <c r="NFR103" s="299"/>
      <c r="NFS103" s="299"/>
      <c r="NFT103" s="299"/>
      <c r="NFU103" s="299"/>
      <c r="NFV103" s="299"/>
      <c r="NFW103" s="299"/>
      <c r="NFX103" s="299"/>
      <c r="NFY103" s="299"/>
      <c r="NFZ103" s="299"/>
      <c r="NGA103" s="299"/>
      <c r="NGB103" s="299"/>
      <c r="NGC103" s="299"/>
      <c r="NGD103" s="299"/>
      <c r="NGE103" s="299"/>
      <c r="NGF103" s="299"/>
      <c r="NGG103" s="299"/>
      <c r="NGH103" s="299"/>
      <c r="NGI103" s="299"/>
      <c r="NGJ103" s="299"/>
      <c r="NGK103" s="299"/>
      <c r="NGL103" s="299"/>
      <c r="NGM103" s="299"/>
      <c r="NGN103" s="299"/>
      <c r="NGO103" s="299"/>
      <c r="NGP103" s="299"/>
      <c r="NGQ103" s="299"/>
      <c r="NGR103" s="299"/>
      <c r="NGS103" s="299"/>
      <c r="NGT103" s="299"/>
      <c r="NGU103" s="299"/>
      <c r="NGV103" s="299"/>
      <c r="NGW103" s="299"/>
      <c r="NGX103" s="299"/>
      <c r="NGY103" s="299"/>
      <c r="NGZ103" s="299"/>
      <c r="NHA103" s="299"/>
      <c r="NHB103" s="299"/>
      <c r="NHC103" s="299"/>
      <c r="NHD103" s="299"/>
      <c r="NHE103" s="299"/>
      <c r="NHF103" s="299"/>
      <c r="NHG103" s="299"/>
      <c r="NHH103" s="299"/>
      <c r="NHI103" s="299"/>
      <c r="NHJ103" s="299"/>
      <c r="NHK103" s="299"/>
      <c r="NHL103" s="299"/>
      <c r="NHM103" s="299"/>
      <c r="NHN103" s="299"/>
      <c r="NHO103" s="299"/>
      <c r="NHP103" s="299"/>
      <c r="NHQ103" s="299"/>
      <c r="NHR103" s="299"/>
      <c r="NHS103" s="299"/>
      <c r="NHT103" s="299"/>
      <c r="NHU103" s="299"/>
      <c r="NHV103" s="299"/>
      <c r="NHW103" s="299"/>
      <c r="NHX103" s="299"/>
      <c r="NHY103" s="299"/>
      <c r="NHZ103" s="299"/>
      <c r="NIA103" s="299"/>
      <c r="NIB103" s="299"/>
      <c r="NIC103" s="299"/>
      <c r="NID103" s="299"/>
      <c r="NIE103" s="299"/>
      <c r="NIF103" s="299"/>
      <c r="NIG103" s="299"/>
      <c r="NIH103" s="299"/>
      <c r="NII103" s="299"/>
      <c r="NIJ103" s="299"/>
      <c r="NIK103" s="299"/>
      <c r="NIL103" s="299"/>
      <c r="NIM103" s="299"/>
      <c r="NIN103" s="299"/>
      <c r="NIO103" s="299"/>
      <c r="NIP103" s="299"/>
      <c r="NIQ103" s="299"/>
      <c r="NIR103" s="299"/>
      <c r="NIS103" s="299"/>
      <c r="NIT103" s="299"/>
      <c r="NIU103" s="299"/>
      <c r="NIV103" s="299"/>
      <c r="NIW103" s="299"/>
      <c r="NIX103" s="299"/>
      <c r="NIY103" s="299"/>
      <c r="NIZ103" s="299"/>
      <c r="NJA103" s="299"/>
      <c r="NJB103" s="299"/>
      <c r="NJC103" s="299"/>
      <c r="NJD103" s="299"/>
      <c r="NJE103" s="299"/>
      <c r="NJF103" s="299"/>
      <c r="NJG103" s="299"/>
      <c r="NJH103" s="299"/>
      <c r="NJI103" s="299"/>
      <c r="NJJ103" s="299"/>
      <c r="NJK103" s="299"/>
      <c r="NJL103" s="299"/>
      <c r="NJM103" s="299"/>
      <c r="NJN103" s="299"/>
      <c r="NJO103" s="299"/>
      <c r="NJP103" s="299"/>
      <c r="NJQ103" s="299"/>
      <c r="NJR103" s="299"/>
      <c r="NJS103" s="299"/>
      <c r="NJT103" s="299"/>
      <c r="NJU103" s="299"/>
      <c r="NJV103" s="299"/>
      <c r="NJW103" s="299"/>
      <c r="NJX103" s="299"/>
      <c r="NJY103" s="299"/>
      <c r="NJZ103" s="299"/>
      <c r="NKA103" s="299"/>
      <c r="NKB103" s="299"/>
      <c r="NKC103" s="299"/>
      <c r="NKD103" s="299"/>
      <c r="NKE103" s="299"/>
      <c r="NKF103" s="299"/>
      <c r="NKG103" s="299"/>
      <c r="NKH103" s="299"/>
      <c r="NKI103" s="299"/>
      <c r="NKJ103" s="299"/>
      <c r="NKK103" s="299"/>
      <c r="NKL103" s="299"/>
      <c r="NKM103" s="299"/>
      <c r="NKN103" s="299"/>
      <c r="NKO103" s="299"/>
      <c r="NKP103" s="299"/>
      <c r="NKQ103" s="299"/>
      <c r="NKR103" s="299"/>
      <c r="NKS103" s="299"/>
      <c r="NKT103" s="299"/>
      <c r="NKU103" s="299"/>
      <c r="NKV103" s="299"/>
      <c r="NKW103" s="299"/>
      <c r="NKX103" s="299"/>
      <c r="NKY103" s="299"/>
      <c r="NKZ103" s="299"/>
      <c r="NLA103" s="299"/>
      <c r="NLB103" s="299"/>
      <c r="NLC103" s="299"/>
      <c r="NLD103" s="299"/>
      <c r="NLE103" s="299"/>
      <c r="NLF103" s="299"/>
      <c r="NLG103" s="299"/>
      <c r="NLH103" s="299"/>
      <c r="NLI103" s="299"/>
      <c r="NLJ103" s="299"/>
      <c r="NLK103" s="299"/>
      <c r="NLL103" s="299"/>
      <c r="NLM103" s="299"/>
      <c r="NLN103" s="299"/>
      <c r="NLO103" s="299"/>
      <c r="NLP103" s="299"/>
      <c r="NLQ103" s="299"/>
      <c r="NLR103" s="299"/>
      <c r="NLS103" s="299"/>
      <c r="NLT103" s="299"/>
      <c r="NLU103" s="299"/>
      <c r="NLV103" s="299"/>
      <c r="NLW103" s="299"/>
      <c r="NLX103" s="299"/>
      <c r="NLY103" s="299"/>
      <c r="NLZ103" s="299"/>
      <c r="NMA103" s="299"/>
      <c r="NMB103" s="299"/>
      <c r="NMC103" s="299"/>
      <c r="NMD103" s="299"/>
      <c r="NME103" s="299"/>
      <c r="NMF103" s="299"/>
      <c r="NMG103" s="299"/>
      <c r="NMH103" s="299"/>
      <c r="NMI103" s="299"/>
      <c r="NMJ103" s="299"/>
      <c r="NMK103" s="299"/>
      <c r="NML103" s="299"/>
      <c r="NMM103" s="299"/>
      <c r="NMN103" s="299"/>
      <c r="NMO103" s="299"/>
      <c r="NMP103" s="299"/>
      <c r="NMQ103" s="299"/>
      <c r="NMR103" s="299"/>
      <c r="NMS103" s="299"/>
      <c r="NMT103" s="299"/>
      <c r="NMU103" s="299"/>
      <c r="NMV103" s="299"/>
      <c r="NMW103" s="299"/>
      <c r="NMX103" s="299"/>
      <c r="NMY103" s="299"/>
      <c r="NMZ103" s="299"/>
      <c r="NNA103" s="299"/>
      <c r="NNB103" s="299"/>
      <c r="NNC103" s="299"/>
      <c r="NND103" s="299"/>
      <c r="NNE103" s="299"/>
      <c r="NNF103" s="299"/>
      <c r="NNG103" s="299"/>
      <c r="NNH103" s="299"/>
      <c r="NNI103" s="299"/>
      <c r="NNJ103" s="299"/>
      <c r="NNK103" s="299"/>
      <c r="NNL103" s="299"/>
      <c r="NNM103" s="299"/>
      <c r="NNN103" s="299"/>
      <c r="NNO103" s="299"/>
      <c r="NNP103" s="299"/>
      <c r="NNQ103" s="299"/>
      <c r="NNR103" s="299"/>
      <c r="NNS103" s="299"/>
      <c r="NNT103" s="299"/>
      <c r="NNU103" s="299"/>
      <c r="NNV103" s="299"/>
      <c r="NNW103" s="299"/>
      <c r="NNX103" s="299"/>
      <c r="NNY103" s="299"/>
      <c r="NNZ103" s="299"/>
      <c r="NOA103" s="299"/>
      <c r="NOB103" s="299"/>
      <c r="NOC103" s="299"/>
      <c r="NOD103" s="299"/>
      <c r="NOE103" s="299"/>
      <c r="NOF103" s="299"/>
      <c r="NOG103" s="299"/>
      <c r="NOH103" s="299"/>
      <c r="NOI103" s="299"/>
      <c r="NOJ103" s="299"/>
      <c r="NOK103" s="299"/>
      <c r="NOL103" s="299"/>
      <c r="NOM103" s="299"/>
      <c r="NON103" s="299"/>
      <c r="NOO103" s="299"/>
      <c r="NOP103" s="299"/>
      <c r="NOQ103" s="299"/>
      <c r="NOR103" s="299"/>
      <c r="NOS103" s="299"/>
      <c r="NOT103" s="299"/>
      <c r="NOU103" s="299"/>
      <c r="NOV103" s="299"/>
      <c r="NOW103" s="299"/>
      <c r="NOX103" s="299"/>
      <c r="NOY103" s="299"/>
      <c r="NOZ103" s="299"/>
      <c r="NPA103" s="299"/>
      <c r="NPB103" s="299"/>
      <c r="NPC103" s="299"/>
      <c r="NPD103" s="299"/>
      <c r="NPE103" s="299"/>
      <c r="NPF103" s="299"/>
      <c r="NPG103" s="299"/>
      <c r="NPH103" s="299"/>
      <c r="NPI103" s="299"/>
      <c r="NPJ103" s="299"/>
      <c r="NPK103" s="299"/>
      <c r="NPL103" s="299"/>
      <c r="NPM103" s="299"/>
      <c r="NPN103" s="299"/>
      <c r="NPO103" s="299"/>
      <c r="NPP103" s="299"/>
      <c r="NPQ103" s="299"/>
      <c r="NPR103" s="299"/>
      <c r="NPS103" s="299"/>
      <c r="NPT103" s="299"/>
      <c r="NPU103" s="299"/>
      <c r="NPV103" s="299"/>
      <c r="NPW103" s="299"/>
      <c r="NPX103" s="299"/>
      <c r="NPY103" s="299"/>
      <c r="NPZ103" s="299"/>
      <c r="NQA103" s="299"/>
      <c r="NQB103" s="299"/>
      <c r="NQC103" s="299"/>
      <c r="NQD103" s="299"/>
      <c r="NQE103" s="299"/>
      <c r="NQF103" s="299"/>
      <c r="NQG103" s="299"/>
      <c r="NQH103" s="299"/>
      <c r="NQI103" s="299"/>
      <c r="NQJ103" s="299"/>
      <c r="NQK103" s="299"/>
      <c r="NQL103" s="299"/>
      <c r="NQM103" s="299"/>
      <c r="NQN103" s="299"/>
      <c r="NQO103" s="299"/>
      <c r="NQP103" s="299"/>
      <c r="NQQ103" s="299"/>
      <c r="NQR103" s="299"/>
      <c r="NQS103" s="299"/>
      <c r="NQT103" s="299"/>
      <c r="NQU103" s="299"/>
      <c r="NQV103" s="299"/>
      <c r="NQW103" s="299"/>
      <c r="NQX103" s="299"/>
      <c r="NQY103" s="299"/>
      <c r="NQZ103" s="299"/>
      <c r="NRA103" s="299"/>
      <c r="NRB103" s="299"/>
      <c r="NRC103" s="299"/>
      <c r="NRD103" s="299"/>
      <c r="NRE103" s="299"/>
      <c r="NRF103" s="299"/>
      <c r="NRG103" s="299"/>
      <c r="NRH103" s="299"/>
      <c r="NRI103" s="299"/>
      <c r="NRJ103" s="299"/>
      <c r="NRK103" s="299"/>
      <c r="NRL103" s="299"/>
      <c r="NRM103" s="299"/>
      <c r="NRN103" s="299"/>
      <c r="NRO103" s="299"/>
      <c r="NRP103" s="299"/>
      <c r="NRQ103" s="299"/>
      <c r="NRR103" s="299"/>
      <c r="NRS103" s="299"/>
      <c r="NRT103" s="299"/>
      <c r="NRU103" s="299"/>
      <c r="NRV103" s="299"/>
      <c r="NRW103" s="299"/>
      <c r="NRX103" s="299"/>
      <c r="NRY103" s="299"/>
      <c r="NRZ103" s="299"/>
      <c r="NSA103" s="299"/>
      <c r="NSB103" s="299"/>
      <c r="NSC103" s="299"/>
      <c r="NSD103" s="299"/>
      <c r="NSE103" s="299"/>
      <c r="NSF103" s="299"/>
      <c r="NSG103" s="299"/>
      <c r="NSH103" s="299"/>
      <c r="NSI103" s="299"/>
      <c r="NSJ103" s="299"/>
      <c r="NSK103" s="299"/>
      <c r="NSL103" s="299"/>
      <c r="NSM103" s="299"/>
      <c r="NSN103" s="299"/>
      <c r="NSO103" s="299"/>
      <c r="NSP103" s="299"/>
      <c r="NSQ103" s="299"/>
      <c r="NSR103" s="299"/>
      <c r="NSS103" s="299"/>
      <c r="NST103" s="299"/>
      <c r="NSU103" s="299"/>
      <c r="NSV103" s="299"/>
      <c r="NSW103" s="299"/>
      <c r="NSX103" s="299"/>
      <c r="NSY103" s="299"/>
      <c r="NSZ103" s="299"/>
      <c r="NTA103" s="299"/>
      <c r="NTB103" s="299"/>
      <c r="NTC103" s="299"/>
      <c r="NTD103" s="299"/>
      <c r="NTE103" s="299"/>
      <c r="NTF103" s="299"/>
      <c r="NTG103" s="299"/>
      <c r="NTH103" s="299"/>
      <c r="NTI103" s="299"/>
      <c r="NTJ103" s="299"/>
      <c r="NTK103" s="299"/>
      <c r="NTL103" s="299"/>
      <c r="NTM103" s="299"/>
      <c r="NTN103" s="299"/>
      <c r="NTO103" s="299"/>
      <c r="NTP103" s="299"/>
      <c r="NTQ103" s="299"/>
      <c r="NTR103" s="299"/>
      <c r="NTS103" s="299"/>
      <c r="NTT103" s="299"/>
      <c r="NTU103" s="299"/>
      <c r="NTV103" s="299"/>
      <c r="NTW103" s="299"/>
      <c r="NTX103" s="299"/>
      <c r="NTY103" s="299"/>
      <c r="NTZ103" s="299"/>
      <c r="NUA103" s="299"/>
      <c r="NUB103" s="299"/>
      <c r="NUC103" s="299"/>
      <c r="NUD103" s="299"/>
      <c r="NUE103" s="299"/>
      <c r="NUF103" s="299"/>
      <c r="NUG103" s="299"/>
      <c r="NUH103" s="299"/>
      <c r="NUI103" s="299"/>
      <c r="NUJ103" s="299"/>
      <c r="NUK103" s="299"/>
      <c r="NUL103" s="299"/>
      <c r="NUM103" s="299"/>
      <c r="NUN103" s="299"/>
      <c r="NUO103" s="299"/>
      <c r="NUP103" s="299"/>
      <c r="NUQ103" s="299"/>
      <c r="NUR103" s="299"/>
      <c r="NUS103" s="299"/>
      <c r="NUT103" s="299"/>
      <c r="NUU103" s="299"/>
      <c r="NUV103" s="299"/>
      <c r="NUW103" s="299"/>
      <c r="NUX103" s="299"/>
      <c r="NUY103" s="299"/>
      <c r="NUZ103" s="299"/>
      <c r="NVA103" s="299"/>
      <c r="NVB103" s="299"/>
      <c r="NVC103" s="299"/>
      <c r="NVD103" s="299"/>
      <c r="NVE103" s="299"/>
      <c r="NVF103" s="299"/>
      <c r="NVG103" s="299"/>
      <c r="NVH103" s="299"/>
      <c r="NVI103" s="299"/>
      <c r="NVJ103" s="299"/>
      <c r="NVK103" s="299"/>
      <c r="NVL103" s="299"/>
      <c r="NVM103" s="299"/>
      <c r="NVN103" s="299"/>
      <c r="NVO103" s="299"/>
      <c r="NVP103" s="299"/>
      <c r="NVQ103" s="299"/>
      <c r="NVR103" s="299"/>
      <c r="NVS103" s="299"/>
      <c r="NVT103" s="299"/>
      <c r="NVU103" s="299"/>
      <c r="NVV103" s="299"/>
      <c r="NVW103" s="299"/>
      <c r="NVX103" s="299"/>
      <c r="NVY103" s="299"/>
      <c r="NVZ103" s="299"/>
      <c r="NWA103" s="299"/>
      <c r="NWB103" s="299"/>
      <c r="NWC103" s="299"/>
      <c r="NWD103" s="299"/>
      <c r="NWE103" s="299"/>
      <c r="NWF103" s="299"/>
      <c r="NWG103" s="299"/>
      <c r="NWH103" s="299"/>
      <c r="NWI103" s="299"/>
      <c r="NWJ103" s="299"/>
      <c r="NWK103" s="299"/>
      <c r="NWL103" s="299"/>
      <c r="NWM103" s="299"/>
      <c r="NWN103" s="299"/>
      <c r="NWO103" s="299"/>
      <c r="NWP103" s="299"/>
      <c r="NWQ103" s="299"/>
      <c r="NWR103" s="299"/>
      <c r="NWS103" s="299"/>
      <c r="NWT103" s="299"/>
      <c r="NWU103" s="299"/>
      <c r="NWV103" s="299"/>
      <c r="NWW103" s="299"/>
      <c r="NWX103" s="299"/>
      <c r="NWY103" s="299"/>
      <c r="NWZ103" s="299"/>
      <c r="NXA103" s="299"/>
      <c r="NXB103" s="299"/>
      <c r="NXC103" s="299"/>
      <c r="NXD103" s="299"/>
      <c r="NXE103" s="299"/>
      <c r="NXF103" s="299"/>
      <c r="NXG103" s="299"/>
      <c r="NXH103" s="299"/>
      <c r="NXI103" s="299"/>
      <c r="NXJ103" s="299"/>
      <c r="NXK103" s="299"/>
      <c r="NXL103" s="299"/>
      <c r="NXM103" s="299"/>
      <c r="NXN103" s="299"/>
      <c r="NXO103" s="299"/>
      <c r="NXP103" s="299"/>
      <c r="NXQ103" s="299"/>
      <c r="NXR103" s="299"/>
      <c r="NXS103" s="299"/>
      <c r="NXT103" s="299"/>
      <c r="NXU103" s="299"/>
      <c r="NXV103" s="299"/>
      <c r="NXW103" s="299"/>
      <c r="NXX103" s="299"/>
      <c r="NXY103" s="299"/>
      <c r="NXZ103" s="299"/>
      <c r="NYA103" s="299"/>
      <c r="NYB103" s="299"/>
      <c r="NYC103" s="299"/>
      <c r="NYD103" s="299"/>
      <c r="NYE103" s="299"/>
      <c r="NYF103" s="299"/>
      <c r="NYG103" s="299"/>
      <c r="NYH103" s="299"/>
      <c r="NYI103" s="299"/>
      <c r="NYJ103" s="299"/>
      <c r="NYK103" s="299"/>
      <c r="NYL103" s="299"/>
      <c r="NYM103" s="299"/>
      <c r="NYN103" s="299"/>
      <c r="NYO103" s="299"/>
      <c r="NYP103" s="299"/>
      <c r="NYQ103" s="299"/>
      <c r="NYR103" s="299"/>
      <c r="NYS103" s="299"/>
      <c r="NYT103" s="299"/>
      <c r="NYU103" s="299"/>
      <c r="NYV103" s="299"/>
      <c r="NYW103" s="299"/>
      <c r="NYX103" s="299"/>
      <c r="NYY103" s="299"/>
      <c r="NYZ103" s="299"/>
      <c r="NZA103" s="299"/>
      <c r="NZB103" s="299"/>
      <c r="NZC103" s="299"/>
      <c r="NZD103" s="299"/>
      <c r="NZE103" s="299"/>
      <c r="NZF103" s="299"/>
      <c r="NZG103" s="299"/>
      <c r="NZH103" s="299"/>
      <c r="NZI103" s="299"/>
      <c r="NZJ103" s="299"/>
      <c r="NZK103" s="299"/>
      <c r="NZL103" s="299"/>
      <c r="NZM103" s="299"/>
      <c r="NZN103" s="299"/>
      <c r="NZO103" s="299"/>
      <c r="NZP103" s="299"/>
      <c r="NZQ103" s="299"/>
      <c r="NZR103" s="299"/>
      <c r="NZS103" s="299"/>
      <c r="NZT103" s="299"/>
      <c r="NZU103" s="299"/>
      <c r="NZV103" s="299"/>
      <c r="NZW103" s="299"/>
      <c r="NZX103" s="299"/>
      <c r="NZY103" s="299"/>
      <c r="NZZ103" s="299"/>
      <c r="OAA103" s="299"/>
      <c r="OAB103" s="299"/>
      <c r="OAC103" s="299"/>
      <c r="OAD103" s="299"/>
      <c r="OAE103" s="299"/>
      <c r="OAF103" s="299"/>
      <c r="OAG103" s="299"/>
      <c r="OAH103" s="299"/>
      <c r="OAI103" s="299"/>
      <c r="OAJ103" s="299"/>
      <c r="OAK103" s="299"/>
      <c r="OAL103" s="299"/>
      <c r="OAM103" s="299"/>
      <c r="OAN103" s="299"/>
      <c r="OAO103" s="299"/>
      <c r="OAP103" s="299"/>
      <c r="OAQ103" s="299"/>
      <c r="OAR103" s="299"/>
      <c r="OAS103" s="299"/>
      <c r="OAT103" s="299"/>
      <c r="OAU103" s="299"/>
      <c r="OAV103" s="299"/>
      <c r="OAW103" s="299"/>
      <c r="OAX103" s="299"/>
      <c r="OAY103" s="299"/>
      <c r="OAZ103" s="299"/>
      <c r="OBA103" s="299"/>
      <c r="OBB103" s="299"/>
      <c r="OBC103" s="299"/>
      <c r="OBD103" s="299"/>
      <c r="OBE103" s="299"/>
      <c r="OBF103" s="299"/>
      <c r="OBG103" s="299"/>
      <c r="OBH103" s="299"/>
      <c r="OBI103" s="299"/>
      <c r="OBJ103" s="299"/>
      <c r="OBK103" s="299"/>
      <c r="OBL103" s="299"/>
      <c r="OBM103" s="299"/>
      <c r="OBN103" s="299"/>
      <c r="OBO103" s="299"/>
      <c r="OBP103" s="299"/>
      <c r="OBQ103" s="299"/>
      <c r="OBR103" s="299"/>
      <c r="OBS103" s="299"/>
      <c r="OBT103" s="299"/>
      <c r="OBU103" s="299"/>
      <c r="OBV103" s="299"/>
      <c r="OBW103" s="299"/>
      <c r="OBX103" s="299"/>
      <c r="OBY103" s="299"/>
      <c r="OBZ103" s="299"/>
      <c r="OCA103" s="299"/>
      <c r="OCB103" s="299"/>
      <c r="OCC103" s="299"/>
      <c r="OCD103" s="299"/>
      <c r="OCE103" s="299"/>
      <c r="OCF103" s="299"/>
      <c r="OCG103" s="299"/>
      <c r="OCH103" s="299"/>
      <c r="OCI103" s="299"/>
      <c r="OCJ103" s="299"/>
      <c r="OCK103" s="299"/>
      <c r="OCL103" s="299"/>
      <c r="OCM103" s="299"/>
      <c r="OCN103" s="299"/>
      <c r="OCO103" s="299"/>
      <c r="OCP103" s="299"/>
      <c r="OCQ103" s="299"/>
      <c r="OCR103" s="299"/>
      <c r="OCS103" s="299"/>
      <c r="OCT103" s="299"/>
      <c r="OCU103" s="299"/>
      <c r="OCV103" s="299"/>
      <c r="OCW103" s="299"/>
      <c r="OCX103" s="299"/>
      <c r="OCY103" s="299"/>
      <c r="OCZ103" s="299"/>
      <c r="ODA103" s="299"/>
      <c r="ODB103" s="299"/>
      <c r="ODC103" s="299"/>
      <c r="ODD103" s="299"/>
      <c r="ODE103" s="299"/>
      <c r="ODF103" s="299"/>
      <c r="ODG103" s="299"/>
      <c r="ODH103" s="299"/>
      <c r="ODI103" s="299"/>
      <c r="ODJ103" s="299"/>
      <c r="ODK103" s="299"/>
      <c r="ODL103" s="299"/>
      <c r="ODM103" s="299"/>
      <c r="ODN103" s="299"/>
      <c r="ODO103" s="299"/>
      <c r="ODP103" s="299"/>
      <c r="ODQ103" s="299"/>
      <c r="ODR103" s="299"/>
      <c r="ODS103" s="299"/>
      <c r="ODT103" s="299"/>
      <c r="ODU103" s="299"/>
      <c r="ODV103" s="299"/>
      <c r="ODW103" s="299"/>
      <c r="ODX103" s="299"/>
      <c r="ODY103" s="299"/>
      <c r="ODZ103" s="299"/>
      <c r="OEA103" s="299"/>
      <c r="OEB103" s="299"/>
      <c r="OEC103" s="299"/>
      <c r="OED103" s="299"/>
      <c r="OEE103" s="299"/>
      <c r="OEF103" s="299"/>
      <c r="OEG103" s="299"/>
      <c r="OEH103" s="299"/>
      <c r="OEI103" s="299"/>
      <c r="OEJ103" s="299"/>
      <c r="OEK103" s="299"/>
      <c r="OEL103" s="299"/>
      <c r="OEM103" s="299"/>
      <c r="OEN103" s="299"/>
      <c r="OEO103" s="299"/>
      <c r="OEP103" s="299"/>
      <c r="OEQ103" s="299"/>
      <c r="OER103" s="299"/>
      <c r="OES103" s="299"/>
      <c r="OET103" s="299"/>
      <c r="OEU103" s="299"/>
      <c r="OEV103" s="299"/>
      <c r="OEW103" s="299"/>
      <c r="OEX103" s="299"/>
      <c r="OEY103" s="299"/>
      <c r="OEZ103" s="299"/>
      <c r="OFA103" s="299"/>
      <c r="OFB103" s="299"/>
      <c r="OFC103" s="299"/>
      <c r="OFD103" s="299"/>
      <c r="OFE103" s="299"/>
      <c r="OFF103" s="299"/>
      <c r="OFG103" s="299"/>
      <c r="OFH103" s="299"/>
      <c r="OFI103" s="299"/>
      <c r="OFJ103" s="299"/>
      <c r="OFK103" s="299"/>
      <c r="OFL103" s="299"/>
      <c r="OFM103" s="299"/>
      <c r="OFN103" s="299"/>
      <c r="OFO103" s="299"/>
      <c r="OFP103" s="299"/>
      <c r="OFQ103" s="299"/>
      <c r="OFR103" s="299"/>
      <c r="OFS103" s="299"/>
      <c r="OFT103" s="299"/>
      <c r="OFU103" s="299"/>
      <c r="OFV103" s="299"/>
      <c r="OFW103" s="299"/>
      <c r="OFX103" s="299"/>
      <c r="OFY103" s="299"/>
      <c r="OFZ103" s="299"/>
      <c r="OGA103" s="299"/>
      <c r="OGB103" s="299"/>
      <c r="OGC103" s="299"/>
      <c r="OGD103" s="299"/>
      <c r="OGE103" s="299"/>
      <c r="OGF103" s="299"/>
      <c r="OGG103" s="299"/>
      <c r="OGH103" s="299"/>
      <c r="OGI103" s="299"/>
      <c r="OGJ103" s="299"/>
      <c r="OGK103" s="299"/>
      <c r="OGL103" s="299"/>
      <c r="OGM103" s="299"/>
      <c r="OGN103" s="299"/>
      <c r="OGO103" s="299"/>
      <c r="OGP103" s="299"/>
      <c r="OGQ103" s="299"/>
      <c r="OGR103" s="299"/>
      <c r="OGS103" s="299"/>
      <c r="OGT103" s="299"/>
      <c r="OGU103" s="299"/>
      <c r="OGV103" s="299"/>
      <c r="OGW103" s="299"/>
      <c r="OGX103" s="299"/>
      <c r="OGY103" s="299"/>
      <c r="OGZ103" s="299"/>
      <c r="OHA103" s="299"/>
      <c r="OHB103" s="299"/>
      <c r="OHC103" s="299"/>
      <c r="OHD103" s="299"/>
      <c r="OHE103" s="299"/>
      <c r="OHF103" s="299"/>
      <c r="OHG103" s="299"/>
      <c r="OHH103" s="299"/>
      <c r="OHI103" s="299"/>
      <c r="OHJ103" s="299"/>
      <c r="OHK103" s="299"/>
      <c r="OHL103" s="299"/>
      <c r="OHM103" s="299"/>
      <c r="OHN103" s="299"/>
      <c r="OHO103" s="299"/>
      <c r="OHP103" s="299"/>
      <c r="OHQ103" s="299"/>
      <c r="OHR103" s="299"/>
      <c r="OHS103" s="299"/>
      <c r="OHT103" s="299"/>
      <c r="OHU103" s="299"/>
      <c r="OHV103" s="299"/>
      <c r="OHW103" s="299"/>
      <c r="OHX103" s="299"/>
      <c r="OHY103" s="299"/>
      <c r="OHZ103" s="299"/>
      <c r="OIA103" s="299"/>
      <c r="OIB103" s="299"/>
      <c r="OIC103" s="299"/>
      <c r="OID103" s="299"/>
      <c r="OIE103" s="299"/>
      <c r="OIF103" s="299"/>
      <c r="OIG103" s="299"/>
      <c r="OIH103" s="299"/>
      <c r="OII103" s="299"/>
      <c r="OIJ103" s="299"/>
      <c r="OIK103" s="299"/>
      <c r="OIL103" s="299"/>
      <c r="OIM103" s="299"/>
      <c r="OIN103" s="299"/>
      <c r="OIO103" s="299"/>
      <c r="OIP103" s="299"/>
      <c r="OIQ103" s="299"/>
      <c r="OIR103" s="299"/>
      <c r="OIS103" s="299"/>
      <c r="OIT103" s="299"/>
      <c r="OIU103" s="299"/>
      <c r="OIV103" s="299"/>
      <c r="OIW103" s="299"/>
      <c r="OIX103" s="299"/>
      <c r="OIY103" s="299"/>
      <c r="OIZ103" s="299"/>
      <c r="OJA103" s="299"/>
      <c r="OJB103" s="299"/>
      <c r="OJC103" s="299"/>
      <c r="OJD103" s="299"/>
      <c r="OJE103" s="299"/>
      <c r="OJF103" s="299"/>
      <c r="OJG103" s="299"/>
      <c r="OJH103" s="299"/>
      <c r="OJI103" s="299"/>
      <c r="OJJ103" s="299"/>
      <c r="OJK103" s="299"/>
      <c r="OJL103" s="299"/>
      <c r="OJM103" s="299"/>
      <c r="OJN103" s="299"/>
      <c r="OJO103" s="299"/>
      <c r="OJP103" s="299"/>
      <c r="OJQ103" s="299"/>
      <c r="OJR103" s="299"/>
      <c r="OJS103" s="299"/>
      <c r="OJT103" s="299"/>
      <c r="OJU103" s="299"/>
      <c r="OJV103" s="299"/>
      <c r="OJW103" s="299"/>
      <c r="OJX103" s="299"/>
      <c r="OJY103" s="299"/>
      <c r="OJZ103" s="299"/>
      <c r="OKA103" s="299"/>
      <c r="OKB103" s="299"/>
      <c r="OKC103" s="299"/>
      <c r="OKD103" s="299"/>
      <c r="OKE103" s="299"/>
      <c r="OKF103" s="299"/>
      <c r="OKG103" s="299"/>
      <c r="OKH103" s="299"/>
      <c r="OKI103" s="299"/>
      <c r="OKJ103" s="299"/>
      <c r="OKK103" s="299"/>
      <c r="OKL103" s="299"/>
      <c r="OKM103" s="299"/>
      <c r="OKN103" s="299"/>
      <c r="OKO103" s="299"/>
      <c r="OKP103" s="299"/>
      <c r="OKQ103" s="299"/>
      <c r="OKR103" s="299"/>
      <c r="OKS103" s="299"/>
      <c r="OKT103" s="299"/>
      <c r="OKU103" s="299"/>
      <c r="OKV103" s="299"/>
      <c r="OKW103" s="299"/>
      <c r="OKX103" s="299"/>
      <c r="OKY103" s="299"/>
      <c r="OKZ103" s="299"/>
      <c r="OLA103" s="299"/>
      <c r="OLB103" s="299"/>
      <c r="OLC103" s="299"/>
      <c r="OLD103" s="299"/>
      <c r="OLE103" s="299"/>
      <c r="OLF103" s="299"/>
      <c r="OLG103" s="299"/>
      <c r="OLH103" s="299"/>
      <c r="OLI103" s="299"/>
      <c r="OLJ103" s="299"/>
      <c r="OLK103" s="299"/>
      <c r="OLL103" s="299"/>
      <c r="OLM103" s="299"/>
      <c r="OLN103" s="299"/>
      <c r="OLO103" s="299"/>
      <c r="OLP103" s="299"/>
      <c r="OLQ103" s="299"/>
      <c r="OLR103" s="299"/>
      <c r="OLS103" s="299"/>
      <c r="OLT103" s="299"/>
      <c r="OLU103" s="299"/>
      <c r="OLV103" s="299"/>
      <c r="OLW103" s="299"/>
      <c r="OLX103" s="299"/>
      <c r="OLY103" s="299"/>
      <c r="OLZ103" s="299"/>
      <c r="OMA103" s="299"/>
      <c r="OMB103" s="299"/>
      <c r="OMC103" s="299"/>
      <c r="OMD103" s="299"/>
      <c r="OME103" s="299"/>
      <c r="OMF103" s="299"/>
      <c r="OMG103" s="299"/>
      <c r="OMH103" s="299"/>
      <c r="OMI103" s="299"/>
      <c r="OMJ103" s="299"/>
      <c r="OMK103" s="299"/>
      <c r="OML103" s="299"/>
      <c r="OMM103" s="299"/>
      <c r="OMN103" s="299"/>
      <c r="OMO103" s="299"/>
      <c r="OMP103" s="299"/>
      <c r="OMQ103" s="299"/>
      <c r="OMR103" s="299"/>
      <c r="OMS103" s="299"/>
      <c r="OMT103" s="299"/>
      <c r="OMU103" s="299"/>
      <c r="OMV103" s="299"/>
      <c r="OMW103" s="299"/>
      <c r="OMX103" s="299"/>
      <c r="OMY103" s="299"/>
      <c r="OMZ103" s="299"/>
      <c r="ONA103" s="299"/>
      <c r="ONB103" s="299"/>
      <c r="ONC103" s="299"/>
      <c r="OND103" s="299"/>
      <c r="ONE103" s="299"/>
      <c r="ONF103" s="299"/>
      <c r="ONG103" s="299"/>
      <c r="ONH103" s="299"/>
      <c r="ONI103" s="299"/>
      <c r="ONJ103" s="299"/>
      <c r="ONK103" s="299"/>
      <c r="ONL103" s="299"/>
      <c r="ONM103" s="299"/>
      <c r="ONN103" s="299"/>
      <c r="ONO103" s="299"/>
      <c r="ONP103" s="299"/>
      <c r="ONQ103" s="299"/>
      <c r="ONR103" s="299"/>
      <c r="ONS103" s="299"/>
      <c r="ONT103" s="299"/>
      <c r="ONU103" s="299"/>
      <c r="ONV103" s="299"/>
      <c r="ONW103" s="299"/>
      <c r="ONX103" s="299"/>
      <c r="ONY103" s="299"/>
      <c r="ONZ103" s="299"/>
      <c r="OOA103" s="299"/>
      <c r="OOB103" s="299"/>
      <c r="OOC103" s="299"/>
      <c r="OOD103" s="299"/>
      <c r="OOE103" s="299"/>
      <c r="OOF103" s="299"/>
      <c r="OOG103" s="299"/>
      <c r="OOH103" s="299"/>
      <c r="OOI103" s="299"/>
      <c r="OOJ103" s="299"/>
      <c r="OOK103" s="299"/>
      <c r="OOL103" s="299"/>
      <c r="OOM103" s="299"/>
      <c r="OON103" s="299"/>
      <c r="OOO103" s="299"/>
      <c r="OOP103" s="299"/>
      <c r="OOQ103" s="299"/>
      <c r="OOR103" s="299"/>
      <c r="OOS103" s="299"/>
      <c r="OOT103" s="299"/>
      <c r="OOU103" s="299"/>
      <c r="OOV103" s="299"/>
      <c r="OOW103" s="299"/>
      <c r="OOX103" s="299"/>
      <c r="OOY103" s="299"/>
      <c r="OOZ103" s="299"/>
      <c r="OPA103" s="299"/>
      <c r="OPB103" s="299"/>
      <c r="OPC103" s="299"/>
      <c r="OPD103" s="299"/>
      <c r="OPE103" s="299"/>
      <c r="OPF103" s="299"/>
      <c r="OPG103" s="299"/>
      <c r="OPH103" s="299"/>
      <c r="OPI103" s="299"/>
      <c r="OPJ103" s="299"/>
      <c r="OPK103" s="299"/>
      <c r="OPL103" s="299"/>
      <c r="OPM103" s="299"/>
      <c r="OPN103" s="299"/>
      <c r="OPO103" s="299"/>
      <c r="OPP103" s="299"/>
      <c r="OPQ103" s="299"/>
      <c r="OPR103" s="299"/>
      <c r="OPS103" s="299"/>
      <c r="OPT103" s="299"/>
      <c r="OPU103" s="299"/>
      <c r="OPV103" s="299"/>
      <c r="OPW103" s="299"/>
      <c r="OPX103" s="299"/>
      <c r="OPY103" s="299"/>
      <c r="OPZ103" s="299"/>
      <c r="OQA103" s="299"/>
      <c r="OQB103" s="299"/>
      <c r="OQC103" s="299"/>
      <c r="OQD103" s="299"/>
      <c r="OQE103" s="299"/>
      <c r="OQF103" s="299"/>
      <c r="OQG103" s="299"/>
      <c r="OQH103" s="299"/>
      <c r="OQI103" s="299"/>
      <c r="OQJ103" s="299"/>
      <c r="OQK103" s="299"/>
      <c r="OQL103" s="299"/>
      <c r="OQM103" s="299"/>
      <c r="OQN103" s="299"/>
      <c r="OQO103" s="299"/>
      <c r="OQP103" s="299"/>
      <c r="OQQ103" s="299"/>
      <c r="OQR103" s="299"/>
      <c r="OQS103" s="299"/>
      <c r="OQT103" s="299"/>
      <c r="OQU103" s="299"/>
      <c r="OQV103" s="299"/>
      <c r="OQW103" s="299"/>
      <c r="OQX103" s="299"/>
      <c r="OQY103" s="299"/>
      <c r="OQZ103" s="299"/>
      <c r="ORA103" s="299"/>
      <c r="ORB103" s="299"/>
      <c r="ORC103" s="299"/>
      <c r="ORD103" s="299"/>
      <c r="ORE103" s="299"/>
      <c r="ORF103" s="299"/>
      <c r="ORG103" s="299"/>
      <c r="ORH103" s="299"/>
      <c r="ORI103" s="299"/>
      <c r="ORJ103" s="299"/>
      <c r="ORK103" s="299"/>
      <c r="ORL103" s="299"/>
      <c r="ORM103" s="299"/>
      <c r="ORN103" s="299"/>
      <c r="ORO103" s="299"/>
      <c r="ORP103" s="299"/>
      <c r="ORQ103" s="299"/>
      <c r="ORR103" s="299"/>
      <c r="ORS103" s="299"/>
      <c r="ORT103" s="299"/>
      <c r="ORU103" s="299"/>
      <c r="ORV103" s="299"/>
      <c r="ORW103" s="299"/>
      <c r="ORX103" s="299"/>
      <c r="ORY103" s="299"/>
      <c r="ORZ103" s="299"/>
      <c r="OSA103" s="299"/>
      <c r="OSB103" s="299"/>
      <c r="OSC103" s="299"/>
      <c r="OSD103" s="299"/>
      <c r="OSE103" s="299"/>
      <c r="OSF103" s="299"/>
      <c r="OSG103" s="299"/>
      <c r="OSH103" s="299"/>
      <c r="OSI103" s="299"/>
      <c r="OSJ103" s="299"/>
      <c r="OSK103" s="299"/>
      <c r="OSL103" s="299"/>
      <c r="OSM103" s="299"/>
      <c r="OSN103" s="299"/>
      <c r="OSO103" s="299"/>
      <c r="OSP103" s="299"/>
      <c r="OSQ103" s="299"/>
      <c r="OSR103" s="299"/>
      <c r="OSS103" s="299"/>
      <c r="OST103" s="299"/>
      <c r="OSU103" s="299"/>
      <c r="OSV103" s="299"/>
      <c r="OSW103" s="299"/>
      <c r="OSX103" s="299"/>
      <c r="OSY103" s="299"/>
      <c r="OSZ103" s="299"/>
      <c r="OTA103" s="299"/>
      <c r="OTB103" s="299"/>
      <c r="OTC103" s="299"/>
      <c r="OTD103" s="299"/>
      <c r="OTE103" s="299"/>
      <c r="OTF103" s="299"/>
      <c r="OTG103" s="299"/>
      <c r="OTH103" s="299"/>
      <c r="OTI103" s="299"/>
      <c r="OTJ103" s="299"/>
      <c r="OTK103" s="299"/>
      <c r="OTL103" s="299"/>
      <c r="OTM103" s="299"/>
      <c r="OTN103" s="299"/>
      <c r="OTO103" s="299"/>
      <c r="OTP103" s="299"/>
      <c r="OTQ103" s="299"/>
      <c r="OTR103" s="299"/>
      <c r="OTS103" s="299"/>
      <c r="OTT103" s="299"/>
      <c r="OTU103" s="299"/>
      <c r="OTV103" s="299"/>
      <c r="OTW103" s="299"/>
      <c r="OTX103" s="299"/>
      <c r="OTY103" s="299"/>
      <c r="OTZ103" s="299"/>
      <c r="OUA103" s="299"/>
      <c r="OUB103" s="299"/>
      <c r="OUC103" s="299"/>
      <c r="OUD103" s="299"/>
      <c r="OUE103" s="299"/>
      <c r="OUF103" s="299"/>
      <c r="OUG103" s="299"/>
      <c r="OUH103" s="299"/>
      <c r="OUI103" s="299"/>
      <c r="OUJ103" s="299"/>
      <c r="OUK103" s="299"/>
      <c r="OUL103" s="299"/>
      <c r="OUM103" s="299"/>
      <c r="OUN103" s="299"/>
      <c r="OUO103" s="299"/>
      <c r="OUP103" s="299"/>
      <c r="OUQ103" s="299"/>
      <c r="OUR103" s="299"/>
      <c r="OUS103" s="299"/>
      <c r="OUT103" s="299"/>
      <c r="OUU103" s="299"/>
      <c r="OUV103" s="299"/>
      <c r="OUW103" s="299"/>
      <c r="OUX103" s="299"/>
      <c r="OUY103" s="299"/>
      <c r="OUZ103" s="299"/>
      <c r="OVA103" s="299"/>
      <c r="OVB103" s="299"/>
      <c r="OVC103" s="299"/>
      <c r="OVD103" s="299"/>
      <c r="OVE103" s="299"/>
      <c r="OVF103" s="299"/>
      <c r="OVG103" s="299"/>
      <c r="OVH103" s="299"/>
      <c r="OVI103" s="299"/>
      <c r="OVJ103" s="299"/>
      <c r="OVK103" s="299"/>
      <c r="OVL103" s="299"/>
      <c r="OVM103" s="299"/>
      <c r="OVN103" s="299"/>
      <c r="OVO103" s="299"/>
      <c r="OVP103" s="299"/>
      <c r="OVQ103" s="299"/>
      <c r="OVR103" s="299"/>
      <c r="OVS103" s="299"/>
      <c r="OVT103" s="299"/>
      <c r="OVU103" s="299"/>
      <c r="OVV103" s="299"/>
      <c r="OVW103" s="299"/>
      <c r="OVX103" s="299"/>
      <c r="OVY103" s="299"/>
      <c r="OVZ103" s="299"/>
      <c r="OWA103" s="299"/>
      <c r="OWB103" s="299"/>
      <c r="OWC103" s="299"/>
      <c r="OWD103" s="299"/>
      <c r="OWE103" s="299"/>
      <c r="OWF103" s="299"/>
      <c r="OWG103" s="299"/>
      <c r="OWH103" s="299"/>
      <c r="OWI103" s="299"/>
      <c r="OWJ103" s="299"/>
      <c r="OWK103" s="299"/>
      <c r="OWL103" s="299"/>
      <c r="OWM103" s="299"/>
      <c r="OWN103" s="299"/>
      <c r="OWO103" s="299"/>
      <c r="OWP103" s="299"/>
      <c r="OWQ103" s="299"/>
      <c r="OWR103" s="299"/>
      <c r="OWS103" s="299"/>
      <c r="OWT103" s="299"/>
      <c r="OWU103" s="299"/>
      <c r="OWV103" s="299"/>
      <c r="OWW103" s="299"/>
      <c r="OWX103" s="299"/>
      <c r="OWY103" s="299"/>
      <c r="OWZ103" s="299"/>
      <c r="OXA103" s="299"/>
      <c r="OXB103" s="299"/>
      <c r="OXC103" s="299"/>
      <c r="OXD103" s="299"/>
      <c r="OXE103" s="299"/>
      <c r="OXF103" s="299"/>
      <c r="OXG103" s="299"/>
      <c r="OXH103" s="299"/>
      <c r="OXI103" s="299"/>
      <c r="OXJ103" s="299"/>
      <c r="OXK103" s="299"/>
      <c r="OXL103" s="299"/>
      <c r="OXM103" s="299"/>
      <c r="OXN103" s="299"/>
      <c r="OXO103" s="299"/>
      <c r="OXP103" s="299"/>
      <c r="OXQ103" s="299"/>
      <c r="OXR103" s="299"/>
      <c r="OXS103" s="299"/>
      <c r="OXT103" s="299"/>
      <c r="OXU103" s="299"/>
      <c r="OXV103" s="299"/>
      <c r="OXW103" s="299"/>
      <c r="OXX103" s="299"/>
      <c r="OXY103" s="299"/>
      <c r="OXZ103" s="299"/>
      <c r="OYA103" s="299"/>
      <c r="OYB103" s="299"/>
      <c r="OYC103" s="299"/>
      <c r="OYD103" s="299"/>
      <c r="OYE103" s="299"/>
      <c r="OYF103" s="299"/>
      <c r="OYG103" s="299"/>
      <c r="OYH103" s="299"/>
      <c r="OYI103" s="299"/>
      <c r="OYJ103" s="299"/>
      <c r="OYK103" s="299"/>
      <c r="OYL103" s="299"/>
      <c r="OYM103" s="299"/>
      <c r="OYN103" s="299"/>
      <c r="OYO103" s="299"/>
      <c r="OYP103" s="299"/>
      <c r="OYQ103" s="299"/>
      <c r="OYR103" s="299"/>
      <c r="OYS103" s="299"/>
      <c r="OYT103" s="299"/>
      <c r="OYU103" s="299"/>
      <c r="OYV103" s="299"/>
      <c r="OYW103" s="299"/>
      <c r="OYX103" s="299"/>
      <c r="OYY103" s="299"/>
      <c r="OYZ103" s="299"/>
      <c r="OZA103" s="299"/>
      <c r="OZB103" s="299"/>
      <c r="OZC103" s="299"/>
      <c r="OZD103" s="299"/>
      <c r="OZE103" s="299"/>
      <c r="OZF103" s="299"/>
      <c r="OZG103" s="299"/>
      <c r="OZH103" s="299"/>
      <c r="OZI103" s="299"/>
      <c r="OZJ103" s="299"/>
      <c r="OZK103" s="299"/>
      <c r="OZL103" s="299"/>
      <c r="OZM103" s="299"/>
      <c r="OZN103" s="299"/>
      <c r="OZO103" s="299"/>
      <c r="OZP103" s="299"/>
      <c r="OZQ103" s="299"/>
      <c r="OZR103" s="299"/>
      <c r="OZS103" s="299"/>
      <c r="OZT103" s="299"/>
      <c r="OZU103" s="299"/>
      <c r="OZV103" s="299"/>
      <c r="OZW103" s="299"/>
      <c r="OZX103" s="299"/>
      <c r="OZY103" s="299"/>
      <c r="OZZ103" s="299"/>
      <c r="PAA103" s="299"/>
      <c r="PAB103" s="299"/>
      <c r="PAC103" s="299"/>
      <c r="PAD103" s="299"/>
      <c r="PAE103" s="299"/>
      <c r="PAF103" s="299"/>
      <c r="PAG103" s="299"/>
      <c r="PAH103" s="299"/>
      <c r="PAI103" s="299"/>
      <c r="PAJ103" s="299"/>
      <c r="PAK103" s="299"/>
      <c r="PAL103" s="299"/>
      <c r="PAM103" s="299"/>
      <c r="PAN103" s="299"/>
      <c r="PAO103" s="299"/>
      <c r="PAP103" s="299"/>
      <c r="PAQ103" s="299"/>
      <c r="PAR103" s="299"/>
      <c r="PAS103" s="299"/>
      <c r="PAT103" s="299"/>
      <c r="PAU103" s="299"/>
      <c r="PAV103" s="299"/>
      <c r="PAW103" s="299"/>
      <c r="PAX103" s="299"/>
      <c r="PAY103" s="299"/>
      <c r="PAZ103" s="299"/>
      <c r="PBA103" s="299"/>
      <c r="PBB103" s="299"/>
      <c r="PBC103" s="299"/>
      <c r="PBD103" s="299"/>
      <c r="PBE103" s="299"/>
      <c r="PBF103" s="299"/>
      <c r="PBG103" s="299"/>
      <c r="PBH103" s="299"/>
      <c r="PBI103" s="299"/>
      <c r="PBJ103" s="299"/>
      <c r="PBK103" s="299"/>
      <c r="PBL103" s="299"/>
      <c r="PBM103" s="299"/>
      <c r="PBN103" s="299"/>
      <c r="PBO103" s="299"/>
      <c r="PBP103" s="299"/>
      <c r="PBQ103" s="299"/>
      <c r="PBR103" s="299"/>
      <c r="PBS103" s="299"/>
      <c r="PBT103" s="299"/>
      <c r="PBU103" s="299"/>
      <c r="PBV103" s="299"/>
      <c r="PBW103" s="299"/>
      <c r="PBX103" s="299"/>
      <c r="PBY103" s="299"/>
      <c r="PBZ103" s="299"/>
      <c r="PCA103" s="299"/>
      <c r="PCB103" s="299"/>
      <c r="PCC103" s="299"/>
      <c r="PCD103" s="299"/>
      <c r="PCE103" s="299"/>
      <c r="PCF103" s="299"/>
      <c r="PCG103" s="299"/>
      <c r="PCH103" s="299"/>
      <c r="PCI103" s="299"/>
      <c r="PCJ103" s="299"/>
      <c r="PCK103" s="299"/>
      <c r="PCL103" s="299"/>
      <c r="PCM103" s="299"/>
      <c r="PCN103" s="299"/>
      <c r="PCO103" s="299"/>
      <c r="PCP103" s="299"/>
      <c r="PCQ103" s="299"/>
      <c r="PCR103" s="299"/>
      <c r="PCS103" s="299"/>
      <c r="PCT103" s="299"/>
      <c r="PCU103" s="299"/>
      <c r="PCV103" s="299"/>
      <c r="PCW103" s="299"/>
      <c r="PCX103" s="299"/>
      <c r="PCY103" s="299"/>
      <c r="PCZ103" s="299"/>
      <c r="PDA103" s="299"/>
      <c r="PDB103" s="299"/>
      <c r="PDC103" s="299"/>
      <c r="PDD103" s="299"/>
      <c r="PDE103" s="299"/>
      <c r="PDF103" s="299"/>
      <c r="PDG103" s="299"/>
      <c r="PDH103" s="299"/>
      <c r="PDI103" s="299"/>
      <c r="PDJ103" s="299"/>
      <c r="PDK103" s="299"/>
      <c r="PDL103" s="299"/>
      <c r="PDM103" s="299"/>
      <c r="PDN103" s="299"/>
      <c r="PDO103" s="299"/>
      <c r="PDP103" s="299"/>
      <c r="PDQ103" s="299"/>
      <c r="PDR103" s="299"/>
      <c r="PDS103" s="299"/>
      <c r="PDT103" s="299"/>
      <c r="PDU103" s="299"/>
      <c r="PDV103" s="299"/>
      <c r="PDW103" s="299"/>
      <c r="PDX103" s="299"/>
      <c r="PDY103" s="299"/>
      <c r="PDZ103" s="299"/>
      <c r="PEA103" s="299"/>
      <c r="PEB103" s="299"/>
      <c r="PEC103" s="299"/>
      <c r="PED103" s="299"/>
      <c r="PEE103" s="299"/>
      <c r="PEF103" s="299"/>
      <c r="PEG103" s="299"/>
      <c r="PEH103" s="299"/>
      <c r="PEI103" s="299"/>
      <c r="PEJ103" s="299"/>
      <c r="PEK103" s="299"/>
      <c r="PEL103" s="299"/>
      <c r="PEM103" s="299"/>
      <c r="PEN103" s="299"/>
      <c r="PEO103" s="299"/>
      <c r="PEP103" s="299"/>
      <c r="PEQ103" s="299"/>
      <c r="PER103" s="299"/>
      <c r="PES103" s="299"/>
      <c r="PET103" s="299"/>
      <c r="PEU103" s="299"/>
      <c r="PEV103" s="299"/>
      <c r="PEW103" s="299"/>
      <c r="PEX103" s="299"/>
      <c r="PEY103" s="299"/>
      <c r="PEZ103" s="299"/>
      <c r="PFA103" s="299"/>
      <c r="PFB103" s="299"/>
      <c r="PFC103" s="299"/>
      <c r="PFD103" s="299"/>
      <c r="PFE103" s="299"/>
      <c r="PFF103" s="299"/>
      <c r="PFG103" s="299"/>
      <c r="PFH103" s="299"/>
      <c r="PFI103" s="299"/>
      <c r="PFJ103" s="299"/>
      <c r="PFK103" s="299"/>
      <c r="PFL103" s="299"/>
      <c r="PFM103" s="299"/>
      <c r="PFN103" s="299"/>
      <c r="PFO103" s="299"/>
      <c r="PFP103" s="299"/>
      <c r="PFQ103" s="299"/>
      <c r="PFR103" s="299"/>
      <c r="PFS103" s="299"/>
      <c r="PFT103" s="299"/>
      <c r="PFU103" s="299"/>
      <c r="PFV103" s="299"/>
      <c r="PFW103" s="299"/>
      <c r="PFX103" s="299"/>
      <c r="PFY103" s="299"/>
      <c r="PFZ103" s="299"/>
      <c r="PGA103" s="299"/>
      <c r="PGB103" s="299"/>
      <c r="PGC103" s="299"/>
      <c r="PGD103" s="299"/>
      <c r="PGE103" s="299"/>
      <c r="PGF103" s="299"/>
      <c r="PGG103" s="299"/>
      <c r="PGH103" s="299"/>
      <c r="PGI103" s="299"/>
      <c r="PGJ103" s="299"/>
      <c r="PGK103" s="299"/>
      <c r="PGL103" s="299"/>
      <c r="PGM103" s="299"/>
      <c r="PGN103" s="299"/>
      <c r="PGO103" s="299"/>
      <c r="PGP103" s="299"/>
      <c r="PGQ103" s="299"/>
      <c r="PGR103" s="299"/>
      <c r="PGS103" s="299"/>
      <c r="PGT103" s="299"/>
      <c r="PGU103" s="299"/>
      <c r="PGV103" s="299"/>
      <c r="PGW103" s="299"/>
      <c r="PGX103" s="299"/>
      <c r="PGY103" s="299"/>
      <c r="PGZ103" s="299"/>
      <c r="PHA103" s="299"/>
      <c r="PHB103" s="299"/>
      <c r="PHC103" s="299"/>
      <c r="PHD103" s="299"/>
      <c r="PHE103" s="299"/>
      <c r="PHF103" s="299"/>
      <c r="PHG103" s="299"/>
      <c r="PHH103" s="299"/>
      <c r="PHI103" s="299"/>
      <c r="PHJ103" s="299"/>
      <c r="PHK103" s="299"/>
      <c r="PHL103" s="299"/>
      <c r="PHM103" s="299"/>
      <c r="PHN103" s="299"/>
      <c r="PHO103" s="299"/>
      <c r="PHP103" s="299"/>
      <c r="PHQ103" s="299"/>
      <c r="PHR103" s="299"/>
      <c r="PHS103" s="299"/>
      <c r="PHT103" s="299"/>
      <c r="PHU103" s="299"/>
      <c r="PHV103" s="299"/>
      <c r="PHW103" s="299"/>
      <c r="PHX103" s="299"/>
      <c r="PHY103" s="299"/>
      <c r="PHZ103" s="299"/>
      <c r="PIA103" s="299"/>
      <c r="PIB103" s="299"/>
      <c r="PIC103" s="299"/>
      <c r="PID103" s="299"/>
      <c r="PIE103" s="299"/>
      <c r="PIF103" s="299"/>
      <c r="PIG103" s="299"/>
      <c r="PIH103" s="299"/>
      <c r="PII103" s="299"/>
      <c r="PIJ103" s="299"/>
      <c r="PIK103" s="299"/>
      <c r="PIL103" s="299"/>
      <c r="PIM103" s="299"/>
      <c r="PIN103" s="299"/>
      <c r="PIO103" s="299"/>
      <c r="PIP103" s="299"/>
      <c r="PIQ103" s="299"/>
      <c r="PIR103" s="299"/>
      <c r="PIS103" s="299"/>
      <c r="PIT103" s="299"/>
      <c r="PIU103" s="299"/>
      <c r="PIV103" s="299"/>
      <c r="PIW103" s="299"/>
      <c r="PIX103" s="299"/>
      <c r="PIY103" s="299"/>
      <c r="PIZ103" s="299"/>
      <c r="PJA103" s="299"/>
      <c r="PJB103" s="299"/>
      <c r="PJC103" s="299"/>
      <c r="PJD103" s="299"/>
      <c r="PJE103" s="299"/>
      <c r="PJF103" s="299"/>
      <c r="PJG103" s="299"/>
      <c r="PJH103" s="299"/>
      <c r="PJI103" s="299"/>
      <c r="PJJ103" s="299"/>
      <c r="PJK103" s="299"/>
      <c r="PJL103" s="299"/>
      <c r="PJM103" s="299"/>
      <c r="PJN103" s="299"/>
      <c r="PJO103" s="299"/>
      <c r="PJP103" s="299"/>
      <c r="PJQ103" s="299"/>
      <c r="PJR103" s="299"/>
      <c r="PJS103" s="299"/>
      <c r="PJT103" s="299"/>
      <c r="PJU103" s="299"/>
      <c r="PJV103" s="299"/>
      <c r="PJW103" s="299"/>
      <c r="PJX103" s="299"/>
      <c r="PJY103" s="299"/>
      <c r="PJZ103" s="299"/>
      <c r="PKA103" s="299"/>
      <c r="PKB103" s="299"/>
      <c r="PKC103" s="299"/>
      <c r="PKD103" s="299"/>
      <c r="PKE103" s="299"/>
      <c r="PKF103" s="299"/>
      <c r="PKG103" s="299"/>
      <c r="PKH103" s="299"/>
      <c r="PKI103" s="299"/>
      <c r="PKJ103" s="299"/>
      <c r="PKK103" s="299"/>
      <c r="PKL103" s="299"/>
      <c r="PKM103" s="299"/>
      <c r="PKN103" s="299"/>
      <c r="PKO103" s="299"/>
      <c r="PKP103" s="299"/>
      <c r="PKQ103" s="299"/>
      <c r="PKR103" s="299"/>
      <c r="PKS103" s="299"/>
      <c r="PKT103" s="299"/>
      <c r="PKU103" s="299"/>
      <c r="PKV103" s="299"/>
      <c r="PKW103" s="299"/>
      <c r="PKX103" s="299"/>
      <c r="PKY103" s="299"/>
      <c r="PKZ103" s="299"/>
      <c r="PLA103" s="299"/>
      <c r="PLB103" s="299"/>
      <c r="PLC103" s="299"/>
      <c r="PLD103" s="299"/>
      <c r="PLE103" s="299"/>
      <c r="PLF103" s="299"/>
      <c r="PLG103" s="299"/>
      <c r="PLH103" s="299"/>
      <c r="PLI103" s="299"/>
      <c r="PLJ103" s="299"/>
      <c r="PLK103" s="299"/>
      <c r="PLL103" s="299"/>
      <c r="PLM103" s="299"/>
      <c r="PLN103" s="299"/>
      <c r="PLO103" s="299"/>
      <c r="PLP103" s="299"/>
      <c r="PLQ103" s="299"/>
      <c r="PLR103" s="299"/>
      <c r="PLS103" s="299"/>
      <c r="PLT103" s="299"/>
      <c r="PLU103" s="299"/>
      <c r="PLV103" s="299"/>
      <c r="PLW103" s="299"/>
      <c r="PLX103" s="299"/>
      <c r="PLY103" s="299"/>
      <c r="PLZ103" s="299"/>
      <c r="PMA103" s="299"/>
      <c r="PMB103" s="299"/>
      <c r="PMC103" s="299"/>
      <c r="PMD103" s="299"/>
      <c r="PME103" s="299"/>
      <c r="PMF103" s="299"/>
      <c r="PMG103" s="299"/>
      <c r="PMH103" s="299"/>
      <c r="PMI103" s="299"/>
      <c r="PMJ103" s="299"/>
      <c r="PMK103" s="299"/>
      <c r="PML103" s="299"/>
      <c r="PMM103" s="299"/>
      <c r="PMN103" s="299"/>
      <c r="PMO103" s="299"/>
      <c r="PMP103" s="299"/>
      <c r="PMQ103" s="299"/>
      <c r="PMR103" s="299"/>
      <c r="PMS103" s="299"/>
      <c r="PMT103" s="299"/>
      <c r="PMU103" s="299"/>
      <c r="PMV103" s="299"/>
      <c r="PMW103" s="299"/>
      <c r="PMX103" s="299"/>
      <c r="PMY103" s="299"/>
      <c r="PMZ103" s="299"/>
      <c r="PNA103" s="299"/>
      <c r="PNB103" s="299"/>
      <c r="PNC103" s="299"/>
      <c r="PND103" s="299"/>
      <c r="PNE103" s="299"/>
      <c r="PNF103" s="299"/>
      <c r="PNG103" s="299"/>
      <c r="PNH103" s="299"/>
      <c r="PNI103" s="299"/>
      <c r="PNJ103" s="299"/>
      <c r="PNK103" s="299"/>
      <c r="PNL103" s="299"/>
      <c r="PNM103" s="299"/>
      <c r="PNN103" s="299"/>
      <c r="PNO103" s="299"/>
      <c r="PNP103" s="299"/>
      <c r="PNQ103" s="299"/>
      <c r="PNR103" s="299"/>
      <c r="PNS103" s="299"/>
      <c r="PNT103" s="299"/>
      <c r="PNU103" s="299"/>
      <c r="PNV103" s="299"/>
      <c r="PNW103" s="299"/>
      <c r="PNX103" s="299"/>
      <c r="PNY103" s="299"/>
      <c r="PNZ103" s="299"/>
      <c r="POA103" s="299"/>
      <c r="POB103" s="299"/>
      <c r="POC103" s="299"/>
      <c r="POD103" s="299"/>
      <c r="POE103" s="299"/>
      <c r="POF103" s="299"/>
      <c r="POG103" s="299"/>
      <c r="POH103" s="299"/>
      <c r="POI103" s="299"/>
      <c r="POJ103" s="299"/>
      <c r="POK103" s="299"/>
      <c r="POL103" s="299"/>
      <c r="POM103" s="299"/>
      <c r="PON103" s="299"/>
      <c r="POO103" s="299"/>
      <c r="POP103" s="299"/>
      <c r="POQ103" s="299"/>
      <c r="POR103" s="299"/>
      <c r="POS103" s="299"/>
      <c r="POT103" s="299"/>
      <c r="POU103" s="299"/>
      <c r="POV103" s="299"/>
      <c r="POW103" s="299"/>
      <c r="POX103" s="299"/>
      <c r="POY103" s="299"/>
      <c r="POZ103" s="299"/>
      <c r="PPA103" s="299"/>
      <c r="PPB103" s="299"/>
      <c r="PPC103" s="299"/>
      <c r="PPD103" s="299"/>
      <c r="PPE103" s="299"/>
      <c r="PPF103" s="299"/>
      <c r="PPG103" s="299"/>
      <c r="PPH103" s="299"/>
      <c r="PPI103" s="299"/>
      <c r="PPJ103" s="299"/>
      <c r="PPK103" s="299"/>
      <c r="PPL103" s="299"/>
      <c r="PPM103" s="299"/>
      <c r="PPN103" s="299"/>
      <c r="PPO103" s="299"/>
      <c r="PPP103" s="299"/>
      <c r="PPQ103" s="299"/>
      <c r="PPR103" s="299"/>
      <c r="PPS103" s="299"/>
      <c r="PPT103" s="299"/>
      <c r="PPU103" s="299"/>
      <c r="PPV103" s="299"/>
      <c r="PPW103" s="299"/>
      <c r="PPX103" s="299"/>
      <c r="PPY103" s="299"/>
      <c r="PPZ103" s="299"/>
      <c r="PQA103" s="299"/>
      <c r="PQB103" s="299"/>
      <c r="PQC103" s="299"/>
      <c r="PQD103" s="299"/>
      <c r="PQE103" s="299"/>
      <c r="PQF103" s="299"/>
      <c r="PQG103" s="299"/>
      <c r="PQH103" s="299"/>
      <c r="PQI103" s="299"/>
      <c r="PQJ103" s="299"/>
      <c r="PQK103" s="299"/>
      <c r="PQL103" s="299"/>
      <c r="PQM103" s="299"/>
      <c r="PQN103" s="299"/>
      <c r="PQO103" s="299"/>
      <c r="PQP103" s="299"/>
      <c r="PQQ103" s="299"/>
      <c r="PQR103" s="299"/>
      <c r="PQS103" s="299"/>
      <c r="PQT103" s="299"/>
      <c r="PQU103" s="299"/>
      <c r="PQV103" s="299"/>
      <c r="PQW103" s="299"/>
      <c r="PQX103" s="299"/>
      <c r="PQY103" s="299"/>
      <c r="PQZ103" s="299"/>
      <c r="PRA103" s="299"/>
      <c r="PRB103" s="299"/>
      <c r="PRC103" s="299"/>
      <c r="PRD103" s="299"/>
      <c r="PRE103" s="299"/>
      <c r="PRF103" s="299"/>
      <c r="PRG103" s="299"/>
      <c r="PRH103" s="299"/>
      <c r="PRI103" s="299"/>
      <c r="PRJ103" s="299"/>
      <c r="PRK103" s="299"/>
      <c r="PRL103" s="299"/>
      <c r="PRM103" s="299"/>
      <c r="PRN103" s="299"/>
      <c r="PRO103" s="299"/>
      <c r="PRP103" s="299"/>
      <c r="PRQ103" s="299"/>
      <c r="PRR103" s="299"/>
      <c r="PRS103" s="299"/>
      <c r="PRT103" s="299"/>
      <c r="PRU103" s="299"/>
      <c r="PRV103" s="299"/>
      <c r="PRW103" s="299"/>
      <c r="PRX103" s="299"/>
      <c r="PRY103" s="299"/>
      <c r="PRZ103" s="299"/>
      <c r="PSA103" s="299"/>
      <c r="PSB103" s="299"/>
      <c r="PSC103" s="299"/>
      <c r="PSD103" s="299"/>
      <c r="PSE103" s="299"/>
      <c r="PSF103" s="299"/>
      <c r="PSG103" s="299"/>
      <c r="PSH103" s="299"/>
      <c r="PSI103" s="299"/>
      <c r="PSJ103" s="299"/>
      <c r="PSK103" s="299"/>
      <c r="PSL103" s="299"/>
      <c r="PSM103" s="299"/>
      <c r="PSN103" s="299"/>
      <c r="PSO103" s="299"/>
      <c r="PSP103" s="299"/>
      <c r="PSQ103" s="299"/>
      <c r="PSR103" s="299"/>
      <c r="PSS103" s="299"/>
      <c r="PST103" s="299"/>
      <c r="PSU103" s="299"/>
      <c r="PSV103" s="299"/>
      <c r="PSW103" s="299"/>
      <c r="PSX103" s="299"/>
      <c r="PSY103" s="299"/>
      <c r="PSZ103" s="299"/>
      <c r="PTA103" s="299"/>
      <c r="PTB103" s="299"/>
      <c r="PTC103" s="299"/>
      <c r="PTD103" s="299"/>
      <c r="PTE103" s="299"/>
      <c r="PTF103" s="299"/>
      <c r="PTG103" s="299"/>
      <c r="PTH103" s="299"/>
      <c r="PTI103" s="299"/>
      <c r="PTJ103" s="299"/>
      <c r="PTK103" s="299"/>
      <c r="PTL103" s="299"/>
      <c r="PTM103" s="299"/>
      <c r="PTN103" s="299"/>
      <c r="PTO103" s="299"/>
      <c r="PTP103" s="299"/>
      <c r="PTQ103" s="299"/>
      <c r="PTR103" s="299"/>
      <c r="PTS103" s="299"/>
      <c r="PTT103" s="299"/>
      <c r="PTU103" s="299"/>
      <c r="PTV103" s="299"/>
      <c r="PTW103" s="299"/>
      <c r="PTX103" s="299"/>
      <c r="PTY103" s="299"/>
      <c r="PTZ103" s="299"/>
      <c r="PUA103" s="299"/>
      <c r="PUB103" s="299"/>
      <c r="PUC103" s="299"/>
      <c r="PUD103" s="299"/>
      <c r="PUE103" s="299"/>
      <c r="PUF103" s="299"/>
      <c r="PUG103" s="299"/>
      <c r="PUH103" s="299"/>
      <c r="PUI103" s="299"/>
      <c r="PUJ103" s="299"/>
      <c r="PUK103" s="299"/>
      <c r="PUL103" s="299"/>
      <c r="PUM103" s="299"/>
      <c r="PUN103" s="299"/>
      <c r="PUO103" s="299"/>
      <c r="PUP103" s="299"/>
      <c r="PUQ103" s="299"/>
      <c r="PUR103" s="299"/>
      <c r="PUS103" s="299"/>
      <c r="PUT103" s="299"/>
      <c r="PUU103" s="299"/>
      <c r="PUV103" s="299"/>
      <c r="PUW103" s="299"/>
      <c r="PUX103" s="299"/>
      <c r="PUY103" s="299"/>
      <c r="PUZ103" s="299"/>
      <c r="PVA103" s="299"/>
      <c r="PVB103" s="299"/>
      <c r="PVC103" s="299"/>
      <c r="PVD103" s="299"/>
      <c r="PVE103" s="299"/>
      <c r="PVF103" s="299"/>
      <c r="PVG103" s="299"/>
      <c r="PVH103" s="299"/>
      <c r="PVI103" s="299"/>
      <c r="PVJ103" s="299"/>
      <c r="PVK103" s="299"/>
      <c r="PVL103" s="299"/>
      <c r="PVM103" s="299"/>
      <c r="PVN103" s="299"/>
      <c r="PVO103" s="299"/>
      <c r="PVP103" s="299"/>
      <c r="PVQ103" s="299"/>
      <c r="PVR103" s="299"/>
      <c r="PVS103" s="299"/>
      <c r="PVT103" s="299"/>
      <c r="PVU103" s="299"/>
      <c r="PVV103" s="299"/>
      <c r="PVW103" s="299"/>
      <c r="PVX103" s="299"/>
      <c r="PVY103" s="299"/>
      <c r="PVZ103" s="299"/>
      <c r="PWA103" s="299"/>
      <c r="PWB103" s="299"/>
      <c r="PWC103" s="299"/>
      <c r="PWD103" s="299"/>
      <c r="PWE103" s="299"/>
      <c r="PWF103" s="299"/>
      <c r="PWG103" s="299"/>
      <c r="PWH103" s="299"/>
      <c r="PWI103" s="299"/>
      <c r="PWJ103" s="299"/>
      <c r="PWK103" s="299"/>
      <c r="PWL103" s="299"/>
      <c r="PWM103" s="299"/>
      <c r="PWN103" s="299"/>
      <c r="PWO103" s="299"/>
      <c r="PWP103" s="299"/>
      <c r="PWQ103" s="299"/>
      <c r="PWR103" s="299"/>
      <c r="PWS103" s="299"/>
      <c r="PWT103" s="299"/>
      <c r="PWU103" s="299"/>
      <c r="PWV103" s="299"/>
      <c r="PWW103" s="299"/>
      <c r="PWX103" s="299"/>
      <c r="PWY103" s="299"/>
      <c r="PWZ103" s="299"/>
      <c r="PXA103" s="299"/>
      <c r="PXB103" s="299"/>
      <c r="PXC103" s="299"/>
      <c r="PXD103" s="299"/>
      <c r="PXE103" s="299"/>
      <c r="PXF103" s="299"/>
      <c r="PXG103" s="299"/>
      <c r="PXH103" s="299"/>
      <c r="PXI103" s="299"/>
      <c r="PXJ103" s="299"/>
      <c r="PXK103" s="299"/>
      <c r="PXL103" s="299"/>
      <c r="PXM103" s="299"/>
      <c r="PXN103" s="299"/>
      <c r="PXO103" s="299"/>
      <c r="PXP103" s="299"/>
      <c r="PXQ103" s="299"/>
      <c r="PXR103" s="299"/>
      <c r="PXS103" s="299"/>
      <c r="PXT103" s="299"/>
      <c r="PXU103" s="299"/>
      <c r="PXV103" s="299"/>
      <c r="PXW103" s="299"/>
      <c r="PXX103" s="299"/>
      <c r="PXY103" s="299"/>
      <c r="PXZ103" s="299"/>
      <c r="PYA103" s="299"/>
      <c r="PYB103" s="299"/>
      <c r="PYC103" s="299"/>
      <c r="PYD103" s="299"/>
      <c r="PYE103" s="299"/>
      <c r="PYF103" s="299"/>
      <c r="PYG103" s="299"/>
      <c r="PYH103" s="299"/>
      <c r="PYI103" s="299"/>
      <c r="PYJ103" s="299"/>
      <c r="PYK103" s="299"/>
      <c r="PYL103" s="299"/>
      <c r="PYM103" s="299"/>
      <c r="PYN103" s="299"/>
      <c r="PYO103" s="299"/>
      <c r="PYP103" s="299"/>
      <c r="PYQ103" s="299"/>
      <c r="PYR103" s="299"/>
      <c r="PYS103" s="299"/>
      <c r="PYT103" s="299"/>
      <c r="PYU103" s="299"/>
      <c r="PYV103" s="299"/>
      <c r="PYW103" s="299"/>
      <c r="PYX103" s="299"/>
      <c r="PYY103" s="299"/>
      <c r="PYZ103" s="299"/>
      <c r="PZA103" s="299"/>
      <c r="PZB103" s="299"/>
      <c r="PZC103" s="299"/>
      <c r="PZD103" s="299"/>
      <c r="PZE103" s="299"/>
      <c r="PZF103" s="299"/>
      <c r="PZG103" s="299"/>
      <c r="PZH103" s="299"/>
      <c r="PZI103" s="299"/>
      <c r="PZJ103" s="299"/>
      <c r="PZK103" s="299"/>
      <c r="PZL103" s="299"/>
      <c r="PZM103" s="299"/>
      <c r="PZN103" s="299"/>
      <c r="PZO103" s="299"/>
      <c r="PZP103" s="299"/>
      <c r="PZQ103" s="299"/>
      <c r="PZR103" s="299"/>
      <c r="PZS103" s="299"/>
      <c r="PZT103" s="299"/>
      <c r="PZU103" s="299"/>
      <c r="PZV103" s="299"/>
      <c r="PZW103" s="299"/>
      <c r="PZX103" s="299"/>
      <c r="PZY103" s="299"/>
      <c r="PZZ103" s="299"/>
      <c r="QAA103" s="299"/>
      <c r="QAB103" s="299"/>
      <c r="QAC103" s="299"/>
      <c r="QAD103" s="299"/>
      <c r="QAE103" s="299"/>
      <c r="QAF103" s="299"/>
      <c r="QAG103" s="299"/>
      <c r="QAH103" s="299"/>
      <c r="QAI103" s="299"/>
      <c r="QAJ103" s="299"/>
      <c r="QAK103" s="299"/>
      <c r="QAL103" s="299"/>
      <c r="QAM103" s="299"/>
      <c r="QAN103" s="299"/>
      <c r="QAO103" s="299"/>
      <c r="QAP103" s="299"/>
      <c r="QAQ103" s="299"/>
      <c r="QAR103" s="299"/>
      <c r="QAS103" s="299"/>
      <c r="QAT103" s="299"/>
      <c r="QAU103" s="299"/>
      <c r="QAV103" s="299"/>
      <c r="QAW103" s="299"/>
      <c r="QAX103" s="299"/>
      <c r="QAY103" s="299"/>
      <c r="QAZ103" s="299"/>
      <c r="QBA103" s="299"/>
      <c r="QBB103" s="299"/>
      <c r="QBC103" s="299"/>
      <c r="QBD103" s="299"/>
      <c r="QBE103" s="299"/>
      <c r="QBF103" s="299"/>
      <c r="QBG103" s="299"/>
      <c r="QBH103" s="299"/>
      <c r="QBI103" s="299"/>
      <c r="QBJ103" s="299"/>
      <c r="QBK103" s="299"/>
      <c r="QBL103" s="299"/>
      <c r="QBM103" s="299"/>
      <c r="QBN103" s="299"/>
      <c r="QBO103" s="299"/>
      <c r="QBP103" s="299"/>
      <c r="QBQ103" s="299"/>
      <c r="QBR103" s="299"/>
      <c r="QBS103" s="299"/>
      <c r="QBT103" s="299"/>
      <c r="QBU103" s="299"/>
      <c r="QBV103" s="299"/>
      <c r="QBW103" s="299"/>
      <c r="QBX103" s="299"/>
      <c r="QBY103" s="299"/>
      <c r="QBZ103" s="299"/>
      <c r="QCA103" s="299"/>
      <c r="QCB103" s="299"/>
      <c r="QCC103" s="299"/>
      <c r="QCD103" s="299"/>
      <c r="QCE103" s="299"/>
      <c r="QCF103" s="299"/>
      <c r="QCG103" s="299"/>
      <c r="QCH103" s="299"/>
      <c r="QCI103" s="299"/>
      <c r="QCJ103" s="299"/>
      <c r="QCK103" s="299"/>
      <c r="QCL103" s="299"/>
      <c r="QCM103" s="299"/>
      <c r="QCN103" s="299"/>
      <c r="QCO103" s="299"/>
      <c r="QCP103" s="299"/>
      <c r="QCQ103" s="299"/>
      <c r="QCR103" s="299"/>
      <c r="QCS103" s="299"/>
      <c r="QCT103" s="299"/>
      <c r="QCU103" s="299"/>
      <c r="QCV103" s="299"/>
      <c r="QCW103" s="299"/>
      <c r="QCX103" s="299"/>
      <c r="QCY103" s="299"/>
      <c r="QCZ103" s="299"/>
      <c r="QDA103" s="299"/>
      <c r="QDB103" s="299"/>
      <c r="QDC103" s="299"/>
      <c r="QDD103" s="299"/>
      <c r="QDE103" s="299"/>
      <c r="QDF103" s="299"/>
      <c r="QDG103" s="299"/>
      <c r="QDH103" s="299"/>
      <c r="QDI103" s="299"/>
      <c r="QDJ103" s="299"/>
      <c r="QDK103" s="299"/>
      <c r="QDL103" s="299"/>
      <c r="QDM103" s="299"/>
      <c r="QDN103" s="299"/>
      <c r="QDO103" s="299"/>
      <c r="QDP103" s="299"/>
      <c r="QDQ103" s="299"/>
      <c r="QDR103" s="299"/>
      <c r="QDS103" s="299"/>
      <c r="QDT103" s="299"/>
      <c r="QDU103" s="299"/>
      <c r="QDV103" s="299"/>
      <c r="QDW103" s="299"/>
      <c r="QDX103" s="299"/>
      <c r="QDY103" s="299"/>
      <c r="QDZ103" s="299"/>
      <c r="QEA103" s="299"/>
      <c r="QEB103" s="299"/>
      <c r="QEC103" s="299"/>
      <c r="QED103" s="299"/>
      <c r="QEE103" s="299"/>
      <c r="QEF103" s="299"/>
      <c r="QEG103" s="299"/>
      <c r="QEH103" s="299"/>
      <c r="QEI103" s="299"/>
      <c r="QEJ103" s="299"/>
      <c r="QEK103" s="299"/>
      <c r="QEL103" s="299"/>
      <c r="QEM103" s="299"/>
      <c r="QEN103" s="299"/>
      <c r="QEO103" s="299"/>
      <c r="QEP103" s="299"/>
      <c r="QEQ103" s="299"/>
      <c r="QER103" s="299"/>
      <c r="QES103" s="299"/>
      <c r="QET103" s="299"/>
      <c r="QEU103" s="299"/>
      <c r="QEV103" s="299"/>
      <c r="QEW103" s="299"/>
      <c r="QEX103" s="299"/>
      <c r="QEY103" s="299"/>
      <c r="QEZ103" s="299"/>
      <c r="QFA103" s="299"/>
      <c r="QFB103" s="299"/>
      <c r="QFC103" s="299"/>
      <c r="QFD103" s="299"/>
      <c r="QFE103" s="299"/>
      <c r="QFF103" s="299"/>
      <c r="QFG103" s="299"/>
      <c r="QFH103" s="299"/>
      <c r="QFI103" s="299"/>
      <c r="QFJ103" s="299"/>
      <c r="QFK103" s="299"/>
      <c r="QFL103" s="299"/>
      <c r="QFM103" s="299"/>
      <c r="QFN103" s="299"/>
      <c r="QFO103" s="299"/>
      <c r="QFP103" s="299"/>
      <c r="QFQ103" s="299"/>
      <c r="QFR103" s="299"/>
      <c r="QFS103" s="299"/>
      <c r="QFT103" s="299"/>
      <c r="QFU103" s="299"/>
      <c r="QFV103" s="299"/>
      <c r="QFW103" s="299"/>
      <c r="QFX103" s="299"/>
      <c r="QFY103" s="299"/>
      <c r="QFZ103" s="299"/>
      <c r="QGA103" s="299"/>
      <c r="QGB103" s="299"/>
      <c r="QGC103" s="299"/>
      <c r="QGD103" s="299"/>
      <c r="QGE103" s="299"/>
      <c r="QGF103" s="299"/>
      <c r="QGG103" s="299"/>
      <c r="QGH103" s="299"/>
      <c r="QGI103" s="299"/>
      <c r="QGJ103" s="299"/>
      <c r="QGK103" s="299"/>
      <c r="QGL103" s="299"/>
      <c r="QGM103" s="299"/>
      <c r="QGN103" s="299"/>
      <c r="QGO103" s="299"/>
      <c r="QGP103" s="299"/>
      <c r="QGQ103" s="299"/>
      <c r="QGR103" s="299"/>
      <c r="QGS103" s="299"/>
      <c r="QGT103" s="299"/>
      <c r="QGU103" s="299"/>
      <c r="QGV103" s="299"/>
      <c r="QGW103" s="299"/>
      <c r="QGX103" s="299"/>
      <c r="QGY103" s="299"/>
      <c r="QGZ103" s="299"/>
      <c r="QHA103" s="299"/>
      <c r="QHB103" s="299"/>
      <c r="QHC103" s="299"/>
      <c r="QHD103" s="299"/>
      <c r="QHE103" s="299"/>
      <c r="QHF103" s="299"/>
      <c r="QHG103" s="299"/>
      <c r="QHH103" s="299"/>
      <c r="QHI103" s="299"/>
      <c r="QHJ103" s="299"/>
      <c r="QHK103" s="299"/>
      <c r="QHL103" s="299"/>
      <c r="QHM103" s="299"/>
      <c r="QHN103" s="299"/>
      <c r="QHO103" s="299"/>
      <c r="QHP103" s="299"/>
      <c r="QHQ103" s="299"/>
      <c r="QHR103" s="299"/>
      <c r="QHS103" s="299"/>
      <c r="QHT103" s="299"/>
      <c r="QHU103" s="299"/>
      <c r="QHV103" s="299"/>
      <c r="QHW103" s="299"/>
      <c r="QHX103" s="299"/>
      <c r="QHY103" s="299"/>
      <c r="QHZ103" s="299"/>
      <c r="QIA103" s="299"/>
      <c r="QIB103" s="299"/>
      <c r="QIC103" s="299"/>
      <c r="QID103" s="299"/>
      <c r="QIE103" s="299"/>
      <c r="QIF103" s="299"/>
      <c r="QIG103" s="299"/>
      <c r="QIH103" s="299"/>
      <c r="QII103" s="299"/>
      <c r="QIJ103" s="299"/>
      <c r="QIK103" s="299"/>
      <c r="QIL103" s="299"/>
      <c r="QIM103" s="299"/>
      <c r="QIN103" s="299"/>
      <c r="QIO103" s="299"/>
      <c r="QIP103" s="299"/>
      <c r="QIQ103" s="299"/>
      <c r="QIR103" s="299"/>
      <c r="QIS103" s="299"/>
      <c r="QIT103" s="299"/>
      <c r="QIU103" s="299"/>
      <c r="QIV103" s="299"/>
      <c r="QIW103" s="299"/>
      <c r="QIX103" s="299"/>
      <c r="QIY103" s="299"/>
      <c r="QIZ103" s="299"/>
      <c r="QJA103" s="299"/>
      <c r="QJB103" s="299"/>
      <c r="QJC103" s="299"/>
      <c r="QJD103" s="299"/>
      <c r="QJE103" s="299"/>
      <c r="QJF103" s="299"/>
      <c r="QJG103" s="299"/>
      <c r="QJH103" s="299"/>
      <c r="QJI103" s="299"/>
      <c r="QJJ103" s="299"/>
      <c r="QJK103" s="299"/>
      <c r="QJL103" s="299"/>
      <c r="QJM103" s="299"/>
      <c r="QJN103" s="299"/>
      <c r="QJO103" s="299"/>
      <c r="QJP103" s="299"/>
      <c r="QJQ103" s="299"/>
      <c r="QJR103" s="299"/>
      <c r="QJS103" s="299"/>
      <c r="QJT103" s="299"/>
      <c r="QJU103" s="299"/>
      <c r="QJV103" s="299"/>
      <c r="QJW103" s="299"/>
      <c r="QJX103" s="299"/>
      <c r="QJY103" s="299"/>
      <c r="QJZ103" s="299"/>
      <c r="QKA103" s="299"/>
      <c r="QKB103" s="299"/>
      <c r="QKC103" s="299"/>
      <c r="QKD103" s="299"/>
      <c r="QKE103" s="299"/>
      <c r="QKF103" s="299"/>
      <c r="QKG103" s="299"/>
      <c r="QKH103" s="299"/>
      <c r="QKI103" s="299"/>
      <c r="QKJ103" s="299"/>
      <c r="QKK103" s="299"/>
      <c r="QKL103" s="299"/>
      <c r="QKM103" s="299"/>
      <c r="QKN103" s="299"/>
      <c r="QKO103" s="299"/>
      <c r="QKP103" s="299"/>
      <c r="QKQ103" s="299"/>
      <c r="QKR103" s="299"/>
      <c r="QKS103" s="299"/>
      <c r="QKT103" s="299"/>
      <c r="QKU103" s="299"/>
      <c r="QKV103" s="299"/>
      <c r="QKW103" s="299"/>
      <c r="QKX103" s="299"/>
      <c r="QKY103" s="299"/>
      <c r="QKZ103" s="299"/>
      <c r="QLA103" s="299"/>
      <c r="QLB103" s="299"/>
      <c r="QLC103" s="299"/>
      <c r="QLD103" s="299"/>
      <c r="QLE103" s="299"/>
      <c r="QLF103" s="299"/>
      <c r="QLG103" s="299"/>
      <c r="QLH103" s="299"/>
      <c r="QLI103" s="299"/>
      <c r="QLJ103" s="299"/>
      <c r="QLK103" s="299"/>
      <c r="QLL103" s="299"/>
      <c r="QLM103" s="299"/>
      <c r="QLN103" s="299"/>
      <c r="QLO103" s="299"/>
      <c r="QLP103" s="299"/>
      <c r="QLQ103" s="299"/>
      <c r="QLR103" s="299"/>
      <c r="QLS103" s="299"/>
      <c r="QLT103" s="299"/>
      <c r="QLU103" s="299"/>
      <c r="QLV103" s="299"/>
      <c r="QLW103" s="299"/>
      <c r="QLX103" s="299"/>
      <c r="QLY103" s="299"/>
      <c r="QLZ103" s="299"/>
      <c r="QMA103" s="299"/>
      <c r="QMB103" s="299"/>
      <c r="QMC103" s="299"/>
      <c r="QMD103" s="299"/>
      <c r="QME103" s="299"/>
      <c r="QMF103" s="299"/>
      <c r="QMG103" s="299"/>
      <c r="QMH103" s="299"/>
      <c r="QMI103" s="299"/>
      <c r="QMJ103" s="299"/>
      <c r="QMK103" s="299"/>
      <c r="QML103" s="299"/>
      <c r="QMM103" s="299"/>
      <c r="QMN103" s="299"/>
      <c r="QMO103" s="299"/>
      <c r="QMP103" s="299"/>
      <c r="QMQ103" s="299"/>
      <c r="QMR103" s="299"/>
      <c r="QMS103" s="299"/>
      <c r="QMT103" s="299"/>
      <c r="QMU103" s="299"/>
      <c r="QMV103" s="299"/>
      <c r="QMW103" s="299"/>
      <c r="QMX103" s="299"/>
      <c r="QMY103" s="299"/>
      <c r="QMZ103" s="299"/>
      <c r="QNA103" s="299"/>
      <c r="QNB103" s="299"/>
      <c r="QNC103" s="299"/>
      <c r="QND103" s="299"/>
      <c r="QNE103" s="299"/>
      <c r="QNF103" s="299"/>
      <c r="QNG103" s="299"/>
      <c r="QNH103" s="299"/>
      <c r="QNI103" s="299"/>
      <c r="QNJ103" s="299"/>
      <c r="QNK103" s="299"/>
      <c r="QNL103" s="299"/>
      <c r="QNM103" s="299"/>
      <c r="QNN103" s="299"/>
      <c r="QNO103" s="299"/>
      <c r="QNP103" s="299"/>
      <c r="QNQ103" s="299"/>
      <c r="QNR103" s="299"/>
      <c r="QNS103" s="299"/>
      <c r="QNT103" s="299"/>
      <c r="QNU103" s="299"/>
      <c r="QNV103" s="299"/>
      <c r="QNW103" s="299"/>
      <c r="QNX103" s="299"/>
      <c r="QNY103" s="299"/>
      <c r="QNZ103" s="299"/>
      <c r="QOA103" s="299"/>
      <c r="QOB103" s="299"/>
      <c r="QOC103" s="299"/>
      <c r="QOD103" s="299"/>
      <c r="QOE103" s="299"/>
      <c r="QOF103" s="299"/>
      <c r="QOG103" s="299"/>
      <c r="QOH103" s="299"/>
      <c r="QOI103" s="299"/>
      <c r="QOJ103" s="299"/>
      <c r="QOK103" s="299"/>
      <c r="QOL103" s="299"/>
      <c r="QOM103" s="299"/>
      <c r="QON103" s="299"/>
      <c r="QOO103" s="299"/>
      <c r="QOP103" s="299"/>
      <c r="QOQ103" s="299"/>
      <c r="QOR103" s="299"/>
      <c r="QOS103" s="299"/>
      <c r="QOT103" s="299"/>
      <c r="QOU103" s="299"/>
      <c r="QOV103" s="299"/>
      <c r="QOW103" s="299"/>
      <c r="QOX103" s="299"/>
      <c r="QOY103" s="299"/>
      <c r="QOZ103" s="299"/>
      <c r="QPA103" s="299"/>
      <c r="QPB103" s="299"/>
      <c r="QPC103" s="299"/>
      <c r="QPD103" s="299"/>
      <c r="QPE103" s="299"/>
      <c r="QPF103" s="299"/>
      <c r="QPG103" s="299"/>
      <c r="QPH103" s="299"/>
      <c r="QPI103" s="299"/>
      <c r="QPJ103" s="299"/>
      <c r="QPK103" s="299"/>
      <c r="QPL103" s="299"/>
      <c r="QPM103" s="299"/>
      <c r="QPN103" s="299"/>
      <c r="QPO103" s="299"/>
      <c r="QPP103" s="299"/>
      <c r="QPQ103" s="299"/>
      <c r="QPR103" s="299"/>
      <c r="QPS103" s="299"/>
      <c r="QPT103" s="299"/>
      <c r="QPU103" s="299"/>
      <c r="QPV103" s="299"/>
      <c r="QPW103" s="299"/>
      <c r="QPX103" s="299"/>
      <c r="QPY103" s="299"/>
      <c r="QPZ103" s="299"/>
      <c r="QQA103" s="299"/>
      <c r="QQB103" s="299"/>
      <c r="QQC103" s="299"/>
      <c r="QQD103" s="299"/>
      <c r="QQE103" s="299"/>
      <c r="QQF103" s="299"/>
      <c r="QQG103" s="299"/>
      <c r="QQH103" s="299"/>
      <c r="QQI103" s="299"/>
      <c r="QQJ103" s="299"/>
      <c r="QQK103" s="299"/>
      <c r="QQL103" s="299"/>
      <c r="QQM103" s="299"/>
      <c r="QQN103" s="299"/>
      <c r="QQO103" s="299"/>
      <c r="QQP103" s="299"/>
      <c r="QQQ103" s="299"/>
      <c r="QQR103" s="299"/>
      <c r="QQS103" s="299"/>
      <c r="QQT103" s="299"/>
      <c r="QQU103" s="299"/>
      <c r="QQV103" s="299"/>
      <c r="QQW103" s="299"/>
      <c r="QQX103" s="299"/>
      <c r="QQY103" s="299"/>
      <c r="QQZ103" s="299"/>
      <c r="QRA103" s="299"/>
      <c r="QRB103" s="299"/>
      <c r="QRC103" s="299"/>
      <c r="QRD103" s="299"/>
      <c r="QRE103" s="299"/>
      <c r="QRF103" s="299"/>
      <c r="QRG103" s="299"/>
      <c r="QRH103" s="299"/>
      <c r="QRI103" s="299"/>
      <c r="QRJ103" s="299"/>
      <c r="QRK103" s="299"/>
      <c r="QRL103" s="299"/>
      <c r="QRM103" s="299"/>
      <c r="QRN103" s="299"/>
      <c r="QRO103" s="299"/>
      <c r="QRP103" s="299"/>
      <c r="QRQ103" s="299"/>
      <c r="QRR103" s="299"/>
      <c r="QRS103" s="299"/>
      <c r="QRT103" s="299"/>
      <c r="QRU103" s="299"/>
      <c r="QRV103" s="299"/>
      <c r="QRW103" s="299"/>
      <c r="QRX103" s="299"/>
      <c r="QRY103" s="299"/>
      <c r="QRZ103" s="299"/>
      <c r="QSA103" s="299"/>
      <c r="QSB103" s="299"/>
      <c r="QSC103" s="299"/>
      <c r="QSD103" s="299"/>
      <c r="QSE103" s="299"/>
      <c r="QSF103" s="299"/>
      <c r="QSG103" s="299"/>
      <c r="QSH103" s="299"/>
      <c r="QSI103" s="299"/>
      <c r="QSJ103" s="299"/>
      <c r="QSK103" s="299"/>
      <c r="QSL103" s="299"/>
      <c r="QSM103" s="299"/>
      <c r="QSN103" s="299"/>
      <c r="QSO103" s="299"/>
      <c r="QSP103" s="299"/>
      <c r="QSQ103" s="299"/>
      <c r="QSR103" s="299"/>
      <c r="QSS103" s="299"/>
      <c r="QST103" s="299"/>
      <c r="QSU103" s="299"/>
      <c r="QSV103" s="299"/>
      <c r="QSW103" s="299"/>
      <c r="QSX103" s="299"/>
      <c r="QSY103" s="299"/>
      <c r="QSZ103" s="299"/>
      <c r="QTA103" s="299"/>
      <c r="QTB103" s="299"/>
      <c r="QTC103" s="299"/>
      <c r="QTD103" s="299"/>
      <c r="QTE103" s="299"/>
      <c r="QTF103" s="299"/>
      <c r="QTG103" s="299"/>
      <c r="QTH103" s="299"/>
      <c r="QTI103" s="299"/>
      <c r="QTJ103" s="299"/>
      <c r="QTK103" s="299"/>
      <c r="QTL103" s="299"/>
      <c r="QTM103" s="299"/>
      <c r="QTN103" s="299"/>
      <c r="QTO103" s="299"/>
      <c r="QTP103" s="299"/>
      <c r="QTQ103" s="299"/>
      <c r="QTR103" s="299"/>
      <c r="QTS103" s="299"/>
      <c r="QTT103" s="299"/>
      <c r="QTU103" s="299"/>
      <c r="QTV103" s="299"/>
      <c r="QTW103" s="299"/>
      <c r="QTX103" s="299"/>
      <c r="QTY103" s="299"/>
      <c r="QTZ103" s="299"/>
      <c r="QUA103" s="299"/>
      <c r="QUB103" s="299"/>
      <c r="QUC103" s="299"/>
      <c r="QUD103" s="299"/>
      <c r="QUE103" s="299"/>
      <c r="QUF103" s="299"/>
      <c r="QUG103" s="299"/>
      <c r="QUH103" s="299"/>
      <c r="QUI103" s="299"/>
      <c r="QUJ103" s="299"/>
      <c r="QUK103" s="299"/>
      <c r="QUL103" s="299"/>
      <c r="QUM103" s="299"/>
      <c r="QUN103" s="299"/>
      <c r="QUO103" s="299"/>
      <c r="QUP103" s="299"/>
      <c r="QUQ103" s="299"/>
      <c r="QUR103" s="299"/>
      <c r="QUS103" s="299"/>
      <c r="QUT103" s="299"/>
      <c r="QUU103" s="299"/>
      <c r="QUV103" s="299"/>
      <c r="QUW103" s="299"/>
      <c r="QUX103" s="299"/>
      <c r="QUY103" s="299"/>
      <c r="QUZ103" s="299"/>
      <c r="QVA103" s="299"/>
      <c r="QVB103" s="299"/>
      <c r="QVC103" s="299"/>
      <c r="QVD103" s="299"/>
      <c r="QVE103" s="299"/>
      <c r="QVF103" s="299"/>
      <c r="QVG103" s="299"/>
      <c r="QVH103" s="299"/>
      <c r="QVI103" s="299"/>
      <c r="QVJ103" s="299"/>
      <c r="QVK103" s="299"/>
      <c r="QVL103" s="299"/>
      <c r="QVM103" s="299"/>
      <c r="QVN103" s="299"/>
      <c r="QVO103" s="299"/>
      <c r="QVP103" s="299"/>
      <c r="QVQ103" s="299"/>
      <c r="QVR103" s="299"/>
      <c r="QVS103" s="299"/>
      <c r="QVT103" s="299"/>
      <c r="QVU103" s="299"/>
      <c r="QVV103" s="299"/>
      <c r="QVW103" s="299"/>
      <c r="QVX103" s="299"/>
      <c r="QVY103" s="299"/>
      <c r="QVZ103" s="299"/>
      <c r="QWA103" s="299"/>
      <c r="QWB103" s="299"/>
      <c r="QWC103" s="299"/>
      <c r="QWD103" s="299"/>
      <c r="QWE103" s="299"/>
      <c r="QWF103" s="299"/>
      <c r="QWG103" s="299"/>
      <c r="QWH103" s="299"/>
      <c r="QWI103" s="299"/>
      <c r="QWJ103" s="299"/>
      <c r="QWK103" s="299"/>
      <c r="QWL103" s="299"/>
      <c r="QWM103" s="299"/>
      <c r="QWN103" s="299"/>
      <c r="QWO103" s="299"/>
      <c r="QWP103" s="299"/>
      <c r="QWQ103" s="299"/>
      <c r="QWR103" s="299"/>
      <c r="QWS103" s="299"/>
      <c r="QWT103" s="299"/>
      <c r="QWU103" s="299"/>
      <c r="QWV103" s="299"/>
      <c r="QWW103" s="299"/>
      <c r="QWX103" s="299"/>
      <c r="QWY103" s="299"/>
      <c r="QWZ103" s="299"/>
      <c r="QXA103" s="299"/>
      <c r="QXB103" s="299"/>
      <c r="QXC103" s="299"/>
      <c r="QXD103" s="299"/>
      <c r="QXE103" s="299"/>
      <c r="QXF103" s="299"/>
      <c r="QXG103" s="299"/>
      <c r="QXH103" s="299"/>
      <c r="QXI103" s="299"/>
      <c r="QXJ103" s="299"/>
      <c r="QXK103" s="299"/>
      <c r="QXL103" s="299"/>
      <c r="QXM103" s="299"/>
      <c r="QXN103" s="299"/>
      <c r="QXO103" s="299"/>
      <c r="QXP103" s="299"/>
      <c r="QXQ103" s="299"/>
      <c r="QXR103" s="299"/>
      <c r="QXS103" s="299"/>
      <c r="QXT103" s="299"/>
      <c r="QXU103" s="299"/>
      <c r="QXV103" s="299"/>
      <c r="QXW103" s="299"/>
      <c r="QXX103" s="299"/>
      <c r="QXY103" s="299"/>
      <c r="QXZ103" s="299"/>
      <c r="QYA103" s="299"/>
      <c r="QYB103" s="299"/>
      <c r="QYC103" s="299"/>
      <c r="QYD103" s="299"/>
      <c r="QYE103" s="299"/>
      <c r="QYF103" s="299"/>
      <c r="QYG103" s="299"/>
      <c r="QYH103" s="299"/>
      <c r="QYI103" s="299"/>
      <c r="QYJ103" s="299"/>
      <c r="QYK103" s="299"/>
      <c r="QYL103" s="299"/>
      <c r="QYM103" s="299"/>
      <c r="QYN103" s="299"/>
      <c r="QYO103" s="299"/>
      <c r="QYP103" s="299"/>
      <c r="QYQ103" s="299"/>
      <c r="QYR103" s="299"/>
      <c r="QYS103" s="299"/>
      <c r="QYT103" s="299"/>
      <c r="QYU103" s="299"/>
      <c r="QYV103" s="299"/>
      <c r="QYW103" s="299"/>
      <c r="QYX103" s="299"/>
      <c r="QYY103" s="299"/>
      <c r="QYZ103" s="299"/>
      <c r="QZA103" s="299"/>
      <c r="QZB103" s="299"/>
      <c r="QZC103" s="299"/>
      <c r="QZD103" s="299"/>
      <c r="QZE103" s="299"/>
      <c r="QZF103" s="299"/>
      <c r="QZG103" s="299"/>
      <c r="QZH103" s="299"/>
      <c r="QZI103" s="299"/>
      <c r="QZJ103" s="299"/>
      <c r="QZK103" s="299"/>
      <c r="QZL103" s="299"/>
      <c r="QZM103" s="299"/>
      <c r="QZN103" s="299"/>
      <c r="QZO103" s="299"/>
      <c r="QZP103" s="299"/>
      <c r="QZQ103" s="299"/>
      <c r="QZR103" s="299"/>
      <c r="QZS103" s="299"/>
      <c r="QZT103" s="299"/>
      <c r="QZU103" s="299"/>
      <c r="QZV103" s="299"/>
      <c r="QZW103" s="299"/>
      <c r="QZX103" s="299"/>
      <c r="QZY103" s="299"/>
      <c r="QZZ103" s="299"/>
      <c r="RAA103" s="299"/>
      <c r="RAB103" s="299"/>
      <c r="RAC103" s="299"/>
      <c r="RAD103" s="299"/>
      <c r="RAE103" s="299"/>
      <c r="RAF103" s="299"/>
      <c r="RAG103" s="299"/>
      <c r="RAH103" s="299"/>
      <c r="RAI103" s="299"/>
      <c r="RAJ103" s="299"/>
      <c r="RAK103" s="299"/>
      <c r="RAL103" s="299"/>
      <c r="RAM103" s="299"/>
      <c r="RAN103" s="299"/>
      <c r="RAO103" s="299"/>
      <c r="RAP103" s="299"/>
      <c r="RAQ103" s="299"/>
      <c r="RAR103" s="299"/>
      <c r="RAS103" s="299"/>
      <c r="RAT103" s="299"/>
      <c r="RAU103" s="299"/>
      <c r="RAV103" s="299"/>
      <c r="RAW103" s="299"/>
      <c r="RAX103" s="299"/>
      <c r="RAY103" s="299"/>
      <c r="RAZ103" s="299"/>
      <c r="RBA103" s="299"/>
      <c r="RBB103" s="299"/>
      <c r="RBC103" s="299"/>
      <c r="RBD103" s="299"/>
      <c r="RBE103" s="299"/>
      <c r="RBF103" s="299"/>
      <c r="RBG103" s="299"/>
      <c r="RBH103" s="299"/>
      <c r="RBI103" s="299"/>
      <c r="RBJ103" s="299"/>
      <c r="RBK103" s="299"/>
      <c r="RBL103" s="299"/>
      <c r="RBM103" s="299"/>
      <c r="RBN103" s="299"/>
      <c r="RBO103" s="299"/>
      <c r="RBP103" s="299"/>
      <c r="RBQ103" s="299"/>
      <c r="RBR103" s="299"/>
      <c r="RBS103" s="299"/>
      <c r="RBT103" s="299"/>
      <c r="RBU103" s="299"/>
      <c r="RBV103" s="299"/>
      <c r="RBW103" s="299"/>
      <c r="RBX103" s="299"/>
      <c r="RBY103" s="299"/>
      <c r="RBZ103" s="299"/>
      <c r="RCA103" s="299"/>
      <c r="RCB103" s="299"/>
      <c r="RCC103" s="299"/>
      <c r="RCD103" s="299"/>
      <c r="RCE103" s="299"/>
      <c r="RCF103" s="299"/>
      <c r="RCG103" s="299"/>
      <c r="RCH103" s="299"/>
      <c r="RCI103" s="299"/>
      <c r="RCJ103" s="299"/>
      <c r="RCK103" s="299"/>
      <c r="RCL103" s="299"/>
      <c r="RCM103" s="299"/>
      <c r="RCN103" s="299"/>
      <c r="RCO103" s="299"/>
      <c r="RCP103" s="299"/>
      <c r="RCQ103" s="299"/>
      <c r="RCR103" s="299"/>
      <c r="RCS103" s="299"/>
      <c r="RCT103" s="299"/>
      <c r="RCU103" s="299"/>
      <c r="RCV103" s="299"/>
      <c r="RCW103" s="299"/>
      <c r="RCX103" s="299"/>
      <c r="RCY103" s="299"/>
      <c r="RCZ103" s="299"/>
      <c r="RDA103" s="299"/>
      <c r="RDB103" s="299"/>
      <c r="RDC103" s="299"/>
      <c r="RDD103" s="299"/>
      <c r="RDE103" s="299"/>
      <c r="RDF103" s="299"/>
      <c r="RDG103" s="299"/>
      <c r="RDH103" s="299"/>
      <c r="RDI103" s="299"/>
      <c r="RDJ103" s="299"/>
      <c r="RDK103" s="299"/>
      <c r="RDL103" s="299"/>
      <c r="RDM103" s="299"/>
      <c r="RDN103" s="299"/>
      <c r="RDO103" s="299"/>
      <c r="RDP103" s="299"/>
      <c r="RDQ103" s="299"/>
      <c r="RDR103" s="299"/>
      <c r="RDS103" s="299"/>
      <c r="RDT103" s="299"/>
      <c r="RDU103" s="299"/>
      <c r="RDV103" s="299"/>
      <c r="RDW103" s="299"/>
      <c r="RDX103" s="299"/>
      <c r="RDY103" s="299"/>
      <c r="RDZ103" s="299"/>
      <c r="REA103" s="299"/>
      <c r="REB103" s="299"/>
      <c r="REC103" s="299"/>
      <c r="RED103" s="299"/>
      <c r="REE103" s="299"/>
      <c r="REF103" s="299"/>
      <c r="REG103" s="299"/>
      <c r="REH103" s="299"/>
      <c r="REI103" s="299"/>
      <c r="REJ103" s="299"/>
      <c r="REK103" s="299"/>
      <c r="REL103" s="299"/>
      <c r="REM103" s="299"/>
      <c r="REN103" s="299"/>
      <c r="REO103" s="299"/>
      <c r="REP103" s="299"/>
      <c r="REQ103" s="299"/>
      <c r="RER103" s="299"/>
      <c r="RES103" s="299"/>
      <c r="RET103" s="299"/>
      <c r="REU103" s="299"/>
      <c r="REV103" s="299"/>
      <c r="REW103" s="299"/>
      <c r="REX103" s="299"/>
      <c r="REY103" s="299"/>
      <c r="REZ103" s="299"/>
      <c r="RFA103" s="299"/>
      <c r="RFB103" s="299"/>
      <c r="RFC103" s="299"/>
      <c r="RFD103" s="299"/>
      <c r="RFE103" s="299"/>
      <c r="RFF103" s="299"/>
      <c r="RFG103" s="299"/>
      <c r="RFH103" s="299"/>
      <c r="RFI103" s="299"/>
      <c r="RFJ103" s="299"/>
      <c r="RFK103" s="299"/>
      <c r="RFL103" s="299"/>
      <c r="RFM103" s="299"/>
      <c r="RFN103" s="299"/>
      <c r="RFO103" s="299"/>
      <c r="RFP103" s="299"/>
      <c r="RFQ103" s="299"/>
      <c r="RFR103" s="299"/>
      <c r="RFS103" s="299"/>
      <c r="RFT103" s="299"/>
      <c r="RFU103" s="299"/>
      <c r="RFV103" s="299"/>
      <c r="RFW103" s="299"/>
      <c r="RFX103" s="299"/>
      <c r="RFY103" s="299"/>
      <c r="RFZ103" s="299"/>
      <c r="RGA103" s="299"/>
      <c r="RGB103" s="299"/>
      <c r="RGC103" s="299"/>
      <c r="RGD103" s="299"/>
      <c r="RGE103" s="299"/>
      <c r="RGF103" s="299"/>
      <c r="RGG103" s="299"/>
      <c r="RGH103" s="299"/>
      <c r="RGI103" s="299"/>
      <c r="RGJ103" s="299"/>
      <c r="RGK103" s="299"/>
      <c r="RGL103" s="299"/>
      <c r="RGM103" s="299"/>
      <c r="RGN103" s="299"/>
      <c r="RGO103" s="299"/>
      <c r="RGP103" s="299"/>
      <c r="RGQ103" s="299"/>
      <c r="RGR103" s="299"/>
      <c r="RGS103" s="299"/>
      <c r="RGT103" s="299"/>
      <c r="RGU103" s="299"/>
      <c r="RGV103" s="299"/>
      <c r="RGW103" s="299"/>
      <c r="RGX103" s="299"/>
      <c r="RGY103" s="299"/>
      <c r="RGZ103" s="299"/>
      <c r="RHA103" s="299"/>
      <c r="RHB103" s="299"/>
      <c r="RHC103" s="299"/>
      <c r="RHD103" s="299"/>
      <c r="RHE103" s="299"/>
      <c r="RHF103" s="299"/>
      <c r="RHG103" s="299"/>
      <c r="RHH103" s="299"/>
      <c r="RHI103" s="299"/>
      <c r="RHJ103" s="299"/>
      <c r="RHK103" s="299"/>
      <c r="RHL103" s="299"/>
      <c r="RHM103" s="299"/>
      <c r="RHN103" s="299"/>
      <c r="RHO103" s="299"/>
      <c r="RHP103" s="299"/>
      <c r="RHQ103" s="299"/>
      <c r="RHR103" s="299"/>
      <c r="RHS103" s="299"/>
      <c r="RHT103" s="299"/>
      <c r="RHU103" s="299"/>
      <c r="RHV103" s="299"/>
      <c r="RHW103" s="299"/>
      <c r="RHX103" s="299"/>
      <c r="RHY103" s="299"/>
      <c r="RHZ103" s="299"/>
      <c r="RIA103" s="299"/>
      <c r="RIB103" s="299"/>
      <c r="RIC103" s="299"/>
      <c r="RID103" s="299"/>
      <c r="RIE103" s="299"/>
      <c r="RIF103" s="299"/>
      <c r="RIG103" s="299"/>
      <c r="RIH103" s="299"/>
      <c r="RII103" s="299"/>
      <c r="RIJ103" s="299"/>
      <c r="RIK103" s="299"/>
      <c r="RIL103" s="299"/>
      <c r="RIM103" s="299"/>
      <c r="RIN103" s="299"/>
      <c r="RIO103" s="299"/>
      <c r="RIP103" s="299"/>
      <c r="RIQ103" s="299"/>
      <c r="RIR103" s="299"/>
      <c r="RIS103" s="299"/>
      <c r="RIT103" s="299"/>
      <c r="RIU103" s="299"/>
      <c r="RIV103" s="299"/>
      <c r="RIW103" s="299"/>
      <c r="RIX103" s="299"/>
      <c r="RIY103" s="299"/>
      <c r="RIZ103" s="299"/>
      <c r="RJA103" s="299"/>
      <c r="RJB103" s="299"/>
      <c r="RJC103" s="299"/>
      <c r="RJD103" s="299"/>
      <c r="RJE103" s="299"/>
      <c r="RJF103" s="299"/>
      <c r="RJG103" s="299"/>
      <c r="RJH103" s="299"/>
      <c r="RJI103" s="299"/>
      <c r="RJJ103" s="299"/>
      <c r="RJK103" s="299"/>
      <c r="RJL103" s="299"/>
      <c r="RJM103" s="299"/>
      <c r="RJN103" s="299"/>
      <c r="RJO103" s="299"/>
      <c r="RJP103" s="299"/>
      <c r="RJQ103" s="299"/>
      <c r="RJR103" s="299"/>
      <c r="RJS103" s="299"/>
      <c r="RJT103" s="299"/>
      <c r="RJU103" s="299"/>
      <c r="RJV103" s="299"/>
      <c r="RJW103" s="299"/>
      <c r="RJX103" s="299"/>
      <c r="RJY103" s="299"/>
      <c r="RJZ103" s="299"/>
      <c r="RKA103" s="299"/>
      <c r="RKB103" s="299"/>
      <c r="RKC103" s="299"/>
      <c r="RKD103" s="299"/>
      <c r="RKE103" s="299"/>
      <c r="RKF103" s="299"/>
      <c r="RKG103" s="299"/>
      <c r="RKH103" s="299"/>
      <c r="RKI103" s="299"/>
      <c r="RKJ103" s="299"/>
      <c r="RKK103" s="299"/>
      <c r="RKL103" s="299"/>
      <c r="RKM103" s="299"/>
      <c r="RKN103" s="299"/>
      <c r="RKO103" s="299"/>
      <c r="RKP103" s="299"/>
      <c r="RKQ103" s="299"/>
      <c r="RKR103" s="299"/>
      <c r="RKS103" s="299"/>
      <c r="RKT103" s="299"/>
      <c r="RKU103" s="299"/>
      <c r="RKV103" s="299"/>
      <c r="RKW103" s="299"/>
      <c r="RKX103" s="299"/>
      <c r="RKY103" s="299"/>
      <c r="RKZ103" s="299"/>
      <c r="RLA103" s="299"/>
      <c r="RLB103" s="299"/>
      <c r="RLC103" s="299"/>
      <c r="RLD103" s="299"/>
      <c r="RLE103" s="299"/>
      <c r="RLF103" s="299"/>
      <c r="RLG103" s="299"/>
      <c r="RLH103" s="299"/>
      <c r="RLI103" s="299"/>
      <c r="RLJ103" s="299"/>
      <c r="RLK103" s="299"/>
      <c r="RLL103" s="299"/>
      <c r="RLM103" s="299"/>
      <c r="RLN103" s="299"/>
      <c r="RLO103" s="299"/>
      <c r="RLP103" s="299"/>
      <c r="RLQ103" s="299"/>
      <c r="RLR103" s="299"/>
      <c r="RLS103" s="299"/>
      <c r="RLT103" s="299"/>
      <c r="RLU103" s="299"/>
      <c r="RLV103" s="299"/>
      <c r="RLW103" s="299"/>
      <c r="RLX103" s="299"/>
      <c r="RLY103" s="299"/>
      <c r="RLZ103" s="299"/>
      <c r="RMA103" s="299"/>
      <c r="RMB103" s="299"/>
      <c r="RMC103" s="299"/>
      <c r="RMD103" s="299"/>
      <c r="RME103" s="299"/>
      <c r="RMF103" s="299"/>
      <c r="RMG103" s="299"/>
      <c r="RMH103" s="299"/>
      <c r="RMI103" s="299"/>
      <c r="RMJ103" s="299"/>
      <c r="RMK103" s="299"/>
      <c r="RML103" s="299"/>
      <c r="RMM103" s="299"/>
      <c r="RMN103" s="299"/>
      <c r="RMO103" s="299"/>
      <c r="RMP103" s="299"/>
      <c r="RMQ103" s="299"/>
      <c r="RMR103" s="299"/>
      <c r="RMS103" s="299"/>
      <c r="RMT103" s="299"/>
      <c r="RMU103" s="299"/>
      <c r="RMV103" s="299"/>
      <c r="RMW103" s="299"/>
      <c r="RMX103" s="299"/>
      <c r="RMY103" s="299"/>
      <c r="RMZ103" s="299"/>
      <c r="RNA103" s="299"/>
      <c r="RNB103" s="299"/>
      <c r="RNC103" s="299"/>
      <c r="RND103" s="299"/>
      <c r="RNE103" s="299"/>
      <c r="RNF103" s="299"/>
      <c r="RNG103" s="299"/>
      <c r="RNH103" s="299"/>
      <c r="RNI103" s="299"/>
      <c r="RNJ103" s="299"/>
      <c r="RNK103" s="299"/>
      <c r="RNL103" s="299"/>
      <c r="RNM103" s="299"/>
      <c r="RNN103" s="299"/>
      <c r="RNO103" s="299"/>
      <c r="RNP103" s="299"/>
      <c r="RNQ103" s="299"/>
      <c r="RNR103" s="299"/>
      <c r="RNS103" s="299"/>
      <c r="RNT103" s="299"/>
      <c r="RNU103" s="299"/>
      <c r="RNV103" s="299"/>
      <c r="RNW103" s="299"/>
      <c r="RNX103" s="299"/>
      <c r="RNY103" s="299"/>
      <c r="RNZ103" s="299"/>
      <c r="ROA103" s="299"/>
      <c r="ROB103" s="299"/>
      <c r="ROC103" s="299"/>
      <c r="ROD103" s="299"/>
      <c r="ROE103" s="299"/>
      <c r="ROF103" s="299"/>
      <c r="ROG103" s="299"/>
      <c r="ROH103" s="299"/>
      <c r="ROI103" s="299"/>
      <c r="ROJ103" s="299"/>
      <c r="ROK103" s="299"/>
      <c r="ROL103" s="299"/>
      <c r="ROM103" s="299"/>
      <c r="RON103" s="299"/>
      <c r="ROO103" s="299"/>
      <c r="ROP103" s="299"/>
      <c r="ROQ103" s="299"/>
      <c r="ROR103" s="299"/>
      <c r="ROS103" s="299"/>
      <c r="ROT103" s="299"/>
      <c r="ROU103" s="299"/>
      <c r="ROV103" s="299"/>
      <c r="ROW103" s="299"/>
      <c r="ROX103" s="299"/>
      <c r="ROY103" s="299"/>
      <c r="ROZ103" s="299"/>
      <c r="RPA103" s="299"/>
      <c r="RPB103" s="299"/>
      <c r="RPC103" s="299"/>
      <c r="RPD103" s="299"/>
      <c r="RPE103" s="299"/>
      <c r="RPF103" s="299"/>
      <c r="RPG103" s="299"/>
      <c r="RPH103" s="299"/>
      <c r="RPI103" s="299"/>
      <c r="RPJ103" s="299"/>
      <c r="RPK103" s="299"/>
      <c r="RPL103" s="299"/>
      <c r="RPM103" s="299"/>
      <c r="RPN103" s="299"/>
      <c r="RPO103" s="299"/>
      <c r="RPP103" s="299"/>
      <c r="RPQ103" s="299"/>
      <c r="RPR103" s="299"/>
      <c r="RPS103" s="299"/>
      <c r="RPT103" s="299"/>
      <c r="RPU103" s="299"/>
      <c r="RPV103" s="299"/>
      <c r="RPW103" s="299"/>
      <c r="RPX103" s="299"/>
      <c r="RPY103" s="299"/>
      <c r="RPZ103" s="299"/>
      <c r="RQA103" s="299"/>
      <c r="RQB103" s="299"/>
      <c r="RQC103" s="299"/>
      <c r="RQD103" s="299"/>
      <c r="RQE103" s="299"/>
      <c r="RQF103" s="299"/>
      <c r="RQG103" s="299"/>
      <c r="RQH103" s="299"/>
      <c r="RQI103" s="299"/>
      <c r="RQJ103" s="299"/>
      <c r="RQK103" s="299"/>
      <c r="RQL103" s="299"/>
      <c r="RQM103" s="299"/>
      <c r="RQN103" s="299"/>
      <c r="RQO103" s="299"/>
      <c r="RQP103" s="299"/>
      <c r="RQQ103" s="299"/>
      <c r="RQR103" s="299"/>
      <c r="RQS103" s="299"/>
      <c r="RQT103" s="299"/>
      <c r="RQU103" s="299"/>
      <c r="RQV103" s="299"/>
      <c r="RQW103" s="299"/>
      <c r="RQX103" s="299"/>
      <c r="RQY103" s="299"/>
      <c r="RQZ103" s="299"/>
      <c r="RRA103" s="299"/>
      <c r="RRB103" s="299"/>
      <c r="RRC103" s="299"/>
      <c r="RRD103" s="299"/>
      <c r="RRE103" s="299"/>
      <c r="RRF103" s="299"/>
      <c r="RRG103" s="299"/>
      <c r="RRH103" s="299"/>
      <c r="RRI103" s="299"/>
      <c r="RRJ103" s="299"/>
      <c r="RRK103" s="299"/>
      <c r="RRL103" s="299"/>
      <c r="RRM103" s="299"/>
      <c r="RRN103" s="299"/>
      <c r="RRO103" s="299"/>
      <c r="RRP103" s="299"/>
      <c r="RRQ103" s="299"/>
      <c r="RRR103" s="299"/>
      <c r="RRS103" s="299"/>
      <c r="RRT103" s="299"/>
      <c r="RRU103" s="299"/>
      <c r="RRV103" s="299"/>
      <c r="RRW103" s="299"/>
      <c r="RRX103" s="299"/>
      <c r="RRY103" s="299"/>
      <c r="RRZ103" s="299"/>
      <c r="RSA103" s="299"/>
      <c r="RSB103" s="299"/>
      <c r="RSC103" s="299"/>
      <c r="RSD103" s="299"/>
      <c r="RSE103" s="299"/>
      <c r="RSF103" s="299"/>
      <c r="RSG103" s="299"/>
      <c r="RSH103" s="299"/>
      <c r="RSI103" s="299"/>
      <c r="RSJ103" s="299"/>
      <c r="RSK103" s="299"/>
      <c r="RSL103" s="299"/>
      <c r="RSM103" s="299"/>
      <c r="RSN103" s="299"/>
      <c r="RSO103" s="299"/>
      <c r="RSP103" s="299"/>
      <c r="RSQ103" s="299"/>
      <c r="RSR103" s="299"/>
      <c r="RSS103" s="299"/>
      <c r="RST103" s="299"/>
      <c r="RSU103" s="299"/>
      <c r="RSV103" s="299"/>
      <c r="RSW103" s="299"/>
      <c r="RSX103" s="299"/>
      <c r="RSY103" s="299"/>
      <c r="RSZ103" s="299"/>
      <c r="RTA103" s="299"/>
      <c r="RTB103" s="299"/>
      <c r="RTC103" s="299"/>
      <c r="RTD103" s="299"/>
      <c r="RTE103" s="299"/>
      <c r="RTF103" s="299"/>
      <c r="RTG103" s="299"/>
      <c r="RTH103" s="299"/>
      <c r="RTI103" s="299"/>
      <c r="RTJ103" s="299"/>
      <c r="RTK103" s="299"/>
      <c r="RTL103" s="299"/>
      <c r="RTM103" s="299"/>
      <c r="RTN103" s="299"/>
      <c r="RTO103" s="299"/>
      <c r="RTP103" s="299"/>
      <c r="RTQ103" s="299"/>
      <c r="RTR103" s="299"/>
      <c r="RTS103" s="299"/>
      <c r="RTT103" s="299"/>
      <c r="RTU103" s="299"/>
      <c r="RTV103" s="299"/>
      <c r="RTW103" s="299"/>
      <c r="RTX103" s="299"/>
      <c r="RTY103" s="299"/>
      <c r="RTZ103" s="299"/>
      <c r="RUA103" s="299"/>
      <c r="RUB103" s="299"/>
      <c r="RUC103" s="299"/>
      <c r="RUD103" s="299"/>
      <c r="RUE103" s="299"/>
      <c r="RUF103" s="299"/>
      <c r="RUG103" s="299"/>
      <c r="RUH103" s="299"/>
      <c r="RUI103" s="299"/>
      <c r="RUJ103" s="299"/>
      <c r="RUK103" s="299"/>
      <c r="RUL103" s="299"/>
      <c r="RUM103" s="299"/>
      <c r="RUN103" s="299"/>
      <c r="RUO103" s="299"/>
      <c r="RUP103" s="299"/>
      <c r="RUQ103" s="299"/>
      <c r="RUR103" s="299"/>
      <c r="RUS103" s="299"/>
      <c r="RUT103" s="299"/>
      <c r="RUU103" s="299"/>
      <c r="RUV103" s="299"/>
      <c r="RUW103" s="299"/>
      <c r="RUX103" s="299"/>
      <c r="RUY103" s="299"/>
      <c r="RUZ103" s="299"/>
      <c r="RVA103" s="299"/>
      <c r="RVB103" s="299"/>
      <c r="RVC103" s="299"/>
      <c r="RVD103" s="299"/>
      <c r="RVE103" s="299"/>
      <c r="RVF103" s="299"/>
      <c r="RVG103" s="299"/>
      <c r="RVH103" s="299"/>
      <c r="RVI103" s="299"/>
      <c r="RVJ103" s="299"/>
      <c r="RVK103" s="299"/>
      <c r="RVL103" s="299"/>
      <c r="RVM103" s="299"/>
      <c r="RVN103" s="299"/>
      <c r="RVO103" s="299"/>
      <c r="RVP103" s="299"/>
      <c r="RVQ103" s="299"/>
      <c r="RVR103" s="299"/>
      <c r="RVS103" s="299"/>
      <c r="RVT103" s="299"/>
      <c r="RVU103" s="299"/>
      <c r="RVV103" s="299"/>
      <c r="RVW103" s="299"/>
      <c r="RVX103" s="299"/>
      <c r="RVY103" s="299"/>
      <c r="RVZ103" s="299"/>
      <c r="RWA103" s="299"/>
      <c r="RWB103" s="299"/>
      <c r="RWC103" s="299"/>
      <c r="RWD103" s="299"/>
      <c r="RWE103" s="299"/>
      <c r="RWF103" s="299"/>
      <c r="RWG103" s="299"/>
      <c r="RWH103" s="299"/>
      <c r="RWI103" s="299"/>
      <c r="RWJ103" s="299"/>
      <c r="RWK103" s="299"/>
      <c r="RWL103" s="299"/>
      <c r="RWM103" s="299"/>
      <c r="RWN103" s="299"/>
      <c r="RWO103" s="299"/>
      <c r="RWP103" s="299"/>
      <c r="RWQ103" s="299"/>
      <c r="RWR103" s="299"/>
      <c r="RWS103" s="299"/>
      <c r="RWT103" s="299"/>
      <c r="RWU103" s="299"/>
      <c r="RWV103" s="299"/>
      <c r="RWW103" s="299"/>
      <c r="RWX103" s="299"/>
      <c r="RWY103" s="299"/>
      <c r="RWZ103" s="299"/>
      <c r="RXA103" s="299"/>
      <c r="RXB103" s="299"/>
      <c r="RXC103" s="299"/>
      <c r="RXD103" s="299"/>
      <c r="RXE103" s="299"/>
      <c r="RXF103" s="299"/>
      <c r="RXG103" s="299"/>
      <c r="RXH103" s="299"/>
      <c r="RXI103" s="299"/>
      <c r="RXJ103" s="299"/>
      <c r="RXK103" s="299"/>
      <c r="RXL103" s="299"/>
      <c r="RXM103" s="299"/>
      <c r="RXN103" s="299"/>
      <c r="RXO103" s="299"/>
      <c r="RXP103" s="299"/>
      <c r="RXQ103" s="299"/>
      <c r="RXR103" s="299"/>
      <c r="RXS103" s="299"/>
      <c r="RXT103" s="299"/>
      <c r="RXU103" s="299"/>
      <c r="RXV103" s="299"/>
      <c r="RXW103" s="299"/>
      <c r="RXX103" s="299"/>
      <c r="RXY103" s="299"/>
      <c r="RXZ103" s="299"/>
      <c r="RYA103" s="299"/>
      <c r="RYB103" s="299"/>
      <c r="RYC103" s="299"/>
      <c r="RYD103" s="299"/>
      <c r="RYE103" s="299"/>
      <c r="RYF103" s="299"/>
      <c r="RYG103" s="299"/>
      <c r="RYH103" s="299"/>
      <c r="RYI103" s="299"/>
      <c r="RYJ103" s="299"/>
      <c r="RYK103" s="299"/>
      <c r="RYL103" s="299"/>
      <c r="RYM103" s="299"/>
      <c r="RYN103" s="299"/>
      <c r="RYO103" s="299"/>
      <c r="RYP103" s="299"/>
      <c r="RYQ103" s="299"/>
      <c r="RYR103" s="299"/>
      <c r="RYS103" s="299"/>
      <c r="RYT103" s="299"/>
      <c r="RYU103" s="299"/>
      <c r="RYV103" s="299"/>
      <c r="RYW103" s="299"/>
      <c r="RYX103" s="299"/>
      <c r="RYY103" s="299"/>
      <c r="RYZ103" s="299"/>
      <c r="RZA103" s="299"/>
      <c r="RZB103" s="299"/>
      <c r="RZC103" s="299"/>
      <c r="RZD103" s="299"/>
      <c r="RZE103" s="299"/>
      <c r="RZF103" s="299"/>
      <c r="RZG103" s="299"/>
      <c r="RZH103" s="299"/>
      <c r="RZI103" s="299"/>
      <c r="RZJ103" s="299"/>
      <c r="RZK103" s="299"/>
      <c r="RZL103" s="299"/>
      <c r="RZM103" s="299"/>
      <c r="RZN103" s="299"/>
      <c r="RZO103" s="299"/>
      <c r="RZP103" s="299"/>
      <c r="RZQ103" s="299"/>
      <c r="RZR103" s="299"/>
      <c r="RZS103" s="299"/>
      <c r="RZT103" s="299"/>
      <c r="RZU103" s="299"/>
      <c r="RZV103" s="299"/>
      <c r="RZW103" s="299"/>
      <c r="RZX103" s="299"/>
      <c r="RZY103" s="299"/>
      <c r="RZZ103" s="299"/>
      <c r="SAA103" s="299"/>
      <c r="SAB103" s="299"/>
      <c r="SAC103" s="299"/>
      <c r="SAD103" s="299"/>
      <c r="SAE103" s="299"/>
      <c r="SAF103" s="299"/>
      <c r="SAG103" s="299"/>
      <c r="SAH103" s="299"/>
      <c r="SAI103" s="299"/>
      <c r="SAJ103" s="299"/>
      <c r="SAK103" s="299"/>
      <c r="SAL103" s="299"/>
      <c r="SAM103" s="299"/>
      <c r="SAN103" s="299"/>
      <c r="SAO103" s="299"/>
      <c r="SAP103" s="299"/>
      <c r="SAQ103" s="299"/>
      <c r="SAR103" s="299"/>
      <c r="SAS103" s="299"/>
      <c r="SAT103" s="299"/>
      <c r="SAU103" s="299"/>
      <c r="SAV103" s="299"/>
      <c r="SAW103" s="299"/>
      <c r="SAX103" s="299"/>
      <c r="SAY103" s="299"/>
      <c r="SAZ103" s="299"/>
      <c r="SBA103" s="299"/>
      <c r="SBB103" s="299"/>
      <c r="SBC103" s="299"/>
      <c r="SBD103" s="299"/>
      <c r="SBE103" s="299"/>
      <c r="SBF103" s="299"/>
      <c r="SBG103" s="299"/>
      <c r="SBH103" s="299"/>
      <c r="SBI103" s="299"/>
      <c r="SBJ103" s="299"/>
      <c r="SBK103" s="299"/>
      <c r="SBL103" s="299"/>
      <c r="SBM103" s="299"/>
      <c r="SBN103" s="299"/>
      <c r="SBO103" s="299"/>
      <c r="SBP103" s="299"/>
      <c r="SBQ103" s="299"/>
      <c r="SBR103" s="299"/>
      <c r="SBS103" s="299"/>
      <c r="SBT103" s="299"/>
      <c r="SBU103" s="299"/>
      <c r="SBV103" s="299"/>
      <c r="SBW103" s="299"/>
      <c r="SBX103" s="299"/>
      <c r="SBY103" s="299"/>
      <c r="SBZ103" s="299"/>
      <c r="SCA103" s="299"/>
      <c r="SCB103" s="299"/>
      <c r="SCC103" s="299"/>
      <c r="SCD103" s="299"/>
      <c r="SCE103" s="299"/>
      <c r="SCF103" s="299"/>
      <c r="SCG103" s="299"/>
      <c r="SCH103" s="299"/>
      <c r="SCI103" s="299"/>
      <c r="SCJ103" s="299"/>
      <c r="SCK103" s="299"/>
      <c r="SCL103" s="299"/>
      <c r="SCM103" s="299"/>
      <c r="SCN103" s="299"/>
      <c r="SCO103" s="299"/>
      <c r="SCP103" s="299"/>
      <c r="SCQ103" s="299"/>
      <c r="SCR103" s="299"/>
      <c r="SCS103" s="299"/>
      <c r="SCT103" s="299"/>
      <c r="SCU103" s="299"/>
      <c r="SCV103" s="299"/>
      <c r="SCW103" s="299"/>
      <c r="SCX103" s="299"/>
      <c r="SCY103" s="299"/>
      <c r="SCZ103" s="299"/>
      <c r="SDA103" s="299"/>
      <c r="SDB103" s="299"/>
      <c r="SDC103" s="299"/>
      <c r="SDD103" s="299"/>
      <c r="SDE103" s="299"/>
      <c r="SDF103" s="299"/>
      <c r="SDG103" s="299"/>
      <c r="SDH103" s="299"/>
      <c r="SDI103" s="299"/>
      <c r="SDJ103" s="299"/>
      <c r="SDK103" s="299"/>
      <c r="SDL103" s="299"/>
      <c r="SDM103" s="299"/>
      <c r="SDN103" s="299"/>
      <c r="SDO103" s="299"/>
      <c r="SDP103" s="299"/>
      <c r="SDQ103" s="299"/>
      <c r="SDR103" s="299"/>
      <c r="SDS103" s="299"/>
      <c r="SDT103" s="299"/>
      <c r="SDU103" s="299"/>
      <c r="SDV103" s="299"/>
      <c r="SDW103" s="299"/>
      <c r="SDX103" s="299"/>
      <c r="SDY103" s="299"/>
      <c r="SDZ103" s="299"/>
      <c r="SEA103" s="299"/>
      <c r="SEB103" s="299"/>
      <c r="SEC103" s="299"/>
      <c r="SED103" s="299"/>
      <c r="SEE103" s="299"/>
      <c r="SEF103" s="299"/>
      <c r="SEG103" s="299"/>
      <c r="SEH103" s="299"/>
      <c r="SEI103" s="299"/>
      <c r="SEJ103" s="299"/>
      <c r="SEK103" s="299"/>
      <c r="SEL103" s="299"/>
      <c r="SEM103" s="299"/>
      <c r="SEN103" s="299"/>
      <c r="SEO103" s="299"/>
      <c r="SEP103" s="299"/>
      <c r="SEQ103" s="299"/>
      <c r="SER103" s="299"/>
      <c r="SES103" s="299"/>
      <c r="SET103" s="299"/>
      <c r="SEU103" s="299"/>
      <c r="SEV103" s="299"/>
      <c r="SEW103" s="299"/>
      <c r="SEX103" s="299"/>
      <c r="SEY103" s="299"/>
      <c r="SEZ103" s="299"/>
      <c r="SFA103" s="299"/>
      <c r="SFB103" s="299"/>
      <c r="SFC103" s="299"/>
      <c r="SFD103" s="299"/>
      <c r="SFE103" s="299"/>
      <c r="SFF103" s="299"/>
      <c r="SFG103" s="299"/>
      <c r="SFH103" s="299"/>
      <c r="SFI103" s="299"/>
      <c r="SFJ103" s="299"/>
      <c r="SFK103" s="299"/>
      <c r="SFL103" s="299"/>
      <c r="SFM103" s="299"/>
      <c r="SFN103" s="299"/>
      <c r="SFO103" s="299"/>
      <c r="SFP103" s="299"/>
      <c r="SFQ103" s="299"/>
      <c r="SFR103" s="299"/>
      <c r="SFS103" s="299"/>
      <c r="SFT103" s="299"/>
      <c r="SFU103" s="299"/>
      <c r="SFV103" s="299"/>
      <c r="SFW103" s="299"/>
      <c r="SFX103" s="299"/>
      <c r="SFY103" s="299"/>
      <c r="SFZ103" s="299"/>
      <c r="SGA103" s="299"/>
      <c r="SGB103" s="299"/>
      <c r="SGC103" s="299"/>
      <c r="SGD103" s="299"/>
      <c r="SGE103" s="299"/>
      <c r="SGF103" s="299"/>
      <c r="SGG103" s="299"/>
      <c r="SGH103" s="299"/>
      <c r="SGI103" s="299"/>
      <c r="SGJ103" s="299"/>
      <c r="SGK103" s="299"/>
      <c r="SGL103" s="299"/>
      <c r="SGM103" s="299"/>
      <c r="SGN103" s="299"/>
      <c r="SGO103" s="299"/>
      <c r="SGP103" s="299"/>
      <c r="SGQ103" s="299"/>
      <c r="SGR103" s="299"/>
      <c r="SGS103" s="299"/>
      <c r="SGT103" s="299"/>
      <c r="SGU103" s="299"/>
      <c r="SGV103" s="299"/>
      <c r="SGW103" s="299"/>
      <c r="SGX103" s="299"/>
      <c r="SGY103" s="299"/>
      <c r="SGZ103" s="299"/>
      <c r="SHA103" s="299"/>
      <c r="SHB103" s="299"/>
      <c r="SHC103" s="299"/>
      <c r="SHD103" s="299"/>
      <c r="SHE103" s="299"/>
      <c r="SHF103" s="299"/>
      <c r="SHG103" s="299"/>
      <c r="SHH103" s="299"/>
      <c r="SHI103" s="299"/>
      <c r="SHJ103" s="299"/>
      <c r="SHK103" s="299"/>
      <c r="SHL103" s="299"/>
      <c r="SHM103" s="299"/>
      <c r="SHN103" s="299"/>
      <c r="SHO103" s="299"/>
      <c r="SHP103" s="299"/>
      <c r="SHQ103" s="299"/>
      <c r="SHR103" s="299"/>
      <c r="SHS103" s="299"/>
      <c r="SHT103" s="299"/>
      <c r="SHU103" s="299"/>
      <c r="SHV103" s="299"/>
      <c r="SHW103" s="299"/>
      <c r="SHX103" s="299"/>
      <c r="SHY103" s="299"/>
      <c r="SHZ103" s="299"/>
      <c r="SIA103" s="299"/>
      <c r="SIB103" s="299"/>
      <c r="SIC103" s="299"/>
      <c r="SID103" s="299"/>
      <c r="SIE103" s="299"/>
      <c r="SIF103" s="299"/>
      <c r="SIG103" s="299"/>
      <c r="SIH103" s="299"/>
      <c r="SII103" s="299"/>
      <c r="SIJ103" s="299"/>
      <c r="SIK103" s="299"/>
      <c r="SIL103" s="299"/>
      <c r="SIM103" s="299"/>
      <c r="SIN103" s="299"/>
      <c r="SIO103" s="299"/>
      <c r="SIP103" s="299"/>
      <c r="SIQ103" s="299"/>
      <c r="SIR103" s="299"/>
      <c r="SIS103" s="299"/>
      <c r="SIT103" s="299"/>
      <c r="SIU103" s="299"/>
      <c r="SIV103" s="299"/>
      <c r="SIW103" s="299"/>
      <c r="SIX103" s="299"/>
      <c r="SIY103" s="299"/>
      <c r="SIZ103" s="299"/>
      <c r="SJA103" s="299"/>
      <c r="SJB103" s="299"/>
      <c r="SJC103" s="299"/>
      <c r="SJD103" s="299"/>
      <c r="SJE103" s="299"/>
      <c r="SJF103" s="299"/>
      <c r="SJG103" s="299"/>
      <c r="SJH103" s="299"/>
      <c r="SJI103" s="299"/>
      <c r="SJJ103" s="299"/>
      <c r="SJK103" s="299"/>
      <c r="SJL103" s="299"/>
      <c r="SJM103" s="299"/>
      <c r="SJN103" s="299"/>
      <c r="SJO103" s="299"/>
      <c r="SJP103" s="299"/>
      <c r="SJQ103" s="299"/>
      <c r="SJR103" s="299"/>
      <c r="SJS103" s="299"/>
      <c r="SJT103" s="299"/>
      <c r="SJU103" s="299"/>
      <c r="SJV103" s="299"/>
      <c r="SJW103" s="299"/>
      <c r="SJX103" s="299"/>
      <c r="SJY103" s="299"/>
      <c r="SJZ103" s="299"/>
      <c r="SKA103" s="299"/>
      <c r="SKB103" s="299"/>
      <c r="SKC103" s="299"/>
      <c r="SKD103" s="299"/>
      <c r="SKE103" s="299"/>
      <c r="SKF103" s="299"/>
      <c r="SKG103" s="299"/>
      <c r="SKH103" s="299"/>
      <c r="SKI103" s="299"/>
      <c r="SKJ103" s="299"/>
      <c r="SKK103" s="299"/>
      <c r="SKL103" s="299"/>
      <c r="SKM103" s="299"/>
      <c r="SKN103" s="299"/>
      <c r="SKO103" s="299"/>
      <c r="SKP103" s="299"/>
      <c r="SKQ103" s="299"/>
      <c r="SKR103" s="299"/>
      <c r="SKS103" s="299"/>
      <c r="SKT103" s="299"/>
      <c r="SKU103" s="299"/>
      <c r="SKV103" s="299"/>
      <c r="SKW103" s="299"/>
      <c r="SKX103" s="299"/>
      <c r="SKY103" s="299"/>
      <c r="SKZ103" s="299"/>
      <c r="SLA103" s="299"/>
      <c r="SLB103" s="299"/>
      <c r="SLC103" s="299"/>
      <c r="SLD103" s="299"/>
      <c r="SLE103" s="299"/>
      <c r="SLF103" s="299"/>
      <c r="SLG103" s="299"/>
      <c r="SLH103" s="299"/>
      <c r="SLI103" s="299"/>
      <c r="SLJ103" s="299"/>
      <c r="SLK103" s="299"/>
      <c r="SLL103" s="299"/>
      <c r="SLM103" s="299"/>
      <c r="SLN103" s="299"/>
      <c r="SLO103" s="299"/>
      <c r="SLP103" s="299"/>
      <c r="SLQ103" s="299"/>
      <c r="SLR103" s="299"/>
      <c r="SLS103" s="299"/>
      <c r="SLT103" s="299"/>
      <c r="SLU103" s="299"/>
      <c r="SLV103" s="299"/>
      <c r="SLW103" s="299"/>
      <c r="SLX103" s="299"/>
      <c r="SLY103" s="299"/>
      <c r="SLZ103" s="299"/>
      <c r="SMA103" s="299"/>
      <c r="SMB103" s="299"/>
      <c r="SMC103" s="299"/>
      <c r="SMD103" s="299"/>
      <c r="SME103" s="299"/>
      <c r="SMF103" s="299"/>
      <c r="SMG103" s="299"/>
      <c r="SMH103" s="299"/>
      <c r="SMI103" s="299"/>
      <c r="SMJ103" s="299"/>
      <c r="SMK103" s="299"/>
      <c r="SML103" s="299"/>
      <c r="SMM103" s="299"/>
      <c r="SMN103" s="299"/>
      <c r="SMO103" s="299"/>
      <c r="SMP103" s="299"/>
      <c r="SMQ103" s="299"/>
      <c r="SMR103" s="299"/>
      <c r="SMS103" s="299"/>
      <c r="SMT103" s="299"/>
      <c r="SMU103" s="299"/>
      <c r="SMV103" s="299"/>
      <c r="SMW103" s="299"/>
      <c r="SMX103" s="299"/>
      <c r="SMY103" s="299"/>
      <c r="SMZ103" s="299"/>
      <c r="SNA103" s="299"/>
      <c r="SNB103" s="299"/>
      <c r="SNC103" s="299"/>
      <c r="SND103" s="299"/>
      <c r="SNE103" s="299"/>
      <c r="SNF103" s="299"/>
      <c r="SNG103" s="299"/>
      <c r="SNH103" s="299"/>
      <c r="SNI103" s="299"/>
      <c r="SNJ103" s="299"/>
      <c r="SNK103" s="299"/>
      <c r="SNL103" s="299"/>
      <c r="SNM103" s="299"/>
      <c r="SNN103" s="299"/>
      <c r="SNO103" s="299"/>
      <c r="SNP103" s="299"/>
      <c r="SNQ103" s="299"/>
      <c r="SNR103" s="299"/>
      <c r="SNS103" s="299"/>
      <c r="SNT103" s="299"/>
      <c r="SNU103" s="299"/>
      <c r="SNV103" s="299"/>
      <c r="SNW103" s="299"/>
      <c r="SNX103" s="299"/>
      <c r="SNY103" s="299"/>
      <c r="SNZ103" s="299"/>
      <c r="SOA103" s="299"/>
      <c r="SOB103" s="299"/>
      <c r="SOC103" s="299"/>
      <c r="SOD103" s="299"/>
      <c r="SOE103" s="299"/>
      <c r="SOF103" s="299"/>
      <c r="SOG103" s="299"/>
      <c r="SOH103" s="299"/>
      <c r="SOI103" s="299"/>
      <c r="SOJ103" s="299"/>
      <c r="SOK103" s="299"/>
      <c r="SOL103" s="299"/>
      <c r="SOM103" s="299"/>
      <c r="SON103" s="299"/>
      <c r="SOO103" s="299"/>
      <c r="SOP103" s="299"/>
      <c r="SOQ103" s="299"/>
      <c r="SOR103" s="299"/>
      <c r="SOS103" s="299"/>
      <c r="SOT103" s="299"/>
      <c r="SOU103" s="299"/>
      <c r="SOV103" s="299"/>
      <c r="SOW103" s="299"/>
      <c r="SOX103" s="299"/>
      <c r="SOY103" s="299"/>
      <c r="SOZ103" s="299"/>
      <c r="SPA103" s="299"/>
      <c r="SPB103" s="299"/>
      <c r="SPC103" s="299"/>
      <c r="SPD103" s="299"/>
      <c r="SPE103" s="299"/>
      <c r="SPF103" s="299"/>
      <c r="SPG103" s="299"/>
      <c r="SPH103" s="299"/>
      <c r="SPI103" s="299"/>
      <c r="SPJ103" s="299"/>
      <c r="SPK103" s="299"/>
      <c r="SPL103" s="299"/>
      <c r="SPM103" s="299"/>
      <c r="SPN103" s="299"/>
      <c r="SPO103" s="299"/>
      <c r="SPP103" s="299"/>
      <c r="SPQ103" s="299"/>
      <c r="SPR103" s="299"/>
      <c r="SPS103" s="299"/>
      <c r="SPT103" s="299"/>
      <c r="SPU103" s="299"/>
      <c r="SPV103" s="299"/>
      <c r="SPW103" s="299"/>
      <c r="SPX103" s="299"/>
      <c r="SPY103" s="299"/>
      <c r="SPZ103" s="299"/>
      <c r="SQA103" s="299"/>
      <c r="SQB103" s="299"/>
      <c r="SQC103" s="299"/>
      <c r="SQD103" s="299"/>
      <c r="SQE103" s="299"/>
      <c r="SQF103" s="299"/>
      <c r="SQG103" s="299"/>
      <c r="SQH103" s="299"/>
      <c r="SQI103" s="299"/>
      <c r="SQJ103" s="299"/>
      <c r="SQK103" s="299"/>
      <c r="SQL103" s="299"/>
      <c r="SQM103" s="299"/>
      <c r="SQN103" s="299"/>
      <c r="SQO103" s="299"/>
      <c r="SQP103" s="299"/>
      <c r="SQQ103" s="299"/>
      <c r="SQR103" s="299"/>
      <c r="SQS103" s="299"/>
      <c r="SQT103" s="299"/>
      <c r="SQU103" s="299"/>
      <c r="SQV103" s="299"/>
      <c r="SQW103" s="299"/>
      <c r="SQX103" s="299"/>
      <c r="SQY103" s="299"/>
      <c r="SQZ103" s="299"/>
      <c r="SRA103" s="299"/>
      <c r="SRB103" s="299"/>
      <c r="SRC103" s="299"/>
      <c r="SRD103" s="299"/>
      <c r="SRE103" s="299"/>
      <c r="SRF103" s="299"/>
      <c r="SRG103" s="299"/>
      <c r="SRH103" s="299"/>
      <c r="SRI103" s="299"/>
      <c r="SRJ103" s="299"/>
      <c r="SRK103" s="299"/>
      <c r="SRL103" s="299"/>
      <c r="SRM103" s="299"/>
      <c r="SRN103" s="299"/>
      <c r="SRO103" s="299"/>
      <c r="SRP103" s="299"/>
      <c r="SRQ103" s="299"/>
      <c r="SRR103" s="299"/>
      <c r="SRS103" s="299"/>
      <c r="SRT103" s="299"/>
      <c r="SRU103" s="299"/>
      <c r="SRV103" s="299"/>
      <c r="SRW103" s="299"/>
      <c r="SRX103" s="299"/>
      <c r="SRY103" s="299"/>
      <c r="SRZ103" s="299"/>
      <c r="SSA103" s="299"/>
      <c r="SSB103" s="299"/>
      <c r="SSC103" s="299"/>
      <c r="SSD103" s="299"/>
      <c r="SSE103" s="299"/>
      <c r="SSF103" s="299"/>
      <c r="SSG103" s="299"/>
      <c r="SSH103" s="299"/>
      <c r="SSI103" s="299"/>
      <c r="SSJ103" s="299"/>
      <c r="SSK103" s="299"/>
      <c r="SSL103" s="299"/>
      <c r="SSM103" s="299"/>
      <c r="SSN103" s="299"/>
      <c r="SSO103" s="299"/>
      <c r="SSP103" s="299"/>
      <c r="SSQ103" s="299"/>
      <c r="SSR103" s="299"/>
      <c r="SSS103" s="299"/>
      <c r="SST103" s="299"/>
      <c r="SSU103" s="299"/>
      <c r="SSV103" s="299"/>
      <c r="SSW103" s="299"/>
      <c r="SSX103" s="299"/>
      <c r="SSY103" s="299"/>
      <c r="SSZ103" s="299"/>
      <c r="STA103" s="299"/>
      <c r="STB103" s="299"/>
      <c r="STC103" s="299"/>
      <c r="STD103" s="299"/>
      <c r="STE103" s="299"/>
      <c r="STF103" s="299"/>
      <c r="STG103" s="299"/>
      <c r="STH103" s="299"/>
      <c r="STI103" s="299"/>
      <c r="STJ103" s="299"/>
      <c r="STK103" s="299"/>
      <c r="STL103" s="299"/>
      <c r="STM103" s="299"/>
      <c r="STN103" s="299"/>
      <c r="STO103" s="299"/>
      <c r="STP103" s="299"/>
      <c r="STQ103" s="299"/>
      <c r="STR103" s="299"/>
      <c r="STS103" s="299"/>
      <c r="STT103" s="299"/>
      <c r="STU103" s="299"/>
      <c r="STV103" s="299"/>
      <c r="STW103" s="299"/>
      <c r="STX103" s="299"/>
      <c r="STY103" s="299"/>
      <c r="STZ103" s="299"/>
      <c r="SUA103" s="299"/>
      <c r="SUB103" s="299"/>
      <c r="SUC103" s="299"/>
      <c r="SUD103" s="299"/>
      <c r="SUE103" s="299"/>
      <c r="SUF103" s="299"/>
      <c r="SUG103" s="299"/>
      <c r="SUH103" s="299"/>
      <c r="SUI103" s="299"/>
      <c r="SUJ103" s="299"/>
      <c r="SUK103" s="299"/>
      <c r="SUL103" s="299"/>
      <c r="SUM103" s="299"/>
      <c r="SUN103" s="299"/>
      <c r="SUO103" s="299"/>
      <c r="SUP103" s="299"/>
      <c r="SUQ103" s="299"/>
      <c r="SUR103" s="299"/>
      <c r="SUS103" s="299"/>
      <c r="SUT103" s="299"/>
      <c r="SUU103" s="299"/>
      <c r="SUV103" s="299"/>
      <c r="SUW103" s="299"/>
      <c r="SUX103" s="299"/>
      <c r="SUY103" s="299"/>
      <c r="SUZ103" s="299"/>
      <c r="SVA103" s="299"/>
      <c r="SVB103" s="299"/>
      <c r="SVC103" s="299"/>
      <c r="SVD103" s="299"/>
      <c r="SVE103" s="299"/>
      <c r="SVF103" s="299"/>
      <c r="SVG103" s="299"/>
      <c r="SVH103" s="299"/>
      <c r="SVI103" s="299"/>
      <c r="SVJ103" s="299"/>
      <c r="SVK103" s="299"/>
      <c r="SVL103" s="299"/>
      <c r="SVM103" s="299"/>
      <c r="SVN103" s="299"/>
      <c r="SVO103" s="299"/>
      <c r="SVP103" s="299"/>
      <c r="SVQ103" s="299"/>
      <c r="SVR103" s="299"/>
      <c r="SVS103" s="299"/>
      <c r="SVT103" s="299"/>
      <c r="SVU103" s="299"/>
      <c r="SVV103" s="299"/>
      <c r="SVW103" s="299"/>
      <c r="SVX103" s="299"/>
      <c r="SVY103" s="299"/>
      <c r="SVZ103" s="299"/>
      <c r="SWA103" s="299"/>
      <c r="SWB103" s="299"/>
      <c r="SWC103" s="299"/>
      <c r="SWD103" s="299"/>
      <c r="SWE103" s="299"/>
      <c r="SWF103" s="299"/>
      <c r="SWG103" s="299"/>
      <c r="SWH103" s="299"/>
      <c r="SWI103" s="299"/>
      <c r="SWJ103" s="299"/>
      <c r="SWK103" s="299"/>
      <c r="SWL103" s="299"/>
      <c r="SWM103" s="299"/>
      <c r="SWN103" s="299"/>
      <c r="SWO103" s="299"/>
      <c r="SWP103" s="299"/>
      <c r="SWQ103" s="299"/>
      <c r="SWR103" s="299"/>
      <c r="SWS103" s="299"/>
      <c r="SWT103" s="299"/>
      <c r="SWU103" s="299"/>
      <c r="SWV103" s="299"/>
      <c r="SWW103" s="299"/>
      <c r="SWX103" s="299"/>
      <c r="SWY103" s="299"/>
      <c r="SWZ103" s="299"/>
      <c r="SXA103" s="299"/>
      <c r="SXB103" s="299"/>
      <c r="SXC103" s="299"/>
      <c r="SXD103" s="299"/>
      <c r="SXE103" s="299"/>
      <c r="SXF103" s="299"/>
      <c r="SXG103" s="299"/>
      <c r="SXH103" s="299"/>
      <c r="SXI103" s="299"/>
      <c r="SXJ103" s="299"/>
      <c r="SXK103" s="299"/>
      <c r="SXL103" s="299"/>
      <c r="SXM103" s="299"/>
      <c r="SXN103" s="299"/>
      <c r="SXO103" s="299"/>
      <c r="SXP103" s="299"/>
      <c r="SXQ103" s="299"/>
      <c r="SXR103" s="299"/>
      <c r="SXS103" s="299"/>
      <c r="SXT103" s="299"/>
      <c r="SXU103" s="299"/>
      <c r="SXV103" s="299"/>
      <c r="SXW103" s="299"/>
      <c r="SXX103" s="299"/>
      <c r="SXY103" s="299"/>
      <c r="SXZ103" s="299"/>
      <c r="SYA103" s="299"/>
      <c r="SYB103" s="299"/>
      <c r="SYC103" s="299"/>
      <c r="SYD103" s="299"/>
      <c r="SYE103" s="299"/>
      <c r="SYF103" s="299"/>
      <c r="SYG103" s="299"/>
      <c r="SYH103" s="299"/>
      <c r="SYI103" s="299"/>
      <c r="SYJ103" s="299"/>
      <c r="SYK103" s="299"/>
      <c r="SYL103" s="299"/>
      <c r="SYM103" s="299"/>
      <c r="SYN103" s="299"/>
      <c r="SYO103" s="299"/>
      <c r="SYP103" s="299"/>
      <c r="SYQ103" s="299"/>
      <c r="SYR103" s="299"/>
      <c r="SYS103" s="299"/>
      <c r="SYT103" s="299"/>
      <c r="SYU103" s="299"/>
      <c r="SYV103" s="299"/>
      <c r="SYW103" s="299"/>
      <c r="SYX103" s="299"/>
      <c r="SYY103" s="299"/>
      <c r="SYZ103" s="299"/>
      <c r="SZA103" s="299"/>
      <c r="SZB103" s="299"/>
      <c r="SZC103" s="299"/>
      <c r="SZD103" s="299"/>
      <c r="SZE103" s="299"/>
      <c r="SZF103" s="299"/>
      <c r="SZG103" s="299"/>
      <c r="SZH103" s="299"/>
      <c r="SZI103" s="299"/>
      <c r="SZJ103" s="299"/>
      <c r="SZK103" s="299"/>
      <c r="SZL103" s="299"/>
      <c r="SZM103" s="299"/>
      <c r="SZN103" s="299"/>
      <c r="SZO103" s="299"/>
      <c r="SZP103" s="299"/>
      <c r="SZQ103" s="299"/>
      <c r="SZR103" s="299"/>
      <c r="SZS103" s="299"/>
      <c r="SZT103" s="299"/>
      <c r="SZU103" s="299"/>
      <c r="SZV103" s="299"/>
      <c r="SZW103" s="299"/>
      <c r="SZX103" s="299"/>
      <c r="SZY103" s="299"/>
      <c r="SZZ103" s="299"/>
      <c r="TAA103" s="299"/>
      <c r="TAB103" s="299"/>
      <c r="TAC103" s="299"/>
      <c r="TAD103" s="299"/>
      <c r="TAE103" s="299"/>
      <c r="TAF103" s="299"/>
      <c r="TAG103" s="299"/>
      <c r="TAH103" s="299"/>
      <c r="TAI103" s="299"/>
      <c r="TAJ103" s="299"/>
      <c r="TAK103" s="299"/>
      <c r="TAL103" s="299"/>
      <c r="TAM103" s="299"/>
      <c r="TAN103" s="299"/>
      <c r="TAO103" s="299"/>
      <c r="TAP103" s="299"/>
      <c r="TAQ103" s="299"/>
      <c r="TAR103" s="299"/>
      <c r="TAS103" s="299"/>
      <c r="TAT103" s="299"/>
      <c r="TAU103" s="299"/>
      <c r="TAV103" s="299"/>
      <c r="TAW103" s="299"/>
      <c r="TAX103" s="299"/>
      <c r="TAY103" s="299"/>
      <c r="TAZ103" s="299"/>
      <c r="TBA103" s="299"/>
      <c r="TBB103" s="299"/>
      <c r="TBC103" s="299"/>
      <c r="TBD103" s="299"/>
      <c r="TBE103" s="299"/>
      <c r="TBF103" s="299"/>
      <c r="TBG103" s="299"/>
      <c r="TBH103" s="299"/>
      <c r="TBI103" s="299"/>
      <c r="TBJ103" s="299"/>
      <c r="TBK103" s="299"/>
      <c r="TBL103" s="299"/>
      <c r="TBM103" s="299"/>
      <c r="TBN103" s="299"/>
      <c r="TBO103" s="299"/>
      <c r="TBP103" s="299"/>
      <c r="TBQ103" s="299"/>
      <c r="TBR103" s="299"/>
      <c r="TBS103" s="299"/>
      <c r="TBT103" s="299"/>
      <c r="TBU103" s="299"/>
      <c r="TBV103" s="299"/>
      <c r="TBW103" s="299"/>
      <c r="TBX103" s="299"/>
      <c r="TBY103" s="299"/>
      <c r="TBZ103" s="299"/>
      <c r="TCA103" s="299"/>
      <c r="TCB103" s="299"/>
      <c r="TCC103" s="299"/>
      <c r="TCD103" s="299"/>
      <c r="TCE103" s="299"/>
      <c r="TCF103" s="299"/>
      <c r="TCG103" s="299"/>
      <c r="TCH103" s="299"/>
      <c r="TCI103" s="299"/>
      <c r="TCJ103" s="299"/>
      <c r="TCK103" s="299"/>
      <c r="TCL103" s="299"/>
      <c r="TCM103" s="299"/>
      <c r="TCN103" s="299"/>
      <c r="TCO103" s="299"/>
      <c r="TCP103" s="299"/>
      <c r="TCQ103" s="299"/>
      <c r="TCR103" s="299"/>
      <c r="TCS103" s="299"/>
      <c r="TCT103" s="299"/>
      <c r="TCU103" s="299"/>
      <c r="TCV103" s="299"/>
      <c r="TCW103" s="299"/>
      <c r="TCX103" s="299"/>
      <c r="TCY103" s="299"/>
      <c r="TCZ103" s="299"/>
      <c r="TDA103" s="299"/>
      <c r="TDB103" s="299"/>
      <c r="TDC103" s="299"/>
      <c r="TDD103" s="299"/>
      <c r="TDE103" s="299"/>
      <c r="TDF103" s="299"/>
      <c r="TDG103" s="299"/>
      <c r="TDH103" s="299"/>
      <c r="TDI103" s="299"/>
      <c r="TDJ103" s="299"/>
      <c r="TDK103" s="299"/>
      <c r="TDL103" s="299"/>
      <c r="TDM103" s="299"/>
      <c r="TDN103" s="299"/>
      <c r="TDO103" s="299"/>
      <c r="TDP103" s="299"/>
      <c r="TDQ103" s="299"/>
      <c r="TDR103" s="299"/>
      <c r="TDS103" s="299"/>
      <c r="TDT103" s="299"/>
      <c r="TDU103" s="299"/>
      <c r="TDV103" s="299"/>
      <c r="TDW103" s="299"/>
      <c r="TDX103" s="299"/>
      <c r="TDY103" s="299"/>
      <c r="TDZ103" s="299"/>
      <c r="TEA103" s="299"/>
      <c r="TEB103" s="299"/>
      <c r="TEC103" s="299"/>
      <c r="TED103" s="299"/>
      <c r="TEE103" s="299"/>
      <c r="TEF103" s="299"/>
      <c r="TEG103" s="299"/>
      <c r="TEH103" s="299"/>
      <c r="TEI103" s="299"/>
      <c r="TEJ103" s="299"/>
      <c r="TEK103" s="299"/>
      <c r="TEL103" s="299"/>
      <c r="TEM103" s="299"/>
      <c r="TEN103" s="299"/>
      <c r="TEO103" s="299"/>
      <c r="TEP103" s="299"/>
      <c r="TEQ103" s="299"/>
      <c r="TER103" s="299"/>
      <c r="TES103" s="299"/>
      <c r="TET103" s="299"/>
      <c r="TEU103" s="299"/>
      <c r="TEV103" s="299"/>
      <c r="TEW103" s="299"/>
      <c r="TEX103" s="299"/>
      <c r="TEY103" s="299"/>
      <c r="TEZ103" s="299"/>
      <c r="TFA103" s="299"/>
      <c r="TFB103" s="299"/>
      <c r="TFC103" s="299"/>
      <c r="TFD103" s="299"/>
      <c r="TFE103" s="299"/>
      <c r="TFF103" s="299"/>
      <c r="TFG103" s="299"/>
      <c r="TFH103" s="299"/>
      <c r="TFI103" s="299"/>
      <c r="TFJ103" s="299"/>
      <c r="TFK103" s="299"/>
      <c r="TFL103" s="299"/>
      <c r="TFM103" s="299"/>
      <c r="TFN103" s="299"/>
      <c r="TFO103" s="299"/>
      <c r="TFP103" s="299"/>
      <c r="TFQ103" s="299"/>
      <c r="TFR103" s="299"/>
      <c r="TFS103" s="299"/>
      <c r="TFT103" s="299"/>
      <c r="TFU103" s="299"/>
      <c r="TFV103" s="299"/>
      <c r="TFW103" s="299"/>
      <c r="TFX103" s="299"/>
      <c r="TFY103" s="299"/>
      <c r="TFZ103" s="299"/>
      <c r="TGA103" s="299"/>
      <c r="TGB103" s="299"/>
      <c r="TGC103" s="299"/>
      <c r="TGD103" s="299"/>
      <c r="TGE103" s="299"/>
      <c r="TGF103" s="299"/>
      <c r="TGG103" s="299"/>
      <c r="TGH103" s="299"/>
      <c r="TGI103" s="299"/>
      <c r="TGJ103" s="299"/>
      <c r="TGK103" s="299"/>
      <c r="TGL103" s="299"/>
      <c r="TGM103" s="299"/>
      <c r="TGN103" s="299"/>
      <c r="TGO103" s="299"/>
      <c r="TGP103" s="299"/>
      <c r="TGQ103" s="299"/>
      <c r="TGR103" s="299"/>
      <c r="TGS103" s="299"/>
      <c r="TGT103" s="299"/>
      <c r="TGU103" s="299"/>
      <c r="TGV103" s="299"/>
      <c r="TGW103" s="299"/>
      <c r="TGX103" s="299"/>
      <c r="TGY103" s="299"/>
      <c r="TGZ103" s="299"/>
      <c r="THA103" s="299"/>
      <c r="THB103" s="299"/>
      <c r="THC103" s="299"/>
      <c r="THD103" s="299"/>
      <c r="THE103" s="299"/>
      <c r="THF103" s="299"/>
      <c r="THG103" s="299"/>
      <c r="THH103" s="299"/>
      <c r="THI103" s="299"/>
      <c r="THJ103" s="299"/>
      <c r="THK103" s="299"/>
      <c r="THL103" s="299"/>
      <c r="THM103" s="299"/>
      <c r="THN103" s="299"/>
      <c r="THO103" s="299"/>
      <c r="THP103" s="299"/>
      <c r="THQ103" s="299"/>
      <c r="THR103" s="299"/>
      <c r="THS103" s="299"/>
      <c r="THT103" s="299"/>
      <c r="THU103" s="299"/>
      <c r="THV103" s="299"/>
      <c r="THW103" s="299"/>
      <c r="THX103" s="299"/>
      <c r="THY103" s="299"/>
      <c r="THZ103" s="299"/>
      <c r="TIA103" s="299"/>
      <c r="TIB103" s="299"/>
      <c r="TIC103" s="299"/>
      <c r="TID103" s="299"/>
      <c r="TIE103" s="299"/>
      <c r="TIF103" s="299"/>
      <c r="TIG103" s="299"/>
      <c r="TIH103" s="299"/>
      <c r="TII103" s="299"/>
      <c r="TIJ103" s="299"/>
      <c r="TIK103" s="299"/>
      <c r="TIL103" s="299"/>
      <c r="TIM103" s="299"/>
      <c r="TIN103" s="299"/>
      <c r="TIO103" s="299"/>
      <c r="TIP103" s="299"/>
      <c r="TIQ103" s="299"/>
      <c r="TIR103" s="299"/>
      <c r="TIS103" s="299"/>
      <c r="TIT103" s="299"/>
      <c r="TIU103" s="299"/>
      <c r="TIV103" s="299"/>
      <c r="TIW103" s="299"/>
      <c r="TIX103" s="299"/>
      <c r="TIY103" s="299"/>
      <c r="TIZ103" s="299"/>
      <c r="TJA103" s="299"/>
      <c r="TJB103" s="299"/>
      <c r="TJC103" s="299"/>
      <c r="TJD103" s="299"/>
      <c r="TJE103" s="299"/>
      <c r="TJF103" s="299"/>
      <c r="TJG103" s="299"/>
      <c r="TJH103" s="299"/>
      <c r="TJI103" s="299"/>
      <c r="TJJ103" s="299"/>
      <c r="TJK103" s="299"/>
      <c r="TJL103" s="299"/>
      <c r="TJM103" s="299"/>
      <c r="TJN103" s="299"/>
      <c r="TJO103" s="299"/>
      <c r="TJP103" s="299"/>
      <c r="TJQ103" s="299"/>
      <c r="TJR103" s="299"/>
      <c r="TJS103" s="299"/>
      <c r="TJT103" s="299"/>
      <c r="TJU103" s="299"/>
      <c r="TJV103" s="299"/>
      <c r="TJW103" s="299"/>
      <c r="TJX103" s="299"/>
      <c r="TJY103" s="299"/>
      <c r="TJZ103" s="299"/>
      <c r="TKA103" s="299"/>
      <c r="TKB103" s="299"/>
      <c r="TKC103" s="299"/>
      <c r="TKD103" s="299"/>
      <c r="TKE103" s="299"/>
      <c r="TKF103" s="299"/>
      <c r="TKG103" s="299"/>
      <c r="TKH103" s="299"/>
      <c r="TKI103" s="299"/>
      <c r="TKJ103" s="299"/>
      <c r="TKK103" s="299"/>
      <c r="TKL103" s="299"/>
      <c r="TKM103" s="299"/>
      <c r="TKN103" s="299"/>
      <c r="TKO103" s="299"/>
      <c r="TKP103" s="299"/>
      <c r="TKQ103" s="299"/>
      <c r="TKR103" s="299"/>
      <c r="TKS103" s="299"/>
      <c r="TKT103" s="299"/>
      <c r="TKU103" s="299"/>
      <c r="TKV103" s="299"/>
      <c r="TKW103" s="299"/>
      <c r="TKX103" s="299"/>
      <c r="TKY103" s="299"/>
      <c r="TKZ103" s="299"/>
      <c r="TLA103" s="299"/>
      <c r="TLB103" s="299"/>
      <c r="TLC103" s="299"/>
      <c r="TLD103" s="299"/>
      <c r="TLE103" s="299"/>
      <c r="TLF103" s="299"/>
      <c r="TLG103" s="299"/>
      <c r="TLH103" s="299"/>
      <c r="TLI103" s="299"/>
      <c r="TLJ103" s="299"/>
      <c r="TLK103" s="299"/>
      <c r="TLL103" s="299"/>
      <c r="TLM103" s="299"/>
      <c r="TLN103" s="299"/>
      <c r="TLO103" s="299"/>
      <c r="TLP103" s="299"/>
      <c r="TLQ103" s="299"/>
      <c r="TLR103" s="299"/>
      <c r="TLS103" s="299"/>
      <c r="TLT103" s="299"/>
      <c r="TLU103" s="299"/>
      <c r="TLV103" s="299"/>
      <c r="TLW103" s="299"/>
      <c r="TLX103" s="299"/>
      <c r="TLY103" s="299"/>
      <c r="TLZ103" s="299"/>
      <c r="TMA103" s="299"/>
      <c r="TMB103" s="299"/>
      <c r="TMC103" s="299"/>
      <c r="TMD103" s="299"/>
      <c r="TME103" s="299"/>
      <c r="TMF103" s="299"/>
      <c r="TMG103" s="299"/>
      <c r="TMH103" s="299"/>
      <c r="TMI103" s="299"/>
      <c r="TMJ103" s="299"/>
      <c r="TMK103" s="299"/>
      <c r="TML103" s="299"/>
      <c r="TMM103" s="299"/>
      <c r="TMN103" s="299"/>
      <c r="TMO103" s="299"/>
      <c r="TMP103" s="299"/>
      <c r="TMQ103" s="299"/>
      <c r="TMR103" s="299"/>
      <c r="TMS103" s="299"/>
      <c r="TMT103" s="299"/>
      <c r="TMU103" s="299"/>
      <c r="TMV103" s="299"/>
      <c r="TMW103" s="299"/>
      <c r="TMX103" s="299"/>
      <c r="TMY103" s="299"/>
      <c r="TMZ103" s="299"/>
      <c r="TNA103" s="299"/>
      <c r="TNB103" s="299"/>
      <c r="TNC103" s="299"/>
      <c r="TND103" s="299"/>
      <c r="TNE103" s="299"/>
      <c r="TNF103" s="299"/>
      <c r="TNG103" s="299"/>
      <c r="TNH103" s="299"/>
      <c r="TNI103" s="299"/>
      <c r="TNJ103" s="299"/>
      <c r="TNK103" s="299"/>
      <c r="TNL103" s="299"/>
      <c r="TNM103" s="299"/>
      <c r="TNN103" s="299"/>
      <c r="TNO103" s="299"/>
      <c r="TNP103" s="299"/>
      <c r="TNQ103" s="299"/>
      <c r="TNR103" s="299"/>
      <c r="TNS103" s="299"/>
      <c r="TNT103" s="299"/>
      <c r="TNU103" s="299"/>
      <c r="TNV103" s="299"/>
      <c r="TNW103" s="299"/>
      <c r="TNX103" s="299"/>
      <c r="TNY103" s="299"/>
      <c r="TNZ103" s="299"/>
      <c r="TOA103" s="299"/>
      <c r="TOB103" s="299"/>
      <c r="TOC103" s="299"/>
      <c r="TOD103" s="299"/>
      <c r="TOE103" s="299"/>
      <c r="TOF103" s="299"/>
      <c r="TOG103" s="299"/>
      <c r="TOH103" s="299"/>
      <c r="TOI103" s="299"/>
      <c r="TOJ103" s="299"/>
      <c r="TOK103" s="299"/>
      <c r="TOL103" s="299"/>
      <c r="TOM103" s="299"/>
      <c r="TON103" s="299"/>
      <c r="TOO103" s="299"/>
      <c r="TOP103" s="299"/>
      <c r="TOQ103" s="299"/>
      <c r="TOR103" s="299"/>
      <c r="TOS103" s="299"/>
      <c r="TOT103" s="299"/>
      <c r="TOU103" s="299"/>
      <c r="TOV103" s="299"/>
      <c r="TOW103" s="299"/>
      <c r="TOX103" s="299"/>
      <c r="TOY103" s="299"/>
      <c r="TOZ103" s="299"/>
      <c r="TPA103" s="299"/>
      <c r="TPB103" s="299"/>
      <c r="TPC103" s="299"/>
      <c r="TPD103" s="299"/>
      <c r="TPE103" s="299"/>
      <c r="TPF103" s="299"/>
      <c r="TPG103" s="299"/>
      <c r="TPH103" s="299"/>
      <c r="TPI103" s="299"/>
      <c r="TPJ103" s="299"/>
      <c r="TPK103" s="299"/>
      <c r="TPL103" s="299"/>
      <c r="TPM103" s="299"/>
      <c r="TPN103" s="299"/>
      <c r="TPO103" s="299"/>
      <c r="TPP103" s="299"/>
      <c r="TPQ103" s="299"/>
      <c r="TPR103" s="299"/>
      <c r="TPS103" s="299"/>
      <c r="TPT103" s="299"/>
      <c r="TPU103" s="299"/>
      <c r="TPV103" s="299"/>
      <c r="TPW103" s="299"/>
      <c r="TPX103" s="299"/>
      <c r="TPY103" s="299"/>
      <c r="TPZ103" s="299"/>
      <c r="TQA103" s="299"/>
      <c r="TQB103" s="299"/>
      <c r="TQC103" s="299"/>
      <c r="TQD103" s="299"/>
      <c r="TQE103" s="299"/>
      <c r="TQF103" s="299"/>
      <c r="TQG103" s="299"/>
      <c r="TQH103" s="299"/>
      <c r="TQI103" s="299"/>
      <c r="TQJ103" s="299"/>
      <c r="TQK103" s="299"/>
      <c r="TQL103" s="299"/>
      <c r="TQM103" s="299"/>
      <c r="TQN103" s="299"/>
      <c r="TQO103" s="299"/>
      <c r="TQP103" s="299"/>
      <c r="TQQ103" s="299"/>
      <c r="TQR103" s="299"/>
      <c r="TQS103" s="299"/>
      <c r="TQT103" s="299"/>
      <c r="TQU103" s="299"/>
      <c r="TQV103" s="299"/>
      <c r="TQW103" s="299"/>
      <c r="TQX103" s="299"/>
      <c r="TQY103" s="299"/>
      <c r="TQZ103" s="299"/>
      <c r="TRA103" s="299"/>
      <c r="TRB103" s="299"/>
      <c r="TRC103" s="299"/>
      <c r="TRD103" s="299"/>
      <c r="TRE103" s="299"/>
      <c r="TRF103" s="299"/>
      <c r="TRG103" s="299"/>
      <c r="TRH103" s="299"/>
      <c r="TRI103" s="299"/>
      <c r="TRJ103" s="299"/>
      <c r="TRK103" s="299"/>
      <c r="TRL103" s="299"/>
      <c r="TRM103" s="299"/>
      <c r="TRN103" s="299"/>
      <c r="TRO103" s="299"/>
      <c r="TRP103" s="299"/>
      <c r="TRQ103" s="299"/>
      <c r="TRR103" s="299"/>
      <c r="TRS103" s="299"/>
      <c r="TRT103" s="299"/>
      <c r="TRU103" s="299"/>
      <c r="TRV103" s="299"/>
      <c r="TRW103" s="299"/>
      <c r="TRX103" s="299"/>
      <c r="TRY103" s="299"/>
      <c r="TRZ103" s="299"/>
      <c r="TSA103" s="299"/>
      <c r="TSB103" s="299"/>
      <c r="TSC103" s="299"/>
      <c r="TSD103" s="299"/>
      <c r="TSE103" s="299"/>
      <c r="TSF103" s="299"/>
      <c r="TSG103" s="299"/>
      <c r="TSH103" s="299"/>
      <c r="TSI103" s="299"/>
      <c r="TSJ103" s="299"/>
      <c r="TSK103" s="299"/>
      <c r="TSL103" s="299"/>
      <c r="TSM103" s="299"/>
      <c r="TSN103" s="299"/>
      <c r="TSO103" s="299"/>
      <c r="TSP103" s="299"/>
      <c r="TSQ103" s="299"/>
      <c r="TSR103" s="299"/>
      <c r="TSS103" s="299"/>
      <c r="TST103" s="299"/>
      <c r="TSU103" s="299"/>
      <c r="TSV103" s="299"/>
      <c r="TSW103" s="299"/>
      <c r="TSX103" s="299"/>
      <c r="TSY103" s="299"/>
      <c r="TSZ103" s="299"/>
      <c r="TTA103" s="299"/>
      <c r="TTB103" s="299"/>
      <c r="TTC103" s="299"/>
      <c r="TTD103" s="299"/>
      <c r="TTE103" s="299"/>
      <c r="TTF103" s="299"/>
      <c r="TTG103" s="299"/>
      <c r="TTH103" s="299"/>
      <c r="TTI103" s="299"/>
      <c r="TTJ103" s="299"/>
      <c r="TTK103" s="299"/>
      <c r="TTL103" s="299"/>
      <c r="TTM103" s="299"/>
      <c r="TTN103" s="299"/>
      <c r="TTO103" s="299"/>
      <c r="TTP103" s="299"/>
      <c r="TTQ103" s="299"/>
      <c r="TTR103" s="299"/>
      <c r="TTS103" s="299"/>
      <c r="TTT103" s="299"/>
      <c r="TTU103" s="299"/>
      <c r="TTV103" s="299"/>
      <c r="TTW103" s="299"/>
      <c r="TTX103" s="299"/>
      <c r="TTY103" s="299"/>
      <c r="TTZ103" s="299"/>
      <c r="TUA103" s="299"/>
      <c r="TUB103" s="299"/>
      <c r="TUC103" s="299"/>
      <c r="TUD103" s="299"/>
      <c r="TUE103" s="299"/>
      <c r="TUF103" s="299"/>
      <c r="TUG103" s="299"/>
      <c r="TUH103" s="299"/>
      <c r="TUI103" s="299"/>
      <c r="TUJ103" s="299"/>
      <c r="TUK103" s="299"/>
      <c r="TUL103" s="299"/>
      <c r="TUM103" s="299"/>
      <c r="TUN103" s="299"/>
      <c r="TUO103" s="299"/>
      <c r="TUP103" s="299"/>
      <c r="TUQ103" s="299"/>
      <c r="TUR103" s="299"/>
      <c r="TUS103" s="299"/>
      <c r="TUT103" s="299"/>
      <c r="TUU103" s="299"/>
      <c r="TUV103" s="299"/>
      <c r="TUW103" s="299"/>
      <c r="TUX103" s="299"/>
      <c r="TUY103" s="299"/>
      <c r="TUZ103" s="299"/>
      <c r="TVA103" s="299"/>
      <c r="TVB103" s="299"/>
      <c r="TVC103" s="299"/>
      <c r="TVD103" s="299"/>
      <c r="TVE103" s="299"/>
      <c r="TVF103" s="299"/>
      <c r="TVG103" s="299"/>
      <c r="TVH103" s="299"/>
      <c r="TVI103" s="299"/>
      <c r="TVJ103" s="299"/>
      <c r="TVK103" s="299"/>
      <c r="TVL103" s="299"/>
      <c r="TVM103" s="299"/>
      <c r="TVN103" s="299"/>
      <c r="TVO103" s="299"/>
      <c r="TVP103" s="299"/>
      <c r="TVQ103" s="299"/>
      <c r="TVR103" s="299"/>
      <c r="TVS103" s="299"/>
      <c r="TVT103" s="299"/>
      <c r="TVU103" s="299"/>
      <c r="TVV103" s="299"/>
      <c r="TVW103" s="299"/>
      <c r="TVX103" s="299"/>
      <c r="TVY103" s="299"/>
      <c r="TVZ103" s="299"/>
      <c r="TWA103" s="299"/>
      <c r="TWB103" s="299"/>
      <c r="TWC103" s="299"/>
      <c r="TWD103" s="299"/>
      <c r="TWE103" s="299"/>
      <c r="TWF103" s="299"/>
      <c r="TWG103" s="299"/>
      <c r="TWH103" s="299"/>
      <c r="TWI103" s="299"/>
      <c r="TWJ103" s="299"/>
      <c r="TWK103" s="299"/>
      <c r="TWL103" s="299"/>
      <c r="TWM103" s="299"/>
      <c r="TWN103" s="299"/>
      <c r="TWO103" s="299"/>
      <c r="TWP103" s="299"/>
      <c r="TWQ103" s="299"/>
      <c r="TWR103" s="299"/>
      <c r="TWS103" s="299"/>
      <c r="TWT103" s="299"/>
      <c r="TWU103" s="299"/>
      <c r="TWV103" s="299"/>
      <c r="TWW103" s="299"/>
      <c r="TWX103" s="299"/>
      <c r="TWY103" s="299"/>
      <c r="TWZ103" s="299"/>
      <c r="TXA103" s="299"/>
      <c r="TXB103" s="299"/>
      <c r="TXC103" s="299"/>
      <c r="TXD103" s="299"/>
      <c r="TXE103" s="299"/>
      <c r="TXF103" s="299"/>
      <c r="TXG103" s="299"/>
      <c r="TXH103" s="299"/>
      <c r="TXI103" s="299"/>
      <c r="TXJ103" s="299"/>
      <c r="TXK103" s="299"/>
      <c r="TXL103" s="299"/>
      <c r="TXM103" s="299"/>
      <c r="TXN103" s="299"/>
      <c r="TXO103" s="299"/>
      <c r="TXP103" s="299"/>
      <c r="TXQ103" s="299"/>
      <c r="TXR103" s="299"/>
      <c r="TXS103" s="299"/>
      <c r="TXT103" s="299"/>
      <c r="TXU103" s="299"/>
      <c r="TXV103" s="299"/>
      <c r="TXW103" s="299"/>
      <c r="TXX103" s="299"/>
      <c r="TXY103" s="299"/>
      <c r="TXZ103" s="299"/>
      <c r="TYA103" s="299"/>
      <c r="TYB103" s="299"/>
      <c r="TYC103" s="299"/>
      <c r="TYD103" s="299"/>
      <c r="TYE103" s="299"/>
      <c r="TYF103" s="299"/>
      <c r="TYG103" s="299"/>
      <c r="TYH103" s="299"/>
      <c r="TYI103" s="299"/>
      <c r="TYJ103" s="299"/>
      <c r="TYK103" s="299"/>
      <c r="TYL103" s="299"/>
      <c r="TYM103" s="299"/>
      <c r="TYN103" s="299"/>
      <c r="TYO103" s="299"/>
      <c r="TYP103" s="299"/>
      <c r="TYQ103" s="299"/>
      <c r="TYR103" s="299"/>
      <c r="TYS103" s="299"/>
      <c r="TYT103" s="299"/>
      <c r="TYU103" s="299"/>
      <c r="TYV103" s="299"/>
      <c r="TYW103" s="299"/>
      <c r="TYX103" s="299"/>
      <c r="TYY103" s="299"/>
      <c r="TYZ103" s="299"/>
      <c r="TZA103" s="299"/>
      <c r="TZB103" s="299"/>
      <c r="TZC103" s="299"/>
      <c r="TZD103" s="299"/>
      <c r="TZE103" s="299"/>
      <c r="TZF103" s="299"/>
      <c r="TZG103" s="299"/>
      <c r="TZH103" s="299"/>
      <c r="TZI103" s="299"/>
      <c r="TZJ103" s="299"/>
      <c r="TZK103" s="299"/>
      <c r="TZL103" s="299"/>
      <c r="TZM103" s="299"/>
      <c r="TZN103" s="299"/>
      <c r="TZO103" s="299"/>
      <c r="TZP103" s="299"/>
      <c r="TZQ103" s="299"/>
      <c r="TZR103" s="299"/>
      <c r="TZS103" s="299"/>
      <c r="TZT103" s="299"/>
      <c r="TZU103" s="299"/>
      <c r="TZV103" s="299"/>
      <c r="TZW103" s="299"/>
      <c r="TZX103" s="299"/>
      <c r="TZY103" s="299"/>
      <c r="TZZ103" s="299"/>
      <c r="UAA103" s="299"/>
      <c r="UAB103" s="299"/>
      <c r="UAC103" s="299"/>
      <c r="UAD103" s="299"/>
      <c r="UAE103" s="299"/>
      <c r="UAF103" s="299"/>
      <c r="UAG103" s="299"/>
      <c r="UAH103" s="299"/>
      <c r="UAI103" s="299"/>
      <c r="UAJ103" s="299"/>
      <c r="UAK103" s="299"/>
      <c r="UAL103" s="299"/>
      <c r="UAM103" s="299"/>
      <c r="UAN103" s="299"/>
      <c r="UAO103" s="299"/>
      <c r="UAP103" s="299"/>
      <c r="UAQ103" s="299"/>
      <c r="UAR103" s="299"/>
      <c r="UAS103" s="299"/>
      <c r="UAT103" s="299"/>
      <c r="UAU103" s="299"/>
      <c r="UAV103" s="299"/>
      <c r="UAW103" s="299"/>
      <c r="UAX103" s="299"/>
      <c r="UAY103" s="299"/>
      <c r="UAZ103" s="299"/>
      <c r="UBA103" s="299"/>
      <c r="UBB103" s="299"/>
      <c r="UBC103" s="299"/>
      <c r="UBD103" s="299"/>
      <c r="UBE103" s="299"/>
      <c r="UBF103" s="299"/>
      <c r="UBG103" s="299"/>
      <c r="UBH103" s="299"/>
      <c r="UBI103" s="299"/>
      <c r="UBJ103" s="299"/>
      <c r="UBK103" s="299"/>
      <c r="UBL103" s="299"/>
      <c r="UBM103" s="299"/>
      <c r="UBN103" s="299"/>
      <c r="UBO103" s="299"/>
      <c r="UBP103" s="299"/>
      <c r="UBQ103" s="299"/>
      <c r="UBR103" s="299"/>
      <c r="UBS103" s="299"/>
      <c r="UBT103" s="299"/>
      <c r="UBU103" s="299"/>
      <c r="UBV103" s="299"/>
      <c r="UBW103" s="299"/>
      <c r="UBX103" s="299"/>
      <c r="UBY103" s="299"/>
      <c r="UBZ103" s="299"/>
      <c r="UCA103" s="299"/>
      <c r="UCB103" s="299"/>
      <c r="UCC103" s="299"/>
      <c r="UCD103" s="299"/>
      <c r="UCE103" s="299"/>
      <c r="UCF103" s="299"/>
      <c r="UCG103" s="299"/>
      <c r="UCH103" s="299"/>
      <c r="UCI103" s="299"/>
      <c r="UCJ103" s="299"/>
      <c r="UCK103" s="299"/>
      <c r="UCL103" s="299"/>
      <c r="UCM103" s="299"/>
      <c r="UCN103" s="299"/>
      <c r="UCO103" s="299"/>
      <c r="UCP103" s="299"/>
      <c r="UCQ103" s="299"/>
      <c r="UCR103" s="299"/>
      <c r="UCS103" s="299"/>
      <c r="UCT103" s="299"/>
      <c r="UCU103" s="299"/>
      <c r="UCV103" s="299"/>
      <c r="UCW103" s="299"/>
      <c r="UCX103" s="299"/>
      <c r="UCY103" s="299"/>
      <c r="UCZ103" s="299"/>
      <c r="UDA103" s="299"/>
      <c r="UDB103" s="299"/>
      <c r="UDC103" s="299"/>
      <c r="UDD103" s="299"/>
      <c r="UDE103" s="299"/>
      <c r="UDF103" s="299"/>
      <c r="UDG103" s="299"/>
      <c r="UDH103" s="299"/>
      <c r="UDI103" s="299"/>
      <c r="UDJ103" s="299"/>
      <c r="UDK103" s="299"/>
      <c r="UDL103" s="299"/>
      <c r="UDM103" s="299"/>
      <c r="UDN103" s="299"/>
      <c r="UDO103" s="299"/>
      <c r="UDP103" s="299"/>
      <c r="UDQ103" s="299"/>
      <c r="UDR103" s="299"/>
      <c r="UDS103" s="299"/>
      <c r="UDT103" s="299"/>
      <c r="UDU103" s="299"/>
      <c r="UDV103" s="299"/>
      <c r="UDW103" s="299"/>
      <c r="UDX103" s="299"/>
      <c r="UDY103" s="299"/>
      <c r="UDZ103" s="299"/>
      <c r="UEA103" s="299"/>
      <c r="UEB103" s="299"/>
      <c r="UEC103" s="299"/>
      <c r="UED103" s="299"/>
      <c r="UEE103" s="299"/>
      <c r="UEF103" s="299"/>
      <c r="UEG103" s="299"/>
      <c r="UEH103" s="299"/>
      <c r="UEI103" s="299"/>
      <c r="UEJ103" s="299"/>
      <c r="UEK103" s="299"/>
      <c r="UEL103" s="299"/>
      <c r="UEM103" s="299"/>
      <c r="UEN103" s="299"/>
      <c r="UEO103" s="299"/>
      <c r="UEP103" s="299"/>
      <c r="UEQ103" s="299"/>
      <c r="UER103" s="299"/>
      <c r="UES103" s="299"/>
      <c r="UET103" s="299"/>
      <c r="UEU103" s="299"/>
      <c r="UEV103" s="299"/>
      <c r="UEW103" s="299"/>
      <c r="UEX103" s="299"/>
      <c r="UEY103" s="299"/>
      <c r="UEZ103" s="299"/>
      <c r="UFA103" s="299"/>
      <c r="UFB103" s="299"/>
      <c r="UFC103" s="299"/>
      <c r="UFD103" s="299"/>
      <c r="UFE103" s="299"/>
      <c r="UFF103" s="299"/>
      <c r="UFG103" s="299"/>
      <c r="UFH103" s="299"/>
      <c r="UFI103" s="299"/>
      <c r="UFJ103" s="299"/>
      <c r="UFK103" s="299"/>
      <c r="UFL103" s="299"/>
      <c r="UFM103" s="299"/>
      <c r="UFN103" s="299"/>
      <c r="UFO103" s="299"/>
      <c r="UFP103" s="299"/>
      <c r="UFQ103" s="299"/>
      <c r="UFR103" s="299"/>
      <c r="UFS103" s="299"/>
      <c r="UFT103" s="299"/>
      <c r="UFU103" s="299"/>
      <c r="UFV103" s="299"/>
      <c r="UFW103" s="299"/>
      <c r="UFX103" s="299"/>
      <c r="UFY103" s="299"/>
      <c r="UFZ103" s="299"/>
      <c r="UGA103" s="299"/>
      <c r="UGB103" s="299"/>
      <c r="UGC103" s="299"/>
      <c r="UGD103" s="299"/>
      <c r="UGE103" s="299"/>
      <c r="UGF103" s="299"/>
      <c r="UGG103" s="299"/>
      <c r="UGH103" s="299"/>
      <c r="UGI103" s="299"/>
      <c r="UGJ103" s="299"/>
      <c r="UGK103" s="299"/>
      <c r="UGL103" s="299"/>
      <c r="UGM103" s="299"/>
      <c r="UGN103" s="299"/>
      <c r="UGO103" s="299"/>
      <c r="UGP103" s="299"/>
      <c r="UGQ103" s="299"/>
      <c r="UGR103" s="299"/>
      <c r="UGS103" s="299"/>
      <c r="UGT103" s="299"/>
      <c r="UGU103" s="299"/>
      <c r="UGV103" s="299"/>
      <c r="UGW103" s="299"/>
      <c r="UGX103" s="299"/>
      <c r="UGY103" s="299"/>
      <c r="UGZ103" s="299"/>
      <c r="UHA103" s="299"/>
      <c r="UHB103" s="299"/>
      <c r="UHC103" s="299"/>
      <c r="UHD103" s="299"/>
      <c r="UHE103" s="299"/>
      <c r="UHF103" s="299"/>
      <c r="UHG103" s="299"/>
      <c r="UHH103" s="299"/>
      <c r="UHI103" s="299"/>
      <c r="UHJ103" s="299"/>
      <c r="UHK103" s="299"/>
      <c r="UHL103" s="299"/>
      <c r="UHM103" s="299"/>
      <c r="UHN103" s="299"/>
      <c r="UHO103" s="299"/>
      <c r="UHP103" s="299"/>
      <c r="UHQ103" s="299"/>
      <c r="UHR103" s="299"/>
      <c r="UHS103" s="299"/>
      <c r="UHT103" s="299"/>
      <c r="UHU103" s="299"/>
      <c r="UHV103" s="299"/>
      <c r="UHW103" s="299"/>
      <c r="UHX103" s="299"/>
      <c r="UHY103" s="299"/>
      <c r="UHZ103" s="299"/>
      <c r="UIA103" s="299"/>
      <c r="UIB103" s="299"/>
      <c r="UIC103" s="299"/>
      <c r="UID103" s="299"/>
      <c r="UIE103" s="299"/>
      <c r="UIF103" s="299"/>
      <c r="UIG103" s="299"/>
      <c r="UIH103" s="299"/>
      <c r="UII103" s="299"/>
      <c r="UIJ103" s="299"/>
      <c r="UIK103" s="299"/>
      <c r="UIL103" s="299"/>
      <c r="UIM103" s="299"/>
      <c r="UIN103" s="299"/>
      <c r="UIO103" s="299"/>
      <c r="UIP103" s="299"/>
      <c r="UIQ103" s="299"/>
      <c r="UIR103" s="299"/>
      <c r="UIS103" s="299"/>
      <c r="UIT103" s="299"/>
      <c r="UIU103" s="299"/>
      <c r="UIV103" s="299"/>
      <c r="UIW103" s="299"/>
      <c r="UIX103" s="299"/>
      <c r="UIY103" s="299"/>
      <c r="UIZ103" s="299"/>
      <c r="UJA103" s="299"/>
      <c r="UJB103" s="299"/>
      <c r="UJC103" s="299"/>
      <c r="UJD103" s="299"/>
      <c r="UJE103" s="299"/>
      <c r="UJF103" s="299"/>
      <c r="UJG103" s="299"/>
      <c r="UJH103" s="299"/>
      <c r="UJI103" s="299"/>
      <c r="UJJ103" s="299"/>
      <c r="UJK103" s="299"/>
      <c r="UJL103" s="299"/>
      <c r="UJM103" s="299"/>
      <c r="UJN103" s="299"/>
      <c r="UJO103" s="299"/>
      <c r="UJP103" s="299"/>
      <c r="UJQ103" s="299"/>
      <c r="UJR103" s="299"/>
      <c r="UJS103" s="299"/>
      <c r="UJT103" s="299"/>
      <c r="UJU103" s="299"/>
      <c r="UJV103" s="299"/>
      <c r="UJW103" s="299"/>
      <c r="UJX103" s="299"/>
      <c r="UJY103" s="299"/>
      <c r="UJZ103" s="299"/>
      <c r="UKA103" s="299"/>
      <c r="UKB103" s="299"/>
      <c r="UKC103" s="299"/>
      <c r="UKD103" s="299"/>
      <c r="UKE103" s="299"/>
      <c r="UKF103" s="299"/>
      <c r="UKG103" s="299"/>
      <c r="UKH103" s="299"/>
      <c r="UKI103" s="299"/>
      <c r="UKJ103" s="299"/>
      <c r="UKK103" s="299"/>
      <c r="UKL103" s="299"/>
      <c r="UKM103" s="299"/>
      <c r="UKN103" s="299"/>
      <c r="UKO103" s="299"/>
      <c r="UKP103" s="299"/>
      <c r="UKQ103" s="299"/>
      <c r="UKR103" s="299"/>
      <c r="UKS103" s="299"/>
      <c r="UKT103" s="299"/>
      <c r="UKU103" s="299"/>
      <c r="UKV103" s="299"/>
      <c r="UKW103" s="299"/>
      <c r="UKX103" s="299"/>
      <c r="UKY103" s="299"/>
      <c r="UKZ103" s="299"/>
      <c r="ULA103" s="299"/>
      <c r="ULB103" s="299"/>
      <c r="ULC103" s="299"/>
      <c r="ULD103" s="299"/>
      <c r="ULE103" s="299"/>
      <c r="ULF103" s="299"/>
      <c r="ULG103" s="299"/>
      <c r="ULH103" s="299"/>
      <c r="ULI103" s="299"/>
      <c r="ULJ103" s="299"/>
      <c r="ULK103" s="299"/>
      <c r="ULL103" s="299"/>
      <c r="ULM103" s="299"/>
      <c r="ULN103" s="299"/>
      <c r="ULO103" s="299"/>
      <c r="ULP103" s="299"/>
      <c r="ULQ103" s="299"/>
      <c r="ULR103" s="299"/>
      <c r="ULS103" s="299"/>
      <c r="ULT103" s="299"/>
      <c r="ULU103" s="299"/>
      <c r="ULV103" s="299"/>
      <c r="ULW103" s="299"/>
      <c r="ULX103" s="299"/>
      <c r="ULY103" s="299"/>
      <c r="ULZ103" s="299"/>
      <c r="UMA103" s="299"/>
      <c r="UMB103" s="299"/>
      <c r="UMC103" s="299"/>
      <c r="UMD103" s="299"/>
      <c r="UME103" s="299"/>
      <c r="UMF103" s="299"/>
      <c r="UMG103" s="299"/>
      <c r="UMH103" s="299"/>
      <c r="UMI103" s="299"/>
      <c r="UMJ103" s="299"/>
      <c r="UMK103" s="299"/>
      <c r="UML103" s="299"/>
      <c r="UMM103" s="299"/>
      <c r="UMN103" s="299"/>
      <c r="UMO103" s="299"/>
      <c r="UMP103" s="299"/>
      <c r="UMQ103" s="299"/>
      <c r="UMR103" s="299"/>
      <c r="UMS103" s="299"/>
      <c r="UMT103" s="299"/>
      <c r="UMU103" s="299"/>
      <c r="UMV103" s="299"/>
      <c r="UMW103" s="299"/>
      <c r="UMX103" s="299"/>
      <c r="UMY103" s="299"/>
      <c r="UMZ103" s="299"/>
      <c r="UNA103" s="299"/>
      <c r="UNB103" s="299"/>
      <c r="UNC103" s="299"/>
      <c r="UND103" s="299"/>
      <c r="UNE103" s="299"/>
      <c r="UNF103" s="299"/>
      <c r="UNG103" s="299"/>
      <c r="UNH103" s="299"/>
      <c r="UNI103" s="299"/>
      <c r="UNJ103" s="299"/>
      <c r="UNK103" s="299"/>
      <c r="UNL103" s="299"/>
      <c r="UNM103" s="299"/>
      <c r="UNN103" s="299"/>
      <c r="UNO103" s="299"/>
      <c r="UNP103" s="299"/>
      <c r="UNQ103" s="299"/>
      <c r="UNR103" s="299"/>
      <c r="UNS103" s="299"/>
      <c r="UNT103" s="299"/>
      <c r="UNU103" s="299"/>
      <c r="UNV103" s="299"/>
      <c r="UNW103" s="299"/>
      <c r="UNX103" s="299"/>
      <c r="UNY103" s="299"/>
      <c r="UNZ103" s="299"/>
      <c r="UOA103" s="299"/>
      <c r="UOB103" s="299"/>
      <c r="UOC103" s="299"/>
      <c r="UOD103" s="299"/>
      <c r="UOE103" s="299"/>
      <c r="UOF103" s="299"/>
      <c r="UOG103" s="299"/>
      <c r="UOH103" s="299"/>
      <c r="UOI103" s="299"/>
      <c r="UOJ103" s="299"/>
      <c r="UOK103" s="299"/>
      <c r="UOL103" s="299"/>
      <c r="UOM103" s="299"/>
      <c r="UON103" s="299"/>
      <c r="UOO103" s="299"/>
      <c r="UOP103" s="299"/>
      <c r="UOQ103" s="299"/>
      <c r="UOR103" s="299"/>
      <c r="UOS103" s="299"/>
      <c r="UOT103" s="299"/>
      <c r="UOU103" s="299"/>
      <c r="UOV103" s="299"/>
      <c r="UOW103" s="299"/>
      <c r="UOX103" s="299"/>
      <c r="UOY103" s="299"/>
      <c r="UOZ103" s="299"/>
      <c r="UPA103" s="299"/>
      <c r="UPB103" s="299"/>
      <c r="UPC103" s="299"/>
      <c r="UPD103" s="299"/>
      <c r="UPE103" s="299"/>
      <c r="UPF103" s="299"/>
      <c r="UPG103" s="299"/>
      <c r="UPH103" s="299"/>
      <c r="UPI103" s="299"/>
      <c r="UPJ103" s="299"/>
      <c r="UPK103" s="299"/>
      <c r="UPL103" s="299"/>
      <c r="UPM103" s="299"/>
      <c r="UPN103" s="299"/>
      <c r="UPO103" s="299"/>
      <c r="UPP103" s="299"/>
      <c r="UPQ103" s="299"/>
      <c r="UPR103" s="299"/>
      <c r="UPS103" s="299"/>
      <c r="UPT103" s="299"/>
      <c r="UPU103" s="299"/>
      <c r="UPV103" s="299"/>
      <c r="UPW103" s="299"/>
      <c r="UPX103" s="299"/>
      <c r="UPY103" s="299"/>
      <c r="UPZ103" s="299"/>
      <c r="UQA103" s="299"/>
      <c r="UQB103" s="299"/>
      <c r="UQC103" s="299"/>
      <c r="UQD103" s="299"/>
      <c r="UQE103" s="299"/>
      <c r="UQF103" s="299"/>
      <c r="UQG103" s="299"/>
      <c r="UQH103" s="299"/>
      <c r="UQI103" s="299"/>
      <c r="UQJ103" s="299"/>
      <c r="UQK103" s="299"/>
      <c r="UQL103" s="299"/>
      <c r="UQM103" s="299"/>
      <c r="UQN103" s="299"/>
      <c r="UQO103" s="299"/>
      <c r="UQP103" s="299"/>
      <c r="UQQ103" s="299"/>
      <c r="UQR103" s="299"/>
      <c r="UQS103" s="299"/>
      <c r="UQT103" s="299"/>
      <c r="UQU103" s="299"/>
      <c r="UQV103" s="299"/>
      <c r="UQW103" s="299"/>
      <c r="UQX103" s="299"/>
      <c r="UQY103" s="299"/>
      <c r="UQZ103" s="299"/>
      <c r="URA103" s="299"/>
      <c r="URB103" s="299"/>
      <c r="URC103" s="299"/>
      <c r="URD103" s="299"/>
      <c r="URE103" s="299"/>
      <c r="URF103" s="299"/>
      <c r="URG103" s="299"/>
      <c r="URH103" s="299"/>
      <c r="URI103" s="299"/>
      <c r="URJ103" s="299"/>
      <c r="URK103" s="299"/>
      <c r="URL103" s="299"/>
      <c r="URM103" s="299"/>
      <c r="URN103" s="299"/>
      <c r="URO103" s="299"/>
      <c r="URP103" s="299"/>
      <c r="URQ103" s="299"/>
      <c r="URR103" s="299"/>
      <c r="URS103" s="299"/>
      <c r="URT103" s="299"/>
      <c r="URU103" s="299"/>
      <c r="URV103" s="299"/>
      <c r="URW103" s="299"/>
      <c r="URX103" s="299"/>
      <c r="URY103" s="299"/>
      <c r="URZ103" s="299"/>
      <c r="USA103" s="299"/>
      <c r="USB103" s="299"/>
      <c r="USC103" s="299"/>
      <c r="USD103" s="299"/>
      <c r="USE103" s="299"/>
      <c r="USF103" s="299"/>
      <c r="USG103" s="299"/>
      <c r="USH103" s="299"/>
      <c r="USI103" s="299"/>
      <c r="USJ103" s="299"/>
      <c r="USK103" s="299"/>
      <c r="USL103" s="299"/>
      <c r="USM103" s="299"/>
      <c r="USN103" s="299"/>
      <c r="USO103" s="299"/>
      <c r="USP103" s="299"/>
      <c r="USQ103" s="299"/>
      <c r="USR103" s="299"/>
      <c r="USS103" s="299"/>
      <c r="UST103" s="299"/>
      <c r="USU103" s="299"/>
      <c r="USV103" s="299"/>
      <c r="USW103" s="299"/>
      <c r="USX103" s="299"/>
      <c r="USY103" s="299"/>
      <c r="USZ103" s="299"/>
      <c r="UTA103" s="299"/>
      <c r="UTB103" s="299"/>
      <c r="UTC103" s="299"/>
      <c r="UTD103" s="299"/>
      <c r="UTE103" s="299"/>
      <c r="UTF103" s="299"/>
      <c r="UTG103" s="299"/>
      <c r="UTH103" s="299"/>
      <c r="UTI103" s="299"/>
      <c r="UTJ103" s="299"/>
      <c r="UTK103" s="299"/>
      <c r="UTL103" s="299"/>
      <c r="UTM103" s="299"/>
      <c r="UTN103" s="299"/>
      <c r="UTO103" s="299"/>
      <c r="UTP103" s="299"/>
      <c r="UTQ103" s="299"/>
      <c r="UTR103" s="299"/>
      <c r="UTS103" s="299"/>
      <c r="UTT103" s="299"/>
      <c r="UTU103" s="299"/>
      <c r="UTV103" s="299"/>
      <c r="UTW103" s="299"/>
      <c r="UTX103" s="299"/>
      <c r="UTY103" s="299"/>
      <c r="UTZ103" s="299"/>
      <c r="UUA103" s="299"/>
      <c r="UUB103" s="299"/>
      <c r="UUC103" s="299"/>
      <c r="UUD103" s="299"/>
      <c r="UUE103" s="299"/>
      <c r="UUF103" s="299"/>
      <c r="UUG103" s="299"/>
      <c r="UUH103" s="299"/>
      <c r="UUI103" s="299"/>
      <c r="UUJ103" s="299"/>
      <c r="UUK103" s="299"/>
      <c r="UUL103" s="299"/>
      <c r="UUM103" s="299"/>
      <c r="UUN103" s="299"/>
      <c r="UUO103" s="299"/>
      <c r="UUP103" s="299"/>
      <c r="UUQ103" s="299"/>
      <c r="UUR103" s="299"/>
      <c r="UUS103" s="299"/>
      <c r="UUT103" s="299"/>
      <c r="UUU103" s="299"/>
      <c r="UUV103" s="299"/>
      <c r="UUW103" s="299"/>
      <c r="UUX103" s="299"/>
      <c r="UUY103" s="299"/>
      <c r="UUZ103" s="299"/>
      <c r="UVA103" s="299"/>
      <c r="UVB103" s="299"/>
      <c r="UVC103" s="299"/>
      <c r="UVD103" s="299"/>
      <c r="UVE103" s="299"/>
      <c r="UVF103" s="299"/>
      <c r="UVG103" s="299"/>
      <c r="UVH103" s="299"/>
      <c r="UVI103" s="299"/>
      <c r="UVJ103" s="299"/>
      <c r="UVK103" s="299"/>
      <c r="UVL103" s="299"/>
      <c r="UVM103" s="299"/>
      <c r="UVN103" s="299"/>
      <c r="UVO103" s="299"/>
      <c r="UVP103" s="299"/>
      <c r="UVQ103" s="299"/>
      <c r="UVR103" s="299"/>
      <c r="UVS103" s="299"/>
      <c r="UVT103" s="299"/>
      <c r="UVU103" s="299"/>
      <c r="UVV103" s="299"/>
      <c r="UVW103" s="299"/>
      <c r="UVX103" s="299"/>
      <c r="UVY103" s="299"/>
      <c r="UVZ103" s="299"/>
      <c r="UWA103" s="299"/>
      <c r="UWB103" s="299"/>
      <c r="UWC103" s="299"/>
      <c r="UWD103" s="299"/>
      <c r="UWE103" s="299"/>
      <c r="UWF103" s="299"/>
      <c r="UWG103" s="299"/>
      <c r="UWH103" s="299"/>
      <c r="UWI103" s="299"/>
      <c r="UWJ103" s="299"/>
      <c r="UWK103" s="299"/>
      <c r="UWL103" s="299"/>
      <c r="UWM103" s="299"/>
      <c r="UWN103" s="299"/>
      <c r="UWO103" s="299"/>
      <c r="UWP103" s="299"/>
      <c r="UWQ103" s="299"/>
      <c r="UWR103" s="299"/>
      <c r="UWS103" s="299"/>
      <c r="UWT103" s="299"/>
      <c r="UWU103" s="299"/>
      <c r="UWV103" s="299"/>
      <c r="UWW103" s="299"/>
      <c r="UWX103" s="299"/>
      <c r="UWY103" s="299"/>
      <c r="UWZ103" s="299"/>
      <c r="UXA103" s="299"/>
      <c r="UXB103" s="299"/>
      <c r="UXC103" s="299"/>
      <c r="UXD103" s="299"/>
      <c r="UXE103" s="299"/>
      <c r="UXF103" s="299"/>
      <c r="UXG103" s="299"/>
      <c r="UXH103" s="299"/>
      <c r="UXI103" s="299"/>
      <c r="UXJ103" s="299"/>
      <c r="UXK103" s="299"/>
      <c r="UXL103" s="299"/>
      <c r="UXM103" s="299"/>
      <c r="UXN103" s="299"/>
      <c r="UXO103" s="299"/>
      <c r="UXP103" s="299"/>
      <c r="UXQ103" s="299"/>
      <c r="UXR103" s="299"/>
      <c r="UXS103" s="299"/>
      <c r="UXT103" s="299"/>
      <c r="UXU103" s="299"/>
      <c r="UXV103" s="299"/>
      <c r="UXW103" s="299"/>
      <c r="UXX103" s="299"/>
      <c r="UXY103" s="299"/>
      <c r="UXZ103" s="299"/>
      <c r="UYA103" s="299"/>
      <c r="UYB103" s="299"/>
      <c r="UYC103" s="299"/>
      <c r="UYD103" s="299"/>
      <c r="UYE103" s="299"/>
      <c r="UYF103" s="299"/>
      <c r="UYG103" s="299"/>
      <c r="UYH103" s="299"/>
      <c r="UYI103" s="299"/>
      <c r="UYJ103" s="299"/>
      <c r="UYK103" s="299"/>
      <c r="UYL103" s="299"/>
      <c r="UYM103" s="299"/>
      <c r="UYN103" s="299"/>
      <c r="UYO103" s="299"/>
      <c r="UYP103" s="299"/>
      <c r="UYQ103" s="299"/>
      <c r="UYR103" s="299"/>
      <c r="UYS103" s="299"/>
      <c r="UYT103" s="299"/>
      <c r="UYU103" s="299"/>
      <c r="UYV103" s="299"/>
      <c r="UYW103" s="299"/>
      <c r="UYX103" s="299"/>
      <c r="UYY103" s="299"/>
      <c r="UYZ103" s="299"/>
      <c r="UZA103" s="299"/>
      <c r="UZB103" s="299"/>
      <c r="UZC103" s="299"/>
      <c r="UZD103" s="299"/>
      <c r="UZE103" s="299"/>
      <c r="UZF103" s="299"/>
      <c r="UZG103" s="299"/>
      <c r="UZH103" s="299"/>
      <c r="UZI103" s="299"/>
      <c r="UZJ103" s="299"/>
      <c r="UZK103" s="299"/>
      <c r="UZL103" s="299"/>
      <c r="UZM103" s="299"/>
      <c r="UZN103" s="299"/>
      <c r="UZO103" s="299"/>
      <c r="UZP103" s="299"/>
      <c r="UZQ103" s="299"/>
      <c r="UZR103" s="299"/>
      <c r="UZS103" s="299"/>
      <c r="UZT103" s="299"/>
      <c r="UZU103" s="299"/>
      <c r="UZV103" s="299"/>
      <c r="UZW103" s="299"/>
      <c r="UZX103" s="299"/>
      <c r="UZY103" s="299"/>
      <c r="UZZ103" s="299"/>
      <c r="VAA103" s="299"/>
      <c r="VAB103" s="299"/>
      <c r="VAC103" s="299"/>
      <c r="VAD103" s="299"/>
      <c r="VAE103" s="299"/>
      <c r="VAF103" s="299"/>
      <c r="VAG103" s="299"/>
      <c r="VAH103" s="299"/>
      <c r="VAI103" s="299"/>
      <c r="VAJ103" s="299"/>
      <c r="VAK103" s="299"/>
      <c r="VAL103" s="299"/>
      <c r="VAM103" s="299"/>
      <c r="VAN103" s="299"/>
      <c r="VAO103" s="299"/>
      <c r="VAP103" s="299"/>
      <c r="VAQ103" s="299"/>
      <c r="VAR103" s="299"/>
      <c r="VAS103" s="299"/>
      <c r="VAT103" s="299"/>
      <c r="VAU103" s="299"/>
      <c r="VAV103" s="299"/>
      <c r="VAW103" s="299"/>
      <c r="VAX103" s="299"/>
      <c r="VAY103" s="299"/>
      <c r="VAZ103" s="299"/>
      <c r="VBA103" s="299"/>
      <c r="VBB103" s="299"/>
      <c r="VBC103" s="299"/>
      <c r="VBD103" s="299"/>
      <c r="VBE103" s="299"/>
      <c r="VBF103" s="299"/>
      <c r="VBG103" s="299"/>
      <c r="VBH103" s="299"/>
      <c r="VBI103" s="299"/>
      <c r="VBJ103" s="299"/>
      <c r="VBK103" s="299"/>
      <c r="VBL103" s="299"/>
      <c r="VBM103" s="299"/>
      <c r="VBN103" s="299"/>
      <c r="VBO103" s="299"/>
      <c r="VBP103" s="299"/>
      <c r="VBQ103" s="299"/>
      <c r="VBR103" s="299"/>
      <c r="VBS103" s="299"/>
      <c r="VBT103" s="299"/>
      <c r="VBU103" s="299"/>
      <c r="VBV103" s="299"/>
      <c r="VBW103" s="299"/>
      <c r="VBX103" s="299"/>
      <c r="VBY103" s="299"/>
      <c r="VBZ103" s="299"/>
      <c r="VCA103" s="299"/>
      <c r="VCB103" s="299"/>
      <c r="VCC103" s="299"/>
      <c r="VCD103" s="299"/>
      <c r="VCE103" s="299"/>
      <c r="VCF103" s="299"/>
      <c r="VCG103" s="299"/>
      <c r="VCH103" s="299"/>
      <c r="VCI103" s="299"/>
      <c r="VCJ103" s="299"/>
      <c r="VCK103" s="299"/>
      <c r="VCL103" s="299"/>
      <c r="VCM103" s="299"/>
      <c r="VCN103" s="299"/>
      <c r="VCO103" s="299"/>
      <c r="VCP103" s="299"/>
      <c r="VCQ103" s="299"/>
      <c r="VCR103" s="299"/>
      <c r="VCS103" s="299"/>
      <c r="VCT103" s="299"/>
      <c r="VCU103" s="299"/>
      <c r="VCV103" s="299"/>
      <c r="VCW103" s="299"/>
      <c r="VCX103" s="299"/>
      <c r="VCY103" s="299"/>
      <c r="VCZ103" s="299"/>
      <c r="VDA103" s="299"/>
      <c r="VDB103" s="299"/>
      <c r="VDC103" s="299"/>
      <c r="VDD103" s="299"/>
      <c r="VDE103" s="299"/>
      <c r="VDF103" s="299"/>
      <c r="VDG103" s="299"/>
      <c r="VDH103" s="299"/>
      <c r="VDI103" s="299"/>
      <c r="VDJ103" s="299"/>
      <c r="VDK103" s="299"/>
      <c r="VDL103" s="299"/>
      <c r="VDM103" s="299"/>
      <c r="VDN103" s="299"/>
      <c r="VDO103" s="299"/>
      <c r="VDP103" s="299"/>
      <c r="VDQ103" s="299"/>
      <c r="VDR103" s="299"/>
      <c r="VDS103" s="299"/>
      <c r="VDT103" s="299"/>
      <c r="VDU103" s="299"/>
      <c r="VDV103" s="299"/>
      <c r="VDW103" s="299"/>
      <c r="VDX103" s="299"/>
      <c r="VDY103" s="299"/>
      <c r="VDZ103" s="299"/>
      <c r="VEA103" s="299"/>
      <c r="VEB103" s="299"/>
      <c r="VEC103" s="299"/>
      <c r="VED103" s="299"/>
      <c r="VEE103" s="299"/>
      <c r="VEF103" s="299"/>
      <c r="VEG103" s="299"/>
      <c r="VEH103" s="299"/>
      <c r="VEI103" s="299"/>
      <c r="VEJ103" s="299"/>
      <c r="VEK103" s="299"/>
      <c r="VEL103" s="299"/>
      <c r="VEM103" s="299"/>
      <c r="VEN103" s="299"/>
      <c r="VEO103" s="299"/>
      <c r="VEP103" s="299"/>
      <c r="VEQ103" s="299"/>
      <c r="VER103" s="299"/>
      <c r="VES103" s="299"/>
      <c r="VET103" s="299"/>
      <c r="VEU103" s="299"/>
      <c r="VEV103" s="299"/>
      <c r="VEW103" s="299"/>
      <c r="VEX103" s="299"/>
      <c r="VEY103" s="299"/>
      <c r="VEZ103" s="299"/>
      <c r="VFA103" s="299"/>
      <c r="VFB103" s="299"/>
      <c r="VFC103" s="299"/>
      <c r="VFD103" s="299"/>
      <c r="VFE103" s="299"/>
      <c r="VFF103" s="299"/>
      <c r="VFG103" s="299"/>
      <c r="VFH103" s="299"/>
      <c r="VFI103" s="299"/>
      <c r="VFJ103" s="299"/>
      <c r="VFK103" s="299"/>
      <c r="VFL103" s="299"/>
      <c r="VFM103" s="299"/>
      <c r="VFN103" s="299"/>
      <c r="VFO103" s="299"/>
      <c r="VFP103" s="299"/>
      <c r="VFQ103" s="299"/>
      <c r="VFR103" s="299"/>
      <c r="VFS103" s="299"/>
      <c r="VFT103" s="299"/>
      <c r="VFU103" s="299"/>
      <c r="VFV103" s="299"/>
      <c r="VFW103" s="299"/>
      <c r="VFX103" s="299"/>
      <c r="VFY103" s="299"/>
      <c r="VFZ103" s="299"/>
      <c r="VGA103" s="299"/>
      <c r="VGB103" s="299"/>
      <c r="VGC103" s="299"/>
      <c r="VGD103" s="299"/>
      <c r="VGE103" s="299"/>
      <c r="VGF103" s="299"/>
      <c r="VGG103" s="299"/>
      <c r="VGH103" s="299"/>
      <c r="VGI103" s="299"/>
      <c r="VGJ103" s="299"/>
      <c r="VGK103" s="299"/>
      <c r="VGL103" s="299"/>
      <c r="VGM103" s="299"/>
      <c r="VGN103" s="299"/>
      <c r="VGO103" s="299"/>
      <c r="VGP103" s="299"/>
      <c r="VGQ103" s="299"/>
      <c r="VGR103" s="299"/>
      <c r="VGS103" s="299"/>
      <c r="VGT103" s="299"/>
      <c r="VGU103" s="299"/>
      <c r="VGV103" s="299"/>
      <c r="VGW103" s="299"/>
      <c r="VGX103" s="299"/>
      <c r="VGY103" s="299"/>
      <c r="VGZ103" s="299"/>
      <c r="VHA103" s="299"/>
      <c r="VHB103" s="299"/>
      <c r="VHC103" s="299"/>
      <c r="VHD103" s="299"/>
      <c r="VHE103" s="299"/>
      <c r="VHF103" s="299"/>
      <c r="VHG103" s="299"/>
      <c r="VHH103" s="299"/>
      <c r="VHI103" s="299"/>
      <c r="VHJ103" s="299"/>
      <c r="VHK103" s="299"/>
      <c r="VHL103" s="299"/>
      <c r="VHM103" s="299"/>
      <c r="VHN103" s="299"/>
      <c r="VHO103" s="299"/>
      <c r="VHP103" s="299"/>
      <c r="VHQ103" s="299"/>
      <c r="VHR103" s="299"/>
      <c r="VHS103" s="299"/>
      <c r="VHT103" s="299"/>
      <c r="VHU103" s="299"/>
      <c r="VHV103" s="299"/>
      <c r="VHW103" s="299"/>
      <c r="VHX103" s="299"/>
      <c r="VHY103" s="299"/>
      <c r="VHZ103" s="299"/>
      <c r="VIA103" s="299"/>
      <c r="VIB103" s="299"/>
      <c r="VIC103" s="299"/>
      <c r="VID103" s="299"/>
      <c r="VIE103" s="299"/>
      <c r="VIF103" s="299"/>
      <c r="VIG103" s="299"/>
      <c r="VIH103" s="299"/>
      <c r="VII103" s="299"/>
      <c r="VIJ103" s="299"/>
      <c r="VIK103" s="299"/>
      <c r="VIL103" s="299"/>
      <c r="VIM103" s="299"/>
      <c r="VIN103" s="299"/>
      <c r="VIO103" s="299"/>
      <c r="VIP103" s="299"/>
      <c r="VIQ103" s="299"/>
      <c r="VIR103" s="299"/>
      <c r="VIS103" s="299"/>
      <c r="VIT103" s="299"/>
      <c r="VIU103" s="299"/>
      <c r="VIV103" s="299"/>
      <c r="VIW103" s="299"/>
      <c r="VIX103" s="299"/>
      <c r="VIY103" s="299"/>
      <c r="VIZ103" s="299"/>
      <c r="VJA103" s="299"/>
      <c r="VJB103" s="299"/>
      <c r="VJC103" s="299"/>
      <c r="VJD103" s="299"/>
      <c r="VJE103" s="299"/>
      <c r="VJF103" s="299"/>
      <c r="VJG103" s="299"/>
      <c r="VJH103" s="299"/>
      <c r="VJI103" s="299"/>
      <c r="VJJ103" s="299"/>
      <c r="VJK103" s="299"/>
      <c r="VJL103" s="299"/>
      <c r="VJM103" s="299"/>
      <c r="VJN103" s="299"/>
      <c r="VJO103" s="299"/>
      <c r="VJP103" s="299"/>
      <c r="VJQ103" s="299"/>
      <c r="VJR103" s="299"/>
      <c r="VJS103" s="299"/>
      <c r="VJT103" s="299"/>
      <c r="VJU103" s="299"/>
      <c r="VJV103" s="299"/>
      <c r="VJW103" s="299"/>
      <c r="VJX103" s="299"/>
      <c r="VJY103" s="299"/>
      <c r="VJZ103" s="299"/>
      <c r="VKA103" s="299"/>
      <c r="VKB103" s="299"/>
      <c r="VKC103" s="299"/>
      <c r="VKD103" s="299"/>
      <c r="VKE103" s="299"/>
      <c r="VKF103" s="299"/>
      <c r="VKG103" s="299"/>
      <c r="VKH103" s="299"/>
      <c r="VKI103" s="299"/>
      <c r="VKJ103" s="299"/>
      <c r="VKK103" s="299"/>
      <c r="VKL103" s="299"/>
      <c r="VKM103" s="299"/>
      <c r="VKN103" s="299"/>
      <c r="VKO103" s="299"/>
      <c r="VKP103" s="299"/>
      <c r="VKQ103" s="299"/>
      <c r="VKR103" s="299"/>
      <c r="VKS103" s="299"/>
      <c r="VKT103" s="299"/>
      <c r="VKU103" s="299"/>
      <c r="VKV103" s="299"/>
      <c r="VKW103" s="299"/>
      <c r="VKX103" s="299"/>
      <c r="VKY103" s="299"/>
      <c r="VKZ103" s="299"/>
      <c r="VLA103" s="299"/>
      <c r="VLB103" s="299"/>
      <c r="VLC103" s="299"/>
      <c r="VLD103" s="299"/>
      <c r="VLE103" s="299"/>
      <c r="VLF103" s="299"/>
      <c r="VLG103" s="299"/>
      <c r="VLH103" s="299"/>
      <c r="VLI103" s="299"/>
      <c r="VLJ103" s="299"/>
      <c r="VLK103" s="299"/>
      <c r="VLL103" s="299"/>
      <c r="VLM103" s="299"/>
      <c r="VLN103" s="299"/>
      <c r="VLO103" s="299"/>
      <c r="VLP103" s="299"/>
      <c r="VLQ103" s="299"/>
      <c r="VLR103" s="299"/>
      <c r="VLS103" s="299"/>
      <c r="VLT103" s="299"/>
      <c r="VLU103" s="299"/>
      <c r="VLV103" s="299"/>
      <c r="VLW103" s="299"/>
      <c r="VLX103" s="299"/>
      <c r="VLY103" s="299"/>
      <c r="VLZ103" s="299"/>
      <c r="VMA103" s="299"/>
      <c r="VMB103" s="299"/>
      <c r="VMC103" s="299"/>
      <c r="VMD103" s="299"/>
      <c r="VME103" s="299"/>
      <c r="VMF103" s="299"/>
      <c r="VMG103" s="299"/>
      <c r="VMH103" s="299"/>
      <c r="VMI103" s="299"/>
      <c r="VMJ103" s="299"/>
      <c r="VMK103" s="299"/>
      <c r="VML103" s="299"/>
      <c r="VMM103" s="299"/>
      <c r="VMN103" s="299"/>
      <c r="VMO103" s="299"/>
      <c r="VMP103" s="299"/>
      <c r="VMQ103" s="299"/>
      <c r="VMR103" s="299"/>
      <c r="VMS103" s="299"/>
      <c r="VMT103" s="299"/>
      <c r="VMU103" s="299"/>
      <c r="VMV103" s="299"/>
      <c r="VMW103" s="299"/>
      <c r="VMX103" s="299"/>
      <c r="VMY103" s="299"/>
      <c r="VMZ103" s="299"/>
      <c r="VNA103" s="299"/>
      <c r="VNB103" s="299"/>
      <c r="VNC103" s="299"/>
      <c r="VND103" s="299"/>
      <c r="VNE103" s="299"/>
      <c r="VNF103" s="299"/>
      <c r="VNG103" s="299"/>
      <c r="VNH103" s="299"/>
      <c r="VNI103" s="299"/>
      <c r="VNJ103" s="299"/>
      <c r="VNK103" s="299"/>
      <c r="VNL103" s="299"/>
      <c r="VNM103" s="299"/>
      <c r="VNN103" s="299"/>
      <c r="VNO103" s="299"/>
      <c r="VNP103" s="299"/>
      <c r="VNQ103" s="299"/>
      <c r="VNR103" s="299"/>
      <c r="VNS103" s="299"/>
      <c r="VNT103" s="299"/>
      <c r="VNU103" s="299"/>
      <c r="VNV103" s="299"/>
      <c r="VNW103" s="299"/>
      <c r="VNX103" s="299"/>
      <c r="VNY103" s="299"/>
      <c r="VNZ103" s="299"/>
      <c r="VOA103" s="299"/>
      <c r="VOB103" s="299"/>
      <c r="VOC103" s="299"/>
      <c r="VOD103" s="299"/>
      <c r="VOE103" s="299"/>
      <c r="VOF103" s="299"/>
      <c r="VOG103" s="299"/>
      <c r="VOH103" s="299"/>
      <c r="VOI103" s="299"/>
      <c r="VOJ103" s="299"/>
      <c r="VOK103" s="299"/>
      <c r="VOL103" s="299"/>
      <c r="VOM103" s="299"/>
      <c r="VON103" s="299"/>
      <c r="VOO103" s="299"/>
      <c r="VOP103" s="299"/>
      <c r="VOQ103" s="299"/>
      <c r="VOR103" s="299"/>
      <c r="VOS103" s="299"/>
      <c r="VOT103" s="299"/>
      <c r="VOU103" s="299"/>
      <c r="VOV103" s="299"/>
      <c r="VOW103" s="299"/>
      <c r="VOX103" s="299"/>
      <c r="VOY103" s="299"/>
      <c r="VOZ103" s="299"/>
      <c r="VPA103" s="299"/>
      <c r="VPB103" s="299"/>
      <c r="VPC103" s="299"/>
      <c r="VPD103" s="299"/>
      <c r="VPE103" s="299"/>
      <c r="VPF103" s="299"/>
      <c r="VPG103" s="299"/>
      <c r="VPH103" s="299"/>
      <c r="VPI103" s="299"/>
      <c r="VPJ103" s="299"/>
      <c r="VPK103" s="299"/>
      <c r="VPL103" s="299"/>
      <c r="VPM103" s="299"/>
      <c r="VPN103" s="299"/>
      <c r="VPO103" s="299"/>
      <c r="VPP103" s="299"/>
      <c r="VPQ103" s="299"/>
      <c r="VPR103" s="299"/>
      <c r="VPS103" s="299"/>
      <c r="VPT103" s="299"/>
      <c r="VPU103" s="299"/>
      <c r="VPV103" s="299"/>
      <c r="VPW103" s="299"/>
      <c r="VPX103" s="299"/>
      <c r="VPY103" s="299"/>
      <c r="VPZ103" s="299"/>
      <c r="VQA103" s="299"/>
      <c r="VQB103" s="299"/>
      <c r="VQC103" s="299"/>
      <c r="VQD103" s="299"/>
      <c r="VQE103" s="299"/>
      <c r="VQF103" s="299"/>
      <c r="VQG103" s="299"/>
      <c r="VQH103" s="299"/>
      <c r="VQI103" s="299"/>
      <c r="VQJ103" s="299"/>
      <c r="VQK103" s="299"/>
      <c r="VQL103" s="299"/>
      <c r="VQM103" s="299"/>
      <c r="VQN103" s="299"/>
      <c r="VQO103" s="299"/>
      <c r="VQP103" s="299"/>
      <c r="VQQ103" s="299"/>
      <c r="VQR103" s="299"/>
      <c r="VQS103" s="299"/>
      <c r="VQT103" s="299"/>
      <c r="VQU103" s="299"/>
      <c r="VQV103" s="299"/>
      <c r="VQW103" s="299"/>
      <c r="VQX103" s="299"/>
      <c r="VQY103" s="299"/>
      <c r="VQZ103" s="299"/>
      <c r="VRA103" s="299"/>
      <c r="VRB103" s="299"/>
      <c r="VRC103" s="299"/>
      <c r="VRD103" s="299"/>
      <c r="VRE103" s="299"/>
      <c r="VRF103" s="299"/>
      <c r="VRG103" s="299"/>
      <c r="VRH103" s="299"/>
      <c r="VRI103" s="299"/>
      <c r="VRJ103" s="299"/>
      <c r="VRK103" s="299"/>
      <c r="VRL103" s="299"/>
      <c r="VRM103" s="299"/>
      <c r="VRN103" s="299"/>
      <c r="VRO103" s="299"/>
      <c r="VRP103" s="299"/>
      <c r="VRQ103" s="299"/>
      <c r="VRR103" s="299"/>
      <c r="VRS103" s="299"/>
      <c r="VRT103" s="299"/>
      <c r="VRU103" s="299"/>
      <c r="VRV103" s="299"/>
      <c r="VRW103" s="299"/>
      <c r="VRX103" s="299"/>
      <c r="VRY103" s="299"/>
      <c r="VRZ103" s="299"/>
      <c r="VSA103" s="299"/>
      <c r="VSB103" s="299"/>
      <c r="VSC103" s="299"/>
      <c r="VSD103" s="299"/>
      <c r="VSE103" s="299"/>
      <c r="VSF103" s="299"/>
      <c r="VSG103" s="299"/>
      <c r="VSH103" s="299"/>
      <c r="VSI103" s="299"/>
      <c r="VSJ103" s="299"/>
      <c r="VSK103" s="299"/>
      <c r="VSL103" s="299"/>
      <c r="VSM103" s="299"/>
      <c r="VSN103" s="299"/>
      <c r="VSO103" s="299"/>
      <c r="VSP103" s="299"/>
      <c r="VSQ103" s="299"/>
      <c r="VSR103" s="299"/>
      <c r="VSS103" s="299"/>
      <c r="VST103" s="299"/>
      <c r="VSU103" s="299"/>
      <c r="VSV103" s="299"/>
      <c r="VSW103" s="299"/>
      <c r="VSX103" s="299"/>
      <c r="VSY103" s="299"/>
      <c r="VSZ103" s="299"/>
      <c r="VTA103" s="299"/>
      <c r="VTB103" s="299"/>
      <c r="VTC103" s="299"/>
      <c r="VTD103" s="299"/>
      <c r="VTE103" s="299"/>
      <c r="VTF103" s="299"/>
      <c r="VTG103" s="299"/>
      <c r="VTH103" s="299"/>
      <c r="VTI103" s="299"/>
      <c r="VTJ103" s="299"/>
      <c r="VTK103" s="299"/>
      <c r="VTL103" s="299"/>
      <c r="VTM103" s="299"/>
      <c r="VTN103" s="299"/>
      <c r="VTO103" s="299"/>
      <c r="VTP103" s="299"/>
      <c r="VTQ103" s="299"/>
      <c r="VTR103" s="299"/>
      <c r="VTS103" s="299"/>
      <c r="VTT103" s="299"/>
      <c r="VTU103" s="299"/>
      <c r="VTV103" s="299"/>
      <c r="VTW103" s="299"/>
      <c r="VTX103" s="299"/>
      <c r="VTY103" s="299"/>
      <c r="VTZ103" s="299"/>
      <c r="VUA103" s="299"/>
      <c r="VUB103" s="299"/>
      <c r="VUC103" s="299"/>
      <c r="VUD103" s="299"/>
      <c r="VUE103" s="299"/>
      <c r="VUF103" s="299"/>
      <c r="VUG103" s="299"/>
      <c r="VUH103" s="299"/>
      <c r="VUI103" s="299"/>
      <c r="VUJ103" s="299"/>
      <c r="VUK103" s="299"/>
      <c r="VUL103" s="299"/>
      <c r="VUM103" s="299"/>
      <c r="VUN103" s="299"/>
      <c r="VUO103" s="299"/>
      <c r="VUP103" s="299"/>
      <c r="VUQ103" s="299"/>
      <c r="VUR103" s="299"/>
      <c r="VUS103" s="299"/>
      <c r="VUT103" s="299"/>
      <c r="VUU103" s="299"/>
      <c r="VUV103" s="299"/>
      <c r="VUW103" s="299"/>
      <c r="VUX103" s="299"/>
      <c r="VUY103" s="299"/>
      <c r="VUZ103" s="299"/>
      <c r="VVA103" s="299"/>
      <c r="VVB103" s="299"/>
      <c r="VVC103" s="299"/>
      <c r="VVD103" s="299"/>
      <c r="VVE103" s="299"/>
      <c r="VVF103" s="299"/>
      <c r="VVG103" s="299"/>
      <c r="VVH103" s="299"/>
      <c r="VVI103" s="299"/>
      <c r="VVJ103" s="299"/>
      <c r="VVK103" s="299"/>
      <c r="VVL103" s="299"/>
      <c r="VVM103" s="299"/>
      <c r="VVN103" s="299"/>
      <c r="VVO103" s="299"/>
      <c r="VVP103" s="299"/>
      <c r="VVQ103" s="299"/>
      <c r="VVR103" s="299"/>
      <c r="VVS103" s="299"/>
      <c r="VVT103" s="299"/>
      <c r="VVU103" s="299"/>
      <c r="VVV103" s="299"/>
      <c r="VVW103" s="299"/>
      <c r="VVX103" s="299"/>
      <c r="VVY103" s="299"/>
      <c r="VVZ103" s="299"/>
      <c r="VWA103" s="299"/>
      <c r="VWB103" s="299"/>
      <c r="VWC103" s="299"/>
      <c r="VWD103" s="299"/>
      <c r="VWE103" s="299"/>
      <c r="VWF103" s="299"/>
      <c r="VWG103" s="299"/>
      <c r="VWH103" s="299"/>
      <c r="VWI103" s="299"/>
      <c r="VWJ103" s="299"/>
      <c r="VWK103" s="299"/>
      <c r="VWL103" s="299"/>
      <c r="VWM103" s="299"/>
      <c r="VWN103" s="299"/>
      <c r="VWO103" s="299"/>
      <c r="VWP103" s="299"/>
      <c r="VWQ103" s="299"/>
      <c r="VWR103" s="299"/>
      <c r="VWS103" s="299"/>
      <c r="VWT103" s="299"/>
      <c r="VWU103" s="299"/>
      <c r="VWV103" s="299"/>
      <c r="VWW103" s="299"/>
      <c r="VWX103" s="299"/>
      <c r="VWY103" s="299"/>
      <c r="VWZ103" s="299"/>
      <c r="VXA103" s="299"/>
      <c r="VXB103" s="299"/>
      <c r="VXC103" s="299"/>
      <c r="VXD103" s="299"/>
      <c r="VXE103" s="299"/>
      <c r="VXF103" s="299"/>
      <c r="VXG103" s="299"/>
      <c r="VXH103" s="299"/>
      <c r="VXI103" s="299"/>
      <c r="VXJ103" s="299"/>
      <c r="VXK103" s="299"/>
      <c r="VXL103" s="299"/>
      <c r="VXM103" s="299"/>
      <c r="VXN103" s="299"/>
      <c r="VXO103" s="299"/>
      <c r="VXP103" s="299"/>
      <c r="VXQ103" s="299"/>
      <c r="VXR103" s="299"/>
      <c r="VXS103" s="299"/>
      <c r="VXT103" s="299"/>
      <c r="VXU103" s="299"/>
      <c r="VXV103" s="299"/>
      <c r="VXW103" s="299"/>
      <c r="VXX103" s="299"/>
      <c r="VXY103" s="299"/>
      <c r="VXZ103" s="299"/>
      <c r="VYA103" s="299"/>
      <c r="VYB103" s="299"/>
      <c r="VYC103" s="299"/>
      <c r="VYD103" s="299"/>
      <c r="VYE103" s="299"/>
      <c r="VYF103" s="299"/>
      <c r="VYG103" s="299"/>
      <c r="VYH103" s="299"/>
      <c r="VYI103" s="299"/>
      <c r="VYJ103" s="299"/>
      <c r="VYK103" s="299"/>
      <c r="VYL103" s="299"/>
      <c r="VYM103" s="299"/>
      <c r="VYN103" s="299"/>
      <c r="VYO103" s="299"/>
      <c r="VYP103" s="299"/>
      <c r="VYQ103" s="299"/>
      <c r="VYR103" s="299"/>
      <c r="VYS103" s="299"/>
      <c r="VYT103" s="299"/>
      <c r="VYU103" s="299"/>
      <c r="VYV103" s="299"/>
      <c r="VYW103" s="299"/>
      <c r="VYX103" s="299"/>
      <c r="VYY103" s="299"/>
      <c r="VYZ103" s="299"/>
      <c r="VZA103" s="299"/>
      <c r="VZB103" s="299"/>
      <c r="VZC103" s="299"/>
      <c r="VZD103" s="299"/>
      <c r="VZE103" s="299"/>
      <c r="VZF103" s="299"/>
      <c r="VZG103" s="299"/>
      <c r="VZH103" s="299"/>
      <c r="VZI103" s="299"/>
      <c r="VZJ103" s="299"/>
      <c r="VZK103" s="299"/>
      <c r="VZL103" s="299"/>
      <c r="VZM103" s="299"/>
      <c r="VZN103" s="299"/>
      <c r="VZO103" s="299"/>
      <c r="VZP103" s="299"/>
      <c r="VZQ103" s="299"/>
      <c r="VZR103" s="299"/>
      <c r="VZS103" s="299"/>
      <c r="VZT103" s="299"/>
      <c r="VZU103" s="299"/>
      <c r="VZV103" s="299"/>
      <c r="VZW103" s="299"/>
      <c r="VZX103" s="299"/>
      <c r="VZY103" s="299"/>
      <c r="VZZ103" s="299"/>
      <c r="WAA103" s="299"/>
      <c r="WAB103" s="299"/>
      <c r="WAC103" s="299"/>
      <c r="WAD103" s="299"/>
      <c r="WAE103" s="299"/>
      <c r="WAF103" s="299"/>
      <c r="WAG103" s="299"/>
      <c r="WAH103" s="299"/>
      <c r="WAI103" s="299"/>
      <c r="WAJ103" s="299"/>
      <c r="WAK103" s="299"/>
      <c r="WAL103" s="299"/>
      <c r="WAM103" s="299"/>
      <c r="WAN103" s="299"/>
      <c r="WAO103" s="299"/>
      <c r="WAP103" s="299"/>
      <c r="WAQ103" s="299"/>
      <c r="WAR103" s="299"/>
      <c r="WAS103" s="299"/>
      <c r="WAT103" s="299"/>
      <c r="WAU103" s="299"/>
      <c r="WAV103" s="299"/>
      <c r="WAW103" s="299"/>
      <c r="WAX103" s="299"/>
      <c r="WAY103" s="299"/>
      <c r="WAZ103" s="299"/>
      <c r="WBA103" s="299"/>
      <c r="WBB103" s="299"/>
      <c r="WBC103" s="299"/>
      <c r="WBD103" s="299"/>
      <c r="WBE103" s="299"/>
      <c r="WBF103" s="299"/>
      <c r="WBG103" s="299"/>
      <c r="WBH103" s="299"/>
      <c r="WBI103" s="299"/>
      <c r="WBJ103" s="299"/>
      <c r="WBK103" s="299"/>
      <c r="WBL103" s="299"/>
      <c r="WBM103" s="299"/>
      <c r="WBN103" s="299"/>
      <c r="WBO103" s="299"/>
      <c r="WBP103" s="299"/>
      <c r="WBQ103" s="299"/>
      <c r="WBR103" s="299"/>
      <c r="WBS103" s="299"/>
      <c r="WBT103" s="299"/>
      <c r="WBU103" s="299"/>
      <c r="WBV103" s="299"/>
      <c r="WBW103" s="299"/>
      <c r="WBX103" s="299"/>
      <c r="WBY103" s="299"/>
      <c r="WBZ103" s="299"/>
      <c r="WCA103" s="299"/>
      <c r="WCB103" s="299"/>
      <c r="WCC103" s="299"/>
      <c r="WCD103" s="299"/>
      <c r="WCE103" s="299"/>
      <c r="WCF103" s="299"/>
      <c r="WCG103" s="299"/>
      <c r="WCH103" s="299"/>
      <c r="WCI103" s="299"/>
      <c r="WCJ103" s="299"/>
      <c r="WCK103" s="299"/>
      <c r="WCL103" s="299"/>
      <c r="WCM103" s="299"/>
      <c r="WCN103" s="299"/>
      <c r="WCO103" s="299"/>
      <c r="WCP103" s="299"/>
      <c r="WCQ103" s="299"/>
      <c r="WCR103" s="299"/>
      <c r="WCS103" s="299"/>
      <c r="WCT103" s="299"/>
      <c r="WCU103" s="299"/>
      <c r="WCV103" s="299"/>
      <c r="WCW103" s="299"/>
      <c r="WCX103" s="299"/>
      <c r="WCY103" s="299"/>
      <c r="WCZ103" s="299"/>
      <c r="WDA103" s="299"/>
      <c r="WDB103" s="299"/>
      <c r="WDC103" s="299"/>
      <c r="WDD103" s="299"/>
      <c r="WDE103" s="299"/>
      <c r="WDF103" s="299"/>
      <c r="WDG103" s="299"/>
      <c r="WDH103" s="299"/>
      <c r="WDI103" s="299"/>
      <c r="WDJ103" s="299"/>
      <c r="WDK103" s="299"/>
      <c r="WDL103" s="299"/>
      <c r="WDM103" s="299"/>
      <c r="WDN103" s="299"/>
      <c r="WDO103" s="299"/>
      <c r="WDP103" s="299"/>
      <c r="WDQ103" s="299"/>
      <c r="WDR103" s="299"/>
      <c r="WDS103" s="299"/>
      <c r="WDT103" s="299"/>
      <c r="WDU103" s="299"/>
      <c r="WDV103" s="299"/>
      <c r="WDW103" s="299"/>
      <c r="WDX103" s="299"/>
      <c r="WDY103" s="299"/>
      <c r="WDZ103" s="299"/>
      <c r="WEA103" s="299"/>
      <c r="WEB103" s="299"/>
      <c r="WEC103" s="299"/>
      <c r="WED103" s="299"/>
      <c r="WEE103" s="299"/>
      <c r="WEF103" s="299"/>
      <c r="WEG103" s="299"/>
      <c r="WEH103" s="299"/>
      <c r="WEI103" s="299"/>
      <c r="WEJ103" s="299"/>
      <c r="WEK103" s="299"/>
      <c r="WEL103" s="299"/>
      <c r="WEM103" s="299"/>
      <c r="WEN103" s="299"/>
      <c r="WEO103" s="299"/>
      <c r="WEP103" s="299"/>
      <c r="WEQ103" s="299"/>
      <c r="WER103" s="299"/>
      <c r="WES103" s="299"/>
      <c r="WET103" s="299"/>
      <c r="WEU103" s="299"/>
      <c r="WEV103" s="299"/>
      <c r="WEW103" s="299"/>
      <c r="WEX103" s="299"/>
      <c r="WEY103" s="299"/>
      <c r="WEZ103" s="299"/>
      <c r="WFA103" s="299"/>
      <c r="WFB103" s="299"/>
      <c r="WFC103" s="299"/>
      <c r="WFD103" s="299"/>
      <c r="WFE103" s="299"/>
      <c r="WFF103" s="299"/>
      <c r="WFG103" s="299"/>
      <c r="WFH103" s="299"/>
      <c r="WFI103" s="299"/>
      <c r="WFJ103" s="299"/>
      <c r="WFK103" s="299"/>
      <c r="WFL103" s="299"/>
      <c r="WFM103" s="299"/>
      <c r="WFN103" s="299"/>
      <c r="WFO103" s="299"/>
      <c r="WFP103" s="299"/>
      <c r="WFQ103" s="299"/>
      <c r="WFR103" s="299"/>
      <c r="WFS103" s="299"/>
      <c r="WFT103" s="299"/>
      <c r="WFU103" s="299"/>
      <c r="WFV103" s="299"/>
      <c r="WFW103" s="299"/>
      <c r="WFX103" s="299"/>
      <c r="WFY103" s="299"/>
      <c r="WFZ103" s="299"/>
      <c r="WGA103" s="299"/>
      <c r="WGB103" s="299"/>
      <c r="WGC103" s="299"/>
      <c r="WGD103" s="299"/>
      <c r="WGE103" s="299"/>
      <c r="WGF103" s="299"/>
      <c r="WGG103" s="299"/>
      <c r="WGH103" s="299"/>
      <c r="WGI103" s="299"/>
      <c r="WGJ103" s="299"/>
      <c r="WGK103" s="299"/>
      <c r="WGL103" s="299"/>
      <c r="WGM103" s="299"/>
      <c r="WGN103" s="299"/>
      <c r="WGO103" s="299"/>
      <c r="WGP103" s="299"/>
      <c r="WGQ103" s="299"/>
      <c r="WGR103" s="299"/>
      <c r="WGS103" s="299"/>
      <c r="WGT103" s="299"/>
      <c r="WGU103" s="299"/>
      <c r="WGV103" s="299"/>
      <c r="WGW103" s="299"/>
      <c r="WGX103" s="299"/>
      <c r="WGY103" s="299"/>
      <c r="WGZ103" s="299"/>
      <c r="WHA103" s="299"/>
      <c r="WHB103" s="299"/>
      <c r="WHC103" s="299"/>
      <c r="WHD103" s="299"/>
      <c r="WHE103" s="299"/>
      <c r="WHF103" s="299"/>
      <c r="WHG103" s="299"/>
      <c r="WHH103" s="299"/>
      <c r="WHI103" s="299"/>
      <c r="WHJ103" s="299"/>
      <c r="WHK103" s="299"/>
      <c r="WHL103" s="299"/>
      <c r="WHM103" s="299"/>
      <c r="WHN103" s="299"/>
      <c r="WHO103" s="299"/>
      <c r="WHP103" s="299"/>
      <c r="WHQ103" s="299"/>
      <c r="WHR103" s="299"/>
      <c r="WHS103" s="299"/>
      <c r="WHT103" s="299"/>
      <c r="WHU103" s="299"/>
      <c r="WHV103" s="299"/>
      <c r="WHW103" s="299"/>
      <c r="WHX103" s="299"/>
      <c r="WHY103" s="299"/>
      <c r="WHZ103" s="299"/>
      <c r="WIA103" s="299"/>
      <c r="WIB103" s="299"/>
      <c r="WIC103" s="299"/>
      <c r="WID103" s="299"/>
      <c r="WIE103" s="299"/>
      <c r="WIF103" s="299"/>
      <c r="WIG103" s="299"/>
      <c r="WIH103" s="299"/>
      <c r="WII103" s="299"/>
      <c r="WIJ103" s="299"/>
      <c r="WIK103" s="299"/>
      <c r="WIL103" s="299"/>
      <c r="WIM103" s="299"/>
      <c r="WIN103" s="299"/>
      <c r="WIO103" s="299"/>
      <c r="WIP103" s="299"/>
      <c r="WIQ103" s="299"/>
      <c r="WIR103" s="299"/>
      <c r="WIS103" s="299"/>
      <c r="WIT103" s="299"/>
      <c r="WIU103" s="299"/>
      <c r="WIV103" s="299"/>
      <c r="WIW103" s="299"/>
      <c r="WIX103" s="299"/>
      <c r="WIY103" s="299"/>
      <c r="WIZ103" s="299"/>
      <c r="WJA103" s="299"/>
      <c r="WJB103" s="299"/>
      <c r="WJC103" s="299"/>
      <c r="WJD103" s="299"/>
      <c r="WJE103" s="299"/>
      <c r="WJF103" s="299"/>
      <c r="WJG103" s="299"/>
      <c r="WJH103" s="299"/>
      <c r="WJI103" s="299"/>
      <c r="WJJ103" s="299"/>
      <c r="WJK103" s="299"/>
      <c r="WJL103" s="299"/>
      <c r="WJM103" s="299"/>
      <c r="WJN103" s="299"/>
      <c r="WJO103" s="299"/>
      <c r="WJP103" s="299"/>
      <c r="WJQ103" s="299"/>
      <c r="WJR103" s="299"/>
      <c r="WJS103" s="299"/>
      <c r="WJT103" s="299"/>
      <c r="WJU103" s="299"/>
      <c r="WJV103" s="299"/>
      <c r="WJW103" s="299"/>
      <c r="WJX103" s="299"/>
      <c r="WJY103" s="299"/>
      <c r="WJZ103" s="299"/>
      <c r="WKA103" s="299"/>
      <c r="WKB103" s="299"/>
      <c r="WKC103" s="299"/>
      <c r="WKD103" s="299"/>
      <c r="WKE103" s="299"/>
      <c r="WKF103" s="299"/>
      <c r="WKG103" s="299"/>
      <c r="WKH103" s="299"/>
      <c r="WKI103" s="299"/>
      <c r="WKJ103" s="299"/>
      <c r="WKK103" s="299"/>
      <c r="WKL103" s="299"/>
      <c r="WKM103" s="299"/>
      <c r="WKN103" s="299"/>
      <c r="WKO103" s="299"/>
      <c r="WKP103" s="299"/>
      <c r="WKQ103" s="299"/>
      <c r="WKR103" s="299"/>
      <c r="WKS103" s="299"/>
      <c r="WKT103" s="299"/>
      <c r="WKU103" s="299"/>
      <c r="WKV103" s="299"/>
      <c r="WKW103" s="299"/>
      <c r="WKX103" s="299"/>
      <c r="WKY103" s="299"/>
      <c r="WKZ103" s="299"/>
      <c r="WLA103" s="299"/>
      <c r="WLB103" s="299"/>
      <c r="WLC103" s="299"/>
      <c r="WLD103" s="299"/>
      <c r="WLE103" s="299"/>
      <c r="WLF103" s="299"/>
      <c r="WLG103" s="299"/>
      <c r="WLH103" s="299"/>
      <c r="WLI103" s="299"/>
      <c r="WLJ103" s="299"/>
      <c r="WLK103" s="299"/>
      <c r="WLL103" s="299"/>
      <c r="WLM103" s="299"/>
      <c r="WLN103" s="299"/>
      <c r="WLO103" s="299"/>
      <c r="WLP103" s="299"/>
      <c r="WLQ103" s="299"/>
      <c r="WLR103" s="299"/>
      <c r="WLS103" s="299"/>
      <c r="WLT103" s="299"/>
      <c r="WLU103" s="299"/>
      <c r="WLV103" s="299"/>
      <c r="WLW103" s="299"/>
      <c r="WLX103" s="299"/>
      <c r="WLY103" s="299"/>
      <c r="WLZ103" s="299"/>
      <c r="WMA103" s="299"/>
      <c r="WMB103" s="299"/>
      <c r="WMC103" s="299"/>
      <c r="WMD103" s="299"/>
      <c r="WME103" s="299"/>
      <c r="WMF103" s="299"/>
      <c r="WMG103" s="299"/>
      <c r="WMH103" s="299"/>
      <c r="WMI103" s="299"/>
      <c r="WMJ103" s="299"/>
      <c r="WMK103" s="299"/>
      <c r="WML103" s="299"/>
      <c r="WMM103" s="299"/>
      <c r="WMN103" s="299"/>
      <c r="WMO103" s="299"/>
      <c r="WMP103" s="299"/>
      <c r="WMQ103" s="299"/>
      <c r="WMR103" s="299"/>
      <c r="WMS103" s="299"/>
      <c r="WMT103" s="299"/>
      <c r="WMU103" s="299"/>
      <c r="WMV103" s="299"/>
      <c r="WMW103" s="299"/>
      <c r="WMX103" s="299"/>
      <c r="WMY103" s="299"/>
      <c r="WMZ103" s="299"/>
      <c r="WNA103" s="299"/>
      <c r="WNB103" s="299"/>
      <c r="WNC103" s="299"/>
      <c r="WND103" s="299"/>
      <c r="WNE103" s="299"/>
      <c r="WNF103" s="299"/>
      <c r="WNG103" s="299"/>
      <c r="WNH103" s="299"/>
      <c r="WNI103" s="299"/>
      <c r="WNJ103" s="299"/>
      <c r="WNK103" s="299"/>
      <c r="WNL103" s="299"/>
      <c r="WNM103" s="299"/>
      <c r="WNN103" s="299"/>
      <c r="WNO103" s="299"/>
      <c r="WNP103" s="299"/>
      <c r="WNQ103" s="299"/>
      <c r="WNR103" s="299"/>
      <c r="WNS103" s="299"/>
      <c r="WNT103" s="299"/>
      <c r="WNU103" s="299"/>
      <c r="WNV103" s="299"/>
      <c r="WNW103" s="299"/>
      <c r="WNX103" s="299"/>
      <c r="WNY103" s="299"/>
      <c r="WNZ103" s="299"/>
      <c r="WOA103" s="299"/>
      <c r="WOB103" s="299"/>
      <c r="WOC103" s="299"/>
      <c r="WOD103" s="299"/>
      <c r="WOE103" s="299"/>
      <c r="WOF103" s="299"/>
      <c r="WOG103" s="299"/>
      <c r="WOH103" s="299"/>
      <c r="WOI103" s="299"/>
      <c r="WOJ103" s="299"/>
      <c r="WOK103" s="299"/>
      <c r="WOL103" s="299"/>
      <c r="WOM103" s="299"/>
      <c r="WON103" s="299"/>
      <c r="WOO103" s="299"/>
      <c r="WOP103" s="299"/>
      <c r="WOQ103" s="299"/>
      <c r="WOR103" s="299"/>
      <c r="WOS103" s="299"/>
      <c r="WOT103" s="299"/>
      <c r="WOU103" s="299"/>
      <c r="WOV103" s="299"/>
      <c r="WOW103" s="299"/>
      <c r="WOX103" s="299"/>
      <c r="WOY103" s="299"/>
      <c r="WOZ103" s="299"/>
      <c r="WPA103" s="299"/>
      <c r="WPB103" s="299"/>
      <c r="WPC103" s="299"/>
      <c r="WPD103" s="299"/>
      <c r="WPE103" s="299"/>
      <c r="WPF103" s="299"/>
      <c r="WPG103" s="299"/>
      <c r="WPH103" s="299"/>
      <c r="WPI103" s="299"/>
      <c r="WPJ103" s="299"/>
      <c r="WPK103" s="299"/>
      <c r="WPL103" s="299"/>
      <c r="WPM103" s="299"/>
      <c r="WPN103" s="299"/>
      <c r="WPO103" s="299"/>
      <c r="WPP103" s="299"/>
      <c r="WPQ103" s="299"/>
      <c r="WPR103" s="299"/>
      <c r="WPS103" s="299"/>
      <c r="WPT103" s="299"/>
      <c r="WPU103" s="299"/>
      <c r="WPV103" s="299"/>
      <c r="WPW103" s="299"/>
      <c r="WPX103" s="299"/>
      <c r="WPY103" s="299"/>
      <c r="WPZ103" s="299"/>
      <c r="WQA103" s="299"/>
      <c r="WQB103" s="299"/>
      <c r="WQC103" s="299"/>
      <c r="WQD103" s="299"/>
      <c r="WQE103" s="299"/>
      <c r="WQF103" s="299"/>
      <c r="WQG103" s="299"/>
      <c r="WQH103" s="299"/>
      <c r="WQI103" s="299"/>
      <c r="WQJ103" s="299"/>
      <c r="WQK103" s="299"/>
      <c r="WQL103" s="299"/>
      <c r="WQM103" s="299"/>
      <c r="WQN103" s="299"/>
      <c r="WQO103" s="299"/>
      <c r="WQP103" s="299"/>
      <c r="WQQ103" s="299"/>
      <c r="WQR103" s="299"/>
      <c r="WQS103" s="299"/>
      <c r="WQT103" s="299"/>
      <c r="WQU103" s="299"/>
      <c r="WQV103" s="299"/>
      <c r="WQW103" s="299"/>
      <c r="WQX103" s="299"/>
      <c r="WQY103" s="299"/>
      <c r="WQZ103" s="299"/>
      <c r="WRA103" s="299"/>
      <c r="WRB103" s="299"/>
      <c r="WRC103" s="299"/>
      <c r="WRD103" s="299"/>
      <c r="WRE103" s="299"/>
      <c r="WRF103" s="299"/>
      <c r="WRG103" s="299"/>
      <c r="WRH103" s="299"/>
      <c r="WRI103" s="299"/>
      <c r="WRJ103" s="299"/>
      <c r="WRK103" s="299"/>
      <c r="WRL103" s="299"/>
      <c r="WRM103" s="299"/>
      <c r="WRN103" s="299"/>
      <c r="WRO103" s="299"/>
      <c r="WRP103" s="299"/>
      <c r="WRQ103" s="299"/>
      <c r="WRR103" s="299"/>
      <c r="WRS103" s="299"/>
      <c r="WRT103" s="299"/>
      <c r="WRU103" s="299"/>
      <c r="WRV103" s="299"/>
      <c r="WRW103" s="299"/>
      <c r="WRX103" s="299"/>
      <c r="WRY103" s="299"/>
      <c r="WRZ103" s="299"/>
      <c r="WSA103" s="299"/>
      <c r="WSB103" s="299"/>
      <c r="WSC103" s="299"/>
      <c r="WSD103" s="299"/>
      <c r="WSE103" s="299"/>
      <c r="WSF103" s="299"/>
      <c r="WSG103" s="299"/>
      <c r="WSH103" s="299"/>
      <c r="WSI103" s="299"/>
      <c r="WSJ103" s="299"/>
      <c r="WSK103" s="299"/>
      <c r="WSL103" s="299"/>
      <c r="WSM103" s="299"/>
      <c r="WSN103" s="299"/>
      <c r="WSO103" s="299"/>
      <c r="WSP103" s="299"/>
      <c r="WSQ103" s="299"/>
      <c r="WSR103" s="299"/>
      <c r="WSS103" s="299"/>
      <c r="WST103" s="299"/>
      <c r="WSU103" s="299"/>
      <c r="WSV103" s="299"/>
      <c r="WSW103" s="299"/>
      <c r="WSX103" s="299"/>
      <c r="WSY103" s="299"/>
      <c r="WSZ103" s="299"/>
      <c r="WTA103" s="299"/>
      <c r="WTB103" s="299"/>
      <c r="WTC103" s="299"/>
      <c r="WTD103" s="299"/>
      <c r="WTE103" s="299"/>
      <c r="WTF103" s="299"/>
      <c r="WTG103" s="299"/>
      <c r="WTH103" s="299"/>
      <c r="WTI103" s="299"/>
      <c r="WTJ103" s="299"/>
      <c r="WTK103" s="299"/>
      <c r="WTL103" s="299"/>
      <c r="WTM103" s="299"/>
      <c r="WTN103" s="299"/>
      <c r="WTO103" s="299"/>
      <c r="WTP103" s="299"/>
      <c r="WTQ103" s="299"/>
      <c r="WTR103" s="299"/>
      <c r="WTS103" s="299"/>
      <c r="WTT103" s="299"/>
      <c r="WTU103" s="299"/>
      <c r="WTV103" s="299"/>
      <c r="WTW103" s="299"/>
      <c r="WTX103" s="299"/>
      <c r="WTY103" s="299"/>
      <c r="WTZ103" s="299"/>
      <c r="WUA103" s="299"/>
      <c r="WUB103" s="299"/>
      <c r="WUC103" s="299"/>
      <c r="WUD103" s="299"/>
      <c r="WUE103" s="299"/>
      <c r="WUF103" s="299"/>
      <c r="WUG103" s="299"/>
      <c r="WUH103" s="299"/>
      <c r="WUI103" s="299"/>
      <c r="WUJ103" s="299"/>
      <c r="WUK103" s="299"/>
      <c r="WUL103" s="299"/>
      <c r="WUM103" s="299"/>
      <c r="WUN103" s="299"/>
      <c r="WUO103" s="299"/>
      <c r="WUP103" s="299"/>
      <c r="WUQ103" s="299"/>
      <c r="WUR103" s="299"/>
      <c r="WUS103" s="299"/>
      <c r="WUT103" s="299"/>
      <c r="WUU103" s="299"/>
      <c r="WUV103" s="299"/>
      <c r="WUW103" s="299"/>
      <c r="WUX103" s="299"/>
      <c r="WUY103" s="299"/>
      <c r="WUZ103" s="299"/>
      <c r="WVA103" s="299"/>
      <c r="WVB103" s="299"/>
      <c r="WVC103" s="299"/>
      <c r="WVD103" s="299"/>
      <c r="WVE103" s="299"/>
      <c r="WVF103" s="299"/>
      <c r="WVG103" s="299"/>
      <c r="WVH103" s="299"/>
      <c r="WVI103" s="299"/>
      <c r="WVJ103" s="299"/>
      <c r="WVK103" s="299"/>
      <c r="WVL103" s="299"/>
      <c r="WVM103" s="299"/>
      <c r="WVN103" s="299"/>
      <c r="WVO103" s="299"/>
      <c r="WVP103" s="299"/>
      <c r="WVQ103" s="299"/>
      <c r="WVR103" s="299"/>
      <c r="WVS103" s="299"/>
      <c r="WVT103" s="299"/>
      <c r="WVU103" s="299"/>
      <c r="WVV103" s="299"/>
      <c r="WVW103" s="299"/>
      <c r="WVX103" s="299"/>
      <c r="WVY103" s="299"/>
      <c r="WVZ103" s="299"/>
      <c r="WWA103" s="299"/>
      <c r="WWB103" s="299"/>
      <c r="WWC103" s="299"/>
      <c r="WWD103" s="299"/>
      <c r="WWE103" s="299"/>
      <c r="WWF103" s="299"/>
      <c r="WWG103" s="299"/>
      <c r="WWH103" s="299"/>
      <c r="WWI103" s="299"/>
      <c r="WWJ103" s="299"/>
      <c r="WWK103" s="299"/>
      <c r="WWL103" s="299"/>
      <c r="WWM103" s="299"/>
      <c r="WWN103" s="299"/>
      <c r="WWO103" s="299"/>
      <c r="WWP103" s="299"/>
      <c r="WWQ103" s="299"/>
      <c r="WWR103" s="299"/>
      <c r="WWS103" s="299"/>
      <c r="WWT103" s="299"/>
      <c r="WWU103" s="299"/>
      <c r="WWV103" s="299"/>
      <c r="WWW103" s="299"/>
      <c r="WWX103" s="299"/>
      <c r="WWY103" s="299"/>
      <c r="WWZ103" s="299"/>
      <c r="WXA103" s="299"/>
      <c r="WXB103" s="299"/>
      <c r="WXC103" s="299"/>
      <c r="WXD103" s="299"/>
      <c r="WXE103" s="299"/>
      <c r="WXF103" s="299"/>
      <c r="WXG103" s="299"/>
      <c r="WXH103" s="299"/>
      <c r="WXI103" s="299"/>
      <c r="WXJ103" s="299"/>
      <c r="WXK103" s="299"/>
      <c r="WXL103" s="299"/>
      <c r="WXM103" s="299"/>
      <c r="WXN103" s="299"/>
      <c r="WXO103" s="299"/>
      <c r="WXP103" s="299"/>
      <c r="WXQ103" s="299"/>
      <c r="WXR103" s="299"/>
      <c r="WXS103" s="299"/>
      <c r="WXT103" s="299"/>
      <c r="WXU103" s="299"/>
      <c r="WXV103" s="299"/>
      <c r="WXW103" s="299"/>
      <c r="WXX103" s="299"/>
      <c r="WXY103" s="299"/>
      <c r="WXZ103" s="299"/>
      <c r="WYA103" s="299"/>
      <c r="WYB103" s="299"/>
      <c r="WYC103" s="299"/>
      <c r="WYD103" s="299"/>
      <c r="WYE103" s="299"/>
      <c r="WYF103" s="299"/>
      <c r="WYG103" s="299"/>
      <c r="WYH103" s="299"/>
      <c r="WYI103" s="299"/>
      <c r="WYJ103" s="299"/>
      <c r="WYK103" s="299"/>
      <c r="WYL103" s="299"/>
      <c r="WYM103" s="299"/>
      <c r="WYN103" s="299"/>
      <c r="WYO103" s="299"/>
      <c r="WYP103" s="299"/>
      <c r="WYQ103" s="299"/>
      <c r="WYR103" s="299"/>
      <c r="WYS103" s="299"/>
      <c r="WYT103" s="299"/>
      <c r="WYU103" s="299"/>
      <c r="WYV103" s="299"/>
      <c r="WYW103" s="299"/>
      <c r="WYX103" s="299"/>
      <c r="WYY103" s="299"/>
      <c r="WYZ103" s="299"/>
      <c r="WZA103" s="299"/>
      <c r="WZB103" s="299"/>
      <c r="WZC103" s="299"/>
      <c r="WZD103" s="299"/>
      <c r="WZE103" s="299"/>
      <c r="WZF103" s="299"/>
      <c r="WZG103" s="299"/>
      <c r="WZH103" s="299"/>
      <c r="WZI103" s="299"/>
      <c r="WZJ103" s="299"/>
      <c r="WZK103" s="299"/>
      <c r="WZL103" s="299"/>
      <c r="WZM103" s="299"/>
      <c r="WZN103" s="299"/>
      <c r="WZO103" s="299"/>
      <c r="WZP103" s="299"/>
      <c r="WZQ103" s="299"/>
      <c r="WZR103" s="299"/>
      <c r="WZS103" s="299"/>
      <c r="WZT103" s="299"/>
      <c r="WZU103" s="299"/>
      <c r="WZV103" s="299"/>
      <c r="WZW103" s="299"/>
      <c r="WZX103" s="299"/>
      <c r="WZY103" s="299"/>
      <c r="WZZ103" s="299"/>
      <c r="XAA103" s="299"/>
      <c r="XAB103" s="299"/>
      <c r="XAC103" s="299"/>
      <c r="XAD103" s="299"/>
      <c r="XAE103" s="299"/>
      <c r="XAF103" s="299"/>
      <c r="XAG103" s="299"/>
      <c r="XAH103" s="299"/>
      <c r="XAI103" s="299"/>
      <c r="XAJ103" s="299"/>
      <c r="XAK103" s="299"/>
      <c r="XAL103" s="299"/>
      <c r="XAM103" s="299"/>
      <c r="XAN103" s="299"/>
      <c r="XAO103" s="299"/>
      <c r="XAP103" s="299"/>
      <c r="XAQ103" s="299"/>
      <c r="XAR103" s="299"/>
      <c r="XAS103" s="299"/>
      <c r="XAT103" s="299"/>
      <c r="XAU103" s="299"/>
      <c r="XAV103" s="299"/>
      <c r="XAW103" s="299"/>
      <c r="XAX103" s="299"/>
      <c r="XAY103" s="299"/>
      <c r="XAZ103" s="299"/>
      <c r="XBA103" s="299"/>
      <c r="XBB103" s="299"/>
      <c r="XBC103" s="299"/>
      <c r="XBD103" s="299"/>
      <c r="XBE103" s="299"/>
      <c r="XBF103" s="299"/>
      <c r="XBG103" s="299"/>
      <c r="XBH103" s="299"/>
      <c r="XBI103" s="299"/>
      <c r="XBJ103" s="299"/>
      <c r="XBK103" s="299"/>
      <c r="XBL103" s="299"/>
      <c r="XBM103" s="299"/>
      <c r="XBN103" s="299"/>
      <c r="XBO103" s="299"/>
      <c r="XBP103" s="299"/>
      <c r="XBQ103" s="299"/>
      <c r="XBR103" s="299"/>
      <c r="XBS103" s="299"/>
      <c r="XBT103" s="299"/>
      <c r="XBU103" s="299"/>
      <c r="XBV103" s="299"/>
      <c r="XBW103" s="299"/>
      <c r="XBX103" s="299"/>
      <c r="XBY103" s="299"/>
      <c r="XBZ103" s="299"/>
      <c r="XCA103" s="299"/>
      <c r="XCB103" s="299"/>
      <c r="XCC103" s="299"/>
      <c r="XCD103" s="299"/>
      <c r="XCE103" s="299"/>
      <c r="XCF103" s="299"/>
      <c r="XCG103" s="299"/>
      <c r="XCH103" s="299"/>
      <c r="XCI103" s="299"/>
      <c r="XCJ103" s="299"/>
      <c r="XCK103" s="299"/>
      <c r="XCL103" s="299"/>
      <c r="XCM103" s="299"/>
      <c r="XCN103" s="299"/>
      <c r="XCO103" s="299"/>
      <c r="XCP103" s="299"/>
      <c r="XCQ103" s="299"/>
      <c r="XCR103" s="299"/>
      <c r="XCS103" s="299"/>
      <c r="XCT103" s="299"/>
      <c r="XCU103" s="299"/>
      <c r="XCV103" s="299"/>
      <c r="XCW103" s="299"/>
      <c r="XCX103" s="299"/>
      <c r="XCY103" s="299"/>
      <c r="XCZ103" s="299"/>
      <c r="XDA103" s="299"/>
      <c r="XDB103" s="299"/>
      <c r="XDC103" s="299"/>
      <c r="XDD103" s="299"/>
      <c r="XDE103" s="299"/>
      <c r="XDF103" s="299"/>
      <c r="XDG103" s="299"/>
      <c r="XDH103" s="299"/>
      <c r="XDI103" s="299"/>
      <c r="XDJ103" s="299"/>
      <c r="XDK103" s="299"/>
      <c r="XDL103" s="299"/>
      <c r="XDM103" s="299"/>
      <c r="XDN103" s="299"/>
      <c r="XDO103" s="299"/>
      <c r="XDP103" s="299"/>
      <c r="XDQ103" s="299"/>
      <c r="XDR103" s="299"/>
      <c r="XDS103" s="299"/>
      <c r="XDT103" s="299"/>
      <c r="XDU103" s="299"/>
    </row>
    <row r="104" spans="2:16354">
      <c r="C104" s="252" t="s">
        <v>276</v>
      </c>
      <c r="E104" s="254">
        <f>'Cintas CF'!N13+'Cintas CF'!N14+'Cintas CF'!N15</f>
        <v>120.998</v>
      </c>
      <c r="F104" s="254">
        <f>'Cintas CF'!O13+'Cintas CF'!O14+'Cintas CF'!O15</f>
        <v>120.998</v>
      </c>
      <c r="G104" s="254">
        <f>'Cintas CF'!P13+'Cintas CF'!P14+'Cintas CF'!P15</f>
        <v>120.998</v>
      </c>
      <c r="H104" s="254">
        <f>'Cintas CF'!Q13+'Cintas CF'!Q14+'Cintas CF'!Q15</f>
        <v>120.998</v>
      </c>
      <c r="I104" s="254">
        <f>'Cintas CF'!R13+'Cintas CF'!R14+'Cintas CF'!R15</f>
        <v>120.998</v>
      </c>
      <c r="J104" s="254">
        <f>'Cintas CF'!S13+'Cintas CF'!S14+'Cintas CF'!S15</f>
        <v>120.998</v>
      </c>
      <c r="K104" s="254">
        <f>'Cintas CF'!T13+'Cintas CF'!T14+'Cintas CF'!T15</f>
        <v>120.998</v>
      </c>
      <c r="L104" s="254">
        <f>'Cintas CF'!U13+'Cintas CF'!U14+'Cintas CF'!U15</f>
        <v>120.998</v>
      </c>
      <c r="M104" s="254">
        <f>'Cintas CF'!V13+'Cintas CF'!V14+'Cintas CF'!V15</f>
        <v>120.998</v>
      </c>
      <c r="N104" s="254">
        <f>'Cintas CF'!W13+'Cintas CF'!W14+'Cintas CF'!W15</f>
        <v>120.998</v>
      </c>
      <c r="P104" s="286"/>
      <c r="Q104" s="254">
        <v>0</v>
      </c>
      <c r="R104" s="254">
        <f t="shared" ref="R104:Z104" si="112">Q104</f>
        <v>0</v>
      </c>
      <c r="S104" s="254">
        <f t="shared" si="112"/>
        <v>0</v>
      </c>
      <c r="T104" s="254">
        <f t="shared" si="112"/>
        <v>0</v>
      </c>
      <c r="U104" s="254">
        <f t="shared" si="112"/>
        <v>0</v>
      </c>
      <c r="V104" s="254">
        <f t="shared" si="112"/>
        <v>0</v>
      </c>
      <c r="W104" s="254">
        <f t="shared" si="112"/>
        <v>0</v>
      </c>
      <c r="X104" s="254">
        <f t="shared" si="112"/>
        <v>0</v>
      </c>
      <c r="Y104" s="254">
        <f t="shared" si="112"/>
        <v>0</v>
      </c>
      <c r="Z104" s="254">
        <f t="shared" si="112"/>
        <v>0</v>
      </c>
      <c r="AB104" s="286"/>
      <c r="AC104" s="286"/>
      <c r="AD104" s="286"/>
      <c r="AE104" s="286"/>
      <c r="AF104" s="286"/>
      <c r="AG104" s="286"/>
      <c r="XDV104" s="299"/>
      <c r="XDW104" s="299"/>
      <c r="XDX104" s="299"/>
      <c r="XDY104" s="299"/>
      <c r="XDZ104" s="299"/>
    </row>
    <row r="105" spans="2:16354">
      <c r="C105" s="252" t="s">
        <v>244</v>
      </c>
      <c r="E105" s="307">
        <f>SUM('Cintas CF'!N17:N22)</f>
        <v>-9.0176094730076706</v>
      </c>
      <c r="F105" s="307">
        <f>SUM('Cintas CF'!O17:O22)</f>
        <v>-12.097396935805605</v>
      </c>
      <c r="G105" s="307">
        <f>SUM('Cintas CF'!P17:P22)</f>
        <v>14.75526445939191</v>
      </c>
      <c r="H105" s="307">
        <f>SUM('Cintas CF'!Q17:Q22)</f>
        <v>-1.4741651130030569</v>
      </c>
      <c r="I105" s="307">
        <f>SUM('Cintas CF'!R17:R22)</f>
        <v>0.71636224278904237</v>
      </c>
      <c r="J105" s="307">
        <f>SUM('Cintas CF'!S17:S22)</f>
        <v>1.8855688195556901</v>
      </c>
      <c r="K105" s="307">
        <f>SUM('Cintas CF'!T17:T22)</f>
        <v>1.8681021672956035</v>
      </c>
      <c r="L105" s="307">
        <f>SUM('Cintas CF'!U17:U22)</f>
        <v>4.2516714921474019</v>
      </c>
      <c r="M105" s="307">
        <f>SUM('Cintas CF'!V17:V22)</f>
        <v>1.9418170220195812</v>
      </c>
      <c r="N105" s="307">
        <f>SUM('Cintas CF'!W17:W22)</f>
        <v>5.2820893671924054</v>
      </c>
      <c r="P105" s="286"/>
      <c r="Q105" s="307">
        <f t="shared" ref="Q105:Z105" si="113">(P70+P71+P72-P80-P81-P83)-(Q70+Q71+Q72-Q80-Q81-Q83)</f>
        <v>-6.3713988391136667</v>
      </c>
      <c r="R105" s="307">
        <f t="shared" si="113"/>
        <v>-8.057240166196749</v>
      </c>
      <c r="S105" s="307">
        <f t="shared" si="113"/>
        <v>-11.949814667731857</v>
      </c>
      <c r="T105" s="307">
        <f t="shared" si="113"/>
        <v>-12.664166565741766</v>
      </c>
      <c r="U105" s="307">
        <f t="shared" si="113"/>
        <v>-13.136657342910055</v>
      </c>
      <c r="V105" s="307">
        <f t="shared" si="113"/>
        <v>-9.5981230181419619</v>
      </c>
      <c r="W105" s="307">
        <f t="shared" si="113"/>
        <v>-7.2897310593273232</v>
      </c>
      <c r="X105" s="307">
        <f t="shared" si="113"/>
        <v>-5.0658952052893937</v>
      </c>
      <c r="Y105" s="307">
        <f t="shared" si="113"/>
        <v>-3.8640546681868386</v>
      </c>
      <c r="Z105" s="307">
        <f t="shared" si="113"/>
        <v>20.154613451351395</v>
      </c>
      <c r="AB105" s="286"/>
      <c r="AC105" s="286"/>
      <c r="AD105" s="286"/>
      <c r="AE105" s="286"/>
      <c r="AF105" s="286"/>
      <c r="AG105" s="286"/>
    </row>
    <row r="106" spans="2:16354" ht="12">
      <c r="C106" s="282" t="s">
        <v>245</v>
      </c>
      <c r="D106" s="308"/>
      <c r="E106" s="287" t="e">
        <f t="shared" ref="E106:N106" si="114">SUM(E102:E105)</f>
        <v>#REF!</v>
      </c>
      <c r="F106" s="287" t="e">
        <f t="shared" si="114"/>
        <v>#REF!</v>
      </c>
      <c r="G106" s="287" t="e">
        <f t="shared" si="114"/>
        <v>#REF!</v>
      </c>
      <c r="H106" s="287" t="e">
        <f t="shared" si="114"/>
        <v>#REF!</v>
      </c>
      <c r="I106" s="287" t="e">
        <f t="shared" si="114"/>
        <v>#REF!</v>
      </c>
      <c r="J106" s="287" t="e">
        <f t="shared" si="114"/>
        <v>#REF!</v>
      </c>
      <c r="K106" s="287" t="e">
        <f t="shared" si="114"/>
        <v>#REF!</v>
      </c>
      <c r="L106" s="287" t="e">
        <f t="shared" si="114"/>
        <v>#REF!</v>
      </c>
      <c r="M106" s="287" t="e">
        <f t="shared" si="114"/>
        <v>#REF!</v>
      </c>
      <c r="N106" s="287" t="e">
        <f t="shared" si="114"/>
        <v>#REF!</v>
      </c>
      <c r="O106" s="287"/>
      <c r="P106" s="309"/>
      <c r="Q106" s="287" t="e">
        <f>SUM(Q102:Q105)</f>
        <v>#REF!</v>
      </c>
      <c r="R106" s="287" t="e">
        <f>SUM(R102:R105)</f>
        <v>#REF!</v>
      </c>
      <c r="S106" s="287" t="e">
        <f>SUM(S102:S105)</f>
        <v>#REF!</v>
      </c>
      <c r="T106" s="287" t="e">
        <f>SUM(T102:T105)</f>
        <v>#REF!</v>
      </c>
      <c r="U106" s="287" t="e">
        <f>SUM(U102:U105)</f>
        <v>#REF!</v>
      </c>
      <c r="V106" s="287" t="e">
        <f t="shared" ref="V106:Z106" si="115">SUM(V102:V105)</f>
        <v>#REF!</v>
      </c>
      <c r="W106" s="287" t="e">
        <f t="shared" si="115"/>
        <v>#REF!</v>
      </c>
      <c r="X106" s="287" t="e">
        <f t="shared" si="115"/>
        <v>#REF!</v>
      </c>
      <c r="Y106" s="287" t="e">
        <f t="shared" si="115"/>
        <v>#REF!</v>
      </c>
      <c r="Z106" s="287" t="e">
        <f t="shared" si="115"/>
        <v>#REF!</v>
      </c>
      <c r="AA106" s="287"/>
      <c r="AB106" s="309"/>
      <c r="AC106" s="309"/>
      <c r="AD106" s="309"/>
      <c r="AE106" s="309"/>
      <c r="AF106" s="309"/>
      <c r="AG106" s="309"/>
    </row>
    <row r="107" spans="2:16354">
      <c r="E107" s="254"/>
      <c r="F107" s="254"/>
      <c r="G107" s="254"/>
      <c r="H107" s="254"/>
      <c r="I107" s="254"/>
      <c r="J107" s="254"/>
      <c r="K107" s="254"/>
      <c r="L107" s="254"/>
      <c r="M107" s="254"/>
      <c r="N107" s="254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B107" s="286"/>
      <c r="AC107" s="286"/>
      <c r="AD107" s="286"/>
      <c r="AE107" s="286"/>
      <c r="AF107" s="286"/>
      <c r="AG107" s="286"/>
    </row>
    <row r="108" spans="2:16354" ht="12">
      <c r="C108" s="245" t="s">
        <v>274</v>
      </c>
      <c r="E108" s="254"/>
      <c r="F108" s="254"/>
      <c r="G108" s="254"/>
      <c r="H108" s="254"/>
      <c r="I108" s="254"/>
      <c r="J108" s="254"/>
      <c r="K108" s="254"/>
      <c r="L108" s="254"/>
      <c r="M108" s="254"/>
      <c r="N108" s="254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B108" s="286"/>
      <c r="AC108" s="286"/>
      <c r="AD108" s="286"/>
      <c r="AE108" s="286"/>
      <c r="AF108" s="286"/>
      <c r="AG108" s="286"/>
    </row>
    <row r="109" spans="2:16354">
      <c r="C109" s="252" t="s">
        <v>134</v>
      </c>
      <c r="E109" s="329">
        <f>'Cintas CF'!N25</f>
        <v>-106.33894146076673</v>
      </c>
      <c r="F109" s="329">
        <f>'Cintas CF'!O25</f>
        <v>-116.95067423277608</v>
      </c>
      <c r="G109" s="329">
        <f>'Cintas CF'!P25</f>
        <v>-104.00748287894403</v>
      </c>
      <c r="H109" s="329">
        <f>'Cintas CF'!Q25</f>
        <v>-105.3006078647586</v>
      </c>
      <c r="I109" s="329">
        <f>'Cintas CF'!R25</f>
        <v>-104.6722210532178</v>
      </c>
      <c r="J109" s="329">
        <f>'Cintas CF'!S25</f>
        <v>-103.01821626668924</v>
      </c>
      <c r="K109" s="329">
        <f>'Cintas CF'!T25</f>
        <v>-101.37953307762415</v>
      </c>
      <c r="L109" s="329">
        <f>'Cintas CF'!U25</f>
        <v>-97.6500033326341</v>
      </c>
      <c r="M109" s="329">
        <f>'Cintas CF'!V25</f>
        <v>-95.946658105627336</v>
      </c>
      <c r="N109" s="329">
        <f>'Cintas CF'!W25</f>
        <v>-91.313254643712682</v>
      </c>
      <c r="P109" s="286"/>
      <c r="Q109" s="329">
        <v>0</v>
      </c>
      <c r="R109" s="329">
        <v>0</v>
      </c>
      <c r="S109" s="329">
        <v>0</v>
      </c>
      <c r="T109" s="329">
        <v>0</v>
      </c>
      <c r="U109" s="329">
        <v>0</v>
      </c>
      <c r="V109" s="329">
        <v>0</v>
      </c>
      <c r="W109" s="329">
        <v>0</v>
      </c>
      <c r="X109" s="329">
        <v>0</v>
      </c>
      <c r="Y109" s="329">
        <v>0</v>
      </c>
      <c r="Z109" s="329">
        <v>0</v>
      </c>
      <c r="AB109" s="286"/>
      <c r="AC109" s="286"/>
      <c r="AD109" s="286"/>
      <c r="AE109" s="286"/>
      <c r="AF109" s="286"/>
      <c r="AG109" s="286"/>
    </row>
    <row r="110" spans="2:16354">
      <c r="C110" s="252" t="s">
        <v>246</v>
      </c>
      <c r="E110" s="329">
        <f>'Cintas CF'!N26</f>
        <v>-15.028506201132179</v>
      </c>
      <c r="F110" s="329">
        <f>'Cintas CF'!O26</f>
        <v>-16.528224832690487</v>
      </c>
      <c r="G110" s="329">
        <f>'Cintas CF'!P26</f>
        <v>-14.699009412154526</v>
      </c>
      <c r="H110" s="329">
        <f>'Cintas CF'!Q26</f>
        <v>-14.88176218927638</v>
      </c>
      <c r="I110" s="329">
        <f>'Cintas CF'!R26</f>
        <v>-14.792954505428643</v>
      </c>
      <c r="J110" s="329">
        <f>'Cintas CF'!S26</f>
        <v>-14.55919986343592</v>
      </c>
      <c r="K110" s="329">
        <f>'Cintas CF'!T26</f>
        <v>-14.327610568580639</v>
      </c>
      <c r="L110" s="329">
        <f>'Cintas CF'!U26</f>
        <v>-13.800529330701579</v>
      </c>
      <c r="M110" s="329">
        <f>'Cintas CF'!V26</f>
        <v>-13.559801578900659</v>
      </c>
      <c r="N110" s="329">
        <f>'Cintas CF'!W26</f>
        <v>-12.90497906794476</v>
      </c>
      <c r="P110" s="286"/>
      <c r="Q110" s="329">
        <f>'Vestis Corporation PNL'!W70*-1</f>
        <v>-32.610630314191688</v>
      </c>
      <c r="R110" s="329">
        <f>'Vestis Corporation PNL'!X70*-1</f>
        <v>-37.223675725715154</v>
      </c>
      <c r="S110" s="329">
        <f>'Vestis Corporation PNL'!Y70*-1</f>
        <v>-44.065353097181308</v>
      </c>
      <c r="T110" s="329">
        <f>'Vestis Corporation PNL'!Z70*-1</f>
        <v>-51.316021348570963</v>
      </c>
      <c r="U110" s="329">
        <f>'Vestis Corporation PNL'!AA70*-1</f>
        <v>-58.837206720791599</v>
      </c>
      <c r="V110" s="329">
        <f>'Vestis Corporation PNL'!AB70*-1</f>
        <v>-64.332460236236656</v>
      </c>
      <c r="W110" s="329">
        <f>'Vestis Corporation PNL'!AC70*-1</f>
        <v>-68.506080448719857</v>
      </c>
      <c r="X110" s="329">
        <f>'Vestis Corporation PNL'!AD70*-1</f>
        <v>-71.406478618562417</v>
      </c>
      <c r="Y110" s="329">
        <f>'Vestis Corporation PNL'!AE70*-1</f>
        <v>-73.618781999034852</v>
      </c>
      <c r="Z110" s="329">
        <f>'Vestis Corporation PNL'!AF70*-1</f>
        <v>-62.079576863652498</v>
      </c>
      <c r="AB110" s="286"/>
      <c r="AC110" s="286"/>
      <c r="AD110" s="286"/>
      <c r="AE110" s="286"/>
      <c r="AF110" s="286"/>
      <c r="AG110" s="286"/>
    </row>
    <row r="111" spans="2:16354" ht="12">
      <c r="C111" s="282" t="s">
        <v>247</v>
      </c>
      <c r="D111" s="308"/>
      <c r="E111" s="287">
        <f t="shared" ref="E111:N111" si="116">SUM(E109:E110)</f>
        <v>-121.36744766189891</v>
      </c>
      <c r="F111" s="287">
        <f t="shared" si="116"/>
        <v>-133.47889906546658</v>
      </c>
      <c r="G111" s="287">
        <f t="shared" si="116"/>
        <v>-118.70649229109856</v>
      </c>
      <c r="H111" s="287">
        <f t="shared" si="116"/>
        <v>-120.18237005403498</v>
      </c>
      <c r="I111" s="287">
        <f t="shared" si="116"/>
        <v>-119.46517555864644</v>
      </c>
      <c r="J111" s="287">
        <f t="shared" si="116"/>
        <v>-117.57741613012516</v>
      </c>
      <c r="K111" s="287">
        <f t="shared" si="116"/>
        <v>-115.70714364620478</v>
      </c>
      <c r="L111" s="287">
        <f t="shared" si="116"/>
        <v>-111.45053266333568</v>
      </c>
      <c r="M111" s="287">
        <f t="shared" si="116"/>
        <v>-109.506459684528</v>
      </c>
      <c r="N111" s="287">
        <f t="shared" si="116"/>
        <v>-104.21823371165745</v>
      </c>
      <c r="O111" s="287"/>
      <c r="P111" s="309"/>
      <c r="Q111" s="287">
        <f>SUM(Q109:Q110)</f>
        <v>-32.610630314191688</v>
      </c>
      <c r="R111" s="287">
        <f>SUM(R109:R110)</f>
        <v>-37.223675725715154</v>
      </c>
      <c r="S111" s="287">
        <f>SUM(S109:S110)</f>
        <v>-44.065353097181308</v>
      </c>
      <c r="T111" s="287">
        <f>SUM(T109:T110)</f>
        <v>-51.316021348570963</v>
      </c>
      <c r="U111" s="287">
        <f>SUM(U109:U110)</f>
        <v>-58.837206720791599</v>
      </c>
      <c r="V111" s="287">
        <f t="shared" ref="V111:Z111" si="117">SUM(V109:V110)</f>
        <v>-64.332460236236656</v>
      </c>
      <c r="W111" s="287">
        <f t="shared" si="117"/>
        <v>-68.506080448719857</v>
      </c>
      <c r="X111" s="287">
        <f t="shared" si="117"/>
        <v>-71.406478618562417</v>
      </c>
      <c r="Y111" s="287">
        <f t="shared" si="117"/>
        <v>-73.618781999034852</v>
      </c>
      <c r="Z111" s="287">
        <f t="shared" si="117"/>
        <v>-62.079576863652498</v>
      </c>
      <c r="AA111" s="287"/>
      <c r="AB111" s="309"/>
      <c r="AC111" s="309"/>
      <c r="AD111" s="309"/>
      <c r="AE111" s="309"/>
      <c r="AF111" s="309"/>
      <c r="AG111" s="309"/>
    </row>
    <row r="112" spans="2:16354" ht="12">
      <c r="B112" s="245"/>
      <c r="E112" s="254"/>
      <c r="F112" s="254"/>
      <c r="G112" s="254"/>
      <c r="H112" s="254"/>
      <c r="I112" s="254"/>
      <c r="J112" s="254"/>
      <c r="K112" s="254"/>
      <c r="L112" s="254"/>
      <c r="M112" s="254"/>
      <c r="N112" s="254"/>
      <c r="P112" s="286"/>
      <c r="Q112" s="249"/>
      <c r="R112" s="249"/>
      <c r="S112" s="249"/>
      <c r="T112" s="249"/>
      <c r="U112" s="249"/>
      <c r="V112" s="249"/>
      <c r="W112" s="249"/>
      <c r="X112" s="249"/>
      <c r="Y112" s="249"/>
      <c r="Z112" s="249"/>
      <c r="AB112" s="286"/>
      <c r="AC112" s="286"/>
      <c r="AD112" s="286"/>
      <c r="AE112" s="286"/>
      <c r="AF112" s="286"/>
      <c r="AG112" s="286"/>
    </row>
    <row r="113" spans="1:16359" ht="12">
      <c r="C113" s="245" t="s">
        <v>275</v>
      </c>
      <c r="E113" s="254"/>
      <c r="F113" s="254"/>
      <c r="G113" s="254"/>
      <c r="H113" s="254"/>
      <c r="I113" s="254"/>
      <c r="J113" s="254"/>
      <c r="K113" s="254"/>
      <c r="L113" s="254"/>
      <c r="M113" s="254"/>
      <c r="N113" s="254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B113" s="286"/>
      <c r="AC113" s="286"/>
      <c r="AD113" s="286"/>
      <c r="AE113" s="286"/>
      <c r="AF113" s="286"/>
      <c r="AG113" s="286"/>
      <c r="XEA113" s="245"/>
      <c r="XEB113" s="245"/>
      <c r="XEC113" s="245"/>
      <c r="XED113" s="245"/>
      <c r="XEE113" s="245"/>
    </row>
    <row r="114" spans="1:16359" ht="12">
      <c r="A114" s="245"/>
      <c r="C114" s="252" t="s">
        <v>248</v>
      </c>
      <c r="E114" s="290">
        <v>0</v>
      </c>
      <c r="F114" s="290">
        <v>0</v>
      </c>
      <c r="G114" s="290">
        <v>0</v>
      </c>
      <c r="H114" s="290">
        <v>0</v>
      </c>
      <c r="I114" s="290">
        <v>0</v>
      </c>
      <c r="J114" s="290">
        <v>0</v>
      </c>
      <c r="K114" s="290">
        <v>0</v>
      </c>
      <c r="L114" s="290">
        <v>0</v>
      </c>
      <c r="M114" s="290">
        <v>0</v>
      </c>
      <c r="N114" s="290">
        <v>0</v>
      </c>
      <c r="P114" s="310"/>
      <c r="Q114" s="290">
        <v>0</v>
      </c>
      <c r="R114" s="290">
        <v>0</v>
      </c>
      <c r="S114" s="290">
        <v>0</v>
      </c>
      <c r="T114" s="290">
        <v>0</v>
      </c>
      <c r="U114" s="290">
        <v>0</v>
      </c>
      <c r="V114" s="290">
        <v>0</v>
      </c>
      <c r="W114" s="290">
        <v>0</v>
      </c>
      <c r="X114" s="290">
        <v>0</v>
      </c>
      <c r="Y114" s="290">
        <v>0</v>
      </c>
      <c r="Z114" s="290">
        <v>0</v>
      </c>
      <c r="AB114" s="285">
        <f>G18</f>
        <v>2119.0574518072281</v>
      </c>
      <c r="AC114" s="286"/>
      <c r="AD114" s="286"/>
      <c r="AE114" s="286"/>
      <c r="AF114" s="286"/>
      <c r="AG114" s="286"/>
    </row>
    <row r="115" spans="1:16359">
      <c r="C115" s="252" t="s">
        <v>249</v>
      </c>
      <c r="E115" s="311" t="e">
        <f t="shared" ref="E115:N115" si="118">E130</f>
        <v>#REF!</v>
      </c>
      <c r="F115" s="311" t="e">
        <f t="shared" si="118"/>
        <v>#REF!</v>
      </c>
      <c r="G115" s="311" t="e">
        <f t="shared" si="118"/>
        <v>#REF!</v>
      </c>
      <c r="H115" s="311" t="e">
        <f t="shared" si="118"/>
        <v>#REF!</v>
      </c>
      <c r="I115" s="311" t="e">
        <f t="shared" si="118"/>
        <v>#REF!</v>
      </c>
      <c r="J115" s="311" t="e">
        <f t="shared" si="118"/>
        <v>#REF!</v>
      </c>
      <c r="K115" s="311" t="e">
        <f t="shared" si="118"/>
        <v>#REF!</v>
      </c>
      <c r="L115" s="311" t="e">
        <f t="shared" si="118"/>
        <v>#REF!</v>
      </c>
      <c r="M115" s="311" t="e">
        <f t="shared" si="118"/>
        <v>#REF!</v>
      </c>
      <c r="N115" s="311" t="e">
        <f t="shared" si="118"/>
        <v>#REF!</v>
      </c>
      <c r="P115" s="310"/>
      <c r="Q115" s="311" t="e">
        <f>Q130</f>
        <v>#REF!</v>
      </c>
      <c r="R115" s="311" t="e">
        <f>R130</f>
        <v>#REF!</v>
      </c>
      <c r="S115" s="311" t="e">
        <f>S130</f>
        <v>#REF!</v>
      </c>
      <c r="T115" s="311" t="e">
        <f>T130</f>
        <v>#REF!</v>
      </c>
      <c r="U115" s="311" t="e">
        <f>U130</f>
        <v>#REF!</v>
      </c>
      <c r="V115" s="311" t="e">
        <f t="shared" ref="V115:Z115" si="119">V130</f>
        <v>#REF!</v>
      </c>
      <c r="W115" s="311" t="e">
        <f t="shared" si="119"/>
        <v>#REF!</v>
      </c>
      <c r="X115" s="311" t="e">
        <f t="shared" si="119"/>
        <v>#REF!</v>
      </c>
      <c r="Y115" s="311" t="e">
        <f t="shared" si="119"/>
        <v>#REF!</v>
      </c>
      <c r="Z115" s="311" t="e">
        <f t="shared" si="119"/>
        <v>#REF!</v>
      </c>
      <c r="AB115" s="286"/>
      <c r="AC115" s="286"/>
      <c r="AD115" s="286"/>
      <c r="AE115" s="286"/>
      <c r="AF115" s="286"/>
      <c r="AG115" s="286"/>
    </row>
    <row r="116" spans="1:16359" ht="12">
      <c r="C116" s="282" t="s">
        <v>250</v>
      </c>
      <c r="D116" s="282"/>
      <c r="E116" s="291" t="e">
        <f t="shared" ref="E116:N116" si="120">SUM(E114:E115)</f>
        <v>#REF!</v>
      </c>
      <c r="F116" s="291" t="e">
        <f t="shared" si="120"/>
        <v>#REF!</v>
      </c>
      <c r="G116" s="291" t="e">
        <f t="shared" si="120"/>
        <v>#REF!</v>
      </c>
      <c r="H116" s="291" t="e">
        <f t="shared" si="120"/>
        <v>#REF!</v>
      </c>
      <c r="I116" s="291" t="e">
        <f t="shared" si="120"/>
        <v>#REF!</v>
      </c>
      <c r="J116" s="291" t="e">
        <f t="shared" si="120"/>
        <v>#REF!</v>
      </c>
      <c r="K116" s="291" t="e">
        <f t="shared" si="120"/>
        <v>#REF!</v>
      </c>
      <c r="L116" s="291" t="e">
        <f t="shared" si="120"/>
        <v>#REF!</v>
      </c>
      <c r="M116" s="291" t="e">
        <f t="shared" si="120"/>
        <v>#REF!</v>
      </c>
      <c r="N116" s="291" t="e">
        <f t="shared" si="120"/>
        <v>#REF!</v>
      </c>
      <c r="O116" s="287"/>
      <c r="P116" s="312"/>
      <c r="Q116" s="291" t="e">
        <f>SUM(Q114:Q115)</f>
        <v>#REF!</v>
      </c>
      <c r="R116" s="291" t="e">
        <f>SUM(R114:R115)</f>
        <v>#REF!</v>
      </c>
      <c r="S116" s="291" t="e">
        <f>SUM(S114:S115)</f>
        <v>#REF!</v>
      </c>
      <c r="T116" s="291" t="e">
        <f>SUM(T114:T115)</f>
        <v>#REF!</v>
      </c>
      <c r="U116" s="291" t="e">
        <f>SUM(U114:U115)</f>
        <v>#REF!</v>
      </c>
      <c r="V116" s="291" t="e">
        <f t="shared" ref="V116:Z116" si="121">SUM(V114:V115)</f>
        <v>#REF!</v>
      </c>
      <c r="W116" s="291" t="e">
        <f t="shared" si="121"/>
        <v>#REF!</v>
      </c>
      <c r="X116" s="291" t="e">
        <f t="shared" si="121"/>
        <v>#REF!</v>
      </c>
      <c r="Y116" s="291" t="e">
        <f t="shared" si="121"/>
        <v>#REF!</v>
      </c>
      <c r="Z116" s="291" t="e">
        <f t="shared" si="121"/>
        <v>#REF!</v>
      </c>
      <c r="AA116" s="287"/>
      <c r="AB116" s="313"/>
      <c r="AC116" s="313"/>
      <c r="AD116" s="313"/>
      <c r="AE116" s="313"/>
      <c r="AF116" s="313"/>
      <c r="AG116" s="313"/>
    </row>
    <row r="117" spans="1:16359" ht="12">
      <c r="B117" s="316"/>
      <c r="E117" s="290"/>
      <c r="F117" s="290"/>
      <c r="G117" s="290"/>
      <c r="H117" s="290"/>
      <c r="I117" s="290"/>
      <c r="J117" s="290"/>
      <c r="K117" s="290"/>
      <c r="L117" s="290"/>
      <c r="M117" s="290"/>
      <c r="N117" s="290"/>
      <c r="O117" s="287"/>
      <c r="P117" s="310"/>
      <c r="Q117" s="290"/>
      <c r="R117" s="290"/>
      <c r="S117" s="290"/>
      <c r="T117" s="290"/>
      <c r="U117" s="290"/>
      <c r="V117" s="290"/>
      <c r="W117" s="290"/>
      <c r="X117" s="290"/>
      <c r="Y117" s="290"/>
      <c r="Z117" s="290"/>
      <c r="AA117" s="287"/>
      <c r="AB117" s="286"/>
      <c r="AC117" s="286"/>
      <c r="AD117" s="286"/>
      <c r="AE117" s="286"/>
      <c r="AF117" s="286"/>
      <c r="AG117" s="286"/>
    </row>
    <row r="118" spans="1:16359" ht="12">
      <c r="B118" s="277"/>
      <c r="C118" s="282" t="s">
        <v>251</v>
      </c>
      <c r="D118" s="308"/>
      <c r="E118" s="291" t="e">
        <f t="shared" ref="E118:N118" si="122">E116+E111+E106</f>
        <v>#REF!</v>
      </c>
      <c r="F118" s="291" t="e">
        <f t="shared" si="122"/>
        <v>#REF!</v>
      </c>
      <c r="G118" s="291" t="e">
        <f t="shared" si="122"/>
        <v>#REF!</v>
      </c>
      <c r="H118" s="291" t="e">
        <f t="shared" si="122"/>
        <v>#REF!</v>
      </c>
      <c r="I118" s="291" t="e">
        <f t="shared" si="122"/>
        <v>#REF!</v>
      </c>
      <c r="J118" s="291" t="e">
        <f t="shared" si="122"/>
        <v>#REF!</v>
      </c>
      <c r="K118" s="291" t="e">
        <f t="shared" si="122"/>
        <v>#REF!</v>
      </c>
      <c r="L118" s="291" t="e">
        <f t="shared" si="122"/>
        <v>#REF!</v>
      </c>
      <c r="M118" s="291" t="e">
        <f t="shared" si="122"/>
        <v>#REF!</v>
      </c>
      <c r="N118" s="291" t="e">
        <f t="shared" si="122"/>
        <v>#REF!</v>
      </c>
      <c r="O118" s="287"/>
      <c r="P118" s="314"/>
      <c r="Q118" s="291" t="e">
        <f>Q116+Q111+Q106</f>
        <v>#REF!</v>
      </c>
      <c r="R118" s="291" t="e">
        <f>R116+R111+R106</f>
        <v>#REF!</v>
      </c>
      <c r="S118" s="291" t="e">
        <f>S116+S111+S106</f>
        <v>#REF!</v>
      </c>
      <c r="T118" s="291" t="e">
        <f>T116+T111+T106</f>
        <v>#REF!</v>
      </c>
      <c r="U118" s="291" t="e">
        <f>U116+U111+U106</f>
        <v>#REF!</v>
      </c>
      <c r="V118" s="291" t="e">
        <f t="shared" ref="V118:Z118" si="123">V116+V111+V106</f>
        <v>#REF!</v>
      </c>
      <c r="W118" s="291" t="e">
        <f t="shared" si="123"/>
        <v>#REF!</v>
      </c>
      <c r="X118" s="291" t="e">
        <f t="shared" si="123"/>
        <v>#REF!</v>
      </c>
      <c r="Y118" s="291" t="e">
        <f t="shared" si="123"/>
        <v>#REF!</v>
      </c>
      <c r="Z118" s="291" t="e">
        <f t="shared" si="123"/>
        <v>#REF!</v>
      </c>
      <c r="AA118" s="287"/>
      <c r="AB118" s="309"/>
      <c r="AC118" s="309"/>
      <c r="AD118" s="309"/>
      <c r="AE118" s="309"/>
      <c r="AF118" s="309"/>
      <c r="AG118" s="309"/>
      <c r="XEA118" s="316"/>
      <c r="XEB118" s="316"/>
      <c r="XEC118" s="316"/>
      <c r="XED118" s="316"/>
      <c r="XEE118" s="316"/>
    </row>
    <row r="119" spans="1:16359" s="316" customFormat="1" ht="12">
      <c r="B119" s="277"/>
      <c r="C119" s="243"/>
      <c r="D119" s="243"/>
      <c r="E119" s="286"/>
      <c r="F119" s="286"/>
      <c r="G119" s="286"/>
      <c r="H119" s="286"/>
      <c r="I119" s="286"/>
      <c r="J119" s="243"/>
      <c r="K119" s="243"/>
      <c r="L119" s="243"/>
      <c r="M119" s="243"/>
      <c r="N119" s="243"/>
      <c r="O119" s="243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43"/>
      <c r="AB119" s="286"/>
      <c r="AC119" s="286"/>
      <c r="AD119" s="286"/>
      <c r="AE119" s="286"/>
      <c r="AF119" s="286"/>
      <c r="AG119" s="286"/>
      <c r="AH119" s="243"/>
      <c r="AI119" s="243"/>
      <c r="AJ119" s="243"/>
      <c r="AK119" s="243"/>
      <c r="AL119" s="243"/>
      <c r="AM119" s="243"/>
      <c r="AN119" s="243"/>
      <c r="AO119" s="243"/>
      <c r="AP119" s="243"/>
      <c r="AQ119" s="243"/>
      <c r="AR119" s="243"/>
      <c r="AS119" s="243"/>
      <c r="AT119" s="243"/>
      <c r="AU119" s="243"/>
      <c r="AV119" s="243"/>
      <c r="AW119" s="243"/>
      <c r="AX119" s="243"/>
      <c r="AY119" s="243"/>
      <c r="AZ119" s="243"/>
      <c r="BA119" s="243"/>
      <c r="BB119" s="243"/>
      <c r="BC119" s="243"/>
      <c r="BD119" s="243"/>
      <c r="BE119" s="243"/>
      <c r="BF119" s="243"/>
      <c r="BG119" s="243"/>
      <c r="BH119" s="243"/>
      <c r="BI119" s="243"/>
      <c r="BJ119" s="243"/>
      <c r="BK119" s="243"/>
      <c r="BL119" s="243"/>
      <c r="BM119" s="243"/>
      <c r="BN119" s="243"/>
      <c r="BO119" s="243"/>
      <c r="BP119" s="243"/>
      <c r="BQ119" s="243"/>
      <c r="BR119" s="243"/>
      <c r="BS119" s="243"/>
      <c r="BT119" s="243"/>
      <c r="BU119" s="243"/>
      <c r="BV119" s="243"/>
      <c r="BW119" s="243"/>
      <c r="BX119" s="243"/>
      <c r="BY119" s="243"/>
      <c r="BZ119" s="243"/>
      <c r="CA119" s="243"/>
      <c r="CB119" s="243"/>
      <c r="CC119" s="243"/>
      <c r="CD119" s="243"/>
      <c r="CE119" s="243"/>
      <c r="CF119" s="243"/>
      <c r="CG119" s="243"/>
      <c r="CH119" s="243"/>
      <c r="CI119" s="243"/>
      <c r="CJ119" s="243"/>
      <c r="CK119" s="243"/>
      <c r="CL119" s="243"/>
      <c r="CM119" s="243"/>
      <c r="CN119" s="243"/>
      <c r="CO119" s="243"/>
      <c r="CP119" s="243"/>
      <c r="CQ119" s="243"/>
      <c r="CR119" s="243"/>
      <c r="CS119" s="243"/>
      <c r="CT119" s="243"/>
      <c r="CU119" s="243"/>
      <c r="CV119" s="243"/>
      <c r="CW119" s="243"/>
      <c r="CX119" s="243"/>
      <c r="CY119" s="243"/>
      <c r="CZ119" s="243"/>
      <c r="DA119" s="243"/>
      <c r="DB119" s="243"/>
      <c r="DC119" s="243"/>
      <c r="DD119" s="243"/>
      <c r="DE119" s="243"/>
      <c r="DF119" s="243"/>
      <c r="DG119" s="243"/>
      <c r="DH119" s="243"/>
      <c r="DI119" s="243"/>
      <c r="DJ119" s="243"/>
      <c r="DK119" s="243"/>
      <c r="DL119" s="243"/>
      <c r="DM119" s="243"/>
      <c r="DN119" s="243"/>
      <c r="DO119" s="243"/>
      <c r="DP119" s="243"/>
      <c r="DQ119" s="243"/>
      <c r="DR119" s="243"/>
      <c r="DS119" s="243"/>
      <c r="DT119" s="243"/>
      <c r="DU119" s="243"/>
      <c r="DV119" s="243"/>
      <c r="DW119" s="243"/>
      <c r="DX119" s="243"/>
      <c r="DY119" s="243"/>
      <c r="DZ119" s="243"/>
      <c r="EA119" s="243"/>
      <c r="EB119" s="243"/>
      <c r="EC119" s="243"/>
      <c r="ED119" s="243"/>
      <c r="EE119" s="243"/>
      <c r="EF119" s="243"/>
      <c r="EG119" s="243"/>
      <c r="EH119" s="243"/>
      <c r="EI119" s="243"/>
      <c r="EJ119" s="243"/>
      <c r="EK119" s="243"/>
      <c r="EL119" s="243"/>
      <c r="EM119" s="243"/>
      <c r="EN119" s="243"/>
      <c r="EO119" s="243"/>
      <c r="EP119" s="243"/>
      <c r="EQ119" s="243"/>
      <c r="ER119" s="243"/>
      <c r="ES119" s="243"/>
      <c r="ET119" s="243"/>
      <c r="EU119" s="243"/>
      <c r="EV119" s="243"/>
      <c r="EW119" s="243"/>
      <c r="EX119" s="243"/>
      <c r="EY119" s="243"/>
      <c r="EZ119" s="243"/>
      <c r="FA119" s="243"/>
      <c r="FB119" s="243"/>
      <c r="FC119" s="243"/>
      <c r="FD119" s="243"/>
      <c r="FE119" s="243"/>
      <c r="FF119" s="243"/>
      <c r="FG119" s="243"/>
      <c r="FH119" s="243"/>
      <c r="FI119" s="243"/>
      <c r="FJ119" s="243"/>
      <c r="FK119" s="243"/>
      <c r="FL119" s="243"/>
      <c r="FM119" s="243"/>
      <c r="FN119" s="243"/>
      <c r="FO119" s="243"/>
      <c r="FP119" s="243"/>
      <c r="FQ119" s="243"/>
      <c r="FR119" s="243"/>
      <c r="FS119" s="243"/>
      <c r="FT119" s="243"/>
      <c r="FU119" s="243"/>
      <c r="FV119" s="243"/>
      <c r="FW119" s="243"/>
      <c r="FX119" s="243"/>
      <c r="FY119" s="243"/>
      <c r="FZ119" s="243"/>
      <c r="GA119" s="243"/>
      <c r="GB119" s="243"/>
      <c r="GC119" s="243"/>
      <c r="GD119" s="243"/>
      <c r="GE119" s="243"/>
      <c r="GF119" s="243"/>
      <c r="GG119" s="243"/>
      <c r="GH119" s="243"/>
      <c r="GI119" s="243"/>
      <c r="GJ119" s="243"/>
      <c r="GK119" s="243"/>
      <c r="GL119" s="243"/>
      <c r="GM119" s="243"/>
      <c r="GN119" s="243"/>
      <c r="GO119" s="243"/>
      <c r="GP119" s="243"/>
      <c r="GQ119" s="243"/>
      <c r="GR119" s="243"/>
      <c r="GS119" s="243"/>
      <c r="GT119" s="243"/>
      <c r="GU119" s="243"/>
      <c r="GV119" s="243"/>
      <c r="GW119" s="243"/>
      <c r="GX119" s="243"/>
      <c r="GY119" s="243"/>
      <c r="GZ119" s="243"/>
      <c r="HA119" s="243"/>
      <c r="HB119" s="243"/>
      <c r="HC119" s="243"/>
      <c r="HD119" s="243"/>
      <c r="HE119" s="243"/>
      <c r="HF119" s="243"/>
      <c r="HG119" s="243"/>
      <c r="HH119" s="243"/>
      <c r="HI119" s="243"/>
      <c r="HJ119" s="243"/>
      <c r="HK119" s="243"/>
      <c r="HL119" s="243"/>
      <c r="HM119" s="243"/>
      <c r="HN119" s="243"/>
      <c r="HO119" s="243"/>
      <c r="HP119" s="243"/>
      <c r="HQ119" s="243"/>
      <c r="HR119" s="243"/>
      <c r="HS119" s="243"/>
      <c r="HT119" s="243"/>
      <c r="HU119" s="243"/>
      <c r="HV119" s="243"/>
      <c r="HW119" s="243"/>
      <c r="HX119" s="243"/>
      <c r="HY119" s="243"/>
      <c r="HZ119" s="243"/>
      <c r="IA119" s="243"/>
      <c r="IB119" s="243"/>
      <c r="IC119" s="243"/>
      <c r="ID119" s="243"/>
      <c r="IE119" s="243"/>
      <c r="IF119" s="243"/>
      <c r="IG119" s="243"/>
      <c r="IH119" s="243"/>
      <c r="II119" s="243"/>
      <c r="IJ119" s="243"/>
      <c r="IK119" s="243"/>
      <c r="IL119" s="243"/>
      <c r="IM119" s="243"/>
      <c r="IN119" s="243"/>
      <c r="IO119" s="243"/>
      <c r="IP119" s="243"/>
      <c r="IQ119" s="243"/>
      <c r="IR119" s="243"/>
      <c r="IS119" s="243"/>
      <c r="IT119" s="243"/>
      <c r="IU119" s="243"/>
      <c r="IV119" s="243"/>
      <c r="IW119" s="243"/>
      <c r="IX119" s="243"/>
      <c r="IY119" s="243"/>
      <c r="IZ119" s="243"/>
      <c r="JA119" s="243"/>
      <c r="JB119" s="243"/>
      <c r="JC119" s="243"/>
      <c r="JD119" s="243"/>
      <c r="JE119" s="243"/>
      <c r="JF119" s="243"/>
      <c r="JG119" s="243"/>
      <c r="JH119" s="243"/>
      <c r="JI119" s="243"/>
      <c r="JJ119" s="243"/>
      <c r="JK119" s="243"/>
      <c r="JL119" s="243"/>
      <c r="JM119" s="243"/>
      <c r="JN119" s="243"/>
      <c r="JO119" s="243"/>
      <c r="JP119" s="243"/>
      <c r="JQ119" s="243"/>
      <c r="JR119" s="243"/>
      <c r="JS119" s="243"/>
      <c r="JT119" s="243"/>
      <c r="JU119" s="243"/>
      <c r="JV119" s="243"/>
      <c r="JW119" s="243"/>
      <c r="JX119" s="243"/>
      <c r="JY119" s="243"/>
      <c r="JZ119" s="243"/>
      <c r="KA119" s="243"/>
      <c r="KB119" s="243"/>
      <c r="KC119" s="243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243"/>
      <c r="KS119" s="243"/>
      <c r="KT119" s="243"/>
      <c r="KU119" s="243"/>
      <c r="KV119" s="243"/>
      <c r="KW119" s="243"/>
      <c r="KX119" s="243"/>
      <c r="KY119" s="243"/>
      <c r="KZ119" s="243"/>
      <c r="LA119" s="243"/>
      <c r="LB119" s="243"/>
      <c r="LC119" s="243"/>
      <c r="LD119" s="243"/>
      <c r="LE119" s="243"/>
      <c r="LF119" s="243"/>
      <c r="LG119" s="243"/>
      <c r="LH119" s="243"/>
      <c r="LI119" s="243"/>
      <c r="LJ119" s="243"/>
      <c r="LK119" s="243"/>
      <c r="LL119" s="243"/>
      <c r="LM119" s="243"/>
      <c r="LN119" s="243"/>
      <c r="LO119" s="243"/>
      <c r="LP119" s="243"/>
      <c r="LQ119" s="243"/>
      <c r="LR119" s="243"/>
      <c r="LS119" s="243"/>
      <c r="LT119" s="243"/>
      <c r="LU119" s="243"/>
      <c r="LV119" s="243"/>
      <c r="LW119" s="243"/>
      <c r="LX119" s="243"/>
      <c r="LY119" s="243"/>
      <c r="LZ119" s="243"/>
      <c r="MA119" s="243"/>
      <c r="MB119" s="243"/>
      <c r="MC119" s="243"/>
      <c r="MD119" s="243"/>
      <c r="ME119" s="243"/>
      <c r="MF119" s="243"/>
      <c r="MG119" s="243"/>
      <c r="MH119" s="243"/>
      <c r="MI119" s="243"/>
      <c r="MJ119" s="243"/>
      <c r="MK119" s="243"/>
      <c r="ML119" s="243"/>
      <c r="MM119" s="243"/>
      <c r="MN119" s="243"/>
      <c r="MO119" s="243"/>
      <c r="MP119" s="243"/>
      <c r="MQ119" s="243"/>
      <c r="MR119" s="243"/>
      <c r="MS119" s="243"/>
      <c r="MT119" s="243"/>
      <c r="MU119" s="243"/>
      <c r="MV119" s="243"/>
      <c r="MW119" s="243"/>
      <c r="MX119" s="243"/>
      <c r="MY119" s="243"/>
      <c r="MZ119" s="243"/>
      <c r="NA119" s="243"/>
      <c r="NB119" s="243"/>
      <c r="NC119" s="243"/>
      <c r="ND119" s="243"/>
      <c r="NE119" s="243"/>
      <c r="NF119" s="243"/>
      <c r="NG119" s="243"/>
      <c r="NH119" s="243"/>
      <c r="NI119" s="243"/>
      <c r="NJ119" s="243"/>
      <c r="NK119" s="243"/>
      <c r="NL119" s="243"/>
      <c r="NM119" s="243"/>
      <c r="NN119" s="243"/>
      <c r="NO119" s="243"/>
      <c r="NP119" s="243"/>
      <c r="NQ119" s="243"/>
      <c r="NR119" s="243"/>
      <c r="NS119" s="243"/>
      <c r="NT119" s="243"/>
      <c r="NU119" s="243"/>
      <c r="NV119" s="243"/>
      <c r="NW119" s="243"/>
      <c r="NX119" s="243"/>
      <c r="NY119" s="243"/>
      <c r="NZ119" s="243"/>
      <c r="OA119" s="243"/>
      <c r="OB119" s="243"/>
      <c r="OC119" s="243"/>
      <c r="OD119" s="243"/>
      <c r="OE119" s="243"/>
      <c r="OF119" s="243"/>
      <c r="OG119" s="243"/>
      <c r="OH119" s="243"/>
      <c r="OI119" s="243"/>
      <c r="OJ119" s="243"/>
      <c r="OK119" s="243"/>
      <c r="OL119" s="243"/>
      <c r="OM119" s="243"/>
      <c r="ON119" s="243"/>
      <c r="OO119" s="243"/>
      <c r="OP119" s="243"/>
      <c r="OQ119" s="243"/>
      <c r="OR119" s="243"/>
      <c r="OS119" s="243"/>
      <c r="OT119" s="243"/>
      <c r="OU119" s="243"/>
      <c r="OV119" s="243"/>
      <c r="OW119" s="243"/>
      <c r="OX119" s="243"/>
      <c r="OY119" s="243"/>
      <c r="OZ119" s="243"/>
      <c r="PA119" s="243"/>
      <c r="PB119" s="243"/>
      <c r="PC119" s="243"/>
      <c r="PD119" s="243"/>
      <c r="PE119" s="243"/>
      <c r="PF119" s="243"/>
      <c r="PG119" s="243"/>
      <c r="PH119" s="243"/>
      <c r="PI119" s="243"/>
      <c r="PJ119" s="243"/>
      <c r="PK119" s="243"/>
      <c r="PL119" s="243"/>
      <c r="PM119" s="243"/>
      <c r="PN119" s="243"/>
      <c r="PO119" s="243"/>
      <c r="PP119" s="243"/>
      <c r="PQ119" s="243"/>
      <c r="PR119" s="243"/>
      <c r="PS119" s="243"/>
      <c r="PT119" s="243"/>
      <c r="PU119" s="243"/>
      <c r="PV119" s="243"/>
      <c r="PW119" s="243"/>
      <c r="PX119" s="243"/>
      <c r="PY119" s="243"/>
      <c r="PZ119" s="243"/>
      <c r="QA119" s="243"/>
      <c r="QB119" s="243"/>
      <c r="QC119" s="243"/>
      <c r="QD119" s="243"/>
      <c r="QE119" s="243"/>
      <c r="QF119" s="243"/>
      <c r="QG119" s="243"/>
      <c r="QH119" s="243"/>
      <c r="QI119" s="243"/>
      <c r="QJ119" s="243"/>
      <c r="QK119" s="243"/>
      <c r="QL119" s="243"/>
      <c r="QM119" s="243"/>
      <c r="QN119" s="243"/>
      <c r="QO119" s="243"/>
      <c r="QP119" s="243"/>
      <c r="QQ119" s="243"/>
      <c r="QR119" s="243"/>
      <c r="QS119" s="243"/>
      <c r="QT119" s="243"/>
      <c r="QU119" s="243"/>
      <c r="QV119" s="243"/>
      <c r="QW119" s="243"/>
      <c r="QX119" s="243"/>
      <c r="QY119" s="243"/>
      <c r="QZ119" s="243"/>
      <c r="RA119" s="243"/>
      <c r="RB119" s="243"/>
      <c r="RC119" s="243"/>
      <c r="RD119" s="243"/>
      <c r="RE119" s="243"/>
      <c r="RF119" s="243"/>
      <c r="RG119" s="243"/>
      <c r="RH119" s="243"/>
      <c r="RI119" s="243"/>
      <c r="RJ119" s="243"/>
      <c r="RK119" s="243"/>
      <c r="RL119" s="243"/>
      <c r="RM119" s="243"/>
      <c r="RN119" s="243"/>
      <c r="RO119" s="243"/>
      <c r="RP119" s="243"/>
      <c r="RQ119" s="243"/>
      <c r="RR119" s="243"/>
      <c r="RS119" s="243"/>
      <c r="RT119" s="243"/>
      <c r="RU119" s="243"/>
      <c r="RV119" s="243"/>
      <c r="RW119" s="243"/>
      <c r="RX119" s="243"/>
      <c r="RY119" s="243"/>
      <c r="RZ119" s="243"/>
      <c r="SA119" s="243"/>
      <c r="SB119" s="243"/>
      <c r="SC119" s="243"/>
      <c r="SD119" s="243"/>
      <c r="SE119" s="243"/>
      <c r="SF119" s="243"/>
      <c r="SG119" s="243"/>
      <c r="SH119" s="243"/>
      <c r="SI119" s="243"/>
      <c r="SJ119" s="243"/>
      <c r="SK119" s="243"/>
      <c r="SL119" s="243"/>
      <c r="SM119" s="243"/>
      <c r="SN119" s="243"/>
      <c r="SO119" s="243"/>
      <c r="SP119" s="243"/>
      <c r="SQ119" s="243"/>
      <c r="SR119" s="243"/>
      <c r="SS119" s="243"/>
      <c r="ST119" s="243"/>
      <c r="SU119" s="243"/>
      <c r="SV119" s="243"/>
      <c r="SW119" s="243"/>
      <c r="SX119" s="243"/>
      <c r="SY119" s="243"/>
      <c r="SZ119" s="243"/>
      <c r="TA119" s="243"/>
      <c r="TB119" s="243"/>
      <c r="TC119" s="243"/>
      <c r="TD119" s="243"/>
      <c r="TE119" s="243"/>
      <c r="TF119" s="243"/>
      <c r="TG119" s="243"/>
      <c r="TH119" s="243"/>
      <c r="TI119" s="243"/>
      <c r="TJ119" s="243"/>
      <c r="TK119" s="243"/>
      <c r="TL119" s="243"/>
      <c r="TM119" s="243"/>
      <c r="TN119" s="243"/>
      <c r="TO119" s="243"/>
      <c r="TP119" s="243"/>
      <c r="TQ119" s="243"/>
      <c r="TR119" s="243"/>
      <c r="TS119" s="243"/>
      <c r="TT119" s="243"/>
      <c r="TU119" s="243"/>
      <c r="TV119" s="243"/>
      <c r="TW119" s="243"/>
      <c r="TX119" s="243"/>
      <c r="TY119" s="243"/>
      <c r="TZ119" s="243"/>
      <c r="UA119" s="243"/>
      <c r="UB119" s="243"/>
      <c r="UC119" s="243"/>
      <c r="UD119" s="243"/>
      <c r="UE119" s="243"/>
      <c r="UF119" s="243"/>
      <c r="UG119" s="243"/>
      <c r="UH119" s="243"/>
      <c r="UI119" s="243"/>
      <c r="UJ119" s="243"/>
      <c r="UK119" s="243"/>
      <c r="UL119" s="243"/>
      <c r="UM119" s="243"/>
      <c r="UN119" s="243"/>
      <c r="UO119" s="243"/>
      <c r="UP119" s="243"/>
      <c r="UQ119" s="243"/>
      <c r="UR119" s="243"/>
      <c r="US119" s="243"/>
      <c r="UT119" s="243"/>
      <c r="UU119" s="243"/>
      <c r="UV119" s="243"/>
      <c r="UW119" s="243"/>
      <c r="UX119" s="243"/>
      <c r="UY119" s="243"/>
      <c r="UZ119" s="243"/>
      <c r="VA119" s="243"/>
      <c r="VB119" s="243"/>
      <c r="VC119" s="243"/>
      <c r="VD119" s="243"/>
      <c r="VE119" s="243"/>
      <c r="VF119" s="243"/>
      <c r="VG119" s="243"/>
      <c r="VH119" s="243"/>
      <c r="VI119" s="243"/>
      <c r="VJ119" s="243"/>
      <c r="VK119" s="243"/>
      <c r="VL119" s="243"/>
      <c r="VM119" s="243"/>
      <c r="VN119" s="243"/>
      <c r="VO119" s="243"/>
      <c r="VP119" s="243"/>
      <c r="VQ119" s="243"/>
      <c r="VR119" s="243"/>
      <c r="VS119" s="243"/>
      <c r="VT119" s="243"/>
      <c r="VU119" s="243"/>
      <c r="VV119" s="243"/>
      <c r="VW119" s="243"/>
      <c r="VX119" s="243"/>
      <c r="VY119" s="243"/>
      <c r="VZ119" s="243"/>
      <c r="WA119" s="243"/>
      <c r="WB119" s="243"/>
      <c r="WC119" s="243"/>
      <c r="WD119" s="243"/>
      <c r="WE119" s="243"/>
      <c r="WF119" s="243"/>
      <c r="WG119" s="243"/>
      <c r="WH119" s="243"/>
      <c r="WI119" s="243"/>
      <c r="WJ119" s="243"/>
      <c r="WK119" s="243"/>
      <c r="WL119" s="243"/>
      <c r="WM119" s="243"/>
      <c r="WN119" s="243"/>
      <c r="WO119" s="243"/>
      <c r="WP119" s="243"/>
      <c r="WQ119" s="243"/>
      <c r="WR119" s="243"/>
      <c r="WS119" s="243"/>
      <c r="WT119" s="243"/>
      <c r="WU119" s="243"/>
      <c r="WV119" s="243"/>
      <c r="WW119" s="243"/>
      <c r="WX119" s="243"/>
      <c r="WY119" s="243"/>
      <c r="WZ119" s="243"/>
      <c r="XA119" s="243"/>
      <c r="XB119" s="243"/>
      <c r="XC119" s="243"/>
      <c r="XD119" s="243"/>
      <c r="XE119" s="243"/>
      <c r="XF119" s="243"/>
      <c r="XG119" s="243"/>
      <c r="XH119" s="243"/>
      <c r="XI119" s="243"/>
      <c r="XJ119" s="243"/>
      <c r="XK119" s="243"/>
      <c r="XL119" s="243"/>
      <c r="XM119" s="243"/>
      <c r="XN119" s="243"/>
      <c r="XO119" s="243"/>
      <c r="XP119" s="243"/>
      <c r="XQ119" s="243"/>
      <c r="XR119" s="243"/>
      <c r="XS119" s="243"/>
      <c r="XT119" s="243"/>
      <c r="XU119" s="243"/>
      <c r="XV119" s="243"/>
      <c r="XW119" s="243"/>
      <c r="XX119" s="243"/>
      <c r="XY119" s="243"/>
      <c r="XZ119" s="243"/>
      <c r="YA119" s="243"/>
      <c r="YB119" s="243"/>
      <c r="YC119" s="243"/>
      <c r="YD119" s="243"/>
      <c r="YE119" s="243"/>
      <c r="YF119" s="243"/>
      <c r="YG119" s="243"/>
      <c r="YH119" s="243"/>
      <c r="YI119" s="243"/>
      <c r="YJ119" s="243"/>
      <c r="YK119" s="243"/>
      <c r="YL119" s="243"/>
      <c r="YM119" s="243"/>
      <c r="YN119" s="243"/>
      <c r="YO119" s="243"/>
      <c r="YP119" s="243"/>
      <c r="YQ119" s="243"/>
      <c r="YR119" s="243"/>
      <c r="YS119" s="243"/>
      <c r="YT119" s="243"/>
      <c r="YU119" s="243"/>
      <c r="YV119" s="243"/>
      <c r="YW119" s="243"/>
      <c r="YX119" s="243"/>
      <c r="YY119" s="243"/>
      <c r="YZ119" s="243"/>
      <c r="ZA119" s="243"/>
      <c r="ZB119" s="243"/>
      <c r="ZC119" s="243"/>
      <c r="ZD119" s="243"/>
      <c r="ZE119" s="243"/>
      <c r="ZF119" s="243"/>
      <c r="ZG119" s="243"/>
      <c r="ZH119" s="243"/>
      <c r="ZI119" s="243"/>
      <c r="ZJ119" s="243"/>
      <c r="ZK119" s="243"/>
      <c r="ZL119" s="243"/>
      <c r="ZM119" s="243"/>
      <c r="ZN119" s="243"/>
      <c r="ZO119" s="243"/>
      <c r="ZP119" s="243"/>
      <c r="ZQ119" s="243"/>
      <c r="ZR119" s="243"/>
      <c r="ZS119" s="243"/>
      <c r="ZT119" s="243"/>
      <c r="ZU119" s="243"/>
      <c r="ZV119" s="243"/>
      <c r="ZW119" s="243"/>
      <c r="ZX119" s="243"/>
      <c r="ZY119" s="243"/>
      <c r="ZZ119" s="243"/>
      <c r="AAA119" s="243"/>
      <c r="AAB119" s="243"/>
      <c r="AAC119" s="243"/>
      <c r="AAD119" s="243"/>
      <c r="AAE119" s="243"/>
      <c r="AAF119" s="243"/>
      <c r="AAG119" s="243"/>
      <c r="AAH119" s="243"/>
      <c r="AAI119" s="243"/>
      <c r="AAJ119" s="243"/>
      <c r="AAK119" s="243"/>
      <c r="AAL119" s="243"/>
      <c r="AAM119" s="243"/>
      <c r="AAN119" s="243"/>
      <c r="AAO119" s="243"/>
      <c r="AAP119" s="243"/>
      <c r="AAQ119" s="243"/>
      <c r="AAR119" s="243"/>
      <c r="AAS119" s="243"/>
      <c r="AAT119" s="243"/>
      <c r="AAU119" s="243"/>
      <c r="AAV119" s="243"/>
      <c r="AAW119" s="243"/>
      <c r="AAX119" s="243"/>
      <c r="AAY119" s="243"/>
      <c r="AAZ119" s="243"/>
      <c r="ABA119" s="243"/>
      <c r="ABB119" s="243"/>
      <c r="ABC119" s="243"/>
      <c r="ABD119" s="243"/>
      <c r="ABE119" s="243"/>
      <c r="ABF119" s="243"/>
      <c r="ABG119" s="243"/>
      <c r="ABH119" s="243"/>
      <c r="ABI119" s="243"/>
      <c r="ABJ119" s="243"/>
      <c r="ABK119" s="243"/>
      <c r="ABL119" s="243"/>
      <c r="ABM119" s="243"/>
      <c r="ABN119" s="243"/>
      <c r="ABO119" s="243"/>
      <c r="ABP119" s="243"/>
      <c r="ABQ119" s="243"/>
      <c r="ABR119" s="243"/>
      <c r="ABS119" s="243"/>
      <c r="ABT119" s="243"/>
      <c r="ABU119" s="243"/>
      <c r="ABV119" s="243"/>
      <c r="ABW119" s="243"/>
      <c r="ABX119" s="243"/>
      <c r="ABY119" s="243"/>
      <c r="ABZ119" s="243"/>
      <c r="ACA119" s="243"/>
      <c r="ACB119" s="243"/>
      <c r="ACC119" s="243"/>
      <c r="ACD119" s="243"/>
      <c r="ACE119" s="243"/>
      <c r="ACF119" s="243"/>
      <c r="ACG119" s="243"/>
      <c r="ACH119" s="243"/>
      <c r="ACI119" s="243"/>
      <c r="ACJ119" s="243"/>
      <c r="ACK119" s="243"/>
      <c r="ACL119" s="243"/>
      <c r="ACM119" s="243"/>
      <c r="ACN119" s="243"/>
      <c r="ACO119" s="243"/>
      <c r="ACP119" s="243"/>
      <c r="ACQ119" s="243"/>
      <c r="ACR119" s="243"/>
      <c r="ACS119" s="243"/>
      <c r="ACT119" s="243"/>
      <c r="ACU119" s="243"/>
      <c r="ACV119" s="243"/>
      <c r="ACW119" s="243"/>
      <c r="ACX119" s="243"/>
      <c r="ACY119" s="243"/>
      <c r="ACZ119" s="243"/>
      <c r="ADA119" s="243"/>
      <c r="ADB119" s="243"/>
      <c r="ADC119" s="243"/>
      <c r="ADD119" s="243"/>
      <c r="ADE119" s="243"/>
      <c r="ADF119" s="243"/>
      <c r="ADG119" s="243"/>
      <c r="ADH119" s="243"/>
      <c r="ADI119" s="243"/>
      <c r="ADJ119" s="243"/>
      <c r="ADK119" s="243"/>
      <c r="ADL119" s="243"/>
      <c r="ADM119" s="243"/>
      <c r="ADN119" s="243"/>
      <c r="ADO119" s="243"/>
      <c r="ADP119" s="243"/>
      <c r="ADQ119" s="243"/>
      <c r="ADR119" s="243"/>
      <c r="ADS119" s="243"/>
      <c r="ADT119" s="243"/>
      <c r="ADU119" s="243"/>
      <c r="ADV119" s="243"/>
      <c r="ADW119" s="243"/>
      <c r="ADX119" s="243"/>
      <c r="ADY119" s="243"/>
      <c r="ADZ119" s="243"/>
      <c r="AEA119" s="243"/>
      <c r="AEB119" s="243"/>
      <c r="AEC119" s="243"/>
      <c r="AED119" s="243"/>
      <c r="AEE119" s="243"/>
      <c r="AEF119" s="243"/>
      <c r="AEG119" s="243"/>
      <c r="AEH119" s="243"/>
      <c r="AEI119" s="243"/>
      <c r="AEJ119" s="243"/>
      <c r="AEK119" s="243"/>
      <c r="AEL119" s="243"/>
      <c r="AEM119" s="243"/>
      <c r="AEN119" s="243"/>
      <c r="AEO119" s="243"/>
      <c r="AEP119" s="243"/>
      <c r="AEQ119" s="243"/>
      <c r="AER119" s="243"/>
      <c r="AES119" s="243"/>
      <c r="AET119" s="243"/>
      <c r="AEU119" s="243"/>
      <c r="AEV119" s="243"/>
      <c r="AEW119" s="243"/>
      <c r="AEX119" s="243"/>
      <c r="AEY119" s="243"/>
      <c r="AEZ119" s="243"/>
      <c r="AFA119" s="243"/>
      <c r="AFB119" s="243"/>
      <c r="AFC119" s="243"/>
      <c r="AFD119" s="243"/>
      <c r="AFE119" s="243"/>
      <c r="AFF119" s="243"/>
      <c r="AFG119" s="243"/>
      <c r="AFH119" s="243"/>
      <c r="AFI119" s="243"/>
      <c r="AFJ119" s="243"/>
      <c r="AFK119" s="243"/>
      <c r="AFL119" s="243"/>
      <c r="AFM119" s="243"/>
      <c r="AFN119" s="243"/>
      <c r="AFO119" s="243"/>
      <c r="AFP119" s="243"/>
      <c r="AFQ119" s="243"/>
      <c r="AFR119" s="243"/>
      <c r="AFS119" s="243"/>
      <c r="AFT119" s="243"/>
      <c r="AFU119" s="243"/>
      <c r="AFV119" s="243"/>
      <c r="AFW119" s="243"/>
      <c r="AFX119" s="243"/>
      <c r="AFY119" s="243"/>
      <c r="AFZ119" s="243"/>
      <c r="AGA119" s="243"/>
      <c r="AGB119" s="243"/>
      <c r="AGC119" s="243"/>
      <c r="AGD119" s="243"/>
      <c r="AGE119" s="243"/>
      <c r="AGF119" s="243"/>
      <c r="AGG119" s="243"/>
      <c r="AGH119" s="243"/>
      <c r="AGI119" s="243"/>
      <c r="AGJ119" s="243"/>
      <c r="AGK119" s="243"/>
      <c r="AGL119" s="243"/>
      <c r="AGM119" s="243"/>
      <c r="AGN119" s="243"/>
      <c r="AGO119" s="243"/>
      <c r="AGP119" s="243"/>
      <c r="AGQ119" s="243"/>
      <c r="AGR119" s="243"/>
      <c r="AGS119" s="243"/>
      <c r="AGT119" s="243"/>
      <c r="AGU119" s="243"/>
      <c r="AGV119" s="243"/>
      <c r="AGW119" s="243"/>
      <c r="AGX119" s="243"/>
      <c r="AGY119" s="243"/>
      <c r="AGZ119" s="243"/>
      <c r="AHA119" s="243"/>
      <c r="AHB119" s="243"/>
      <c r="AHC119" s="243"/>
      <c r="AHD119" s="243"/>
      <c r="AHE119" s="243"/>
      <c r="AHF119" s="243"/>
      <c r="AHG119" s="243"/>
      <c r="AHH119" s="243"/>
      <c r="AHI119" s="243"/>
      <c r="AHJ119" s="243"/>
      <c r="AHK119" s="243"/>
      <c r="AHL119" s="243"/>
      <c r="AHM119" s="243"/>
      <c r="AHN119" s="243"/>
      <c r="AHO119" s="243"/>
      <c r="AHP119" s="243"/>
      <c r="AHQ119" s="243"/>
      <c r="AHR119" s="243"/>
      <c r="AHS119" s="243"/>
      <c r="AHT119" s="243"/>
      <c r="AHU119" s="243"/>
      <c r="AHV119" s="243"/>
      <c r="AHW119" s="243"/>
      <c r="AHX119" s="243"/>
      <c r="AHY119" s="243"/>
      <c r="AHZ119" s="243"/>
      <c r="AIA119" s="243"/>
      <c r="AIB119" s="243"/>
      <c r="AIC119" s="243"/>
      <c r="AID119" s="243"/>
      <c r="AIE119" s="243"/>
      <c r="AIF119" s="243"/>
      <c r="AIG119" s="243"/>
      <c r="AIH119" s="243"/>
      <c r="AII119" s="243"/>
      <c r="AIJ119" s="243"/>
      <c r="AIK119" s="243"/>
      <c r="AIL119" s="243"/>
      <c r="AIM119" s="243"/>
      <c r="AIN119" s="243"/>
      <c r="AIO119" s="243"/>
      <c r="AIP119" s="243"/>
      <c r="AIQ119" s="243"/>
      <c r="AIR119" s="243"/>
      <c r="AIS119" s="243"/>
      <c r="AIT119" s="243"/>
      <c r="AIU119" s="243"/>
      <c r="AIV119" s="243"/>
      <c r="AIW119" s="243"/>
      <c r="AIX119" s="243"/>
      <c r="AIY119" s="243"/>
      <c r="AIZ119" s="243"/>
      <c r="AJA119" s="243"/>
      <c r="AJB119" s="243"/>
      <c r="AJC119" s="243"/>
      <c r="AJD119" s="243"/>
      <c r="AJE119" s="243"/>
      <c r="AJF119" s="243"/>
      <c r="AJG119" s="243"/>
      <c r="AJH119" s="243"/>
      <c r="AJI119" s="243"/>
      <c r="AJJ119" s="243"/>
      <c r="AJK119" s="243"/>
      <c r="AJL119" s="243"/>
      <c r="AJM119" s="243"/>
      <c r="AJN119" s="243"/>
      <c r="AJO119" s="243"/>
      <c r="AJP119" s="243"/>
      <c r="AJQ119" s="243"/>
      <c r="AJR119" s="243"/>
      <c r="AJS119" s="243"/>
      <c r="AJT119" s="243"/>
      <c r="AJU119" s="243"/>
      <c r="AJV119" s="243"/>
      <c r="AJW119" s="243"/>
      <c r="AJX119" s="243"/>
      <c r="AJY119" s="243"/>
      <c r="AJZ119" s="243"/>
      <c r="AKA119" s="243"/>
      <c r="AKB119" s="243"/>
      <c r="AKC119" s="243"/>
      <c r="AKD119" s="243"/>
      <c r="AKE119" s="243"/>
      <c r="AKF119" s="243"/>
      <c r="AKG119" s="243"/>
      <c r="AKH119" s="243"/>
      <c r="AKI119" s="243"/>
      <c r="AKJ119" s="243"/>
      <c r="AKK119" s="243"/>
      <c r="AKL119" s="243"/>
      <c r="AKM119" s="243"/>
      <c r="AKN119" s="243"/>
      <c r="AKO119" s="243"/>
      <c r="AKP119" s="243"/>
      <c r="AKQ119" s="243"/>
      <c r="AKR119" s="243"/>
      <c r="AKS119" s="243"/>
      <c r="AKT119" s="243"/>
      <c r="AKU119" s="243"/>
      <c r="AKV119" s="243"/>
      <c r="AKW119" s="243"/>
      <c r="AKX119" s="243"/>
      <c r="AKY119" s="243"/>
      <c r="AKZ119" s="243"/>
      <c r="ALA119" s="243"/>
      <c r="ALB119" s="243"/>
      <c r="ALC119" s="243"/>
      <c r="ALD119" s="243"/>
      <c r="ALE119" s="243"/>
      <c r="ALF119" s="243"/>
      <c r="ALG119" s="243"/>
      <c r="ALH119" s="243"/>
      <c r="ALI119" s="243"/>
      <c r="ALJ119" s="243"/>
      <c r="ALK119" s="243"/>
      <c r="ALL119" s="243"/>
      <c r="ALM119" s="243"/>
      <c r="ALN119" s="243"/>
      <c r="ALO119" s="243"/>
      <c r="ALP119" s="243"/>
      <c r="ALQ119" s="243"/>
      <c r="ALR119" s="243"/>
      <c r="ALS119" s="243"/>
      <c r="ALT119" s="243"/>
      <c r="ALU119" s="243"/>
      <c r="ALV119" s="243"/>
      <c r="ALW119" s="243"/>
      <c r="ALX119" s="243"/>
      <c r="ALY119" s="243"/>
      <c r="ALZ119" s="243"/>
      <c r="AMA119" s="243"/>
      <c r="AMB119" s="243"/>
      <c r="AMC119" s="243"/>
      <c r="AMD119" s="243"/>
      <c r="AME119" s="243"/>
      <c r="AMF119" s="243"/>
      <c r="AMG119" s="243"/>
      <c r="AMH119" s="243"/>
      <c r="AMI119" s="243"/>
      <c r="AMJ119" s="243"/>
      <c r="AMK119" s="243"/>
      <c r="AML119" s="243"/>
      <c r="AMM119" s="243"/>
      <c r="AMN119" s="243"/>
      <c r="AMO119" s="243"/>
      <c r="AMP119" s="243"/>
      <c r="AMQ119" s="243"/>
      <c r="AMR119" s="243"/>
      <c r="AMS119" s="243"/>
      <c r="AMT119" s="243"/>
      <c r="AMU119" s="243"/>
      <c r="AMV119" s="243"/>
      <c r="AMW119" s="243"/>
      <c r="AMX119" s="243"/>
      <c r="AMY119" s="243"/>
      <c r="AMZ119" s="243"/>
      <c r="ANA119" s="243"/>
      <c r="ANB119" s="243"/>
      <c r="ANC119" s="243"/>
      <c r="AND119" s="243"/>
      <c r="ANE119" s="243"/>
      <c r="ANF119" s="243"/>
      <c r="ANG119" s="243"/>
      <c r="ANH119" s="243"/>
      <c r="ANI119" s="243"/>
      <c r="ANJ119" s="243"/>
      <c r="ANK119" s="243"/>
      <c r="ANL119" s="243"/>
      <c r="ANM119" s="243"/>
      <c r="ANN119" s="243"/>
      <c r="ANO119" s="243"/>
      <c r="ANP119" s="243"/>
      <c r="ANQ119" s="243"/>
      <c r="ANR119" s="243"/>
      <c r="ANS119" s="243"/>
      <c r="ANT119" s="243"/>
      <c r="ANU119" s="243"/>
      <c r="ANV119" s="243"/>
      <c r="ANW119" s="243"/>
      <c r="ANX119" s="243"/>
      <c r="ANY119" s="243"/>
      <c r="ANZ119" s="243"/>
      <c r="AOA119" s="243"/>
      <c r="AOB119" s="243"/>
      <c r="AOC119" s="243"/>
      <c r="AOD119" s="243"/>
      <c r="AOE119" s="243"/>
      <c r="AOF119" s="243"/>
      <c r="AOG119" s="243"/>
      <c r="AOH119" s="243"/>
      <c r="AOI119" s="243"/>
      <c r="AOJ119" s="243"/>
      <c r="AOK119" s="243"/>
      <c r="AOL119" s="243"/>
      <c r="AOM119" s="243"/>
      <c r="AON119" s="243"/>
      <c r="AOO119" s="243"/>
      <c r="AOP119" s="243"/>
      <c r="AOQ119" s="243"/>
      <c r="AOR119" s="243"/>
      <c r="AOS119" s="243"/>
      <c r="AOT119" s="243"/>
      <c r="AOU119" s="243"/>
      <c r="AOV119" s="243"/>
      <c r="AOW119" s="243"/>
      <c r="AOX119" s="243"/>
      <c r="AOY119" s="243"/>
      <c r="AOZ119" s="243"/>
      <c r="APA119" s="243"/>
      <c r="APB119" s="243"/>
      <c r="APC119" s="243"/>
      <c r="APD119" s="243"/>
      <c r="APE119" s="243"/>
      <c r="APF119" s="243"/>
      <c r="APG119" s="243"/>
      <c r="APH119" s="243"/>
      <c r="API119" s="243"/>
      <c r="APJ119" s="243"/>
      <c r="APK119" s="243"/>
      <c r="APL119" s="243"/>
      <c r="APM119" s="243"/>
      <c r="APN119" s="243"/>
      <c r="APO119" s="243"/>
      <c r="APP119" s="243"/>
      <c r="APQ119" s="243"/>
      <c r="APR119" s="243"/>
      <c r="APS119" s="243"/>
      <c r="APT119" s="243"/>
      <c r="APU119" s="243"/>
      <c r="APV119" s="243"/>
      <c r="APW119" s="243"/>
      <c r="APX119" s="243"/>
      <c r="APY119" s="243"/>
      <c r="APZ119" s="243"/>
      <c r="AQA119" s="243"/>
      <c r="AQB119" s="243"/>
      <c r="AQC119" s="243"/>
      <c r="AQD119" s="243"/>
      <c r="AQE119" s="243"/>
      <c r="AQF119" s="243"/>
      <c r="AQG119" s="243"/>
      <c r="AQH119" s="243"/>
      <c r="AQI119" s="243"/>
      <c r="AQJ119" s="243"/>
      <c r="AQK119" s="243"/>
      <c r="AQL119" s="243"/>
      <c r="AQM119" s="243"/>
      <c r="AQN119" s="243"/>
      <c r="AQO119" s="243"/>
      <c r="AQP119" s="243"/>
      <c r="AQQ119" s="243"/>
      <c r="AQR119" s="243"/>
      <c r="AQS119" s="243"/>
      <c r="AQT119" s="243"/>
      <c r="AQU119" s="243"/>
      <c r="AQV119" s="243"/>
      <c r="AQW119" s="243"/>
      <c r="AQX119" s="243"/>
      <c r="AQY119" s="243"/>
      <c r="AQZ119" s="243"/>
      <c r="ARA119" s="243"/>
      <c r="ARB119" s="243"/>
      <c r="ARC119" s="243"/>
      <c r="ARD119" s="243"/>
      <c r="ARE119" s="243"/>
      <c r="ARF119" s="243"/>
      <c r="ARG119" s="243"/>
      <c r="ARH119" s="243"/>
      <c r="ARI119" s="243"/>
      <c r="ARJ119" s="243"/>
      <c r="ARK119" s="243"/>
      <c r="ARL119" s="243"/>
      <c r="ARM119" s="243"/>
      <c r="ARN119" s="243"/>
      <c r="ARO119" s="243"/>
      <c r="ARP119" s="243"/>
      <c r="ARQ119" s="243"/>
      <c r="ARR119" s="243"/>
      <c r="ARS119" s="243"/>
      <c r="ART119" s="243"/>
      <c r="ARU119" s="243"/>
      <c r="ARV119" s="243"/>
      <c r="ARW119" s="243"/>
      <c r="ARX119" s="243"/>
      <c r="ARY119" s="243"/>
      <c r="ARZ119" s="243"/>
      <c r="ASA119" s="243"/>
      <c r="ASB119" s="243"/>
      <c r="ASC119" s="243"/>
      <c r="ASD119" s="243"/>
      <c r="ASE119" s="243"/>
      <c r="ASF119" s="243"/>
      <c r="ASG119" s="243"/>
      <c r="ASH119" s="243"/>
      <c r="ASI119" s="243"/>
      <c r="ASJ119" s="243"/>
      <c r="ASK119" s="243"/>
      <c r="ASL119" s="243"/>
      <c r="ASM119" s="243"/>
      <c r="ASN119" s="243"/>
      <c r="ASO119" s="243"/>
      <c r="ASP119" s="243"/>
      <c r="ASQ119" s="243"/>
      <c r="ASR119" s="243"/>
      <c r="ASS119" s="243"/>
      <c r="AST119" s="243"/>
      <c r="ASU119" s="243"/>
      <c r="ASV119" s="243"/>
      <c r="ASW119" s="243"/>
      <c r="ASX119" s="243"/>
      <c r="ASY119" s="243"/>
      <c r="ASZ119" s="243"/>
      <c r="ATA119" s="243"/>
      <c r="ATB119" s="243"/>
      <c r="ATC119" s="243"/>
      <c r="ATD119" s="243"/>
      <c r="ATE119" s="243"/>
      <c r="ATF119" s="243"/>
      <c r="ATG119" s="243"/>
      <c r="ATH119" s="243"/>
      <c r="ATI119" s="243"/>
      <c r="ATJ119" s="243"/>
      <c r="ATK119" s="243"/>
      <c r="ATL119" s="243"/>
      <c r="ATM119" s="243"/>
      <c r="ATN119" s="243"/>
      <c r="ATO119" s="243"/>
      <c r="ATP119" s="243"/>
      <c r="ATQ119" s="243"/>
      <c r="ATR119" s="243"/>
      <c r="ATS119" s="243"/>
      <c r="ATT119" s="243"/>
      <c r="ATU119" s="243"/>
      <c r="ATV119" s="243"/>
      <c r="ATW119" s="243"/>
      <c r="ATX119" s="243"/>
      <c r="ATY119" s="243"/>
      <c r="ATZ119" s="243"/>
      <c r="AUA119" s="243"/>
      <c r="AUB119" s="243"/>
      <c r="AUC119" s="243"/>
      <c r="AUD119" s="243"/>
      <c r="AUE119" s="243"/>
      <c r="AUF119" s="243"/>
      <c r="AUG119" s="243"/>
      <c r="AUH119" s="243"/>
      <c r="AUI119" s="243"/>
      <c r="AUJ119" s="243"/>
      <c r="AUK119" s="243"/>
      <c r="AUL119" s="243"/>
      <c r="AUM119" s="243"/>
      <c r="AUN119" s="243"/>
      <c r="AUO119" s="243"/>
      <c r="AUP119" s="243"/>
      <c r="AUQ119" s="243"/>
      <c r="AUR119" s="243"/>
      <c r="AUS119" s="243"/>
      <c r="AUT119" s="243"/>
      <c r="AUU119" s="243"/>
      <c r="AUV119" s="243"/>
      <c r="AUW119" s="243"/>
      <c r="AUX119" s="243"/>
      <c r="AUY119" s="243"/>
      <c r="AUZ119" s="243"/>
      <c r="AVA119" s="243"/>
      <c r="AVB119" s="243"/>
      <c r="AVC119" s="243"/>
      <c r="AVD119" s="243"/>
      <c r="AVE119" s="243"/>
      <c r="AVF119" s="243"/>
      <c r="AVG119" s="243"/>
      <c r="AVH119" s="243"/>
      <c r="AVI119" s="243"/>
      <c r="AVJ119" s="243"/>
      <c r="AVK119" s="243"/>
      <c r="AVL119" s="243"/>
      <c r="AVM119" s="243"/>
      <c r="AVN119" s="243"/>
      <c r="AVO119" s="243"/>
      <c r="AVP119" s="243"/>
      <c r="AVQ119" s="243"/>
      <c r="AVR119" s="243"/>
      <c r="AVS119" s="243"/>
      <c r="AVT119" s="243"/>
      <c r="AVU119" s="243"/>
      <c r="AVV119" s="243"/>
      <c r="AVW119" s="243"/>
      <c r="AVX119" s="243"/>
      <c r="AVY119" s="243"/>
      <c r="AVZ119" s="243"/>
      <c r="AWA119" s="243"/>
      <c r="AWB119" s="243"/>
      <c r="AWC119" s="243"/>
      <c r="AWD119" s="243"/>
      <c r="AWE119" s="243"/>
      <c r="AWF119" s="243"/>
      <c r="AWG119" s="243"/>
      <c r="AWH119" s="243"/>
      <c r="AWI119" s="243"/>
      <c r="AWJ119" s="243"/>
      <c r="AWK119" s="243"/>
      <c r="AWL119" s="243"/>
      <c r="AWM119" s="243"/>
      <c r="AWN119" s="243"/>
      <c r="AWO119" s="243"/>
      <c r="AWP119" s="243"/>
      <c r="AWQ119" s="243"/>
      <c r="AWR119" s="243"/>
      <c r="AWS119" s="243"/>
      <c r="AWT119" s="243"/>
      <c r="AWU119" s="243"/>
      <c r="AWV119" s="243"/>
      <c r="AWW119" s="243"/>
      <c r="AWX119" s="243"/>
      <c r="AWY119" s="243"/>
      <c r="AWZ119" s="243"/>
      <c r="AXA119" s="243"/>
      <c r="AXB119" s="243"/>
      <c r="AXC119" s="243"/>
      <c r="AXD119" s="243"/>
      <c r="AXE119" s="243"/>
      <c r="AXF119" s="243"/>
      <c r="AXG119" s="243"/>
      <c r="AXH119" s="243"/>
      <c r="AXI119" s="243"/>
      <c r="AXJ119" s="243"/>
      <c r="AXK119" s="243"/>
      <c r="AXL119" s="243"/>
      <c r="AXM119" s="243"/>
      <c r="AXN119" s="243"/>
      <c r="AXO119" s="243"/>
      <c r="AXP119" s="243"/>
      <c r="AXQ119" s="243"/>
      <c r="AXR119" s="243"/>
      <c r="AXS119" s="243"/>
      <c r="AXT119" s="243"/>
      <c r="AXU119" s="243"/>
      <c r="AXV119" s="243"/>
      <c r="AXW119" s="243"/>
      <c r="AXX119" s="243"/>
      <c r="AXY119" s="243"/>
      <c r="AXZ119" s="243"/>
      <c r="AYA119" s="243"/>
      <c r="AYB119" s="243"/>
      <c r="AYC119" s="243"/>
      <c r="AYD119" s="243"/>
      <c r="AYE119" s="243"/>
      <c r="AYF119" s="243"/>
      <c r="AYG119" s="243"/>
      <c r="AYH119" s="243"/>
      <c r="AYI119" s="243"/>
      <c r="AYJ119" s="243"/>
      <c r="AYK119" s="243"/>
      <c r="AYL119" s="243"/>
      <c r="AYM119" s="243"/>
      <c r="AYN119" s="243"/>
      <c r="AYO119" s="243"/>
      <c r="AYP119" s="243"/>
      <c r="AYQ119" s="243"/>
      <c r="AYR119" s="243"/>
      <c r="AYS119" s="243"/>
      <c r="AYT119" s="243"/>
      <c r="AYU119" s="243"/>
      <c r="AYV119" s="243"/>
      <c r="AYW119" s="243"/>
      <c r="AYX119" s="243"/>
      <c r="AYY119" s="243"/>
      <c r="AYZ119" s="243"/>
      <c r="AZA119" s="243"/>
      <c r="AZB119" s="243"/>
      <c r="AZC119" s="243"/>
      <c r="AZD119" s="243"/>
      <c r="AZE119" s="243"/>
      <c r="AZF119" s="243"/>
      <c r="AZG119" s="243"/>
      <c r="AZH119" s="243"/>
      <c r="AZI119" s="243"/>
      <c r="AZJ119" s="243"/>
      <c r="AZK119" s="243"/>
      <c r="AZL119" s="243"/>
      <c r="AZM119" s="243"/>
      <c r="AZN119" s="243"/>
      <c r="AZO119" s="243"/>
      <c r="AZP119" s="243"/>
      <c r="AZQ119" s="243"/>
      <c r="AZR119" s="243"/>
      <c r="AZS119" s="243"/>
      <c r="AZT119" s="243"/>
      <c r="AZU119" s="243"/>
      <c r="AZV119" s="243"/>
      <c r="AZW119" s="243"/>
      <c r="AZX119" s="243"/>
      <c r="AZY119" s="243"/>
      <c r="AZZ119" s="243"/>
      <c r="BAA119" s="243"/>
      <c r="BAB119" s="243"/>
      <c r="BAC119" s="243"/>
      <c r="BAD119" s="243"/>
      <c r="BAE119" s="243"/>
      <c r="BAF119" s="243"/>
      <c r="BAG119" s="243"/>
      <c r="BAH119" s="243"/>
      <c r="BAI119" s="243"/>
      <c r="BAJ119" s="243"/>
      <c r="BAK119" s="243"/>
      <c r="BAL119" s="243"/>
      <c r="BAM119" s="243"/>
      <c r="BAN119" s="243"/>
      <c r="BAO119" s="243"/>
      <c r="BAP119" s="243"/>
      <c r="BAQ119" s="243"/>
      <c r="BAR119" s="243"/>
      <c r="BAS119" s="243"/>
      <c r="BAT119" s="243"/>
      <c r="BAU119" s="243"/>
      <c r="BAV119" s="243"/>
      <c r="BAW119" s="243"/>
      <c r="BAX119" s="243"/>
      <c r="BAY119" s="243"/>
      <c r="BAZ119" s="243"/>
      <c r="BBA119" s="243"/>
      <c r="BBB119" s="243"/>
      <c r="BBC119" s="243"/>
      <c r="BBD119" s="243"/>
      <c r="BBE119" s="243"/>
      <c r="BBF119" s="243"/>
      <c r="BBG119" s="243"/>
      <c r="BBH119" s="243"/>
      <c r="BBI119" s="243"/>
      <c r="BBJ119" s="243"/>
      <c r="BBK119" s="243"/>
      <c r="BBL119" s="243"/>
      <c r="BBM119" s="243"/>
      <c r="BBN119" s="243"/>
      <c r="BBO119" s="243"/>
      <c r="BBP119" s="243"/>
      <c r="BBQ119" s="243"/>
      <c r="BBR119" s="243"/>
      <c r="BBS119" s="243"/>
      <c r="BBT119" s="243"/>
      <c r="BBU119" s="243"/>
      <c r="BBV119" s="243"/>
      <c r="BBW119" s="243"/>
      <c r="BBX119" s="243"/>
      <c r="BBY119" s="243"/>
      <c r="BBZ119" s="243"/>
      <c r="BCA119" s="243"/>
      <c r="BCB119" s="243"/>
      <c r="BCC119" s="243"/>
      <c r="BCD119" s="243"/>
      <c r="BCE119" s="243"/>
      <c r="BCF119" s="243"/>
      <c r="BCG119" s="243"/>
      <c r="BCH119" s="243"/>
      <c r="BCI119" s="243"/>
      <c r="BCJ119" s="243"/>
      <c r="BCK119" s="243"/>
      <c r="BCL119" s="243"/>
      <c r="BCM119" s="243"/>
      <c r="BCN119" s="243"/>
      <c r="BCO119" s="243"/>
      <c r="BCP119" s="243"/>
      <c r="BCQ119" s="243"/>
      <c r="BCR119" s="243"/>
      <c r="BCS119" s="243"/>
      <c r="BCT119" s="243"/>
      <c r="BCU119" s="243"/>
      <c r="BCV119" s="243"/>
      <c r="BCW119" s="243"/>
      <c r="BCX119" s="243"/>
      <c r="BCY119" s="243"/>
      <c r="BCZ119" s="243"/>
      <c r="BDA119" s="243"/>
      <c r="BDB119" s="243"/>
      <c r="BDC119" s="243"/>
      <c r="BDD119" s="243"/>
      <c r="BDE119" s="243"/>
      <c r="BDF119" s="243"/>
      <c r="BDG119" s="243"/>
      <c r="BDH119" s="243"/>
      <c r="BDI119" s="243"/>
      <c r="BDJ119" s="243"/>
      <c r="BDK119" s="243"/>
      <c r="BDL119" s="243"/>
      <c r="BDM119" s="243"/>
      <c r="BDN119" s="243"/>
      <c r="BDO119" s="243"/>
      <c r="BDP119" s="243"/>
      <c r="BDQ119" s="243"/>
      <c r="BDR119" s="243"/>
      <c r="BDS119" s="243"/>
      <c r="BDT119" s="243"/>
      <c r="BDU119" s="243"/>
      <c r="BDV119" s="243"/>
      <c r="BDW119" s="243"/>
      <c r="BDX119" s="243"/>
      <c r="BDY119" s="243"/>
      <c r="BDZ119" s="243"/>
      <c r="BEA119" s="243"/>
      <c r="BEB119" s="243"/>
      <c r="BEC119" s="243"/>
      <c r="BED119" s="243"/>
      <c r="BEE119" s="243"/>
      <c r="BEF119" s="243"/>
      <c r="BEG119" s="243"/>
      <c r="BEH119" s="243"/>
      <c r="BEI119" s="243"/>
      <c r="BEJ119" s="243"/>
      <c r="BEK119" s="243"/>
      <c r="BEL119" s="243"/>
      <c r="BEM119" s="243"/>
      <c r="BEN119" s="243"/>
      <c r="BEO119" s="243"/>
      <c r="BEP119" s="243"/>
      <c r="BEQ119" s="243"/>
      <c r="BER119" s="243"/>
      <c r="BES119" s="243"/>
      <c r="BET119" s="243"/>
      <c r="BEU119" s="243"/>
      <c r="BEV119" s="243"/>
      <c r="BEW119" s="243"/>
      <c r="BEX119" s="243"/>
      <c r="BEY119" s="243"/>
      <c r="BEZ119" s="243"/>
      <c r="BFA119" s="243"/>
      <c r="BFB119" s="243"/>
      <c r="BFC119" s="243"/>
      <c r="BFD119" s="243"/>
      <c r="BFE119" s="243"/>
      <c r="BFF119" s="243"/>
      <c r="BFG119" s="243"/>
      <c r="BFH119" s="243"/>
      <c r="BFI119" s="243"/>
      <c r="BFJ119" s="243"/>
      <c r="BFK119" s="243"/>
      <c r="BFL119" s="243"/>
      <c r="BFM119" s="243"/>
      <c r="BFN119" s="243"/>
      <c r="BFO119" s="243"/>
      <c r="BFP119" s="243"/>
      <c r="BFQ119" s="243"/>
      <c r="BFR119" s="243"/>
      <c r="BFS119" s="243"/>
      <c r="BFT119" s="243"/>
      <c r="BFU119" s="243"/>
      <c r="BFV119" s="243"/>
      <c r="BFW119" s="243"/>
      <c r="BFX119" s="243"/>
      <c r="BFY119" s="243"/>
      <c r="BFZ119" s="243"/>
      <c r="BGA119" s="243"/>
      <c r="BGB119" s="243"/>
      <c r="BGC119" s="243"/>
      <c r="BGD119" s="243"/>
      <c r="BGE119" s="243"/>
      <c r="BGF119" s="243"/>
      <c r="BGG119" s="243"/>
      <c r="BGH119" s="243"/>
      <c r="BGI119" s="243"/>
      <c r="BGJ119" s="243"/>
      <c r="BGK119" s="243"/>
      <c r="BGL119" s="243"/>
      <c r="BGM119" s="243"/>
      <c r="BGN119" s="243"/>
      <c r="BGO119" s="243"/>
      <c r="BGP119" s="243"/>
      <c r="BGQ119" s="243"/>
      <c r="BGR119" s="243"/>
      <c r="BGS119" s="243"/>
      <c r="BGT119" s="243"/>
      <c r="BGU119" s="243"/>
      <c r="BGV119" s="243"/>
      <c r="BGW119" s="243"/>
      <c r="BGX119" s="243"/>
      <c r="BGY119" s="243"/>
      <c r="BGZ119" s="243"/>
      <c r="BHA119" s="243"/>
      <c r="BHB119" s="243"/>
      <c r="BHC119" s="243"/>
      <c r="BHD119" s="243"/>
      <c r="BHE119" s="243"/>
      <c r="BHF119" s="243"/>
      <c r="BHG119" s="243"/>
      <c r="BHH119" s="243"/>
      <c r="BHI119" s="243"/>
      <c r="BHJ119" s="243"/>
      <c r="BHK119" s="243"/>
      <c r="BHL119" s="243"/>
      <c r="BHM119" s="243"/>
      <c r="BHN119" s="243"/>
      <c r="BHO119" s="243"/>
      <c r="BHP119" s="243"/>
      <c r="BHQ119" s="243"/>
      <c r="BHR119" s="243"/>
      <c r="BHS119" s="243"/>
      <c r="BHT119" s="243"/>
      <c r="BHU119" s="243"/>
      <c r="BHV119" s="243"/>
      <c r="BHW119" s="243"/>
      <c r="BHX119" s="243"/>
      <c r="BHY119" s="243"/>
      <c r="BHZ119" s="243"/>
      <c r="BIA119" s="243"/>
      <c r="BIB119" s="243"/>
      <c r="BIC119" s="243"/>
      <c r="BID119" s="243"/>
      <c r="BIE119" s="243"/>
      <c r="BIF119" s="243"/>
      <c r="BIG119" s="243"/>
      <c r="BIH119" s="243"/>
      <c r="BII119" s="243"/>
      <c r="BIJ119" s="243"/>
      <c r="BIK119" s="243"/>
      <c r="BIL119" s="243"/>
      <c r="BIM119" s="243"/>
      <c r="BIN119" s="243"/>
      <c r="BIO119" s="243"/>
      <c r="BIP119" s="243"/>
      <c r="BIQ119" s="243"/>
      <c r="BIR119" s="243"/>
      <c r="BIS119" s="243"/>
      <c r="BIT119" s="243"/>
      <c r="BIU119" s="243"/>
      <c r="BIV119" s="243"/>
      <c r="BIW119" s="243"/>
      <c r="BIX119" s="243"/>
      <c r="BIY119" s="243"/>
      <c r="BIZ119" s="243"/>
      <c r="BJA119" s="243"/>
      <c r="BJB119" s="243"/>
      <c r="BJC119" s="243"/>
      <c r="BJD119" s="243"/>
      <c r="BJE119" s="243"/>
      <c r="BJF119" s="243"/>
      <c r="BJG119" s="243"/>
      <c r="BJH119" s="243"/>
      <c r="BJI119" s="243"/>
      <c r="BJJ119" s="243"/>
      <c r="BJK119" s="243"/>
      <c r="BJL119" s="243"/>
      <c r="BJM119" s="243"/>
      <c r="BJN119" s="243"/>
      <c r="BJO119" s="243"/>
      <c r="BJP119" s="243"/>
      <c r="BJQ119" s="243"/>
      <c r="BJR119" s="243"/>
      <c r="BJS119" s="243"/>
      <c r="BJT119" s="243"/>
      <c r="BJU119" s="243"/>
      <c r="BJV119" s="243"/>
      <c r="BJW119" s="243"/>
      <c r="BJX119" s="243"/>
      <c r="BJY119" s="243"/>
      <c r="BJZ119" s="243"/>
      <c r="BKA119" s="243"/>
      <c r="BKB119" s="243"/>
      <c r="BKC119" s="243"/>
      <c r="BKD119" s="243"/>
      <c r="BKE119" s="243"/>
      <c r="BKF119" s="243"/>
      <c r="BKG119" s="243"/>
      <c r="BKH119" s="243"/>
      <c r="BKI119" s="243"/>
      <c r="BKJ119" s="243"/>
      <c r="BKK119" s="243"/>
      <c r="BKL119" s="243"/>
      <c r="BKM119" s="243"/>
      <c r="BKN119" s="243"/>
      <c r="BKO119" s="243"/>
      <c r="BKP119" s="243"/>
      <c r="BKQ119" s="243"/>
      <c r="BKR119" s="243"/>
      <c r="BKS119" s="243"/>
      <c r="BKT119" s="243"/>
      <c r="BKU119" s="243"/>
      <c r="BKV119" s="243"/>
      <c r="BKW119" s="243"/>
      <c r="BKX119" s="243"/>
      <c r="BKY119" s="243"/>
      <c r="BKZ119" s="243"/>
      <c r="BLA119" s="243"/>
      <c r="BLB119" s="243"/>
      <c r="BLC119" s="243"/>
      <c r="BLD119" s="243"/>
      <c r="BLE119" s="243"/>
      <c r="BLF119" s="243"/>
      <c r="BLG119" s="243"/>
      <c r="BLH119" s="243"/>
      <c r="BLI119" s="243"/>
      <c r="BLJ119" s="243"/>
      <c r="BLK119" s="243"/>
      <c r="BLL119" s="243"/>
      <c r="BLM119" s="243"/>
      <c r="BLN119" s="243"/>
      <c r="BLO119" s="243"/>
      <c r="BLP119" s="243"/>
      <c r="BLQ119" s="243"/>
      <c r="BLR119" s="243"/>
      <c r="BLS119" s="243"/>
      <c r="BLT119" s="243"/>
      <c r="BLU119" s="243"/>
      <c r="BLV119" s="243"/>
      <c r="BLW119" s="243"/>
      <c r="BLX119" s="243"/>
      <c r="BLY119" s="243"/>
      <c r="BLZ119" s="243"/>
      <c r="BMA119" s="243"/>
      <c r="BMB119" s="243"/>
      <c r="BMC119" s="243"/>
      <c r="BMD119" s="243"/>
      <c r="BME119" s="243"/>
      <c r="BMF119" s="243"/>
      <c r="BMG119" s="243"/>
      <c r="BMH119" s="243"/>
      <c r="BMI119" s="243"/>
      <c r="BMJ119" s="243"/>
      <c r="BMK119" s="243"/>
      <c r="BML119" s="243"/>
      <c r="BMM119" s="243"/>
      <c r="BMN119" s="243"/>
      <c r="BMO119" s="243"/>
      <c r="BMP119" s="243"/>
      <c r="BMQ119" s="243"/>
      <c r="BMR119" s="243"/>
      <c r="BMS119" s="243"/>
      <c r="BMT119" s="243"/>
      <c r="BMU119" s="243"/>
      <c r="BMV119" s="243"/>
      <c r="BMW119" s="243"/>
      <c r="BMX119" s="243"/>
      <c r="BMY119" s="243"/>
      <c r="BMZ119" s="243"/>
      <c r="BNA119" s="243"/>
      <c r="BNB119" s="243"/>
      <c r="BNC119" s="243"/>
      <c r="BND119" s="243"/>
      <c r="BNE119" s="243"/>
      <c r="BNF119" s="243"/>
      <c r="BNG119" s="243"/>
      <c r="BNH119" s="243"/>
      <c r="BNI119" s="243"/>
      <c r="BNJ119" s="243"/>
      <c r="BNK119" s="243"/>
      <c r="BNL119" s="243"/>
      <c r="BNM119" s="243"/>
      <c r="BNN119" s="243"/>
      <c r="BNO119" s="243"/>
      <c r="BNP119" s="243"/>
      <c r="BNQ119" s="243"/>
      <c r="BNR119" s="243"/>
      <c r="BNS119" s="243"/>
      <c r="BNT119" s="243"/>
      <c r="BNU119" s="243"/>
      <c r="BNV119" s="243"/>
      <c r="BNW119" s="243"/>
      <c r="BNX119" s="243"/>
      <c r="BNY119" s="243"/>
      <c r="BNZ119" s="243"/>
      <c r="BOA119" s="243"/>
      <c r="BOB119" s="243"/>
      <c r="BOC119" s="243"/>
      <c r="BOD119" s="243"/>
      <c r="BOE119" s="243"/>
      <c r="BOF119" s="243"/>
      <c r="BOG119" s="243"/>
      <c r="BOH119" s="243"/>
      <c r="BOI119" s="243"/>
      <c r="BOJ119" s="243"/>
      <c r="BOK119" s="243"/>
      <c r="BOL119" s="243"/>
      <c r="BOM119" s="243"/>
      <c r="BON119" s="243"/>
      <c r="BOO119" s="243"/>
      <c r="BOP119" s="243"/>
      <c r="BOQ119" s="243"/>
      <c r="BOR119" s="243"/>
      <c r="BOS119" s="243"/>
      <c r="BOT119" s="243"/>
      <c r="BOU119" s="243"/>
      <c r="BOV119" s="243"/>
      <c r="BOW119" s="243"/>
      <c r="BOX119" s="243"/>
      <c r="BOY119" s="243"/>
      <c r="BOZ119" s="243"/>
      <c r="BPA119" s="243"/>
      <c r="BPB119" s="243"/>
      <c r="BPC119" s="243"/>
      <c r="BPD119" s="243"/>
      <c r="BPE119" s="243"/>
      <c r="BPF119" s="243"/>
      <c r="BPG119" s="243"/>
      <c r="BPH119" s="243"/>
      <c r="BPI119" s="243"/>
      <c r="BPJ119" s="243"/>
      <c r="BPK119" s="243"/>
      <c r="BPL119" s="243"/>
      <c r="BPM119" s="243"/>
      <c r="BPN119" s="243"/>
      <c r="BPO119" s="243"/>
      <c r="BPP119" s="243"/>
      <c r="BPQ119" s="243"/>
      <c r="BPR119" s="243"/>
      <c r="BPS119" s="243"/>
      <c r="BPT119" s="243"/>
      <c r="BPU119" s="243"/>
      <c r="BPV119" s="243"/>
      <c r="BPW119" s="243"/>
      <c r="BPX119" s="243"/>
      <c r="BPY119" s="243"/>
      <c r="BPZ119" s="243"/>
      <c r="BQA119" s="243"/>
      <c r="BQB119" s="243"/>
      <c r="BQC119" s="243"/>
      <c r="BQD119" s="243"/>
      <c r="BQE119" s="243"/>
      <c r="BQF119" s="243"/>
      <c r="BQG119" s="243"/>
      <c r="BQH119" s="243"/>
      <c r="BQI119" s="243"/>
      <c r="BQJ119" s="243"/>
      <c r="BQK119" s="243"/>
      <c r="BQL119" s="243"/>
      <c r="BQM119" s="243"/>
      <c r="BQN119" s="243"/>
      <c r="BQO119" s="243"/>
      <c r="BQP119" s="243"/>
      <c r="BQQ119" s="243"/>
      <c r="BQR119" s="243"/>
      <c r="BQS119" s="243"/>
      <c r="BQT119" s="243"/>
      <c r="BQU119" s="243"/>
      <c r="BQV119" s="243"/>
      <c r="BQW119" s="243"/>
      <c r="BQX119" s="243"/>
      <c r="BQY119" s="243"/>
      <c r="BQZ119" s="243"/>
      <c r="BRA119" s="243"/>
      <c r="BRB119" s="243"/>
      <c r="BRC119" s="243"/>
      <c r="BRD119" s="243"/>
      <c r="BRE119" s="243"/>
      <c r="BRF119" s="243"/>
      <c r="BRG119" s="243"/>
      <c r="BRH119" s="243"/>
      <c r="BRI119" s="243"/>
      <c r="BRJ119" s="243"/>
      <c r="BRK119" s="243"/>
      <c r="BRL119" s="243"/>
      <c r="BRM119" s="243"/>
      <c r="BRN119" s="243"/>
      <c r="BRO119" s="243"/>
      <c r="BRP119" s="243"/>
      <c r="BRQ119" s="243"/>
      <c r="BRR119" s="243"/>
      <c r="BRS119" s="243"/>
      <c r="BRT119" s="243"/>
      <c r="BRU119" s="243"/>
      <c r="BRV119" s="243"/>
      <c r="BRW119" s="243"/>
      <c r="BRX119" s="243"/>
      <c r="BRY119" s="243"/>
      <c r="BRZ119" s="243"/>
      <c r="BSA119" s="243"/>
      <c r="BSB119" s="243"/>
      <c r="BSC119" s="243"/>
      <c r="BSD119" s="243"/>
      <c r="BSE119" s="243"/>
      <c r="BSF119" s="243"/>
      <c r="BSG119" s="243"/>
      <c r="BSH119" s="243"/>
      <c r="BSI119" s="243"/>
      <c r="BSJ119" s="243"/>
      <c r="BSK119" s="243"/>
      <c r="BSL119" s="243"/>
      <c r="BSM119" s="243"/>
      <c r="BSN119" s="243"/>
      <c r="BSO119" s="243"/>
      <c r="BSP119" s="243"/>
      <c r="BSQ119" s="243"/>
      <c r="BSR119" s="243"/>
      <c r="BSS119" s="243"/>
      <c r="BST119" s="243"/>
      <c r="BSU119" s="243"/>
      <c r="BSV119" s="243"/>
      <c r="BSW119" s="243"/>
      <c r="BSX119" s="243"/>
      <c r="BSY119" s="243"/>
      <c r="BSZ119" s="243"/>
      <c r="BTA119" s="243"/>
      <c r="BTB119" s="243"/>
      <c r="BTC119" s="243"/>
      <c r="BTD119" s="243"/>
      <c r="BTE119" s="243"/>
      <c r="BTF119" s="243"/>
      <c r="BTG119" s="243"/>
      <c r="BTH119" s="243"/>
      <c r="BTI119" s="243"/>
      <c r="BTJ119" s="243"/>
      <c r="BTK119" s="243"/>
      <c r="BTL119" s="243"/>
      <c r="BTM119" s="243"/>
      <c r="BTN119" s="243"/>
      <c r="BTO119" s="243"/>
      <c r="BTP119" s="243"/>
      <c r="BTQ119" s="243"/>
      <c r="BTR119" s="243"/>
      <c r="BTS119" s="243"/>
      <c r="BTT119" s="243"/>
      <c r="BTU119" s="243"/>
      <c r="BTV119" s="243"/>
      <c r="BTW119" s="243"/>
      <c r="BTX119" s="243"/>
      <c r="BTY119" s="243"/>
      <c r="BTZ119" s="243"/>
      <c r="BUA119" s="243"/>
      <c r="BUB119" s="243"/>
      <c r="BUC119" s="243"/>
      <c r="BUD119" s="243"/>
      <c r="BUE119" s="243"/>
      <c r="BUF119" s="243"/>
      <c r="BUG119" s="243"/>
      <c r="BUH119" s="243"/>
      <c r="BUI119" s="243"/>
      <c r="BUJ119" s="243"/>
      <c r="BUK119" s="243"/>
      <c r="BUL119" s="243"/>
      <c r="BUM119" s="243"/>
      <c r="BUN119" s="243"/>
      <c r="BUO119" s="243"/>
      <c r="BUP119" s="243"/>
      <c r="BUQ119" s="243"/>
      <c r="BUR119" s="243"/>
      <c r="BUS119" s="243"/>
      <c r="BUT119" s="243"/>
      <c r="BUU119" s="243"/>
      <c r="BUV119" s="243"/>
      <c r="BUW119" s="243"/>
      <c r="BUX119" s="243"/>
      <c r="BUY119" s="243"/>
      <c r="BUZ119" s="243"/>
      <c r="BVA119" s="243"/>
      <c r="BVB119" s="243"/>
      <c r="BVC119" s="243"/>
      <c r="BVD119" s="243"/>
      <c r="BVE119" s="243"/>
      <c r="BVF119" s="243"/>
      <c r="BVG119" s="243"/>
      <c r="BVH119" s="243"/>
      <c r="BVI119" s="243"/>
      <c r="BVJ119" s="243"/>
      <c r="BVK119" s="243"/>
      <c r="BVL119" s="243"/>
      <c r="BVM119" s="243"/>
      <c r="BVN119" s="243"/>
      <c r="BVO119" s="243"/>
      <c r="BVP119" s="243"/>
      <c r="BVQ119" s="243"/>
      <c r="BVR119" s="243"/>
      <c r="BVS119" s="243"/>
      <c r="BVT119" s="243"/>
      <c r="BVU119" s="243"/>
      <c r="BVV119" s="243"/>
      <c r="BVW119" s="243"/>
      <c r="BVX119" s="243"/>
      <c r="BVY119" s="243"/>
      <c r="BVZ119" s="243"/>
      <c r="BWA119" s="243"/>
      <c r="BWB119" s="243"/>
      <c r="BWC119" s="243"/>
      <c r="BWD119" s="243"/>
      <c r="BWE119" s="243"/>
      <c r="BWF119" s="243"/>
      <c r="BWG119" s="243"/>
      <c r="BWH119" s="243"/>
      <c r="BWI119" s="243"/>
      <c r="BWJ119" s="243"/>
      <c r="BWK119" s="243"/>
      <c r="BWL119" s="243"/>
      <c r="BWM119" s="243"/>
      <c r="BWN119" s="243"/>
      <c r="BWO119" s="243"/>
      <c r="BWP119" s="243"/>
      <c r="BWQ119" s="243"/>
      <c r="BWR119" s="243"/>
      <c r="BWS119" s="243"/>
      <c r="BWT119" s="243"/>
      <c r="BWU119" s="243"/>
      <c r="BWV119" s="243"/>
      <c r="BWW119" s="243"/>
      <c r="BWX119" s="243"/>
      <c r="BWY119" s="243"/>
      <c r="BWZ119" s="243"/>
      <c r="BXA119" s="243"/>
      <c r="BXB119" s="243"/>
      <c r="BXC119" s="243"/>
      <c r="BXD119" s="243"/>
      <c r="BXE119" s="243"/>
      <c r="BXF119" s="243"/>
      <c r="BXG119" s="243"/>
      <c r="BXH119" s="243"/>
      <c r="BXI119" s="243"/>
      <c r="BXJ119" s="243"/>
      <c r="BXK119" s="243"/>
      <c r="BXL119" s="243"/>
      <c r="BXM119" s="243"/>
      <c r="BXN119" s="243"/>
      <c r="BXO119" s="243"/>
      <c r="BXP119" s="243"/>
      <c r="BXQ119" s="243"/>
      <c r="BXR119" s="243"/>
      <c r="BXS119" s="243"/>
      <c r="BXT119" s="243"/>
      <c r="BXU119" s="243"/>
      <c r="BXV119" s="243"/>
      <c r="BXW119" s="243"/>
      <c r="BXX119" s="243"/>
      <c r="BXY119" s="243"/>
      <c r="BXZ119" s="243"/>
      <c r="BYA119" s="243"/>
      <c r="BYB119" s="243"/>
      <c r="BYC119" s="243"/>
      <c r="BYD119" s="243"/>
      <c r="BYE119" s="243"/>
      <c r="BYF119" s="243"/>
      <c r="BYG119" s="243"/>
      <c r="BYH119" s="243"/>
      <c r="BYI119" s="243"/>
      <c r="BYJ119" s="243"/>
      <c r="BYK119" s="243"/>
      <c r="BYL119" s="243"/>
      <c r="BYM119" s="243"/>
      <c r="BYN119" s="243"/>
      <c r="BYO119" s="243"/>
      <c r="BYP119" s="243"/>
      <c r="BYQ119" s="243"/>
      <c r="BYR119" s="243"/>
      <c r="BYS119" s="243"/>
      <c r="BYT119" s="243"/>
      <c r="BYU119" s="243"/>
      <c r="BYV119" s="243"/>
      <c r="BYW119" s="243"/>
      <c r="BYX119" s="243"/>
      <c r="BYY119" s="243"/>
      <c r="BYZ119" s="243"/>
      <c r="BZA119" s="243"/>
      <c r="BZB119" s="243"/>
      <c r="BZC119" s="243"/>
      <c r="BZD119" s="243"/>
      <c r="BZE119" s="243"/>
      <c r="BZF119" s="243"/>
      <c r="BZG119" s="243"/>
      <c r="BZH119" s="243"/>
      <c r="BZI119" s="243"/>
      <c r="BZJ119" s="243"/>
      <c r="BZK119" s="243"/>
      <c r="BZL119" s="243"/>
      <c r="BZM119" s="243"/>
      <c r="BZN119" s="243"/>
      <c r="BZO119" s="243"/>
      <c r="BZP119" s="243"/>
      <c r="BZQ119" s="243"/>
      <c r="BZR119" s="243"/>
      <c r="BZS119" s="243"/>
      <c r="BZT119" s="243"/>
      <c r="BZU119" s="243"/>
      <c r="BZV119" s="243"/>
      <c r="BZW119" s="243"/>
      <c r="BZX119" s="243"/>
      <c r="BZY119" s="243"/>
      <c r="BZZ119" s="243"/>
      <c r="CAA119" s="243"/>
      <c r="CAB119" s="243"/>
      <c r="CAC119" s="243"/>
      <c r="CAD119" s="243"/>
      <c r="CAE119" s="243"/>
      <c r="CAF119" s="243"/>
      <c r="CAG119" s="243"/>
      <c r="CAH119" s="243"/>
      <c r="CAI119" s="243"/>
      <c r="CAJ119" s="243"/>
      <c r="CAK119" s="243"/>
      <c r="CAL119" s="243"/>
      <c r="CAM119" s="243"/>
      <c r="CAN119" s="243"/>
      <c r="CAO119" s="243"/>
      <c r="CAP119" s="243"/>
      <c r="CAQ119" s="243"/>
      <c r="CAR119" s="243"/>
      <c r="CAS119" s="243"/>
      <c r="CAT119" s="243"/>
      <c r="CAU119" s="243"/>
      <c r="CAV119" s="243"/>
      <c r="CAW119" s="243"/>
      <c r="CAX119" s="243"/>
      <c r="CAY119" s="243"/>
      <c r="CAZ119" s="243"/>
      <c r="CBA119" s="243"/>
      <c r="CBB119" s="243"/>
      <c r="CBC119" s="243"/>
      <c r="CBD119" s="243"/>
      <c r="CBE119" s="243"/>
      <c r="CBF119" s="243"/>
      <c r="CBG119" s="243"/>
      <c r="CBH119" s="243"/>
      <c r="CBI119" s="243"/>
      <c r="CBJ119" s="243"/>
      <c r="CBK119" s="243"/>
      <c r="CBL119" s="243"/>
      <c r="CBM119" s="243"/>
      <c r="CBN119" s="243"/>
      <c r="CBO119" s="243"/>
      <c r="CBP119" s="243"/>
      <c r="CBQ119" s="243"/>
      <c r="CBR119" s="243"/>
      <c r="CBS119" s="243"/>
      <c r="CBT119" s="243"/>
      <c r="CBU119" s="243"/>
      <c r="CBV119" s="243"/>
      <c r="CBW119" s="243"/>
      <c r="CBX119" s="243"/>
      <c r="CBY119" s="243"/>
      <c r="CBZ119" s="243"/>
      <c r="CCA119" s="243"/>
      <c r="CCB119" s="243"/>
      <c r="CCC119" s="243"/>
      <c r="CCD119" s="243"/>
      <c r="CCE119" s="243"/>
      <c r="CCF119" s="243"/>
      <c r="CCG119" s="243"/>
      <c r="CCH119" s="243"/>
      <c r="CCI119" s="243"/>
      <c r="CCJ119" s="243"/>
      <c r="CCK119" s="243"/>
      <c r="CCL119" s="243"/>
      <c r="CCM119" s="243"/>
      <c r="CCN119" s="243"/>
      <c r="CCO119" s="243"/>
      <c r="CCP119" s="243"/>
      <c r="CCQ119" s="243"/>
      <c r="CCR119" s="243"/>
      <c r="CCS119" s="243"/>
      <c r="CCT119" s="243"/>
      <c r="CCU119" s="243"/>
      <c r="CCV119" s="243"/>
      <c r="CCW119" s="243"/>
      <c r="CCX119" s="243"/>
      <c r="CCY119" s="243"/>
      <c r="CCZ119" s="243"/>
      <c r="CDA119" s="243"/>
      <c r="CDB119" s="243"/>
      <c r="CDC119" s="243"/>
      <c r="CDD119" s="243"/>
      <c r="CDE119" s="243"/>
      <c r="CDF119" s="243"/>
      <c r="CDG119" s="243"/>
      <c r="CDH119" s="243"/>
      <c r="CDI119" s="243"/>
      <c r="CDJ119" s="243"/>
      <c r="CDK119" s="243"/>
      <c r="CDL119" s="243"/>
      <c r="CDM119" s="243"/>
      <c r="CDN119" s="243"/>
      <c r="CDO119" s="243"/>
      <c r="CDP119" s="243"/>
      <c r="CDQ119" s="243"/>
      <c r="CDR119" s="243"/>
      <c r="CDS119" s="243"/>
      <c r="CDT119" s="243"/>
      <c r="CDU119" s="243"/>
      <c r="CDV119" s="243"/>
      <c r="CDW119" s="243"/>
      <c r="CDX119" s="243"/>
      <c r="CDY119" s="243"/>
      <c r="CDZ119" s="243"/>
      <c r="CEA119" s="243"/>
      <c r="CEB119" s="243"/>
      <c r="CEC119" s="243"/>
      <c r="CED119" s="243"/>
      <c r="CEE119" s="243"/>
      <c r="CEF119" s="243"/>
      <c r="CEG119" s="243"/>
      <c r="CEH119" s="243"/>
      <c r="CEI119" s="243"/>
      <c r="CEJ119" s="243"/>
      <c r="CEK119" s="243"/>
      <c r="CEL119" s="243"/>
      <c r="CEM119" s="243"/>
      <c r="CEN119" s="243"/>
      <c r="CEO119" s="243"/>
      <c r="CEP119" s="243"/>
      <c r="CEQ119" s="243"/>
      <c r="CER119" s="243"/>
      <c r="CES119" s="243"/>
      <c r="CET119" s="243"/>
      <c r="CEU119" s="243"/>
      <c r="CEV119" s="243"/>
      <c r="CEW119" s="243"/>
      <c r="CEX119" s="243"/>
      <c r="CEY119" s="243"/>
      <c r="CEZ119" s="243"/>
      <c r="CFA119" s="243"/>
      <c r="CFB119" s="243"/>
      <c r="CFC119" s="243"/>
      <c r="CFD119" s="243"/>
      <c r="CFE119" s="243"/>
      <c r="CFF119" s="243"/>
      <c r="CFG119" s="243"/>
      <c r="CFH119" s="243"/>
      <c r="CFI119" s="243"/>
      <c r="CFJ119" s="243"/>
      <c r="CFK119" s="243"/>
      <c r="CFL119" s="243"/>
      <c r="CFM119" s="243"/>
      <c r="CFN119" s="243"/>
      <c r="CFO119" s="243"/>
      <c r="CFP119" s="243"/>
      <c r="CFQ119" s="243"/>
      <c r="CFR119" s="243"/>
      <c r="CFS119" s="243"/>
      <c r="CFT119" s="243"/>
      <c r="CFU119" s="243"/>
      <c r="CFV119" s="243"/>
      <c r="CFW119" s="243"/>
      <c r="CFX119" s="243"/>
      <c r="CFY119" s="243"/>
      <c r="CFZ119" s="243"/>
      <c r="CGA119" s="243"/>
      <c r="CGB119" s="243"/>
      <c r="CGC119" s="243"/>
      <c r="CGD119" s="243"/>
      <c r="CGE119" s="243"/>
      <c r="CGF119" s="243"/>
      <c r="CGG119" s="243"/>
      <c r="CGH119" s="243"/>
      <c r="CGI119" s="243"/>
      <c r="CGJ119" s="243"/>
      <c r="CGK119" s="243"/>
      <c r="CGL119" s="243"/>
      <c r="CGM119" s="243"/>
      <c r="CGN119" s="243"/>
      <c r="CGO119" s="243"/>
      <c r="CGP119" s="243"/>
      <c r="CGQ119" s="243"/>
      <c r="CGR119" s="243"/>
      <c r="CGS119" s="243"/>
      <c r="CGT119" s="243"/>
      <c r="CGU119" s="243"/>
      <c r="CGV119" s="243"/>
      <c r="CGW119" s="243"/>
      <c r="CGX119" s="243"/>
      <c r="CGY119" s="243"/>
      <c r="CGZ119" s="243"/>
      <c r="CHA119" s="243"/>
      <c r="CHB119" s="243"/>
      <c r="CHC119" s="243"/>
      <c r="CHD119" s="243"/>
      <c r="CHE119" s="243"/>
      <c r="CHF119" s="243"/>
      <c r="CHG119" s="243"/>
      <c r="CHH119" s="243"/>
      <c r="CHI119" s="243"/>
      <c r="CHJ119" s="243"/>
      <c r="CHK119" s="243"/>
      <c r="CHL119" s="243"/>
      <c r="CHM119" s="243"/>
      <c r="CHN119" s="243"/>
      <c r="CHO119" s="243"/>
      <c r="CHP119" s="243"/>
      <c r="CHQ119" s="243"/>
      <c r="CHR119" s="243"/>
      <c r="CHS119" s="243"/>
      <c r="CHT119" s="243"/>
      <c r="CHU119" s="243"/>
      <c r="CHV119" s="243"/>
      <c r="CHW119" s="243"/>
      <c r="CHX119" s="243"/>
      <c r="CHY119" s="243"/>
      <c r="CHZ119" s="243"/>
      <c r="CIA119" s="243"/>
      <c r="CIB119" s="243"/>
      <c r="CIC119" s="243"/>
      <c r="CID119" s="243"/>
      <c r="CIE119" s="243"/>
      <c r="CIF119" s="243"/>
      <c r="CIG119" s="243"/>
      <c r="CIH119" s="243"/>
      <c r="CII119" s="243"/>
      <c r="CIJ119" s="243"/>
      <c r="CIK119" s="243"/>
      <c r="CIL119" s="243"/>
      <c r="CIM119" s="243"/>
      <c r="CIN119" s="243"/>
      <c r="CIO119" s="243"/>
      <c r="CIP119" s="243"/>
      <c r="CIQ119" s="243"/>
      <c r="CIR119" s="243"/>
      <c r="CIS119" s="243"/>
      <c r="CIT119" s="243"/>
      <c r="CIU119" s="243"/>
      <c r="CIV119" s="243"/>
      <c r="CIW119" s="243"/>
      <c r="CIX119" s="243"/>
      <c r="CIY119" s="243"/>
      <c r="CIZ119" s="243"/>
      <c r="CJA119" s="243"/>
      <c r="CJB119" s="243"/>
      <c r="CJC119" s="243"/>
      <c r="CJD119" s="243"/>
      <c r="CJE119" s="243"/>
      <c r="CJF119" s="243"/>
      <c r="CJG119" s="243"/>
      <c r="CJH119" s="243"/>
      <c r="CJI119" s="243"/>
      <c r="CJJ119" s="243"/>
      <c r="CJK119" s="243"/>
      <c r="CJL119" s="243"/>
      <c r="CJM119" s="243"/>
      <c r="CJN119" s="243"/>
      <c r="CJO119" s="243"/>
      <c r="CJP119" s="243"/>
      <c r="CJQ119" s="243"/>
      <c r="CJR119" s="243"/>
      <c r="CJS119" s="243"/>
      <c r="CJT119" s="243"/>
      <c r="CJU119" s="243"/>
      <c r="CJV119" s="243"/>
      <c r="CJW119" s="243"/>
      <c r="CJX119" s="243"/>
      <c r="CJY119" s="243"/>
      <c r="CJZ119" s="243"/>
      <c r="CKA119" s="243"/>
      <c r="CKB119" s="243"/>
      <c r="CKC119" s="243"/>
      <c r="CKD119" s="243"/>
      <c r="CKE119" s="243"/>
      <c r="CKF119" s="243"/>
      <c r="CKG119" s="243"/>
      <c r="CKH119" s="243"/>
      <c r="CKI119" s="243"/>
      <c r="CKJ119" s="243"/>
      <c r="CKK119" s="243"/>
      <c r="CKL119" s="243"/>
      <c r="CKM119" s="243"/>
      <c r="CKN119" s="243"/>
      <c r="CKO119" s="243"/>
      <c r="CKP119" s="243"/>
      <c r="CKQ119" s="243"/>
      <c r="CKR119" s="243"/>
      <c r="CKS119" s="243"/>
      <c r="CKT119" s="243"/>
      <c r="CKU119" s="243"/>
      <c r="CKV119" s="243"/>
      <c r="CKW119" s="243"/>
      <c r="CKX119" s="243"/>
      <c r="CKY119" s="243"/>
      <c r="CKZ119" s="243"/>
      <c r="CLA119" s="243"/>
      <c r="CLB119" s="243"/>
      <c r="CLC119" s="243"/>
      <c r="CLD119" s="243"/>
      <c r="CLE119" s="243"/>
      <c r="CLF119" s="243"/>
      <c r="CLG119" s="243"/>
      <c r="CLH119" s="243"/>
      <c r="CLI119" s="243"/>
      <c r="CLJ119" s="243"/>
      <c r="CLK119" s="243"/>
      <c r="CLL119" s="243"/>
      <c r="CLM119" s="243"/>
      <c r="CLN119" s="243"/>
      <c r="CLO119" s="243"/>
      <c r="CLP119" s="243"/>
      <c r="CLQ119" s="243"/>
      <c r="CLR119" s="243"/>
      <c r="CLS119" s="243"/>
      <c r="CLT119" s="243"/>
      <c r="CLU119" s="243"/>
      <c r="CLV119" s="243"/>
      <c r="CLW119" s="243"/>
      <c r="CLX119" s="243"/>
      <c r="CLY119" s="243"/>
      <c r="CLZ119" s="243"/>
      <c r="CMA119" s="243"/>
      <c r="CMB119" s="243"/>
      <c r="CMC119" s="243"/>
      <c r="CMD119" s="243"/>
      <c r="CME119" s="243"/>
      <c r="CMF119" s="243"/>
      <c r="CMG119" s="243"/>
      <c r="CMH119" s="243"/>
      <c r="CMI119" s="243"/>
      <c r="CMJ119" s="243"/>
      <c r="CMK119" s="243"/>
      <c r="CML119" s="243"/>
      <c r="CMM119" s="243"/>
      <c r="CMN119" s="243"/>
      <c r="CMO119" s="243"/>
      <c r="CMP119" s="243"/>
      <c r="CMQ119" s="243"/>
      <c r="CMR119" s="243"/>
      <c r="CMS119" s="243"/>
      <c r="CMT119" s="243"/>
      <c r="CMU119" s="243"/>
      <c r="CMV119" s="243"/>
      <c r="CMW119" s="243"/>
      <c r="CMX119" s="243"/>
      <c r="CMY119" s="243"/>
      <c r="CMZ119" s="243"/>
      <c r="CNA119" s="243"/>
      <c r="CNB119" s="243"/>
      <c r="CNC119" s="243"/>
      <c r="CND119" s="243"/>
      <c r="CNE119" s="243"/>
      <c r="CNF119" s="243"/>
      <c r="CNG119" s="243"/>
      <c r="CNH119" s="243"/>
      <c r="CNI119" s="243"/>
      <c r="CNJ119" s="243"/>
      <c r="CNK119" s="243"/>
      <c r="CNL119" s="243"/>
      <c r="CNM119" s="243"/>
      <c r="CNN119" s="243"/>
      <c r="CNO119" s="243"/>
      <c r="CNP119" s="243"/>
      <c r="CNQ119" s="243"/>
      <c r="CNR119" s="243"/>
      <c r="CNS119" s="243"/>
      <c r="CNT119" s="243"/>
      <c r="CNU119" s="243"/>
      <c r="CNV119" s="243"/>
      <c r="CNW119" s="243"/>
      <c r="CNX119" s="243"/>
      <c r="CNY119" s="243"/>
      <c r="CNZ119" s="243"/>
      <c r="COA119" s="243"/>
      <c r="COB119" s="243"/>
      <c r="COC119" s="243"/>
      <c r="COD119" s="243"/>
      <c r="COE119" s="243"/>
      <c r="COF119" s="243"/>
      <c r="COG119" s="243"/>
      <c r="COH119" s="243"/>
      <c r="COI119" s="243"/>
      <c r="COJ119" s="243"/>
      <c r="COK119" s="243"/>
      <c r="COL119" s="243"/>
      <c r="COM119" s="243"/>
      <c r="CON119" s="243"/>
      <c r="COO119" s="243"/>
      <c r="COP119" s="243"/>
      <c r="COQ119" s="243"/>
      <c r="COR119" s="243"/>
      <c r="COS119" s="243"/>
      <c r="COT119" s="243"/>
      <c r="COU119" s="243"/>
      <c r="COV119" s="243"/>
      <c r="COW119" s="243"/>
      <c r="COX119" s="243"/>
      <c r="COY119" s="243"/>
      <c r="COZ119" s="243"/>
      <c r="CPA119" s="243"/>
      <c r="CPB119" s="243"/>
      <c r="CPC119" s="243"/>
      <c r="CPD119" s="243"/>
      <c r="CPE119" s="243"/>
      <c r="CPF119" s="243"/>
      <c r="CPG119" s="243"/>
      <c r="CPH119" s="243"/>
      <c r="CPI119" s="243"/>
      <c r="CPJ119" s="243"/>
      <c r="CPK119" s="243"/>
      <c r="CPL119" s="243"/>
      <c r="CPM119" s="243"/>
      <c r="CPN119" s="243"/>
      <c r="CPO119" s="243"/>
      <c r="CPP119" s="243"/>
      <c r="CPQ119" s="243"/>
      <c r="CPR119" s="243"/>
      <c r="CPS119" s="243"/>
      <c r="CPT119" s="243"/>
      <c r="CPU119" s="243"/>
      <c r="CPV119" s="243"/>
      <c r="CPW119" s="243"/>
      <c r="CPX119" s="243"/>
      <c r="CPY119" s="243"/>
      <c r="CPZ119" s="243"/>
      <c r="CQA119" s="243"/>
      <c r="CQB119" s="243"/>
      <c r="CQC119" s="243"/>
      <c r="CQD119" s="243"/>
      <c r="CQE119" s="243"/>
      <c r="CQF119" s="243"/>
      <c r="CQG119" s="243"/>
      <c r="CQH119" s="243"/>
      <c r="CQI119" s="243"/>
      <c r="CQJ119" s="243"/>
      <c r="CQK119" s="243"/>
      <c r="CQL119" s="243"/>
      <c r="CQM119" s="243"/>
      <c r="CQN119" s="243"/>
      <c r="CQO119" s="243"/>
      <c r="CQP119" s="243"/>
      <c r="CQQ119" s="243"/>
      <c r="CQR119" s="243"/>
      <c r="CQS119" s="243"/>
      <c r="CQT119" s="243"/>
      <c r="CQU119" s="243"/>
      <c r="CQV119" s="243"/>
      <c r="CQW119" s="243"/>
      <c r="CQX119" s="243"/>
      <c r="CQY119" s="243"/>
      <c r="CQZ119" s="243"/>
      <c r="CRA119" s="243"/>
      <c r="CRB119" s="243"/>
      <c r="CRC119" s="243"/>
      <c r="CRD119" s="243"/>
      <c r="CRE119" s="243"/>
      <c r="CRF119" s="243"/>
      <c r="CRG119" s="243"/>
      <c r="CRH119" s="243"/>
      <c r="CRI119" s="243"/>
      <c r="CRJ119" s="243"/>
      <c r="CRK119" s="243"/>
      <c r="CRL119" s="243"/>
      <c r="CRM119" s="243"/>
      <c r="CRN119" s="243"/>
      <c r="CRO119" s="243"/>
      <c r="CRP119" s="243"/>
      <c r="CRQ119" s="243"/>
      <c r="CRR119" s="243"/>
      <c r="CRS119" s="243"/>
      <c r="CRT119" s="243"/>
      <c r="CRU119" s="243"/>
      <c r="CRV119" s="243"/>
      <c r="CRW119" s="243"/>
      <c r="CRX119" s="243"/>
      <c r="CRY119" s="243"/>
      <c r="CRZ119" s="243"/>
      <c r="CSA119" s="243"/>
      <c r="CSB119" s="243"/>
      <c r="CSC119" s="243"/>
      <c r="CSD119" s="243"/>
      <c r="CSE119" s="243"/>
      <c r="CSF119" s="243"/>
      <c r="CSG119" s="243"/>
      <c r="CSH119" s="243"/>
      <c r="CSI119" s="243"/>
      <c r="CSJ119" s="243"/>
      <c r="CSK119" s="243"/>
      <c r="CSL119" s="243"/>
      <c r="CSM119" s="243"/>
      <c r="CSN119" s="243"/>
      <c r="CSO119" s="243"/>
      <c r="CSP119" s="243"/>
      <c r="CSQ119" s="243"/>
      <c r="CSR119" s="243"/>
      <c r="CSS119" s="243"/>
      <c r="CST119" s="243"/>
      <c r="CSU119" s="243"/>
      <c r="CSV119" s="243"/>
      <c r="CSW119" s="243"/>
      <c r="CSX119" s="243"/>
      <c r="CSY119" s="243"/>
      <c r="CSZ119" s="243"/>
      <c r="CTA119" s="243"/>
      <c r="CTB119" s="243"/>
      <c r="CTC119" s="243"/>
      <c r="CTD119" s="243"/>
      <c r="CTE119" s="243"/>
      <c r="CTF119" s="243"/>
      <c r="CTG119" s="243"/>
      <c r="CTH119" s="243"/>
      <c r="CTI119" s="243"/>
      <c r="CTJ119" s="243"/>
      <c r="CTK119" s="243"/>
      <c r="CTL119" s="243"/>
      <c r="CTM119" s="243"/>
      <c r="CTN119" s="243"/>
      <c r="CTO119" s="243"/>
      <c r="CTP119" s="243"/>
      <c r="CTQ119" s="243"/>
      <c r="CTR119" s="243"/>
      <c r="CTS119" s="243"/>
      <c r="CTT119" s="243"/>
      <c r="CTU119" s="243"/>
      <c r="CTV119" s="243"/>
      <c r="CTW119" s="243"/>
      <c r="CTX119" s="243"/>
      <c r="CTY119" s="243"/>
      <c r="CTZ119" s="243"/>
      <c r="CUA119" s="243"/>
      <c r="CUB119" s="243"/>
      <c r="CUC119" s="243"/>
      <c r="CUD119" s="243"/>
      <c r="CUE119" s="243"/>
      <c r="CUF119" s="243"/>
      <c r="CUG119" s="243"/>
      <c r="CUH119" s="243"/>
      <c r="CUI119" s="243"/>
      <c r="CUJ119" s="243"/>
      <c r="CUK119" s="243"/>
      <c r="CUL119" s="243"/>
      <c r="CUM119" s="243"/>
      <c r="CUN119" s="243"/>
      <c r="CUO119" s="243"/>
      <c r="CUP119" s="243"/>
      <c r="CUQ119" s="243"/>
      <c r="CUR119" s="243"/>
      <c r="CUS119" s="243"/>
      <c r="CUT119" s="243"/>
      <c r="CUU119" s="243"/>
      <c r="CUV119" s="243"/>
      <c r="CUW119" s="243"/>
      <c r="CUX119" s="243"/>
      <c r="CUY119" s="243"/>
      <c r="CUZ119" s="243"/>
      <c r="CVA119" s="243"/>
      <c r="CVB119" s="243"/>
      <c r="CVC119" s="243"/>
      <c r="CVD119" s="243"/>
      <c r="CVE119" s="243"/>
      <c r="CVF119" s="243"/>
      <c r="CVG119" s="243"/>
      <c r="CVH119" s="243"/>
      <c r="CVI119" s="243"/>
      <c r="CVJ119" s="243"/>
      <c r="CVK119" s="243"/>
      <c r="CVL119" s="243"/>
      <c r="CVM119" s="243"/>
      <c r="CVN119" s="243"/>
      <c r="CVO119" s="243"/>
      <c r="CVP119" s="243"/>
      <c r="CVQ119" s="243"/>
      <c r="CVR119" s="243"/>
      <c r="CVS119" s="243"/>
      <c r="CVT119" s="243"/>
      <c r="CVU119" s="243"/>
      <c r="CVV119" s="243"/>
      <c r="CVW119" s="243"/>
      <c r="CVX119" s="243"/>
      <c r="CVY119" s="243"/>
      <c r="CVZ119" s="243"/>
      <c r="CWA119" s="243"/>
      <c r="CWB119" s="243"/>
      <c r="CWC119" s="243"/>
      <c r="CWD119" s="243"/>
      <c r="CWE119" s="243"/>
      <c r="CWF119" s="243"/>
      <c r="CWG119" s="243"/>
      <c r="CWH119" s="243"/>
      <c r="CWI119" s="243"/>
      <c r="CWJ119" s="243"/>
      <c r="CWK119" s="243"/>
      <c r="CWL119" s="243"/>
      <c r="CWM119" s="243"/>
      <c r="CWN119" s="243"/>
      <c r="CWO119" s="243"/>
      <c r="CWP119" s="243"/>
      <c r="CWQ119" s="243"/>
      <c r="CWR119" s="243"/>
      <c r="CWS119" s="243"/>
      <c r="CWT119" s="243"/>
      <c r="CWU119" s="243"/>
      <c r="CWV119" s="243"/>
      <c r="CWW119" s="243"/>
      <c r="CWX119" s="243"/>
      <c r="CWY119" s="243"/>
      <c r="CWZ119" s="243"/>
      <c r="CXA119" s="243"/>
      <c r="CXB119" s="243"/>
      <c r="CXC119" s="243"/>
      <c r="CXD119" s="243"/>
      <c r="CXE119" s="243"/>
      <c r="CXF119" s="243"/>
      <c r="CXG119" s="243"/>
      <c r="CXH119" s="243"/>
      <c r="CXI119" s="243"/>
      <c r="CXJ119" s="243"/>
      <c r="CXK119" s="243"/>
      <c r="CXL119" s="243"/>
      <c r="CXM119" s="243"/>
      <c r="CXN119" s="243"/>
      <c r="CXO119" s="243"/>
      <c r="CXP119" s="243"/>
      <c r="CXQ119" s="243"/>
      <c r="CXR119" s="243"/>
      <c r="CXS119" s="243"/>
      <c r="CXT119" s="243"/>
      <c r="CXU119" s="243"/>
      <c r="CXV119" s="243"/>
      <c r="CXW119" s="243"/>
      <c r="CXX119" s="243"/>
      <c r="CXY119" s="243"/>
      <c r="CXZ119" s="243"/>
      <c r="CYA119" s="243"/>
      <c r="CYB119" s="243"/>
      <c r="CYC119" s="243"/>
      <c r="CYD119" s="243"/>
      <c r="CYE119" s="243"/>
      <c r="CYF119" s="243"/>
      <c r="CYG119" s="243"/>
      <c r="CYH119" s="243"/>
      <c r="CYI119" s="243"/>
      <c r="CYJ119" s="243"/>
      <c r="CYK119" s="243"/>
      <c r="CYL119" s="243"/>
      <c r="CYM119" s="243"/>
      <c r="CYN119" s="243"/>
      <c r="CYO119" s="243"/>
      <c r="CYP119" s="243"/>
      <c r="CYQ119" s="243"/>
      <c r="CYR119" s="243"/>
      <c r="CYS119" s="243"/>
      <c r="CYT119" s="243"/>
      <c r="CYU119" s="243"/>
      <c r="CYV119" s="243"/>
      <c r="CYW119" s="243"/>
      <c r="CYX119" s="243"/>
      <c r="CYY119" s="243"/>
      <c r="CYZ119" s="243"/>
      <c r="CZA119" s="243"/>
      <c r="CZB119" s="243"/>
      <c r="CZC119" s="243"/>
      <c r="CZD119" s="243"/>
      <c r="CZE119" s="243"/>
      <c r="CZF119" s="243"/>
      <c r="CZG119" s="243"/>
      <c r="CZH119" s="243"/>
      <c r="CZI119" s="243"/>
      <c r="CZJ119" s="243"/>
      <c r="CZK119" s="243"/>
      <c r="CZL119" s="243"/>
      <c r="CZM119" s="243"/>
      <c r="CZN119" s="243"/>
      <c r="CZO119" s="243"/>
      <c r="CZP119" s="243"/>
      <c r="CZQ119" s="243"/>
      <c r="CZR119" s="243"/>
      <c r="CZS119" s="243"/>
      <c r="CZT119" s="243"/>
      <c r="CZU119" s="243"/>
      <c r="CZV119" s="243"/>
      <c r="CZW119" s="243"/>
      <c r="CZX119" s="243"/>
      <c r="CZY119" s="243"/>
      <c r="CZZ119" s="243"/>
      <c r="DAA119" s="243"/>
      <c r="DAB119" s="243"/>
      <c r="DAC119" s="243"/>
      <c r="DAD119" s="243"/>
      <c r="DAE119" s="243"/>
      <c r="DAF119" s="243"/>
      <c r="DAG119" s="243"/>
      <c r="DAH119" s="243"/>
      <c r="DAI119" s="243"/>
      <c r="DAJ119" s="243"/>
      <c r="DAK119" s="243"/>
      <c r="DAL119" s="243"/>
      <c r="DAM119" s="243"/>
      <c r="DAN119" s="243"/>
      <c r="DAO119" s="243"/>
      <c r="DAP119" s="243"/>
      <c r="DAQ119" s="243"/>
      <c r="DAR119" s="243"/>
      <c r="DAS119" s="243"/>
      <c r="DAT119" s="243"/>
      <c r="DAU119" s="243"/>
      <c r="DAV119" s="243"/>
      <c r="DAW119" s="243"/>
      <c r="DAX119" s="243"/>
      <c r="DAY119" s="243"/>
      <c r="DAZ119" s="243"/>
      <c r="DBA119" s="243"/>
      <c r="DBB119" s="243"/>
      <c r="DBC119" s="243"/>
      <c r="DBD119" s="243"/>
      <c r="DBE119" s="243"/>
      <c r="DBF119" s="243"/>
      <c r="DBG119" s="243"/>
      <c r="DBH119" s="243"/>
      <c r="DBI119" s="243"/>
      <c r="DBJ119" s="243"/>
      <c r="DBK119" s="243"/>
      <c r="DBL119" s="243"/>
      <c r="DBM119" s="243"/>
      <c r="DBN119" s="243"/>
      <c r="DBO119" s="243"/>
      <c r="DBP119" s="243"/>
      <c r="DBQ119" s="243"/>
      <c r="DBR119" s="243"/>
      <c r="DBS119" s="243"/>
      <c r="DBT119" s="243"/>
      <c r="DBU119" s="243"/>
      <c r="DBV119" s="243"/>
      <c r="DBW119" s="243"/>
      <c r="DBX119" s="243"/>
      <c r="DBY119" s="243"/>
      <c r="DBZ119" s="243"/>
      <c r="DCA119" s="243"/>
      <c r="DCB119" s="243"/>
      <c r="DCC119" s="243"/>
      <c r="DCD119" s="243"/>
      <c r="DCE119" s="243"/>
      <c r="DCF119" s="243"/>
      <c r="DCG119" s="243"/>
      <c r="DCH119" s="243"/>
      <c r="DCI119" s="243"/>
      <c r="DCJ119" s="243"/>
      <c r="DCK119" s="243"/>
      <c r="DCL119" s="243"/>
      <c r="DCM119" s="243"/>
      <c r="DCN119" s="243"/>
      <c r="DCO119" s="243"/>
      <c r="DCP119" s="243"/>
      <c r="DCQ119" s="243"/>
      <c r="DCR119" s="243"/>
      <c r="DCS119" s="243"/>
      <c r="DCT119" s="243"/>
      <c r="DCU119" s="243"/>
      <c r="DCV119" s="243"/>
      <c r="DCW119" s="243"/>
      <c r="DCX119" s="243"/>
      <c r="DCY119" s="243"/>
      <c r="DCZ119" s="243"/>
      <c r="DDA119" s="243"/>
      <c r="DDB119" s="243"/>
      <c r="DDC119" s="243"/>
      <c r="DDD119" s="243"/>
      <c r="DDE119" s="243"/>
      <c r="DDF119" s="243"/>
      <c r="DDG119" s="243"/>
      <c r="DDH119" s="243"/>
      <c r="DDI119" s="243"/>
      <c r="DDJ119" s="243"/>
      <c r="DDK119" s="243"/>
      <c r="DDL119" s="243"/>
      <c r="DDM119" s="243"/>
      <c r="DDN119" s="243"/>
      <c r="DDO119" s="243"/>
      <c r="DDP119" s="243"/>
      <c r="DDQ119" s="243"/>
      <c r="DDR119" s="243"/>
      <c r="DDS119" s="243"/>
      <c r="DDT119" s="243"/>
      <c r="DDU119" s="243"/>
      <c r="DDV119" s="243"/>
      <c r="DDW119" s="243"/>
      <c r="DDX119" s="243"/>
      <c r="DDY119" s="243"/>
      <c r="DDZ119" s="243"/>
      <c r="DEA119" s="243"/>
      <c r="DEB119" s="243"/>
      <c r="DEC119" s="243"/>
      <c r="DED119" s="243"/>
      <c r="DEE119" s="243"/>
      <c r="DEF119" s="243"/>
      <c r="DEG119" s="243"/>
      <c r="DEH119" s="243"/>
      <c r="DEI119" s="243"/>
      <c r="DEJ119" s="243"/>
      <c r="DEK119" s="243"/>
      <c r="DEL119" s="243"/>
      <c r="DEM119" s="243"/>
      <c r="DEN119" s="243"/>
      <c r="DEO119" s="243"/>
      <c r="DEP119" s="243"/>
      <c r="DEQ119" s="243"/>
      <c r="DER119" s="243"/>
      <c r="DES119" s="243"/>
      <c r="DET119" s="243"/>
      <c r="DEU119" s="243"/>
      <c r="DEV119" s="243"/>
      <c r="DEW119" s="243"/>
      <c r="DEX119" s="243"/>
      <c r="DEY119" s="243"/>
      <c r="DEZ119" s="243"/>
      <c r="DFA119" s="243"/>
      <c r="DFB119" s="243"/>
      <c r="DFC119" s="243"/>
      <c r="DFD119" s="243"/>
      <c r="DFE119" s="243"/>
      <c r="DFF119" s="243"/>
      <c r="DFG119" s="243"/>
      <c r="DFH119" s="243"/>
      <c r="DFI119" s="243"/>
      <c r="DFJ119" s="243"/>
      <c r="DFK119" s="243"/>
      <c r="DFL119" s="243"/>
      <c r="DFM119" s="243"/>
      <c r="DFN119" s="243"/>
      <c r="DFO119" s="243"/>
      <c r="DFP119" s="243"/>
      <c r="DFQ119" s="243"/>
      <c r="DFR119" s="243"/>
      <c r="DFS119" s="243"/>
      <c r="DFT119" s="243"/>
      <c r="DFU119" s="243"/>
      <c r="DFV119" s="243"/>
      <c r="DFW119" s="243"/>
      <c r="DFX119" s="243"/>
      <c r="DFY119" s="243"/>
      <c r="DFZ119" s="243"/>
      <c r="DGA119" s="243"/>
      <c r="DGB119" s="243"/>
      <c r="DGC119" s="243"/>
      <c r="DGD119" s="243"/>
      <c r="DGE119" s="243"/>
      <c r="DGF119" s="243"/>
      <c r="DGG119" s="243"/>
      <c r="DGH119" s="243"/>
      <c r="DGI119" s="243"/>
      <c r="DGJ119" s="243"/>
      <c r="DGK119" s="243"/>
      <c r="DGL119" s="243"/>
      <c r="DGM119" s="243"/>
      <c r="DGN119" s="243"/>
      <c r="DGO119" s="243"/>
      <c r="DGP119" s="243"/>
      <c r="DGQ119" s="243"/>
      <c r="DGR119" s="243"/>
      <c r="DGS119" s="243"/>
      <c r="DGT119" s="243"/>
      <c r="DGU119" s="243"/>
      <c r="DGV119" s="243"/>
      <c r="DGW119" s="243"/>
      <c r="DGX119" s="243"/>
      <c r="DGY119" s="243"/>
      <c r="DGZ119" s="243"/>
      <c r="DHA119" s="243"/>
      <c r="DHB119" s="243"/>
      <c r="DHC119" s="243"/>
      <c r="DHD119" s="243"/>
      <c r="DHE119" s="243"/>
      <c r="DHF119" s="243"/>
      <c r="DHG119" s="243"/>
      <c r="DHH119" s="243"/>
      <c r="DHI119" s="243"/>
      <c r="DHJ119" s="243"/>
      <c r="DHK119" s="243"/>
      <c r="DHL119" s="243"/>
      <c r="DHM119" s="243"/>
      <c r="DHN119" s="243"/>
      <c r="DHO119" s="243"/>
      <c r="DHP119" s="243"/>
      <c r="DHQ119" s="243"/>
      <c r="DHR119" s="243"/>
      <c r="DHS119" s="243"/>
      <c r="DHT119" s="243"/>
      <c r="DHU119" s="243"/>
      <c r="DHV119" s="243"/>
      <c r="DHW119" s="243"/>
      <c r="DHX119" s="243"/>
      <c r="DHY119" s="243"/>
      <c r="DHZ119" s="243"/>
      <c r="DIA119" s="243"/>
      <c r="DIB119" s="243"/>
      <c r="DIC119" s="243"/>
      <c r="DID119" s="243"/>
      <c r="DIE119" s="243"/>
      <c r="DIF119" s="243"/>
      <c r="DIG119" s="243"/>
      <c r="DIH119" s="243"/>
      <c r="DII119" s="243"/>
      <c r="DIJ119" s="243"/>
      <c r="DIK119" s="243"/>
      <c r="DIL119" s="243"/>
      <c r="DIM119" s="243"/>
      <c r="DIN119" s="243"/>
      <c r="DIO119" s="243"/>
      <c r="DIP119" s="243"/>
      <c r="DIQ119" s="243"/>
      <c r="DIR119" s="243"/>
      <c r="DIS119" s="243"/>
      <c r="DIT119" s="243"/>
      <c r="DIU119" s="243"/>
      <c r="DIV119" s="243"/>
      <c r="DIW119" s="243"/>
      <c r="DIX119" s="243"/>
      <c r="DIY119" s="243"/>
      <c r="DIZ119" s="243"/>
      <c r="DJA119" s="243"/>
      <c r="DJB119" s="243"/>
      <c r="DJC119" s="243"/>
      <c r="DJD119" s="243"/>
      <c r="DJE119" s="243"/>
      <c r="DJF119" s="243"/>
      <c r="DJG119" s="243"/>
      <c r="DJH119" s="243"/>
      <c r="DJI119" s="243"/>
      <c r="DJJ119" s="243"/>
      <c r="DJK119" s="243"/>
      <c r="DJL119" s="243"/>
      <c r="DJM119" s="243"/>
      <c r="DJN119" s="243"/>
      <c r="DJO119" s="243"/>
      <c r="DJP119" s="243"/>
      <c r="DJQ119" s="243"/>
      <c r="DJR119" s="243"/>
      <c r="DJS119" s="243"/>
      <c r="DJT119" s="243"/>
      <c r="DJU119" s="243"/>
      <c r="DJV119" s="243"/>
      <c r="DJW119" s="243"/>
      <c r="DJX119" s="243"/>
      <c r="DJY119" s="243"/>
      <c r="DJZ119" s="243"/>
      <c r="DKA119" s="243"/>
      <c r="DKB119" s="243"/>
      <c r="DKC119" s="243"/>
      <c r="DKD119" s="243"/>
      <c r="DKE119" s="243"/>
      <c r="DKF119" s="243"/>
      <c r="DKG119" s="243"/>
      <c r="DKH119" s="243"/>
      <c r="DKI119" s="243"/>
      <c r="DKJ119" s="243"/>
      <c r="DKK119" s="243"/>
      <c r="DKL119" s="243"/>
      <c r="DKM119" s="243"/>
      <c r="DKN119" s="243"/>
      <c r="DKO119" s="243"/>
      <c r="DKP119" s="243"/>
      <c r="DKQ119" s="243"/>
      <c r="DKR119" s="243"/>
      <c r="DKS119" s="243"/>
      <c r="DKT119" s="243"/>
      <c r="DKU119" s="243"/>
      <c r="DKV119" s="243"/>
      <c r="DKW119" s="243"/>
      <c r="DKX119" s="243"/>
      <c r="DKY119" s="243"/>
      <c r="DKZ119" s="243"/>
      <c r="DLA119" s="243"/>
      <c r="DLB119" s="243"/>
      <c r="DLC119" s="243"/>
      <c r="DLD119" s="243"/>
      <c r="DLE119" s="243"/>
      <c r="DLF119" s="243"/>
      <c r="DLG119" s="243"/>
      <c r="DLH119" s="243"/>
      <c r="DLI119" s="243"/>
      <c r="DLJ119" s="243"/>
      <c r="DLK119" s="243"/>
      <c r="DLL119" s="243"/>
      <c r="DLM119" s="243"/>
      <c r="DLN119" s="243"/>
      <c r="DLO119" s="243"/>
      <c r="DLP119" s="243"/>
      <c r="DLQ119" s="243"/>
      <c r="DLR119" s="243"/>
      <c r="DLS119" s="243"/>
      <c r="DLT119" s="243"/>
      <c r="DLU119" s="243"/>
      <c r="DLV119" s="243"/>
      <c r="DLW119" s="243"/>
      <c r="DLX119" s="243"/>
      <c r="DLY119" s="243"/>
      <c r="DLZ119" s="243"/>
      <c r="DMA119" s="243"/>
      <c r="DMB119" s="243"/>
      <c r="DMC119" s="243"/>
      <c r="DMD119" s="243"/>
      <c r="DME119" s="243"/>
      <c r="DMF119" s="243"/>
      <c r="DMG119" s="243"/>
      <c r="DMH119" s="243"/>
      <c r="DMI119" s="243"/>
      <c r="DMJ119" s="243"/>
      <c r="DMK119" s="243"/>
      <c r="DML119" s="243"/>
      <c r="DMM119" s="243"/>
      <c r="DMN119" s="243"/>
      <c r="DMO119" s="243"/>
      <c r="DMP119" s="243"/>
      <c r="DMQ119" s="243"/>
      <c r="DMR119" s="243"/>
      <c r="DMS119" s="243"/>
      <c r="DMT119" s="243"/>
      <c r="DMU119" s="243"/>
      <c r="DMV119" s="243"/>
      <c r="DMW119" s="243"/>
      <c r="DMX119" s="243"/>
      <c r="DMY119" s="243"/>
      <c r="DMZ119" s="243"/>
      <c r="DNA119" s="243"/>
      <c r="DNB119" s="243"/>
      <c r="DNC119" s="243"/>
      <c r="DND119" s="243"/>
      <c r="DNE119" s="243"/>
      <c r="DNF119" s="243"/>
      <c r="DNG119" s="243"/>
      <c r="DNH119" s="243"/>
      <c r="DNI119" s="243"/>
      <c r="DNJ119" s="243"/>
      <c r="DNK119" s="243"/>
      <c r="DNL119" s="243"/>
      <c r="DNM119" s="243"/>
      <c r="DNN119" s="243"/>
      <c r="DNO119" s="243"/>
      <c r="DNP119" s="243"/>
      <c r="DNQ119" s="243"/>
      <c r="DNR119" s="243"/>
      <c r="DNS119" s="243"/>
      <c r="DNT119" s="243"/>
      <c r="DNU119" s="243"/>
      <c r="DNV119" s="243"/>
      <c r="DNW119" s="243"/>
      <c r="DNX119" s="243"/>
      <c r="DNY119" s="243"/>
      <c r="DNZ119" s="243"/>
      <c r="DOA119" s="243"/>
      <c r="DOB119" s="243"/>
      <c r="DOC119" s="243"/>
      <c r="DOD119" s="243"/>
      <c r="DOE119" s="243"/>
      <c r="DOF119" s="243"/>
      <c r="DOG119" s="243"/>
      <c r="DOH119" s="243"/>
      <c r="DOI119" s="243"/>
      <c r="DOJ119" s="243"/>
      <c r="DOK119" s="243"/>
      <c r="DOL119" s="243"/>
      <c r="DOM119" s="243"/>
      <c r="DON119" s="243"/>
      <c r="DOO119" s="243"/>
      <c r="DOP119" s="243"/>
      <c r="DOQ119" s="243"/>
      <c r="DOR119" s="243"/>
      <c r="DOS119" s="243"/>
      <c r="DOT119" s="243"/>
      <c r="DOU119" s="243"/>
      <c r="DOV119" s="243"/>
      <c r="DOW119" s="243"/>
      <c r="DOX119" s="243"/>
      <c r="DOY119" s="243"/>
      <c r="DOZ119" s="243"/>
      <c r="DPA119" s="243"/>
      <c r="DPB119" s="243"/>
      <c r="DPC119" s="243"/>
      <c r="DPD119" s="243"/>
      <c r="DPE119" s="243"/>
      <c r="DPF119" s="243"/>
      <c r="DPG119" s="243"/>
      <c r="DPH119" s="243"/>
      <c r="DPI119" s="243"/>
      <c r="DPJ119" s="243"/>
      <c r="DPK119" s="243"/>
      <c r="DPL119" s="243"/>
      <c r="DPM119" s="243"/>
      <c r="DPN119" s="243"/>
      <c r="DPO119" s="243"/>
      <c r="DPP119" s="243"/>
      <c r="DPQ119" s="243"/>
      <c r="DPR119" s="243"/>
      <c r="DPS119" s="243"/>
      <c r="DPT119" s="243"/>
      <c r="DPU119" s="243"/>
      <c r="DPV119" s="243"/>
      <c r="DPW119" s="243"/>
      <c r="DPX119" s="243"/>
      <c r="DPY119" s="243"/>
      <c r="DPZ119" s="243"/>
      <c r="DQA119" s="243"/>
      <c r="DQB119" s="243"/>
      <c r="DQC119" s="243"/>
      <c r="DQD119" s="243"/>
      <c r="DQE119" s="243"/>
      <c r="DQF119" s="243"/>
      <c r="DQG119" s="243"/>
      <c r="DQH119" s="243"/>
      <c r="DQI119" s="243"/>
      <c r="DQJ119" s="243"/>
      <c r="DQK119" s="243"/>
      <c r="DQL119" s="243"/>
      <c r="DQM119" s="243"/>
      <c r="DQN119" s="243"/>
      <c r="DQO119" s="243"/>
      <c r="DQP119" s="243"/>
      <c r="DQQ119" s="243"/>
      <c r="DQR119" s="243"/>
      <c r="DQS119" s="243"/>
      <c r="DQT119" s="243"/>
      <c r="DQU119" s="243"/>
      <c r="DQV119" s="243"/>
      <c r="DQW119" s="243"/>
      <c r="DQX119" s="243"/>
      <c r="DQY119" s="243"/>
      <c r="DQZ119" s="243"/>
      <c r="DRA119" s="243"/>
      <c r="DRB119" s="243"/>
      <c r="DRC119" s="243"/>
      <c r="DRD119" s="243"/>
      <c r="DRE119" s="243"/>
      <c r="DRF119" s="243"/>
      <c r="DRG119" s="243"/>
      <c r="DRH119" s="243"/>
      <c r="DRI119" s="243"/>
      <c r="DRJ119" s="243"/>
      <c r="DRK119" s="243"/>
      <c r="DRL119" s="243"/>
      <c r="DRM119" s="243"/>
      <c r="DRN119" s="243"/>
      <c r="DRO119" s="243"/>
      <c r="DRP119" s="243"/>
      <c r="DRQ119" s="243"/>
      <c r="DRR119" s="243"/>
      <c r="DRS119" s="243"/>
      <c r="DRT119" s="243"/>
      <c r="DRU119" s="243"/>
      <c r="DRV119" s="243"/>
      <c r="DRW119" s="243"/>
      <c r="DRX119" s="243"/>
      <c r="DRY119" s="243"/>
      <c r="DRZ119" s="243"/>
      <c r="DSA119" s="243"/>
      <c r="DSB119" s="243"/>
      <c r="DSC119" s="243"/>
      <c r="DSD119" s="243"/>
      <c r="DSE119" s="243"/>
      <c r="DSF119" s="243"/>
      <c r="DSG119" s="243"/>
      <c r="DSH119" s="243"/>
      <c r="DSI119" s="243"/>
      <c r="DSJ119" s="243"/>
      <c r="DSK119" s="243"/>
      <c r="DSL119" s="243"/>
      <c r="DSM119" s="243"/>
      <c r="DSN119" s="243"/>
      <c r="DSO119" s="243"/>
      <c r="DSP119" s="243"/>
      <c r="DSQ119" s="243"/>
      <c r="DSR119" s="243"/>
      <c r="DSS119" s="243"/>
      <c r="DST119" s="243"/>
      <c r="DSU119" s="243"/>
      <c r="DSV119" s="243"/>
      <c r="DSW119" s="243"/>
      <c r="DSX119" s="243"/>
      <c r="DSY119" s="243"/>
      <c r="DSZ119" s="243"/>
      <c r="DTA119" s="243"/>
      <c r="DTB119" s="243"/>
      <c r="DTC119" s="243"/>
      <c r="DTD119" s="243"/>
      <c r="DTE119" s="243"/>
      <c r="DTF119" s="243"/>
      <c r="DTG119" s="243"/>
      <c r="DTH119" s="243"/>
      <c r="DTI119" s="243"/>
      <c r="DTJ119" s="243"/>
      <c r="DTK119" s="243"/>
      <c r="DTL119" s="243"/>
      <c r="DTM119" s="243"/>
      <c r="DTN119" s="243"/>
      <c r="DTO119" s="243"/>
      <c r="DTP119" s="243"/>
      <c r="DTQ119" s="243"/>
      <c r="DTR119" s="243"/>
      <c r="DTS119" s="243"/>
      <c r="DTT119" s="243"/>
      <c r="DTU119" s="243"/>
      <c r="DTV119" s="243"/>
      <c r="DTW119" s="243"/>
      <c r="DTX119" s="243"/>
      <c r="DTY119" s="243"/>
      <c r="DTZ119" s="243"/>
      <c r="DUA119" s="243"/>
      <c r="DUB119" s="243"/>
      <c r="DUC119" s="243"/>
      <c r="DUD119" s="243"/>
      <c r="DUE119" s="243"/>
      <c r="DUF119" s="243"/>
      <c r="DUG119" s="243"/>
      <c r="DUH119" s="243"/>
      <c r="DUI119" s="243"/>
      <c r="DUJ119" s="243"/>
      <c r="DUK119" s="243"/>
      <c r="DUL119" s="243"/>
      <c r="DUM119" s="243"/>
      <c r="DUN119" s="243"/>
      <c r="DUO119" s="243"/>
      <c r="DUP119" s="243"/>
      <c r="DUQ119" s="243"/>
      <c r="DUR119" s="243"/>
      <c r="DUS119" s="243"/>
      <c r="DUT119" s="243"/>
      <c r="DUU119" s="243"/>
      <c r="DUV119" s="243"/>
      <c r="DUW119" s="243"/>
      <c r="DUX119" s="243"/>
      <c r="DUY119" s="243"/>
      <c r="DUZ119" s="243"/>
      <c r="DVA119" s="243"/>
      <c r="DVB119" s="243"/>
      <c r="DVC119" s="243"/>
      <c r="DVD119" s="243"/>
      <c r="DVE119" s="243"/>
      <c r="DVF119" s="243"/>
      <c r="DVG119" s="243"/>
      <c r="DVH119" s="243"/>
      <c r="DVI119" s="243"/>
      <c r="DVJ119" s="243"/>
      <c r="DVK119" s="243"/>
      <c r="DVL119" s="243"/>
      <c r="DVM119" s="243"/>
      <c r="DVN119" s="243"/>
      <c r="DVO119" s="243"/>
      <c r="DVP119" s="243"/>
      <c r="DVQ119" s="243"/>
      <c r="DVR119" s="243"/>
      <c r="DVS119" s="243"/>
      <c r="DVT119" s="243"/>
      <c r="DVU119" s="243"/>
      <c r="DVV119" s="243"/>
      <c r="DVW119" s="243"/>
      <c r="DVX119" s="243"/>
      <c r="DVY119" s="243"/>
      <c r="DVZ119" s="243"/>
      <c r="DWA119" s="243"/>
      <c r="DWB119" s="243"/>
      <c r="DWC119" s="243"/>
      <c r="DWD119" s="243"/>
      <c r="DWE119" s="243"/>
      <c r="DWF119" s="243"/>
      <c r="DWG119" s="243"/>
      <c r="DWH119" s="243"/>
      <c r="DWI119" s="243"/>
      <c r="DWJ119" s="243"/>
      <c r="DWK119" s="243"/>
      <c r="DWL119" s="243"/>
      <c r="DWM119" s="243"/>
      <c r="DWN119" s="243"/>
      <c r="DWO119" s="243"/>
      <c r="DWP119" s="243"/>
      <c r="DWQ119" s="243"/>
      <c r="DWR119" s="243"/>
      <c r="DWS119" s="243"/>
      <c r="DWT119" s="243"/>
      <c r="DWU119" s="243"/>
      <c r="DWV119" s="243"/>
      <c r="DWW119" s="243"/>
      <c r="DWX119" s="243"/>
      <c r="DWY119" s="243"/>
      <c r="DWZ119" s="243"/>
      <c r="DXA119" s="243"/>
      <c r="DXB119" s="243"/>
      <c r="DXC119" s="243"/>
      <c r="DXD119" s="243"/>
      <c r="DXE119" s="243"/>
      <c r="DXF119" s="243"/>
      <c r="DXG119" s="243"/>
      <c r="DXH119" s="243"/>
      <c r="DXI119" s="243"/>
      <c r="DXJ119" s="243"/>
      <c r="DXK119" s="243"/>
      <c r="DXL119" s="243"/>
      <c r="DXM119" s="243"/>
      <c r="DXN119" s="243"/>
      <c r="DXO119" s="243"/>
      <c r="DXP119" s="243"/>
      <c r="DXQ119" s="243"/>
      <c r="DXR119" s="243"/>
      <c r="DXS119" s="243"/>
      <c r="DXT119" s="243"/>
      <c r="DXU119" s="243"/>
      <c r="DXV119" s="243"/>
      <c r="DXW119" s="243"/>
      <c r="DXX119" s="243"/>
      <c r="DXY119" s="243"/>
      <c r="DXZ119" s="243"/>
      <c r="DYA119" s="243"/>
      <c r="DYB119" s="243"/>
      <c r="DYC119" s="243"/>
      <c r="DYD119" s="243"/>
      <c r="DYE119" s="243"/>
      <c r="DYF119" s="243"/>
      <c r="DYG119" s="243"/>
      <c r="DYH119" s="243"/>
      <c r="DYI119" s="243"/>
      <c r="DYJ119" s="243"/>
      <c r="DYK119" s="243"/>
      <c r="DYL119" s="243"/>
      <c r="DYM119" s="243"/>
      <c r="DYN119" s="243"/>
      <c r="DYO119" s="243"/>
      <c r="DYP119" s="243"/>
      <c r="DYQ119" s="243"/>
      <c r="DYR119" s="243"/>
      <c r="DYS119" s="243"/>
      <c r="DYT119" s="243"/>
      <c r="DYU119" s="243"/>
      <c r="DYV119" s="243"/>
      <c r="DYW119" s="243"/>
      <c r="DYX119" s="243"/>
      <c r="DYY119" s="243"/>
      <c r="DYZ119" s="243"/>
      <c r="DZA119" s="243"/>
      <c r="DZB119" s="243"/>
      <c r="DZC119" s="243"/>
      <c r="DZD119" s="243"/>
      <c r="DZE119" s="243"/>
      <c r="DZF119" s="243"/>
      <c r="DZG119" s="243"/>
      <c r="DZH119" s="243"/>
      <c r="DZI119" s="243"/>
      <c r="DZJ119" s="243"/>
      <c r="DZK119" s="243"/>
      <c r="DZL119" s="243"/>
      <c r="DZM119" s="243"/>
      <c r="DZN119" s="243"/>
      <c r="DZO119" s="243"/>
      <c r="DZP119" s="243"/>
      <c r="DZQ119" s="243"/>
      <c r="DZR119" s="243"/>
      <c r="DZS119" s="243"/>
      <c r="DZT119" s="243"/>
      <c r="DZU119" s="243"/>
      <c r="DZV119" s="243"/>
      <c r="DZW119" s="243"/>
      <c r="DZX119" s="243"/>
      <c r="DZY119" s="243"/>
      <c r="DZZ119" s="243"/>
      <c r="EAA119" s="243"/>
      <c r="EAB119" s="243"/>
      <c r="EAC119" s="243"/>
      <c r="EAD119" s="243"/>
      <c r="EAE119" s="243"/>
      <c r="EAF119" s="243"/>
      <c r="EAG119" s="243"/>
      <c r="EAH119" s="243"/>
      <c r="EAI119" s="243"/>
      <c r="EAJ119" s="243"/>
      <c r="EAK119" s="243"/>
      <c r="EAL119" s="243"/>
      <c r="EAM119" s="243"/>
      <c r="EAN119" s="243"/>
      <c r="EAO119" s="243"/>
      <c r="EAP119" s="243"/>
      <c r="EAQ119" s="243"/>
      <c r="EAR119" s="243"/>
      <c r="EAS119" s="243"/>
      <c r="EAT119" s="243"/>
      <c r="EAU119" s="243"/>
      <c r="EAV119" s="243"/>
      <c r="EAW119" s="243"/>
      <c r="EAX119" s="243"/>
      <c r="EAY119" s="243"/>
      <c r="EAZ119" s="243"/>
      <c r="EBA119" s="243"/>
      <c r="EBB119" s="243"/>
      <c r="EBC119" s="243"/>
      <c r="EBD119" s="243"/>
      <c r="EBE119" s="243"/>
      <c r="EBF119" s="243"/>
      <c r="EBG119" s="243"/>
      <c r="EBH119" s="243"/>
      <c r="EBI119" s="243"/>
      <c r="EBJ119" s="243"/>
      <c r="EBK119" s="243"/>
      <c r="EBL119" s="243"/>
      <c r="EBM119" s="243"/>
      <c r="EBN119" s="243"/>
      <c r="EBO119" s="243"/>
      <c r="EBP119" s="243"/>
      <c r="EBQ119" s="243"/>
      <c r="EBR119" s="243"/>
      <c r="EBS119" s="243"/>
      <c r="EBT119" s="243"/>
      <c r="EBU119" s="243"/>
      <c r="EBV119" s="243"/>
      <c r="EBW119" s="243"/>
      <c r="EBX119" s="243"/>
      <c r="EBY119" s="243"/>
      <c r="EBZ119" s="243"/>
      <c r="ECA119" s="243"/>
      <c r="ECB119" s="243"/>
      <c r="ECC119" s="243"/>
      <c r="ECD119" s="243"/>
      <c r="ECE119" s="243"/>
      <c r="ECF119" s="243"/>
      <c r="ECG119" s="243"/>
      <c r="ECH119" s="243"/>
      <c r="ECI119" s="243"/>
      <c r="ECJ119" s="243"/>
      <c r="ECK119" s="243"/>
      <c r="ECL119" s="243"/>
      <c r="ECM119" s="243"/>
      <c r="ECN119" s="243"/>
      <c r="ECO119" s="243"/>
      <c r="ECP119" s="243"/>
      <c r="ECQ119" s="243"/>
      <c r="ECR119" s="243"/>
      <c r="ECS119" s="243"/>
      <c r="ECT119" s="243"/>
      <c r="ECU119" s="243"/>
      <c r="ECV119" s="243"/>
      <c r="ECW119" s="243"/>
      <c r="ECX119" s="243"/>
      <c r="ECY119" s="243"/>
      <c r="ECZ119" s="243"/>
      <c r="EDA119" s="243"/>
      <c r="EDB119" s="243"/>
      <c r="EDC119" s="243"/>
      <c r="EDD119" s="243"/>
      <c r="EDE119" s="243"/>
      <c r="EDF119" s="243"/>
      <c r="EDG119" s="243"/>
      <c r="EDH119" s="243"/>
      <c r="EDI119" s="243"/>
      <c r="EDJ119" s="243"/>
      <c r="EDK119" s="243"/>
      <c r="EDL119" s="243"/>
      <c r="EDM119" s="243"/>
      <c r="EDN119" s="243"/>
      <c r="EDO119" s="243"/>
      <c r="EDP119" s="243"/>
      <c r="EDQ119" s="243"/>
      <c r="EDR119" s="243"/>
      <c r="EDS119" s="243"/>
      <c r="EDT119" s="243"/>
      <c r="EDU119" s="243"/>
      <c r="EDV119" s="243"/>
      <c r="EDW119" s="243"/>
      <c r="EDX119" s="243"/>
      <c r="EDY119" s="243"/>
      <c r="EDZ119" s="243"/>
      <c r="EEA119" s="243"/>
      <c r="EEB119" s="243"/>
      <c r="EEC119" s="243"/>
      <c r="EED119" s="243"/>
      <c r="EEE119" s="243"/>
      <c r="EEF119" s="243"/>
      <c r="EEG119" s="243"/>
      <c r="EEH119" s="243"/>
      <c r="EEI119" s="243"/>
      <c r="EEJ119" s="243"/>
      <c r="EEK119" s="243"/>
      <c r="EEL119" s="243"/>
      <c r="EEM119" s="243"/>
      <c r="EEN119" s="243"/>
      <c r="EEO119" s="243"/>
      <c r="EEP119" s="243"/>
      <c r="EEQ119" s="243"/>
      <c r="EER119" s="243"/>
      <c r="EES119" s="243"/>
      <c r="EET119" s="243"/>
      <c r="EEU119" s="243"/>
      <c r="EEV119" s="243"/>
      <c r="EEW119" s="243"/>
      <c r="EEX119" s="243"/>
      <c r="EEY119" s="243"/>
      <c r="EEZ119" s="243"/>
      <c r="EFA119" s="243"/>
      <c r="EFB119" s="243"/>
      <c r="EFC119" s="243"/>
      <c r="EFD119" s="243"/>
      <c r="EFE119" s="243"/>
      <c r="EFF119" s="243"/>
      <c r="EFG119" s="243"/>
      <c r="EFH119" s="243"/>
      <c r="EFI119" s="243"/>
      <c r="EFJ119" s="243"/>
      <c r="EFK119" s="243"/>
      <c r="EFL119" s="243"/>
      <c r="EFM119" s="243"/>
      <c r="EFN119" s="243"/>
      <c r="EFO119" s="243"/>
      <c r="EFP119" s="243"/>
      <c r="EFQ119" s="243"/>
      <c r="EFR119" s="243"/>
      <c r="EFS119" s="243"/>
      <c r="EFT119" s="243"/>
      <c r="EFU119" s="243"/>
      <c r="EFV119" s="243"/>
      <c r="EFW119" s="243"/>
      <c r="EFX119" s="243"/>
      <c r="EFY119" s="243"/>
      <c r="EFZ119" s="243"/>
      <c r="EGA119" s="243"/>
      <c r="EGB119" s="243"/>
      <c r="EGC119" s="243"/>
      <c r="EGD119" s="243"/>
      <c r="EGE119" s="243"/>
      <c r="EGF119" s="243"/>
      <c r="EGG119" s="243"/>
      <c r="EGH119" s="243"/>
      <c r="EGI119" s="243"/>
      <c r="EGJ119" s="243"/>
      <c r="EGK119" s="243"/>
      <c r="EGL119" s="243"/>
      <c r="EGM119" s="243"/>
      <c r="EGN119" s="243"/>
      <c r="EGO119" s="243"/>
      <c r="EGP119" s="243"/>
      <c r="EGQ119" s="243"/>
      <c r="EGR119" s="243"/>
      <c r="EGS119" s="243"/>
      <c r="EGT119" s="243"/>
      <c r="EGU119" s="243"/>
      <c r="EGV119" s="243"/>
      <c r="EGW119" s="243"/>
      <c r="EGX119" s="243"/>
      <c r="EGY119" s="243"/>
      <c r="EGZ119" s="243"/>
      <c r="EHA119" s="243"/>
      <c r="EHB119" s="243"/>
      <c r="EHC119" s="243"/>
      <c r="EHD119" s="243"/>
      <c r="EHE119" s="243"/>
      <c r="EHF119" s="243"/>
      <c r="EHG119" s="243"/>
      <c r="EHH119" s="243"/>
      <c r="EHI119" s="243"/>
      <c r="EHJ119" s="243"/>
      <c r="EHK119" s="243"/>
      <c r="EHL119" s="243"/>
      <c r="EHM119" s="243"/>
      <c r="EHN119" s="243"/>
      <c r="EHO119" s="243"/>
      <c r="EHP119" s="243"/>
      <c r="EHQ119" s="243"/>
      <c r="EHR119" s="243"/>
      <c r="EHS119" s="243"/>
      <c r="EHT119" s="243"/>
      <c r="EHU119" s="243"/>
      <c r="EHV119" s="243"/>
      <c r="EHW119" s="243"/>
      <c r="EHX119" s="243"/>
      <c r="EHY119" s="243"/>
      <c r="EHZ119" s="243"/>
      <c r="EIA119" s="243"/>
      <c r="EIB119" s="243"/>
      <c r="EIC119" s="243"/>
      <c r="EID119" s="243"/>
      <c r="EIE119" s="243"/>
      <c r="EIF119" s="243"/>
      <c r="EIG119" s="243"/>
      <c r="EIH119" s="243"/>
      <c r="EII119" s="243"/>
      <c r="EIJ119" s="243"/>
      <c r="EIK119" s="243"/>
      <c r="EIL119" s="243"/>
      <c r="EIM119" s="243"/>
      <c r="EIN119" s="243"/>
      <c r="EIO119" s="243"/>
      <c r="EIP119" s="243"/>
      <c r="EIQ119" s="243"/>
      <c r="EIR119" s="243"/>
      <c r="EIS119" s="243"/>
      <c r="EIT119" s="243"/>
      <c r="EIU119" s="243"/>
      <c r="EIV119" s="243"/>
      <c r="EIW119" s="243"/>
      <c r="EIX119" s="243"/>
      <c r="EIY119" s="243"/>
      <c r="EIZ119" s="243"/>
      <c r="EJA119" s="243"/>
      <c r="EJB119" s="243"/>
      <c r="EJC119" s="243"/>
      <c r="EJD119" s="243"/>
      <c r="EJE119" s="243"/>
      <c r="EJF119" s="243"/>
      <c r="EJG119" s="243"/>
      <c r="EJH119" s="243"/>
      <c r="EJI119" s="243"/>
      <c r="EJJ119" s="243"/>
      <c r="EJK119" s="243"/>
      <c r="EJL119" s="243"/>
      <c r="EJM119" s="243"/>
      <c r="EJN119" s="243"/>
      <c r="EJO119" s="243"/>
      <c r="EJP119" s="243"/>
      <c r="EJQ119" s="243"/>
      <c r="EJR119" s="243"/>
      <c r="EJS119" s="243"/>
      <c r="EJT119" s="243"/>
      <c r="EJU119" s="243"/>
      <c r="EJV119" s="243"/>
      <c r="EJW119" s="243"/>
      <c r="EJX119" s="243"/>
      <c r="EJY119" s="243"/>
      <c r="EJZ119" s="243"/>
      <c r="EKA119" s="243"/>
      <c r="EKB119" s="243"/>
      <c r="EKC119" s="243"/>
      <c r="EKD119" s="243"/>
      <c r="EKE119" s="243"/>
      <c r="EKF119" s="243"/>
      <c r="EKG119" s="243"/>
      <c r="EKH119" s="243"/>
      <c r="EKI119" s="243"/>
      <c r="EKJ119" s="243"/>
      <c r="EKK119" s="243"/>
      <c r="EKL119" s="243"/>
      <c r="EKM119" s="243"/>
      <c r="EKN119" s="243"/>
      <c r="EKO119" s="243"/>
      <c r="EKP119" s="243"/>
      <c r="EKQ119" s="243"/>
      <c r="EKR119" s="243"/>
      <c r="EKS119" s="243"/>
      <c r="EKT119" s="243"/>
      <c r="EKU119" s="243"/>
      <c r="EKV119" s="243"/>
      <c r="EKW119" s="243"/>
      <c r="EKX119" s="243"/>
      <c r="EKY119" s="243"/>
      <c r="EKZ119" s="243"/>
      <c r="ELA119" s="243"/>
      <c r="ELB119" s="243"/>
      <c r="ELC119" s="243"/>
      <c r="ELD119" s="243"/>
      <c r="ELE119" s="243"/>
      <c r="ELF119" s="243"/>
      <c r="ELG119" s="243"/>
      <c r="ELH119" s="243"/>
      <c r="ELI119" s="243"/>
      <c r="ELJ119" s="243"/>
      <c r="ELK119" s="243"/>
      <c r="ELL119" s="243"/>
      <c r="ELM119" s="243"/>
      <c r="ELN119" s="243"/>
      <c r="ELO119" s="243"/>
      <c r="ELP119" s="243"/>
      <c r="ELQ119" s="243"/>
      <c r="ELR119" s="243"/>
      <c r="ELS119" s="243"/>
      <c r="ELT119" s="243"/>
      <c r="ELU119" s="243"/>
      <c r="ELV119" s="243"/>
      <c r="ELW119" s="243"/>
      <c r="ELX119" s="243"/>
      <c r="ELY119" s="243"/>
      <c r="ELZ119" s="243"/>
      <c r="EMA119" s="243"/>
      <c r="EMB119" s="243"/>
      <c r="EMC119" s="243"/>
      <c r="EMD119" s="243"/>
      <c r="EME119" s="243"/>
      <c r="EMF119" s="243"/>
      <c r="EMG119" s="243"/>
      <c r="EMH119" s="243"/>
      <c r="EMI119" s="243"/>
      <c r="EMJ119" s="243"/>
      <c r="EMK119" s="243"/>
      <c r="EML119" s="243"/>
      <c r="EMM119" s="243"/>
      <c r="EMN119" s="243"/>
      <c r="EMO119" s="243"/>
      <c r="EMP119" s="243"/>
      <c r="EMQ119" s="243"/>
      <c r="EMR119" s="243"/>
      <c r="EMS119" s="243"/>
      <c r="EMT119" s="243"/>
      <c r="EMU119" s="243"/>
      <c r="EMV119" s="243"/>
      <c r="EMW119" s="243"/>
      <c r="EMX119" s="243"/>
      <c r="EMY119" s="243"/>
      <c r="EMZ119" s="243"/>
      <c r="ENA119" s="243"/>
      <c r="ENB119" s="243"/>
      <c r="ENC119" s="243"/>
      <c r="END119" s="243"/>
      <c r="ENE119" s="243"/>
      <c r="ENF119" s="243"/>
      <c r="ENG119" s="243"/>
      <c r="ENH119" s="243"/>
      <c r="ENI119" s="243"/>
      <c r="ENJ119" s="243"/>
      <c r="ENK119" s="243"/>
      <c r="ENL119" s="243"/>
      <c r="ENM119" s="243"/>
      <c r="ENN119" s="243"/>
      <c r="ENO119" s="243"/>
      <c r="ENP119" s="243"/>
      <c r="ENQ119" s="243"/>
      <c r="ENR119" s="243"/>
      <c r="ENS119" s="243"/>
      <c r="ENT119" s="243"/>
      <c r="ENU119" s="243"/>
      <c r="ENV119" s="243"/>
      <c r="ENW119" s="243"/>
      <c r="ENX119" s="243"/>
      <c r="ENY119" s="243"/>
      <c r="ENZ119" s="243"/>
      <c r="EOA119" s="243"/>
      <c r="EOB119" s="243"/>
      <c r="EOC119" s="243"/>
      <c r="EOD119" s="243"/>
      <c r="EOE119" s="243"/>
      <c r="EOF119" s="243"/>
      <c r="EOG119" s="243"/>
      <c r="EOH119" s="243"/>
      <c r="EOI119" s="243"/>
      <c r="EOJ119" s="243"/>
      <c r="EOK119" s="243"/>
      <c r="EOL119" s="243"/>
      <c r="EOM119" s="243"/>
      <c r="EON119" s="243"/>
      <c r="EOO119" s="243"/>
      <c r="EOP119" s="243"/>
      <c r="EOQ119" s="243"/>
      <c r="EOR119" s="243"/>
      <c r="EOS119" s="243"/>
      <c r="EOT119" s="243"/>
      <c r="EOU119" s="243"/>
      <c r="EOV119" s="243"/>
      <c r="EOW119" s="243"/>
      <c r="EOX119" s="243"/>
      <c r="EOY119" s="243"/>
      <c r="EOZ119" s="243"/>
      <c r="EPA119" s="243"/>
      <c r="EPB119" s="243"/>
      <c r="EPC119" s="243"/>
      <c r="EPD119" s="243"/>
      <c r="EPE119" s="243"/>
      <c r="EPF119" s="243"/>
      <c r="EPG119" s="243"/>
      <c r="EPH119" s="243"/>
      <c r="EPI119" s="243"/>
      <c r="EPJ119" s="243"/>
      <c r="EPK119" s="243"/>
      <c r="EPL119" s="243"/>
      <c r="EPM119" s="243"/>
      <c r="EPN119" s="243"/>
      <c r="EPO119" s="243"/>
      <c r="EPP119" s="243"/>
      <c r="EPQ119" s="243"/>
      <c r="EPR119" s="243"/>
      <c r="EPS119" s="243"/>
      <c r="EPT119" s="243"/>
      <c r="EPU119" s="243"/>
      <c r="EPV119" s="243"/>
      <c r="EPW119" s="243"/>
      <c r="EPX119" s="243"/>
      <c r="EPY119" s="243"/>
      <c r="EPZ119" s="243"/>
      <c r="EQA119" s="243"/>
      <c r="EQB119" s="243"/>
      <c r="EQC119" s="243"/>
      <c r="EQD119" s="243"/>
      <c r="EQE119" s="243"/>
      <c r="EQF119" s="243"/>
      <c r="EQG119" s="243"/>
      <c r="EQH119" s="243"/>
      <c r="EQI119" s="243"/>
      <c r="EQJ119" s="243"/>
      <c r="EQK119" s="243"/>
      <c r="EQL119" s="243"/>
      <c r="EQM119" s="243"/>
      <c r="EQN119" s="243"/>
      <c r="EQO119" s="243"/>
      <c r="EQP119" s="243"/>
      <c r="EQQ119" s="243"/>
      <c r="EQR119" s="243"/>
      <c r="EQS119" s="243"/>
      <c r="EQT119" s="243"/>
      <c r="EQU119" s="243"/>
      <c r="EQV119" s="243"/>
      <c r="EQW119" s="243"/>
      <c r="EQX119" s="243"/>
      <c r="EQY119" s="243"/>
      <c r="EQZ119" s="243"/>
      <c r="ERA119" s="243"/>
      <c r="ERB119" s="243"/>
      <c r="ERC119" s="243"/>
      <c r="ERD119" s="243"/>
      <c r="ERE119" s="243"/>
      <c r="ERF119" s="243"/>
      <c r="ERG119" s="243"/>
      <c r="ERH119" s="243"/>
      <c r="ERI119" s="243"/>
      <c r="ERJ119" s="243"/>
      <c r="ERK119" s="243"/>
      <c r="ERL119" s="243"/>
      <c r="ERM119" s="243"/>
      <c r="ERN119" s="243"/>
      <c r="ERO119" s="243"/>
      <c r="ERP119" s="243"/>
      <c r="ERQ119" s="243"/>
      <c r="ERR119" s="243"/>
      <c r="ERS119" s="243"/>
      <c r="ERT119" s="243"/>
      <c r="ERU119" s="243"/>
      <c r="ERV119" s="243"/>
      <c r="ERW119" s="243"/>
      <c r="ERX119" s="243"/>
      <c r="ERY119" s="243"/>
      <c r="ERZ119" s="243"/>
      <c r="ESA119" s="243"/>
      <c r="ESB119" s="243"/>
      <c r="ESC119" s="243"/>
      <c r="ESD119" s="243"/>
      <c r="ESE119" s="243"/>
      <c r="ESF119" s="243"/>
      <c r="ESG119" s="243"/>
      <c r="ESH119" s="243"/>
      <c r="ESI119" s="243"/>
      <c r="ESJ119" s="243"/>
      <c r="ESK119" s="243"/>
      <c r="ESL119" s="243"/>
      <c r="ESM119" s="243"/>
      <c r="ESN119" s="243"/>
      <c r="ESO119" s="243"/>
      <c r="ESP119" s="243"/>
      <c r="ESQ119" s="243"/>
      <c r="ESR119" s="243"/>
      <c r="ESS119" s="243"/>
      <c r="EST119" s="243"/>
      <c r="ESU119" s="243"/>
      <c r="ESV119" s="243"/>
      <c r="ESW119" s="243"/>
      <c r="ESX119" s="243"/>
      <c r="ESY119" s="243"/>
      <c r="ESZ119" s="243"/>
      <c r="ETA119" s="243"/>
      <c r="ETB119" s="243"/>
      <c r="ETC119" s="243"/>
      <c r="ETD119" s="243"/>
      <c r="ETE119" s="243"/>
      <c r="ETF119" s="243"/>
      <c r="ETG119" s="243"/>
      <c r="ETH119" s="243"/>
      <c r="ETI119" s="243"/>
      <c r="ETJ119" s="243"/>
      <c r="ETK119" s="243"/>
      <c r="ETL119" s="243"/>
      <c r="ETM119" s="243"/>
      <c r="ETN119" s="243"/>
      <c r="ETO119" s="243"/>
      <c r="ETP119" s="243"/>
      <c r="ETQ119" s="243"/>
      <c r="ETR119" s="243"/>
      <c r="ETS119" s="243"/>
      <c r="ETT119" s="243"/>
      <c r="ETU119" s="243"/>
      <c r="ETV119" s="243"/>
      <c r="ETW119" s="243"/>
      <c r="ETX119" s="243"/>
      <c r="ETY119" s="243"/>
      <c r="ETZ119" s="243"/>
      <c r="EUA119" s="243"/>
      <c r="EUB119" s="243"/>
      <c r="EUC119" s="243"/>
      <c r="EUD119" s="243"/>
      <c r="EUE119" s="243"/>
      <c r="EUF119" s="243"/>
      <c r="EUG119" s="243"/>
      <c r="EUH119" s="243"/>
      <c r="EUI119" s="243"/>
      <c r="EUJ119" s="243"/>
      <c r="EUK119" s="243"/>
      <c r="EUL119" s="243"/>
      <c r="EUM119" s="243"/>
      <c r="EUN119" s="243"/>
      <c r="EUO119" s="243"/>
      <c r="EUP119" s="243"/>
      <c r="EUQ119" s="243"/>
      <c r="EUR119" s="243"/>
      <c r="EUS119" s="243"/>
      <c r="EUT119" s="243"/>
      <c r="EUU119" s="243"/>
      <c r="EUV119" s="243"/>
      <c r="EUW119" s="243"/>
      <c r="EUX119" s="243"/>
      <c r="EUY119" s="243"/>
      <c r="EUZ119" s="243"/>
      <c r="EVA119" s="243"/>
      <c r="EVB119" s="243"/>
      <c r="EVC119" s="243"/>
      <c r="EVD119" s="243"/>
      <c r="EVE119" s="243"/>
      <c r="EVF119" s="243"/>
      <c r="EVG119" s="243"/>
      <c r="EVH119" s="243"/>
      <c r="EVI119" s="243"/>
      <c r="EVJ119" s="243"/>
      <c r="EVK119" s="243"/>
      <c r="EVL119" s="243"/>
      <c r="EVM119" s="243"/>
      <c r="EVN119" s="243"/>
      <c r="EVO119" s="243"/>
      <c r="EVP119" s="243"/>
      <c r="EVQ119" s="243"/>
      <c r="EVR119" s="243"/>
      <c r="EVS119" s="243"/>
      <c r="EVT119" s="243"/>
      <c r="EVU119" s="243"/>
      <c r="EVV119" s="243"/>
      <c r="EVW119" s="243"/>
      <c r="EVX119" s="243"/>
      <c r="EVY119" s="243"/>
      <c r="EVZ119" s="243"/>
      <c r="EWA119" s="243"/>
      <c r="EWB119" s="243"/>
      <c r="EWC119" s="243"/>
      <c r="EWD119" s="243"/>
      <c r="EWE119" s="243"/>
      <c r="EWF119" s="243"/>
      <c r="EWG119" s="243"/>
      <c r="EWH119" s="243"/>
      <c r="EWI119" s="243"/>
      <c r="EWJ119" s="243"/>
      <c r="EWK119" s="243"/>
      <c r="EWL119" s="243"/>
      <c r="EWM119" s="243"/>
      <c r="EWN119" s="243"/>
      <c r="EWO119" s="243"/>
      <c r="EWP119" s="243"/>
      <c r="EWQ119" s="243"/>
      <c r="EWR119" s="243"/>
      <c r="EWS119" s="243"/>
      <c r="EWT119" s="243"/>
      <c r="EWU119" s="243"/>
      <c r="EWV119" s="243"/>
      <c r="EWW119" s="243"/>
      <c r="EWX119" s="243"/>
      <c r="EWY119" s="243"/>
      <c r="EWZ119" s="243"/>
      <c r="EXA119" s="243"/>
      <c r="EXB119" s="243"/>
      <c r="EXC119" s="243"/>
      <c r="EXD119" s="243"/>
      <c r="EXE119" s="243"/>
      <c r="EXF119" s="243"/>
      <c r="EXG119" s="243"/>
      <c r="EXH119" s="243"/>
      <c r="EXI119" s="243"/>
      <c r="EXJ119" s="243"/>
      <c r="EXK119" s="243"/>
      <c r="EXL119" s="243"/>
      <c r="EXM119" s="243"/>
      <c r="EXN119" s="243"/>
      <c r="EXO119" s="243"/>
      <c r="EXP119" s="243"/>
      <c r="EXQ119" s="243"/>
      <c r="EXR119" s="243"/>
      <c r="EXS119" s="243"/>
      <c r="EXT119" s="243"/>
      <c r="EXU119" s="243"/>
      <c r="EXV119" s="243"/>
      <c r="EXW119" s="243"/>
      <c r="EXX119" s="243"/>
      <c r="EXY119" s="243"/>
      <c r="EXZ119" s="243"/>
      <c r="EYA119" s="243"/>
      <c r="EYB119" s="243"/>
      <c r="EYC119" s="243"/>
      <c r="EYD119" s="243"/>
      <c r="EYE119" s="243"/>
      <c r="EYF119" s="243"/>
      <c r="EYG119" s="243"/>
      <c r="EYH119" s="243"/>
      <c r="EYI119" s="243"/>
      <c r="EYJ119" s="243"/>
      <c r="EYK119" s="243"/>
      <c r="EYL119" s="243"/>
      <c r="EYM119" s="243"/>
      <c r="EYN119" s="243"/>
      <c r="EYO119" s="243"/>
      <c r="EYP119" s="243"/>
      <c r="EYQ119" s="243"/>
      <c r="EYR119" s="243"/>
      <c r="EYS119" s="243"/>
      <c r="EYT119" s="243"/>
      <c r="EYU119" s="243"/>
      <c r="EYV119" s="243"/>
      <c r="EYW119" s="243"/>
      <c r="EYX119" s="243"/>
      <c r="EYY119" s="243"/>
      <c r="EYZ119" s="243"/>
      <c r="EZA119" s="243"/>
      <c r="EZB119" s="243"/>
      <c r="EZC119" s="243"/>
      <c r="EZD119" s="243"/>
      <c r="EZE119" s="243"/>
      <c r="EZF119" s="243"/>
      <c r="EZG119" s="243"/>
      <c r="EZH119" s="243"/>
      <c r="EZI119" s="243"/>
      <c r="EZJ119" s="243"/>
      <c r="EZK119" s="243"/>
      <c r="EZL119" s="243"/>
      <c r="EZM119" s="243"/>
      <c r="EZN119" s="243"/>
      <c r="EZO119" s="243"/>
      <c r="EZP119" s="243"/>
      <c r="EZQ119" s="243"/>
      <c r="EZR119" s="243"/>
      <c r="EZS119" s="243"/>
      <c r="EZT119" s="243"/>
      <c r="EZU119" s="243"/>
      <c r="EZV119" s="243"/>
      <c r="EZW119" s="243"/>
      <c r="EZX119" s="243"/>
      <c r="EZY119" s="243"/>
      <c r="EZZ119" s="243"/>
      <c r="FAA119" s="243"/>
      <c r="FAB119" s="243"/>
      <c r="FAC119" s="243"/>
      <c r="FAD119" s="243"/>
      <c r="FAE119" s="243"/>
      <c r="FAF119" s="243"/>
      <c r="FAG119" s="243"/>
      <c r="FAH119" s="243"/>
      <c r="FAI119" s="243"/>
      <c r="FAJ119" s="243"/>
      <c r="FAK119" s="243"/>
      <c r="FAL119" s="243"/>
      <c r="FAM119" s="243"/>
      <c r="FAN119" s="243"/>
      <c r="FAO119" s="243"/>
      <c r="FAP119" s="243"/>
      <c r="FAQ119" s="243"/>
      <c r="FAR119" s="243"/>
      <c r="FAS119" s="243"/>
      <c r="FAT119" s="243"/>
      <c r="FAU119" s="243"/>
      <c r="FAV119" s="243"/>
      <c r="FAW119" s="243"/>
      <c r="FAX119" s="243"/>
      <c r="FAY119" s="243"/>
      <c r="FAZ119" s="243"/>
      <c r="FBA119" s="243"/>
      <c r="FBB119" s="243"/>
      <c r="FBC119" s="243"/>
      <c r="FBD119" s="243"/>
      <c r="FBE119" s="243"/>
      <c r="FBF119" s="243"/>
      <c r="FBG119" s="243"/>
      <c r="FBH119" s="243"/>
      <c r="FBI119" s="243"/>
      <c r="FBJ119" s="243"/>
      <c r="FBK119" s="243"/>
      <c r="FBL119" s="243"/>
      <c r="FBM119" s="243"/>
      <c r="FBN119" s="243"/>
      <c r="FBO119" s="243"/>
      <c r="FBP119" s="243"/>
      <c r="FBQ119" s="243"/>
      <c r="FBR119" s="243"/>
      <c r="FBS119" s="243"/>
      <c r="FBT119" s="243"/>
      <c r="FBU119" s="243"/>
      <c r="FBV119" s="243"/>
      <c r="FBW119" s="243"/>
      <c r="FBX119" s="243"/>
      <c r="FBY119" s="243"/>
      <c r="FBZ119" s="243"/>
      <c r="FCA119" s="243"/>
      <c r="FCB119" s="243"/>
      <c r="FCC119" s="243"/>
      <c r="FCD119" s="243"/>
      <c r="FCE119" s="243"/>
      <c r="FCF119" s="243"/>
      <c r="FCG119" s="243"/>
      <c r="FCH119" s="243"/>
      <c r="FCI119" s="243"/>
      <c r="FCJ119" s="243"/>
      <c r="FCK119" s="243"/>
      <c r="FCL119" s="243"/>
      <c r="FCM119" s="243"/>
      <c r="FCN119" s="243"/>
      <c r="FCO119" s="243"/>
      <c r="FCP119" s="243"/>
      <c r="FCQ119" s="243"/>
      <c r="FCR119" s="243"/>
      <c r="FCS119" s="243"/>
      <c r="FCT119" s="243"/>
      <c r="FCU119" s="243"/>
      <c r="FCV119" s="243"/>
      <c r="FCW119" s="243"/>
      <c r="FCX119" s="243"/>
      <c r="FCY119" s="243"/>
      <c r="FCZ119" s="243"/>
      <c r="FDA119" s="243"/>
      <c r="FDB119" s="243"/>
      <c r="FDC119" s="243"/>
      <c r="FDD119" s="243"/>
      <c r="FDE119" s="243"/>
      <c r="FDF119" s="243"/>
      <c r="FDG119" s="243"/>
      <c r="FDH119" s="243"/>
      <c r="FDI119" s="243"/>
      <c r="FDJ119" s="243"/>
      <c r="FDK119" s="243"/>
      <c r="FDL119" s="243"/>
      <c r="FDM119" s="243"/>
      <c r="FDN119" s="243"/>
      <c r="FDO119" s="243"/>
      <c r="FDP119" s="243"/>
      <c r="FDQ119" s="243"/>
      <c r="FDR119" s="243"/>
      <c r="FDS119" s="243"/>
      <c r="FDT119" s="243"/>
      <c r="FDU119" s="243"/>
      <c r="FDV119" s="243"/>
      <c r="FDW119" s="243"/>
      <c r="FDX119" s="243"/>
      <c r="FDY119" s="243"/>
      <c r="FDZ119" s="243"/>
      <c r="FEA119" s="243"/>
      <c r="FEB119" s="243"/>
      <c r="FEC119" s="243"/>
      <c r="FED119" s="243"/>
      <c r="FEE119" s="243"/>
      <c r="FEF119" s="243"/>
      <c r="FEG119" s="243"/>
      <c r="FEH119" s="243"/>
      <c r="FEI119" s="243"/>
      <c r="FEJ119" s="243"/>
      <c r="FEK119" s="243"/>
      <c r="FEL119" s="243"/>
      <c r="FEM119" s="243"/>
      <c r="FEN119" s="243"/>
      <c r="FEO119" s="243"/>
      <c r="FEP119" s="243"/>
      <c r="FEQ119" s="243"/>
      <c r="FER119" s="243"/>
      <c r="FES119" s="243"/>
      <c r="FET119" s="243"/>
      <c r="FEU119" s="243"/>
      <c r="FEV119" s="243"/>
      <c r="FEW119" s="243"/>
      <c r="FEX119" s="243"/>
      <c r="FEY119" s="243"/>
      <c r="FEZ119" s="243"/>
      <c r="FFA119" s="243"/>
      <c r="FFB119" s="243"/>
      <c r="FFC119" s="243"/>
      <c r="FFD119" s="243"/>
      <c r="FFE119" s="243"/>
      <c r="FFF119" s="243"/>
      <c r="FFG119" s="243"/>
      <c r="FFH119" s="243"/>
      <c r="FFI119" s="243"/>
      <c r="FFJ119" s="243"/>
      <c r="FFK119" s="243"/>
      <c r="FFL119" s="243"/>
      <c r="FFM119" s="243"/>
      <c r="FFN119" s="243"/>
      <c r="FFO119" s="243"/>
      <c r="FFP119" s="243"/>
      <c r="FFQ119" s="243"/>
      <c r="FFR119" s="243"/>
      <c r="FFS119" s="243"/>
      <c r="FFT119" s="243"/>
      <c r="FFU119" s="243"/>
      <c r="FFV119" s="243"/>
      <c r="FFW119" s="243"/>
      <c r="FFX119" s="243"/>
      <c r="FFY119" s="243"/>
      <c r="FFZ119" s="243"/>
      <c r="FGA119" s="243"/>
      <c r="FGB119" s="243"/>
      <c r="FGC119" s="243"/>
      <c r="FGD119" s="243"/>
      <c r="FGE119" s="243"/>
      <c r="FGF119" s="243"/>
      <c r="FGG119" s="243"/>
      <c r="FGH119" s="243"/>
      <c r="FGI119" s="243"/>
      <c r="FGJ119" s="243"/>
      <c r="FGK119" s="243"/>
      <c r="FGL119" s="243"/>
      <c r="FGM119" s="243"/>
      <c r="FGN119" s="243"/>
      <c r="FGO119" s="243"/>
      <c r="FGP119" s="243"/>
      <c r="FGQ119" s="243"/>
      <c r="FGR119" s="243"/>
      <c r="FGS119" s="243"/>
      <c r="FGT119" s="243"/>
      <c r="FGU119" s="243"/>
      <c r="FGV119" s="243"/>
      <c r="FGW119" s="243"/>
      <c r="FGX119" s="243"/>
      <c r="FGY119" s="243"/>
      <c r="FGZ119" s="243"/>
      <c r="FHA119" s="243"/>
      <c r="FHB119" s="243"/>
      <c r="FHC119" s="243"/>
      <c r="FHD119" s="243"/>
      <c r="FHE119" s="243"/>
      <c r="FHF119" s="243"/>
      <c r="FHG119" s="243"/>
      <c r="FHH119" s="243"/>
      <c r="FHI119" s="243"/>
      <c r="FHJ119" s="243"/>
      <c r="FHK119" s="243"/>
      <c r="FHL119" s="243"/>
      <c r="FHM119" s="243"/>
      <c r="FHN119" s="243"/>
      <c r="FHO119" s="243"/>
      <c r="FHP119" s="243"/>
      <c r="FHQ119" s="243"/>
      <c r="FHR119" s="243"/>
      <c r="FHS119" s="243"/>
      <c r="FHT119" s="243"/>
      <c r="FHU119" s="243"/>
      <c r="FHV119" s="243"/>
      <c r="FHW119" s="243"/>
      <c r="FHX119" s="243"/>
      <c r="FHY119" s="243"/>
      <c r="FHZ119" s="243"/>
      <c r="FIA119" s="243"/>
      <c r="FIB119" s="243"/>
      <c r="FIC119" s="243"/>
      <c r="FID119" s="243"/>
      <c r="FIE119" s="243"/>
      <c r="FIF119" s="243"/>
      <c r="FIG119" s="243"/>
      <c r="FIH119" s="243"/>
      <c r="FII119" s="243"/>
      <c r="FIJ119" s="243"/>
      <c r="FIK119" s="243"/>
      <c r="FIL119" s="243"/>
      <c r="FIM119" s="243"/>
      <c r="FIN119" s="243"/>
      <c r="FIO119" s="243"/>
      <c r="FIP119" s="243"/>
      <c r="FIQ119" s="243"/>
      <c r="FIR119" s="243"/>
      <c r="FIS119" s="243"/>
      <c r="FIT119" s="243"/>
      <c r="FIU119" s="243"/>
      <c r="FIV119" s="243"/>
      <c r="FIW119" s="243"/>
      <c r="FIX119" s="243"/>
      <c r="FIY119" s="243"/>
      <c r="FIZ119" s="243"/>
      <c r="FJA119" s="243"/>
      <c r="FJB119" s="243"/>
      <c r="FJC119" s="243"/>
      <c r="FJD119" s="243"/>
      <c r="FJE119" s="243"/>
      <c r="FJF119" s="243"/>
      <c r="FJG119" s="243"/>
      <c r="FJH119" s="243"/>
      <c r="FJI119" s="243"/>
      <c r="FJJ119" s="243"/>
      <c r="FJK119" s="243"/>
      <c r="FJL119" s="243"/>
      <c r="FJM119" s="243"/>
      <c r="FJN119" s="243"/>
      <c r="FJO119" s="243"/>
      <c r="FJP119" s="243"/>
      <c r="FJQ119" s="243"/>
      <c r="FJR119" s="243"/>
      <c r="FJS119" s="243"/>
      <c r="FJT119" s="243"/>
      <c r="FJU119" s="243"/>
      <c r="FJV119" s="243"/>
      <c r="FJW119" s="243"/>
      <c r="FJX119" s="243"/>
      <c r="FJY119" s="243"/>
      <c r="FJZ119" s="243"/>
      <c r="FKA119" s="243"/>
      <c r="FKB119" s="243"/>
      <c r="FKC119" s="243"/>
      <c r="FKD119" s="243"/>
      <c r="FKE119" s="243"/>
      <c r="FKF119" s="243"/>
      <c r="FKG119" s="243"/>
      <c r="FKH119" s="243"/>
      <c r="FKI119" s="243"/>
      <c r="FKJ119" s="243"/>
      <c r="FKK119" s="243"/>
      <c r="FKL119" s="243"/>
      <c r="FKM119" s="243"/>
      <c r="FKN119" s="243"/>
      <c r="FKO119" s="243"/>
      <c r="FKP119" s="243"/>
      <c r="FKQ119" s="243"/>
      <c r="FKR119" s="243"/>
      <c r="FKS119" s="243"/>
      <c r="FKT119" s="243"/>
      <c r="FKU119" s="243"/>
      <c r="FKV119" s="243"/>
      <c r="FKW119" s="243"/>
      <c r="FKX119" s="243"/>
      <c r="FKY119" s="243"/>
      <c r="FKZ119" s="243"/>
      <c r="FLA119" s="243"/>
      <c r="FLB119" s="243"/>
      <c r="FLC119" s="243"/>
      <c r="FLD119" s="243"/>
      <c r="FLE119" s="243"/>
      <c r="FLF119" s="243"/>
      <c r="FLG119" s="243"/>
      <c r="FLH119" s="243"/>
      <c r="FLI119" s="243"/>
      <c r="FLJ119" s="243"/>
      <c r="FLK119" s="243"/>
      <c r="FLL119" s="243"/>
      <c r="FLM119" s="243"/>
      <c r="FLN119" s="243"/>
      <c r="FLO119" s="243"/>
      <c r="FLP119" s="243"/>
      <c r="FLQ119" s="243"/>
      <c r="FLR119" s="243"/>
      <c r="FLS119" s="243"/>
      <c r="FLT119" s="243"/>
      <c r="FLU119" s="243"/>
      <c r="FLV119" s="243"/>
      <c r="FLW119" s="243"/>
      <c r="FLX119" s="243"/>
      <c r="FLY119" s="243"/>
      <c r="FLZ119" s="243"/>
      <c r="FMA119" s="243"/>
      <c r="FMB119" s="243"/>
      <c r="FMC119" s="243"/>
      <c r="FMD119" s="243"/>
      <c r="FME119" s="243"/>
      <c r="FMF119" s="243"/>
      <c r="FMG119" s="243"/>
      <c r="FMH119" s="243"/>
      <c r="FMI119" s="243"/>
      <c r="FMJ119" s="243"/>
      <c r="FMK119" s="243"/>
      <c r="FML119" s="243"/>
      <c r="FMM119" s="243"/>
      <c r="FMN119" s="243"/>
      <c r="FMO119" s="243"/>
      <c r="FMP119" s="243"/>
      <c r="FMQ119" s="243"/>
      <c r="FMR119" s="243"/>
      <c r="FMS119" s="243"/>
      <c r="FMT119" s="243"/>
      <c r="FMU119" s="243"/>
      <c r="FMV119" s="243"/>
      <c r="FMW119" s="243"/>
      <c r="FMX119" s="243"/>
      <c r="FMY119" s="243"/>
      <c r="FMZ119" s="243"/>
      <c r="FNA119" s="243"/>
      <c r="FNB119" s="243"/>
      <c r="FNC119" s="243"/>
      <c r="FND119" s="243"/>
      <c r="FNE119" s="243"/>
      <c r="FNF119" s="243"/>
      <c r="FNG119" s="243"/>
      <c r="FNH119" s="243"/>
      <c r="FNI119" s="243"/>
      <c r="FNJ119" s="243"/>
      <c r="FNK119" s="243"/>
      <c r="FNL119" s="243"/>
      <c r="FNM119" s="243"/>
      <c r="FNN119" s="243"/>
      <c r="FNO119" s="243"/>
      <c r="FNP119" s="243"/>
      <c r="FNQ119" s="243"/>
      <c r="FNR119" s="243"/>
      <c r="FNS119" s="243"/>
      <c r="FNT119" s="243"/>
      <c r="FNU119" s="243"/>
      <c r="FNV119" s="243"/>
      <c r="FNW119" s="243"/>
      <c r="FNX119" s="243"/>
      <c r="FNY119" s="243"/>
      <c r="FNZ119" s="243"/>
      <c r="FOA119" s="243"/>
      <c r="FOB119" s="243"/>
      <c r="FOC119" s="243"/>
      <c r="FOD119" s="243"/>
      <c r="FOE119" s="243"/>
      <c r="FOF119" s="243"/>
      <c r="FOG119" s="243"/>
      <c r="FOH119" s="243"/>
      <c r="FOI119" s="243"/>
      <c r="FOJ119" s="243"/>
      <c r="FOK119" s="243"/>
      <c r="FOL119" s="243"/>
      <c r="FOM119" s="243"/>
      <c r="FON119" s="243"/>
      <c r="FOO119" s="243"/>
      <c r="FOP119" s="243"/>
      <c r="FOQ119" s="243"/>
      <c r="FOR119" s="243"/>
      <c r="FOS119" s="243"/>
      <c r="FOT119" s="243"/>
      <c r="FOU119" s="243"/>
      <c r="FOV119" s="243"/>
      <c r="FOW119" s="243"/>
      <c r="FOX119" s="243"/>
      <c r="FOY119" s="243"/>
      <c r="FOZ119" s="243"/>
      <c r="FPA119" s="243"/>
      <c r="FPB119" s="243"/>
      <c r="FPC119" s="243"/>
      <c r="FPD119" s="243"/>
      <c r="FPE119" s="243"/>
      <c r="FPF119" s="243"/>
      <c r="FPG119" s="243"/>
      <c r="FPH119" s="243"/>
      <c r="FPI119" s="243"/>
      <c r="FPJ119" s="243"/>
      <c r="FPK119" s="243"/>
      <c r="FPL119" s="243"/>
      <c r="FPM119" s="243"/>
      <c r="FPN119" s="243"/>
      <c r="FPO119" s="243"/>
      <c r="FPP119" s="243"/>
      <c r="FPQ119" s="243"/>
      <c r="FPR119" s="243"/>
      <c r="FPS119" s="243"/>
      <c r="FPT119" s="243"/>
      <c r="FPU119" s="243"/>
      <c r="FPV119" s="243"/>
      <c r="FPW119" s="243"/>
      <c r="FPX119" s="243"/>
      <c r="FPY119" s="243"/>
      <c r="FPZ119" s="243"/>
      <c r="FQA119" s="243"/>
      <c r="FQB119" s="243"/>
      <c r="FQC119" s="243"/>
      <c r="FQD119" s="243"/>
      <c r="FQE119" s="243"/>
      <c r="FQF119" s="243"/>
      <c r="FQG119" s="243"/>
      <c r="FQH119" s="243"/>
      <c r="FQI119" s="243"/>
      <c r="FQJ119" s="243"/>
      <c r="FQK119" s="243"/>
      <c r="FQL119" s="243"/>
      <c r="FQM119" s="243"/>
      <c r="FQN119" s="243"/>
      <c r="FQO119" s="243"/>
      <c r="FQP119" s="243"/>
      <c r="FQQ119" s="243"/>
      <c r="FQR119" s="243"/>
      <c r="FQS119" s="243"/>
      <c r="FQT119" s="243"/>
      <c r="FQU119" s="243"/>
      <c r="FQV119" s="243"/>
      <c r="FQW119" s="243"/>
      <c r="FQX119" s="243"/>
      <c r="FQY119" s="243"/>
      <c r="FQZ119" s="243"/>
      <c r="FRA119" s="243"/>
      <c r="FRB119" s="243"/>
      <c r="FRC119" s="243"/>
      <c r="FRD119" s="243"/>
      <c r="FRE119" s="243"/>
      <c r="FRF119" s="243"/>
      <c r="FRG119" s="243"/>
      <c r="FRH119" s="243"/>
      <c r="FRI119" s="243"/>
      <c r="FRJ119" s="243"/>
      <c r="FRK119" s="243"/>
      <c r="FRL119" s="243"/>
      <c r="FRM119" s="243"/>
      <c r="FRN119" s="243"/>
      <c r="FRO119" s="243"/>
      <c r="FRP119" s="243"/>
      <c r="FRQ119" s="243"/>
      <c r="FRR119" s="243"/>
      <c r="FRS119" s="243"/>
      <c r="FRT119" s="243"/>
      <c r="FRU119" s="243"/>
      <c r="FRV119" s="243"/>
      <c r="FRW119" s="243"/>
      <c r="FRX119" s="243"/>
      <c r="FRY119" s="243"/>
      <c r="FRZ119" s="243"/>
      <c r="FSA119" s="243"/>
      <c r="FSB119" s="243"/>
      <c r="FSC119" s="243"/>
      <c r="FSD119" s="243"/>
      <c r="FSE119" s="243"/>
      <c r="FSF119" s="243"/>
      <c r="FSG119" s="243"/>
      <c r="FSH119" s="243"/>
      <c r="FSI119" s="243"/>
      <c r="FSJ119" s="243"/>
      <c r="FSK119" s="243"/>
      <c r="FSL119" s="243"/>
      <c r="FSM119" s="243"/>
      <c r="FSN119" s="243"/>
      <c r="FSO119" s="243"/>
      <c r="FSP119" s="243"/>
      <c r="FSQ119" s="243"/>
      <c r="FSR119" s="243"/>
      <c r="FSS119" s="243"/>
      <c r="FST119" s="243"/>
      <c r="FSU119" s="243"/>
      <c r="FSV119" s="243"/>
      <c r="FSW119" s="243"/>
      <c r="FSX119" s="243"/>
      <c r="FSY119" s="243"/>
      <c r="FSZ119" s="243"/>
      <c r="FTA119" s="243"/>
      <c r="FTB119" s="243"/>
      <c r="FTC119" s="243"/>
      <c r="FTD119" s="243"/>
      <c r="FTE119" s="243"/>
      <c r="FTF119" s="243"/>
      <c r="FTG119" s="243"/>
      <c r="FTH119" s="243"/>
      <c r="FTI119" s="243"/>
      <c r="FTJ119" s="243"/>
      <c r="FTK119" s="243"/>
      <c r="FTL119" s="243"/>
      <c r="FTM119" s="243"/>
      <c r="FTN119" s="243"/>
      <c r="FTO119" s="243"/>
      <c r="FTP119" s="243"/>
      <c r="FTQ119" s="243"/>
      <c r="FTR119" s="243"/>
      <c r="FTS119" s="243"/>
      <c r="FTT119" s="243"/>
      <c r="FTU119" s="243"/>
      <c r="FTV119" s="243"/>
      <c r="FTW119" s="243"/>
      <c r="FTX119" s="243"/>
      <c r="FTY119" s="243"/>
      <c r="FTZ119" s="243"/>
      <c r="FUA119" s="243"/>
      <c r="FUB119" s="243"/>
      <c r="FUC119" s="243"/>
      <c r="FUD119" s="243"/>
      <c r="FUE119" s="243"/>
      <c r="FUF119" s="243"/>
      <c r="FUG119" s="243"/>
      <c r="FUH119" s="243"/>
      <c r="FUI119" s="243"/>
      <c r="FUJ119" s="243"/>
      <c r="FUK119" s="243"/>
      <c r="FUL119" s="243"/>
      <c r="FUM119" s="243"/>
      <c r="FUN119" s="243"/>
      <c r="FUO119" s="243"/>
      <c r="FUP119" s="243"/>
      <c r="FUQ119" s="243"/>
      <c r="FUR119" s="243"/>
      <c r="FUS119" s="243"/>
      <c r="FUT119" s="243"/>
      <c r="FUU119" s="243"/>
      <c r="FUV119" s="243"/>
      <c r="FUW119" s="243"/>
      <c r="FUX119" s="243"/>
      <c r="FUY119" s="243"/>
      <c r="FUZ119" s="243"/>
      <c r="FVA119" s="243"/>
      <c r="FVB119" s="243"/>
      <c r="FVC119" s="243"/>
      <c r="FVD119" s="243"/>
      <c r="FVE119" s="243"/>
      <c r="FVF119" s="243"/>
      <c r="FVG119" s="243"/>
      <c r="FVH119" s="243"/>
      <c r="FVI119" s="243"/>
      <c r="FVJ119" s="243"/>
      <c r="FVK119" s="243"/>
      <c r="FVL119" s="243"/>
      <c r="FVM119" s="243"/>
      <c r="FVN119" s="243"/>
      <c r="FVO119" s="243"/>
      <c r="FVP119" s="243"/>
      <c r="FVQ119" s="243"/>
      <c r="FVR119" s="243"/>
      <c r="FVS119" s="243"/>
      <c r="FVT119" s="243"/>
      <c r="FVU119" s="243"/>
      <c r="FVV119" s="243"/>
      <c r="FVW119" s="243"/>
      <c r="FVX119" s="243"/>
      <c r="FVY119" s="243"/>
      <c r="FVZ119" s="243"/>
      <c r="FWA119" s="243"/>
      <c r="FWB119" s="243"/>
      <c r="FWC119" s="243"/>
      <c r="FWD119" s="243"/>
      <c r="FWE119" s="243"/>
      <c r="FWF119" s="243"/>
      <c r="FWG119" s="243"/>
      <c r="FWH119" s="243"/>
      <c r="FWI119" s="243"/>
      <c r="FWJ119" s="243"/>
      <c r="FWK119" s="243"/>
      <c r="FWL119" s="243"/>
      <c r="FWM119" s="243"/>
      <c r="FWN119" s="243"/>
      <c r="FWO119" s="243"/>
      <c r="FWP119" s="243"/>
      <c r="FWQ119" s="243"/>
      <c r="FWR119" s="243"/>
      <c r="FWS119" s="243"/>
      <c r="FWT119" s="243"/>
      <c r="FWU119" s="243"/>
      <c r="FWV119" s="243"/>
      <c r="FWW119" s="243"/>
      <c r="FWX119" s="243"/>
      <c r="FWY119" s="243"/>
      <c r="FWZ119" s="243"/>
      <c r="FXA119" s="243"/>
      <c r="FXB119" s="243"/>
      <c r="FXC119" s="243"/>
      <c r="FXD119" s="243"/>
      <c r="FXE119" s="243"/>
      <c r="FXF119" s="243"/>
      <c r="FXG119" s="243"/>
      <c r="FXH119" s="243"/>
      <c r="FXI119" s="243"/>
      <c r="FXJ119" s="243"/>
      <c r="FXK119" s="243"/>
      <c r="FXL119" s="243"/>
      <c r="FXM119" s="243"/>
      <c r="FXN119" s="243"/>
      <c r="FXO119" s="243"/>
      <c r="FXP119" s="243"/>
      <c r="FXQ119" s="243"/>
      <c r="FXR119" s="243"/>
      <c r="FXS119" s="243"/>
      <c r="FXT119" s="243"/>
      <c r="FXU119" s="243"/>
      <c r="FXV119" s="243"/>
      <c r="FXW119" s="243"/>
      <c r="FXX119" s="243"/>
      <c r="FXY119" s="243"/>
      <c r="FXZ119" s="243"/>
      <c r="FYA119" s="243"/>
      <c r="FYB119" s="243"/>
      <c r="FYC119" s="243"/>
      <c r="FYD119" s="243"/>
      <c r="FYE119" s="243"/>
      <c r="FYF119" s="243"/>
      <c r="FYG119" s="243"/>
      <c r="FYH119" s="243"/>
      <c r="FYI119" s="243"/>
      <c r="FYJ119" s="243"/>
      <c r="FYK119" s="243"/>
      <c r="FYL119" s="243"/>
      <c r="FYM119" s="243"/>
      <c r="FYN119" s="243"/>
      <c r="FYO119" s="243"/>
      <c r="FYP119" s="243"/>
      <c r="FYQ119" s="243"/>
      <c r="FYR119" s="243"/>
      <c r="FYS119" s="243"/>
      <c r="FYT119" s="243"/>
      <c r="FYU119" s="243"/>
      <c r="FYV119" s="243"/>
      <c r="FYW119" s="243"/>
      <c r="FYX119" s="243"/>
      <c r="FYY119" s="243"/>
      <c r="FYZ119" s="243"/>
      <c r="FZA119" s="243"/>
      <c r="FZB119" s="243"/>
      <c r="FZC119" s="243"/>
      <c r="FZD119" s="243"/>
      <c r="FZE119" s="243"/>
      <c r="FZF119" s="243"/>
      <c r="FZG119" s="243"/>
      <c r="FZH119" s="243"/>
      <c r="FZI119" s="243"/>
      <c r="FZJ119" s="243"/>
      <c r="FZK119" s="243"/>
      <c r="FZL119" s="243"/>
      <c r="FZM119" s="243"/>
      <c r="FZN119" s="243"/>
      <c r="FZO119" s="243"/>
      <c r="FZP119" s="243"/>
      <c r="FZQ119" s="243"/>
      <c r="FZR119" s="243"/>
      <c r="FZS119" s="243"/>
      <c r="FZT119" s="243"/>
      <c r="FZU119" s="243"/>
      <c r="FZV119" s="243"/>
      <c r="FZW119" s="243"/>
      <c r="FZX119" s="243"/>
      <c r="FZY119" s="243"/>
      <c r="FZZ119" s="243"/>
      <c r="GAA119" s="243"/>
      <c r="GAB119" s="243"/>
      <c r="GAC119" s="243"/>
      <c r="GAD119" s="243"/>
      <c r="GAE119" s="243"/>
      <c r="GAF119" s="243"/>
      <c r="GAG119" s="243"/>
      <c r="GAH119" s="243"/>
      <c r="GAI119" s="243"/>
      <c r="GAJ119" s="243"/>
      <c r="GAK119" s="243"/>
      <c r="GAL119" s="243"/>
      <c r="GAM119" s="243"/>
      <c r="GAN119" s="243"/>
      <c r="GAO119" s="243"/>
      <c r="GAP119" s="243"/>
      <c r="GAQ119" s="243"/>
      <c r="GAR119" s="243"/>
      <c r="GAS119" s="243"/>
      <c r="GAT119" s="243"/>
      <c r="GAU119" s="243"/>
      <c r="GAV119" s="243"/>
      <c r="GAW119" s="243"/>
      <c r="GAX119" s="243"/>
      <c r="GAY119" s="243"/>
      <c r="GAZ119" s="243"/>
      <c r="GBA119" s="243"/>
      <c r="GBB119" s="243"/>
      <c r="GBC119" s="243"/>
      <c r="GBD119" s="243"/>
      <c r="GBE119" s="243"/>
      <c r="GBF119" s="243"/>
      <c r="GBG119" s="243"/>
      <c r="GBH119" s="243"/>
      <c r="GBI119" s="243"/>
      <c r="GBJ119" s="243"/>
      <c r="GBK119" s="243"/>
      <c r="GBL119" s="243"/>
      <c r="GBM119" s="243"/>
      <c r="GBN119" s="243"/>
      <c r="GBO119" s="243"/>
      <c r="GBP119" s="243"/>
      <c r="GBQ119" s="243"/>
      <c r="GBR119" s="243"/>
      <c r="GBS119" s="243"/>
      <c r="GBT119" s="243"/>
      <c r="GBU119" s="243"/>
      <c r="GBV119" s="243"/>
      <c r="GBW119" s="243"/>
      <c r="GBX119" s="243"/>
      <c r="GBY119" s="243"/>
      <c r="GBZ119" s="243"/>
      <c r="GCA119" s="243"/>
      <c r="GCB119" s="243"/>
      <c r="GCC119" s="243"/>
      <c r="GCD119" s="243"/>
      <c r="GCE119" s="243"/>
      <c r="GCF119" s="243"/>
      <c r="GCG119" s="243"/>
      <c r="GCH119" s="243"/>
      <c r="GCI119" s="243"/>
      <c r="GCJ119" s="243"/>
      <c r="GCK119" s="243"/>
      <c r="GCL119" s="243"/>
      <c r="GCM119" s="243"/>
      <c r="GCN119" s="243"/>
      <c r="GCO119" s="243"/>
      <c r="GCP119" s="243"/>
      <c r="GCQ119" s="243"/>
      <c r="GCR119" s="243"/>
      <c r="GCS119" s="243"/>
      <c r="GCT119" s="243"/>
      <c r="GCU119" s="243"/>
      <c r="GCV119" s="243"/>
      <c r="GCW119" s="243"/>
      <c r="GCX119" s="243"/>
      <c r="GCY119" s="243"/>
      <c r="GCZ119" s="243"/>
      <c r="GDA119" s="243"/>
      <c r="GDB119" s="243"/>
      <c r="GDC119" s="243"/>
      <c r="GDD119" s="243"/>
      <c r="GDE119" s="243"/>
      <c r="GDF119" s="243"/>
      <c r="GDG119" s="243"/>
      <c r="GDH119" s="243"/>
      <c r="GDI119" s="243"/>
      <c r="GDJ119" s="243"/>
      <c r="GDK119" s="243"/>
      <c r="GDL119" s="243"/>
      <c r="GDM119" s="243"/>
      <c r="GDN119" s="243"/>
      <c r="GDO119" s="243"/>
      <c r="GDP119" s="243"/>
      <c r="GDQ119" s="243"/>
      <c r="GDR119" s="243"/>
      <c r="GDS119" s="243"/>
      <c r="GDT119" s="243"/>
      <c r="GDU119" s="243"/>
      <c r="GDV119" s="243"/>
      <c r="GDW119" s="243"/>
      <c r="GDX119" s="243"/>
      <c r="GDY119" s="243"/>
      <c r="GDZ119" s="243"/>
      <c r="GEA119" s="243"/>
      <c r="GEB119" s="243"/>
      <c r="GEC119" s="243"/>
      <c r="GED119" s="243"/>
      <c r="GEE119" s="243"/>
      <c r="GEF119" s="243"/>
      <c r="GEG119" s="243"/>
      <c r="GEH119" s="243"/>
      <c r="GEI119" s="243"/>
      <c r="GEJ119" s="243"/>
      <c r="GEK119" s="243"/>
      <c r="GEL119" s="243"/>
      <c r="GEM119" s="243"/>
      <c r="GEN119" s="243"/>
      <c r="GEO119" s="243"/>
      <c r="GEP119" s="243"/>
      <c r="GEQ119" s="243"/>
      <c r="GER119" s="243"/>
      <c r="GES119" s="243"/>
      <c r="GET119" s="243"/>
      <c r="GEU119" s="243"/>
      <c r="GEV119" s="243"/>
      <c r="GEW119" s="243"/>
      <c r="GEX119" s="243"/>
      <c r="GEY119" s="243"/>
      <c r="GEZ119" s="243"/>
      <c r="GFA119" s="243"/>
      <c r="GFB119" s="243"/>
      <c r="GFC119" s="243"/>
      <c r="GFD119" s="243"/>
      <c r="GFE119" s="243"/>
      <c r="GFF119" s="243"/>
      <c r="GFG119" s="243"/>
      <c r="GFH119" s="243"/>
      <c r="GFI119" s="243"/>
      <c r="GFJ119" s="243"/>
      <c r="GFK119" s="243"/>
      <c r="GFL119" s="243"/>
      <c r="GFM119" s="243"/>
      <c r="GFN119" s="243"/>
      <c r="GFO119" s="243"/>
      <c r="GFP119" s="243"/>
      <c r="GFQ119" s="243"/>
      <c r="GFR119" s="243"/>
      <c r="GFS119" s="243"/>
      <c r="GFT119" s="243"/>
      <c r="GFU119" s="243"/>
      <c r="GFV119" s="243"/>
      <c r="GFW119" s="243"/>
      <c r="GFX119" s="243"/>
      <c r="GFY119" s="243"/>
      <c r="GFZ119" s="243"/>
      <c r="GGA119" s="243"/>
      <c r="GGB119" s="243"/>
      <c r="GGC119" s="243"/>
      <c r="GGD119" s="243"/>
      <c r="GGE119" s="243"/>
      <c r="GGF119" s="243"/>
      <c r="GGG119" s="243"/>
      <c r="GGH119" s="243"/>
      <c r="GGI119" s="243"/>
      <c r="GGJ119" s="243"/>
      <c r="GGK119" s="243"/>
      <c r="GGL119" s="243"/>
      <c r="GGM119" s="243"/>
      <c r="GGN119" s="243"/>
      <c r="GGO119" s="243"/>
      <c r="GGP119" s="243"/>
      <c r="GGQ119" s="243"/>
      <c r="GGR119" s="243"/>
      <c r="GGS119" s="243"/>
      <c r="GGT119" s="243"/>
      <c r="GGU119" s="243"/>
      <c r="GGV119" s="243"/>
      <c r="GGW119" s="243"/>
      <c r="GGX119" s="243"/>
      <c r="GGY119" s="243"/>
      <c r="GGZ119" s="243"/>
      <c r="GHA119" s="243"/>
      <c r="GHB119" s="243"/>
      <c r="GHC119" s="243"/>
      <c r="GHD119" s="243"/>
      <c r="GHE119" s="243"/>
      <c r="GHF119" s="243"/>
      <c r="GHG119" s="243"/>
      <c r="GHH119" s="243"/>
      <c r="GHI119" s="243"/>
      <c r="GHJ119" s="243"/>
      <c r="GHK119" s="243"/>
      <c r="GHL119" s="243"/>
      <c r="GHM119" s="243"/>
      <c r="GHN119" s="243"/>
      <c r="GHO119" s="243"/>
      <c r="GHP119" s="243"/>
      <c r="GHQ119" s="243"/>
      <c r="GHR119" s="243"/>
      <c r="GHS119" s="243"/>
      <c r="GHT119" s="243"/>
      <c r="GHU119" s="243"/>
      <c r="GHV119" s="243"/>
      <c r="GHW119" s="243"/>
      <c r="GHX119" s="243"/>
      <c r="GHY119" s="243"/>
      <c r="GHZ119" s="243"/>
      <c r="GIA119" s="243"/>
      <c r="GIB119" s="243"/>
      <c r="GIC119" s="243"/>
      <c r="GID119" s="243"/>
      <c r="GIE119" s="243"/>
      <c r="GIF119" s="243"/>
      <c r="GIG119" s="243"/>
      <c r="GIH119" s="243"/>
      <c r="GII119" s="243"/>
      <c r="GIJ119" s="243"/>
      <c r="GIK119" s="243"/>
      <c r="GIL119" s="243"/>
      <c r="GIM119" s="243"/>
      <c r="GIN119" s="243"/>
      <c r="GIO119" s="243"/>
      <c r="GIP119" s="243"/>
      <c r="GIQ119" s="243"/>
      <c r="GIR119" s="243"/>
      <c r="GIS119" s="243"/>
      <c r="GIT119" s="243"/>
      <c r="GIU119" s="243"/>
      <c r="GIV119" s="243"/>
      <c r="GIW119" s="243"/>
      <c r="GIX119" s="243"/>
      <c r="GIY119" s="243"/>
      <c r="GIZ119" s="243"/>
      <c r="GJA119" s="243"/>
      <c r="GJB119" s="243"/>
      <c r="GJC119" s="243"/>
      <c r="GJD119" s="243"/>
      <c r="GJE119" s="243"/>
      <c r="GJF119" s="243"/>
      <c r="GJG119" s="243"/>
      <c r="GJH119" s="243"/>
      <c r="GJI119" s="243"/>
      <c r="GJJ119" s="243"/>
      <c r="GJK119" s="243"/>
      <c r="GJL119" s="243"/>
      <c r="GJM119" s="243"/>
      <c r="GJN119" s="243"/>
      <c r="GJO119" s="243"/>
      <c r="GJP119" s="243"/>
      <c r="GJQ119" s="243"/>
      <c r="GJR119" s="243"/>
      <c r="GJS119" s="243"/>
      <c r="GJT119" s="243"/>
      <c r="GJU119" s="243"/>
      <c r="GJV119" s="243"/>
      <c r="GJW119" s="243"/>
      <c r="GJX119" s="243"/>
      <c r="GJY119" s="243"/>
      <c r="GJZ119" s="243"/>
      <c r="GKA119" s="243"/>
      <c r="GKB119" s="243"/>
      <c r="GKC119" s="243"/>
      <c r="GKD119" s="243"/>
      <c r="GKE119" s="243"/>
      <c r="GKF119" s="243"/>
      <c r="GKG119" s="243"/>
      <c r="GKH119" s="243"/>
      <c r="GKI119" s="243"/>
      <c r="GKJ119" s="243"/>
      <c r="GKK119" s="243"/>
      <c r="GKL119" s="243"/>
      <c r="GKM119" s="243"/>
      <c r="GKN119" s="243"/>
      <c r="GKO119" s="243"/>
      <c r="GKP119" s="243"/>
      <c r="GKQ119" s="243"/>
      <c r="GKR119" s="243"/>
      <c r="GKS119" s="243"/>
      <c r="GKT119" s="243"/>
      <c r="GKU119" s="243"/>
      <c r="GKV119" s="243"/>
      <c r="GKW119" s="243"/>
      <c r="GKX119" s="243"/>
      <c r="GKY119" s="243"/>
      <c r="GKZ119" s="243"/>
      <c r="GLA119" s="243"/>
      <c r="GLB119" s="243"/>
      <c r="GLC119" s="243"/>
      <c r="GLD119" s="243"/>
      <c r="GLE119" s="243"/>
      <c r="GLF119" s="243"/>
      <c r="GLG119" s="243"/>
      <c r="GLH119" s="243"/>
      <c r="GLI119" s="243"/>
      <c r="GLJ119" s="243"/>
      <c r="GLK119" s="243"/>
      <c r="GLL119" s="243"/>
      <c r="GLM119" s="243"/>
      <c r="GLN119" s="243"/>
      <c r="GLO119" s="243"/>
      <c r="GLP119" s="243"/>
      <c r="GLQ119" s="243"/>
      <c r="GLR119" s="243"/>
      <c r="GLS119" s="243"/>
      <c r="GLT119" s="243"/>
      <c r="GLU119" s="243"/>
      <c r="GLV119" s="243"/>
      <c r="GLW119" s="243"/>
      <c r="GLX119" s="243"/>
      <c r="GLY119" s="243"/>
      <c r="GLZ119" s="243"/>
      <c r="GMA119" s="243"/>
      <c r="GMB119" s="243"/>
      <c r="GMC119" s="243"/>
      <c r="GMD119" s="243"/>
      <c r="GME119" s="243"/>
      <c r="GMF119" s="243"/>
      <c r="GMG119" s="243"/>
      <c r="GMH119" s="243"/>
      <c r="GMI119" s="243"/>
      <c r="GMJ119" s="243"/>
      <c r="GMK119" s="243"/>
      <c r="GML119" s="243"/>
      <c r="GMM119" s="243"/>
      <c r="GMN119" s="243"/>
      <c r="GMO119" s="243"/>
      <c r="GMP119" s="243"/>
      <c r="GMQ119" s="243"/>
      <c r="GMR119" s="243"/>
      <c r="GMS119" s="243"/>
      <c r="GMT119" s="243"/>
      <c r="GMU119" s="243"/>
      <c r="GMV119" s="243"/>
      <c r="GMW119" s="243"/>
      <c r="GMX119" s="243"/>
      <c r="GMY119" s="243"/>
      <c r="GMZ119" s="243"/>
      <c r="GNA119" s="243"/>
      <c r="GNB119" s="243"/>
      <c r="GNC119" s="243"/>
      <c r="GND119" s="243"/>
      <c r="GNE119" s="243"/>
      <c r="GNF119" s="243"/>
      <c r="GNG119" s="243"/>
      <c r="GNH119" s="243"/>
      <c r="GNI119" s="243"/>
      <c r="GNJ119" s="243"/>
      <c r="GNK119" s="243"/>
      <c r="GNL119" s="243"/>
      <c r="GNM119" s="243"/>
      <c r="GNN119" s="243"/>
      <c r="GNO119" s="243"/>
      <c r="GNP119" s="243"/>
      <c r="GNQ119" s="243"/>
      <c r="GNR119" s="243"/>
      <c r="GNS119" s="243"/>
      <c r="GNT119" s="243"/>
      <c r="GNU119" s="243"/>
      <c r="GNV119" s="243"/>
      <c r="GNW119" s="243"/>
      <c r="GNX119" s="243"/>
      <c r="GNY119" s="243"/>
      <c r="GNZ119" s="243"/>
      <c r="GOA119" s="243"/>
      <c r="GOB119" s="243"/>
      <c r="GOC119" s="243"/>
      <c r="GOD119" s="243"/>
      <c r="GOE119" s="243"/>
      <c r="GOF119" s="243"/>
      <c r="GOG119" s="243"/>
      <c r="GOH119" s="243"/>
      <c r="GOI119" s="243"/>
      <c r="GOJ119" s="243"/>
      <c r="GOK119" s="243"/>
      <c r="GOL119" s="243"/>
      <c r="GOM119" s="243"/>
      <c r="GON119" s="243"/>
      <c r="GOO119" s="243"/>
      <c r="GOP119" s="243"/>
      <c r="GOQ119" s="243"/>
      <c r="GOR119" s="243"/>
      <c r="GOS119" s="243"/>
      <c r="GOT119" s="243"/>
      <c r="GOU119" s="243"/>
      <c r="GOV119" s="243"/>
      <c r="GOW119" s="243"/>
      <c r="GOX119" s="243"/>
      <c r="GOY119" s="243"/>
      <c r="GOZ119" s="243"/>
      <c r="GPA119" s="243"/>
      <c r="GPB119" s="243"/>
      <c r="GPC119" s="243"/>
      <c r="GPD119" s="243"/>
      <c r="GPE119" s="243"/>
      <c r="GPF119" s="243"/>
      <c r="GPG119" s="243"/>
      <c r="GPH119" s="243"/>
      <c r="GPI119" s="243"/>
      <c r="GPJ119" s="243"/>
      <c r="GPK119" s="243"/>
      <c r="GPL119" s="243"/>
      <c r="GPM119" s="243"/>
      <c r="GPN119" s="243"/>
      <c r="GPO119" s="243"/>
      <c r="GPP119" s="243"/>
      <c r="GPQ119" s="243"/>
      <c r="GPR119" s="243"/>
      <c r="GPS119" s="243"/>
      <c r="GPT119" s="243"/>
      <c r="GPU119" s="243"/>
      <c r="GPV119" s="243"/>
      <c r="GPW119" s="243"/>
      <c r="GPX119" s="243"/>
      <c r="GPY119" s="243"/>
      <c r="GPZ119" s="243"/>
      <c r="GQA119" s="243"/>
      <c r="GQB119" s="243"/>
      <c r="GQC119" s="243"/>
      <c r="GQD119" s="243"/>
      <c r="GQE119" s="243"/>
      <c r="GQF119" s="243"/>
      <c r="GQG119" s="243"/>
      <c r="GQH119" s="243"/>
      <c r="GQI119" s="243"/>
      <c r="GQJ119" s="243"/>
      <c r="GQK119" s="243"/>
      <c r="GQL119" s="243"/>
      <c r="GQM119" s="243"/>
      <c r="GQN119" s="243"/>
      <c r="GQO119" s="243"/>
      <c r="GQP119" s="243"/>
      <c r="GQQ119" s="243"/>
      <c r="GQR119" s="243"/>
      <c r="GQS119" s="243"/>
      <c r="GQT119" s="243"/>
      <c r="GQU119" s="243"/>
      <c r="GQV119" s="243"/>
      <c r="GQW119" s="243"/>
      <c r="GQX119" s="243"/>
      <c r="GQY119" s="243"/>
      <c r="GQZ119" s="243"/>
      <c r="GRA119" s="243"/>
      <c r="GRB119" s="243"/>
      <c r="GRC119" s="243"/>
      <c r="GRD119" s="243"/>
      <c r="GRE119" s="243"/>
      <c r="GRF119" s="243"/>
      <c r="GRG119" s="243"/>
      <c r="GRH119" s="243"/>
      <c r="GRI119" s="243"/>
      <c r="GRJ119" s="243"/>
      <c r="GRK119" s="243"/>
      <c r="GRL119" s="243"/>
      <c r="GRM119" s="243"/>
      <c r="GRN119" s="243"/>
      <c r="GRO119" s="243"/>
      <c r="GRP119" s="243"/>
      <c r="GRQ119" s="243"/>
      <c r="GRR119" s="243"/>
      <c r="GRS119" s="243"/>
      <c r="GRT119" s="243"/>
      <c r="GRU119" s="243"/>
      <c r="GRV119" s="243"/>
      <c r="GRW119" s="243"/>
      <c r="GRX119" s="243"/>
      <c r="GRY119" s="243"/>
      <c r="GRZ119" s="243"/>
      <c r="GSA119" s="243"/>
      <c r="GSB119" s="243"/>
      <c r="GSC119" s="243"/>
      <c r="GSD119" s="243"/>
      <c r="GSE119" s="243"/>
      <c r="GSF119" s="243"/>
      <c r="GSG119" s="243"/>
      <c r="GSH119" s="243"/>
      <c r="GSI119" s="243"/>
      <c r="GSJ119" s="243"/>
      <c r="GSK119" s="243"/>
      <c r="GSL119" s="243"/>
      <c r="GSM119" s="243"/>
      <c r="GSN119" s="243"/>
      <c r="GSO119" s="243"/>
      <c r="GSP119" s="243"/>
      <c r="GSQ119" s="243"/>
      <c r="GSR119" s="243"/>
      <c r="GSS119" s="243"/>
      <c r="GST119" s="243"/>
      <c r="GSU119" s="243"/>
      <c r="GSV119" s="243"/>
      <c r="GSW119" s="243"/>
      <c r="GSX119" s="243"/>
      <c r="GSY119" s="243"/>
      <c r="GSZ119" s="243"/>
      <c r="GTA119" s="243"/>
      <c r="GTB119" s="243"/>
      <c r="GTC119" s="243"/>
      <c r="GTD119" s="243"/>
      <c r="GTE119" s="243"/>
      <c r="GTF119" s="243"/>
      <c r="GTG119" s="243"/>
      <c r="GTH119" s="243"/>
      <c r="GTI119" s="243"/>
      <c r="GTJ119" s="243"/>
      <c r="GTK119" s="243"/>
      <c r="GTL119" s="243"/>
      <c r="GTM119" s="243"/>
      <c r="GTN119" s="243"/>
      <c r="GTO119" s="243"/>
      <c r="GTP119" s="243"/>
      <c r="GTQ119" s="243"/>
      <c r="GTR119" s="243"/>
      <c r="GTS119" s="243"/>
      <c r="GTT119" s="243"/>
      <c r="GTU119" s="243"/>
      <c r="GTV119" s="243"/>
      <c r="GTW119" s="243"/>
      <c r="GTX119" s="243"/>
      <c r="GTY119" s="243"/>
      <c r="GTZ119" s="243"/>
      <c r="GUA119" s="243"/>
      <c r="GUB119" s="243"/>
      <c r="GUC119" s="243"/>
      <c r="GUD119" s="243"/>
      <c r="GUE119" s="243"/>
      <c r="GUF119" s="243"/>
      <c r="GUG119" s="243"/>
      <c r="GUH119" s="243"/>
      <c r="GUI119" s="243"/>
      <c r="GUJ119" s="243"/>
      <c r="GUK119" s="243"/>
      <c r="GUL119" s="243"/>
      <c r="GUM119" s="243"/>
      <c r="GUN119" s="243"/>
      <c r="GUO119" s="243"/>
      <c r="GUP119" s="243"/>
      <c r="GUQ119" s="243"/>
      <c r="GUR119" s="243"/>
      <c r="GUS119" s="243"/>
      <c r="GUT119" s="243"/>
      <c r="GUU119" s="243"/>
      <c r="GUV119" s="243"/>
      <c r="GUW119" s="243"/>
      <c r="GUX119" s="243"/>
      <c r="GUY119" s="243"/>
      <c r="GUZ119" s="243"/>
      <c r="GVA119" s="243"/>
      <c r="GVB119" s="243"/>
      <c r="GVC119" s="243"/>
      <c r="GVD119" s="243"/>
      <c r="GVE119" s="243"/>
      <c r="GVF119" s="243"/>
      <c r="GVG119" s="243"/>
      <c r="GVH119" s="243"/>
      <c r="GVI119" s="243"/>
      <c r="GVJ119" s="243"/>
      <c r="GVK119" s="243"/>
      <c r="GVL119" s="243"/>
      <c r="GVM119" s="243"/>
      <c r="GVN119" s="243"/>
      <c r="GVO119" s="243"/>
      <c r="GVP119" s="243"/>
      <c r="GVQ119" s="243"/>
      <c r="GVR119" s="243"/>
      <c r="GVS119" s="243"/>
      <c r="GVT119" s="243"/>
      <c r="GVU119" s="243"/>
      <c r="GVV119" s="243"/>
      <c r="GVW119" s="243"/>
      <c r="GVX119" s="243"/>
      <c r="GVY119" s="243"/>
      <c r="GVZ119" s="243"/>
      <c r="GWA119" s="243"/>
      <c r="GWB119" s="243"/>
      <c r="GWC119" s="243"/>
      <c r="GWD119" s="243"/>
      <c r="GWE119" s="243"/>
      <c r="GWF119" s="243"/>
      <c r="GWG119" s="243"/>
      <c r="GWH119" s="243"/>
      <c r="GWI119" s="243"/>
      <c r="GWJ119" s="243"/>
      <c r="GWK119" s="243"/>
      <c r="GWL119" s="243"/>
      <c r="GWM119" s="243"/>
      <c r="GWN119" s="243"/>
      <c r="GWO119" s="243"/>
      <c r="GWP119" s="243"/>
      <c r="GWQ119" s="243"/>
      <c r="GWR119" s="243"/>
      <c r="GWS119" s="243"/>
      <c r="GWT119" s="243"/>
      <c r="GWU119" s="243"/>
      <c r="GWV119" s="243"/>
      <c r="GWW119" s="243"/>
      <c r="GWX119" s="243"/>
      <c r="GWY119" s="243"/>
      <c r="GWZ119" s="243"/>
      <c r="GXA119" s="243"/>
      <c r="GXB119" s="243"/>
      <c r="GXC119" s="243"/>
      <c r="GXD119" s="243"/>
      <c r="GXE119" s="243"/>
      <c r="GXF119" s="243"/>
      <c r="GXG119" s="243"/>
      <c r="GXH119" s="243"/>
      <c r="GXI119" s="243"/>
      <c r="GXJ119" s="243"/>
      <c r="GXK119" s="243"/>
      <c r="GXL119" s="243"/>
      <c r="GXM119" s="243"/>
      <c r="GXN119" s="243"/>
      <c r="GXO119" s="243"/>
      <c r="GXP119" s="243"/>
      <c r="GXQ119" s="243"/>
      <c r="GXR119" s="243"/>
      <c r="GXS119" s="243"/>
      <c r="GXT119" s="243"/>
      <c r="GXU119" s="243"/>
      <c r="GXV119" s="243"/>
      <c r="GXW119" s="243"/>
      <c r="GXX119" s="243"/>
      <c r="GXY119" s="243"/>
      <c r="GXZ119" s="243"/>
      <c r="GYA119" s="243"/>
      <c r="GYB119" s="243"/>
      <c r="GYC119" s="243"/>
      <c r="GYD119" s="243"/>
      <c r="GYE119" s="243"/>
      <c r="GYF119" s="243"/>
      <c r="GYG119" s="243"/>
      <c r="GYH119" s="243"/>
      <c r="GYI119" s="243"/>
      <c r="GYJ119" s="243"/>
      <c r="GYK119" s="243"/>
      <c r="GYL119" s="243"/>
      <c r="GYM119" s="243"/>
      <c r="GYN119" s="243"/>
      <c r="GYO119" s="243"/>
      <c r="GYP119" s="243"/>
      <c r="GYQ119" s="243"/>
      <c r="GYR119" s="243"/>
      <c r="GYS119" s="243"/>
      <c r="GYT119" s="243"/>
      <c r="GYU119" s="243"/>
      <c r="GYV119" s="243"/>
      <c r="GYW119" s="243"/>
      <c r="GYX119" s="243"/>
      <c r="GYY119" s="243"/>
      <c r="GYZ119" s="243"/>
      <c r="GZA119" s="243"/>
      <c r="GZB119" s="243"/>
      <c r="GZC119" s="243"/>
      <c r="GZD119" s="243"/>
      <c r="GZE119" s="243"/>
      <c r="GZF119" s="243"/>
      <c r="GZG119" s="243"/>
      <c r="GZH119" s="243"/>
      <c r="GZI119" s="243"/>
      <c r="GZJ119" s="243"/>
      <c r="GZK119" s="243"/>
      <c r="GZL119" s="243"/>
      <c r="GZM119" s="243"/>
      <c r="GZN119" s="243"/>
      <c r="GZO119" s="243"/>
      <c r="GZP119" s="243"/>
      <c r="GZQ119" s="243"/>
      <c r="GZR119" s="243"/>
      <c r="GZS119" s="243"/>
      <c r="GZT119" s="243"/>
      <c r="GZU119" s="243"/>
      <c r="GZV119" s="243"/>
      <c r="GZW119" s="243"/>
      <c r="GZX119" s="243"/>
      <c r="GZY119" s="243"/>
      <c r="GZZ119" s="243"/>
      <c r="HAA119" s="243"/>
      <c r="HAB119" s="243"/>
      <c r="HAC119" s="243"/>
      <c r="HAD119" s="243"/>
      <c r="HAE119" s="243"/>
      <c r="HAF119" s="243"/>
      <c r="HAG119" s="243"/>
      <c r="HAH119" s="243"/>
      <c r="HAI119" s="243"/>
      <c r="HAJ119" s="243"/>
      <c r="HAK119" s="243"/>
      <c r="HAL119" s="243"/>
      <c r="HAM119" s="243"/>
      <c r="HAN119" s="243"/>
      <c r="HAO119" s="243"/>
      <c r="HAP119" s="243"/>
      <c r="HAQ119" s="243"/>
      <c r="HAR119" s="243"/>
      <c r="HAS119" s="243"/>
      <c r="HAT119" s="243"/>
      <c r="HAU119" s="243"/>
      <c r="HAV119" s="243"/>
      <c r="HAW119" s="243"/>
      <c r="HAX119" s="243"/>
      <c r="HAY119" s="243"/>
      <c r="HAZ119" s="243"/>
      <c r="HBA119" s="243"/>
      <c r="HBB119" s="243"/>
      <c r="HBC119" s="243"/>
      <c r="HBD119" s="243"/>
      <c r="HBE119" s="243"/>
      <c r="HBF119" s="243"/>
      <c r="HBG119" s="243"/>
      <c r="HBH119" s="243"/>
      <c r="HBI119" s="243"/>
      <c r="HBJ119" s="243"/>
      <c r="HBK119" s="243"/>
      <c r="HBL119" s="243"/>
      <c r="HBM119" s="243"/>
      <c r="HBN119" s="243"/>
      <c r="HBO119" s="243"/>
      <c r="HBP119" s="243"/>
      <c r="HBQ119" s="243"/>
      <c r="HBR119" s="243"/>
      <c r="HBS119" s="243"/>
      <c r="HBT119" s="243"/>
      <c r="HBU119" s="243"/>
      <c r="HBV119" s="243"/>
      <c r="HBW119" s="243"/>
      <c r="HBX119" s="243"/>
      <c r="HBY119" s="243"/>
      <c r="HBZ119" s="243"/>
      <c r="HCA119" s="243"/>
      <c r="HCB119" s="243"/>
      <c r="HCC119" s="243"/>
      <c r="HCD119" s="243"/>
      <c r="HCE119" s="243"/>
      <c r="HCF119" s="243"/>
      <c r="HCG119" s="243"/>
      <c r="HCH119" s="243"/>
      <c r="HCI119" s="243"/>
      <c r="HCJ119" s="243"/>
      <c r="HCK119" s="243"/>
      <c r="HCL119" s="243"/>
      <c r="HCM119" s="243"/>
      <c r="HCN119" s="243"/>
      <c r="HCO119" s="243"/>
      <c r="HCP119" s="243"/>
      <c r="HCQ119" s="243"/>
      <c r="HCR119" s="243"/>
      <c r="HCS119" s="243"/>
      <c r="HCT119" s="243"/>
      <c r="HCU119" s="243"/>
      <c r="HCV119" s="243"/>
      <c r="HCW119" s="243"/>
      <c r="HCX119" s="243"/>
      <c r="HCY119" s="243"/>
      <c r="HCZ119" s="243"/>
      <c r="HDA119" s="243"/>
      <c r="HDB119" s="243"/>
      <c r="HDC119" s="243"/>
      <c r="HDD119" s="243"/>
      <c r="HDE119" s="243"/>
      <c r="HDF119" s="243"/>
      <c r="HDG119" s="243"/>
      <c r="HDH119" s="243"/>
      <c r="HDI119" s="243"/>
      <c r="HDJ119" s="243"/>
      <c r="HDK119" s="243"/>
      <c r="HDL119" s="243"/>
      <c r="HDM119" s="243"/>
      <c r="HDN119" s="243"/>
      <c r="HDO119" s="243"/>
      <c r="HDP119" s="243"/>
      <c r="HDQ119" s="243"/>
      <c r="HDR119" s="243"/>
      <c r="HDS119" s="243"/>
      <c r="HDT119" s="243"/>
      <c r="HDU119" s="243"/>
      <c r="HDV119" s="243"/>
      <c r="HDW119" s="243"/>
      <c r="HDX119" s="243"/>
      <c r="HDY119" s="243"/>
      <c r="HDZ119" s="243"/>
      <c r="HEA119" s="243"/>
      <c r="HEB119" s="243"/>
      <c r="HEC119" s="243"/>
      <c r="HED119" s="243"/>
      <c r="HEE119" s="243"/>
      <c r="HEF119" s="243"/>
      <c r="HEG119" s="243"/>
      <c r="HEH119" s="243"/>
      <c r="HEI119" s="243"/>
      <c r="HEJ119" s="243"/>
      <c r="HEK119" s="243"/>
      <c r="HEL119" s="243"/>
      <c r="HEM119" s="243"/>
      <c r="HEN119" s="243"/>
      <c r="HEO119" s="243"/>
      <c r="HEP119" s="243"/>
      <c r="HEQ119" s="243"/>
      <c r="HER119" s="243"/>
      <c r="HES119" s="243"/>
      <c r="HET119" s="243"/>
      <c r="HEU119" s="243"/>
      <c r="HEV119" s="243"/>
      <c r="HEW119" s="243"/>
      <c r="HEX119" s="243"/>
      <c r="HEY119" s="243"/>
      <c r="HEZ119" s="243"/>
      <c r="HFA119" s="243"/>
      <c r="HFB119" s="243"/>
      <c r="HFC119" s="243"/>
      <c r="HFD119" s="243"/>
      <c r="HFE119" s="243"/>
      <c r="HFF119" s="243"/>
      <c r="HFG119" s="243"/>
      <c r="HFH119" s="243"/>
      <c r="HFI119" s="243"/>
      <c r="HFJ119" s="243"/>
      <c r="HFK119" s="243"/>
      <c r="HFL119" s="243"/>
      <c r="HFM119" s="243"/>
      <c r="HFN119" s="243"/>
      <c r="HFO119" s="243"/>
      <c r="HFP119" s="243"/>
      <c r="HFQ119" s="243"/>
      <c r="HFR119" s="243"/>
      <c r="HFS119" s="243"/>
      <c r="HFT119" s="243"/>
      <c r="HFU119" s="243"/>
      <c r="HFV119" s="243"/>
      <c r="HFW119" s="243"/>
      <c r="HFX119" s="243"/>
      <c r="HFY119" s="243"/>
      <c r="HFZ119" s="243"/>
      <c r="HGA119" s="243"/>
      <c r="HGB119" s="243"/>
      <c r="HGC119" s="243"/>
      <c r="HGD119" s="243"/>
      <c r="HGE119" s="243"/>
      <c r="HGF119" s="243"/>
      <c r="HGG119" s="243"/>
      <c r="HGH119" s="243"/>
      <c r="HGI119" s="243"/>
      <c r="HGJ119" s="243"/>
      <c r="HGK119" s="243"/>
      <c r="HGL119" s="243"/>
      <c r="HGM119" s="243"/>
      <c r="HGN119" s="243"/>
      <c r="HGO119" s="243"/>
      <c r="HGP119" s="243"/>
      <c r="HGQ119" s="243"/>
      <c r="HGR119" s="243"/>
      <c r="HGS119" s="243"/>
      <c r="HGT119" s="243"/>
      <c r="HGU119" s="243"/>
      <c r="HGV119" s="243"/>
      <c r="HGW119" s="243"/>
      <c r="HGX119" s="243"/>
      <c r="HGY119" s="243"/>
      <c r="HGZ119" s="243"/>
      <c r="HHA119" s="243"/>
      <c r="HHB119" s="243"/>
      <c r="HHC119" s="243"/>
      <c r="HHD119" s="243"/>
      <c r="HHE119" s="243"/>
      <c r="HHF119" s="243"/>
      <c r="HHG119" s="243"/>
      <c r="HHH119" s="243"/>
      <c r="HHI119" s="243"/>
      <c r="HHJ119" s="243"/>
      <c r="HHK119" s="243"/>
      <c r="HHL119" s="243"/>
      <c r="HHM119" s="243"/>
      <c r="HHN119" s="243"/>
      <c r="HHO119" s="243"/>
      <c r="HHP119" s="243"/>
      <c r="HHQ119" s="243"/>
      <c r="HHR119" s="243"/>
      <c r="HHS119" s="243"/>
      <c r="HHT119" s="243"/>
      <c r="HHU119" s="243"/>
      <c r="HHV119" s="243"/>
      <c r="HHW119" s="243"/>
      <c r="HHX119" s="243"/>
      <c r="HHY119" s="243"/>
      <c r="HHZ119" s="243"/>
      <c r="HIA119" s="243"/>
      <c r="HIB119" s="243"/>
      <c r="HIC119" s="243"/>
      <c r="HID119" s="243"/>
      <c r="HIE119" s="243"/>
      <c r="HIF119" s="243"/>
      <c r="HIG119" s="243"/>
      <c r="HIH119" s="243"/>
      <c r="HII119" s="243"/>
      <c r="HIJ119" s="243"/>
      <c r="HIK119" s="243"/>
      <c r="HIL119" s="243"/>
      <c r="HIM119" s="243"/>
      <c r="HIN119" s="243"/>
      <c r="HIO119" s="243"/>
      <c r="HIP119" s="243"/>
      <c r="HIQ119" s="243"/>
      <c r="HIR119" s="243"/>
      <c r="HIS119" s="243"/>
      <c r="HIT119" s="243"/>
      <c r="HIU119" s="243"/>
      <c r="HIV119" s="243"/>
      <c r="HIW119" s="243"/>
      <c r="HIX119" s="243"/>
      <c r="HIY119" s="243"/>
      <c r="HIZ119" s="243"/>
      <c r="HJA119" s="243"/>
      <c r="HJB119" s="243"/>
      <c r="HJC119" s="243"/>
      <c r="HJD119" s="243"/>
      <c r="HJE119" s="243"/>
      <c r="HJF119" s="243"/>
      <c r="HJG119" s="243"/>
      <c r="HJH119" s="243"/>
      <c r="HJI119" s="243"/>
      <c r="HJJ119" s="243"/>
      <c r="HJK119" s="243"/>
      <c r="HJL119" s="243"/>
      <c r="HJM119" s="243"/>
      <c r="HJN119" s="243"/>
      <c r="HJO119" s="243"/>
      <c r="HJP119" s="243"/>
      <c r="HJQ119" s="243"/>
      <c r="HJR119" s="243"/>
      <c r="HJS119" s="243"/>
      <c r="HJT119" s="243"/>
      <c r="HJU119" s="243"/>
      <c r="HJV119" s="243"/>
      <c r="HJW119" s="243"/>
      <c r="HJX119" s="243"/>
      <c r="HJY119" s="243"/>
      <c r="HJZ119" s="243"/>
      <c r="HKA119" s="243"/>
      <c r="HKB119" s="243"/>
      <c r="HKC119" s="243"/>
      <c r="HKD119" s="243"/>
      <c r="HKE119" s="243"/>
      <c r="HKF119" s="243"/>
      <c r="HKG119" s="243"/>
      <c r="HKH119" s="243"/>
      <c r="HKI119" s="243"/>
      <c r="HKJ119" s="243"/>
      <c r="HKK119" s="243"/>
      <c r="HKL119" s="243"/>
      <c r="HKM119" s="243"/>
      <c r="HKN119" s="243"/>
      <c r="HKO119" s="243"/>
      <c r="HKP119" s="243"/>
      <c r="HKQ119" s="243"/>
      <c r="HKR119" s="243"/>
      <c r="HKS119" s="243"/>
      <c r="HKT119" s="243"/>
      <c r="HKU119" s="243"/>
      <c r="HKV119" s="243"/>
      <c r="HKW119" s="243"/>
      <c r="HKX119" s="243"/>
      <c r="HKY119" s="243"/>
      <c r="HKZ119" s="243"/>
      <c r="HLA119" s="243"/>
      <c r="HLB119" s="243"/>
      <c r="HLC119" s="243"/>
      <c r="HLD119" s="243"/>
      <c r="HLE119" s="243"/>
      <c r="HLF119" s="243"/>
      <c r="HLG119" s="243"/>
      <c r="HLH119" s="243"/>
      <c r="HLI119" s="243"/>
      <c r="HLJ119" s="243"/>
      <c r="HLK119" s="243"/>
      <c r="HLL119" s="243"/>
      <c r="HLM119" s="243"/>
      <c r="HLN119" s="243"/>
      <c r="HLO119" s="243"/>
      <c r="HLP119" s="243"/>
      <c r="HLQ119" s="243"/>
      <c r="HLR119" s="243"/>
      <c r="HLS119" s="243"/>
      <c r="HLT119" s="243"/>
      <c r="HLU119" s="243"/>
      <c r="HLV119" s="243"/>
      <c r="HLW119" s="243"/>
      <c r="HLX119" s="243"/>
      <c r="HLY119" s="243"/>
      <c r="HLZ119" s="243"/>
      <c r="HMA119" s="243"/>
      <c r="HMB119" s="243"/>
      <c r="HMC119" s="243"/>
      <c r="HMD119" s="243"/>
      <c r="HME119" s="243"/>
      <c r="HMF119" s="243"/>
      <c r="HMG119" s="243"/>
      <c r="HMH119" s="243"/>
      <c r="HMI119" s="243"/>
      <c r="HMJ119" s="243"/>
      <c r="HMK119" s="243"/>
      <c r="HML119" s="243"/>
      <c r="HMM119" s="243"/>
      <c r="HMN119" s="243"/>
      <c r="HMO119" s="243"/>
      <c r="HMP119" s="243"/>
      <c r="HMQ119" s="243"/>
      <c r="HMR119" s="243"/>
      <c r="HMS119" s="243"/>
      <c r="HMT119" s="243"/>
      <c r="HMU119" s="243"/>
      <c r="HMV119" s="243"/>
      <c r="HMW119" s="243"/>
      <c r="HMX119" s="243"/>
      <c r="HMY119" s="243"/>
      <c r="HMZ119" s="243"/>
      <c r="HNA119" s="243"/>
      <c r="HNB119" s="243"/>
      <c r="HNC119" s="243"/>
      <c r="HND119" s="243"/>
      <c r="HNE119" s="243"/>
      <c r="HNF119" s="243"/>
      <c r="HNG119" s="243"/>
      <c r="HNH119" s="243"/>
      <c r="HNI119" s="243"/>
      <c r="HNJ119" s="243"/>
      <c r="HNK119" s="243"/>
      <c r="HNL119" s="243"/>
      <c r="HNM119" s="243"/>
      <c r="HNN119" s="243"/>
      <c r="HNO119" s="243"/>
      <c r="HNP119" s="243"/>
      <c r="HNQ119" s="243"/>
      <c r="HNR119" s="243"/>
      <c r="HNS119" s="243"/>
      <c r="HNT119" s="243"/>
      <c r="HNU119" s="243"/>
      <c r="HNV119" s="243"/>
      <c r="HNW119" s="243"/>
      <c r="HNX119" s="243"/>
      <c r="HNY119" s="243"/>
      <c r="HNZ119" s="243"/>
      <c r="HOA119" s="243"/>
      <c r="HOB119" s="243"/>
      <c r="HOC119" s="243"/>
      <c r="HOD119" s="243"/>
      <c r="HOE119" s="243"/>
      <c r="HOF119" s="243"/>
      <c r="HOG119" s="243"/>
      <c r="HOH119" s="243"/>
      <c r="HOI119" s="243"/>
      <c r="HOJ119" s="243"/>
      <c r="HOK119" s="243"/>
      <c r="HOL119" s="243"/>
      <c r="HOM119" s="243"/>
      <c r="HON119" s="243"/>
      <c r="HOO119" s="243"/>
      <c r="HOP119" s="243"/>
      <c r="HOQ119" s="243"/>
      <c r="HOR119" s="243"/>
      <c r="HOS119" s="243"/>
      <c r="HOT119" s="243"/>
      <c r="HOU119" s="243"/>
      <c r="HOV119" s="243"/>
      <c r="HOW119" s="243"/>
      <c r="HOX119" s="243"/>
      <c r="HOY119" s="243"/>
      <c r="HOZ119" s="243"/>
      <c r="HPA119" s="243"/>
      <c r="HPB119" s="243"/>
      <c r="HPC119" s="243"/>
      <c r="HPD119" s="243"/>
      <c r="HPE119" s="243"/>
      <c r="HPF119" s="243"/>
      <c r="HPG119" s="243"/>
      <c r="HPH119" s="243"/>
      <c r="HPI119" s="243"/>
      <c r="HPJ119" s="243"/>
      <c r="HPK119" s="243"/>
      <c r="HPL119" s="243"/>
      <c r="HPM119" s="243"/>
      <c r="HPN119" s="243"/>
      <c r="HPO119" s="243"/>
      <c r="HPP119" s="243"/>
      <c r="HPQ119" s="243"/>
      <c r="HPR119" s="243"/>
      <c r="HPS119" s="243"/>
      <c r="HPT119" s="243"/>
      <c r="HPU119" s="243"/>
      <c r="HPV119" s="243"/>
      <c r="HPW119" s="243"/>
      <c r="HPX119" s="243"/>
      <c r="HPY119" s="243"/>
      <c r="HPZ119" s="243"/>
      <c r="HQA119" s="243"/>
      <c r="HQB119" s="243"/>
      <c r="HQC119" s="243"/>
      <c r="HQD119" s="243"/>
      <c r="HQE119" s="243"/>
      <c r="HQF119" s="243"/>
      <c r="HQG119" s="243"/>
      <c r="HQH119" s="243"/>
      <c r="HQI119" s="243"/>
      <c r="HQJ119" s="243"/>
      <c r="HQK119" s="243"/>
      <c r="HQL119" s="243"/>
      <c r="HQM119" s="243"/>
      <c r="HQN119" s="243"/>
      <c r="HQO119" s="243"/>
      <c r="HQP119" s="243"/>
      <c r="HQQ119" s="243"/>
      <c r="HQR119" s="243"/>
      <c r="HQS119" s="243"/>
      <c r="HQT119" s="243"/>
      <c r="HQU119" s="243"/>
      <c r="HQV119" s="243"/>
      <c r="HQW119" s="243"/>
      <c r="HQX119" s="243"/>
      <c r="HQY119" s="243"/>
      <c r="HQZ119" s="243"/>
      <c r="HRA119" s="243"/>
      <c r="HRB119" s="243"/>
      <c r="HRC119" s="243"/>
      <c r="HRD119" s="243"/>
      <c r="HRE119" s="243"/>
      <c r="HRF119" s="243"/>
      <c r="HRG119" s="243"/>
      <c r="HRH119" s="243"/>
      <c r="HRI119" s="243"/>
      <c r="HRJ119" s="243"/>
      <c r="HRK119" s="243"/>
      <c r="HRL119" s="243"/>
      <c r="HRM119" s="243"/>
      <c r="HRN119" s="243"/>
      <c r="HRO119" s="243"/>
      <c r="HRP119" s="243"/>
      <c r="HRQ119" s="243"/>
      <c r="HRR119" s="243"/>
      <c r="HRS119" s="243"/>
      <c r="HRT119" s="243"/>
      <c r="HRU119" s="243"/>
      <c r="HRV119" s="243"/>
      <c r="HRW119" s="243"/>
      <c r="HRX119" s="243"/>
      <c r="HRY119" s="243"/>
      <c r="HRZ119" s="243"/>
      <c r="HSA119" s="243"/>
      <c r="HSB119" s="243"/>
      <c r="HSC119" s="243"/>
      <c r="HSD119" s="243"/>
      <c r="HSE119" s="243"/>
      <c r="HSF119" s="243"/>
      <c r="HSG119" s="243"/>
      <c r="HSH119" s="243"/>
      <c r="HSI119" s="243"/>
      <c r="HSJ119" s="243"/>
      <c r="HSK119" s="243"/>
      <c r="HSL119" s="243"/>
      <c r="HSM119" s="243"/>
      <c r="HSN119" s="243"/>
      <c r="HSO119" s="243"/>
      <c r="HSP119" s="243"/>
      <c r="HSQ119" s="243"/>
      <c r="HSR119" s="243"/>
      <c r="HSS119" s="243"/>
      <c r="HST119" s="243"/>
      <c r="HSU119" s="243"/>
      <c r="HSV119" s="243"/>
      <c r="HSW119" s="243"/>
      <c r="HSX119" s="243"/>
      <c r="HSY119" s="243"/>
      <c r="HSZ119" s="243"/>
      <c r="HTA119" s="243"/>
      <c r="HTB119" s="243"/>
      <c r="HTC119" s="243"/>
      <c r="HTD119" s="243"/>
      <c r="HTE119" s="243"/>
      <c r="HTF119" s="243"/>
      <c r="HTG119" s="243"/>
      <c r="HTH119" s="243"/>
      <c r="HTI119" s="243"/>
      <c r="HTJ119" s="243"/>
      <c r="HTK119" s="243"/>
      <c r="HTL119" s="243"/>
      <c r="HTM119" s="243"/>
      <c r="HTN119" s="243"/>
      <c r="HTO119" s="243"/>
      <c r="HTP119" s="243"/>
      <c r="HTQ119" s="243"/>
      <c r="HTR119" s="243"/>
      <c r="HTS119" s="243"/>
      <c r="HTT119" s="243"/>
      <c r="HTU119" s="243"/>
      <c r="HTV119" s="243"/>
      <c r="HTW119" s="243"/>
      <c r="HTX119" s="243"/>
      <c r="HTY119" s="243"/>
      <c r="HTZ119" s="243"/>
      <c r="HUA119" s="243"/>
      <c r="HUB119" s="243"/>
      <c r="HUC119" s="243"/>
      <c r="HUD119" s="243"/>
      <c r="HUE119" s="243"/>
      <c r="HUF119" s="243"/>
      <c r="HUG119" s="243"/>
      <c r="HUH119" s="243"/>
      <c r="HUI119" s="243"/>
      <c r="HUJ119" s="243"/>
      <c r="HUK119" s="243"/>
      <c r="HUL119" s="243"/>
      <c r="HUM119" s="243"/>
      <c r="HUN119" s="243"/>
      <c r="HUO119" s="243"/>
      <c r="HUP119" s="243"/>
      <c r="HUQ119" s="243"/>
      <c r="HUR119" s="243"/>
      <c r="HUS119" s="243"/>
      <c r="HUT119" s="243"/>
      <c r="HUU119" s="243"/>
      <c r="HUV119" s="243"/>
      <c r="HUW119" s="243"/>
      <c r="HUX119" s="243"/>
      <c r="HUY119" s="243"/>
      <c r="HUZ119" s="243"/>
      <c r="HVA119" s="243"/>
      <c r="HVB119" s="243"/>
      <c r="HVC119" s="243"/>
      <c r="HVD119" s="243"/>
      <c r="HVE119" s="243"/>
      <c r="HVF119" s="243"/>
      <c r="HVG119" s="243"/>
      <c r="HVH119" s="243"/>
      <c r="HVI119" s="243"/>
      <c r="HVJ119" s="243"/>
      <c r="HVK119" s="243"/>
      <c r="HVL119" s="243"/>
      <c r="HVM119" s="243"/>
      <c r="HVN119" s="243"/>
      <c r="HVO119" s="243"/>
      <c r="HVP119" s="243"/>
      <c r="HVQ119" s="243"/>
      <c r="HVR119" s="243"/>
      <c r="HVS119" s="243"/>
      <c r="HVT119" s="243"/>
      <c r="HVU119" s="243"/>
      <c r="HVV119" s="243"/>
      <c r="HVW119" s="243"/>
      <c r="HVX119" s="243"/>
      <c r="HVY119" s="243"/>
      <c r="HVZ119" s="243"/>
      <c r="HWA119" s="243"/>
      <c r="HWB119" s="243"/>
      <c r="HWC119" s="243"/>
      <c r="HWD119" s="243"/>
      <c r="HWE119" s="243"/>
      <c r="HWF119" s="243"/>
      <c r="HWG119" s="243"/>
      <c r="HWH119" s="243"/>
      <c r="HWI119" s="243"/>
      <c r="HWJ119" s="243"/>
      <c r="HWK119" s="243"/>
      <c r="HWL119" s="243"/>
      <c r="HWM119" s="243"/>
      <c r="HWN119" s="243"/>
      <c r="HWO119" s="243"/>
      <c r="HWP119" s="243"/>
      <c r="HWQ119" s="243"/>
      <c r="HWR119" s="243"/>
      <c r="HWS119" s="243"/>
      <c r="HWT119" s="243"/>
      <c r="HWU119" s="243"/>
      <c r="HWV119" s="243"/>
      <c r="HWW119" s="243"/>
      <c r="HWX119" s="243"/>
      <c r="HWY119" s="243"/>
      <c r="HWZ119" s="243"/>
      <c r="HXA119" s="243"/>
      <c r="HXB119" s="243"/>
      <c r="HXC119" s="243"/>
      <c r="HXD119" s="243"/>
      <c r="HXE119" s="243"/>
      <c r="HXF119" s="243"/>
      <c r="HXG119" s="243"/>
      <c r="HXH119" s="243"/>
      <c r="HXI119" s="243"/>
      <c r="HXJ119" s="243"/>
      <c r="HXK119" s="243"/>
      <c r="HXL119" s="243"/>
      <c r="HXM119" s="243"/>
      <c r="HXN119" s="243"/>
      <c r="HXO119" s="243"/>
      <c r="HXP119" s="243"/>
      <c r="HXQ119" s="243"/>
      <c r="HXR119" s="243"/>
      <c r="HXS119" s="243"/>
      <c r="HXT119" s="243"/>
      <c r="HXU119" s="243"/>
      <c r="HXV119" s="243"/>
      <c r="HXW119" s="243"/>
      <c r="HXX119" s="243"/>
      <c r="HXY119" s="243"/>
      <c r="HXZ119" s="243"/>
      <c r="HYA119" s="243"/>
      <c r="HYB119" s="243"/>
      <c r="HYC119" s="243"/>
      <c r="HYD119" s="243"/>
      <c r="HYE119" s="243"/>
      <c r="HYF119" s="243"/>
      <c r="HYG119" s="243"/>
      <c r="HYH119" s="243"/>
      <c r="HYI119" s="243"/>
      <c r="HYJ119" s="243"/>
      <c r="HYK119" s="243"/>
      <c r="HYL119" s="243"/>
      <c r="HYM119" s="243"/>
      <c r="HYN119" s="243"/>
      <c r="HYO119" s="243"/>
      <c r="HYP119" s="243"/>
      <c r="HYQ119" s="243"/>
      <c r="HYR119" s="243"/>
      <c r="HYS119" s="243"/>
      <c r="HYT119" s="243"/>
      <c r="HYU119" s="243"/>
      <c r="HYV119" s="243"/>
      <c r="HYW119" s="243"/>
      <c r="HYX119" s="243"/>
      <c r="HYY119" s="243"/>
      <c r="HYZ119" s="243"/>
      <c r="HZA119" s="243"/>
      <c r="HZB119" s="243"/>
      <c r="HZC119" s="243"/>
      <c r="HZD119" s="243"/>
      <c r="HZE119" s="243"/>
      <c r="HZF119" s="243"/>
      <c r="HZG119" s="243"/>
      <c r="HZH119" s="243"/>
      <c r="HZI119" s="243"/>
      <c r="HZJ119" s="243"/>
      <c r="HZK119" s="243"/>
      <c r="HZL119" s="243"/>
      <c r="HZM119" s="243"/>
      <c r="HZN119" s="243"/>
      <c r="HZO119" s="243"/>
      <c r="HZP119" s="243"/>
      <c r="HZQ119" s="243"/>
      <c r="HZR119" s="243"/>
      <c r="HZS119" s="243"/>
      <c r="HZT119" s="243"/>
      <c r="HZU119" s="243"/>
      <c r="HZV119" s="243"/>
      <c r="HZW119" s="243"/>
      <c r="HZX119" s="243"/>
      <c r="HZY119" s="243"/>
      <c r="HZZ119" s="243"/>
      <c r="IAA119" s="243"/>
      <c r="IAB119" s="243"/>
      <c r="IAC119" s="243"/>
      <c r="IAD119" s="243"/>
      <c r="IAE119" s="243"/>
      <c r="IAF119" s="243"/>
      <c r="IAG119" s="243"/>
      <c r="IAH119" s="243"/>
      <c r="IAI119" s="243"/>
      <c r="IAJ119" s="243"/>
      <c r="IAK119" s="243"/>
      <c r="IAL119" s="243"/>
      <c r="IAM119" s="243"/>
      <c r="IAN119" s="243"/>
      <c r="IAO119" s="243"/>
      <c r="IAP119" s="243"/>
      <c r="IAQ119" s="243"/>
      <c r="IAR119" s="243"/>
      <c r="IAS119" s="243"/>
      <c r="IAT119" s="243"/>
      <c r="IAU119" s="243"/>
      <c r="IAV119" s="243"/>
      <c r="IAW119" s="243"/>
      <c r="IAX119" s="243"/>
      <c r="IAY119" s="243"/>
      <c r="IAZ119" s="243"/>
      <c r="IBA119" s="243"/>
      <c r="IBB119" s="243"/>
      <c r="IBC119" s="243"/>
      <c r="IBD119" s="243"/>
      <c r="IBE119" s="243"/>
      <c r="IBF119" s="243"/>
      <c r="IBG119" s="243"/>
      <c r="IBH119" s="243"/>
      <c r="IBI119" s="243"/>
      <c r="IBJ119" s="243"/>
      <c r="IBK119" s="243"/>
      <c r="IBL119" s="243"/>
      <c r="IBM119" s="243"/>
      <c r="IBN119" s="243"/>
      <c r="IBO119" s="243"/>
      <c r="IBP119" s="243"/>
      <c r="IBQ119" s="243"/>
      <c r="IBR119" s="243"/>
      <c r="IBS119" s="243"/>
      <c r="IBT119" s="243"/>
      <c r="IBU119" s="243"/>
      <c r="IBV119" s="243"/>
      <c r="IBW119" s="243"/>
      <c r="IBX119" s="243"/>
      <c r="IBY119" s="243"/>
      <c r="IBZ119" s="243"/>
      <c r="ICA119" s="243"/>
      <c r="ICB119" s="243"/>
      <c r="ICC119" s="243"/>
      <c r="ICD119" s="243"/>
      <c r="ICE119" s="243"/>
      <c r="ICF119" s="243"/>
      <c r="ICG119" s="243"/>
      <c r="ICH119" s="243"/>
      <c r="ICI119" s="243"/>
      <c r="ICJ119" s="243"/>
      <c r="ICK119" s="243"/>
      <c r="ICL119" s="243"/>
      <c r="ICM119" s="243"/>
      <c r="ICN119" s="243"/>
      <c r="ICO119" s="243"/>
      <c r="ICP119" s="243"/>
      <c r="ICQ119" s="243"/>
      <c r="ICR119" s="243"/>
      <c r="ICS119" s="243"/>
      <c r="ICT119" s="243"/>
      <c r="ICU119" s="243"/>
      <c r="ICV119" s="243"/>
      <c r="ICW119" s="243"/>
      <c r="ICX119" s="243"/>
      <c r="ICY119" s="243"/>
      <c r="ICZ119" s="243"/>
      <c r="IDA119" s="243"/>
      <c r="IDB119" s="243"/>
      <c r="IDC119" s="243"/>
      <c r="IDD119" s="243"/>
      <c r="IDE119" s="243"/>
      <c r="IDF119" s="243"/>
      <c r="IDG119" s="243"/>
      <c r="IDH119" s="243"/>
      <c r="IDI119" s="243"/>
      <c r="IDJ119" s="243"/>
      <c r="IDK119" s="243"/>
      <c r="IDL119" s="243"/>
      <c r="IDM119" s="243"/>
      <c r="IDN119" s="243"/>
      <c r="IDO119" s="243"/>
      <c r="IDP119" s="243"/>
      <c r="IDQ119" s="243"/>
      <c r="IDR119" s="243"/>
      <c r="IDS119" s="243"/>
      <c r="IDT119" s="243"/>
      <c r="IDU119" s="243"/>
      <c r="IDV119" s="243"/>
      <c r="IDW119" s="243"/>
      <c r="IDX119" s="243"/>
      <c r="IDY119" s="243"/>
      <c r="IDZ119" s="243"/>
      <c r="IEA119" s="243"/>
      <c r="IEB119" s="243"/>
      <c r="IEC119" s="243"/>
      <c r="IED119" s="243"/>
      <c r="IEE119" s="243"/>
      <c r="IEF119" s="243"/>
      <c r="IEG119" s="243"/>
      <c r="IEH119" s="243"/>
      <c r="IEI119" s="243"/>
      <c r="IEJ119" s="243"/>
      <c r="IEK119" s="243"/>
      <c r="IEL119" s="243"/>
      <c r="IEM119" s="243"/>
      <c r="IEN119" s="243"/>
      <c r="IEO119" s="243"/>
      <c r="IEP119" s="243"/>
      <c r="IEQ119" s="243"/>
      <c r="IER119" s="243"/>
      <c r="IES119" s="243"/>
      <c r="IET119" s="243"/>
      <c r="IEU119" s="243"/>
      <c r="IEV119" s="243"/>
      <c r="IEW119" s="243"/>
      <c r="IEX119" s="243"/>
      <c r="IEY119" s="243"/>
      <c r="IEZ119" s="243"/>
      <c r="IFA119" s="243"/>
      <c r="IFB119" s="243"/>
      <c r="IFC119" s="243"/>
      <c r="IFD119" s="243"/>
      <c r="IFE119" s="243"/>
      <c r="IFF119" s="243"/>
      <c r="IFG119" s="243"/>
      <c r="IFH119" s="243"/>
      <c r="IFI119" s="243"/>
      <c r="IFJ119" s="243"/>
      <c r="IFK119" s="243"/>
      <c r="IFL119" s="243"/>
      <c r="IFM119" s="243"/>
      <c r="IFN119" s="243"/>
      <c r="IFO119" s="243"/>
      <c r="IFP119" s="243"/>
      <c r="IFQ119" s="243"/>
      <c r="IFR119" s="243"/>
      <c r="IFS119" s="243"/>
      <c r="IFT119" s="243"/>
      <c r="IFU119" s="243"/>
      <c r="IFV119" s="243"/>
      <c r="IFW119" s="243"/>
      <c r="IFX119" s="243"/>
      <c r="IFY119" s="243"/>
      <c r="IFZ119" s="243"/>
      <c r="IGA119" s="243"/>
      <c r="IGB119" s="243"/>
      <c r="IGC119" s="243"/>
      <c r="IGD119" s="243"/>
      <c r="IGE119" s="243"/>
      <c r="IGF119" s="243"/>
      <c r="IGG119" s="243"/>
      <c r="IGH119" s="243"/>
      <c r="IGI119" s="243"/>
      <c r="IGJ119" s="243"/>
      <c r="IGK119" s="243"/>
      <c r="IGL119" s="243"/>
      <c r="IGM119" s="243"/>
      <c r="IGN119" s="243"/>
      <c r="IGO119" s="243"/>
      <c r="IGP119" s="243"/>
      <c r="IGQ119" s="243"/>
      <c r="IGR119" s="243"/>
      <c r="IGS119" s="243"/>
      <c r="IGT119" s="243"/>
      <c r="IGU119" s="243"/>
      <c r="IGV119" s="243"/>
      <c r="IGW119" s="243"/>
      <c r="IGX119" s="243"/>
      <c r="IGY119" s="243"/>
      <c r="IGZ119" s="243"/>
      <c r="IHA119" s="243"/>
      <c r="IHB119" s="243"/>
      <c r="IHC119" s="243"/>
      <c r="IHD119" s="243"/>
      <c r="IHE119" s="243"/>
      <c r="IHF119" s="243"/>
      <c r="IHG119" s="243"/>
      <c r="IHH119" s="243"/>
      <c r="IHI119" s="243"/>
      <c r="IHJ119" s="243"/>
      <c r="IHK119" s="243"/>
      <c r="IHL119" s="243"/>
      <c r="IHM119" s="243"/>
      <c r="IHN119" s="243"/>
      <c r="IHO119" s="243"/>
      <c r="IHP119" s="243"/>
      <c r="IHQ119" s="243"/>
      <c r="IHR119" s="243"/>
      <c r="IHS119" s="243"/>
      <c r="IHT119" s="243"/>
      <c r="IHU119" s="243"/>
      <c r="IHV119" s="243"/>
      <c r="IHW119" s="243"/>
      <c r="IHX119" s="243"/>
      <c r="IHY119" s="243"/>
      <c r="IHZ119" s="243"/>
      <c r="IIA119" s="243"/>
      <c r="IIB119" s="243"/>
      <c r="IIC119" s="243"/>
      <c r="IID119" s="243"/>
      <c r="IIE119" s="243"/>
      <c r="IIF119" s="243"/>
      <c r="IIG119" s="243"/>
      <c r="IIH119" s="243"/>
      <c r="III119" s="243"/>
      <c r="IIJ119" s="243"/>
      <c r="IIK119" s="243"/>
      <c r="IIL119" s="243"/>
      <c r="IIM119" s="243"/>
      <c r="IIN119" s="243"/>
      <c r="IIO119" s="243"/>
      <c r="IIP119" s="243"/>
      <c r="IIQ119" s="243"/>
      <c r="IIR119" s="243"/>
      <c r="IIS119" s="243"/>
      <c r="IIT119" s="243"/>
      <c r="IIU119" s="243"/>
      <c r="IIV119" s="243"/>
      <c r="IIW119" s="243"/>
      <c r="IIX119" s="243"/>
      <c r="IIY119" s="243"/>
      <c r="IIZ119" s="243"/>
      <c r="IJA119" s="243"/>
      <c r="IJB119" s="243"/>
      <c r="IJC119" s="243"/>
      <c r="IJD119" s="243"/>
      <c r="IJE119" s="243"/>
      <c r="IJF119" s="243"/>
      <c r="IJG119" s="243"/>
      <c r="IJH119" s="243"/>
      <c r="IJI119" s="243"/>
      <c r="IJJ119" s="243"/>
      <c r="IJK119" s="243"/>
      <c r="IJL119" s="243"/>
      <c r="IJM119" s="243"/>
      <c r="IJN119" s="243"/>
      <c r="IJO119" s="243"/>
      <c r="IJP119" s="243"/>
      <c r="IJQ119" s="243"/>
      <c r="IJR119" s="243"/>
      <c r="IJS119" s="243"/>
      <c r="IJT119" s="243"/>
      <c r="IJU119" s="243"/>
      <c r="IJV119" s="243"/>
      <c r="IJW119" s="243"/>
      <c r="IJX119" s="243"/>
      <c r="IJY119" s="243"/>
      <c r="IJZ119" s="243"/>
      <c r="IKA119" s="243"/>
      <c r="IKB119" s="243"/>
      <c r="IKC119" s="243"/>
      <c r="IKD119" s="243"/>
      <c r="IKE119" s="243"/>
      <c r="IKF119" s="243"/>
      <c r="IKG119" s="243"/>
      <c r="IKH119" s="243"/>
      <c r="IKI119" s="243"/>
      <c r="IKJ119" s="243"/>
      <c r="IKK119" s="243"/>
      <c r="IKL119" s="243"/>
      <c r="IKM119" s="243"/>
      <c r="IKN119" s="243"/>
      <c r="IKO119" s="243"/>
      <c r="IKP119" s="243"/>
      <c r="IKQ119" s="243"/>
      <c r="IKR119" s="243"/>
      <c r="IKS119" s="243"/>
      <c r="IKT119" s="243"/>
      <c r="IKU119" s="243"/>
      <c r="IKV119" s="243"/>
      <c r="IKW119" s="243"/>
      <c r="IKX119" s="243"/>
      <c r="IKY119" s="243"/>
      <c r="IKZ119" s="243"/>
      <c r="ILA119" s="243"/>
      <c r="ILB119" s="243"/>
      <c r="ILC119" s="243"/>
      <c r="ILD119" s="243"/>
      <c r="ILE119" s="243"/>
      <c r="ILF119" s="243"/>
      <c r="ILG119" s="243"/>
      <c r="ILH119" s="243"/>
      <c r="ILI119" s="243"/>
      <c r="ILJ119" s="243"/>
      <c r="ILK119" s="243"/>
      <c r="ILL119" s="243"/>
      <c r="ILM119" s="243"/>
      <c r="ILN119" s="243"/>
      <c r="ILO119" s="243"/>
      <c r="ILP119" s="243"/>
      <c r="ILQ119" s="243"/>
      <c r="ILR119" s="243"/>
      <c r="ILS119" s="243"/>
      <c r="ILT119" s="243"/>
      <c r="ILU119" s="243"/>
      <c r="ILV119" s="243"/>
      <c r="ILW119" s="243"/>
      <c r="ILX119" s="243"/>
      <c r="ILY119" s="243"/>
      <c r="ILZ119" s="243"/>
      <c r="IMA119" s="243"/>
      <c r="IMB119" s="243"/>
      <c r="IMC119" s="243"/>
      <c r="IMD119" s="243"/>
      <c r="IME119" s="243"/>
      <c r="IMF119" s="243"/>
      <c r="IMG119" s="243"/>
      <c r="IMH119" s="243"/>
      <c r="IMI119" s="243"/>
      <c r="IMJ119" s="243"/>
      <c r="IMK119" s="243"/>
      <c r="IML119" s="243"/>
      <c r="IMM119" s="243"/>
      <c r="IMN119" s="243"/>
      <c r="IMO119" s="243"/>
      <c r="IMP119" s="243"/>
      <c r="IMQ119" s="243"/>
      <c r="IMR119" s="243"/>
      <c r="IMS119" s="243"/>
      <c r="IMT119" s="243"/>
      <c r="IMU119" s="243"/>
      <c r="IMV119" s="243"/>
      <c r="IMW119" s="243"/>
      <c r="IMX119" s="243"/>
      <c r="IMY119" s="243"/>
      <c r="IMZ119" s="243"/>
      <c r="INA119" s="243"/>
      <c r="INB119" s="243"/>
      <c r="INC119" s="243"/>
      <c r="IND119" s="243"/>
      <c r="INE119" s="243"/>
      <c r="INF119" s="243"/>
      <c r="ING119" s="243"/>
      <c r="INH119" s="243"/>
      <c r="INI119" s="243"/>
      <c r="INJ119" s="243"/>
      <c r="INK119" s="243"/>
      <c r="INL119" s="243"/>
      <c r="INM119" s="243"/>
      <c r="INN119" s="243"/>
      <c r="INO119" s="243"/>
      <c r="INP119" s="243"/>
      <c r="INQ119" s="243"/>
      <c r="INR119" s="243"/>
      <c r="INS119" s="243"/>
      <c r="INT119" s="243"/>
      <c r="INU119" s="243"/>
      <c r="INV119" s="243"/>
      <c r="INW119" s="243"/>
      <c r="INX119" s="243"/>
      <c r="INY119" s="243"/>
      <c r="INZ119" s="243"/>
      <c r="IOA119" s="243"/>
      <c r="IOB119" s="243"/>
      <c r="IOC119" s="243"/>
      <c r="IOD119" s="243"/>
      <c r="IOE119" s="243"/>
      <c r="IOF119" s="243"/>
      <c r="IOG119" s="243"/>
      <c r="IOH119" s="243"/>
      <c r="IOI119" s="243"/>
      <c r="IOJ119" s="243"/>
      <c r="IOK119" s="243"/>
      <c r="IOL119" s="243"/>
      <c r="IOM119" s="243"/>
      <c r="ION119" s="243"/>
      <c r="IOO119" s="243"/>
      <c r="IOP119" s="243"/>
      <c r="IOQ119" s="243"/>
      <c r="IOR119" s="243"/>
      <c r="IOS119" s="243"/>
      <c r="IOT119" s="243"/>
      <c r="IOU119" s="243"/>
      <c r="IOV119" s="243"/>
      <c r="IOW119" s="243"/>
      <c r="IOX119" s="243"/>
      <c r="IOY119" s="243"/>
      <c r="IOZ119" s="243"/>
      <c r="IPA119" s="243"/>
      <c r="IPB119" s="243"/>
      <c r="IPC119" s="243"/>
      <c r="IPD119" s="243"/>
      <c r="IPE119" s="243"/>
      <c r="IPF119" s="243"/>
      <c r="IPG119" s="243"/>
      <c r="IPH119" s="243"/>
      <c r="IPI119" s="243"/>
      <c r="IPJ119" s="243"/>
      <c r="IPK119" s="243"/>
      <c r="IPL119" s="243"/>
      <c r="IPM119" s="243"/>
      <c r="IPN119" s="243"/>
      <c r="IPO119" s="243"/>
      <c r="IPP119" s="243"/>
      <c r="IPQ119" s="243"/>
      <c r="IPR119" s="243"/>
      <c r="IPS119" s="243"/>
      <c r="IPT119" s="243"/>
      <c r="IPU119" s="243"/>
      <c r="IPV119" s="243"/>
      <c r="IPW119" s="243"/>
      <c r="IPX119" s="243"/>
      <c r="IPY119" s="243"/>
      <c r="IPZ119" s="243"/>
      <c r="IQA119" s="243"/>
      <c r="IQB119" s="243"/>
      <c r="IQC119" s="243"/>
      <c r="IQD119" s="243"/>
      <c r="IQE119" s="243"/>
      <c r="IQF119" s="243"/>
      <c r="IQG119" s="243"/>
      <c r="IQH119" s="243"/>
      <c r="IQI119" s="243"/>
      <c r="IQJ119" s="243"/>
      <c r="IQK119" s="243"/>
      <c r="IQL119" s="243"/>
      <c r="IQM119" s="243"/>
      <c r="IQN119" s="243"/>
      <c r="IQO119" s="243"/>
      <c r="IQP119" s="243"/>
      <c r="IQQ119" s="243"/>
      <c r="IQR119" s="243"/>
      <c r="IQS119" s="243"/>
      <c r="IQT119" s="243"/>
      <c r="IQU119" s="243"/>
      <c r="IQV119" s="243"/>
      <c r="IQW119" s="243"/>
      <c r="IQX119" s="243"/>
      <c r="IQY119" s="243"/>
      <c r="IQZ119" s="243"/>
      <c r="IRA119" s="243"/>
      <c r="IRB119" s="243"/>
      <c r="IRC119" s="243"/>
      <c r="IRD119" s="243"/>
      <c r="IRE119" s="243"/>
      <c r="IRF119" s="243"/>
      <c r="IRG119" s="243"/>
      <c r="IRH119" s="243"/>
      <c r="IRI119" s="243"/>
      <c r="IRJ119" s="243"/>
      <c r="IRK119" s="243"/>
      <c r="IRL119" s="243"/>
      <c r="IRM119" s="243"/>
      <c r="IRN119" s="243"/>
      <c r="IRO119" s="243"/>
      <c r="IRP119" s="243"/>
      <c r="IRQ119" s="243"/>
      <c r="IRR119" s="243"/>
      <c r="IRS119" s="243"/>
      <c r="IRT119" s="243"/>
      <c r="IRU119" s="243"/>
      <c r="IRV119" s="243"/>
      <c r="IRW119" s="243"/>
      <c r="IRX119" s="243"/>
      <c r="IRY119" s="243"/>
      <c r="IRZ119" s="243"/>
      <c r="ISA119" s="243"/>
      <c r="ISB119" s="243"/>
      <c r="ISC119" s="243"/>
      <c r="ISD119" s="243"/>
      <c r="ISE119" s="243"/>
      <c r="ISF119" s="243"/>
      <c r="ISG119" s="243"/>
      <c r="ISH119" s="243"/>
      <c r="ISI119" s="243"/>
      <c r="ISJ119" s="243"/>
      <c r="ISK119" s="243"/>
      <c r="ISL119" s="243"/>
      <c r="ISM119" s="243"/>
      <c r="ISN119" s="243"/>
      <c r="ISO119" s="243"/>
      <c r="ISP119" s="243"/>
      <c r="ISQ119" s="243"/>
      <c r="ISR119" s="243"/>
      <c r="ISS119" s="243"/>
      <c r="IST119" s="243"/>
      <c r="ISU119" s="243"/>
      <c r="ISV119" s="243"/>
      <c r="ISW119" s="243"/>
      <c r="ISX119" s="243"/>
      <c r="ISY119" s="243"/>
      <c r="ISZ119" s="243"/>
      <c r="ITA119" s="243"/>
      <c r="ITB119" s="243"/>
      <c r="ITC119" s="243"/>
      <c r="ITD119" s="243"/>
      <c r="ITE119" s="243"/>
      <c r="ITF119" s="243"/>
      <c r="ITG119" s="243"/>
      <c r="ITH119" s="243"/>
      <c r="ITI119" s="243"/>
      <c r="ITJ119" s="243"/>
      <c r="ITK119" s="243"/>
      <c r="ITL119" s="243"/>
      <c r="ITM119" s="243"/>
      <c r="ITN119" s="243"/>
      <c r="ITO119" s="243"/>
      <c r="ITP119" s="243"/>
      <c r="ITQ119" s="243"/>
      <c r="ITR119" s="243"/>
      <c r="ITS119" s="243"/>
      <c r="ITT119" s="243"/>
      <c r="ITU119" s="243"/>
      <c r="ITV119" s="243"/>
      <c r="ITW119" s="243"/>
      <c r="ITX119" s="243"/>
      <c r="ITY119" s="243"/>
      <c r="ITZ119" s="243"/>
      <c r="IUA119" s="243"/>
      <c r="IUB119" s="243"/>
      <c r="IUC119" s="243"/>
      <c r="IUD119" s="243"/>
      <c r="IUE119" s="243"/>
      <c r="IUF119" s="243"/>
      <c r="IUG119" s="243"/>
      <c r="IUH119" s="243"/>
      <c r="IUI119" s="243"/>
      <c r="IUJ119" s="243"/>
      <c r="IUK119" s="243"/>
      <c r="IUL119" s="243"/>
      <c r="IUM119" s="243"/>
      <c r="IUN119" s="243"/>
      <c r="IUO119" s="243"/>
      <c r="IUP119" s="243"/>
      <c r="IUQ119" s="243"/>
      <c r="IUR119" s="243"/>
      <c r="IUS119" s="243"/>
      <c r="IUT119" s="243"/>
      <c r="IUU119" s="243"/>
      <c r="IUV119" s="243"/>
      <c r="IUW119" s="243"/>
      <c r="IUX119" s="243"/>
      <c r="IUY119" s="243"/>
      <c r="IUZ119" s="243"/>
      <c r="IVA119" s="243"/>
      <c r="IVB119" s="243"/>
      <c r="IVC119" s="243"/>
      <c r="IVD119" s="243"/>
      <c r="IVE119" s="243"/>
      <c r="IVF119" s="243"/>
      <c r="IVG119" s="243"/>
      <c r="IVH119" s="243"/>
      <c r="IVI119" s="243"/>
      <c r="IVJ119" s="243"/>
      <c r="IVK119" s="243"/>
      <c r="IVL119" s="243"/>
      <c r="IVM119" s="243"/>
      <c r="IVN119" s="243"/>
      <c r="IVO119" s="243"/>
      <c r="IVP119" s="243"/>
      <c r="IVQ119" s="243"/>
      <c r="IVR119" s="243"/>
      <c r="IVS119" s="243"/>
      <c r="IVT119" s="243"/>
      <c r="IVU119" s="243"/>
      <c r="IVV119" s="243"/>
      <c r="IVW119" s="243"/>
      <c r="IVX119" s="243"/>
      <c r="IVY119" s="243"/>
      <c r="IVZ119" s="243"/>
      <c r="IWA119" s="243"/>
      <c r="IWB119" s="243"/>
      <c r="IWC119" s="243"/>
      <c r="IWD119" s="243"/>
      <c r="IWE119" s="243"/>
      <c r="IWF119" s="243"/>
      <c r="IWG119" s="243"/>
      <c r="IWH119" s="243"/>
      <c r="IWI119" s="243"/>
      <c r="IWJ119" s="243"/>
      <c r="IWK119" s="243"/>
      <c r="IWL119" s="243"/>
      <c r="IWM119" s="243"/>
      <c r="IWN119" s="243"/>
      <c r="IWO119" s="243"/>
      <c r="IWP119" s="243"/>
      <c r="IWQ119" s="243"/>
      <c r="IWR119" s="243"/>
      <c r="IWS119" s="243"/>
      <c r="IWT119" s="243"/>
      <c r="IWU119" s="243"/>
      <c r="IWV119" s="243"/>
      <c r="IWW119" s="243"/>
      <c r="IWX119" s="243"/>
      <c r="IWY119" s="243"/>
      <c r="IWZ119" s="243"/>
      <c r="IXA119" s="243"/>
      <c r="IXB119" s="243"/>
      <c r="IXC119" s="243"/>
      <c r="IXD119" s="243"/>
      <c r="IXE119" s="243"/>
      <c r="IXF119" s="243"/>
      <c r="IXG119" s="243"/>
      <c r="IXH119" s="243"/>
      <c r="IXI119" s="243"/>
      <c r="IXJ119" s="243"/>
      <c r="IXK119" s="243"/>
      <c r="IXL119" s="243"/>
      <c r="IXM119" s="243"/>
      <c r="IXN119" s="243"/>
      <c r="IXO119" s="243"/>
      <c r="IXP119" s="243"/>
      <c r="IXQ119" s="243"/>
      <c r="IXR119" s="243"/>
      <c r="IXS119" s="243"/>
      <c r="IXT119" s="243"/>
      <c r="IXU119" s="243"/>
      <c r="IXV119" s="243"/>
      <c r="IXW119" s="243"/>
      <c r="IXX119" s="243"/>
      <c r="IXY119" s="243"/>
      <c r="IXZ119" s="243"/>
      <c r="IYA119" s="243"/>
      <c r="IYB119" s="243"/>
      <c r="IYC119" s="243"/>
      <c r="IYD119" s="243"/>
      <c r="IYE119" s="243"/>
      <c r="IYF119" s="243"/>
      <c r="IYG119" s="243"/>
      <c r="IYH119" s="243"/>
      <c r="IYI119" s="243"/>
      <c r="IYJ119" s="243"/>
      <c r="IYK119" s="243"/>
      <c r="IYL119" s="243"/>
      <c r="IYM119" s="243"/>
      <c r="IYN119" s="243"/>
      <c r="IYO119" s="243"/>
      <c r="IYP119" s="243"/>
      <c r="IYQ119" s="243"/>
      <c r="IYR119" s="243"/>
      <c r="IYS119" s="243"/>
      <c r="IYT119" s="243"/>
      <c r="IYU119" s="243"/>
      <c r="IYV119" s="243"/>
      <c r="IYW119" s="243"/>
      <c r="IYX119" s="243"/>
      <c r="IYY119" s="243"/>
      <c r="IYZ119" s="243"/>
      <c r="IZA119" s="243"/>
      <c r="IZB119" s="243"/>
      <c r="IZC119" s="243"/>
      <c r="IZD119" s="243"/>
      <c r="IZE119" s="243"/>
      <c r="IZF119" s="243"/>
      <c r="IZG119" s="243"/>
      <c r="IZH119" s="243"/>
      <c r="IZI119" s="243"/>
      <c r="IZJ119" s="243"/>
      <c r="IZK119" s="243"/>
      <c r="IZL119" s="243"/>
      <c r="IZM119" s="243"/>
      <c r="IZN119" s="243"/>
      <c r="IZO119" s="243"/>
      <c r="IZP119" s="243"/>
      <c r="IZQ119" s="243"/>
      <c r="IZR119" s="243"/>
      <c r="IZS119" s="243"/>
      <c r="IZT119" s="243"/>
      <c r="IZU119" s="243"/>
      <c r="IZV119" s="243"/>
      <c r="IZW119" s="243"/>
      <c r="IZX119" s="243"/>
      <c r="IZY119" s="243"/>
      <c r="IZZ119" s="243"/>
      <c r="JAA119" s="243"/>
      <c r="JAB119" s="243"/>
      <c r="JAC119" s="243"/>
      <c r="JAD119" s="243"/>
      <c r="JAE119" s="243"/>
      <c r="JAF119" s="243"/>
      <c r="JAG119" s="243"/>
      <c r="JAH119" s="243"/>
      <c r="JAI119" s="243"/>
      <c r="JAJ119" s="243"/>
      <c r="JAK119" s="243"/>
      <c r="JAL119" s="243"/>
      <c r="JAM119" s="243"/>
      <c r="JAN119" s="243"/>
      <c r="JAO119" s="243"/>
      <c r="JAP119" s="243"/>
      <c r="JAQ119" s="243"/>
      <c r="JAR119" s="243"/>
      <c r="JAS119" s="243"/>
      <c r="JAT119" s="243"/>
      <c r="JAU119" s="243"/>
      <c r="JAV119" s="243"/>
      <c r="JAW119" s="243"/>
      <c r="JAX119" s="243"/>
      <c r="JAY119" s="243"/>
      <c r="JAZ119" s="243"/>
      <c r="JBA119" s="243"/>
      <c r="JBB119" s="243"/>
      <c r="JBC119" s="243"/>
      <c r="JBD119" s="243"/>
      <c r="JBE119" s="243"/>
      <c r="JBF119" s="243"/>
      <c r="JBG119" s="243"/>
      <c r="JBH119" s="243"/>
      <c r="JBI119" s="243"/>
      <c r="JBJ119" s="243"/>
      <c r="JBK119" s="243"/>
      <c r="JBL119" s="243"/>
      <c r="JBM119" s="243"/>
      <c r="JBN119" s="243"/>
      <c r="JBO119" s="243"/>
      <c r="JBP119" s="243"/>
      <c r="JBQ119" s="243"/>
      <c r="JBR119" s="243"/>
      <c r="JBS119" s="243"/>
      <c r="JBT119" s="243"/>
      <c r="JBU119" s="243"/>
      <c r="JBV119" s="243"/>
      <c r="JBW119" s="243"/>
      <c r="JBX119" s="243"/>
      <c r="JBY119" s="243"/>
      <c r="JBZ119" s="243"/>
      <c r="JCA119" s="243"/>
      <c r="JCB119" s="243"/>
      <c r="JCC119" s="243"/>
      <c r="JCD119" s="243"/>
      <c r="JCE119" s="243"/>
      <c r="JCF119" s="243"/>
      <c r="JCG119" s="243"/>
      <c r="JCH119" s="243"/>
      <c r="JCI119" s="243"/>
      <c r="JCJ119" s="243"/>
      <c r="JCK119" s="243"/>
      <c r="JCL119" s="243"/>
      <c r="JCM119" s="243"/>
      <c r="JCN119" s="243"/>
      <c r="JCO119" s="243"/>
      <c r="JCP119" s="243"/>
      <c r="JCQ119" s="243"/>
      <c r="JCR119" s="243"/>
      <c r="JCS119" s="243"/>
      <c r="JCT119" s="243"/>
      <c r="JCU119" s="243"/>
      <c r="JCV119" s="243"/>
      <c r="JCW119" s="243"/>
      <c r="JCX119" s="243"/>
      <c r="JCY119" s="243"/>
      <c r="JCZ119" s="243"/>
      <c r="JDA119" s="243"/>
      <c r="JDB119" s="243"/>
      <c r="JDC119" s="243"/>
      <c r="JDD119" s="243"/>
      <c r="JDE119" s="243"/>
      <c r="JDF119" s="243"/>
      <c r="JDG119" s="243"/>
      <c r="JDH119" s="243"/>
      <c r="JDI119" s="243"/>
      <c r="JDJ119" s="243"/>
      <c r="JDK119" s="243"/>
      <c r="JDL119" s="243"/>
      <c r="JDM119" s="243"/>
      <c r="JDN119" s="243"/>
      <c r="JDO119" s="243"/>
      <c r="JDP119" s="243"/>
      <c r="JDQ119" s="243"/>
      <c r="JDR119" s="243"/>
      <c r="JDS119" s="243"/>
      <c r="JDT119" s="243"/>
      <c r="JDU119" s="243"/>
      <c r="JDV119" s="243"/>
      <c r="JDW119" s="243"/>
      <c r="JDX119" s="243"/>
      <c r="JDY119" s="243"/>
      <c r="JDZ119" s="243"/>
      <c r="JEA119" s="243"/>
      <c r="JEB119" s="243"/>
      <c r="JEC119" s="243"/>
      <c r="JED119" s="243"/>
      <c r="JEE119" s="243"/>
      <c r="JEF119" s="243"/>
      <c r="JEG119" s="243"/>
      <c r="JEH119" s="243"/>
      <c r="JEI119" s="243"/>
      <c r="JEJ119" s="243"/>
      <c r="JEK119" s="243"/>
      <c r="JEL119" s="243"/>
      <c r="JEM119" s="243"/>
      <c r="JEN119" s="243"/>
      <c r="JEO119" s="243"/>
      <c r="JEP119" s="243"/>
      <c r="JEQ119" s="243"/>
      <c r="JER119" s="243"/>
      <c r="JES119" s="243"/>
      <c r="JET119" s="243"/>
      <c r="JEU119" s="243"/>
      <c r="JEV119" s="243"/>
      <c r="JEW119" s="243"/>
      <c r="JEX119" s="243"/>
      <c r="JEY119" s="243"/>
      <c r="JEZ119" s="243"/>
      <c r="JFA119" s="243"/>
      <c r="JFB119" s="243"/>
      <c r="JFC119" s="243"/>
      <c r="JFD119" s="243"/>
      <c r="JFE119" s="243"/>
      <c r="JFF119" s="243"/>
      <c r="JFG119" s="243"/>
      <c r="JFH119" s="243"/>
      <c r="JFI119" s="243"/>
      <c r="JFJ119" s="243"/>
      <c r="JFK119" s="243"/>
      <c r="JFL119" s="243"/>
      <c r="JFM119" s="243"/>
      <c r="JFN119" s="243"/>
      <c r="JFO119" s="243"/>
      <c r="JFP119" s="243"/>
      <c r="JFQ119" s="243"/>
      <c r="JFR119" s="243"/>
      <c r="JFS119" s="243"/>
      <c r="JFT119" s="243"/>
      <c r="JFU119" s="243"/>
      <c r="JFV119" s="243"/>
      <c r="JFW119" s="243"/>
      <c r="JFX119" s="243"/>
      <c r="JFY119" s="243"/>
      <c r="JFZ119" s="243"/>
      <c r="JGA119" s="243"/>
      <c r="JGB119" s="243"/>
      <c r="JGC119" s="243"/>
      <c r="JGD119" s="243"/>
      <c r="JGE119" s="243"/>
      <c r="JGF119" s="243"/>
      <c r="JGG119" s="243"/>
      <c r="JGH119" s="243"/>
      <c r="JGI119" s="243"/>
      <c r="JGJ119" s="243"/>
      <c r="JGK119" s="243"/>
      <c r="JGL119" s="243"/>
      <c r="JGM119" s="243"/>
      <c r="JGN119" s="243"/>
      <c r="JGO119" s="243"/>
      <c r="JGP119" s="243"/>
      <c r="JGQ119" s="243"/>
      <c r="JGR119" s="243"/>
      <c r="JGS119" s="243"/>
      <c r="JGT119" s="243"/>
      <c r="JGU119" s="243"/>
      <c r="JGV119" s="243"/>
      <c r="JGW119" s="243"/>
      <c r="JGX119" s="243"/>
      <c r="JGY119" s="243"/>
      <c r="JGZ119" s="243"/>
      <c r="JHA119" s="243"/>
      <c r="JHB119" s="243"/>
      <c r="JHC119" s="243"/>
      <c r="JHD119" s="243"/>
      <c r="JHE119" s="243"/>
      <c r="JHF119" s="243"/>
      <c r="JHG119" s="243"/>
      <c r="JHH119" s="243"/>
      <c r="JHI119" s="243"/>
      <c r="JHJ119" s="243"/>
      <c r="JHK119" s="243"/>
      <c r="JHL119" s="243"/>
      <c r="JHM119" s="243"/>
      <c r="JHN119" s="243"/>
      <c r="JHO119" s="243"/>
      <c r="JHP119" s="243"/>
      <c r="JHQ119" s="243"/>
      <c r="JHR119" s="243"/>
      <c r="JHS119" s="243"/>
      <c r="JHT119" s="243"/>
      <c r="JHU119" s="243"/>
      <c r="JHV119" s="243"/>
      <c r="JHW119" s="243"/>
      <c r="JHX119" s="243"/>
      <c r="JHY119" s="243"/>
      <c r="JHZ119" s="243"/>
      <c r="JIA119" s="243"/>
      <c r="JIB119" s="243"/>
      <c r="JIC119" s="243"/>
      <c r="JID119" s="243"/>
      <c r="JIE119" s="243"/>
      <c r="JIF119" s="243"/>
      <c r="JIG119" s="243"/>
      <c r="JIH119" s="243"/>
      <c r="JII119" s="243"/>
      <c r="JIJ119" s="243"/>
      <c r="JIK119" s="243"/>
      <c r="JIL119" s="243"/>
      <c r="JIM119" s="243"/>
      <c r="JIN119" s="243"/>
      <c r="JIO119" s="243"/>
      <c r="JIP119" s="243"/>
      <c r="JIQ119" s="243"/>
      <c r="JIR119" s="243"/>
      <c r="JIS119" s="243"/>
      <c r="JIT119" s="243"/>
      <c r="JIU119" s="243"/>
      <c r="JIV119" s="243"/>
      <c r="JIW119" s="243"/>
      <c r="JIX119" s="243"/>
      <c r="JIY119" s="243"/>
      <c r="JIZ119" s="243"/>
      <c r="JJA119" s="243"/>
      <c r="JJB119" s="243"/>
      <c r="JJC119" s="243"/>
      <c r="JJD119" s="243"/>
      <c r="JJE119" s="243"/>
      <c r="JJF119" s="243"/>
      <c r="JJG119" s="243"/>
      <c r="JJH119" s="243"/>
      <c r="JJI119" s="243"/>
      <c r="JJJ119" s="243"/>
      <c r="JJK119" s="243"/>
      <c r="JJL119" s="243"/>
      <c r="JJM119" s="243"/>
      <c r="JJN119" s="243"/>
      <c r="JJO119" s="243"/>
      <c r="JJP119" s="243"/>
      <c r="JJQ119" s="243"/>
      <c r="JJR119" s="243"/>
      <c r="JJS119" s="243"/>
      <c r="JJT119" s="243"/>
      <c r="JJU119" s="243"/>
      <c r="JJV119" s="243"/>
      <c r="JJW119" s="243"/>
      <c r="JJX119" s="243"/>
      <c r="JJY119" s="243"/>
      <c r="JJZ119" s="243"/>
      <c r="JKA119" s="243"/>
      <c r="JKB119" s="243"/>
      <c r="JKC119" s="243"/>
      <c r="JKD119" s="243"/>
      <c r="JKE119" s="243"/>
      <c r="JKF119" s="243"/>
      <c r="JKG119" s="243"/>
      <c r="JKH119" s="243"/>
      <c r="JKI119" s="243"/>
      <c r="JKJ119" s="243"/>
      <c r="JKK119" s="243"/>
      <c r="JKL119" s="243"/>
      <c r="JKM119" s="243"/>
      <c r="JKN119" s="243"/>
      <c r="JKO119" s="243"/>
      <c r="JKP119" s="243"/>
      <c r="JKQ119" s="243"/>
      <c r="JKR119" s="243"/>
      <c r="JKS119" s="243"/>
      <c r="JKT119" s="243"/>
      <c r="JKU119" s="243"/>
      <c r="JKV119" s="243"/>
      <c r="JKW119" s="243"/>
      <c r="JKX119" s="243"/>
      <c r="JKY119" s="243"/>
      <c r="JKZ119" s="243"/>
      <c r="JLA119" s="243"/>
      <c r="JLB119" s="243"/>
      <c r="JLC119" s="243"/>
      <c r="JLD119" s="243"/>
      <c r="JLE119" s="243"/>
      <c r="JLF119" s="243"/>
      <c r="JLG119" s="243"/>
      <c r="JLH119" s="243"/>
      <c r="JLI119" s="243"/>
      <c r="JLJ119" s="243"/>
      <c r="JLK119" s="243"/>
      <c r="JLL119" s="243"/>
      <c r="JLM119" s="243"/>
      <c r="JLN119" s="243"/>
      <c r="JLO119" s="243"/>
      <c r="JLP119" s="243"/>
      <c r="JLQ119" s="243"/>
      <c r="JLR119" s="243"/>
      <c r="JLS119" s="243"/>
      <c r="JLT119" s="243"/>
      <c r="JLU119" s="243"/>
      <c r="JLV119" s="243"/>
      <c r="JLW119" s="243"/>
      <c r="JLX119" s="243"/>
      <c r="JLY119" s="243"/>
      <c r="JLZ119" s="243"/>
      <c r="JMA119" s="243"/>
      <c r="JMB119" s="243"/>
      <c r="JMC119" s="243"/>
      <c r="JMD119" s="243"/>
      <c r="JME119" s="243"/>
      <c r="JMF119" s="243"/>
      <c r="JMG119" s="243"/>
      <c r="JMH119" s="243"/>
      <c r="JMI119" s="243"/>
      <c r="JMJ119" s="243"/>
      <c r="JMK119" s="243"/>
      <c r="JML119" s="243"/>
      <c r="JMM119" s="243"/>
      <c r="JMN119" s="243"/>
      <c r="JMO119" s="243"/>
      <c r="JMP119" s="243"/>
      <c r="JMQ119" s="243"/>
      <c r="JMR119" s="243"/>
      <c r="JMS119" s="243"/>
      <c r="JMT119" s="243"/>
      <c r="JMU119" s="243"/>
      <c r="JMV119" s="243"/>
      <c r="JMW119" s="243"/>
      <c r="JMX119" s="243"/>
      <c r="JMY119" s="243"/>
      <c r="JMZ119" s="243"/>
      <c r="JNA119" s="243"/>
      <c r="JNB119" s="243"/>
      <c r="JNC119" s="243"/>
      <c r="JND119" s="243"/>
      <c r="JNE119" s="243"/>
      <c r="JNF119" s="243"/>
      <c r="JNG119" s="243"/>
      <c r="JNH119" s="243"/>
      <c r="JNI119" s="243"/>
      <c r="JNJ119" s="243"/>
      <c r="JNK119" s="243"/>
      <c r="JNL119" s="243"/>
      <c r="JNM119" s="243"/>
      <c r="JNN119" s="243"/>
      <c r="JNO119" s="243"/>
      <c r="JNP119" s="243"/>
      <c r="JNQ119" s="243"/>
      <c r="JNR119" s="243"/>
      <c r="JNS119" s="243"/>
      <c r="JNT119" s="243"/>
      <c r="JNU119" s="243"/>
      <c r="JNV119" s="243"/>
      <c r="JNW119" s="243"/>
      <c r="JNX119" s="243"/>
      <c r="JNY119" s="243"/>
      <c r="JNZ119" s="243"/>
      <c r="JOA119" s="243"/>
      <c r="JOB119" s="243"/>
      <c r="JOC119" s="243"/>
      <c r="JOD119" s="243"/>
      <c r="JOE119" s="243"/>
      <c r="JOF119" s="243"/>
      <c r="JOG119" s="243"/>
      <c r="JOH119" s="243"/>
      <c r="JOI119" s="243"/>
      <c r="JOJ119" s="243"/>
      <c r="JOK119" s="243"/>
      <c r="JOL119" s="243"/>
      <c r="JOM119" s="243"/>
      <c r="JON119" s="243"/>
      <c r="JOO119" s="243"/>
      <c r="JOP119" s="243"/>
      <c r="JOQ119" s="243"/>
      <c r="JOR119" s="243"/>
      <c r="JOS119" s="243"/>
      <c r="JOT119" s="243"/>
      <c r="JOU119" s="243"/>
      <c r="JOV119" s="243"/>
      <c r="JOW119" s="243"/>
      <c r="JOX119" s="243"/>
      <c r="JOY119" s="243"/>
      <c r="JOZ119" s="243"/>
      <c r="JPA119" s="243"/>
      <c r="JPB119" s="243"/>
      <c r="JPC119" s="243"/>
      <c r="JPD119" s="243"/>
      <c r="JPE119" s="243"/>
      <c r="JPF119" s="243"/>
      <c r="JPG119" s="243"/>
      <c r="JPH119" s="243"/>
      <c r="JPI119" s="243"/>
      <c r="JPJ119" s="243"/>
      <c r="JPK119" s="243"/>
      <c r="JPL119" s="243"/>
      <c r="JPM119" s="243"/>
      <c r="JPN119" s="243"/>
      <c r="JPO119" s="243"/>
      <c r="JPP119" s="243"/>
      <c r="JPQ119" s="243"/>
      <c r="JPR119" s="243"/>
      <c r="JPS119" s="243"/>
      <c r="JPT119" s="243"/>
      <c r="JPU119" s="243"/>
      <c r="JPV119" s="243"/>
      <c r="JPW119" s="243"/>
      <c r="JPX119" s="243"/>
      <c r="JPY119" s="243"/>
      <c r="JPZ119" s="243"/>
      <c r="JQA119" s="243"/>
      <c r="JQB119" s="243"/>
      <c r="JQC119" s="243"/>
      <c r="JQD119" s="243"/>
      <c r="JQE119" s="243"/>
      <c r="JQF119" s="243"/>
      <c r="JQG119" s="243"/>
      <c r="JQH119" s="243"/>
      <c r="JQI119" s="243"/>
      <c r="JQJ119" s="243"/>
      <c r="JQK119" s="243"/>
      <c r="JQL119" s="243"/>
      <c r="JQM119" s="243"/>
      <c r="JQN119" s="243"/>
      <c r="JQO119" s="243"/>
      <c r="JQP119" s="243"/>
      <c r="JQQ119" s="243"/>
      <c r="JQR119" s="243"/>
      <c r="JQS119" s="243"/>
      <c r="JQT119" s="243"/>
      <c r="JQU119" s="243"/>
      <c r="JQV119" s="243"/>
      <c r="JQW119" s="243"/>
      <c r="JQX119" s="243"/>
      <c r="JQY119" s="243"/>
      <c r="JQZ119" s="243"/>
      <c r="JRA119" s="243"/>
      <c r="JRB119" s="243"/>
      <c r="JRC119" s="243"/>
      <c r="JRD119" s="243"/>
      <c r="JRE119" s="243"/>
      <c r="JRF119" s="243"/>
      <c r="JRG119" s="243"/>
      <c r="JRH119" s="243"/>
      <c r="JRI119" s="243"/>
      <c r="JRJ119" s="243"/>
      <c r="JRK119" s="243"/>
      <c r="JRL119" s="243"/>
      <c r="JRM119" s="243"/>
      <c r="JRN119" s="243"/>
      <c r="JRO119" s="243"/>
      <c r="JRP119" s="243"/>
      <c r="JRQ119" s="243"/>
      <c r="JRR119" s="243"/>
      <c r="JRS119" s="243"/>
      <c r="JRT119" s="243"/>
      <c r="JRU119" s="243"/>
      <c r="JRV119" s="243"/>
      <c r="JRW119" s="243"/>
      <c r="JRX119" s="243"/>
      <c r="JRY119" s="243"/>
      <c r="JRZ119" s="243"/>
      <c r="JSA119" s="243"/>
      <c r="JSB119" s="243"/>
      <c r="JSC119" s="243"/>
      <c r="JSD119" s="243"/>
      <c r="JSE119" s="243"/>
      <c r="JSF119" s="243"/>
      <c r="JSG119" s="243"/>
      <c r="JSH119" s="243"/>
      <c r="JSI119" s="243"/>
      <c r="JSJ119" s="243"/>
      <c r="JSK119" s="243"/>
      <c r="JSL119" s="243"/>
      <c r="JSM119" s="243"/>
      <c r="JSN119" s="243"/>
      <c r="JSO119" s="243"/>
      <c r="JSP119" s="243"/>
      <c r="JSQ119" s="243"/>
      <c r="JSR119" s="243"/>
      <c r="JSS119" s="243"/>
      <c r="JST119" s="243"/>
      <c r="JSU119" s="243"/>
      <c r="JSV119" s="243"/>
      <c r="JSW119" s="243"/>
      <c r="JSX119" s="243"/>
      <c r="JSY119" s="243"/>
      <c r="JSZ119" s="243"/>
      <c r="JTA119" s="243"/>
      <c r="JTB119" s="243"/>
      <c r="JTC119" s="243"/>
      <c r="JTD119" s="243"/>
      <c r="JTE119" s="243"/>
      <c r="JTF119" s="243"/>
      <c r="JTG119" s="243"/>
      <c r="JTH119" s="243"/>
      <c r="JTI119" s="243"/>
      <c r="JTJ119" s="243"/>
      <c r="JTK119" s="243"/>
      <c r="JTL119" s="243"/>
      <c r="JTM119" s="243"/>
      <c r="JTN119" s="243"/>
      <c r="JTO119" s="243"/>
      <c r="JTP119" s="243"/>
      <c r="JTQ119" s="243"/>
      <c r="JTR119" s="243"/>
      <c r="JTS119" s="243"/>
      <c r="JTT119" s="243"/>
      <c r="JTU119" s="243"/>
      <c r="JTV119" s="243"/>
      <c r="JTW119" s="243"/>
      <c r="JTX119" s="243"/>
      <c r="JTY119" s="243"/>
      <c r="JTZ119" s="243"/>
      <c r="JUA119" s="243"/>
      <c r="JUB119" s="243"/>
      <c r="JUC119" s="243"/>
      <c r="JUD119" s="243"/>
      <c r="JUE119" s="243"/>
      <c r="JUF119" s="243"/>
      <c r="JUG119" s="243"/>
      <c r="JUH119" s="243"/>
      <c r="JUI119" s="243"/>
      <c r="JUJ119" s="243"/>
      <c r="JUK119" s="243"/>
      <c r="JUL119" s="243"/>
      <c r="JUM119" s="243"/>
      <c r="JUN119" s="243"/>
      <c r="JUO119" s="243"/>
      <c r="JUP119" s="243"/>
      <c r="JUQ119" s="243"/>
      <c r="JUR119" s="243"/>
      <c r="JUS119" s="243"/>
      <c r="JUT119" s="243"/>
      <c r="JUU119" s="243"/>
      <c r="JUV119" s="243"/>
      <c r="JUW119" s="243"/>
      <c r="JUX119" s="243"/>
      <c r="JUY119" s="243"/>
      <c r="JUZ119" s="243"/>
      <c r="JVA119" s="243"/>
      <c r="JVB119" s="243"/>
      <c r="JVC119" s="243"/>
      <c r="JVD119" s="243"/>
      <c r="JVE119" s="243"/>
      <c r="JVF119" s="243"/>
      <c r="JVG119" s="243"/>
      <c r="JVH119" s="243"/>
      <c r="JVI119" s="243"/>
      <c r="JVJ119" s="243"/>
      <c r="JVK119" s="243"/>
      <c r="JVL119" s="243"/>
      <c r="JVM119" s="243"/>
      <c r="JVN119" s="243"/>
      <c r="JVO119" s="243"/>
      <c r="JVP119" s="243"/>
      <c r="JVQ119" s="243"/>
      <c r="JVR119" s="243"/>
      <c r="JVS119" s="243"/>
      <c r="JVT119" s="243"/>
      <c r="JVU119" s="243"/>
      <c r="JVV119" s="243"/>
      <c r="JVW119" s="243"/>
      <c r="JVX119" s="243"/>
      <c r="JVY119" s="243"/>
      <c r="JVZ119" s="243"/>
      <c r="JWA119" s="243"/>
      <c r="JWB119" s="243"/>
      <c r="JWC119" s="243"/>
      <c r="JWD119" s="243"/>
      <c r="JWE119" s="243"/>
      <c r="JWF119" s="243"/>
      <c r="JWG119" s="243"/>
      <c r="JWH119" s="243"/>
      <c r="JWI119" s="243"/>
      <c r="JWJ119" s="243"/>
      <c r="JWK119" s="243"/>
      <c r="JWL119" s="243"/>
      <c r="JWM119" s="243"/>
      <c r="JWN119" s="243"/>
      <c r="JWO119" s="243"/>
      <c r="JWP119" s="243"/>
      <c r="JWQ119" s="243"/>
      <c r="JWR119" s="243"/>
      <c r="JWS119" s="243"/>
      <c r="JWT119" s="243"/>
      <c r="JWU119" s="243"/>
      <c r="JWV119" s="243"/>
      <c r="JWW119" s="243"/>
      <c r="JWX119" s="243"/>
      <c r="JWY119" s="243"/>
      <c r="JWZ119" s="243"/>
      <c r="JXA119" s="243"/>
      <c r="JXB119" s="243"/>
      <c r="JXC119" s="243"/>
      <c r="JXD119" s="243"/>
      <c r="JXE119" s="243"/>
      <c r="JXF119" s="243"/>
      <c r="JXG119" s="243"/>
      <c r="JXH119" s="243"/>
      <c r="JXI119" s="243"/>
      <c r="JXJ119" s="243"/>
      <c r="JXK119" s="243"/>
      <c r="JXL119" s="243"/>
      <c r="JXM119" s="243"/>
      <c r="JXN119" s="243"/>
      <c r="JXO119" s="243"/>
      <c r="JXP119" s="243"/>
      <c r="JXQ119" s="243"/>
      <c r="JXR119" s="243"/>
      <c r="JXS119" s="243"/>
      <c r="JXT119" s="243"/>
      <c r="JXU119" s="243"/>
      <c r="JXV119" s="243"/>
      <c r="JXW119" s="243"/>
      <c r="JXX119" s="243"/>
      <c r="JXY119" s="243"/>
      <c r="JXZ119" s="243"/>
      <c r="JYA119" s="243"/>
      <c r="JYB119" s="243"/>
      <c r="JYC119" s="243"/>
      <c r="JYD119" s="243"/>
      <c r="JYE119" s="243"/>
      <c r="JYF119" s="243"/>
      <c r="JYG119" s="243"/>
      <c r="JYH119" s="243"/>
      <c r="JYI119" s="243"/>
      <c r="JYJ119" s="243"/>
      <c r="JYK119" s="243"/>
      <c r="JYL119" s="243"/>
      <c r="JYM119" s="243"/>
      <c r="JYN119" s="243"/>
      <c r="JYO119" s="243"/>
      <c r="JYP119" s="243"/>
      <c r="JYQ119" s="243"/>
      <c r="JYR119" s="243"/>
      <c r="JYS119" s="243"/>
      <c r="JYT119" s="243"/>
      <c r="JYU119" s="243"/>
      <c r="JYV119" s="243"/>
      <c r="JYW119" s="243"/>
      <c r="JYX119" s="243"/>
      <c r="JYY119" s="243"/>
      <c r="JYZ119" s="243"/>
      <c r="JZA119" s="243"/>
      <c r="JZB119" s="243"/>
      <c r="JZC119" s="243"/>
      <c r="JZD119" s="243"/>
      <c r="JZE119" s="243"/>
      <c r="JZF119" s="243"/>
      <c r="JZG119" s="243"/>
      <c r="JZH119" s="243"/>
      <c r="JZI119" s="243"/>
      <c r="JZJ119" s="243"/>
      <c r="JZK119" s="243"/>
      <c r="JZL119" s="243"/>
      <c r="JZM119" s="243"/>
      <c r="JZN119" s="243"/>
      <c r="JZO119" s="243"/>
      <c r="JZP119" s="243"/>
      <c r="JZQ119" s="243"/>
      <c r="JZR119" s="243"/>
      <c r="JZS119" s="243"/>
      <c r="JZT119" s="243"/>
      <c r="JZU119" s="243"/>
      <c r="JZV119" s="243"/>
      <c r="JZW119" s="243"/>
      <c r="JZX119" s="243"/>
      <c r="JZY119" s="243"/>
      <c r="JZZ119" s="243"/>
      <c r="KAA119" s="243"/>
      <c r="KAB119" s="243"/>
      <c r="KAC119" s="243"/>
      <c r="KAD119" s="243"/>
      <c r="KAE119" s="243"/>
      <c r="KAF119" s="243"/>
      <c r="KAG119" s="243"/>
      <c r="KAH119" s="243"/>
      <c r="KAI119" s="243"/>
      <c r="KAJ119" s="243"/>
      <c r="KAK119" s="243"/>
      <c r="KAL119" s="243"/>
      <c r="KAM119" s="243"/>
      <c r="KAN119" s="243"/>
      <c r="KAO119" s="243"/>
      <c r="KAP119" s="243"/>
      <c r="KAQ119" s="243"/>
      <c r="KAR119" s="243"/>
      <c r="KAS119" s="243"/>
      <c r="KAT119" s="243"/>
      <c r="KAU119" s="243"/>
      <c r="KAV119" s="243"/>
      <c r="KAW119" s="243"/>
      <c r="KAX119" s="243"/>
      <c r="KAY119" s="243"/>
      <c r="KAZ119" s="243"/>
      <c r="KBA119" s="243"/>
      <c r="KBB119" s="243"/>
      <c r="KBC119" s="243"/>
      <c r="KBD119" s="243"/>
      <c r="KBE119" s="243"/>
      <c r="KBF119" s="243"/>
      <c r="KBG119" s="243"/>
      <c r="KBH119" s="243"/>
      <c r="KBI119" s="243"/>
      <c r="KBJ119" s="243"/>
      <c r="KBK119" s="243"/>
      <c r="KBL119" s="243"/>
      <c r="KBM119" s="243"/>
      <c r="KBN119" s="243"/>
      <c r="KBO119" s="243"/>
      <c r="KBP119" s="243"/>
      <c r="KBQ119" s="243"/>
      <c r="KBR119" s="243"/>
      <c r="KBS119" s="243"/>
      <c r="KBT119" s="243"/>
      <c r="KBU119" s="243"/>
      <c r="KBV119" s="243"/>
      <c r="KBW119" s="243"/>
      <c r="KBX119" s="243"/>
      <c r="KBY119" s="243"/>
      <c r="KBZ119" s="243"/>
      <c r="KCA119" s="243"/>
      <c r="KCB119" s="243"/>
      <c r="KCC119" s="243"/>
      <c r="KCD119" s="243"/>
      <c r="KCE119" s="243"/>
      <c r="KCF119" s="243"/>
      <c r="KCG119" s="243"/>
      <c r="KCH119" s="243"/>
      <c r="KCI119" s="243"/>
      <c r="KCJ119" s="243"/>
      <c r="KCK119" s="243"/>
      <c r="KCL119" s="243"/>
      <c r="KCM119" s="243"/>
      <c r="KCN119" s="243"/>
      <c r="KCO119" s="243"/>
      <c r="KCP119" s="243"/>
      <c r="KCQ119" s="243"/>
      <c r="KCR119" s="243"/>
      <c r="KCS119" s="243"/>
      <c r="KCT119" s="243"/>
      <c r="KCU119" s="243"/>
      <c r="KCV119" s="243"/>
      <c r="KCW119" s="243"/>
      <c r="KCX119" s="243"/>
      <c r="KCY119" s="243"/>
      <c r="KCZ119" s="243"/>
      <c r="KDA119" s="243"/>
      <c r="KDB119" s="243"/>
      <c r="KDC119" s="243"/>
      <c r="KDD119" s="243"/>
      <c r="KDE119" s="243"/>
      <c r="KDF119" s="243"/>
      <c r="KDG119" s="243"/>
      <c r="KDH119" s="243"/>
      <c r="KDI119" s="243"/>
      <c r="KDJ119" s="243"/>
      <c r="KDK119" s="243"/>
      <c r="KDL119" s="243"/>
      <c r="KDM119" s="243"/>
      <c r="KDN119" s="243"/>
      <c r="KDO119" s="243"/>
      <c r="KDP119" s="243"/>
      <c r="KDQ119" s="243"/>
      <c r="KDR119" s="243"/>
      <c r="KDS119" s="243"/>
      <c r="KDT119" s="243"/>
      <c r="KDU119" s="243"/>
      <c r="KDV119" s="243"/>
      <c r="KDW119" s="243"/>
      <c r="KDX119" s="243"/>
      <c r="KDY119" s="243"/>
      <c r="KDZ119" s="243"/>
      <c r="KEA119" s="243"/>
      <c r="KEB119" s="243"/>
      <c r="KEC119" s="243"/>
      <c r="KED119" s="243"/>
      <c r="KEE119" s="243"/>
      <c r="KEF119" s="243"/>
      <c r="KEG119" s="243"/>
      <c r="KEH119" s="243"/>
      <c r="KEI119" s="243"/>
      <c r="KEJ119" s="243"/>
      <c r="KEK119" s="243"/>
      <c r="KEL119" s="243"/>
      <c r="KEM119" s="243"/>
      <c r="KEN119" s="243"/>
      <c r="KEO119" s="243"/>
      <c r="KEP119" s="243"/>
      <c r="KEQ119" s="243"/>
      <c r="KER119" s="243"/>
      <c r="KES119" s="243"/>
      <c r="KET119" s="243"/>
      <c r="KEU119" s="243"/>
      <c r="KEV119" s="243"/>
      <c r="KEW119" s="243"/>
      <c r="KEX119" s="243"/>
      <c r="KEY119" s="243"/>
      <c r="KEZ119" s="243"/>
      <c r="KFA119" s="243"/>
      <c r="KFB119" s="243"/>
      <c r="KFC119" s="243"/>
      <c r="KFD119" s="243"/>
      <c r="KFE119" s="243"/>
      <c r="KFF119" s="243"/>
      <c r="KFG119" s="243"/>
      <c r="KFH119" s="243"/>
      <c r="KFI119" s="243"/>
      <c r="KFJ119" s="243"/>
      <c r="KFK119" s="243"/>
      <c r="KFL119" s="243"/>
      <c r="KFM119" s="243"/>
      <c r="KFN119" s="243"/>
      <c r="KFO119" s="243"/>
      <c r="KFP119" s="243"/>
      <c r="KFQ119" s="243"/>
      <c r="KFR119" s="243"/>
      <c r="KFS119" s="243"/>
      <c r="KFT119" s="243"/>
      <c r="KFU119" s="243"/>
      <c r="KFV119" s="243"/>
      <c r="KFW119" s="243"/>
      <c r="KFX119" s="243"/>
      <c r="KFY119" s="243"/>
      <c r="KFZ119" s="243"/>
      <c r="KGA119" s="243"/>
      <c r="KGB119" s="243"/>
      <c r="KGC119" s="243"/>
      <c r="KGD119" s="243"/>
      <c r="KGE119" s="243"/>
      <c r="KGF119" s="243"/>
      <c r="KGG119" s="243"/>
      <c r="KGH119" s="243"/>
      <c r="KGI119" s="243"/>
      <c r="KGJ119" s="243"/>
      <c r="KGK119" s="243"/>
      <c r="KGL119" s="243"/>
      <c r="KGM119" s="243"/>
      <c r="KGN119" s="243"/>
      <c r="KGO119" s="243"/>
      <c r="KGP119" s="243"/>
      <c r="KGQ119" s="243"/>
      <c r="KGR119" s="243"/>
      <c r="KGS119" s="243"/>
      <c r="KGT119" s="243"/>
      <c r="KGU119" s="243"/>
      <c r="KGV119" s="243"/>
      <c r="KGW119" s="243"/>
      <c r="KGX119" s="243"/>
      <c r="KGY119" s="243"/>
      <c r="KGZ119" s="243"/>
      <c r="KHA119" s="243"/>
      <c r="KHB119" s="243"/>
      <c r="KHC119" s="243"/>
      <c r="KHD119" s="243"/>
      <c r="KHE119" s="243"/>
      <c r="KHF119" s="243"/>
      <c r="KHG119" s="243"/>
      <c r="KHH119" s="243"/>
      <c r="KHI119" s="243"/>
      <c r="KHJ119" s="243"/>
      <c r="KHK119" s="243"/>
      <c r="KHL119" s="243"/>
      <c r="KHM119" s="243"/>
      <c r="KHN119" s="243"/>
      <c r="KHO119" s="243"/>
      <c r="KHP119" s="243"/>
      <c r="KHQ119" s="243"/>
      <c r="KHR119" s="243"/>
      <c r="KHS119" s="243"/>
      <c r="KHT119" s="243"/>
      <c r="KHU119" s="243"/>
      <c r="KHV119" s="243"/>
      <c r="KHW119" s="243"/>
      <c r="KHX119" s="243"/>
      <c r="KHY119" s="243"/>
      <c r="KHZ119" s="243"/>
      <c r="KIA119" s="243"/>
      <c r="KIB119" s="243"/>
      <c r="KIC119" s="243"/>
      <c r="KID119" s="243"/>
      <c r="KIE119" s="243"/>
      <c r="KIF119" s="243"/>
      <c r="KIG119" s="243"/>
      <c r="KIH119" s="243"/>
      <c r="KII119" s="243"/>
      <c r="KIJ119" s="243"/>
      <c r="KIK119" s="243"/>
      <c r="KIL119" s="243"/>
      <c r="KIM119" s="243"/>
      <c r="KIN119" s="243"/>
      <c r="KIO119" s="243"/>
      <c r="KIP119" s="243"/>
      <c r="KIQ119" s="243"/>
      <c r="KIR119" s="243"/>
      <c r="KIS119" s="243"/>
      <c r="KIT119" s="243"/>
      <c r="KIU119" s="243"/>
      <c r="KIV119" s="243"/>
      <c r="KIW119" s="243"/>
      <c r="KIX119" s="243"/>
      <c r="KIY119" s="243"/>
      <c r="KIZ119" s="243"/>
      <c r="KJA119" s="243"/>
      <c r="KJB119" s="243"/>
      <c r="KJC119" s="243"/>
      <c r="KJD119" s="243"/>
      <c r="KJE119" s="243"/>
      <c r="KJF119" s="243"/>
      <c r="KJG119" s="243"/>
      <c r="KJH119" s="243"/>
      <c r="KJI119" s="243"/>
      <c r="KJJ119" s="243"/>
      <c r="KJK119" s="243"/>
      <c r="KJL119" s="243"/>
      <c r="KJM119" s="243"/>
      <c r="KJN119" s="243"/>
      <c r="KJO119" s="243"/>
      <c r="KJP119" s="243"/>
      <c r="KJQ119" s="243"/>
      <c r="KJR119" s="243"/>
      <c r="KJS119" s="243"/>
      <c r="KJT119" s="243"/>
      <c r="KJU119" s="243"/>
      <c r="KJV119" s="243"/>
      <c r="KJW119" s="243"/>
      <c r="KJX119" s="243"/>
      <c r="KJY119" s="243"/>
      <c r="KJZ119" s="243"/>
      <c r="KKA119" s="243"/>
      <c r="KKB119" s="243"/>
      <c r="KKC119" s="243"/>
      <c r="KKD119" s="243"/>
      <c r="KKE119" s="243"/>
      <c r="KKF119" s="243"/>
      <c r="KKG119" s="243"/>
      <c r="KKH119" s="243"/>
      <c r="KKI119" s="243"/>
      <c r="KKJ119" s="243"/>
      <c r="KKK119" s="243"/>
      <c r="KKL119" s="243"/>
      <c r="KKM119" s="243"/>
      <c r="KKN119" s="243"/>
      <c r="KKO119" s="243"/>
      <c r="KKP119" s="243"/>
      <c r="KKQ119" s="243"/>
      <c r="KKR119" s="243"/>
      <c r="KKS119" s="243"/>
      <c r="KKT119" s="243"/>
      <c r="KKU119" s="243"/>
      <c r="KKV119" s="243"/>
      <c r="KKW119" s="243"/>
      <c r="KKX119" s="243"/>
      <c r="KKY119" s="243"/>
      <c r="KKZ119" s="243"/>
      <c r="KLA119" s="243"/>
      <c r="KLB119" s="243"/>
      <c r="KLC119" s="243"/>
      <c r="KLD119" s="243"/>
      <c r="KLE119" s="243"/>
      <c r="KLF119" s="243"/>
      <c r="KLG119" s="243"/>
      <c r="KLH119" s="243"/>
      <c r="KLI119" s="243"/>
      <c r="KLJ119" s="243"/>
      <c r="KLK119" s="243"/>
      <c r="KLL119" s="243"/>
      <c r="KLM119" s="243"/>
      <c r="KLN119" s="243"/>
      <c r="KLO119" s="243"/>
      <c r="KLP119" s="243"/>
      <c r="KLQ119" s="243"/>
      <c r="KLR119" s="243"/>
      <c r="KLS119" s="243"/>
      <c r="KLT119" s="243"/>
      <c r="KLU119" s="243"/>
      <c r="KLV119" s="243"/>
      <c r="KLW119" s="243"/>
      <c r="KLX119" s="243"/>
      <c r="KLY119" s="243"/>
      <c r="KLZ119" s="243"/>
      <c r="KMA119" s="243"/>
      <c r="KMB119" s="243"/>
      <c r="KMC119" s="243"/>
      <c r="KMD119" s="243"/>
      <c r="KME119" s="243"/>
      <c r="KMF119" s="243"/>
      <c r="KMG119" s="243"/>
      <c r="KMH119" s="243"/>
      <c r="KMI119" s="243"/>
      <c r="KMJ119" s="243"/>
      <c r="KMK119" s="243"/>
      <c r="KML119" s="243"/>
      <c r="KMM119" s="243"/>
      <c r="KMN119" s="243"/>
      <c r="KMO119" s="243"/>
      <c r="KMP119" s="243"/>
      <c r="KMQ119" s="243"/>
      <c r="KMR119" s="243"/>
      <c r="KMS119" s="243"/>
      <c r="KMT119" s="243"/>
      <c r="KMU119" s="243"/>
      <c r="KMV119" s="243"/>
      <c r="KMW119" s="243"/>
      <c r="KMX119" s="243"/>
      <c r="KMY119" s="243"/>
      <c r="KMZ119" s="243"/>
      <c r="KNA119" s="243"/>
      <c r="KNB119" s="243"/>
      <c r="KNC119" s="243"/>
      <c r="KND119" s="243"/>
      <c r="KNE119" s="243"/>
      <c r="KNF119" s="243"/>
      <c r="KNG119" s="243"/>
      <c r="KNH119" s="243"/>
      <c r="KNI119" s="243"/>
      <c r="KNJ119" s="243"/>
      <c r="KNK119" s="243"/>
      <c r="KNL119" s="243"/>
      <c r="KNM119" s="243"/>
      <c r="KNN119" s="243"/>
      <c r="KNO119" s="243"/>
      <c r="KNP119" s="243"/>
      <c r="KNQ119" s="243"/>
      <c r="KNR119" s="243"/>
      <c r="KNS119" s="243"/>
      <c r="KNT119" s="243"/>
      <c r="KNU119" s="243"/>
      <c r="KNV119" s="243"/>
      <c r="KNW119" s="243"/>
      <c r="KNX119" s="243"/>
      <c r="KNY119" s="243"/>
      <c r="KNZ119" s="243"/>
      <c r="KOA119" s="243"/>
      <c r="KOB119" s="243"/>
      <c r="KOC119" s="243"/>
      <c r="KOD119" s="243"/>
      <c r="KOE119" s="243"/>
      <c r="KOF119" s="243"/>
      <c r="KOG119" s="243"/>
      <c r="KOH119" s="243"/>
      <c r="KOI119" s="243"/>
      <c r="KOJ119" s="243"/>
      <c r="KOK119" s="243"/>
      <c r="KOL119" s="243"/>
      <c r="KOM119" s="243"/>
      <c r="KON119" s="243"/>
      <c r="KOO119" s="243"/>
      <c r="KOP119" s="243"/>
      <c r="KOQ119" s="243"/>
      <c r="KOR119" s="243"/>
      <c r="KOS119" s="243"/>
      <c r="KOT119" s="243"/>
      <c r="KOU119" s="243"/>
      <c r="KOV119" s="243"/>
      <c r="KOW119" s="243"/>
      <c r="KOX119" s="243"/>
      <c r="KOY119" s="243"/>
      <c r="KOZ119" s="243"/>
      <c r="KPA119" s="243"/>
      <c r="KPB119" s="243"/>
      <c r="KPC119" s="243"/>
      <c r="KPD119" s="243"/>
      <c r="KPE119" s="243"/>
      <c r="KPF119" s="243"/>
      <c r="KPG119" s="243"/>
      <c r="KPH119" s="243"/>
      <c r="KPI119" s="243"/>
      <c r="KPJ119" s="243"/>
      <c r="KPK119" s="243"/>
      <c r="KPL119" s="243"/>
      <c r="KPM119" s="243"/>
      <c r="KPN119" s="243"/>
      <c r="KPO119" s="243"/>
      <c r="KPP119" s="243"/>
      <c r="KPQ119" s="243"/>
      <c r="KPR119" s="243"/>
      <c r="KPS119" s="243"/>
      <c r="KPT119" s="243"/>
      <c r="KPU119" s="243"/>
      <c r="KPV119" s="243"/>
      <c r="KPW119" s="243"/>
      <c r="KPX119" s="243"/>
      <c r="KPY119" s="243"/>
      <c r="KPZ119" s="243"/>
      <c r="KQA119" s="243"/>
      <c r="KQB119" s="243"/>
      <c r="KQC119" s="243"/>
      <c r="KQD119" s="243"/>
      <c r="KQE119" s="243"/>
      <c r="KQF119" s="243"/>
      <c r="KQG119" s="243"/>
      <c r="KQH119" s="243"/>
      <c r="KQI119" s="243"/>
      <c r="KQJ119" s="243"/>
      <c r="KQK119" s="243"/>
      <c r="KQL119" s="243"/>
      <c r="KQM119" s="243"/>
      <c r="KQN119" s="243"/>
      <c r="KQO119" s="243"/>
      <c r="KQP119" s="243"/>
      <c r="KQQ119" s="243"/>
      <c r="KQR119" s="243"/>
      <c r="KQS119" s="243"/>
      <c r="KQT119" s="243"/>
      <c r="KQU119" s="243"/>
      <c r="KQV119" s="243"/>
      <c r="KQW119" s="243"/>
      <c r="KQX119" s="243"/>
      <c r="KQY119" s="243"/>
      <c r="KQZ119" s="243"/>
      <c r="KRA119" s="243"/>
      <c r="KRB119" s="243"/>
      <c r="KRC119" s="243"/>
      <c r="KRD119" s="243"/>
      <c r="KRE119" s="243"/>
      <c r="KRF119" s="243"/>
      <c r="KRG119" s="243"/>
      <c r="KRH119" s="243"/>
      <c r="KRI119" s="243"/>
      <c r="KRJ119" s="243"/>
      <c r="KRK119" s="243"/>
      <c r="KRL119" s="243"/>
      <c r="KRM119" s="243"/>
      <c r="KRN119" s="243"/>
      <c r="KRO119" s="243"/>
      <c r="KRP119" s="243"/>
      <c r="KRQ119" s="243"/>
      <c r="KRR119" s="243"/>
      <c r="KRS119" s="243"/>
      <c r="KRT119" s="243"/>
      <c r="KRU119" s="243"/>
      <c r="KRV119" s="243"/>
      <c r="KRW119" s="243"/>
      <c r="KRX119" s="243"/>
      <c r="KRY119" s="243"/>
      <c r="KRZ119" s="243"/>
      <c r="KSA119" s="243"/>
      <c r="KSB119" s="243"/>
      <c r="KSC119" s="243"/>
      <c r="KSD119" s="243"/>
      <c r="KSE119" s="243"/>
      <c r="KSF119" s="243"/>
      <c r="KSG119" s="243"/>
      <c r="KSH119" s="243"/>
      <c r="KSI119" s="243"/>
      <c r="KSJ119" s="243"/>
      <c r="KSK119" s="243"/>
      <c r="KSL119" s="243"/>
      <c r="KSM119" s="243"/>
      <c r="KSN119" s="243"/>
      <c r="KSO119" s="243"/>
      <c r="KSP119" s="243"/>
      <c r="KSQ119" s="243"/>
      <c r="KSR119" s="243"/>
      <c r="KSS119" s="243"/>
      <c r="KST119" s="243"/>
      <c r="KSU119" s="243"/>
      <c r="KSV119" s="243"/>
      <c r="KSW119" s="243"/>
      <c r="KSX119" s="243"/>
      <c r="KSY119" s="243"/>
      <c r="KSZ119" s="243"/>
      <c r="KTA119" s="243"/>
      <c r="KTB119" s="243"/>
      <c r="KTC119" s="243"/>
      <c r="KTD119" s="243"/>
      <c r="KTE119" s="243"/>
      <c r="KTF119" s="243"/>
      <c r="KTG119" s="243"/>
      <c r="KTH119" s="243"/>
      <c r="KTI119" s="243"/>
      <c r="KTJ119" s="243"/>
      <c r="KTK119" s="243"/>
      <c r="KTL119" s="243"/>
      <c r="KTM119" s="243"/>
      <c r="KTN119" s="243"/>
      <c r="KTO119" s="243"/>
      <c r="KTP119" s="243"/>
      <c r="KTQ119" s="243"/>
      <c r="KTR119" s="243"/>
      <c r="KTS119" s="243"/>
      <c r="KTT119" s="243"/>
      <c r="KTU119" s="243"/>
      <c r="KTV119" s="243"/>
      <c r="KTW119" s="243"/>
      <c r="KTX119" s="243"/>
      <c r="KTY119" s="243"/>
      <c r="KTZ119" s="243"/>
      <c r="KUA119" s="243"/>
      <c r="KUB119" s="243"/>
      <c r="KUC119" s="243"/>
      <c r="KUD119" s="243"/>
      <c r="KUE119" s="243"/>
      <c r="KUF119" s="243"/>
      <c r="KUG119" s="243"/>
      <c r="KUH119" s="243"/>
      <c r="KUI119" s="243"/>
      <c r="KUJ119" s="243"/>
      <c r="KUK119" s="243"/>
      <c r="KUL119" s="243"/>
      <c r="KUM119" s="243"/>
      <c r="KUN119" s="243"/>
      <c r="KUO119" s="243"/>
      <c r="KUP119" s="243"/>
      <c r="KUQ119" s="243"/>
      <c r="KUR119" s="243"/>
      <c r="KUS119" s="243"/>
      <c r="KUT119" s="243"/>
      <c r="KUU119" s="243"/>
      <c r="KUV119" s="243"/>
      <c r="KUW119" s="243"/>
      <c r="KUX119" s="243"/>
      <c r="KUY119" s="243"/>
      <c r="KUZ119" s="243"/>
      <c r="KVA119" s="243"/>
      <c r="KVB119" s="243"/>
      <c r="KVC119" s="243"/>
      <c r="KVD119" s="243"/>
      <c r="KVE119" s="243"/>
      <c r="KVF119" s="243"/>
      <c r="KVG119" s="243"/>
      <c r="KVH119" s="243"/>
      <c r="KVI119" s="243"/>
      <c r="KVJ119" s="243"/>
      <c r="KVK119" s="243"/>
      <c r="KVL119" s="243"/>
      <c r="KVM119" s="243"/>
      <c r="KVN119" s="243"/>
      <c r="KVO119" s="243"/>
      <c r="KVP119" s="243"/>
      <c r="KVQ119" s="243"/>
      <c r="KVR119" s="243"/>
      <c r="KVS119" s="243"/>
      <c r="KVT119" s="243"/>
      <c r="KVU119" s="243"/>
      <c r="KVV119" s="243"/>
      <c r="KVW119" s="243"/>
      <c r="KVX119" s="243"/>
      <c r="KVY119" s="243"/>
      <c r="KVZ119" s="243"/>
      <c r="KWA119" s="243"/>
      <c r="KWB119" s="243"/>
      <c r="KWC119" s="243"/>
      <c r="KWD119" s="243"/>
      <c r="KWE119" s="243"/>
      <c r="KWF119" s="243"/>
      <c r="KWG119" s="243"/>
      <c r="KWH119" s="243"/>
      <c r="KWI119" s="243"/>
      <c r="KWJ119" s="243"/>
      <c r="KWK119" s="243"/>
      <c r="KWL119" s="243"/>
      <c r="KWM119" s="243"/>
      <c r="KWN119" s="243"/>
      <c r="KWO119" s="243"/>
      <c r="KWP119" s="243"/>
      <c r="KWQ119" s="243"/>
      <c r="KWR119" s="243"/>
      <c r="KWS119" s="243"/>
      <c r="KWT119" s="243"/>
      <c r="KWU119" s="243"/>
      <c r="KWV119" s="243"/>
      <c r="KWW119" s="243"/>
      <c r="KWX119" s="243"/>
      <c r="KWY119" s="243"/>
      <c r="KWZ119" s="243"/>
      <c r="KXA119" s="243"/>
      <c r="KXB119" s="243"/>
      <c r="KXC119" s="243"/>
      <c r="KXD119" s="243"/>
      <c r="KXE119" s="243"/>
      <c r="KXF119" s="243"/>
      <c r="KXG119" s="243"/>
      <c r="KXH119" s="243"/>
      <c r="KXI119" s="243"/>
      <c r="KXJ119" s="243"/>
      <c r="KXK119" s="243"/>
      <c r="KXL119" s="243"/>
      <c r="KXM119" s="243"/>
      <c r="KXN119" s="243"/>
      <c r="KXO119" s="243"/>
      <c r="KXP119" s="243"/>
      <c r="KXQ119" s="243"/>
      <c r="KXR119" s="243"/>
      <c r="KXS119" s="243"/>
      <c r="KXT119" s="243"/>
      <c r="KXU119" s="243"/>
      <c r="KXV119" s="243"/>
      <c r="KXW119" s="243"/>
      <c r="KXX119" s="243"/>
      <c r="KXY119" s="243"/>
      <c r="KXZ119" s="243"/>
      <c r="KYA119" s="243"/>
      <c r="KYB119" s="243"/>
      <c r="KYC119" s="243"/>
      <c r="KYD119" s="243"/>
      <c r="KYE119" s="243"/>
      <c r="KYF119" s="243"/>
      <c r="KYG119" s="243"/>
      <c r="KYH119" s="243"/>
      <c r="KYI119" s="243"/>
      <c r="KYJ119" s="243"/>
      <c r="KYK119" s="243"/>
      <c r="KYL119" s="243"/>
      <c r="KYM119" s="243"/>
      <c r="KYN119" s="243"/>
      <c r="KYO119" s="243"/>
      <c r="KYP119" s="243"/>
      <c r="KYQ119" s="243"/>
      <c r="KYR119" s="243"/>
      <c r="KYS119" s="243"/>
      <c r="KYT119" s="243"/>
      <c r="KYU119" s="243"/>
      <c r="KYV119" s="243"/>
      <c r="KYW119" s="243"/>
      <c r="KYX119" s="243"/>
      <c r="KYY119" s="243"/>
      <c r="KYZ119" s="243"/>
      <c r="KZA119" s="243"/>
      <c r="KZB119" s="243"/>
      <c r="KZC119" s="243"/>
      <c r="KZD119" s="243"/>
      <c r="KZE119" s="243"/>
      <c r="KZF119" s="243"/>
      <c r="KZG119" s="243"/>
      <c r="KZH119" s="243"/>
      <c r="KZI119" s="243"/>
      <c r="KZJ119" s="243"/>
      <c r="KZK119" s="243"/>
      <c r="KZL119" s="243"/>
      <c r="KZM119" s="243"/>
      <c r="KZN119" s="243"/>
      <c r="KZO119" s="243"/>
      <c r="KZP119" s="243"/>
      <c r="KZQ119" s="243"/>
      <c r="KZR119" s="243"/>
      <c r="KZS119" s="243"/>
      <c r="KZT119" s="243"/>
      <c r="KZU119" s="243"/>
      <c r="KZV119" s="243"/>
      <c r="KZW119" s="243"/>
      <c r="KZX119" s="243"/>
      <c r="KZY119" s="243"/>
      <c r="KZZ119" s="243"/>
      <c r="LAA119" s="243"/>
      <c r="LAB119" s="243"/>
      <c r="LAC119" s="243"/>
      <c r="LAD119" s="243"/>
      <c r="LAE119" s="243"/>
      <c r="LAF119" s="243"/>
      <c r="LAG119" s="243"/>
      <c r="LAH119" s="243"/>
      <c r="LAI119" s="243"/>
      <c r="LAJ119" s="243"/>
      <c r="LAK119" s="243"/>
      <c r="LAL119" s="243"/>
      <c r="LAM119" s="243"/>
      <c r="LAN119" s="243"/>
      <c r="LAO119" s="243"/>
      <c r="LAP119" s="243"/>
      <c r="LAQ119" s="243"/>
      <c r="LAR119" s="243"/>
      <c r="LAS119" s="243"/>
      <c r="LAT119" s="243"/>
      <c r="LAU119" s="243"/>
      <c r="LAV119" s="243"/>
      <c r="LAW119" s="243"/>
      <c r="LAX119" s="243"/>
      <c r="LAY119" s="243"/>
      <c r="LAZ119" s="243"/>
      <c r="LBA119" s="243"/>
      <c r="LBB119" s="243"/>
      <c r="LBC119" s="243"/>
      <c r="LBD119" s="243"/>
      <c r="LBE119" s="243"/>
      <c r="LBF119" s="243"/>
      <c r="LBG119" s="243"/>
      <c r="LBH119" s="243"/>
      <c r="LBI119" s="243"/>
      <c r="LBJ119" s="243"/>
      <c r="LBK119" s="243"/>
      <c r="LBL119" s="243"/>
      <c r="LBM119" s="243"/>
      <c r="LBN119" s="243"/>
      <c r="LBO119" s="243"/>
      <c r="LBP119" s="243"/>
      <c r="LBQ119" s="243"/>
      <c r="LBR119" s="243"/>
      <c r="LBS119" s="243"/>
      <c r="LBT119" s="243"/>
      <c r="LBU119" s="243"/>
      <c r="LBV119" s="243"/>
      <c r="LBW119" s="243"/>
      <c r="LBX119" s="243"/>
      <c r="LBY119" s="243"/>
      <c r="LBZ119" s="243"/>
      <c r="LCA119" s="243"/>
      <c r="LCB119" s="243"/>
      <c r="LCC119" s="243"/>
      <c r="LCD119" s="243"/>
      <c r="LCE119" s="243"/>
      <c r="LCF119" s="243"/>
      <c r="LCG119" s="243"/>
      <c r="LCH119" s="243"/>
      <c r="LCI119" s="243"/>
      <c r="LCJ119" s="243"/>
      <c r="LCK119" s="243"/>
      <c r="LCL119" s="243"/>
      <c r="LCM119" s="243"/>
      <c r="LCN119" s="243"/>
      <c r="LCO119" s="243"/>
      <c r="LCP119" s="243"/>
      <c r="LCQ119" s="243"/>
      <c r="LCR119" s="243"/>
      <c r="LCS119" s="243"/>
      <c r="LCT119" s="243"/>
      <c r="LCU119" s="243"/>
      <c r="LCV119" s="243"/>
      <c r="LCW119" s="243"/>
      <c r="LCX119" s="243"/>
      <c r="LCY119" s="243"/>
      <c r="LCZ119" s="243"/>
      <c r="LDA119" s="243"/>
      <c r="LDB119" s="243"/>
      <c r="LDC119" s="243"/>
      <c r="LDD119" s="243"/>
      <c r="LDE119" s="243"/>
      <c r="LDF119" s="243"/>
      <c r="LDG119" s="243"/>
      <c r="LDH119" s="243"/>
      <c r="LDI119" s="243"/>
      <c r="LDJ119" s="243"/>
      <c r="LDK119" s="243"/>
      <c r="LDL119" s="243"/>
      <c r="LDM119" s="243"/>
      <c r="LDN119" s="243"/>
      <c r="LDO119" s="243"/>
      <c r="LDP119" s="243"/>
      <c r="LDQ119" s="243"/>
      <c r="LDR119" s="243"/>
      <c r="LDS119" s="243"/>
      <c r="LDT119" s="243"/>
      <c r="LDU119" s="243"/>
      <c r="LDV119" s="243"/>
      <c r="LDW119" s="243"/>
      <c r="LDX119" s="243"/>
      <c r="LDY119" s="243"/>
      <c r="LDZ119" s="243"/>
      <c r="LEA119" s="243"/>
      <c r="LEB119" s="243"/>
      <c r="LEC119" s="243"/>
      <c r="LED119" s="243"/>
      <c r="LEE119" s="243"/>
      <c r="LEF119" s="243"/>
      <c r="LEG119" s="243"/>
      <c r="LEH119" s="243"/>
      <c r="LEI119" s="243"/>
      <c r="LEJ119" s="243"/>
      <c r="LEK119" s="243"/>
      <c r="LEL119" s="243"/>
      <c r="LEM119" s="243"/>
      <c r="LEN119" s="243"/>
      <c r="LEO119" s="243"/>
      <c r="LEP119" s="243"/>
      <c r="LEQ119" s="243"/>
      <c r="LER119" s="243"/>
      <c r="LES119" s="243"/>
      <c r="LET119" s="243"/>
      <c r="LEU119" s="243"/>
      <c r="LEV119" s="243"/>
      <c r="LEW119" s="243"/>
      <c r="LEX119" s="243"/>
      <c r="LEY119" s="243"/>
      <c r="LEZ119" s="243"/>
      <c r="LFA119" s="243"/>
      <c r="LFB119" s="243"/>
      <c r="LFC119" s="243"/>
      <c r="LFD119" s="243"/>
      <c r="LFE119" s="243"/>
      <c r="LFF119" s="243"/>
      <c r="LFG119" s="243"/>
      <c r="LFH119" s="243"/>
      <c r="LFI119" s="243"/>
      <c r="LFJ119" s="243"/>
      <c r="LFK119" s="243"/>
      <c r="LFL119" s="243"/>
      <c r="LFM119" s="243"/>
      <c r="LFN119" s="243"/>
      <c r="LFO119" s="243"/>
      <c r="LFP119" s="243"/>
      <c r="LFQ119" s="243"/>
      <c r="LFR119" s="243"/>
      <c r="LFS119" s="243"/>
      <c r="LFT119" s="243"/>
      <c r="LFU119" s="243"/>
      <c r="LFV119" s="243"/>
      <c r="LFW119" s="243"/>
      <c r="LFX119" s="243"/>
      <c r="LFY119" s="243"/>
      <c r="LFZ119" s="243"/>
      <c r="LGA119" s="243"/>
      <c r="LGB119" s="243"/>
      <c r="LGC119" s="243"/>
      <c r="LGD119" s="243"/>
      <c r="LGE119" s="243"/>
      <c r="LGF119" s="243"/>
      <c r="LGG119" s="243"/>
      <c r="LGH119" s="243"/>
      <c r="LGI119" s="243"/>
      <c r="LGJ119" s="243"/>
      <c r="LGK119" s="243"/>
      <c r="LGL119" s="243"/>
      <c r="LGM119" s="243"/>
      <c r="LGN119" s="243"/>
      <c r="LGO119" s="243"/>
      <c r="LGP119" s="243"/>
      <c r="LGQ119" s="243"/>
      <c r="LGR119" s="243"/>
      <c r="LGS119" s="243"/>
      <c r="LGT119" s="243"/>
      <c r="LGU119" s="243"/>
      <c r="LGV119" s="243"/>
      <c r="LGW119" s="243"/>
      <c r="LGX119" s="243"/>
      <c r="LGY119" s="243"/>
      <c r="LGZ119" s="243"/>
      <c r="LHA119" s="243"/>
      <c r="LHB119" s="243"/>
      <c r="LHC119" s="243"/>
      <c r="LHD119" s="243"/>
      <c r="LHE119" s="243"/>
      <c r="LHF119" s="243"/>
      <c r="LHG119" s="243"/>
      <c r="LHH119" s="243"/>
      <c r="LHI119" s="243"/>
      <c r="LHJ119" s="243"/>
      <c r="LHK119" s="243"/>
      <c r="LHL119" s="243"/>
      <c r="LHM119" s="243"/>
      <c r="LHN119" s="243"/>
      <c r="LHO119" s="243"/>
      <c r="LHP119" s="243"/>
      <c r="LHQ119" s="243"/>
      <c r="LHR119" s="243"/>
      <c r="LHS119" s="243"/>
      <c r="LHT119" s="243"/>
      <c r="LHU119" s="243"/>
      <c r="LHV119" s="243"/>
      <c r="LHW119" s="243"/>
      <c r="LHX119" s="243"/>
      <c r="LHY119" s="243"/>
      <c r="LHZ119" s="243"/>
      <c r="LIA119" s="243"/>
      <c r="LIB119" s="243"/>
      <c r="LIC119" s="243"/>
      <c r="LID119" s="243"/>
      <c r="LIE119" s="243"/>
      <c r="LIF119" s="243"/>
      <c r="LIG119" s="243"/>
      <c r="LIH119" s="243"/>
      <c r="LII119" s="243"/>
      <c r="LIJ119" s="243"/>
      <c r="LIK119" s="243"/>
      <c r="LIL119" s="243"/>
      <c r="LIM119" s="243"/>
      <c r="LIN119" s="243"/>
      <c r="LIO119" s="243"/>
      <c r="LIP119" s="243"/>
      <c r="LIQ119" s="243"/>
      <c r="LIR119" s="243"/>
      <c r="LIS119" s="243"/>
      <c r="LIT119" s="243"/>
      <c r="LIU119" s="243"/>
      <c r="LIV119" s="243"/>
      <c r="LIW119" s="243"/>
      <c r="LIX119" s="243"/>
      <c r="LIY119" s="243"/>
      <c r="LIZ119" s="243"/>
      <c r="LJA119" s="243"/>
      <c r="LJB119" s="243"/>
      <c r="LJC119" s="243"/>
      <c r="LJD119" s="243"/>
      <c r="LJE119" s="243"/>
      <c r="LJF119" s="243"/>
      <c r="LJG119" s="243"/>
      <c r="LJH119" s="243"/>
      <c r="LJI119" s="243"/>
      <c r="LJJ119" s="243"/>
      <c r="LJK119" s="243"/>
      <c r="LJL119" s="243"/>
      <c r="LJM119" s="243"/>
      <c r="LJN119" s="243"/>
      <c r="LJO119" s="243"/>
      <c r="LJP119" s="243"/>
      <c r="LJQ119" s="243"/>
      <c r="LJR119" s="243"/>
      <c r="LJS119" s="243"/>
      <c r="LJT119" s="243"/>
      <c r="LJU119" s="243"/>
      <c r="LJV119" s="243"/>
      <c r="LJW119" s="243"/>
      <c r="LJX119" s="243"/>
      <c r="LJY119" s="243"/>
      <c r="LJZ119" s="243"/>
      <c r="LKA119" s="243"/>
      <c r="LKB119" s="243"/>
      <c r="LKC119" s="243"/>
      <c r="LKD119" s="243"/>
      <c r="LKE119" s="243"/>
      <c r="LKF119" s="243"/>
      <c r="LKG119" s="243"/>
      <c r="LKH119" s="243"/>
      <c r="LKI119" s="243"/>
      <c r="LKJ119" s="243"/>
      <c r="LKK119" s="243"/>
      <c r="LKL119" s="243"/>
      <c r="LKM119" s="243"/>
      <c r="LKN119" s="243"/>
      <c r="LKO119" s="243"/>
      <c r="LKP119" s="243"/>
      <c r="LKQ119" s="243"/>
      <c r="LKR119" s="243"/>
      <c r="LKS119" s="243"/>
      <c r="LKT119" s="243"/>
      <c r="LKU119" s="243"/>
      <c r="LKV119" s="243"/>
      <c r="LKW119" s="243"/>
      <c r="LKX119" s="243"/>
      <c r="LKY119" s="243"/>
      <c r="LKZ119" s="243"/>
      <c r="LLA119" s="243"/>
      <c r="LLB119" s="243"/>
      <c r="LLC119" s="243"/>
      <c r="LLD119" s="243"/>
      <c r="LLE119" s="243"/>
      <c r="LLF119" s="243"/>
      <c r="LLG119" s="243"/>
      <c r="LLH119" s="243"/>
      <c r="LLI119" s="243"/>
      <c r="LLJ119" s="243"/>
      <c r="LLK119" s="243"/>
      <c r="LLL119" s="243"/>
      <c r="LLM119" s="243"/>
      <c r="LLN119" s="243"/>
      <c r="LLO119" s="243"/>
      <c r="LLP119" s="243"/>
      <c r="LLQ119" s="243"/>
      <c r="LLR119" s="243"/>
      <c r="LLS119" s="243"/>
      <c r="LLT119" s="243"/>
      <c r="LLU119" s="243"/>
      <c r="LLV119" s="243"/>
      <c r="LLW119" s="243"/>
      <c r="LLX119" s="243"/>
      <c r="LLY119" s="243"/>
      <c r="LLZ119" s="243"/>
      <c r="LMA119" s="243"/>
      <c r="LMB119" s="243"/>
      <c r="LMC119" s="243"/>
      <c r="LMD119" s="243"/>
      <c r="LME119" s="243"/>
      <c r="LMF119" s="243"/>
      <c r="LMG119" s="243"/>
      <c r="LMH119" s="243"/>
      <c r="LMI119" s="243"/>
      <c r="LMJ119" s="243"/>
      <c r="LMK119" s="243"/>
      <c r="LML119" s="243"/>
      <c r="LMM119" s="243"/>
      <c r="LMN119" s="243"/>
      <c r="LMO119" s="243"/>
      <c r="LMP119" s="243"/>
      <c r="LMQ119" s="243"/>
      <c r="LMR119" s="243"/>
      <c r="LMS119" s="243"/>
      <c r="LMT119" s="243"/>
      <c r="LMU119" s="243"/>
      <c r="LMV119" s="243"/>
      <c r="LMW119" s="243"/>
      <c r="LMX119" s="243"/>
      <c r="LMY119" s="243"/>
      <c r="LMZ119" s="243"/>
      <c r="LNA119" s="243"/>
      <c r="LNB119" s="243"/>
      <c r="LNC119" s="243"/>
      <c r="LND119" s="243"/>
      <c r="LNE119" s="243"/>
      <c r="LNF119" s="243"/>
      <c r="LNG119" s="243"/>
      <c r="LNH119" s="243"/>
      <c r="LNI119" s="243"/>
      <c r="LNJ119" s="243"/>
      <c r="LNK119" s="243"/>
      <c r="LNL119" s="243"/>
      <c r="LNM119" s="243"/>
      <c r="LNN119" s="243"/>
      <c r="LNO119" s="243"/>
      <c r="LNP119" s="243"/>
      <c r="LNQ119" s="243"/>
      <c r="LNR119" s="243"/>
      <c r="LNS119" s="243"/>
      <c r="LNT119" s="243"/>
      <c r="LNU119" s="243"/>
      <c r="LNV119" s="243"/>
      <c r="LNW119" s="243"/>
      <c r="LNX119" s="243"/>
      <c r="LNY119" s="243"/>
      <c r="LNZ119" s="243"/>
      <c r="LOA119" s="243"/>
      <c r="LOB119" s="243"/>
      <c r="LOC119" s="243"/>
      <c r="LOD119" s="243"/>
      <c r="LOE119" s="243"/>
      <c r="LOF119" s="243"/>
      <c r="LOG119" s="243"/>
      <c r="LOH119" s="243"/>
      <c r="LOI119" s="243"/>
      <c r="LOJ119" s="243"/>
      <c r="LOK119" s="243"/>
      <c r="LOL119" s="243"/>
      <c r="LOM119" s="243"/>
      <c r="LON119" s="243"/>
      <c r="LOO119" s="243"/>
      <c r="LOP119" s="243"/>
      <c r="LOQ119" s="243"/>
      <c r="LOR119" s="243"/>
      <c r="LOS119" s="243"/>
      <c r="LOT119" s="243"/>
      <c r="LOU119" s="243"/>
      <c r="LOV119" s="243"/>
      <c r="LOW119" s="243"/>
      <c r="LOX119" s="243"/>
      <c r="LOY119" s="243"/>
      <c r="LOZ119" s="243"/>
      <c r="LPA119" s="243"/>
      <c r="LPB119" s="243"/>
      <c r="LPC119" s="243"/>
      <c r="LPD119" s="243"/>
      <c r="LPE119" s="243"/>
      <c r="LPF119" s="243"/>
      <c r="LPG119" s="243"/>
      <c r="LPH119" s="243"/>
      <c r="LPI119" s="243"/>
      <c r="LPJ119" s="243"/>
      <c r="LPK119" s="243"/>
      <c r="LPL119" s="243"/>
      <c r="LPM119" s="243"/>
      <c r="LPN119" s="243"/>
      <c r="LPO119" s="243"/>
      <c r="LPP119" s="243"/>
      <c r="LPQ119" s="243"/>
      <c r="LPR119" s="243"/>
      <c r="LPS119" s="243"/>
      <c r="LPT119" s="243"/>
      <c r="LPU119" s="243"/>
      <c r="LPV119" s="243"/>
      <c r="LPW119" s="243"/>
      <c r="LPX119" s="243"/>
      <c r="LPY119" s="243"/>
      <c r="LPZ119" s="243"/>
      <c r="LQA119" s="243"/>
      <c r="LQB119" s="243"/>
      <c r="LQC119" s="243"/>
      <c r="LQD119" s="243"/>
      <c r="LQE119" s="243"/>
      <c r="LQF119" s="243"/>
      <c r="LQG119" s="243"/>
      <c r="LQH119" s="243"/>
      <c r="LQI119" s="243"/>
      <c r="LQJ119" s="243"/>
      <c r="LQK119" s="243"/>
      <c r="LQL119" s="243"/>
      <c r="LQM119" s="243"/>
      <c r="LQN119" s="243"/>
      <c r="LQO119" s="243"/>
      <c r="LQP119" s="243"/>
      <c r="LQQ119" s="243"/>
      <c r="LQR119" s="243"/>
      <c r="LQS119" s="243"/>
      <c r="LQT119" s="243"/>
      <c r="LQU119" s="243"/>
      <c r="LQV119" s="243"/>
      <c r="LQW119" s="243"/>
      <c r="LQX119" s="243"/>
      <c r="LQY119" s="243"/>
      <c r="LQZ119" s="243"/>
      <c r="LRA119" s="243"/>
      <c r="LRB119" s="243"/>
      <c r="LRC119" s="243"/>
      <c r="LRD119" s="243"/>
      <c r="LRE119" s="243"/>
      <c r="LRF119" s="243"/>
      <c r="LRG119" s="243"/>
      <c r="LRH119" s="243"/>
      <c r="LRI119" s="243"/>
      <c r="LRJ119" s="243"/>
      <c r="LRK119" s="243"/>
      <c r="LRL119" s="243"/>
      <c r="LRM119" s="243"/>
      <c r="LRN119" s="243"/>
      <c r="LRO119" s="243"/>
      <c r="LRP119" s="243"/>
      <c r="LRQ119" s="243"/>
      <c r="LRR119" s="243"/>
      <c r="LRS119" s="243"/>
      <c r="LRT119" s="243"/>
      <c r="LRU119" s="243"/>
      <c r="LRV119" s="243"/>
      <c r="LRW119" s="243"/>
      <c r="LRX119" s="243"/>
      <c r="LRY119" s="243"/>
      <c r="LRZ119" s="243"/>
      <c r="LSA119" s="243"/>
      <c r="LSB119" s="243"/>
      <c r="LSC119" s="243"/>
      <c r="LSD119" s="243"/>
      <c r="LSE119" s="243"/>
      <c r="LSF119" s="243"/>
      <c r="LSG119" s="243"/>
      <c r="LSH119" s="243"/>
      <c r="LSI119" s="243"/>
      <c r="LSJ119" s="243"/>
      <c r="LSK119" s="243"/>
      <c r="LSL119" s="243"/>
      <c r="LSM119" s="243"/>
      <c r="LSN119" s="243"/>
      <c r="LSO119" s="243"/>
      <c r="LSP119" s="243"/>
      <c r="LSQ119" s="243"/>
      <c r="LSR119" s="243"/>
      <c r="LSS119" s="243"/>
      <c r="LST119" s="243"/>
      <c r="LSU119" s="243"/>
      <c r="LSV119" s="243"/>
      <c r="LSW119" s="243"/>
      <c r="LSX119" s="243"/>
      <c r="LSY119" s="243"/>
      <c r="LSZ119" s="243"/>
      <c r="LTA119" s="243"/>
      <c r="LTB119" s="243"/>
      <c r="LTC119" s="243"/>
      <c r="LTD119" s="243"/>
      <c r="LTE119" s="243"/>
      <c r="LTF119" s="243"/>
      <c r="LTG119" s="243"/>
      <c r="LTH119" s="243"/>
      <c r="LTI119" s="243"/>
      <c r="LTJ119" s="243"/>
      <c r="LTK119" s="243"/>
      <c r="LTL119" s="243"/>
      <c r="LTM119" s="243"/>
      <c r="LTN119" s="243"/>
      <c r="LTO119" s="243"/>
      <c r="LTP119" s="243"/>
      <c r="LTQ119" s="243"/>
      <c r="LTR119" s="243"/>
      <c r="LTS119" s="243"/>
      <c r="LTT119" s="243"/>
      <c r="LTU119" s="243"/>
      <c r="LTV119" s="243"/>
      <c r="LTW119" s="243"/>
      <c r="LTX119" s="243"/>
      <c r="LTY119" s="243"/>
      <c r="LTZ119" s="243"/>
      <c r="LUA119" s="243"/>
      <c r="LUB119" s="243"/>
      <c r="LUC119" s="243"/>
      <c r="LUD119" s="243"/>
      <c r="LUE119" s="243"/>
      <c r="LUF119" s="243"/>
      <c r="LUG119" s="243"/>
      <c r="LUH119" s="243"/>
      <c r="LUI119" s="243"/>
      <c r="LUJ119" s="243"/>
      <c r="LUK119" s="243"/>
      <c r="LUL119" s="243"/>
      <c r="LUM119" s="243"/>
      <c r="LUN119" s="243"/>
      <c r="LUO119" s="243"/>
      <c r="LUP119" s="243"/>
      <c r="LUQ119" s="243"/>
      <c r="LUR119" s="243"/>
      <c r="LUS119" s="243"/>
      <c r="LUT119" s="243"/>
      <c r="LUU119" s="243"/>
      <c r="LUV119" s="243"/>
      <c r="LUW119" s="243"/>
      <c r="LUX119" s="243"/>
      <c r="LUY119" s="243"/>
      <c r="LUZ119" s="243"/>
      <c r="LVA119" s="243"/>
      <c r="LVB119" s="243"/>
      <c r="LVC119" s="243"/>
      <c r="LVD119" s="243"/>
      <c r="LVE119" s="243"/>
      <c r="LVF119" s="243"/>
      <c r="LVG119" s="243"/>
      <c r="LVH119" s="243"/>
      <c r="LVI119" s="243"/>
      <c r="LVJ119" s="243"/>
      <c r="LVK119" s="243"/>
      <c r="LVL119" s="243"/>
      <c r="LVM119" s="243"/>
      <c r="LVN119" s="243"/>
      <c r="LVO119" s="243"/>
      <c r="LVP119" s="243"/>
      <c r="LVQ119" s="243"/>
      <c r="LVR119" s="243"/>
      <c r="LVS119" s="243"/>
      <c r="LVT119" s="243"/>
      <c r="LVU119" s="243"/>
      <c r="LVV119" s="243"/>
      <c r="LVW119" s="243"/>
      <c r="LVX119" s="243"/>
      <c r="LVY119" s="243"/>
      <c r="LVZ119" s="243"/>
      <c r="LWA119" s="243"/>
      <c r="LWB119" s="243"/>
      <c r="LWC119" s="243"/>
      <c r="LWD119" s="243"/>
      <c r="LWE119" s="243"/>
      <c r="LWF119" s="243"/>
      <c r="LWG119" s="243"/>
      <c r="LWH119" s="243"/>
      <c r="LWI119" s="243"/>
      <c r="LWJ119" s="243"/>
      <c r="LWK119" s="243"/>
      <c r="LWL119" s="243"/>
      <c r="LWM119" s="243"/>
      <c r="LWN119" s="243"/>
      <c r="LWO119" s="243"/>
      <c r="LWP119" s="243"/>
      <c r="LWQ119" s="243"/>
      <c r="LWR119" s="243"/>
      <c r="LWS119" s="243"/>
      <c r="LWT119" s="243"/>
      <c r="LWU119" s="243"/>
      <c r="LWV119" s="243"/>
      <c r="LWW119" s="243"/>
      <c r="LWX119" s="243"/>
      <c r="LWY119" s="243"/>
      <c r="LWZ119" s="243"/>
      <c r="LXA119" s="243"/>
      <c r="LXB119" s="243"/>
      <c r="LXC119" s="243"/>
      <c r="LXD119" s="243"/>
      <c r="LXE119" s="243"/>
      <c r="LXF119" s="243"/>
      <c r="LXG119" s="243"/>
      <c r="LXH119" s="243"/>
      <c r="LXI119" s="243"/>
      <c r="LXJ119" s="243"/>
      <c r="LXK119" s="243"/>
      <c r="LXL119" s="243"/>
      <c r="LXM119" s="243"/>
      <c r="LXN119" s="243"/>
      <c r="LXO119" s="243"/>
      <c r="LXP119" s="243"/>
      <c r="LXQ119" s="243"/>
      <c r="LXR119" s="243"/>
      <c r="LXS119" s="243"/>
      <c r="LXT119" s="243"/>
      <c r="LXU119" s="243"/>
      <c r="LXV119" s="243"/>
      <c r="LXW119" s="243"/>
      <c r="LXX119" s="243"/>
      <c r="LXY119" s="243"/>
      <c r="LXZ119" s="243"/>
      <c r="LYA119" s="243"/>
      <c r="LYB119" s="243"/>
      <c r="LYC119" s="243"/>
      <c r="LYD119" s="243"/>
      <c r="LYE119" s="243"/>
      <c r="LYF119" s="243"/>
      <c r="LYG119" s="243"/>
      <c r="LYH119" s="243"/>
      <c r="LYI119" s="243"/>
      <c r="LYJ119" s="243"/>
      <c r="LYK119" s="243"/>
      <c r="LYL119" s="243"/>
      <c r="LYM119" s="243"/>
      <c r="LYN119" s="243"/>
      <c r="LYO119" s="243"/>
      <c r="LYP119" s="243"/>
      <c r="LYQ119" s="243"/>
      <c r="LYR119" s="243"/>
      <c r="LYS119" s="243"/>
      <c r="LYT119" s="243"/>
      <c r="LYU119" s="243"/>
      <c r="LYV119" s="243"/>
      <c r="LYW119" s="243"/>
      <c r="LYX119" s="243"/>
      <c r="LYY119" s="243"/>
      <c r="LYZ119" s="243"/>
      <c r="LZA119" s="243"/>
      <c r="LZB119" s="243"/>
      <c r="LZC119" s="243"/>
      <c r="LZD119" s="243"/>
      <c r="LZE119" s="243"/>
      <c r="LZF119" s="243"/>
      <c r="LZG119" s="243"/>
      <c r="LZH119" s="243"/>
      <c r="LZI119" s="243"/>
      <c r="LZJ119" s="243"/>
      <c r="LZK119" s="243"/>
      <c r="LZL119" s="243"/>
      <c r="LZM119" s="243"/>
      <c r="LZN119" s="243"/>
      <c r="LZO119" s="243"/>
      <c r="LZP119" s="243"/>
      <c r="LZQ119" s="243"/>
      <c r="LZR119" s="243"/>
      <c r="LZS119" s="243"/>
      <c r="LZT119" s="243"/>
      <c r="LZU119" s="243"/>
      <c r="LZV119" s="243"/>
      <c r="LZW119" s="243"/>
      <c r="LZX119" s="243"/>
      <c r="LZY119" s="243"/>
      <c r="LZZ119" s="243"/>
      <c r="MAA119" s="243"/>
      <c r="MAB119" s="243"/>
      <c r="MAC119" s="243"/>
      <c r="MAD119" s="243"/>
      <c r="MAE119" s="243"/>
      <c r="MAF119" s="243"/>
      <c r="MAG119" s="243"/>
      <c r="MAH119" s="243"/>
      <c r="MAI119" s="243"/>
      <c r="MAJ119" s="243"/>
      <c r="MAK119" s="243"/>
      <c r="MAL119" s="243"/>
      <c r="MAM119" s="243"/>
      <c r="MAN119" s="243"/>
      <c r="MAO119" s="243"/>
      <c r="MAP119" s="243"/>
      <c r="MAQ119" s="243"/>
      <c r="MAR119" s="243"/>
      <c r="MAS119" s="243"/>
      <c r="MAT119" s="243"/>
      <c r="MAU119" s="243"/>
      <c r="MAV119" s="243"/>
      <c r="MAW119" s="243"/>
      <c r="MAX119" s="243"/>
      <c r="MAY119" s="243"/>
      <c r="MAZ119" s="243"/>
      <c r="MBA119" s="243"/>
      <c r="MBB119" s="243"/>
      <c r="MBC119" s="243"/>
      <c r="MBD119" s="243"/>
      <c r="MBE119" s="243"/>
      <c r="MBF119" s="243"/>
      <c r="MBG119" s="243"/>
      <c r="MBH119" s="243"/>
      <c r="MBI119" s="243"/>
      <c r="MBJ119" s="243"/>
      <c r="MBK119" s="243"/>
      <c r="MBL119" s="243"/>
      <c r="MBM119" s="243"/>
      <c r="MBN119" s="243"/>
      <c r="MBO119" s="243"/>
      <c r="MBP119" s="243"/>
      <c r="MBQ119" s="243"/>
      <c r="MBR119" s="243"/>
      <c r="MBS119" s="243"/>
      <c r="MBT119" s="243"/>
      <c r="MBU119" s="243"/>
      <c r="MBV119" s="243"/>
      <c r="MBW119" s="243"/>
      <c r="MBX119" s="243"/>
      <c r="MBY119" s="243"/>
      <c r="MBZ119" s="243"/>
      <c r="MCA119" s="243"/>
      <c r="MCB119" s="243"/>
      <c r="MCC119" s="243"/>
      <c r="MCD119" s="243"/>
      <c r="MCE119" s="243"/>
      <c r="MCF119" s="243"/>
      <c r="MCG119" s="243"/>
      <c r="MCH119" s="243"/>
      <c r="MCI119" s="243"/>
      <c r="MCJ119" s="243"/>
      <c r="MCK119" s="243"/>
      <c r="MCL119" s="243"/>
      <c r="MCM119" s="243"/>
      <c r="MCN119" s="243"/>
      <c r="MCO119" s="243"/>
      <c r="MCP119" s="243"/>
      <c r="MCQ119" s="243"/>
      <c r="MCR119" s="243"/>
      <c r="MCS119" s="243"/>
      <c r="MCT119" s="243"/>
      <c r="MCU119" s="243"/>
      <c r="MCV119" s="243"/>
      <c r="MCW119" s="243"/>
      <c r="MCX119" s="243"/>
      <c r="MCY119" s="243"/>
      <c r="MCZ119" s="243"/>
      <c r="MDA119" s="243"/>
      <c r="MDB119" s="243"/>
      <c r="MDC119" s="243"/>
      <c r="MDD119" s="243"/>
      <c r="MDE119" s="243"/>
      <c r="MDF119" s="243"/>
      <c r="MDG119" s="243"/>
      <c r="MDH119" s="243"/>
      <c r="MDI119" s="243"/>
      <c r="MDJ119" s="243"/>
      <c r="MDK119" s="243"/>
      <c r="MDL119" s="243"/>
      <c r="MDM119" s="243"/>
      <c r="MDN119" s="243"/>
      <c r="MDO119" s="243"/>
      <c r="MDP119" s="243"/>
      <c r="MDQ119" s="243"/>
      <c r="MDR119" s="243"/>
      <c r="MDS119" s="243"/>
      <c r="MDT119" s="243"/>
      <c r="MDU119" s="243"/>
      <c r="MDV119" s="243"/>
      <c r="MDW119" s="243"/>
      <c r="MDX119" s="243"/>
      <c r="MDY119" s="243"/>
      <c r="MDZ119" s="243"/>
      <c r="MEA119" s="243"/>
      <c r="MEB119" s="243"/>
      <c r="MEC119" s="243"/>
      <c r="MED119" s="243"/>
      <c r="MEE119" s="243"/>
      <c r="MEF119" s="243"/>
      <c r="MEG119" s="243"/>
      <c r="MEH119" s="243"/>
      <c r="MEI119" s="243"/>
      <c r="MEJ119" s="243"/>
      <c r="MEK119" s="243"/>
      <c r="MEL119" s="243"/>
      <c r="MEM119" s="243"/>
      <c r="MEN119" s="243"/>
      <c r="MEO119" s="243"/>
      <c r="MEP119" s="243"/>
      <c r="MEQ119" s="243"/>
      <c r="MER119" s="243"/>
      <c r="MES119" s="243"/>
      <c r="MET119" s="243"/>
      <c r="MEU119" s="243"/>
      <c r="MEV119" s="243"/>
      <c r="MEW119" s="243"/>
      <c r="MEX119" s="243"/>
      <c r="MEY119" s="243"/>
      <c r="MEZ119" s="243"/>
      <c r="MFA119" s="243"/>
      <c r="MFB119" s="243"/>
      <c r="MFC119" s="243"/>
      <c r="MFD119" s="243"/>
      <c r="MFE119" s="243"/>
      <c r="MFF119" s="243"/>
      <c r="MFG119" s="243"/>
      <c r="MFH119" s="243"/>
      <c r="MFI119" s="243"/>
      <c r="MFJ119" s="243"/>
      <c r="MFK119" s="243"/>
      <c r="MFL119" s="243"/>
      <c r="MFM119" s="243"/>
      <c r="MFN119" s="243"/>
      <c r="MFO119" s="243"/>
      <c r="MFP119" s="243"/>
      <c r="MFQ119" s="243"/>
      <c r="MFR119" s="243"/>
      <c r="MFS119" s="243"/>
      <c r="MFT119" s="243"/>
      <c r="MFU119" s="243"/>
      <c r="MFV119" s="243"/>
      <c r="MFW119" s="243"/>
      <c r="MFX119" s="243"/>
      <c r="MFY119" s="243"/>
      <c r="MFZ119" s="243"/>
      <c r="MGA119" s="243"/>
      <c r="MGB119" s="243"/>
      <c r="MGC119" s="243"/>
      <c r="MGD119" s="243"/>
      <c r="MGE119" s="243"/>
      <c r="MGF119" s="243"/>
      <c r="MGG119" s="243"/>
      <c r="MGH119" s="243"/>
      <c r="MGI119" s="243"/>
      <c r="MGJ119" s="243"/>
      <c r="MGK119" s="243"/>
      <c r="MGL119" s="243"/>
      <c r="MGM119" s="243"/>
      <c r="MGN119" s="243"/>
      <c r="MGO119" s="243"/>
      <c r="MGP119" s="243"/>
      <c r="MGQ119" s="243"/>
      <c r="MGR119" s="243"/>
      <c r="MGS119" s="243"/>
      <c r="MGT119" s="243"/>
      <c r="MGU119" s="243"/>
      <c r="MGV119" s="243"/>
      <c r="MGW119" s="243"/>
      <c r="MGX119" s="243"/>
      <c r="MGY119" s="243"/>
      <c r="MGZ119" s="243"/>
      <c r="MHA119" s="243"/>
      <c r="MHB119" s="243"/>
      <c r="MHC119" s="243"/>
      <c r="MHD119" s="243"/>
      <c r="MHE119" s="243"/>
      <c r="MHF119" s="243"/>
      <c r="MHG119" s="243"/>
      <c r="MHH119" s="243"/>
      <c r="MHI119" s="243"/>
      <c r="MHJ119" s="243"/>
      <c r="MHK119" s="243"/>
      <c r="MHL119" s="243"/>
      <c r="MHM119" s="243"/>
      <c r="MHN119" s="243"/>
      <c r="MHO119" s="243"/>
      <c r="MHP119" s="243"/>
      <c r="MHQ119" s="243"/>
      <c r="MHR119" s="243"/>
      <c r="MHS119" s="243"/>
      <c r="MHT119" s="243"/>
      <c r="MHU119" s="243"/>
      <c r="MHV119" s="243"/>
      <c r="MHW119" s="243"/>
      <c r="MHX119" s="243"/>
      <c r="MHY119" s="243"/>
      <c r="MHZ119" s="243"/>
      <c r="MIA119" s="243"/>
      <c r="MIB119" s="243"/>
      <c r="MIC119" s="243"/>
      <c r="MID119" s="243"/>
      <c r="MIE119" s="243"/>
      <c r="MIF119" s="243"/>
      <c r="MIG119" s="243"/>
      <c r="MIH119" s="243"/>
      <c r="MII119" s="243"/>
      <c r="MIJ119" s="243"/>
      <c r="MIK119" s="243"/>
      <c r="MIL119" s="243"/>
      <c r="MIM119" s="243"/>
      <c r="MIN119" s="243"/>
      <c r="MIO119" s="243"/>
      <c r="MIP119" s="243"/>
      <c r="MIQ119" s="243"/>
      <c r="MIR119" s="243"/>
      <c r="MIS119" s="243"/>
      <c r="MIT119" s="243"/>
      <c r="MIU119" s="243"/>
      <c r="MIV119" s="243"/>
      <c r="MIW119" s="243"/>
      <c r="MIX119" s="243"/>
      <c r="MIY119" s="243"/>
      <c r="MIZ119" s="243"/>
      <c r="MJA119" s="243"/>
      <c r="MJB119" s="243"/>
      <c r="MJC119" s="243"/>
      <c r="MJD119" s="243"/>
      <c r="MJE119" s="243"/>
      <c r="MJF119" s="243"/>
      <c r="MJG119" s="243"/>
      <c r="MJH119" s="243"/>
      <c r="MJI119" s="243"/>
      <c r="MJJ119" s="243"/>
      <c r="MJK119" s="243"/>
      <c r="MJL119" s="243"/>
      <c r="MJM119" s="243"/>
      <c r="MJN119" s="243"/>
      <c r="MJO119" s="243"/>
      <c r="MJP119" s="243"/>
      <c r="MJQ119" s="243"/>
      <c r="MJR119" s="243"/>
      <c r="MJS119" s="243"/>
      <c r="MJT119" s="243"/>
      <c r="MJU119" s="243"/>
      <c r="MJV119" s="243"/>
      <c r="MJW119" s="243"/>
      <c r="MJX119" s="243"/>
      <c r="MJY119" s="243"/>
      <c r="MJZ119" s="243"/>
      <c r="MKA119" s="243"/>
      <c r="MKB119" s="243"/>
      <c r="MKC119" s="243"/>
      <c r="MKD119" s="243"/>
      <c r="MKE119" s="243"/>
      <c r="MKF119" s="243"/>
      <c r="MKG119" s="243"/>
      <c r="MKH119" s="243"/>
      <c r="MKI119" s="243"/>
      <c r="MKJ119" s="243"/>
      <c r="MKK119" s="243"/>
      <c r="MKL119" s="243"/>
      <c r="MKM119" s="243"/>
      <c r="MKN119" s="243"/>
      <c r="MKO119" s="243"/>
      <c r="MKP119" s="243"/>
      <c r="MKQ119" s="243"/>
      <c r="MKR119" s="243"/>
      <c r="MKS119" s="243"/>
      <c r="MKT119" s="243"/>
      <c r="MKU119" s="243"/>
      <c r="MKV119" s="243"/>
      <c r="MKW119" s="243"/>
      <c r="MKX119" s="243"/>
      <c r="MKY119" s="243"/>
      <c r="MKZ119" s="243"/>
      <c r="MLA119" s="243"/>
      <c r="MLB119" s="243"/>
      <c r="MLC119" s="243"/>
      <c r="MLD119" s="243"/>
      <c r="MLE119" s="243"/>
      <c r="MLF119" s="243"/>
      <c r="MLG119" s="243"/>
      <c r="MLH119" s="243"/>
      <c r="MLI119" s="243"/>
      <c r="MLJ119" s="243"/>
      <c r="MLK119" s="243"/>
      <c r="MLL119" s="243"/>
      <c r="MLM119" s="243"/>
      <c r="MLN119" s="243"/>
      <c r="MLO119" s="243"/>
      <c r="MLP119" s="243"/>
      <c r="MLQ119" s="243"/>
      <c r="MLR119" s="243"/>
      <c r="MLS119" s="243"/>
      <c r="MLT119" s="243"/>
      <c r="MLU119" s="243"/>
      <c r="MLV119" s="243"/>
      <c r="MLW119" s="243"/>
      <c r="MLX119" s="243"/>
      <c r="MLY119" s="243"/>
      <c r="MLZ119" s="243"/>
      <c r="MMA119" s="243"/>
      <c r="MMB119" s="243"/>
      <c r="MMC119" s="243"/>
      <c r="MMD119" s="243"/>
      <c r="MME119" s="243"/>
      <c r="MMF119" s="243"/>
      <c r="MMG119" s="243"/>
      <c r="MMH119" s="243"/>
      <c r="MMI119" s="243"/>
      <c r="MMJ119" s="243"/>
      <c r="MMK119" s="243"/>
      <c r="MML119" s="243"/>
      <c r="MMM119" s="243"/>
      <c r="MMN119" s="243"/>
      <c r="MMO119" s="243"/>
      <c r="MMP119" s="243"/>
      <c r="MMQ119" s="243"/>
      <c r="MMR119" s="243"/>
      <c r="MMS119" s="243"/>
      <c r="MMT119" s="243"/>
      <c r="MMU119" s="243"/>
      <c r="MMV119" s="243"/>
      <c r="MMW119" s="243"/>
      <c r="MMX119" s="243"/>
      <c r="MMY119" s="243"/>
      <c r="MMZ119" s="243"/>
      <c r="MNA119" s="243"/>
      <c r="MNB119" s="243"/>
      <c r="MNC119" s="243"/>
      <c r="MND119" s="243"/>
      <c r="MNE119" s="243"/>
      <c r="MNF119" s="243"/>
      <c r="MNG119" s="243"/>
      <c r="MNH119" s="243"/>
      <c r="MNI119" s="243"/>
      <c r="MNJ119" s="243"/>
      <c r="MNK119" s="243"/>
      <c r="MNL119" s="243"/>
      <c r="MNM119" s="243"/>
      <c r="MNN119" s="243"/>
      <c r="MNO119" s="243"/>
      <c r="MNP119" s="243"/>
      <c r="MNQ119" s="243"/>
      <c r="MNR119" s="243"/>
      <c r="MNS119" s="243"/>
      <c r="MNT119" s="243"/>
      <c r="MNU119" s="243"/>
      <c r="MNV119" s="243"/>
      <c r="MNW119" s="243"/>
      <c r="MNX119" s="243"/>
      <c r="MNY119" s="243"/>
      <c r="MNZ119" s="243"/>
      <c r="MOA119" s="243"/>
      <c r="MOB119" s="243"/>
      <c r="MOC119" s="243"/>
      <c r="MOD119" s="243"/>
      <c r="MOE119" s="243"/>
      <c r="MOF119" s="243"/>
      <c r="MOG119" s="243"/>
      <c r="MOH119" s="243"/>
      <c r="MOI119" s="243"/>
      <c r="MOJ119" s="243"/>
      <c r="MOK119" s="243"/>
      <c r="MOL119" s="243"/>
      <c r="MOM119" s="243"/>
      <c r="MON119" s="243"/>
      <c r="MOO119" s="243"/>
      <c r="MOP119" s="243"/>
      <c r="MOQ119" s="243"/>
      <c r="MOR119" s="243"/>
      <c r="MOS119" s="243"/>
      <c r="MOT119" s="243"/>
      <c r="MOU119" s="243"/>
      <c r="MOV119" s="243"/>
      <c r="MOW119" s="243"/>
      <c r="MOX119" s="243"/>
      <c r="MOY119" s="243"/>
      <c r="MOZ119" s="243"/>
      <c r="MPA119" s="243"/>
      <c r="MPB119" s="243"/>
      <c r="MPC119" s="243"/>
      <c r="MPD119" s="243"/>
      <c r="MPE119" s="243"/>
      <c r="MPF119" s="243"/>
      <c r="MPG119" s="243"/>
      <c r="MPH119" s="243"/>
      <c r="MPI119" s="243"/>
      <c r="MPJ119" s="243"/>
      <c r="MPK119" s="243"/>
      <c r="MPL119" s="243"/>
      <c r="MPM119" s="243"/>
      <c r="MPN119" s="243"/>
      <c r="MPO119" s="243"/>
      <c r="MPP119" s="243"/>
      <c r="MPQ119" s="243"/>
      <c r="MPR119" s="243"/>
      <c r="MPS119" s="243"/>
      <c r="MPT119" s="243"/>
      <c r="MPU119" s="243"/>
      <c r="MPV119" s="243"/>
      <c r="MPW119" s="243"/>
      <c r="MPX119" s="243"/>
      <c r="MPY119" s="243"/>
      <c r="MPZ119" s="243"/>
      <c r="MQA119" s="243"/>
      <c r="MQB119" s="243"/>
      <c r="MQC119" s="243"/>
      <c r="MQD119" s="243"/>
      <c r="MQE119" s="243"/>
      <c r="MQF119" s="243"/>
      <c r="MQG119" s="243"/>
      <c r="MQH119" s="243"/>
      <c r="MQI119" s="243"/>
      <c r="MQJ119" s="243"/>
      <c r="MQK119" s="243"/>
      <c r="MQL119" s="243"/>
      <c r="MQM119" s="243"/>
      <c r="MQN119" s="243"/>
      <c r="MQO119" s="243"/>
      <c r="MQP119" s="243"/>
      <c r="MQQ119" s="243"/>
      <c r="MQR119" s="243"/>
      <c r="MQS119" s="243"/>
      <c r="MQT119" s="243"/>
      <c r="MQU119" s="243"/>
      <c r="MQV119" s="243"/>
      <c r="MQW119" s="243"/>
      <c r="MQX119" s="243"/>
      <c r="MQY119" s="243"/>
      <c r="MQZ119" s="243"/>
      <c r="MRA119" s="243"/>
      <c r="MRB119" s="243"/>
      <c r="MRC119" s="243"/>
      <c r="MRD119" s="243"/>
      <c r="MRE119" s="243"/>
      <c r="MRF119" s="243"/>
      <c r="MRG119" s="243"/>
      <c r="MRH119" s="243"/>
      <c r="MRI119" s="243"/>
      <c r="MRJ119" s="243"/>
      <c r="MRK119" s="243"/>
      <c r="MRL119" s="243"/>
      <c r="MRM119" s="243"/>
      <c r="MRN119" s="243"/>
      <c r="MRO119" s="243"/>
      <c r="MRP119" s="243"/>
      <c r="MRQ119" s="243"/>
      <c r="MRR119" s="243"/>
      <c r="MRS119" s="243"/>
      <c r="MRT119" s="243"/>
      <c r="MRU119" s="243"/>
      <c r="MRV119" s="243"/>
      <c r="MRW119" s="243"/>
      <c r="MRX119" s="243"/>
      <c r="MRY119" s="243"/>
      <c r="MRZ119" s="243"/>
      <c r="MSA119" s="243"/>
      <c r="MSB119" s="243"/>
      <c r="MSC119" s="243"/>
      <c r="MSD119" s="243"/>
      <c r="MSE119" s="243"/>
      <c r="MSF119" s="243"/>
      <c r="MSG119" s="243"/>
      <c r="MSH119" s="243"/>
      <c r="MSI119" s="243"/>
      <c r="MSJ119" s="243"/>
      <c r="MSK119" s="243"/>
      <c r="MSL119" s="243"/>
      <c r="MSM119" s="243"/>
      <c r="MSN119" s="243"/>
      <c r="MSO119" s="243"/>
      <c r="MSP119" s="243"/>
      <c r="MSQ119" s="243"/>
      <c r="MSR119" s="243"/>
      <c r="MSS119" s="243"/>
      <c r="MST119" s="243"/>
      <c r="MSU119" s="243"/>
      <c r="MSV119" s="243"/>
      <c r="MSW119" s="243"/>
      <c r="MSX119" s="243"/>
      <c r="MSY119" s="243"/>
      <c r="MSZ119" s="243"/>
      <c r="MTA119" s="243"/>
      <c r="MTB119" s="243"/>
      <c r="MTC119" s="243"/>
      <c r="MTD119" s="243"/>
      <c r="MTE119" s="243"/>
      <c r="MTF119" s="243"/>
      <c r="MTG119" s="243"/>
      <c r="MTH119" s="243"/>
      <c r="MTI119" s="243"/>
      <c r="MTJ119" s="243"/>
      <c r="MTK119" s="243"/>
      <c r="MTL119" s="243"/>
      <c r="MTM119" s="243"/>
      <c r="MTN119" s="243"/>
      <c r="MTO119" s="243"/>
      <c r="MTP119" s="243"/>
      <c r="MTQ119" s="243"/>
      <c r="MTR119" s="243"/>
      <c r="MTS119" s="243"/>
      <c r="MTT119" s="243"/>
      <c r="MTU119" s="243"/>
      <c r="MTV119" s="243"/>
      <c r="MTW119" s="243"/>
      <c r="MTX119" s="243"/>
      <c r="MTY119" s="243"/>
      <c r="MTZ119" s="243"/>
      <c r="MUA119" s="243"/>
      <c r="MUB119" s="243"/>
      <c r="MUC119" s="243"/>
      <c r="MUD119" s="243"/>
      <c r="MUE119" s="243"/>
      <c r="MUF119" s="243"/>
      <c r="MUG119" s="243"/>
      <c r="MUH119" s="243"/>
      <c r="MUI119" s="243"/>
      <c r="MUJ119" s="243"/>
      <c r="MUK119" s="243"/>
      <c r="MUL119" s="243"/>
      <c r="MUM119" s="243"/>
      <c r="MUN119" s="243"/>
      <c r="MUO119" s="243"/>
      <c r="MUP119" s="243"/>
      <c r="MUQ119" s="243"/>
      <c r="MUR119" s="243"/>
      <c r="MUS119" s="243"/>
      <c r="MUT119" s="243"/>
      <c r="MUU119" s="243"/>
      <c r="MUV119" s="243"/>
      <c r="MUW119" s="243"/>
      <c r="MUX119" s="243"/>
      <c r="MUY119" s="243"/>
      <c r="MUZ119" s="243"/>
      <c r="MVA119" s="243"/>
      <c r="MVB119" s="243"/>
      <c r="MVC119" s="243"/>
      <c r="MVD119" s="243"/>
      <c r="MVE119" s="243"/>
      <c r="MVF119" s="243"/>
      <c r="MVG119" s="243"/>
      <c r="MVH119" s="243"/>
      <c r="MVI119" s="243"/>
      <c r="MVJ119" s="243"/>
      <c r="MVK119" s="243"/>
      <c r="MVL119" s="243"/>
      <c r="MVM119" s="243"/>
      <c r="MVN119" s="243"/>
      <c r="MVO119" s="243"/>
      <c r="MVP119" s="243"/>
      <c r="MVQ119" s="243"/>
      <c r="MVR119" s="243"/>
      <c r="MVS119" s="243"/>
      <c r="MVT119" s="243"/>
      <c r="MVU119" s="243"/>
      <c r="MVV119" s="243"/>
      <c r="MVW119" s="243"/>
      <c r="MVX119" s="243"/>
      <c r="MVY119" s="243"/>
      <c r="MVZ119" s="243"/>
      <c r="MWA119" s="243"/>
      <c r="MWB119" s="243"/>
      <c r="MWC119" s="243"/>
      <c r="MWD119" s="243"/>
      <c r="MWE119" s="243"/>
      <c r="MWF119" s="243"/>
      <c r="MWG119" s="243"/>
      <c r="MWH119" s="243"/>
      <c r="MWI119" s="243"/>
      <c r="MWJ119" s="243"/>
      <c r="MWK119" s="243"/>
      <c r="MWL119" s="243"/>
      <c r="MWM119" s="243"/>
      <c r="MWN119" s="243"/>
      <c r="MWO119" s="243"/>
      <c r="MWP119" s="243"/>
      <c r="MWQ119" s="243"/>
      <c r="MWR119" s="243"/>
      <c r="MWS119" s="243"/>
      <c r="MWT119" s="243"/>
      <c r="MWU119" s="243"/>
      <c r="MWV119" s="243"/>
      <c r="MWW119" s="243"/>
      <c r="MWX119" s="243"/>
      <c r="MWY119" s="243"/>
      <c r="MWZ119" s="243"/>
      <c r="MXA119" s="243"/>
      <c r="MXB119" s="243"/>
      <c r="MXC119" s="243"/>
      <c r="MXD119" s="243"/>
      <c r="MXE119" s="243"/>
      <c r="MXF119" s="243"/>
      <c r="MXG119" s="243"/>
      <c r="MXH119" s="243"/>
      <c r="MXI119" s="243"/>
      <c r="MXJ119" s="243"/>
      <c r="MXK119" s="243"/>
      <c r="MXL119" s="243"/>
      <c r="MXM119" s="243"/>
      <c r="MXN119" s="243"/>
      <c r="MXO119" s="243"/>
      <c r="MXP119" s="243"/>
      <c r="MXQ119" s="243"/>
      <c r="MXR119" s="243"/>
      <c r="MXS119" s="243"/>
      <c r="MXT119" s="243"/>
      <c r="MXU119" s="243"/>
      <c r="MXV119" s="243"/>
      <c r="MXW119" s="243"/>
      <c r="MXX119" s="243"/>
      <c r="MXY119" s="243"/>
      <c r="MXZ119" s="243"/>
      <c r="MYA119" s="243"/>
      <c r="MYB119" s="243"/>
      <c r="MYC119" s="243"/>
      <c r="MYD119" s="243"/>
      <c r="MYE119" s="243"/>
      <c r="MYF119" s="243"/>
      <c r="MYG119" s="243"/>
      <c r="MYH119" s="243"/>
      <c r="MYI119" s="243"/>
      <c r="MYJ119" s="243"/>
      <c r="MYK119" s="243"/>
      <c r="MYL119" s="243"/>
      <c r="MYM119" s="243"/>
      <c r="MYN119" s="243"/>
      <c r="MYO119" s="243"/>
      <c r="MYP119" s="243"/>
      <c r="MYQ119" s="243"/>
      <c r="MYR119" s="243"/>
      <c r="MYS119" s="243"/>
      <c r="MYT119" s="243"/>
      <c r="MYU119" s="243"/>
      <c r="MYV119" s="243"/>
      <c r="MYW119" s="243"/>
      <c r="MYX119" s="243"/>
      <c r="MYY119" s="243"/>
      <c r="MYZ119" s="243"/>
      <c r="MZA119" s="243"/>
      <c r="MZB119" s="243"/>
      <c r="MZC119" s="243"/>
      <c r="MZD119" s="243"/>
      <c r="MZE119" s="243"/>
      <c r="MZF119" s="243"/>
      <c r="MZG119" s="243"/>
      <c r="MZH119" s="243"/>
      <c r="MZI119" s="243"/>
      <c r="MZJ119" s="243"/>
      <c r="MZK119" s="243"/>
      <c r="MZL119" s="243"/>
      <c r="MZM119" s="243"/>
      <c r="MZN119" s="243"/>
      <c r="MZO119" s="243"/>
      <c r="MZP119" s="243"/>
      <c r="MZQ119" s="243"/>
      <c r="MZR119" s="243"/>
      <c r="MZS119" s="243"/>
      <c r="MZT119" s="243"/>
      <c r="MZU119" s="243"/>
      <c r="MZV119" s="243"/>
      <c r="MZW119" s="243"/>
      <c r="MZX119" s="243"/>
      <c r="MZY119" s="243"/>
      <c r="MZZ119" s="243"/>
      <c r="NAA119" s="243"/>
      <c r="NAB119" s="243"/>
      <c r="NAC119" s="243"/>
      <c r="NAD119" s="243"/>
      <c r="NAE119" s="243"/>
      <c r="NAF119" s="243"/>
      <c r="NAG119" s="243"/>
      <c r="NAH119" s="243"/>
      <c r="NAI119" s="243"/>
      <c r="NAJ119" s="243"/>
      <c r="NAK119" s="243"/>
      <c r="NAL119" s="243"/>
      <c r="NAM119" s="243"/>
      <c r="NAN119" s="243"/>
      <c r="NAO119" s="243"/>
      <c r="NAP119" s="243"/>
      <c r="NAQ119" s="243"/>
      <c r="NAR119" s="243"/>
      <c r="NAS119" s="243"/>
      <c r="NAT119" s="243"/>
      <c r="NAU119" s="243"/>
      <c r="NAV119" s="243"/>
      <c r="NAW119" s="243"/>
      <c r="NAX119" s="243"/>
      <c r="NAY119" s="243"/>
      <c r="NAZ119" s="243"/>
      <c r="NBA119" s="243"/>
      <c r="NBB119" s="243"/>
      <c r="NBC119" s="243"/>
      <c r="NBD119" s="243"/>
      <c r="NBE119" s="243"/>
      <c r="NBF119" s="243"/>
      <c r="NBG119" s="243"/>
      <c r="NBH119" s="243"/>
      <c r="NBI119" s="243"/>
      <c r="NBJ119" s="243"/>
      <c r="NBK119" s="243"/>
      <c r="NBL119" s="243"/>
      <c r="NBM119" s="243"/>
      <c r="NBN119" s="243"/>
      <c r="NBO119" s="243"/>
      <c r="NBP119" s="243"/>
      <c r="NBQ119" s="243"/>
      <c r="NBR119" s="243"/>
      <c r="NBS119" s="243"/>
      <c r="NBT119" s="243"/>
      <c r="NBU119" s="243"/>
      <c r="NBV119" s="243"/>
      <c r="NBW119" s="243"/>
      <c r="NBX119" s="243"/>
      <c r="NBY119" s="243"/>
      <c r="NBZ119" s="243"/>
      <c r="NCA119" s="243"/>
      <c r="NCB119" s="243"/>
      <c r="NCC119" s="243"/>
      <c r="NCD119" s="243"/>
      <c r="NCE119" s="243"/>
      <c r="NCF119" s="243"/>
      <c r="NCG119" s="243"/>
      <c r="NCH119" s="243"/>
      <c r="NCI119" s="243"/>
      <c r="NCJ119" s="243"/>
      <c r="NCK119" s="243"/>
      <c r="NCL119" s="243"/>
      <c r="NCM119" s="243"/>
      <c r="NCN119" s="243"/>
      <c r="NCO119" s="243"/>
      <c r="NCP119" s="243"/>
      <c r="NCQ119" s="243"/>
      <c r="NCR119" s="243"/>
      <c r="NCS119" s="243"/>
      <c r="NCT119" s="243"/>
      <c r="NCU119" s="243"/>
      <c r="NCV119" s="243"/>
      <c r="NCW119" s="243"/>
      <c r="NCX119" s="243"/>
      <c r="NCY119" s="243"/>
      <c r="NCZ119" s="243"/>
      <c r="NDA119" s="243"/>
      <c r="NDB119" s="243"/>
      <c r="NDC119" s="243"/>
      <c r="NDD119" s="243"/>
      <c r="NDE119" s="243"/>
      <c r="NDF119" s="243"/>
      <c r="NDG119" s="243"/>
      <c r="NDH119" s="243"/>
      <c r="NDI119" s="243"/>
      <c r="NDJ119" s="243"/>
      <c r="NDK119" s="243"/>
      <c r="NDL119" s="243"/>
      <c r="NDM119" s="243"/>
      <c r="NDN119" s="243"/>
      <c r="NDO119" s="243"/>
      <c r="NDP119" s="243"/>
      <c r="NDQ119" s="243"/>
      <c r="NDR119" s="243"/>
      <c r="NDS119" s="243"/>
      <c r="NDT119" s="243"/>
      <c r="NDU119" s="243"/>
      <c r="NDV119" s="243"/>
      <c r="NDW119" s="243"/>
      <c r="NDX119" s="243"/>
      <c r="NDY119" s="243"/>
      <c r="NDZ119" s="243"/>
      <c r="NEA119" s="243"/>
      <c r="NEB119" s="243"/>
      <c r="NEC119" s="243"/>
      <c r="NED119" s="243"/>
      <c r="NEE119" s="243"/>
      <c r="NEF119" s="243"/>
      <c r="NEG119" s="243"/>
      <c r="NEH119" s="243"/>
      <c r="NEI119" s="243"/>
      <c r="NEJ119" s="243"/>
      <c r="NEK119" s="243"/>
      <c r="NEL119" s="243"/>
      <c r="NEM119" s="243"/>
      <c r="NEN119" s="243"/>
      <c r="NEO119" s="243"/>
      <c r="NEP119" s="243"/>
      <c r="NEQ119" s="243"/>
      <c r="NER119" s="243"/>
      <c r="NES119" s="243"/>
      <c r="NET119" s="243"/>
      <c r="NEU119" s="243"/>
      <c r="NEV119" s="243"/>
      <c r="NEW119" s="243"/>
      <c r="NEX119" s="243"/>
      <c r="NEY119" s="243"/>
      <c r="NEZ119" s="243"/>
      <c r="NFA119" s="243"/>
      <c r="NFB119" s="243"/>
      <c r="NFC119" s="243"/>
      <c r="NFD119" s="243"/>
      <c r="NFE119" s="243"/>
      <c r="NFF119" s="243"/>
      <c r="NFG119" s="243"/>
      <c r="NFH119" s="243"/>
      <c r="NFI119" s="243"/>
      <c r="NFJ119" s="243"/>
      <c r="NFK119" s="243"/>
      <c r="NFL119" s="243"/>
      <c r="NFM119" s="243"/>
      <c r="NFN119" s="243"/>
      <c r="NFO119" s="243"/>
      <c r="NFP119" s="243"/>
      <c r="NFQ119" s="243"/>
      <c r="NFR119" s="243"/>
      <c r="NFS119" s="243"/>
      <c r="NFT119" s="243"/>
      <c r="NFU119" s="243"/>
      <c r="NFV119" s="243"/>
      <c r="NFW119" s="243"/>
      <c r="NFX119" s="243"/>
      <c r="NFY119" s="243"/>
      <c r="NFZ119" s="243"/>
      <c r="NGA119" s="243"/>
      <c r="NGB119" s="243"/>
      <c r="NGC119" s="243"/>
      <c r="NGD119" s="243"/>
      <c r="NGE119" s="243"/>
      <c r="NGF119" s="243"/>
      <c r="NGG119" s="243"/>
      <c r="NGH119" s="243"/>
      <c r="NGI119" s="243"/>
      <c r="NGJ119" s="243"/>
      <c r="NGK119" s="243"/>
      <c r="NGL119" s="243"/>
      <c r="NGM119" s="243"/>
      <c r="NGN119" s="243"/>
      <c r="NGO119" s="243"/>
      <c r="NGP119" s="243"/>
      <c r="NGQ119" s="243"/>
      <c r="NGR119" s="243"/>
      <c r="NGS119" s="243"/>
      <c r="NGT119" s="243"/>
      <c r="NGU119" s="243"/>
      <c r="NGV119" s="243"/>
      <c r="NGW119" s="243"/>
      <c r="NGX119" s="243"/>
      <c r="NGY119" s="243"/>
      <c r="NGZ119" s="243"/>
      <c r="NHA119" s="243"/>
      <c r="NHB119" s="243"/>
      <c r="NHC119" s="243"/>
      <c r="NHD119" s="243"/>
      <c r="NHE119" s="243"/>
      <c r="NHF119" s="243"/>
      <c r="NHG119" s="243"/>
      <c r="NHH119" s="243"/>
      <c r="NHI119" s="243"/>
      <c r="NHJ119" s="243"/>
      <c r="NHK119" s="243"/>
      <c r="NHL119" s="243"/>
      <c r="NHM119" s="243"/>
      <c r="NHN119" s="243"/>
      <c r="NHO119" s="243"/>
      <c r="NHP119" s="243"/>
      <c r="NHQ119" s="243"/>
      <c r="NHR119" s="243"/>
      <c r="NHS119" s="243"/>
      <c r="NHT119" s="243"/>
      <c r="NHU119" s="243"/>
      <c r="NHV119" s="243"/>
      <c r="NHW119" s="243"/>
      <c r="NHX119" s="243"/>
      <c r="NHY119" s="243"/>
      <c r="NHZ119" s="243"/>
      <c r="NIA119" s="243"/>
      <c r="NIB119" s="243"/>
      <c r="NIC119" s="243"/>
      <c r="NID119" s="243"/>
      <c r="NIE119" s="243"/>
      <c r="NIF119" s="243"/>
      <c r="NIG119" s="243"/>
      <c r="NIH119" s="243"/>
      <c r="NII119" s="243"/>
      <c r="NIJ119" s="243"/>
      <c r="NIK119" s="243"/>
      <c r="NIL119" s="243"/>
      <c r="NIM119" s="243"/>
      <c r="NIN119" s="243"/>
      <c r="NIO119" s="243"/>
      <c r="NIP119" s="243"/>
      <c r="NIQ119" s="243"/>
      <c r="NIR119" s="243"/>
      <c r="NIS119" s="243"/>
      <c r="NIT119" s="243"/>
      <c r="NIU119" s="243"/>
      <c r="NIV119" s="243"/>
      <c r="NIW119" s="243"/>
      <c r="NIX119" s="243"/>
      <c r="NIY119" s="243"/>
      <c r="NIZ119" s="243"/>
      <c r="NJA119" s="243"/>
      <c r="NJB119" s="243"/>
      <c r="NJC119" s="243"/>
      <c r="NJD119" s="243"/>
      <c r="NJE119" s="243"/>
      <c r="NJF119" s="243"/>
      <c r="NJG119" s="243"/>
      <c r="NJH119" s="243"/>
      <c r="NJI119" s="243"/>
      <c r="NJJ119" s="243"/>
      <c r="NJK119" s="243"/>
      <c r="NJL119" s="243"/>
      <c r="NJM119" s="243"/>
      <c r="NJN119" s="243"/>
      <c r="NJO119" s="243"/>
      <c r="NJP119" s="243"/>
      <c r="NJQ119" s="243"/>
      <c r="NJR119" s="243"/>
      <c r="NJS119" s="243"/>
      <c r="NJT119" s="243"/>
      <c r="NJU119" s="243"/>
      <c r="NJV119" s="243"/>
      <c r="NJW119" s="243"/>
      <c r="NJX119" s="243"/>
      <c r="NJY119" s="243"/>
      <c r="NJZ119" s="243"/>
      <c r="NKA119" s="243"/>
      <c r="NKB119" s="243"/>
      <c r="NKC119" s="243"/>
      <c r="NKD119" s="243"/>
      <c r="NKE119" s="243"/>
      <c r="NKF119" s="243"/>
      <c r="NKG119" s="243"/>
      <c r="NKH119" s="243"/>
      <c r="NKI119" s="243"/>
      <c r="NKJ119" s="243"/>
      <c r="NKK119" s="243"/>
      <c r="NKL119" s="243"/>
      <c r="NKM119" s="243"/>
      <c r="NKN119" s="243"/>
      <c r="NKO119" s="243"/>
      <c r="NKP119" s="243"/>
      <c r="NKQ119" s="243"/>
      <c r="NKR119" s="243"/>
      <c r="NKS119" s="243"/>
      <c r="NKT119" s="243"/>
      <c r="NKU119" s="243"/>
      <c r="NKV119" s="243"/>
      <c r="NKW119" s="243"/>
      <c r="NKX119" s="243"/>
      <c r="NKY119" s="243"/>
      <c r="NKZ119" s="243"/>
      <c r="NLA119" s="243"/>
      <c r="NLB119" s="243"/>
      <c r="NLC119" s="243"/>
      <c r="NLD119" s="243"/>
      <c r="NLE119" s="243"/>
      <c r="NLF119" s="243"/>
      <c r="NLG119" s="243"/>
      <c r="NLH119" s="243"/>
      <c r="NLI119" s="243"/>
      <c r="NLJ119" s="243"/>
      <c r="NLK119" s="243"/>
      <c r="NLL119" s="243"/>
      <c r="NLM119" s="243"/>
      <c r="NLN119" s="243"/>
      <c r="NLO119" s="243"/>
      <c r="NLP119" s="243"/>
      <c r="NLQ119" s="243"/>
      <c r="NLR119" s="243"/>
      <c r="NLS119" s="243"/>
      <c r="NLT119" s="243"/>
      <c r="NLU119" s="243"/>
      <c r="NLV119" s="243"/>
      <c r="NLW119" s="243"/>
      <c r="NLX119" s="243"/>
      <c r="NLY119" s="243"/>
      <c r="NLZ119" s="243"/>
      <c r="NMA119" s="243"/>
      <c r="NMB119" s="243"/>
      <c r="NMC119" s="243"/>
      <c r="NMD119" s="243"/>
      <c r="NME119" s="243"/>
      <c r="NMF119" s="243"/>
      <c r="NMG119" s="243"/>
      <c r="NMH119" s="243"/>
      <c r="NMI119" s="243"/>
      <c r="NMJ119" s="243"/>
      <c r="NMK119" s="243"/>
      <c r="NML119" s="243"/>
      <c r="NMM119" s="243"/>
      <c r="NMN119" s="243"/>
      <c r="NMO119" s="243"/>
      <c r="NMP119" s="243"/>
      <c r="NMQ119" s="243"/>
      <c r="NMR119" s="243"/>
      <c r="NMS119" s="243"/>
      <c r="NMT119" s="243"/>
      <c r="NMU119" s="243"/>
      <c r="NMV119" s="243"/>
      <c r="NMW119" s="243"/>
      <c r="NMX119" s="243"/>
      <c r="NMY119" s="243"/>
      <c r="NMZ119" s="243"/>
      <c r="NNA119" s="243"/>
      <c r="NNB119" s="243"/>
      <c r="NNC119" s="243"/>
      <c r="NND119" s="243"/>
      <c r="NNE119" s="243"/>
      <c r="NNF119" s="243"/>
      <c r="NNG119" s="243"/>
      <c r="NNH119" s="243"/>
      <c r="NNI119" s="243"/>
      <c r="NNJ119" s="243"/>
      <c r="NNK119" s="243"/>
      <c r="NNL119" s="243"/>
      <c r="NNM119" s="243"/>
      <c r="NNN119" s="243"/>
      <c r="NNO119" s="243"/>
      <c r="NNP119" s="243"/>
      <c r="NNQ119" s="243"/>
      <c r="NNR119" s="243"/>
      <c r="NNS119" s="243"/>
      <c r="NNT119" s="243"/>
      <c r="NNU119" s="243"/>
      <c r="NNV119" s="243"/>
      <c r="NNW119" s="243"/>
      <c r="NNX119" s="243"/>
      <c r="NNY119" s="243"/>
      <c r="NNZ119" s="243"/>
      <c r="NOA119" s="243"/>
      <c r="NOB119" s="243"/>
      <c r="NOC119" s="243"/>
      <c r="NOD119" s="243"/>
      <c r="NOE119" s="243"/>
      <c r="NOF119" s="243"/>
      <c r="NOG119" s="243"/>
      <c r="NOH119" s="243"/>
      <c r="NOI119" s="243"/>
      <c r="NOJ119" s="243"/>
      <c r="NOK119" s="243"/>
      <c r="NOL119" s="243"/>
      <c r="NOM119" s="243"/>
      <c r="NON119" s="243"/>
      <c r="NOO119" s="243"/>
      <c r="NOP119" s="243"/>
      <c r="NOQ119" s="243"/>
      <c r="NOR119" s="243"/>
      <c r="NOS119" s="243"/>
      <c r="NOT119" s="243"/>
      <c r="NOU119" s="243"/>
      <c r="NOV119" s="243"/>
      <c r="NOW119" s="243"/>
      <c r="NOX119" s="243"/>
      <c r="NOY119" s="243"/>
      <c r="NOZ119" s="243"/>
      <c r="NPA119" s="243"/>
      <c r="NPB119" s="243"/>
      <c r="NPC119" s="243"/>
      <c r="NPD119" s="243"/>
      <c r="NPE119" s="243"/>
      <c r="NPF119" s="243"/>
      <c r="NPG119" s="243"/>
      <c r="NPH119" s="243"/>
      <c r="NPI119" s="243"/>
      <c r="NPJ119" s="243"/>
      <c r="NPK119" s="243"/>
      <c r="NPL119" s="243"/>
      <c r="NPM119" s="243"/>
      <c r="NPN119" s="243"/>
      <c r="NPO119" s="243"/>
      <c r="NPP119" s="243"/>
      <c r="NPQ119" s="243"/>
      <c r="NPR119" s="243"/>
      <c r="NPS119" s="243"/>
      <c r="NPT119" s="243"/>
      <c r="NPU119" s="243"/>
      <c r="NPV119" s="243"/>
      <c r="NPW119" s="243"/>
      <c r="NPX119" s="243"/>
      <c r="NPY119" s="243"/>
      <c r="NPZ119" s="243"/>
      <c r="NQA119" s="243"/>
      <c r="NQB119" s="243"/>
      <c r="NQC119" s="243"/>
      <c r="NQD119" s="243"/>
      <c r="NQE119" s="243"/>
      <c r="NQF119" s="243"/>
      <c r="NQG119" s="243"/>
      <c r="NQH119" s="243"/>
      <c r="NQI119" s="243"/>
      <c r="NQJ119" s="243"/>
      <c r="NQK119" s="243"/>
      <c r="NQL119" s="243"/>
      <c r="NQM119" s="243"/>
      <c r="NQN119" s="243"/>
      <c r="NQO119" s="243"/>
      <c r="NQP119" s="243"/>
      <c r="NQQ119" s="243"/>
      <c r="NQR119" s="243"/>
      <c r="NQS119" s="243"/>
      <c r="NQT119" s="243"/>
      <c r="NQU119" s="243"/>
      <c r="NQV119" s="243"/>
      <c r="NQW119" s="243"/>
      <c r="NQX119" s="243"/>
      <c r="NQY119" s="243"/>
      <c r="NQZ119" s="243"/>
      <c r="NRA119" s="243"/>
      <c r="NRB119" s="243"/>
      <c r="NRC119" s="243"/>
      <c r="NRD119" s="243"/>
      <c r="NRE119" s="243"/>
      <c r="NRF119" s="243"/>
      <c r="NRG119" s="243"/>
      <c r="NRH119" s="243"/>
      <c r="NRI119" s="243"/>
      <c r="NRJ119" s="243"/>
      <c r="NRK119" s="243"/>
      <c r="NRL119" s="243"/>
      <c r="NRM119" s="243"/>
      <c r="NRN119" s="243"/>
      <c r="NRO119" s="243"/>
      <c r="NRP119" s="243"/>
      <c r="NRQ119" s="243"/>
      <c r="NRR119" s="243"/>
      <c r="NRS119" s="243"/>
      <c r="NRT119" s="243"/>
      <c r="NRU119" s="243"/>
      <c r="NRV119" s="243"/>
      <c r="NRW119" s="243"/>
      <c r="NRX119" s="243"/>
      <c r="NRY119" s="243"/>
      <c r="NRZ119" s="243"/>
      <c r="NSA119" s="243"/>
      <c r="NSB119" s="243"/>
      <c r="NSC119" s="243"/>
      <c r="NSD119" s="243"/>
      <c r="NSE119" s="243"/>
      <c r="NSF119" s="243"/>
      <c r="NSG119" s="243"/>
      <c r="NSH119" s="243"/>
      <c r="NSI119" s="243"/>
      <c r="NSJ119" s="243"/>
      <c r="NSK119" s="243"/>
      <c r="NSL119" s="243"/>
      <c r="NSM119" s="243"/>
      <c r="NSN119" s="243"/>
      <c r="NSO119" s="243"/>
      <c r="NSP119" s="243"/>
      <c r="NSQ119" s="243"/>
      <c r="NSR119" s="243"/>
      <c r="NSS119" s="243"/>
      <c r="NST119" s="243"/>
      <c r="NSU119" s="243"/>
      <c r="NSV119" s="243"/>
      <c r="NSW119" s="243"/>
      <c r="NSX119" s="243"/>
      <c r="NSY119" s="243"/>
      <c r="NSZ119" s="243"/>
      <c r="NTA119" s="243"/>
      <c r="NTB119" s="243"/>
      <c r="NTC119" s="243"/>
      <c r="NTD119" s="243"/>
      <c r="NTE119" s="243"/>
      <c r="NTF119" s="243"/>
      <c r="NTG119" s="243"/>
      <c r="NTH119" s="243"/>
      <c r="NTI119" s="243"/>
      <c r="NTJ119" s="243"/>
      <c r="NTK119" s="243"/>
      <c r="NTL119" s="243"/>
      <c r="NTM119" s="243"/>
      <c r="NTN119" s="243"/>
      <c r="NTO119" s="243"/>
      <c r="NTP119" s="243"/>
      <c r="NTQ119" s="243"/>
      <c r="NTR119" s="243"/>
      <c r="NTS119" s="243"/>
      <c r="NTT119" s="243"/>
      <c r="NTU119" s="243"/>
      <c r="NTV119" s="243"/>
      <c r="NTW119" s="243"/>
      <c r="NTX119" s="243"/>
      <c r="NTY119" s="243"/>
      <c r="NTZ119" s="243"/>
      <c r="NUA119" s="243"/>
      <c r="NUB119" s="243"/>
      <c r="NUC119" s="243"/>
      <c r="NUD119" s="243"/>
      <c r="NUE119" s="243"/>
      <c r="NUF119" s="243"/>
      <c r="NUG119" s="243"/>
      <c r="NUH119" s="243"/>
      <c r="NUI119" s="243"/>
      <c r="NUJ119" s="243"/>
      <c r="NUK119" s="243"/>
      <c r="NUL119" s="243"/>
      <c r="NUM119" s="243"/>
      <c r="NUN119" s="243"/>
      <c r="NUO119" s="243"/>
      <c r="NUP119" s="243"/>
      <c r="NUQ119" s="243"/>
      <c r="NUR119" s="243"/>
      <c r="NUS119" s="243"/>
      <c r="NUT119" s="243"/>
      <c r="NUU119" s="243"/>
      <c r="NUV119" s="243"/>
      <c r="NUW119" s="243"/>
      <c r="NUX119" s="243"/>
      <c r="NUY119" s="243"/>
      <c r="NUZ119" s="243"/>
      <c r="NVA119" s="243"/>
      <c r="NVB119" s="243"/>
      <c r="NVC119" s="243"/>
      <c r="NVD119" s="243"/>
      <c r="NVE119" s="243"/>
      <c r="NVF119" s="243"/>
      <c r="NVG119" s="243"/>
      <c r="NVH119" s="243"/>
      <c r="NVI119" s="243"/>
      <c r="NVJ119" s="243"/>
      <c r="NVK119" s="243"/>
      <c r="NVL119" s="243"/>
      <c r="NVM119" s="243"/>
      <c r="NVN119" s="243"/>
      <c r="NVO119" s="243"/>
      <c r="NVP119" s="243"/>
      <c r="NVQ119" s="243"/>
      <c r="NVR119" s="243"/>
      <c r="NVS119" s="243"/>
      <c r="NVT119" s="243"/>
      <c r="NVU119" s="243"/>
      <c r="NVV119" s="243"/>
      <c r="NVW119" s="243"/>
      <c r="NVX119" s="243"/>
      <c r="NVY119" s="243"/>
      <c r="NVZ119" s="243"/>
      <c r="NWA119" s="243"/>
      <c r="NWB119" s="243"/>
      <c r="NWC119" s="243"/>
      <c r="NWD119" s="243"/>
      <c r="NWE119" s="243"/>
      <c r="NWF119" s="243"/>
      <c r="NWG119" s="243"/>
      <c r="NWH119" s="243"/>
      <c r="NWI119" s="243"/>
      <c r="NWJ119" s="243"/>
      <c r="NWK119" s="243"/>
      <c r="NWL119" s="243"/>
      <c r="NWM119" s="243"/>
      <c r="NWN119" s="243"/>
      <c r="NWO119" s="243"/>
      <c r="NWP119" s="243"/>
      <c r="NWQ119" s="243"/>
      <c r="NWR119" s="243"/>
      <c r="NWS119" s="243"/>
      <c r="NWT119" s="243"/>
      <c r="NWU119" s="243"/>
      <c r="NWV119" s="243"/>
      <c r="NWW119" s="243"/>
      <c r="NWX119" s="243"/>
      <c r="NWY119" s="243"/>
      <c r="NWZ119" s="243"/>
      <c r="NXA119" s="243"/>
      <c r="NXB119" s="243"/>
      <c r="NXC119" s="243"/>
      <c r="NXD119" s="243"/>
      <c r="NXE119" s="243"/>
      <c r="NXF119" s="243"/>
      <c r="NXG119" s="243"/>
      <c r="NXH119" s="243"/>
      <c r="NXI119" s="243"/>
      <c r="NXJ119" s="243"/>
      <c r="NXK119" s="243"/>
      <c r="NXL119" s="243"/>
      <c r="NXM119" s="243"/>
      <c r="NXN119" s="243"/>
      <c r="NXO119" s="243"/>
      <c r="NXP119" s="243"/>
      <c r="NXQ119" s="243"/>
      <c r="NXR119" s="243"/>
      <c r="NXS119" s="243"/>
      <c r="NXT119" s="243"/>
      <c r="NXU119" s="243"/>
      <c r="NXV119" s="243"/>
      <c r="NXW119" s="243"/>
      <c r="NXX119" s="243"/>
      <c r="NXY119" s="243"/>
      <c r="NXZ119" s="243"/>
      <c r="NYA119" s="243"/>
      <c r="NYB119" s="243"/>
      <c r="NYC119" s="243"/>
      <c r="NYD119" s="243"/>
      <c r="NYE119" s="243"/>
      <c r="NYF119" s="243"/>
      <c r="NYG119" s="243"/>
      <c r="NYH119" s="243"/>
      <c r="NYI119" s="243"/>
      <c r="NYJ119" s="243"/>
      <c r="NYK119" s="243"/>
      <c r="NYL119" s="243"/>
      <c r="NYM119" s="243"/>
      <c r="NYN119" s="243"/>
      <c r="NYO119" s="243"/>
      <c r="NYP119" s="243"/>
      <c r="NYQ119" s="243"/>
      <c r="NYR119" s="243"/>
      <c r="NYS119" s="243"/>
      <c r="NYT119" s="243"/>
      <c r="NYU119" s="243"/>
      <c r="NYV119" s="243"/>
      <c r="NYW119" s="243"/>
      <c r="NYX119" s="243"/>
      <c r="NYY119" s="243"/>
      <c r="NYZ119" s="243"/>
      <c r="NZA119" s="243"/>
      <c r="NZB119" s="243"/>
      <c r="NZC119" s="243"/>
      <c r="NZD119" s="243"/>
      <c r="NZE119" s="243"/>
      <c r="NZF119" s="243"/>
      <c r="NZG119" s="243"/>
      <c r="NZH119" s="243"/>
      <c r="NZI119" s="243"/>
      <c r="NZJ119" s="243"/>
      <c r="NZK119" s="243"/>
      <c r="NZL119" s="243"/>
      <c r="NZM119" s="243"/>
      <c r="NZN119" s="243"/>
      <c r="NZO119" s="243"/>
      <c r="NZP119" s="243"/>
      <c r="NZQ119" s="243"/>
      <c r="NZR119" s="243"/>
      <c r="NZS119" s="243"/>
      <c r="NZT119" s="243"/>
      <c r="NZU119" s="243"/>
      <c r="NZV119" s="243"/>
      <c r="NZW119" s="243"/>
      <c r="NZX119" s="243"/>
      <c r="NZY119" s="243"/>
      <c r="NZZ119" s="243"/>
      <c r="OAA119" s="243"/>
      <c r="OAB119" s="243"/>
      <c r="OAC119" s="243"/>
      <c r="OAD119" s="243"/>
      <c r="OAE119" s="243"/>
      <c r="OAF119" s="243"/>
      <c r="OAG119" s="243"/>
      <c r="OAH119" s="243"/>
      <c r="OAI119" s="243"/>
      <c r="OAJ119" s="243"/>
      <c r="OAK119" s="243"/>
      <c r="OAL119" s="243"/>
      <c r="OAM119" s="243"/>
      <c r="OAN119" s="243"/>
      <c r="OAO119" s="243"/>
      <c r="OAP119" s="243"/>
      <c r="OAQ119" s="243"/>
      <c r="OAR119" s="243"/>
      <c r="OAS119" s="243"/>
      <c r="OAT119" s="243"/>
      <c r="OAU119" s="243"/>
      <c r="OAV119" s="243"/>
      <c r="OAW119" s="243"/>
      <c r="OAX119" s="243"/>
      <c r="OAY119" s="243"/>
      <c r="OAZ119" s="243"/>
      <c r="OBA119" s="243"/>
      <c r="OBB119" s="243"/>
      <c r="OBC119" s="243"/>
      <c r="OBD119" s="243"/>
      <c r="OBE119" s="243"/>
      <c r="OBF119" s="243"/>
      <c r="OBG119" s="243"/>
      <c r="OBH119" s="243"/>
      <c r="OBI119" s="243"/>
      <c r="OBJ119" s="243"/>
      <c r="OBK119" s="243"/>
      <c r="OBL119" s="243"/>
      <c r="OBM119" s="243"/>
      <c r="OBN119" s="243"/>
      <c r="OBO119" s="243"/>
      <c r="OBP119" s="243"/>
      <c r="OBQ119" s="243"/>
      <c r="OBR119" s="243"/>
      <c r="OBS119" s="243"/>
      <c r="OBT119" s="243"/>
      <c r="OBU119" s="243"/>
      <c r="OBV119" s="243"/>
      <c r="OBW119" s="243"/>
      <c r="OBX119" s="243"/>
      <c r="OBY119" s="243"/>
      <c r="OBZ119" s="243"/>
      <c r="OCA119" s="243"/>
      <c r="OCB119" s="243"/>
      <c r="OCC119" s="243"/>
      <c r="OCD119" s="243"/>
      <c r="OCE119" s="243"/>
      <c r="OCF119" s="243"/>
      <c r="OCG119" s="243"/>
      <c r="OCH119" s="243"/>
      <c r="OCI119" s="243"/>
      <c r="OCJ119" s="243"/>
      <c r="OCK119" s="243"/>
      <c r="OCL119" s="243"/>
      <c r="OCM119" s="243"/>
      <c r="OCN119" s="243"/>
      <c r="OCO119" s="243"/>
      <c r="OCP119" s="243"/>
      <c r="OCQ119" s="243"/>
      <c r="OCR119" s="243"/>
      <c r="OCS119" s="243"/>
      <c r="OCT119" s="243"/>
      <c r="OCU119" s="243"/>
      <c r="OCV119" s="243"/>
      <c r="OCW119" s="243"/>
      <c r="OCX119" s="243"/>
      <c r="OCY119" s="243"/>
      <c r="OCZ119" s="243"/>
      <c r="ODA119" s="243"/>
      <c r="ODB119" s="243"/>
      <c r="ODC119" s="243"/>
      <c r="ODD119" s="243"/>
      <c r="ODE119" s="243"/>
      <c r="ODF119" s="243"/>
      <c r="ODG119" s="243"/>
      <c r="ODH119" s="243"/>
      <c r="ODI119" s="243"/>
      <c r="ODJ119" s="243"/>
      <c r="ODK119" s="243"/>
      <c r="ODL119" s="243"/>
      <c r="ODM119" s="243"/>
      <c r="ODN119" s="243"/>
      <c r="ODO119" s="243"/>
      <c r="ODP119" s="243"/>
      <c r="ODQ119" s="243"/>
      <c r="ODR119" s="243"/>
      <c r="ODS119" s="243"/>
      <c r="ODT119" s="243"/>
      <c r="ODU119" s="243"/>
      <c r="ODV119" s="243"/>
      <c r="ODW119" s="243"/>
      <c r="ODX119" s="243"/>
      <c r="ODY119" s="243"/>
      <c r="ODZ119" s="243"/>
      <c r="OEA119" s="243"/>
      <c r="OEB119" s="243"/>
      <c r="OEC119" s="243"/>
      <c r="OED119" s="243"/>
      <c r="OEE119" s="243"/>
      <c r="OEF119" s="243"/>
      <c r="OEG119" s="243"/>
      <c r="OEH119" s="243"/>
      <c r="OEI119" s="243"/>
      <c r="OEJ119" s="243"/>
      <c r="OEK119" s="243"/>
      <c r="OEL119" s="243"/>
      <c r="OEM119" s="243"/>
      <c r="OEN119" s="243"/>
      <c r="OEO119" s="243"/>
      <c r="OEP119" s="243"/>
      <c r="OEQ119" s="243"/>
      <c r="OER119" s="243"/>
      <c r="OES119" s="243"/>
      <c r="OET119" s="243"/>
      <c r="OEU119" s="243"/>
      <c r="OEV119" s="243"/>
      <c r="OEW119" s="243"/>
      <c r="OEX119" s="243"/>
      <c r="OEY119" s="243"/>
      <c r="OEZ119" s="243"/>
      <c r="OFA119" s="243"/>
      <c r="OFB119" s="243"/>
      <c r="OFC119" s="243"/>
      <c r="OFD119" s="243"/>
      <c r="OFE119" s="243"/>
      <c r="OFF119" s="243"/>
      <c r="OFG119" s="243"/>
      <c r="OFH119" s="243"/>
      <c r="OFI119" s="243"/>
      <c r="OFJ119" s="243"/>
      <c r="OFK119" s="243"/>
      <c r="OFL119" s="243"/>
      <c r="OFM119" s="243"/>
      <c r="OFN119" s="243"/>
      <c r="OFO119" s="243"/>
      <c r="OFP119" s="243"/>
      <c r="OFQ119" s="243"/>
      <c r="OFR119" s="243"/>
      <c r="OFS119" s="243"/>
      <c r="OFT119" s="243"/>
      <c r="OFU119" s="243"/>
      <c r="OFV119" s="243"/>
      <c r="OFW119" s="243"/>
      <c r="OFX119" s="243"/>
      <c r="OFY119" s="243"/>
      <c r="OFZ119" s="243"/>
      <c r="OGA119" s="243"/>
      <c r="OGB119" s="243"/>
      <c r="OGC119" s="243"/>
      <c r="OGD119" s="243"/>
      <c r="OGE119" s="243"/>
      <c r="OGF119" s="243"/>
      <c r="OGG119" s="243"/>
      <c r="OGH119" s="243"/>
      <c r="OGI119" s="243"/>
      <c r="OGJ119" s="243"/>
      <c r="OGK119" s="243"/>
      <c r="OGL119" s="243"/>
      <c r="OGM119" s="243"/>
      <c r="OGN119" s="243"/>
      <c r="OGO119" s="243"/>
      <c r="OGP119" s="243"/>
      <c r="OGQ119" s="243"/>
      <c r="OGR119" s="243"/>
      <c r="OGS119" s="243"/>
      <c r="OGT119" s="243"/>
      <c r="OGU119" s="243"/>
      <c r="OGV119" s="243"/>
      <c r="OGW119" s="243"/>
      <c r="OGX119" s="243"/>
      <c r="OGY119" s="243"/>
      <c r="OGZ119" s="243"/>
      <c r="OHA119" s="243"/>
      <c r="OHB119" s="243"/>
      <c r="OHC119" s="243"/>
      <c r="OHD119" s="243"/>
      <c r="OHE119" s="243"/>
      <c r="OHF119" s="243"/>
      <c r="OHG119" s="243"/>
      <c r="OHH119" s="243"/>
      <c r="OHI119" s="243"/>
      <c r="OHJ119" s="243"/>
      <c r="OHK119" s="243"/>
      <c r="OHL119" s="243"/>
      <c r="OHM119" s="243"/>
      <c r="OHN119" s="243"/>
      <c r="OHO119" s="243"/>
      <c r="OHP119" s="243"/>
      <c r="OHQ119" s="243"/>
      <c r="OHR119" s="243"/>
      <c r="OHS119" s="243"/>
      <c r="OHT119" s="243"/>
      <c r="OHU119" s="243"/>
      <c r="OHV119" s="243"/>
      <c r="OHW119" s="243"/>
      <c r="OHX119" s="243"/>
      <c r="OHY119" s="243"/>
      <c r="OHZ119" s="243"/>
      <c r="OIA119" s="243"/>
      <c r="OIB119" s="243"/>
      <c r="OIC119" s="243"/>
      <c r="OID119" s="243"/>
      <c r="OIE119" s="243"/>
      <c r="OIF119" s="243"/>
      <c r="OIG119" s="243"/>
      <c r="OIH119" s="243"/>
      <c r="OII119" s="243"/>
      <c r="OIJ119" s="243"/>
      <c r="OIK119" s="243"/>
      <c r="OIL119" s="243"/>
      <c r="OIM119" s="243"/>
      <c r="OIN119" s="243"/>
      <c r="OIO119" s="243"/>
      <c r="OIP119" s="243"/>
      <c r="OIQ119" s="243"/>
      <c r="OIR119" s="243"/>
      <c r="OIS119" s="243"/>
      <c r="OIT119" s="243"/>
      <c r="OIU119" s="243"/>
      <c r="OIV119" s="243"/>
      <c r="OIW119" s="243"/>
      <c r="OIX119" s="243"/>
      <c r="OIY119" s="243"/>
      <c r="OIZ119" s="243"/>
      <c r="OJA119" s="243"/>
      <c r="OJB119" s="243"/>
      <c r="OJC119" s="243"/>
      <c r="OJD119" s="243"/>
      <c r="OJE119" s="243"/>
      <c r="OJF119" s="243"/>
      <c r="OJG119" s="243"/>
      <c r="OJH119" s="243"/>
      <c r="OJI119" s="243"/>
      <c r="OJJ119" s="243"/>
      <c r="OJK119" s="243"/>
      <c r="OJL119" s="243"/>
      <c r="OJM119" s="243"/>
      <c r="OJN119" s="243"/>
      <c r="OJO119" s="243"/>
      <c r="OJP119" s="243"/>
      <c r="OJQ119" s="243"/>
      <c r="OJR119" s="243"/>
      <c r="OJS119" s="243"/>
      <c r="OJT119" s="243"/>
      <c r="OJU119" s="243"/>
      <c r="OJV119" s="243"/>
      <c r="OJW119" s="243"/>
      <c r="OJX119" s="243"/>
      <c r="OJY119" s="243"/>
      <c r="OJZ119" s="243"/>
      <c r="OKA119" s="243"/>
      <c r="OKB119" s="243"/>
      <c r="OKC119" s="243"/>
      <c r="OKD119" s="243"/>
      <c r="OKE119" s="243"/>
      <c r="OKF119" s="243"/>
      <c r="OKG119" s="243"/>
      <c r="OKH119" s="243"/>
      <c r="OKI119" s="243"/>
      <c r="OKJ119" s="243"/>
      <c r="OKK119" s="243"/>
      <c r="OKL119" s="243"/>
      <c r="OKM119" s="243"/>
      <c r="OKN119" s="243"/>
      <c r="OKO119" s="243"/>
      <c r="OKP119" s="243"/>
      <c r="OKQ119" s="243"/>
      <c r="OKR119" s="243"/>
      <c r="OKS119" s="243"/>
      <c r="OKT119" s="243"/>
      <c r="OKU119" s="243"/>
      <c r="OKV119" s="243"/>
      <c r="OKW119" s="243"/>
      <c r="OKX119" s="243"/>
      <c r="OKY119" s="243"/>
      <c r="OKZ119" s="243"/>
      <c r="OLA119" s="243"/>
      <c r="OLB119" s="243"/>
      <c r="OLC119" s="243"/>
      <c r="OLD119" s="243"/>
      <c r="OLE119" s="243"/>
      <c r="OLF119" s="243"/>
      <c r="OLG119" s="243"/>
      <c r="OLH119" s="243"/>
      <c r="OLI119" s="243"/>
      <c r="OLJ119" s="243"/>
      <c r="OLK119" s="243"/>
      <c r="OLL119" s="243"/>
      <c r="OLM119" s="243"/>
      <c r="OLN119" s="243"/>
      <c r="OLO119" s="243"/>
      <c r="OLP119" s="243"/>
      <c r="OLQ119" s="243"/>
      <c r="OLR119" s="243"/>
      <c r="OLS119" s="243"/>
      <c r="OLT119" s="243"/>
      <c r="OLU119" s="243"/>
      <c r="OLV119" s="243"/>
      <c r="OLW119" s="243"/>
      <c r="OLX119" s="243"/>
      <c r="OLY119" s="243"/>
      <c r="OLZ119" s="243"/>
      <c r="OMA119" s="243"/>
      <c r="OMB119" s="243"/>
      <c r="OMC119" s="243"/>
      <c r="OMD119" s="243"/>
      <c r="OME119" s="243"/>
      <c r="OMF119" s="243"/>
      <c r="OMG119" s="243"/>
      <c r="OMH119" s="243"/>
      <c r="OMI119" s="243"/>
      <c r="OMJ119" s="243"/>
      <c r="OMK119" s="243"/>
      <c r="OML119" s="243"/>
      <c r="OMM119" s="243"/>
      <c r="OMN119" s="243"/>
      <c r="OMO119" s="243"/>
      <c r="OMP119" s="243"/>
      <c r="OMQ119" s="243"/>
      <c r="OMR119" s="243"/>
      <c r="OMS119" s="243"/>
      <c r="OMT119" s="243"/>
      <c r="OMU119" s="243"/>
      <c r="OMV119" s="243"/>
      <c r="OMW119" s="243"/>
      <c r="OMX119" s="243"/>
      <c r="OMY119" s="243"/>
      <c r="OMZ119" s="243"/>
      <c r="ONA119" s="243"/>
      <c r="ONB119" s="243"/>
      <c r="ONC119" s="243"/>
      <c r="OND119" s="243"/>
      <c r="ONE119" s="243"/>
      <c r="ONF119" s="243"/>
      <c r="ONG119" s="243"/>
      <c r="ONH119" s="243"/>
      <c r="ONI119" s="243"/>
      <c r="ONJ119" s="243"/>
      <c r="ONK119" s="243"/>
      <c r="ONL119" s="243"/>
      <c r="ONM119" s="243"/>
      <c r="ONN119" s="243"/>
      <c r="ONO119" s="243"/>
      <c r="ONP119" s="243"/>
      <c r="ONQ119" s="243"/>
      <c r="ONR119" s="243"/>
      <c r="ONS119" s="243"/>
      <c r="ONT119" s="243"/>
      <c r="ONU119" s="243"/>
      <c r="ONV119" s="243"/>
      <c r="ONW119" s="243"/>
      <c r="ONX119" s="243"/>
      <c r="ONY119" s="243"/>
      <c r="ONZ119" s="243"/>
      <c r="OOA119" s="243"/>
      <c r="OOB119" s="243"/>
      <c r="OOC119" s="243"/>
      <c r="OOD119" s="243"/>
      <c r="OOE119" s="243"/>
      <c r="OOF119" s="243"/>
      <c r="OOG119" s="243"/>
      <c r="OOH119" s="243"/>
      <c r="OOI119" s="243"/>
      <c r="OOJ119" s="243"/>
      <c r="OOK119" s="243"/>
      <c r="OOL119" s="243"/>
      <c r="OOM119" s="243"/>
      <c r="OON119" s="243"/>
      <c r="OOO119" s="243"/>
      <c r="OOP119" s="243"/>
      <c r="OOQ119" s="243"/>
      <c r="OOR119" s="243"/>
      <c r="OOS119" s="243"/>
      <c r="OOT119" s="243"/>
      <c r="OOU119" s="243"/>
      <c r="OOV119" s="243"/>
      <c r="OOW119" s="243"/>
      <c r="OOX119" s="243"/>
      <c r="OOY119" s="243"/>
      <c r="OOZ119" s="243"/>
      <c r="OPA119" s="243"/>
      <c r="OPB119" s="243"/>
      <c r="OPC119" s="243"/>
      <c r="OPD119" s="243"/>
      <c r="OPE119" s="243"/>
      <c r="OPF119" s="243"/>
      <c r="OPG119" s="243"/>
      <c r="OPH119" s="243"/>
      <c r="OPI119" s="243"/>
      <c r="OPJ119" s="243"/>
      <c r="OPK119" s="243"/>
      <c r="OPL119" s="243"/>
      <c r="OPM119" s="243"/>
      <c r="OPN119" s="243"/>
      <c r="OPO119" s="243"/>
      <c r="OPP119" s="243"/>
      <c r="OPQ119" s="243"/>
      <c r="OPR119" s="243"/>
      <c r="OPS119" s="243"/>
      <c r="OPT119" s="243"/>
      <c r="OPU119" s="243"/>
      <c r="OPV119" s="243"/>
      <c r="OPW119" s="243"/>
      <c r="OPX119" s="243"/>
      <c r="OPY119" s="243"/>
      <c r="OPZ119" s="243"/>
      <c r="OQA119" s="243"/>
      <c r="OQB119" s="243"/>
      <c r="OQC119" s="243"/>
      <c r="OQD119" s="243"/>
      <c r="OQE119" s="243"/>
      <c r="OQF119" s="243"/>
      <c r="OQG119" s="243"/>
      <c r="OQH119" s="243"/>
      <c r="OQI119" s="243"/>
      <c r="OQJ119" s="243"/>
      <c r="OQK119" s="243"/>
      <c r="OQL119" s="243"/>
      <c r="OQM119" s="243"/>
      <c r="OQN119" s="243"/>
      <c r="OQO119" s="243"/>
      <c r="OQP119" s="243"/>
      <c r="OQQ119" s="243"/>
      <c r="OQR119" s="243"/>
      <c r="OQS119" s="243"/>
      <c r="OQT119" s="243"/>
      <c r="OQU119" s="243"/>
      <c r="OQV119" s="243"/>
      <c r="OQW119" s="243"/>
      <c r="OQX119" s="243"/>
      <c r="OQY119" s="243"/>
      <c r="OQZ119" s="243"/>
      <c r="ORA119" s="243"/>
      <c r="ORB119" s="243"/>
      <c r="ORC119" s="243"/>
      <c r="ORD119" s="243"/>
      <c r="ORE119" s="243"/>
      <c r="ORF119" s="243"/>
      <c r="ORG119" s="243"/>
      <c r="ORH119" s="243"/>
      <c r="ORI119" s="243"/>
      <c r="ORJ119" s="243"/>
      <c r="ORK119" s="243"/>
      <c r="ORL119" s="243"/>
      <c r="ORM119" s="243"/>
      <c r="ORN119" s="243"/>
      <c r="ORO119" s="243"/>
      <c r="ORP119" s="243"/>
      <c r="ORQ119" s="243"/>
      <c r="ORR119" s="243"/>
      <c r="ORS119" s="243"/>
      <c r="ORT119" s="243"/>
      <c r="ORU119" s="243"/>
      <c r="ORV119" s="243"/>
      <c r="ORW119" s="243"/>
      <c r="ORX119" s="243"/>
      <c r="ORY119" s="243"/>
      <c r="ORZ119" s="243"/>
      <c r="OSA119" s="243"/>
      <c r="OSB119" s="243"/>
      <c r="OSC119" s="243"/>
      <c r="OSD119" s="243"/>
      <c r="OSE119" s="243"/>
      <c r="OSF119" s="243"/>
      <c r="OSG119" s="243"/>
      <c r="OSH119" s="243"/>
      <c r="OSI119" s="243"/>
      <c r="OSJ119" s="243"/>
      <c r="OSK119" s="243"/>
      <c r="OSL119" s="243"/>
      <c r="OSM119" s="243"/>
      <c r="OSN119" s="243"/>
      <c r="OSO119" s="243"/>
      <c r="OSP119" s="243"/>
      <c r="OSQ119" s="243"/>
      <c r="OSR119" s="243"/>
      <c r="OSS119" s="243"/>
      <c r="OST119" s="243"/>
      <c r="OSU119" s="243"/>
      <c r="OSV119" s="243"/>
      <c r="OSW119" s="243"/>
      <c r="OSX119" s="243"/>
      <c r="OSY119" s="243"/>
      <c r="OSZ119" s="243"/>
      <c r="OTA119" s="243"/>
      <c r="OTB119" s="243"/>
      <c r="OTC119" s="243"/>
      <c r="OTD119" s="243"/>
      <c r="OTE119" s="243"/>
      <c r="OTF119" s="243"/>
      <c r="OTG119" s="243"/>
      <c r="OTH119" s="243"/>
      <c r="OTI119" s="243"/>
      <c r="OTJ119" s="243"/>
      <c r="OTK119" s="243"/>
      <c r="OTL119" s="243"/>
      <c r="OTM119" s="243"/>
      <c r="OTN119" s="243"/>
      <c r="OTO119" s="243"/>
      <c r="OTP119" s="243"/>
      <c r="OTQ119" s="243"/>
      <c r="OTR119" s="243"/>
      <c r="OTS119" s="243"/>
      <c r="OTT119" s="243"/>
      <c r="OTU119" s="243"/>
      <c r="OTV119" s="243"/>
      <c r="OTW119" s="243"/>
      <c r="OTX119" s="243"/>
      <c r="OTY119" s="243"/>
      <c r="OTZ119" s="243"/>
      <c r="OUA119" s="243"/>
      <c r="OUB119" s="243"/>
      <c r="OUC119" s="243"/>
      <c r="OUD119" s="243"/>
      <c r="OUE119" s="243"/>
      <c r="OUF119" s="243"/>
      <c r="OUG119" s="243"/>
      <c r="OUH119" s="243"/>
      <c r="OUI119" s="243"/>
      <c r="OUJ119" s="243"/>
      <c r="OUK119" s="243"/>
      <c r="OUL119" s="243"/>
      <c r="OUM119" s="243"/>
      <c r="OUN119" s="243"/>
      <c r="OUO119" s="243"/>
      <c r="OUP119" s="243"/>
      <c r="OUQ119" s="243"/>
      <c r="OUR119" s="243"/>
      <c r="OUS119" s="243"/>
      <c r="OUT119" s="243"/>
      <c r="OUU119" s="243"/>
      <c r="OUV119" s="243"/>
      <c r="OUW119" s="243"/>
      <c r="OUX119" s="243"/>
      <c r="OUY119" s="243"/>
      <c r="OUZ119" s="243"/>
      <c r="OVA119" s="243"/>
      <c r="OVB119" s="243"/>
      <c r="OVC119" s="243"/>
      <c r="OVD119" s="243"/>
      <c r="OVE119" s="243"/>
      <c r="OVF119" s="243"/>
      <c r="OVG119" s="243"/>
      <c r="OVH119" s="243"/>
      <c r="OVI119" s="243"/>
      <c r="OVJ119" s="243"/>
      <c r="OVK119" s="243"/>
      <c r="OVL119" s="243"/>
      <c r="OVM119" s="243"/>
      <c r="OVN119" s="243"/>
      <c r="OVO119" s="243"/>
      <c r="OVP119" s="243"/>
      <c r="OVQ119" s="243"/>
      <c r="OVR119" s="243"/>
      <c r="OVS119" s="243"/>
      <c r="OVT119" s="243"/>
      <c r="OVU119" s="243"/>
      <c r="OVV119" s="243"/>
      <c r="OVW119" s="243"/>
      <c r="OVX119" s="243"/>
      <c r="OVY119" s="243"/>
      <c r="OVZ119" s="243"/>
      <c r="OWA119" s="243"/>
      <c r="OWB119" s="243"/>
      <c r="OWC119" s="243"/>
      <c r="OWD119" s="243"/>
      <c r="OWE119" s="243"/>
      <c r="OWF119" s="243"/>
      <c r="OWG119" s="243"/>
      <c r="OWH119" s="243"/>
      <c r="OWI119" s="243"/>
      <c r="OWJ119" s="243"/>
      <c r="OWK119" s="243"/>
      <c r="OWL119" s="243"/>
      <c r="OWM119" s="243"/>
      <c r="OWN119" s="243"/>
      <c r="OWO119" s="243"/>
      <c r="OWP119" s="243"/>
      <c r="OWQ119" s="243"/>
      <c r="OWR119" s="243"/>
      <c r="OWS119" s="243"/>
      <c r="OWT119" s="243"/>
      <c r="OWU119" s="243"/>
      <c r="OWV119" s="243"/>
      <c r="OWW119" s="243"/>
      <c r="OWX119" s="243"/>
      <c r="OWY119" s="243"/>
      <c r="OWZ119" s="243"/>
      <c r="OXA119" s="243"/>
      <c r="OXB119" s="243"/>
      <c r="OXC119" s="243"/>
      <c r="OXD119" s="243"/>
      <c r="OXE119" s="243"/>
      <c r="OXF119" s="243"/>
      <c r="OXG119" s="243"/>
      <c r="OXH119" s="243"/>
      <c r="OXI119" s="243"/>
      <c r="OXJ119" s="243"/>
      <c r="OXK119" s="243"/>
      <c r="OXL119" s="243"/>
      <c r="OXM119" s="243"/>
      <c r="OXN119" s="243"/>
      <c r="OXO119" s="243"/>
      <c r="OXP119" s="243"/>
      <c r="OXQ119" s="243"/>
      <c r="OXR119" s="243"/>
      <c r="OXS119" s="243"/>
      <c r="OXT119" s="243"/>
      <c r="OXU119" s="243"/>
      <c r="OXV119" s="243"/>
      <c r="OXW119" s="243"/>
      <c r="OXX119" s="243"/>
      <c r="OXY119" s="243"/>
      <c r="OXZ119" s="243"/>
      <c r="OYA119" s="243"/>
      <c r="OYB119" s="243"/>
      <c r="OYC119" s="243"/>
      <c r="OYD119" s="243"/>
      <c r="OYE119" s="243"/>
      <c r="OYF119" s="243"/>
      <c r="OYG119" s="243"/>
      <c r="OYH119" s="243"/>
      <c r="OYI119" s="243"/>
      <c r="OYJ119" s="243"/>
      <c r="OYK119" s="243"/>
      <c r="OYL119" s="243"/>
      <c r="OYM119" s="243"/>
      <c r="OYN119" s="243"/>
      <c r="OYO119" s="243"/>
      <c r="OYP119" s="243"/>
      <c r="OYQ119" s="243"/>
      <c r="OYR119" s="243"/>
      <c r="OYS119" s="243"/>
      <c r="OYT119" s="243"/>
      <c r="OYU119" s="243"/>
      <c r="OYV119" s="243"/>
      <c r="OYW119" s="243"/>
      <c r="OYX119" s="243"/>
      <c r="OYY119" s="243"/>
      <c r="OYZ119" s="243"/>
      <c r="OZA119" s="243"/>
      <c r="OZB119" s="243"/>
      <c r="OZC119" s="243"/>
      <c r="OZD119" s="243"/>
      <c r="OZE119" s="243"/>
      <c r="OZF119" s="243"/>
      <c r="OZG119" s="243"/>
      <c r="OZH119" s="243"/>
      <c r="OZI119" s="243"/>
      <c r="OZJ119" s="243"/>
      <c r="OZK119" s="243"/>
      <c r="OZL119" s="243"/>
      <c r="OZM119" s="243"/>
      <c r="OZN119" s="243"/>
      <c r="OZO119" s="243"/>
      <c r="OZP119" s="243"/>
      <c r="OZQ119" s="243"/>
      <c r="OZR119" s="243"/>
      <c r="OZS119" s="243"/>
      <c r="OZT119" s="243"/>
      <c r="OZU119" s="243"/>
      <c r="OZV119" s="243"/>
      <c r="OZW119" s="243"/>
      <c r="OZX119" s="243"/>
      <c r="OZY119" s="243"/>
      <c r="OZZ119" s="243"/>
      <c r="PAA119" s="243"/>
      <c r="PAB119" s="243"/>
      <c r="PAC119" s="243"/>
      <c r="PAD119" s="243"/>
      <c r="PAE119" s="243"/>
      <c r="PAF119" s="243"/>
      <c r="PAG119" s="243"/>
      <c r="PAH119" s="243"/>
      <c r="PAI119" s="243"/>
      <c r="PAJ119" s="243"/>
      <c r="PAK119" s="243"/>
      <c r="PAL119" s="243"/>
      <c r="PAM119" s="243"/>
      <c r="PAN119" s="243"/>
      <c r="PAO119" s="243"/>
      <c r="PAP119" s="243"/>
      <c r="PAQ119" s="243"/>
      <c r="PAR119" s="243"/>
      <c r="PAS119" s="243"/>
      <c r="PAT119" s="243"/>
      <c r="PAU119" s="243"/>
      <c r="PAV119" s="243"/>
      <c r="PAW119" s="243"/>
      <c r="PAX119" s="243"/>
      <c r="PAY119" s="243"/>
      <c r="PAZ119" s="243"/>
      <c r="PBA119" s="243"/>
      <c r="PBB119" s="243"/>
      <c r="PBC119" s="243"/>
      <c r="PBD119" s="243"/>
      <c r="PBE119" s="243"/>
      <c r="PBF119" s="243"/>
      <c r="PBG119" s="243"/>
      <c r="PBH119" s="243"/>
      <c r="PBI119" s="243"/>
      <c r="PBJ119" s="243"/>
      <c r="PBK119" s="243"/>
      <c r="PBL119" s="243"/>
      <c r="PBM119" s="243"/>
      <c r="PBN119" s="243"/>
      <c r="PBO119" s="243"/>
      <c r="PBP119" s="243"/>
      <c r="PBQ119" s="243"/>
      <c r="PBR119" s="243"/>
      <c r="PBS119" s="243"/>
      <c r="PBT119" s="243"/>
      <c r="PBU119" s="243"/>
      <c r="PBV119" s="243"/>
      <c r="PBW119" s="243"/>
      <c r="PBX119" s="243"/>
      <c r="PBY119" s="243"/>
      <c r="PBZ119" s="243"/>
      <c r="PCA119" s="243"/>
      <c r="PCB119" s="243"/>
      <c r="PCC119" s="243"/>
      <c r="PCD119" s="243"/>
      <c r="PCE119" s="243"/>
      <c r="PCF119" s="243"/>
      <c r="PCG119" s="243"/>
      <c r="PCH119" s="243"/>
      <c r="PCI119" s="243"/>
      <c r="PCJ119" s="243"/>
      <c r="PCK119" s="243"/>
      <c r="PCL119" s="243"/>
      <c r="PCM119" s="243"/>
      <c r="PCN119" s="243"/>
      <c r="PCO119" s="243"/>
      <c r="PCP119" s="243"/>
      <c r="PCQ119" s="243"/>
      <c r="PCR119" s="243"/>
      <c r="PCS119" s="243"/>
      <c r="PCT119" s="243"/>
      <c r="PCU119" s="243"/>
      <c r="PCV119" s="243"/>
      <c r="PCW119" s="243"/>
      <c r="PCX119" s="243"/>
      <c r="PCY119" s="243"/>
      <c r="PCZ119" s="243"/>
      <c r="PDA119" s="243"/>
      <c r="PDB119" s="243"/>
      <c r="PDC119" s="243"/>
      <c r="PDD119" s="243"/>
      <c r="PDE119" s="243"/>
      <c r="PDF119" s="243"/>
      <c r="PDG119" s="243"/>
      <c r="PDH119" s="243"/>
      <c r="PDI119" s="243"/>
      <c r="PDJ119" s="243"/>
      <c r="PDK119" s="243"/>
      <c r="PDL119" s="243"/>
      <c r="PDM119" s="243"/>
      <c r="PDN119" s="243"/>
      <c r="PDO119" s="243"/>
      <c r="PDP119" s="243"/>
      <c r="PDQ119" s="243"/>
      <c r="PDR119" s="243"/>
      <c r="PDS119" s="243"/>
      <c r="PDT119" s="243"/>
      <c r="PDU119" s="243"/>
      <c r="PDV119" s="243"/>
      <c r="PDW119" s="243"/>
      <c r="PDX119" s="243"/>
      <c r="PDY119" s="243"/>
      <c r="PDZ119" s="243"/>
      <c r="PEA119" s="243"/>
      <c r="PEB119" s="243"/>
      <c r="PEC119" s="243"/>
      <c r="PED119" s="243"/>
      <c r="PEE119" s="243"/>
      <c r="PEF119" s="243"/>
      <c r="PEG119" s="243"/>
      <c r="PEH119" s="243"/>
      <c r="PEI119" s="243"/>
      <c r="PEJ119" s="243"/>
      <c r="PEK119" s="243"/>
      <c r="PEL119" s="243"/>
      <c r="PEM119" s="243"/>
      <c r="PEN119" s="243"/>
      <c r="PEO119" s="243"/>
      <c r="PEP119" s="243"/>
      <c r="PEQ119" s="243"/>
      <c r="PER119" s="243"/>
      <c r="PES119" s="243"/>
      <c r="PET119" s="243"/>
      <c r="PEU119" s="243"/>
      <c r="PEV119" s="243"/>
      <c r="PEW119" s="243"/>
      <c r="PEX119" s="243"/>
      <c r="PEY119" s="243"/>
      <c r="PEZ119" s="243"/>
      <c r="PFA119" s="243"/>
      <c r="PFB119" s="243"/>
      <c r="PFC119" s="243"/>
      <c r="PFD119" s="243"/>
      <c r="PFE119" s="243"/>
      <c r="PFF119" s="243"/>
      <c r="PFG119" s="243"/>
      <c r="PFH119" s="243"/>
      <c r="PFI119" s="243"/>
      <c r="PFJ119" s="243"/>
      <c r="PFK119" s="243"/>
      <c r="PFL119" s="243"/>
      <c r="PFM119" s="243"/>
      <c r="PFN119" s="243"/>
      <c r="PFO119" s="243"/>
      <c r="PFP119" s="243"/>
      <c r="PFQ119" s="243"/>
      <c r="PFR119" s="243"/>
      <c r="PFS119" s="243"/>
      <c r="PFT119" s="243"/>
      <c r="PFU119" s="243"/>
      <c r="PFV119" s="243"/>
      <c r="PFW119" s="243"/>
      <c r="PFX119" s="243"/>
      <c r="PFY119" s="243"/>
      <c r="PFZ119" s="243"/>
      <c r="PGA119" s="243"/>
      <c r="PGB119" s="243"/>
      <c r="PGC119" s="243"/>
      <c r="PGD119" s="243"/>
      <c r="PGE119" s="243"/>
      <c r="PGF119" s="243"/>
      <c r="PGG119" s="243"/>
      <c r="PGH119" s="243"/>
      <c r="PGI119" s="243"/>
      <c r="PGJ119" s="243"/>
      <c r="PGK119" s="243"/>
      <c r="PGL119" s="243"/>
      <c r="PGM119" s="243"/>
      <c r="PGN119" s="243"/>
      <c r="PGO119" s="243"/>
      <c r="PGP119" s="243"/>
      <c r="PGQ119" s="243"/>
      <c r="PGR119" s="243"/>
      <c r="PGS119" s="243"/>
      <c r="PGT119" s="243"/>
      <c r="PGU119" s="243"/>
      <c r="PGV119" s="243"/>
      <c r="PGW119" s="243"/>
      <c r="PGX119" s="243"/>
      <c r="PGY119" s="243"/>
      <c r="PGZ119" s="243"/>
      <c r="PHA119" s="243"/>
      <c r="PHB119" s="243"/>
      <c r="PHC119" s="243"/>
      <c r="PHD119" s="243"/>
      <c r="PHE119" s="243"/>
      <c r="PHF119" s="243"/>
      <c r="PHG119" s="243"/>
      <c r="PHH119" s="243"/>
      <c r="PHI119" s="243"/>
      <c r="PHJ119" s="243"/>
      <c r="PHK119" s="243"/>
      <c r="PHL119" s="243"/>
      <c r="PHM119" s="243"/>
      <c r="PHN119" s="243"/>
      <c r="PHO119" s="243"/>
      <c r="PHP119" s="243"/>
      <c r="PHQ119" s="243"/>
      <c r="PHR119" s="243"/>
      <c r="PHS119" s="243"/>
      <c r="PHT119" s="243"/>
      <c r="PHU119" s="243"/>
      <c r="PHV119" s="243"/>
      <c r="PHW119" s="243"/>
      <c r="PHX119" s="243"/>
      <c r="PHY119" s="243"/>
      <c r="PHZ119" s="243"/>
      <c r="PIA119" s="243"/>
      <c r="PIB119" s="243"/>
      <c r="PIC119" s="243"/>
      <c r="PID119" s="243"/>
      <c r="PIE119" s="243"/>
      <c r="PIF119" s="243"/>
      <c r="PIG119" s="243"/>
      <c r="PIH119" s="243"/>
      <c r="PII119" s="243"/>
      <c r="PIJ119" s="243"/>
      <c r="PIK119" s="243"/>
      <c r="PIL119" s="243"/>
      <c r="PIM119" s="243"/>
      <c r="PIN119" s="243"/>
      <c r="PIO119" s="243"/>
      <c r="PIP119" s="243"/>
      <c r="PIQ119" s="243"/>
      <c r="PIR119" s="243"/>
      <c r="PIS119" s="243"/>
      <c r="PIT119" s="243"/>
      <c r="PIU119" s="243"/>
      <c r="PIV119" s="243"/>
      <c r="PIW119" s="243"/>
      <c r="PIX119" s="243"/>
      <c r="PIY119" s="243"/>
      <c r="PIZ119" s="243"/>
      <c r="PJA119" s="243"/>
      <c r="PJB119" s="243"/>
      <c r="PJC119" s="243"/>
      <c r="PJD119" s="243"/>
      <c r="PJE119" s="243"/>
      <c r="PJF119" s="243"/>
      <c r="PJG119" s="243"/>
      <c r="PJH119" s="243"/>
      <c r="PJI119" s="243"/>
      <c r="PJJ119" s="243"/>
      <c r="PJK119" s="243"/>
      <c r="PJL119" s="243"/>
      <c r="PJM119" s="243"/>
      <c r="PJN119" s="243"/>
      <c r="PJO119" s="243"/>
      <c r="PJP119" s="243"/>
      <c r="PJQ119" s="243"/>
      <c r="PJR119" s="243"/>
      <c r="PJS119" s="243"/>
      <c r="PJT119" s="243"/>
      <c r="PJU119" s="243"/>
      <c r="PJV119" s="243"/>
      <c r="PJW119" s="243"/>
      <c r="PJX119" s="243"/>
      <c r="PJY119" s="243"/>
      <c r="PJZ119" s="243"/>
      <c r="PKA119" s="243"/>
      <c r="PKB119" s="243"/>
      <c r="PKC119" s="243"/>
      <c r="PKD119" s="243"/>
      <c r="PKE119" s="243"/>
      <c r="PKF119" s="243"/>
      <c r="PKG119" s="243"/>
      <c r="PKH119" s="243"/>
      <c r="PKI119" s="243"/>
      <c r="PKJ119" s="243"/>
      <c r="PKK119" s="243"/>
      <c r="PKL119" s="243"/>
      <c r="PKM119" s="243"/>
      <c r="PKN119" s="243"/>
      <c r="PKO119" s="243"/>
      <c r="PKP119" s="243"/>
      <c r="PKQ119" s="243"/>
      <c r="PKR119" s="243"/>
      <c r="PKS119" s="243"/>
      <c r="PKT119" s="243"/>
      <c r="PKU119" s="243"/>
      <c r="PKV119" s="243"/>
      <c r="PKW119" s="243"/>
      <c r="PKX119" s="243"/>
      <c r="PKY119" s="243"/>
      <c r="PKZ119" s="243"/>
      <c r="PLA119" s="243"/>
      <c r="PLB119" s="243"/>
      <c r="PLC119" s="243"/>
      <c r="PLD119" s="243"/>
      <c r="PLE119" s="243"/>
      <c r="PLF119" s="243"/>
      <c r="PLG119" s="243"/>
      <c r="PLH119" s="243"/>
      <c r="PLI119" s="243"/>
      <c r="PLJ119" s="243"/>
      <c r="PLK119" s="243"/>
      <c r="PLL119" s="243"/>
      <c r="PLM119" s="243"/>
      <c r="PLN119" s="243"/>
      <c r="PLO119" s="243"/>
      <c r="PLP119" s="243"/>
      <c r="PLQ119" s="243"/>
      <c r="PLR119" s="243"/>
      <c r="PLS119" s="243"/>
      <c r="PLT119" s="243"/>
      <c r="PLU119" s="243"/>
      <c r="PLV119" s="243"/>
      <c r="PLW119" s="243"/>
      <c r="PLX119" s="243"/>
      <c r="PLY119" s="243"/>
      <c r="PLZ119" s="243"/>
      <c r="PMA119" s="243"/>
      <c r="PMB119" s="243"/>
      <c r="PMC119" s="243"/>
      <c r="PMD119" s="243"/>
      <c r="PME119" s="243"/>
      <c r="PMF119" s="243"/>
      <c r="PMG119" s="243"/>
      <c r="PMH119" s="243"/>
      <c r="PMI119" s="243"/>
      <c r="PMJ119" s="243"/>
      <c r="PMK119" s="243"/>
      <c r="PML119" s="243"/>
      <c r="PMM119" s="243"/>
      <c r="PMN119" s="243"/>
      <c r="PMO119" s="243"/>
      <c r="PMP119" s="243"/>
      <c r="PMQ119" s="243"/>
      <c r="PMR119" s="243"/>
      <c r="PMS119" s="243"/>
      <c r="PMT119" s="243"/>
      <c r="PMU119" s="243"/>
      <c r="PMV119" s="243"/>
      <c r="PMW119" s="243"/>
      <c r="PMX119" s="243"/>
      <c r="PMY119" s="243"/>
      <c r="PMZ119" s="243"/>
      <c r="PNA119" s="243"/>
      <c r="PNB119" s="243"/>
      <c r="PNC119" s="243"/>
      <c r="PND119" s="243"/>
      <c r="PNE119" s="243"/>
      <c r="PNF119" s="243"/>
      <c r="PNG119" s="243"/>
      <c r="PNH119" s="243"/>
      <c r="PNI119" s="243"/>
      <c r="PNJ119" s="243"/>
      <c r="PNK119" s="243"/>
      <c r="PNL119" s="243"/>
      <c r="PNM119" s="243"/>
      <c r="PNN119" s="243"/>
      <c r="PNO119" s="243"/>
      <c r="PNP119" s="243"/>
      <c r="PNQ119" s="243"/>
      <c r="PNR119" s="243"/>
      <c r="PNS119" s="243"/>
      <c r="PNT119" s="243"/>
      <c r="PNU119" s="243"/>
      <c r="PNV119" s="243"/>
      <c r="PNW119" s="243"/>
      <c r="PNX119" s="243"/>
      <c r="PNY119" s="243"/>
      <c r="PNZ119" s="243"/>
      <c r="POA119" s="243"/>
      <c r="POB119" s="243"/>
      <c r="POC119" s="243"/>
      <c r="POD119" s="243"/>
      <c r="POE119" s="243"/>
      <c r="POF119" s="243"/>
      <c r="POG119" s="243"/>
      <c r="POH119" s="243"/>
      <c r="POI119" s="243"/>
      <c r="POJ119" s="243"/>
      <c r="POK119" s="243"/>
      <c r="POL119" s="243"/>
      <c r="POM119" s="243"/>
      <c r="PON119" s="243"/>
      <c r="POO119" s="243"/>
      <c r="POP119" s="243"/>
      <c r="POQ119" s="243"/>
      <c r="POR119" s="243"/>
      <c r="POS119" s="243"/>
      <c r="POT119" s="243"/>
      <c r="POU119" s="243"/>
      <c r="POV119" s="243"/>
      <c r="POW119" s="243"/>
      <c r="POX119" s="243"/>
      <c r="POY119" s="243"/>
      <c r="POZ119" s="243"/>
      <c r="PPA119" s="243"/>
      <c r="PPB119" s="243"/>
      <c r="PPC119" s="243"/>
      <c r="PPD119" s="243"/>
      <c r="PPE119" s="243"/>
      <c r="PPF119" s="243"/>
      <c r="PPG119" s="243"/>
      <c r="PPH119" s="243"/>
      <c r="PPI119" s="243"/>
      <c r="PPJ119" s="243"/>
      <c r="PPK119" s="243"/>
      <c r="PPL119" s="243"/>
      <c r="PPM119" s="243"/>
      <c r="PPN119" s="243"/>
      <c r="PPO119" s="243"/>
      <c r="PPP119" s="243"/>
      <c r="PPQ119" s="243"/>
      <c r="PPR119" s="243"/>
      <c r="PPS119" s="243"/>
      <c r="PPT119" s="243"/>
      <c r="PPU119" s="243"/>
      <c r="PPV119" s="243"/>
      <c r="PPW119" s="243"/>
      <c r="PPX119" s="243"/>
      <c r="PPY119" s="243"/>
      <c r="PPZ119" s="243"/>
      <c r="PQA119" s="243"/>
      <c r="PQB119" s="243"/>
      <c r="PQC119" s="243"/>
      <c r="PQD119" s="243"/>
      <c r="PQE119" s="243"/>
      <c r="PQF119" s="243"/>
      <c r="PQG119" s="243"/>
      <c r="PQH119" s="243"/>
      <c r="PQI119" s="243"/>
      <c r="PQJ119" s="243"/>
      <c r="PQK119" s="243"/>
      <c r="PQL119" s="243"/>
      <c r="PQM119" s="243"/>
      <c r="PQN119" s="243"/>
      <c r="PQO119" s="243"/>
      <c r="PQP119" s="243"/>
      <c r="PQQ119" s="243"/>
      <c r="PQR119" s="243"/>
      <c r="PQS119" s="243"/>
      <c r="PQT119" s="243"/>
      <c r="PQU119" s="243"/>
      <c r="PQV119" s="243"/>
      <c r="PQW119" s="243"/>
      <c r="PQX119" s="243"/>
      <c r="PQY119" s="243"/>
      <c r="PQZ119" s="243"/>
      <c r="PRA119" s="243"/>
      <c r="PRB119" s="243"/>
      <c r="PRC119" s="243"/>
      <c r="PRD119" s="243"/>
      <c r="PRE119" s="243"/>
      <c r="PRF119" s="243"/>
      <c r="PRG119" s="243"/>
      <c r="PRH119" s="243"/>
      <c r="PRI119" s="243"/>
      <c r="PRJ119" s="243"/>
      <c r="PRK119" s="243"/>
      <c r="PRL119" s="243"/>
      <c r="PRM119" s="243"/>
      <c r="PRN119" s="243"/>
      <c r="PRO119" s="243"/>
      <c r="PRP119" s="243"/>
      <c r="PRQ119" s="243"/>
      <c r="PRR119" s="243"/>
      <c r="PRS119" s="243"/>
      <c r="PRT119" s="243"/>
      <c r="PRU119" s="243"/>
      <c r="PRV119" s="243"/>
      <c r="PRW119" s="243"/>
      <c r="PRX119" s="243"/>
      <c r="PRY119" s="243"/>
      <c r="PRZ119" s="243"/>
      <c r="PSA119" s="243"/>
      <c r="PSB119" s="243"/>
      <c r="PSC119" s="243"/>
      <c r="PSD119" s="243"/>
      <c r="PSE119" s="243"/>
      <c r="PSF119" s="243"/>
      <c r="PSG119" s="243"/>
      <c r="PSH119" s="243"/>
      <c r="PSI119" s="243"/>
      <c r="PSJ119" s="243"/>
      <c r="PSK119" s="243"/>
      <c r="PSL119" s="243"/>
      <c r="PSM119" s="243"/>
      <c r="PSN119" s="243"/>
      <c r="PSO119" s="243"/>
      <c r="PSP119" s="243"/>
      <c r="PSQ119" s="243"/>
      <c r="PSR119" s="243"/>
      <c r="PSS119" s="243"/>
      <c r="PST119" s="243"/>
      <c r="PSU119" s="243"/>
      <c r="PSV119" s="243"/>
      <c r="PSW119" s="243"/>
      <c r="PSX119" s="243"/>
      <c r="PSY119" s="243"/>
      <c r="PSZ119" s="243"/>
      <c r="PTA119" s="243"/>
      <c r="PTB119" s="243"/>
      <c r="PTC119" s="243"/>
      <c r="PTD119" s="243"/>
      <c r="PTE119" s="243"/>
      <c r="PTF119" s="243"/>
      <c r="PTG119" s="243"/>
      <c r="PTH119" s="243"/>
      <c r="PTI119" s="243"/>
      <c r="PTJ119" s="243"/>
      <c r="PTK119" s="243"/>
      <c r="PTL119" s="243"/>
      <c r="PTM119" s="243"/>
      <c r="PTN119" s="243"/>
      <c r="PTO119" s="243"/>
      <c r="PTP119" s="243"/>
      <c r="PTQ119" s="243"/>
      <c r="PTR119" s="243"/>
      <c r="PTS119" s="243"/>
      <c r="PTT119" s="243"/>
      <c r="PTU119" s="243"/>
      <c r="PTV119" s="243"/>
      <c r="PTW119" s="243"/>
      <c r="PTX119" s="243"/>
      <c r="PTY119" s="243"/>
      <c r="PTZ119" s="243"/>
      <c r="PUA119" s="243"/>
      <c r="PUB119" s="243"/>
      <c r="PUC119" s="243"/>
      <c r="PUD119" s="243"/>
      <c r="PUE119" s="243"/>
      <c r="PUF119" s="243"/>
      <c r="PUG119" s="243"/>
      <c r="PUH119" s="243"/>
      <c r="PUI119" s="243"/>
      <c r="PUJ119" s="243"/>
      <c r="PUK119" s="243"/>
      <c r="PUL119" s="243"/>
      <c r="PUM119" s="243"/>
      <c r="PUN119" s="243"/>
      <c r="PUO119" s="243"/>
      <c r="PUP119" s="243"/>
      <c r="PUQ119" s="243"/>
      <c r="PUR119" s="243"/>
      <c r="PUS119" s="243"/>
      <c r="PUT119" s="243"/>
      <c r="PUU119" s="243"/>
      <c r="PUV119" s="243"/>
      <c r="PUW119" s="243"/>
      <c r="PUX119" s="243"/>
      <c r="PUY119" s="243"/>
      <c r="PUZ119" s="243"/>
      <c r="PVA119" s="243"/>
      <c r="PVB119" s="243"/>
      <c r="PVC119" s="243"/>
      <c r="PVD119" s="243"/>
      <c r="PVE119" s="243"/>
      <c r="PVF119" s="243"/>
      <c r="PVG119" s="243"/>
      <c r="PVH119" s="243"/>
      <c r="PVI119" s="243"/>
      <c r="PVJ119" s="243"/>
      <c r="PVK119" s="243"/>
      <c r="PVL119" s="243"/>
      <c r="PVM119" s="243"/>
      <c r="PVN119" s="243"/>
      <c r="PVO119" s="243"/>
      <c r="PVP119" s="243"/>
      <c r="PVQ119" s="243"/>
      <c r="PVR119" s="243"/>
      <c r="PVS119" s="243"/>
      <c r="PVT119" s="243"/>
      <c r="PVU119" s="243"/>
      <c r="PVV119" s="243"/>
      <c r="PVW119" s="243"/>
      <c r="PVX119" s="243"/>
      <c r="PVY119" s="243"/>
      <c r="PVZ119" s="243"/>
      <c r="PWA119" s="243"/>
      <c r="PWB119" s="243"/>
      <c r="PWC119" s="243"/>
      <c r="PWD119" s="243"/>
      <c r="PWE119" s="243"/>
      <c r="PWF119" s="243"/>
      <c r="PWG119" s="243"/>
      <c r="PWH119" s="243"/>
      <c r="PWI119" s="243"/>
      <c r="PWJ119" s="243"/>
      <c r="PWK119" s="243"/>
      <c r="PWL119" s="243"/>
      <c r="PWM119" s="243"/>
      <c r="PWN119" s="243"/>
      <c r="PWO119" s="243"/>
      <c r="PWP119" s="243"/>
      <c r="PWQ119" s="243"/>
      <c r="PWR119" s="243"/>
      <c r="PWS119" s="243"/>
      <c r="PWT119" s="243"/>
      <c r="PWU119" s="243"/>
      <c r="PWV119" s="243"/>
      <c r="PWW119" s="243"/>
      <c r="PWX119" s="243"/>
      <c r="PWY119" s="243"/>
      <c r="PWZ119" s="243"/>
      <c r="PXA119" s="243"/>
      <c r="PXB119" s="243"/>
      <c r="PXC119" s="243"/>
      <c r="PXD119" s="243"/>
      <c r="PXE119" s="243"/>
      <c r="PXF119" s="243"/>
      <c r="PXG119" s="243"/>
      <c r="PXH119" s="243"/>
      <c r="PXI119" s="243"/>
      <c r="PXJ119" s="243"/>
      <c r="PXK119" s="243"/>
      <c r="PXL119" s="243"/>
      <c r="PXM119" s="243"/>
      <c r="PXN119" s="243"/>
      <c r="PXO119" s="243"/>
      <c r="PXP119" s="243"/>
      <c r="PXQ119" s="243"/>
      <c r="PXR119" s="243"/>
      <c r="PXS119" s="243"/>
      <c r="PXT119" s="243"/>
      <c r="PXU119" s="243"/>
      <c r="PXV119" s="243"/>
      <c r="PXW119" s="243"/>
      <c r="PXX119" s="243"/>
      <c r="PXY119" s="243"/>
      <c r="PXZ119" s="243"/>
      <c r="PYA119" s="243"/>
      <c r="PYB119" s="243"/>
      <c r="PYC119" s="243"/>
      <c r="PYD119" s="243"/>
      <c r="PYE119" s="243"/>
      <c r="PYF119" s="243"/>
      <c r="PYG119" s="243"/>
      <c r="PYH119" s="243"/>
      <c r="PYI119" s="243"/>
      <c r="PYJ119" s="243"/>
      <c r="PYK119" s="243"/>
      <c r="PYL119" s="243"/>
      <c r="PYM119" s="243"/>
      <c r="PYN119" s="243"/>
      <c r="PYO119" s="243"/>
      <c r="PYP119" s="243"/>
      <c r="PYQ119" s="243"/>
      <c r="PYR119" s="243"/>
      <c r="PYS119" s="243"/>
      <c r="PYT119" s="243"/>
      <c r="PYU119" s="243"/>
      <c r="PYV119" s="243"/>
      <c r="PYW119" s="243"/>
      <c r="PYX119" s="243"/>
      <c r="PYY119" s="243"/>
      <c r="PYZ119" s="243"/>
      <c r="PZA119" s="243"/>
      <c r="PZB119" s="243"/>
      <c r="PZC119" s="243"/>
      <c r="PZD119" s="243"/>
      <c r="PZE119" s="243"/>
      <c r="PZF119" s="243"/>
      <c r="PZG119" s="243"/>
      <c r="PZH119" s="243"/>
      <c r="PZI119" s="243"/>
      <c r="PZJ119" s="243"/>
      <c r="PZK119" s="243"/>
      <c r="PZL119" s="243"/>
      <c r="PZM119" s="243"/>
      <c r="PZN119" s="243"/>
      <c r="PZO119" s="243"/>
      <c r="PZP119" s="243"/>
      <c r="PZQ119" s="243"/>
      <c r="PZR119" s="243"/>
      <c r="PZS119" s="243"/>
      <c r="PZT119" s="243"/>
      <c r="PZU119" s="243"/>
      <c r="PZV119" s="243"/>
      <c r="PZW119" s="243"/>
      <c r="PZX119" s="243"/>
      <c r="PZY119" s="243"/>
      <c r="PZZ119" s="243"/>
      <c r="QAA119" s="243"/>
      <c r="QAB119" s="243"/>
      <c r="QAC119" s="243"/>
      <c r="QAD119" s="243"/>
      <c r="QAE119" s="243"/>
      <c r="QAF119" s="243"/>
      <c r="QAG119" s="243"/>
      <c r="QAH119" s="243"/>
      <c r="QAI119" s="243"/>
      <c r="QAJ119" s="243"/>
      <c r="QAK119" s="243"/>
      <c r="QAL119" s="243"/>
      <c r="QAM119" s="243"/>
      <c r="QAN119" s="243"/>
      <c r="QAO119" s="243"/>
      <c r="QAP119" s="243"/>
      <c r="QAQ119" s="243"/>
      <c r="QAR119" s="243"/>
      <c r="QAS119" s="243"/>
      <c r="QAT119" s="243"/>
      <c r="QAU119" s="243"/>
      <c r="QAV119" s="243"/>
      <c r="QAW119" s="243"/>
      <c r="QAX119" s="243"/>
      <c r="QAY119" s="243"/>
      <c r="QAZ119" s="243"/>
      <c r="QBA119" s="243"/>
      <c r="QBB119" s="243"/>
      <c r="QBC119" s="243"/>
      <c r="QBD119" s="243"/>
      <c r="QBE119" s="243"/>
      <c r="QBF119" s="243"/>
      <c r="QBG119" s="243"/>
      <c r="QBH119" s="243"/>
      <c r="QBI119" s="243"/>
      <c r="QBJ119" s="243"/>
      <c r="QBK119" s="243"/>
      <c r="QBL119" s="243"/>
      <c r="QBM119" s="243"/>
      <c r="QBN119" s="243"/>
      <c r="QBO119" s="243"/>
      <c r="QBP119" s="243"/>
      <c r="QBQ119" s="243"/>
      <c r="QBR119" s="243"/>
      <c r="QBS119" s="243"/>
      <c r="QBT119" s="243"/>
      <c r="QBU119" s="243"/>
      <c r="QBV119" s="243"/>
      <c r="QBW119" s="243"/>
      <c r="QBX119" s="243"/>
      <c r="QBY119" s="243"/>
      <c r="QBZ119" s="243"/>
      <c r="QCA119" s="243"/>
      <c r="QCB119" s="243"/>
      <c r="QCC119" s="243"/>
      <c r="QCD119" s="243"/>
      <c r="QCE119" s="243"/>
      <c r="QCF119" s="243"/>
      <c r="QCG119" s="243"/>
      <c r="QCH119" s="243"/>
      <c r="QCI119" s="243"/>
      <c r="QCJ119" s="243"/>
      <c r="QCK119" s="243"/>
      <c r="QCL119" s="243"/>
      <c r="QCM119" s="243"/>
      <c r="QCN119" s="243"/>
      <c r="QCO119" s="243"/>
      <c r="QCP119" s="243"/>
      <c r="QCQ119" s="243"/>
      <c r="QCR119" s="243"/>
      <c r="QCS119" s="243"/>
      <c r="QCT119" s="243"/>
      <c r="QCU119" s="243"/>
      <c r="QCV119" s="243"/>
      <c r="QCW119" s="243"/>
      <c r="QCX119" s="243"/>
      <c r="QCY119" s="243"/>
      <c r="QCZ119" s="243"/>
      <c r="QDA119" s="243"/>
      <c r="QDB119" s="243"/>
      <c r="QDC119" s="243"/>
      <c r="QDD119" s="243"/>
      <c r="QDE119" s="243"/>
      <c r="QDF119" s="243"/>
      <c r="QDG119" s="243"/>
      <c r="QDH119" s="243"/>
      <c r="QDI119" s="243"/>
      <c r="QDJ119" s="243"/>
      <c r="QDK119" s="243"/>
      <c r="QDL119" s="243"/>
      <c r="QDM119" s="243"/>
      <c r="QDN119" s="243"/>
      <c r="QDO119" s="243"/>
      <c r="QDP119" s="243"/>
      <c r="QDQ119" s="243"/>
      <c r="QDR119" s="243"/>
      <c r="QDS119" s="243"/>
      <c r="QDT119" s="243"/>
      <c r="QDU119" s="243"/>
      <c r="QDV119" s="243"/>
      <c r="QDW119" s="243"/>
      <c r="QDX119" s="243"/>
      <c r="QDY119" s="243"/>
      <c r="QDZ119" s="243"/>
      <c r="QEA119" s="243"/>
      <c r="QEB119" s="243"/>
      <c r="QEC119" s="243"/>
      <c r="QED119" s="243"/>
      <c r="QEE119" s="243"/>
      <c r="QEF119" s="243"/>
      <c r="QEG119" s="243"/>
      <c r="QEH119" s="243"/>
      <c r="QEI119" s="243"/>
      <c r="QEJ119" s="243"/>
      <c r="QEK119" s="243"/>
      <c r="QEL119" s="243"/>
      <c r="QEM119" s="243"/>
      <c r="QEN119" s="243"/>
      <c r="QEO119" s="243"/>
      <c r="QEP119" s="243"/>
      <c r="QEQ119" s="243"/>
      <c r="QER119" s="243"/>
      <c r="QES119" s="243"/>
      <c r="QET119" s="243"/>
      <c r="QEU119" s="243"/>
      <c r="QEV119" s="243"/>
      <c r="QEW119" s="243"/>
      <c r="QEX119" s="243"/>
      <c r="QEY119" s="243"/>
      <c r="QEZ119" s="243"/>
      <c r="QFA119" s="243"/>
      <c r="QFB119" s="243"/>
      <c r="QFC119" s="243"/>
      <c r="QFD119" s="243"/>
      <c r="QFE119" s="243"/>
      <c r="QFF119" s="243"/>
      <c r="QFG119" s="243"/>
      <c r="QFH119" s="243"/>
      <c r="QFI119" s="243"/>
      <c r="QFJ119" s="243"/>
      <c r="QFK119" s="243"/>
      <c r="QFL119" s="243"/>
      <c r="QFM119" s="243"/>
      <c r="QFN119" s="243"/>
      <c r="QFO119" s="243"/>
      <c r="QFP119" s="243"/>
      <c r="QFQ119" s="243"/>
      <c r="QFR119" s="243"/>
      <c r="QFS119" s="243"/>
      <c r="QFT119" s="243"/>
      <c r="QFU119" s="243"/>
      <c r="QFV119" s="243"/>
      <c r="QFW119" s="243"/>
      <c r="QFX119" s="243"/>
      <c r="QFY119" s="243"/>
      <c r="QFZ119" s="243"/>
      <c r="QGA119" s="243"/>
      <c r="QGB119" s="243"/>
      <c r="QGC119" s="243"/>
      <c r="QGD119" s="243"/>
      <c r="QGE119" s="243"/>
      <c r="QGF119" s="243"/>
      <c r="QGG119" s="243"/>
      <c r="QGH119" s="243"/>
      <c r="QGI119" s="243"/>
      <c r="QGJ119" s="243"/>
      <c r="QGK119" s="243"/>
      <c r="QGL119" s="243"/>
      <c r="QGM119" s="243"/>
      <c r="QGN119" s="243"/>
      <c r="QGO119" s="243"/>
      <c r="QGP119" s="243"/>
      <c r="QGQ119" s="243"/>
      <c r="QGR119" s="243"/>
      <c r="QGS119" s="243"/>
      <c r="QGT119" s="243"/>
      <c r="QGU119" s="243"/>
      <c r="QGV119" s="243"/>
      <c r="QGW119" s="243"/>
      <c r="QGX119" s="243"/>
      <c r="QGY119" s="243"/>
      <c r="QGZ119" s="243"/>
      <c r="QHA119" s="243"/>
      <c r="QHB119" s="243"/>
      <c r="QHC119" s="243"/>
      <c r="QHD119" s="243"/>
      <c r="QHE119" s="243"/>
      <c r="QHF119" s="243"/>
      <c r="QHG119" s="243"/>
      <c r="QHH119" s="243"/>
      <c r="QHI119" s="243"/>
      <c r="QHJ119" s="243"/>
      <c r="QHK119" s="243"/>
      <c r="QHL119" s="243"/>
      <c r="QHM119" s="243"/>
      <c r="QHN119" s="243"/>
      <c r="QHO119" s="243"/>
      <c r="QHP119" s="243"/>
      <c r="QHQ119" s="243"/>
      <c r="QHR119" s="243"/>
      <c r="QHS119" s="243"/>
      <c r="QHT119" s="243"/>
      <c r="QHU119" s="243"/>
      <c r="QHV119" s="243"/>
      <c r="QHW119" s="243"/>
      <c r="QHX119" s="243"/>
      <c r="QHY119" s="243"/>
      <c r="QHZ119" s="243"/>
      <c r="QIA119" s="243"/>
      <c r="QIB119" s="243"/>
      <c r="QIC119" s="243"/>
      <c r="QID119" s="243"/>
      <c r="QIE119" s="243"/>
      <c r="QIF119" s="243"/>
      <c r="QIG119" s="243"/>
      <c r="QIH119" s="243"/>
      <c r="QII119" s="243"/>
      <c r="QIJ119" s="243"/>
      <c r="QIK119" s="243"/>
      <c r="QIL119" s="243"/>
      <c r="QIM119" s="243"/>
      <c r="QIN119" s="243"/>
      <c r="QIO119" s="243"/>
      <c r="QIP119" s="243"/>
      <c r="QIQ119" s="243"/>
      <c r="QIR119" s="243"/>
      <c r="QIS119" s="243"/>
      <c r="QIT119" s="243"/>
      <c r="QIU119" s="243"/>
      <c r="QIV119" s="243"/>
      <c r="QIW119" s="243"/>
      <c r="QIX119" s="243"/>
      <c r="QIY119" s="243"/>
      <c r="QIZ119" s="243"/>
      <c r="QJA119" s="243"/>
      <c r="QJB119" s="243"/>
      <c r="QJC119" s="243"/>
      <c r="QJD119" s="243"/>
      <c r="QJE119" s="243"/>
      <c r="QJF119" s="243"/>
      <c r="QJG119" s="243"/>
      <c r="QJH119" s="243"/>
      <c r="QJI119" s="243"/>
      <c r="QJJ119" s="243"/>
      <c r="QJK119" s="243"/>
      <c r="QJL119" s="243"/>
      <c r="QJM119" s="243"/>
      <c r="QJN119" s="243"/>
      <c r="QJO119" s="243"/>
      <c r="QJP119" s="243"/>
      <c r="QJQ119" s="243"/>
      <c r="QJR119" s="243"/>
      <c r="QJS119" s="243"/>
      <c r="QJT119" s="243"/>
      <c r="QJU119" s="243"/>
      <c r="QJV119" s="243"/>
      <c r="QJW119" s="243"/>
      <c r="QJX119" s="243"/>
      <c r="QJY119" s="243"/>
      <c r="QJZ119" s="243"/>
      <c r="QKA119" s="243"/>
      <c r="QKB119" s="243"/>
      <c r="QKC119" s="243"/>
      <c r="QKD119" s="243"/>
      <c r="QKE119" s="243"/>
      <c r="QKF119" s="243"/>
      <c r="QKG119" s="243"/>
      <c r="QKH119" s="243"/>
      <c r="QKI119" s="243"/>
      <c r="QKJ119" s="243"/>
      <c r="QKK119" s="243"/>
      <c r="QKL119" s="243"/>
      <c r="QKM119" s="243"/>
      <c r="QKN119" s="243"/>
      <c r="QKO119" s="243"/>
      <c r="QKP119" s="243"/>
      <c r="QKQ119" s="243"/>
      <c r="QKR119" s="243"/>
      <c r="QKS119" s="243"/>
      <c r="QKT119" s="243"/>
      <c r="QKU119" s="243"/>
      <c r="QKV119" s="243"/>
      <c r="QKW119" s="243"/>
      <c r="QKX119" s="243"/>
      <c r="QKY119" s="243"/>
      <c r="QKZ119" s="243"/>
      <c r="QLA119" s="243"/>
      <c r="QLB119" s="243"/>
      <c r="QLC119" s="243"/>
      <c r="QLD119" s="243"/>
      <c r="QLE119" s="243"/>
      <c r="QLF119" s="243"/>
      <c r="QLG119" s="243"/>
      <c r="QLH119" s="243"/>
      <c r="QLI119" s="243"/>
      <c r="QLJ119" s="243"/>
      <c r="QLK119" s="243"/>
      <c r="QLL119" s="243"/>
      <c r="QLM119" s="243"/>
      <c r="QLN119" s="243"/>
      <c r="QLO119" s="243"/>
      <c r="QLP119" s="243"/>
      <c r="QLQ119" s="243"/>
      <c r="QLR119" s="243"/>
      <c r="QLS119" s="243"/>
      <c r="QLT119" s="243"/>
      <c r="QLU119" s="243"/>
      <c r="QLV119" s="243"/>
      <c r="QLW119" s="243"/>
      <c r="QLX119" s="243"/>
      <c r="QLY119" s="243"/>
      <c r="QLZ119" s="243"/>
      <c r="QMA119" s="243"/>
      <c r="QMB119" s="243"/>
      <c r="QMC119" s="243"/>
      <c r="QMD119" s="243"/>
      <c r="QME119" s="243"/>
      <c r="QMF119" s="243"/>
      <c r="QMG119" s="243"/>
      <c r="QMH119" s="243"/>
      <c r="QMI119" s="243"/>
      <c r="QMJ119" s="243"/>
      <c r="QMK119" s="243"/>
      <c r="QML119" s="243"/>
      <c r="QMM119" s="243"/>
      <c r="QMN119" s="243"/>
      <c r="QMO119" s="243"/>
      <c r="QMP119" s="243"/>
      <c r="QMQ119" s="243"/>
      <c r="QMR119" s="243"/>
      <c r="QMS119" s="243"/>
      <c r="QMT119" s="243"/>
      <c r="QMU119" s="243"/>
      <c r="QMV119" s="243"/>
      <c r="QMW119" s="243"/>
      <c r="QMX119" s="243"/>
      <c r="QMY119" s="243"/>
      <c r="QMZ119" s="243"/>
      <c r="QNA119" s="243"/>
      <c r="QNB119" s="243"/>
      <c r="QNC119" s="243"/>
      <c r="QND119" s="243"/>
      <c r="QNE119" s="243"/>
      <c r="QNF119" s="243"/>
      <c r="QNG119" s="243"/>
      <c r="QNH119" s="243"/>
      <c r="QNI119" s="243"/>
      <c r="QNJ119" s="243"/>
      <c r="QNK119" s="243"/>
      <c r="QNL119" s="243"/>
      <c r="QNM119" s="243"/>
      <c r="QNN119" s="243"/>
      <c r="QNO119" s="243"/>
      <c r="QNP119" s="243"/>
      <c r="QNQ119" s="243"/>
      <c r="QNR119" s="243"/>
      <c r="QNS119" s="243"/>
      <c r="QNT119" s="243"/>
      <c r="QNU119" s="243"/>
      <c r="QNV119" s="243"/>
      <c r="QNW119" s="243"/>
      <c r="QNX119" s="243"/>
      <c r="QNY119" s="243"/>
      <c r="QNZ119" s="243"/>
      <c r="QOA119" s="243"/>
      <c r="QOB119" s="243"/>
      <c r="QOC119" s="243"/>
      <c r="QOD119" s="243"/>
      <c r="QOE119" s="243"/>
      <c r="QOF119" s="243"/>
      <c r="QOG119" s="243"/>
      <c r="QOH119" s="243"/>
      <c r="QOI119" s="243"/>
      <c r="QOJ119" s="243"/>
      <c r="QOK119" s="243"/>
      <c r="QOL119" s="243"/>
      <c r="QOM119" s="243"/>
      <c r="QON119" s="243"/>
      <c r="QOO119" s="243"/>
      <c r="QOP119" s="243"/>
      <c r="QOQ119" s="243"/>
      <c r="QOR119" s="243"/>
      <c r="QOS119" s="243"/>
      <c r="QOT119" s="243"/>
      <c r="QOU119" s="243"/>
      <c r="QOV119" s="243"/>
      <c r="QOW119" s="243"/>
      <c r="QOX119" s="243"/>
      <c r="QOY119" s="243"/>
      <c r="QOZ119" s="243"/>
      <c r="QPA119" s="243"/>
      <c r="QPB119" s="243"/>
      <c r="QPC119" s="243"/>
      <c r="QPD119" s="243"/>
      <c r="QPE119" s="243"/>
      <c r="QPF119" s="243"/>
      <c r="QPG119" s="243"/>
      <c r="QPH119" s="243"/>
      <c r="QPI119" s="243"/>
      <c r="QPJ119" s="243"/>
      <c r="QPK119" s="243"/>
      <c r="QPL119" s="243"/>
      <c r="QPM119" s="243"/>
      <c r="QPN119" s="243"/>
      <c r="QPO119" s="243"/>
      <c r="QPP119" s="243"/>
      <c r="QPQ119" s="243"/>
      <c r="QPR119" s="243"/>
      <c r="QPS119" s="243"/>
      <c r="QPT119" s="243"/>
      <c r="QPU119" s="243"/>
      <c r="QPV119" s="243"/>
      <c r="QPW119" s="243"/>
      <c r="QPX119" s="243"/>
      <c r="QPY119" s="243"/>
      <c r="QPZ119" s="243"/>
      <c r="QQA119" s="243"/>
      <c r="QQB119" s="243"/>
      <c r="QQC119" s="243"/>
      <c r="QQD119" s="243"/>
      <c r="QQE119" s="243"/>
      <c r="QQF119" s="243"/>
      <c r="QQG119" s="243"/>
      <c r="QQH119" s="243"/>
      <c r="QQI119" s="243"/>
      <c r="QQJ119" s="243"/>
      <c r="QQK119" s="243"/>
      <c r="QQL119" s="243"/>
      <c r="QQM119" s="243"/>
      <c r="QQN119" s="243"/>
      <c r="QQO119" s="243"/>
      <c r="QQP119" s="243"/>
      <c r="QQQ119" s="243"/>
      <c r="QQR119" s="243"/>
      <c r="QQS119" s="243"/>
      <c r="QQT119" s="243"/>
      <c r="QQU119" s="243"/>
      <c r="QQV119" s="243"/>
      <c r="QQW119" s="243"/>
      <c r="QQX119" s="243"/>
      <c r="QQY119" s="243"/>
      <c r="QQZ119" s="243"/>
      <c r="QRA119" s="243"/>
      <c r="QRB119" s="243"/>
      <c r="QRC119" s="243"/>
      <c r="QRD119" s="243"/>
      <c r="QRE119" s="243"/>
      <c r="QRF119" s="243"/>
      <c r="QRG119" s="243"/>
      <c r="QRH119" s="243"/>
      <c r="QRI119" s="243"/>
      <c r="QRJ119" s="243"/>
      <c r="QRK119" s="243"/>
      <c r="QRL119" s="243"/>
      <c r="QRM119" s="243"/>
      <c r="QRN119" s="243"/>
      <c r="QRO119" s="243"/>
      <c r="QRP119" s="243"/>
      <c r="QRQ119" s="243"/>
      <c r="QRR119" s="243"/>
      <c r="QRS119" s="243"/>
      <c r="QRT119" s="243"/>
      <c r="QRU119" s="243"/>
      <c r="QRV119" s="243"/>
      <c r="QRW119" s="243"/>
      <c r="QRX119" s="243"/>
      <c r="QRY119" s="243"/>
      <c r="QRZ119" s="243"/>
      <c r="QSA119" s="243"/>
      <c r="QSB119" s="243"/>
      <c r="QSC119" s="243"/>
      <c r="QSD119" s="243"/>
      <c r="QSE119" s="243"/>
      <c r="QSF119" s="243"/>
      <c r="QSG119" s="243"/>
      <c r="QSH119" s="243"/>
      <c r="QSI119" s="243"/>
      <c r="QSJ119" s="243"/>
      <c r="QSK119" s="243"/>
      <c r="QSL119" s="243"/>
      <c r="QSM119" s="243"/>
      <c r="QSN119" s="243"/>
      <c r="QSO119" s="243"/>
      <c r="QSP119" s="243"/>
      <c r="QSQ119" s="243"/>
      <c r="QSR119" s="243"/>
      <c r="QSS119" s="243"/>
      <c r="QST119" s="243"/>
      <c r="QSU119" s="243"/>
      <c r="QSV119" s="243"/>
      <c r="QSW119" s="243"/>
      <c r="QSX119" s="243"/>
      <c r="QSY119" s="243"/>
      <c r="QSZ119" s="243"/>
      <c r="QTA119" s="243"/>
      <c r="QTB119" s="243"/>
      <c r="QTC119" s="243"/>
      <c r="QTD119" s="243"/>
      <c r="QTE119" s="243"/>
      <c r="QTF119" s="243"/>
      <c r="QTG119" s="243"/>
      <c r="QTH119" s="243"/>
      <c r="QTI119" s="243"/>
      <c r="QTJ119" s="243"/>
      <c r="QTK119" s="243"/>
      <c r="QTL119" s="243"/>
      <c r="QTM119" s="243"/>
      <c r="QTN119" s="243"/>
      <c r="QTO119" s="243"/>
      <c r="QTP119" s="243"/>
      <c r="QTQ119" s="243"/>
      <c r="QTR119" s="243"/>
      <c r="QTS119" s="243"/>
      <c r="QTT119" s="243"/>
      <c r="QTU119" s="243"/>
      <c r="QTV119" s="243"/>
      <c r="QTW119" s="243"/>
      <c r="QTX119" s="243"/>
      <c r="QTY119" s="243"/>
      <c r="QTZ119" s="243"/>
      <c r="QUA119" s="243"/>
      <c r="QUB119" s="243"/>
      <c r="QUC119" s="243"/>
      <c r="QUD119" s="243"/>
      <c r="QUE119" s="243"/>
      <c r="QUF119" s="243"/>
      <c r="QUG119" s="243"/>
      <c r="QUH119" s="243"/>
      <c r="QUI119" s="243"/>
      <c r="QUJ119" s="243"/>
      <c r="QUK119" s="243"/>
      <c r="QUL119" s="243"/>
      <c r="QUM119" s="243"/>
      <c r="QUN119" s="243"/>
      <c r="QUO119" s="243"/>
      <c r="QUP119" s="243"/>
      <c r="QUQ119" s="243"/>
      <c r="QUR119" s="243"/>
      <c r="QUS119" s="243"/>
      <c r="QUT119" s="243"/>
      <c r="QUU119" s="243"/>
      <c r="QUV119" s="243"/>
      <c r="QUW119" s="243"/>
      <c r="QUX119" s="243"/>
      <c r="QUY119" s="243"/>
      <c r="QUZ119" s="243"/>
      <c r="QVA119" s="243"/>
      <c r="QVB119" s="243"/>
      <c r="QVC119" s="243"/>
      <c r="QVD119" s="243"/>
      <c r="QVE119" s="243"/>
      <c r="QVF119" s="243"/>
      <c r="QVG119" s="243"/>
      <c r="QVH119" s="243"/>
      <c r="QVI119" s="243"/>
      <c r="QVJ119" s="243"/>
      <c r="QVK119" s="243"/>
      <c r="QVL119" s="243"/>
      <c r="QVM119" s="243"/>
      <c r="QVN119" s="243"/>
      <c r="QVO119" s="243"/>
      <c r="QVP119" s="243"/>
      <c r="QVQ119" s="243"/>
      <c r="QVR119" s="243"/>
      <c r="QVS119" s="243"/>
      <c r="QVT119" s="243"/>
      <c r="QVU119" s="243"/>
      <c r="QVV119" s="243"/>
      <c r="QVW119" s="243"/>
      <c r="QVX119" s="243"/>
      <c r="QVY119" s="243"/>
      <c r="QVZ119" s="243"/>
      <c r="QWA119" s="243"/>
      <c r="QWB119" s="243"/>
      <c r="QWC119" s="243"/>
      <c r="QWD119" s="243"/>
      <c r="QWE119" s="243"/>
      <c r="QWF119" s="243"/>
      <c r="QWG119" s="243"/>
      <c r="QWH119" s="243"/>
      <c r="QWI119" s="243"/>
      <c r="QWJ119" s="243"/>
      <c r="QWK119" s="243"/>
      <c r="QWL119" s="243"/>
      <c r="QWM119" s="243"/>
      <c r="QWN119" s="243"/>
      <c r="QWO119" s="243"/>
      <c r="QWP119" s="243"/>
      <c r="QWQ119" s="243"/>
      <c r="QWR119" s="243"/>
      <c r="QWS119" s="243"/>
      <c r="QWT119" s="243"/>
      <c r="QWU119" s="243"/>
      <c r="QWV119" s="243"/>
      <c r="QWW119" s="243"/>
      <c r="QWX119" s="243"/>
      <c r="QWY119" s="243"/>
      <c r="QWZ119" s="243"/>
      <c r="QXA119" s="243"/>
      <c r="QXB119" s="243"/>
      <c r="QXC119" s="243"/>
      <c r="QXD119" s="243"/>
      <c r="QXE119" s="243"/>
      <c r="QXF119" s="243"/>
      <c r="QXG119" s="243"/>
      <c r="QXH119" s="243"/>
      <c r="QXI119" s="243"/>
      <c r="QXJ119" s="243"/>
      <c r="QXK119" s="243"/>
      <c r="QXL119" s="243"/>
      <c r="QXM119" s="243"/>
      <c r="QXN119" s="243"/>
      <c r="QXO119" s="243"/>
      <c r="QXP119" s="243"/>
      <c r="QXQ119" s="243"/>
      <c r="QXR119" s="243"/>
      <c r="QXS119" s="243"/>
      <c r="QXT119" s="243"/>
      <c r="QXU119" s="243"/>
      <c r="QXV119" s="243"/>
      <c r="QXW119" s="243"/>
      <c r="QXX119" s="243"/>
      <c r="QXY119" s="243"/>
      <c r="QXZ119" s="243"/>
      <c r="QYA119" s="243"/>
      <c r="QYB119" s="243"/>
      <c r="QYC119" s="243"/>
      <c r="QYD119" s="243"/>
      <c r="QYE119" s="243"/>
      <c r="QYF119" s="243"/>
      <c r="QYG119" s="243"/>
      <c r="QYH119" s="243"/>
      <c r="QYI119" s="243"/>
      <c r="QYJ119" s="243"/>
      <c r="QYK119" s="243"/>
      <c r="QYL119" s="243"/>
      <c r="QYM119" s="243"/>
      <c r="QYN119" s="243"/>
      <c r="QYO119" s="243"/>
      <c r="QYP119" s="243"/>
      <c r="QYQ119" s="243"/>
      <c r="QYR119" s="243"/>
      <c r="QYS119" s="243"/>
      <c r="QYT119" s="243"/>
      <c r="QYU119" s="243"/>
      <c r="QYV119" s="243"/>
      <c r="QYW119" s="243"/>
      <c r="QYX119" s="243"/>
      <c r="QYY119" s="243"/>
      <c r="QYZ119" s="243"/>
      <c r="QZA119" s="243"/>
      <c r="QZB119" s="243"/>
      <c r="QZC119" s="243"/>
      <c r="QZD119" s="243"/>
      <c r="QZE119" s="243"/>
      <c r="QZF119" s="243"/>
      <c r="QZG119" s="243"/>
      <c r="QZH119" s="243"/>
      <c r="QZI119" s="243"/>
      <c r="QZJ119" s="243"/>
      <c r="QZK119" s="243"/>
      <c r="QZL119" s="243"/>
      <c r="QZM119" s="243"/>
      <c r="QZN119" s="243"/>
      <c r="QZO119" s="243"/>
      <c r="QZP119" s="243"/>
      <c r="QZQ119" s="243"/>
      <c r="QZR119" s="243"/>
      <c r="QZS119" s="243"/>
      <c r="QZT119" s="243"/>
      <c r="QZU119" s="243"/>
      <c r="QZV119" s="243"/>
      <c r="QZW119" s="243"/>
      <c r="QZX119" s="243"/>
      <c r="QZY119" s="243"/>
      <c r="QZZ119" s="243"/>
      <c r="RAA119" s="243"/>
      <c r="RAB119" s="243"/>
      <c r="RAC119" s="243"/>
      <c r="RAD119" s="243"/>
      <c r="RAE119" s="243"/>
      <c r="RAF119" s="243"/>
      <c r="RAG119" s="243"/>
      <c r="RAH119" s="243"/>
      <c r="RAI119" s="243"/>
      <c r="RAJ119" s="243"/>
      <c r="RAK119" s="243"/>
      <c r="RAL119" s="243"/>
      <c r="RAM119" s="243"/>
      <c r="RAN119" s="243"/>
      <c r="RAO119" s="243"/>
      <c r="RAP119" s="243"/>
      <c r="RAQ119" s="243"/>
      <c r="RAR119" s="243"/>
      <c r="RAS119" s="243"/>
      <c r="RAT119" s="243"/>
      <c r="RAU119" s="243"/>
      <c r="RAV119" s="243"/>
      <c r="RAW119" s="243"/>
      <c r="RAX119" s="243"/>
      <c r="RAY119" s="243"/>
      <c r="RAZ119" s="243"/>
      <c r="RBA119" s="243"/>
      <c r="RBB119" s="243"/>
      <c r="RBC119" s="243"/>
      <c r="RBD119" s="243"/>
      <c r="RBE119" s="243"/>
      <c r="RBF119" s="243"/>
      <c r="RBG119" s="243"/>
      <c r="RBH119" s="243"/>
      <c r="RBI119" s="243"/>
      <c r="RBJ119" s="243"/>
      <c r="RBK119" s="243"/>
      <c r="RBL119" s="243"/>
      <c r="RBM119" s="243"/>
      <c r="RBN119" s="243"/>
      <c r="RBO119" s="243"/>
      <c r="RBP119" s="243"/>
      <c r="RBQ119" s="243"/>
      <c r="RBR119" s="243"/>
      <c r="RBS119" s="243"/>
      <c r="RBT119" s="243"/>
      <c r="RBU119" s="243"/>
      <c r="RBV119" s="243"/>
      <c r="RBW119" s="243"/>
      <c r="RBX119" s="243"/>
      <c r="RBY119" s="243"/>
      <c r="RBZ119" s="243"/>
      <c r="RCA119" s="243"/>
      <c r="RCB119" s="243"/>
      <c r="RCC119" s="243"/>
      <c r="RCD119" s="243"/>
      <c r="RCE119" s="243"/>
      <c r="RCF119" s="243"/>
      <c r="RCG119" s="243"/>
      <c r="RCH119" s="243"/>
      <c r="RCI119" s="243"/>
      <c r="RCJ119" s="243"/>
      <c r="RCK119" s="243"/>
      <c r="RCL119" s="243"/>
      <c r="RCM119" s="243"/>
      <c r="RCN119" s="243"/>
      <c r="RCO119" s="243"/>
      <c r="RCP119" s="243"/>
      <c r="RCQ119" s="243"/>
      <c r="RCR119" s="243"/>
      <c r="RCS119" s="243"/>
      <c r="RCT119" s="243"/>
      <c r="RCU119" s="243"/>
      <c r="RCV119" s="243"/>
      <c r="RCW119" s="243"/>
      <c r="RCX119" s="243"/>
      <c r="RCY119" s="243"/>
      <c r="RCZ119" s="243"/>
      <c r="RDA119" s="243"/>
      <c r="RDB119" s="243"/>
      <c r="RDC119" s="243"/>
      <c r="RDD119" s="243"/>
      <c r="RDE119" s="243"/>
      <c r="RDF119" s="243"/>
      <c r="RDG119" s="243"/>
      <c r="RDH119" s="243"/>
      <c r="RDI119" s="243"/>
      <c r="RDJ119" s="243"/>
      <c r="RDK119" s="243"/>
      <c r="RDL119" s="243"/>
      <c r="RDM119" s="243"/>
      <c r="RDN119" s="243"/>
      <c r="RDO119" s="243"/>
      <c r="RDP119" s="243"/>
      <c r="RDQ119" s="243"/>
      <c r="RDR119" s="243"/>
      <c r="RDS119" s="243"/>
      <c r="RDT119" s="243"/>
      <c r="RDU119" s="243"/>
      <c r="RDV119" s="243"/>
      <c r="RDW119" s="243"/>
      <c r="RDX119" s="243"/>
      <c r="RDY119" s="243"/>
      <c r="RDZ119" s="243"/>
      <c r="REA119" s="243"/>
      <c r="REB119" s="243"/>
      <c r="REC119" s="243"/>
      <c r="RED119" s="243"/>
      <c r="REE119" s="243"/>
      <c r="REF119" s="243"/>
      <c r="REG119" s="243"/>
      <c r="REH119" s="243"/>
      <c r="REI119" s="243"/>
      <c r="REJ119" s="243"/>
      <c r="REK119" s="243"/>
      <c r="REL119" s="243"/>
      <c r="REM119" s="243"/>
      <c r="REN119" s="243"/>
      <c r="REO119" s="243"/>
      <c r="REP119" s="243"/>
      <c r="REQ119" s="243"/>
      <c r="RER119" s="243"/>
      <c r="RES119" s="243"/>
      <c r="RET119" s="243"/>
      <c r="REU119" s="243"/>
      <c r="REV119" s="243"/>
      <c r="REW119" s="243"/>
      <c r="REX119" s="243"/>
      <c r="REY119" s="243"/>
      <c r="REZ119" s="243"/>
      <c r="RFA119" s="243"/>
      <c r="RFB119" s="243"/>
      <c r="RFC119" s="243"/>
      <c r="RFD119" s="243"/>
      <c r="RFE119" s="243"/>
      <c r="RFF119" s="243"/>
      <c r="RFG119" s="243"/>
      <c r="RFH119" s="243"/>
      <c r="RFI119" s="243"/>
      <c r="RFJ119" s="243"/>
      <c r="RFK119" s="243"/>
      <c r="RFL119" s="243"/>
      <c r="RFM119" s="243"/>
      <c r="RFN119" s="243"/>
      <c r="RFO119" s="243"/>
      <c r="RFP119" s="243"/>
      <c r="RFQ119" s="243"/>
      <c r="RFR119" s="243"/>
      <c r="RFS119" s="243"/>
      <c r="RFT119" s="243"/>
      <c r="RFU119" s="243"/>
      <c r="RFV119" s="243"/>
      <c r="RFW119" s="243"/>
      <c r="RFX119" s="243"/>
      <c r="RFY119" s="243"/>
      <c r="RFZ119" s="243"/>
      <c r="RGA119" s="243"/>
      <c r="RGB119" s="243"/>
      <c r="RGC119" s="243"/>
      <c r="RGD119" s="243"/>
      <c r="RGE119" s="243"/>
      <c r="RGF119" s="243"/>
      <c r="RGG119" s="243"/>
      <c r="RGH119" s="243"/>
      <c r="RGI119" s="243"/>
      <c r="RGJ119" s="243"/>
      <c r="RGK119" s="243"/>
      <c r="RGL119" s="243"/>
      <c r="RGM119" s="243"/>
      <c r="RGN119" s="243"/>
      <c r="RGO119" s="243"/>
      <c r="RGP119" s="243"/>
      <c r="RGQ119" s="243"/>
      <c r="RGR119" s="243"/>
      <c r="RGS119" s="243"/>
      <c r="RGT119" s="243"/>
      <c r="RGU119" s="243"/>
      <c r="RGV119" s="243"/>
      <c r="RGW119" s="243"/>
      <c r="RGX119" s="243"/>
      <c r="RGY119" s="243"/>
      <c r="RGZ119" s="243"/>
      <c r="RHA119" s="243"/>
      <c r="RHB119" s="243"/>
      <c r="RHC119" s="243"/>
      <c r="RHD119" s="243"/>
      <c r="RHE119" s="243"/>
      <c r="RHF119" s="243"/>
      <c r="RHG119" s="243"/>
      <c r="RHH119" s="243"/>
      <c r="RHI119" s="243"/>
      <c r="RHJ119" s="243"/>
      <c r="RHK119" s="243"/>
      <c r="RHL119" s="243"/>
      <c r="RHM119" s="243"/>
      <c r="RHN119" s="243"/>
      <c r="RHO119" s="243"/>
      <c r="RHP119" s="243"/>
      <c r="RHQ119" s="243"/>
      <c r="RHR119" s="243"/>
      <c r="RHS119" s="243"/>
      <c r="RHT119" s="243"/>
      <c r="RHU119" s="243"/>
      <c r="RHV119" s="243"/>
      <c r="RHW119" s="243"/>
      <c r="RHX119" s="243"/>
      <c r="RHY119" s="243"/>
      <c r="RHZ119" s="243"/>
      <c r="RIA119" s="243"/>
      <c r="RIB119" s="243"/>
      <c r="RIC119" s="243"/>
      <c r="RID119" s="243"/>
      <c r="RIE119" s="243"/>
      <c r="RIF119" s="243"/>
      <c r="RIG119" s="243"/>
      <c r="RIH119" s="243"/>
      <c r="RII119" s="243"/>
      <c r="RIJ119" s="243"/>
      <c r="RIK119" s="243"/>
      <c r="RIL119" s="243"/>
      <c r="RIM119" s="243"/>
      <c r="RIN119" s="243"/>
      <c r="RIO119" s="243"/>
      <c r="RIP119" s="243"/>
      <c r="RIQ119" s="243"/>
      <c r="RIR119" s="243"/>
      <c r="RIS119" s="243"/>
      <c r="RIT119" s="243"/>
      <c r="RIU119" s="243"/>
      <c r="RIV119" s="243"/>
      <c r="RIW119" s="243"/>
      <c r="RIX119" s="243"/>
      <c r="RIY119" s="243"/>
      <c r="RIZ119" s="243"/>
      <c r="RJA119" s="243"/>
      <c r="RJB119" s="243"/>
      <c r="RJC119" s="243"/>
      <c r="RJD119" s="243"/>
      <c r="RJE119" s="243"/>
      <c r="RJF119" s="243"/>
      <c r="RJG119" s="243"/>
      <c r="RJH119" s="243"/>
      <c r="RJI119" s="243"/>
      <c r="RJJ119" s="243"/>
      <c r="RJK119" s="243"/>
      <c r="RJL119" s="243"/>
      <c r="RJM119" s="243"/>
      <c r="RJN119" s="243"/>
      <c r="RJO119" s="243"/>
      <c r="RJP119" s="243"/>
      <c r="RJQ119" s="243"/>
      <c r="RJR119" s="243"/>
      <c r="RJS119" s="243"/>
      <c r="RJT119" s="243"/>
      <c r="RJU119" s="243"/>
      <c r="RJV119" s="243"/>
      <c r="RJW119" s="243"/>
      <c r="RJX119" s="243"/>
      <c r="RJY119" s="243"/>
      <c r="RJZ119" s="243"/>
      <c r="RKA119" s="243"/>
      <c r="RKB119" s="243"/>
      <c r="RKC119" s="243"/>
      <c r="RKD119" s="243"/>
      <c r="RKE119" s="243"/>
      <c r="RKF119" s="243"/>
      <c r="RKG119" s="243"/>
      <c r="RKH119" s="243"/>
      <c r="RKI119" s="243"/>
      <c r="RKJ119" s="243"/>
      <c r="RKK119" s="243"/>
      <c r="RKL119" s="243"/>
      <c r="RKM119" s="243"/>
      <c r="RKN119" s="243"/>
      <c r="RKO119" s="243"/>
      <c r="RKP119" s="243"/>
      <c r="RKQ119" s="243"/>
      <c r="RKR119" s="243"/>
      <c r="RKS119" s="243"/>
      <c r="RKT119" s="243"/>
      <c r="RKU119" s="243"/>
      <c r="RKV119" s="243"/>
      <c r="RKW119" s="243"/>
      <c r="RKX119" s="243"/>
      <c r="RKY119" s="243"/>
      <c r="RKZ119" s="243"/>
      <c r="RLA119" s="243"/>
      <c r="RLB119" s="243"/>
      <c r="RLC119" s="243"/>
      <c r="RLD119" s="243"/>
      <c r="RLE119" s="243"/>
      <c r="RLF119" s="243"/>
      <c r="RLG119" s="243"/>
      <c r="RLH119" s="243"/>
      <c r="RLI119" s="243"/>
      <c r="RLJ119" s="243"/>
      <c r="RLK119" s="243"/>
      <c r="RLL119" s="243"/>
      <c r="RLM119" s="243"/>
      <c r="RLN119" s="243"/>
      <c r="RLO119" s="243"/>
      <c r="RLP119" s="243"/>
      <c r="RLQ119" s="243"/>
      <c r="RLR119" s="243"/>
      <c r="RLS119" s="243"/>
      <c r="RLT119" s="243"/>
      <c r="RLU119" s="243"/>
      <c r="RLV119" s="243"/>
      <c r="RLW119" s="243"/>
      <c r="RLX119" s="243"/>
      <c r="RLY119" s="243"/>
      <c r="RLZ119" s="243"/>
      <c r="RMA119" s="243"/>
      <c r="RMB119" s="243"/>
      <c r="RMC119" s="243"/>
      <c r="RMD119" s="243"/>
      <c r="RME119" s="243"/>
      <c r="RMF119" s="243"/>
      <c r="RMG119" s="243"/>
      <c r="RMH119" s="243"/>
      <c r="RMI119" s="243"/>
      <c r="RMJ119" s="243"/>
      <c r="RMK119" s="243"/>
      <c r="RML119" s="243"/>
      <c r="RMM119" s="243"/>
      <c r="RMN119" s="243"/>
      <c r="RMO119" s="243"/>
      <c r="RMP119" s="243"/>
      <c r="RMQ119" s="243"/>
      <c r="RMR119" s="243"/>
      <c r="RMS119" s="243"/>
      <c r="RMT119" s="243"/>
      <c r="RMU119" s="243"/>
      <c r="RMV119" s="243"/>
      <c r="RMW119" s="243"/>
      <c r="RMX119" s="243"/>
      <c r="RMY119" s="243"/>
      <c r="RMZ119" s="243"/>
      <c r="RNA119" s="243"/>
      <c r="RNB119" s="243"/>
      <c r="RNC119" s="243"/>
      <c r="RND119" s="243"/>
      <c r="RNE119" s="243"/>
      <c r="RNF119" s="243"/>
      <c r="RNG119" s="243"/>
      <c r="RNH119" s="243"/>
      <c r="RNI119" s="243"/>
      <c r="RNJ119" s="243"/>
      <c r="RNK119" s="243"/>
      <c r="RNL119" s="243"/>
      <c r="RNM119" s="243"/>
      <c r="RNN119" s="243"/>
      <c r="RNO119" s="243"/>
      <c r="RNP119" s="243"/>
      <c r="RNQ119" s="243"/>
      <c r="RNR119" s="243"/>
      <c r="RNS119" s="243"/>
      <c r="RNT119" s="243"/>
      <c r="RNU119" s="243"/>
      <c r="RNV119" s="243"/>
      <c r="RNW119" s="243"/>
      <c r="RNX119" s="243"/>
      <c r="RNY119" s="243"/>
      <c r="RNZ119" s="243"/>
      <c r="ROA119" s="243"/>
      <c r="ROB119" s="243"/>
      <c r="ROC119" s="243"/>
      <c r="ROD119" s="243"/>
      <c r="ROE119" s="243"/>
      <c r="ROF119" s="243"/>
      <c r="ROG119" s="243"/>
      <c r="ROH119" s="243"/>
      <c r="ROI119" s="243"/>
      <c r="ROJ119" s="243"/>
      <c r="ROK119" s="243"/>
      <c r="ROL119" s="243"/>
      <c r="ROM119" s="243"/>
      <c r="RON119" s="243"/>
      <c r="ROO119" s="243"/>
      <c r="ROP119" s="243"/>
      <c r="ROQ119" s="243"/>
      <c r="ROR119" s="243"/>
      <c r="ROS119" s="243"/>
      <c r="ROT119" s="243"/>
      <c r="ROU119" s="243"/>
      <c r="ROV119" s="243"/>
      <c r="ROW119" s="243"/>
      <c r="ROX119" s="243"/>
      <c r="ROY119" s="243"/>
      <c r="ROZ119" s="243"/>
      <c r="RPA119" s="243"/>
      <c r="RPB119" s="243"/>
      <c r="RPC119" s="243"/>
      <c r="RPD119" s="243"/>
      <c r="RPE119" s="243"/>
      <c r="RPF119" s="243"/>
      <c r="RPG119" s="243"/>
      <c r="RPH119" s="243"/>
      <c r="RPI119" s="243"/>
      <c r="RPJ119" s="243"/>
      <c r="RPK119" s="243"/>
      <c r="RPL119" s="243"/>
      <c r="RPM119" s="243"/>
      <c r="RPN119" s="243"/>
      <c r="RPO119" s="243"/>
      <c r="RPP119" s="243"/>
      <c r="RPQ119" s="243"/>
      <c r="RPR119" s="243"/>
      <c r="RPS119" s="243"/>
      <c r="RPT119" s="243"/>
      <c r="RPU119" s="243"/>
      <c r="RPV119" s="243"/>
      <c r="RPW119" s="243"/>
      <c r="RPX119" s="243"/>
      <c r="RPY119" s="243"/>
      <c r="RPZ119" s="243"/>
      <c r="RQA119" s="243"/>
      <c r="RQB119" s="243"/>
      <c r="RQC119" s="243"/>
      <c r="RQD119" s="243"/>
      <c r="RQE119" s="243"/>
      <c r="RQF119" s="243"/>
      <c r="RQG119" s="243"/>
      <c r="RQH119" s="243"/>
      <c r="RQI119" s="243"/>
      <c r="RQJ119" s="243"/>
      <c r="RQK119" s="243"/>
      <c r="RQL119" s="243"/>
      <c r="RQM119" s="243"/>
      <c r="RQN119" s="243"/>
      <c r="RQO119" s="243"/>
      <c r="RQP119" s="243"/>
      <c r="RQQ119" s="243"/>
      <c r="RQR119" s="243"/>
      <c r="RQS119" s="243"/>
      <c r="RQT119" s="243"/>
      <c r="RQU119" s="243"/>
      <c r="RQV119" s="243"/>
      <c r="RQW119" s="243"/>
      <c r="RQX119" s="243"/>
      <c r="RQY119" s="243"/>
      <c r="RQZ119" s="243"/>
      <c r="RRA119" s="243"/>
      <c r="RRB119" s="243"/>
      <c r="RRC119" s="243"/>
      <c r="RRD119" s="243"/>
      <c r="RRE119" s="243"/>
      <c r="RRF119" s="243"/>
      <c r="RRG119" s="243"/>
      <c r="RRH119" s="243"/>
      <c r="RRI119" s="243"/>
      <c r="RRJ119" s="243"/>
      <c r="RRK119" s="243"/>
      <c r="RRL119" s="243"/>
      <c r="RRM119" s="243"/>
      <c r="RRN119" s="243"/>
      <c r="RRO119" s="243"/>
      <c r="RRP119" s="243"/>
      <c r="RRQ119" s="243"/>
      <c r="RRR119" s="243"/>
      <c r="RRS119" s="243"/>
      <c r="RRT119" s="243"/>
      <c r="RRU119" s="243"/>
      <c r="RRV119" s="243"/>
      <c r="RRW119" s="243"/>
      <c r="RRX119" s="243"/>
      <c r="RRY119" s="243"/>
      <c r="RRZ119" s="243"/>
      <c r="RSA119" s="243"/>
      <c r="RSB119" s="243"/>
      <c r="RSC119" s="243"/>
      <c r="RSD119" s="243"/>
      <c r="RSE119" s="243"/>
      <c r="RSF119" s="243"/>
      <c r="RSG119" s="243"/>
      <c r="RSH119" s="243"/>
      <c r="RSI119" s="243"/>
      <c r="RSJ119" s="243"/>
      <c r="RSK119" s="243"/>
      <c r="RSL119" s="243"/>
      <c r="RSM119" s="243"/>
      <c r="RSN119" s="243"/>
      <c r="RSO119" s="243"/>
      <c r="RSP119" s="243"/>
      <c r="RSQ119" s="243"/>
      <c r="RSR119" s="243"/>
      <c r="RSS119" s="243"/>
      <c r="RST119" s="243"/>
      <c r="RSU119" s="243"/>
      <c r="RSV119" s="243"/>
      <c r="RSW119" s="243"/>
      <c r="RSX119" s="243"/>
      <c r="RSY119" s="243"/>
      <c r="RSZ119" s="243"/>
      <c r="RTA119" s="243"/>
      <c r="RTB119" s="243"/>
      <c r="RTC119" s="243"/>
      <c r="RTD119" s="243"/>
      <c r="RTE119" s="243"/>
      <c r="RTF119" s="243"/>
      <c r="RTG119" s="243"/>
      <c r="RTH119" s="243"/>
      <c r="RTI119" s="243"/>
      <c r="RTJ119" s="243"/>
      <c r="RTK119" s="243"/>
      <c r="RTL119" s="243"/>
      <c r="RTM119" s="243"/>
      <c r="RTN119" s="243"/>
      <c r="RTO119" s="243"/>
      <c r="RTP119" s="243"/>
      <c r="RTQ119" s="243"/>
      <c r="RTR119" s="243"/>
      <c r="RTS119" s="243"/>
      <c r="RTT119" s="243"/>
      <c r="RTU119" s="243"/>
      <c r="RTV119" s="243"/>
      <c r="RTW119" s="243"/>
      <c r="RTX119" s="243"/>
      <c r="RTY119" s="243"/>
      <c r="RTZ119" s="243"/>
      <c r="RUA119" s="243"/>
      <c r="RUB119" s="243"/>
      <c r="RUC119" s="243"/>
      <c r="RUD119" s="243"/>
      <c r="RUE119" s="243"/>
      <c r="RUF119" s="243"/>
      <c r="RUG119" s="243"/>
      <c r="RUH119" s="243"/>
      <c r="RUI119" s="243"/>
      <c r="RUJ119" s="243"/>
      <c r="RUK119" s="243"/>
      <c r="RUL119" s="243"/>
      <c r="RUM119" s="243"/>
      <c r="RUN119" s="243"/>
      <c r="RUO119" s="243"/>
      <c r="RUP119" s="243"/>
      <c r="RUQ119" s="243"/>
      <c r="RUR119" s="243"/>
      <c r="RUS119" s="243"/>
      <c r="RUT119" s="243"/>
      <c r="RUU119" s="243"/>
      <c r="RUV119" s="243"/>
      <c r="RUW119" s="243"/>
      <c r="RUX119" s="243"/>
      <c r="RUY119" s="243"/>
      <c r="RUZ119" s="243"/>
      <c r="RVA119" s="243"/>
      <c r="RVB119" s="243"/>
      <c r="RVC119" s="243"/>
      <c r="RVD119" s="243"/>
      <c r="RVE119" s="243"/>
      <c r="RVF119" s="243"/>
      <c r="RVG119" s="243"/>
      <c r="RVH119" s="243"/>
      <c r="RVI119" s="243"/>
      <c r="RVJ119" s="243"/>
      <c r="RVK119" s="243"/>
      <c r="RVL119" s="243"/>
      <c r="RVM119" s="243"/>
      <c r="RVN119" s="243"/>
      <c r="RVO119" s="243"/>
      <c r="RVP119" s="243"/>
      <c r="RVQ119" s="243"/>
      <c r="RVR119" s="243"/>
      <c r="RVS119" s="243"/>
      <c r="RVT119" s="243"/>
      <c r="RVU119" s="243"/>
      <c r="RVV119" s="243"/>
      <c r="RVW119" s="243"/>
      <c r="RVX119" s="243"/>
      <c r="RVY119" s="243"/>
      <c r="RVZ119" s="243"/>
      <c r="RWA119" s="243"/>
      <c r="RWB119" s="243"/>
      <c r="RWC119" s="243"/>
      <c r="RWD119" s="243"/>
      <c r="RWE119" s="243"/>
      <c r="RWF119" s="243"/>
      <c r="RWG119" s="243"/>
      <c r="RWH119" s="243"/>
      <c r="RWI119" s="243"/>
      <c r="RWJ119" s="243"/>
      <c r="RWK119" s="243"/>
      <c r="RWL119" s="243"/>
      <c r="RWM119" s="243"/>
      <c r="RWN119" s="243"/>
      <c r="RWO119" s="243"/>
      <c r="RWP119" s="243"/>
      <c r="RWQ119" s="243"/>
      <c r="RWR119" s="243"/>
      <c r="RWS119" s="243"/>
      <c r="RWT119" s="243"/>
      <c r="RWU119" s="243"/>
      <c r="RWV119" s="243"/>
      <c r="RWW119" s="243"/>
      <c r="RWX119" s="243"/>
      <c r="RWY119" s="243"/>
      <c r="RWZ119" s="243"/>
      <c r="RXA119" s="243"/>
      <c r="RXB119" s="243"/>
      <c r="RXC119" s="243"/>
      <c r="RXD119" s="243"/>
      <c r="RXE119" s="243"/>
      <c r="RXF119" s="243"/>
      <c r="RXG119" s="243"/>
      <c r="RXH119" s="243"/>
      <c r="RXI119" s="243"/>
      <c r="RXJ119" s="243"/>
      <c r="RXK119" s="243"/>
      <c r="RXL119" s="243"/>
      <c r="RXM119" s="243"/>
      <c r="RXN119" s="243"/>
      <c r="RXO119" s="243"/>
      <c r="RXP119" s="243"/>
      <c r="RXQ119" s="243"/>
      <c r="RXR119" s="243"/>
      <c r="RXS119" s="243"/>
      <c r="RXT119" s="243"/>
      <c r="RXU119" s="243"/>
      <c r="RXV119" s="243"/>
      <c r="RXW119" s="243"/>
      <c r="RXX119" s="243"/>
      <c r="RXY119" s="243"/>
      <c r="RXZ119" s="243"/>
      <c r="RYA119" s="243"/>
      <c r="RYB119" s="243"/>
      <c r="RYC119" s="243"/>
      <c r="RYD119" s="243"/>
      <c r="RYE119" s="243"/>
      <c r="RYF119" s="243"/>
      <c r="RYG119" s="243"/>
      <c r="RYH119" s="243"/>
      <c r="RYI119" s="243"/>
      <c r="RYJ119" s="243"/>
      <c r="RYK119" s="243"/>
      <c r="RYL119" s="243"/>
      <c r="RYM119" s="243"/>
      <c r="RYN119" s="243"/>
      <c r="RYO119" s="243"/>
      <c r="RYP119" s="243"/>
      <c r="RYQ119" s="243"/>
      <c r="RYR119" s="243"/>
      <c r="RYS119" s="243"/>
      <c r="RYT119" s="243"/>
      <c r="RYU119" s="243"/>
      <c r="RYV119" s="243"/>
      <c r="RYW119" s="243"/>
      <c r="RYX119" s="243"/>
      <c r="RYY119" s="243"/>
      <c r="RYZ119" s="243"/>
      <c r="RZA119" s="243"/>
      <c r="RZB119" s="243"/>
      <c r="RZC119" s="243"/>
      <c r="RZD119" s="243"/>
      <c r="RZE119" s="243"/>
      <c r="RZF119" s="243"/>
      <c r="RZG119" s="243"/>
      <c r="RZH119" s="243"/>
      <c r="RZI119" s="243"/>
      <c r="RZJ119" s="243"/>
      <c r="RZK119" s="243"/>
      <c r="RZL119" s="243"/>
      <c r="RZM119" s="243"/>
      <c r="RZN119" s="243"/>
      <c r="RZO119" s="243"/>
      <c r="RZP119" s="243"/>
      <c r="RZQ119" s="243"/>
      <c r="RZR119" s="243"/>
      <c r="RZS119" s="243"/>
      <c r="RZT119" s="243"/>
      <c r="RZU119" s="243"/>
      <c r="RZV119" s="243"/>
      <c r="RZW119" s="243"/>
      <c r="RZX119" s="243"/>
      <c r="RZY119" s="243"/>
      <c r="RZZ119" s="243"/>
      <c r="SAA119" s="243"/>
      <c r="SAB119" s="243"/>
      <c r="SAC119" s="243"/>
      <c r="SAD119" s="243"/>
      <c r="SAE119" s="243"/>
      <c r="SAF119" s="243"/>
      <c r="SAG119" s="243"/>
      <c r="SAH119" s="243"/>
      <c r="SAI119" s="243"/>
      <c r="SAJ119" s="243"/>
      <c r="SAK119" s="243"/>
      <c r="SAL119" s="243"/>
      <c r="SAM119" s="243"/>
      <c r="SAN119" s="243"/>
      <c r="SAO119" s="243"/>
      <c r="SAP119" s="243"/>
      <c r="SAQ119" s="243"/>
      <c r="SAR119" s="243"/>
      <c r="SAS119" s="243"/>
      <c r="SAT119" s="243"/>
      <c r="SAU119" s="243"/>
      <c r="SAV119" s="243"/>
      <c r="SAW119" s="243"/>
      <c r="SAX119" s="243"/>
      <c r="SAY119" s="243"/>
      <c r="SAZ119" s="243"/>
      <c r="SBA119" s="243"/>
      <c r="SBB119" s="243"/>
      <c r="SBC119" s="243"/>
      <c r="SBD119" s="243"/>
      <c r="SBE119" s="243"/>
      <c r="SBF119" s="243"/>
      <c r="SBG119" s="243"/>
      <c r="SBH119" s="243"/>
      <c r="SBI119" s="243"/>
      <c r="SBJ119" s="243"/>
      <c r="SBK119" s="243"/>
      <c r="SBL119" s="243"/>
      <c r="SBM119" s="243"/>
      <c r="SBN119" s="243"/>
      <c r="SBO119" s="243"/>
      <c r="SBP119" s="243"/>
      <c r="SBQ119" s="243"/>
      <c r="SBR119" s="243"/>
      <c r="SBS119" s="243"/>
      <c r="SBT119" s="243"/>
      <c r="SBU119" s="243"/>
      <c r="SBV119" s="243"/>
      <c r="SBW119" s="243"/>
      <c r="SBX119" s="243"/>
      <c r="SBY119" s="243"/>
      <c r="SBZ119" s="243"/>
      <c r="SCA119" s="243"/>
      <c r="SCB119" s="243"/>
      <c r="SCC119" s="243"/>
      <c r="SCD119" s="243"/>
      <c r="SCE119" s="243"/>
      <c r="SCF119" s="243"/>
      <c r="SCG119" s="243"/>
      <c r="SCH119" s="243"/>
      <c r="SCI119" s="243"/>
      <c r="SCJ119" s="243"/>
      <c r="SCK119" s="243"/>
      <c r="SCL119" s="243"/>
      <c r="SCM119" s="243"/>
      <c r="SCN119" s="243"/>
      <c r="SCO119" s="243"/>
      <c r="SCP119" s="243"/>
      <c r="SCQ119" s="243"/>
      <c r="SCR119" s="243"/>
      <c r="SCS119" s="243"/>
      <c r="SCT119" s="243"/>
      <c r="SCU119" s="243"/>
      <c r="SCV119" s="243"/>
      <c r="SCW119" s="243"/>
      <c r="SCX119" s="243"/>
      <c r="SCY119" s="243"/>
      <c r="SCZ119" s="243"/>
      <c r="SDA119" s="243"/>
      <c r="SDB119" s="243"/>
      <c r="SDC119" s="243"/>
      <c r="SDD119" s="243"/>
      <c r="SDE119" s="243"/>
      <c r="SDF119" s="243"/>
      <c r="SDG119" s="243"/>
      <c r="SDH119" s="243"/>
      <c r="SDI119" s="243"/>
      <c r="SDJ119" s="243"/>
      <c r="SDK119" s="243"/>
      <c r="SDL119" s="243"/>
      <c r="SDM119" s="243"/>
      <c r="SDN119" s="243"/>
      <c r="SDO119" s="243"/>
      <c r="SDP119" s="243"/>
      <c r="SDQ119" s="243"/>
      <c r="SDR119" s="243"/>
      <c r="SDS119" s="243"/>
      <c r="SDT119" s="243"/>
      <c r="SDU119" s="243"/>
      <c r="SDV119" s="243"/>
      <c r="SDW119" s="243"/>
      <c r="SDX119" s="243"/>
      <c r="SDY119" s="243"/>
      <c r="SDZ119" s="243"/>
      <c r="SEA119" s="243"/>
      <c r="SEB119" s="243"/>
      <c r="SEC119" s="243"/>
      <c r="SED119" s="243"/>
      <c r="SEE119" s="243"/>
      <c r="SEF119" s="243"/>
      <c r="SEG119" s="243"/>
      <c r="SEH119" s="243"/>
      <c r="SEI119" s="243"/>
      <c r="SEJ119" s="243"/>
      <c r="SEK119" s="243"/>
      <c r="SEL119" s="243"/>
      <c r="SEM119" s="243"/>
      <c r="SEN119" s="243"/>
      <c r="SEO119" s="243"/>
      <c r="SEP119" s="243"/>
      <c r="SEQ119" s="243"/>
      <c r="SER119" s="243"/>
      <c r="SES119" s="243"/>
      <c r="SET119" s="243"/>
      <c r="SEU119" s="243"/>
      <c r="SEV119" s="243"/>
      <c r="SEW119" s="243"/>
      <c r="SEX119" s="243"/>
      <c r="SEY119" s="243"/>
      <c r="SEZ119" s="243"/>
      <c r="SFA119" s="243"/>
      <c r="SFB119" s="243"/>
      <c r="SFC119" s="243"/>
      <c r="SFD119" s="243"/>
      <c r="SFE119" s="243"/>
      <c r="SFF119" s="243"/>
      <c r="SFG119" s="243"/>
      <c r="SFH119" s="243"/>
      <c r="SFI119" s="243"/>
      <c r="SFJ119" s="243"/>
      <c r="SFK119" s="243"/>
      <c r="SFL119" s="243"/>
      <c r="SFM119" s="243"/>
      <c r="SFN119" s="243"/>
      <c r="SFO119" s="243"/>
      <c r="SFP119" s="243"/>
      <c r="SFQ119" s="243"/>
      <c r="SFR119" s="243"/>
      <c r="SFS119" s="243"/>
      <c r="SFT119" s="243"/>
      <c r="SFU119" s="243"/>
      <c r="SFV119" s="243"/>
      <c r="SFW119" s="243"/>
      <c r="SFX119" s="243"/>
      <c r="SFY119" s="243"/>
      <c r="SFZ119" s="243"/>
      <c r="SGA119" s="243"/>
      <c r="SGB119" s="243"/>
      <c r="SGC119" s="243"/>
      <c r="SGD119" s="243"/>
      <c r="SGE119" s="243"/>
      <c r="SGF119" s="243"/>
      <c r="SGG119" s="243"/>
      <c r="SGH119" s="243"/>
      <c r="SGI119" s="243"/>
      <c r="SGJ119" s="243"/>
      <c r="SGK119" s="243"/>
      <c r="SGL119" s="243"/>
      <c r="SGM119" s="243"/>
      <c r="SGN119" s="243"/>
      <c r="SGO119" s="243"/>
      <c r="SGP119" s="243"/>
      <c r="SGQ119" s="243"/>
      <c r="SGR119" s="243"/>
      <c r="SGS119" s="243"/>
      <c r="SGT119" s="243"/>
      <c r="SGU119" s="243"/>
      <c r="SGV119" s="243"/>
      <c r="SGW119" s="243"/>
      <c r="SGX119" s="243"/>
      <c r="SGY119" s="243"/>
      <c r="SGZ119" s="243"/>
      <c r="SHA119" s="243"/>
      <c r="SHB119" s="243"/>
      <c r="SHC119" s="243"/>
      <c r="SHD119" s="243"/>
      <c r="SHE119" s="243"/>
      <c r="SHF119" s="243"/>
      <c r="SHG119" s="243"/>
      <c r="SHH119" s="243"/>
      <c r="SHI119" s="243"/>
      <c r="SHJ119" s="243"/>
      <c r="SHK119" s="243"/>
      <c r="SHL119" s="243"/>
      <c r="SHM119" s="243"/>
      <c r="SHN119" s="243"/>
      <c r="SHO119" s="243"/>
      <c r="SHP119" s="243"/>
      <c r="SHQ119" s="243"/>
      <c r="SHR119" s="243"/>
      <c r="SHS119" s="243"/>
      <c r="SHT119" s="243"/>
      <c r="SHU119" s="243"/>
      <c r="SHV119" s="243"/>
      <c r="SHW119" s="243"/>
      <c r="SHX119" s="243"/>
      <c r="SHY119" s="243"/>
      <c r="SHZ119" s="243"/>
      <c r="SIA119" s="243"/>
      <c r="SIB119" s="243"/>
      <c r="SIC119" s="243"/>
      <c r="SID119" s="243"/>
      <c r="SIE119" s="243"/>
      <c r="SIF119" s="243"/>
      <c r="SIG119" s="243"/>
      <c r="SIH119" s="243"/>
      <c r="SII119" s="243"/>
      <c r="SIJ119" s="243"/>
      <c r="SIK119" s="243"/>
      <c r="SIL119" s="243"/>
      <c r="SIM119" s="243"/>
      <c r="SIN119" s="243"/>
      <c r="SIO119" s="243"/>
      <c r="SIP119" s="243"/>
      <c r="SIQ119" s="243"/>
      <c r="SIR119" s="243"/>
      <c r="SIS119" s="243"/>
      <c r="SIT119" s="243"/>
      <c r="SIU119" s="243"/>
      <c r="SIV119" s="243"/>
      <c r="SIW119" s="243"/>
      <c r="SIX119" s="243"/>
      <c r="SIY119" s="243"/>
      <c r="SIZ119" s="243"/>
      <c r="SJA119" s="243"/>
      <c r="SJB119" s="243"/>
      <c r="SJC119" s="243"/>
      <c r="SJD119" s="243"/>
      <c r="SJE119" s="243"/>
      <c r="SJF119" s="243"/>
      <c r="SJG119" s="243"/>
      <c r="SJH119" s="243"/>
      <c r="SJI119" s="243"/>
      <c r="SJJ119" s="243"/>
      <c r="SJK119" s="243"/>
      <c r="SJL119" s="243"/>
      <c r="SJM119" s="243"/>
      <c r="SJN119" s="243"/>
      <c r="SJO119" s="243"/>
      <c r="SJP119" s="243"/>
      <c r="SJQ119" s="243"/>
      <c r="SJR119" s="243"/>
      <c r="SJS119" s="243"/>
      <c r="SJT119" s="243"/>
      <c r="SJU119" s="243"/>
      <c r="SJV119" s="243"/>
      <c r="SJW119" s="243"/>
      <c r="SJX119" s="243"/>
      <c r="SJY119" s="243"/>
      <c r="SJZ119" s="243"/>
      <c r="SKA119" s="243"/>
      <c r="SKB119" s="243"/>
      <c r="SKC119" s="243"/>
      <c r="SKD119" s="243"/>
      <c r="SKE119" s="243"/>
      <c r="SKF119" s="243"/>
      <c r="SKG119" s="243"/>
      <c r="SKH119" s="243"/>
      <c r="SKI119" s="243"/>
      <c r="SKJ119" s="243"/>
      <c r="SKK119" s="243"/>
      <c r="SKL119" s="243"/>
      <c r="SKM119" s="243"/>
      <c r="SKN119" s="243"/>
      <c r="SKO119" s="243"/>
      <c r="SKP119" s="243"/>
      <c r="SKQ119" s="243"/>
      <c r="SKR119" s="243"/>
      <c r="SKS119" s="243"/>
      <c r="SKT119" s="243"/>
      <c r="SKU119" s="243"/>
      <c r="SKV119" s="243"/>
      <c r="SKW119" s="243"/>
      <c r="SKX119" s="243"/>
      <c r="SKY119" s="243"/>
      <c r="SKZ119" s="243"/>
      <c r="SLA119" s="243"/>
      <c r="SLB119" s="243"/>
      <c r="SLC119" s="243"/>
      <c r="SLD119" s="243"/>
      <c r="SLE119" s="243"/>
      <c r="SLF119" s="243"/>
      <c r="SLG119" s="243"/>
      <c r="SLH119" s="243"/>
      <c r="SLI119" s="243"/>
      <c r="SLJ119" s="243"/>
      <c r="SLK119" s="243"/>
      <c r="SLL119" s="243"/>
      <c r="SLM119" s="243"/>
      <c r="SLN119" s="243"/>
      <c r="SLO119" s="243"/>
      <c r="SLP119" s="243"/>
      <c r="SLQ119" s="243"/>
      <c r="SLR119" s="243"/>
      <c r="SLS119" s="243"/>
      <c r="SLT119" s="243"/>
      <c r="SLU119" s="243"/>
      <c r="SLV119" s="243"/>
      <c r="SLW119" s="243"/>
      <c r="SLX119" s="243"/>
      <c r="SLY119" s="243"/>
      <c r="SLZ119" s="243"/>
      <c r="SMA119" s="243"/>
      <c r="SMB119" s="243"/>
      <c r="SMC119" s="243"/>
      <c r="SMD119" s="243"/>
      <c r="SME119" s="243"/>
      <c r="SMF119" s="243"/>
      <c r="SMG119" s="243"/>
      <c r="SMH119" s="243"/>
      <c r="SMI119" s="243"/>
      <c r="SMJ119" s="243"/>
      <c r="SMK119" s="243"/>
      <c r="SML119" s="243"/>
      <c r="SMM119" s="243"/>
      <c r="SMN119" s="243"/>
      <c r="SMO119" s="243"/>
      <c r="SMP119" s="243"/>
      <c r="SMQ119" s="243"/>
      <c r="SMR119" s="243"/>
      <c r="SMS119" s="243"/>
      <c r="SMT119" s="243"/>
      <c r="SMU119" s="243"/>
      <c r="SMV119" s="243"/>
      <c r="SMW119" s="243"/>
      <c r="SMX119" s="243"/>
      <c r="SMY119" s="243"/>
      <c r="SMZ119" s="243"/>
      <c r="SNA119" s="243"/>
      <c r="SNB119" s="243"/>
      <c r="SNC119" s="243"/>
      <c r="SND119" s="243"/>
      <c r="SNE119" s="243"/>
      <c r="SNF119" s="243"/>
      <c r="SNG119" s="243"/>
      <c r="SNH119" s="243"/>
      <c r="SNI119" s="243"/>
      <c r="SNJ119" s="243"/>
      <c r="SNK119" s="243"/>
      <c r="SNL119" s="243"/>
      <c r="SNM119" s="243"/>
      <c r="SNN119" s="243"/>
      <c r="SNO119" s="243"/>
      <c r="SNP119" s="243"/>
      <c r="SNQ119" s="243"/>
      <c r="SNR119" s="243"/>
      <c r="SNS119" s="243"/>
      <c r="SNT119" s="243"/>
      <c r="SNU119" s="243"/>
      <c r="SNV119" s="243"/>
      <c r="SNW119" s="243"/>
      <c r="SNX119" s="243"/>
      <c r="SNY119" s="243"/>
      <c r="SNZ119" s="243"/>
      <c r="SOA119" s="243"/>
      <c r="SOB119" s="243"/>
      <c r="SOC119" s="243"/>
      <c r="SOD119" s="243"/>
      <c r="SOE119" s="243"/>
      <c r="SOF119" s="243"/>
      <c r="SOG119" s="243"/>
      <c r="SOH119" s="243"/>
      <c r="SOI119" s="243"/>
      <c r="SOJ119" s="243"/>
      <c r="SOK119" s="243"/>
      <c r="SOL119" s="243"/>
      <c r="SOM119" s="243"/>
      <c r="SON119" s="243"/>
      <c r="SOO119" s="243"/>
      <c r="SOP119" s="243"/>
      <c r="SOQ119" s="243"/>
      <c r="SOR119" s="243"/>
      <c r="SOS119" s="243"/>
      <c r="SOT119" s="243"/>
      <c r="SOU119" s="243"/>
      <c r="SOV119" s="243"/>
      <c r="SOW119" s="243"/>
      <c r="SOX119" s="243"/>
      <c r="SOY119" s="243"/>
      <c r="SOZ119" s="243"/>
      <c r="SPA119" s="243"/>
      <c r="SPB119" s="243"/>
      <c r="SPC119" s="243"/>
      <c r="SPD119" s="243"/>
      <c r="SPE119" s="243"/>
      <c r="SPF119" s="243"/>
      <c r="SPG119" s="243"/>
      <c r="SPH119" s="243"/>
      <c r="SPI119" s="243"/>
      <c r="SPJ119" s="243"/>
      <c r="SPK119" s="243"/>
      <c r="SPL119" s="243"/>
      <c r="SPM119" s="243"/>
      <c r="SPN119" s="243"/>
      <c r="SPO119" s="243"/>
      <c r="SPP119" s="243"/>
      <c r="SPQ119" s="243"/>
      <c r="SPR119" s="243"/>
      <c r="SPS119" s="243"/>
      <c r="SPT119" s="243"/>
      <c r="SPU119" s="243"/>
      <c r="SPV119" s="243"/>
      <c r="SPW119" s="243"/>
      <c r="SPX119" s="243"/>
      <c r="SPY119" s="243"/>
      <c r="SPZ119" s="243"/>
      <c r="SQA119" s="243"/>
      <c r="SQB119" s="243"/>
      <c r="SQC119" s="243"/>
      <c r="SQD119" s="243"/>
      <c r="SQE119" s="243"/>
      <c r="SQF119" s="243"/>
      <c r="SQG119" s="243"/>
      <c r="SQH119" s="243"/>
      <c r="SQI119" s="243"/>
      <c r="SQJ119" s="243"/>
      <c r="SQK119" s="243"/>
      <c r="SQL119" s="243"/>
      <c r="SQM119" s="243"/>
      <c r="SQN119" s="243"/>
      <c r="SQO119" s="243"/>
      <c r="SQP119" s="243"/>
      <c r="SQQ119" s="243"/>
      <c r="SQR119" s="243"/>
      <c r="SQS119" s="243"/>
      <c r="SQT119" s="243"/>
      <c r="SQU119" s="243"/>
      <c r="SQV119" s="243"/>
      <c r="SQW119" s="243"/>
      <c r="SQX119" s="243"/>
      <c r="SQY119" s="243"/>
      <c r="SQZ119" s="243"/>
      <c r="SRA119" s="243"/>
      <c r="SRB119" s="243"/>
      <c r="SRC119" s="243"/>
      <c r="SRD119" s="243"/>
      <c r="SRE119" s="243"/>
      <c r="SRF119" s="243"/>
      <c r="SRG119" s="243"/>
      <c r="SRH119" s="243"/>
      <c r="SRI119" s="243"/>
      <c r="SRJ119" s="243"/>
      <c r="SRK119" s="243"/>
      <c r="SRL119" s="243"/>
      <c r="SRM119" s="243"/>
      <c r="SRN119" s="243"/>
      <c r="SRO119" s="243"/>
      <c r="SRP119" s="243"/>
      <c r="SRQ119" s="243"/>
      <c r="SRR119" s="243"/>
      <c r="SRS119" s="243"/>
      <c r="SRT119" s="243"/>
      <c r="SRU119" s="243"/>
      <c r="SRV119" s="243"/>
      <c r="SRW119" s="243"/>
      <c r="SRX119" s="243"/>
      <c r="SRY119" s="243"/>
      <c r="SRZ119" s="243"/>
      <c r="SSA119" s="243"/>
      <c r="SSB119" s="243"/>
      <c r="SSC119" s="243"/>
      <c r="SSD119" s="243"/>
      <c r="SSE119" s="243"/>
      <c r="SSF119" s="243"/>
      <c r="SSG119" s="243"/>
      <c r="SSH119" s="243"/>
      <c r="SSI119" s="243"/>
      <c r="SSJ119" s="243"/>
      <c r="SSK119" s="243"/>
      <c r="SSL119" s="243"/>
      <c r="SSM119" s="243"/>
      <c r="SSN119" s="243"/>
      <c r="SSO119" s="243"/>
      <c r="SSP119" s="243"/>
      <c r="SSQ119" s="243"/>
      <c r="SSR119" s="243"/>
      <c r="SSS119" s="243"/>
      <c r="SST119" s="243"/>
      <c r="SSU119" s="243"/>
      <c r="SSV119" s="243"/>
      <c r="SSW119" s="243"/>
      <c r="SSX119" s="243"/>
      <c r="SSY119" s="243"/>
      <c r="SSZ119" s="243"/>
      <c r="STA119" s="243"/>
      <c r="STB119" s="243"/>
      <c r="STC119" s="243"/>
      <c r="STD119" s="243"/>
      <c r="STE119" s="243"/>
      <c r="STF119" s="243"/>
      <c r="STG119" s="243"/>
      <c r="STH119" s="243"/>
      <c r="STI119" s="243"/>
      <c r="STJ119" s="243"/>
      <c r="STK119" s="243"/>
      <c r="STL119" s="243"/>
      <c r="STM119" s="243"/>
      <c r="STN119" s="243"/>
      <c r="STO119" s="243"/>
      <c r="STP119" s="243"/>
      <c r="STQ119" s="243"/>
      <c r="STR119" s="243"/>
      <c r="STS119" s="243"/>
      <c r="STT119" s="243"/>
      <c r="STU119" s="243"/>
      <c r="STV119" s="243"/>
      <c r="STW119" s="243"/>
      <c r="STX119" s="243"/>
      <c r="STY119" s="243"/>
      <c r="STZ119" s="243"/>
      <c r="SUA119" s="243"/>
      <c r="SUB119" s="243"/>
      <c r="SUC119" s="243"/>
      <c r="SUD119" s="243"/>
      <c r="SUE119" s="243"/>
      <c r="SUF119" s="243"/>
      <c r="SUG119" s="243"/>
      <c r="SUH119" s="243"/>
      <c r="SUI119" s="243"/>
      <c r="SUJ119" s="243"/>
      <c r="SUK119" s="243"/>
      <c r="SUL119" s="243"/>
      <c r="SUM119" s="243"/>
      <c r="SUN119" s="243"/>
      <c r="SUO119" s="243"/>
      <c r="SUP119" s="243"/>
      <c r="SUQ119" s="243"/>
      <c r="SUR119" s="243"/>
      <c r="SUS119" s="243"/>
      <c r="SUT119" s="243"/>
      <c r="SUU119" s="243"/>
      <c r="SUV119" s="243"/>
      <c r="SUW119" s="243"/>
      <c r="SUX119" s="243"/>
      <c r="SUY119" s="243"/>
      <c r="SUZ119" s="243"/>
      <c r="SVA119" s="243"/>
      <c r="SVB119" s="243"/>
      <c r="SVC119" s="243"/>
      <c r="SVD119" s="243"/>
      <c r="SVE119" s="243"/>
      <c r="SVF119" s="243"/>
      <c r="SVG119" s="243"/>
      <c r="SVH119" s="243"/>
      <c r="SVI119" s="243"/>
      <c r="SVJ119" s="243"/>
      <c r="SVK119" s="243"/>
      <c r="SVL119" s="243"/>
      <c r="SVM119" s="243"/>
      <c r="SVN119" s="243"/>
      <c r="SVO119" s="243"/>
      <c r="SVP119" s="243"/>
      <c r="SVQ119" s="243"/>
      <c r="SVR119" s="243"/>
      <c r="SVS119" s="243"/>
      <c r="SVT119" s="243"/>
      <c r="SVU119" s="243"/>
      <c r="SVV119" s="243"/>
      <c r="SVW119" s="243"/>
      <c r="SVX119" s="243"/>
      <c r="SVY119" s="243"/>
      <c r="SVZ119" s="243"/>
      <c r="SWA119" s="243"/>
      <c r="SWB119" s="243"/>
      <c r="SWC119" s="243"/>
      <c r="SWD119" s="243"/>
      <c r="SWE119" s="243"/>
      <c r="SWF119" s="243"/>
      <c r="SWG119" s="243"/>
      <c r="SWH119" s="243"/>
      <c r="SWI119" s="243"/>
      <c r="SWJ119" s="243"/>
      <c r="SWK119" s="243"/>
      <c r="SWL119" s="243"/>
      <c r="SWM119" s="243"/>
      <c r="SWN119" s="243"/>
      <c r="SWO119" s="243"/>
      <c r="SWP119" s="243"/>
      <c r="SWQ119" s="243"/>
      <c r="SWR119" s="243"/>
      <c r="SWS119" s="243"/>
      <c r="SWT119" s="243"/>
      <c r="SWU119" s="243"/>
      <c r="SWV119" s="243"/>
      <c r="SWW119" s="243"/>
      <c r="SWX119" s="243"/>
      <c r="SWY119" s="243"/>
      <c r="SWZ119" s="243"/>
      <c r="SXA119" s="243"/>
      <c r="SXB119" s="243"/>
      <c r="SXC119" s="243"/>
      <c r="SXD119" s="243"/>
      <c r="SXE119" s="243"/>
      <c r="SXF119" s="243"/>
      <c r="SXG119" s="243"/>
      <c r="SXH119" s="243"/>
      <c r="SXI119" s="243"/>
      <c r="SXJ119" s="243"/>
      <c r="SXK119" s="243"/>
      <c r="SXL119" s="243"/>
      <c r="SXM119" s="243"/>
      <c r="SXN119" s="243"/>
      <c r="SXO119" s="243"/>
      <c r="SXP119" s="243"/>
      <c r="SXQ119" s="243"/>
      <c r="SXR119" s="243"/>
      <c r="SXS119" s="243"/>
      <c r="SXT119" s="243"/>
      <c r="SXU119" s="243"/>
      <c r="SXV119" s="243"/>
      <c r="SXW119" s="243"/>
      <c r="SXX119" s="243"/>
      <c r="SXY119" s="243"/>
      <c r="SXZ119" s="243"/>
      <c r="SYA119" s="243"/>
      <c r="SYB119" s="243"/>
      <c r="SYC119" s="243"/>
      <c r="SYD119" s="243"/>
      <c r="SYE119" s="243"/>
      <c r="SYF119" s="243"/>
      <c r="SYG119" s="243"/>
      <c r="SYH119" s="243"/>
      <c r="SYI119" s="243"/>
      <c r="SYJ119" s="243"/>
      <c r="SYK119" s="243"/>
      <c r="SYL119" s="243"/>
      <c r="SYM119" s="243"/>
      <c r="SYN119" s="243"/>
      <c r="SYO119" s="243"/>
      <c r="SYP119" s="243"/>
      <c r="SYQ119" s="243"/>
      <c r="SYR119" s="243"/>
      <c r="SYS119" s="243"/>
      <c r="SYT119" s="243"/>
      <c r="SYU119" s="243"/>
      <c r="SYV119" s="243"/>
      <c r="SYW119" s="243"/>
      <c r="SYX119" s="243"/>
      <c r="SYY119" s="243"/>
      <c r="SYZ119" s="243"/>
      <c r="SZA119" s="243"/>
      <c r="SZB119" s="243"/>
      <c r="SZC119" s="243"/>
      <c r="SZD119" s="243"/>
      <c r="SZE119" s="243"/>
      <c r="SZF119" s="243"/>
      <c r="SZG119" s="243"/>
      <c r="SZH119" s="243"/>
      <c r="SZI119" s="243"/>
      <c r="SZJ119" s="243"/>
      <c r="SZK119" s="243"/>
      <c r="SZL119" s="243"/>
      <c r="SZM119" s="243"/>
      <c r="SZN119" s="243"/>
      <c r="SZO119" s="243"/>
      <c r="SZP119" s="243"/>
      <c r="SZQ119" s="243"/>
      <c r="SZR119" s="243"/>
      <c r="SZS119" s="243"/>
      <c r="SZT119" s="243"/>
      <c r="SZU119" s="243"/>
      <c r="SZV119" s="243"/>
      <c r="SZW119" s="243"/>
      <c r="SZX119" s="243"/>
      <c r="SZY119" s="243"/>
      <c r="SZZ119" s="243"/>
      <c r="TAA119" s="243"/>
      <c r="TAB119" s="243"/>
      <c r="TAC119" s="243"/>
      <c r="TAD119" s="243"/>
      <c r="TAE119" s="243"/>
      <c r="TAF119" s="243"/>
      <c r="TAG119" s="243"/>
      <c r="TAH119" s="243"/>
      <c r="TAI119" s="243"/>
      <c r="TAJ119" s="243"/>
      <c r="TAK119" s="243"/>
      <c r="TAL119" s="243"/>
      <c r="TAM119" s="243"/>
      <c r="TAN119" s="243"/>
      <c r="TAO119" s="243"/>
      <c r="TAP119" s="243"/>
      <c r="TAQ119" s="243"/>
      <c r="TAR119" s="243"/>
      <c r="TAS119" s="243"/>
      <c r="TAT119" s="243"/>
      <c r="TAU119" s="243"/>
      <c r="TAV119" s="243"/>
      <c r="TAW119" s="243"/>
      <c r="TAX119" s="243"/>
      <c r="TAY119" s="243"/>
      <c r="TAZ119" s="243"/>
      <c r="TBA119" s="243"/>
      <c r="TBB119" s="243"/>
      <c r="TBC119" s="243"/>
      <c r="TBD119" s="243"/>
      <c r="TBE119" s="243"/>
      <c r="TBF119" s="243"/>
      <c r="TBG119" s="243"/>
      <c r="TBH119" s="243"/>
      <c r="TBI119" s="243"/>
      <c r="TBJ119" s="243"/>
      <c r="TBK119" s="243"/>
      <c r="TBL119" s="243"/>
      <c r="TBM119" s="243"/>
      <c r="TBN119" s="243"/>
      <c r="TBO119" s="243"/>
      <c r="TBP119" s="243"/>
      <c r="TBQ119" s="243"/>
      <c r="TBR119" s="243"/>
      <c r="TBS119" s="243"/>
      <c r="TBT119" s="243"/>
      <c r="TBU119" s="243"/>
      <c r="TBV119" s="243"/>
      <c r="TBW119" s="243"/>
      <c r="TBX119" s="243"/>
      <c r="TBY119" s="243"/>
      <c r="TBZ119" s="243"/>
      <c r="TCA119" s="243"/>
      <c r="TCB119" s="243"/>
      <c r="TCC119" s="243"/>
      <c r="TCD119" s="243"/>
      <c r="TCE119" s="243"/>
      <c r="TCF119" s="243"/>
      <c r="TCG119" s="243"/>
      <c r="TCH119" s="243"/>
      <c r="TCI119" s="243"/>
      <c r="TCJ119" s="243"/>
      <c r="TCK119" s="243"/>
      <c r="TCL119" s="243"/>
      <c r="TCM119" s="243"/>
      <c r="TCN119" s="243"/>
      <c r="TCO119" s="243"/>
      <c r="TCP119" s="243"/>
      <c r="TCQ119" s="243"/>
      <c r="TCR119" s="243"/>
      <c r="TCS119" s="243"/>
      <c r="TCT119" s="243"/>
      <c r="TCU119" s="243"/>
      <c r="TCV119" s="243"/>
      <c r="TCW119" s="243"/>
      <c r="TCX119" s="243"/>
      <c r="TCY119" s="243"/>
      <c r="TCZ119" s="243"/>
      <c r="TDA119" s="243"/>
      <c r="TDB119" s="243"/>
      <c r="TDC119" s="243"/>
      <c r="TDD119" s="243"/>
      <c r="TDE119" s="243"/>
      <c r="TDF119" s="243"/>
      <c r="TDG119" s="243"/>
      <c r="TDH119" s="243"/>
      <c r="TDI119" s="243"/>
      <c r="TDJ119" s="243"/>
      <c r="TDK119" s="243"/>
      <c r="TDL119" s="243"/>
      <c r="TDM119" s="243"/>
      <c r="TDN119" s="243"/>
      <c r="TDO119" s="243"/>
      <c r="TDP119" s="243"/>
      <c r="TDQ119" s="243"/>
      <c r="TDR119" s="243"/>
      <c r="TDS119" s="243"/>
      <c r="TDT119" s="243"/>
      <c r="TDU119" s="243"/>
      <c r="TDV119" s="243"/>
      <c r="TDW119" s="243"/>
      <c r="TDX119" s="243"/>
      <c r="TDY119" s="243"/>
      <c r="TDZ119" s="243"/>
      <c r="TEA119" s="243"/>
      <c r="TEB119" s="243"/>
      <c r="TEC119" s="243"/>
      <c r="TED119" s="243"/>
      <c r="TEE119" s="243"/>
      <c r="TEF119" s="243"/>
      <c r="TEG119" s="243"/>
      <c r="TEH119" s="243"/>
      <c r="TEI119" s="243"/>
      <c r="TEJ119" s="243"/>
      <c r="TEK119" s="243"/>
      <c r="TEL119" s="243"/>
      <c r="TEM119" s="243"/>
      <c r="TEN119" s="243"/>
      <c r="TEO119" s="243"/>
      <c r="TEP119" s="243"/>
      <c r="TEQ119" s="243"/>
      <c r="TER119" s="243"/>
      <c r="TES119" s="243"/>
      <c r="TET119" s="243"/>
      <c r="TEU119" s="243"/>
      <c r="TEV119" s="243"/>
      <c r="TEW119" s="243"/>
      <c r="TEX119" s="243"/>
      <c r="TEY119" s="243"/>
      <c r="TEZ119" s="243"/>
      <c r="TFA119" s="243"/>
      <c r="TFB119" s="243"/>
      <c r="TFC119" s="243"/>
      <c r="TFD119" s="243"/>
      <c r="TFE119" s="243"/>
      <c r="TFF119" s="243"/>
      <c r="TFG119" s="243"/>
      <c r="TFH119" s="243"/>
      <c r="TFI119" s="243"/>
      <c r="TFJ119" s="243"/>
      <c r="TFK119" s="243"/>
      <c r="TFL119" s="243"/>
      <c r="TFM119" s="243"/>
      <c r="TFN119" s="243"/>
      <c r="TFO119" s="243"/>
      <c r="TFP119" s="243"/>
      <c r="TFQ119" s="243"/>
      <c r="TFR119" s="243"/>
      <c r="TFS119" s="243"/>
      <c r="TFT119" s="243"/>
      <c r="TFU119" s="243"/>
      <c r="TFV119" s="243"/>
      <c r="TFW119" s="243"/>
      <c r="TFX119" s="243"/>
      <c r="TFY119" s="243"/>
      <c r="TFZ119" s="243"/>
      <c r="TGA119" s="243"/>
      <c r="TGB119" s="243"/>
      <c r="TGC119" s="243"/>
      <c r="TGD119" s="243"/>
      <c r="TGE119" s="243"/>
      <c r="TGF119" s="243"/>
      <c r="TGG119" s="243"/>
      <c r="TGH119" s="243"/>
      <c r="TGI119" s="243"/>
      <c r="TGJ119" s="243"/>
      <c r="TGK119" s="243"/>
      <c r="TGL119" s="243"/>
      <c r="TGM119" s="243"/>
      <c r="TGN119" s="243"/>
      <c r="TGO119" s="243"/>
      <c r="TGP119" s="243"/>
      <c r="TGQ119" s="243"/>
      <c r="TGR119" s="243"/>
      <c r="TGS119" s="243"/>
      <c r="TGT119" s="243"/>
      <c r="TGU119" s="243"/>
      <c r="TGV119" s="243"/>
      <c r="TGW119" s="243"/>
      <c r="TGX119" s="243"/>
      <c r="TGY119" s="243"/>
      <c r="TGZ119" s="243"/>
      <c r="THA119" s="243"/>
      <c r="THB119" s="243"/>
      <c r="THC119" s="243"/>
      <c r="THD119" s="243"/>
      <c r="THE119" s="243"/>
      <c r="THF119" s="243"/>
      <c r="THG119" s="243"/>
      <c r="THH119" s="243"/>
      <c r="THI119" s="243"/>
      <c r="THJ119" s="243"/>
      <c r="THK119" s="243"/>
      <c r="THL119" s="243"/>
      <c r="THM119" s="243"/>
      <c r="THN119" s="243"/>
      <c r="THO119" s="243"/>
      <c r="THP119" s="243"/>
      <c r="THQ119" s="243"/>
      <c r="THR119" s="243"/>
      <c r="THS119" s="243"/>
      <c r="THT119" s="243"/>
      <c r="THU119" s="243"/>
      <c r="THV119" s="243"/>
      <c r="THW119" s="243"/>
      <c r="THX119" s="243"/>
      <c r="THY119" s="243"/>
      <c r="THZ119" s="243"/>
      <c r="TIA119" s="243"/>
      <c r="TIB119" s="243"/>
      <c r="TIC119" s="243"/>
      <c r="TID119" s="243"/>
      <c r="TIE119" s="243"/>
      <c r="TIF119" s="243"/>
      <c r="TIG119" s="243"/>
      <c r="TIH119" s="243"/>
      <c r="TII119" s="243"/>
      <c r="TIJ119" s="243"/>
      <c r="TIK119" s="243"/>
      <c r="TIL119" s="243"/>
      <c r="TIM119" s="243"/>
      <c r="TIN119" s="243"/>
      <c r="TIO119" s="243"/>
      <c r="TIP119" s="243"/>
      <c r="TIQ119" s="243"/>
      <c r="TIR119" s="243"/>
      <c r="TIS119" s="243"/>
      <c r="TIT119" s="243"/>
      <c r="TIU119" s="243"/>
      <c r="TIV119" s="243"/>
      <c r="TIW119" s="243"/>
      <c r="TIX119" s="243"/>
      <c r="TIY119" s="243"/>
      <c r="TIZ119" s="243"/>
      <c r="TJA119" s="243"/>
      <c r="TJB119" s="243"/>
      <c r="TJC119" s="243"/>
      <c r="TJD119" s="243"/>
      <c r="TJE119" s="243"/>
      <c r="TJF119" s="243"/>
      <c r="TJG119" s="243"/>
      <c r="TJH119" s="243"/>
      <c r="TJI119" s="243"/>
      <c r="TJJ119" s="243"/>
      <c r="TJK119" s="243"/>
      <c r="TJL119" s="243"/>
      <c r="TJM119" s="243"/>
      <c r="TJN119" s="243"/>
      <c r="TJO119" s="243"/>
      <c r="TJP119" s="243"/>
      <c r="TJQ119" s="243"/>
      <c r="TJR119" s="243"/>
      <c r="TJS119" s="243"/>
      <c r="TJT119" s="243"/>
      <c r="TJU119" s="243"/>
      <c r="TJV119" s="243"/>
      <c r="TJW119" s="243"/>
      <c r="TJX119" s="243"/>
      <c r="TJY119" s="243"/>
      <c r="TJZ119" s="243"/>
      <c r="TKA119" s="243"/>
      <c r="TKB119" s="243"/>
      <c r="TKC119" s="243"/>
      <c r="TKD119" s="243"/>
      <c r="TKE119" s="243"/>
      <c r="TKF119" s="243"/>
      <c r="TKG119" s="243"/>
      <c r="TKH119" s="243"/>
      <c r="TKI119" s="243"/>
      <c r="TKJ119" s="243"/>
      <c r="TKK119" s="243"/>
      <c r="TKL119" s="243"/>
      <c r="TKM119" s="243"/>
      <c r="TKN119" s="243"/>
      <c r="TKO119" s="243"/>
      <c r="TKP119" s="243"/>
      <c r="TKQ119" s="243"/>
      <c r="TKR119" s="243"/>
      <c r="TKS119" s="243"/>
      <c r="TKT119" s="243"/>
      <c r="TKU119" s="243"/>
      <c r="TKV119" s="243"/>
      <c r="TKW119" s="243"/>
      <c r="TKX119" s="243"/>
      <c r="TKY119" s="243"/>
      <c r="TKZ119" s="243"/>
      <c r="TLA119" s="243"/>
      <c r="TLB119" s="243"/>
      <c r="TLC119" s="243"/>
      <c r="TLD119" s="243"/>
      <c r="TLE119" s="243"/>
      <c r="TLF119" s="243"/>
      <c r="TLG119" s="243"/>
      <c r="TLH119" s="243"/>
      <c r="TLI119" s="243"/>
      <c r="TLJ119" s="243"/>
      <c r="TLK119" s="243"/>
      <c r="TLL119" s="243"/>
      <c r="TLM119" s="243"/>
      <c r="TLN119" s="243"/>
      <c r="TLO119" s="243"/>
      <c r="TLP119" s="243"/>
      <c r="TLQ119" s="243"/>
      <c r="TLR119" s="243"/>
      <c r="TLS119" s="243"/>
      <c r="TLT119" s="243"/>
      <c r="TLU119" s="243"/>
      <c r="TLV119" s="243"/>
      <c r="TLW119" s="243"/>
      <c r="TLX119" s="243"/>
      <c r="TLY119" s="243"/>
      <c r="TLZ119" s="243"/>
      <c r="TMA119" s="243"/>
      <c r="TMB119" s="243"/>
      <c r="TMC119" s="243"/>
      <c r="TMD119" s="243"/>
      <c r="TME119" s="243"/>
      <c r="TMF119" s="243"/>
      <c r="TMG119" s="243"/>
      <c r="TMH119" s="243"/>
      <c r="TMI119" s="243"/>
      <c r="TMJ119" s="243"/>
      <c r="TMK119" s="243"/>
      <c r="TML119" s="243"/>
      <c r="TMM119" s="243"/>
      <c r="TMN119" s="243"/>
      <c r="TMO119" s="243"/>
      <c r="TMP119" s="243"/>
      <c r="TMQ119" s="243"/>
      <c r="TMR119" s="243"/>
      <c r="TMS119" s="243"/>
      <c r="TMT119" s="243"/>
      <c r="TMU119" s="243"/>
      <c r="TMV119" s="243"/>
      <c r="TMW119" s="243"/>
      <c r="TMX119" s="243"/>
      <c r="TMY119" s="243"/>
      <c r="TMZ119" s="243"/>
      <c r="TNA119" s="243"/>
      <c r="TNB119" s="243"/>
      <c r="TNC119" s="243"/>
      <c r="TND119" s="243"/>
      <c r="TNE119" s="243"/>
      <c r="TNF119" s="243"/>
      <c r="TNG119" s="243"/>
      <c r="TNH119" s="243"/>
      <c r="TNI119" s="243"/>
      <c r="TNJ119" s="243"/>
      <c r="TNK119" s="243"/>
      <c r="TNL119" s="243"/>
      <c r="TNM119" s="243"/>
      <c r="TNN119" s="243"/>
      <c r="TNO119" s="243"/>
      <c r="TNP119" s="243"/>
      <c r="TNQ119" s="243"/>
      <c r="TNR119" s="243"/>
      <c r="TNS119" s="243"/>
      <c r="TNT119" s="243"/>
      <c r="TNU119" s="243"/>
      <c r="TNV119" s="243"/>
      <c r="TNW119" s="243"/>
      <c r="TNX119" s="243"/>
      <c r="TNY119" s="243"/>
      <c r="TNZ119" s="243"/>
      <c r="TOA119" s="243"/>
      <c r="TOB119" s="243"/>
      <c r="TOC119" s="243"/>
      <c r="TOD119" s="243"/>
      <c r="TOE119" s="243"/>
      <c r="TOF119" s="243"/>
      <c r="TOG119" s="243"/>
      <c r="TOH119" s="243"/>
      <c r="TOI119" s="243"/>
      <c r="TOJ119" s="243"/>
      <c r="TOK119" s="243"/>
      <c r="TOL119" s="243"/>
      <c r="TOM119" s="243"/>
      <c r="TON119" s="243"/>
      <c r="TOO119" s="243"/>
      <c r="TOP119" s="243"/>
      <c r="TOQ119" s="243"/>
      <c r="TOR119" s="243"/>
      <c r="TOS119" s="243"/>
      <c r="TOT119" s="243"/>
      <c r="TOU119" s="243"/>
      <c r="TOV119" s="243"/>
      <c r="TOW119" s="243"/>
      <c r="TOX119" s="243"/>
      <c r="TOY119" s="243"/>
      <c r="TOZ119" s="243"/>
      <c r="TPA119" s="243"/>
      <c r="TPB119" s="243"/>
      <c r="TPC119" s="243"/>
      <c r="TPD119" s="243"/>
      <c r="TPE119" s="243"/>
      <c r="TPF119" s="243"/>
      <c r="TPG119" s="243"/>
      <c r="TPH119" s="243"/>
      <c r="TPI119" s="243"/>
      <c r="TPJ119" s="243"/>
      <c r="TPK119" s="243"/>
      <c r="TPL119" s="243"/>
      <c r="TPM119" s="243"/>
      <c r="TPN119" s="243"/>
      <c r="TPO119" s="243"/>
      <c r="TPP119" s="243"/>
      <c r="TPQ119" s="243"/>
      <c r="TPR119" s="243"/>
      <c r="TPS119" s="243"/>
      <c r="TPT119" s="243"/>
      <c r="TPU119" s="243"/>
      <c r="TPV119" s="243"/>
      <c r="TPW119" s="243"/>
      <c r="TPX119" s="243"/>
      <c r="TPY119" s="243"/>
      <c r="TPZ119" s="243"/>
      <c r="TQA119" s="243"/>
      <c r="TQB119" s="243"/>
      <c r="TQC119" s="243"/>
      <c r="TQD119" s="243"/>
      <c r="TQE119" s="243"/>
      <c r="TQF119" s="243"/>
      <c r="TQG119" s="243"/>
      <c r="TQH119" s="243"/>
      <c r="TQI119" s="243"/>
      <c r="TQJ119" s="243"/>
      <c r="TQK119" s="243"/>
      <c r="TQL119" s="243"/>
      <c r="TQM119" s="243"/>
      <c r="TQN119" s="243"/>
      <c r="TQO119" s="243"/>
      <c r="TQP119" s="243"/>
      <c r="TQQ119" s="243"/>
      <c r="TQR119" s="243"/>
      <c r="TQS119" s="243"/>
      <c r="TQT119" s="243"/>
      <c r="TQU119" s="243"/>
      <c r="TQV119" s="243"/>
      <c r="TQW119" s="243"/>
      <c r="TQX119" s="243"/>
      <c r="TQY119" s="243"/>
      <c r="TQZ119" s="243"/>
      <c r="TRA119" s="243"/>
      <c r="TRB119" s="243"/>
      <c r="TRC119" s="243"/>
      <c r="TRD119" s="243"/>
      <c r="TRE119" s="243"/>
      <c r="TRF119" s="243"/>
      <c r="TRG119" s="243"/>
      <c r="TRH119" s="243"/>
      <c r="TRI119" s="243"/>
      <c r="TRJ119" s="243"/>
      <c r="TRK119" s="243"/>
      <c r="TRL119" s="243"/>
      <c r="TRM119" s="243"/>
      <c r="TRN119" s="243"/>
      <c r="TRO119" s="243"/>
      <c r="TRP119" s="243"/>
      <c r="TRQ119" s="243"/>
      <c r="TRR119" s="243"/>
      <c r="TRS119" s="243"/>
      <c r="TRT119" s="243"/>
      <c r="TRU119" s="243"/>
      <c r="TRV119" s="243"/>
      <c r="TRW119" s="243"/>
      <c r="TRX119" s="243"/>
      <c r="TRY119" s="243"/>
      <c r="TRZ119" s="243"/>
      <c r="TSA119" s="243"/>
      <c r="TSB119" s="243"/>
      <c r="TSC119" s="243"/>
      <c r="TSD119" s="243"/>
      <c r="TSE119" s="243"/>
      <c r="TSF119" s="243"/>
      <c r="TSG119" s="243"/>
      <c r="TSH119" s="243"/>
      <c r="TSI119" s="243"/>
      <c r="TSJ119" s="243"/>
      <c r="TSK119" s="243"/>
      <c r="TSL119" s="243"/>
      <c r="TSM119" s="243"/>
      <c r="TSN119" s="243"/>
      <c r="TSO119" s="243"/>
      <c r="TSP119" s="243"/>
      <c r="TSQ119" s="243"/>
      <c r="TSR119" s="243"/>
      <c r="TSS119" s="243"/>
      <c r="TST119" s="243"/>
      <c r="TSU119" s="243"/>
      <c r="TSV119" s="243"/>
      <c r="TSW119" s="243"/>
      <c r="TSX119" s="243"/>
      <c r="TSY119" s="243"/>
      <c r="TSZ119" s="243"/>
      <c r="TTA119" s="243"/>
      <c r="TTB119" s="243"/>
      <c r="TTC119" s="243"/>
      <c r="TTD119" s="243"/>
      <c r="TTE119" s="243"/>
      <c r="TTF119" s="243"/>
      <c r="TTG119" s="243"/>
      <c r="TTH119" s="243"/>
      <c r="TTI119" s="243"/>
      <c r="TTJ119" s="243"/>
      <c r="TTK119" s="243"/>
      <c r="TTL119" s="243"/>
      <c r="TTM119" s="243"/>
      <c r="TTN119" s="243"/>
      <c r="TTO119" s="243"/>
      <c r="TTP119" s="243"/>
      <c r="TTQ119" s="243"/>
      <c r="TTR119" s="243"/>
      <c r="TTS119" s="243"/>
      <c r="TTT119" s="243"/>
      <c r="TTU119" s="243"/>
      <c r="TTV119" s="243"/>
      <c r="TTW119" s="243"/>
      <c r="TTX119" s="243"/>
      <c r="TTY119" s="243"/>
      <c r="TTZ119" s="243"/>
      <c r="TUA119" s="243"/>
      <c r="TUB119" s="243"/>
      <c r="TUC119" s="243"/>
      <c r="TUD119" s="243"/>
      <c r="TUE119" s="243"/>
      <c r="TUF119" s="243"/>
      <c r="TUG119" s="243"/>
      <c r="TUH119" s="243"/>
      <c r="TUI119" s="243"/>
      <c r="TUJ119" s="243"/>
      <c r="TUK119" s="243"/>
      <c r="TUL119" s="243"/>
      <c r="TUM119" s="243"/>
      <c r="TUN119" s="243"/>
      <c r="TUO119" s="243"/>
      <c r="TUP119" s="243"/>
      <c r="TUQ119" s="243"/>
      <c r="TUR119" s="243"/>
      <c r="TUS119" s="243"/>
      <c r="TUT119" s="243"/>
      <c r="TUU119" s="243"/>
      <c r="TUV119" s="243"/>
      <c r="TUW119" s="243"/>
      <c r="TUX119" s="243"/>
      <c r="TUY119" s="243"/>
      <c r="TUZ119" s="243"/>
      <c r="TVA119" s="243"/>
      <c r="TVB119" s="243"/>
      <c r="TVC119" s="243"/>
      <c r="TVD119" s="243"/>
      <c r="TVE119" s="243"/>
      <c r="TVF119" s="243"/>
      <c r="TVG119" s="243"/>
      <c r="TVH119" s="243"/>
      <c r="TVI119" s="243"/>
      <c r="TVJ119" s="243"/>
      <c r="TVK119" s="243"/>
      <c r="TVL119" s="243"/>
      <c r="TVM119" s="243"/>
      <c r="TVN119" s="243"/>
      <c r="TVO119" s="243"/>
      <c r="TVP119" s="243"/>
      <c r="TVQ119" s="243"/>
      <c r="TVR119" s="243"/>
      <c r="TVS119" s="243"/>
      <c r="TVT119" s="243"/>
      <c r="TVU119" s="243"/>
      <c r="TVV119" s="243"/>
      <c r="TVW119" s="243"/>
      <c r="TVX119" s="243"/>
      <c r="TVY119" s="243"/>
      <c r="TVZ119" s="243"/>
      <c r="TWA119" s="243"/>
      <c r="TWB119" s="243"/>
      <c r="TWC119" s="243"/>
      <c r="TWD119" s="243"/>
      <c r="TWE119" s="243"/>
      <c r="TWF119" s="243"/>
      <c r="TWG119" s="243"/>
      <c r="TWH119" s="243"/>
      <c r="TWI119" s="243"/>
      <c r="TWJ119" s="243"/>
      <c r="TWK119" s="243"/>
      <c r="TWL119" s="243"/>
      <c r="TWM119" s="243"/>
      <c r="TWN119" s="243"/>
      <c r="TWO119" s="243"/>
      <c r="TWP119" s="243"/>
      <c r="TWQ119" s="243"/>
      <c r="TWR119" s="243"/>
      <c r="TWS119" s="243"/>
      <c r="TWT119" s="243"/>
      <c r="TWU119" s="243"/>
      <c r="TWV119" s="243"/>
      <c r="TWW119" s="243"/>
      <c r="TWX119" s="243"/>
      <c r="TWY119" s="243"/>
      <c r="TWZ119" s="243"/>
      <c r="TXA119" s="243"/>
      <c r="TXB119" s="243"/>
      <c r="TXC119" s="243"/>
      <c r="TXD119" s="243"/>
      <c r="TXE119" s="243"/>
      <c r="TXF119" s="243"/>
      <c r="TXG119" s="243"/>
      <c r="TXH119" s="243"/>
      <c r="TXI119" s="243"/>
      <c r="TXJ119" s="243"/>
      <c r="TXK119" s="243"/>
      <c r="TXL119" s="243"/>
      <c r="TXM119" s="243"/>
      <c r="TXN119" s="243"/>
      <c r="TXO119" s="243"/>
      <c r="TXP119" s="243"/>
      <c r="TXQ119" s="243"/>
      <c r="TXR119" s="243"/>
      <c r="TXS119" s="243"/>
      <c r="TXT119" s="243"/>
      <c r="TXU119" s="243"/>
      <c r="TXV119" s="243"/>
      <c r="TXW119" s="243"/>
      <c r="TXX119" s="243"/>
      <c r="TXY119" s="243"/>
      <c r="TXZ119" s="243"/>
      <c r="TYA119" s="243"/>
      <c r="TYB119" s="243"/>
      <c r="TYC119" s="243"/>
      <c r="TYD119" s="243"/>
      <c r="TYE119" s="243"/>
      <c r="TYF119" s="243"/>
      <c r="TYG119" s="243"/>
      <c r="TYH119" s="243"/>
      <c r="TYI119" s="243"/>
      <c r="TYJ119" s="243"/>
      <c r="TYK119" s="243"/>
      <c r="TYL119" s="243"/>
      <c r="TYM119" s="243"/>
      <c r="TYN119" s="243"/>
      <c r="TYO119" s="243"/>
      <c r="TYP119" s="243"/>
      <c r="TYQ119" s="243"/>
      <c r="TYR119" s="243"/>
      <c r="TYS119" s="243"/>
      <c r="TYT119" s="243"/>
      <c r="TYU119" s="243"/>
      <c r="TYV119" s="243"/>
      <c r="TYW119" s="243"/>
      <c r="TYX119" s="243"/>
      <c r="TYY119" s="243"/>
      <c r="TYZ119" s="243"/>
      <c r="TZA119" s="243"/>
      <c r="TZB119" s="243"/>
      <c r="TZC119" s="243"/>
      <c r="TZD119" s="243"/>
      <c r="TZE119" s="243"/>
      <c r="TZF119" s="243"/>
      <c r="TZG119" s="243"/>
      <c r="TZH119" s="243"/>
      <c r="TZI119" s="243"/>
      <c r="TZJ119" s="243"/>
      <c r="TZK119" s="243"/>
      <c r="TZL119" s="243"/>
      <c r="TZM119" s="243"/>
      <c r="TZN119" s="243"/>
      <c r="TZO119" s="243"/>
      <c r="TZP119" s="243"/>
      <c r="TZQ119" s="243"/>
      <c r="TZR119" s="243"/>
      <c r="TZS119" s="243"/>
      <c r="TZT119" s="243"/>
      <c r="TZU119" s="243"/>
      <c r="TZV119" s="243"/>
      <c r="TZW119" s="243"/>
      <c r="TZX119" s="243"/>
      <c r="TZY119" s="243"/>
      <c r="TZZ119" s="243"/>
      <c r="UAA119" s="243"/>
      <c r="UAB119" s="243"/>
      <c r="UAC119" s="243"/>
      <c r="UAD119" s="243"/>
      <c r="UAE119" s="243"/>
      <c r="UAF119" s="243"/>
      <c r="UAG119" s="243"/>
      <c r="UAH119" s="243"/>
      <c r="UAI119" s="243"/>
      <c r="UAJ119" s="243"/>
      <c r="UAK119" s="243"/>
      <c r="UAL119" s="243"/>
      <c r="UAM119" s="243"/>
      <c r="UAN119" s="243"/>
      <c r="UAO119" s="243"/>
      <c r="UAP119" s="243"/>
      <c r="UAQ119" s="243"/>
      <c r="UAR119" s="243"/>
      <c r="UAS119" s="243"/>
      <c r="UAT119" s="243"/>
      <c r="UAU119" s="243"/>
      <c r="UAV119" s="243"/>
      <c r="UAW119" s="243"/>
      <c r="UAX119" s="243"/>
      <c r="UAY119" s="243"/>
      <c r="UAZ119" s="243"/>
      <c r="UBA119" s="243"/>
      <c r="UBB119" s="243"/>
      <c r="UBC119" s="243"/>
      <c r="UBD119" s="243"/>
      <c r="UBE119" s="243"/>
      <c r="UBF119" s="243"/>
      <c r="UBG119" s="243"/>
      <c r="UBH119" s="243"/>
      <c r="UBI119" s="243"/>
      <c r="UBJ119" s="243"/>
      <c r="UBK119" s="243"/>
      <c r="UBL119" s="243"/>
      <c r="UBM119" s="243"/>
      <c r="UBN119" s="243"/>
      <c r="UBO119" s="243"/>
      <c r="UBP119" s="243"/>
      <c r="UBQ119" s="243"/>
      <c r="UBR119" s="243"/>
      <c r="UBS119" s="243"/>
      <c r="UBT119" s="243"/>
      <c r="UBU119" s="243"/>
      <c r="UBV119" s="243"/>
      <c r="UBW119" s="243"/>
      <c r="UBX119" s="243"/>
      <c r="UBY119" s="243"/>
      <c r="UBZ119" s="243"/>
      <c r="UCA119" s="243"/>
      <c r="UCB119" s="243"/>
      <c r="UCC119" s="243"/>
      <c r="UCD119" s="243"/>
      <c r="UCE119" s="243"/>
      <c r="UCF119" s="243"/>
      <c r="UCG119" s="243"/>
      <c r="UCH119" s="243"/>
      <c r="UCI119" s="243"/>
      <c r="UCJ119" s="243"/>
      <c r="UCK119" s="243"/>
      <c r="UCL119" s="243"/>
      <c r="UCM119" s="243"/>
      <c r="UCN119" s="243"/>
      <c r="UCO119" s="243"/>
      <c r="UCP119" s="243"/>
      <c r="UCQ119" s="243"/>
      <c r="UCR119" s="243"/>
      <c r="UCS119" s="243"/>
      <c r="UCT119" s="243"/>
      <c r="UCU119" s="243"/>
      <c r="UCV119" s="243"/>
      <c r="UCW119" s="243"/>
      <c r="UCX119" s="243"/>
      <c r="UCY119" s="243"/>
      <c r="UCZ119" s="243"/>
      <c r="UDA119" s="243"/>
      <c r="UDB119" s="243"/>
      <c r="UDC119" s="243"/>
      <c r="UDD119" s="243"/>
      <c r="UDE119" s="243"/>
      <c r="UDF119" s="243"/>
      <c r="UDG119" s="243"/>
      <c r="UDH119" s="243"/>
      <c r="UDI119" s="243"/>
      <c r="UDJ119" s="243"/>
      <c r="UDK119" s="243"/>
      <c r="UDL119" s="243"/>
      <c r="UDM119" s="243"/>
      <c r="UDN119" s="243"/>
      <c r="UDO119" s="243"/>
      <c r="UDP119" s="243"/>
      <c r="UDQ119" s="243"/>
      <c r="UDR119" s="243"/>
      <c r="UDS119" s="243"/>
      <c r="UDT119" s="243"/>
      <c r="UDU119" s="243"/>
      <c r="UDV119" s="243"/>
      <c r="UDW119" s="243"/>
      <c r="UDX119" s="243"/>
      <c r="UDY119" s="243"/>
      <c r="UDZ119" s="243"/>
      <c r="UEA119" s="243"/>
      <c r="UEB119" s="243"/>
      <c r="UEC119" s="243"/>
      <c r="UED119" s="243"/>
      <c r="UEE119" s="243"/>
      <c r="UEF119" s="243"/>
      <c r="UEG119" s="243"/>
      <c r="UEH119" s="243"/>
      <c r="UEI119" s="243"/>
      <c r="UEJ119" s="243"/>
      <c r="UEK119" s="243"/>
      <c r="UEL119" s="243"/>
      <c r="UEM119" s="243"/>
      <c r="UEN119" s="243"/>
      <c r="UEO119" s="243"/>
      <c r="UEP119" s="243"/>
      <c r="UEQ119" s="243"/>
      <c r="UER119" s="243"/>
      <c r="UES119" s="243"/>
      <c r="UET119" s="243"/>
      <c r="UEU119" s="243"/>
      <c r="UEV119" s="243"/>
      <c r="UEW119" s="243"/>
      <c r="UEX119" s="243"/>
      <c r="UEY119" s="243"/>
      <c r="UEZ119" s="243"/>
      <c r="UFA119" s="243"/>
      <c r="UFB119" s="243"/>
      <c r="UFC119" s="243"/>
      <c r="UFD119" s="243"/>
      <c r="UFE119" s="243"/>
      <c r="UFF119" s="243"/>
      <c r="UFG119" s="243"/>
      <c r="UFH119" s="243"/>
      <c r="UFI119" s="243"/>
      <c r="UFJ119" s="243"/>
      <c r="UFK119" s="243"/>
      <c r="UFL119" s="243"/>
      <c r="UFM119" s="243"/>
      <c r="UFN119" s="243"/>
      <c r="UFO119" s="243"/>
      <c r="UFP119" s="243"/>
      <c r="UFQ119" s="243"/>
      <c r="UFR119" s="243"/>
      <c r="UFS119" s="243"/>
      <c r="UFT119" s="243"/>
      <c r="UFU119" s="243"/>
      <c r="UFV119" s="243"/>
      <c r="UFW119" s="243"/>
      <c r="UFX119" s="243"/>
      <c r="UFY119" s="243"/>
      <c r="UFZ119" s="243"/>
      <c r="UGA119" s="243"/>
      <c r="UGB119" s="243"/>
      <c r="UGC119" s="243"/>
      <c r="UGD119" s="243"/>
      <c r="UGE119" s="243"/>
      <c r="UGF119" s="243"/>
      <c r="UGG119" s="243"/>
      <c r="UGH119" s="243"/>
      <c r="UGI119" s="243"/>
      <c r="UGJ119" s="243"/>
      <c r="UGK119" s="243"/>
      <c r="UGL119" s="243"/>
      <c r="UGM119" s="243"/>
      <c r="UGN119" s="243"/>
      <c r="UGO119" s="243"/>
      <c r="UGP119" s="243"/>
      <c r="UGQ119" s="243"/>
      <c r="UGR119" s="243"/>
      <c r="UGS119" s="243"/>
      <c r="UGT119" s="243"/>
      <c r="UGU119" s="243"/>
      <c r="UGV119" s="243"/>
      <c r="UGW119" s="243"/>
      <c r="UGX119" s="243"/>
      <c r="UGY119" s="243"/>
      <c r="UGZ119" s="243"/>
      <c r="UHA119" s="243"/>
      <c r="UHB119" s="243"/>
      <c r="UHC119" s="243"/>
      <c r="UHD119" s="243"/>
      <c r="UHE119" s="243"/>
      <c r="UHF119" s="243"/>
      <c r="UHG119" s="243"/>
      <c r="UHH119" s="243"/>
      <c r="UHI119" s="243"/>
      <c r="UHJ119" s="243"/>
      <c r="UHK119" s="243"/>
      <c r="UHL119" s="243"/>
      <c r="UHM119" s="243"/>
      <c r="UHN119" s="243"/>
      <c r="UHO119" s="243"/>
      <c r="UHP119" s="243"/>
      <c r="UHQ119" s="243"/>
      <c r="UHR119" s="243"/>
      <c r="UHS119" s="243"/>
      <c r="UHT119" s="243"/>
      <c r="UHU119" s="243"/>
      <c r="UHV119" s="243"/>
      <c r="UHW119" s="243"/>
      <c r="UHX119" s="243"/>
      <c r="UHY119" s="243"/>
      <c r="UHZ119" s="243"/>
      <c r="UIA119" s="243"/>
      <c r="UIB119" s="243"/>
      <c r="UIC119" s="243"/>
      <c r="UID119" s="243"/>
      <c r="UIE119" s="243"/>
      <c r="UIF119" s="243"/>
      <c r="UIG119" s="243"/>
      <c r="UIH119" s="243"/>
      <c r="UII119" s="243"/>
      <c r="UIJ119" s="243"/>
      <c r="UIK119" s="243"/>
      <c r="UIL119" s="243"/>
      <c r="UIM119" s="243"/>
      <c r="UIN119" s="243"/>
      <c r="UIO119" s="243"/>
      <c r="UIP119" s="243"/>
      <c r="UIQ119" s="243"/>
      <c r="UIR119" s="243"/>
      <c r="UIS119" s="243"/>
      <c r="UIT119" s="243"/>
      <c r="UIU119" s="243"/>
      <c r="UIV119" s="243"/>
      <c r="UIW119" s="243"/>
      <c r="UIX119" s="243"/>
      <c r="UIY119" s="243"/>
      <c r="UIZ119" s="243"/>
      <c r="UJA119" s="243"/>
      <c r="UJB119" s="243"/>
      <c r="UJC119" s="243"/>
      <c r="UJD119" s="243"/>
      <c r="UJE119" s="243"/>
      <c r="UJF119" s="243"/>
      <c r="UJG119" s="243"/>
      <c r="UJH119" s="243"/>
      <c r="UJI119" s="243"/>
      <c r="UJJ119" s="243"/>
      <c r="UJK119" s="243"/>
      <c r="UJL119" s="243"/>
      <c r="UJM119" s="243"/>
      <c r="UJN119" s="243"/>
      <c r="UJO119" s="243"/>
      <c r="UJP119" s="243"/>
      <c r="UJQ119" s="243"/>
      <c r="UJR119" s="243"/>
      <c r="UJS119" s="243"/>
      <c r="UJT119" s="243"/>
      <c r="UJU119" s="243"/>
      <c r="UJV119" s="243"/>
      <c r="UJW119" s="243"/>
      <c r="UJX119" s="243"/>
      <c r="UJY119" s="243"/>
      <c r="UJZ119" s="243"/>
      <c r="UKA119" s="243"/>
      <c r="UKB119" s="243"/>
      <c r="UKC119" s="243"/>
      <c r="UKD119" s="243"/>
      <c r="UKE119" s="243"/>
      <c r="UKF119" s="243"/>
      <c r="UKG119" s="243"/>
      <c r="UKH119" s="243"/>
      <c r="UKI119" s="243"/>
      <c r="UKJ119" s="243"/>
      <c r="UKK119" s="243"/>
      <c r="UKL119" s="243"/>
      <c r="UKM119" s="243"/>
      <c r="UKN119" s="243"/>
      <c r="UKO119" s="243"/>
      <c r="UKP119" s="243"/>
      <c r="UKQ119" s="243"/>
      <c r="UKR119" s="243"/>
      <c r="UKS119" s="243"/>
      <c r="UKT119" s="243"/>
      <c r="UKU119" s="243"/>
      <c r="UKV119" s="243"/>
      <c r="UKW119" s="243"/>
      <c r="UKX119" s="243"/>
      <c r="UKY119" s="243"/>
      <c r="UKZ119" s="243"/>
      <c r="ULA119" s="243"/>
      <c r="ULB119" s="243"/>
      <c r="ULC119" s="243"/>
      <c r="ULD119" s="243"/>
      <c r="ULE119" s="243"/>
      <c r="ULF119" s="243"/>
      <c r="ULG119" s="243"/>
      <c r="ULH119" s="243"/>
      <c r="ULI119" s="243"/>
      <c r="ULJ119" s="243"/>
      <c r="ULK119" s="243"/>
      <c r="ULL119" s="243"/>
      <c r="ULM119" s="243"/>
      <c r="ULN119" s="243"/>
      <c r="ULO119" s="243"/>
      <c r="ULP119" s="243"/>
      <c r="ULQ119" s="243"/>
      <c r="ULR119" s="243"/>
      <c r="ULS119" s="243"/>
      <c r="ULT119" s="243"/>
      <c r="ULU119" s="243"/>
      <c r="ULV119" s="243"/>
      <c r="ULW119" s="243"/>
      <c r="ULX119" s="243"/>
      <c r="ULY119" s="243"/>
      <c r="ULZ119" s="243"/>
      <c r="UMA119" s="243"/>
      <c r="UMB119" s="243"/>
      <c r="UMC119" s="243"/>
      <c r="UMD119" s="243"/>
      <c r="UME119" s="243"/>
      <c r="UMF119" s="243"/>
      <c r="UMG119" s="243"/>
      <c r="UMH119" s="243"/>
      <c r="UMI119" s="243"/>
      <c r="UMJ119" s="243"/>
      <c r="UMK119" s="243"/>
      <c r="UML119" s="243"/>
      <c r="UMM119" s="243"/>
      <c r="UMN119" s="243"/>
      <c r="UMO119" s="243"/>
      <c r="UMP119" s="243"/>
      <c r="UMQ119" s="243"/>
      <c r="UMR119" s="243"/>
      <c r="UMS119" s="243"/>
      <c r="UMT119" s="243"/>
      <c r="UMU119" s="243"/>
      <c r="UMV119" s="243"/>
      <c r="UMW119" s="243"/>
      <c r="UMX119" s="243"/>
      <c r="UMY119" s="243"/>
      <c r="UMZ119" s="243"/>
      <c r="UNA119" s="243"/>
      <c r="UNB119" s="243"/>
      <c r="UNC119" s="243"/>
      <c r="UND119" s="243"/>
      <c r="UNE119" s="243"/>
      <c r="UNF119" s="243"/>
      <c r="UNG119" s="243"/>
      <c r="UNH119" s="243"/>
      <c r="UNI119" s="243"/>
      <c r="UNJ119" s="243"/>
      <c r="UNK119" s="243"/>
      <c r="UNL119" s="243"/>
      <c r="UNM119" s="243"/>
      <c r="UNN119" s="243"/>
      <c r="UNO119" s="243"/>
      <c r="UNP119" s="243"/>
      <c r="UNQ119" s="243"/>
      <c r="UNR119" s="243"/>
      <c r="UNS119" s="243"/>
      <c r="UNT119" s="243"/>
      <c r="UNU119" s="243"/>
      <c r="UNV119" s="243"/>
      <c r="UNW119" s="243"/>
      <c r="UNX119" s="243"/>
      <c r="UNY119" s="243"/>
      <c r="UNZ119" s="243"/>
      <c r="UOA119" s="243"/>
      <c r="UOB119" s="243"/>
      <c r="UOC119" s="243"/>
      <c r="UOD119" s="243"/>
      <c r="UOE119" s="243"/>
      <c r="UOF119" s="243"/>
      <c r="UOG119" s="243"/>
      <c r="UOH119" s="243"/>
      <c r="UOI119" s="243"/>
      <c r="UOJ119" s="243"/>
      <c r="UOK119" s="243"/>
      <c r="UOL119" s="243"/>
      <c r="UOM119" s="243"/>
      <c r="UON119" s="243"/>
      <c r="UOO119" s="243"/>
      <c r="UOP119" s="243"/>
      <c r="UOQ119" s="243"/>
      <c r="UOR119" s="243"/>
      <c r="UOS119" s="243"/>
      <c r="UOT119" s="243"/>
      <c r="UOU119" s="243"/>
      <c r="UOV119" s="243"/>
      <c r="UOW119" s="243"/>
      <c r="UOX119" s="243"/>
      <c r="UOY119" s="243"/>
      <c r="UOZ119" s="243"/>
      <c r="UPA119" s="243"/>
      <c r="UPB119" s="243"/>
      <c r="UPC119" s="243"/>
      <c r="UPD119" s="243"/>
      <c r="UPE119" s="243"/>
      <c r="UPF119" s="243"/>
      <c r="UPG119" s="243"/>
      <c r="UPH119" s="243"/>
      <c r="UPI119" s="243"/>
      <c r="UPJ119" s="243"/>
      <c r="UPK119" s="243"/>
      <c r="UPL119" s="243"/>
      <c r="UPM119" s="243"/>
      <c r="UPN119" s="243"/>
      <c r="UPO119" s="243"/>
      <c r="UPP119" s="243"/>
      <c r="UPQ119" s="243"/>
      <c r="UPR119" s="243"/>
      <c r="UPS119" s="243"/>
      <c r="UPT119" s="243"/>
      <c r="UPU119" s="243"/>
      <c r="UPV119" s="243"/>
      <c r="UPW119" s="243"/>
      <c r="UPX119" s="243"/>
      <c r="UPY119" s="243"/>
      <c r="UPZ119" s="243"/>
      <c r="UQA119" s="243"/>
      <c r="UQB119" s="243"/>
      <c r="UQC119" s="243"/>
      <c r="UQD119" s="243"/>
      <c r="UQE119" s="243"/>
      <c r="UQF119" s="243"/>
      <c r="UQG119" s="243"/>
      <c r="UQH119" s="243"/>
      <c r="UQI119" s="243"/>
      <c r="UQJ119" s="243"/>
      <c r="UQK119" s="243"/>
      <c r="UQL119" s="243"/>
      <c r="UQM119" s="243"/>
      <c r="UQN119" s="243"/>
      <c r="UQO119" s="243"/>
      <c r="UQP119" s="243"/>
      <c r="UQQ119" s="243"/>
      <c r="UQR119" s="243"/>
      <c r="UQS119" s="243"/>
      <c r="UQT119" s="243"/>
      <c r="UQU119" s="243"/>
      <c r="UQV119" s="243"/>
      <c r="UQW119" s="243"/>
      <c r="UQX119" s="243"/>
      <c r="UQY119" s="243"/>
      <c r="UQZ119" s="243"/>
      <c r="URA119" s="243"/>
      <c r="URB119" s="243"/>
      <c r="URC119" s="243"/>
      <c r="URD119" s="243"/>
      <c r="URE119" s="243"/>
      <c r="URF119" s="243"/>
      <c r="URG119" s="243"/>
      <c r="URH119" s="243"/>
      <c r="URI119" s="243"/>
      <c r="URJ119" s="243"/>
      <c r="URK119" s="243"/>
      <c r="URL119" s="243"/>
      <c r="URM119" s="243"/>
      <c r="URN119" s="243"/>
      <c r="URO119" s="243"/>
      <c r="URP119" s="243"/>
      <c r="URQ119" s="243"/>
      <c r="URR119" s="243"/>
      <c r="URS119" s="243"/>
      <c r="URT119" s="243"/>
      <c r="URU119" s="243"/>
      <c r="URV119" s="243"/>
      <c r="URW119" s="243"/>
      <c r="URX119" s="243"/>
      <c r="URY119" s="243"/>
      <c r="URZ119" s="243"/>
      <c r="USA119" s="243"/>
      <c r="USB119" s="243"/>
      <c r="USC119" s="243"/>
      <c r="USD119" s="243"/>
      <c r="USE119" s="243"/>
      <c r="USF119" s="243"/>
      <c r="USG119" s="243"/>
      <c r="USH119" s="243"/>
      <c r="USI119" s="243"/>
      <c r="USJ119" s="243"/>
      <c r="USK119" s="243"/>
      <c r="USL119" s="243"/>
      <c r="USM119" s="243"/>
      <c r="USN119" s="243"/>
      <c r="USO119" s="243"/>
      <c r="USP119" s="243"/>
      <c r="USQ119" s="243"/>
      <c r="USR119" s="243"/>
      <c r="USS119" s="243"/>
      <c r="UST119" s="243"/>
      <c r="USU119" s="243"/>
      <c r="USV119" s="243"/>
      <c r="USW119" s="243"/>
      <c r="USX119" s="243"/>
      <c r="USY119" s="243"/>
      <c r="USZ119" s="243"/>
      <c r="UTA119" s="243"/>
      <c r="UTB119" s="243"/>
      <c r="UTC119" s="243"/>
      <c r="UTD119" s="243"/>
      <c r="UTE119" s="243"/>
      <c r="UTF119" s="243"/>
      <c r="UTG119" s="243"/>
      <c r="UTH119" s="243"/>
      <c r="UTI119" s="243"/>
      <c r="UTJ119" s="243"/>
      <c r="UTK119" s="243"/>
      <c r="UTL119" s="243"/>
      <c r="UTM119" s="243"/>
      <c r="UTN119" s="243"/>
      <c r="UTO119" s="243"/>
      <c r="UTP119" s="243"/>
      <c r="UTQ119" s="243"/>
      <c r="UTR119" s="243"/>
      <c r="UTS119" s="243"/>
      <c r="UTT119" s="243"/>
      <c r="UTU119" s="243"/>
      <c r="UTV119" s="243"/>
      <c r="UTW119" s="243"/>
      <c r="UTX119" s="243"/>
      <c r="UTY119" s="243"/>
      <c r="UTZ119" s="243"/>
      <c r="UUA119" s="243"/>
      <c r="UUB119" s="243"/>
      <c r="UUC119" s="243"/>
      <c r="UUD119" s="243"/>
      <c r="UUE119" s="243"/>
      <c r="UUF119" s="243"/>
      <c r="UUG119" s="243"/>
      <c r="UUH119" s="243"/>
      <c r="UUI119" s="243"/>
      <c r="UUJ119" s="243"/>
      <c r="UUK119" s="243"/>
      <c r="UUL119" s="243"/>
      <c r="UUM119" s="243"/>
      <c r="UUN119" s="243"/>
      <c r="UUO119" s="243"/>
      <c r="UUP119" s="243"/>
      <c r="UUQ119" s="243"/>
      <c r="UUR119" s="243"/>
      <c r="UUS119" s="243"/>
      <c r="UUT119" s="243"/>
      <c r="UUU119" s="243"/>
      <c r="UUV119" s="243"/>
      <c r="UUW119" s="243"/>
      <c r="UUX119" s="243"/>
      <c r="UUY119" s="243"/>
      <c r="UUZ119" s="243"/>
      <c r="UVA119" s="243"/>
      <c r="UVB119" s="243"/>
      <c r="UVC119" s="243"/>
      <c r="UVD119" s="243"/>
      <c r="UVE119" s="243"/>
      <c r="UVF119" s="243"/>
      <c r="UVG119" s="243"/>
      <c r="UVH119" s="243"/>
      <c r="UVI119" s="243"/>
      <c r="UVJ119" s="243"/>
      <c r="UVK119" s="243"/>
      <c r="UVL119" s="243"/>
      <c r="UVM119" s="243"/>
      <c r="UVN119" s="243"/>
      <c r="UVO119" s="243"/>
      <c r="UVP119" s="243"/>
      <c r="UVQ119" s="243"/>
      <c r="UVR119" s="243"/>
      <c r="UVS119" s="243"/>
      <c r="UVT119" s="243"/>
      <c r="UVU119" s="243"/>
      <c r="UVV119" s="243"/>
      <c r="UVW119" s="243"/>
      <c r="UVX119" s="243"/>
      <c r="UVY119" s="243"/>
      <c r="UVZ119" s="243"/>
      <c r="UWA119" s="243"/>
      <c r="UWB119" s="243"/>
      <c r="UWC119" s="243"/>
      <c r="UWD119" s="243"/>
      <c r="UWE119" s="243"/>
      <c r="UWF119" s="243"/>
      <c r="UWG119" s="243"/>
      <c r="UWH119" s="243"/>
      <c r="UWI119" s="243"/>
      <c r="UWJ119" s="243"/>
      <c r="UWK119" s="243"/>
      <c r="UWL119" s="243"/>
      <c r="UWM119" s="243"/>
      <c r="UWN119" s="243"/>
      <c r="UWO119" s="243"/>
      <c r="UWP119" s="243"/>
      <c r="UWQ119" s="243"/>
      <c r="UWR119" s="243"/>
      <c r="UWS119" s="243"/>
      <c r="UWT119" s="243"/>
      <c r="UWU119" s="243"/>
      <c r="UWV119" s="243"/>
      <c r="UWW119" s="243"/>
      <c r="UWX119" s="243"/>
      <c r="UWY119" s="243"/>
      <c r="UWZ119" s="243"/>
      <c r="UXA119" s="243"/>
      <c r="UXB119" s="243"/>
      <c r="UXC119" s="243"/>
      <c r="UXD119" s="243"/>
      <c r="UXE119" s="243"/>
      <c r="UXF119" s="243"/>
      <c r="UXG119" s="243"/>
      <c r="UXH119" s="243"/>
      <c r="UXI119" s="243"/>
      <c r="UXJ119" s="243"/>
      <c r="UXK119" s="243"/>
      <c r="UXL119" s="243"/>
      <c r="UXM119" s="243"/>
      <c r="UXN119" s="243"/>
      <c r="UXO119" s="243"/>
      <c r="UXP119" s="243"/>
      <c r="UXQ119" s="243"/>
      <c r="UXR119" s="243"/>
      <c r="UXS119" s="243"/>
      <c r="UXT119" s="243"/>
      <c r="UXU119" s="243"/>
      <c r="UXV119" s="243"/>
      <c r="UXW119" s="243"/>
      <c r="UXX119" s="243"/>
      <c r="UXY119" s="243"/>
      <c r="UXZ119" s="243"/>
      <c r="UYA119" s="243"/>
      <c r="UYB119" s="243"/>
      <c r="UYC119" s="243"/>
      <c r="UYD119" s="243"/>
      <c r="UYE119" s="243"/>
      <c r="UYF119" s="243"/>
      <c r="UYG119" s="243"/>
      <c r="UYH119" s="243"/>
      <c r="UYI119" s="243"/>
      <c r="UYJ119" s="243"/>
      <c r="UYK119" s="243"/>
      <c r="UYL119" s="243"/>
      <c r="UYM119" s="243"/>
      <c r="UYN119" s="243"/>
      <c r="UYO119" s="243"/>
      <c r="UYP119" s="243"/>
      <c r="UYQ119" s="243"/>
      <c r="UYR119" s="243"/>
      <c r="UYS119" s="243"/>
      <c r="UYT119" s="243"/>
      <c r="UYU119" s="243"/>
      <c r="UYV119" s="243"/>
      <c r="UYW119" s="243"/>
      <c r="UYX119" s="243"/>
      <c r="UYY119" s="243"/>
      <c r="UYZ119" s="243"/>
      <c r="UZA119" s="243"/>
      <c r="UZB119" s="243"/>
      <c r="UZC119" s="243"/>
      <c r="UZD119" s="243"/>
      <c r="UZE119" s="243"/>
      <c r="UZF119" s="243"/>
      <c r="UZG119" s="243"/>
      <c r="UZH119" s="243"/>
      <c r="UZI119" s="243"/>
      <c r="UZJ119" s="243"/>
      <c r="UZK119" s="243"/>
      <c r="UZL119" s="243"/>
      <c r="UZM119" s="243"/>
      <c r="UZN119" s="243"/>
      <c r="UZO119" s="243"/>
      <c r="UZP119" s="243"/>
      <c r="UZQ119" s="243"/>
      <c r="UZR119" s="243"/>
      <c r="UZS119" s="243"/>
      <c r="UZT119" s="243"/>
      <c r="UZU119" s="243"/>
      <c r="UZV119" s="243"/>
      <c r="UZW119" s="243"/>
      <c r="UZX119" s="243"/>
      <c r="UZY119" s="243"/>
      <c r="UZZ119" s="243"/>
      <c r="VAA119" s="243"/>
      <c r="VAB119" s="243"/>
      <c r="VAC119" s="243"/>
      <c r="VAD119" s="243"/>
      <c r="VAE119" s="243"/>
      <c r="VAF119" s="243"/>
      <c r="VAG119" s="243"/>
      <c r="VAH119" s="243"/>
      <c r="VAI119" s="243"/>
      <c r="VAJ119" s="243"/>
      <c r="VAK119" s="243"/>
      <c r="VAL119" s="243"/>
      <c r="VAM119" s="243"/>
      <c r="VAN119" s="243"/>
      <c r="VAO119" s="243"/>
      <c r="VAP119" s="243"/>
      <c r="VAQ119" s="243"/>
      <c r="VAR119" s="243"/>
      <c r="VAS119" s="243"/>
      <c r="VAT119" s="243"/>
      <c r="VAU119" s="243"/>
      <c r="VAV119" s="243"/>
      <c r="VAW119" s="243"/>
      <c r="VAX119" s="243"/>
      <c r="VAY119" s="243"/>
      <c r="VAZ119" s="243"/>
      <c r="VBA119" s="243"/>
      <c r="VBB119" s="243"/>
      <c r="VBC119" s="243"/>
      <c r="VBD119" s="243"/>
      <c r="VBE119" s="243"/>
      <c r="VBF119" s="243"/>
      <c r="VBG119" s="243"/>
      <c r="VBH119" s="243"/>
      <c r="VBI119" s="243"/>
      <c r="VBJ119" s="243"/>
      <c r="VBK119" s="243"/>
      <c r="VBL119" s="243"/>
      <c r="VBM119" s="243"/>
      <c r="VBN119" s="243"/>
      <c r="VBO119" s="243"/>
      <c r="VBP119" s="243"/>
      <c r="VBQ119" s="243"/>
      <c r="VBR119" s="243"/>
      <c r="VBS119" s="243"/>
      <c r="VBT119" s="243"/>
      <c r="VBU119" s="243"/>
      <c r="VBV119" s="243"/>
      <c r="VBW119" s="243"/>
      <c r="VBX119" s="243"/>
      <c r="VBY119" s="243"/>
      <c r="VBZ119" s="243"/>
      <c r="VCA119" s="243"/>
      <c r="VCB119" s="243"/>
      <c r="VCC119" s="243"/>
      <c r="VCD119" s="243"/>
      <c r="VCE119" s="243"/>
      <c r="VCF119" s="243"/>
      <c r="VCG119" s="243"/>
      <c r="VCH119" s="243"/>
      <c r="VCI119" s="243"/>
      <c r="VCJ119" s="243"/>
      <c r="VCK119" s="243"/>
      <c r="VCL119" s="243"/>
      <c r="VCM119" s="243"/>
      <c r="VCN119" s="243"/>
      <c r="VCO119" s="243"/>
      <c r="VCP119" s="243"/>
      <c r="VCQ119" s="243"/>
      <c r="VCR119" s="243"/>
      <c r="VCS119" s="243"/>
      <c r="VCT119" s="243"/>
      <c r="VCU119" s="243"/>
      <c r="VCV119" s="243"/>
      <c r="VCW119" s="243"/>
      <c r="VCX119" s="243"/>
      <c r="VCY119" s="243"/>
      <c r="VCZ119" s="243"/>
      <c r="VDA119" s="243"/>
      <c r="VDB119" s="243"/>
      <c r="VDC119" s="243"/>
      <c r="VDD119" s="243"/>
      <c r="VDE119" s="243"/>
      <c r="VDF119" s="243"/>
      <c r="VDG119" s="243"/>
      <c r="VDH119" s="243"/>
      <c r="VDI119" s="243"/>
      <c r="VDJ119" s="243"/>
      <c r="VDK119" s="243"/>
      <c r="VDL119" s="243"/>
      <c r="VDM119" s="243"/>
      <c r="VDN119" s="243"/>
      <c r="VDO119" s="243"/>
      <c r="VDP119" s="243"/>
      <c r="VDQ119" s="243"/>
      <c r="VDR119" s="243"/>
      <c r="VDS119" s="243"/>
      <c r="VDT119" s="243"/>
      <c r="VDU119" s="243"/>
      <c r="VDV119" s="243"/>
      <c r="VDW119" s="243"/>
      <c r="VDX119" s="243"/>
      <c r="VDY119" s="243"/>
      <c r="VDZ119" s="243"/>
      <c r="VEA119" s="243"/>
      <c r="VEB119" s="243"/>
      <c r="VEC119" s="243"/>
      <c r="VED119" s="243"/>
      <c r="VEE119" s="243"/>
      <c r="VEF119" s="243"/>
      <c r="VEG119" s="243"/>
      <c r="VEH119" s="243"/>
      <c r="VEI119" s="243"/>
      <c r="VEJ119" s="243"/>
      <c r="VEK119" s="243"/>
      <c r="VEL119" s="243"/>
      <c r="VEM119" s="243"/>
      <c r="VEN119" s="243"/>
      <c r="VEO119" s="243"/>
      <c r="VEP119" s="243"/>
      <c r="VEQ119" s="243"/>
      <c r="VER119" s="243"/>
      <c r="VES119" s="243"/>
      <c r="VET119" s="243"/>
      <c r="VEU119" s="243"/>
      <c r="VEV119" s="243"/>
      <c r="VEW119" s="243"/>
      <c r="VEX119" s="243"/>
      <c r="VEY119" s="243"/>
      <c r="VEZ119" s="243"/>
      <c r="VFA119" s="243"/>
      <c r="VFB119" s="243"/>
      <c r="VFC119" s="243"/>
      <c r="VFD119" s="243"/>
      <c r="VFE119" s="243"/>
      <c r="VFF119" s="243"/>
      <c r="VFG119" s="243"/>
      <c r="VFH119" s="243"/>
      <c r="VFI119" s="243"/>
      <c r="VFJ119" s="243"/>
      <c r="VFK119" s="243"/>
      <c r="VFL119" s="243"/>
      <c r="VFM119" s="243"/>
      <c r="VFN119" s="243"/>
      <c r="VFO119" s="243"/>
      <c r="VFP119" s="243"/>
      <c r="VFQ119" s="243"/>
      <c r="VFR119" s="243"/>
      <c r="VFS119" s="243"/>
      <c r="VFT119" s="243"/>
      <c r="VFU119" s="243"/>
      <c r="VFV119" s="243"/>
      <c r="VFW119" s="243"/>
      <c r="VFX119" s="243"/>
      <c r="VFY119" s="243"/>
      <c r="VFZ119" s="243"/>
      <c r="VGA119" s="243"/>
      <c r="VGB119" s="243"/>
      <c r="VGC119" s="243"/>
      <c r="VGD119" s="243"/>
      <c r="VGE119" s="243"/>
      <c r="VGF119" s="243"/>
      <c r="VGG119" s="243"/>
      <c r="VGH119" s="243"/>
      <c r="VGI119" s="243"/>
      <c r="VGJ119" s="243"/>
      <c r="VGK119" s="243"/>
      <c r="VGL119" s="243"/>
      <c r="VGM119" s="243"/>
      <c r="VGN119" s="243"/>
      <c r="VGO119" s="243"/>
      <c r="VGP119" s="243"/>
      <c r="VGQ119" s="243"/>
      <c r="VGR119" s="243"/>
      <c r="VGS119" s="243"/>
      <c r="VGT119" s="243"/>
      <c r="VGU119" s="243"/>
      <c r="VGV119" s="243"/>
      <c r="VGW119" s="243"/>
      <c r="VGX119" s="243"/>
      <c r="VGY119" s="243"/>
      <c r="VGZ119" s="243"/>
      <c r="VHA119" s="243"/>
      <c r="VHB119" s="243"/>
      <c r="VHC119" s="243"/>
      <c r="VHD119" s="243"/>
      <c r="VHE119" s="243"/>
      <c r="VHF119" s="243"/>
      <c r="VHG119" s="243"/>
      <c r="VHH119" s="243"/>
      <c r="VHI119" s="243"/>
      <c r="VHJ119" s="243"/>
      <c r="VHK119" s="243"/>
      <c r="VHL119" s="243"/>
      <c r="VHM119" s="243"/>
      <c r="VHN119" s="243"/>
      <c r="VHO119" s="243"/>
      <c r="VHP119" s="243"/>
      <c r="VHQ119" s="243"/>
      <c r="VHR119" s="243"/>
      <c r="VHS119" s="243"/>
      <c r="VHT119" s="243"/>
      <c r="VHU119" s="243"/>
      <c r="VHV119" s="243"/>
      <c r="VHW119" s="243"/>
      <c r="VHX119" s="243"/>
      <c r="VHY119" s="243"/>
      <c r="VHZ119" s="243"/>
      <c r="VIA119" s="243"/>
      <c r="VIB119" s="243"/>
      <c r="VIC119" s="243"/>
      <c r="VID119" s="243"/>
      <c r="VIE119" s="243"/>
      <c r="VIF119" s="243"/>
      <c r="VIG119" s="243"/>
      <c r="VIH119" s="243"/>
      <c r="VII119" s="243"/>
      <c r="VIJ119" s="243"/>
      <c r="VIK119" s="243"/>
      <c r="VIL119" s="243"/>
      <c r="VIM119" s="243"/>
      <c r="VIN119" s="243"/>
      <c r="VIO119" s="243"/>
      <c r="VIP119" s="243"/>
      <c r="VIQ119" s="243"/>
      <c r="VIR119" s="243"/>
      <c r="VIS119" s="243"/>
      <c r="VIT119" s="243"/>
      <c r="VIU119" s="243"/>
      <c r="VIV119" s="243"/>
      <c r="VIW119" s="243"/>
      <c r="VIX119" s="243"/>
      <c r="VIY119" s="243"/>
      <c r="VIZ119" s="243"/>
      <c r="VJA119" s="243"/>
      <c r="VJB119" s="243"/>
      <c r="VJC119" s="243"/>
      <c r="VJD119" s="243"/>
      <c r="VJE119" s="243"/>
      <c r="VJF119" s="243"/>
      <c r="VJG119" s="243"/>
      <c r="VJH119" s="243"/>
      <c r="VJI119" s="243"/>
      <c r="VJJ119" s="243"/>
      <c r="VJK119" s="243"/>
      <c r="VJL119" s="243"/>
      <c r="VJM119" s="243"/>
      <c r="VJN119" s="243"/>
      <c r="VJO119" s="243"/>
      <c r="VJP119" s="243"/>
      <c r="VJQ119" s="243"/>
      <c r="VJR119" s="243"/>
      <c r="VJS119" s="243"/>
      <c r="VJT119" s="243"/>
      <c r="VJU119" s="243"/>
      <c r="VJV119" s="243"/>
      <c r="VJW119" s="243"/>
      <c r="VJX119" s="243"/>
      <c r="VJY119" s="243"/>
      <c r="VJZ119" s="243"/>
      <c r="VKA119" s="243"/>
      <c r="VKB119" s="243"/>
      <c r="VKC119" s="243"/>
      <c r="VKD119" s="243"/>
      <c r="VKE119" s="243"/>
      <c r="VKF119" s="243"/>
      <c r="VKG119" s="243"/>
      <c r="VKH119" s="243"/>
      <c r="VKI119" s="243"/>
      <c r="VKJ119" s="243"/>
      <c r="VKK119" s="243"/>
      <c r="VKL119" s="243"/>
      <c r="VKM119" s="243"/>
      <c r="VKN119" s="243"/>
      <c r="VKO119" s="243"/>
      <c r="VKP119" s="243"/>
      <c r="VKQ119" s="243"/>
      <c r="VKR119" s="243"/>
      <c r="VKS119" s="243"/>
      <c r="VKT119" s="243"/>
      <c r="VKU119" s="243"/>
      <c r="VKV119" s="243"/>
      <c r="VKW119" s="243"/>
      <c r="VKX119" s="243"/>
      <c r="VKY119" s="243"/>
      <c r="VKZ119" s="243"/>
      <c r="VLA119" s="243"/>
      <c r="VLB119" s="243"/>
      <c r="VLC119" s="243"/>
      <c r="VLD119" s="243"/>
      <c r="VLE119" s="243"/>
      <c r="VLF119" s="243"/>
      <c r="VLG119" s="243"/>
      <c r="VLH119" s="243"/>
      <c r="VLI119" s="243"/>
      <c r="VLJ119" s="243"/>
      <c r="VLK119" s="243"/>
      <c r="VLL119" s="243"/>
      <c r="VLM119" s="243"/>
      <c r="VLN119" s="243"/>
      <c r="VLO119" s="243"/>
      <c r="VLP119" s="243"/>
      <c r="VLQ119" s="243"/>
      <c r="VLR119" s="243"/>
      <c r="VLS119" s="243"/>
      <c r="VLT119" s="243"/>
      <c r="VLU119" s="243"/>
      <c r="VLV119" s="243"/>
      <c r="VLW119" s="243"/>
      <c r="VLX119" s="243"/>
      <c r="VLY119" s="243"/>
      <c r="VLZ119" s="243"/>
      <c r="VMA119" s="243"/>
      <c r="VMB119" s="243"/>
      <c r="VMC119" s="243"/>
      <c r="VMD119" s="243"/>
      <c r="VME119" s="243"/>
      <c r="VMF119" s="243"/>
      <c r="VMG119" s="243"/>
      <c r="VMH119" s="243"/>
      <c r="VMI119" s="243"/>
      <c r="VMJ119" s="243"/>
      <c r="VMK119" s="243"/>
      <c r="VML119" s="243"/>
      <c r="VMM119" s="243"/>
      <c r="VMN119" s="243"/>
      <c r="VMO119" s="243"/>
      <c r="VMP119" s="243"/>
      <c r="VMQ119" s="243"/>
      <c r="VMR119" s="243"/>
      <c r="VMS119" s="243"/>
      <c r="VMT119" s="243"/>
      <c r="VMU119" s="243"/>
      <c r="VMV119" s="243"/>
      <c r="VMW119" s="243"/>
      <c r="VMX119" s="243"/>
      <c r="VMY119" s="243"/>
      <c r="VMZ119" s="243"/>
      <c r="VNA119" s="243"/>
      <c r="VNB119" s="243"/>
      <c r="VNC119" s="243"/>
      <c r="VND119" s="243"/>
      <c r="VNE119" s="243"/>
      <c r="VNF119" s="243"/>
      <c r="VNG119" s="243"/>
      <c r="VNH119" s="243"/>
      <c r="VNI119" s="243"/>
      <c r="VNJ119" s="243"/>
      <c r="VNK119" s="243"/>
      <c r="VNL119" s="243"/>
      <c r="VNM119" s="243"/>
      <c r="VNN119" s="243"/>
      <c r="VNO119" s="243"/>
      <c r="VNP119" s="243"/>
      <c r="VNQ119" s="243"/>
      <c r="VNR119" s="243"/>
      <c r="VNS119" s="243"/>
      <c r="VNT119" s="243"/>
      <c r="VNU119" s="243"/>
      <c r="VNV119" s="243"/>
      <c r="VNW119" s="243"/>
      <c r="VNX119" s="243"/>
      <c r="VNY119" s="243"/>
      <c r="VNZ119" s="243"/>
      <c r="VOA119" s="243"/>
      <c r="VOB119" s="243"/>
      <c r="VOC119" s="243"/>
      <c r="VOD119" s="243"/>
      <c r="VOE119" s="243"/>
      <c r="VOF119" s="243"/>
      <c r="VOG119" s="243"/>
      <c r="VOH119" s="243"/>
      <c r="VOI119" s="243"/>
      <c r="VOJ119" s="243"/>
      <c r="VOK119" s="243"/>
      <c r="VOL119" s="243"/>
      <c r="VOM119" s="243"/>
      <c r="VON119" s="243"/>
      <c r="VOO119" s="243"/>
      <c r="VOP119" s="243"/>
      <c r="VOQ119" s="243"/>
      <c r="VOR119" s="243"/>
      <c r="VOS119" s="243"/>
      <c r="VOT119" s="243"/>
      <c r="VOU119" s="243"/>
      <c r="VOV119" s="243"/>
      <c r="VOW119" s="243"/>
      <c r="VOX119" s="243"/>
      <c r="VOY119" s="243"/>
      <c r="VOZ119" s="243"/>
      <c r="VPA119" s="243"/>
      <c r="VPB119" s="243"/>
      <c r="VPC119" s="243"/>
      <c r="VPD119" s="243"/>
      <c r="VPE119" s="243"/>
      <c r="VPF119" s="243"/>
      <c r="VPG119" s="243"/>
      <c r="VPH119" s="243"/>
      <c r="VPI119" s="243"/>
      <c r="VPJ119" s="243"/>
      <c r="VPK119" s="243"/>
      <c r="VPL119" s="243"/>
      <c r="VPM119" s="243"/>
      <c r="VPN119" s="243"/>
      <c r="VPO119" s="243"/>
      <c r="VPP119" s="243"/>
      <c r="VPQ119" s="243"/>
      <c r="VPR119" s="243"/>
      <c r="VPS119" s="243"/>
      <c r="VPT119" s="243"/>
      <c r="VPU119" s="243"/>
      <c r="VPV119" s="243"/>
      <c r="VPW119" s="243"/>
      <c r="VPX119" s="243"/>
      <c r="VPY119" s="243"/>
      <c r="VPZ119" s="243"/>
      <c r="VQA119" s="243"/>
      <c r="VQB119" s="243"/>
      <c r="VQC119" s="243"/>
      <c r="VQD119" s="243"/>
      <c r="VQE119" s="243"/>
      <c r="VQF119" s="243"/>
      <c r="VQG119" s="243"/>
      <c r="VQH119" s="243"/>
      <c r="VQI119" s="243"/>
      <c r="VQJ119" s="243"/>
      <c r="VQK119" s="243"/>
      <c r="VQL119" s="243"/>
      <c r="VQM119" s="243"/>
      <c r="VQN119" s="243"/>
      <c r="VQO119" s="243"/>
      <c r="VQP119" s="243"/>
      <c r="VQQ119" s="243"/>
      <c r="VQR119" s="243"/>
      <c r="VQS119" s="243"/>
      <c r="VQT119" s="243"/>
      <c r="VQU119" s="243"/>
      <c r="VQV119" s="243"/>
      <c r="VQW119" s="243"/>
      <c r="VQX119" s="243"/>
      <c r="VQY119" s="243"/>
      <c r="VQZ119" s="243"/>
      <c r="VRA119" s="243"/>
      <c r="VRB119" s="243"/>
      <c r="VRC119" s="243"/>
      <c r="VRD119" s="243"/>
      <c r="VRE119" s="243"/>
      <c r="VRF119" s="243"/>
      <c r="VRG119" s="243"/>
      <c r="VRH119" s="243"/>
      <c r="VRI119" s="243"/>
      <c r="VRJ119" s="243"/>
      <c r="VRK119" s="243"/>
      <c r="VRL119" s="243"/>
      <c r="VRM119" s="243"/>
      <c r="VRN119" s="243"/>
      <c r="VRO119" s="243"/>
      <c r="VRP119" s="243"/>
      <c r="VRQ119" s="243"/>
      <c r="VRR119" s="243"/>
      <c r="VRS119" s="243"/>
      <c r="VRT119" s="243"/>
      <c r="VRU119" s="243"/>
      <c r="VRV119" s="243"/>
      <c r="VRW119" s="243"/>
      <c r="VRX119" s="243"/>
      <c r="VRY119" s="243"/>
      <c r="VRZ119" s="243"/>
      <c r="VSA119" s="243"/>
      <c r="VSB119" s="243"/>
      <c r="VSC119" s="243"/>
      <c r="VSD119" s="243"/>
      <c r="VSE119" s="243"/>
      <c r="VSF119" s="243"/>
      <c r="VSG119" s="243"/>
      <c r="VSH119" s="243"/>
      <c r="VSI119" s="243"/>
      <c r="VSJ119" s="243"/>
      <c r="VSK119" s="243"/>
      <c r="VSL119" s="243"/>
      <c r="VSM119" s="243"/>
      <c r="VSN119" s="243"/>
      <c r="VSO119" s="243"/>
      <c r="VSP119" s="243"/>
      <c r="VSQ119" s="243"/>
      <c r="VSR119" s="243"/>
      <c r="VSS119" s="243"/>
      <c r="VST119" s="243"/>
      <c r="VSU119" s="243"/>
      <c r="VSV119" s="243"/>
      <c r="VSW119" s="243"/>
      <c r="VSX119" s="243"/>
      <c r="VSY119" s="243"/>
      <c r="VSZ119" s="243"/>
      <c r="VTA119" s="243"/>
      <c r="VTB119" s="243"/>
      <c r="VTC119" s="243"/>
      <c r="VTD119" s="243"/>
      <c r="VTE119" s="243"/>
      <c r="VTF119" s="243"/>
      <c r="VTG119" s="243"/>
      <c r="VTH119" s="243"/>
      <c r="VTI119" s="243"/>
      <c r="VTJ119" s="243"/>
      <c r="VTK119" s="243"/>
      <c r="VTL119" s="243"/>
      <c r="VTM119" s="243"/>
      <c r="VTN119" s="243"/>
      <c r="VTO119" s="243"/>
      <c r="VTP119" s="243"/>
      <c r="VTQ119" s="243"/>
      <c r="VTR119" s="243"/>
      <c r="VTS119" s="243"/>
      <c r="VTT119" s="243"/>
      <c r="VTU119" s="243"/>
      <c r="VTV119" s="243"/>
      <c r="VTW119" s="243"/>
      <c r="VTX119" s="243"/>
      <c r="VTY119" s="243"/>
      <c r="VTZ119" s="243"/>
      <c r="VUA119" s="243"/>
      <c r="VUB119" s="243"/>
      <c r="VUC119" s="243"/>
      <c r="VUD119" s="243"/>
      <c r="VUE119" s="243"/>
      <c r="VUF119" s="243"/>
      <c r="VUG119" s="243"/>
      <c r="VUH119" s="243"/>
      <c r="VUI119" s="243"/>
      <c r="VUJ119" s="243"/>
      <c r="VUK119" s="243"/>
      <c r="VUL119" s="243"/>
      <c r="VUM119" s="243"/>
      <c r="VUN119" s="243"/>
      <c r="VUO119" s="243"/>
      <c r="VUP119" s="243"/>
      <c r="VUQ119" s="243"/>
      <c r="VUR119" s="243"/>
      <c r="VUS119" s="243"/>
      <c r="VUT119" s="243"/>
      <c r="VUU119" s="243"/>
      <c r="VUV119" s="243"/>
      <c r="VUW119" s="243"/>
      <c r="VUX119" s="243"/>
      <c r="VUY119" s="243"/>
      <c r="VUZ119" s="243"/>
      <c r="VVA119" s="243"/>
      <c r="VVB119" s="243"/>
      <c r="VVC119" s="243"/>
      <c r="VVD119" s="243"/>
      <c r="VVE119" s="243"/>
      <c r="VVF119" s="243"/>
      <c r="VVG119" s="243"/>
      <c r="VVH119" s="243"/>
      <c r="VVI119" s="243"/>
      <c r="VVJ119" s="243"/>
      <c r="VVK119" s="243"/>
      <c r="VVL119" s="243"/>
      <c r="VVM119" s="243"/>
      <c r="VVN119" s="243"/>
      <c r="VVO119" s="243"/>
      <c r="VVP119" s="243"/>
      <c r="VVQ119" s="243"/>
      <c r="VVR119" s="243"/>
      <c r="VVS119" s="243"/>
      <c r="VVT119" s="243"/>
      <c r="VVU119" s="243"/>
      <c r="VVV119" s="243"/>
      <c r="VVW119" s="243"/>
      <c r="VVX119" s="243"/>
      <c r="VVY119" s="243"/>
      <c r="VVZ119" s="243"/>
      <c r="VWA119" s="243"/>
      <c r="VWB119" s="243"/>
      <c r="VWC119" s="243"/>
      <c r="VWD119" s="243"/>
      <c r="VWE119" s="243"/>
      <c r="VWF119" s="243"/>
      <c r="VWG119" s="243"/>
      <c r="VWH119" s="243"/>
      <c r="VWI119" s="243"/>
      <c r="VWJ119" s="243"/>
      <c r="VWK119" s="243"/>
      <c r="VWL119" s="243"/>
      <c r="VWM119" s="243"/>
      <c r="VWN119" s="243"/>
      <c r="VWO119" s="243"/>
      <c r="VWP119" s="243"/>
      <c r="VWQ119" s="243"/>
      <c r="VWR119" s="243"/>
      <c r="VWS119" s="243"/>
      <c r="VWT119" s="243"/>
      <c r="VWU119" s="243"/>
      <c r="VWV119" s="243"/>
      <c r="VWW119" s="243"/>
      <c r="VWX119" s="243"/>
      <c r="VWY119" s="243"/>
      <c r="VWZ119" s="243"/>
      <c r="VXA119" s="243"/>
      <c r="VXB119" s="243"/>
      <c r="VXC119" s="243"/>
      <c r="VXD119" s="243"/>
      <c r="VXE119" s="243"/>
      <c r="VXF119" s="243"/>
      <c r="VXG119" s="243"/>
      <c r="VXH119" s="243"/>
      <c r="VXI119" s="243"/>
      <c r="VXJ119" s="243"/>
      <c r="VXK119" s="243"/>
      <c r="VXL119" s="243"/>
      <c r="VXM119" s="243"/>
      <c r="VXN119" s="243"/>
      <c r="VXO119" s="243"/>
      <c r="VXP119" s="243"/>
      <c r="VXQ119" s="243"/>
      <c r="VXR119" s="243"/>
      <c r="VXS119" s="243"/>
      <c r="VXT119" s="243"/>
      <c r="VXU119" s="243"/>
      <c r="VXV119" s="243"/>
      <c r="VXW119" s="243"/>
      <c r="VXX119" s="243"/>
      <c r="VXY119" s="243"/>
      <c r="VXZ119" s="243"/>
      <c r="VYA119" s="243"/>
      <c r="VYB119" s="243"/>
      <c r="VYC119" s="243"/>
      <c r="VYD119" s="243"/>
      <c r="VYE119" s="243"/>
      <c r="VYF119" s="243"/>
      <c r="VYG119" s="243"/>
      <c r="VYH119" s="243"/>
      <c r="VYI119" s="243"/>
      <c r="VYJ119" s="243"/>
      <c r="VYK119" s="243"/>
      <c r="VYL119" s="243"/>
      <c r="VYM119" s="243"/>
      <c r="VYN119" s="243"/>
      <c r="VYO119" s="243"/>
      <c r="VYP119" s="243"/>
      <c r="VYQ119" s="243"/>
      <c r="VYR119" s="243"/>
      <c r="VYS119" s="243"/>
      <c r="VYT119" s="243"/>
      <c r="VYU119" s="243"/>
      <c r="VYV119" s="243"/>
      <c r="VYW119" s="243"/>
      <c r="VYX119" s="243"/>
      <c r="VYY119" s="243"/>
      <c r="VYZ119" s="243"/>
      <c r="VZA119" s="243"/>
      <c r="VZB119" s="243"/>
      <c r="VZC119" s="243"/>
      <c r="VZD119" s="243"/>
      <c r="VZE119" s="243"/>
      <c r="VZF119" s="243"/>
      <c r="VZG119" s="243"/>
      <c r="VZH119" s="243"/>
      <c r="VZI119" s="243"/>
      <c r="VZJ119" s="243"/>
      <c r="VZK119" s="243"/>
      <c r="VZL119" s="243"/>
      <c r="VZM119" s="243"/>
      <c r="VZN119" s="243"/>
      <c r="VZO119" s="243"/>
      <c r="VZP119" s="243"/>
      <c r="VZQ119" s="243"/>
      <c r="VZR119" s="243"/>
      <c r="VZS119" s="243"/>
      <c r="VZT119" s="243"/>
      <c r="VZU119" s="243"/>
      <c r="VZV119" s="243"/>
      <c r="VZW119" s="243"/>
      <c r="VZX119" s="243"/>
      <c r="VZY119" s="243"/>
      <c r="VZZ119" s="243"/>
      <c r="WAA119" s="243"/>
      <c r="WAB119" s="243"/>
      <c r="WAC119" s="243"/>
      <c r="WAD119" s="243"/>
      <c r="WAE119" s="243"/>
      <c r="WAF119" s="243"/>
      <c r="WAG119" s="243"/>
      <c r="WAH119" s="243"/>
      <c r="WAI119" s="243"/>
      <c r="WAJ119" s="243"/>
      <c r="WAK119" s="243"/>
      <c r="WAL119" s="243"/>
      <c r="WAM119" s="243"/>
      <c r="WAN119" s="243"/>
      <c r="WAO119" s="243"/>
      <c r="WAP119" s="243"/>
      <c r="WAQ119" s="243"/>
      <c r="WAR119" s="243"/>
      <c r="WAS119" s="243"/>
      <c r="WAT119" s="243"/>
      <c r="WAU119" s="243"/>
      <c r="WAV119" s="243"/>
      <c r="WAW119" s="243"/>
      <c r="WAX119" s="243"/>
      <c r="WAY119" s="243"/>
      <c r="WAZ119" s="243"/>
      <c r="WBA119" s="243"/>
      <c r="WBB119" s="243"/>
      <c r="WBC119" s="243"/>
      <c r="WBD119" s="243"/>
      <c r="WBE119" s="243"/>
      <c r="WBF119" s="243"/>
      <c r="WBG119" s="243"/>
      <c r="WBH119" s="243"/>
      <c r="WBI119" s="243"/>
      <c r="WBJ119" s="243"/>
      <c r="WBK119" s="243"/>
      <c r="WBL119" s="243"/>
      <c r="WBM119" s="243"/>
      <c r="WBN119" s="243"/>
      <c r="WBO119" s="243"/>
      <c r="WBP119" s="243"/>
      <c r="WBQ119" s="243"/>
      <c r="WBR119" s="243"/>
      <c r="WBS119" s="243"/>
      <c r="WBT119" s="243"/>
      <c r="WBU119" s="243"/>
      <c r="WBV119" s="243"/>
      <c r="WBW119" s="243"/>
      <c r="WBX119" s="243"/>
      <c r="WBY119" s="243"/>
      <c r="WBZ119" s="243"/>
      <c r="WCA119" s="243"/>
      <c r="WCB119" s="243"/>
      <c r="WCC119" s="243"/>
      <c r="WCD119" s="243"/>
      <c r="WCE119" s="243"/>
      <c r="WCF119" s="243"/>
      <c r="WCG119" s="243"/>
      <c r="WCH119" s="243"/>
      <c r="WCI119" s="243"/>
      <c r="WCJ119" s="243"/>
      <c r="WCK119" s="243"/>
      <c r="WCL119" s="243"/>
      <c r="WCM119" s="243"/>
      <c r="WCN119" s="243"/>
      <c r="WCO119" s="243"/>
      <c r="WCP119" s="243"/>
      <c r="WCQ119" s="243"/>
      <c r="WCR119" s="243"/>
      <c r="WCS119" s="243"/>
      <c r="WCT119" s="243"/>
      <c r="WCU119" s="243"/>
      <c r="WCV119" s="243"/>
      <c r="WCW119" s="243"/>
      <c r="WCX119" s="243"/>
      <c r="WCY119" s="243"/>
      <c r="WCZ119" s="243"/>
      <c r="WDA119" s="243"/>
      <c r="WDB119" s="243"/>
      <c r="WDC119" s="243"/>
      <c r="WDD119" s="243"/>
      <c r="WDE119" s="243"/>
      <c r="WDF119" s="243"/>
      <c r="WDG119" s="243"/>
      <c r="WDH119" s="243"/>
      <c r="WDI119" s="243"/>
      <c r="WDJ119" s="243"/>
      <c r="WDK119" s="243"/>
      <c r="WDL119" s="243"/>
      <c r="WDM119" s="243"/>
      <c r="WDN119" s="243"/>
      <c r="WDO119" s="243"/>
      <c r="WDP119" s="243"/>
      <c r="WDQ119" s="243"/>
      <c r="WDR119" s="243"/>
      <c r="WDS119" s="243"/>
      <c r="WDT119" s="243"/>
      <c r="WDU119" s="243"/>
      <c r="WDV119" s="243"/>
      <c r="WDW119" s="243"/>
      <c r="WDX119" s="243"/>
      <c r="WDY119" s="243"/>
      <c r="WDZ119" s="243"/>
      <c r="WEA119" s="243"/>
      <c r="WEB119" s="243"/>
      <c r="WEC119" s="243"/>
      <c r="WED119" s="243"/>
      <c r="WEE119" s="243"/>
      <c r="WEF119" s="243"/>
      <c r="WEG119" s="243"/>
      <c r="WEH119" s="243"/>
      <c r="WEI119" s="243"/>
      <c r="WEJ119" s="243"/>
      <c r="WEK119" s="243"/>
      <c r="WEL119" s="243"/>
      <c r="WEM119" s="243"/>
      <c r="WEN119" s="243"/>
      <c r="WEO119" s="243"/>
      <c r="WEP119" s="243"/>
      <c r="WEQ119" s="243"/>
      <c r="WER119" s="243"/>
      <c r="WES119" s="243"/>
      <c r="WET119" s="243"/>
      <c r="WEU119" s="243"/>
      <c r="WEV119" s="243"/>
      <c r="WEW119" s="243"/>
      <c r="WEX119" s="243"/>
      <c r="WEY119" s="243"/>
      <c r="WEZ119" s="243"/>
      <c r="WFA119" s="243"/>
      <c r="WFB119" s="243"/>
      <c r="WFC119" s="243"/>
      <c r="WFD119" s="243"/>
      <c r="WFE119" s="243"/>
      <c r="WFF119" s="243"/>
      <c r="WFG119" s="243"/>
      <c r="WFH119" s="243"/>
      <c r="WFI119" s="243"/>
      <c r="WFJ119" s="243"/>
      <c r="WFK119" s="243"/>
      <c r="WFL119" s="243"/>
      <c r="WFM119" s="243"/>
      <c r="WFN119" s="243"/>
      <c r="WFO119" s="243"/>
      <c r="WFP119" s="243"/>
      <c r="WFQ119" s="243"/>
      <c r="WFR119" s="243"/>
      <c r="WFS119" s="243"/>
      <c r="WFT119" s="243"/>
      <c r="WFU119" s="243"/>
      <c r="WFV119" s="243"/>
      <c r="WFW119" s="243"/>
      <c r="WFX119" s="243"/>
      <c r="WFY119" s="243"/>
      <c r="WFZ119" s="243"/>
      <c r="WGA119" s="243"/>
      <c r="WGB119" s="243"/>
      <c r="WGC119" s="243"/>
      <c r="WGD119" s="243"/>
      <c r="WGE119" s="243"/>
      <c r="WGF119" s="243"/>
      <c r="WGG119" s="243"/>
      <c r="WGH119" s="243"/>
      <c r="WGI119" s="243"/>
      <c r="WGJ119" s="243"/>
      <c r="WGK119" s="243"/>
      <c r="WGL119" s="243"/>
      <c r="WGM119" s="243"/>
      <c r="WGN119" s="243"/>
      <c r="WGO119" s="243"/>
      <c r="WGP119" s="243"/>
      <c r="WGQ119" s="243"/>
      <c r="WGR119" s="243"/>
      <c r="WGS119" s="243"/>
      <c r="WGT119" s="243"/>
      <c r="WGU119" s="243"/>
      <c r="WGV119" s="243"/>
      <c r="WGW119" s="243"/>
      <c r="WGX119" s="243"/>
      <c r="WGY119" s="243"/>
      <c r="WGZ119" s="243"/>
      <c r="WHA119" s="243"/>
      <c r="WHB119" s="243"/>
      <c r="WHC119" s="243"/>
      <c r="WHD119" s="243"/>
      <c r="WHE119" s="243"/>
      <c r="WHF119" s="243"/>
      <c r="WHG119" s="243"/>
      <c r="WHH119" s="243"/>
      <c r="WHI119" s="243"/>
      <c r="WHJ119" s="243"/>
      <c r="WHK119" s="243"/>
      <c r="WHL119" s="243"/>
      <c r="WHM119" s="243"/>
      <c r="WHN119" s="243"/>
      <c r="WHO119" s="243"/>
      <c r="WHP119" s="243"/>
      <c r="WHQ119" s="243"/>
      <c r="WHR119" s="243"/>
      <c r="WHS119" s="243"/>
      <c r="WHT119" s="243"/>
      <c r="WHU119" s="243"/>
      <c r="WHV119" s="243"/>
      <c r="WHW119" s="243"/>
      <c r="WHX119" s="243"/>
      <c r="WHY119" s="243"/>
      <c r="WHZ119" s="243"/>
      <c r="WIA119" s="243"/>
      <c r="WIB119" s="243"/>
      <c r="WIC119" s="243"/>
      <c r="WID119" s="243"/>
      <c r="WIE119" s="243"/>
      <c r="WIF119" s="243"/>
      <c r="WIG119" s="243"/>
      <c r="WIH119" s="243"/>
      <c r="WII119" s="243"/>
      <c r="WIJ119" s="243"/>
      <c r="WIK119" s="243"/>
      <c r="WIL119" s="243"/>
      <c r="WIM119" s="243"/>
      <c r="WIN119" s="243"/>
      <c r="WIO119" s="243"/>
      <c r="WIP119" s="243"/>
      <c r="WIQ119" s="243"/>
      <c r="WIR119" s="243"/>
      <c r="WIS119" s="243"/>
      <c r="WIT119" s="243"/>
      <c r="WIU119" s="243"/>
      <c r="WIV119" s="243"/>
      <c r="WIW119" s="243"/>
      <c r="WIX119" s="243"/>
      <c r="WIY119" s="243"/>
      <c r="WIZ119" s="243"/>
      <c r="WJA119" s="243"/>
      <c r="WJB119" s="243"/>
      <c r="WJC119" s="243"/>
      <c r="WJD119" s="243"/>
      <c r="WJE119" s="243"/>
      <c r="WJF119" s="243"/>
      <c r="WJG119" s="243"/>
      <c r="WJH119" s="243"/>
      <c r="WJI119" s="243"/>
      <c r="WJJ119" s="243"/>
      <c r="WJK119" s="243"/>
      <c r="WJL119" s="243"/>
      <c r="WJM119" s="243"/>
      <c r="WJN119" s="243"/>
      <c r="WJO119" s="243"/>
      <c r="WJP119" s="243"/>
      <c r="WJQ119" s="243"/>
      <c r="WJR119" s="243"/>
      <c r="WJS119" s="243"/>
      <c r="WJT119" s="243"/>
      <c r="WJU119" s="243"/>
      <c r="WJV119" s="243"/>
      <c r="WJW119" s="243"/>
      <c r="WJX119" s="243"/>
      <c r="WJY119" s="243"/>
      <c r="WJZ119" s="243"/>
      <c r="WKA119" s="243"/>
      <c r="WKB119" s="243"/>
      <c r="WKC119" s="243"/>
      <c r="WKD119" s="243"/>
      <c r="WKE119" s="243"/>
      <c r="WKF119" s="243"/>
      <c r="WKG119" s="243"/>
      <c r="WKH119" s="243"/>
      <c r="WKI119" s="243"/>
      <c r="WKJ119" s="243"/>
      <c r="WKK119" s="243"/>
      <c r="WKL119" s="243"/>
      <c r="WKM119" s="243"/>
      <c r="WKN119" s="243"/>
      <c r="WKO119" s="243"/>
      <c r="WKP119" s="243"/>
      <c r="WKQ119" s="243"/>
      <c r="WKR119" s="243"/>
      <c r="WKS119" s="243"/>
      <c r="WKT119" s="243"/>
      <c r="WKU119" s="243"/>
      <c r="WKV119" s="243"/>
      <c r="WKW119" s="243"/>
      <c r="WKX119" s="243"/>
      <c r="WKY119" s="243"/>
      <c r="WKZ119" s="243"/>
      <c r="WLA119" s="243"/>
      <c r="WLB119" s="243"/>
      <c r="WLC119" s="243"/>
      <c r="WLD119" s="243"/>
      <c r="WLE119" s="243"/>
      <c r="WLF119" s="243"/>
      <c r="WLG119" s="243"/>
      <c r="WLH119" s="243"/>
      <c r="WLI119" s="243"/>
      <c r="WLJ119" s="243"/>
      <c r="WLK119" s="243"/>
      <c r="WLL119" s="243"/>
      <c r="WLM119" s="243"/>
      <c r="WLN119" s="243"/>
      <c r="WLO119" s="243"/>
      <c r="WLP119" s="243"/>
      <c r="WLQ119" s="243"/>
      <c r="WLR119" s="243"/>
      <c r="WLS119" s="243"/>
      <c r="WLT119" s="243"/>
      <c r="WLU119" s="243"/>
      <c r="WLV119" s="243"/>
      <c r="WLW119" s="243"/>
      <c r="WLX119" s="243"/>
      <c r="WLY119" s="243"/>
      <c r="WLZ119" s="243"/>
      <c r="WMA119" s="243"/>
      <c r="WMB119" s="243"/>
      <c r="WMC119" s="243"/>
      <c r="WMD119" s="243"/>
      <c r="WME119" s="243"/>
      <c r="WMF119" s="243"/>
      <c r="WMG119" s="243"/>
      <c r="WMH119" s="243"/>
      <c r="WMI119" s="243"/>
      <c r="WMJ119" s="243"/>
      <c r="WMK119" s="243"/>
      <c r="WML119" s="243"/>
      <c r="WMM119" s="243"/>
      <c r="WMN119" s="243"/>
      <c r="WMO119" s="243"/>
      <c r="WMP119" s="243"/>
      <c r="WMQ119" s="243"/>
      <c r="WMR119" s="243"/>
      <c r="WMS119" s="243"/>
      <c r="WMT119" s="243"/>
      <c r="WMU119" s="243"/>
      <c r="WMV119" s="243"/>
      <c r="WMW119" s="243"/>
      <c r="WMX119" s="243"/>
      <c r="WMY119" s="243"/>
      <c r="WMZ119" s="243"/>
      <c r="WNA119" s="243"/>
      <c r="WNB119" s="243"/>
      <c r="WNC119" s="243"/>
      <c r="WND119" s="243"/>
      <c r="WNE119" s="243"/>
      <c r="WNF119" s="243"/>
      <c r="WNG119" s="243"/>
      <c r="WNH119" s="243"/>
      <c r="WNI119" s="243"/>
      <c r="WNJ119" s="243"/>
      <c r="WNK119" s="243"/>
      <c r="WNL119" s="243"/>
      <c r="WNM119" s="243"/>
      <c r="WNN119" s="243"/>
      <c r="WNO119" s="243"/>
      <c r="WNP119" s="243"/>
      <c r="WNQ119" s="243"/>
      <c r="WNR119" s="243"/>
      <c r="WNS119" s="243"/>
      <c r="WNT119" s="243"/>
      <c r="WNU119" s="243"/>
      <c r="WNV119" s="243"/>
      <c r="WNW119" s="243"/>
      <c r="WNX119" s="243"/>
      <c r="WNY119" s="243"/>
      <c r="WNZ119" s="243"/>
      <c r="WOA119" s="243"/>
      <c r="WOB119" s="243"/>
      <c r="WOC119" s="243"/>
      <c r="WOD119" s="243"/>
      <c r="WOE119" s="243"/>
      <c r="WOF119" s="243"/>
      <c r="WOG119" s="243"/>
      <c r="WOH119" s="243"/>
      <c r="WOI119" s="243"/>
      <c r="WOJ119" s="243"/>
      <c r="WOK119" s="243"/>
      <c r="WOL119" s="243"/>
      <c r="WOM119" s="243"/>
      <c r="WON119" s="243"/>
      <c r="WOO119" s="243"/>
      <c r="WOP119" s="243"/>
      <c r="WOQ119" s="243"/>
      <c r="WOR119" s="243"/>
      <c r="WOS119" s="243"/>
      <c r="WOT119" s="243"/>
      <c r="WOU119" s="243"/>
      <c r="WOV119" s="243"/>
      <c r="WOW119" s="243"/>
      <c r="WOX119" s="243"/>
      <c r="WOY119" s="243"/>
      <c r="WOZ119" s="243"/>
      <c r="WPA119" s="243"/>
      <c r="WPB119" s="243"/>
      <c r="WPC119" s="243"/>
      <c r="WPD119" s="243"/>
      <c r="WPE119" s="243"/>
      <c r="WPF119" s="243"/>
      <c r="WPG119" s="243"/>
      <c r="WPH119" s="243"/>
      <c r="WPI119" s="243"/>
      <c r="WPJ119" s="243"/>
      <c r="WPK119" s="243"/>
      <c r="WPL119" s="243"/>
      <c r="WPM119" s="243"/>
      <c r="WPN119" s="243"/>
      <c r="WPO119" s="243"/>
      <c r="WPP119" s="243"/>
      <c r="WPQ119" s="243"/>
      <c r="WPR119" s="243"/>
      <c r="WPS119" s="243"/>
      <c r="WPT119" s="243"/>
      <c r="WPU119" s="243"/>
      <c r="WPV119" s="243"/>
      <c r="WPW119" s="243"/>
      <c r="WPX119" s="243"/>
      <c r="WPY119" s="243"/>
      <c r="WPZ119" s="243"/>
      <c r="WQA119" s="243"/>
      <c r="WQB119" s="243"/>
      <c r="WQC119" s="243"/>
      <c r="WQD119" s="243"/>
      <c r="WQE119" s="243"/>
      <c r="WQF119" s="243"/>
      <c r="WQG119" s="243"/>
      <c r="WQH119" s="243"/>
      <c r="WQI119" s="243"/>
      <c r="WQJ119" s="243"/>
      <c r="WQK119" s="243"/>
      <c r="WQL119" s="243"/>
      <c r="WQM119" s="243"/>
      <c r="WQN119" s="243"/>
      <c r="WQO119" s="243"/>
      <c r="WQP119" s="243"/>
      <c r="WQQ119" s="243"/>
      <c r="WQR119" s="243"/>
      <c r="WQS119" s="243"/>
      <c r="WQT119" s="243"/>
      <c r="WQU119" s="243"/>
      <c r="WQV119" s="243"/>
      <c r="WQW119" s="243"/>
      <c r="WQX119" s="243"/>
      <c r="WQY119" s="243"/>
      <c r="WQZ119" s="243"/>
      <c r="WRA119" s="243"/>
      <c r="WRB119" s="243"/>
      <c r="WRC119" s="243"/>
      <c r="WRD119" s="243"/>
      <c r="WRE119" s="243"/>
      <c r="WRF119" s="243"/>
      <c r="WRG119" s="243"/>
      <c r="WRH119" s="243"/>
      <c r="WRI119" s="243"/>
      <c r="WRJ119" s="243"/>
      <c r="WRK119" s="243"/>
      <c r="WRL119" s="243"/>
      <c r="WRM119" s="243"/>
      <c r="WRN119" s="243"/>
      <c r="WRO119" s="243"/>
      <c r="WRP119" s="243"/>
      <c r="WRQ119" s="243"/>
      <c r="WRR119" s="243"/>
      <c r="WRS119" s="243"/>
      <c r="WRT119" s="243"/>
      <c r="WRU119" s="243"/>
      <c r="WRV119" s="243"/>
      <c r="WRW119" s="243"/>
      <c r="WRX119" s="243"/>
      <c r="WRY119" s="243"/>
      <c r="WRZ119" s="243"/>
      <c r="WSA119" s="243"/>
      <c r="WSB119" s="243"/>
      <c r="WSC119" s="243"/>
      <c r="WSD119" s="243"/>
      <c r="WSE119" s="243"/>
      <c r="WSF119" s="243"/>
      <c r="WSG119" s="243"/>
      <c r="WSH119" s="243"/>
      <c r="WSI119" s="243"/>
      <c r="WSJ119" s="243"/>
      <c r="WSK119" s="243"/>
      <c r="WSL119" s="243"/>
      <c r="WSM119" s="243"/>
      <c r="WSN119" s="243"/>
      <c r="WSO119" s="243"/>
      <c r="WSP119" s="243"/>
      <c r="WSQ119" s="243"/>
      <c r="WSR119" s="243"/>
      <c r="WSS119" s="243"/>
      <c r="WST119" s="243"/>
      <c r="WSU119" s="243"/>
      <c r="WSV119" s="243"/>
      <c r="WSW119" s="243"/>
      <c r="WSX119" s="243"/>
      <c r="WSY119" s="243"/>
      <c r="WSZ119" s="243"/>
      <c r="WTA119" s="243"/>
      <c r="WTB119" s="243"/>
      <c r="WTC119" s="243"/>
      <c r="WTD119" s="243"/>
      <c r="WTE119" s="243"/>
      <c r="WTF119" s="243"/>
      <c r="WTG119" s="243"/>
      <c r="WTH119" s="243"/>
      <c r="WTI119" s="243"/>
      <c r="WTJ119" s="243"/>
      <c r="WTK119" s="243"/>
      <c r="WTL119" s="243"/>
      <c r="WTM119" s="243"/>
      <c r="WTN119" s="243"/>
      <c r="WTO119" s="243"/>
      <c r="WTP119" s="243"/>
      <c r="WTQ119" s="243"/>
      <c r="WTR119" s="243"/>
      <c r="WTS119" s="243"/>
      <c r="WTT119" s="243"/>
      <c r="WTU119" s="243"/>
      <c r="WTV119" s="243"/>
      <c r="WTW119" s="243"/>
      <c r="WTX119" s="243"/>
      <c r="WTY119" s="243"/>
      <c r="WTZ119" s="243"/>
      <c r="WUA119" s="243"/>
      <c r="WUB119" s="243"/>
      <c r="WUC119" s="243"/>
      <c r="WUD119" s="243"/>
      <c r="WUE119" s="243"/>
      <c r="WUF119" s="243"/>
      <c r="WUG119" s="243"/>
      <c r="WUH119" s="243"/>
      <c r="WUI119" s="243"/>
      <c r="WUJ119" s="243"/>
      <c r="WUK119" s="243"/>
      <c r="WUL119" s="243"/>
      <c r="WUM119" s="243"/>
      <c r="WUN119" s="243"/>
      <c r="WUO119" s="243"/>
      <c r="WUP119" s="243"/>
      <c r="WUQ119" s="243"/>
      <c r="WUR119" s="243"/>
      <c r="WUS119" s="243"/>
      <c r="WUT119" s="243"/>
      <c r="WUU119" s="243"/>
      <c r="WUV119" s="243"/>
      <c r="WUW119" s="243"/>
      <c r="WUX119" s="243"/>
      <c r="WUY119" s="243"/>
      <c r="WUZ119" s="243"/>
      <c r="WVA119" s="243"/>
      <c r="WVB119" s="243"/>
      <c r="WVC119" s="243"/>
      <c r="WVD119" s="243"/>
      <c r="WVE119" s="243"/>
      <c r="WVF119" s="243"/>
      <c r="WVG119" s="243"/>
      <c r="WVH119" s="243"/>
      <c r="WVI119" s="243"/>
      <c r="WVJ119" s="243"/>
      <c r="WVK119" s="243"/>
      <c r="WVL119" s="243"/>
      <c r="WVM119" s="243"/>
      <c r="WVN119" s="243"/>
      <c r="WVO119" s="243"/>
      <c r="WVP119" s="243"/>
      <c r="WVQ119" s="243"/>
      <c r="WVR119" s="243"/>
      <c r="WVS119" s="243"/>
      <c r="WVT119" s="243"/>
      <c r="WVU119" s="243"/>
      <c r="WVV119" s="243"/>
      <c r="WVW119" s="243"/>
      <c r="WVX119" s="243"/>
      <c r="WVY119" s="243"/>
      <c r="WVZ119" s="243"/>
      <c r="WWA119" s="243"/>
      <c r="WWB119" s="243"/>
      <c r="WWC119" s="243"/>
      <c r="WWD119" s="243"/>
      <c r="WWE119" s="243"/>
      <c r="WWF119" s="243"/>
      <c r="WWG119" s="243"/>
      <c r="WWH119" s="243"/>
      <c r="WWI119" s="243"/>
      <c r="WWJ119" s="243"/>
      <c r="WWK119" s="243"/>
      <c r="WWL119" s="243"/>
      <c r="WWM119" s="243"/>
      <c r="WWN119" s="243"/>
      <c r="WWO119" s="243"/>
      <c r="WWP119" s="243"/>
      <c r="WWQ119" s="243"/>
      <c r="WWR119" s="243"/>
      <c r="WWS119" s="243"/>
      <c r="WWT119" s="243"/>
      <c r="WWU119" s="243"/>
      <c r="WWV119" s="243"/>
      <c r="WWW119" s="243"/>
      <c r="WWX119" s="243"/>
      <c r="WWY119" s="243"/>
      <c r="WWZ119" s="243"/>
      <c r="WXA119" s="243"/>
      <c r="WXB119" s="243"/>
      <c r="WXC119" s="243"/>
      <c r="WXD119" s="243"/>
      <c r="WXE119" s="243"/>
      <c r="WXF119" s="243"/>
      <c r="WXG119" s="243"/>
      <c r="WXH119" s="243"/>
      <c r="WXI119" s="243"/>
      <c r="WXJ119" s="243"/>
      <c r="WXK119" s="243"/>
      <c r="WXL119" s="243"/>
      <c r="WXM119" s="243"/>
      <c r="WXN119" s="243"/>
      <c r="WXO119" s="243"/>
      <c r="WXP119" s="243"/>
      <c r="WXQ119" s="243"/>
      <c r="WXR119" s="243"/>
      <c r="WXS119" s="243"/>
      <c r="WXT119" s="243"/>
      <c r="WXU119" s="243"/>
      <c r="WXV119" s="243"/>
      <c r="WXW119" s="243"/>
      <c r="WXX119" s="243"/>
      <c r="WXY119" s="243"/>
      <c r="WXZ119" s="243"/>
      <c r="WYA119" s="243"/>
      <c r="WYB119" s="243"/>
      <c r="WYC119" s="243"/>
      <c r="WYD119" s="243"/>
      <c r="WYE119" s="243"/>
      <c r="WYF119" s="243"/>
      <c r="WYG119" s="243"/>
      <c r="WYH119" s="243"/>
      <c r="WYI119" s="243"/>
      <c r="WYJ119" s="243"/>
      <c r="WYK119" s="243"/>
      <c r="WYL119" s="243"/>
      <c r="WYM119" s="243"/>
      <c r="WYN119" s="243"/>
      <c r="WYO119" s="243"/>
      <c r="WYP119" s="243"/>
      <c r="WYQ119" s="243"/>
      <c r="WYR119" s="243"/>
      <c r="WYS119" s="243"/>
      <c r="WYT119" s="243"/>
      <c r="WYU119" s="243"/>
      <c r="WYV119" s="243"/>
      <c r="WYW119" s="243"/>
      <c r="WYX119" s="243"/>
      <c r="WYY119" s="243"/>
      <c r="WYZ119" s="243"/>
      <c r="WZA119" s="243"/>
      <c r="WZB119" s="243"/>
      <c r="WZC119" s="243"/>
      <c r="WZD119" s="243"/>
      <c r="WZE119" s="243"/>
      <c r="WZF119" s="243"/>
      <c r="WZG119" s="243"/>
      <c r="WZH119" s="243"/>
      <c r="WZI119" s="243"/>
      <c r="WZJ119" s="243"/>
      <c r="WZK119" s="243"/>
      <c r="WZL119" s="243"/>
      <c r="WZM119" s="243"/>
      <c r="WZN119" s="243"/>
      <c r="WZO119" s="243"/>
      <c r="WZP119" s="243"/>
      <c r="WZQ119" s="243"/>
      <c r="WZR119" s="243"/>
      <c r="WZS119" s="243"/>
      <c r="WZT119" s="243"/>
      <c r="WZU119" s="243"/>
      <c r="WZV119" s="243"/>
      <c r="WZW119" s="243"/>
      <c r="WZX119" s="243"/>
      <c r="WZY119" s="243"/>
      <c r="WZZ119" s="243"/>
      <c r="XAA119" s="243"/>
      <c r="XAB119" s="243"/>
      <c r="XAC119" s="243"/>
      <c r="XAD119" s="243"/>
      <c r="XAE119" s="243"/>
      <c r="XAF119" s="243"/>
      <c r="XAG119" s="243"/>
      <c r="XAH119" s="243"/>
      <c r="XAI119" s="243"/>
      <c r="XAJ119" s="243"/>
      <c r="XAK119" s="243"/>
      <c r="XAL119" s="243"/>
      <c r="XAM119" s="243"/>
      <c r="XAN119" s="243"/>
      <c r="XAO119" s="243"/>
      <c r="XAP119" s="243"/>
      <c r="XAQ119" s="243"/>
      <c r="XAR119" s="243"/>
      <c r="XAS119" s="243"/>
      <c r="XAT119" s="243"/>
      <c r="XAU119" s="243"/>
      <c r="XAV119" s="243"/>
      <c r="XAW119" s="243"/>
      <c r="XAX119" s="243"/>
      <c r="XAY119" s="243"/>
      <c r="XAZ119" s="243"/>
      <c r="XBA119" s="243"/>
      <c r="XBB119" s="243"/>
      <c r="XBC119" s="243"/>
      <c r="XBD119" s="243"/>
      <c r="XBE119" s="243"/>
      <c r="XBF119" s="243"/>
      <c r="XBG119" s="243"/>
      <c r="XBH119" s="243"/>
      <c r="XBI119" s="243"/>
      <c r="XBJ119" s="243"/>
      <c r="XBK119" s="243"/>
      <c r="XBL119" s="243"/>
      <c r="XBM119" s="243"/>
      <c r="XBN119" s="243"/>
      <c r="XBO119" s="243"/>
      <c r="XBP119" s="243"/>
      <c r="XBQ119" s="243"/>
      <c r="XBR119" s="243"/>
      <c r="XBS119" s="243"/>
      <c r="XBT119" s="243"/>
      <c r="XBU119" s="243"/>
      <c r="XBV119" s="243"/>
      <c r="XBW119" s="243"/>
      <c r="XBX119" s="243"/>
      <c r="XBY119" s="243"/>
      <c r="XBZ119" s="243"/>
      <c r="XCA119" s="243"/>
      <c r="XCB119" s="243"/>
      <c r="XCC119" s="243"/>
      <c r="XCD119" s="243"/>
      <c r="XCE119" s="243"/>
      <c r="XCF119" s="243"/>
      <c r="XCG119" s="243"/>
      <c r="XCH119" s="243"/>
      <c r="XCI119" s="243"/>
      <c r="XCJ119" s="243"/>
      <c r="XCK119" s="243"/>
      <c r="XCL119" s="243"/>
      <c r="XCM119" s="243"/>
      <c r="XCN119" s="243"/>
      <c r="XCO119" s="243"/>
      <c r="XCP119" s="243"/>
      <c r="XCQ119" s="243"/>
      <c r="XCR119" s="243"/>
      <c r="XCS119" s="243"/>
      <c r="XCT119" s="243"/>
      <c r="XCU119" s="243"/>
      <c r="XCV119" s="243"/>
      <c r="XCW119" s="243"/>
      <c r="XCX119" s="243"/>
      <c r="XCY119" s="243"/>
      <c r="XCZ119" s="243"/>
      <c r="XDA119" s="243"/>
      <c r="XDB119" s="243"/>
      <c r="XDC119" s="243"/>
      <c r="XDD119" s="243"/>
      <c r="XDE119" s="243"/>
      <c r="XDF119" s="243"/>
      <c r="XDG119" s="243"/>
      <c r="XDH119" s="243"/>
      <c r="XDI119" s="243"/>
      <c r="XDJ119" s="243"/>
      <c r="XDK119" s="243"/>
      <c r="XDL119" s="243"/>
      <c r="XDM119" s="243"/>
      <c r="XDN119" s="243"/>
      <c r="XDO119" s="243"/>
      <c r="XDP119" s="243"/>
      <c r="XDQ119" s="243"/>
      <c r="XDR119" s="243"/>
      <c r="XDS119" s="243"/>
      <c r="XDT119" s="243"/>
      <c r="XDU119" s="243"/>
      <c r="XDV119" s="243"/>
      <c r="XDW119" s="243"/>
      <c r="XDX119" s="243"/>
      <c r="XDY119" s="243"/>
      <c r="XDZ119" s="243"/>
      <c r="XEA119" s="277"/>
      <c r="XEB119" s="277"/>
      <c r="XEC119" s="277"/>
      <c r="XED119" s="277"/>
      <c r="XEE119" s="277"/>
    </row>
    <row r="120" spans="1:16359" s="277" customFormat="1">
      <c r="C120" s="243"/>
      <c r="D120" s="243"/>
      <c r="E120" s="286"/>
      <c r="F120" s="286"/>
      <c r="G120" s="286"/>
      <c r="H120" s="286"/>
      <c r="I120" s="286"/>
      <c r="J120" s="243"/>
      <c r="K120" s="243"/>
      <c r="L120" s="243"/>
      <c r="M120" s="243"/>
      <c r="N120" s="243"/>
      <c r="O120" s="243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43"/>
      <c r="AB120" s="286"/>
      <c r="AC120" s="286"/>
      <c r="AD120" s="286"/>
      <c r="AE120" s="286"/>
      <c r="AF120" s="286"/>
      <c r="AG120" s="286"/>
      <c r="AH120" s="243"/>
      <c r="AI120" s="243"/>
      <c r="AJ120" s="243"/>
      <c r="AK120" s="243"/>
      <c r="AL120" s="243"/>
      <c r="AM120" s="243"/>
      <c r="AN120" s="243"/>
      <c r="AO120" s="243"/>
      <c r="AP120" s="243"/>
      <c r="AQ120" s="243"/>
      <c r="AR120" s="243"/>
      <c r="AS120" s="243"/>
      <c r="AT120" s="243"/>
      <c r="AU120" s="243"/>
      <c r="AV120" s="243"/>
      <c r="AW120" s="243"/>
      <c r="AX120" s="243"/>
      <c r="AY120" s="243"/>
      <c r="AZ120" s="243"/>
      <c r="BA120" s="243"/>
      <c r="BB120" s="243"/>
      <c r="BC120" s="243"/>
      <c r="BD120" s="243"/>
      <c r="BE120" s="243"/>
      <c r="BF120" s="243"/>
      <c r="BG120" s="243"/>
      <c r="BH120" s="243"/>
      <c r="BI120" s="243"/>
      <c r="BJ120" s="243"/>
      <c r="BK120" s="243"/>
      <c r="BL120" s="243"/>
      <c r="BM120" s="243"/>
      <c r="BN120" s="243"/>
      <c r="BO120" s="243"/>
      <c r="BP120" s="243"/>
      <c r="BQ120" s="243"/>
      <c r="BR120" s="243"/>
      <c r="BS120" s="243"/>
      <c r="BT120" s="243"/>
      <c r="BU120" s="243"/>
      <c r="BV120" s="243"/>
      <c r="BW120" s="243"/>
      <c r="BX120" s="243"/>
      <c r="BY120" s="243"/>
      <c r="BZ120" s="243"/>
      <c r="CA120" s="243"/>
      <c r="CB120" s="243"/>
      <c r="CC120" s="243"/>
      <c r="CD120" s="243"/>
      <c r="CE120" s="243"/>
      <c r="CF120" s="243"/>
      <c r="CG120" s="243"/>
      <c r="CH120" s="243"/>
      <c r="CI120" s="243"/>
      <c r="CJ120" s="243"/>
      <c r="CK120" s="243"/>
      <c r="CL120" s="243"/>
      <c r="CM120" s="243"/>
      <c r="CN120" s="243"/>
      <c r="CO120" s="243"/>
      <c r="CP120" s="243"/>
      <c r="CQ120" s="243"/>
      <c r="CR120" s="243"/>
      <c r="CS120" s="243"/>
      <c r="CT120" s="243"/>
      <c r="CU120" s="243"/>
      <c r="CV120" s="243"/>
      <c r="CW120" s="243"/>
      <c r="CX120" s="243"/>
      <c r="CY120" s="243"/>
      <c r="CZ120" s="243"/>
      <c r="DA120" s="243"/>
      <c r="DB120" s="243"/>
      <c r="DC120" s="243"/>
      <c r="DD120" s="243"/>
      <c r="DE120" s="243"/>
      <c r="DF120" s="243"/>
      <c r="DG120" s="243"/>
      <c r="DH120" s="243"/>
      <c r="DI120" s="243"/>
      <c r="DJ120" s="243"/>
      <c r="DK120" s="243"/>
      <c r="DL120" s="243"/>
      <c r="DM120" s="243"/>
      <c r="DN120" s="243"/>
      <c r="DO120" s="243"/>
      <c r="DP120" s="243"/>
      <c r="DQ120" s="243"/>
      <c r="DR120" s="243"/>
      <c r="DS120" s="243"/>
      <c r="DT120" s="243"/>
      <c r="DU120" s="243"/>
      <c r="DV120" s="243"/>
      <c r="DW120" s="243"/>
      <c r="DX120" s="243"/>
      <c r="DY120" s="243"/>
      <c r="DZ120" s="243"/>
      <c r="EA120" s="243"/>
      <c r="EB120" s="243"/>
      <c r="EC120" s="243"/>
      <c r="ED120" s="243"/>
      <c r="EE120" s="243"/>
      <c r="EF120" s="243"/>
      <c r="EG120" s="243"/>
      <c r="EH120" s="243"/>
      <c r="EI120" s="243"/>
      <c r="EJ120" s="243"/>
      <c r="EK120" s="243"/>
      <c r="EL120" s="243"/>
      <c r="EM120" s="243"/>
      <c r="EN120" s="243"/>
      <c r="EO120" s="243"/>
      <c r="EP120" s="243"/>
      <c r="EQ120" s="243"/>
      <c r="ER120" s="243"/>
      <c r="ES120" s="243"/>
      <c r="ET120" s="243"/>
      <c r="EU120" s="243"/>
      <c r="EV120" s="243"/>
      <c r="EW120" s="243"/>
      <c r="EX120" s="243"/>
      <c r="EY120" s="243"/>
      <c r="EZ120" s="243"/>
      <c r="FA120" s="243"/>
      <c r="FB120" s="243"/>
      <c r="FC120" s="243"/>
      <c r="FD120" s="243"/>
      <c r="FE120" s="243"/>
      <c r="FF120" s="243"/>
      <c r="FG120" s="243"/>
      <c r="FH120" s="243"/>
      <c r="FI120" s="243"/>
      <c r="FJ120" s="243"/>
      <c r="FK120" s="243"/>
      <c r="FL120" s="243"/>
      <c r="FM120" s="243"/>
      <c r="FN120" s="243"/>
      <c r="FO120" s="243"/>
      <c r="FP120" s="243"/>
      <c r="FQ120" s="243"/>
      <c r="FR120" s="243"/>
      <c r="FS120" s="243"/>
      <c r="FT120" s="243"/>
      <c r="FU120" s="243"/>
      <c r="FV120" s="243"/>
      <c r="FW120" s="243"/>
      <c r="FX120" s="243"/>
      <c r="FY120" s="243"/>
      <c r="FZ120" s="243"/>
      <c r="GA120" s="243"/>
      <c r="GB120" s="243"/>
      <c r="GC120" s="243"/>
      <c r="GD120" s="243"/>
      <c r="GE120" s="243"/>
      <c r="GF120" s="243"/>
      <c r="GG120" s="243"/>
      <c r="GH120" s="243"/>
      <c r="GI120" s="243"/>
      <c r="GJ120" s="243"/>
      <c r="GK120" s="243"/>
      <c r="GL120" s="243"/>
      <c r="GM120" s="243"/>
      <c r="GN120" s="243"/>
      <c r="GO120" s="243"/>
      <c r="GP120" s="243"/>
      <c r="GQ120" s="243"/>
      <c r="GR120" s="243"/>
      <c r="GS120" s="243"/>
      <c r="GT120" s="243"/>
      <c r="GU120" s="243"/>
      <c r="GV120" s="243"/>
      <c r="GW120" s="243"/>
      <c r="GX120" s="243"/>
      <c r="GY120" s="243"/>
      <c r="GZ120" s="243"/>
      <c r="HA120" s="243"/>
      <c r="HB120" s="243"/>
      <c r="HC120" s="243"/>
      <c r="HD120" s="243"/>
      <c r="HE120" s="243"/>
      <c r="HF120" s="243"/>
      <c r="HG120" s="243"/>
      <c r="HH120" s="243"/>
      <c r="HI120" s="243"/>
      <c r="HJ120" s="243"/>
      <c r="HK120" s="243"/>
      <c r="HL120" s="243"/>
      <c r="HM120" s="243"/>
      <c r="HN120" s="243"/>
      <c r="HO120" s="243"/>
      <c r="HP120" s="243"/>
      <c r="HQ120" s="243"/>
      <c r="HR120" s="243"/>
      <c r="HS120" s="243"/>
      <c r="HT120" s="243"/>
      <c r="HU120" s="243"/>
      <c r="HV120" s="243"/>
      <c r="HW120" s="243"/>
      <c r="HX120" s="243"/>
      <c r="HY120" s="243"/>
      <c r="HZ120" s="243"/>
      <c r="IA120" s="243"/>
      <c r="IB120" s="243"/>
      <c r="IC120" s="243"/>
      <c r="ID120" s="243"/>
      <c r="IE120" s="243"/>
      <c r="IF120" s="243"/>
      <c r="IG120" s="243"/>
      <c r="IH120" s="243"/>
      <c r="II120" s="243"/>
      <c r="IJ120" s="243"/>
      <c r="IK120" s="243"/>
      <c r="IL120" s="243"/>
      <c r="IM120" s="243"/>
      <c r="IN120" s="243"/>
      <c r="IO120" s="243"/>
      <c r="IP120" s="243"/>
      <c r="IQ120" s="243"/>
      <c r="IR120" s="243"/>
      <c r="IS120" s="243"/>
      <c r="IT120" s="243"/>
      <c r="IU120" s="243"/>
      <c r="IV120" s="243"/>
      <c r="IW120" s="243"/>
      <c r="IX120" s="243"/>
      <c r="IY120" s="243"/>
      <c r="IZ120" s="243"/>
      <c r="JA120" s="243"/>
      <c r="JB120" s="243"/>
      <c r="JC120" s="243"/>
      <c r="JD120" s="243"/>
      <c r="JE120" s="243"/>
      <c r="JF120" s="243"/>
      <c r="JG120" s="243"/>
      <c r="JH120" s="243"/>
      <c r="JI120" s="243"/>
      <c r="JJ120" s="243"/>
      <c r="JK120" s="243"/>
      <c r="JL120" s="243"/>
      <c r="JM120" s="243"/>
      <c r="JN120" s="243"/>
      <c r="JO120" s="243"/>
      <c r="JP120" s="243"/>
      <c r="JQ120" s="243"/>
      <c r="JR120" s="243"/>
      <c r="JS120" s="243"/>
      <c r="JT120" s="243"/>
      <c r="JU120" s="243"/>
      <c r="JV120" s="243"/>
      <c r="JW120" s="243"/>
      <c r="JX120" s="243"/>
      <c r="JY120" s="243"/>
      <c r="JZ120" s="243"/>
      <c r="KA120" s="243"/>
      <c r="KB120" s="243"/>
      <c r="KC120" s="243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243"/>
      <c r="KS120" s="243"/>
      <c r="KT120" s="243"/>
      <c r="KU120" s="243"/>
      <c r="KV120" s="243"/>
      <c r="KW120" s="243"/>
      <c r="KX120" s="243"/>
      <c r="KY120" s="243"/>
      <c r="KZ120" s="243"/>
      <c r="LA120" s="243"/>
      <c r="LB120" s="243"/>
      <c r="LC120" s="243"/>
      <c r="LD120" s="243"/>
      <c r="LE120" s="243"/>
      <c r="LF120" s="243"/>
      <c r="LG120" s="243"/>
      <c r="LH120" s="243"/>
      <c r="LI120" s="243"/>
      <c r="LJ120" s="243"/>
      <c r="LK120" s="243"/>
      <c r="LL120" s="243"/>
      <c r="LM120" s="243"/>
      <c r="LN120" s="243"/>
      <c r="LO120" s="243"/>
      <c r="LP120" s="243"/>
      <c r="LQ120" s="243"/>
      <c r="LR120" s="243"/>
      <c r="LS120" s="243"/>
      <c r="LT120" s="243"/>
      <c r="LU120" s="243"/>
      <c r="LV120" s="243"/>
      <c r="LW120" s="243"/>
      <c r="LX120" s="243"/>
      <c r="LY120" s="243"/>
      <c r="LZ120" s="243"/>
      <c r="MA120" s="243"/>
      <c r="MB120" s="243"/>
      <c r="MC120" s="243"/>
      <c r="MD120" s="243"/>
      <c r="ME120" s="243"/>
      <c r="MF120" s="243"/>
      <c r="MG120" s="243"/>
      <c r="MH120" s="243"/>
      <c r="MI120" s="243"/>
      <c r="MJ120" s="243"/>
      <c r="MK120" s="243"/>
      <c r="ML120" s="243"/>
      <c r="MM120" s="243"/>
      <c r="MN120" s="243"/>
      <c r="MO120" s="243"/>
      <c r="MP120" s="243"/>
      <c r="MQ120" s="243"/>
      <c r="MR120" s="243"/>
      <c r="MS120" s="243"/>
      <c r="MT120" s="243"/>
      <c r="MU120" s="243"/>
      <c r="MV120" s="243"/>
      <c r="MW120" s="243"/>
      <c r="MX120" s="243"/>
      <c r="MY120" s="243"/>
      <c r="MZ120" s="243"/>
      <c r="NA120" s="243"/>
      <c r="NB120" s="243"/>
      <c r="NC120" s="243"/>
      <c r="ND120" s="243"/>
      <c r="NE120" s="243"/>
      <c r="NF120" s="243"/>
      <c r="NG120" s="243"/>
      <c r="NH120" s="243"/>
      <c r="NI120" s="243"/>
      <c r="NJ120" s="243"/>
      <c r="NK120" s="243"/>
      <c r="NL120" s="243"/>
      <c r="NM120" s="243"/>
      <c r="NN120" s="243"/>
      <c r="NO120" s="243"/>
      <c r="NP120" s="243"/>
      <c r="NQ120" s="243"/>
      <c r="NR120" s="243"/>
      <c r="NS120" s="243"/>
      <c r="NT120" s="243"/>
      <c r="NU120" s="243"/>
      <c r="NV120" s="243"/>
      <c r="NW120" s="243"/>
      <c r="NX120" s="243"/>
      <c r="NY120" s="243"/>
      <c r="NZ120" s="243"/>
      <c r="OA120" s="243"/>
      <c r="OB120" s="243"/>
      <c r="OC120" s="243"/>
      <c r="OD120" s="243"/>
      <c r="OE120" s="243"/>
      <c r="OF120" s="243"/>
      <c r="OG120" s="243"/>
      <c r="OH120" s="243"/>
      <c r="OI120" s="243"/>
      <c r="OJ120" s="243"/>
      <c r="OK120" s="243"/>
      <c r="OL120" s="243"/>
      <c r="OM120" s="243"/>
      <c r="ON120" s="243"/>
      <c r="OO120" s="243"/>
      <c r="OP120" s="243"/>
      <c r="OQ120" s="243"/>
      <c r="OR120" s="243"/>
      <c r="OS120" s="243"/>
      <c r="OT120" s="243"/>
      <c r="OU120" s="243"/>
      <c r="OV120" s="243"/>
      <c r="OW120" s="243"/>
      <c r="OX120" s="243"/>
      <c r="OY120" s="243"/>
      <c r="OZ120" s="243"/>
      <c r="PA120" s="243"/>
      <c r="PB120" s="243"/>
      <c r="PC120" s="243"/>
      <c r="PD120" s="243"/>
      <c r="PE120" s="243"/>
      <c r="PF120" s="243"/>
      <c r="PG120" s="243"/>
      <c r="PH120" s="243"/>
      <c r="PI120" s="243"/>
      <c r="PJ120" s="243"/>
      <c r="PK120" s="243"/>
      <c r="PL120" s="243"/>
      <c r="PM120" s="243"/>
      <c r="PN120" s="243"/>
      <c r="PO120" s="243"/>
      <c r="PP120" s="243"/>
      <c r="PQ120" s="243"/>
      <c r="PR120" s="243"/>
      <c r="PS120" s="243"/>
      <c r="PT120" s="243"/>
      <c r="PU120" s="243"/>
      <c r="PV120" s="243"/>
      <c r="PW120" s="243"/>
      <c r="PX120" s="243"/>
      <c r="PY120" s="243"/>
      <c r="PZ120" s="243"/>
      <c r="QA120" s="243"/>
      <c r="QB120" s="243"/>
      <c r="QC120" s="243"/>
      <c r="QD120" s="243"/>
      <c r="QE120" s="243"/>
      <c r="QF120" s="243"/>
      <c r="QG120" s="243"/>
      <c r="QH120" s="243"/>
      <c r="QI120" s="243"/>
      <c r="QJ120" s="243"/>
      <c r="QK120" s="243"/>
      <c r="QL120" s="243"/>
      <c r="QM120" s="243"/>
      <c r="QN120" s="243"/>
      <c r="QO120" s="243"/>
      <c r="QP120" s="243"/>
      <c r="QQ120" s="243"/>
      <c r="QR120" s="243"/>
      <c r="QS120" s="243"/>
      <c r="QT120" s="243"/>
      <c r="QU120" s="243"/>
      <c r="QV120" s="243"/>
      <c r="QW120" s="243"/>
      <c r="QX120" s="243"/>
      <c r="QY120" s="243"/>
      <c r="QZ120" s="243"/>
      <c r="RA120" s="243"/>
      <c r="RB120" s="243"/>
      <c r="RC120" s="243"/>
      <c r="RD120" s="243"/>
      <c r="RE120" s="243"/>
      <c r="RF120" s="243"/>
      <c r="RG120" s="243"/>
      <c r="RH120" s="243"/>
      <c r="RI120" s="243"/>
      <c r="RJ120" s="243"/>
      <c r="RK120" s="243"/>
      <c r="RL120" s="243"/>
      <c r="RM120" s="243"/>
      <c r="RN120" s="243"/>
      <c r="RO120" s="243"/>
      <c r="RP120" s="243"/>
      <c r="RQ120" s="243"/>
      <c r="RR120" s="243"/>
      <c r="RS120" s="243"/>
      <c r="RT120" s="243"/>
      <c r="RU120" s="243"/>
      <c r="RV120" s="243"/>
      <c r="RW120" s="243"/>
      <c r="RX120" s="243"/>
      <c r="RY120" s="243"/>
      <c r="RZ120" s="243"/>
      <c r="SA120" s="243"/>
      <c r="SB120" s="243"/>
      <c r="SC120" s="243"/>
      <c r="SD120" s="243"/>
      <c r="SE120" s="243"/>
      <c r="SF120" s="243"/>
      <c r="SG120" s="243"/>
      <c r="SH120" s="243"/>
      <c r="SI120" s="243"/>
      <c r="SJ120" s="243"/>
      <c r="SK120" s="243"/>
      <c r="SL120" s="243"/>
      <c r="SM120" s="243"/>
      <c r="SN120" s="243"/>
      <c r="SO120" s="243"/>
      <c r="SP120" s="243"/>
      <c r="SQ120" s="243"/>
      <c r="SR120" s="243"/>
      <c r="SS120" s="243"/>
      <c r="ST120" s="243"/>
      <c r="SU120" s="243"/>
      <c r="SV120" s="243"/>
      <c r="SW120" s="243"/>
      <c r="SX120" s="243"/>
      <c r="SY120" s="243"/>
      <c r="SZ120" s="243"/>
      <c r="TA120" s="243"/>
      <c r="TB120" s="243"/>
      <c r="TC120" s="243"/>
      <c r="TD120" s="243"/>
      <c r="TE120" s="243"/>
      <c r="TF120" s="243"/>
      <c r="TG120" s="243"/>
      <c r="TH120" s="243"/>
      <c r="TI120" s="243"/>
      <c r="TJ120" s="243"/>
      <c r="TK120" s="243"/>
      <c r="TL120" s="243"/>
      <c r="TM120" s="243"/>
      <c r="TN120" s="243"/>
      <c r="TO120" s="243"/>
      <c r="TP120" s="243"/>
      <c r="TQ120" s="243"/>
      <c r="TR120" s="243"/>
      <c r="TS120" s="243"/>
      <c r="TT120" s="243"/>
      <c r="TU120" s="243"/>
      <c r="TV120" s="243"/>
      <c r="TW120" s="243"/>
      <c r="TX120" s="243"/>
      <c r="TY120" s="243"/>
      <c r="TZ120" s="243"/>
      <c r="UA120" s="243"/>
      <c r="UB120" s="243"/>
      <c r="UC120" s="243"/>
      <c r="UD120" s="243"/>
      <c r="UE120" s="243"/>
      <c r="UF120" s="243"/>
      <c r="UG120" s="243"/>
      <c r="UH120" s="243"/>
      <c r="UI120" s="243"/>
      <c r="UJ120" s="243"/>
      <c r="UK120" s="243"/>
      <c r="UL120" s="243"/>
      <c r="UM120" s="243"/>
      <c r="UN120" s="243"/>
      <c r="UO120" s="243"/>
      <c r="UP120" s="243"/>
      <c r="UQ120" s="243"/>
      <c r="UR120" s="243"/>
      <c r="US120" s="243"/>
      <c r="UT120" s="243"/>
      <c r="UU120" s="243"/>
      <c r="UV120" s="243"/>
      <c r="UW120" s="243"/>
      <c r="UX120" s="243"/>
      <c r="UY120" s="243"/>
      <c r="UZ120" s="243"/>
      <c r="VA120" s="243"/>
      <c r="VB120" s="243"/>
      <c r="VC120" s="243"/>
      <c r="VD120" s="243"/>
      <c r="VE120" s="243"/>
      <c r="VF120" s="243"/>
      <c r="VG120" s="243"/>
      <c r="VH120" s="243"/>
      <c r="VI120" s="243"/>
      <c r="VJ120" s="243"/>
      <c r="VK120" s="243"/>
      <c r="VL120" s="243"/>
      <c r="VM120" s="243"/>
      <c r="VN120" s="243"/>
      <c r="VO120" s="243"/>
      <c r="VP120" s="243"/>
      <c r="VQ120" s="243"/>
      <c r="VR120" s="243"/>
      <c r="VS120" s="243"/>
      <c r="VT120" s="243"/>
      <c r="VU120" s="243"/>
      <c r="VV120" s="243"/>
      <c r="VW120" s="243"/>
      <c r="VX120" s="243"/>
      <c r="VY120" s="243"/>
      <c r="VZ120" s="243"/>
      <c r="WA120" s="243"/>
      <c r="WB120" s="243"/>
      <c r="WC120" s="243"/>
      <c r="WD120" s="243"/>
      <c r="WE120" s="243"/>
      <c r="WF120" s="243"/>
      <c r="WG120" s="243"/>
      <c r="WH120" s="243"/>
      <c r="WI120" s="243"/>
      <c r="WJ120" s="243"/>
      <c r="WK120" s="243"/>
      <c r="WL120" s="243"/>
      <c r="WM120" s="243"/>
      <c r="WN120" s="243"/>
      <c r="WO120" s="243"/>
      <c r="WP120" s="243"/>
      <c r="WQ120" s="243"/>
      <c r="WR120" s="243"/>
      <c r="WS120" s="243"/>
      <c r="WT120" s="243"/>
      <c r="WU120" s="243"/>
      <c r="WV120" s="243"/>
      <c r="WW120" s="243"/>
      <c r="WX120" s="243"/>
      <c r="WY120" s="243"/>
      <c r="WZ120" s="243"/>
      <c r="XA120" s="243"/>
      <c r="XB120" s="243"/>
      <c r="XC120" s="243"/>
      <c r="XD120" s="243"/>
      <c r="XE120" s="243"/>
      <c r="XF120" s="243"/>
      <c r="XG120" s="243"/>
      <c r="XH120" s="243"/>
      <c r="XI120" s="243"/>
      <c r="XJ120" s="243"/>
      <c r="XK120" s="243"/>
      <c r="XL120" s="243"/>
      <c r="XM120" s="243"/>
      <c r="XN120" s="243"/>
      <c r="XO120" s="243"/>
      <c r="XP120" s="243"/>
      <c r="XQ120" s="243"/>
      <c r="XR120" s="243"/>
      <c r="XS120" s="243"/>
      <c r="XT120" s="243"/>
      <c r="XU120" s="243"/>
      <c r="XV120" s="243"/>
      <c r="XW120" s="243"/>
      <c r="XX120" s="243"/>
      <c r="XY120" s="243"/>
      <c r="XZ120" s="243"/>
      <c r="YA120" s="243"/>
      <c r="YB120" s="243"/>
      <c r="YC120" s="243"/>
      <c r="YD120" s="243"/>
      <c r="YE120" s="243"/>
      <c r="YF120" s="243"/>
      <c r="YG120" s="243"/>
      <c r="YH120" s="243"/>
      <c r="YI120" s="243"/>
      <c r="YJ120" s="243"/>
      <c r="YK120" s="243"/>
      <c r="YL120" s="243"/>
      <c r="YM120" s="243"/>
      <c r="YN120" s="243"/>
      <c r="YO120" s="243"/>
      <c r="YP120" s="243"/>
      <c r="YQ120" s="243"/>
      <c r="YR120" s="243"/>
      <c r="YS120" s="243"/>
      <c r="YT120" s="243"/>
      <c r="YU120" s="243"/>
      <c r="YV120" s="243"/>
      <c r="YW120" s="243"/>
      <c r="YX120" s="243"/>
      <c r="YY120" s="243"/>
      <c r="YZ120" s="243"/>
      <c r="ZA120" s="243"/>
      <c r="ZB120" s="243"/>
      <c r="ZC120" s="243"/>
      <c r="ZD120" s="243"/>
      <c r="ZE120" s="243"/>
      <c r="ZF120" s="243"/>
      <c r="ZG120" s="243"/>
      <c r="ZH120" s="243"/>
      <c r="ZI120" s="243"/>
      <c r="ZJ120" s="243"/>
      <c r="ZK120" s="243"/>
      <c r="ZL120" s="243"/>
      <c r="ZM120" s="243"/>
      <c r="ZN120" s="243"/>
      <c r="ZO120" s="243"/>
      <c r="ZP120" s="243"/>
      <c r="ZQ120" s="243"/>
      <c r="ZR120" s="243"/>
      <c r="ZS120" s="243"/>
      <c r="ZT120" s="243"/>
      <c r="ZU120" s="243"/>
      <c r="ZV120" s="243"/>
      <c r="ZW120" s="243"/>
      <c r="ZX120" s="243"/>
      <c r="ZY120" s="243"/>
      <c r="ZZ120" s="243"/>
      <c r="AAA120" s="243"/>
      <c r="AAB120" s="243"/>
      <c r="AAC120" s="243"/>
      <c r="AAD120" s="243"/>
      <c r="AAE120" s="243"/>
      <c r="AAF120" s="243"/>
      <c r="AAG120" s="243"/>
      <c r="AAH120" s="243"/>
      <c r="AAI120" s="243"/>
      <c r="AAJ120" s="243"/>
      <c r="AAK120" s="243"/>
      <c r="AAL120" s="243"/>
      <c r="AAM120" s="243"/>
      <c r="AAN120" s="243"/>
      <c r="AAO120" s="243"/>
      <c r="AAP120" s="243"/>
      <c r="AAQ120" s="243"/>
      <c r="AAR120" s="243"/>
      <c r="AAS120" s="243"/>
      <c r="AAT120" s="243"/>
      <c r="AAU120" s="243"/>
      <c r="AAV120" s="243"/>
      <c r="AAW120" s="243"/>
      <c r="AAX120" s="243"/>
      <c r="AAY120" s="243"/>
      <c r="AAZ120" s="243"/>
      <c r="ABA120" s="243"/>
      <c r="ABB120" s="243"/>
      <c r="ABC120" s="243"/>
      <c r="ABD120" s="243"/>
      <c r="ABE120" s="243"/>
      <c r="ABF120" s="243"/>
      <c r="ABG120" s="243"/>
      <c r="ABH120" s="243"/>
      <c r="ABI120" s="243"/>
      <c r="ABJ120" s="243"/>
      <c r="ABK120" s="243"/>
      <c r="ABL120" s="243"/>
      <c r="ABM120" s="243"/>
      <c r="ABN120" s="243"/>
      <c r="ABO120" s="243"/>
      <c r="ABP120" s="243"/>
      <c r="ABQ120" s="243"/>
      <c r="ABR120" s="243"/>
      <c r="ABS120" s="243"/>
      <c r="ABT120" s="243"/>
      <c r="ABU120" s="243"/>
      <c r="ABV120" s="243"/>
      <c r="ABW120" s="243"/>
      <c r="ABX120" s="243"/>
      <c r="ABY120" s="243"/>
      <c r="ABZ120" s="243"/>
      <c r="ACA120" s="243"/>
      <c r="ACB120" s="243"/>
      <c r="ACC120" s="243"/>
      <c r="ACD120" s="243"/>
      <c r="ACE120" s="243"/>
      <c r="ACF120" s="243"/>
      <c r="ACG120" s="243"/>
      <c r="ACH120" s="243"/>
      <c r="ACI120" s="243"/>
      <c r="ACJ120" s="243"/>
      <c r="ACK120" s="243"/>
      <c r="ACL120" s="243"/>
      <c r="ACM120" s="243"/>
      <c r="ACN120" s="243"/>
      <c r="ACO120" s="243"/>
      <c r="ACP120" s="243"/>
      <c r="ACQ120" s="243"/>
      <c r="ACR120" s="243"/>
      <c r="ACS120" s="243"/>
      <c r="ACT120" s="243"/>
      <c r="ACU120" s="243"/>
      <c r="ACV120" s="243"/>
      <c r="ACW120" s="243"/>
      <c r="ACX120" s="243"/>
      <c r="ACY120" s="243"/>
      <c r="ACZ120" s="243"/>
      <c r="ADA120" s="243"/>
      <c r="ADB120" s="243"/>
      <c r="ADC120" s="243"/>
      <c r="ADD120" s="243"/>
      <c r="ADE120" s="243"/>
      <c r="ADF120" s="243"/>
      <c r="ADG120" s="243"/>
      <c r="ADH120" s="243"/>
      <c r="ADI120" s="243"/>
      <c r="ADJ120" s="243"/>
      <c r="ADK120" s="243"/>
      <c r="ADL120" s="243"/>
      <c r="ADM120" s="243"/>
      <c r="ADN120" s="243"/>
      <c r="ADO120" s="243"/>
      <c r="ADP120" s="243"/>
      <c r="ADQ120" s="243"/>
      <c r="ADR120" s="243"/>
      <c r="ADS120" s="243"/>
      <c r="ADT120" s="243"/>
      <c r="ADU120" s="243"/>
      <c r="ADV120" s="243"/>
      <c r="ADW120" s="243"/>
      <c r="ADX120" s="243"/>
      <c r="ADY120" s="243"/>
      <c r="ADZ120" s="243"/>
      <c r="AEA120" s="243"/>
      <c r="AEB120" s="243"/>
      <c r="AEC120" s="243"/>
      <c r="AED120" s="243"/>
      <c r="AEE120" s="243"/>
      <c r="AEF120" s="243"/>
      <c r="AEG120" s="243"/>
      <c r="AEH120" s="243"/>
      <c r="AEI120" s="243"/>
      <c r="AEJ120" s="243"/>
      <c r="AEK120" s="243"/>
      <c r="AEL120" s="243"/>
      <c r="AEM120" s="243"/>
      <c r="AEN120" s="243"/>
      <c r="AEO120" s="243"/>
      <c r="AEP120" s="243"/>
      <c r="AEQ120" s="243"/>
      <c r="AER120" s="243"/>
      <c r="AES120" s="243"/>
      <c r="AET120" s="243"/>
      <c r="AEU120" s="243"/>
      <c r="AEV120" s="243"/>
      <c r="AEW120" s="243"/>
      <c r="AEX120" s="243"/>
      <c r="AEY120" s="243"/>
      <c r="AEZ120" s="243"/>
      <c r="AFA120" s="243"/>
      <c r="AFB120" s="243"/>
      <c r="AFC120" s="243"/>
      <c r="AFD120" s="243"/>
      <c r="AFE120" s="243"/>
      <c r="AFF120" s="243"/>
      <c r="AFG120" s="243"/>
      <c r="AFH120" s="243"/>
      <c r="AFI120" s="243"/>
      <c r="AFJ120" s="243"/>
      <c r="AFK120" s="243"/>
      <c r="AFL120" s="243"/>
      <c r="AFM120" s="243"/>
      <c r="AFN120" s="243"/>
      <c r="AFO120" s="243"/>
      <c r="AFP120" s="243"/>
      <c r="AFQ120" s="243"/>
      <c r="AFR120" s="243"/>
      <c r="AFS120" s="243"/>
      <c r="AFT120" s="243"/>
      <c r="AFU120" s="243"/>
      <c r="AFV120" s="243"/>
      <c r="AFW120" s="243"/>
      <c r="AFX120" s="243"/>
      <c r="AFY120" s="243"/>
      <c r="AFZ120" s="243"/>
      <c r="AGA120" s="243"/>
      <c r="AGB120" s="243"/>
      <c r="AGC120" s="243"/>
      <c r="AGD120" s="243"/>
      <c r="AGE120" s="243"/>
      <c r="AGF120" s="243"/>
      <c r="AGG120" s="243"/>
      <c r="AGH120" s="243"/>
      <c r="AGI120" s="243"/>
      <c r="AGJ120" s="243"/>
      <c r="AGK120" s="243"/>
      <c r="AGL120" s="243"/>
      <c r="AGM120" s="243"/>
      <c r="AGN120" s="243"/>
      <c r="AGO120" s="243"/>
      <c r="AGP120" s="243"/>
      <c r="AGQ120" s="243"/>
      <c r="AGR120" s="243"/>
      <c r="AGS120" s="243"/>
      <c r="AGT120" s="243"/>
      <c r="AGU120" s="243"/>
      <c r="AGV120" s="243"/>
      <c r="AGW120" s="243"/>
      <c r="AGX120" s="243"/>
      <c r="AGY120" s="243"/>
      <c r="AGZ120" s="243"/>
      <c r="AHA120" s="243"/>
      <c r="AHB120" s="243"/>
      <c r="AHC120" s="243"/>
      <c r="AHD120" s="243"/>
      <c r="AHE120" s="243"/>
      <c r="AHF120" s="243"/>
      <c r="AHG120" s="243"/>
      <c r="AHH120" s="243"/>
      <c r="AHI120" s="243"/>
      <c r="AHJ120" s="243"/>
      <c r="AHK120" s="243"/>
      <c r="AHL120" s="243"/>
      <c r="AHM120" s="243"/>
      <c r="AHN120" s="243"/>
      <c r="AHO120" s="243"/>
      <c r="AHP120" s="243"/>
      <c r="AHQ120" s="243"/>
      <c r="AHR120" s="243"/>
      <c r="AHS120" s="243"/>
      <c r="AHT120" s="243"/>
      <c r="AHU120" s="243"/>
      <c r="AHV120" s="243"/>
      <c r="AHW120" s="243"/>
      <c r="AHX120" s="243"/>
      <c r="AHY120" s="243"/>
      <c r="AHZ120" s="243"/>
      <c r="AIA120" s="243"/>
      <c r="AIB120" s="243"/>
      <c r="AIC120" s="243"/>
      <c r="AID120" s="243"/>
      <c r="AIE120" s="243"/>
      <c r="AIF120" s="243"/>
      <c r="AIG120" s="243"/>
      <c r="AIH120" s="243"/>
      <c r="AII120" s="243"/>
      <c r="AIJ120" s="243"/>
      <c r="AIK120" s="243"/>
      <c r="AIL120" s="243"/>
      <c r="AIM120" s="243"/>
      <c r="AIN120" s="243"/>
      <c r="AIO120" s="243"/>
      <c r="AIP120" s="243"/>
      <c r="AIQ120" s="243"/>
      <c r="AIR120" s="243"/>
      <c r="AIS120" s="243"/>
      <c r="AIT120" s="243"/>
      <c r="AIU120" s="243"/>
      <c r="AIV120" s="243"/>
      <c r="AIW120" s="243"/>
      <c r="AIX120" s="243"/>
      <c r="AIY120" s="243"/>
      <c r="AIZ120" s="243"/>
      <c r="AJA120" s="243"/>
      <c r="AJB120" s="243"/>
      <c r="AJC120" s="243"/>
      <c r="AJD120" s="243"/>
      <c r="AJE120" s="243"/>
      <c r="AJF120" s="243"/>
      <c r="AJG120" s="243"/>
      <c r="AJH120" s="243"/>
      <c r="AJI120" s="243"/>
      <c r="AJJ120" s="243"/>
      <c r="AJK120" s="243"/>
      <c r="AJL120" s="243"/>
      <c r="AJM120" s="243"/>
      <c r="AJN120" s="243"/>
      <c r="AJO120" s="243"/>
      <c r="AJP120" s="243"/>
      <c r="AJQ120" s="243"/>
      <c r="AJR120" s="243"/>
      <c r="AJS120" s="243"/>
      <c r="AJT120" s="243"/>
      <c r="AJU120" s="243"/>
      <c r="AJV120" s="243"/>
      <c r="AJW120" s="243"/>
      <c r="AJX120" s="243"/>
      <c r="AJY120" s="243"/>
      <c r="AJZ120" s="243"/>
      <c r="AKA120" s="243"/>
      <c r="AKB120" s="243"/>
      <c r="AKC120" s="243"/>
      <c r="AKD120" s="243"/>
      <c r="AKE120" s="243"/>
      <c r="AKF120" s="243"/>
      <c r="AKG120" s="243"/>
      <c r="AKH120" s="243"/>
      <c r="AKI120" s="243"/>
      <c r="AKJ120" s="243"/>
      <c r="AKK120" s="243"/>
      <c r="AKL120" s="243"/>
      <c r="AKM120" s="243"/>
      <c r="AKN120" s="243"/>
      <c r="AKO120" s="243"/>
      <c r="AKP120" s="243"/>
      <c r="AKQ120" s="243"/>
      <c r="AKR120" s="243"/>
      <c r="AKS120" s="243"/>
      <c r="AKT120" s="243"/>
      <c r="AKU120" s="243"/>
      <c r="AKV120" s="243"/>
      <c r="AKW120" s="243"/>
      <c r="AKX120" s="243"/>
      <c r="AKY120" s="243"/>
      <c r="AKZ120" s="243"/>
      <c r="ALA120" s="243"/>
      <c r="ALB120" s="243"/>
      <c r="ALC120" s="243"/>
      <c r="ALD120" s="243"/>
      <c r="ALE120" s="243"/>
      <c r="ALF120" s="243"/>
      <c r="ALG120" s="243"/>
      <c r="ALH120" s="243"/>
      <c r="ALI120" s="243"/>
      <c r="ALJ120" s="243"/>
      <c r="ALK120" s="243"/>
      <c r="ALL120" s="243"/>
      <c r="ALM120" s="243"/>
      <c r="ALN120" s="243"/>
      <c r="ALO120" s="243"/>
      <c r="ALP120" s="243"/>
      <c r="ALQ120" s="243"/>
      <c r="ALR120" s="243"/>
      <c r="ALS120" s="243"/>
      <c r="ALT120" s="243"/>
      <c r="ALU120" s="243"/>
      <c r="ALV120" s="243"/>
      <c r="ALW120" s="243"/>
      <c r="ALX120" s="243"/>
      <c r="ALY120" s="243"/>
      <c r="ALZ120" s="243"/>
      <c r="AMA120" s="243"/>
      <c r="AMB120" s="243"/>
      <c r="AMC120" s="243"/>
      <c r="AMD120" s="243"/>
      <c r="AME120" s="243"/>
      <c r="AMF120" s="243"/>
      <c r="AMG120" s="243"/>
      <c r="AMH120" s="243"/>
      <c r="AMI120" s="243"/>
      <c r="AMJ120" s="243"/>
      <c r="AMK120" s="243"/>
      <c r="AML120" s="243"/>
      <c r="AMM120" s="243"/>
      <c r="AMN120" s="243"/>
      <c r="AMO120" s="243"/>
      <c r="AMP120" s="243"/>
      <c r="AMQ120" s="243"/>
      <c r="AMR120" s="243"/>
      <c r="AMS120" s="243"/>
      <c r="AMT120" s="243"/>
      <c r="AMU120" s="243"/>
      <c r="AMV120" s="243"/>
      <c r="AMW120" s="243"/>
      <c r="AMX120" s="243"/>
      <c r="AMY120" s="243"/>
      <c r="AMZ120" s="243"/>
      <c r="ANA120" s="243"/>
      <c r="ANB120" s="243"/>
      <c r="ANC120" s="243"/>
      <c r="AND120" s="243"/>
      <c r="ANE120" s="243"/>
      <c r="ANF120" s="243"/>
      <c r="ANG120" s="243"/>
      <c r="ANH120" s="243"/>
      <c r="ANI120" s="243"/>
      <c r="ANJ120" s="243"/>
      <c r="ANK120" s="243"/>
      <c r="ANL120" s="243"/>
      <c r="ANM120" s="243"/>
      <c r="ANN120" s="243"/>
      <c r="ANO120" s="243"/>
      <c r="ANP120" s="243"/>
      <c r="ANQ120" s="243"/>
      <c r="ANR120" s="243"/>
      <c r="ANS120" s="243"/>
      <c r="ANT120" s="243"/>
      <c r="ANU120" s="243"/>
      <c r="ANV120" s="243"/>
      <c r="ANW120" s="243"/>
      <c r="ANX120" s="243"/>
      <c r="ANY120" s="243"/>
      <c r="ANZ120" s="243"/>
      <c r="AOA120" s="243"/>
      <c r="AOB120" s="243"/>
      <c r="AOC120" s="243"/>
      <c r="AOD120" s="243"/>
      <c r="AOE120" s="243"/>
      <c r="AOF120" s="243"/>
      <c r="AOG120" s="243"/>
      <c r="AOH120" s="243"/>
      <c r="AOI120" s="243"/>
      <c r="AOJ120" s="243"/>
      <c r="AOK120" s="243"/>
      <c r="AOL120" s="243"/>
      <c r="AOM120" s="243"/>
      <c r="AON120" s="243"/>
      <c r="AOO120" s="243"/>
      <c r="AOP120" s="243"/>
      <c r="AOQ120" s="243"/>
      <c r="AOR120" s="243"/>
      <c r="AOS120" s="243"/>
      <c r="AOT120" s="243"/>
      <c r="AOU120" s="243"/>
      <c r="AOV120" s="243"/>
      <c r="AOW120" s="243"/>
      <c r="AOX120" s="243"/>
      <c r="AOY120" s="243"/>
      <c r="AOZ120" s="243"/>
      <c r="APA120" s="243"/>
      <c r="APB120" s="243"/>
      <c r="APC120" s="243"/>
      <c r="APD120" s="243"/>
      <c r="APE120" s="243"/>
      <c r="APF120" s="243"/>
      <c r="APG120" s="243"/>
      <c r="APH120" s="243"/>
      <c r="API120" s="243"/>
      <c r="APJ120" s="243"/>
      <c r="APK120" s="243"/>
      <c r="APL120" s="243"/>
      <c r="APM120" s="243"/>
      <c r="APN120" s="243"/>
      <c r="APO120" s="243"/>
      <c r="APP120" s="243"/>
      <c r="APQ120" s="243"/>
      <c r="APR120" s="243"/>
      <c r="APS120" s="243"/>
      <c r="APT120" s="243"/>
      <c r="APU120" s="243"/>
      <c r="APV120" s="243"/>
      <c r="APW120" s="243"/>
      <c r="APX120" s="243"/>
      <c r="APY120" s="243"/>
      <c r="APZ120" s="243"/>
      <c r="AQA120" s="243"/>
      <c r="AQB120" s="243"/>
      <c r="AQC120" s="243"/>
      <c r="AQD120" s="243"/>
      <c r="AQE120" s="243"/>
      <c r="AQF120" s="243"/>
      <c r="AQG120" s="243"/>
      <c r="AQH120" s="243"/>
      <c r="AQI120" s="243"/>
      <c r="AQJ120" s="243"/>
      <c r="AQK120" s="243"/>
      <c r="AQL120" s="243"/>
      <c r="AQM120" s="243"/>
      <c r="AQN120" s="243"/>
      <c r="AQO120" s="243"/>
      <c r="AQP120" s="243"/>
      <c r="AQQ120" s="243"/>
      <c r="AQR120" s="243"/>
      <c r="AQS120" s="243"/>
      <c r="AQT120" s="243"/>
      <c r="AQU120" s="243"/>
      <c r="AQV120" s="243"/>
      <c r="AQW120" s="243"/>
      <c r="AQX120" s="243"/>
      <c r="AQY120" s="243"/>
      <c r="AQZ120" s="243"/>
      <c r="ARA120" s="243"/>
      <c r="ARB120" s="243"/>
      <c r="ARC120" s="243"/>
      <c r="ARD120" s="243"/>
      <c r="ARE120" s="243"/>
      <c r="ARF120" s="243"/>
      <c r="ARG120" s="243"/>
      <c r="ARH120" s="243"/>
      <c r="ARI120" s="243"/>
      <c r="ARJ120" s="243"/>
      <c r="ARK120" s="243"/>
      <c r="ARL120" s="243"/>
      <c r="ARM120" s="243"/>
      <c r="ARN120" s="243"/>
      <c r="ARO120" s="243"/>
      <c r="ARP120" s="243"/>
      <c r="ARQ120" s="243"/>
      <c r="ARR120" s="243"/>
      <c r="ARS120" s="243"/>
      <c r="ART120" s="243"/>
      <c r="ARU120" s="243"/>
      <c r="ARV120" s="243"/>
      <c r="ARW120" s="243"/>
      <c r="ARX120" s="243"/>
      <c r="ARY120" s="243"/>
      <c r="ARZ120" s="243"/>
      <c r="ASA120" s="243"/>
      <c r="ASB120" s="243"/>
      <c r="ASC120" s="243"/>
      <c r="ASD120" s="243"/>
      <c r="ASE120" s="243"/>
      <c r="ASF120" s="243"/>
      <c r="ASG120" s="243"/>
      <c r="ASH120" s="243"/>
      <c r="ASI120" s="243"/>
      <c r="ASJ120" s="243"/>
      <c r="ASK120" s="243"/>
      <c r="ASL120" s="243"/>
      <c r="ASM120" s="243"/>
      <c r="ASN120" s="243"/>
      <c r="ASO120" s="243"/>
      <c r="ASP120" s="243"/>
      <c r="ASQ120" s="243"/>
      <c r="ASR120" s="243"/>
      <c r="ASS120" s="243"/>
      <c r="AST120" s="243"/>
      <c r="ASU120" s="243"/>
      <c r="ASV120" s="243"/>
      <c r="ASW120" s="243"/>
      <c r="ASX120" s="243"/>
      <c r="ASY120" s="243"/>
      <c r="ASZ120" s="243"/>
      <c r="ATA120" s="243"/>
      <c r="ATB120" s="243"/>
      <c r="ATC120" s="243"/>
      <c r="ATD120" s="243"/>
      <c r="ATE120" s="243"/>
      <c r="ATF120" s="243"/>
      <c r="ATG120" s="243"/>
      <c r="ATH120" s="243"/>
      <c r="ATI120" s="243"/>
      <c r="ATJ120" s="243"/>
      <c r="ATK120" s="243"/>
      <c r="ATL120" s="243"/>
      <c r="ATM120" s="243"/>
      <c r="ATN120" s="243"/>
      <c r="ATO120" s="243"/>
      <c r="ATP120" s="243"/>
      <c r="ATQ120" s="243"/>
      <c r="ATR120" s="243"/>
      <c r="ATS120" s="243"/>
      <c r="ATT120" s="243"/>
      <c r="ATU120" s="243"/>
      <c r="ATV120" s="243"/>
      <c r="ATW120" s="243"/>
      <c r="ATX120" s="243"/>
      <c r="ATY120" s="243"/>
      <c r="ATZ120" s="243"/>
      <c r="AUA120" s="243"/>
      <c r="AUB120" s="243"/>
      <c r="AUC120" s="243"/>
      <c r="AUD120" s="243"/>
      <c r="AUE120" s="243"/>
      <c r="AUF120" s="243"/>
      <c r="AUG120" s="243"/>
      <c r="AUH120" s="243"/>
      <c r="AUI120" s="243"/>
      <c r="AUJ120" s="243"/>
      <c r="AUK120" s="243"/>
      <c r="AUL120" s="243"/>
      <c r="AUM120" s="243"/>
      <c r="AUN120" s="243"/>
      <c r="AUO120" s="243"/>
      <c r="AUP120" s="243"/>
      <c r="AUQ120" s="243"/>
      <c r="AUR120" s="243"/>
      <c r="AUS120" s="243"/>
      <c r="AUT120" s="243"/>
      <c r="AUU120" s="243"/>
      <c r="AUV120" s="243"/>
      <c r="AUW120" s="243"/>
      <c r="AUX120" s="243"/>
      <c r="AUY120" s="243"/>
      <c r="AUZ120" s="243"/>
      <c r="AVA120" s="243"/>
      <c r="AVB120" s="243"/>
      <c r="AVC120" s="243"/>
      <c r="AVD120" s="243"/>
      <c r="AVE120" s="243"/>
      <c r="AVF120" s="243"/>
      <c r="AVG120" s="243"/>
      <c r="AVH120" s="243"/>
      <c r="AVI120" s="243"/>
      <c r="AVJ120" s="243"/>
      <c r="AVK120" s="243"/>
      <c r="AVL120" s="243"/>
      <c r="AVM120" s="243"/>
      <c r="AVN120" s="243"/>
      <c r="AVO120" s="243"/>
      <c r="AVP120" s="243"/>
      <c r="AVQ120" s="243"/>
      <c r="AVR120" s="243"/>
      <c r="AVS120" s="243"/>
      <c r="AVT120" s="243"/>
      <c r="AVU120" s="243"/>
      <c r="AVV120" s="243"/>
      <c r="AVW120" s="243"/>
      <c r="AVX120" s="243"/>
      <c r="AVY120" s="243"/>
      <c r="AVZ120" s="243"/>
      <c r="AWA120" s="243"/>
      <c r="AWB120" s="243"/>
      <c r="AWC120" s="243"/>
      <c r="AWD120" s="243"/>
      <c r="AWE120" s="243"/>
      <c r="AWF120" s="243"/>
      <c r="AWG120" s="243"/>
      <c r="AWH120" s="243"/>
      <c r="AWI120" s="243"/>
      <c r="AWJ120" s="243"/>
      <c r="AWK120" s="243"/>
      <c r="AWL120" s="243"/>
      <c r="AWM120" s="243"/>
      <c r="AWN120" s="243"/>
      <c r="AWO120" s="243"/>
      <c r="AWP120" s="243"/>
      <c r="AWQ120" s="243"/>
      <c r="AWR120" s="243"/>
      <c r="AWS120" s="243"/>
      <c r="AWT120" s="243"/>
      <c r="AWU120" s="243"/>
      <c r="AWV120" s="243"/>
      <c r="AWW120" s="243"/>
      <c r="AWX120" s="243"/>
      <c r="AWY120" s="243"/>
      <c r="AWZ120" s="243"/>
      <c r="AXA120" s="243"/>
      <c r="AXB120" s="243"/>
      <c r="AXC120" s="243"/>
      <c r="AXD120" s="243"/>
      <c r="AXE120" s="243"/>
      <c r="AXF120" s="243"/>
      <c r="AXG120" s="243"/>
      <c r="AXH120" s="243"/>
      <c r="AXI120" s="243"/>
      <c r="AXJ120" s="243"/>
      <c r="AXK120" s="243"/>
      <c r="AXL120" s="243"/>
      <c r="AXM120" s="243"/>
      <c r="AXN120" s="243"/>
      <c r="AXO120" s="243"/>
      <c r="AXP120" s="243"/>
      <c r="AXQ120" s="243"/>
      <c r="AXR120" s="243"/>
      <c r="AXS120" s="243"/>
      <c r="AXT120" s="243"/>
      <c r="AXU120" s="243"/>
      <c r="AXV120" s="243"/>
      <c r="AXW120" s="243"/>
      <c r="AXX120" s="243"/>
      <c r="AXY120" s="243"/>
      <c r="AXZ120" s="243"/>
      <c r="AYA120" s="243"/>
      <c r="AYB120" s="243"/>
      <c r="AYC120" s="243"/>
      <c r="AYD120" s="243"/>
      <c r="AYE120" s="243"/>
      <c r="AYF120" s="243"/>
      <c r="AYG120" s="243"/>
      <c r="AYH120" s="243"/>
      <c r="AYI120" s="243"/>
      <c r="AYJ120" s="243"/>
      <c r="AYK120" s="243"/>
      <c r="AYL120" s="243"/>
      <c r="AYM120" s="243"/>
      <c r="AYN120" s="243"/>
      <c r="AYO120" s="243"/>
      <c r="AYP120" s="243"/>
      <c r="AYQ120" s="243"/>
      <c r="AYR120" s="243"/>
      <c r="AYS120" s="243"/>
      <c r="AYT120" s="243"/>
      <c r="AYU120" s="243"/>
      <c r="AYV120" s="243"/>
      <c r="AYW120" s="243"/>
      <c r="AYX120" s="243"/>
      <c r="AYY120" s="243"/>
      <c r="AYZ120" s="243"/>
      <c r="AZA120" s="243"/>
      <c r="AZB120" s="243"/>
      <c r="AZC120" s="243"/>
      <c r="AZD120" s="243"/>
      <c r="AZE120" s="243"/>
      <c r="AZF120" s="243"/>
      <c r="AZG120" s="243"/>
      <c r="AZH120" s="243"/>
      <c r="AZI120" s="243"/>
      <c r="AZJ120" s="243"/>
      <c r="AZK120" s="243"/>
      <c r="AZL120" s="243"/>
      <c r="AZM120" s="243"/>
      <c r="AZN120" s="243"/>
      <c r="AZO120" s="243"/>
      <c r="AZP120" s="243"/>
      <c r="AZQ120" s="243"/>
      <c r="AZR120" s="243"/>
      <c r="AZS120" s="243"/>
      <c r="AZT120" s="243"/>
      <c r="AZU120" s="243"/>
      <c r="AZV120" s="243"/>
      <c r="AZW120" s="243"/>
      <c r="AZX120" s="243"/>
      <c r="AZY120" s="243"/>
      <c r="AZZ120" s="243"/>
      <c r="BAA120" s="243"/>
      <c r="BAB120" s="243"/>
      <c r="BAC120" s="243"/>
      <c r="BAD120" s="243"/>
      <c r="BAE120" s="243"/>
      <c r="BAF120" s="243"/>
      <c r="BAG120" s="243"/>
      <c r="BAH120" s="243"/>
      <c r="BAI120" s="243"/>
      <c r="BAJ120" s="243"/>
      <c r="BAK120" s="243"/>
      <c r="BAL120" s="243"/>
      <c r="BAM120" s="243"/>
      <c r="BAN120" s="243"/>
      <c r="BAO120" s="243"/>
      <c r="BAP120" s="243"/>
      <c r="BAQ120" s="243"/>
      <c r="BAR120" s="243"/>
      <c r="BAS120" s="243"/>
      <c r="BAT120" s="243"/>
      <c r="BAU120" s="243"/>
      <c r="BAV120" s="243"/>
      <c r="BAW120" s="243"/>
      <c r="BAX120" s="243"/>
      <c r="BAY120" s="243"/>
      <c r="BAZ120" s="243"/>
      <c r="BBA120" s="243"/>
      <c r="BBB120" s="243"/>
      <c r="BBC120" s="243"/>
      <c r="BBD120" s="243"/>
      <c r="BBE120" s="243"/>
      <c r="BBF120" s="243"/>
      <c r="BBG120" s="243"/>
      <c r="BBH120" s="243"/>
      <c r="BBI120" s="243"/>
      <c r="BBJ120" s="243"/>
      <c r="BBK120" s="243"/>
      <c r="BBL120" s="243"/>
      <c r="BBM120" s="243"/>
      <c r="BBN120" s="243"/>
      <c r="BBO120" s="243"/>
      <c r="BBP120" s="243"/>
      <c r="BBQ120" s="243"/>
      <c r="BBR120" s="243"/>
      <c r="BBS120" s="243"/>
      <c r="BBT120" s="243"/>
      <c r="BBU120" s="243"/>
      <c r="BBV120" s="243"/>
      <c r="BBW120" s="243"/>
      <c r="BBX120" s="243"/>
      <c r="BBY120" s="243"/>
      <c r="BBZ120" s="243"/>
      <c r="BCA120" s="243"/>
      <c r="BCB120" s="243"/>
      <c r="BCC120" s="243"/>
      <c r="BCD120" s="243"/>
      <c r="BCE120" s="243"/>
      <c r="BCF120" s="243"/>
      <c r="BCG120" s="243"/>
      <c r="BCH120" s="243"/>
      <c r="BCI120" s="243"/>
      <c r="BCJ120" s="243"/>
      <c r="BCK120" s="243"/>
      <c r="BCL120" s="243"/>
      <c r="BCM120" s="243"/>
      <c r="BCN120" s="243"/>
      <c r="BCO120" s="243"/>
      <c r="BCP120" s="243"/>
      <c r="BCQ120" s="243"/>
      <c r="BCR120" s="243"/>
      <c r="BCS120" s="243"/>
      <c r="BCT120" s="243"/>
      <c r="BCU120" s="243"/>
      <c r="BCV120" s="243"/>
      <c r="BCW120" s="243"/>
      <c r="BCX120" s="243"/>
      <c r="BCY120" s="243"/>
      <c r="BCZ120" s="243"/>
      <c r="BDA120" s="243"/>
      <c r="BDB120" s="243"/>
      <c r="BDC120" s="243"/>
      <c r="BDD120" s="243"/>
      <c r="BDE120" s="243"/>
      <c r="BDF120" s="243"/>
      <c r="BDG120" s="243"/>
      <c r="BDH120" s="243"/>
      <c r="BDI120" s="243"/>
      <c r="BDJ120" s="243"/>
      <c r="BDK120" s="243"/>
      <c r="BDL120" s="243"/>
      <c r="BDM120" s="243"/>
      <c r="BDN120" s="243"/>
      <c r="BDO120" s="243"/>
      <c r="BDP120" s="243"/>
      <c r="BDQ120" s="243"/>
      <c r="BDR120" s="243"/>
      <c r="BDS120" s="243"/>
      <c r="BDT120" s="243"/>
      <c r="BDU120" s="243"/>
      <c r="BDV120" s="243"/>
      <c r="BDW120" s="243"/>
      <c r="BDX120" s="243"/>
      <c r="BDY120" s="243"/>
      <c r="BDZ120" s="243"/>
      <c r="BEA120" s="243"/>
      <c r="BEB120" s="243"/>
      <c r="BEC120" s="243"/>
      <c r="BED120" s="243"/>
      <c r="BEE120" s="243"/>
      <c r="BEF120" s="243"/>
      <c r="BEG120" s="243"/>
      <c r="BEH120" s="243"/>
      <c r="BEI120" s="243"/>
      <c r="BEJ120" s="243"/>
      <c r="BEK120" s="243"/>
      <c r="BEL120" s="243"/>
      <c r="BEM120" s="243"/>
      <c r="BEN120" s="243"/>
      <c r="BEO120" s="243"/>
      <c r="BEP120" s="243"/>
      <c r="BEQ120" s="243"/>
      <c r="BER120" s="243"/>
      <c r="BES120" s="243"/>
      <c r="BET120" s="243"/>
      <c r="BEU120" s="243"/>
      <c r="BEV120" s="243"/>
      <c r="BEW120" s="243"/>
      <c r="BEX120" s="243"/>
      <c r="BEY120" s="243"/>
      <c r="BEZ120" s="243"/>
      <c r="BFA120" s="243"/>
      <c r="BFB120" s="243"/>
      <c r="BFC120" s="243"/>
      <c r="BFD120" s="243"/>
      <c r="BFE120" s="243"/>
      <c r="BFF120" s="243"/>
      <c r="BFG120" s="243"/>
      <c r="BFH120" s="243"/>
      <c r="BFI120" s="243"/>
      <c r="BFJ120" s="243"/>
      <c r="BFK120" s="243"/>
      <c r="BFL120" s="243"/>
      <c r="BFM120" s="243"/>
      <c r="BFN120" s="243"/>
      <c r="BFO120" s="243"/>
      <c r="BFP120" s="243"/>
      <c r="BFQ120" s="243"/>
      <c r="BFR120" s="243"/>
      <c r="BFS120" s="243"/>
      <c r="BFT120" s="243"/>
      <c r="BFU120" s="243"/>
      <c r="BFV120" s="243"/>
      <c r="BFW120" s="243"/>
      <c r="BFX120" s="243"/>
      <c r="BFY120" s="243"/>
      <c r="BFZ120" s="243"/>
      <c r="BGA120" s="243"/>
      <c r="BGB120" s="243"/>
      <c r="BGC120" s="243"/>
      <c r="BGD120" s="243"/>
      <c r="BGE120" s="243"/>
      <c r="BGF120" s="243"/>
      <c r="BGG120" s="243"/>
      <c r="BGH120" s="243"/>
      <c r="BGI120" s="243"/>
      <c r="BGJ120" s="243"/>
      <c r="BGK120" s="243"/>
      <c r="BGL120" s="243"/>
      <c r="BGM120" s="243"/>
      <c r="BGN120" s="243"/>
      <c r="BGO120" s="243"/>
      <c r="BGP120" s="243"/>
      <c r="BGQ120" s="243"/>
      <c r="BGR120" s="243"/>
      <c r="BGS120" s="243"/>
      <c r="BGT120" s="243"/>
      <c r="BGU120" s="243"/>
      <c r="BGV120" s="243"/>
      <c r="BGW120" s="243"/>
      <c r="BGX120" s="243"/>
      <c r="BGY120" s="243"/>
      <c r="BGZ120" s="243"/>
      <c r="BHA120" s="243"/>
      <c r="BHB120" s="243"/>
      <c r="BHC120" s="243"/>
      <c r="BHD120" s="243"/>
      <c r="BHE120" s="243"/>
      <c r="BHF120" s="243"/>
      <c r="BHG120" s="243"/>
      <c r="BHH120" s="243"/>
      <c r="BHI120" s="243"/>
      <c r="BHJ120" s="243"/>
      <c r="BHK120" s="243"/>
      <c r="BHL120" s="243"/>
      <c r="BHM120" s="243"/>
      <c r="BHN120" s="243"/>
      <c r="BHO120" s="243"/>
      <c r="BHP120" s="243"/>
      <c r="BHQ120" s="243"/>
      <c r="BHR120" s="243"/>
      <c r="BHS120" s="243"/>
      <c r="BHT120" s="243"/>
      <c r="BHU120" s="243"/>
      <c r="BHV120" s="243"/>
      <c r="BHW120" s="243"/>
      <c r="BHX120" s="243"/>
      <c r="BHY120" s="243"/>
      <c r="BHZ120" s="243"/>
      <c r="BIA120" s="243"/>
      <c r="BIB120" s="243"/>
      <c r="BIC120" s="243"/>
      <c r="BID120" s="243"/>
      <c r="BIE120" s="243"/>
      <c r="BIF120" s="243"/>
      <c r="BIG120" s="243"/>
      <c r="BIH120" s="243"/>
      <c r="BII120" s="243"/>
      <c r="BIJ120" s="243"/>
      <c r="BIK120" s="243"/>
      <c r="BIL120" s="243"/>
      <c r="BIM120" s="243"/>
      <c r="BIN120" s="243"/>
      <c r="BIO120" s="243"/>
      <c r="BIP120" s="243"/>
      <c r="BIQ120" s="243"/>
      <c r="BIR120" s="243"/>
      <c r="BIS120" s="243"/>
      <c r="BIT120" s="243"/>
      <c r="BIU120" s="243"/>
      <c r="BIV120" s="243"/>
      <c r="BIW120" s="243"/>
      <c r="BIX120" s="243"/>
      <c r="BIY120" s="243"/>
      <c r="BIZ120" s="243"/>
      <c r="BJA120" s="243"/>
      <c r="BJB120" s="243"/>
      <c r="BJC120" s="243"/>
      <c r="BJD120" s="243"/>
      <c r="BJE120" s="243"/>
      <c r="BJF120" s="243"/>
      <c r="BJG120" s="243"/>
      <c r="BJH120" s="243"/>
      <c r="BJI120" s="243"/>
      <c r="BJJ120" s="243"/>
      <c r="BJK120" s="243"/>
      <c r="BJL120" s="243"/>
      <c r="BJM120" s="243"/>
      <c r="BJN120" s="243"/>
      <c r="BJO120" s="243"/>
      <c r="BJP120" s="243"/>
      <c r="BJQ120" s="243"/>
      <c r="BJR120" s="243"/>
      <c r="BJS120" s="243"/>
      <c r="BJT120" s="243"/>
      <c r="BJU120" s="243"/>
      <c r="BJV120" s="243"/>
      <c r="BJW120" s="243"/>
      <c r="BJX120" s="243"/>
      <c r="BJY120" s="243"/>
      <c r="BJZ120" s="243"/>
      <c r="BKA120" s="243"/>
      <c r="BKB120" s="243"/>
      <c r="BKC120" s="243"/>
      <c r="BKD120" s="243"/>
      <c r="BKE120" s="243"/>
      <c r="BKF120" s="243"/>
      <c r="BKG120" s="243"/>
      <c r="BKH120" s="243"/>
      <c r="BKI120" s="243"/>
      <c r="BKJ120" s="243"/>
      <c r="BKK120" s="243"/>
      <c r="BKL120" s="243"/>
      <c r="BKM120" s="243"/>
      <c r="BKN120" s="243"/>
      <c r="BKO120" s="243"/>
      <c r="BKP120" s="243"/>
      <c r="BKQ120" s="243"/>
      <c r="BKR120" s="243"/>
      <c r="BKS120" s="243"/>
      <c r="BKT120" s="243"/>
      <c r="BKU120" s="243"/>
      <c r="BKV120" s="243"/>
      <c r="BKW120" s="243"/>
      <c r="BKX120" s="243"/>
      <c r="BKY120" s="243"/>
      <c r="BKZ120" s="243"/>
      <c r="BLA120" s="243"/>
      <c r="BLB120" s="243"/>
      <c r="BLC120" s="243"/>
      <c r="BLD120" s="243"/>
      <c r="BLE120" s="243"/>
      <c r="BLF120" s="243"/>
      <c r="BLG120" s="243"/>
      <c r="BLH120" s="243"/>
      <c r="BLI120" s="243"/>
      <c r="BLJ120" s="243"/>
      <c r="BLK120" s="243"/>
      <c r="BLL120" s="243"/>
      <c r="BLM120" s="243"/>
      <c r="BLN120" s="243"/>
      <c r="BLO120" s="243"/>
      <c r="BLP120" s="243"/>
      <c r="BLQ120" s="243"/>
      <c r="BLR120" s="243"/>
      <c r="BLS120" s="243"/>
      <c r="BLT120" s="243"/>
      <c r="BLU120" s="243"/>
      <c r="BLV120" s="243"/>
      <c r="BLW120" s="243"/>
      <c r="BLX120" s="243"/>
      <c r="BLY120" s="243"/>
      <c r="BLZ120" s="243"/>
      <c r="BMA120" s="243"/>
      <c r="BMB120" s="243"/>
      <c r="BMC120" s="243"/>
      <c r="BMD120" s="243"/>
      <c r="BME120" s="243"/>
      <c r="BMF120" s="243"/>
      <c r="BMG120" s="243"/>
      <c r="BMH120" s="243"/>
      <c r="BMI120" s="243"/>
      <c r="BMJ120" s="243"/>
      <c r="BMK120" s="243"/>
      <c r="BML120" s="243"/>
      <c r="BMM120" s="243"/>
      <c r="BMN120" s="243"/>
      <c r="BMO120" s="243"/>
      <c r="BMP120" s="243"/>
      <c r="BMQ120" s="243"/>
      <c r="BMR120" s="243"/>
      <c r="BMS120" s="243"/>
      <c r="BMT120" s="243"/>
      <c r="BMU120" s="243"/>
      <c r="BMV120" s="243"/>
      <c r="BMW120" s="243"/>
      <c r="BMX120" s="243"/>
      <c r="BMY120" s="243"/>
      <c r="BMZ120" s="243"/>
      <c r="BNA120" s="243"/>
      <c r="BNB120" s="243"/>
      <c r="BNC120" s="243"/>
      <c r="BND120" s="243"/>
      <c r="BNE120" s="243"/>
      <c r="BNF120" s="243"/>
      <c r="BNG120" s="243"/>
      <c r="BNH120" s="243"/>
      <c r="BNI120" s="243"/>
      <c r="BNJ120" s="243"/>
      <c r="BNK120" s="243"/>
      <c r="BNL120" s="243"/>
      <c r="BNM120" s="243"/>
      <c r="BNN120" s="243"/>
      <c r="BNO120" s="243"/>
      <c r="BNP120" s="243"/>
      <c r="BNQ120" s="243"/>
      <c r="BNR120" s="243"/>
      <c r="BNS120" s="243"/>
      <c r="BNT120" s="243"/>
      <c r="BNU120" s="243"/>
      <c r="BNV120" s="243"/>
      <c r="BNW120" s="243"/>
      <c r="BNX120" s="243"/>
      <c r="BNY120" s="243"/>
      <c r="BNZ120" s="243"/>
      <c r="BOA120" s="243"/>
      <c r="BOB120" s="243"/>
      <c r="BOC120" s="243"/>
      <c r="BOD120" s="243"/>
      <c r="BOE120" s="243"/>
      <c r="BOF120" s="243"/>
      <c r="BOG120" s="243"/>
      <c r="BOH120" s="243"/>
      <c r="BOI120" s="243"/>
      <c r="BOJ120" s="243"/>
      <c r="BOK120" s="243"/>
      <c r="BOL120" s="243"/>
      <c r="BOM120" s="243"/>
      <c r="BON120" s="243"/>
      <c r="BOO120" s="243"/>
      <c r="BOP120" s="243"/>
      <c r="BOQ120" s="243"/>
      <c r="BOR120" s="243"/>
      <c r="BOS120" s="243"/>
      <c r="BOT120" s="243"/>
      <c r="BOU120" s="243"/>
      <c r="BOV120" s="243"/>
      <c r="BOW120" s="243"/>
      <c r="BOX120" s="243"/>
      <c r="BOY120" s="243"/>
      <c r="BOZ120" s="243"/>
      <c r="BPA120" s="243"/>
      <c r="BPB120" s="243"/>
      <c r="BPC120" s="243"/>
      <c r="BPD120" s="243"/>
      <c r="BPE120" s="243"/>
      <c r="BPF120" s="243"/>
      <c r="BPG120" s="243"/>
      <c r="BPH120" s="243"/>
      <c r="BPI120" s="243"/>
      <c r="BPJ120" s="243"/>
      <c r="BPK120" s="243"/>
      <c r="BPL120" s="243"/>
      <c r="BPM120" s="243"/>
      <c r="BPN120" s="243"/>
      <c r="BPO120" s="243"/>
      <c r="BPP120" s="243"/>
      <c r="BPQ120" s="243"/>
      <c r="BPR120" s="243"/>
      <c r="BPS120" s="243"/>
      <c r="BPT120" s="243"/>
      <c r="BPU120" s="243"/>
      <c r="BPV120" s="243"/>
      <c r="BPW120" s="243"/>
      <c r="BPX120" s="243"/>
      <c r="BPY120" s="243"/>
      <c r="BPZ120" s="243"/>
      <c r="BQA120" s="243"/>
      <c r="BQB120" s="243"/>
      <c r="BQC120" s="243"/>
      <c r="BQD120" s="243"/>
      <c r="BQE120" s="243"/>
      <c r="BQF120" s="243"/>
      <c r="BQG120" s="243"/>
      <c r="BQH120" s="243"/>
      <c r="BQI120" s="243"/>
      <c r="BQJ120" s="243"/>
      <c r="BQK120" s="243"/>
      <c r="BQL120" s="243"/>
      <c r="BQM120" s="243"/>
      <c r="BQN120" s="243"/>
      <c r="BQO120" s="243"/>
      <c r="BQP120" s="243"/>
      <c r="BQQ120" s="243"/>
      <c r="BQR120" s="243"/>
      <c r="BQS120" s="243"/>
      <c r="BQT120" s="243"/>
      <c r="BQU120" s="243"/>
      <c r="BQV120" s="243"/>
      <c r="BQW120" s="243"/>
      <c r="BQX120" s="243"/>
      <c r="BQY120" s="243"/>
      <c r="BQZ120" s="243"/>
      <c r="BRA120" s="243"/>
      <c r="BRB120" s="243"/>
      <c r="BRC120" s="243"/>
      <c r="BRD120" s="243"/>
      <c r="BRE120" s="243"/>
      <c r="BRF120" s="243"/>
      <c r="BRG120" s="243"/>
      <c r="BRH120" s="243"/>
      <c r="BRI120" s="243"/>
      <c r="BRJ120" s="243"/>
      <c r="BRK120" s="243"/>
      <c r="BRL120" s="243"/>
      <c r="BRM120" s="243"/>
      <c r="BRN120" s="243"/>
      <c r="BRO120" s="243"/>
      <c r="BRP120" s="243"/>
      <c r="BRQ120" s="243"/>
      <c r="BRR120" s="243"/>
      <c r="BRS120" s="243"/>
      <c r="BRT120" s="243"/>
      <c r="BRU120" s="243"/>
      <c r="BRV120" s="243"/>
      <c r="BRW120" s="243"/>
      <c r="BRX120" s="243"/>
      <c r="BRY120" s="243"/>
      <c r="BRZ120" s="243"/>
      <c r="BSA120" s="243"/>
      <c r="BSB120" s="243"/>
      <c r="BSC120" s="243"/>
      <c r="BSD120" s="243"/>
      <c r="BSE120" s="243"/>
      <c r="BSF120" s="243"/>
      <c r="BSG120" s="243"/>
      <c r="BSH120" s="243"/>
      <c r="BSI120" s="243"/>
      <c r="BSJ120" s="243"/>
      <c r="BSK120" s="243"/>
      <c r="BSL120" s="243"/>
      <c r="BSM120" s="243"/>
      <c r="BSN120" s="243"/>
      <c r="BSO120" s="243"/>
      <c r="BSP120" s="243"/>
      <c r="BSQ120" s="243"/>
      <c r="BSR120" s="243"/>
      <c r="BSS120" s="243"/>
      <c r="BST120" s="243"/>
      <c r="BSU120" s="243"/>
      <c r="BSV120" s="243"/>
      <c r="BSW120" s="243"/>
      <c r="BSX120" s="243"/>
      <c r="BSY120" s="243"/>
      <c r="BSZ120" s="243"/>
      <c r="BTA120" s="243"/>
      <c r="BTB120" s="243"/>
      <c r="BTC120" s="243"/>
      <c r="BTD120" s="243"/>
      <c r="BTE120" s="243"/>
      <c r="BTF120" s="243"/>
      <c r="BTG120" s="243"/>
      <c r="BTH120" s="243"/>
      <c r="BTI120" s="243"/>
      <c r="BTJ120" s="243"/>
      <c r="BTK120" s="243"/>
      <c r="BTL120" s="243"/>
      <c r="BTM120" s="243"/>
      <c r="BTN120" s="243"/>
      <c r="BTO120" s="243"/>
      <c r="BTP120" s="243"/>
      <c r="BTQ120" s="243"/>
      <c r="BTR120" s="243"/>
      <c r="BTS120" s="243"/>
      <c r="BTT120" s="243"/>
      <c r="BTU120" s="243"/>
      <c r="BTV120" s="243"/>
      <c r="BTW120" s="243"/>
      <c r="BTX120" s="243"/>
      <c r="BTY120" s="243"/>
      <c r="BTZ120" s="243"/>
      <c r="BUA120" s="243"/>
      <c r="BUB120" s="243"/>
      <c r="BUC120" s="243"/>
      <c r="BUD120" s="243"/>
      <c r="BUE120" s="243"/>
      <c r="BUF120" s="243"/>
      <c r="BUG120" s="243"/>
      <c r="BUH120" s="243"/>
      <c r="BUI120" s="243"/>
      <c r="BUJ120" s="243"/>
      <c r="BUK120" s="243"/>
      <c r="BUL120" s="243"/>
      <c r="BUM120" s="243"/>
      <c r="BUN120" s="243"/>
      <c r="BUO120" s="243"/>
      <c r="BUP120" s="243"/>
      <c r="BUQ120" s="243"/>
      <c r="BUR120" s="243"/>
      <c r="BUS120" s="243"/>
      <c r="BUT120" s="243"/>
      <c r="BUU120" s="243"/>
      <c r="BUV120" s="243"/>
      <c r="BUW120" s="243"/>
      <c r="BUX120" s="243"/>
      <c r="BUY120" s="243"/>
      <c r="BUZ120" s="243"/>
      <c r="BVA120" s="243"/>
      <c r="BVB120" s="243"/>
      <c r="BVC120" s="243"/>
      <c r="BVD120" s="243"/>
      <c r="BVE120" s="243"/>
      <c r="BVF120" s="243"/>
      <c r="BVG120" s="243"/>
      <c r="BVH120" s="243"/>
      <c r="BVI120" s="243"/>
      <c r="BVJ120" s="243"/>
      <c r="BVK120" s="243"/>
      <c r="BVL120" s="243"/>
      <c r="BVM120" s="243"/>
      <c r="BVN120" s="243"/>
      <c r="BVO120" s="243"/>
      <c r="BVP120" s="243"/>
      <c r="BVQ120" s="243"/>
      <c r="BVR120" s="243"/>
      <c r="BVS120" s="243"/>
      <c r="BVT120" s="243"/>
      <c r="BVU120" s="243"/>
      <c r="BVV120" s="243"/>
      <c r="BVW120" s="243"/>
      <c r="BVX120" s="243"/>
      <c r="BVY120" s="243"/>
      <c r="BVZ120" s="243"/>
      <c r="BWA120" s="243"/>
      <c r="BWB120" s="243"/>
      <c r="BWC120" s="243"/>
      <c r="BWD120" s="243"/>
      <c r="BWE120" s="243"/>
      <c r="BWF120" s="243"/>
      <c r="BWG120" s="243"/>
      <c r="BWH120" s="243"/>
      <c r="BWI120" s="243"/>
      <c r="BWJ120" s="243"/>
      <c r="BWK120" s="243"/>
      <c r="BWL120" s="243"/>
      <c r="BWM120" s="243"/>
      <c r="BWN120" s="243"/>
      <c r="BWO120" s="243"/>
      <c r="BWP120" s="243"/>
      <c r="BWQ120" s="243"/>
      <c r="BWR120" s="243"/>
      <c r="BWS120" s="243"/>
      <c r="BWT120" s="243"/>
      <c r="BWU120" s="243"/>
      <c r="BWV120" s="243"/>
      <c r="BWW120" s="243"/>
      <c r="BWX120" s="243"/>
      <c r="BWY120" s="243"/>
      <c r="BWZ120" s="243"/>
      <c r="BXA120" s="243"/>
      <c r="BXB120" s="243"/>
      <c r="BXC120" s="243"/>
      <c r="BXD120" s="243"/>
      <c r="BXE120" s="243"/>
      <c r="BXF120" s="243"/>
      <c r="BXG120" s="243"/>
      <c r="BXH120" s="243"/>
      <c r="BXI120" s="243"/>
      <c r="BXJ120" s="243"/>
      <c r="BXK120" s="243"/>
      <c r="BXL120" s="243"/>
      <c r="BXM120" s="243"/>
      <c r="BXN120" s="243"/>
      <c r="BXO120" s="243"/>
      <c r="BXP120" s="243"/>
      <c r="BXQ120" s="243"/>
      <c r="BXR120" s="243"/>
      <c r="BXS120" s="243"/>
      <c r="BXT120" s="243"/>
      <c r="BXU120" s="243"/>
      <c r="BXV120" s="243"/>
      <c r="BXW120" s="243"/>
      <c r="BXX120" s="243"/>
      <c r="BXY120" s="243"/>
      <c r="BXZ120" s="243"/>
      <c r="BYA120" s="243"/>
      <c r="BYB120" s="243"/>
      <c r="BYC120" s="243"/>
      <c r="BYD120" s="243"/>
      <c r="BYE120" s="243"/>
      <c r="BYF120" s="243"/>
      <c r="BYG120" s="243"/>
      <c r="BYH120" s="243"/>
      <c r="BYI120" s="243"/>
      <c r="BYJ120" s="243"/>
      <c r="BYK120" s="243"/>
      <c r="BYL120" s="243"/>
      <c r="BYM120" s="243"/>
      <c r="BYN120" s="243"/>
      <c r="BYO120" s="243"/>
      <c r="BYP120" s="243"/>
      <c r="BYQ120" s="243"/>
      <c r="BYR120" s="243"/>
      <c r="BYS120" s="243"/>
      <c r="BYT120" s="243"/>
      <c r="BYU120" s="243"/>
      <c r="BYV120" s="243"/>
      <c r="BYW120" s="243"/>
      <c r="BYX120" s="243"/>
      <c r="BYY120" s="243"/>
      <c r="BYZ120" s="243"/>
      <c r="BZA120" s="243"/>
      <c r="BZB120" s="243"/>
      <c r="BZC120" s="243"/>
      <c r="BZD120" s="243"/>
      <c r="BZE120" s="243"/>
      <c r="BZF120" s="243"/>
      <c r="BZG120" s="243"/>
      <c r="BZH120" s="243"/>
      <c r="BZI120" s="243"/>
      <c r="BZJ120" s="243"/>
      <c r="BZK120" s="243"/>
      <c r="BZL120" s="243"/>
      <c r="BZM120" s="243"/>
      <c r="BZN120" s="243"/>
      <c r="BZO120" s="243"/>
      <c r="BZP120" s="243"/>
      <c r="BZQ120" s="243"/>
      <c r="BZR120" s="243"/>
      <c r="BZS120" s="243"/>
      <c r="BZT120" s="243"/>
      <c r="BZU120" s="243"/>
      <c r="BZV120" s="243"/>
      <c r="BZW120" s="243"/>
      <c r="BZX120" s="243"/>
      <c r="BZY120" s="243"/>
      <c r="BZZ120" s="243"/>
      <c r="CAA120" s="243"/>
      <c r="CAB120" s="243"/>
      <c r="CAC120" s="243"/>
      <c r="CAD120" s="243"/>
      <c r="CAE120" s="243"/>
      <c r="CAF120" s="243"/>
      <c r="CAG120" s="243"/>
      <c r="CAH120" s="243"/>
      <c r="CAI120" s="243"/>
      <c r="CAJ120" s="243"/>
      <c r="CAK120" s="243"/>
      <c r="CAL120" s="243"/>
      <c r="CAM120" s="243"/>
      <c r="CAN120" s="243"/>
      <c r="CAO120" s="243"/>
      <c r="CAP120" s="243"/>
      <c r="CAQ120" s="243"/>
      <c r="CAR120" s="243"/>
      <c r="CAS120" s="243"/>
      <c r="CAT120" s="243"/>
      <c r="CAU120" s="243"/>
      <c r="CAV120" s="243"/>
      <c r="CAW120" s="243"/>
      <c r="CAX120" s="243"/>
      <c r="CAY120" s="243"/>
      <c r="CAZ120" s="243"/>
      <c r="CBA120" s="243"/>
      <c r="CBB120" s="243"/>
      <c r="CBC120" s="243"/>
      <c r="CBD120" s="243"/>
      <c r="CBE120" s="243"/>
      <c r="CBF120" s="243"/>
      <c r="CBG120" s="243"/>
      <c r="CBH120" s="243"/>
      <c r="CBI120" s="243"/>
      <c r="CBJ120" s="243"/>
      <c r="CBK120" s="243"/>
      <c r="CBL120" s="243"/>
      <c r="CBM120" s="243"/>
      <c r="CBN120" s="243"/>
      <c r="CBO120" s="243"/>
      <c r="CBP120" s="243"/>
      <c r="CBQ120" s="243"/>
      <c r="CBR120" s="243"/>
      <c r="CBS120" s="243"/>
      <c r="CBT120" s="243"/>
      <c r="CBU120" s="243"/>
      <c r="CBV120" s="243"/>
      <c r="CBW120" s="243"/>
      <c r="CBX120" s="243"/>
      <c r="CBY120" s="243"/>
      <c r="CBZ120" s="243"/>
      <c r="CCA120" s="243"/>
      <c r="CCB120" s="243"/>
      <c r="CCC120" s="243"/>
      <c r="CCD120" s="243"/>
      <c r="CCE120" s="243"/>
      <c r="CCF120" s="243"/>
      <c r="CCG120" s="243"/>
      <c r="CCH120" s="243"/>
      <c r="CCI120" s="243"/>
      <c r="CCJ120" s="243"/>
      <c r="CCK120" s="243"/>
      <c r="CCL120" s="243"/>
      <c r="CCM120" s="243"/>
      <c r="CCN120" s="243"/>
      <c r="CCO120" s="243"/>
      <c r="CCP120" s="243"/>
      <c r="CCQ120" s="243"/>
      <c r="CCR120" s="243"/>
      <c r="CCS120" s="243"/>
      <c r="CCT120" s="243"/>
      <c r="CCU120" s="243"/>
      <c r="CCV120" s="243"/>
      <c r="CCW120" s="243"/>
      <c r="CCX120" s="243"/>
      <c r="CCY120" s="243"/>
      <c r="CCZ120" s="243"/>
      <c r="CDA120" s="243"/>
      <c r="CDB120" s="243"/>
      <c r="CDC120" s="243"/>
      <c r="CDD120" s="243"/>
      <c r="CDE120" s="243"/>
      <c r="CDF120" s="243"/>
      <c r="CDG120" s="243"/>
      <c r="CDH120" s="243"/>
      <c r="CDI120" s="243"/>
      <c r="CDJ120" s="243"/>
      <c r="CDK120" s="243"/>
      <c r="CDL120" s="243"/>
      <c r="CDM120" s="243"/>
      <c r="CDN120" s="243"/>
      <c r="CDO120" s="243"/>
      <c r="CDP120" s="243"/>
      <c r="CDQ120" s="243"/>
      <c r="CDR120" s="243"/>
      <c r="CDS120" s="243"/>
      <c r="CDT120" s="243"/>
      <c r="CDU120" s="243"/>
      <c r="CDV120" s="243"/>
      <c r="CDW120" s="243"/>
      <c r="CDX120" s="243"/>
      <c r="CDY120" s="243"/>
      <c r="CDZ120" s="243"/>
      <c r="CEA120" s="243"/>
      <c r="CEB120" s="243"/>
      <c r="CEC120" s="243"/>
      <c r="CED120" s="243"/>
      <c r="CEE120" s="243"/>
      <c r="CEF120" s="243"/>
      <c r="CEG120" s="243"/>
      <c r="CEH120" s="243"/>
      <c r="CEI120" s="243"/>
      <c r="CEJ120" s="243"/>
      <c r="CEK120" s="243"/>
      <c r="CEL120" s="243"/>
      <c r="CEM120" s="243"/>
      <c r="CEN120" s="243"/>
      <c r="CEO120" s="243"/>
      <c r="CEP120" s="243"/>
      <c r="CEQ120" s="243"/>
      <c r="CER120" s="243"/>
      <c r="CES120" s="243"/>
      <c r="CET120" s="243"/>
      <c r="CEU120" s="243"/>
      <c r="CEV120" s="243"/>
      <c r="CEW120" s="243"/>
      <c r="CEX120" s="243"/>
      <c r="CEY120" s="243"/>
      <c r="CEZ120" s="243"/>
      <c r="CFA120" s="243"/>
      <c r="CFB120" s="243"/>
      <c r="CFC120" s="243"/>
      <c r="CFD120" s="243"/>
      <c r="CFE120" s="243"/>
      <c r="CFF120" s="243"/>
      <c r="CFG120" s="243"/>
      <c r="CFH120" s="243"/>
      <c r="CFI120" s="243"/>
      <c r="CFJ120" s="243"/>
      <c r="CFK120" s="243"/>
      <c r="CFL120" s="243"/>
      <c r="CFM120" s="243"/>
      <c r="CFN120" s="243"/>
      <c r="CFO120" s="243"/>
      <c r="CFP120" s="243"/>
      <c r="CFQ120" s="243"/>
      <c r="CFR120" s="243"/>
      <c r="CFS120" s="243"/>
      <c r="CFT120" s="243"/>
      <c r="CFU120" s="243"/>
      <c r="CFV120" s="243"/>
      <c r="CFW120" s="243"/>
      <c r="CFX120" s="243"/>
      <c r="CFY120" s="243"/>
      <c r="CFZ120" s="243"/>
      <c r="CGA120" s="243"/>
      <c r="CGB120" s="243"/>
      <c r="CGC120" s="243"/>
      <c r="CGD120" s="243"/>
      <c r="CGE120" s="243"/>
      <c r="CGF120" s="243"/>
      <c r="CGG120" s="243"/>
      <c r="CGH120" s="243"/>
      <c r="CGI120" s="243"/>
      <c r="CGJ120" s="243"/>
      <c r="CGK120" s="243"/>
      <c r="CGL120" s="243"/>
      <c r="CGM120" s="243"/>
      <c r="CGN120" s="243"/>
      <c r="CGO120" s="243"/>
      <c r="CGP120" s="243"/>
      <c r="CGQ120" s="243"/>
      <c r="CGR120" s="243"/>
      <c r="CGS120" s="243"/>
      <c r="CGT120" s="243"/>
      <c r="CGU120" s="243"/>
      <c r="CGV120" s="243"/>
      <c r="CGW120" s="243"/>
      <c r="CGX120" s="243"/>
      <c r="CGY120" s="243"/>
      <c r="CGZ120" s="243"/>
      <c r="CHA120" s="243"/>
      <c r="CHB120" s="243"/>
      <c r="CHC120" s="243"/>
      <c r="CHD120" s="243"/>
      <c r="CHE120" s="243"/>
      <c r="CHF120" s="243"/>
      <c r="CHG120" s="243"/>
      <c r="CHH120" s="243"/>
      <c r="CHI120" s="243"/>
      <c r="CHJ120" s="243"/>
      <c r="CHK120" s="243"/>
      <c r="CHL120" s="243"/>
      <c r="CHM120" s="243"/>
      <c r="CHN120" s="243"/>
      <c r="CHO120" s="243"/>
      <c r="CHP120" s="243"/>
      <c r="CHQ120" s="243"/>
      <c r="CHR120" s="243"/>
      <c r="CHS120" s="243"/>
      <c r="CHT120" s="243"/>
      <c r="CHU120" s="243"/>
      <c r="CHV120" s="243"/>
      <c r="CHW120" s="243"/>
      <c r="CHX120" s="243"/>
      <c r="CHY120" s="243"/>
      <c r="CHZ120" s="243"/>
      <c r="CIA120" s="243"/>
      <c r="CIB120" s="243"/>
      <c r="CIC120" s="243"/>
      <c r="CID120" s="243"/>
      <c r="CIE120" s="243"/>
      <c r="CIF120" s="243"/>
      <c r="CIG120" s="243"/>
      <c r="CIH120" s="243"/>
      <c r="CII120" s="243"/>
      <c r="CIJ120" s="243"/>
      <c r="CIK120" s="243"/>
      <c r="CIL120" s="243"/>
      <c r="CIM120" s="243"/>
      <c r="CIN120" s="243"/>
      <c r="CIO120" s="243"/>
      <c r="CIP120" s="243"/>
      <c r="CIQ120" s="243"/>
      <c r="CIR120" s="243"/>
      <c r="CIS120" s="243"/>
      <c r="CIT120" s="243"/>
      <c r="CIU120" s="243"/>
      <c r="CIV120" s="243"/>
      <c r="CIW120" s="243"/>
      <c r="CIX120" s="243"/>
      <c r="CIY120" s="243"/>
      <c r="CIZ120" s="243"/>
      <c r="CJA120" s="243"/>
      <c r="CJB120" s="243"/>
      <c r="CJC120" s="243"/>
      <c r="CJD120" s="243"/>
      <c r="CJE120" s="243"/>
      <c r="CJF120" s="243"/>
      <c r="CJG120" s="243"/>
      <c r="CJH120" s="243"/>
      <c r="CJI120" s="243"/>
      <c r="CJJ120" s="243"/>
      <c r="CJK120" s="243"/>
      <c r="CJL120" s="243"/>
      <c r="CJM120" s="243"/>
      <c r="CJN120" s="243"/>
      <c r="CJO120" s="243"/>
      <c r="CJP120" s="243"/>
      <c r="CJQ120" s="243"/>
      <c r="CJR120" s="243"/>
      <c r="CJS120" s="243"/>
      <c r="CJT120" s="243"/>
      <c r="CJU120" s="243"/>
      <c r="CJV120" s="243"/>
      <c r="CJW120" s="243"/>
      <c r="CJX120" s="243"/>
      <c r="CJY120" s="243"/>
      <c r="CJZ120" s="243"/>
      <c r="CKA120" s="243"/>
      <c r="CKB120" s="243"/>
      <c r="CKC120" s="243"/>
      <c r="CKD120" s="243"/>
      <c r="CKE120" s="243"/>
      <c r="CKF120" s="243"/>
      <c r="CKG120" s="243"/>
      <c r="CKH120" s="243"/>
      <c r="CKI120" s="243"/>
      <c r="CKJ120" s="243"/>
      <c r="CKK120" s="243"/>
      <c r="CKL120" s="243"/>
      <c r="CKM120" s="243"/>
      <c r="CKN120" s="243"/>
      <c r="CKO120" s="243"/>
      <c r="CKP120" s="243"/>
      <c r="CKQ120" s="243"/>
      <c r="CKR120" s="243"/>
      <c r="CKS120" s="243"/>
      <c r="CKT120" s="243"/>
      <c r="CKU120" s="243"/>
      <c r="CKV120" s="243"/>
      <c r="CKW120" s="243"/>
      <c r="CKX120" s="243"/>
      <c r="CKY120" s="243"/>
      <c r="CKZ120" s="243"/>
      <c r="CLA120" s="243"/>
      <c r="CLB120" s="243"/>
      <c r="CLC120" s="243"/>
      <c r="CLD120" s="243"/>
      <c r="CLE120" s="243"/>
      <c r="CLF120" s="243"/>
      <c r="CLG120" s="243"/>
      <c r="CLH120" s="243"/>
      <c r="CLI120" s="243"/>
      <c r="CLJ120" s="243"/>
      <c r="CLK120" s="243"/>
      <c r="CLL120" s="243"/>
      <c r="CLM120" s="243"/>
      <c r="CLN120" s="243"/>
      <c r="CLO120" s="243"/>
      <c r="CLP120" s="243"/>
      <c r="CLQ120" s="243"/>
      <c r="CLR120" s="243"/>
      <c r="CLS120" s="243"/>
      <c r="CLT120" s="243"/>
      <c r="CLU120" s="243"/>
      <c r="CLV120" s="243"/>
      <c r="CLW120" s="243"/>
      <c r="CLX120" s="243"/>
      <c r="CLY120" s="243"/>
      <c r="CLZ120" s="243"/>
      <c r="CMA120" s="243"/>
      <c r="CMB120" s="243"/>
      <c r="CMC120" s="243"/>
      <c r="CMD120" s="243"/>
      <c r="CME120" s="243"/>
      <c r="CMF120" s="243"/>
      <c r="CMG120" s="243"/>
      <c r="CMH120" s="243"/>
      <c r="CMI120" s="243"/>
      <c r="CMJ120" s="243"/>
      <c r="CMK120" s="243"/>
      <c r="CML120" s="243"/>
      <c r="CMM120" s="243"/>
      <c r="CMN120" s="243"/>
      <c r="CMO120" s="243"/>
      <c r="CMP120" s="243"/>
      <c r="CMQ120" s="243"/>
      <c r="CMR120" s="243"/>
      <c r="CMS120" s="243"/>
      <c r="CMT120" s="243"/>
      <c r="CMU120" s="243"/>
      <c r="CMV120" s="243"/>
      <c r="CMW120" s="243"/>
      <c r="CMX120" s="243"/>
      <c r="CMY120" s="243"/>
      <c r="CMZ120" s="243"/>
      <c r="CNA120" s="243"/>
      <c r="CNB120" s="243"/>
      <c r="CNC120" s="243"/>
      <c r="CND120" s="243"/>
      <c r="CNE120" s="243"/>
      <c r="CNF120" s="243"/>
      <c r="CNG120" s="243"/>
      <c r="CNH120" s="243"/>
      <c r="CNI120" s="243"/>
      <c r="CNJ120" s="243"/>
      <c r="CNK120" s="243"/>
      <c r="CNL120" s="243"/>
      <c r="CNM120" s="243"/>
      <c r="CNN120" s="243"/>
      <c r="CNO120" s="243"/>
      <c r="CNP120" s="243"/>
      <c r="CNQ120" s="243"/>
      <c r="CNR120" s="243"/>
      <c r="CNS120" s="243"/>
      <c r="CNT120" s="243"/>
      <c r="CNU120" s="243"/>
      <c r="CNV120" s="243"/>
      <c r="CNW120" s="243"/>
      <c r="CNX120" s="243"/>
      <c r="CNY120" s="243"/>
      <c r="CNZ120" s="243"/>
      <c r="COA120" s="243"/>
      <c r="COB120" s="243"/>
      <c r="COC120" s="243"/>
      <c r="COD120" s="243"/>
      <c r="COE120" s="243"/>
      <c r="COF120" s="243"/>
      <c r="COG120" s="243"/>
      <c r="COH120" s="243"/>
      <c r="COI120" s="243"/>
      <c r="COJ120" s="243"/>
      <c r="COK120" s="243"/>
      <c r="COL120" s="243"/>
      <c r="COM120" s="243"/>
      <c r="CON120" s="243"/>
      <c r="COO120" s="243"/>
      <c r="COP120" s="243"/>
      <c r="COQ120" s="243"/>
      <c r="COR120" s="243"/>
      <c r="COS120" s="243"/>
      <c r="COT120" s="243"/>
      <c r="COU120" s="243"/>
      <c r="COV120" s="243"/>
      <c r="COW120" s="243"/>
      <c r="COX120" s="243"/>
      <c r="COY120" s="243"/>
      <c r="COZ120" s="243"/>
      <c r="CPA120" s="243"/>
      <c r="CPB120" s="243"/>
      <c r="CPC120" s="243"/>
      <c r="CPD120" s="243"/>
      <c r="CPE120" s="243"/>
      <c r="CPF120" s="243"/>
      <c r="CPG120" s="243"/>
      <c r="CPH120" s="243"/>
      <c r="CPI120" s="243"/>
      <c r="CPJ120" s="243"/>
      <c r="CPK120" s="243"/>
      <c r="CPL120" s="243"/>
      <c r="CPM120" s="243"/>
      <c r="CPN120" s="243"/>
      <c r="CPO120" s="243"/>
      <c r="CPP120" s="243"/>
      <c r="CPQ120" s="243"/>
      <c r="CPR120" s="243"/>
      <c r="CPS120" s="243"/>
      <c r="CPT120" s="243"/>
      <c r="CPU120" s="243"/>
      <c r="CPV120" s="243"/>
      <c r="CPW120" s="243"/>
      <c r="CPX120" s="243"/>
      <c r="CPY120" s="243"/>
      <c r="CPZ120" s="243"/>
      <c r="CQA120" s="243"/>
      <c r="CQB120" s="243"/>
      <c r="CQC120" s="243"/>
      <c r="CQD120" s="243"/>
      <c r="CQE120" s="243"/>
      <c r="CQF120" s="243"/>
      <c r="CQG120" s="243"/>
      <c r="CQH120" s="243"/>
      <c r="CQI120" s="243"/>
      <c r="CQJ120" s="243"/>
      <c r="CQK120" s="243"/>
      <c r="CQL120" s="243"/>
      <c r="CQM120" s="243"/>
      <c r="CQN120" s="243"/>
      <c r="CQO120" s="243"/>
      <c r="CQP120" s="243"/>
      <c r="CQQ120" s="243"/>
      <c r="CQR120" s="243"/>
      <c r="CQS120" s="243"/>
      <c r="CQT120" s="243"/>
      <c r="CQU120" s="243"/>
      <c r="CQV120" s="243"/>
      <c r="CQW120" s="243"/>
      <c r="CQX120" s="243"/>
      <c r="CQY120" s="243"/>
      <c r="CQZ120" s="243"/>
      <c r="CRA120" s="243"/>
      <c r="CRB120" s="243"/>
      <c r="CRC120" s="243"/>
      <c r="CRD120" s="243"/>
      <c r="CRE120" s="243"/>
      <c r="CRF120" s="243"/>
      <c r="CRG120" s="243"/>
      <c r="CRH120" s="243"/>
      <c r="CRI120" s="243"/>
      <c r="CRJ120" s="243"/>
      <c r="CRK120" s="243"/>
      <c r="CRL120" s="243"/>
      <c r="CRM120" s="243"/>
      <c r="CRN120" s="243"/>
      <c r="CRO120" s="243"/>
      <c r="CRP120" s="243"/>
      <c r="CRQ120" s="243"/>
      <c r="CRR120" s="243"/>
      <c r="CRS120" s="243"/>
      <c r="CRT120" s="243"/>
      <c r="CRU120" s="243"/>
      <c r="CRV120" s="243"/>
      <c r="CRW120" s="243"/>
      <c r="CRX120" s="243"/>
      <c r="CRY120" s="243"/>
      <c r="CRZ120" s="243"/>
      <c r="CSA120" s="243"/>
      <c r="CSB120" s="243"/>
      <c r="CSC120" s="243"/>
      <c r="CSD120" s="243"/>
      <c r="CSE120" s="243"/>
      <c r="CSF120" s="243"/>
      <c r="CSG120" s="243"/>
      <c r="CSH120" s="243"/>
      <c r="CSI120" s="243"/>
      <c r="CSJ120" s="243"/>
      <c r="CSK120" s="243"/>
      <c r="CSL120" s="243"/>
      <c r="CSM120" s="243"/>
      <c r="CSN120" s="243"/>
      <c r="CSO120" s="243"/>
      <c r="CSP120" s="243"/>
      <c r="CSQ120" s="243"/>
      <c r="CSR120" s="243"/>
      <c r="CSS120" s="243"/>
      <c r="CST120" s="243"/>
      <c r="CSU120" s="243"/>
      <c r="CSV120" s="243"/>
      <c r="CSW120" s="243"/>
      <c r="CSX120" s="243"/>
      <c r="CSY120" s="243"/>
      <c r="CSZ120" s="243"/>
      <c r="CTA120" s="243"/>
      <c r="CTB120" s="243"/>
      <c r="CTC120" s="243"/>
      <c r="CTD120" s="243"/>
      <c r="CTE120" s="243"/>
      <c r="CTF120" s="243"/>
      <c r="CTG120" s="243"/>
      <c r="CTH120" s="243"/>
      <c r="CTI120" s="243"/>
      <c r="CTJ120" s="243"/>
      <c r="CTK120" s="243"/>
      <c r="CTL120" s="243"/>
      <c r="CTM120" s="243"/>
      <c r="CTN120" s="243"/>
      <c r="CTO120" s="243"/>
      <c r="CTP120" s="243"/>
      <c r="CTQ120" s="243"/>
      <c r="CTR120" s="243"/>
      <c r="CTS120" s="243"/>
      <c r="CTT120" s="243"/>
      <c r="CTU120" s="243"/>
      <c r="CTV120" s="243"/>
      <c r="CTW120" s="243"/>
      <c r="CTX120" s="243"/>
      <c r="CTY120" s="243"/>
      <c r="CTZ120" s="243"/>
      <c r="CUA120" s="243"/>
      <c r="CUB120" s="243"/>
      <c r="CUC120" s="243"/>
      <c r="CUD120" s="243"/>
      <c r="CUE120" s="243"/>
      <c r="CUF120" s="243"/>
      <c r="CUG120" s="243"/>
      <c r="CUH120" s="243"/>
      <c r="CUI120" s="243"/>
      <c r="CUJ120" s="243"/>
      <c r="CUK120" s="243"/>
      <c r="CUL120" s="243"/>
      <c r="CUM120" s="243"/>
      <c r="CUN120" s="243"/>
      <c r="CUO120" s="243"/>
      <c r="CUP120" s="243"/>
      <c r="CUQ120" s="243"/>
      <c r="CUR120" s="243"/>
      <c r="CUS120" s="243"/>
      <c r="CUT120" s="243"/>
      <c r="CUU120" s="243"/>
      <c r="CUV120" s="243"/>
      <c r="CUW120" s="243"/>
      <c r="CUX120" s="243"/>
      <c r="CUY120" s="243"/>
      <c r="CUZ120" s="243"/>
      <c r="CVA120" s="243"/>
      <c r="CVB120" s="243"/>
      <c r="CVC120" s="243"/>
      <c r="CVD120" s="243"/>
      <c r="CVE120" s="243"/>
      <c r="CVF120" s="243"/>
      <c r="CVG120" s="243"/>
      <c r="CVH120" s="243"/>
      <c r="CVI120" s="243"/>
      <c r="CVJ120" s="243"/>
      <c r="CVK120" s="243"/>
      <c r="CVL120" s="243"/>
      <c r="CVM120" s="243"/>
      <c r="CVN120" s="243"/>
      <c r="CVO120" s="243"/>
      <c r="CVP120" s="243"/>
      <c r="CVQ120" s="243"/>
      <c r="CVR120" s="243"/>
      <c r="CVS120" s="243"/>
      <c r="CVT120" s="243"/>
      <c r="CVU120" s="243"/>
      <c r="CVV120" s="243"/>
      <c r="CVW120" s="243"/>
      <c r="CVX120" s="243"/>
      <c r="CVY120" s="243"/>
      <c r="CVZ120" s="243"/>
      <c r="CWA120" s="243"/>
      <c r="CWB120" s="243"/>
      <c r="CWC120" s="243"/>
      <c r="CWD120" s="243"/>
      <c r="CWE120" s="243"/>
      <c r="CWF120" s="243"/>
      <c r="CWG120" s="243"/>
      <c r="CWH120" s="243"/>
      <c r="CWI120" s="243"/>
      <c r="CWJ120" s="243"/>
      <c r="CWK120" s="243"/>
      <c r="CWL120" s="243"/>
      <c r="CWM120" s="243"/>
      <c r="CWN120" s="243"/>
      <c r="CWO120" s="243"/>
      <c r="CWP120" s="243"/>
      <c r="CWQ120" s="243"/>
      <c r="CWR120" s="243"/>
      <c r="CWS120" s="243"/>
      <c r="CWT120" s="243"/>
      <c r="CWU120" s="243"/>
      <c r="CWV120" s="243"/>
      <c r="CWW120" s="243"/>
      <c r="CWX120" s="243"/>
      <c r="CWY120" s="243"/>
      <c r="CWZ120" s="243"/>
      <c r="CXA120" s="243"/>
      <c r="CXB120" s="243"/>
      <c r="CXC120" s="243"/>
      <c r="CXD120" s="243"/>
      <c r="CXE120" s="243"/>
      <c r="CXF120" s="243"/>
      <c r="CXG120" s="243"/>
      <c r="CXH120" s="243"/>
      <c r="CXI120" s="243"/>
      <c r="CXJ120" s="243"/>
      <c r="CXK120" s="243"/>
      <c r="CXL120" s="243"/>
      <c r="CXM120" s="243"/>
      <c r="CXN120" s="243"/>
      <c r="CXO120" s="243"/>
      <c r="CXP120" s="243"/>
      <c r="CXQ120" s="243"/>
      <c r="CXR120" s="243"/>
      <c r="CXS120" s="243"/>
      <c r="CXT120" s="243"/>
      <c r="CXU120" s="243"/>
      <c r="CXV120" s="243"/>
      <c r="CXW120" s="243"/>
      <c r="CXX120" s="243"/>
      <c r="CXY120" s="243"/>
      <c r="CXZ120" s="243"/>
      <c r="CYA120" s="243"/>
      <c r="CYB120" s="243"/>
      <c r="CYC120" s="243"/>
      <c r="CYD120" s="243"/>
      <c r="CYE120" s="243"/>
      <c r="CYF120" s="243"/>
      <c r="CYG120" s="243"/>
      <c r="CYH120" s="243"/>
      <c r="CYI120" s="243"/>
      <c r="CYJ120" s="243"/>
      <c r="CYK120" s="243"/>
      <c r="CYL120" s="243"/>
      <c r="CYM120" s="243"/>
      <c r="CYN120" s="243"/>
      <c r="CYO120" s="243"/>
      <c r="CYP120" s="243"/>
      <c r="CYQ120" s="243"/>
      <c r="CYR120" s="243"/>
      <c r="CYS120" s="243"/>
      <c r="CYT120" s="243"/>
      <c r="CYU120" s="243"/>
      <c r="CYV120" s="243"/>
      <c r="CYW120" s="243"/>
      <c r="CYX120" s="243"/>
      <c r="CYY120" s="243"/>
      <c r="CYZ120" s="243"/>
      <c r="CZA120" s="243"/>
      <c r="CZB120" s="243"/>
      <c r="CZC120" s="243"/>
      <c r="CZD120" s="243"/>
      <c r="CZE120" s="243"/>
      <c r="CZF120" s="243"/>
      <c r="CZG120" s="243"/>
      <c r="CZH120" s="243"/>
      <c r="CZI120" s="243"/>
      <c r="CZJ120" s="243"/>
      <c r="CZK120" s="243"/>
      <c r="CZL120" s="243"/>
      <c r="CZM120" s="243"/>
      <c r="CZN120" s="243"/>
      <c r="CZO120" s="243"/>
      <c r="CZP120" s="243"/>
      <c r="CZQ120" s="243"/>
      <c r="CZR120" s="243"/>
      <c r="CZS120" s="243"/>
      <c r="CZT120" s="243"/>
      <c r="CZU120" s="243"/>
      <c r="CZV120" s="243"/>
      <c r="CZW120" s="243"/>
      <c r="CZX120" s="243"/>
      <c r="CZY120" s="243"/>
      <c r="CZZ120" s="243"/>
      <c r="DAA120" s="243"/>
      <c r="DAB120" s="243"/>
      <c r="DAC120" s="243"/>
      <c r="DAD120" s="243"/>
      <c r="DAE120" s="243"/>
      <c r="DAF120" s="243"/>
      <c r="DAG120" s="243"/>
      <c r="DAH120" s="243"/>
      <c r="DAI120" s="243"/>
      <c r="DAJ120" s="243"/>
      <c r="DAK120" s="243"/>
      <c r="DAL120" s="243"/>
      <c r="DAM120" s="243"/>
      <c r="DAN120" s="243"/>
      <c r="DAO120" s="243"/>
      <c r="DAP120" s="243"/>
      <c r="DAQ120" s="243"/>
      <c r="DAR120" s="243"/>
      <c r="DAS120" s="243"/>
      <c r="DAT120" s="243"/>
      <c r="DAU120" s="243"/>
      <c r="DAV120" s="243"/>
      <c r="DAW120" s="243"/>
      <c r="DAX120" s="243"/>
      <c r="DAY120" s="243"/>
      <c r="DAZ120" s="243"/>
      <c r="DBA120" s="243"/>
      <c r="DBB120" s="243"/>
      <c r="DBC120" s="243"/>
      <c r="DBD120" s="243"/>
      <c r="DBE120" s="243"/>
      <c r="DBF120" s="243"/>
      <c r="DBG120" s="243"/>
      <c r="DBH120" s="243"/>
      <c r="DBI120" s="243"/>
      <c r="DBJ120" s="243"/>
      <c r="DBK120" s="243"/>
      <c r="DBL120" s="243"/>
      <c r="DBM120" s="243"/>
      <c r="DBN120" s="243"/>
      <c r="DBO120" s="243"/>
      <c r="DBP120" s="243"/>
      <c r="DBQ120" s="243"/>
      <c r="DBR120" s="243"/>
      <c r="DBS120" s="243"/>
      <c r="DBT120" s="243"/>
      <c r="DBU120" s="243"/>
      <c r="DBV120" s="243"/>
      <c r="DBW120" s="243"/>
      <c r="DBX120" s="243"/>
      <c r="DBY120" s="243"/>
      <c r="DBZ120" s="243"/>
      <c r="DCA120" s="243"/>
      <c r="DCB120" s="243"/>
      <c r="DCC120" s="243"/>
      <c r="DCD120" s="243"/>
      <c r="DCE120" s="243"/>
      <c r="DCF120" s="243"/>
      <c r="DCG120" s="243"/>
      <c r="DCH120" s="243"/>
      <c r="DCI120" s="243"/>
      <c r="DCJ120" s="243"/>
      <c r="DCK120" s="243"/>
      <c r="DCL120" s="243"/>
      <c r="DCM120" s="243"/>
      <c r="DCN120" s="243"/>
      <c r="DCO120" s="243"/>
      <c r="DCP120" s="243"/>
      <c r="DCQ120" s="243"/>
      <c r="DCR120" s="243"/>
      <c r="DCS120" s="243"/>
      <c r="DCT120" s="243"/>
      <c r="DCU120" s="243"/>
      <c r="DCV120" s="243"/>
      <c r="DCW120" s="243"/>
      <c r="DCX120" s="243"/>
      <c r="DCY120" s="243"/>
      <c r="DCZ120" s="243"/>
      <c r="DDA120" s="243"/>
      <c r="DDB120" s="243"/>
      <c r="DDC120" s="243"/>
      <c r="DDD120" s="243"/>
      <c r="DDE120" s="243"/>
      <c r="DDF120" s="243"/>
      <c r="DDG120" s="243"/>
      <c r="DDH120" s="243"/>
      <c r="DDI120" s="243"/>
      <c r="DDJ120" s="243"/>
      <c r="DDK120" s="243"/>
      <c r="DDL120" s="243"/>
      <c r="DDM120" s="243"/>
      <c r="DDN120" s="243"/>
      <c r="DDO120" s="243"/>
      <c r="DDP120" s="243"/>
      <c r="DDQ120" s="243"/>
      <c r="DDR120" s="243"/>
      <c r="DDS120" s="243"/>
      <c r="DDT120" s="243"/>
      <c r="DDU120" s="243"/>
      <c r="DDV120" s="243"/>
      <c r="DDW120" s="243"/>
      <c r="DDX120" s="243"/>
      <c r="DDY120" s="243"/>
      <c r="DDZ120" s="243"/>
      <c r="DEA120" s="243"/>
      <c r="DEB120" s="243"/>
      <c r="DEC120" s="243"/>
      <c r="DED120" s="243"/>
      <c r="DEE120" s="243"/>
      <c r="DEF120" s="243"/>
      <c r="DEG120" s="243"/>
      <c r="DEH120" s="243"/>
      <c r="DEI120" s="243"/>
      <c r="DEJ120" s="243"/>
      <c r="DEK120" s="243"/>
      <c r="DEL120" s="243"/>
      <c r="DEM120" s="243"/>
      <c r="DEN120" s="243"/>
      <c r="DEO120" s="243"/>
      <c r="DEP120" s="243"/>
      <c r="DEQ120" s="243"/>
      <c r="DER120" s="243"/>
      <c r="DES120" s="243"/>
      <c r="DET120" s="243"/>
      <c r="DEU120" s="243"/>
      <c r="DEV120" s="243"/>
      <c r="DEW120" s="243"/>
      <c r="DEX120" s="243"/>
      <c r="DEY120" s="243"/>
      <c r="DEZ120" s="243"/>
      <c r="DFA120" s="243"/>
      <c r="DFB120" s="243"/>
      <c r="DFC120" s="243"/>
      <c r="DFD120" s="243"/>
      <c r="DFE120" s="243"/>
      <c r="DFF120" s="243"/>
      <c r="DFG120" s="243"/>
      <c r="DFH120" s="243"/>
      <c r="DFI120" s="243"/>
      <c r="DFJ120" s="243"/>
      <c r="DFK120" s="243"/>
      <c r="DFL120" s="243"/>
      <c r="DFM120" s="243"/>
      <c r="DFN120" s="243"/>
      <c r="DFO120" s="243"/>
      <c r="DFP120" s="243"/>
      <c r="DFQ120" s="243"/>
      <c r="DFR120" s="243"/>
      <c r="DFS120" s="243"/>
      <c r="DFT120" s="243"/>
      <c r="DFU120" s="243"/>
      <c r="DFV120" s="243"/>
      <c r="DFW120" s="243"/>
      <c r="DFX120" s="243"/>
      <c r="DFY120" s="243"/>
      <c r="DFZ120" s="243"/>
      <c r="DGA120" s="243"/>
      <c r="DGB120" s="243"/>
      <c r="DGC120" s="243"/>
      <c r="DGD120" s="243"/>
      <c r="DGE120" s="243"/>
      <c r="DGF120" s="243"/>
      <c r="DGG120" s="243"/>
      <c r="DGH120" s="243"/>
      <c r="DGI120" s="243"/>
      <c r="DGJ120" s="243"/>
      <c r="DGK120" s="243"/>
      <c r="DGL120" s="243"/>
      <c r="DGM120" s="243"/>
      <c r="DGN120" s="243"/>
      <c r="DGO120" s="243"/>
      <c r="DGP120" s="243"/>
      <c r="DGQ120" s="243"/>
      <c r="DGR120" s="243"/>
      <c r="DGS120" s="243"/>
      <c r="DGT120" s="243"/>
      <c r="DGU120" s="243"/>
      <c r="DGV120" s="243"/>
      <c r="DGW120" s="243"/>
      <c r="DGX120" s="243"/>
      <c r="DGY120" s="243"/>
      <c r="DGZ120" s="243"/>
      <c r="DHA120" s="243"/>
      <c r="DHB120" s="243"/>
      <c r="DHC120" s="243"/>
      <c r="DHD120" s="243"/>
      <c r="DHE120" s="243"/>
      <c r="DHF120" s="243"/>
      <c r="DHG120" s="243"/>
      <c r="DHH120" s="243"/>
      <c r="DHI120" s="243"/>
      <c r="DHJ120" s="243"/>
      <c r="DHK120" s="243"/>
      <c r="DHL120" s="243"/>
      <c r="DHM120" s="243"/>
      <c r="DHN120" s="243"/>
      <c r="DHO120" s="243"/>
      <c r="DHP120" s="243"/>
      <c r="DHQ120" s="243"/>
      <c r="DHR120" s="243"/>
      <c r="DHS120" s="243"/>
      <c r="DHT120" s="243"/>
      <c r="DHU120" s="243"/>
      <c r="DHV120" s="243"/>
      <c r="DHW120" s="243"/>
      <c r="DHX120" s="243"/>
      <c r="DHY120" s="243"/>
      <c r="DHZ120" s="243"/>
      <c r="DIA120" s="243"/>
      <c r="DIB120" s="243"/>
      <c r="DIC120" s="243"/>
      <c r="DID120" s="243"/>
      <c r="DIE120" s="243"/>
      <c r="DIF120" s="243"/>
      <c r="DIG120" s="243"/>
      <c r="DIH120" s="243"/>
      <c r="DII120" s="243"/>
      <c r="DIJ120" s="243"/>
      <c r="DIK120" s="243"/>
      <c r="DIL120" s="243"/>
      <c r="DIM120" s="243"/>
      <c r="DIN120" s="243"/>
      <c r="DIO120" s="243"/>
      <c r="DIP120" s="243"/>
      <c r="DIQ120" s="243"/>
      <c r="DIR120" s="243"/>
      <c r="DIS120" s="243"/>
      <c r="DIT120" s="243"/>
      <c r="DIU120" s="243"/>
      <c r="DIV120" s="243"/>
      <c r="DIW120" s="243"/>
      <c r="DIX120" s="243"/>
      <c r="DIY120" s="243"/>
      <c r="DIZ120" s="243"/>
      <c r="DJA120" s="243"/>
      <c r="DJB120" s="243"/>
      <c r="DJC120" s="243"/>
      <c r="DJD120" s="243"/>
      <c r="DJE120" s="243"/>
      <c r="DJF120" s="243"/>
      <c r="DJG120" s="243"/>
      <c r="DJH120" s="243"/>
      <c r="DJI120" s="243"/>
      <c r="DJJ120" s="243"/>
      <c r="DJK120" s="243"/>
      <c r="DJL120" s="243"/>
      <c r="DJM120" s="243"/>
      <c r="DJN120" s="243"/>
      <c r="DJO120" s="243"/>
      <c r="DJP120" s="243"/>
      <c r="DJQ120" s="243"/>
      <c r="DJR120" s="243"/>
      <c r="DJS120" s="243"/>
      <c r="DJT120" s="243"/>
      <c r="DJU120" s="243"/>
      <c r="DJV120" s="243"/>
      <c r="DJW120" s="243"/>
      <c r="DJX120" s="243"/>
      <c r="DJY120" s="243"/>
      <c r="DJZ120" s="243"/>
      <c r="DKA120" s="243"/>
      <c r="DKB120" s="243"/>
      <c r="DKC120" s="243"/>
      <c r="DKD120" s="243"/>
      <c r="DKE120" s="243"/>
      <c r="DKF120" s="243"/>
      <c r="DKG120" s="243"/>
      <c r="DKH120" s="243"/>
      <c r="DKI120" s="243"/>
      <c r="DKJ120" s="243"/>
      <c r="DKK120" s="243"/>
      <c r="DKL120" s="243"/>
      <c r="DKM120" s="243"/>
      <c r="DKN120" s="243"/>
      <c r="DKO120" s="243"/>
      <c r="DKP120" s="243"/>
      <c r="DKQ120" s="243"/>
      <c r="DKR120" s="243"/>
      <c r="DKS120" s="243"/>
      <c r="DKT120" s="243"/>
      <c r="DKU120" s="243"/>
      <c r="DKV120" s="243"/>
      <c r="DKW120" s="243"/>
      <c r="DKX120" s="243"/>
      <c r="DKY120" s="243"/>
      <c r="DKZ120" s="243"/>
      <c r="DLA120" s="243"/>
      <c r="DLB120" s="243"/>
      <c r="DLC120" s="243"/>
      <c r="DLD120" s="243"/>
      <c r="DLE120" s="243"/>
      <c r="DLF120" s="243"/>
      <c r="DLG120" s="243"/>
      <c r="DLH120" s="243"/>
      <c r="DLI120" s="243"/>
      <c r="DLJ120" s="243"/>
      <c r="DLK120" s="243"/>
      <c r="DLL120" s="243"/>
      <c r="DLM120" s="243"/>
      <c r="DLN120" s="243"/>
      <c r="DLO120" s="243"/>
      <c r="DLP120" s="243"/>
      <c r="DLQ120" s="243"/>
      <c r="DLR120" s="243"/>
      <c r="DLS120" s="243"/>
      <c r="DLT120" s="243"/>
      <c r="DLU120" s="243"/>
      <c r="DLV120" s="243"/>
      <c r="DLW120" s="243"/>
      <c r="DLX120" s="243"/>
      <c r="DLY120" s="243"/>
      <c r="DLZ120" s="243"/>
      <c r="DMA120" s="243"/>
      <c r="DMB120" s="243"/>
      <c r="DMC120" s="243"/>
      <c r="DMD120" s="243"/>
      <c r="DME120" s="243"/>
      <c r="DMF120" s="243"/>
      <c r="DMG120" s="243"/>
      <c r="DMH120" s="243"/>
      <c r="DMI120" s="243"/>
      <c r="DMJ120" s="243"/>
      <c r="DMK120" s="243"/>
      <c r="DML120" s="243"/>
      <c r="DMM120" s="243"/>
      <c r="DMN120" s="243"/>
      <c r="DMO120" s="243"/>
      <c r="DMP120" s="243"/>
      <c r="DMQ120" s="243"/>
      <c r="DMR120" s="243"/>
      <c r="DMS120" s="243"/>
      <c r="DMT120" s="243"/>
      <c r="DMU120" s="243"/>
      <c r="DMV120" s="243"/>
      <c r="DMW120" s="243"/>
      <c r="DMX120" s="243"/>
      <c r="DMY120" s="243"/>
      <c r="DMZ120" s="243"/>
      <c r="DNA120" s="243"/>
      <c r="DNB120" s="243"/>
      <c r="DNC120" s="243"/>
      <c r="DND120" s="243"/>
      <c r="DNE120" s="243"/>
      <c r="DNF120" s="243"/>
      <c r="DNG120" s="243"/>
      <c r="DNH120" s="243"/>
      <c r="DNI120" s="243"/>
      <c r="DNJ120" s="243"/>
      <c r="DNK120" s="243"/>
      <c r="DNL120" s="243"/>
      <c r="DNM120" s="243"/>
      <c r="DNN120" s="243"/>
      <c r="DNO120" s="243"/>
      <c r="DNP120" s="243"/>
      <c r="DNQ120" s="243"/>
      <c r="DNR120" s="243"/>
      <c r="DNS120" s="243"/>
      <c r="DNT120" s="243"/>
      <c r="DNU120" s="243"/>
      <c r="DNV120" s="243"/>
      <c r="DNW120" s="243"/>
      <c r="DNX120" s="243"/>
      <c r="DNY120" s="243"/>
      <c r="DNZ120" s="243"/>
      <c r="DOA120" s="243"/>
      <c r="DOB120" s="243"/>
      <c r="DOC120" s="243"/>
      <c r="DOD120" s="243"/>
      <c r="DOE120" s="243"/>
      <c r="DOF120" s="243"/>
      <c r="DOG120" s="243"/>
      <c r="DOH120" s="243"/>
      <c r="DOI120" s="243"/>
      <c r="DOJ120" s="243"/>
      <c r="DOK120" s="243"/>
      <c r="DOL120" s="243"/>
      <c r="DOM120" s="243"/>
      <c r="DON120" s="243"/>
      <c r="DOO120" s="243"/>
      <c r="DOP120" s="243"/>
      <c r="DOQ120" s="243"/>
      <c r="DOR120" s="243"/>
      <c r="DOS120" s="243"/>
      <c r="DOT120" s="243"/>
      <c r="DOU120" s="243"/>
      <c r="DOV120" s="243"/>
      <c r="DOW120" s="243"/>
      <c r="DOX120" s="243"/>
      <c r="DOY120" s="243"/>
      <c r="DOZ120" s="243"/>
      <c r="DPA120" s="243"/>
      <c r="DPB120" s="243"/>
      <c r="DPC120" s="243"/>
      <c r="DPD120" s="243"/>
      <c r="DPE120" s="243"/>
      <c r="DPF120" s="243"/>
      <c r="DPG120" s="243"/>
      <c r="DPH120" s="243"/>
      <c r="DPI120" s="243"/>
      <c r="DPJ120" s="243"/>
      <c r="DPK120" s="243"/>
      <c r="DPL120" s="243"/>
      <c r="DPM120" s="243"/>
      <c r="DPN120" s="243"/>
      <c r="DPO120" s="243"/>
      <c r="DPP120" s="243"/>
      <c r="DPQ120" s="243"/>
      <c r="DPR120" s="243"/>
      <c r="DPS120" s="243"/>
      <c r="DPT120" s="243"/>
      <c r="DPU120" s="243"/>
      <c r="DPV120" s="243"/>
      <c r="DPW120" s="243"/>
      <c r="DPX120" s="243"/>
      <c r="DPY120" s="243"/>
      <c r="DPZ120" s="243"/>
      <c r="DQA120" s="243"/>
      <c r="DQB120" s="243"/>
      <c r="DQC120" s="243"/>
      <c r="DQD120" s="243"/>
      <c r="DQE120" s="243"/>
      <c r="DQF120" s="243"/>
      <c r="DQG120" s="243"/>
      <c r="DQH120" s="243"/>
      <c r="DQI120" s="243"/>
      <c r="DQJ120" s="243"/>
      <c r="DQK120" s="243"/>
      <c r="DQL120" s="243"/>
      <c r="DQM120" s="243"/>
      <c r="DQN120" s="243"/>
      <c r="DQO120" s="243"/>
      <c r="DQP120" s="243"/>
      <c r="DQQ120" s="243"/>
      <c r="DQR120" s="243"/>
      <c r="DQS120" s="243"/>
      <c r="DQT120" s="243"/>
      <c r="DQU120" s="243"/>
      <c r="DQV120" s="243"/>
      <c r="DQW120" s="243"/>
      <c r="DQX120" s="243"/>
      <c r="DQY120" s="243"/>
      <c r="DQZ120" s="243"/>
      <c r="DRA120" s="243"/>
      <c r="DRB120" s="243"/>
      <c r="DRC120" s="243"/>
      <c r="DRD120" s="243"/>
      <c r="DRE120" s="243"/>
      <c r="DRF120" s="243"/>
      <c r="DRG120" s="243"/>
      <c r="DRH120" s="243"/>
      <c r="DRI120" s="243"/>
      <c r="DRJ120" s="243"/>
      <c r="DRK120" s="243"/>
      <c r="DRL120" s="243"/>
      <c r="DRM120" s="243"/>
      <c r="DRN120" s="243"/>
      <c r="DRO120" s="243"/>
      <c r="DRP120" s="243"/>
      <c r="DRQ120" s="243"/>
      <c r="DRR120" s="243"/>
      <c r="DRS120" s="243"/>
      <c r="DRT120" s="243"/>
      <c r="DRU120" s="243"/>
      <c r="DRV120" s="243"/>
      <c r="DRW120" s="243"/>
      <c r="DRX120" s="243"/>
      <c r="DRY120" s="243"/>
      <c r="DRZ120" s="243"/>
      <c r="DSA120" s="243"/>
      <c r="DSB120" s="243"/>
      <c r="DSC120" s="243"/>
      <c r="DSD120" s="243"/>
      <c r="DSE120" s="243"/>
      <c r="DSF120" s="243"/>
      <c r="DSG120" s="243"/>
      <c r="DSH120" s="243"/>
      <c r="DSI120" s="243"/>
      <c r="DSJ120" s="243"/>
      <c r="DSK120" s="243"/>
      <c r="DSL120" s="243"/>
      <c r="DSM120" s="243"/>
      <c r="DSN120" s="243"/>
      <c r="DSO120" s="243"/>
      <c r="DSP120" s="243"/>
      <c r="DSQ120" s="243"/>
      <c r="DSR120" s="243"/>
      <c r="DSS120" s="243"/>
      <c r="DST120" s="243"/>
      <c r="DSU120" s="243"/>
      <c r="DSV120" s="243"/>
      <c r="DSW120" s="243"/>
      <c r="DSX120" s="243"/>
      <c r="DSY120" s="243"/>
      <c r="DSZ120" s="243"/>
      <c r="DTA120" s="243"/>
      <c r="DTB120" s="243"/>
      <c r="DTC120" s="243"/>
      <c r="DTD120" s="243"/>
      <c r="DTE120" s="243"/>
      <c r="DTF120" s="243"/>
      <c r="DTG120" s="243"/>
      <c r="DTH120" s="243"/>
      <c r="DTI120" s="243"/>
      <c r="DTJ120" s="243"/>
      <c r="DTK120" s="243"/>
      <c r="DTL120" s="243"/>
      <c r="DTM120" s="243"/>
      <c r="DTN120" s="243"/>
      <c r="DTO120" s="243"/>
      <c r="DTP120" s="243"/>
      <c r="DTQ120" s="243"/>
      <c r="DTR120" s="243"/>
      <c r="DTS120" s="243"/>
      <c r="DTT120" s="243"/>
      <c r="DTU120" s="243"/>
      <c r="DTV120" s="243"/>
      <c r="DTW120" s="243"/>
      <c r="DTX120" s="243"/>
      <c r="DTY120" s="243"/>
      <c r="DTZ120" s="243"/>
      <c r="DUA120" s="243"/>
      <c r="DUB120" s="243"/>
      <c r="DUC120" s="243"/>
      <c r="DUD120" s="243"/>
      <c r="DUE120" s="243"/>
      <c r="DUF120" s="243"/>
      <c r="DUG120" s="243"/>
      <c r="DUH120" s="243"/>
      <c r="DUI120" s="243"/>
      <c r="DUJ120" s="243"/>
      <c r="DUK120" s="243"/>
      <c r="DUL120" s="243"/>
      <c r="DUM120" s="243"/>
      <c r="DUN120" s="243"/>
      <c r="DUO120" s="243"/>
      <c r="DUP120" s="243"/>
      <c r="DUQ120" s="243"/>
      <c r="DUR120" s="243"/>
      <c r="DUS120" s="243"/>
      <c r="DUT120" s="243"/>
      <c r="DUU120" s="243"/>
      <c r="DUV120" s="243"/>
      <c r="DUW120" s="243"/>
      <c r="DUX120" s="243"/>
      <c r="DUY120" s="243"/>
      <c r="DUZ120" s="243"/>
      <c r="DVA120" s="243"/>
      <c r="DVB120" s="243"/>
      <c r="DVC120" s="243"/>
      <c r="DVD120" s="243"/>
      <c r="DVE120" s="243"/>
      <c r="DVF120" s="243"/>
      <c r="DVG120" s="243"/>
      <c r="DVH120" s="243"/>
      <c r="DVI120" s="243"/>
      <c r="DVJ120" s="243"/>
      <c r="DVK120" s="243"/>
      <c r="DVL120" s="243"/>
      <c r="DVM120" s="243"/>
      <c r="DVN120" s="243"/>
      <c r="DVO120" s="243"/>
      <c r="DVP120" s="243"/>
      <c r="DVQ120" s="243"/>
      <c r="DVR120" s="243"/>
      <c r="DVS120" s="243"/>
      <c r="DVT120" s="243"/>
      <c r="DVU120" s="243"/>
      <c r="DVV120" s="243"/>
      <c r="DVW120" s="243"/>
      <c r="DVX120" s="243"/>
      <c r="DVY120" s="243"/>
      <c r="DVZ120" s="243"/>
      <c r="DWA120" s="243"/>
      <c r="DWB120" s="243"/>
      <c r="DWC120" s="243"/>
      <c r="DWD120" s="243"/>
      <c r="DWE120" s="243"/>
      <c r="DWF120" s="243"/>
      <c r="DWG120" s="243"/>
      <c r="DWH120" s="243"/>
      <c r="DWI120" s="243"/>
      <c r="DWJ120" s="243"/>
      <c r="DWK120" s="243"/>
      <c r="DWL120" s="243"/>
      <c r="DWM120" s="243"/>
      <c r="DWN120" s="243"/>
      <c r="DWO120" s="243"/>
      <c r="DWP120" s="243"/>
      <c r="DWQ120" s="243"/>
      <c r="DWR120" s="243"/>
      <c r="DWS120" s="243"/>
      <c r="DWT120" s="243"/>
      <c r="DWU120" s="243"/>
      <c r="DWV120" s="243"/>
      <c r="DWW120" s="243"/>
      <c r="DWX120" s="243"/>
      <c r="DWY120" s="243"/>
      <c r="DWZ120" s="243"/>
      <c r="DXA120" s="243"/>
      <c r="DXB120" s="243"/>
      <c r="DXC120" s="243"/>
      <c r="DXD120" s="243"/>
      <c r="DXE120" s="243"/>
      <c r="DXF120" s="243"/>
      <c r="DXG120" s="243"/>
      <c r="DXH120" s="243"/>
      <c r="DXI120" s="243"/>
      <c r="DXJ120" s="243"/>
      <c r="DXK120" s="243"/>
      <c r="DXL120" s="243"/>
      <c r="DXM120" s="243"/>
      <c r="DXN120" s="243"/>
      <c r="DXO120" s="243"/>
      <c r="DXP120" s="243"/>
      <c r="DXQ120" s="243"/>
      <c r="DXR120" s="243"/>
      <c r="DXS120" s="243"/>
      <c r="DXT120" s="243"/>
      <c r="DXU120" s="243"/>
      <c r="DXV120" s="243"/>
      <c r="DXW120" s="243"/>
      <c r="DXX120" s="243"/>
      <c r="DXY120" s="243"/>
      <c r="DXZ120" s="243"/>
      <c r="DYA120" s="243"/>
      <c r="DYB120" s="243"/>
      <c r="DYC120" s="243"/>
      <c r="DYD120" s="243"/>
      <c r="DYE120" s="243"/>
      <c r="DYF120" s="243"/>
      <c r="DYG120" s="243"/>
      <c r="DYH120" s="243"/>
      <c r="DYI120" s="243"/>
      <c r="DYJ120" s="243"/>
      <c r="DYK120" s="243"/>
      <c r="DYL120" s="243"/>
      <c r="DYM120" s="243"/>
      <c r="DYN120" s="243"/>
      <c r="DYO120" s="243"/>
      <c r="DYP120" s="243"/>
      <c r="DYQ120" s="243"/>
      <c r="DYR120" s="243"/>
      <c r="DYS120" s="243"/>
      <c r="DYT120" s="243"/>
      <c r="DYU120" s="243"/>
      <c r="DYV120" s="243"/>
      <c r="DYW120" s="243"/>
      <c r="DYX120" s="243"/>
      <c r="DYY120" s="243"/>
      <c r="DYZ120" s="243"/>
      <c r="DZA120" s="243"/>
      <c r="DZB120" s="243"/>
      <c r="DZC120" s="243"/>
      <c r="DZD120" s="243"/>
      <c r="DZE120" s="243"/>
      <c r="DZF120" s="243"/>
      <c r="DZG120" s="243"/>
      <c r="DZH120" s="243"/>
      <c r="DZI120" s="243"/>
      <c r="DZJ120" s="243"/>
      <c r="DZK120" s="243"/>
      <c r="DZL120" s="243"/>
      <c r="DZM120" s="243"/>
      <c r="DZN120" s="243"/>
      <c r="DZO120" s="243"/>
      <c r="DZP120" s="243"/>
      <c r="DZQ120" s="243"/>
      <c r="DZR120" s="243"/>
      <c r="DZS120" s="243"/>
      <c r="DZT120" s="243"/>
      <c r="DZU120" s="243"/>
      <c r="DZV120" s="243"/>
      <c r="DZW120" s="243"/>
      <c r="DZX120" s="243"/>
      <c r="DZY120" s="243"/>
      <c r="DZZ120" s="243"/>
      <c r="EAA120" s="243"/>
      <c r="EAB120" s="243"/>
      <c r="EAC120" s="243"/>
      <c r="EAD120" s="243"/>
      <c r="EAE120" s="243"/>
      <c r="EAF120" s="243"/>
      <c r="EAG120" s="243"/>
      <c r="EAH120" s="243"/>
      <c r="EAI120" s="243"/>
      <c r="EAJ120" s="243"/>
      <c r="EAK120" s="243"/>
      <c r="EAL120" s="243"/>
      <c r="EAM120" s="243"/>
      <c r="EAN120" s="243"/>
      <c r="EAO120" s="243"/>
      <c r="EAP120" s="243"/>
      <c r="EAQ120" s="243"/>
      <c r="EAR120" s="243"/>
      <c r="EAS120" s="243"/>
      <c r="EAT120" s="243"/>
      <c r="EAU120" s="243"/>
      <c r="EAV120" s="243"/>
      <c r="EAW120" s="243"/>
      <c r="EAX120" s="243"/>
      <c r="EAY120" s="243"/>
      <c r="EAZ120" s="243"/>
      <c r="EBA120" s="243"/>
      <c r="EBB120" s="243"/>
      <c r="EBC120" s="243"/>
      <c r="EBD120" s="243"/>
      <c r="EBE120" s="243"/>
      <c r="EBF120" s="243"/>
      <c r="EBG120" s="243"/>
      <c r="EBH120" s="243"/>
      <c r="EBI120" s="243"/>
      <c r="EBJ120" s="243"/>
      <c r="EBK120" s="243"/>
      <c r="EBL120" s="243"/>
      <c r="EBM120" s="243"/>
      <c r="EBN120" s="243"/>
      <c r="EBO120" s="243"/>
      <c r="EBP120" s="243"/>
      <c r="EBQ120" s="243"/>
      <c r="EBR120" s="243"/>
      <c r="EBS120" s="243"/>
      <c r="EBT120" s="243"/>
      <c r="EBU120" s="243"/>
      <c r="EBV120" s="243"/>
      <c r="EBW120" s="243"/>
      <c r="EBX120" s="243"/>
      <c r="EBY120" s="243"/>
      <c r="EBZ120" s="243"/>
      <c r="ECA120" s="243"/>
      <c r="ECB120" s="243"/>
      <c r="ECC120" s="243"/>
      <c r="ECD120" s="243"/>
      <c r="ECE120" s="243"/>
      <c r="ECF120" s="243"/>
      <c r="ECG120" s="243"/>
      <c r="ECH120" s="243"/>
      <c r="ECI120" s="243"/>
      <c r="ECJ120" s="243"/>
      <c r="ECK120" s="243"/>
      <c r="ECL120" s="243"/>
      <c r="ECM120" s="243"/>
      <c r="ECN120" s="243"/>
      <c r="ECO120" s="243"/>
      <c r="ECP120" s="243"/>
      <c r="ECQ120" s="243"/>
      <c r="ECR120" s="243"/>
      <c r="ECS120" s="243"/>
      <c r="ECT120" s="243"/>
      <c r="ECU120" s="243"/>
      <c r="ECV120" s="243"/>
      <c r="ECW120" s="243"/>
      <c r="ECX120" s="243"/>
      <c r="ECY120" s="243"/>
      <c r="ECZ120" s="243"/>
      <c r="EDA120" s="243"/>
      <c r="EDB120" s="243"/>
      <c r="EDC120" s="243"/>
      <c r="EDD120" s="243"/>
      <c r="EDE120" s="243"/>
      <c r="EDF120" s="243"/>
      <c r="EDG120" s="243"/>
      <c r="EDH120" s="243"/>
      <c r="EDI120" s="243"/>
      <c r="EDJ120" s="243"/>
      <c r="EDK120" s="243"/>
      <c r="EDL120" s="243"/>
      <c r="EDM120" s="243"/>
      <c r="EDN120" s="243"/>
      <c r="EDO120" s="243"/>
      <c r="EDP120" s="243"/>
      <c r="EDQ120" s="243"/>
      <c r="EDR120" s="243"/>
      <c r="EDS120" s="243"/>
      <c r="EDT120" s="243"/>
      <c r="EDU120" s="243"/>
      <c r="EDV120" s="243"/>
      <c r="EDW120" s="243"/>
      <c r="EDX120" s="243"/>
      <c r="EDY120" s="243"/>
      <c r="EDZ120" s="243"/>
      <c r="EEA120" s="243"/>
      <c r="EEB120" s="243"/>
      <c r="EEC120" s="243"/>
      <c r="EED120" s="243"/>
      <c r="EEE120" s="243"/>
      <c r="EEF120" s="243"/>
      <c r="EEG120" s="243"/>
      <c r="EEH120" s="243"/>
      <c r="EEI120" s="243"/>
      <c r="EEJ120" s="243"/>
      <c r="EEK120" s="243"/>
      <c r="EEL120" s="243"/>
      <c r="EEM120" s="243"/>
      <c r="EEN120" s="243"/>
      <c r="EEO120" s="243"/>
      <c r="EEP120" s="243"/>
      <c r="EEQ120" s="243"/>
      <c r="EER120" s="243"/>
      <c r="EES120" s="243"/>
      <c r="EET120" s="243"/>
      <c r="EEU120" s="243"/>
      <c r="EEV120" s="243"/>
      <c r="EEW120" s="243"/>
      <c r="EEX120" s="243"/>
      <c r="EEY120" s="243"/>
      <c r="EEZ120" s="243"/>
      <c r="EFA120" s="243"/>
      <c r="EFB120" s="243"/>
      <c r="EFC120" s="243"/>
      <c r="EFD120" s="243"/>
      <c r="EFE120" s="243"/>
      <c r="EFF120" s="243"/>
      <c r="EFG120" s="243"/>
      <c r="EFH120" s="243"/>
      <c r="EFI120" s="243"/>
      <c r="EFJ120" s="243"/>
      <c r="EFK120" s="243"/>
      <c r="EFL120" s="243"/>
      <c r="EFM120" s="243"/>
      <c r="EFN120" s="243"/>
      <c r="EFO120" s="243"/>
      <c r="EFP120" s="243"/>
      <c r="EFQ120" s="243"/>
      <c r="EFR120" s="243"/>
      <c r="EFS120" s="243"/>
      <c r="EFT120" s="243"/>
      <c r="EFU120" s="243"/>
      <c r="EFV120" s="243"/>
      <c r="EFW120" s="243"/>
      <c r="EFX120" s="243"/>
      <c r="EFY120" s="243"/>
      <c r="EFZ120" s="243"/>
      <c r="EGA120" s="243"/>
      <c r="EGB120" s="243"/>
      <c r="EGC120" s="243"/>
      <c r="EGD120" s="243"/>
      <c r="EGE120" s="243"/>
      <c r="EGF120" s="243"/>
      <c r="EGG120" s="243"/>
      <c r="EGH120" s="243"/>
      <c r="EGI120" s="243"/>
      <c r="EGJ120" s="243"/>
      <c r="EGK120" s="243"/>
      <c r="EGL120" s="243"/>
      <c r="EGM120" s="243"/>
      <c r="EGN120" s="243"/>
      <c r="EGO120" s="243"/>
      <c r="EGP120" s="243"/>
      <c r="EGQ120" s="243"/>
      <c r="EGR120" s="243"/>
      <c r="EGS120" s="243"/>
      <c r="EGT120" s="243"/>
      <c r="EGU120" s="243"/>
      <c r="EGV120" s="243"/>
      <c r="EGW120" s="243"/>
      <c r="EGX120" s="243"/>
      <c r="EGY120" s="243"/>
      <c r="EGZ120" s="243"/>
      <c r="EHA120" s="243"/>
      <c r="EHB120" s="243"/>
      <c r="EHC120" s="243"/>
      <c r="EHD120" s="243"/>
      <c r="EHE120" s="243"/>
      <c r="EHF120" s="243"/>
      <c r="EHG120" s="243"/>
      <c r="EHH120" s="243"/>
      <c r="EHI120" s="243"/>
      <c r="EHJ120" s="243"/>
      <c r="EHK120" s="243"/>
      <c r="EHL120" s="243"/>
      <c r="EHM120" s="243"/>
      <c r="EHN120" s="243"/>
      <c r="EHO120" s="243"/>
      <c r="EHP120" s="243"/>
      <c r="EHQ120" s="243"/>
      <c r="EHR120" s="243"/>
      <c r="EHS120" s="243"/>
      <c r="EHT120" s="243"/>
      <c r="EHU120" s="243"/>
      <c r="EHV120" s="243"/>
      <c r="EHW120" s="243"/>
      <c r="EHX120" s="243"/>
      <c r="EHY120" s="243"/>
      <c r="EHZ120" s="243"/>
      <c r="EIA120" s="243"/>
      <c r="EIB120" s="243"/>
      <c r="EIC120" s="243"/>
      <c r="EID120" s="243"/>
      <c r="EIE120" s="243"/>
      <c r="EIF120" s="243"/>
      <c r="EIG120" s="243"/>
      <c r="EIH120" s="243"/>
      <c r="EII120" s="243"/>
      <c r="EIJ120" s="243"/>
      <c r="EIK120" s="243"/>
      <c r="EIL120" s="243"/>
      <c r="EIM120" s="243"/>
      <c r="EIN120" s="243"/>
      <c r="EIO120" s="243"/>
      <c r="EIP120" s="243"/>
      <c r="EIQ120" s="243"/>
      <c r="EIR120" s="243"/>
      <c r="EIS120" s="243"/>
      <c r="EIT120" s="243"/>
      <c r="EIU120" s="243"/>
      <c r="EIV120" s="243"/>
      <c r="EIW120" s="243"/>
      <c r="EIX120" s="243"/>
      <c r="EIY120" s="243"/>
      <c r="EIZ120" s="243"/>
      <c r="EJA120" s="243"/>
      <c r="EJB120" s="243"/>
      <c r="EJC120" s="243"/>
      <c r="EJD120" s="243"/>
      <c r="EJE120" s="243"/>
      <c r="EJF120" s="243"/>
      <c r="EJG120" s="243"/>
      <c r="EJH120" s="243"/>
      <c r="EJI120" s="243"/>
      <c r="EJJ120" s="243"/>
      <c r="EJK120" s="243"/>
      <c r="EJL120" s="243"/>
      <c r="EJM120" s="243"/>
      <c r="EJN120" s="243"/>
      <c r="EJO120" s="243"/>
      <c r="EJP120" s="243"/>
      <c r="EJQ120" s="243"/>
      <c r="EJR120" s="243"/>
      <c r="EJS120" s="243"/>
      <c r="EJT120" s="243"/>
      <c r="EJU120" s="243"/>
      <c r="EJV120" s="243"/>
      <c r="EJW120" s="243"/>
      <c r="EJX120" s="243"/>
      <c r="EJY120" s="243"/>
      <c r="EJZ120" s="243"/>
      <c r="EKA120" s="243"/>
      <c r="EKB120" s="243"/>
      <c r="EKC120" s="243"/>
      <c r="EKD120" s="243"/>
      <c r="EKE120" s="243"/>
      <c r="EKF120" s="243"/>
      <c r="EKG120" s="243"/>
      <c r="EKH120" s="243"/>
      <c r="EKI120" s="243"/>
      <c r="EKJ120" s="243"/>
      <c r="EKK120" s="243"/>
      <c r="EKL120" s="243"/>
      <c r="EKM120" s="243"/>
      <c r="EKN120" s="243"/>
      <c r="EKO120" s="243"/>
      <c r="EKP120" s="243"/>
      <c r="EKQ120" s="243"/>
      <c r="EKR120" s="243"/>
      <c r="EKS120" s="243"/>
      <c r="EKT120" s="243"/>
      <c r="EKU120" s="243"/>
      <c r="EKV120" s="243"/>
      <c r="EKW120" s="243"/>
      <c r="EKX120" s="243"/>
      <c r="EKY120" s="243"/>
      <c r="EKZ120" s="243"/>
      <c r="ELA120" s="243"/>
      <c r="ELB120" s="243"/>
      <c r="ELC120" s="243"/>
      <c r="ELD120" s="243"/>
      <c r="ELE120" s="243"/>
      <c r="ELF120" s="243"/>
      <c r="ELG120" s="243"/>
      <c r="ELH120" s="243"/>
      <c r="ELI120" s="243"/>
      <c r="ELJ120" s="243"/>
      <c r="ELK120" s="243"/>
      <c r="ELL120" s="243"/>
      <c r="ELM120" s="243"/>
      <c r="ELN120" s="243"/>
      <c r="ELO120" s="243"/>
      <c r="ELP120" s="243"/>
      <c r="ELQ120" s="243"/>
      <c r="ELR120" s="243"/>
      <c r="ELS120" s="243"/>
      <c r="ELT120" s="243"/>
      <c r="ELU120" s="243"/>
      <c r="ELV120" s="243"/>
      <c r="ELW120" s="243"/>
      <c r="ELX120" s="243"/>
      <c r="ELY120" s="243"/>
      <c r="ELZ120" s="243"/>
      <c r="EMA120" s="243"/>
      <c r="EMB120" s="243"/>
      <c r="EMC120" s="243"/>
      <c r="EMD120" s="243"/>
      <c r="EME120" s="243"/>
      <c r="EMF120" s="243"/>
      <c r="EMG120" s="243"/>
      <c r="EMH120" s="243"/>
      <c r="EMI120" s="243"/>
      <c r="EMJ120" s="243"/>
      <c r="EMK120" s="243"/>
      <c r="EML120" s="243"/>
      <c r="EMM120" s="243"/>
      <c r="EMN120" s="243"/>
      <c r="EMO120" s="243"/>
      <c r="EMP120" s="243"/>
      <c r="EMQ120" s="243"/>
      <c r="EMR120" s="243"/>
      <c r="EMS120" s="243"/>
      <c r="EMT120" s="243"/>
      <c r="EMU120" s="243"/>
      <c r="EMV120" s="243"/>
      <c r="EMW120" s="243"/>
      <c r="EMX120" s="243"/>
      <c r="EMY120" s="243"/>
      <c r="EMZ120" s="243"/>
      <c r="ENA120" s="243"/>
      <c r="ENB120" s="243"/>
      <c r="ENC120" s="243"/>
      <c r="END120" s="243"/>
      <c r="ENE120" s="243"/>
      <c r="ENF120" s="243"/>
      <c r="ENG120" s="243"/>
      <c r="ENH120" s="243"/>
      <c r="ENI120" s="243"/>
      <c r="ENJ120" s="243"/>
      <c r="ENK120" s="243"/>
      <c r="ENL120" s="243"/>
      <c r="ENM120" s="243"/>
      <c r="ENN120" s="243"/>
      <c r="ENO120" s="243"/>
      <c r="ENP120" s="243"/>
      <c r="ENQ120" s="243"/>
      <c r="ENR120" s="243"/>
      <c r="ENS120" s="243"/>
      <c r="ENT120" s="243"/>
      <c r="ENU120" s="243"/>
      <c r="ENV120" s="243"/>
      <c r="ENW120" s="243"/>
      <c r="ENX120" s="243"/>
      <c r="ENY120" s="243"/>
      <c r="ENZ120" s="243"/>
      <c r="EOA120" s="243"/>
      <c r="EOB120" s="243"/>
      <c r="EOC120" s="243"/>
      <c r="EOD120" s="243"/>
      <c r="EOE120" s="243"/>
      <c r="EOF120" s="243"/>
      <c r="EOG120" s="243"/>
      <c r="EOH120" s="243"/>
      <c r="EOI120" s="243"/>
      <c r="EOJ120" s="243"/>
      <c r="EOK120" s="243"/>
      <c r="EOL120" s="243"/>
      <c r="EOM120" s="243"/>
      <c r="EON120" s="243"/>
      <c r="EOO120" s="243"/>
      <c r="EOP120" s="243"/>
      <c r="EOQ120" s="243"/>
      <c r="EOR120" s="243"/>
      <c r="EOS120" s="243"/>
      <c r="EOT120" s="243"/>
      <c r="EOU120" s="243"/>
      <c r="EOV120" s="243"/>
      <c r="EOW120" s="243"/>
      <c r="EOX120" s="243"/>
      <c r="EOY120" s="243"/>
      <c r="EOZ120" s="243"/>
      <c r="EPA120" s="243"/>
      <c r="EPB120" s="243"/>
      <c r="EPC120" s="243"/>
      <c r="EPD120" s="243"/>
      <c r="EPE120" s="243"/>
      <c r="EPF120" s="243"/>
      <c r="EPG120" s="243"/>
      <c r="EPH120" s="243"/>
      <c r="EPI120" s="243"/>
      <c r="EPJ120" s="243"/>
      <c r="EPK120" s="243"/>
      <c r="EPL120" s="243"/>
      <c r="EPM120" s="243"/>
      <c r="EPN120" s="243"/>
      <c r="EPO120" s="243"/>
      <c r="EPP120" s="243"/>
      <c r="EPQ120" s="243"/>
      <c r="EPR120" s="243"/>
      <c r="EPS120" s="243"/>
      <c r="EPT120" s="243"/>
      <c r="EPU120" s="243"/>
      <c r="EPV120" s="243"/>
      <c r="EPW120" s="243"/>
      <c r="EPX120" s="243"/>
      <c r="EPY120" s="243"/>
      <c r="EPZ120" s="243"/>
      <c r="EQA120" s="243"/>
      <c r="EQB120" s="243"/>
      <c r="EQC120" s="243"/>
      <c r="EQD120" s="243"/>
      <c r="EQE120" s="243"/>
      <c r="EQF120" s="243"/>
      <c r="EQG120" s="243"/>
      <c r="EQH120" s="243"/>
      <c r="EQI120" s="243"/>
      <c r="EQJ120" s="243"/>
      <c r="EQK120" s="243"/>
      <c r="EQL120" s="243"/>
      <c r="EQM120" s="243"/>
      <c r="EQN120" s="243"/>
      <c r="EQO120" s="243"/>
      <c r="EQP120" s="243"/>
      <c r="EQQ120" s="243"/>
      <c r="EQR120" s="243"/>
      <c r="EQS120" s="243"/>
      <c r="EQT120" s="243"/>
      <c r="EQU120" s="243"/>
      <c r="EQV120" s="243"/>
      <c r="EQW120" s="243"/>
      <c r="EQX120" s="243"/>
      <c r="EQY120" s="243"/>
      <c r="EQZ120" s="243"/>
      <c r="ERA120" s="243"/>
      <c r="ERB120" s="243"/>
      <c r="ERC120" s="243"/>
      <c r="ERD120" s="243"/>
      <c r="ERE120" s="243"/>
      <c r="ERF120" s="243"/>
      <c r="ERG120" s="243"/>
      <c r="ERH120" s="243"/>
      <c r="ERI120" s="243"/>
      <c r="ERJ120" s="243"/>
      <c r="ERK120" s="243"/>
      <c r="ERL120" s="243"/>
      <c r="ERM120" s="243"/>
      <c r="ERN120" s="243"/>
      <c r="ERO120" s="243"/>
      <c r="ERP120" s="243"/>
      <c r="ERQ120" s="243"/>
      <c r="ERR120" s="243"/>
      <c r="ERS120" s="243"/>
      <c r="ERT120" s="243"/>
      <c r="ERU120" s="243"/>
      <c r="ERV120" s="243"/>
      <c r="ERW120" s="243"/>
      <c r="ERX120" s="243"/>
      <c r="ERY120" s="243"/>
      <c r="ERZ120" s="243"/>
      <c r="ESA120" s="243"/>
      <c r="ESB120" s="243"/>
      <c r="ESC120" s="243"/>
      <c r="ESD120" s="243"/>
      <c r="ESE120" s="243"/>
      <c r="ESF120" s="243"/>
      <c r="ESG120" s="243"/>
      <c r="ESH120" s="243"/>
      <c r="ESI120" s="243"/>
      <c r="ESJ120" s="243"/>
      <c r="ESK120" s="243"/>
      <c r="ESL120" s="243"/>
      <c r="ESM120" s="243"/>
      <c r="ESN120" s="243"/>
      <c r="ESO120" s="243"/>
      <c r="ESP120" s="243"/>
      <c r="ESQ120" s="243"/>
      <c r="ESR120" s="243"/>
      <c r="ESS120" s="243"/>
      <c r="EST120" s="243"/>
      <c r="ESU120" s="243"/>
      <c r="ESV120" s="243"/>
      <c r="ESW120" s="243"/>
      <c r="ESX120" s="243"/>
      <c r="ESY120" s="243"/>
      <c r="ESZ120" s="243"/>
      <c r="ETA120" s="243"/>
      <c r="ETB120" s="243"/>
      <c r="ETC120" s="243"/>
      <c r="ETD120" s="243"/>
      <c r="ETE120" s="243"/>
      <c r="ETF120" s="243"/>
      <c r="ETG120" s="243"/>
      <c r="ETH120" s="243"/>
      <c r="ETI120" s="243"/>
      <c r="ETJ120" s="243"/>
      <c r="ETK120" s="243"/>
      <c r="ETL120" s="243"/>
      <c r="ETM120" s="243"/>
      <c r="ETN120" s="243"/>
      <c r="ETO120" s="243"/>
      <c r="ETP120" s="243"/>
      <c r="ETQ120" s="243"/>
      <c r="ETR120" s="243"/>
      <c r="ETS120" s="243"/>
      <c r="ETT120" s="243"/>
      <c r="ETU120" s="243"/>
      <c r="ETV120" s="243"/>
      <c r="ETW120" s="243"/>
      <c r="ETX120" s="243"/>
      <c r="ETY120" s="243"/>
      <c r="ETZ120" s="243"/>
      <c r="EUA120" s="243"/>
      <c r="EUB120" s="243"/>
      <c r="EUC120" s="243"/>
      <c r="EUD120" s="243"/>
      <c r="EUE120" s="243"/>
      <c r="EUF120" s="243"/>
      <c r="EUG120" s="243"/>
      <c r="EUH120" s="243"/>
      <c r="EUI120" s="243"/>
      <c r="EUJ120" s="243"/>
      <c r="EUK120" s="243"/>
      <c r="EUL120" s="243"/>
      <c r="EUM120" s="243"/>
      <c r="EUN120" s="243"/>
      <c r="EUO120" s="243"/>
      <c r="EUP120" s="243"/>
      <c r="EUQ120" s="243"/>
      <c r="EUR120" s="243"/>
      <c r="EUS120" s="243"/>
      <c r="EUT120" s="243"/>
      <c r="EUU120" s="243"/>
      <c r="EUV120" s="243"/>
      <c r="EUW120" s="243"/>
      <c r="EUX120" s="243"/>
      <c r="EUY120" s="243"/>
      <c r="EUZ120" s="243"/>
      <c r="EVA120" s="243"/>
      <c r="EVB120" s="243"/>
      <c r="EVC120" s="243"/>
      <c r="EVD120" s="243"/>
      <c r="EVE120" s="243"/>
      <c r="EVF120" s="243"/>
      <c r="EVG120" s="243"/>
      <c r="EVH120" s="243"/>
      <c r="EVI120" s="243"/>
      <c r="EVJ120" s="243"/>
      <c r="EVK120" s="243"/>
      <c r="EVL120" s="243"/>
      <c r="EVM120" s="243"/>
      <c r="EVN120" s="243"/>
      <c r="EVO120" s="243"/>
      <c r="EVP120" s="243"/>
      <c r="EVQ120" s="243"/>
      <c r="EVR120" s="243"/>
      <c r="EVS120" s="243"/>
      <c r="EVT120" s="243"/>
      <c r="EVU120" s="243"/>
      <c r="EVV120" s="243"/>
      <c r="EVW120" s="243"/>
      <c r="EVX120" s="243"/>
      <c r="EVY120" s="243"/>
      <c r="EVZ120" s="243"/>
      <c r="EWA120" s="243"/>
      <c r="EWB120" s="243"/>
      <c r="EWC120" s="243"/>
      <c r="EWD120" s="243"/>
      <c r="EWE120" s="243"/>
      <c r="EWF120" s="243"/>
      <c r="EWG120" s="243"/>
      <c r="EWH120" s="243"/>
      <c r="EWI120" s="243"/>
      <c r="EWJ120" s="243"/>
      <c r="EWK120" s="243"/>
      <c r="EWL120" s="243"/>
      <c r="EWM120" s="243"/>
      <c r="EWN120" s="243"/>
      <c r="EWO120" s="243"/>
      <c r="EWP120" s="243"/>
      <c r="EWQ120" s="243"/>
      <c r="EWR120" s="243"/>
      <c r="EWS120" s="243"/>
      <c r="EWT120" s="243"/>
      <c r="EWU120" s="243"/>
      <c r="EWV120" s="243"/>
      <c r="EWW120" s="243"/>
      <c r="EWX120" s="243"/>
      <c r="EWY120" s="243"/>
      <c r="EWZ120" s="243"/>
      <c r="EXA120" s="243"/>
      <c r="EXB120" s="243"/>
      <c r="EXC120" s="243"/>
      <c r="EXD120" s="243"/>
      <c r="EXE120" s="243"/>
      <c r="EXF120" s="243"/>
      <c r="EXG120" s="243"/>
      <c r="EXH120" s="243"/>
      <c r="EXI120" s="243"/>
      <c r="EXJ120" s="243"/>
      <c r="EXK120" s="243"/>
      <c r="EXL120" s="243"/>
      <c r="EXM120" s="243"/>
      <c r="EXN120" s="243"/>
      <c r="EXO120" s="243"/>
      <c r="EXP120" s="243"/>
      <c r="EXQ120" s="243"/>
      <c r="EXR120" s="243"/>
      <c r="EXS120" s="243"/>
      <c r="EXT120" s="243"/>
      <c r="EXU120" s="243"/>
      <c r="EXV120" s="243"/>
      <c r="EXW120" s="243"/>
      <c r="EXX120" s="243"/>
      <c r="EXY120" s="243"/>
      <c r="EXZ120" s="243"/>
      <c r="EYA120" s="243"/>
      <c r="EYB120" s="243"/>
      <c r="EYC120" s="243"/>
      <c r="EYD120" s="243"/>
      <c r="EYE120" s="243"/>
      <c r="EYF120" s="243"/>
      <c r="EYG120" s="243"/>
      <c r="EYH120" s="243"/>
      <c r="EYI120" s="243"/>
      <c r="EYJ120" s="243"/>
      <c r="EYK120" s="243"/>
      <c r="EYL120" s="243"/>
      <c r="EYM120" s="243"/>
      <c r="EYN120" s="243"/>
      <c r="EYO120" s="243"/>
      <c r="EYP120" s="243"/>
      <c r="EYQ120" s="243"/>
      <c r="EYR120" s="243"/>
      <c r="EYS120" s="243"/>
      <c r="EYT120" s="243"/>
      <c r="EYU120" s="243"/>
      <c r="EYV120" s="243"/>
      <c r="EYW120" s="243"/>
      <c r="EYX120" s="243"/>
      <c r="EYY120" s="243"/>
      <c r="EYZ120" s="243"/>
      <c r="EZA120" s="243"/>
      <c r="EZB120" s="243"/>
      <c r="EZC120" s="243"/>
      <c r="EZD120" s="243"/>
      <c r="EZE120" s="243"/>
      <c r="EZF120" s="243"/>
      <c r="EZG120" s="243"/>
      <c r="EZH120" s="243"/>
      <c r="EZI120" s="243"/>
      <c r="EZJ120" s="243"/>
      <c r="EZK120" s="243"/>
      <c r="EZL120" s="243"/>
      <c r="EZM120" s="243"/>
      <c r="EZN120" s="243"/>
      <c r="EZO120" s="243"/>
      <c r="EZP120" s="243"/>
      <c r="EZQ120" s="243"/>
      <c r="EZR120" s="243"/>
      <c r="EZS120" s="243"/>
      <c r="EZT120" s="243"/>
      <c r="EZU120" s="243"/>
      <c r="EZV120" s="243"/>
      <c r="EZW120" s="243"/>
      <c r="EZX120" s="243"/>
      <c r="EZY120" s="243"/>
      <c r="EZZ120" s="243"/>
      <c r="FAA120" s="243"/>
      <c r="FAB120" s="243"/>
      <c r="FAC120" s="243"/>
      <c r="FAD120" s="243"/>
      <c r="FAE120" s="243"/>
      <c r="FAF120" s="243"/>
      <c r="FAG120" s="243"/>
      <c r="FAH120" s="243"/>
      <c r="FAI120" s="243"/>
      <c r="FAJ120" s="243"/>
      <c r="FAK120" s="243"/>
      <c r="FAL120" s="243"/>
      <c r="FAM120" s="243"/>
      <c r="FAN120" s="243"/>
      <c r="FAO120" s="243"/>
      <c r="FAP120" s="243"/>
      <c r="FAQ120" s="243"/>
      <c r="FAR120" s="243"/>
      <c r="FAS120" s="243"/>
      <c r="FAT120" s="243"/>
      <c r="FAU120" s="243"/>
      <c r="FAV120" s="243"/>
      <c r="FAW120" s="243"/>
      <c r="FAX120" s="243"/>
      <c r="FAY120" s="243"/>
      <c r="FAZ120" s="243"/>
      <c r="FBA120" s="243"/>
      <c r="FBB120" s="243"/>
      <c r="FBC120" s="243"/>
      <c r="FBD120" s="243"/>
      <c r="FBE120" s="243"/>
      <c r="FBF120" s="243"/>
      <c r="FBG120" s="243"/>
      <c r="FBH120" s="243"/>
      <c r="FBI120" s="243"/>
      <c r="FBJ120" s="243"/>
      <c r="FBK120" s="243"/>
      <c r="FBL120" s="243"/>
      <c r="FBM120" s="243"/>
      <c r="FBN120" s="243"/>
      <c r="FBO120" s="243"/>
      <c r="FBP120" s="243"/>
      <c r="FBQ120" s="243"/>
      <c r="FBR120" s="243"/>
      <c r="FBS120" s="243"/>
      <c r="FBT120" s="243"/>
      <c r="FBU120" s="243"/>
      <c r="FBV120" s="243"/>
      <c r="FBW120" s="243"/>
      <c r="FBX120" s="243"/>
      <c r="FBY120" s="243"/>
      <c r="FBZ120" s="243"/>
      <c r="FCA120" s="243"/>
      <c r="FCB120" s="243"/>
      <c r="FCC120" s="243"/>
      <c r="FCD120" s="243"/>
      <c r="FCE120" s="243"/>
      <c r="FCF120" s="243"/>
      <c r="FCG120" s="243"/>
      <c r="FCH120" s="243"/>
      <c r="FCI120" s="243"/>
      <c r="FCJ120" s="243"/>
      <c r="FCK120" s="243"/>
      <c r="FCL120" s="243"/>
      <c r="FCM120" s="243"/>
      <c r="FCN120" s="243"/>
      <c r="FCO120" s="243"/>
      <c r="FCP120" s="243"/>
      <c r="FCQ120" s="243"/>
      <c r="FCR120" s="243"/>
      <c r="FCS120" s="243"/>
      <c r="FCT120" s="243"/>
      <c r="FCU120" s="243"/>
      <c r="FCV120" s="243"/>
      <c r="FCW120" s="243"/>
      <c r="FCX120" s="243"/>
      <c r="FCY120" s="243"/>
      <c r="FCZ120" s="243"/>
      <c r="FDA120" s="243"/>
      <c r="FDB120" s="243"/>
      <c r="FDC120" s="243"/>
      <c r="FDD120" s="243"/>
      <c r="FDE120" s="243"/>
      <c r="FDF120" s="243"/>
      <c r="FDG120" s="243"/>
      <c r="FDH120" s="243"/>
      <c r="FDI120" s="243"/>
      <c r="FDJ120" s="243"/>
      <c r="FDK120" s="243"/>
      <c r="FDL120" s="243"/>
      <c r="FDM120" s="243"/>
      <c r="FDN120" s="243"/>
      <c r="FDO120" s="243"/>
      <c r="FDP120" s="243"/>
      <c r="FDQ120" s="243"/>
      <c r="FDR120" s="243"/>
      <c r="FDS120" s="243"/>
      <c r="FDT120" s="243"/>
      <c r="FDU120" s="243"/>
      <c r="FDV120" s="243"/>
      <c r="FDW120" s="243"/>
      <c r="FDX120" s="243"/>
      <c r="FDY120" s="243"/>
      <c r="FDZ120" s="243"/>
      <c r="FEA120" s="243"/>
      <c r="FEB120" s="243"/>
      <c r="FEC120" s="243"/>
      <c r="FED120" s="243"/>
      <c r="FEE120" s="243"/>
      <c r="FEF120" s="243"/>
      <c r="FEG120" s="243"/>
      <c r="FEH120" s="243"/>
      <c r="FEI120" s="243"/>
      <c r="FEJ120" s="243"/>
      <c r="FEK120" s="243"/>
      <c r="FEL120" s="243"/>
      <c r="FEM120" s="243"/>
      <c r="FEN120" s="243"/>
      <c r="FEO120" s="243"/>
      <c r="FEP120" s="243"/>
      <c r="FEQ120" s="243"/>
      <c r="FER120" s="243"/>
      <c r="FES120" s="243"/>
      <c r="FET120" s="243"/>
      <c r="FEU120" s="243"/>
      <c r="FEV120" s="243"/>
      <c r="FEW120" s="243"/>
      <c r="FEX120" s="243"/>
      <c r="FEY120" s="243"/>
      <c r="FEZ120" s="243"/>
      <c r="FFA120" s="243"/>
      <c r="FFB120" s="243"/>
      <c r="FFC120" s="243"/>
      <c r="FFD120" s="243"/>
      <c r="FFE120" s="243"/>
      <c r="FFF120" s="243"/>
      <c r="FFG120" s="243"/>
      <c r="FFH120" s="243"/>
      <c r="FFI120" s="243"/>
      <c r="FFJ120" s="243"/>
      <c r="FFK120" s="243"/>
      <c r="FFL120" s="243"/>
      <c r="FFM120" s="243"/>
      <c r="FFN120" s="243"/>
      <c r="FFO120" s="243"/>
      <c r="FFP120" s="243"/>
      <c r="FFQ120" s="243"/>
      <c r="FFR120" s="243"/>
      <c r="FFS120" s="243"/>
      <c r="FFT120" s="243"/>
      <c r="FFU120" s="243"/>
      <c r="FFV120" s="243"/>
      <c r="FFW120" s="243"/>
      <c r="FFX120" s="243"/>
      <c r="FFY120" s="243"/>
      <c r="FFZ120" s="243"/>
      <c r="FGA120" s="243"/>
      <c r="FGB120" s="243"/>
      <c r="FGC120" s="243"/>
      <c r="FGD120" s="243"/>
      <c r="FGE120" s="243"/>
      <c r="FGF120" s="243"/>
      <c r="FGG120" s="243"/>
      <c r="FGH120" s="243"/>
      <c r="FGI120" s="243"/>
      <c r="FGJ120" s="243"/>
      <c r="FGK120" s="243"/>
      <c r="FGL120" s="243"/>
      <c r="FGM120" s="243"/>
      <c r="FGN120" s="243"/>
      <c r="FGO120" s="243"/>
      <c r="FGP120" s="243"/>
      <c r="FGQ120" s="243"/>
      <c r="FGR120" s="243"/>
      <c r="FGS120" s="243"/>
      <c r="FGT120" s="243"/>
      <c r="FGU120" s="243"/>
      <c r="FGV120" s="243"/>
      <c r="FGW120" s="243"/>
      <c r="FGX120" s="243"/>
      <c r="FGY120" s="243"/>
      <c r="FGZ120" s="243"/>
      <c r="FHA120" s="243"/>
      <c r="FHB120" s="243"/>
      <c r="FHC120" s="243"/>
      <c r="FHD120" s="243"/>
      <c r="FHE120" s="243"/>
      <c r="FHF120" s="243"/>
      <c r="FHG120" s="243"/>
      <c r="FHH120" s="243"/>
      <c r="FHI120" s="243"/>
      <c r="FHJ120" s="243"/>
      <c r="FHK120" s="243"/>
      <c r="FHL120" s="243"/>
      <c r="FHM120" s="243"/>
      <c r="FHN120" s="243"/>
      <c r="FHO120" s="243"/>
      <c r="FHP120" s="243"/>
      <c r="FHQ120" s="243"/>
      <c r="FHR120" s="243"/>
      <c r="FHS120" s="243"/>
      <c r="FHT120" s="243"/>
      <c r="FHU120" s="243"/>
      <c r="FHV120" s="243"/>
      <c r="FHW120" s="243"/>
      <c r="FHX120" s="243"/>
      <c r="FHY120" s="243"/>
      <c r="FHZ120" s="243"/>
      <c r="FIA120" s="243"/>
      <c r="FIB120" s="243"/>
      <c r="FIC120" s="243"/>
      <c r="FID120" s="243"/>
      <c r="FIE120" s="243"/>
      <c r="FIF120" s="243"/>
      <c r="FIG120" s="243"/>
      <c r="FIH120" s="243"/>
      <c r="FII120" s="243"/>
      <c r="FIJ120" s="243"/>
      <c r="FIK120" s="243"/>
      <c r="FIL120" s="243"/>
      <c r="FIM120" s="243"/>
      <c r="FIN120" s="243"/>
      <c r="FIO120" s="243"/>
      <c r="FIP120" s="243"/>
      <c r="FIQ120" s="243"/>
      <c r="FIR120" s="243"/>
      <c r="FIS120" s="243"/>
      <c r="FIT120" s="243"/>
      <c r="FIU120" s="243"/>
      <c r="FIV120" s="243"/>
      <c r="FIW120" s="243"/>
      <c r="FIX120" s="243"/>
      <c r="FIY120" s="243"/>
      <c r="FIZ120" s="243"/>
      <c r="FJA120" s="243"/>
      <c r="FJB120" s="243"/>
      <c r="FJC120" s="243"/>
      <c r="FJD120" s="243"/>
      <c r="FJE120" s="243"/>
      <c r="FJF120" s="243"/>
      <c r="FJG120" s="243"/>
      <c r="FJH120" s="243"/>
      <c r="FJI120" s="243"/>
      <c r="FJJ120" s="243"/>
      <c r="FJK120" s="243"/>
      <c r="FJL120" s="243"/>
      <c r="FJM120" s="243"/>
      <c r="FJN120" s="243"/>
      <c r="FJO120" s="243"/>
      <c r="FJP120" s="243"/>
      <c r="FJQ120" s="243"/>
      <c r="FJR120" s="243"/>
      <c r="FJS120" s="243"/>
      <c r="FJT120" s="243"/>
      <c r="FJU120" s="243"/>
      <c r="FJV120" s="243"/>
      <c r="FJW120" s="243"/>
      <c r="FJX120" s="243"/>
      <c r="FJY120" s="243"/>
      <c r="FJZ120" s="243"/>
      <c r="FKA120" s="243"/>
      <c r="FKB120" s="243"/>
      <c r="FKC120" s="243"/>
      <c r="FKD120" s="243"/>
      <c r="FKE120" s="243"/>
      <c r="FKF120" s="243"/>
      <c r="FKG120" s="243"/>
      <c r="FKH120" s="243"/>
      <c r="FKI120" s="243"/>
      <c r="FKJ120" s="243"/>
      <c r="FKK120" s="243"/>
      <c r="FKL120" s="243"/>
      <c r="FKM120" s="243"/>
      <c r="FKN120" s="243"/>
      <c r="FKO120" s="243"/>
      <c r="FKP120" s="243"/>
      <c r="FKQ120" s="243"/>
      <c r="FKR120" s="243"/>
      <c r="FKS120" s="243"/>
      <c r="FKT120" s="243"/>
      <c r="FKU120" s="243"/>
      <c r="FKV120" s="243"/>
      <c r="FKW120" s="243"/>
      <c r="FKX120" s="243"/>
      <c r="FKY120" s="243"/>
      <c r="FKZ120" s="243"/>
      <c r="FLA120" s="243"/>
      <c r="FLB120" s="243"/>
      <c r="FLC120" s="243"/>
      <c r="FLD120" s="243"/>
      <c r="FLE120" s="243"/>
      <c r="FLF120" s="243"/>
      <c r="FLG120" s="243"/>
      <c r="FLH120" s="243"/>
      <c r="FLI120" s="243"/>
      <c r="FLJ120" s="243"/>
      <c r="FLK120" s="243"/>
      <c r="FLL120" s="243"/>
      <c r="FLM120" s="243"/>
      <c r="FLN120" s="243"/>
      <c r="FLO120" s="243"/>
      <c r="FLP120" s="243"/>
      <c r="FLQ120" s="243"/>
      <c r="FLR120" s="243"/>
      <c r="FLS120" s="243"/>
      <c r="FLT120" s="243"/>
      <c r="FLU120" s="243"/>
      <c r="FLV120" s="243"/>
      <c r="FLW120" s="243"/>
      <c r="FLX120" s="243"/>
      <c r="FLY120" s="243"/>
      <c r="FLZ120" s="243"/>
      <c r="FMA120" s="243"/>
      <c r="FMB120" s="243"/>
      <c r="FMC120" s="243"/>
      <c r="FMD120" s="243"/>
      <c r="FME120" s="243"/>
      <c r="FMF120" s="243"/>
      <c r="FMG120" s="243"/>
      <c r="FMH120" s="243"/>
      <c r="FMI120" s="243"/>
      <c r="FMJ120" s="243"/>
      <c r="FMK120" s="243"/>
      <c r="FML120" s="243"/>
      <c r="FMM120" s="243"/>
      <c r="FMN120" s="243"/>
      <c r="FMO120" s="243"/>
      <c r="FMP120" s="243"/>
      <c r="FMQ120" s="243"/>
      <c r="FMR120" s="243"/>
      <c r="FMS120" s="243"/>
      <c r="FMT120" s="243"/>
      <c r="FMU120" s="243"/>
      <c r="FMV120" s="243"/>
      <c r="FMW120" s="243"/>
      <c r="FMX120" s="243"/>
      <c r="FMY120" s="243"/>
      <c r="FMZ120" s="243"/>
      <c r="FNA120" s="243"/>
      <c r="FNB120" s="243"/>
      <c r="FNC120" s="243"/>
      <c r="FND120" s="243"/>
      <c r="FNE120" s="243"/>
      <c r="FNF120" s="243"/>
      <c r="FNG120" s="243"/>
      <c r="FNH120" s="243"/>
      <c r="FNI120" s="243"/>
      <c r="FNJ120" s="243"/>
      <c r="FNK120" s="243"/>
      <c r="FNL120" s="243"/>
      <c r="FNM120" s="243"/>
      <c r="FNN120" s="243"/>
      <c r="FNO120" s="243"/>
      <c r="FNP120" s="243"/>
      <c r="FNQ120" s="243"/>
      <c r="FNR120" s="243"/>
      <c r="FNS120" s="243"/>
      <c r="FNT120" s="243"/>
      <c r="FNU120" s="243"/>
      <c r="FNV120" s="243"/>
      <c r="FNW120" s="243"/>
      <c r="FNX120" s="243"/>
      <c r="FNY120" s="243"/>
      <c r="FNZ120" s="243"/>
      <c r="FOA120" s="243"/>
      <c r="FOB120" s="243"/>
      <c r="FOC120" s="243"/>
      <c r="FOD120" s="243"/>
      <c r="FOE120" s="243"/>
      <c r="FOF120" s="243"/>
      <c r="FOG120" s="243"/>
      <c r="FOH120" s="243"/>
      <c r="FOI120" s="243"/>
      <c r="FOJ120" s="243"/>
      <c r="FOK120" s="243"/>
      <c r="FOL120" s="243"/>
      <c r="FOM120" s="243"/>
      <c r="FON120" s="243"/>
      <c r="FOO120" s="243"/>
      <c r="FOP120" s="243"/>
      <c r="FOQ120" s="243"/>
      <c r="FOR120" s="243"/>
      <c r="FOS120" s="243"/>
      <c r="FOT120" s="243"/>
      <c r="FOU120" s="243"/>
      <c r="FOV120" s="243"/>
      <c r="FOW120" s="243"/>
      <c r="FOX120" s="243"/>
      <c r="FOY120" s="243"/>
      <c r="FOZ120" s="243"/>
      <c r="FPA120" s="243"/>
      <c r="FPB120" s="243"/>
      <c r="FPC120" s="243"/>
      <c r="FPD120" s="243"/>
      <c r="FPE120" s="243"/>
      <c r="FPF120" s="243"/>
      <c r="FPG120" s="243"/>
      <c r="FPH120" s="243"/>
      <c r="FPI120" s="243"/>
      <c r="FPJ120" s="243"/>
      <c r="FPK120" s="243"/>
      <c r="FPL120" s="243"/>
      <c r="FPM120" s="243"/>
      <c r="FPN120" s="243"/>
      <c r="FPO120" s="243"/>
      <c r="FPP120" s="243"/>
      <c r="FPQ120" s="243"/>
      <c r="FPR120" s="243"/>
      <c r="FPS120" s="243"/>
      <c r="FPT120" s="243"/>
      <c r="FPU120" s="243"/>
      <c r="FPV120" s="243"/>
      <c r="FPW120" s="243"/>
      <c r="FPX120" s="243"/>
      <c r="FPY120" s="243"/>
      <c r="FPZ120" s="243"/>
      <c r="FQA120" s="243"/>
      <c r="FQB120" s="243"/>
      <c r="FQC120" s="243"/>
      <c r="FQD120" s="243"/>
      <c r="FQE120" s="243"/>
      <c r="FQF120" s="243"/>
      <c r="FQG120" s="243"/>
      <c r="FQH120" s="243"/>
      <c r="FQI120" s="243"/>
      <c r="FQJ120" s="243"/>
      <c r="FQK120" s="243"/>
      <c r="FQL120" s="243"/>
      <c r="FQM120" s="243"/>
      <c r="FQN120" s="243"/>
      <c r="FQO120" s="243"/>
      <c r="FQP120" s="243"/>
      <c r="FQQ120" s="243"/>
      <c r="FQR120" s="243"/>
      <c r="FQS120" s="243"/>
      <c r="FQT120" s="243"/>
      <c r="FQU120" s="243"/>
      <c r="FQV120" s="243"/>
      <c r="FQW120" s="243"/>
      <c r="FQX120" s="243"/>
      <c r="FQY120" s="243"/>
      <c r="FQZ120" s="243"/>
      <c r="FRA120" s="243"/>
      <c r="FRB120" s="243"/>
      <c r="FRC120" s="243"/>
      <c r="FRD120" s="243"/>
      <c r="FRE120" s="243"/>
      <c r="FRF120" s="243"/>
      <c r="FRG120" s="243"/>
      <c r="FRH120" s="243"/>
      <c r="FRI120" s="243"/>
      <c r="FRJ120" s="243"/>
      <c r="FRK120" s="243"/>
      <c r="FRL120" s="243"/>
      <c r="FRM120" s="243"/>
      <c r="FRN120" s="243"/>
      <c r="FRO120" s="243"/>
      <c r="FRP120" s="243"/>
      <c r="FRQ120" s="243"/>
      <c r="FRR120" s="243"/>
      <c r="FRS120" s="243"/>
      <c r="FRT120" s="243"/>
      <c r="FRU120" s="243"/>
      <c r="FRV120" s="243"/>
      <c r="FRW120" s="243"/>
      <c r="FRX120" s="243"/>
      <c r="FRY120" s="243"/>
      <c r="FRZ120" s="243"/>
      <c r="FSA120" s="243"/>
      <c r="FSB120" s="243"/>
      <c r="FSC120" s="243"/>
      <c r="FSD120" s="243"/>
      <c r="FSE120" s="243"/>
      <c r="FSF120" s="243"/>
      <c r="FSG120" s="243"/>
      <c r="FSH120" s="243"/>
      <c r="FSI120" s="243"/>
      <c r="FSJ120" s="243"/>
      <c r="FSK120" s="243"/>
      <c r="FSL120" s="243"/>
      <c r="FSM120" s="243"/>
      <c r="FSN120" s="243"/>
      <c r="FSO120" s="243"/>
      <c r="FSP120" s="243"/>
      <c r="FSQ120" s="243"/>
      <c r="FSR120" s="243"/>
      <c r="FSS120" s="243"/>
      <c r="FST120" s="243"/>
      <c r="FSU120" s="243"/>
      <c r="FSV120" s="243"/>
      <c r="FSW120" s="243"/>
      <c r="FSX120" s="243"/>
      <c r="FSY120" s="243"/>
      <c r="FSZ120" s="243"/>
      <c r="FTA120" s="243"/>
      <c r="FTB120" s="243"/>
      <c r="FTC120" s="243"/>
      <c r="FTD120" s="243"/>
      <c r="FTE120" s="243"/>
      <c r="FTF120" s="243"/>
      <c r="FTG120" s="243"/>
      <c r="FTH120" s="243"/>
      <c r="FTI120" s="243"/>
      <c r="FTJ120" s="243"/>
      <c r="FTK120" s="243"/>
      <c r="FTL120" s="243"/>
      <c r="FTM120" s="243"/>
      <c r="FTN120" s="243"/>
      <c r="FTO120" s="243"/>
      <c r="FTP120" s="243"/>
      <c r="FTQ120" s="243"/>
      <c r="FTR120" s="243"/>
      <c r="FTS120" s="243"/>
      <c r="FTT120" s="243"/>
      <c r="FTU120" s="243"/>
      <c r="FTV120" s="243"/>
      <c r="FTW120" s="243"/>
      <c r="FTX120" s="243"/>
      <c r="FTY120" s="243"/>
      <c r="FTZ120" s="243"/>
      <c r="FUA120" s="243"/>
      <c r="FUB120" s="243"/>
      <c r="FUC120" s="243"/>
      <c r="FUD120" s="243"/>
      <c r="FUE120" s="243"/>
      <c r="FUF120" s="243"/>
      <c r="FUG120" s="243"/>
      <c r="FUH120" s="243"/>
      <c r="FUI120" s="243"/>
      <c r="FUJ120" s="243"/>
      <c r="FUK120" s="243"/>
      <c r="FUL120" s="243"/>
      <c r="FUM120" s="243"/>
      <c r="FUN120" s="243"/>
      <c r="FUO120" s="243"/>
      <c r="FUP120" s="243"/>
      <c r="FUQ120" s="243"/>
      <c r="FUR120" s="243"/>
      <c r="FUS120" s="243"/>
      <c r="FUT120" s="243"/>
      <c r="FUU120" s="243"/>
      <c r="FUV120" s="243"/>
      <c r="FUW120" s="243"/>
      <c r="FUX120" s="243"/>
      <c r="FUY120" s="243"/>
      <c r="FUZ120" s="243"/>
      <c r="FVA120" s="243"/>
      <c r="FVB120" s="243"/>
      <c r="FVC120" s="243"/>
      <c r="FVD120" s="243"/>
      <c r="FVE120" s="243"/>
      <c r="FVF120" s="243"/>
      <c r="FVG120" s="243"/>
      <c r="FVH120" s="243"/>
      <c r="FVI120" s="243"/>
      <c r="FVJ120" s="243"/>
      <c r="FVK120" s="243"/>
      <c r="FVL120" s="243"/>
      <c r="FVM120" s="243"/>
      <c r="FVN120" s="243"/>
      <c r="FVO120" s="243"/>
      <c r="FVP120" s="243"/>
      <c r="FVQ120" s="243"/>
      <c r="FVR120" s="243"/>
      <c r="FVS120" s="243"/>
      <c r="FVT120" s="243"/>
      <c r="FVU120" s="243"/>
      <c r="FVV120" s="243"/>
      <c r="FVW120" s="243"/>
      <c r="FVX120" s="243"/>
      <c r="FVY120" s="243"/>
      <c r="FVZ120" s="243"/>
      <c r="FWA120" s="243"/>
      <c r="FWB120" s="243"/>
      <c r="FWC120" s="243"/>
      <c r="FWD120" s="243"/>
      <c r="FWE120" s="243"/>
      <c r="FWF120" s="243"/>
      <c r="FWG120" s="243"/>
      <c r="FWH120" s="243"/>
      <c r="FWI120" s="243"/>
      <c r="FWJ120" s="243"/>
      <c r="FWK120" s="243"/>
      <c r="FWL120" s="243"/>
      <c r="FWM120" s="243"/>
      <c r="FWN120" s="243"/>
      <c r="FWO120" s="243"/>
      <c r="FWP120" s="243"/>
      <c r="FWQ120" s="243"/>
      <c r="FWR120" s="243"/>
      <c r="FWS120" s="243"/>
      <c r="FWT120" s="243"/>
      <c r="FWU120" s="243"/>
      <c r="FWV120" s="243"/>
      <c r="FWW120" s="243"/>
      <c r="FWX120" s="243"/>
      <c r="FWY120" s="243"/>
      <c r="FWZ120" s="243"/>
      <c r="FXA120" s="243"/>
      <c r="FXB120" s="243"/>
      <c r="FXC120" s="243"/>
      <c r="FXD120" s="243"/>
      <c r="FXE120" s="243"/>
      <c r="FXF120" s="243"/>
      <c r="FXG120" s="243"/>
      <c r="FXH120" s="243"/>
      <c r="FXI120" s="243"/>
      <c r="FXJ120" s="243"/>
      <c r="FXK120" s="243"/>
      <c r="FXL120" s="243"/>
      <c r="FXM120" s="243"/>
      <c r="FXN120" s="243"/>
      <c r="FXO120" s="243"/>
      <c r="FXP120" s="243"/>
      <c r="FXQ120" s="243"/>
      <c r="FXR120" s="243"/>
      <c r="FXS120" s="243"/>
      <c r="FXT120" s="243"/>
      <c r="FXU120" s="243"/>
      <c r="FXV120" s="243"/>
      <c r="FXW120" s="243"/>
      <c r="FXX120" s="243"/>
      <c r="FXY120" s="243"/>
      <c r="FXZ120" s="243"/>
      <c r="FYA120" s="243"/>
      <c r="FYB120" s="243"/>
      <c r="FYC120" s="243"/>
      <c r="FYD120" s="243"/>
      <c r="FYE120" s="243"/>
      <c r="FYF120" s="243"/>
      <c r="FYG120" s="243"/>
      <c r="FYH120" s="243"/>
      <c r="FYI120" s="243"/>
      <c r="FYJ120" s="243"/>
      <c r="FYK120" s="243"/>
      <c r="FYL120" s="243"/>
      <c r="FYM120" s="243"/>
      <c r="FYN120" s="243"/>
      <c r="FYO120" s="243"/>
      <c r="FYP120" s="243"/>
      <c r="FYQ120" s="243"/>
      <c r="FYR120" s="243"/>
      <c r="FYS120" s="243"/>
      <c r="FYT120" s="243"/>
      <c r="FYU120" s="243"/>
      <c r="FYV120" s="243"/>
      <c r="FYW120" s="243"/>
      <c r="FYX120" s="243"/>
      <c r="FYY120" s="243"/>
      <c r="FYZ120" s="243"/>
      <c r="FZA120" s="243"/>
      <c r="FZB120" s="243"/>
      <c r="FZC120" s="243"/>
      <c r="FZD120" s="243"/>
      <c r="FZE120" s="243"/>
      <c r="FZF120" s="243"/>
      <c r="FZG120" s="243"/>
      <c r="FZH120" s="243"/>
      <c r="FZI120" s="243"/>
      <c r="FZJ120" s="243"/>
      <c r="FZK120" s="243"/>
      <c r="FZL120" s="243"/>
      <c r="FZM120" s="243"/>
      <c r="FZN120" s="243"/>
      <c r="FZO120" s="243"/>
      <c r="FZP120" s="243"/>
      <c r="FZQ120" s="243"/>
      <c r="FZR120" s="243"/>
      <c r="FZS120" s="243"/>
      <c r="FZT120" s="243"/>
      <c r="FZU120" s="243"/>
      <c r="FZV120" s="243"/>
      <c r="FZW120" s="243"/>
      <c r="FZX120" s="243"/>
      <c r="FZY120" s="243"/>
      <c r="FZZ120" s="243"/>
      <c r="GAA120" s="243"/>
      <c r="GAB120" s="243"/>
      <c r="GAC120" s="243"/>
      <c r="GAD120" s="243"/>
      <c r="GAE120" s="243"/>
      <c r="GAF120" s="243"/>
      <c r="GAG120" s="243"/>
      <c r="GAH120" s="243"/>
      <c r="GAI120" s="243"/>
      <c r="GAJ120" s="243"/>
      <c r="GAK120" s="243"/>
      <c r="GAL120" s="243"/>
      <c r="GAM120" s="243"/>
      <c r="GAN120" s="243"/>
      <c r="GAO120" s="243"/>
      <c r="GAP120" s="243"/>
      <c r="GAQ120" s="243"/>
      <c r="GAR120" s="243"/>
      <c r="GAS120" s="243"/>
      <c r="GAT120" s="243"/>
      <c r="GAU120" s="243"/>
      <c r="GAV120" s="243"/>
      <c r="GAW120" s="243"/>
      <c r="GAX120" s="243"/>
      <c r="GAY120" s="243"/>
      <c r="GAZ120" s="243"/>
      <c r="GBA120" s="243"/>
      <c r="GBB120" s="243"/>
      <c r="GBC120" s="243"/>
      <c r="GBD120" s="243"/>
      <c r="GBE120" s="243"/>
      <c r="GBF120" s="243"/>
      <c r="GBG120" s="243"/>
      <c r="GBH120" s="243"/>
      <c r="GBI120" s="243"/>
      <c r="GBJ120" s="243"/>
      <c r="GBK120" s="243"/>
      <c r="GBL120" s="243"/>
      <c r="GBM120" s="243"/>
      <c r="GBN120" s="243"/>
      <c r="GBO120" s="243"/>
      <c r="GBP120" s="243"/>
      <c r="GBQ120" s="243"/>
      <c r="GBR120" s="243"/>
      <c r="GBS120" s="243"/>
      <c r="GBT120" s="243"/>
      <c r="GBU120" s="243"/>
      <c r="GBV120" s="243"/>
      <c r="GBW120" s="243"/>
      <c r="GBX120" s="243"/>
      <c r="GBY120" s="243"/>
      <c r="GBZ120" s="243"/>
      <c r="GCA120" s="243"/>
      <c r="GCB120" s="243"/>
      <c r="GCC120" s="243"/>
      <c r="GCD120" s="243"/>
      <c r="GCE120" s="243"/>
      <c r="GCF120" s="243"/>
      <c r="GCG120" s="243"/>
      <c r="GCH120" s="243"/>
      <c r="GCI120" s="243"/>
      <c r="GCJ120" s="243"/>
      <c r="GCK120" s="243"/>
      <c r="GCL120" s="243"/>
      <c r="GCM120" s="243"/>
      <c r="GCN120" s="243"/>
      <c r="GCO120" s="243"/>
      <c r="GCP120" s="243"/>
      <c r="GCQ120" s="243"/>
      <c r="GCR120" s="243"/>
      <c r="GCS120" s="243"/>
      <c r="GCT120" s="243"/>
      <c r="GCU120" s="243"/>
      <c r="GCV120" s="243"/>
      <c r="GCW120" s="243"/>
      <c r="GCX120" s="243"/>
      <c r="GCY120" s="243"/>
      <c r="GCZ120" s="243"/>
      <c r="GDA120" s="243"/>
      <c r="GDB120" s="243"/>
      <c r="GDC120" s="243"/>
      <c r="GDD120" s="243"/>
      <c r="GDE120" s="243"/>
      <c r="GDF120" s="243"/>
      <c r="GDG120" s="243"/>
      <c r="GDH120" s="243"/>
      <c r="GDI120" s="243"/>
      <c r="GDJ120" s="243"/>
      <c r="GDK120" s="243"/>
      <c r="GDL120" s="243"/>
      <c r="GDM120" s="243"/>
      <c r="GDN120" s="243"/>
      <c r="GDO120" s="243"/>
      <c r="GDP120" s="243"/>
      <c r="GDQ120" s="243"/>
      <c r="GDR120" s="243"/>
      <c r="GDS120" s="243"/>
      <c r="GDT120" s="243"/>
      <c r="GDU120" s="243"/>
      <c r="GDV120" s="243"/>
      <c r="GDW120" s="243"/>
      <c r="GDX120" s="243"/>
      <c r="GDY120" s="243"/>
      <c r="GDZ120" s="243"/>
      <c r="GEA120" s="243"/>
      <c r="GEB120" s="243"/>
      <c r="GEC120" s="243"/>
      <c r="GED120" s="243"/>
      <c r="GEE120" s="243"/>
      <c r="GEF120" s="243"/>
      <c r="GEG120" s="243"/>
      <c r="GEH120" s="243"/>
      <c r="GEI120" s="243"/>
      <c r="GEJ120" s="243"/>
      <c r="GEK120" s="243"/>
      <c r="GEL120" s="243"/>
      <c r="GEM120" s="243"/>
      <c r="GEN120" s="243"/>
      <c r="GEO120" s="243"/>
      <c r="GEP120" s="243"/>
      <c r="GEQ120" s="243"/>
      <c r="GER120" s="243"/>
      <c r="GES120" s="243"/>
      <c r="GET120" s="243"/>
      <c r="GEU120" s="243"/>
      <c r="GEV120" s="243"/>
      <c r="GEW120" s="243"/>
      <c r="GEX120" s="243"/>
      <c r="GEY120" s="243"/>
      <c r="GEZ120" s="243"/>
      <c r="GFA120" s="243"/>
      <c r="GFB120" s="243"/>
      <c r="GFC120" s="243"/>
      <c r="GFD120" s="243"/>
      <c r="GFE120" s="243"/>
      <c r="GFF120" s="243"/>
      <c r="GFG120" s="243"/>
      <c r="GFH120" s="243"/>
      <c r="GFI120" s="243"/>
      <c r="GFJ120" s="243"/>
      <c r="GFK120" s="243"/>
      <c r="GFL120" s="243"/>
      <c r="GFM120" s="243"/>
      <c r="GFN120" s="243"/>
      <c r="GFO120" s="243"/>
      <c r="GFP120" s="243"/>
      <c r="GFQ120" s="243"/>
      <c r="GFR120" s="243"/>
      <c r="GFS120" s="243"/>
      <c r="GFT120" s="243"/>
      <c r="GFU120" s="243"/>
      <c r="GFV120" s="243"/>
      <c r="GFW120" s="243"/>
      <c r="GFX120" s="243"/>
      <c r="GFY120" s="243"/>
      <c r="GFZ120" s="243"/>
      <c r="GGA120" s="243"/>
      <c r="GGB120" s="243"/>
      <c r="GGC120" s="243"/>
      <c r="GGD120" s="243"/>
      <c r="GGE120" s="243"/>
      <c r="GGF120" s="243"/>
      <c r="GGG120" s="243"/>
      <c r="GGH120" s="243"/>
      <c r="GGI120" s="243"/>
      <c r="GGJ120" s="243"/>
      <c r="GGK120" s="243"/>
      <c r="GGL120" s="243"/>
      <c r="GGM120" s="243"/>
      <c r="GGN120" s="243"/>
      <c r="GGO120" s="243"/>
      <c r="GGP120" s="243"/>
      <c r="GGQ120" s="243"/>
      <c r="GGR120" s="243"/>
      <c r="GGS120" s="243"/>
      <c r="GGT120" s="243"/>
      <c r="GGU120" s="243"/>
      <c r="GGV120" s="243"/>
      <c r="GGW120" s="243"/>
      <c r="GGX120" s="243"/>
      <c r="GGY120" s="243"/>
      <c r="GGZ120" s="243"/>
      <c r="GHA120" s="243"/>
      <c r="GHB120" s="243"/>
      <c r="GHC120" s="243"/>
      <c r="GHD120" s="243"/>
      <c r="GHE120" s="243"/>
      <c r="GHF120" s="243"/>
      <c r="GHG120" s="243"/>
      <c r="GHH120" s="243"/>
      <c r="GHI120" s="243"/>
      <c r="GHJ120" s="243"/>
      <c r="GHK120" s="243"/>
      <c r="GHL120" s="243"/>
      <c r="GHM120" s="243"/>
      <c r="GHN120" s="243"/>
      <c r="GHO120" s="243"/>
      <c r="GHP120" s="243"/>
      <c r="GHQ120" s="243"/>
      <c r="GHR120" s="243"/>
      <c r="GHS120" s="243"/>
      <c r="GHT120" s="243"/>
      <c r="GHU120" s="243"/>
      <c r="GHV120" s="243"/>
      <c r="GHW120" s="243"/>
      <c r="GHX120" s="243"/>
      <c r="GHY120" s="243"/>
      <c r="GHZ120" s="243"/>
      <c r="GIA120" s="243"/>
      <c r="GIB120" s="243"/>
      <c r="GIC120" s="243"/>
      <c r="GID120" s="243"/>
      <c r="GIE120" s="243"/>
      <c r="GIF120" s="243"/>
      <c r="GIG120" s="243"/>
      <c r="GIH120" s="243"/>
      <c r="GII120" s="243"/>
      <c r="GIJ120" s="243"/>
      <c r="GIK120" s="243"/>
      <c r="GIL120" s="243"/>
      <c r="GIM120" s="243"/>
      <c r="GIN120" s="243"/>
      <c r="GIO120" s="243"/>
      <c r="GIP120" s="243"/>
      <c r="GIQ120" s="243"/>
      <c r="GIR120" s="243"/>
      <c r="GIS120" s="243"/>
      <c r="GIT120" s="243"/>
      <c r="GIU120" s="243"/>
      <c r="GIV120" s="243"/>
      <c r="GIW120" s="243"/>
      <c r="GIX120" s="243"/>
      <c r="GIY120" s="243"/>
      <c r="GIZ120" s="243"/>
      <c r="GJA120" s="243"/>
      <c r="GJB120" s="243"/>
      <c r="GJC120" s="243"/>
      <c r="GJD120" s="243"/>
      <c r="GJE120" s="243"/>
      <c r="GJF120" s="243"/>
      <c r="GJG120" s="243"/>
      <c r="GJH120" s="243"/>
      <c r="GJI120" s="243"/>
      <c r="GJJ120" s="243"/>
      <c r="GJK120" s="243"/>
      <c r="GJL120" s="243"/>
      <c r="GJM120" s="243"/>
      <c r="GJN120" s="243"/>
      <c r="GJO120" s="243"/>
      <c r="GJP120" s="243"/>
      <c r="GJQ120" s="243"/>
      <c r="GJR120" s="243"/>
      <c r="GJS120" s="243"/>
      <c r="GJT120" s="243"/>
      <c r="GJU120" s="243"/>
      <c r="GJV120" s="243"/>
      <c r="GJW120" s="243"/>
      <c r="GJX120" s="243"/>
      <c r="GJY120" s="243"/>
      <c r="GJZ120" s="243"/>
      <c r="GKA120" s="243"/>
      <c r="GKB120" s="243"/>
      <c r="GKC120" s="243"/>
      <c r="GKD120" s="243"/>
      <c r="GKE120" s="243"/>
      <c r="GKF120" s="243"/>
      <c r="GKG120" s="243"/>
      <c r="GKH120" s="243"/>
      <c r="GKI120" s="243"/>
      <c r="GKJ120" s="243"/>
      <c r="GKK120" s="243"/>
      <c r="GKL120" s="243"/>
      <c r="GKM120" s="243"/>
      <c r="GKN120" s="243"/>
      <c r="GKO120" s="243"/>
      <c r="GKP120" s="243"/>
      <c r="GKQ120" s="243"/>
      <c r="GKR120" s="243"/>
      <c r="GKS120" s="243"/>
      <c r="GKT120" s="243"/>
      <c r="GKU120" s="243"/>
      <c r="GKV120" s="243"/>
      <c r="GKW120" s="243"/>
      <c r="GKX120" s="243"/>
      <c r="GKY120" s="243"/>
      <c r="GKZ120" s="243"/>
      <c r="GLA120" s="243"/>
      <c r="GLB120" s="243"/>
      <c r="GLC120" s="243"/>
      <c r="GLD120" s="243"/>
      <c r="GLE120" s="243"/>
      <c r="GLF120" s="243"/>
      <c r="GLG120" s="243"/>
      <c r="GLH120" s="243"/>
      <c r="GLI120" s="243"/>
      <c r="GLJ120" s="243"/>
      <c r="GLK120" s="243"/>
      <c r="GLL120" s="243"/>
      <c r="GLM120" s="243"/>
      <c r="GLN120" s="243"/>
      <c r="GLO120" s="243"/>
      <c r="GLP120" s="243"/>
      <c r="GLQ120" s="243"/>
      <c r="GLR120" s="243"/>
      <c r="GLS120" s="243"/>
      <c r="GLT120" s="243"/>
      <c r="GLU120" s="243"/>
      <c r="GLV120" s="243"/>
      <c r="GLW120" s="243"/>
      <c r="GLX120" s="243"/>
      <c r="GLY120" s="243"/>
      <c r="GLZ120" s="243"/>
      <c r="GMA120" s="243"/>
      <c r="GMB120" s="243"/>
      <c r="GMC120" s="243"/>
      <c r="GMD120" s="243"/>
      <c r="GME120" s="243"/>
      <c r="GMF120" s="243"/>
      <c r="GMG120" s="243"/>
      <c r="GMH120" s="243"/>
      <c r="GMI120" s="243"/>
      <c r="GMJ120" s="243"/>
      <c r="GMK120" s="243"/>
      <c r="GML120" s="243"/>
      <c r="GMM120" s="243"/>
      <c r="GMN120" s="243"/>
      <c r="GMO120" s="243"/>
      <c r="GMP120" s="243"/>
      <c r="GMQ120" s="243"/>
      <c r="GMR120" s="243"/>
      <c r="GMS120" s="243"/>
      <c r="GMT120" s="243"/>
      <c r="GMU120" s="243"/>
      <c r="GMV120" s="243"/>
      <c r="GMW120" s="243"/>
      <c r="GMX120" s="243"/>
      <c r="GMY120" s="243"/>
      <c r="GMZ120" s="243"/>
      <c r="GNA120" s="243"/>
      <c r="GNB120" s="243"/>
      <c r="GNC120" s="243"/>
      <c r="GND120" s="243"/>
      <c r="GNE120" s="243"/>
      <c r="GNF120" s="243"/>
      <c r="GNG120" s="243"/>
      <c r="GNH120" s="243"/>
      <c r="GNI120" s="243"/>
      <c r="GNJ120" s="243"/>
      <c r="GNK120" s="243"/>
      <c r="GNL120" s="243"/>
      <c r="GNM120" s="243"/>
      <c r="GNN120" s="243"/>
      <c r="GNO120" s="243"/>
      <c r="GNP120" s="243"/>
      <c r="GNQ120" s="243"/>
      <c r="GNR120" s="243"/>
      <c r="GNS120" s="243"/>
      <c r="GNT120" s="243"/>
      <c r="GNU120" s="243"/>
      <c r="GNV120" s="243"/>
      <c r="GNW120" s="243"/>
      <c r="GNX120" s="243"/>
      <c r="GNY120" s="243"/>
      <c r="GNZ120" s="243"/>
      <c r="GOA120" s="243"/>
      <c r="GOB120" s="243"/>
      <c r="GOC120" s="243"/>
      <c r="GOD120" s="243"/>
      <c r="GOE120" s="243"/>
      <c r="GOF120" s="243"/>
      <c r="GOG120" s="243"/>
      <c r="GOH120" s="243"/>
      <c r="GOI120" s="243"/>
      <c r="GOJ120" s="243"/>
      <c r="GOK120" s="243"/>
      <c r="GOL120" s="243"/>
      <c r="GOM120" s="243"/>
      <c r="GON120" s="243"/>
      <c r="GOO120" s="243"/>
      <c r="GOP120" s="243"/>
      <c r="GOQ120" s="243"/>
      <c r="GOR120" s="243"/>
      <c r="GOS120" s="243"/>
      <c r="GOT120" s="243"/>
      <c r="GOU120" s="243"/>
      <c r="GOV120" s="243"/>
      <c r="GOW120" s="243"/>
      <c r="GOX120" s="243"/>
      <c r="GOY120" s="243"/>
      <c r="GOZ120" s="243"/>
      <c r="GPA120" s="243"/>
      <c r="GPB120" s="243"/>
      <c r="GPC120" s="243"/>
      <c r="GPD120" s="243"/>
      <c r="GPE120" s="243"/>
      <c r="GPF120" s="243"/>
      <c r="GPG120" s="243"/>
      <c r="GPH120" s="243"/>
      <c r="GPI120" s="243"/>
      <c r="GPJ120" s="243"/>
      <c r="GPK120" s="243"/>
      <c r="GPL120" s="243"/>
      <c r="GPM120" s="243"/>
      <c r="GPN120" s="243"/>
      <c r="GPO120" s="243"/>
      <c r="GPP120" s="243"/>
      <c r="GPQ120" s="243"/>
      <c r="GPR120" s="243"/>
      <c r="GPS120" s="243"/>
      <c r="GPT120" s="243"/>
      <c r="GPU120" s="243"/>
      <c r="GPV120" s="243"/>
      <c r="GPW120" s="243"/>
      <c r="GPX120" s="243"/>
      <c r="GPY120" s="243"/>
      <c r="GPZ120" s="243"/>
      <c r="GQA120" s="243"/>
      <c r="GQB120" s="243"/>
      <c r="GQC120" s="243"/>
      <c r="GQD120" s="243"/>
      <c r="GQE120" s="243"/>
      <c r="GQF120" s="243"/>
      <c r="GQG120" s="243"/>
      <c r="GQH120" s="243"/>
      <c r="GQI120" s="243"/>
      <c r="GQJ120" s="243"/>
      <c r="GQK120" s="243"/>
      <c r="GQL120" s="243"/>
      <c r="GQM120" s="243"/>
      <c r="GQN120" s="243"/>
      <c r="GQO120" s="243"/>
      <c r="GQP120" s="243"/>
      <c r="GQQ120" s="243"/>
      <c r="GQR120" s="243"/>
      <c r="GQS120" s="243"/>
      <c r="GQT120" s="243"/>
      <c r="GQU120" s="243"/>
      <c r="GQV120" s="243"/>
      <c r="GQW120" s="243"/>
      <c r="GQX120" s="243"/>
      <c r="GQY120" s="243"/>
      <c r="GQZ120" s="243"/>
      <c r="GRA120" s="243"/>
      <c r="GRB120" s="243"/>
      <c r="GRC120" s="243"/>
      <c r="GRD120" s="243"/>
      <c r="GRE120" s="243"/>
      <c r="GRF120" s="243"/>
      <c r="GRG120" s="243"/>
      <c r="GRH120" s="243"/>
      <c r="GRI120" s="243"/>
      <c r="GRJ120" s="243"/>
      <c r="GRK120" s="243"/>
      <c r="GRL120" s="243"/>
      <c r="GRM120" s="243"/>
      <c r="GRN120" s="243"/>
      <c r="GRO120" s="243"/>
      <c r="GRP120" s="243"/>
      <c r="GRQ120" s="243"/>
      <c r="GRR120" s="243"/>
      <c r="GRS120" s="243"/>
      <c r="GRT120" s="243"/>
      <c r="GRU120" s="243"/>
      <c r="GRV120" s="243"/>
      <c r="GRW120" s="243"/>
      <c r="GRX120" s="243"/>
      <c r="GRY120" s="243"/>
      <c r="GRZ120" s="243"/>
      <c r="GSA120" s="243"/>
      <c r="GSB120" s="243"/>
      <c r="GSC120" s="243"/>
      <c r="GSD120" s="243"/>
      <c r="GSE120" s="243"/>
      <c r="GSF120" s="243"/>
      <c r="GSG120" s="243"/>
      <c r="GSH120" s="243"/>
      <c r="GSI120" s="243"/>
      <c r="GSJ120" s="243"/>
      <c r="GSK120" s="243"/>
      <c r="GSL120" s="243"/>
      <c r="GSM120" s="243"/>
      <c r="GSN120" s="243"/>
      <c r="GSO120" s="243"/>
      <c r="GSP120" s="243"/>
      <c r="GSQ120" s="243"/>
      <c r="GSR120" s="243"/>
      <c r="GSS120" s="243"/>
      <c r="GST120" s="243"/>
      <c r="GSU120" s="243"/>
      <c r="GSV120" s="243"/>
      <c r="GSW120" s="243"/>
      <c r="GSX120" s="243"/>
      <c r="GSY120" s="243"/>
      <c r="GSZ120" s="243"/>
      <c r="GTA120" s="243"/>
      <c r="GTB120" s="243"/>
      <c r="GTC120" s="243"/>
      <c r="GTD120" s="243"/>
      <c r="GTE120" s="243"/>
      <c r="GTF120" s="243"/>
      <c r="GTG120" s="243"/>
      <c r="GTH120" s="243"/>
      <c r="GTI120" s="243"/>
      <c r="GTJ120" s="243"/>
      <c r="GTK120" s="243"/>
      <c r="GTL120" s="243"/>
      <c r="GTM120" s="243"/>
      <c r="GTN120" s="243"/>
      <c r="GTO120" s="243"/>
      <c r="GTP120" s="243"/>
      <c r="GTQ120" s="243"/>
      <c r="GTR120" s="243"/>
      <c r="GTS120" s="243"/>
      <c r="GTT120" s="243"/>
      <c r="GTU120" s="243"/>
      <c r="GTV120" s="243"/>
      <c r="GTW120" s="243"/>
      <c r="GTX120" s="243"/>
      <c r="GTY120" s="243"/>
      <c r="GTZ120" s="243"/>
      <c r="GUA120" s="243"/>
      <c r="GUB120" s="243"/>
      <c r="GUC120" s="243"/>
      <c r="GUD120" s="243"/>
      <c r="GUE120" s="243"/>
      <c r="GUF120" s="243"/>
      <c r="GUG120" s="243"/>
      <c r="GUH120" s="243"/>
      <c r="GUI120" s="243"/>
      <c r="GUJ120" s="243"/>
      <c r="GUK120" s="243"/>
      <c r="GUL120" s="243"/>
      <c r="GUM120" s="243"/>
      <c r="GUN120" s="243"/>
      <c r="GUO120" s="243"/>
      <c r="GUP120" s="243"/>
      <c r="GUQ120" s="243"/>
      <c r="GUR120" s="243"/>
      <c r="GUS120" s="243"/>
      <c r="GUT120" s="243"/>
      <c r="GUU120" s="243"/>
      <c r="GUV120" s="243"/>
      <c r="GUW120" s="243"/>
      <c r="GUX120" s="243"/>
      <c r="GUY120" s="243"/>
      <c r="GUZ120" s="243"/>
      <c r="GVA120" s="243"/>
      <c r="GVB120" s="243"/>
      <c r="GVC120" s="243"/>
      <c r="GVD120" s="243"/>
      <c r="GVE120" s="243"/>
      <c r="GVF120" s="243"/>
      <c r="GVG120" s="243"/>
      <c r="GVH120" s="243"/>
      <c r="GVI120" s="243"/>
      <c r="GVJ120" s="243"/>
      <c r="GVK120" s="243"/>
      <c r="GVL120" s="243"/>
      <c r="GVM120" s="243"/>
      <c r="GVN120" s="243"/>
      <c r="GVO120" s="243"/>
      <c r="GVP120" s="243"/>
      <c r="GVQ120" s="243"/>
      <c r="GVR120" s="243"/>
      <c r="GVS120" s="243"/>
      <c r="GVT120" s="243"/>
      <c r="GVU120" s="243"/>
      <c r="GVV120" s="243"/>
      <c r="GVW120" s="243"/>
      <c r="GVX120" s="243"/>
      <c r="GVY120" s="243"/>
      <c r="GVZ120" s="243"/>
      <c r="GWA120" s="243"/>
      <c r="GWB120" s="243"/>
      <c r="GWC120" s="243"/>
      <c r="GWD120" s="243"/>
      <c r="GWE120" s="243"/>
      <c r="GWF120" s="243"/>
      <c r="GWG120" s="243"/>
      <c r="GWH120" s="243"/>
      <c r="GWI120" s="243"/>
      <c r="GWJ120" s="243"/>
      <c r="GWK120" s="243"/>
      <c r="GWL120" s="243"/>
      <c r="GWM120" s="243"/>
      <c r="GWN120" s="243"/>
      <c r="GWO120" s="243"/>
      <c r="GWP120" s="243"/>
      <c r="GWQ120" s="243"/>
      <c r="GWR120" s="243"/>
      <c r="GWS120" s="243"/>
      <c r="GWT120" s="243"/>
      <c r="GWU120" s="243"/>
      <c r="GWV120" s="243"/>
      <c r="GWW120" s="243"/>
      <c r="GWX120" s="243"/>
      <c r="GWY120" s="243"/>
      <c r="GWZ120" s="243"/>
      <c r="GXA120" s="243"/>
      <c r="GXB120" s="243"/>
      <c r="GXC120" s="243"/>
      <c r="GXD120" s="243"/>
      <c r="GXE120" s="243"/>
      <c r="GXF120" s="243"/>
      <c r="GXG120" s="243"/>
      <c r="GXH120" s="243"/>
      <c r="GXI120" s="243"/>
      <c r="GXJ120" s="243"/>
      <c r="GXK120" s="243"/>
      <c r="GXL120" s="243"/>
      <c r="GXM120" s="243"/>
      <c r="GXN120" s="243"/>
      <c r="GXO120" s="243"/>
      <c r="GXP120" s="243"/>
      <c r="GXQ120" s="243"/>
      <c r="GXR120" s="243"/>
      <c r="GXS120" s="243"/>
      <c r="GXT120" s="243"/>
      <c r="GXU120" s="243"/>
      <c r="GXV120" s="243"/>
      <c r="GXW120" s="243"/>
      <c r="GXX120" s="243"/>
      <c r="GXY120" s="243"/>
      <c r="GXZ120" s="243"/>
      <c r="GYA120" s="243"/>
      <c r="GYB120" s="243"/>
      <c r="GYC120" s="243"/>
      <c r="GYD120" s="243"/>
      <c r="GYE120" s="243"/>
      <c r="GYF120" s="243"/>
      <c r="GYG120" s="243"/>
      <c r="GYH120" s="243"/>
      <c r="GYI120" s="243"/>
      <c r="GYJ120" s="243"/>
      <c r="GYK120" s="243"/>
      <c r="GYL120" s="243"/>
      <c r="GYM120" s="243"/>
      <c r="GYN120" s="243"/>
      <c r="GYO120" s="243"/>
      <c r="GYP120" s="243"/>
      <c r="GYQ120" s="243"/>
      <c r="GYR120" s="243"/>
      <c r="GYS120" s="243"/>
      <c r="GYT120" s="243"/>
      <c r="GYU120" s="243"/>
      <c r="GYV120" s="243"/>
      <c r="GYW120" s="243"/>
      <c r="GYX120" s="243"/>
      <c r="GYY120" s="243"/>
      <c r="GYZ120" s="243"/>
      <c r="GZA120" s="243"/>
      <c r="GZB120" s="243"/>
      <c r="GZC120" s="243"/>
      <c r="GZD120" s="243"/>
      <c r="GZE120" s="243"/>
      <c r="GZF120" s="243"/>
      <c r="GZG120" s="243"/>
      <c r="GZH120" s="243"/>
      <c r="GZI120" s="243"/>
      <c r="GZJ120" s="243"/>
      <c r="GZK120" s="243"/>
      <c r="GZL120" s="243"/>
      <c r="GZM120" s="243"/>
      <c r="GZN120" s="243"/>
      <c r="GZO120" s="243"/>
      <c r="GZP120" s="243"/>
      <c r="GZQ120" s="243"/>
      <c r="GZR120" s="243"/>
      <c r="GZS120" s="243"/>
      <c r="GZT120" s="243"/>
      <c r="GZU120" s="243"/>
      <c r="GZV120" s="243"/>
      <c r="GZW120" s="243"/>
      <c r="GZX120" s="243"/>
      <c r="GZY120" s="243"/>
      <c r="GZZ120" s="243"/>
      <c r="HAA120" s="243"/>
      <c r="HAB120" s="243"/>
      <c r="HAC120" s="243"/>
      <c r="HAD120" s="243"/>
      <c r="HAE120" s="243"/>
      <c r="HAF120" s="243"/>
      <c r="HAG120" s="243"/>
      <c r="HAH120" s="243"/>
      <c r="HAI120" s="243"/>
      <c r="HAJ120" s="243"/>
      <c r="HAK120" s="243"/>
      <c r="HAL120" s="243"/>
      <c r="HAM120" s="243"/>
      <c r="HAN120" s="243"/>
      <c r="HAO120" s="243"/>
      <c r="HAP120" s="243"/>
      <c r="HAQ120" s="243"/>
      <c r="HAR120" s="243"/>
      <c r="HAS120" s="243"/>
      <c r="HAT120" s="243"/>
      <c r="HAU120" s="243"/>
      <c r="HAV120" s="243"/>
      <c r="HAW120" s="243"/>
      <c r="HAX120" s="243"/>
      <c r="HAY120" s="243"/>
      <c r="HAZ120" s="243"/>
      <c r="HBA120" s="243"/>
      <c r="HBB120" s="243"/>
      <c r="HBC120" s="243"/>
      <c r="HBD120" s="243"/>
      <c r="HBE120" s="243"/>
      <c r="HBF120" s="243"/>
      <c r="HBG120" s="243"/>
      <c r="HBH120" s="243"/>
      <c r="HBI120" s="243"/>
      <c r="HBJ120" s="243"/>
      <c r="HBK120" s="243"/>
      <c r="HBL120" s="243"/>
      <c r="HBM120" s="243"/>
      <c r="HBN120" s="243"/>
      <c r="HBO120" s="243"/>
      <c r="HBP120" s="243"/>
      <c r="HBQ120" s="243"/>
      <c r="HBR120" s="243"/>
      <c r="HBS120" s="243"/>
      <c r="HBT120" s="243"/>
      <c r="HBU120" s="243"/>
      <c r="HBV120" s="243"/>
      <c r="HBW120" s="243"/>
      <c r="HBX120" s="243"/>
      <c r="HBY120" s="243"/>
      <c r="HBZ120" s="243"/>
      <c r="HCA120" s="243"/>
      <c r="HCB120" s="243"/>
      <c r="HCC120" s="243"/>
      <c r="HCD120" s="243"/>
      <c r="HCE120" s="243"/>
      <c r="HCF120" s="243"/>
      <c r="HCG120" s="243"/>
      <c r="HCH120" s="243"/>
      <c r="HCI120" s="243"/>
      <c r="HCJ120" s="243"/>
      <c r="HCK120" s="243"/>
      <c r="HCL120" s="243"/>
      <c r="HCM120" s="243"/>
      <c r="HCN120" s="243"/>
      <c r="HCO120" s="243"/>
      <c r="HCP120" s="243"/>
      <c r="HCQ120" s="243"/>
      <c r="HCR120" s="243"/>
      <c r="HCS120" s="243"/>
      <c r="HCT120" s="243"/>
      <c r="HCU120" s="243"/>
      <c r="HCV120" s="243"/>
      <c r="HCW120" s="243"/>
      <c r="HCX120" s="243"/>
      <c r="HCY120" s="243"/>
      <c r="HCZ120" s="243"/>
      <c r="HDA120" s="243"/>
      <c r="HDB120" s="243"/>
      <c r="HDC120" s="243"/>
      <c r="HDD120" s="243"/>
      <c r="HDE120" s="243"/>
      <c r="HDF120" s="243"/>
      <c r="HDG120" s="243"/>
      <c r="HDH120" s="243"/>
      <c r="HDI120" s="243"/>
      <c r="HDJ120" s="243"/>
      <c r="HDK120" s="243"/>
      <c r="HDL120" s="243"/>
      <c r="HDM120" s="243"/>
      <c r="HDN120" s="243"/>
      <c r="HDO120" s="243"/>
      <c r="HDP120" s="243"/>
      <c r="HDQ120" s="243"/>
      <c r="HDR120" s="243"/>
      <c r="HDS120" s="243"/>
      <c r="HDT120" s="243"/>
      <c r="HDU120" s="243"/>
      <c r="HDV120" s="243"/>
      <c r="HDW120" s="243"/>
      <c r="HDX120" s="243"/>
      <c r="HDY120" s="243"/>
      <c r="HDZ120" s="243"/>
      <c r="HEA120" s="243"/>
      <c r="HEB120" s="243"/>
      <c r="HEC120" s="243"/>
      <c r="HED120" s="243"/>
      <c r="HEE120" s="243"/>
      <c r="HEF120" s="243"/>
      <c r="HEG120" s="243"/>
      <c r="HEH120" s="243"/>
      <c r="HEI120" s="243"/>
      <c r="HEJ120" s="243"/>
      <c r="HEK120" s="243"/>
      <c r="HEL120" s="243"/>
      <c r="HEM120" s="243"/>
      <c r="HEN120" s="243"/>
      <c r="HEO120" s="243"/>
      <c r="HEP120" s="243"/>
      <c r="HEQ120" s="243"/>
      <c r="HER120" s="243"/>
      <c r="HES120" s="243"/>
      <c r="HET120" s="243"/>
      <c r="HEU120" s="243"/>
      <c r="HEV120" s="243"/>
      <c r="HEW120" s="243"/>
      <c r="HEX120" s="243"/>
      <c r="HEY120" s="243"/>
      <c r="HEZ120" s="243"/>
      <c r="HFA120" s="243"/>
      <c r="HFB120" s="243"/>
      <c r="HFC120" s="243"/>
      <c r="HFD120" s="243"/>
      <c r="HFE120" s="243"/>
      <c r="HFF120" s="243"/>
      <c r="HFG120" s="243"/>
      <c r="HFH120" s="243"/>
      <c r="HFI120" s="243"/>
      <c r="HFJ120" s="243"/>
      <c r="HFK120" s="243"/>
      <c r="HFL120" s="243"/>
      <c r="HFM120" s="243"/>
      <c r="HFN120" s="243"/>
      <c r="HFO120" s="243"/>
      <c r="HFP120" s="243"/>
      <c r="HFQ120" s="243"/>
      <c r="HFR120" s="243"/>
      <c r="HFS120" s="243"/>
      <c r="HFT120" s="243"/>
      <c r="HFU120" s="243"/>
      <c r="HFV120" s="243"/>
      <c r="HFW120" s="243"/>
      <c r="HFX120" s="243"/>
      <c r="HFY120" s="243"/>
      <c r="HFZ120" s="243"/>
      <c r="HGA120" s="243"/>
      <c r="HGB120" s="243"/>
      <c r="HGC120" s="243"/>
      <c r="HGD120" s="243"/>
      <c r="HGE120" s="243"/>
      <c r="HGF120" s="243"/>
      <c r="HGG120" s="243"/>
      <c r="HGH120" s="243"/>
      <c r="HGI120" s="243"/>
      <c r="HGJ120" s="243"/>
      <c r="HGK120" s="243"/>
      <c r="HGL120" s="243"/>
      <c r="HGM120" s="243"/>
      <c r="HGN120" s="243"/>
      <c r="HGO120" s="243"/>
      <c r="HGP120" s="243"/>
      <c r="HGQ120" s="243"/>
      <c r="HGR120" s="243"/>
      <c r="HGS120" s="243"/>
      <c r="HGT120" s="243"/>
      <c r="HGU120" s="243"/>
      <c r="HGV120" s="243"/>
      <c r="HGW120" s="243"/>
      <c r="HGX120" s="243"/>
      <c r="HGY120" s="243"/>
      <c r="HGZ120" s="243"/>
      <c r="HHA120" s="243"/>
      <c r="HHB120" s="243"/>
      <c r="HHC120" s="243"/>
      <c r="HHD120" s="243"/>
      <c r="HHE120" s="243"/>
      <c r="HHF120" s="243"/>
      <c r="HHG120" s="243"/>
      <c r="HHH120" s="243"/>
      <c r="HHI120" s="243"/>
      <c r="HHJ120" s="243"/>
      <c r="HHK120" s="243"/>
      <c r="HHL120" s="243"/>
      <c r="HHM120" s="243"/>
      <c r="HHN120" s="243"/>
      <c r="HHO120" s="243"/>
      <c r="HHP120" s="243"/>
      <c r="HHQ120" s="243"/>
      <c r="HHR120" s="243"/>
      <c r="HHS120" s="243"/>
      <c r="HHT120" s="243"/>
      <c r="HHU120" s="243"/>
      <c r="HHV120" s="243"/>
      <c r="HHW120" s="243"/>
      <c r="HHX120" s="243"/>
      <c r="HHY120" s="243"/>
      <c r="HHZ120" s="243"/>
      <c r="HIA120" s="243"/>
      <c r="HIB120" s="243"/>
      <c r="HIC120" s="243"/>
      <c r="HID120" s="243"/>
      <c r="HIE120" s="243"/>
      <c r="HIF120" s="243"/>
      <c r="HIG120" s="243"/>
      <c r="HIH120" s="243"/>
      <c r="HII120" s="243"/>
      <c r="HIJ120" s="243"/>
      <c r="HIK120" s="243"/>
      <c r="HIL120" s="243"/>
      <c r="HIM120" s="243"/>
      <c r="HIN120" s="243"/>
      <c r="HIO120" s="243"/>
      <c r="HIP120" s="243"/>
      <c r="HIQ120" s="243"/>
      <c r="HIR120" s="243"/>
      <c r="HIS120" s="243"/>
      <c r="HIT120" s="243"/>
      <c r="HIU120" s="243"/>
      <c r="HIV120" s="243"/>
      <c r="HIW120" s="243"/>
      <c r="HIX120" s="243"/>
      <c r="HIY120" s="243"/>
      <c r="HIZ120" s="243"/>
      <c r="HJA120" s="243"/>
      <c r="HJB120" s="243"/>
      <c r="HJC120" s="243"/>
      <c r="HJD120" s="243"/>
      <c r="HJE120" s="243"/>
      <c r="HJF120" s="243"/>
      <c r="HJG120" s="243"/>
      <c r="HJH120" s="243"/>
      <c r="HJI120" s="243"/>
      <c r="HJJ120" s="243"/>
      <c r="HJK120" s="243"/>
      <c r="HJL120" s="243"/>
      <c r="HJM120" s="243"/>
      <c r="HJN120" s="243"/>
      <c r="HJO120" s="243"/>
      <c r="HJP120" s="243"/>
      <c r="HJQ120" s="243"/>
      <c r="HJR120" s="243"/>
      <c r="HJS120" s="243"/>
      <c r="HJT120" s="243"/>
      <c r="HJU120" s="243"/>
      <c r="HJV120" s="243"/>
      <c r="HJW120" s="243"/>
      <c r="HJX120" s="243"/>
      <c r="HJY120" s="243"/>
      <c r="HJZ120" s="243"/>
      <c r="HKA120" s="243"/>
      <c r="HKB120" s="243"/>
      <c r="HKC120" s="243"/>
      <c r="HKD120" s="243"/>
      <c r="HKE120" s="243"/>
      <c r="HKF120" s="243"/>
      <c r="HKG120" s="243"/>
      <c r="HKH120" s="243"/>
      <c r="HKI120" s="243"/>
      <c r="HKJ120" s="243"/>
      <c r="HKK120" s="243"/>
      <c r="HKL120" s="243"/>
      <c r="HKM120" s="243"/>
      <c r="HKN120" s="243"/>
      <c r="HKO120" s="243"/>
      <c r="HKP120" s="243"/>
      <c r="HKQ120" s="243"/>
      <c r="HKR120" s="243"/>
      <c r="HKS120" s="243"/>
      <c r="HKT120" s="243"/>
      <c r="HKU120" s="243"/>
      <c r="HKV120" s="243"/>
      <c r="HKW120" s="243"/>
      <c r="HKX120" s="243"/>
      <c r="HKY120" s="243"/>
      <c r="HKZ120" s="243"/>
      <c r="HLA120" s="243"/>
      <c r="HLB120" s="243"/>
      <c r="HLC120" s="243"/>
      <c r="HLD120" s="243"/>
      <c r="HLE120" s="243"/>
      <c r="HLF120" s="243"/>
      <c r="HLG120" s="243"/>
      <c r="HLH120" s="243"/>
      <c r="HLI120" s="243"/>
      <c r="HLJ120" s="243"/>
      <c r="HLK120" s="243"/>
      <c r="HLL120" s="243"/>
      <c r="HLM120" s="243"/>
      <c r="HLN120" s="243"/>
      <c r="HLO120" s="243"/>
      <c r="HLP120" s="243"/>
      <c r="HLQ120" s="243"/>
      <c r="HLR120" s="243"/>
      <c r="HLS120" s="243"/>
      <c r="HLT120" s="243"/>
      <c r="HLU120" s="243"/>
      <c r="HLV120" s="243"/>
      <c r="HLW120" s="243"/>
      <c r="HLX120" s="243"/>
      <c r="HLY120" s="243"/>
      <c r="HLZ120" s="243"/>
      <c r="HMA120" s="243"/>
      <c r="HMB120" s="243"/>
      <c r="HMC120" s="243"/>
      <c r="HMD120" s="243"/>
      <c r="HME120" s="243"/>
      <c r="HMF120" s="243"/>
      <c r="HMG120" s="243"/>
      <c r="HMH120" s="243"/>
      <c r="HMI120" s="243"/>
      <c r="HMJ120" s="243"/>
      <c r="HMK120" s="243"/>
      <c r="HML120" s="243"/>
      <c r="HMM120" s="243"/>
      <c r="HMN120" s="243"/>
      <c r="HMO120" s="243"/>
      <c r="HMP120" s="243"/>
      <c r="HMQ120" s="243"/>
      <c r="HMR120" s="243"/>
      <c r="HMS120" s="243"/>
      <c r="HMT120" s="243"/>
      <c r="HMU120" s="243"/>
      <c r="HMV120" s="243"/>
      <c r="HMW120" s="243"/>
      <c r="HMX120" s="243"/>
      <c r="HMY120" s="243"/>
      <c r="HMZ120" s="243"/>
      <c r="HNA120" s="243"/>
      <c r="HNB120" s="243"/>
      <c r="HNC120" s="243"/>
      <c r="HND120" s="243"/>
      <c r="HNE120" s="243"/>
      <c r="HNF120" s="243"/>
      <c r="HNG120" s="243"/>
      <c r="HNH120" s="243"/>
      <c r="HNI120" s="243"/>
      <c r="HNJ120" s="243"/>
      <c r="HNK120" s="243"/>
      <c r="HNL120" s="243"/>
      <c r="HNM120" s="243"/>
      <c r="HNN120" s="243"/>
      <c r="HNO120" s="243"/>
      <c r="HNP120" s="243"/>
      <c r="HNQ120" s="243"/>
      <c r="HNR120" s="243"/>
      <c r="HNS120" s="243"/>
      <c r="HNT120" s="243"/>
      <c r="HNU120" s="243"/>
      <c r="HNV120" s="243"/>
      <c r="HNW120" s="243"/>
      <c r="HNX120" s="243"/>
      <c r="HNY120" s="243"/>
      <c r="HNZ120" s="243"/>
      <c r="HOA120" s="243"/>
      <c r="HOB120" s="243"/>
      <c r="HOC120" s="243"/>
      <c r="HOD120" s="243"/>
      <c r="HOE120" s="243"/>
      <c r="HOF120" s="243"/>
      <c r="HOG120" s="243"/>
      <c r="HOH120" s="243"/>
      <c r="HOI120" s="243"/>
      <c r="HOJ120" s="243"/>
      <c r="HOK120" s="243"/>
      <c r="HOL120" s="243"/>
      <c r="HOM120" s="243"/>
      <c r="HON120" s="243"/>
      <c r="HOO120" s="243"/>
      <c r="HOP120" s="243"/>
      <c r="HOQ120" s="243"/>
      <c r="HOR120" s="243"/>
      <c r="HOS120" s="243"/>
      <c r="HOT120" s="243"/>
      <c r="HOU120" s="243"/>
      <c r="HOV120" s="243"/>
      <c r="HOW120" s="243"/>
      <c r="HOX120" s="243"/>
      <c r="HOY120" s="243"/>
      <c r="HOZ120" s="243"/>
      <c r="HPA120" s="243"/>
      <c r="HPB120" s="243"/>
      <c r="HPC120" s="243"/>
      <c r="HPD120" s="243"/>
      <c r="HPE120" s="243"/>
      <c r="HPF120" s="243"/>
      <c r="HPG120" s="243"/>
      <c r="HPH120" s="243"/>
      <c r="HPI120" s="243"/>
      <c r="HPJ120" s="243"/>
      <c r="HPK120" s="243"/>
      <c r="HPL120" s="243"/>
      <c r="HPM120" s="243"/>
      <c r="HPN120" s="243"/>
      <c r="HPO120" s="243"/>
      <c r="HPP120" s="243"/>
      <c r="HPQ120" s="243"/>
      <c r="HPR120" s="243"/>
      <c r="HPS120" s="243"/>
      <c r="HPT120" s="243"/>
      <c r="HPU120" s="243"/>
      <c r="HPV120" s="243"/>
      <c r="HPW120" s="243"/>
      <c r="HPX120" s="243"/>
      <c r="HPY120" s="243"/>
      <c r="HPZ120" s="243"/>
      <c r="HQA120" s="243"/>
      <c r="HQB120" s="243"/>
      <c r="HQC120" s="243"/>
      <c r="HQD120" s="243"/>
      <c r="HQE120" s="243"/>
      <c r="HQF120" s="243"/>
      <c r="HQG120" s="243"/>
      <c r="HQH120" s="243"/>
      <c r="HQI120" s="243"/>
      <c r="HQJ120" s="243"/>
      <c r="HQK120" s="243"/>
      <c r="HQL120" s="243"/>
      <c r="HQM120" s="243"/>
      <c r="HQN120" s="243"/>
      <c r="HQO120" s="243"/>
      <c r="HQP120" s="243"/>
      <c r="HQQ120" s="243"/>
      <c r="HQR120" s="243"/>
      <c r="HQS120" s="243"/>
      <c r="HQT120" s="243"/>
      <c r="HQU120" s="243"/>
      <c r="HQV120" s="243"/>
      <c r="HQW120" s="243"/>
      <c r="HQX120" s="243"/>
      <c r="HQY120" s="243"/>
      <c r="HQZ120" s="243"/>
      <c r="HRA120" s="243"/>
      <c r="HRB120" s="243"/>
      <c r="HRC120" s="243"/>
      <c r="HRD120" s="243"/>
      <c r="HRE120" s="243"/>
      <c r="HRF120" s="243"/>
      <c r="HRG120" s="243"/>
      <c r="HRH120" s="243"/>
      <c r="HRI120" s="243"/>
      <c r="HRJ120" s="243"/>
      <c r="HRK120" s="243"/>
      <c r="HRL120" s="243"/>
      <c r="HRM120" s="243"/>
      <c r="HRN120" s="243"/>
      <c r="HRO120" s="243"/>
      <c r="HRP120" s="243"/>
      <c r="HRQ120" s="243"/>
      <c r="HRR120" s="243"/>
      <c r="HRS120" s="243"/>
      <c r="HRT120" s="243"/>
      <c r="HRU120" s="243"/>
      <c r="HRV120" s="243"/>
      <c r="HRW120" s="243"/>
      <c r="HRX120" s="243"/>
      <c r="HRY120" s="243"/>
      <c r="HRZ120" s="243"/>
      <c r="HSA120" s="243"/>
      <c r="HSB120" s="243"/>
      <c r="HSC120" s="243"/>
      <c r="HSD120" s="243"/>
      <c r="HSE120" s="243"/>
      <c r="HSF120" s="243"/>
      <c r="HSG120" s="243"/>
      <c r="HSH120" s="243"/>
      <c r="HSI120" s="243"/>
      <c r="HSJ120" s="243"/>
      <c r="HSK120" s="243"/>
      <c r="HSL120" s="243"/>
      <c r="HSM120" s="243"/>
      <c r="HSN120" s="243"/>
      <c r="HSO120" s="243"/>
      <c r="HSP120" s="243"/>
      <c r="HSQ120" s="243"/>
      <c r="HSR120" s="243"/>
      <c r="HSS120" s="243"/>
      <c r="HST120" s="243"/>
      <c r="HSU120" s="243"/>
      <c r="HSV120" s="243"/>
      <c r="HSW120" s="243"/>
      <c r="HSX120" s="243"/>
      <c r="HSY120" s="243"/>
      <c r="HSZ120" s="243"/>
      <c r="HTA120" s="243"/>
      <c r="HTB120" s="243"/>
      <c r="HTC120" s="243"/>
      <c r="HTD120" s="243"/>
      <c r="HTE120" s="243"/>
      <c r="HTF120" s="243"/>
      <c r="HTG120" s="243"/>
      <c r="HTH120" s="243"/>
      <c r="HTI120" s="243"/>
      <c r="HTJ120" s="243"/>
      <c r="HTK120" s="243"/>
      <c r="HTL120" s="243"/>
      <c r="HTM120" s="243"/>
      <c r="HTN120" s="243"/>
      <c r="HTO120" s="243"/>
      <c r="HTP120" s="243"/>
      <c r="HTQ120" s="243"/>
      <c r="HTR120" s="243"/>
      <c r="HTS120" s="243"/>
      <c r="HTT120" s="243"/>
      <c r="HTU120" s="243"/>
      <c r="HTV120" s="243"/>
      <c r="HTW120" s="243"/>
      <c r="HTX120" s="243"/>
      <c r="HTY120" s="243"/>
      <c r="HTZ120" s="243"/>
      <c r="HUA120" s="243"/>
      <c r="HUB120" s="243"/>
      <c r="HUC120" s="243"/>
      <c r="HUD120" s="243"/>
      <c r="HUE120" s="243"/>
      <c r="HUF120" s="243"/>
      <c r="HUG120" s="243"/>
      <c r="HUH120" s="243"/>
      <c r="HUI120" s="243"/>
      <c r="HUJ120" s="243"/>
      <c r="HUK120" s="243"/>
      <c r="HUL120" s="243"/>
      <c r="HUM120" s="243"/>
      <c r="HUN120" s="243"/>
      <c r="HUO120" s="243"/>
      <c r="HUP120" s="243"/>
      <c r="HUQ120" s="243"/>
      <c r="HUR120" s="243"/>
      <c r="HUS120" s="243"/>
      <c r="HUT120" s="243"/>
      <c r="HUU120" s="243"/>
      <c r="HUV120" s="243"/>
      <c r="HUW120" s="243"/>
      <c r="HUX120" s="243"/>
      <c r="HUY120" s="243"/>
      <c r="HUZ120" s="243"/>
      <c r="HVA120" s="243"/>
      <c r="HVB120" s="243"/>
      <c r="HVC120" s="243"/>
      <c r="HVD120" s="243"/>
      <c r="HVE120" s="243"/>
      <c r="HVF120" s="243"/>
      <c r="HVG120" s="243"/>
      <c r="HVH120" s="243"/>
      <c r="HVI120" s="243"/>
      <c r="HVJ120" s="243"/>
      <c r="HVK120" s="243"/>
      <c r="HVL120" s="243"/>
      <c r="HVM120" s="243"/>
      <c r="HVN120" s="243"/>
      <c r="HVO120" s="243"/>
      <c r="HVP120" s="243"/>
      <c r="HVQ120" s="243"/>
      <c r="HVR120" s="243"/>
      <c r="HVS120" s="243"/>
      <c r="HVT120" s="243"/>
      <c r="HVU120" s="243"/>
      <c r="HVV120" s="243"/>
      <c r="HVW120" s="243"/>
      <c r="HVX120" s="243"/>
      <c r="HVY120" s="243"/>
      <c r="HVZ120" s="243"/>
      <c r="HWA120" s="243"/>
      <c r="HWB120" s="243"/>
      <c r="HWC120" s="243"/>
      <c r="HWD120" s="243"/>
      <c r="HWE120" s="243"/>
      <c r="HWF120" s="243"/>
      <c r="HWG120" s="243"/>
      <c r="HWH120" s="243"/>
      <c r="HWI120" s="243"/>
      <c r="HWJ120" s="243"/>
      <c r="HWK120" s="243"/>
      <c r="HWL120" s="243"/>
      <c r="HWM120" s="243"/>
      <c r="HWN120" s="243"/>
      <c r="HWO120" s="243"/>
      <c r="HWP120" s="243"/>
      <c r="HWQ120" s="243"/>
      <c r="HWR120" s="243"/>
      <c r="HWS120" s="243"/>
      <c r="HWT120" s="243"/>
      <c r="HWU120" s="243"/>
      <c r="HWV120" s="243"/>
      <c r="HWW120" s="243"/>
      <c r="HWX120" s="243"/>
      <c r="HWY120" s="243"/>
      <c r="HWZ120" s="243"/>
      <c r="HXA120" s="243"/>
      <c r="HXB120" s="243"/>
      <c r="HXC120" s="243"/>
      <c r="HXD120" s="243"/>
      <c r="HXE120" s="243"/>
      <c r="HXF120" s="243"/>
      <c r="HXG120" s="243"/>
      <c r="HXH120" s="243"/>
      <c r="HXI120" s="243"/>
      <c r="HXJ120" s="243"/>
      <c r="HXK120" s="243"/>
      <c r="HXL120" s="243"/>
      <c r="HXM120" s="243"/>
      <c r="HXN120" s="243"/>
      <c r="HXO120" s="243"/>
      <c r="HXP120" s="243"/>
      <c r="HXQ120" s="243"/>
      <c r="HXR120" s="243"/>
      <c r="HXS120" s="243"/>
      <c r="HXT120" s="243"/>
      <c r="HXU120" s="243"/>
      <c r="HXV120" s="243"/>
      <c r="HXW120" s="243"/>
      <c r="HXX120" s="243"/>
      <c r="HXY120" s="243"/>
      <c r="HXZ120" s="243"/>
      <c r="HYA120" s="243"/>
      <c r="HYB120" s="243"/>
      <c r="HYC120" s="243"/>
      <c r="HYD120" s="243"/>
      <c r="HYE120" s="243"/>
      <c r="HYF120" s="243"/>
      <c r="HYG120" s="243"/>
      <c r="HYH120" s="243"/>
      <c r="HYI120" s="243"/>
      <c r="HYJ120" s="243"/>
      <c r="HYK120" s="243"/>
      <c r="HYL120" s="243"/>
      <c r="HYM120" s="243"/>
      <c r="HYN120" s="243"/>
      <c r="HYO120" s="243"/>
      <c r="HYP120" s="243"/>
      <c r="HYQ120" s="243"/>
      <c r="HYR120" s="243"/>
      <c r="HYS120" s="243"/>
      <c r="HYT120" s="243"/>
      <c r="HYU120" s="243"/>
      <c r="HYV120" s="243"/>
      <c r="HYW120" s="243"/>
      <c r="HYX120" s="243"/>
      <c r="HYY120" s="243"/>
      <c r="HYZ120" s="243"/>
      <c r="HZA120" s="243"/>
      <c r="HZB120" s="243"/>
      <c r="HZC120" s="243"/>
      <c r="HZD120" s="243"/>
      <c r="HZE120" s="243"/>
      <c r="HZF120" s="243"/>
      <c r="HZG120" s="243"/>
      <c r="HZH120" s="243"/>
      <c r="HZI120" s="243"/>
      <c r="HZJ120" s="243"/>
      <c r="HZK120" s="243"/>
      <c r="HZL120" s="243"/>
      <c r="HZM120" s="243"/>
      <c r="HZN120" s="243"/>
      <c r="HZO120" s="243"/>
      <c r="HZP120" s="243"/>
      <c r="HZQ120" s="243"/>
      <c r="HZR120" s="243"/>
      <c r="HZS120" s="243"/>
      <c r="HZT120" s="243"/>
      <c r="HZU120" s="243"/>
      <c r="HZV120" s="243"/>
      <c r="HZW120" s="243"/>
      <c r="HZX120" s="243"/>
      <c r="HZY120" s="243"/>
      <c r="HZZ120" s="243"/>
      <c r="IAA120" s="243"/>
      <c r="IAB120" s="243"/>
      <c r="IAC120" s="243"/>
      <c r="IAD120" s="243"/>
      <c r="IAE120" s="243"/>
      <c r="IAF120" s="243"/>
      <c r="IAG120" s="243"/>
      <c r="IAH120" s="243"/>
      <c r="IAI120" s="243"/>
      <c r="IAJ120" s="243"/>
      <c r="IAK120" s="243"/>
      <c r="IAL120" s="243"/>
      <c r="IAM120" s="243"/>
      <c r="IAN120" s="243"/>
      <c r="IAO120" s="243"/>
      <c r="IAP120" s="243"/>
      <c r="IAQ120" s="243"/>
      <c r="IAR120" s="243"/>
      <c r="IAS120" s="243"/>
      <c r="IAT120" s="243"/>
      <c r="IAU120" s="243"/>
      <c r="IAV120" s="243"/>
      <c r="IAW120" s="243"/>
      <c r="IAX120" s="243"/>
      <c r="IAY120" s="243"/>
      <c r="IAZ120" s="243"/>
      <c r="IBA120" s="243"/>
      <c r="IBB120" s="243"/>
      <c r="IBC120" s="243"/>
      <c r="IBD120" s="243"/>
      <c r="IBE120" s="243"/>
      <c r="IBF120" s="243"/>
      <c r="IBG120" s="243"/>
      <c r="IBH120" s="243"/>
      <c r="IBI120" s="243"/>
      <c r="IBJ120" s="243"/>
      <c r="IBK120" s="243"/>
      <c r="IBL120" s="243"/>
      <c r="IBM120" s="243"/>
      <c r="IBN120" s="243"/>
      <c r="IBO120" s="243"/>
      <c r="IBP120" s="243"/>
      <c r="IBQ120" s="243"/>
      <c r="IBR120" s="243"/>
      <c r="IBS120" s="243"/>
      <c r="IBT120" s="243"/>
      <c r="IBU120" s="243"/>
      <c r="IBV120" s="243"/>
      <c r="IBW120" s="243"/>
      <c r="IBX120" s="243"/>
      <c r="IBY120" s="243"/>
      <c r="IBZ120" s="243"/>
      <c r="ICA120" s="243"/>
      <c r="ICB120" s="243"/>
      <c r="ICC120" s="243"/>
      <c r="ICD120" s="243"/>
      <c r="ICE120" s="243"/>
      <c r="ICF120" s="243"/>
      <c r="ICG120" s="243"/>
      <c r="ICH120" s="243"/>
      <c r="ICI120" s="243"/>
      <c r="ICJ120" s="243"/>
      <c r="ICK120" s="243"/>
      <c r="ICL120" s="243"/>
      <c r="ICM120" s="243"/>
      <c r="ICN120" s="243"/>
      <c r="ICO120" s="243"/>
      <c r="ICP120" s="243"/>
      <c r="ICQ120" s="243"/>
      <c r="ICR120" s="243"/>
      <c r="ICS120" s="243"/>
      <c r="ICT120" s="243"/>
      <c r="ICU120" s="243"/>
      <c r="ICV120" s="243"/>
      <c r="ICW120" s="243"/>
      <c r="ICX120" s="243"/>
      <c r="ICY120" s="243"/>
      <c r="ICZ120" s="243"/>
      <c r="IDA120" s="243"/>
      <c r="IDB120" s="243"/>
      <c r="IDC120" s="243"/>
      <c r="IDD120" s="243"/>
      <c r="IDE120" s="243"/>
      <c r="IDF120" s="243"/>
      <c r="IDG120" s="243"/>
      <c r="IDH120" s="243"/>
      <c r="IDI120" s="243"/>
      <c r="IDJ120" s="243"/>
      <c r="IDK120" s="243"/>
      <c r="IDL120" s="243"/>
      <c r="IDM120" s="243"/>
      <c r="IDN120" s="243"/>
      <c r="IDO120" s="243"/>
      <c r="IDP120" s="243"/>
      <c r="IDQ120" s="243"/>
      <c r="IDR120" s="243"/>
      <c r="IDS120" s="243"/>
      <c r="IDT120" s="243"/>
      <c r="IDU120" s="243"/>
      <c r="IDV120" s="243"/>
      <c r="IDW120" s="243"/>
      <c r="IDX120" s="243"/>
      <c r="IDY120" s="243"/>
      <c r="IDZ120" s="243"/>
      <c r="IEA120" s="243"/>
      <c r="IEB120" s="243"/>
      <c r="IEC120" s="243"/>
      <c r="IED120" s="243"/>
      <c r="IEE120" s="243"/>
      <c r="IEF120" s="243"/>
      <c r="IEG120" s="243"/>
      <c r="IEH120" s="243"/>
      <c r="IEI120" s="243"/>
      <c r="IEJ120" s="243"/>
      <c r="IEK120" s="243"/>
      <c r="IEL120" s="243"/>
      <c r="IEM120" s="243"/>
      <c r="IEN120" s="243"/>
      <c r="IEO120" s="243"/>
      <c r="IEP120" s="243"/>
      <c r="IEQ120" s="243"/>
      <c r="IER120" s="243"/>
      <c r="IES120" s="243"/>
      <c r="IET120" s="243"/>
      <c r="IEU120" s="243"/>
      <c r="IEV120" s="243"/>
      <c r="IEW120" s="243"/>
      <c r="IEX120" s="243"/>
      <c r="IEY120" s="243"/>
      <c r="IEZ120" s="243"/>
      <c r="IFA120" s="243"/>
      <c r="IFB120" s="243"/>
      <c r="IFC120" s="243"/>
      <c r="IFD120" s="243"/>
      <c r="IFE120" s="243"/>
      <c r="IFF120" s="243"/>
      <c r="IFG120" s="243"/>
      <c r="IFH120" s="243"/>
      <c r="IFI120" s="243"/>
      <c r="IFJ120" s="243"/>
      <c r="IFK120" s="243"/>
      <c r="IFL120" s="243"/>
      <c r="IFM120" s="243"/>
      <c r="IFN120" s="243"/>
      <c r="IFO120" s="243"/>
      <c r="IFP120" s="243"/>
      <c r="IFQ120" s="243"/>
      <c r="IFR120" s="243"/>
      <c r="IFS120" s="243"/>
      <c r="IFT120" s="243"/>
      <c r="IFU120" s="243"/>
      <c r="IFV120" s="243"/>
      <c r="IFW120" s="243"/>
      <c r="IFX120" s="243"/>
      <c r="IFY120" s="243"/>
      <c r="IFZ120" s="243"/>
      <c r="IGA120" s="243"/>
      <c r="IGB120" s="243"/>
      <c r="IGC120" s="243"/>
      <c r="IGD120" s="243"/>
      <c r="IGE120" s="243"/>
      <c r="IGF120" s="243"/>
      <c r="IGG120" s="243"/>
      <c r="IGH120" s="243"/>
      <c r="IGI120" s="243"/>
      <c r="IGJ120" s="243"/>
      <c r="IGK120" s="243"/>
      <c r="IGL120" s="243"/>
      <c r="IGM120" s="243"/>
      <c r="IGN120" s="243"/>
      <c r="IGO120" s="243"/>
      <c r="IGP120" s="243"/>
      <c r="IGQ120" s="243"/>
      <c r="IGR120" s="243"/>
      <c r="IGS120" s="243"/>
      <c r="IGT120" s="243"/>
      <c r="IGU120" s="243"/>
      <c r="IGV120" s="243"/>
      <c r="IGW120" s="243"/>
      <c r="IGX120" s="243"/>
      <c r="IGY120" s="243"/>
      <c r="IGZ120" s="243"/>
      <c r="IHA120" s="243"/>
      <c r="IHB120" s="243"/>
      <c r="IHC120" s="243"/>
      <c r="IHD120" s="243"/>
      <c r="IHE120" s="243"/>
      <c r="IHF120" s="243"/>
      <c r="IHG120" s="243"/>
      <c r="IHH120" s="243"/>
      <c r="IHI120" s="243"/>
      <c r="IHJ120" s="243"/>
      <c r="IHK120" s="243"/>
      <c r="IHL120" s="243"/>
      <c r="IHM120" s="243"/>
      <c r="IHN120" s="243"/>
      <c r="IHO120" s="243"/>
      <c r="IHP120" s="243"/>
      <c r="IHQ120" s="243"/>
      <c r="IHR120" s="243"/>
      <c r="IHS120" s="243"/>
      <c r="IHT120" s="243"/>
      <c r="IHU120" s="243"/>
      <c r="IHV120" s="243"/>
      <c r="IHW120" s="243"/>
      <c r="IHX120" s="243"/>
      <c r="IHY120" s="243"/>
      <c r="IHZ120" s="243"/>
      <c r="IIA120" s="243"/>
      <c r="IIB120" s="243"/>
      <c r="IIC120" s="243"/>
      <c r="IID120" s="243"/>
      <c r="IIE120" s="243"/>
      <c r="IIF120" s="243"/>
      <c r="IIG120" s="243"/>
      <c r="IIH120" s="243"/>
      <c r="III120" s="243"/>
      <c r="IIJ120" s="243"/>
      <c r="IIK120" s="243"/>
      <c r="IIL120" s="243"/>
      <c r="IIM120" s="243"/>
      <c r="IIN120" s="243"/>
      <c r="IIO120" s="243"/>
      <c r="IIP120" s="243"/>
      <c r="IIQ120" s="243"/>
      <c r="IIR120" s="243"/>
      <c r="IIS120" s="243"/>
      <c r="IIT120" s="243"/>
      <c r="IIU120" s="243"/>
      <c r="IIV120" s="243"/>
      <c r="IIW120" s="243"/>
      <c r="IIX120" s="243"/>
      <c r="IIY120" s="243"/>
      <c r="IIZ120" s="243"/>
      <c r="IJA120" s="243"/>
      <c r="IJB120" s="243"/>
      <c r="IJC120" s="243"/>
      <c r="IJD120" s="243"/>
      <c r="IJE120" s="243"/>
      <c r="IJF120" s="243"/>
      <c r="IJG120" s="243"/>
      <c r="IJH120" s="243"/>
      <c r="IJI120" s="243"/>
      <c r="IJJ120" s="243"/>
      <c r="IJK120" s="243"/>
      <c r="IJL120" s="243"/>
      <c r="IJM120" s="243"/>
      <c r="IJN120" s="243"/>
      <c r="IJO120" s="243"/>
      <c r="IJP120" s="243"/>
      <c r="IJQ120" s="243"/>
      <c r="IJR120" s="243"/>
      <c r="IJS120" s="243"/>
      <c r="IJT120" s="243"/>
      <c r="IJU120" s="243"/>
      <c r="IJV120" s="243"/>
      <c r="IJW120" s="243"/>
      <c r="IJX120" s="243"/>
      <c r="IJY120" s="243"/>
      <c r="IJZ120" s="243"/>
      <c r="IKA120" s="243"/>
      <c r="IKB120" s="243"/>
      <c r="IKC120" s="243"/>
      <c r="IKD120" s="243"/>
      <c r="IKE120" s="243"/>
      <c r="IKF120" s="243"/>
      <c r="IKG120" s="243"/>
      <c r="IKH120" s="243"/>
      <c r="IKI120" s="243"/>
      <c r="IKJ120" s="243"/>
      <c r="IKK120" s="243"/>
      <c r="IKL120" s="243"/>
      <c r="IKM120" s="243"/>
      <c r="IKN120" s="243"/>
      <c r="IKO120" s="243"/>
      <c r="IKP120" s="243"/>
      <c r="IKQ120" s="243"/>
      <c r="IKR120" s="243"/>
      <c r="IKS120" s="243"/>
      <c r="IKT120" s="243"/>
      <c r="IKU120" s="243"/>
      <c r="IKV120" s="243"/>
      <c r="IKW120" s="243"/>
      <c r="IKX120" s="243"/>
      <c r="IKY120" s="243"/>
      <c r="IKZ120" s="243"/>
      <c r="ILA120" s="243"/>
      <c r="ILB120" s="243"/>
      <c r="ILC120" s="243"/>
      <c r="ILD120" s="243"/>
      <c r="ILE120" s="243"/>
      <c r="ILF120" s="243"/>
      <c r="ILG120" s="243"/>
      <c r="ILH120" s="243"/>
      <c r="ILI120" s="243"/>
      <c r="ILJ120" s="243"/>
      <c r="ILK120" s="243"/>
      <c r="ILL120" s="243"/>
      <c r="ILM120" s="243"/>
      <c r="ILN120" s="243"/>
      <c r="ILO120" s="243"/>
      <c r="ILP120" s="243"/>
      <c r="ILQ120" s="243"/>
      <c r="ILR120" s="243"/>
      <c r="ILS120" s="243"/>
      <c r="ILT120" s="243"/>
      <c r="ILU120" s="243"/>
      <c r="ILV120" s="243"/>
      <c r="ILW120" s="243"/>
      <c r="ILX120" s="243"/>
      <c r="ILY120" s="243"/>
      <c r="ILZ120" s="243"/>
      <c r="IMA120" s="243"/>
      <c r="IMB120" s="243"/>
      <c r="IMC120" s="243"/>
      <c r="IMD120" s="243"/>
      <c r="IME120" s="243"/>
      <c r="IMF120" s="243"/>
      <c r="IMG120" s="243"/>
      <c r="IMH120" s="243"/>
      <c r="IMI120" s="243"/>
      <c r="IMJ120" s="243"/>
      <c r="IMK120" s="243"/>
      <c r="IML120" s="243"/>
      <c r="IMM120" s="243"/>
      <c r="IMN120" s="243"/>
      <c r="IMO120" s="243"/>
      <c r="IMP120" s="243"/>
      <c r="IMQ120" s="243"/>
      <c r="IMR120" s="243"/>
      <c r="IMS120" s="243"/>
      <c r="IMT120" s="243"/>
      <c r="IMU120" s="243"/>
      <c r="IMV120" s="243"/>
      <c r="IMW120" s="243"/>
      <c r="IMX120" s="243"/>
      <c r="IMY120" s="243"/>
      <c r="IMZ120" s="243"/>
      <c r="INA120" s="243"/>
      <c r="INB120" s="243"/>
      <c r="INC120" s="243"/>
      <c r="IND120" s="243"/>
      <c r="INE120" s="243"/>
      <c r="INF120" s="243"/>
      <c r="ING120" s="243"/>
      <c r="INH120" s="243"/>
      <c r="INI120" s="243"/>
      <c r="INJ120" s="243"/>
      <c r="INK120" s="243"/>
      <c r="INL120" s="243"/>
      <c r="INM120" s="243"/>
      <c r="INN120" s="243"/>
      <c r="INO120" s="243"/>
      <c r="INP120" s="243"/>
      <c r="INQ120" s="243"/>
      <c r="INR120" s="243"/>
      <c r="INS120" s="243"/>
      <c r="INT120" s="243"/>
      <c r="INU120" s="243"/>
      <c r="INV120" s="243"/>
      <c r="INW120" s="243"/>
      <c r="INX120" s="243"/>
      <c r="INY120" s="243"/>
      <c r="INZ120" s="243"/>
      <c r="IOA120" s="243"/>
      <c r="IOB120" s="243"/>
      <c r="IOC120" s="243"/>
      <c r="IOD120" s="243"/>
      <c r="IOE120" s="243"/>
      <c r="IOF120" s="243"/>
      <c r="IOG120" s="243"/>
      <c r="IOH120" s="243"/>
      <c r="IOI120" s="243"/>
      <c r="IOJ120" s="243"/>
      <c r="IOK120" s="243"/>
      <c r="IOL120" s="243"/>
      <c r="IOM120" s="243"/>
      <c r="ION120" s="243"/>
      <c r="IOO120" s="243"/>
      <c r="IOP120" s="243"/>
      <c r="IOQ120" s="243"/>
      <c r="IOR120" s="243"/>
      <c r="IOS120" s="243"/>
      <c r="IOT120" s="243"/>
      <c r="IOU120" s="243"/>
      <c r="IOV120" s="243"/>
      <c r="IOW120" s="243"/>
      <c r="IOX120" s="243"/>
      <c r="IOY120" s="243"/>
      <c r="IOZ120" s="243"/>
      <c r="IPA120" s="243"/>
      <c r="IPB120" s="243"/>
      <c r="IPC120" s="243"/>
      <c r="IPD120" s="243"/>
      <c r="IPE120" s="243"/>
      <c r="IPF120" s="243"/>
      <c r="IPG120" s="243"/>
      <c r="IPH120" s="243"/>
      <c r="IPI120" s="243"/>
      <c r="IPJ120" s="243"/>
      <c r="IPK120" s="243"/>
      <c r="IPL120" s="243"/>
      <c r="IPM120" s="243"/>
      <c r="IPN120" s="243"/>
      <c r="IPO120" s="243"/>
      <c r="IPP120" s="243"/>
      <c r="IPQ120" s="243"/>
      <c r="IPR120" s="243"/>
      <c r="IPS120" s="243"/>
      <c r="IPT120" s="243"/>
      <c r="IPU120" s="243"/>
      <c r="IPV120" s="243"/>
      <c r="IPW120" s="243"/>
      <c r="IPX120" s="243"/>
      <c r="IPY120" s="243"/>
      <c r="IPZ120" s="243"/>
      <c r="IQA120" s="243"/>
      <c r="IQB120" s="243"/>
      <c r="IQC120" s="243"/>
      <c r="IQD120" s="243"/>
      <c r="IQE120" s="243"/>
      <c r="IQF120" s="243"/>
      <c r="IQG120" s="243"/>
      <c r="IQH120" s="243"/>
      <c r="IQI120" s="243"/>
      <c r="IQJ120" s="243"/>
      <c r="IQK120" s="243"/>
      <c r="IQL120" s="243"/>
      <c r="IQM120" s="243"/>
      <c r="IQN120" s="243"/>
      <c r="IQO120" s="243"/>
      <c r="IQP120" s="243"/>
      <c r="IQQ120" s="243"/>
      <c r="IQR120" s="243"/>
      <c r="IQS120" s="243"/>
      <c r="IQT120" s="243"/>
      <c r="IQU120" s="243"/>
      <c r="IQV120" s="243"/>
      <c r="IQW120" s="243"/>
      <c r="IQX120" s="243"/>
      <c r="IQY120" s="243"/>
      <c r="IQZ120" s="243"/>
      <c r="IRA120" s="243"/>
      <c r="IRB120" s="243"/>
      <c r="IRC120" s="243"/>
      <c r="IRD120" s="243"/>
      <c r="IRE120" s="243"/>
      <c r="IRF120" s="243"/>
      <c r="IRG120" s="243"/>
      <c r="IRH120" s="243"/>
      <c r="IRI120" s="243"/>
      <c r="IRJ120" s="243"/>
      <c r="IRK120" s="243"/>
      <c r="IRL120" s="243"/>
      <c r="IRM120" s="243"/>
      <c r="IRN120" s="243"/>
      <c r="IRO120" s="243"/>
      <c r="IRP120" s="243"/>
      <c r="IRQ120" s="243"/>
      <c r="IRR120" s="243"/>
      <c r="IRS120" s="243"/>
      <c r="IRT120" s="243"/>
      <c r="IRU120" s="243"/>
      <c r="IRV120" s="243"/>
      <c r="IRW120" s="243"/>
      <c r="IRX120" s="243"/>
      <c r="IRY120" s="243"/>
      <c r="IRZ120" s="243"/>
      <c r="ISA120" s="243"/>
      <c r="ISB120" s="243"/>
      <c r="ISC120" s="243"/>
      <c r="ISD120" s="243"/>
      <c r="ISE120" s="243"/>
      <c r="ISF120" s="243"/>
      <c r="ISG120" s="243"/>
      <c r="ISH120" s="243"/>
      <c r="ISI120" s="243"/>
      <c r="ISJ120" s="243"/>
      <c r="ISK120" s="243"/>
      <c r="ISL120" s="243"/>
      <c r="ISM120" s="243"/>
      <c r="ISN120" s="243"/>
      <c r="ISO120" s="243"/>
      <c r="ISP120" s="243"/>
      <c r="ISQ120" s="243"/>
      <c r="ISR120" s="243"/>
      <c r="ISS120" s="243"/>
      <c r="IST120" s="243"/>
      <c r="ISU120" s="243"/>
      <c r="ISV120" s="243"/>
      <c r="ISW120" s="243"/>
      <c r="ISX120" s="243"/>
      <c r="ISY120" s="243"/>
      <c r="ISZ120" s="243"/>
      <c r="ITA120" s="243"/>
      <c r="ITB120" s="243"/>
      <c r="ITC120" s="243"/>
      <c r="ITD120" s="243"/>
      <c r="ITE120" s="243"/>
      <c r="ITF120" s="243"/>
      <c r="ITG120" s="243"/>
      <c r="ITH120" s="243"/>
      <c r="ITI120" s="243"/>
      <c r="ITJ120" s="243"/>
      <c r="ITK120" s="243"/>
      <c r="ITL120" s="243"/>
      <c r="ITM120" s="243"/>
      <c r="ITN120" s="243"/>
      <c r="ITO120" s="243"/>
      <c r="ITP120" s="243"/>
      <c r="ITQ120" s="243"/>
      <c r="ITR120" s="243"/>
      <c r="ITS120" s="243"/>
      <c r="ITT120" s="243"/>
      <c r="ITU120" s="243"/>
      <c r="ITV120" s="243"/>
      <c r="ITW120" s="243"/>
      <c r="ITX120" s="243"/>
      <c r="ITY120" s="243"/>
      <c r="ITZ120" s="243"/>
      <c r="IUA120" s="243"/>
      <c r="IUB120" s="243"/>
      <c r="IUC120" s="243"/>
      <c r="IUD120" s="243"/>
      <c r="IUE120" s="243"/>
      <c r="IUF120" s="243"/>
      <c r="IUG120" s="243"/>
      <c r="IUH120" s="243"/>
      <c r="IUI120" s="243"/>
      <c r="IUJ120" s="243"/>
      <c r="IUK120" s="243"/>
      <c r="IUL120" s="243"/>
      <c r="IUM120" s="243"/>
      <c r="IUN120" s="243"/>
      <c r="IUO120" s="243"/>
      <c r="IUP120" s="243"/>
      <c r="IUQ120" s="243"/>
      <c r="IUR120" s="243"/>
      <c r="IUS120" s="243"/>
      <c r="IUT120" s="243"/>
      <c r="IUU120" s="243"/>
      <c r="IUV120" s="243"/>
      <c r="IUW120" s="243"/>
      <c r="IUX120" s="243"/>
      <c r="IUY120" s="243"/>
      <c r="IUZ120" s="243"/>
      <c r="IVA120" s="243"/>
      <c r="IVB120" s="243"/>
      <c r="IVC120" s="243"/>
      <c r="IVD120" s="243"/>
      <c r="IVE120" s="243"/>
      <c r="IVF120" s="243"/>
      <c r="IVG120" s="243"/>
      <c r="IVH120" s="243"/>
      <c r="IVI120" s="243"/>
      <c r="IVJ120" s="243"/>
      <c r="IVK120" s="243"/>
      <c r="IVL120" s="243"/>
      <c r="IVM120" s="243"/>
      <c r="IVN120" s="243"/>
      <c r="IVO120" s="243"/>
      <c r="IVP120" s="243"/>
      <c r="IVQ120" s="243"/>
      <c r="IVR120" s="243"/>
      <c r="IVS120" s="243"/>
      <c r="IVT120" s="243"/>
      <c r="IVU120" s="243"/>
      <c r="IVV120" s="243"/>
      <c r="IVW120" s="243"/>
      <c r="IVX120" s="243"/>
      <c r="IVY120" s="243"/>
      <c r="IVZ120" s="243"/>
      <c r="IWA120" s="243"/>
      <c r="IWB120" s="243"/>
      <c r="IWC120" s="243"/>
      <c r="IWD120" s="243"/>
      <c r="IWE120" s="243"/>
      <c r="IWF120" s="243"/>
      <c r="IWG120" s="243"/>
      <c r="IWH120" s="243"/>
      <c r="IWI120" s="243"/>
      <c r="IWJ120" s="243"/>
      <c r="IWK120" s="243"/>
      <c r="IWL120" s="243"/>
      <c r="IWM120" s="243"/>
      <c r="IWN120" s="243"/>
      <c r="IWO120" s="243"/>
      <c r="IWP120" s="243"/>
      <c r="IWQ120" s="243"/>
      <c r="IWR120" s="243"/>
      <c r="IWS120" s="243"/>
      <c r="IWT120" s="243"/>
      <c r="IWU120" s="243"/>
      <c r="IWV120" s="243"/>
      <c r="IWW120" s="243"/>
      <c r="IWX120" s="243"/>
      <c r="IWY120" s="243"/>
      <c r="IWZ120" s="243"/>
      <c r="IXA120" s="243"/>
      <c r="IXB120" s="243"/>
      <c r="IXC120" s="243"/>
      <c r="IXD120" s="243"/>
      <c r="IXE120" s="243"/>
      <c r="IXF120" s="243"/>
      <c r="IXG120" s="243"/>
      <c r="IXH120" s="243"/>
      <c r="IXI120" s="243"/>
      <c r="IXJ120" s="243"/>
      <c r="IXK120" s="243"/>
      <c r="IXL120" s="243"/>
      <c r="IXM120" s="243"/>
      <c r="IXN120" s="243"/>
      <c r="IXO120" s="243"/>
      <c r="IXP120" s="243"/>
      <c r="IXQ120" s="243"/>
      <c r="IXR120" s="243"/>
      <c r="IXS120" s="243"/>
      <c r="IXT120" s="243"/>
      <c r="IXU120" s="243"/>
      <c r="IXV120" s="243"/>
      <c r="IXW120" s="243"/>
      <c r="IXX120" s="243"/>
      <c r="IXY120" s="243"/>
      <c r="IXZ120" s="243"/>
      <c r="IYA120" s="243"/>
      <c r="IYB120" s="243"/>
      <c r="IYC120" s="243"/>
      <c r="IYD120" s="243"/>
      <c r="IYE120" s="243"/>
      <c r="IYF120" s="243"/>
      <c r="IYG120" s="243"/>
      <c r="IYH120" s="243"/>
      <c r="IYI120" s="243"/>
      <c r="IYJ120" s="243"/>
      <c r="IYK120" s="243"/>
      <c r="IYL120" s="243"/>
      <c r="IYM120" s="243"/>
      <c r="IYN120" s="243"/>
      <c r="IYO120" s="243"/>
      <c r="IYP120" s="243"/>
      <c r="IYQ120" s="243"/>
      <c r="IYR120" s="243"/>
      <c r="IYS120" s="243"/>
      <c r="IYT120" s="243"/>
      <c r="IYU120" s="243"/>
      <c r="IYV120" s="243"/>
      <c r="IYW120" s="243"/>
      <c r="IYX120" s="243"/>
      <c r="IYY120" s="243"/>
      <c r="IYZ120" s="243"/>
      <c r="IZA120" s="243"/>
      <c r="IZB120" s="243"/>
      <c r="IZC120" s="243"/>
      <c r="IZD120" s="243"/>
      <c r="IZE120" s="243"/>
      <c r="IZF120" s="243"/>
      <c r="IZG120" s="243"/>
      <c r="IZH120" s="243"/>
      <c r="IZI120" s="243"/>
      <c r="IZJ120" s="243"/>
      <c r="IZK120" s="243"/>
      <c r="IZL120" s="243"/>
      <c r="IZM120" s="243"/>
      <c r="IZN120" s="243"/>
      <c r="IZO120" s="243"/>
      <c r="IZP120" s="243"/>
      <c r="IZQ120" s="243"/>
      <c r="IZR120" s="243"/>
      <c r="IZS120" s="243"/>
      <c r="IZT120" s="243"/>
      <c r="IZU120" s="243"/>
      <c r="IZV120" s="243"/>
      <c r="IZW120" s="243"/>
      <c r="IZX120" s="243"/>
      <c r="IZY120" s="243"/>
      <c r="IZZ120" s="243"/>
      <c r="JAA120" s="243"/>
      <c r="JAB120" s="243"/>
      <c r="JAC120" s="243"/>
      <c r="JAD120" s="243"/>
      <c r="JAE120" s="243"/>
      <c r="JAF120" s="243"/>
      <c r="JAG120" s="243"/>
      <c r="JAH120" s="243"/>
      <c r="JAI120" s="243"/>
      <c r="JAJ120" s="243"/>
      <c r="JAK120" s="243"/>
      <c r="JAL120" s="243"/>
      <c r="JAM120" s="243"/>
      <c r="JAN120" s="243"/>
      <c r="JAO120" s="243"/>
      <c r="JAP120" s="243"/>
      <c r="JAQ120" s="243"/>
      <c r="JAR120" s="243"/>
      <c r="JAS120" s="243"/>
      <c r="JAT120" s="243"/>
      <c r="JAU120" s="243"/>
      <c r="JAV120" s="243"/>
      <c r="JAW120" s="243"/>
      <c r="JAX120" s="243"/>
      <c r="JAY120" s="243"/>
      <c r="JAZ120" s="243"/>
      <c r="JBA120" s="243"/>
      <c r="JBB120" s="243"/>
      <c r="JBC120" s="243"/>
      <c r="JBD120" s="243"/>
      <c r="JBE120" s="243"/>
      <c r="JBF120" s="243"/>
      <c r="JBG120" s="243"/>
      <c r="JBH120" s="243"/>
      <c r="JBI120" s="243"/>
      <c r="JBJ120" s="243"/>
      <c r="JBK120" s="243"/>
      <c r="JBL120" s="243"/>
      <c r="JBM120" s="243"/>
      <c r="JBN120" s="243"/>
      <c r="JBO120" s="243"/>
      <c r="JBP120" s="243"/>
      <c r="JBQ120" s="243"/>
      <c r="JBR120" s="243"/>
      <c r="JBS120" s="243"/>
      <c r="JBT120" s="243"/>
      <c r="JBU120" s="243"/>
      <c r="JBV120" s="243"/>
      <c r="JBW120" s="243"/>
      <c r="JBX120" s="243"/>
      <c r="JBY120" s="243"/>
      <c r="JBZ120" s="243"/>
      <c r="JCA120" s="243"/>
      <c r="JCB120" s="243"/>
      <c r="JCC120" s="243"/>
      <c r="JCD120" s="243"/>
      <c r="JCE120" s="243"/>
      <c r="JCF120" s="243"/>
      <c r="JCG120" s="243"/>
      <c r="JCH120" s="243"/>
      <c r="JCI120" s="243"/>
      <c r="JCJ120" s="243"/>
      <c r="JCK120" s="243"/>
      <c r="JCL120" s="243"/>
      <c r="JCM120" s="243"/>
      <c r="JCN120" s="243"/>
      <c r="JCO120" s="243"/>
      <c r="JCP120" s="243"/>
      <c r="JCQ120" s="243"/>
      <c r="JCR120" s="243"/>
      <c r="JCS120" s="243"/>
      <c r="JCT120" s="243"/>
      <c r="JCU120" s="243"/>
      <c r="JCV120" s="243"/>
      <c r="JCW120" s="243"/>
      <c r="JCX120" s="243"/>
      <c r="JCY120" s="243"/>
      <c r="JCZ120" s="243"/>
      <c r="JDA120" s="243"/>
      <c r="JDB120" s="243"/>
      <c r="JDC120" s="243"/>
      <c r="JDD120" s="243"/>
      <c r="JDE120" s="243"/>
      <c r="JDF120" s="243"/>
      <c r="JDG120" s="243"/>
      <c r="JDH120" s="243"/>
      <c r="JDI120" s="243"/>
      <c r="JDJ120" s="243"/>
      <c r="JDK120" s="243"/>
      <c r="JDL120" s="243"/>
      <c r="JDM120" s="243"/>
      <c r="JDN120" s="243"/>
      <c r="JDO120" s="243"/>
      <c r="JDP120" s="243"/>
      <c r="JDQ120" s="243"/>
      <c r="JDR120" s="243"/>
      <c r="JDS120" s="243"/>
      <c r="JDT120" s="243"/>
      <c r="JDU120" s="243"/>
      <c r="JDV120" s="243"/>
      <c r="JDW120" s="243"/>
      <c r="JDX120" s="243"/>
      <c r="JDY120" s="243"/>
      <c r="JDZ120" s="243"/>
      <c r="JEA120" s="243"/>
      <c r="JEB120" s="243"/>
      <c r="JEC120" s="243"/>
      <c r="JED120" s="243"/>
      <c r="JEE120" s="243"/>
      <c r="JEF120" s="243"/>
      <c r="JEG120" s="243"/>
      <c r="JEH120" s="243"/>
      <c r="JEI120" s="243"/>
      <c r="JEJ120" s="243"/>
      <c r="JEK120" s="243"/>
      <c r="JEL120" s="243"/>
      <c r="JEM120" s="243"/>
      <c r="JEN120" s="243"/>
      <c r="JEO120" s="243"/>
      <c r="JEP120" s="243"/>
      <c r="JEQ120" s="243"/>
      <c r="JER120" s="243"/>
      <c r="JES120" s="243"/>
      <c r="JET120" s="243"/>
      <c r="JEU120" s="243"/>
      <c r="JEV120" s="243"/>
      <c r="JEW120" s="243"/>
      <c r="JEX120" s="243"/>
      <c r="JEY120" s="243"/>
      <c r="JEZ120" s="243"/>
      <c r="JFA120" s="243"/>
      <c r="JFB120" s="243"/>
      <c r="JFC120" s="243"/>
      <c r="JFD120" s="243"/>
      <c r="JFE120" s="243"/>
      <c r="JFF120" s="243"/>
      <c r="JFG120" s="243"/>
      <c r="JFH120" s="243"/>
      <c r="JFI120" s="243"/>
      <c r="JFJ120" s="243"/>
      <c r="JFK120" s="243"/>
      <c r="JFL120" s="243"/>
      <c r="JFM120" s="243"/>
      <c r="JFN120" s="243"/>
      <c r="JFO120" s="243"/>
      <c r="JFP120" s="243"/>
      <c r="JFQ120" s="243"/>
      <c r="JFR120" s="243"/>
      <c r="JFS120" s="243"/>
      <c r="JFT120" s="243"/>
      <c r="JFU120" s="243"/>
      <c r="JFV120" s="243"/>
      <c r="JFW120" s="243"/>
      <c r="JFX120" s="243"/>
      <c r="JFY120" s="243"/>
      <c r="JFZ120" s="243"/>
      <c r="JGA120" s="243"/>
      <c r="JGB120" s="243"/>
      <c r="JGC120" s="243"/>
      <c r="JGD120" s="243"/>
      <c r="JGE120" s="243"/>
      <c r="JGF120" s="243"/>
      <c r="JGG120" s="243"/>
      <c r="JGH120" s="243"/>
      <c r="JGI120" s="243"/>
      <c r="JGJ120" s="243"/>
      <c r="JGK120" s="243"/>
      <c r="JGL120" s="243"/>
      <c r="JGM120" s="243"/>
      <c r="JGN120" s="243"/>
      <c r="JGO120" s="243"/>
      <c r="JGP120" s="243"/>
      <c r="JGQ120" s="243"/>
      <c r="JGR120" s="243"/>
      <c r="JGS120" s="243"/>
      <c r="JGT120" s="243"/>
      <c r="JGU120" s="243"/>
      <c r="JGV120" s="243"/>
      <c r="JGW120" s="243"/>
      <c r="JGX120" s="243"/>
      <c r="JGY120" s="243"/>
      <c r="JGZ120" s="243"/>
      <c r="JHA120" s="243"/>
      <c r="JHB120" s="243"/>
      <c r="JHC120" s="243"/>
      <c r="JHD120" s="243"/>
      <c r="JHE120" s="243"/>
      <c r="JHF120" s="243"/>
      <c r="JHG120" s="243"/>
      <c r="JHH120" s="243"/>
      <c r="JHI120" s="243"/>
      <c r="JHJ120" s="243"/>
      <c r="JHK120" s="243"/>
      <c r="JHL120" s="243"/>
      <c r="JHM120" s="243"/>
      <c r="JHN120" s="243"/>
      <c r="JHO120" s="243"/>
      <c r="JHP120" s="243"/>
      <c r="JHQ120" s="243"/>
      <c r="JHR120" s="243"/>
      <c r="JHS120" s="243"/>
      <c r="JHT120" s="243"/>
      <c r="JHU120" s="243"/>
      <c r="JHV120" s="243"/>
      <c r="JHW120" s="243"/>
      <c r="JHX120" s="243"/>
      <c r="JHY120" s="243"/>
      <c r="JHZ120" s="243"/>
      <c r="JIA120" s="243"/>
      <c r="JIB120" s="243"/>
      <c r="JIC120" s="243"/>
      <c r="JID120" s="243"/>
      <c r="JIE120" s="243"/>
      <c r="JIF120" s="243"/>
      <c r="JIG120" s="243"/>
      <c r="JIH120" s="243"/>
      <c r="JII120" s="243"/>
      <c r="JIJ120" s="243"/>
      <c r="JIK120" s="243"/>
      <c r="JIL120" s="243"/>
      <c r="JIM120" s="243"/>
      <c r="JIN120" s="243"/>
      <c r="JIO120" s="243"/>
      <c r="JIP120" s="243"/>
      <c r="JIQ120" s="243"/>
      <c r="JIR120" s="243"/>
      <c r="JIS120" s="243"/>
      <c r="JIT120" s="243"/>
      <c r="JIU120" s="243"/>
      <c r="JIV120" s="243"/>
      <c r="JIW120" s="243"/>
      <c r="JIX120" s="243"/>
      <c r="JIY120" s="243"/>
      <c r="JIZ120" s="243"/>
      <c r="JJA120" s="243"/>
      <c r="JJB120" s="243"/>
      <c r="JJC120" s="243"/>
      <c r="JJD120" s="243"/>
      <c r="JJE120" s="243"/>
      <c r="JJF120" s="243"/>
      <c r="JJG120" s="243"/>
      <c r="JJH120" s="243"/>
      <c r="JJI120" s="243"/>
      <c r="JJJ120" s="243"/>
      <c r="JJK120" s="243"/>
      <c r="JJL120" s="243"/>
      <c r="JJM120" s="243"/>
      <c r="JJN120" s="243"/>
      <c r="JJO120" s="243"/>
      <c r="JJP120" s="243"/>
      <c r="JJQ120" s="243"/>
      <c r="JJR120" s="243"/>
      <c r="JJS120" s="243"/>
      <c r="JJT120" s="243"/>
      <c r="JJU120" s="243"/>
      <c r="JJV120" s="243"/>
      <c r="JJW120" s="243"/>
      <c r="JJX120" s="243"/>
      <c r="JJY120" s="243"/>
      <c r="JJZ120" s="243"/>
      <c r="JKA120" s="243"/>
      <c r="JKB120" s="243"/>
      <c r="JKC120" s="243"/>
      <c r="JKD120" s="243"/>
      <c r="JKE120" s="243"/>
      <c r="JKF120" s="243"/>
      <c r="JKG120" s="243"/>
      <c r="JKH120" s="243"/>
      <c r="JKI120" s="243"/>
      <c r="JKJ120" s="243"/>
      <c r="JKK120" s="243"/>
      <c r="JKL120" s="243"/>
      <c r="JKM120" s="243"/>
      <c r="JKN120" s="243"/>
      <c r="JKO120" s="243"/>
      <c r="JKP120" s="243"/>
      <c r="JKQ120" s="243"/>
      <c r="JKR120" s="243"/>
      <c r="JKS120" s="243"/>
      <c r="JKT120" s="243"/>
      <c r="JKU120" s="243"/>
      <c r="JKV120" s="243"/>
      <c r="JKW120" s="243"/>
      <c r="JKX120" s="243"/>
      <c r="JKY120" s="243"/>
      <c r="JKZ120" s="243"/>
      <c r="JLA120" s="243"/>
      <c r="JLB120" s="243"/>
      <c r="JLC120" s="243"/>
      <c r="JLD120" s="243"/>
      <c r="JLE120" s="243"/>
      <c r="JLF120" s="243"/>
      <c r="JLG120" s="243"/>
      <c r="JLH120" s="243"/>
      <c r="JLI120" s="243"/>
      <c r="JLJ120" s="243"/>
      <c r="JLK120" s="243"/>
      <c r="JLL120" s="243"/>
      <c r="JLM120" s="243"/>
      <c r="JLN120" s="243"/>
      <c r="JLO120" s="243"/>
      <c r="JLP120" s="243"/>
      <c r="JLQ120" s="243"/>
      <c r="JLR120" s="243"/>
      <c r="JLS120" s="243"/>
      <c r="JLT120" s="243"/>
      <c r="JLU120" s="243"/>
      <c r="JLV120" s="243"/>
      <c r="JLW120" s="243"/>
      <c r="JLX120" s="243"/>
      <c r="JLY120" s="243"/>
      <c r="JLZ120" s="243"/>
      <c r="JMA120" s="243"/>
      <c r="JMB120" s="243"/>
      <c r="JMC120" s="243"/>
      <c r="JMD120" s="243"/>
      <c r="JME120" s="243"/>
      <c r="JMF120" s="243"/>
      <c r="JMG120" s="243"/>
      <c r="JMH120" s="243"/>
      <c r="JMI120" s="243"/>
      <c r="JMJ120" s="243"/>
      <c r="JMK120" s="243"/>
      <c r="JML120" s="243"/>
      <c r="JMM120" s="243"/>
      <c r="JMN120" s="243"/>
      <c r="JMO120" s="243"/>
      <c r="JMP120" s="243"/>
      <c r="JMQ120" s="243"/>
      <c r="JMR120" s="243"/>
      <c r="JMS120" s="243"/>
      <c r="JMT120" s="243"/>
      <c r="JMU120" s="243"/>
      <c r="JMV120" s="243"/>
      <c r="JMW120" s="243"/>
      <c r="JMX120" s="243"/>
      <c r="JMY120" s="243"/>
      <c r="JMZ120" s="243"/>
      <c r="JNA120" s="243"/>
      <c r="JNB120" s="243"/>
      <c r="JNC120" s="243"/>
      <c r="JND120" s="243"/>
      <c r="JNE120" s="243"/>
      <c r="JNF120" s="243"/>
      <c r="JNG120" s="243"/>
      <c r="JNH120" s="243"/>
      <c r="JNI120" s="243"/>
      <c r="JNJ120" s="243"/>
      <c r="JNK120" s="243"/>
      <c r="JNL120" s="243"/>
      <c r="JNM120" s="243"/>
      <c r="JNN120" s="243"/>
      <c r="JNO120" s="243"/>
      <c r="JNP120" s="243"/>
      <c r="JNQ120" s="243"/>
      <c r="JNR120" s="243"/>
      <c r="JNS120" s="243"/>
      <c r="JNT120" s="243"/>
      <c r="JNU120" s="243"/>
      <c r="JNV120" s="243"/>
      <c r="JNW120" s="243"/>
      <c r="JNX120" s="243"/>
      <c r="JNY120" s="243"/>
      <c r="JNZ120" s="243"/>
      <c r="JOA120" s="243"/>
      <c r="JOB120" s="243"/>
      <c r="JOC120" s="243"/>
      <c r="JOD120" s="243"/>
      <c r="JOE120" s="243"/>
      <c r="JOF120" s="243"/>
      <c r="JOG120" s="243"/>
      <c r="JOH120" s="243"/>
      <c r="JOI120" s="243"/>
      <c r="JOJ120" s="243"/>
      <c r="JOK120" s="243"/>
      <c r="JOL120" s="243"/>
      <c r="JOM120" s="243"/>
      <c r="JON120" s="243"/>
      <c r="JOO120" s="243"/>
      <c r="JOP120" s="243"/>
      <c r="JOQ120" s="243"/>
      <c r="JOR120" s="243"/>
      <c r="JOS120" s="243"/>
      <c r="JOT120" s="243"/>
      <c r="JOU120" s="243"/>
      <c r="JOV120" s="243"/>
      <c r="JOW120" s="243"/>
      <c r="JOX120" s="243"/>
      <c r="JOY120" s="243"/>
      <c r="JOZ120" s="243"/>
      <c r="JPA120" s="243"/>
      <c r="JPB120" s="243"/>
      <c r="JPC120" s="243"/>
      <c r="JPD120" s="243"/>
      <c r="JPE120" s="243"/>
      <c r="JPF120" s="243"/>
      <c r="JPG120" s="243"/>
      <c r="JPH120" s="243"/>
      <c r="JPI120" s="243"/>
      <c r="JPJ120" s="243"/>
      <c r="JPK120" s="243"/>
      <c r="JPL120" s="243"/>
      <c r="JPM120" s="243"/>
      <c r="JPN120" s="243"/>
      <c r="JPO120" s="243"/>
      <c r="JPP120" s="243"/>
      <c r="JPQ120" s="243"/>
      <c r="JPR120" s="243"/>
      <c r="JPS120" s="243"/>
      <c r="JPT120" s="243"/>
      <c r="JPU120" s="243"/>
      <c r="JPV120" s="243"/>
      <c r="JPW120" s="243"/>
      <c r="JPX120" s="243"/>
      <c r="JPY120" s="243"/>
      <c r="JPZ120" s="243"/>
      <c r="JQA120" s="243"/>
      <c r="JQB120" s="243"/>
      <c r="JQC120" s="243"/>
      <c r="JQD120" s="243"/>
      <c r="JQE120" s="243"/>
      <c r="JQF120" s="243"/>
      <c r="JQG120" s="243"/>
      <c r="JQH120" s="243"/>
      <c r="JQI120" s="243"/>
      <c r="JQJ120" s="243"/>
      <c r="JQK120" s="243"/>
      <c r="JQL120" s="243"/>
      <c r="JQM120" s="243"/>
      <c r="JQN120" s="243"/>
      <c r="JQO120" s="243"/>
      <c r="JQP120" s="243"/>
      <c r="JQQ120" s="243"/>
      <c r="JQR120" s="243"/>
      <c r="JQS120" s="243"/>
      <c r="JQT120" s="243"/>
      <c r="JQU120" s="243"/>
      <c r="JQV120" s="243"/>
      <c r="JQW120" s="243"/>
      <c r="JQX120" s="243"/>
      <c r="JQY120" s="243"/>
      <c r="JQZ120" s="243"/>
      <c r="JRA120" s="243"/>
      <c r="JRB120" s="243"/>
      <c r="JRC120" s="243"/>
      <c r="JRD120" s="243"/>
      <c r="JRE120" s="243"/>
      <c r="JRF120" s="243"/>
      <c r="JRG120" s="243"/>
      <c r="JRH120" s="243"/>
      <c r="JRI120" s="243"/>
      <c r="JRJ120" s="243"/>
      <c r="JRK120" s="243"/>
      <c r="JRL120" s="243"/>
      <c r="JRM120" s="243"/>
      <c r="JRN120" s="243"/>
      <c r="JRO120" s="243"/>
      <c r="JRP120" s="243"/>
      <c r="JRQ120" s="243"/>
      <c r="JRR120" s="243"/>
      <c r="JRS120" s="243"/>
      <c r="JRT120" s="243"/>
      <c r="JRU120" s="243"/>
      <c r="JRV120" s="243"/>
      <c r="JRW120" s="243"/>
      <c r="JRX120" s="243"/>
      <c r="JRY120" s="243"/>
      <c r="JRZ120" s="243"/>
      <c r="JSA120" s="243"/>
      <c r="JSB120" s="243"/>
      <c r="JSC120" s="243"/>
      <c r="JSD120" s="243"/>
      <c r="JSE120" s="243"/>
      <c r="JSF120" s="243"/>
      <c r="JSG120" s="243"/>
      <c r="JSH120" s="243"/>
      <c r="JSI120" s="243"/>
      <c r="JSJ120" s="243"/>
      <c r="JSK120" s="243"/>
      <c r="JSL120" s="243"/>
      <c r="JSM120" s="243"/>
      <c r="JSN120" s="243"/>
      <c r="JSO120" s="243"/>
      <c r="JSP120" s="243"/>
      <c r="JSQ120" s="243"/>
      <c r="JSR120" s="243"/>
      <c r="JSS120" s="243"/>
      <c r="JST120" s="243"/>
      <c r="JSU120" s="243"/>
      <c r="JSV120" s="243"/>
      <c r="JSW120" s="243"/>
      <c r="JSX120" s="243"/>
      <c r="JSY120" s="243"/>
      <c r="JSZ120" s="243"/>
      <c r="JTA120" s="243"/>
      <c r="JTB120" s="243"/>
      <c r="JTC120" s="243"/>
      <c r="JTD120" s="243"/>
      <c r="JTE120" s="243"/>
      <c r="JTF120" s="243"/>
      <c r="JTG120" s="243"/>
      <c r="JTH120" s="243"/>
      <c r="JTI120" s="243"/>
      <c r="JTJ120" s="243"/>
      <c r="JTK120" s="243"/>
      <c r="JTL120" s="243"/>
      <c r="JTM120" s="243"/>
      <c r="JTN120" s="243"/>
      <c r="JTO120" s="243"/>
      <c r="JTP120" s="243"/>
      <c r="JTQ120" s="243"/>
      <c r="JTR120" s="243"/>
      <c r="JTS120" s="243"/>
      <c r="JTT120" s="243"/>
      <c r="JTU120" s="243"/>
      <c r="JTV120" s="243"/>
      <c r="JTW120" s="243"/>
      <c r="JTX120" s="243"/>
      <c r="JTY120" s="243"/>
      <c r="JTZ120" s="243"/>
      <c r="JUA120" s="243"/>
      <c r="JUB120" s="243"/>
      <c r="JUC120" s="243"/>
      <c r="JUD120" s="243"/>
      <c r="JUE120" s="243"/>
      <c r="JUF120" s="243"/>
      <c r="JUG120" s="243"/>
      <c r="JUH120" s="243"/>
      <c r="JUI120" s="243"/>
      <c r="JUJ120" s="243"/>
      <c r="JUK120" s="243"/>
      <c r="JUL120" s="243"/>
      <c r="JUM120" s="243"/>
      <c r="JUN120" s="243"/>
      <c r="JUO120" s="243"/>
      <c r="JUP120" s="243"/>
      <c r="JUQ120" s="243"/>
      <c r="JUR120" s="243"/>
      <c r="JUS120" s="243"/>
      <c r="JUT120" s="243"/>
      <c r="JUU120" s="243"/>
      <c r="JUV120" s="243"/>
      <c r="JUW120" s="243"/>
      <c r="JUX120" s="243"/>
      <c r="JUY120" s="243"/>
      <c r="JUZ120" s="243"/>
      <c r="JVA120" s="243"/>
      <c r="JVB120" s="243"/>
      <c r="JVC120" s="243"/>
      <c r="JVD120" s="243"/>
      <c r="JVE120" s="243"/>
      <c r="JVF120" s="243"/>
      <c r="JVG120" s="243"/>
      <c r="JVH120" s="243"/>
      <c r="JVI120" s="243"/>
      <c r="JVJ120" s="243"/>
      <c r="JVK120" s="243"/>
      <c r="JVL120" s="243"/>
      <c r="JVM120" s="243"/>
      <c r="JVN120" s="243"/>
      <c r="JVO120" s="243"/>
      <c r="JVP120" s="243"/>
      <c r="JVQ120" s="243"/>
      <c r="JVR120" s="243"/>
      <c r="JVS120" s="243"/>
      <c r="JVT120" s="243"/>
      <c r="JVU120" s="243"/>
      <c r="JVV120" s="243"/>
      <c r="JVW120" s="243"/>
      <c r="JVX120" s="243"/>
      <c r="JVY120" s="243"/>
      <c r="JVZ120" s="243"/>
      <c r="JWA120" s="243"/>
      <c r="JWB120" s="243"/>
      <c r="JWC120" s="243"/>
      <c r="JWD120" s="243"/>
      <c r="JWE120" s="243"/>
      <c r="JWF120" s="243"/>
      <c r="JWG120" s="243"/>
      <c r="JWH120" s="243"/>
      <c r="JWI120" s="243"/>
      <c r="JWJ120" s="243"/>
      <c r="JWK120" s="243"/>
      <c r="JWL120" s="243"/>
      <c r="JWM120" s="243"/>
      <c r="JWN120" s="243"/>
      <c r="JWO120" s="243"/>
      <c r="JWP120" s="243"/>
      <c r="JWQ120" s="243"/>
      <c r="JWR120" s="243"/>
      <c r="JWS120" s="243"/>
      <c r="JWT120" s="243"/>
      <c r="JWU120" s="243"/>
      <c r="JWV120" s="243"/>
      <c r="JWW120" s="243"/>
      <c r="JWX120" s="243"/>
      <c r="JWY120" s="243"/>
      <c r="JWZ120" s="243"/>
      <c r="JXA120" s="243"/>
      <c r="JXB120" s="243"/>
      <c r="JXC120" s="243"/>
      <c r="JXD120" s="243"/>
      <c r="JXE120" s="243"/>
      <c r="JXF120" s="243"/>
      <c r="JXG120" s="243"/>
      <c r="JXH120" s="243"/>
      <c r="JXI120" s="243"/>
      <c r="JXJ120" s="243"/>
      <c r="JXK120" s="243"/>
      <c r="JXL120" s="243"/>
      <c r="JXM120" s="243"/>
      <c r="JXN120" s="243"/>
      <c r="JXO120" s="243"/>
      <c r="JXP120" s="243"/>
      <c r="JXQ120" s="243"/>
      <c r="JXR120" s="243"/>
      <c r="JXS120" s="243"/>
      <c r="JXT120" s="243"/>
      <c r="JXU120" s="243"/>
      <c r="JXV120" s="243"/>
      <c r="JXW120" s="243"/>
      <c r="JXX120" s="243"/>
      <c r="JXY120" s="243"/>
      <c r="JXZ120" s="243"/>
      <c r="JYA120" s="243"/>
      <c r="JYB120" s="243"/>
      <c r="JYC120" s="243"/>
      <c r="JYD120" s="243"/>
      <c r="JYE120" s="243"/>
      <c r="JYF120" s="243"/>
      <c r="JYG120" s="243"/>
      <c r="JYH120" s="243"/>
      <c r="JYI120" s="243"/>
      <c r="JYJ120" s="243"/>
      <c r="JYK120" s="243"/>
      <c r="JYL120" s="243"/>
      <c r="JYM120" s="243"/>
      <c r="JYN120" s="243"/>
      <c r="JYO120" s="243"/>
      <c r="JYP120" s="243"/>
      <c r="JYQ120" s="243"/>
      <c r="JYR120" s="243"/>
      <c r="JYS120" s="243"/>
      <c r="JYT120" s="243"/>
      <c r="JYU120" s="243"/>
      <c r="JYV120" s="243"/>
      <c r="JYW120" s="243"/>
      <c r="JYX120" s="243"/>
      <c r="JYY120" s="243"/>
      <c r="JYZ120" s="243"/>
      <c r="JZA120" s="243"/>
      <c r="JZB120" s="243"/>
      <c r="JZC120" s="243"/>
      <c r="JZD120" s="243"/>
      <c r="JZE120" s="243"/>
      <c r="JZF120" s="243"/>
      <c r="JZG120" s="243"/>
      <c r="JZH120" s="243"/>
      <c r="JZI120" s="243"/>
      <c r="JZJ120" s="243"/>
      <c r="JZK120" s="243"/>
      <c r="JZL120" s="243"/>
      <c r="JZM120" s="243"/>
      <c r="JZN120" s="243"/>
      <c r="JZO120" s="243"/>
      <c r="JZP120" s="243"/>
      <c r="JZQ120" s="243"/>
      <c r="JZR120" s="243"/>
      <c r="JZS120" s="243"/>
      <c r="JZT120" s="243"/>
      <c r="JZU120" s="243"/>
      <c r="JZV120" s="243"/>
      <c r="JZW120" s="243"/>
      <c r="JZX120" s="243"/>
      <c r="JZY120" s="243"/>
      <c r="JZZ120" s="243"/>
      <c r="KAA120" s="243"/>
      <c r="KAB120" s="243"/>
      <c r="KAC120" s="243"/>
      <c r="KAD120" s="243"/>
      <c r="KAE120" s="243"/>
      <c r="KAF120" s="243"/>
      <c r="KAG120" s="243"/>
      <c r="KAH120" s="243"/>
      <c r="KAI120" s="243"/>
      <c r="KAJ120" s="243"/>
      <c r="KAK120" s="243"/>
      <c r="KAL120" s="243"/>
      <c r="KAM120" s="243"/>
      <c r="KAN120" s="243"/>
      <c r="KAO120" s="243"/>
      <c r="KAP120" s="243"/>
      <c r="KAQ120" s="243"/>
      <c r="KAR120" s="243"/>
      <c r="KAS120" s="243"/>
      <c r="KAT120" s="243"/>
      <c r="KAU120" s="243"/>
      <c r="KAV120" s="243"/>
      <c r="KAW120" s="243"/>
      <c r="KAX120" s="243"/>
      <c r="KAY120" s="243"/>
      <c r="KAZ120" s="243"/>
      <c r="KBA120" s="243"/>
      <c r="KBB120" s="243"/>
      <c r="KBC120" s="243"/>
      <c r="KBD120" s="243"/>
      <c r="KBE120" s="243"/>
      <c r="KBF120" s="243"/>
      <c r="KBG120" s="243"/>
      <c r="KBH120" s="243"/>
      <c r="KBI120" s="243"/>
      <c r="KBJ120" s="243"/>
      <c r="KBK120" s="243"/>
      <c r="KBL120" s="243"/>
      <c r="KBM120" s="243"/>
      <c r="KBN120" s="243"/>
      <c r="KBO120" s="243"/>
      <c r="KBP120" s="243"/>
      <c r="KBQ120" s="243"/>
      <c r="KBR120" s="243"/>
      <c r="KBS120" s="243"/>
      <c r="KBT120" s="243"/>
      <c r="KBU120" s="243"/>
      <c r="KBV120" s="243"/>
      <c r="KBW120" s="243"/>
      <c r="KBX120" s="243"/>
      <c r="KBY120" s="243"/>
      <c r="KBZ120" s="243"/>
      <c r="KCA120" s="243"/>
      <c r="KCB120" s="243"/>
      <c r="KCC120" s="243"/>
      <c r="KCD120" s="243"/>
      <c r="KCE120" s="243"/>
      <c r="KCF120" s="243"/>
      <c r="KCG120" s="243"/>
      <c r="KCH120" s="243"/>
      <c r="KCI120" s="243"/>
      <c r="KCJ120" s="243"/>
      <c r="KCK120" s="243"/>
      <c r="KCL120" s="243"/>
      <c r="KCM120" s="243"/>
      <c r="KCN120" s="243"/>
      <c r="KCO120" s="243"/>
      <c r="KCP120" s="243"/>
      <c r="KCQ120" s="243"/>
      <c r="KCR120" s="243"/>
      <c r="KCS120" s="243"/>
      <c r="KCT120" s="243"/>
      <c r="KCU120" s="243"/>
      <c r="KCV120" s="243"/>
      <c r="KCW120" s="243"/>
      <c r="KCX120" s="243"/>
      <c r="KCY120" s="243"/>
      <c r="KCZ120" s="243"/>
      <c r="KDA120" s="243"/>
      <c r="KDB120" s="243"/>
      <c r="KDC120" s="243"/>
      <c r="KDD120" s="243"/>
      <c r="KDE120" s="243"/>
      <c r="KDF120" s="243"/>
      <c r="KDG120" s="243"/>
      <c r="KDH120" s="243"/>
      <c r="KDI120" s="243"/>
      <c r="KDJ120" s="243"/>
      <c r="KDK120" s="243"/>
      <c r="KDL120" s="243"/>
      <c r="KDM120" s="243"/>
      <c r="KDN120" s="243"/>
      <c r="KDO120" s="243"/>
      <c r="KDP120" s="243"/>
      <c r="KDQ120" s="243"/>
      <c r="KDR120" s="243"/>
      <c r="KDS120" s="243"/>
      <c r="KDT120" s="243"/>
      <c r="KDU120" s="243"/>
      <c r="KDV120" s="243"/>
      <c r="KDW120" s="243"/>
      <c r="KDX120" s="243"/>
      <c r="KDY120" s="243"/>
      <c r="KDZ120" s="243"/>
      <c r="KEA120" s="243"/>
      <c r="KEB120" s="243"/>
      <c r="KEC120" s="243"/>
      <c r="KED120" s="243"/>
      <c r="KEE120" s="243"/>
      <c r="KEF120" s="243"/>
      <c r="KEG120" s="243"/>
      <c r="KEH120" s="243"/>
      <c r="KEI120" s="243"/>
      <c r="KEJ120" s="243"/>
      <c r="KEK120" s="243"/>
      <c r="KEL120" s="243"/>
      <c r="KEM120" s="243"/>
      <c r="KEN120" s="243"/>
      <c r="KEO120" s="243"/>
      <c r="KEP120" s="243"/>
      <c r="KEQ120" s="243"/>
      <c r="KER120" s="243"/>
      <c r="KES120" s="243"/>
      <c r="KET120" s="243"/>
      <c r="KEU120" s="243"/>
      <c r="KEV120" s="243"/>
      <c r="KEW120" s="243"/>
      <c r="KEX120" s="243"/>
      <c r="KEY120" s="243"/>
      <c r="KEZ120" s="243"/>
      <c r="KFA120" s="243"/>
      <c r="KFB120" s="243"/>
      <c r="KFC120" s="243"/>
      <c r="KFD120" s="243"/>
      <c r="KFE120" s="243"/>
      <c r="KFF120" s="243"/>
      <c r="KFG120" s="243"/>
      <c r="KFH120" s="243"/>
      <c r="KFI120" s="243"/>
      <c r="KFJ120" s="243"/>
      <c r="KFK120" s="243"/>
      <c r="KFL120" s="243"/>
      <c r="KFM120" s="243"/>
      <c r="KFN120" s="243"/>
      <c r="KFO120" s="243"/>
      <c r="KFP120" s="243"/>
      <c r="KFQ120" s="243"/>
      <c r="KFR120" s="243"/>
      <c r="KFS120" s="243"/>
      <c r="KFT120" s="243"/>
      <c r="KFU120" s="243"/>
      <c r="KFV120" s="243"/>
      <c r="KFW120" s="243"/>
      <c r="KFX120" s="243"/>
      <c r="KFY120" s="243"/>
      <c r="KFZ120" s="243"/>
      <c r="KGA120" s="243"/>
      <c r="KGB120" s="243"/>
      <c r="KGC120" s="243"/>
      <c r="KGD120" s="243"/>
      <c r="KGE120" s="243"/>
      <c r="KGF120" s="243"/>
      <c r="KGG120" s="243"/>
      <c r="KGH120" s="243"/>
      <c r="KGI120" s="243"/>
      <c r="KGJ120" s="243"/>
      <c r="KGK120" s="243"/>
      <c r="KGL120" s="243"/>
      <c r="KGM120" s="243"/>
      <c r="KGN120" s="243"/>
      <c r="KGO120" s="243"/>
      <c r="KGP120" s="243"/>
      <c r="KGQ120" s="243"/>
      <c r="KGR120" s="243"/>
      <c r="KGS120" s="243"/>
      <c r="KGT120" s="243"/>
      <c r="KGU120" s="243"/>
      <c r="KGV120" s="243"/>
      <c r="KGW120" s="243"/>
      <c r="KGX120" s="243"/>
      <c r="KGY120" s="243"/>
      <c r="KGZ120" s="243"/>
      <c r="KHA120" s="243"/>
      <c r="KHB120" s="243"/>
      <c r="KHC120" s="243"/>
      <c r="KHD120" s="243"/>
      <c r="KHE120" s="243"/>
      <c r="KHF120" s="243"/>
      <c r="KHG120" s="243"/>
      <c r="KHH120" s="243"/>
      <c r="KHI120" s="243"/>
      <c r="KHJ120" s="243"/>
      <c r="KHK120" s="243"/>
      <c r="KHL120" s="243"/>
      <c r="KHM120" s="243"/>
      <c r="KHN120" s="243"/>
      <c r="KHO120" s="243"/>
      <c r="KHP120" s="243"/>
      <c r="KHQ120" s="243"/>
      <c r="KHR120" s="243"/>
      <c r="KHS120" s="243"/>
      <c r="KHT120" s="243"/>
      <c r="KHU120" s="243"/>
      <c r="KHV120" s="243"/>
      <c r="KHW120" s="243"/>
      <c r="KHX120" s="243"/>
      <c r="KHY120" s="243"/>
      <c r="KHZ120" s="243"/>
      <c r="KIA120" s="243"/>
      <c r="KIB120" s="243"/>
      <c r="KIC120" s="243"/>
      <c r="KID120" s="243"/>
      <c r="KIE120" s="243"/>
      <c r="KIF120" s="243"/>
      <c r="KIG120" s="243"/>
      <c r="KIH120" s="243"/>
      <c r="KII120" s="243"/>
      <c r="KIJ120" s="243"/>
      <c r="KIK120" s="243"/>
      <c r="KIL120" s="243"/>
      <c r="KIM120" s="243"/>
      <c r="KIN120" s="243"/>
      <c r="KIO120" s="243"/>
      <c r="KIP120" s="243"/>
      <c r="KIQ120" s="243"/>
      <c r="KIR120" s="243"/>
      <c r="KIS120" s="243"/>
      <c r="KIT120" s="243"/>
      <c r="KIU120" s="243"/>
      <c r="KIV120" s="243"/>
      <c r="KIW120" s="243"/>
      <c r="KIX120" s="243"/>
      <c r="KIY120" s="243"/>
      <c r="KIZ120" s="243"/>
      <c r="KJA120" s="243"/>
      <c r="KJB120" s="243"/>
      <c r="KJC120" s="243"/>
      <c r="KJD120" s="243"/>
      <c r="KJE120" s="243"/>
      <c r="KJF120" s="243"/>
      <c r="KJG120" s="243"/>
      <c r="KJH120" s="243"/>
      <c r="KJI120" s="243"/>
      <c r="KJJ120" s="243"/>
      <c r="KJK120" s="243"/>
      <c r="KJL120" s="243"/>
      <c r="KJM120" s="243"/>
      <c r="KJN120" s="243"/>
      <c r="KJO120" s="243"/>
      <c r="KJP120" s="243"/>
      <c r="KJQ120" s="243"/>
      <c r="KJR120" s="243"/>
      <c r="KJS120" s="243"/>
      <c r="KJT120" s="243"/>
      <c r="KJU120" s="243"/>
      <c r="KJV120" s="243"/>
      <c r="KJW120" s="243"/>
      <c r="KJX120" s="243"/>
      <c r="KJY120" s="243"/>
      <c r="KJZ120" s="243"/>
      <c r="KKA120" s="243"/>
      <c r="KKB120" s="243"/>
      <c r="KKC120" s="243"/>
      <c r="KKD120" s="243"/>
      <c r="KKE120" s="243"/>
      <c r="KKF120" s="243"/>
      <c r="KKG120" s="243"/>
      <c r="KKH120" s="243"/>
      <c r="KKI120" s="243"/>
      <c r="KKJ120" s="243"/>
      <c r="KKK120" s="243"/>
      <c r="KKL120" s="243"/>
      <c r="KKM120" s="243"/>
      <c r="KKN120" s="243"/>
      <c r="KKO120" s="243"/>
      <c r="KKP120" s="243"/>
      <c r="KKQ120" s="243"/>
      <c r="KKR120" s="243"/>
      <c r="KKS120" s="243"/>
      <c r="KKT120" s="243"/>
      <c r="KKU120" s="243"/>
      <c r="KKV120" s="243"/>
      <c r="KKW120" s="243"/>
      <c r="KKX120" s="243"/>
      <c r="KKY120" s="243"/>
      <c r="KKZ120" s="243"/>
      <c r="KLA120" s="243"/>
      <c r="KLB120" s="243"/>
      <c r="KLC120" s="243"/>
      <c r="KLD120" s="243"/>
      <c r="KLE120" s="243"/>
      <c r="KLF120" s="243"/>
      <c r="KLG120" s="243"/>
      <c r="KLH120" s="243"/>
      <c r="KLI120" s="243"/>
      <c r="KLJ120" s="243"/>
      <c r="KLK120" s="243"/>
      <c r="KLL120" s="243"/>
      <c r="KLM120" s="243"/>
      <c r="KLN120" s="243"/>
      <c r="KLO120" s="243"/>
      <c r="KLP120" s="243"/>
      <c r="KLQ120" s="243"/>
      <c r="KLR120" s="243"/>
      <c r="KLS120" s="243"/>
      <c r="KLT120" s="243"/>
      <c r="KLU120" s="243"/>
      <c r="KLV120" s="243"/>
      <c r="KLW120" s="243"/>
      <c r="KLX120" s="243"/>
      <c r="KLY120" s="243"/>
      <c r="KLZ120" s="243"/>
      <c r="KMA120" s="243"/>
      <c r="KMB120" s="243"/>
      <c r="KMC120" s="243"/>
      <c r="KMD120" s="243"/>
      <c r="KME120" s="243"/>
      <c r="KMF120" s="243"/>
      <c r="KMG120" s="243"/>
      <c r="KMH120" s="243"/>
      <c r="KMI120" s="243"/>
      <c r="KMJ120" s="243"/>
      <c r="KMK120" s="243"/>
      <c r="KML120" s="243"/>
      <c r="KMM120" s="243"/>
      <c r="KMN120" s="243"/>
      <c r="KMO120" s="243"/>
      <c r="KMP120" s="243"/>
      <c r="KMQ120" s="243"/>
      <c r="KMR120" s="243"/>
      <c r="KMS120" s="243"/>
      <c r="KMT120" s="243"/>
      <c r="KMU120" s="243"/>
      <c r="KMV120" s="243"/>
      <c r="KMW120" s="243"/>
      <c r="KMX120" s="243"/>
      <c r="KMY120" s="243"/>
      <c r="KMZ120" s="243"/>
      <c r="KNA120" s="243"/>
      <c r="KNB120" s="243"/>
      <c r="KNC120" s="243"/>
      <c r="KND120" s="243"/>
      <c r="KNE120" s="243"/>
      <c r="KNF120" s="243"/>
      <c r="KNG120" s="243"/>
      <c r="KNH120" s="243"/>
      <c r="KNI120" s="243"/>
      <c r="KNJ120" s="243"/>
      <c r="KNK120" s="243"/>
      <c r="KNL120" s="243"/>
      <c r="KNM120" s="243"/>
      <c r="KNN120" s="243"/>
      <c r="KNO120" s="243"/>
      <c r="KNP120" s="243"/>
      <c r="KNQ120" s="243"/>
      <c r="KNR120" s="243"/>
      <c r="KNS120" s="243"/>
      <c r="KNT120" s="243"/>
      <c r="KNU120" s="243"/>
      <c r="KNV120" s="243"/>
      <c r="KNW120" s="243"/>
      <c r="KNX120" s="243"/>
      <c r="KNY120" s="243"/>
      <c r="KNZ120" s="243"/>
      <c r="KOA120" s="243"/>
      <c r="KOB120" s="243"/>
      <c r="KOC120" s="243"/>
      <c r="KOD120" s="243"/>
      <c r="KOE120" s="243"/>
      <c r="KOF120" s="243"/>
      <c r="KOG120" s="243"/>
      <c r="KOH120" s="243"/>
      <c r="KOI120" s="243"/>
      <c r="KOJ120" s="243"/>
      <c r="KOK120" s="243"/>
      <c r="KOL120" s="243"/>
      <c r="KOM120" s="243"/>
      <c r="KON120" s="243"/>
      <c r="KOO120" s="243"/>
      <c r="KOP120" s="243"/>
      <c r="KOQ120" s="243"/>
      <c r="KOR120" s="243"/>
      <c r="KOS120" s="243"/>
      <c r="KOT120" s="243"/>
      <c r="KOU120" s="243"/>
      <c r="KOV120" s="243"/>
      <c r="KOW120" s="243"/>
      <c r="KOX120" s="243"/>
      <c r="KOY120" s="243"/>
      <c r="KOZ120" s="243"/>
      <c r="KPA120" s="243"/>
      <c r="KPB120" s="243"/>
      <c r="KPC120" s="243"/>
      <c r="KPD120" s="243"/>
      <c r="KPE120" s="243"/>
      <c r="KPF120" s="243"/>
      <c r="KPG120" s="243"/>
      <c r="KPH120" s="243"/>
      <c r="KPI120" s="243"/>
      <c r="KPJ120" s="243"/>
      <c r="KPK120" s="243"/>
      <c r="KPL120" s="243"/>
      <c r="KPM120" s="243"/>
      <c r="KPN120" s="243"/>
      <c r="KPO120" s="243"/>
      <c r="KPP120" s="243"/>
      <c r="KPQ120" s="243"/>
      <c r="KPR120" s="243"/>
      <c r="KPS120" s="243"/>
      <c r="KPT120" s="243"/>
      <c r="KPU120" s="243"/>
      <c r="KPV120" s="243"/>
      <c r="KPW120" s="243"/>
      <c r="KPX120" s="243"/>
      <c r="KPY120" s="243"/>
      <c r="KPZ120" s="243"/>
      <c r="KQA120" s="243"/>
      <c r="KQB120" s="243"/>
      <c r="KQC120" s="243"/>
      <c r="KQD120" s="243"/>
      <c r="KQE120" s="243"/>
      <c r="KQF120" s="243"/>
      <c r="KQG120" s="243"/>
      <c r="KQH120" s="243"/>
      <c r="KQI120" s="243"/>
      <c r="KQJ120" s="243"/>
      <c r="KQK120" s="243"/>
      <c r="KQL120" s="243"/>
      <c r="KQM120" s="243"/>
      <c r="KQN120" s="243"/>
      <c r="KQO120" s="243"/>
      <c r="KQP120" s="243"/>
      <c r="KQQ120" s="243"/>
      <c r="KQR120" s="243"/>
      <c r="KQS120" s="243"/>
      <c r="KQT120" s="243"/>
      <c r="KQU120" s="243"/>
      <c r="KQV120" s="243"/>
      <c r="KQW120" s="243"/>
      <c r="KQX120" s="243"/>
      <c r="KQY120" s="243"/>
      <c r="KQZ120" s="243"/>
      <c r="KRA120" s="243"/>
      <c r="KRB120" s="243"/>
      <c r="KRC120" s="243"/>
      <c r="KRD120" s="243"/>
      <c r="KRE120" s="243"/>
      <c r="KRF120" s="243"/>
      <c r="KRG120" s="243"/>
      <c r="KRH120" s="243"/>
      <c r="KRI120" s="243"/>
      <c r="KRJ120" s="243"/>
      <c r="KRK120" s="243"/>
      <c r="KRL120" s="243"/>
      <c r="KRM120" s="243"/>
      <c r="KRN120" s="243"/>
      <c r="KRO120" s="243"/>
      <c r="KRP120" s="243"/>
      <c r="KRQ120" s="243"/>
      <c r="KRR120" s="243"/>
      <c r="KRS120" s="243"/>
      <c r="KRT120" s="243"/>
      <c r="KRU120" s="243"/>
      <c r="KRV120" s="243"/>
      <c r="KRW120" s="243"/>
      <c r="KRX120" s="243"/>
      <c r="KRY120" s="243"/>
      <c r="KRZ120" s="243"/>
      <c r="KSA120" s="243"/>
      <c r="KSB120" s="243"/>
      <c r="KSC120" s="243"/>
      <c r="KSD120" s="243"/>
      <c r="KSE120" s="243"/>
      <c r="KSF120" s="243"/>
      <c r="KSG120" s="243"/>
      <c r="KSH120" s="243"/>
      <c r="KSI120" s="243"/>
      <c r="KSJ120" s="243"/>
      <c r="KSK120" s="243"/>
      <c r="KSL120" s="243"/>
      <c r="KSM120" s="243"/>
      <c r="KSN120" s="243"/>
      <c r="KSO120" s="243"/>
      <c r="KSP120" s="243"/>
      <c r="KSQ120" s="243"/>
      <c r="KSR120" s="243"/>
      <c r="KSS120" s="243"/>
      <c r="KST120" s="243"/>
      <c r="KSU120" s="243"/>
      <c r="KSV120" s="243"/>
      <c r="KSW120" s="243"/>
      <c r="KSX120" s="243"/>
      <c r="KSY120" s="243"/>
      <c r="KSZ120" s="243"/>
      <c r="KTA120" s="243"/>
      <c r="KTB120" s="243"/>
      <c r="KTC120" s="243"/>
      <c r="KTD120" s="243"/>
      <c r="KTE120" s="243"/>
      <c r="KTF120" s="243"/>
      <c r="KTG120" s="243"/>
      <c r="KTH120" s="243"/>
      <c r="KTI120" s="243"/>
      <c r="KTJ120" s="243"/>
      <c r="KTK120" s="243"/>
      <c r="KTL120" s="243"/>
      <c r="KTM120" s="243"/>
      <c r="KTN120" s="243"/>
      <c r="KTO120" s="243"/>
      <c r="KTP120" s="243"/>
      <c r="KTQ120" s="243"/>
      <c r="KTR120" s="243"/>
      <c r="KTS120" s="243"/>
      <c r="KTT120" s="243"/>
      <c r="KTU120" s="243"/>
      <c r="KTV120" s="243"/>
      <c r="KTW120" s="243"/>
      <c r="KTX120" s="243"/>
      <c r="KTY120" s="243"/>
      <c r="KTZ120" s="243"/>
      <c r="KUA120" s="243"/>
      <c r="KUB120" s="243"/>
      <c r="KUC120" s="243"/>
      <c r="KUD120" s="243"/>
      <c r="KUE120" s="243"/>
      <c r="KUF120" s="243"/>
      <c r="KUG120" s="243"/>
      <c r="KUH120" s="243"/>
      <c r="KUI120" s="243"/>
      <c r="KUJ120" s="243"/>
      <c r="KUK120" s="243"/>
      <c r="KUL120" s="243"/>
      <c r="KUM120" s="243"/>
      <c r="KUN120" s="243"/>
      <c r="KUO120" s="243"/>
      <c r="KUP120" s="243"/>
      <c r="KUQ120" s="243"/>
      <c r="KUR120" s="243"/>
      <c r="KUS120" s="243"/>
      <c r="KUT120" s="243"/>
      <c r="KUU120" s="243"/>
      <c r="KUV120" s="243"/>
      <c r="KUW120" s="243"/>
      <c r="KUX120" s="243"/>
      <c r="KUY120" s="243"/>
      <c r="KUZ120" s="243"/>
      <c r="KVA120" s="243"/>
      <c r="KVB120" s="243"/>
      <c r="KVC120" s="243"/>
      <c r="KVD120" s="243"/>
      <c r="KVE120" s="243"/>
      <c r="KVF120" s="243"/>
      <c r="KVG120" s="243"/>
      <c r="KVH120" s="243"/>
      <c r="KVI120" s="243"/>
      <c r="KVJ120" s="243"/>
      <c r="KVK120" s="243"/>
      <c r="KVL120" s="243"/>
      <c r="KVM120" s="243"/>
      <c r="KVN120" s="243"/>
      <c r="KVO120" s="243"/>
      <c r="KVP120" s="243"/>
      <c r="KVQ120" s="243"/>
      <c r="KVR120" s="243"/>
      <c r="KVS120" s="243"/>
      <c r="KVT120" s="243"/>
      <c r="KVU120" s="243"/>
      <c r="KVV120" s="243"/>
      <c r="KVW120" s="243"/>
      <c r="KVX120" s="243"/>
      <c r="KVY120" s="243"/>
      <c r="KVZ120" s="243"/>
      <c r="KWA120" s="243"/>
      <c r="KWB120" s="243"/>
      <c r="KWC120" s="243"/>
      <c r="KWD120" s="243"/>
      <c r="KWE120" s="243"/>
      <c r="KWF120" s="243"/>
      <c r="KWG120" s="243"/>
      <c r="KWH120" s="243"/>
      <c r="KWI120" s="243"/>
      <c r="KWJ120" s="243"/>
      <c r="KWK120" s="243"/>
      <c r="KWL120" s="243"/>
      <c r="KWM120" s="243"/>
      <c r="KWN120" s="243"/>
      <c r="KWO120" s="243"/>
      <c r="KWP120" s="243"/>
      <c r="KWQ120" s="243"/>
      <c r="KWR120" s="243"/>
      <c r="KWS120" s="243"/>
      <c r="KWT120" s="243"/>
      <c r="KWU120" s="243"/>
      <c r="KWV120" s="243"/>
      <c r="KWW120" s="243"/>
      <c r="KWX120" s="243"/>
      <c r="KWY120" s="243"/>
      <c r="KWZ120" s="243"/>
      <c r="KXA120" s="243"/>
      <c r="KXB120" s="243"/>
      <c r="KXC120" s="243"/>
      <c r="KXD120" s="243"/>
      <c r="KXE120" s="243"/>
      <c r="KXF120" s="243"/>
      <c r="KXG120" s="243"/>
      <c r="KXH120" s="243"/>
      <c r="KXI120" s="243"/>
      <c r="KXJ120" s="243"/>
      <c r="KXK120" s="243"/>
      <c r="KXL120" s="243"/>
      <c r="KXM120" s="243"/>
      <c r="KXN120" s="243"/>
      <c r="KXO120" s="243"/>
      <c r="KXP120" s="243"/>
      <c r="KXQ120" s="243"/>
      <c r="KXR120" s="243"/>
      <c r="KXS120" s="243"/>
      <c r="KXT120" s="243"/>
      <c r="KXU120" s="243"/>
      <c r="KXV120" s="243"/>
      <c r="KXW120" s="243"/>
      <c r="KXX120" s="243"/>
      <c r="KXY120" s="243"/>
      <c r="KXZ120" s="243"/>
      <c r="KYA120" s="243"/>
      <c r="KYB120" s="243"/>
      <c r="KYC120" s="243"/>
      <c r="KYD120" s="243"/>
      <c r="KYE120" s="243"/>
      <c r="KYF120" s="243"/>
      <c r="KYG120" s="243"/>
      <c r="KYH120" s="243"/>
      <c r="KYI120" s="243"/>
      <c r="KYJ120" s="243"/>
      <c r="KYK120" s="243"/>
      <c r="KYL120" s="243"/>
      <c r="KYM120" s="243"/>
      <c r="KYN120" s="243"/>
      <c r="KYO120" s="243"/>
      <c r="KYP120" s="243"/>
      <c r="KYQ120" s="243"/>
      <c r="KYR120" s="243"/>
      <c r="KYS120" s="243"/>
      <c r="KYT120" s="243"/>
      <c r="KYU120" s="243"/>
      <c r="KYV120" s="243"/>
      <c r="KYW120" s="243"/>
      <c r="KYX120" s="243"/>
      <c r="KYY120" s="243"/>
      <c r="KYZ120" s="243"/>
      <c r="KZA120" s="243"/>
      <c r="KZB120" s="243"/>
      <c r="KZC120" s="243"/>
      <c r="KZD120" s="243"/>
      <c r="KZE120" s="243"/>
      <c r="KZF120" s="243"/>
      <c r="KZG120" s="243"/>
      <c r="KZH120" s="243"/>
      <c r="KZI120" s="243"/>
      <c r="KZJ120" s="243"/>
      <c r="KZK120" s="243"/>
      <c r="KZL120" s="243"/>
      <c r="KZM120" s="243"/>
      <c r="KZN120" s="243"/>
      <c r="KZO120" s="243"/>
      <c r="KZP120" s="243"/>
      <c r="KZQ120" s="243"/>
      <c r="KZR120" s="243"/>
      <c r="KZS120" s="243"/>
      <c r="KZT120" s="243"/>
      <c r="KZU120" s="243"/>
      <c r="KZV120" s="243"/>
      <c r="KZW120" s="243"/>
      <c r="KZX120" s="243"/>
      <c r="KZY120" s="243"/>
      <c r="KZZ120" s="243"/>
      <c r="LAA120" s="243"/>
      <c r="LAB120" s="243"/>
      <c r="LAC120" s="243"/>
      <c r="LAD120" s="243"/>
      <c r="LAE120" s="243"/>
      <c r="LAF120" s="243"/>
      <c r="LAG120" s="243"/>
      <c r="LAH120" s="243"/>
      <c r="LAI120" s="243"/>
      <c r="LAJ120" s="243"/>
      <c r="LAK120" s="243"/>
      <c r="LAL120" s="243"/>
      <c r="LAM120" s="243"/>
      <c r="LAN120" s="243"/>
      <c r="LAO120" s="243"/>
      <c r="LAP120" s="243"/>
      <c r="LAQ120" s="243"/>
      <c r="LAR120" s="243"/>
      <c r="LAS120" s="243"/>
      <c r="LAT120" s="243"/>
      <c r="LAU120" s="243"/>
      <c r="LAV120" s="243"/>
      <c r="LAW120" s="243"/>
      <c r="LAX120" s="243"/>
      <c r="LAY120" s="243"/>
      <c r="LAZ120" s="243"/>
      <c r="LBA120" s="243"/>
      <c r="LBB120" s="243"/>
      <c r="LBC120" s="243"/>
      <c r="LBD120" s="243"/>
      <c r="LBE120" s="243"/>
      <c r="LBF120" s="243"/>
      <c r="LBG120" s="243"/>
      <c r="LBH120" s="243"/>
      <c r="LBI120" s="243"/>
      <c r="LBJ120" s="243"/>
      <c r="LBK120" s="243"/>
      <c r="LBL120" s="243"/>
      <c r="LBM120" s="243"/>
      <c r="LBN120" s="243"/>
      <c r="LBO120" s="243"/>
      <c r="LBP120" s="243"/>
      <c r="LBQ120" s="243"/>
      <c r="LBR120" s="243"/>
      <c r="LBS120" s="243"/>
      <c r="LBT120" s="243"/>
      <c r="LBU120" s="243"/>
      <c r="LBV120" s="243"/>
      <c r="LBW120" s="243"/>
      <c r="LBX120" s="243"/>
      <c r="LBY120" s="243"/>
      <c r="LBZ120" s="243"/>
      <c r="LCA120" s="243"/>
      <c r="LCB120" s="243"/>
      <c r="LCC120" s="243"/>
      <c r="LCD120" s="243"/>
      <c r="LCE120" s="243"/>
      <c r="LCF120" s="243"/>
      <c r="LCG120" s="243"/>
      <c r="LCH120" s="243"/>
      <c r="LCI120" s="243"/>
      <c r="LCJ120" s="243"/>
      <c r="LCK120" s="243"/>
      <c r="LCL120" s="243"/>
      <c r="LCM120" s="243"/>
      <c r="LCN120" s="243"/>
      <c r="LCO120" s="243"/>
      <c r="LCP120" s="243"/>
      <c r="LCQ120" s="243"/>
      <c r="LCR120" s="243"/>
      <c r="LCS120" s="243"/>
      <c r="LCT120" s="243"/>
      <c r="LCU120" s="243"/>
      <c r="LCV120" s="243"/>
      <c r="LCW120" s="243"/>
      <c r="LCX120" s="243"/>
      <c r="LCY120" s="243"/>
      <c r="LCZ120" s="243"/>
      <c r="LDA120" s="243"/>
      <c r="LDB120" s="243"/>
      <c r="LDC120" s="243"/>
      <c r="LDD120" s="243"/>
      <c r="LDE120" s="243"/>
      <c r="LDF120" s="243"/>
      <c r="LDG120" s="243"/>
      <c r="LDH120" s="243"/>
      <c r="LDI120" s="243"/>
      <c r="LDJ120" s="243"/>
      <c r="LDK120" s="243"/>
      <c r="LDL120" s="243"/>
      <c r="LDM120" s="243"/>
      <c r="LDN120" s="243"/>
      <c r="LDO120" s="243"/>
      <c r="LDP120" s="243"/>
      <c r="LDQ120" s="243"/>
      <c r="LDR120" s="243"/>
      <c r="LDS120" s="243"/>
      <c r="LDT120" s="243"/>
      <c r="LDU120" s="243"/>
      <c r="LDV120" s="243"/>
      <c r="LDW120" s="243"/>
      <c r="LDX120" s="243"/>
      <c r="LDY120" s="243"/>
      <c r="LDZ120" s="243"/>
      <c r="LEA120" s="243"/>
      <c r="LEB120" s="243"/>
      <c r="LEC120" s="243"/>
      <c r="LED120" s="243"/>
      <c r="LEE120" s="243"/>
      <c r="LEF120" s="243"/>
      <c r="LEG120" s="243"/>
      <c r="LEH120" s="243"/>
      <c r="LEI120" s="243"/>
      <c r="LEJ120" s="243"/>
      <c r="LEK120" s="243"/>
      <c r="LEL120" s="243"/>
      <c r="LEM120" s="243"/>
      <c r="LEN120" s="243"/>
      <c r="LEO120" s="243"/>
      <c r="LEP120" s="243"/>
      <c r="LEQ120" s="243"/>
      <c r="LER120" s="243"/>
      <c r="LES120" s="243"/>
      <c r="LET120" s="243"/>
      <c r="LEU120" s="243"/>
      <c r="LEV120" s="243"/>
      <c r="LEW120" s="243"/>
      <c r="LEX120" s="243"/>
      <c r="LEY120" s="243"/>
      <c r="LEZ120" s="243"/>
      <c r="LFA120" s="243"/>
      <c r="LFB120" s="243"/>
      <c r="LFC120" s="243"/>
      <c r="LFD120" s="243"/>
      <c r="LFE120" s="243"/>
      <c r="LFF120" s="243"/>
      <c r="LFG120" s="243"/>
      <c r="LFH120" s="243"/>
      <c r="LFI120" s="243"/>
      <c r="LFJ120" s="243"/>
      <c r="LFK120" s="243"/>
      <c r="LFL120" s="243"/>
      <c r="LFM120" s="243"/>
      <c r="LFN120" s="243"/>
      <c r="LFO120" s="243"/>
      <c r="LFP120" s="243"/>
      <c r="LFQ120" s="243"/>
      <c r="LFR120" s="243"/>
      <c r="LFS120" s="243"/>
      <c r="LFT120" s="243"/>
      <c r="LFU120" s="243"/>
      <c r="LFV120" s="243"/>
      <c r="LFW120" s="243"/>
      <c r="LFX120" s="243"/>
      <c r="LFY120" s="243"/>
      <c r="LFZ120" s="243"/>
      <c r="LGA120" s="243"/>
      <c r="LGB120" s="243"/>
      <c r="LGC120" s="243"/>
      <c r="LGD120" s="243"/>
      <c r="LGE120" s="243"/>
      <c r="LGF120" s="243"/>
      <c r="LGG120" s="243"/>
      <c r="LGH120" s="243"/>
      <c r="LGI120" s="243"/>
      <c r="LGJ120" s="243"/>
      <c r="LGK120" s="243"/>
      <c r="LGL120" s="243"/>
      <c r="LGM120" s="243"/>
      <c r="LGN120" s="243"/>
      <c r="LGO120" s="243"/>
      <c r="LGP120" s="243"/>
      <c r="LGQ120" s="243"/>
      <c r="LGR120" s="243"/>
      <c r="LGS120" s="243"/>
      <c r="LGT120" s="243"/>
      <c r="LGU120" s="243"/>
      <c r="LGV120" s="243"/>
      <c r="LGW120" s="243"/>
      <c r="LGX120" s="243"/>
      <c r="LGY120" s="243"/>
      <c r="LGZ120" s="243"/>
      <c r="LHA120" s="243"/>
      <c r="LHB120" s="243"/>
      <c r="LHC120" s="243"/>
      <c r="LHD120" s="243"/>
      <c r="LHE120" s="243"/>
      <c r="LHF120" s="243"/>
      <c r="LHG120" s="243"/>
      <c r="LHH120" s="243"/>
      <c r="LHI120" s="243"/>
      <c r="LHJ120" s="243"/>
      <c r="LHK120" s="243"/>
      <c r="LHL120" s="243"/>
      <c r="LHM120" s="243"/>
      <c r="LHN120" s="243"/>
      <c r="LHO120" s="243"/>
      <c r="LHP120" s="243"/>
      <c r="LHQ120" s="243"/>
      <c r="LHR120" s="243"/>
      <c r="LHS120" s="243"/>
      <c r="LHT120" s="243"/>
      <c r="LHU120" s="243"/>
      <c r="LHV120" s="243"/>
      <c r="LHW120" s="243"/>
      <c r="LHX120" s="243"/>
      <c r="LHY120" s="243"/>
      <c r="LHZ120" s="243"/>
      <c r="LIA120" s="243"/>
      <c r="LIB120" s="243"/>
      <c r="LIC120" s="243"/>
      <c r="LID120" s="243"/>
      <c r="LIE120" s="243"/>
      <c r="LIF120" s="243"/>
      <c r="LIG120" s="243"/>
      <c r="LIH120" s="243"/>
      <c r="LII120" s="243"/>
      <c r="LIJ120" s="243"/>
      <c r="LIK120" s="243"/>
      <c r="LIL120" s="243"/>
      <c r="LIM120" s="243"/>
      <c r="LIN120" s="243"/>
      <c r="LIO120" s="243"/>
      <c r="LIP120" s="243"/>
      <c r="LIQ120" s="243"/>
      <c r="LIR120" s="243"/>
      <c r="LIS120" s="243"/>
      <c r="LIT120" s="243"/>
      <c r="LIU120" s="243"/>
      <c r="LIV120" s="243"/>
      <c r="LIW120" s="243"/>
      <c r="LIX120" s="243"/>
      <c r="LIY120" s="243"/>
      <c r="LIZ120" s="243"/>
      <c r="LJA120" s="243"/>
      <c r="LJB120" s="243"/>
      <c r="LJC120" s="243"/>
      <c r="LJD120" s="243"/>
      <c r="LJE120" s="243"/>
      <c r="LJF120" s="243"/>
      <c r="LJG120" s="243"/>
      <c r="LJH120" s="243"/>
      <c r="LJI120" s="243"/>
      <c r="LJJ120" s="243"/>
      <c r="LJK120" s="243"/>
      <c r="LJL120" s="243"/>
      <c r="LJM120" s="243"/>
      <c r="LJN120" s="243"/>
      <c r="LJO120" s="243"/>
      <c r="LJP120" s="243"/>
      <c r="LJQ120" s="243"/>
      <c r="LJR120" s="243"/>
      <c r="LJS120" s="243"/>
      <c r="LJT120" s="243"/>
      <c r="LJU120" s="243"/>
      <c r="LJV120" s="243"/>
      <c r="LJW120" s="243"/>
      <c r="LJX120" s="243"/>
      <c r="LJY120" s="243"/>
      <c r="LJZ120" s="243"/>
      <c r="LKA120" s="243"/>
      <c r="LKB120" s="243"/>
      <c r="LKC120" s="243"/>
      <c r="LKD120" s="243"/>
      <c r="LKE120" s="243"/>
      <c r="LKF120" s="243"/>
      <c r="LKG120" s="243"/>
      <c r="LKH120" s="243"/>
      <c r="LKI120" s="243"/>
      <c r="LKJ120" s="243"/>
      <c r="LKK120" s="243"/>
      <c r="LKL120" s="243"/>
      <c r="LKM120" s="243"/>
      <c r="LKN120" s="243"/>
      <c r="LKO120" s="243"/>
      <c r="LKP120" s="243"/>
      <c r="LKQ120" s="243"/>
      <c r="LKR120" s="243"/>
      <c r="LKS120" s="243"/>
      <c r="LKT120" s="243"/>
      <c r="LKU120" s="243"/>
      <c r="LKV120" s="243"/>
      <c r="LKW120" s="243"/>
      <c r="LKX120" s="243"/>
      <c r="LKY120" s="243"/>
      <c r="LKZ120" s="243"/>
      <c r="LLA120" s="243"/>
      <c r="LLB120" s="243"/>
      <c r="LLC120" s="243"/>
      <c r="LLD120" s="243"/>
      <c r="LLE120" s="243"/>
      <c r="LLF120" s="243"/>
      <c r="LLG120" s="243"/>
      <c r="LLH120" s="243"/>
      <c r="LLI120" s="243"/>
      <c r="LLJ120" s="243"/>
      <c r="LLK120" s="243"/>
      <c r="LLL120" s="243"/>
      <c r="LLM120" s="243"/>
      <c r="LLN120" s="243"/>
      <c r="LLO120" s="243"/>
      <c r="LLP120" s="243"/>
      <c r="LLQ120" s="243"/>
      <c r="LLR120" s="243"/>
      <c r="LLS120" s="243"/>
      <c r="LLT120" s="243"/>
      <c r="LLU120" s="243"/>
      <c r="LLV120" s="243"/>
      <c r="LLW120" s="243"/>
      <c r="LLX120" s="243"/>
      <c r="LLY120" s="243"/>
      <c r="LLZ120" s="243"/>
      <c r="LMA120" s="243"/>
      <c r="LMB120" s="243"/>
      <c r="LMC120" s="243"/>
      <c r="LMD120" s="243"/>
      <c r="LME120" s="243"/>
      <c r="LMF120" s="243"/>
      <c r="LMG120" s="243"/>
      <c r="LMH120" s="243"/>
      <c r="LMI120" s="243"/>
      <c r="LMJ120" s="243"/>
      <c r="LMK120" s="243"/>
      <c r="LML120" s="243"/>
      <c r="LMM120" s="243"/>
      <c r="LMN120" s="243"/>
      <c r="LMO120" s="243"/>
      <c r="LMP120" s="243"/>
      <c r="LMQ120" s="243"/>
      <c r="LMR120" s="243"/>
      <c r="LMS120" s="243"/>
      <c r="LMT120" s="243"/>
      <c r="LMU120" s="243"/>
      <c r="LMV120" s="243"/>
      <c r="LMW120" s="243"/>
      <c r="LMX120" s="243"/>
      <c r="LMY120" s="243"/>
      <c r="LMZ120" s="243"/>
      <c r="LNA120" s="243"/>
      <c r="LNB120" s="243"/>
      <c r="LNC120" s="243"/>
      <c r="LND120" s="243"/>
      <c r="LNE120" s="243"/>
      <c r="LNF120" s="243"/>
      <c r="LNG120" s="243"/>
      <c r="LNH120" s="243"/>
      <c r="LNI120" s="243"/>
      <c r="LNJ120" s="243"/>
      <c r="LNK120" s="243"/>
      <c r="LNL120" s="243"/>
      <c r="LNM120" s="243"/>
      <c r="LNN120" s="243"/>
      <c r="LNO120" s="243"/>
      <c r="LNP120" s="243"/>
      <c r="LNQ120" s="243"/>
      <c r="LNR120" s="243"/>
      <c r="LNS120" s="243"/>
      <c r="LNT120" s="243"/>
      <c r="LNU120" s="243"/>
      <c r="LNV120" s="243"/>
      <c r="LNW120" s="243"/>
      <c r="LNX120" s="243"/>
      <c r="LNY120" s="243"/>
      <c r="LNZ120" s="243"/>
      <c r="LOA120" s="243"/>
      <c r="LOB120" s="243"/>
      <c r="LOC120" s="243"/>
      <c r="LOD120" s="243"/>
      <c r="LOE120" s="243"/>
      <c r="LOF120" s="243"/>
      <c r="LOG120" s="243"/>
      <c r="LOH120" s="243"/>
      <c r="LOI120" s="243"/>
      <c r="LOJ120" s="243"/>
      <c r="LOK120" s="243"/>
      <c r="LOL120" s="243"/>
      <c r="LOM120" s="243"/>
      <c r="LON120" s="243"/>
      <c r="LOO120" s="243"/>
      <c r="LOP120" s="243"/>
      <c r="LOQ120" s="243"/>
      <c r="LOR120" s="243"/>
      <c r="LOS120" s="243"/>
      <c r="LOT120" s="243"/>
      <c r="LOU120" s="243"/>
      <c r="LOV120" s="243"/>
      <c r="LOW120" s="243"/>
      <c r="LOX120" s="243"/>
      <c r="LOY120" s="243"/>
      <c r="LOZ120" s="243"/>
      <c r="LPA120" s="243"/>
      <c r="LPB120" s="243"/>
      <c r="LPC120" s="243"/>
      <c r="LPD120" s="243"/>
      <c r="LPE120" s="243"/>
      <c r="LPF120" s="243"/>
      <c r="LPG120" s="243"/>
      <c r="LPH120" s="243"/>
      <c r="LPI120" s="243"/>
      <c r="LPJ120" s="243"/>
      <c r="LPK120" s="243"/>
      <c r="LPL120" s="243"/>
      <c r="LPM120" s="243"/>
      <c r="LPN120" s="243"/>
      <c r="LPO120" s="243"/>
      <c r="LPP120" s="243"/>
      <c r="LPQ120" s="243"/>
      <c r="LPR120" s="243"/>
      <c r="LPS120" s="243"/>
      <c r="LPT120" s="243"/>
      <c r="LPU120" s="243"/>
      <c r="LPV120" s="243"/>
      <c r="LPW120" s="243"/>
      <c r="LPX120" s="243"/>
      <c r="LPY120" s="243"/>
      <c r="LPZ120" s="243"/>
      <c r="LQA120" s="243"/>
      <c r="LQB120" s="243"/>
      <c r="LQC120" s="243"/>
      <c r="LQD120" s="243"/>
      <c r="LQE120" s="243"/>
      <c r="LQF120" s="243"/>
      <c r="LQG120" s="243"/>
      <c r="LQH120" s="243"/>
      <c r="LQI120" s="243"/>
      <c r="LQJ120" s="243"/>
      <c r="LQK120" s="243"/>
      <c r="LQL120" s="243"/>
      <c r="LQM120" s="243"/>
      <c r="LQN120" s="243"/>
      <c r="LQO120" s="243"/>
      <c r="LQP120" s="243"/>
      <c r="LQQ120" s="243"/>
      <c r="LQR120" s="243"/>
      <c r="LQS120" s="243"/>
      <c r="LQT120" s="243"/>
      <c r="LQU120" s="243"/>
      <c r="LQV120" s="243"/>
      <c r="LQW120" s="243"/>
      <c r="LQX120" s="243"/>
      <c r="LQY120" s="243"/>
      <c r="LQZ120" s="243"/>
      <c r="LRA120" s="243"/>
      <c r="LRB120" s="243"/>
      <c r="LRC120" s="243"/>
      <c r="LRD120" s="243"/>
      <c r="LRE120" s="243"/>
      <c r="LRF120" s="243"/>
      <c r="LRG120" s="243"/>
      <c r="LRH120" s="243"/>
      <c r="LRI120" s="243"/>
      <c r="LRJ120" s="243"/>
      <c r="LRK120" s="243"/>
      <c r="LRL120" s="243"/>
      <c r="LRM120" s="243"/>
      <c r="LRN120" s="243"/>
      <c r="LRO120" s="243"/>
      <c r="LRP120" s="243"/>
      <c r="LRQ120" s="243"/>
      <c r="LRR120" s="243"/>
      <c r="LRS120" s="243"/>
      <c r="LRT120" s="243"/>
      <c r="LRU120" s="243"/>
      <c r="LRV120" s="243"/>
      <c r="LRW120" s="243"/>
      <c r="LRX120" s="243"/>
      <c r="LRY120" s="243"/>
      <c r="LRZ120" s="243"/>
      <c r="LSA120" s="243"/>
      <c r="LSB120" s="243"/>
      <c r="LSC120" s="243"/>
      <c r="LSD120" s="243"/>
      <c r="LSE120" s="243"/>
      <c r="LSF120" s="243"/>
      <c r="LSG120" s="243"/>
      <c r="LSH120" s="243"/>
      <c r="LSI120" s="243"/>
      <c r="LSJ120" s="243"/>
      <c r="LSK120" s="243"/>
      <c r="LSL120" s="243"/>
      <c r="LSM120" s="243"/>
      <c r="LSN120" s="243"/>
      <c r="LSO120" s="243"/>
      <c r="LSP120" s="243"/>
      <c r="LSQ120" s="243"/>
      <c r="LSR120" s="243"/>
      <c r="LSS120" s="243"/>
      <c r="LST120" s="243"/>
      <c r="LSU120" s="243"/>
      <c r="LSV120" s="243"/>
      <c r="LSW120" s="243"/>
      <c r="LSX120" s="243"/>
      <c r="LSY120" s="243"/>
      <c r="LSZ120" s="243"/>
      <c r="LTA120" s="243"/>
      <c r="LTB120" s="243"/>
      <c r="LTC120" s="243"/>
      <c r="LTD120" s="243"/>
      <c r="LTE120" s="243"/>
      <c r="LTF120" s="243"/>
      <c r="LTG120" s="243"/>
      <c r="LTH120" s="243"/>
      <c r="LTI120" s="243"/>
      <c r="LTJ120" s="243"/>
      <c r="LTK120" s="243"/>
      <c r="LTL120" s="243"/>
      <c r="LTM120" s="243"/>
      <c r="LTN120" s="243"/>
      <c r="LTO120" s="243"/>
      <c r="LTP120" s="243"/>
      <c r="LTQ120" s="243"/>
      <c r="LTR120" s="243"/>
      <c r="LTS120" s="243"/>
      <c r="LTT120" s="243"/>
      <c r="LTU120" s="243"/>
      <c r="LTV120" s="243"/>
      <c r="LTW120" s="243"/>
      <c r="LTX120" s="243"/>
      <c r="LTY120" s="243"/>
      <c r="LTZ120" s="243"/>
      <c r="LUA120" s="243"/>
      <c r="LUB120" s="243"/>
      <c r="LUC120" s="243"/>
      <c r="LUD120" s="243"/>
      <c r="LUE120" s="243"/>
      <c r="LUF120" s="243"/>
      <c r="LUG120" s="243"/>
      <c r="LUH120" s="243"/>
      <c r="LUI120" s="243"/>
      <c r="LUJ120" s="243"/>
      <c r="LUK120" s="243"/>
      <c r="LUL120" s="243"/>
      <c r="LUM120" s="243"/>
      <c r="LUN120" s="243"/>
      <c r="LUO120" s="243"/>
      <c r="LUP120" s="243"/>
      <c r="LUQ120" s="243"/>
      <c r="LUR120" s="243"/>
      <c r="LUS120" s="243"/>
      <c r="LUT120" s="243"/>
      <c r="LUU120" s="243"/>
      <c r="LUV120" s="243"/>
      <c r="LUW120" s="243"/>
      <c r="LUX120" s="243"/>
      <c r="LUY120" s="243"/>
      <c r="LUZ120" s="243"/>
      <c r="LVA120" s="243"/>
      <c r="LVB120" s="243"/>
      <c r="LVC120" s="243"/>
      <c r="LVD120" s="243"/>
      <c r="LVE120" s="243"/>
      <c r="LVF120" s="243"/>
      <c r="LVG120" s="243"/>
      <c r="LVH120" s="243"/>
      <c r="LVI120" s="243"/>
      <c r="LVJ120" s="243"/>
      <c r="LVK120" s="243"/>
      <c r="LVL120" s="243"/>
      <c r="LVM120" s="243"/>
      <c r="LVN120" s="243"/>
      <c r="LVO120" s="243"/>
      <c r="LVP120" s="243"/>
      <c r="LVQ120" s="243"/>
      <c r="LVR120" s="243"/>
      <c r="LVS120" s="243"/>
      <c r="LVT120" s="243"/>
      <c r="LVU120" s="243"/>
      <c r="LVV120" s="243"/>
      <c r="LVW120" s="243"/>
      <c r="LVX120" s="243"/>
      <c r="LVY120" s="243"/>
      <c r="LVZ120" s="243"/>
      <c r="LWA120" s="243"/>
      <c r="LWB120" s="243"/>
      <c r="LWC120" s="243"/>
      <c r="LWD120" s="243"/>
      <c r="LWE120" s="243"/>
      <c r="LWF120" s="243"/>
      <c r="LWG120" s="243"/>
      <c r="LWH120" s="243"/>
      <c r="LWI120" s="243"/>
      <c r="LWJ120" s="243"/>
      <c r="LWK120" s="243"/>
      <c r="LWL120" s="243"/>
      <c r="LWM120" s="243"/>
      <c r="LWN120" s="243"/>
      <c r="LWO120" s="243"/>
      <c r="LWP120" s="243"/>
      <c r="LWQ120" s="243"/>
      <c r="LWR120" s="243"/>
      <c r="LWS120" s="243"/>
      <c r="LWT120" s="243"/>
      <c r="LWU120" s="243"/>
      <c r="LWV120" s="243"/>
      <c r="LWW120" s="243"/>
      <c r="LWX120" s="243"/>
      <c r="LWY120" s="243"/>
      <c r="LWZ120" s="243"/>
      <c r="LXA120" s="243"/>
      <c r="LXB120" s="243"/>
      <c r="LXC120" s="243"/>
      <c r="LXD120" s="243"/>
      <c r="LXE120" s="243"/>
      <c r="LXF120" s="243"/>
      <c r="LXG120" s="243"/>
      <c r="LXH120" s="243"/>
      <c r="LXI120" s="243"/>
      <c r="LXJ120" s="243"/>
      <c r="LXK120" s="243"/>
      <c r="LXL120" s="243"/>
      <c r="LXM120" s="243"/>
      <c r="LXN120" s="243"/>
      <c r="LXO120" s="243"/>
      <c r="LXP120" s="243"/>
      <c r="LXQ120" s="243"/>
      <c r="LXR120" s="243"/>
      <c r="LXS120" s="243"/>
      <c r="LXT120" s="243"/>
      <c r="LXU120" s="243"/>
      <c r="LXV120" s="243"/>
      <c r="LXW120" s="243"/>
      <c r="LXX120" s="243"/>
      <c r="LXY120" s="243"/>
      <c r="LXZ120" s="243"/>
      <c r="LYA120" s="243"/>
      <c r="LYB120" s="243"/>
      <c r="LYC120" s="243"/>
      <c r="LYD120" s="243"/>
      <c r="LYE120" s="243"/>
      <c r="LYF120" s="243"/>
      <c r="LYG120" s="243"/>
      <c r="LYH120" s="243"/>
      <c r="LYI120" s="243"/>
      <c r="LYJ120" s="243"/>
      <c r="LYK120" s="243"/>
      <c r="LYL120" s="243"/>
      <c r="LYM120" s="243"/>
      <c r="LYN120" s="243"/>
      <c r="LYO120" s="243"/>
      <c r="LYP120" s="243"/>
      <c r="LYQ120" s="243"/>
      <c r="LYR120" s="243"/>
      <c r="LYS120" s="243"/>
      <c r="LYT120" s="243"/>
      <c r="LYU120" s="243"/>
      <c r="LYV120" s="243"/>
      <c r="LYW120" s="243"/>
      <c r="LYX120" s="243"/>
      <c r="LYY120" s="243"/>
      <c r="LYZ120" s="243"/>
      <c r="LZA120" s="243"/>
      <c r="LZB120" s="243"/>
      <c r="LZC120" s="243"/>
      <c r="LZD120" s="243"/>
      <c r="LZE120" s="243"/>
      <c r="LZF120" s="243"/>
      <c r="LZG120" s="243"/>
      <c r="LZH120" s="243"/>
      <c r="LZI120" s="243"/>
      <c r="LZJ120" s="243"/>
      <c r="LZK120" s="243"/>
      <c r="LZL120" s="243"/>
      <c r="LZM120" s="243"/>
      <c r="LZN120" s="243"/>
      <c r="LZO120" s="243"/>
      <c r="LZP120" s="243"/>
      <c r="LZQ120" s="243"/>
      <c r="LZR120" s="243"/>
      <c r="LZS120" s="243"/>
      <c r="LZT120" s="243"/>
      <c r="LZU120" s="243"/>
      <c r="LZV120" s="243"/>
      <c r="LZW120" s="243"/>
      <c r="LZX120" s="243"/>
      <c r="LZY120" s="243"/>
      <c r="LZZ120" s="243"/>
      <c r="MAA120" s="243"/>
      <c r="MAB120" s="243"/>
      <c r="MAC120" s="243"/>
      <c r="MAD120" s="243"/>
      <c r="MAE120" s="243"/>
      <c r="MAF120" s="243"/>
      <c r="MAG120" s="243"/>
      <c r="MAH120" s="243"/>
      <c r="MAI120" s="243"/>
      <c r="MAJ120" s="243"/>
      <c r="MAK120" s="243"/>
      <c r="MAL120" s="243"/>
      <c r="MAM120" s="243"/>
      <c r="MAN120" s="243"/>
      <c r="MAO120" s="243"/>
      <c r="MAP120" s="243"/>
      <c r="MAQ120" s="243"/>
      <c r="MAR120" s="243"/>
      <c r="MAS120" s="243"/>
      <c r="MAT120" s="243"/>
      <c r="MAU120" s="243"/>
      <c r="MAV120" s="243"/>
      <c r="MAW120" s="243"/>
      <c r="MAX120" s="243"/>
      <c r="MAY120" s="243"/>
      <c r="MAZ120" s="243"/>
      <c r="MBA120" s="243"/>
      <c r="MBB120" s="243"/>
      <c r="MBC120" s="243"/>
      <c r="MBD120" s="243"/>
      <c r="MBE120" s="243"/>
      <c r="MBF120" s="243"/>
      <c r="MBG120" s="243"/>
      <c r="MBH120" s="243"/>
      <c r="MBI120" s="243"/>
      <c r="MBJ120" s="243"/>
      <c r="MBK120" s="243"/>
      <c r="MBL120" s="243"/>
      <c r="MBM120" s="243"/>
      <c r="MBN120" s="243"/>
      <c r="MBO120" s="243"/>
      <c r="MBP120" s="243"/>
      <c r="MBQ120" s="243"/>
      <c r="MBR120" s="243"/>
      <c r="MBS120" s="243"/>
      <c r="MBT120" s="243"/>
      <c r="MBU120" s="243"/>
      <c r="MBV120" s="243"/>
      <c r="MBW120" s="243"/>
      <c r="MBX120" s="243"/>
      <c r="MBY120" s="243"/>
      <c r="MBZ120" s="243"/>
      <c r="MCA120" s="243"/>
      <c r="MCB120" s="243"/>
      <c r="MCC120" s="243"/>
      <c r="MCD120" s="243"/>
      <c r="MCE120" s="243"/>
      <c r="MCF120" s="243"/>
      <c r="MCG120" s="243"/>
      <c r="MCH120" s="243"/>
      <c r="MCI120" s="243"/>
      <c r="MCJ120" s="243"/>
      <c r="MCK120" s="243"/>
      <c r="MCL120" s="243"/>
      <c r="MCM120" s="243"/>
      <c r="MCN120" s="243"/>
      <c r="MCO120" s="243"/>
      <c r="MCP120" s="243"/>
      <c r="MCQ120" s="243"/>
      <c r="MCR120" s="243"/>
      <c r="MCS120" s="243"/>
      <c r="MCT120" s="243"/>
      <c r="MCU120" s="243"/>
      <c r="MCV120" s="243"/>
      <c r="MCW120" s="243"/>
      <c r="MCX120" s="243"/>
      <c r="MCY120" s="243"/>
      <c r="MCZ120" s="243"/>
      <c r="MDA120" s="243"/>
      <c r="MDB120" s="243"/>
      <c r="MDC120" s="243"/>
      <c r="MDD120" s="243"/>
      <c r="MDE120" s="243"/>
      <c r="MDF120" s="243"/>
      <c r="MDG120" s="243"/>
      <c r="MDH120" s="243"/>
      <c r="MDI120" s="243"/>
      <c r="MDJ120" s="243"/>
      <c r="MDK120" s="243"/>
      <c r="MDL120" s="243"/>
      <c r="MDM120" s="243"/>
      <c r="MDN120" s="243"/>
      <c r="MDO120" s="243"/>
      <c r="MDP120" s="243"/>
      <c r="MDQ120" s="243"/>
      <c r="MDR120" s="243"/>
      <c r="MDS120" s="243"/>
      <c r="MDT120" s="243"/>
      <c r="MDU120" s="243"/>
      <c r="MDV120" s="243"/>
      <c r="MDW120" s="243"/>
      <c r="MDX120" s="243"/>
      <c r="MDY120" s="243"/>
      <c r="MDZ120" s="243"/>
      <c r="MEA120" s="243"/>
      <c r="MEB120" s="243"/>
      <c r="MEC120" s="243"/>
      <c r="MED120" s="243"/>
      <c r="MEE120" s="243"/>
      <c r="MEF120" s="243"/>
      <c r="MEG120" s="243"/>
      <c r="MEH120" s="243"/>
      <c r="MEI120" s="243"/>
      <c r="MEJ120" s="243"/>
      <c r="MEK120" s="243"/>
      <c r="MEL120" s="243"/>
      <c r="MEM120" s="243"/>
      <c r="MEN120" s="243"/>
      <c r="MEO120" s="243"/>
      <c r="MEP120" s="243"/>
      <c r="MEQ120" s="243"/>
      <c r="MER120" s="243"/>
      <c r="MES120" s="243"/>
      <c r="MET120" s="243"/>
      <c r="MEU120" s="243"/>
      <c r="MEV120" s="243"/>
      <c r="MEW120" s="243"/>
      <c r="MEX120" s="243"/>
      <c r="MEY120" s="243"/>
      <c r="MEZ120" s="243"/>
      <c r="MFA120" s="243"/>
      <c r="MFB120" s="243"/>
      <c r="MFC120" s="243"/>
      <c r="MFD120" s="243"/>
      <c r="MFE120" s="243"/>
      <c r="MFF120" s="243"/>
      <c r="MFG120" s="243"/>
      <c r="MFH120" s="243"/>
      <c r="MFI120" s="243"/>
      <c r="MFJ120" s="243"/>
      <c r="MFK120" s="243"/>
      <c r="MFL120" s="243"/>
      <c r="MFM120" s="243"/>
      <c r="MFN120" s="243"/>
      <c r="MFO120" s="243"/>
      <c r="MFP120" s="243"/>
      <c r="MFQ120" s="243"/>
      <c r="MFR120" s="243"/>
      <c r="MFS120" s="243"/>
      <c r="MFT120" s="243"/>
      <c r="MFU120" s="243"/>
      <c r="MFV120" s="243"/>
      <c r="MFW120" s="243"/>
      <c r="MFX120" s="243"/>
      <c r="MFY120" s="243"/>
      <c r="MFZ120" s="243"/>
      <c r="MGA120" s="243"/>
      <c r="MGB120" s="243"/>
      <c r="MGC120" s="243"/>
      <c r="MGD120" s="243"/>
      <c r="MGE120" s="243"/>
      <c r="MGF120" s="243"/>
      <c r="MGG120" s="243"/>
      <c r="MGH120" s="243"/>
      <c r="MGI120" s="243"/>
      <c r="MGJ120" s="243"/>
      <c r="MGK120" s="243"/>
      <c r="MGL120" s="243"/>
      <c r="MGM120" s="243"/>
      <c r="MGN120" s="243"/>
      <c r="MGO120" s="243"/>
      <c r="MGP120" s="243"/>
      <c r="MGQ120" s="243"/>
      <c r="MGR120" s="243"/>
      <c r="MGS120" s="243"/>
      <c r="MGT120" s="243"/>
      <c r="MGU120" s="243"/>
      <c r="MGV120" s="243"/>
      <c r="MGW120" s="243"/>
      <c r="MGX120" s="243"/>
      <c r="MGY120" s="243"/>
      <c r="MGZ120" s="243"/>
      <c r="MHA120" s="243"/>
      <c r="MHB120" s="243"/>
      <c r="MHC120" s="243"/>
      <c r="MHD120" s="243"/>
      <c r="MHE120" s="243"/>
      <c r="MHF120" s="243"/>
      <c r="MHG120" s="243"/>
      <c r="MHH120" s="243"/>
      <c r="MHI120" s="243"/>
      <c r="MHJ120" s="243"/>
      <c r="MHK120" s="243"/>
      <c r="MHL120" s="243"/>
      <c r="MHM120" s="243"/>
      <c r="MHN120" s="243"/>
      <c r="MHO120" s="243"/>
      <c r="MHP120" s="243"/>
      <c r="MHQ120" s="243"/>
      <c r="MHR120" s="243"/>
      <c r="MHS120" s="243"/>
      <c r="MHT120" s="243"/>
      <c r="MHU120" s="243"/>
      <c r="MHV120" s="243"/>
      <c r="MHW120" s="243"/>
      <c r="MHX120" s="243"/>
      <c r="MHY120" s="243"/>
      <c r="MHZ120" s="243"/>
      <c r="MIA120" s="243"/>
      <c r="MIB120" s="243"/>
      <c r="MIC120" s="243"/>
      <c r="MID120" s="243"/>
      <c r="MIE120" s="243"/>
      <c r="MIF120" s="243"/>
      <c r="MIG120" s="243"/>
      <c r="MIH120" s="243"/>
      <c r="MII120" s="243"/>
      <c r="MIJ120" s="243"/>
      <c r="MIK120" s="243"/>
      <c r="MIL120" s="243"/>
      <c r="MIM120" s="243"/>
      <c r="MIN120" s="243"/>
      <c r="MIO120" s="243"/>
      <c r="MIP120" s="243"/>
      <c r="MIQ120" s="243"/>
      <c r="MIR120" s="243"/>
      <c r="MIS120" s="243"/>
      <c r="MIT120" s="243"/>
      <c r="MIU120" s="243"/>
      <c r="MIV120" s="243"/>
      <c r="MIW120" s="243"/>
      <c r="MIX120" s="243"/>
      <c r="MIY120" s="243"/>
      <c r="MIZ120" s="243"/>
      <c r="MJA120" s="243"/>
      <c r="MJB120" s="243"/>
      <c r="MJC120" s="243"/>
      <c r="MJD120" s="243"/>
      <c r="MJE120" s="243"/>
      <c r="MJF120" s="243"/>
      <c r="MJG120" s="243"/>
      <c r="MJH120" s="243"/>
      <c r="MJI120" s="243"/>
      <c r="MJJ120" s="243"/>
      <c r="MJK120" s="243"/>
      <c r="MJL120" s="243"/>
      <c r="MJM120" s="243"/>
      <c r="MJN120" s="243"/>
      <c r="MJO120" s="243"/>
      <c r="MJP120" s="243"/>
      <c r="MJQ120" s="243"/>
      <c r="MJR120" s="243"/>
      <c r="MJS120" s="243"/>
      <c r="MJT120" s="243"/>
      <c r="MJU120" s="243"/>
      <c r="MJV120" s="243"/>
      <c r="MJW120" s="243"/>
      <c r="MJX120" s="243"/>
      <c r="MJY120" s="243"/>
      <c r="MJZ120" s="243"/>
      <c r="MKA120" s="243"/>
      <c r="MKB120" s="243"/>
      <c r="MKC120" s="243"/>
      <c r="MKD120" s="243"/>
      <c r="MKE120" s="243"/>
      <c r="MKF120" s="243"/>
      <c r="MKG120" s="243"/>
      <c r="MKH120" s="243"/>
      <c r="MKI120" s="243"/>
      <c r="MKJ120" s="243"/>
      <c r="MKK120" s="243"/>
      <c r="MKL120" s="243"/>
      <c r="MKM120" s="243"/>
      <c r="MKN120" s="243"/>
      <c r="MKO120" s="243"/>
      <c r="MKP120" s="243"/>
      <c r="MKQ120" s="243"/>
      <c r="MKR120" s="243"/>
      <c r="MKS120" s="243"/>
      <c r="MKT120" s="243"/>
      <c r="MKU120" s="243"/>
      <c r="MKV120" s="243"/>
      <c r="MKW120" s="243"/>
      <c r="MKX120" s="243"/>
      <c r="MKY120" s="243"/>
      <c r="MKZ120" s="243"/>
      <c r="MLA120" s="243"/>
      <c r="MLB120" s="243"/>
      <c r="MLC120" s="243"/>
      <c r="MLD120" s="243"/>
      <c r="MLE120" s="243"/>
      <c r="MLF120" s="243"/>
      <c r="MLG120" s="243"/>
      <c r="MLH120" s="243"/>
      <c r="MLI120" s="243"/>
      <c r="MLJ120" s="243"/>
      <c r="MLK120" s="243"/>
      <c r="MLL120" s="243"/>
      <c r="MLM120" s="243"/>
      <c r="MLN120" s="243"/>
      <c r="MLO120" s="243"/>
      <c r="MLP120" s="243"/>
      <c r="MLQ120" s="243"/>
      <c r="MLR120" s="243"/>
      <c r="MLS120" s="243"/>
      <c r="MLT120" s="243"/>
      <c r="MLU120" s="243"/>
      <c r="MLV120" s="243"/>
      <c r="MLW120" s="243"/>
      <c r="MLX120" s="243"/>
      <c r="MLY120" s="243"/>
      <c r="MLZ120" s="243"/>
      <c r="MMA120" s="243"/>
      <c r="MMB120" s="243"/>
      <c r="MMC120" s="243"/>
      <c r="MMD120" s="243"/>
      <c r="MME120" s="243"/>
      <c r="MMF120" s="243"/>
      <c r="MMG120" s="243"/>
      <c r="MMH120" s="243"/>
      <c r="MMI120" s="243"/>
      <c r="MMJ120" s="243"/>
      <c r="MMK120" s="243"/>
      <c r="MML120" s="243"/>
      <c r="MMM120" s="243"/>
      <c r="MMN120" s="243"/>
      <c r="MMO120" s="243"/>
      <c r="MMP120" s="243"/>
      <c r="MMQ120" s="243"/>
      <c r="MMR120" s="243"/>
      <c r="MMS120" s="243"/>
      <c r="MMT120" s="243"/>
      <c r="MMU120" s="243"/>
      <c r="MMV120" s="243"/>
      <c r="MMW120" s="243"/>
      <c r="MMX120" s="243"/>
      <c r="MMY120" s="243"/>
      <c r="MMZ120" s="243"/>
      <c r="MNA120" s="243"/>
      <c r="MNB120" s="243"/>
      <c r="MNC120" s="243"/>
      <c r="MND120" s="243"/>
      <c r="MNE120" s="243"/>
      <c r="MNF120" s="243"/>
      <c r="MNG120" s="243"/>
      <c r="MNH120" s="243"/>
      <c r="MNI120" s="243"/>
      <c r="MNJ120" s="243"/>
      <c r="MNK120" s="243"/>
      <c r="MNL120" s="243"/>
      <c r="MNM120" s="243"/>
      <c r="MNN120" s="243"/>
      <c r="MNO120" s="243"/>
      <c r="MNP120" s="243"/>
      <c r="MNQ120" s="243"/>
      <c r="MNR120" s="243"/>
      <c r="MNS120" s="243"/>
      <c r="MNT120" s="243"/>
      <c r="MNU120" s="243"/>
      <c r="MNV120" s="243"/>
      <c r="MNW120" s="243"/>
      <c r="MNX120" s="243"/>
      <c r="MNY120" s="243"/>
      <c r="MNZ120" s="243"/>
      <c r="MOA120" s="243"/>
      <c r="MOB120" s="243"/>
      <c r="MOC120" s="243"/>
      <c r="MOD120" s="243"/>
      <c r="MOE120" s="243"/>
      <c r="MOF120" s="243"/>
      <c r="MOG120" s="243"/>
      <c r="MOH120" s="243"/>
      <c r="MOI120" s="243"/>
      <c r="MOJ120" s="243"/>
      <c r="MOK120" s="243"/>
      <c r="MOL120" s="243"/>
      <c r="MOM120" s="243"/>
      <c r="MON120" s="243"/>
      <c r="MOO120" s="243"/>
      <c r="MOP120" s="243"/>
      <c r="MOQ120" s="243"/>
      <c r="MOR120" s="243"/>
      <c r="MOS120" s="243"/>
      <c r="MOT120" s="243"/>
      <c r="MOU120" s="243"/>
      <c r="MOV120" s="243"/>
      <c r="MOW120" s="243"/>
      <c r="MOX120" s="243"/>
      <c r="MOY120" s="243"/>
      <c r="MOZ120" s="243"/>
      <c r="MPA120" s="243"/>
      <c r="MPB120" s="243"/>
      <c r="MPC120" s="243"/>
      <c r="MPD120" s="243"/>
      <c r="MPE120" s="243"/>
      <c r="MPF120" s="243"/>
      <c r="MPG120" s="243"/>
      <c r="MPH120" s="243"/>
      <c r="MPI120" s="243"/>
      <c r="MPJ120" s="243"/>
      <c r="MPK120" s="243"/>
      <c r="MPL120" s="243"/>
      <c r="MPM120" s="243"/>
      <c r="MPN120" s="243"/>
      <c r="MPO120" s="243"/>
      <c r="MPP120" s="243"/>
      <c r="MPQ120" s="243"/>
      <c r="MPR120" s="243"/>
      <c r="MPS120" s="243"/>
      <c r="MPT120" s="243"/>
      <c r="MPU120" s="243"/>
      <c r="MPV120" s="243"/>
      <c r="MPW120" s="243"/>
      <c r="MPX120" s="243"/>
      <c r="MPY120" s="243"/>
      <c r="MPZ120" s="243"/>
      <c r="MQA120" s="243"/>
      <c r="MQB120" s="243"/>
      <c r="MQC120" s="243"/>
      <c r="MQD120" s="243"/>
      <c r="MQE120" s="243"/>
      <c r="MQF120" s="243"/>
      <c r="MQG120" s="243"/>
      <c r="MQH120" s="243"/>
      <c r="MQI120" s="243"/>
      <c r="MQJ120" s="243"/>
      <c r="MQK120" s="243"/>
      <c r="MQL120" s="243"/>
      <c r="MQM120" s="243"/>
      <c r="MQN120" s="243"/>
      <c r="MQO120" s="243"/>
      <c r="MQP120" s="243"/>
      <c r="MQQ120" s="243"/>
      <c r="MQR120" s="243"/>
      <c r="MQS120" s="243"/>
      <c r="MQT120" s="243"/>
      <c r="MQU120" s="243"/>
      <c r="MQV120" s="243"/>
      <c r="MQW120" s="243"/>
      <c r="MQX120" s="243"/>
      <c r="MQY120" s="243"/>
      <c r="MQZ120" s="243"/>
      <c r="MRA120" s="243"/>
      <c r="MRB120" s="243"/>
      <c r="MRC120" s="243"/>
      <c r="MRD120" s="243"/>
      <c r="MRE120" s="243"/>
      <c r="MRF120" s="243"/>
      <c r="MRG120" s="243"/>
      <c r="MRH120" s="243"/>
      <c r="MRI120" s="243"/>
      <c r="MRJ120" s="243"/>
      <c r="MRK120" s="243"/>
      <c r="MRL120" s="243"/>
      <c r="MRM120" s="243"/>
      <c r="MRN120" s="243"/>
      <c r="MRO120" s="243"/>
      <c r="MRP120" s="243"/>
      <c r="MRQ120" s="243"/>
      <c r="MRR120" s="243"/>
      <c r="MRS120" s="243"/>
      <c r="MRT120" s="243"/>
      <c r="MRU120" s="243"/>
      <c r="MRV120" s="243"/>
      <c r="MRW120" s="243"/>
      <c r="MRX120" s="243"/>
      <c r="MRY120" s="243"/>
      <c r="MRZ120" s="243"/>
      <c r="MSA120" s="243"/>
      <c r="MSB120" s="243"/>
      <c r="MSC120" s="243"/>
      <c r="MSD120" s="243"/>
      <c r="MSE120" s="243"/>
      <c r="MSF120" s="243"/>
      <c r="MSG120" s="243"/>
      <c r="MSH120" s="243"/>
      <c r="MSI120" s="243"/>
      <c r="MSJ120" s="243"/>
      <c r="MSK120" s="243"/>
      <c r="MSL120" s="243"/>
      <c r="MSM120" s="243"/>
      <c r="MSN120" s="243"/>
      <c r="MSO120" s="243"/>
      <c r="MSP120" s="243"/>
      <c r="MSQ120" s="243"/>
      <c r="MSR120" s="243"/>
      <c r="MSS120" s="243"/>
      <c r="MST120" s="243"/>
      <c r="MSU120" s="243"/>
      <c r="MSV120" s="243"/>
      <c r="MSW120" s="243"/>
      <c r="MSX120" s="243"/>
      <c r="MSY120" s="243"/>
      <c r="MSZ120" s="243"/>
      <c r="MTA120" s="243"/>
      <c r="MTB120" s="243"/>
      <c r="MTC120" s="243"/>
      <c r="MTD120" s="243"/>
      <c r="MTE120" s="243"/>
      <c r="MTF120" s="243"/>
      <c r="MTG120" s="243"/>
      <c r="MTH120" s="243"/>
      <c r="MTI120" s="243"/>
      <c r="MTJ120" s="243"/>
      <c r="MTK120" s="243"/>
      <c r="MTL120" s="243"/>
      <c r="MTM120" s="243"/>
      <c r="MTN120" s="243"/>
      <c r="MTO120" s="243"/>
      <c r="MTP120" s="243"/>
      <c r="MTQ120" s="243"/>
      <c r="MTR120" s="243"/>
      <c r="MTS120" s="243"/>
      <c r="MTT120" s="243"/>
      <c r="MTU120" s="243"/>
      <c r="MTV120" s="243"/>
      <c r="MTW120" s="243"/>
      <c r="MTX120" s="243"/>
      <c r="MTY120" s="243"/>
      <c r="MTZ120" s="243"/>
      <c r="MUA120" s="243"/>
      <c r="MUB120" s="243"/>
      <c r="MUC120" s="243"/>
      <c r="MUD120" s="243"/>
      <c r="MUE120" s="243"/>
      <c r="MUF120" s="243"/>
      <c r="MUG120" s="243"/>
      <c r="MUH120" s="243"/>
      <c r="MUI120" s="243"/>
      <c r="MUJ120" s="243"/>
      <c r="MUK120" s="243"/>
      <c r="MUL120" s="243"/>
      <c r="MUM120" s="243"/>
      <c r="MUN120" s="243"/>
      <c r="MUO120" s="243"/>
      <c r="MUP120" s="243"/>
      <c r="MUQ120" s="243"/>
      <c r="MUR120" s="243"/>
      <c r="MUS120" s="243"/>
      <c r="MUT120" s="243"/>
      <c r="MUU120" s="243"/>
      <c r="MUV120" s="243"/>
      <c r="MUW120" s="243"/>
      <c r="MUX120" s="243"/>
      <c r="MUY120" s="243"/>
      <c r="MUZ120" s="243"/>
      <c r="MVA120" s="243"/>
      <c r="MVB120" s="243"/>
      <c r="MVC120" s="243"/>
      <c r="MVD120" s="243"/>
      <c r="MVE120" s="243"/>
      <c r="MVF120" s="243"/>
      <c r="MVG120" s="243"/>
      <c r="MVH120" s="243"/>
      <c r="MVI120" s="243"/>
      <c r="MVJ120" s="243"/>
      <c r="MVK120" s="243"/>
      <c r="MVL120" s="243"/>
      <c r="MVM120" s="243"/>
      <c r="MVN120" s="243"/>
      <c r="MVO120" s="243"/>
      <c r="MVP120" s="243"/>
      <c r="MVQ120" s="243"/>
      <c r="MVR120" s="243"/>
      <c r="MVS120" s="243"/>
      <c r="MVT120" s="243"/>
      <c r="MVU120" s="243"/>
      <c r="MVV120" s="243"/>
      <c r="MVW120" s="243"/>
      <c r="MVX120" s="243"/>
      <c r="MVY120" s="243"/>
      <c r="MVZ120" s="243"/>
      <c r="MWA120" s="243"/>
      <c r="MWB120" s="243"/>
      <c r="MWC120" s="243"/>
      <c r="MWD120" s="243"/>
      <c r="MWE120" s="243"/>
      <c r="MWF120" s="243"/>
      <c r="MWG120" s="243"/>
      <c r="MWH120" s="243"/>
      <c r="MWI120" s="243"/>
      <c r="MWJ120" s="243"/>
      <c r="MWK120" s="243"/>
      <c r="MWL120" s="243"/>
      <c r="MWM120" s="243"/>
      <c r="MWN120" s="243"/>
      <c r="MWO120" s="243"/>
      <c r="MWP120" s="243"/>
      <c r="MWQ120" s="243"/>
      <c r="MWR120" s="243"/>
      <c r="MWS120" s="243"/>
      <c r="MWT120" s="243"/>
      <c r="MWU120" s="243"/>
      <c r="MWV120" s="243"/>
      <c r="MWW120" s="243"/>
      <c r="MWX120" s="243"/>
      <c r="MWY120" s="243"/>
      <c r="MWZ120" s="243"/>
      <c r="MXA120" s="243"/>
      <c r="MXB120" s="243"/>
      <c r="MXC120" s="243"/>
      <c r="MXD120" s="243"/>
      <c r="MXE120" s="243"/>
      <c r="MXF120" s="243"/>
      <c r="MXG120" s="243"/>
      <c r="MXH120" s="243"/>
      <c r="MXI120" s="243"/>
      <c r="MXJ120" s="243"/>
      <c r="MXK120" s="243"/>
      <c r="MXL120" s="243"/>
      <c r="MXM120" s="243"/>
      <c r="MXN120" s="243"/>
      <c r="MXO120" s="243"/>
      <c r="MXP120" s="243"/>
      <c r="MXQ120" s="243"/>
      <c r="MXR120" s="243"/>
      <c r="MXS120" s="243"/>
      <c r="MXT120" s="243"/>
      <c r="MXU120" s="243"/>
      <c r="MXV120" s="243"/>
      <c r="MXW120" s="243"/>
      <c r="MXX120" s="243"/>
      <c r="MXY120" s="243"/>
      <c r="MXZ120" s="243"/>
      <c r="MYA120" s="243"/>
      <c r="MYB120" s="243"/>
      <c r="MYC120" s="243"/>
      <c r="MYD120" s="243"/>
      <c r="MYE120" s="243"/>
      <c r="MYF120" s="243"/>
      <c r="MYG120" s="243"/>
      <c r="MYH120" s="243"/>
      <c r="MYI120" s="243"/>
      <c r="MYJ120" s="243"/>
      <c r="MYK120" s="243"/>
      <c r="MYL120" s="243"/>
      <c r="MYM120" s="243"/>
      <c r="MYN120" s="243"/>
      <c r="MYO120" s="243"/>
      <c r="MYP120" s="243"/>
      <c r="MYQ120" s="243"/>
      <c r="MYR120" s="243"/>
      <c r="MYS120" s="243"/>
      <c r="MYT120" s="243"/>
      <c r="MYU120" s="243"/>
      <c r="MYV120" s="243"/>
      <c r="MYW120" s="243"/>
      <c r="MYX120" s="243"/>
      <c r="MYY120" s="243"/>
      <c r="MYZ120" s="243"/>
      <c r="MZA120" s="243"/>
      <c r="MZB120" s="243"/>
      <c r="MZC120" s="243"/>
      <c r="MZD120" s="243"/>
      <c r="MZE120" s="243"/>
      <c r="MZF120" s="243"/>
      <c r="MZG120" s="243"/>
      <c r="MZH120" s="243"/>
      <c r="MZI120" s="243"/>
      <c r="MZJ120" s="243"/>
      <c r="MZK120" s="243"/>
      <c r="MZL120" s="243"/>
      <c r="MZM120" s="243"/>
      <c r="MZN120" s="243"/>
      <c r="MZO120" s="243"/>
      <c r="MZP120" s="243"/>
      <c r="MZQ120" s="243"/>
      <c r="MZR120" s="243"/>
      <c r="MZS120" s="243"/>
      <c r="MZT120" s="243"/>
      <c r="MZU120" s="243"/>
      <c r="MZV120" s="243"/>
      <c r="MZW120" s="243"/>
      <c r="MZX120" s="243"/>
      <c r="MZY120" s="243"/>
      <c r="MZZ120" s="243"/>
      <c r="NAA120" s="243"/>
      <c r="NAB120" s="243"/>
      <c r="NAC120" s="243"/>
      <c r="NAD120" s="243"/>
      <c r="NAE120" s="243"/>
      <c r="NAF120" s="243"/>
      <c r="NAG120" s="243"/>
      <c r="NAH120" s="243"/>
      <c r="NAI120" s="243"/>
      <c r="NAJ120" s="243"/>
      <c r="NAK120" s="243"/>
      <c r="NAL120" s="243"/>
      <c r="NAM120" s="243"/>
      <c r="NAN120" s="243"/>
      <c r="NAO120" s="243"/>
      <c r="NAP120" s="243"/>
      <c r="NAQ120" s="243"/>
      <c r="NAR120" s="243"/>
      <c r="NAS120" s="243"/>
      <c r="NAT120" s="243"/>
      <c r="NAU120" s="243"/>
      <c r="NAV120" s="243"/>
      <c r="NAW120" s="243"/>
      <c r="NAX120" s="243"/>
      <c r="NAY120" s="243"/>
      <c r="NAZ120" s="243"/>
      <c r="NBA120" s="243"/>
      <c r="NBB120" s="243"/>
      <c r="NBC120" s="243"/>
      <c r="NBD120" s="243"/>
      <c r="NBE120" s="243"/>
      <c r="NBF120" s="243"/>
      <c r="NBG120" s="243"/>
      <c r="NBH120" s="243"/>
      <c r="NBI120" s="243"/>
      <c r="NBJ120" s="243"/>
      <c r="NBK120" s="243"/>
      <c r="NBL120" s="243"/>
      <c r="NBM120" s="243"/>
      <c r="NBN120" s="243"/>
      <c r="NBO120" s="243"/>
      <c r="NBP120" s="243"/>
      <c r="NBQ120" s="243"/>
      <c r="NBR120" s="243"/>
      <c r="NBS120" s="243"/>
      <c r="NBT120" s="243"/>
      <c r="NBU120" s="243"/>
      <c r="NBV120" s="243"/>
      <c r="NBW120" s="243"/>
      <c r="NBX120" s="243"/>
      <c r="NBY120" s="243"/>
      <c r="NBZ120" s="243"/>
      <c r="NCA120" s="243"/>
      <c r="NCB120" s="243"/>
      <c r="NCC120" s="243"/>
      <c r="NCD120" s="243"/>
      <c r="NCE120" s="243"/>
      <c r="NCF120" s="243"/>
      <c r="NCG120" s="243"/>
      <c r="NCH120" s="243"/>
      <c r="NCI120" s="243"/>
      <c r="NCJ120" s="243"/>
      <c r="NCK120" s="243"/>
      <c r="NCL120" s="243"/>
      <c r="NCM120" s="243"/>
      <c r="NCN120" s="243"/>
      <c r="NCO120" s="243"/>
      <c r="NCP120" s="243"/>
      <c r="NCQ120" s="243"/>
      <c r="NCR120" s="243"/>
      <c r="NCS120" s="243"/>
      <c r="NCT120" s="243"/>
      <c r="NCU120" s="243"/>
      <c r="NCV120" s="243"/>
      <c r="NCW120" s="243"/>
      <c r="NCX120" s="243"/>
      <c r="NCY120" s="243"/>
      <c r="NCZ120" s="243"/>
      <c r="NDA120" s="243"/>
      <c r="NDB120" s="243"/>
      <c r="NDC120" s="243"/>
      <c r="NDD120" s="243"/>
      <c r="NDE120" s="243"/>
      <c r="NDF120" s="243"/>
      <c r="NDG120" s="243"/>
      <c r="NDH120" s="243"/>
      <c r="NDI120" s="243"/>
      <c r="NDJ120" s="243"/>
      <c r="NDK120" s="243"/>
      <c r="NDL120" s="243"/>
      <c r="NDM120" s="243"/>
      <c r="NDN120" s="243"/>
      <c r="NDO120" s="243"/>
      <c r="NDP120" s="243"/>
      <c r="NDQ120" s="243"/>
      <c r="NDR120" s="243"/>
      <c r="NDS120" s="243"/>
      <c r="NDT120" s="243"/>
      <c r="NDU120" s="243"/>
      <c r="NDV120" s="243"/>
      <c r="NDW120" s="243"/>
      <c r="NDX120" s="243"/>
      <c r="NDY120" s="243"/>
      <c r="NDZ120" s="243"/>
      <c r="NEA120" s="243"/>
      <c r="NEB120" s="243"/>
      <c r="NEC120" s="243"/>
      <c r="NED120" s="243"/>
      <c r="NEE120" s="243"/>
      <c r="NEF120" s="243"/>
      <c r="NEG120" s="243"/>
      <c r="NEH120" s="243"/>
      <c r="NEI120" s="243"/>
      <c r="NEJ120" s="243"/>
      <c r="NEK120" s="243"/>
      <c r="NEL120" s="243"/>
      <c r="NEM120" s="243"/>
      <c r="NEN120" s="243"/>
      <c r="NEO120" s="243"/>
      <c r="NEP120" s="243"/>
      <c r="NEQ120" s="243"/>
      <c r="NER120" s="243"/>
      <c r="NES120" s="243"/>
      <c r="NET120" s="243"/>
      <c r="NEU120" s="243"/>
      <c r="NEV120" s="243"/>
      <c r="NEW120" s="243"/>
      <c r="NEX120" s="243"/>
      <c r="NEY120" s="243"/>
      <c r="NEZ120" s="243"/>
      <c r="NFA120" s="243"/>
      <c r="NFB120" s="243"/>
      <c r="NFC120" s="243"/>
      <c r="NFD120" s="243"/>
      <c r="NFE120" s="243"/>
      <c r="NFF120" s="243"/>
      <c r="NFG120" s="243"/>
      <c r="NFH120" s="243"/>
      <c r="NFI120" s="243"/>
      <c r="NFJ120" s="243"/>
      <c r="NFK120" s="243"/>
      <c r="NFL120" s="243"/>
      <c r="NFM120" s="243"/>
      <c r="NFN120" s="243"/>
      <c r="NFO120" s="243"/>
      <c r="NFP120" s="243"/>
      <c r="NFQ120" s="243"/>
      <c r="NFR120" s="243"/>
      <c r="NFS120" s="243"/>
      <c r="NFT120" s="243"/>
      <c r="NFU120" s="243"/>
      <c r="NFV120" s="243"/>
      <c r="NFW120" s="243"/>
      <c r="NFX120" s="243"/>
      <c r="NFY120" s="243"/>
      <c r="NFZ120" s="243"/>
      <c r="NGA120" s="243"/>
      <c r="NGB120" s="243"/>
      <c r="NGC120" s="243"/>
      <c r="NGD120" s="243"/>
      <c r="NGE120" s="243"/>
      <c r="NGF120" s="243"/>
      <c r="NGG120" s="243"/>
      <c r="NGH120" s="243"/>
      <c r="NGI120" s="243"/>
      <c r="NGJ120" s="243"/>
      <c r="NGK120" s="243"/>
      <c r="NGL120" s="243"/>
      <c r="NGM120" s="243"/>
      <c r="NGN120" s="243"/>
      <c r="NGO120" s="243"/>
      <c r="NGP120" s="243"/>
      <c r="NGQ120" s="243"/>
      <c r="NGR120" s="243"/>
      <c r="NGS120" s="243"/>
      <c r="NGT120" s="243"/>
      <c r="NGU120" s="243"/>
      <c r="NGV120" s="243"/>
      <c r="NGW120" s="243"/>
      <c r="NGX120" s="243"/>
      <c r="NGY120" s="243"/>
      <c r="NGZ120" s="243"/>
      <c r="NHA120" s="243"/>
      <c r="NHB120" s="243"/>
      <c r="NHC120" s="243"/>
      <c r="NHD120" s="243"/>
      <c r="NHE120" s="243"/>
      <c r="NHF120" s="243"/>
      <c r="NHG120" s="243"/>
      <c r="NHH120" s="243"/>
      <c r="NHI120" s="243"/>
      <c r="NHJ120" s="243"/>
      <c r="NHK120" s="243"/>
      <c r="NHL120" s="243"/>
      <c r="NHM120" s="243"/>
      <c r="NHN120" s="243"/>
      <c r="NHO120" s="243"/>
      <c r="NHP120" s="243"/>
      <c r="NHQ120" s="243"/>
      <c r="NHR120" s="243"/>
      <c r="NHS120" s="243"/>
      <c r="NHT120" s="243"/>
      <c r="NHU120" s="243"/>
      <c r="NHV120" s="243"/>
      <c r="NHW120" s="243"/>
      <c r="NHX120" s="243"/>
      <c r="NHY120" s="243"/>
      <c r="NHZ120" s="243"/>
      <c r="NIA120" s="243"/>
      <c r="NIB120" s="243"/>
      <c r="NIC120" s="243"/>
      <c r="NID120" s="243"/>
      <c r="NIE120" s="243"/>
      <c r="NIF120" s="243"/>
      <c r="NIG120" s="243"/>
      <c r="NIH120" s="243"/>
      <c r="NII120" s="243"/>
      <c r="NIJ120" s="243"/>
      <c r="NIK120" s="243"/>
      <c r="NIL120" s="243"/>
      <c r="NIM120" s="243"/>
      <c r="NIN120" s="243"/>
      <c r="NIO120" s="243"/>
      <c r="NIP120" s="243"/>
      <c r="NIQ120" s="243"/>
      <c r="NIR120" s="243"/>
      <c r="NIS120" s="243"/>
      <c r="NIT120" s="243"/>
      <c r="NIU120" s="243"/>
      <c r="NIV120" s="243"/>
      <c r="NIW120" s="243"/>
      <c r="NIX120" s="243"/>
      <c r="NIY120" s="243"/>
      <c r="NIZ120" s="243"/>
      <c r="NJA120" s="243"/>
      <c r="NJB120" s="243"/>
      <c r="NJC120" s="243"/>
      <c r="NJD120" s="243"/>
      <c r="NJE120" s="243"/>
      <c r="NJF120" s="243"/>
      <c r="NJG120" s="243"/>
      <c r="NJH120" s="243"/>
      <c r="NJI120" s="243"/>
      <c r="NJJ120" s="243"/>
      <c r="NJK120" s="243"/>
      <c r="NJL120" s="243"/>
      <c r="NJM120" s="243"/>
      <c r="NJN120" s="243"/>
      <c r="NJO120" s="243"/>
      <c r="NJP120" s="243"/>
      <c r="NJQ120" s="243"/>
      <c r="NJR120" s="243"/>
      <c r="NJS120" s="243"/>
      <c r="NJT120" s="243"/>
      <c r="NJU120" s="243"/>
      <c r="NJV120" s="243"/>
      <c r="NJW120" s="243"/>
      <c r="NJX120" s="243"/>
      <c r="NJY120" s="243"/>
      <c r="NJZ120" s="243"/>
      <c r="NKA120" s="243"/>
      <c r="NKB120" s="243"/>
      <c r="NKC120" s="243"/>
      <c r="NKD120" s="243"/>
      <c r="NKE120" s="243"/>
      <c r="NKF120" s="243"/>
      <c r="NKG120" s="243"/>
      <c r="NKH120" s="243"/>
      <c r="NKI120" s="243"/>
      <c r="NKJ120" s="243"/>
      <c r="NKK120" s="243"/>
      <c r="NKL120" s="243"/>
      <c r="NKM120" s="243"/>
      <c r="NKN120" s="243"/>
      <c r="NKO120" s="243"/>
      <c r="NKP120" s="243"/>
      <c r="NKQ120" s="243"/>
      <c r="NKR120" s="243"/>
      <c r="NKS120" s="243"/>
      <c r="NKT120" s="243"/>
      <c r="NKU120" s="243"/>
      <c r="NKV120" s="243"/>
      <c r="NKW120" s="243"/>
      <c r="NKX120" s="243"/>
      <c r="NKY120" s="243"/>
      <c r="NKZ120" s="243"/>
      <c r="NLA120" s="243"/>
      <c r="NLB120" s="243"/>
      <c r="NLC120" s="243"/>
      <c r="NLD120" s="243"/>
      <c r="NLE120" s="243"/>
      <c r="NLF120" s="243"/>
      <c r="NLG120" s="243"/>
      <c r="NLH120" s="243"/>
      <c r="NLI120" s="243"/>
      <c r="NLJ120" s="243"/>
      <c r="NLK120" s="243"/>
      <c r="NLL120" s="243"/>
      <c r="NLM120" s="243"/>
      <c r="NLN120" s="243"/>
      <c r="NLO120" s="243"/>
      <c r="NLP120" s="243"/>
      <c r="NLQ120" s="243"/>
      <c r="NLR120" s="243"/>
      <c r="NLS120" s="243"/>
      <c r="NLT120" s="243"/>
      <c r="NLU120" s="243"/>
      <c r="NLV120" s="243"/>
      <c r="NLW120" s="243"/>
      <c r="NLX120" s="243"/>
      <c r="NLY120" s="243"/>
      <c r="NLZ120" s="243"/>
      <c r="NMA120" s="243"/>
      <c r="NMB120" s="243"/>
      <c r="NMC120" s="243"/>
      <c r="NMD120" s="243"/>
      <c r="NME120" s="243"/>
      <c r="NMF120" s="243"/>
      <c r="NMG120" s="243"/>
      <c r="NMH120" s="243"/>
      <c r="NMI120" s="243"/>
      <c r="NMJ120" s="243"/>
      <c r="NMK120" s="243"/>
      <c r="NML120" s="243"/>
      <c r="NMM120" s="243"/>
      <c r="NMN120" s="243"/>
      <c r="NMO120" s="243"/>
      <c r="NMP120" s="243"/>
      <c r="NMQ120" s="243"/>
      <c r="NMR120" s="243"/>
      <c r="NMS120" s="243"/>
      <c r="NMT120" s="243"/>
      <c r="NMU120" s="243"/>
      <c r="NMV120" s="243"/>
      <c r="NMW120" s="243"/>
      <c r="NMX120" s="243"/>
      <c r="NMY120" s="243"/>
      <c r="NMZ120" s="243"/>
      <c r="NNA120" s="243"/>
      <c r="NNB120" s="243"/>
      <c r="NNC120" s="243"/>
      <c r="NND120" s="243"/>
      <c r="NNE120" s="243"/>
      <c r="NNF120" s="243"/>
      <c r="NNG120" s="243"/>
      <c r="NNH120" s="243"/>
      <c r="NNI120" s="243"/>
      <c r="NNJ120" s="243"/>
      <c r="NNK120" s="243"/>
      <c r="NNL120" s="243"/>
      <c r="NNM120" s="243"/>
      <c r="NNN120" s="243"/>
      <c r="NNO120" s="243"/>
      <c r="NNP120" s="243"/>
      <c r="NNQ120" s="243"/>
      <c r="NNR120" s="243"/>
      <c r="NNS120" s="243"/>
      <c r="NNT120" s="243"/>
      <c r="NNU120" s="243"/>
      <c r="NNV120" s="243"/>
      <c r="NNW120" s="243"/>
      <c r="NNX120" s="243"/>
      <c r="NNY120" s="243"/>
      <c r="NNZ120" s="243"/>
      <c r="NOA120" s="243"/>
      <c r="NOB120" s="243"/>
      <c r="NOC120" s="243"/>
      <c r="NOD120" s="243"/>
      <c r="NOE120" s="243"/>
      <c r="NOF120" s="243"/>
      <c r="NOG120" s="243"/>
      <c r="NOH120" s="243"/>
      <c r="NOI120" s="243"/>
      <c r="NOJ120" s="243"/>
      <c r="NOK120" s="243"/>
      <c r="NOL120" s="243"/>
      <c r="NOM120" s="243"/>
      <c r="NON120" s="243"/>
      <c r="NOO120" s="243"/>
      <c r="NOP120" s="243"/>
      <c r="NOQ120" s="243"/>
      <c r="NOR120" s="243"/>
      <c r="NOS120" s="243"/>
      <c r="NOT120" s="243"/>
      <c r="NOU120" s="243"/>
      <c r="NOV120" s="243"/>
      <c r="NOW120" s="243"/>
      <c r="NOX120" s="243"/>
      <c r="NOY120" s="243"/>
      <c r="NOZ120" s="243"/>
      <c r="NPA120" s="243"/>
      <c r="NPB120" s="243"/>
      <c r="NPC120" s="243"/>
      <c r="NPD120" s="243"/>
      <c r="NPE120" s="243"/>
      <c r="NPF120" s="243"/>
      <c r="NPG120" s="243"/>
      <c r="NPH120" s="243"/>
      <c r="NPI120" s="243"/>
      <c r="NPJ120" s="243"/>
      <c r="NPK120" s="243"/>
      <c r="NPL120" s="243"/>
      <c r="NPM120" s="243"/>
      <c r="NPN120" s="243"/>
      <c r="NPO120" s="243"/>
      <c r="NPP120" s="243"/>
      <c r="NPQ120" s="243"/>
      <c r="NPR120" s="243"/>
      <c r="NPS120" s="243"/>
      <c r="NPT120" s="243"/>
      <c r="NPU120" s="243"/>
      <c r="NPV120" s="243"/>
      <c r="NPW120" s="243"/>
      <c r="NPX120" s="243"/>
      <c r="NPY120" s="243"/>
      <c r="NPZ120" s="243"/>
      <c r="NQA120" s="243"/>
      <c r="NQB120" s="243"/>
      <c r="NQC120" s="243"/>
      <c r="NQD120" s="243"/>
      <c r="NQE120" s="243"/>
      <c r="NQF120" s="243"/>
      <c r="NQG120" s="243"/>
      <c r="NQH120" s="243"/>
      <c r="NQI120" s="243"/>
      <c r="NQJ120" s="243"/>
      <c r="NQK120" s="243"/>
      <c r="NQL120" s="243"/>
      <c r="NQM120" s="243"/>
      <c r="NQN120" s="243"/>
      <c r="NQO120" s="243"/>
      <c r="NQP120" s="243"/>
      <c r="NQQ120" s="243"/>
      <c r="NQR120" s="243"/>
      <c r="NQS120" s="243"/>
      <c r="NQT120" s="243"/>
      <c r="NQU120" s="243"/>
      <c r="NQV120" s="243"/>
      <c r="NQW120" s="243"/>
      <c r="NQX120" s="243"/>
      <c r="NQY120" s="243"/>
      <c r="NQZ120" s="243"/>
      <c r="NRA120" s="243"/>
      <c r="NRB120" s="243"/>
      <c r="NRC120" s="243"/>
      <c r="NRD120" s="243"/>
      <c r="NRE120" s="243"/>
      <c r="NRF120" s="243"/>
      <c r="NRG120" s="243"/>
      <c r="NRH120" s="243"/>
      <c r="NRI120" s="243"/>
      <c r="NRJ120" s="243"/>
      <c r="NRK120" s="243"/>
      <c r="NRL120" s="243"/>
      <c r="NRM120" s="243"/>
      <c r="NRN120" s="243"/>
      <c r="NRO120" s="243"/>
      <c r="NRP120" s="243"/>
      <c r="NRQ120" s="243"/>
      <c r="NRR120" s="243"/>
      <c r="NRS120" s="243"/>
      <c r="NRT120" s="243"/>
      <c r="NRU120" s="243"/>
      <c r="NRV120" s="243"/>
      <c r="NRW120" s="243"/>
      <c r="NRX120" s="243"/>
      <c r="NRY120" s="243"/>
      <c r="NRZ120" s="243"/>
      <c r="NSA120" s="243"/>
      <c r="NSB120" s="243"/>
      <c r="NSC120" s="243"/>
      <c r="NSD120" s="243"/>
      <c r="NSE120" s="243"/>
      <c r="NSF120" s="243"/>
      <c r="NSG120" s="243"/>
      <c r="NSH120" s="243"/>
      <c r="NSI120" s="243"/>
      <c r="NSJ120" s="243"/>
      <c r="NSK120" s="243"/>
      <c r="NSL120" s="243"/>
      <c r="NSM120" s="243"/>
      <c r="NSN120" s="243"/>
      <c r="NSO120" s="243"/>
      <c r="NSP120" s="243"/>
      <c r="NSQ120" s="243"/>
      <c r="NSR120" s="243"/>
      <c r="NSS120" s="243"/>
      <c r="NST120" s="243"/>
      <c r="NSU120" s="243"/>
      <c r="NSV120" s="243"/>
      <c r="NSW120" s="243"/>
      <c r="NSX120" s="243"/>
      <c r="NSY120" s="243"/>
      <c r="NSZ120" s="243"/>
      <c r="NTA120" s="243"/>
      <c r="NTB120" s="243"/>
      <c r="NTC120" s="243"/>
      <c r="NTD120" s="243"/>
      <c r="NTE120" s="243"/>
      <c r="NTF120" s="243"/>
      <c r="NTG120" s="243"/>
      <c r="NTH120" s="243"/>
      <c r="NTI120" s="243"/>
      <c r="NTJ120" s="243"/>
      <c r="NTK120" s="243"/>
      <c r="NTL120" s="243"/>
      <c r="NTM120" s="243"/>
      <c r="NTN120" s="243"/>
      <c r="NTO120" s="243"/>
      <c r="NTP120" s="243"/>
      <c r="NTQ120" s="243"/>
      <c r="NTR120" s="243"/>
      <c r="NTS120" s="243"/>
      <c r="NTT120" s="243"/>
      <c r="NTU120" s="243"/>
      <c r="NTV120" s="243"/>
      <c r="NTW120" s="243"/>
      <c r="NTX120" s="243"/>
      <c r="NTY120" s="243"/>
      <c r="NTZ120" s="243"/>
      <c r="NUA120" s="243"/>
      <c r="NUB120" s="243"/>
      <c r="NUC120" s="243"/>
      <c r="NUD120" s="243"/>
      <c r="NUE120" s="243"/>
      <c r="NUF120" s="243"/>
      <c r="NUG120" s="243"/>
      <c r="NUH120" s="243"/>
      <c r="NUI120" s="243"/>
      <c r="NUJ120" s="243"/>
      <c r="NUK120" s="243"/>
      <c r="NUL120" s="243"/>
      <c r="NUM120" s="243"/>
      <c r="NUN120" s="243"/>
      <c r="NUO120" s="243"/>
      <c r="NUP120" s="243"/>
      <c r="NUQ120" s="243"/>
      <c r="NUR120" s="243"/>
      <c r="NUS120" s="243"/>
      <c r="NUT120" s="243"/>
      <c r="NUU120" s="243"/>
      <c r="NUV120" s="243"/>
      <c r="NUW120" s="243"/>
      <c r="NUX120" s="243"/>
      <c r="NUY120" s="243"/>
      <c r="NUZ120" s="243"/>
      <c r="NVA120" s="243"/>
      <c r="NVB120" s="243"/>
      <c r="NVC120" s="243"/>
      <c r="NVD120" s="243"/>
      <c r="NVE120" s="243"/>
      <c r="NVF120" s="243"/>
      <c r="NVG120" s="243"/>
      <c r="NVH120" s="243"/>
      <c r="NVI120" s="243"/>
      <c r="NVJ120" s="243"/>
      <c r="NVK120" s="243"/>
      <c r="NVL120" s="243"/>
      <c r="NVM120" s="243"/>
      <c r="NVN120" s="243"/>
      <c r="NVO120" s="243"/>
      <c r="NVP120" s="243"/>
      <c r="NVQ120" s="243"/>
      <c r="NVR120" s="243"/>
      <c r="NVS120" s="243"/>
      <c r="NVT120" s="243"/>
      <c r="NVU120" s="243"/>
      <c r="NVV120" s="243"/>
      <c r="NVW120" s="243"/>
      <c r="NVX120" s="243"/>
      <c r="NVY120" s="243"/>
      <c r="NVZ120" s="243"/>
      <c r="NWA120" s="243"/>
      <c r="NWB120" s="243"/>
      <c r="NWC120" s="243"/>
      <c r="NWD120" s="243"/>
      <c r="NWE120" s="243"/>
      <c r="NWF120" s="243"/>
      <c r="NWG120" s="243"/>
      <c r="NWH120" s="243"/>
      <c r="NWI120" s="243"/>
      <c r="NWJ120" s="243"/>
      <c r="NWK120" s="243"/>
      <c r="NWL120" s="243"/>
      <c r="NWM120" s="243"/>
      <c r="NWN120" s="243"/>
      <c r="NWO120" s="243"/>
      <c r="NWP120" s="243"/>
      <c r="NWQ120" s="243"/>
      <c r="NWR120" s="243"/>
      <c r="NWS120" s="243"/>
      <c r="NWT120" s="243"/>
      <c r="NWU120" s="243"/>
      <c r="NWV120" s="243"/>
      <c r="NWW120" s="243"/>
      <c r="NWX120" s="243"/>
      <c r="NWY120" s="243"/>
      <c r="NWZ120" s="243"/>
      <c r="NXA120" s="243"/>
      <c r="NXB120" s="243"/>
      <c r="NXC120" s="243"/>
      <c r="NXD120" s="243"/>
      <c r="NXE120" s="243"/>
      <c r="NXF120" s="243"/>
      <c r="NXG120" s="243"/>
      <c r="NXH120" s="243"/>
      <c r="NXI120" s="243"/>
      <c r="NXJ120" s="243"/>
      <c r="NXK120" s="243"/>
      <c r="NXL120" s="243"/>
      <c r="NXM120" s="243"/>
      <c r="NXN120" s="243"/>
      <c r="NXO120" s="243"/>
      <c r="NXP120" s="243"/>
      <c r="NXQ120" s="243"/>
      <c r="NXR120" s="243"/>
      <c r="NXS120" s="243"/>
      <c r="NXT120" s="243"/>
      <c r="NXU120" s="243"/>
      <c r="NXV120" s="243"/>
      <c r="NXW120" s="243"/>
      <c r="NXX120" s="243"/>
      <c r="NXY120" s="243"/>
      <c r="NXZ120" s="243"/>
      <c r="NYA120" s="243"/>
      <c r="NYB120" s="243"/>
      <c r="NYC120" s="243"/>
      <c r="NYD120" s="243"/>
      <c r="NYE120" s="243"/>
      <c r="NYF120" s="243"/>
      <c r="NYG120" s="243"/>
      <c r="NYH120" s="243"/>
      <c r="NYI120" s="243"/>
      <c r="NYJ120" s="243"/>
      <c r="NYK120" s="243"/>
      <c r="NYL120" s="243"/>
      <c r="NYM120" s="243"/>
      <c r="NYN120" s="243"/>
      <c r="NYO120" s="243"/>
      <c r="NYP120" s="243"/>
      <c r="NYQ120" s="243"/>
      <c r="NYR120" s="243"/>
      <c r="NYS120" s="243"/>
      <c r="NYT120" s="243"/>
      <c r="NYU120" s="243"/>
      <c r="NYV120" s="243"/>
      <c r="NYW120" s="243"/>
      <c r="NYX120" s="243"/>
      <c r="NYY120" s="243"/>
      <c r="NYZ120" s="243"/>
      <c r="NZA120" s="243"/>
      <c r="NZB120" s="243"/>
      <c r="NZC120" s="243"/>
      <c r="NZD120" s="243"/>
      <c r="NZE120" s="243"/>
      <c r="NZF120" s="243"/>
      <c r="NZG120" s="243"/>
      <c r="NZH120" s="243"/>
      <c r="NZI120" s="243"/>
      <c r="NZJ120" s="243"/>
      <c r="NZK120" s="243"/>
      <c r="NZL120" s="243"/>
      <c r="NZM120" s="243"/>
      <c r="NZN120" s="243"/>
      <c r="NZO120" s="243"/>
      <c r="NZP120" s="243"/>
      <c r="NZQ120" s="243"/>
      <c r="NZR120" s="243"/>
      <c r="NZS120" s="243"/>
      <c r="NZT120" s="243"/>
      <c r="NZU120" s="243"/>
      <c r="NZV120" s="243"/>
      <c r="NZW120" s="243"/>
      <c r="NZX120" s="243"/>
      <c r="NZY120" s="243"/>
      <c r="NZZ120" s="243"/>
      <c r="OAA120" s="243"/>
      <c r="OAB120" s="243"/>
      <c r="OAC120" s="243"/>
      <c r="OAD120" s="243"/>
      <c r="OAE120" s="243"/>
      <c r="OAF120" s="243"/>
      <c r="OAG120" s="243"/>
      <c r="OAH120" s="243"/>
      <c r="OAI120" s="243"/>
      <c r="OAJ120" s="243"/>
      <c r="OAK120" s="243"/>
      <c r="OAL120" s="243"/>
      <c r="OAM120" s="243"/>
      <c r="OAN120" s="243"/>
      <c r="OAO120" s="243"/>
      <c r="OAP120" s="243"/>
      <c r="OAQ120" s="243"/>
      <c r="OAR120" s="243"/>
      <c r="OAS120" s="243"/>
      <c r="OAT120" s="243"/>
      <c r="OAU120" s="243"/>
      <c r="OAV120" s="243"/>
      <c r="OAW120" s="243"/>
      <c r="OAX120" s="243"/>
      <c r="OAY120" s="243"/>
      <c r="OAZ120" s="243"/>
      <c r="OBA120" s="243"/>
      <c r="OBB120" s="243"/>
      <c r="OBC120" s="243"/>
      <c r="OBD120" s="243"/>
      <c r="OBE120" s="243"/>
      <c r="OBF120" s="243"/>
      <c r="OBG120" s="243"/>
      <c r="OBH120" s="243"/>
      <c r="OBI120" s="243"/>
      <c r="OBJ120" s="243"/>
      <c r="OBK120" s="243"/>
      <c r="OBL120" s="243"/>
      <c r="OBM120" s="243"/>
      <c r="OBN120" s="243"/>
      <c r="OBO120" s="243"/>
      <c r="OBP120" s="243"/>
      <c r="OBQ120" s="243"/>
      <c r="OBR120" s="243"/>
      <c r="OBS120" s="243"/>
      <c r="OBT120" s="243"/>
      <c r="OBU120" s="243"/>
      <c r="OBV120" s="243"/>
      <c r="OBW120" s="243"/>
      <c r="OBX120" s="243"/>
      <c r="OBY120" s="243"/>
      <c r="OBZ120" s="243"/>
      <c r="OCA120" s="243"/>
      <c r="OCB120" s="243"/>
      <c r="OCC120" s="243"/>
      <c r="OCD120" s="243"/>
      <c r="OCE120" s="243"/>
      <c r="OCF120" s="243"/>
      <c r="OCG120" s="243"/>
      <c r="OCH120" s="243"/>
      <c r="OCI120" s="243"/>
      <c r="OCJ120" s="243"/>
      <c r="OCK120" s="243"/>
      <c r="OCL120" s="243"/>
      <c r="OCM120" s="243"/>
      <c r="OCN120" s="243"/>
      <c r="OCO120" s="243"/>
      <c r="OCP120" s="243"/>
      <c r="OCQ120" s="243"/>
      <c r="OCR120" s="243"/>
      <c r="OCS120" s="243"/>
      <c r="OCT120" s="243"/>
      <c r="OCU120" s="243"/>
      <c r="OCV120" s="243"/>
      <c r="OCW120" s="243"/>
      <c r="OCX120" s="243"/>
      <c r="OCY120" s="243"/>
      <c r="OCZ120" s="243"/>
      <c r="ODA120" s="243"/>
      <c r="ODB120" s="243"/>
      <c r="ODC120" s="243"/>
      <c r="ODD120" s="243"/>
      <c r="ODE120" s="243"/>
      <c r="ODF120" s="243"/>
      <c r="ODG120" s="243"/>
      <c r="ODH120" s="243"/>
      <c r="ODI120" s="243"/>
      <c r="ODJ120" s="243"/>
      <c r="ODK120" s="243"/>
      <c r="ODL120" s="243"/>
      <c r="ODM120" s="243"/>
      <c r="ODN120" s="243"/>
      <c r="ODO120" s="243"/>
      <c r="ODP120" s="243"/>
      <c r="ODQ120" s="243"/>
      <c r="ODR120" s="243"/>
      <c r="ODS120" s="243"/>
      <c r="ODT120" s="243"/>
      <c r="ODU120" s="243"/>
      <c r="ODV120" s="243"/>
      <c r="ODW120" s="243"/>
      <c r="ODX120" s="243"/>
      <c r="ODY120" s="243"/>
      <c r="ODZ120" s="243"/>
      <c r="OEA120" s="243"/>
      <c r="OEB120" s="243"/>
      <c r="OEC120" s="243"/>
      <c r="OED120" s="243"/>
      <c r="OEE120" s="243"/>
      <c r="OEF120" s="243"/>
      <c r="OEG120" s="243"/>
      <c r="OEH120" s="243"/>
      <c r="OEI120" s="243"/>
      <c r="OEJ120" s="243"/>
      <c r="OEK120" s="243"/>
      <c r="OEL120" s="243"/>
      <c r="OEM120" s="243"/>
      <c r="OEN120" s="243"/>
      <c r="OEO120" s="243"/>
      <c r="OEP120" s="243"/>
      <c r="OEQ120" s="243"/>
      <c r="OER120" s="243"/>
      <c r="OES120" s="243"/>
      <c r="OET120" s="243"/>
      <c r="OEU120" s="243"/>
      <c r="OEV120" s="243"/>
      <c r="OEW120" s="243"/>
      <c r="OEX120" s="243"/>
      <c r="OEY120" s="243"/>
      <c r="OEZ120" s="243"/>
      <c r="OFA120" s="243"/>
      <c r="OFB120" s="243"/>
      <c r="OFC120" s="243"/>
      <c r="OFD120" s="243"/>
      <c r="OFE120" s="243"/>
      <c r="OFF120" s="243"/>
      <c r="OFG120" s="243"/>
      <c r="OFH120" s="243"/>
      <c r="OFI120" s="243"/>
      <c r="OFJ120" s="243"/>
      <c r="OFK120" s="243"/>
      <c r="OFL120" s="243"/>
      <c r="OFM120" s="243"/>
      <c r="OFN120" s="243"/>
      <c r="OFO120" s="243"/>
      <c r="OFP120" s="243"/>
      <c r="OFQ120" s="243"/>
      <c r="OFR120" s="243"/>
      <c r="OFS120" s="243"/>
      <c r="OFT120" s="243"/>
      <c r="OFU120" s="243"/>
      <c r="OFV120" s="243"/>
      <c r="OFW120" s="243"/>
      <c r="OFX120" s="243"/>
      <c r="OFY120" s="243"/>
      <c r="OFZ120" s="243"/>
      <c r="OGA120" s="243"/>
      <c r="OGB120" s="243"/>
      <c r="OGC120" s="243"/>
      <c r="OGD120" s="243"/>
      <c r="OGE120" s="243"/>
      <c r="OGF120" s="243"/>
      <c r="OGG120" s="243"/>
      <c r="OGH120" s="243"/>
      <c r="OGI120" s="243"/>
      <c r="OGJ120" s="243"/>
      <c r="OGK120" s="243"/>
      <c r="OGL120" s="243"/>
      <c r="OGM120" s="243"/>
      <c r="OGN120" s="243"/>
      <c r="OGO120" s="243"/>
      <c r="OGP120" s="243"/>
      <c r="OGQ120" s="243"/>
      <c r="OGR120" s="243"/>
      <c r="OGS120" s="243"/>
      <c r="OGT120" s="243"/>
      <c r="OGU120" s="243"/>
      <c r="OGV120" s="243"/>
      <c r="OGW120" s="243"/>
      <c r="OGX120" s="243"/>
      <c r="OGY120" s="243"/>
      <c r="OGZ120" s="243"/>
      <c r="OHA120" s="243"/>
      <c r="OHB120" s="243"/>
      <c r="OHC120" s="243"/>
      <c r="OHD120" s="243"/>
      <c r="OHE120" s="243"/>
      <c r="OHF120" s="243"/>
      <c r="OHG120" s="243"/>
      <c r="OHH120" s="243"/>
      <c r="OHI120" s="243"/>
      <c r="OHJ120" s="243"/>
      <c r="OHK120" s="243"/>
      <c r="OHL120" s="243"/>
      <c r="OHM120" s="243"/>
      <c r="OHN120" s="243"/>
      <c r="OHO120" s="243"/>
      <c r="OHP120" s="243"/>
      <c r="OHQ120" s="243"/>
      <c r="OHR120" s="243"/>
      <c r="OHS120" s="243"/>
      <c r="OHT120" s="243"/>
      <c r="OHU120" s="243"/>
      <c r="OHV120" s="243"/>
      <c r="OHW120" s="243"/>
      <c r="OHX120" s="243"/>
      <c r="OHY120" s="243"/>
      <c r="OHZ120" s="243"/>
      <c r="OIA120" s="243"/>
      <c r="OIB120" s="243"/>
      <c r="OIC120" s="243"/>
      <c r="OID120" s="243"/>
      <c r="OIE120" s="243"/>
      <c r="OIF120" s="243"/>
      <c r="OIG120" s="243"/>
      <c r="OIH120" s="243"/>
      <c r="OII120" s="243"/>
      <c r="OIJ120" s="243"/>
      <c r="OIK120" s="243"/>
      <c r="OIL120" s="243"/>
      <c r="OIM120" s="243"/>
      <c r="OIN120" s="243"/>
      <c r="OIO120" s="243"/>
      <c r="OIP120" s="243"/>
      <c r="OIQ120" s="243"/>
      <c r="OIR120" s="243"/>
      <c r="OIS120" s="243"/>
      <c r="OIT120" s="243"/>
      <c r="OIU120" s="243"/>
      <c r="OIV120" s="243"/>
      <c r="OIW120" s="243"/>
      <c r="OIX120" s="243"/>
      <c r="OIY120" s="243"/>
      <c r="OIZ120" s="243"/>
      <c r="OJA120" s="243"/>
      <c r="OJB120" s="243"/>
      <c r="OJC120" s="243"/>
      <c r="OJD120" s="243"/>
      <c r="OJE120" s="243"/>
      <c r="OJF120" s="243"/>
      <c r="OJG120" s="243"/>
      <c r="OJH120" s="243"/>
      <c r="OJI120" s="243"/>
      <c r="OJJ120" s="243"/>
      <c r="OJK120" s="243"/>
      <c r="OJL120" s="243"/>
      <c r="OJM120" s="243"/>
      <c r="OJN120" s="243"/>
      <c r="OJO120" s="243"/>
      <c r="OJP120" s="243"/>
      <c r="OJQ120" s="243"/>
      <c r="OJR120" s="243"/>
      <c r="OJS120" s="243"/>
      <c r="OJT120" s="243"/>
      <c r="OJU120" s="243"/>
      <c r="OJV120" s="243"/>
      <c r="OJW120" s="243"/>
      <c r="OJX120" s="243"/>
      <c r="OJY120" s="243"/>
      <c r="OJZ120" s="243"/>
      <c r="OKA120" s="243"/>
      <c r="OKB120" s="243"/>
      <c r="OKC120" s="243"/>
      <c r="OKD120" s="243"/>
      <c r="OKE120" s="243"/>
      <c r="OKF120" s="243"/>
      <c r="OKG120" s="243"/>
      <c r="OKH120" s="243"/>
      <c r="OKI120" s="243"/>
      <c r="OKJ120" s="243"/>
      <c r="OKK120" s="243"/>
      <c r="OKL120" s="243"/>
      <c r="OKM120" s="243"/>
      <c r="OKN120" s="243"/>
      <c r="OKO120" s="243"/>
      <c r="OKP120" s="243"/>
      <c r="OKQ120" s="243"/>
      <c r="OKR120" s="243"/>
      <c r="OKS120" s="243"/>
      <c r="OKT120" s="243"/>
      <c r="OKU120" s="243"/>
      <c r="OKV120" s="243"/>
      <c r="OKW120" s="243"/>
      <c r="OKX120" s="243"/>
      <c r="OKY120" s="243"/>
      <c r="OKZ120" s="243"/>
      <c r="OLA120" s="243"/>
      <c r="OLB120" s="243"/>
      <c r="OLC120" s="243"/>
      <c r="OLD120" s="243"/>
      <c r="OLE120" s="243"/>
      <c r="OLF120" s="243"/>
      <c r="OLG120" s="243"/>
      <c r="OLH120" s="243"/>
      <c r="OLI120" s="243"/>
      <c r="OLJ120" s="243"/>
      <c r="OLK120" s="243"/>
      <c r="OLL120" s="243"/>
      <c r="OLM120" s="243"/>
      <c r="OLN120" s="243"/>
      <c r="OLO120" s="243"/>
      <c r="OLP120" s="243"/>
      <c r="OLQ120" s="243"/>
      <c r="OLR120" s="243"/>
      <c r="OLS120" s="243"/>
      <c r="OLT120" s="243"/>
      <c r="OLU120" s="243"/>
      <c r="OLV120" s="243"/>
      <c r="OLW120" s="243"/>
      <c r="OLX120" s="243"/>
      <c r="OLY120" s="243"/>
      <c r="OLZ120" s="243"/>
      <c r="OMA120" s="243"/>
      <c r="OMB120" s="243"/>
      <c r="OMC120" s="243"/>
      <c r="OMD120" s="243"/>
      <c r="OME120" s="243"/>
      <c r="OMF120" s="243"/>
      <c r="OMG120" s="243"/>
      <c r="OMH120" s="243"/>
      <c r="OMI120" s="243"/>
      <c r="OMJ120" s="243"/>
      <c r="OMK120" s="243"/>
      <c r="OML120" s="243"/>
      <c r="OMM120" s="243"/>
      <c r="OMN120" s="243"/>
      <c r="OMO120" s="243"/>
      <c r="OMP120" s="243"/>
      <c r="OMQ120" s="243"/>
      <c r="OMR120" s="243"/>
      <c r="OMS120" s="243"/>
      <c r="OMT120" s="243"/>
      <c r="OMU120" s="243"/>
      <c r="OMV120" s="243"/>
      <c r="OMW120" s="243"/>
      <c r="OMX120" s="243"/>
      <c r="OMY120" s="243"/>
      <c r="OMZ120" s="243"/>
      <c r="ONA120" s="243"/>
      <c r="ONB120" s="243"/>
      <c r="ONC120" s="243"/>
      <c r="OND120" s="243"/>
      <c r="ONE120" s="243"/>
      <c r="ONF120" s="243"/>
      <c r="ONG120" s="243"/>
      <c r="ONH120" s="243"/>
      <c r="ONI120" s="243"/>
      <c r="ONJ120" s="243"/>
      <c r="ONK120" s="243"/>
      <c r="ONL120" s="243"/>
      <c r="ONM120" s="243"/>
      <c r="ONN120" s="243"/>
      <c r="ONO120" s="243"/>
      <c r="ONP120" s="243"/>
      <c r="ONQ120" s="243"/>
      <c r="ONR120" s="243"/>
      <c r="ONS120" s="243"/>
      <c r="ONT120" s="243"/>
      <c r="ONU120" s="243"/>
      <c r="ONV120" s="243"/>
      <c r="ONW120" s="243"/>
      <c r="ONX120" s="243"/>
      <c r="ONY120" s="243"/>
      <c r="ONZ120" s="243"/>
      <c r="OOA120" s="243"/>
      <c r="OOB120" s="243"/>
      <c r="OOC120" s="243"/>
      <c r="OOD120" s="243"/>
      <c r="OOE120" s="243"/>
      <c r="OOF120" s="243"/>
      <c r="OOG120" s="243"/>
      <c r="OOH120" s="243"/>
      <c r="OOI120" s="243"/>
      <c r="OOJ120" s="243"/>
      <c r="OOK120" s="243"/>
      <c r="OOL120" s="243"/>
      <c r="OOM120" s="243"/>
      <c r="OON120" s="243"/>
      <c r="OOO120" s="243"/>
      <c r="OOP120" s="243"/>
      <c r="OOQ120" s="243"/>
      <c r="OOR120" s="243"/>
      <c r="OOS120" s="243"/>
      <c r="OOT120" s="243"/>
      <c r="OOU120" s="243"/>
      <c r="OOV120" s="243"/>
      <c r="OOW120" s="243"/>
      <c r="OOX120" s="243"/>
      <c r="OOY120" s="243"/>
      <c r="OOZ120" s="243"/>
      <c r="OPA120" s="243"/>
      <c r="OPB120" s="243"/>
      <c r="OPC120" s="243"/>
      <c r="OPD120" s="243"/>
      <c r="OPE120" s="243"/>
      <c r="OPF120" s="243"/>
      <c r="OPG120" s="243"/>
      <c r="OPH120" s="243"/>
      <c r="OPI120" s="243"/>
      <c r="OPJ120" s="243"/>
      <c r="OPK120" s="243"/>
      <c r="OPL120" s="243"/>
      <c r="OPM120" s="243"/>
      <c r="OPN120" s="243"/>
      <c r="OPO120" s="243"/>
      <c r="OPP120" s="243"/>
      <c r="OPQ120" s="243"/>
      <c r="OPR120" s="243"/>
      <c r="OPS120" s="243"/>
      <c r="OPT120" s="243"/>
      <c r="OPU120" s="243"/>
      <c r="OPV120" s="243"/>
      <c r="OPW120" s="243"/>
      <c r="OPX120" s="243"/>
      <c r="OPY120" s="243"/>
      <c r="OPZ120" s="243"/>
      <c r="OQA120" s="243"/>
      <c r="OQB120" s="243"/>
      <c r="OQC120" s="243"/>
      <c r="OQD120" s="243"/>
      <c r="OQE120" s="243"/>
      <c r="OQF120" s="243"/>
      <c r="OQG120" s="243"/>
      <c r="OQH120" s="243"/>
      <c r="OQI120" s="243"/>
      <c r="OQJ120" s="243"/>
      <c r="OQK120" s="243"/>
      <c r="OQL120" s="243"/>
      <c r="OQM120" s="243"/>
      <c r="OQN120" s="243"/>
      <c r="OQO120" s="243"/>
      <c r="OQP120" s="243"/>
      <c r="OQQ120" s="243"/>
      <c r="OQR120" s="243"/>
      <c r="OQS120" s="243"/>
      <c r="OQT120" s="243"/>
      <c r="OQU120" s="243"/>
      <c r="OQV120" s="243"/>
      <c r="OQW120" s="243"/>
      <c r="OQX120" s="243"/>
      <c r="OQY120" s="243"/>
      <c r="OQZ120" s="243"/>
      <c r="ORA120" s="243"/>
      <c r="ORB120" s="243"/>
      <c r="ORC120" s="243"/>
      <c r="ORD120" s="243"/>
      <c r="ORE120" s="243"/>
      <c r="ORF120" s="243"/>
      <c r="ORG120" s="243"/>
      <c r="ORH120" s="243"/>
      <c r="ORI120" s="243"/>
      <c r="ORJ120" s="243"/>
      <c r="ORK120" s="243"/>
      <c r="ORL120" s="243"/>
      <c r="ORM120" s="243"/>
      <c r="ORN120" s="243"/>
      <c r="ORO120" s="243"/>
      <c r="ORP120" s="243"/>
      <c r="ORQ120" s="243"/>
      <c r="ORR120" s="243"/>
      <c r="ORS120" s="243"/>
      <c r="ORT120" s="243"/>
      <c r="ORU120" s="243"/>
      <c r="ORV120" s="243"/>
      <c r="ORW120" s="243"/>
      <c r="ORX120" s="243"/>
      <c r="ORY120" s="243"/>
      <c r="ORZ120" s="243"/>
      <c r="OSA120" s="243"/>
      <c r="OSB120" s="243"/>
      <c r="OSC120" s="243"/>
      <c r="OSD120" s="243"/>
      <c r="OSE120" s="243"/>
      <c r="OSF120" s="243"/>
      <c r="OSG120" s="243"/>
      <c r="OSH120" s="243"/>
      <c r="OSI120" s="243"/>
      <c r="OSJ120" s="243"/>
      <c r="OSK120" s="243"/>
      <c r="OSL120" s="243"/>
      <c r="OSM120" s="243"/>
      <c r="OSN120" s="243"/>
      <c r="OSO120" s="243"/>
      <c r="OSP120" s="243"/>
      <c r="OSQ120" s="243"/>
      <c r="OSR120" s="243"/>
      <c r="OSS120" s="243"/>
      <c r="OST120" s="243"/>
      <c r="OSU120" s="243"/>
      <c r="OSV120" s="243"/>
      <c r="OSW120" s="243"/>
      <c r="OSX120" s="243"/>
      <c r="OSY120" s="243"/>
      <c r="OSZ120" s="243"/>
      <c r="OTA120" s="243"/>
      <c r="OTB120" s="243"/>
      <c r="OTC120" s="243"/>
      <c r="OTD120" s="243"/>
      <c r="OTE120" s="243"/>
      <c r="OTF120" s="243"/>
      <c r="OTG120" s="243"/>
      <c r="OTH120" s="243"/>
      <c r="OTI120" s="243"/>
      <c r="OTJ120" s="243"/>
      <c r="OTK120" s="243"/>
      <c r="OTL120" s="243"/>
      <c r="OTM120" s="243"/>
      <c r="OTN120" s="243"/>
      <c r="OTO120" s="243"/>
      <c r="OTP120" s="243"/>
      <c r="OTQ120" s="243"/>
      <c r="OTR120" s="243"/>
      <c r="OTS120" s="243"/>
      <c r="OTT120" s="243"/>
      <c r="OTU120" s="243"/>
      <c r="OTV120" s="243"/>
      <c r="OTW120" s="243"/>
      <c r="OTX120" s="243"/>
      <c r="OTY120" s="243"/>
      <c r="OTZ120" s="243"/>
      <c r="OUA120" s="243"/>
      <c r="OUB120" s="243"/>
      <c r="OUC120" s="243"/>
      <c r="OUD120" s="243"/>
      <c r="OUE120" s="243"/>
      <c r="OUF120" s="243"/>
      <c r="OUG120" s="243"/>
      <c r="OUH120" s="243"/>
      <c r="OUI120" s="243"/>
      <c r="OUJ120" s="243"/>
      <c r="OUK120" s="243"/>
      <c r="OUL120" s="243"/>
      <c r="OUM120" s="243"/>
      <c r="OUN120" s="243"/>
      <c r="OUO120" s="243"/>
      <c r="OUP120" s="243"/>
      <c r="OUQ120" s="243"/>
      <c r="OUR120" s="243"/>
      <c r="OUS120" s="243"/>
      <c r="OUT120" s="243"/>
      <c r="OUU120" s="243"/>
      <c r="OUV120" s="243"/>
      <c r="OUW120" s="243"/>
      <c r="OUX120" s="243"/>
      <c r="OUY120" s="243"/>
      <c r="OUZ120" s="243"/>
      <c r="OVA120" s="243"/>
      <c r="OVB120" s="243"/>
      <c r="OVC120" s="243"/>
      <c r="OVD120" s="243"/>
      <c r="OVE120" s="243"/>
      <c r="OVF120" s="243"/>
      <c r="OVG120" s="243"/>
      <c r="OVH120" s="243"/>
      <c r="OVI120" s="243"/>
      <c r="OVJ120" s="243"/>
      <c r="OVK120" s="243"/>
      <c r="OVL120" s="243"/>
      <c r="OVM120" s="243"/>
      <c r="OVN120" s="243"/>
      <c r="OVO120" s="243"/>
      <c r="OVP120" s="243"/>
      <c r="OVQ120" s="243"/>
      <c r="OVR120" s="243"/>
      <c r="OVS120" s="243"/>
      <c r="OVT120" s="243"/>
      <c r="OVU120" s="243"/>
      <c r="OVV120" s="243"/>
      <c r="OVW120" s="243"/>
      <c r="OVX120" s="243"/>
      <c r="OVY120" s="243"/>
      <c r="OVZ120" s="243"/>
      <c r="OWA120" s="243"/>
      <c r="OWB120" s="243"/>
      <c r="OWC120" s="243"/>
      <c r="OWD120" s="243"/>
      <c r="OWE120" s="243"/>
      <c r="OWF120" s="243"/>
      <c r="OWG120" s="243"/>
      <c r="OWH120" s="243"/>
      <c r="OWI120" s="243"/>
      <c r="OWJ120" s="243"/>
      <c r="OWK120" s="243"/>
      <c r="OWL120" s="243"/>
      <c r="OWM120" s="243"/>
      <c r="OWN120" s="243"/>
      <c r="OWO120" s="243"/>
      <c r="OWP120" s="243"/>
      <c r="OWQ120" s="243"/>
      <c r="OWR120" s="243"/>
      <c r="OWS120" s="243"/>
      <c r="OWT120" s="243"/>
      <c r="OWU120" s="243"/>
      <c r="OWV120" s="243"/>
      <c r="OWW120" s="243"/>
      <c r="OWX120" s="243"/>
      <c r="OWY120" s="243"/>
      <c r="OWZ120" s="243"/>
      <c r="OXA120" s="243"/>
      <c r="OXB120" s="243"/>
      <c r="OXC120" s="243"/>
      <c r="OXD120" s="243"/>
      <c r="OXE120" s="243"/>
      <c r="OXF120" s="243"/>
      <c r="OXG120" s="243"/>
      <c r="OXH120" s="243"/>
      <c r="OXI120" s="243"/>
      <c r="OXJ120" s="243"/>
      <c r="OXK120" s="243"/>
      <c r="OXL120" s="243"/>
      <c r="OXM120" s="243"/>
      <c r="OXN120" s="243"/>
      <c r="OXO120" s="243"/>
      <c r="OXP120" s="243"/>
      <c r="OXQ120" s="243"/>
      <c r="OXR120" s="243"/>
      <c r="OXS120" s="243"/>
      <c r="OXT120" s="243"/>
      <c r="OXU120" s="243"/>
      <c r="OXV120" s="243"/>
      <c r="OXW120" s="243"/>
      <c r="OXX120" s="243"/>
      <c r="OXY120" s="243"/>
      <c r="OXZ120" s="243"/>
      <c r="OYA120" s="243"/>
      <c r="OYB120" s="243"/>
      <c r="OYC120" s="243"/>
      <c r="OYD120" s="243"/>
      <c r="OYE120" s="243"/>
      <c r="OYF120" s="243"/>
      <c r="OYG120" s="243"/>
      <c r="OYH120" s="243"/>
      <c r="OYI120" s="243"/>
      <c r="OYJ120" s="243"/>
      <c r="OYK120" s="243"/>
      <c r="OYL120" s="243"/>
      <c r="OYM120" s="243"/>
      <c r="OYN120" s="243"/>
      <c r="OYO120" s="243"/>
      <c r="OYP120" s="243"/>
      <c r="OYQ120" s="243"/>
      <c r="OYR120" s="243"/>
      <c r="OYS120" s="243"/>
      <c r="OYT120" s="243"/>
      <c r="OYU120" s="243"/>
      <c r="OYV120" s="243"/>
      <c r="OYW120" s="243"/>
      <c r="OYX120" s="243"/>
      <c r="OYY120" s="243"/>
      <c r="OYZ120" s="243"/>
      <c r="OZA120" s="243"/>
      <c r="OZB120" s="243"/>
      <c r="OZC120" s="243"/>
      <c r="OZD120" s="243"/>
      <c r="OZE120" s="243"/>
      <c r="OZF120" s="243"/>
      <c r="OZG120" s="243"/>
      <c r="OZH120" s="243"/>
      <c r="OZI120" s="243"/>
      <c r="OZJ120" s="243"/>
      <c r="OZK120" s="243"/>
      <c r="OZL120" s="243"/>
      <c r="OZM120" s="243"/>
      <c r="OZN120" s="243"/>
      <c r="OZO120" s="243"/>
      <c r="OZP120" s="243"/>
      <c r="OZQ120" s="243"/>
      <c r="OZR120" s="243"/>
      <c r="OZS120" s="243"/>
      <c r="OZT120" s="243"/>
      <c r="OZU120" s="243"/>
      <c r="OZV120" s="243"/>
      <c r="OZW120" s="243"/>
      <c r="OZX120" s="243"/>
      <c r="OZY120" s="243"/>
      <c r="OZZ120" s="243"/>
      <c r="PAA120" s="243"/>
      <c r="PAB120" s="243"/>
      <c r="PAC120" s="243"/>
      <c r="PAD120" s="243"/>
      <c r="PAE120" s="243"/>
      <c r="PAF120" s="243"/>
      <c r="PAG120" s="243"/>
      <c r="PAH120" s="243"/>
      <c r="PAI120" s="243"/>
      <c r="PAJ120" s="243"/>
      <c r="PAK120" s="243"/>
      <c r="PAL120" s="243"/>
      <c r="PAM120" s="243"/>
      <c r="PAN120" s="243"/>
      <c r="PAO120" s="243"/>
      <c r="PAP120" s="243"/>
      <c r="PAQ120" s="243"/>
      <c r="PAR120" s="243"/>
      <c r="PAS120" s="243"/>
      <c r="PAT120" s="243"/>
      <c r="PAU120" s="243"/>
      <c r="PAV120" s="243"/>
      <c r="PAW120" s="243"/>
      <c r="PAX120" s="243"/>
      <c r="PAY120" s="243"/>
      <c r="PAZ120" s="243"/>
      <c r="PBA120" s="243"/>
      <c r="PBB120" s="243"/>
      <c r="PBC120" s="243"/>
      <c r="PBD120" s="243"/>
      <c r="PBE120" s="243"/>
      <c r="PBF120" s="243"/>
      <c r="PBG120" s="243"/>
      <c r="PBH120" s="243"/>
      <c r="PBI120" s="243"/>
      <c r="PBJ120" s="243"/>
      <c r="PBK120" s="243"/>
      <c r="PBL120" s="243"/>
      <c r="PBM120" s="243"/>
      <c r="PBN120" s="243"/>
      <c r="PBO120" s="243"/>
      <c r="PBP120" s="243"/>
      <c r="PBQ120" s="243"/>
      <c r="PBR120" s="243"/>
      <c r="PBS120" s="243"/>
      <c r="PBT120" s="243"/>
      <c r="PBU120" s="243"/>
      <c r="PBV120" s="243"/>
      <c r="PBW120" s="243"/>
      <c r="PBX120" s="243"/>
      <c r="PBY120" s="243"/>
      <c r="PBZ120" s="243"/>
      <c r="PCA120" s="243"/>
      <c r="PCB120" s="243"/>
      <c r="PCC120" s="243"/>
      <c r="PCD120" s="243"/>
      <c r="PCE120" s="243"/>
      <c r="PCF120" s="243"/>
      <c r="PCG120" s="243"/>
      <c r="PCH120" s="243"/>
      <c r="PCI120" s="243"/>
      <c r="PCJ120" s="243"/>
      <c r="PCK120" s="243"/>
      <c r="PCL120" s="243"/>
      <c r="PCM120" s="243"/>
      <c r="PCN120" s="243"/>
      <c r="PCO120" s="243"/>
      <c r="PCP120" s="243"/>
      <c r="PCQ120" s="243"/>
      <c r="PCR120" s="243"/>
      <c r="PCS120" s="243"/>
      <c r="PCT120" s="243"/>
      <c r="PCU120" s="243"/>
      <c r="PCV120" s="243"/>
      <c r="PCW120" s="243"/>
      <c r="PCX120" s="243"/>
      <c r="PCY120" s="243"/>
      <c r="PCZ120" s="243"/>
      <c r="PDA120" s="243"/>
      <c r="PDB120" s="243"/>
      <c r="PDC120" s="243"/>
      <c r="PDD120" s="243"/>
      <c r="PDE120" s="243"/>
      <c r="PDF120" s="243"/>
      <c r="PDG120" s="243"/>
      <c r="PDH120" s="243"/>
      <c r="PDI120" s="243"/>
      <c r="PDJ120" s="243"/>
      <c r="PDK120" s="243"/>
      <c r="PDL120" s="243"/>
      <c r="PDM120" s="243"/>
      <c r="PDN120" s="243"/>
      <c r="PDO120" s="243"/>
      <c r="PDP120" s="243"/>
      <c r="PDQ120" s="243"/>
      <c r="PDR120" s="243"/>
      <c r="PDS120" s="243"/>
      <c r="PDT120" s="243"/>
      <c r="PDU120" s="243"/>
      <c r="PDV120" s="243"/>
      <c r="PDW120" s="243"/>
      <c r="PDX120" s="243"/>
      <c r="PDY120" s="243"/>
      <c r="PDZ120" s="243"/>
      <c r="PEA120" s="243"/>
      <c r="PEB120" s="243"/>
      <c r="PEC120" s="243"/>
      <c r="PED120" s="243"/>
      <c r="PEE120" s="243"/>
      <c r="PEF120" s="243"/>
      <c r="PEG120" s="243"/>
      <c r="PEH120" s="243"/>
      <c r="PEI120" s="243"/>
      <c r="PEJ120" s="243"/>
      <c r="PEK120" s="243"/>
      <c r="PEL120" s="243"/>
      <c r="PEM120" s="243"/>
      <c r="PEN120" s="243"/>
      <c r="PEO120" s="243"/>
      <c r="PEP120" s="243"/>
      <c r="PEQ120" s="243"/>
      <c r="PER120" s="243"/>
      <c r="PES120" s="243"/>
      <c r="PET120" s="243"/>
      <c r="PEU120" s="243"/>
      <c r="PEV120" s="243"/>
      <c r="PEW120" s="243"/>
      <c r="PEX120" s="243"/>
      <c r="PEY120" s="243"/>
      <c r="PEZ120" s="243"/>
      <c r="PFA120" s="243"/>
      <c r="PFB120" s="243"/>
      <c r="PFC120" s="243"/>
      <c r="PFD120" s="243"/>
      <c r="PFE120" s="243"/>
      <c r="PFF120" s="243"/>
      <c r="PFG120" s="243"/>
      <c r="PFH120" s="243"/>
      <c r="PFI120" s="243"/>
      <c r="PFJ120" s="243"/>
      <c r="PFK120" s="243"/>
      <c r="PFL120" s="243"/>
      <c r="PFM120" s="243"/>
      <c r="PFN120" s="243"/>
      <c r="PFO120" s="243"/>
      <c r="PFP120" s="243"/>
      <c r="PFQ120" s="243"/>
      <c r="PFR120" s="243"/>
      <c r="PFS120" s="243"/>
      <c r="PFT120" s="243"/>
      <c r="PFU120" s="243"/>
      <c r="PFV120" s="243"/>
      <c r="PFW120" s="243"/>
      <c r="PFX120" s="243"/>
      <c r="PFY120" s="243"/>
      <c r="PFZ120" s="243"/>
      <c r="PGA120" s="243"/>
      <c r="PGB120" s="243"/>
      <c r="PGC120" s="243"/>
      <c r="PGD120" s="243"/>
      <c r="PGE120" s="243"/>
      <c r="PGF120" s="243"/>
      <c r="PGG120" s="243"/>
      <c r="PGH120" s="243"/>
      <c r="PGI120" s="243"/>
      <c r="PGJ120" s="243"/>
      <c r="PGK120" s="243"/>
      <c r="PGL120" s="243"/>
      <c r="PGM120" s="243"/>
      <c r="PGN120" s="243"/>
      <c r="PGO120" s="243"/>
      <c r="PGP120" s="243"/>
      <c r="PGQ120" s="243"/>
      <c r="PGR120" s="243"/>
      <c r="PGS120" s="243"/>
      <c r="PGT120" s="243"/>
      <c r="PGU120" s="243"/>
      <c r="PGV120" s="243"/>
      <c r="PGW120" s="243"/>
      <c r="PGX120" s="243"/>
      <c r="PGY120" s="243"/>
      <c r="PGZ120" s="243"/>
      <c r="PHA120" s="243"/>
      <c r="PHB120" s="243"/>
      <c r="PHC120" s="243"/>
      <c r="PHD120" s="243"/>
      <c r="PHE120" s="243"/>
      <c r="PHF120" s="243"/>
      <c r="PHG120" s="243"/>
      <c r="PHH120" s="243"/>
      <c r="PHI120" s="243"/>
      <c r="PHJ120" s="243"/>
      <c r="PHK120" s="243"/>
      <c r="PHL120" s="243"/>
      <c r="PHM120" s="243"/>
      <c r="PHN120" s="243"/>
      <c r="PHO120" s="243"/>
      <c r="PHP120" s="243"/>
      <c r="PHQ120" s="243"/>
      <c r="PHR120" s="243"/>
      <c r="PHS120" s="243"/>
      <c r="PHT120" s="243"/>
      <c r="PHU120" s="243"/>
      <c r="PHV120" s="243"/>
      <c r="PHW120" s="243"/>
      <c r="PHX120" s="243"/>
      <c r="PHY120" s="243"/>
      <c r="PHZ120" s="243"/>
      <c r="PIA120" s="243"/>
      <c r="PIB120" s="243"/>
      <c r="PIC120" s="243"/>
      <c r="PID120" s="243"/>
      <c r="PIE120" s="243"/>
      <c r="PIF120" s="243"/>
      <c r="PIG120" s="243"/>
      <c r="PIH120" s="243"/>
      <c r="PII120" s="243"/>
      <c r="PIJ120" s="243"/>
      <c r="PIK120" s="243"/>
      <c r="PIL120" s="243"/>
      <c r="PIM120" s="243"/>
      <c r="PIN120" s="243"/>
      <c r="PIO120" s="243"/>
      <c r="PIP120" s="243"/>
      <c r="PIQ120" s="243"/>
      <c r="PIR120" s="243"/>
      <c r="PIS120" s="243"/>
      <c r="PIT120" s="243"/>
      <c r="PIU120" s="243"/>
      <c r="PIV120" s="243"/>
      <c r="PIW120" s="243"/>
      <c r="PIX120" s="243"/>
      <c r="PIY120" s="243"/>
      <c r="PIZ120" s="243"/>
      <c r="PJA120" s="243"/>
      <c r="PJB120" s="243"/>
      <c r="PJC120" s="243"/>
      <c r="PJD120" s="243"/>
      <c r="PJE120" s="243"/>
      <c r="PJF120" s="243"/>
      <c r="PJG120" s="243"/>
      <c r="PJH120" s="243"/>
      <c r="PJI120" s="243"/>
      <c r="PJJ120" s="243"/>
      <c r="PJK120" s="243"/>
      <c r="PJL120" s="243"/>
      <c r="PJM120" s="243"/>
      <c r="PJN120" s="243"/>
      <c r="PJO120" s="243"/>
      <c r="PJP120" s="243"/>
      <c r="PJQ120" s="243"/>
      <c r="PJR120" s="243"/>
      <c r="PJS120" s="243"/>
      <c r="PJT120" s="243"/>
      <c r="PJU120" s="243"/>
      <c r="PJV120" s="243"/>
      <c r="PJW120" s="243"/>
      <c r="PJX120" s="243"/>
      <c r="PJY120" s="243"/>
      <c r="PJZ120" s="243"/>
      <c r="PKA120" s="243"/>
      <c r="PKB120" s="243"/>
      <c r="PKC120" s="243"/>
      <c r="PKD120" s="243"/>
      <c r="PKE120" s="243"/>
      <c r="PKF120" s="243"/>
      <c r="PKG120" s="243"/>
      <c r="PKH120" s="243"/>
      <c r="PKI120" s="243"/>
      <c r="PKJ120" s="243"/>
      <c r="PKK120" s="243"/>
      <c r="PKL120" s="243"/>
      <c r="PKM120" s="243"/>
      <c r="PKN120" s="243"/>
      <c r="PKO120" s="243"/>
      <c r="PKP120" s="243"/>
      <c r="PKQ120" s="243"/>
      <c r="PKR120" s="243"/>
      <c r="PKS120" s="243"/>
      <c r="PKT120" s="243"/>
      <c r="PKU120" s="243"/>
      <c r="PKV120" s="243"/>
      <c r="PKW120" s="243"/>
      <c r="PKX120" s="243"/>
      <c r="PKY120" s="243"/>
      <c r="PKZ120" s="243"/>
      <c r="PLA120" s="243"/>
      <c r="PLB120" s="243"/>
      <c r="PLC120" s="243"/>
      <c r="PLD120" s="243"/>
      <c r="PLE120" s="243"/>
      <c r="PLF120" s="243"/>
      <c r="PLG120" s="243"/>
      <c r="PLH120" s="243"/>
      <c r="PLI120" s="243"/>
      <c r="PLJ120" s="243"/>
      <c r="PLK120" s="243"/>
      <c r="PLL120" s="243"/>
      <c r="PLM120" s="243"/>
      <c r="PLN120" s="243"/>
      <c r="PLO120" s="243"/>
      <c r="PLP120" s="243"/>
      <c r="PLQ120" s="243"/>
      <c r="PLR120" s="243"/>
      <c r="PLS120" s="243"/>
      <c r="PLT120" s="243"/>
      <c r="PLU120" s="243"/>
      <c r="PLV120" s="243"/>
      <c r="PLW120" s="243"/>
      <c r="PLX120" s="243"/>
      <c r="PLY120" s="243"/>
      <c r="PLZ120" s="243"/>
      <c r="PMA120" s="243"/>
      <c r="PMB120" s="243"/>
      <c r="PMC120" s="243"/>
      <c r="PMD120" s="243"/>
      <c r="PME120" s="243"/>
      <c r="PMF120" s="243"/>
      <c r="PMG120" s="243"/>
      <c r="PMH120" s="243"/>
      <c r="PMI120" s="243"/>
      <c r="PMJ120" s="243"/>
      <c r="PMK120" s="243"/>
      <c r="PML120" s="243"/>
      <c r="PMM120" s="243"/>
      <c r="PMN120" s="243"/>
      <c r="PMO120" s="243"/>
      <c r="PMP120" s="243"/>
      <c r="PMQ120" s="243"/>
      <c r="PMR120" s="243"/>
      <c r="PMS120" s="243"/>
      <c r="PMT120" s="243"/>
      <c r="PMU120" s="243"/>
      <c r="PMV120" s="243"/>
      <c r="PMW120" s="243"/>
      <c r="PMX120" s="243"/>
      <c r="PMY120" s="243"/>
      <c r="PMZ120" s="243"/>
      <c r="PNA120" s="243"/>
      <c r="PNB120" s="243"/>
      <c r="PNC120" s="243"/>
      <c r="PND120" s="243"/>
      <c r="PNE120" s="243"/>
      <c r="PNF120" s="243"/>
      <c r="PNG120" s="243"/>
      <c r="PNH120" s="243"/>
      <c r="PNI120" s="243"/>
      <c r="PNJ120" s="243"/>
      <c r="PNK120" s="243"/>
      <c r="PNL120" s="243"/>
      <c r="PNM120" s="243"/>
      <c r="PNN120" s="243"/>
      <c r="PNO120" s="243"/>
      <c r="PNP120" s="243"/>
      <c r="PNQ120" s="243"/>
      <c r="PNR120" s="243"/>
      <c r="PNS120" s="243"/>
      <c r="PNT120" s="243"/>
      <c r="PNU120" s="243"/>
      <c r="PNV120" s="243"/>
      <c r="PNW120" s="243"/>
      <c r="PNX120" s="243"/>
      <c r="PNY120" s="243"/>
      <c r="PNZ120" s="243"/>
      <c r="POA120" s="243"/>
      <c r="POB120" s="243"/>
      <c r="POC120" s="243"/>
      <c r="POD120" s="243"/>
      <c r="POE120" s="243"/>
      <c r="POF120" s="243"/>
      <c r="POG120" s="243"/>
      <c r="POH120" s="243"/>
      <c r="POI120" s="243"/>
      <c r="POJ120" s="243"/>
      <c r="POK120" s="243"/>
      <c r="POL120" s="243"/>
      <c r="POM120" s="243"/>
      <c r="PON120" s="243"/>
      <c r="POO120" s="243"/>
      <c r="POP120" s="243"/>
      <c r="POQ120" s="243"/>
      <c r="POR120" s="243"/>
      <c r="POS120" s="243"/>
      <c r="POT120" s="243"/>
      <c r="POU120" s="243"/>
      <c r="POV120" s="243"/>
      <c r="POW120" s="243"/>
      <c r="POX120" s="243"/>
      <c r="POY120" s="243"/>
      <c r="POZ120" s="243"/>
      <c r="PPA120" s="243"/>
      <c r="PPB120" s="243"/>
      <c r="PPC120" s="243"/>
      <c r="PPD120" s="243"/>
      <c r="PPE120" s="243"/>
      <c r="PPF120" s="243"/>
      <c r="PPG120" s="243"/>
      <c r="PPH120" s="243"/>
      <c r="PPI120" s="243"/>
      <c r="PPJ120" s="243"/>
      <c r="PPK120" s="243"/>
      <c r="PPL120" s="243"/>
      <c r="PPM120" s="243"/>
      <c r="PPN120" s="243"/>
      <c r="PPO120" s="243"/>
      <c r="PPP120" s="243"/>
      <c r="PPQ120" s="243"/>
      <c r="PPR120" s="243"/>
      <c r="PPS120" s="243"/>
      <c r="PPT120" s="243"/>
      <c r="PPU120" s="243"/>
      <c r="PPV120" s="243"/>
      <c r="PPW120" s="243"/>
      <c r="PPX120" s="243"/>
      <c r="PPY120" s="243"/>
      <c r="PPZ120" s="243"/>
      <c r="PQA120" s="243"/>
      <c r="PQB120" s="243"/>
      <c r="PQC120" s="243"/>
      <c r="PQD120" s="243"/>
      <c r="PQE120" s="243"/>
      <c r="PQF120" s="243"/>
      <c r="PQG120" s="243"/>
      <c r="PQH120" s="243"/>
      <c r="PQI120" s="243"/>
      <c r="PQJ120" s="243"/>
      <c r="PQK120" s="243"/>
      <c r="PQL120" s="243"/>
      <c r="PQM120" s="243"/>
      <c r="PQN120" s="243"/>
      <c r="PQO120" s="243"/>
      <c r="PQP120" s="243"/>
      <c r="PQQ120" s="243"/>
      <c r="PQR120" s="243"/>
      <c r="PQS120" s="243"/>
      <c r="PQT120" s="243"/>
      <c r="PQU120" s="243"/>
      <c r="PQV120" s="243"/>
      <c r="PQW120" s="243"/>
      <c r="PQX120" s="243"/>
      <c r="PQY120" s="243"/>
      <c r="PQZ120" s="243"/>
      <c r="PRA120" s="243"/>
      <c r="PRB120" s="243"/>
      <c r="PRC120" s="243"/>
      <c r="PRD120" s="243"/>
      <c r="PRE120" s="243"/>
      <c r="PRF120" s="243"/>
      <c r="PRG120" s="243"/>
      <c r="PRH120" s="243"/>
      <c r="PRI120" s="243"/>
      <c r="PRJ120" s="243"/>
      <c r="PRK120" s="243"/>
      <c r="PRL120" s="243"/>
      <c r="PRM120" s="243"/>
      <c r="PRN120" s="243"/>
      <c r="PRO120" s="243"/>
      <c r="PRP120" s="243"/>
      <c r="PRQ120" s="243"/>
      <c r="PRR120" s="243"/>
      <c r="PRS120" s="243"/>
      <c r="PRT120" s="243"/>
      <c r="PRU120" s="243"/>
      <c r="PRV120" s="243"/>
      <c r="PRW120" s="243"/>
      <c r="PRX120" s="243"/>
      <c r="PRY120" s="243"/>
      <c r="PRZ120" s="243"/>
      <c r="PSA120" s="243"/>
      <c r="PSB120" s="243"/>
      <c r="PSC120" s="243"/>
      <c r="PSD120" s="243"/>
      <c r="PSE120" s="243"/>
      <c r="PSF120" s="243"/>
      <c r="PSG120" s="243"/>
      <c r="PSH120" s="243"/>
      <c r="PSI120" s="243"/>
      <c r="PSJ120" s="243"/>
      <c r="PSK120" s="243"/>
      <c r="PSL120" s="243"/>
      <c r="PSM120" s="243"/>
      <c r="PSN120" s="243"/>
      <c r="PSO120" s="243"/>
      <c r="PSP120" s="243"/>
      <c r="PSQ120" s="243"/>
      <c r="PSR120" s="243"/>
      <c r="PSS120" s="243"/>
      <c r="PST120" s="243"/>
      <c r="PSU120" s="243"/>
      <c r="PSV120" s="243"/>
      <c r="PSW120" s="243"/>
      <c r="PSX120" s="243"/>
      <c r="PSY120" s="243"/>
      <c r="PSZ120" s="243"/>
      <c r="PTA120" s="243"/>
      <c r="PTB120" s="243"/>
      <c r="PTC120" s="243"/>
      <c r="PTD120" s="243"/>
      <c r="PTE120" s="243"/>
      <c r="PTF120" s="243"/>
      <c r="PTG120" s="243"/>
      <c r="PTH120" s="243"/>
      <c r="PTI120" s="243"/>
      <c r="PTJ120" s="243"/>
      <c r="PTK120" s="243"/>
      <c r="PTL120" s="243"/>
      <c r="PTM120" s="243"/>
      <c r="PTN120" s="243"/>
      <c r="PTO120" s="243"/>
      <c r="PTP120" s="243"/>
      <c r="PTQ120" s="243"/>
      <c r="PTR120" s="243"/>
      <c r="PTS120" s="243"/>
      <c r="PTT120" s="243"/>
      <c r="PTU120" s="243"/>
      <c r="PTV120" s="243"/>
      <c r="PTW120" s="243"/>
      <c r="PTX120" s="243"/>
      <c r="PTY120" s="243"/>
      <c r="PTZ120" s="243"/>
      <c r="PUA120" s="243"/>
      <c r="PUB120" s="243"/>
      <c r="PUC120" s="243"/>
      <c r="PUD120" s="243"/>
      <c r="PUE120" s="243"/>
      <c r="PUF120" s="243"/>
      <c r="PUG120" s="243"/>
      <c r="PUH120" s="243"/>
      <c r="PUI120" s="243"/>
      <c r="PUJ120" s="243"/>
      <c r="PUK120" s="243"/>
      <c r="PUL120" s="243"/>
      <c r="PUM120" s="243"/>
      <c r="PUN120" s="243"/>
      <c r="PUO120" s="243"/>
      <c r="PUP120" s="243"/>
      <c r="PUQ120" s="243"/>
      <c r="PUR120" s="243"/>
      <c r="PUS120" s="243"/>
      <c r="PUT120" s="243"/>
      <c r="PUU120" s="243"/>
      <c r="PUV120" s="243"/>
      <c r="PUW120" s="243"/>
      <c r="PUX120" s="243"/>
      <c r="PUY120" s="243"/>
      <c r="PUZ120" s="243"/>
      <c r="PVA120" s="243"/>
      <c r="PVB120" s="243"/>
      <c r="PVC120" s="243"/>
      <c r="PVD120" s="243"/>
      <c r="PVE120" s="243"/>
      <c r="PVF120" s="243"/>
      <c r="PVG120" s="243"/>
      <c r="PVH120" s="243"/>
      <c r="PVI120" s="243"/>
      <c r="PVJ120" s="243"/>
      <c r="PVK120" s="243"/>
      <c r="PVL120" s="243"/>
      <c r="PVM120" s="243"/>
      <c r="PVN120" s="243"/>
      <c r="PVO120" s="243"/>
      <c r="PVP120" s="243"/>
      <c r="PVQ120" s="243"/>
      <c r="PVR120" s="243"/>
      <c r="PVS120" s="243"/>
      <c r="PVT120" s="243"/>
      <c r="PVU120" s="243"/>
      <c r="PVV120" s="243"/>
      <c r="PVW120" s="243"/>
      <c r="PVX120" s="243"/>
      <c r="PVY120" s="243"/>
      <c r="PVZ120" s="243"/>
      <c r="PWA120" s="243"/>
      <c r="PWB120" s="243"/>
      <c r="PWC120" s="243"/>
      <c r="PWD120" s="243"/>
      <c r="PWE120" s="243"/>
      <c r="PWF120" s="243"/>
      <c r="PWG120" s="243"/>
      <c r="PWH120" s="243"/>
      <c r="PWI120" s="243"/>
      <c r="PWJ120" s="243"/>
      <c r="PWK120" s="243"/>
      <c r="PWL120" s="243"/>
      <c r="PWM120" s="243"/>
      <c r="PWN120" s="243"/>
      <c r="PWO120" s="243"/>
      <c r="PWP120" s="243"/>
      <c r="PWQ120" s="243"/>
      <c r="PWR120" s="243"/>
      <c r="PWS120" s="243"/>
      <c r="PWT120" s="243"/>
      <c r="PWU120" s="243"/>
      <c r="PWV120" s="243"/>
      <c r="PWW120" s="243"/>
      <c r="PWX120" s="243"/>
      <c r="PWY120" s="243"/>
      <c r="PWZ120" s="243"/>
      <c r="PXA120" s="243"/>
      <c r="PXB120" s="243"/>
      <c r="PXC120" s="243"/>
      <c r="PXD120" s="243"/>
      <c r="PXE120" s="243"/>
      <c r="PXF120" s="243"/>
      <c r="PXG120" s="243"/>
      <c r="PXH120" s="243"/>
      <c r="PXI120" s="243"/>
      <c r="PXJ120" s="243"/>
      <c r="PXK120" s="243"/>
      <c r="PXL120" s="243"/>
      <c r="PXM120" s="243"/>
      <c r="PXN120" s="243"/>
      <c r="PXO120" s="243"/>
      <c r="PXP120" s="243"/>
      <c r="PXQ120" s="243"/>
      <c r="PXR120" s="243"/>
      <c r="PXS120" s="243"/>
      <c r="PXT120" s="243"/>
      <c r="PXU120" s="243"/>
      <c r="PXV120" s="243"/>
      <c r="PXW120" s="243"/>
      <c r="PXX120" s="243"/>
      <c r="PXY120" s="243"/>
      <c r="PXZ120" s="243"/>
      <c r="PYA120" s="243"/>
      <c r="PYB120" s="243"/>
      <c r="PYC120" s="243"/>
      <c r="PYD120" s="243"/>
      <c r="PYE120" s="243"/>
      <c r="PYF120" s="243"/>
      <c r="PYG120" s="243"/>
      <c r="PYH120" s="243"/>
      <c r="PYI120" s="243"/>
      <c r="PYJ120" s="243"/>
      <c r="PYK120" s="243"/>
      <c r="PYL120" s="243"/>
      <c r="PYM120" s="243"/>
      <c r="PYN120" s="243"/>
      <c r="PYO120" s="243"/>
      <c r="PYP120" s="243"/>
      <c r="PYQ120" s="243"/>
      <c r="PYR120" s="243"/>
      <c r="PYS120" s="243"/>
      <c r="PYT120" s="243"/>
      <c r="PYU120" s="243"/>
      <c r="PYV120" s="243"/>
      <c r="PYW120" s="243"/>
      <c r="PYX120" s="243"/>
      <c r="PYY120" s="243"/>
      <c r="PYZ120" s="243"/>
      <c r="PZA120" s="243"/>
      <c r="PZB120" s="243"/>
      <c r="PZC120" s="243"/>
      <c r="PZD120" s="243"/>
      <c r="PZE120" s="243"/>
      <c r="PZF120" s="243"/>
      <c r="PZG120" s="243"/>
      <c r="PZH120" s="243"/>
      <c r="PZI120" s="243"/>
      <c r="PZJ120" s="243"/>
      <c r="PZK120" s="243"/>
      <c r="PZL120" s="243"/>
      <c r="PZM120" s="243"/>
      <c r="PZN120" s="243"/>
      <c r="PZO120" s="243"/>
      <c r="PZP120" s="243"/>
      <c r="PZQ120" s="243"/>
      <c r="PZR120" s="243"/>
      <c r="PZS120" s="243"/>
      <c r="PZT120" s="243"/>
      <c r="PZU120" s="243"/>
      <c r="PZV120" s="243"/>
      <c r="PZW120" s="243"/>
      <c r="PZX120" s="243"/>
      <c r="PZY120" s="243"/>
      <c r="PZZ120" s="243"/>
      <c r="QAA120" s="243"/>
      <c r="QAB120" s="243"/>
      <c r="QAC120" s="243"/>
      <c r="QAD120" s="243"/>
      <c r="QAE120" s="243"/>
      <c r="QAF120" s="243"/>
      <c r="QAG120" s="243"/>
      <c r="QAH120" s="243"/>
      <c r="QAI120" s="243"/>
      <c r="QAJ120" s="243"/>
      <c r="QAK120" s="243"/>
      <c r="QAL120" s="243"/>
      <c r="QAM120" s="243"/>
      <c r="QAN120" s="243"/>
      <c r="QAO120" s="243"/>
      <c r="QAP120" s="243"/>
      <c r="QAQ120" s="243"/>
      <c r="QAR120" s="243"/>
      <c r="QAS120" s="243"/>
      <c r="QAT120" s="243"/>
      <c r="QAU120" s="243"/>
      <c r="QAV120" s="243"/>
      <c r="QAW120" s="243"/>
      <c r="QAX120" s="243"/>
      <c r="QAY120" s="243"/>
      <c r="QAZ120" s="243"/>
      <c r="QBA120" s="243"/>
      <c r="QBB120" s="243"/>
      <c r="QBC120" s="243"/>
      <c r="QBD120" s="243"/>
      <c r="QBE120" s="243"/>
      <c r="QBF120" s="243"/>
      <c r="QBG120" s="243"/>
      <c r="QBH120" s="243"/>
      <c r="QBI120" s="243"/>
      <c r="QBJ120" s="243"/>
      <c r="QBK120" s="243"/>
      <c r="QBL120" s="243"/>
      <c r="QBM120" s="243"/>
      <c r="QBN120" s="243"/>
      <c r="QBO120" s="243"/>
      <c r="QBP120" s="243"/>
      <c r="QBQ120" s="243"/>
      <c r="QBR120" s="243"/>
      <c r="QBS120" s="243"/>
      <c r="QBT120" s="243"/>
      <c r="QBU120" s="243"/>
      <c r="QBV120" s="243"/>
      <c r="QBW120" s="243"/>
      <c r="QBX120" s="243"/>
      <c r="QBY120" s="243"/>
      <c r="QBZ120" s="243"/>
      <c r="QCA120" s="243"/>
      <c r="QCB120" s="243"/>
      <c r="QCC120" s="243"/>
      <c r="QCD120" s="243"/>
      <c r="QCE120" s="243"/>
      <c r="QCF120" s="243"/>
      <c r="QCG120" s="243"/>
      <c r="QCH120" s="243"/>
      <c r="QCI120" s="243"/>
      <c r="QCJ120" s="243"/>
      <c r="QCK120" s="243"/>
      <c r="QCL120" s="243"/>
      <c r="QCM120" s="243"/>
      <c r="QCN120" s="243"/>
      <c r="QCO120" s="243"/>
      <c r="QCP120" s="243"/>
      <c r="QCQ120" s="243"/>
      <c r="QCR120" s="243"/>
      <c r="QCS120" s="243"/>
      <c r="QCT120" s="243"/>
      <c r="QCU120" s="243"/>
      <c r="QCV120" s="243"/>
      <c r="QCW120" s="243"/>
      <c r="QCX120" s="243"/>
      <c r="QCY120" s="243"/>
      <c r="QCZ120" s="243"/>
      <c r="QDA120" s="243"/>
      <c r="QDB120" s="243"/>
      <c r="QDC120" s="243"/>
      <c r="QDD120" s="243"/>
      <c r="QDE120" s="243"/>
      <c r="QDF120" s="243"/>
      <c r="QDG120" s="243"/>
      <c r="QDH120" s="243"/>
      <c r="QDI120" s="243"/>
      <c r="QDJ120" s="243"/>
      <c r="QDK120" s="243"/>
      <c r="QDL120" s="243"/>
      <c r="QDM120" s="243"/>
      <c r="QDN120" s="243"/>
      <c r="QDO120" s="243"/>
      <c r="QDP120" s="243"/>
      <c r="QDQ120" s="243"/>
      <c r="QDR120" s="243"/>
      <c r="QDS120" s="243"/>
      <c r="QDT120" s="243"/>
      <c r="QDU120" s="243"/>
      <c r="QDV120" s="243"/>
      <c r="QDW120" s="243"/>
      <c r="QDX120" s="243"/>
      <c r="QDY120" s="243"/>
      <c r="QDZ120" s="243"/>
      <c r="QEA120" s="243"/>
      <c r="QEB120" s="243"/>
      <c r="QEC120" s="243"/>
      <c r="QED120" s="243"/>
      <c r="QEE120" s="243"/>
      <c r="QEF120" s="243"/>
      <c r="QEG120" s="243"/>
      <c r="QEH120" s="243"/>
      <c r="QEI120" s="243"/>
      <c r="QEJ120" s="243"/>
      <c r="QEK120" s="243"/>
      <c r="QEL120" s="243"/>
      <c r="QEM120" s="243"/>
      <c r="QEN120" s="243"/>
      <c r="QEO120" s="243"/>
      <c r="QEP120" s="243"/>
      <c r="QEQ120" s="243"/>
      <c r="QER120" s="243"/>
      <c r="QES120" s="243"/>
      <c r="QET120" s="243"/>
      <c r="QEU120" s="243"/>
      <c r="QEV120" s="243"/>
      <c r="QEW120" s="243"/>
      <c r="QEX120" s="243"/>
      <c r="QEY120" s="243"/>
      <c r="QEZ120" s="243"/>
      <c r="QFA120" s="243"/>
      <c r="QFB120" s="243"/>
      <c r="QFC120" s="243"/>
      <c r="QFD120" s="243"/>
      <c r="QFE120" s="243"/>
      <c r="QFF120" s="243"/>
      <c r="QFG120" s="243"/>
      <c r="QFH120" s="243"/>
      <c r="QFI120" s="243"/>
      <c r="QFJ120" s="243"/>
      <c r="QFK120" s="243"/>
      <c r="QFL120" s="243"/>
      <c r="QFM120" s="243"/>
      <c r="QFN120" s="243"/>
      <c r="QFO120" s="243"/>
      <c r="QFP120" s="243"/>
      <c r="QFQ120" s="243"/>
      <c r="QFR120" s="243"/>
      <c r="QFS120" s="243"/>
      <c r="QFT120" s="243"/>
      <c r="QFU120" s="243"/>
      <c r="QFV120" s="243"/>
      <c r="QFW120" s="243"/>
      <c r="QFX120" s="243"/>
      <c r="QFY120" s="243"/>
      <c r="QFZ120" s="243"/>
      <c r="QGA120" s="243"/>
      <c r="QGB120" s="243"/>
      <c r="QGC120" s="243"/>
      <c r="QGD120" s="243"/>
      <c r="QGE120" s="243"/>
      <c r="QGF120" s="243"/>
      <c r="QGG120" s="243"/>
      <c r="QGH120" s="243"/>
      <c r="QGI120" s="243"/>
      <c r="QGJ120" s="243"/>
      <c r="QGK120" s="243"/>
      <c r="QGL120" s="243"/>
      <c r="QGM120" s="243"/>
      <c r="QGN120" s="243"/>
      <c r="QGO120" s="243"/>
      <c r="QGP120" s="243"/>
      <c r="QGQ120" s="243"/>
      <c r="QGR120" s="243"/>
      <c r="QGS120" s="243"/>
      <c r="QGT120" s="243"/>
      <c r="QGU120" s="243"/>
      <c r="QGV120" s="243"/>
      <c r="QGW120" s="243"/>
      <c r="QGX120" s="243"/>
      <c r="QGY120" s="243"/>
      <c r="QGZ120" s="243"/>
      <c r="QHA120" s="243"/>
      <c r="QHB120" s="243"/>
      <c r="QHC120" s="243"/>
      <c r="QHD120" s="243"/>
      <c r="QHE120" s="243"/>
      <c r="QHF120" s="243"/>
      <c r="QHG120" s="243"/>
      <c r="QHH120" s="243"/>
      <c r="QHI120" s="243"/>
      <c r="QHJ120" s="243"/>
      <c r="QHK120" s="243"/>
      <c r="QHL120" s="243"/>
      <c r="QHM120" s="243"/>
      <c r="QHN120" s="243"/>
      <c r="QHO120" s="243"/>
      <c r="QHP120" s="243"/>
      <c r="QHQ120" s="243"/>
      <c r="QHR120" s="243"/>
      <c r="QHS120" s="243"/>
      <c r="QHT120" s="243"/>
      <c r="QHU120" s="243"/>
      <c r="QHV120" s="243"/>
      <c r="QHW120" s="243"/>
      <c r="QHX120" s="243"/>
      <c r="QHY120" s="243"/>
      <c r="QHZ120" s="243"/>
      <c r="QIA120" s="243"/>
      <c r="QIB120" s="243"/>
      <c r="QIC120" s="243"/>
      <c r="QID120" s="243"/>
      <c r="QIE120" s="243"/>
      <c r="QIF120" s="243"/>
      <c r="QIG120" s="243"/>
      <c r="QIH120" s="243"/>
      <c r="QII120" s="243"/>
      <c r="QIJ120" s="243"/>
      <c r="QIK120" s="243"/>
      <c r="QIL120" s="243"/>
      <c r="QIM120" s="243"/>
      <c r="QIN120" s="243"/>
      <c r="QIO120" s="243"/>
      <c r="QIP120" s="243"/>
      <c r="QIQ120" s="243"/>
      <c r="QIR120" s="243"/>
      <c r="QIS120" s="243"/>
      <c r="QIT120" s="243"/>
      <c r="QIU120" s="243"/>
      <c r="QIV120" s="243"/>
      <c r="QIW120" s="243"/>
      <c r="QIX120" s="243"/>
      <c r="QIY120" s="243"/>
      <c r="QIZ120" s="243"/>
      <c r="QJA120" s="243"/>
      <c r="QJB120" s="243"/>
      <c r="QJC120" s="243"/>
      <c r="QJD120" s="243"/>
      <c r="QJE120" s="243"/>
      <c r="QJF120" s="243"/>
      <c r="QJG120" s="243"/>
      <c r="QJH120" s="243"/>
      <c r="QJI120" s="243"/>
      <c r="QJJ120" s="243"/>
      <c r="QJK120" s="243"/>
      <c r="QJL120" s="243"/>
      <c r="QJM120" s="243"/>
      <c r="QJN120" s="243"/>
      <c r="QJO120" s="243"/>
      <c r="QJP120" s="243"/>
      <c r="QJQ120" s="243"/>
      <c r="QJR120" s="243"/>
      <c r="QJS120" s="243"/>
      <c r="QJT120" s="243"/>
      <c r="QJU120" s="243"/>
      <c r="QJV120" s="243"/>
      <c r="QJW120" s="243"/>
      <c r="QJX120" s="243"/>
      <c r="QJY120" s="243"/>
      <c r="QJZ120" s="243"/>
      <c r="QKA120" s="243"/>
      <c r="QKB120" s="243"/>
      <c r="QKC120" s="243"/>
      <c r="QKD120" s="243"/>
      <c r="QKE120" s="243"/>
      <c r="QKF120" s="243"/>
      <c r="QKG120" s="243"/>
      <c r="QKH120" s="243"/>
      <c r="QKI120" s="243"/>
      <c r="QKJ120" s="243"/>
      <c r="QKK120" s="243"/>
      <c r="QKL120" s="243"/>
      <c r="QKM120" s="243"/>
      <c r="QKN120" s="243"/>
      <c r="QKO120" s="243"/>
      <c r="QKP120" s="243"/>
      <c r="QKQ120" s="243"/>
      <c r="QKR120" s="243"/>
      <c r="QKS120" s="243"/>
      <c r="QKT120" s="243"/>
      <c r="QKU120" s="243"/>
      <c r="QKV120" s="243"/>
      <c r="QKW120" s="243"/>
      <c r="QKX120" s="243"/>
      <c r="QKY120" s="243"/>
      <c r="QKZ120" s="243"/>
      <c r="QLA120" s="243"/>
      <c r="QLB120" s="243"/>
      <c r="QLC120" s="243"/>
      <c r="QLD120" s="243"/>
      <c r="QLE120" s="243"/>
      <c r="QLF120" s="243"/>
      <c r="QLG120" s="243"/>
      <c r="QLH120" s="243"/>
      <c r="QLI120" s="243"/>
      <c r="QLJ120" s="243"/>
      <c r="QLK120" s="243"/>
      <c r="QLL120" s="243"/>
      <c r="QLM120" s="243"/>
      <c r="QLN120" s="243"/>
      <c r="QLO120" s="243"/>
      <c r="QLP120" s="243"/>
      <c r="QLQ120" s="243"/>
      <c r="QLR120" s="243"/>
      <c r="QLS120" s="243"/>
      <c r="QLT120" s="243"/>
      <c r="QLU120" s="243"/>
      <c r="QLV120" s="243"/>
      <c r="QLW120" s="243"/>
      <c r="QLX120" s="243"/>
      <c r="QLY120" s="243"/>
      <c r="QLZ120" s="243"/>
      <c r="QMA120" s="243"/>
      <c r="QMB120" s="243"/>
      <c r="QMC120" s="243"/>
      <c r="QMD120" s="243"/>
      <c r="QME120" s="243"/>
      <c r="QMF120" s="243"/>
      <c r="QMG120" s="243"/>
      <c r="QMH120" s="243"/>
      <c r="QMI120" s="243"/>
      <c r="QMJ120" s="243"/>
      <c r="QMK120" s="243"/>
      <c r="QML120" s="243"/>
      <c r="QMM120" s="243"/>
      <c r="QMN120" s="243"/>
      <c r="QMO120" s="243"/>
      <c r="QMP120" s="243"/>
      <c r="QMQ120" s="243"/>
      <c r="QMR120" s="243"/>
      <c r="QMS120" s="243"/>
      <c r="QMT120" s="243"/>
      <c r="QMU120" s="243"/>
      <c r="QMV120" s="243"/>
      <c r="QMW120" s="243"/>
      <c r="QMX120" s="243"/>
      <c r="QMY120" s="243"/>
      <c r="QMZ120" s="243"/>
      <c r="QNA120" s="243"/>
      <c r="QNB120" s="243"/>
      <c r="QNC120" s="243"/>
      <c r="QND120" s="243"/>
      <c r="QNE120" s="243"/>
      <c r="QNF120" s="243"/>
      <c r="QNG120" s="243"/>
      <c r="QNH120" s="243"/>
      <c r="QNI120" s="243"/>
      <c r="QNJ120" s="243"/>
      <c r="QNK120" s="243"/>
      <c r="QNL120" s="243"/>
      <c r="QNM120" s="243"/>
      <c r="QNN120" s="243"/>
      <c r="QNO120" s="243"/>
      <c r="QNP120" s="243"/>
      <c r="QNQ120" s="243"/>
      <c r="QNR120" s="243"/>
      <c r="QNS120" s="243"/>
      <c r="QNT120" s="243"/>
      <c r="QNU120" s="243"/>
      <c r="QNV120" s="243"/>
      <c r="QNW120" s="243"/>
      <c r="QNX120" s="243"/>
      <c r="QNY120" s="243"/>
      <c r="QNZ120" s="243"/>
      <c r="QOA120" s="243"/>
      <c r="QOB120" s="243"/>
      <c r="QOC120" s="243"/>
      <c r="QOD120" s="243"/>
      <c r="QOE120" s="243"/>
      <c r="QOF120" s="243"/>
      <c r="QOG120" s="243"/>
      <c r="QOH120" s="243"/>
      <c r="QOI120" s="243"/>
      <c r="QOJ120" s="243"/>
      <c r="QOK120" s="243"/>
      <c r="QOL120" s="243"/>
      <c r="QOM120" s="243"/>
      <c r="QON120" s="243"/>
      <c r="QOO120" s="243"/>
      <c r="QOP120" s="243"/>
      <c r="QOQ120" s="243"/>
      <c r="QOR120" s="243"/>
      <c r="QOS120" s="243"/>
      <c r="QOT120" s="243"/>
      <c r="QOU120" s="243"/>
      <c r="QOV120" s="243"/>
      <c r="QOW120" s="243"/>
      <c r="QOX120" s="243"/>
      <c r="QOY120" s="243"/>
      <c r="QOZ120" s="243"/>
      <c r="QPA120" s="243"/>
      <c r="QPB120" s="243"/>
      <c r="QPC120" s="243"/>
      <c r="QPD120" s="243"/>
      <c r="QPE120" s="243"/>
      <c r="QPF120" s="243"/>
      <c r="QPG120" s="243"/>
      <c r="QPH120" s="243"/>
      <c r="QPI120" s="243"/>
      <c r="QPJ120" s="243"/>
      <c r="QPK120" s="243"/>
      <c r="QPL120" s="243"/>
      <c r="QPM120" s="243"/>
      <c r="QPN120" s="243"/>
      <c r="QPO120" s="243"/>
      <c r="QPP120" s="243"/>
      <c r="QPQ120" s="243"/>
      <c r="QPR120" s="243"/>
      <c r="QPS120" s="243"/>
      <c r="QPT120" s="243"/>
      <c r="QPU120" s="243"/>
      <c r="QPV120" s="243"/>
      <c r="QPW120" s="243"/>
      <c r="QPX120" s="243"/>
      <c r="QPY120" s="243"/>
      <c r="QPZ120" s="243"/>
      <c r="QQA120" s="243"/>
      <c r="QQB120" s="243"/>
      <c r="QQC120" s="243"/>
      <c r="QQD120" s="243"/>
      <c r="QQE120" s="243"/>
      <c r="QQF120" s="243"/>
      <c r="QQG120" s="243"/>
      <c r="QQH120" s="243"/>
      <c r="QQI120" s="243"/>
      <c r="QQJ120" s="243"/>
      <c r="QQK120" s="243"/>
      <c r="QQL120" s="243"/>
      <c r="QQM120" s="243"/>
      <c r="QQN120" s="243"/>
      <c r="QQO120" s="243"/>
      <c r="QQP120" s="243"/>
      <c r="QQQ120" s="243"/>
      <c r="QQR120" s="243"/>
      <c r="QQS120" s="243"/>
      <c r="QQT120" s="243"/>
      <c r="QQU120" s="243"/>
      <c r="QQV120" s="243"/>
      <c r="QQW120" s="243"/>
      <c r="QQX120" s="243"/>
      <c r="QQY120" s="243"/>
      <c r="QQZ120" s="243"/>
      <c r="QRA120" s="243"/>
      <c r="QRB120" s="243"/>
      <c r="QRC120" s="243"/>
      <c r="QRD120" s="243"/>
      <c r="QRE120" s="243"/>
      <c r="QRF120" s="243"/>
      <c r="QRG120" s="243"/>
      <c r="QRH120" s="243"/>
      <c r="QRI120" s="243"/>
      <c r="QRJ120" s="243"/>
      <c r="QRK120" s="243"/>
      <c r="QRL120" s="243"/>
      <c r="QRM120" s="243"/>
      <c r="QRN120" s="243"/>
      <c r="QRO120" s="243"/>
      <c r="QRP120" s="243"/>
      <c r="QRQ120" s="243"/>
      <c r="QRR120" s="243"/>
      <c r="QRS120" s="243"/>
      <c r="QRT120" s="243"/>
      <c r="QRU120" s="243"/>
      <c r="QRV120" s="243"/>
      <c r="QRW120" s="243"/>
      <c r="QRX120" s="243"/>
      <c r="QRY120" s="243"/>
      <c r="QRZ120" s="243"/>
      <c r="QSA120" s="243"/>
      <c r="QSB120" s="243"/>
      <c r="QSC120" s="243"/>
      <c r="QSD120" s="243"/>
      <c r="QSE120" s="243"/>
      <c r="QSF120" s="243"/>
      <c r="QSG120" s="243"/>
      <c r="QSH120" s="243"/>
      <c r="QSI120" s="243"/>
      <c r="QSJ120" s="243"/>
      <c r="QSK120" s="243"/>
      <c r="QSL120" s="243"/>
      <c r="QSM120" s="243"/>
      <c r="QSN120" s="243"/>
      <c r="QSO120" s="243"/>
      <c r="QSP120" s="243"/>
      <c r="QSQ120" s="243"/>
      <c r="QSR120" s="243"/>
      <c r="QSS120" s="243"/>
      <c r="QST120" s="243"/>
      <c r="QSU120" s="243"/>
      <c r="QSV120" s="243"/>
      <c r="QSW120" s="243"/>
      <c r="QSX120" s="243"/>
      <c r="QSY120" s="243"/>
      <c r="QSZ120" s="243"/>
      <c r="QTA120" s="243"/>
      <c r="QTB120" s="243"/>
      <c r="QTC120" s="243"/>
      <c r="QTD120" s="243"/>
      <c r="QTE120" s="243"/>
      <c r="QTF120" s="243"/>
      <c r="QTG120" s="243"/>
      <c r="QTH120" s="243"/>
      <c r="QTI120" s="243"/>
      <c r="QTJ120" s="243"/>
      <c r="QTK120" s="243"/>
      <c r="QTL120" s="243"/>
      <c r="QTM120" s="243"/>
      <c r="QTN120" s="243"/>
      <c r="QTO120" s="243"/>
      <c r="QTP120" s="243"/>
      <c r="QTQ120" s="243"/>
      <c r="QTR120" s="243"/>
      <c r="QTS120" s="243"/>
      <c r="QTT120" s="243"/>
      <c r="QTU120" s="243"/>
      <c r="QTV120" s="243"/>
      <c r="QTW120" s="243"/>
      <c r="QTX120" s="243"/>
      <c r="QTY120" s="243"/>
      <c r="QTZ120" s="243"/>
      <c r="QUA120" s="243"/>
      <c r="QUB120" s="243"/>
      <c r="QUC120" s="243"/>
      <c r="QUD120" s="243"/>
      <c r="QUE120" s="243"/>
      <c r="QUF120" s="243"/>
      <c r="QUG120" s="243"/>
      <c r="QUH120" s="243"/>
      <c r="QUI120" s="243"/>
      <c r="QUJ120" s="243"/>
      <c r="QUK120" s="243"/>
      <c r="QUL120" s="243"/>
      <c r="QUM120" s="243"/>
      <c r="QUN120" s="243"/>
      <c r="QUO120" s="243"/>
      <c r="QUP120" s="243"/>
      <c r="QUQ120" s="243"/>
      <c r="QUR120" s="243"/>
      <c r="QUS120" s="243"/>
      <c r="QUT120" s="243"/>
      <c r="QUU120" s="243"/>
      <c r="QUV120" s="243"/>
      <c r="QUW120" s="243"/>
      <c r="QUX120" s="243"/>
      <c r="QUY120" s="243"/>
      <c r="QUZ120" s="243"/>
      <c r="QVA120" s="243"/>
      <c r="QVB120" s="243"/>
      <c r="QVC120" s="243"/>
      <c r="QVD120" s="243"/>
      <c r="QVE120" s="243"/>
      <c r="QVF120" s="243"/>
      <c r="QVG120" s="243"/>
      <c r="QVH120" s="243"/>
      <c r="QVI120" s="243"/>
      <c r="QVJ120" s="243"/>
      <c r="QVK120" s="243"/>
      <c r="QVL120" s="243"/>
      <c r="QVM120" s="243"/>
      <c r="QVN120" s="243"/>
      <c r="QVO120" s="243"/>
      <c r="QVP120" s="243"/>
      <c r="QVQ120" s="243"/>
      <c r="QVR120" s="243"/>
      <c r="QVS120" s="243"/>
      <c r="QVT120" s="243"/>
      <c r="QVU120" s="243"/>
      <c r="QVV120" s="243"/>
      <c r="QVW120" s="243"/>
      <c r="QVX120" s="243"/>
      <c r="QVY120" s="243"/>
      <c r="QVZ120" s="243"/>
      <c r="QWA120" s="243"/>
      <c r="QWB120" s="243"/>
      <c r="QWC120" s="243"/>
      <c r="QWD120" s="243"/>
      <c r="QWE120" s="243"/>
      <c r="QWF120" s="243"/>
      <c r="QWG120" s="243"/>
      <c r="QWH120" s="243"/>
      <c r="QWI120" s="243"/>
      <c r="QWJ120" s="243"/>
      <c r="QWK120" s="243"/>
      <c r="QWL120" s="243"/>
      <c r="QWM120" s="243"/>
      <c r="QWN120" s="243"/>
      <c r="QWO120" s="243"/>
      <c r="QWP120" s="243"/>
      <c r="QWQ120" s="243"/>
      <c r="QWR120" s="243"/>
      <c r="QWS120" s="243"/>
      <c r="QWT120" s="243"/>
      <c r="QWU120" s="243"/>
      <c r="QWV120" s="243"/>
      <c r="QWW120" s="243"/>
      <c r="QWX120" s="243"/>
      <c r="QWY120" s="243"/>
      <c r="QWZ120" s="243"/>
      <c r="QXA120" s="243"/>
      <c r="QXB120" s="243"/>
      <c r="QXC120" s="243"/>
      <c r="QXD120" s="243"/>
      <c r="QXE120" s="243"/>
      <c r="QXF120" s="243"/>
      <c r="QXG120" s="243"/>
      <c r="QXH120" s="243"/>
      <c r="QXI120" s="243"/>
      <c r="QXJ120" s="243"/>
      <c r="QXK120" s="243"/>
      <c r="QXL120" s="243"/>
      <c r="QXM120" s="243"/>
      <c r="QXN120" s="243"/>
      <c r="QXO120" s="243"/>
      <c r="QXP120" s="243"/>
      <c r="QXQ120" s="243"/>
      <c r="QXR120" s="243"/>
      <c r="QXS120" s="243"/>
      <c r="QXT120" s="243"/>
      <c r="QXU120" s="243"/>
      <c r="QXV120" s="243"/>
      <c r="QXW120" s="243"/>
      <c r="QXX120" s="243"/>
      <c r="QXY120" s="243"/>
      <c r="QXZ120" s="243"/>
      <c r="QYA120" s="243"/>
      <c r="QYB120" s="243"/>
      <c r="QYC120" s="243"/>
      <c r="QYD120" s="243"/>
      <c r="QYE120" s="243"/>
      <c r="QYF120" s="243"/>
      <c r="QYG120" s="243"/>
      <c r="QYH120" s="243"/>
      <c r="QYI120" s="243"/>
      <c r="QYJ120" s="243"/>
      <c r="QYK120" s="243"/>
      <c r="QYL120" s="243"/>
      <c r="QYM120" s="243"/>
      <c r="QYN120" s="243"/>
      <c r="QYO120" s="243"/>
      <c r="QYP120" s="243"/>
      <c r="QYQ120" s="243"/>
      <c r="QYR120" s="243"/>
      <c r="QYS120" s="243"/>
      <c r="QYT120" s="243"/>
      <c r="QYU120" s="243"/>
      <c r="QYV120" s="243"/>
      <c r="QYW120" s="243"/>
      <c r="QYX120" s="243"/>
      <c r="QYY120" s="243"/>
      <c r="QYZ120" s="243"/>
      <c r="QZA120" s="243"/>
      <c r="QZB120" s="243"/>
      <c r="QZC120" s="243"/>
      <c r="QZD120" s="243"/>
      <c r="QZE120" s="243"/>
      <c r="QZF120" s="243"/>
      <c r="QZG120" s="243"/>
      <c r="QZH120" s="243"/>
      <c r="QZI120" s="243"/>
      <c r="QZJ120" s="243"/>
      <c r="QZK120" s="243"/>
      <c r="QZL120" s="243"/>
      <c r="QZM120" s="243"/>
      <c r="QZN120" s="243"/>
      <c r="QZO120" s="243"/>
      <c r="QZP120" s="243"/>
      <c r="QZQ120" s="243"/>
      <c r="QZR120" s="243"/>
      <c r="QZS120" s="243"/>
      <c r="QZT120" s="243"/>
      <c r="QZU120" s="243"/>
      <c r="QZV120" s="243"/>
      <c r="QZW120" s="243"/>
      <c r="QZX120" s="243"/>
      <c r="QZY120" s="243"/>
      <c r="QZZ120" s="243"/>
      <c r="RAA120" s="243"/>
      <c r="RAB120" s="243"/>
      <c r="RAC120" s="243"/>
      <c r="RAD120" s="243"/>
      <c r="RAE120" s="243"/>
      <c r="RAF120" s="243"/>
      <c r="RAG120" s="243"/>
      <c r="RAH120" s="243"/>
      <c r="RAI120" s="243"/>
      <c r="RAJ120" s="243"/>
      <c r="RAK120" s="243"/>
      <c r="RAL120" s="243"/>
      <c r="RAM120" s="243"/>
      <c r="RAN120" s="243"/>
      <c r="RAO120" s="243"/>
      <c r="RAP120" s="243"/>
      <c r="RAQ120" s="243"/>
      <c r="RAR120" s="243"/>
      <c r="RAS120" s="243"/>
      <c r="RAT120" s="243"/>
      <c r="RAU120" s="243"/>
      <c r="RAV120" s="243"/>
      <c r="RAW120" s="243"/>
      <c r="RAX120" s="243"/>
      <c r="RAY120" s="243"/>
      <c r="RAZ120" s="243"/>
      <c r="RBA120" s="243"/>
      <c r="RBB120" s="243"/>
      <c r="RBC120" s="243"/>
      <c r="RBD120" s="243"/>
      <c r="RBE120" s="243"/>
      <c r="RBF120" s="243"/>
      <c r="RBG120" s="243"/>
      <c r="RBH120" s="243"/>
      <c r="RBI120" s="243"/>
      <c r="RBJ120" s="243"/>
      <c r="RBK120" s="243"/>
      <c r="RBL120" s="243"/>
      <c r="RBM120" s="243"/>
      <c r="RBN120" s="243"/>
      <c r="RBO120" s="243"/>
      <c r="RBP120" s="243"/>
      <c r="RBQ120" s="243"/>
      <c r="RBR120" s="243"/>
      <c r="RBS120" s="243"/>
      <c r="RBT120" s="243"/>
      <c r="RBU120" s="243"/>
      <c r="RBV120" s="243"/>
      <c r="RBW120" s="243"/>
      <c r="RBX120" s="243"/>
      <c r="RBY120" s="243"/>
      <c r="RBZ120" s="243"/>
      <c r="RCA120" s="243"/>
      <c r="RCB120" s="243"/>
      <c r="RCC120" s="243"/>
      <c r="RCD120" s="243"/>
      <c r="RCE120" s="243"/>
      <c r="RCF120" s="243"/>
      <c r="RCG120" s="243"/>
      <c r="RCH120" s="243"/>
      <c r="RCI120" s="243"/>
      <c r="RCJ120" s="243"/>
      <c r="RCK120" s="243"/>
      <c r="RCL120" s="243"/>
      <c r="RCM120" s="243"/>
      <c r="RCN120" s="243"/>
      <c r="RCO120" s="243"/>
      <c r="RCP120" s="243"/>
      <c r="RCQ120" s="243"/>
      <c r="RCR120" s="243"/>
      <c r="RCS120" s="243"/>
      <c r="RCT120" s="243"/>
      <c r="RCU120" s="243"/>
      <c r="RCV120" s="243"/>
      <c r="RCW120" s="243"/>
      <c r="RCX120" s="243"/>
      <c r="RCY120" s="243"/>
      <c r="RCZ120" s="243"/>
      <c r="RDA120" s="243"/>
      <c r="RDB120" s="243"/>
      <c r="RDC120" s="243"/>
      <c r="RDD120" s="243"/>
      <c r="RDE120" s="243"/>
      <c r="RDF120" s="243"/>
      <c r="RDG120" s="243"/>
      <c r="RDH120" s="243"/>
      <c r="RDI120" s="243"/>
      <c r="RDJ120" s="243"/>
      <c r="RDK120" s="243"/>
      <c r="RDL120" s="243"/>
      <c r="RDM120" s="243"/>
      <c r="RDN120" s="243"/>
      <c r="RDO120" s="243"/>
      <c r="RDP120" s="243"/>
      <c r="RDQ120" s="243"/>
      <c r="RDR120" s="243"/>
      <c r="RDS120" s="243"/>
      <c r="RDT120" s="243"/>
      <c r="RDU120" s="243"/>
      <c r="RDV120" s="243"/>
      <c r="RDW120" s="243"/>
      <c r="RDX120" s="243"/>
      <c r="RDY120" s="243"/>
      <c r="RDZ120" s="243"/>
      <c r="REA120" s="243"/>
      <c r="REB120" s="243"/>
      <c r="REC120" s="243"/>
      <c r="RED120" s="243"/>
      <c r="REE120" s="243"/>
      <c r="REF120" s="243"/>
      <c r="REG120" s="243"/>
      <c r="REH120" s="243"/>
      <c r="REI120" s="243"/>
      <c r="REJ120" s="243"/>
      <c r="REK120" s="243"/>
      <c r="REL120" s="243"/>
      <c r="REM120" s="243"/>
      <c r="REN120" s="243"/>
      <c r="REO120" s="243"/>
      <c r="REP120" s="243"/>
      <c r="REQ120" s="243"/>
      <c r="RER120" s="243"/>
      <c r="RES120" s="243"/>
      <c r="RET120" s="243"/>
      <c r="REU120" s="243"/>
      <c r="REV120" s="243"/>
      <c r="REW120" s="243"/>
      <c r="REX120" s="243"/>
      <c r="REY120" s="243"/>
      <c r="REZ120" s="243"/>
      <c r="RFA120" s="243"/>
      <c r="RFB120" s="243"/>
      <c r="RFC120" s="243"/>
      <c r="RFD120" s="243"/>
      <c r="RFE120" s="243"/>
      <c r="RFF120" s="243"/>
      <c r="RFG120" s="243"/>
      <c r="RFH120" s="243"/>
      <c r="RFI120" s="243"/>
      <c r="RFJ120" s="243"/>
      <c r="RFK120" s="243"/>
      <c r="RFL120" s="243"/>
      <c r="RFM120" s="243"/>
      <c r="RFN120" s="243"/>
      <c r="RFO120" s="243"/>
      <c r="RFP120" s="243"/>
      <c r="RFQ120" s="243"/>
      <c r="RFR120" s="243"/>
      <c r="RFS120" s="243"/>
      <c r="RFT120" s="243"/>
      <c r="RFU120" s="243"/>
      <c r="RFV120" s="243"/>
      <c r="RFW120" s="243"/>
      <c r="RFX120" s="243"/>
      <c r="RFY120" s="243"/>
      <c r="RFZ120" s="243"/>
      <c r="RGA120" s="243"/>
      <c r="RGB120" s="243"/>
      <c r="RGC120" s="243"/>
      <c r="RGD120" s="243"/>
      <c r="RGE120" s="243"/>
      <c r="RGF120" s="243"/>
      <c r="RGG120" s="243"/>
      <c r="RGH120" s="243"/>
      <c r="RGI120" s="243"/>
      <c r="RGJ120" s="243"/>
      <c r="RGK120" s="243"/>
      <c r="RGL120" s="243"/>
      <c r="RGM120" s="243"/>
      <c r="RGN120" s="243"/>
      <c r="RGO120" s="243"/>
      <c r="RGP120" s="243"/>
      <c r="RGQ120" s="243"/>
      <c r="RGR120" s="243"/>
      <c r="RGS120" s="243"/>
      <c r="RGT120" s="243"/>
      <c r="RGU120" s="243"/>
      <c r="RGV120" s="243"/>
      <c r="RGW120" s="243"/>
      <c r="RGX120" s="243"/>
      <c r="RGY120" s="243"/>
      <c r="RGZ120" s="243"/>
      <c r="RHA120" s="243"/>
      <c r="RHB120" s="243"/>
      <c r="RHC120" s="243"/>
      <c r="RHD120" s="243"/>
      <c r="RHE120" s="243"/>
      <c r="RHF120" s="243"/>
      <c r="RHG120" s="243"/>
      <c r="RHH120" s="243"/>
      <c r="RHI120" s="243"/>
      <c r="RHJ120" s="243"/>
      <c r="RHK120" s="243"/>
      <c r="RHL120" s="243"/>
      <c r="RHM120" s="243"/>
      <c r="RHN120" s="243"/>
      <c r="RHO120" s="243"/>
      <c r="RHP120" s="243"/>
      <c r="RHQ120" s="243"/>
      <c r="RHR120" s="243"/>
      <c r="RHS120" s="243"/>
      <c r="RHT120" s="243"/>
      <c r="RHU120" s="243"/>
      <c r="RHV120" s="243"/>
      <c r="RHW120" s="243"/>
      <c r="RHX120" s="243"/>
      <c r="RHY120" s="243"/>
      <c r="RHZ120" s="243"/>
      <c r="RIA120" s="243"/>
      <c r="RIB120" s="243"/>
      <c r="RIC120" s="243"/>
      <c r="RID120" s="243"/>
      <c r="RIE120" s="243"/>
      <c r="RIF120" s="243"/>
      <c r="RIG120" s="243"/>
      <c r="RIH120" s="243"/>
      <c r="RII120" s="243"/>
      <c r="RIJ120" s="243"/>
      <c r="RIK120" s="243"/>
      <c r="RIL120" s="243"/>
      <c r="RIM120" s="243"/>
      <c r="RIN120" s="243"/>
      <c r="RIO120" s="243"/>
      <c r="RIP120" s="243"/>
      <c r="RIQ120" s="243"/>
      <c r="RIR120" s="243"/>
      <c r="RIS120" s="243"/>
      <c r="RIT120" s="243"/>
      <c r="RIU120" s="243"/>
      <c r="RIV120" s="243"/>
      <c r="RIW120" s="243"/>
      <c r="RIX120" s="243"/>
      <c r="RIY120" s="243"/>
      <c r="RIZ120" s="243"/>
      <c r="RJA120" s="243"/>
      <c r="RJB120" s="243"/>
      <c r="RJC120" s="243"/>
      <c r="RJD120" s="243"/>
      <c r="RJE120" s="243"/>
      <c r="RJF120" s="243"/>
      <c r="RJG120" s="243"/>
      <c r="RJH120" s="243"/>
      <c r="RJI120" s="243"/>
      <c r="RJJ120" s="243"/>
      <c r="RJK120" s="243"/>
      <c r="RJL120" s="243"/>
      <c r="RJM120" s="243"/>
      <c r="RJN120" s="243"/>
      <c r="RJO120" s="243"/>
      <c r="RJP120" s="243"/>
      <c r="RJQ120" s="243"/>
      <c r="RJR120" s="243"/>
      <c r="RJS120" s="243"/>
      <c r="RJT120" s="243"/>
      <c r="RJU120" s="243"/>
      <c r="RJV120" s="243"/>
      <c r="RJW120" s="243"/>
      <c r="RJX120" s="243"/>
      <c r="RJY120" s="243"/>
      <c r="RJZ120" s="243"/>
      <c r="RKA120" s="243"/>
      <c r="RKB120" s="243"/>
      <c r="RKC120" s="243"/>
      <c r="RKD120" s="243"/>
      <c r="RKE120" s="243"/>
      <c r="RKF120" s="243"/>
      <c r="RKG120" s="243"/>
      <c r="RKH120" s="243"/>
      <c r="RKI120" s="243"/>
      <c r="RKJ120" s="243"/>
      <c r="RKK120" s="243"/>
      <c r="RKL120" s="243"/>
      <c r="RKM120" s="243"/>
      <c r="RKN120" s="243"/>
      <c r="RKO120" s="243"/>
      <c r="RKP120" s="243"/>
      <c r="RKQ120" s="243"/>
      <c r="RKR120" s="243"/>
      <c r="RKS120" s="243"/>
      <c r="RKT120" s="243"/>
      <c r="RKU120" s="243"/>
      <c r="RKV120" s="243"/>
      <c r="RKW120" s="243"/>
      <c r="RKX120" s="243"/>
      <c r="RKY120" s="243"/>
      <c r="RKZ120" s="243"/>
      <c r="RLA120" s="243"/>
      <c r="RLB120" s="243"/>
      <c r="RLC120" s="243"/>
      <c r="RLD120" s="243"/>
      <c r="RLE120" s="243"/>
      <c r="RLF120" s="243"/>
      <c r="RLG120" s="243"/>
      <c r="RLH120" s="243"/>
      <c r="RLI120" s="243"/>
      <c r="RLJ120" s="243"/>
      <c r="RLK120" s="243"/>
      <c r="RLL120" s="243"/>
      <c r="RLM120" s="243"/>
      <c r="RLN120" s="243"/>
      <c r="RLO120" s="243"/>
      <c r="RLP120" s="243"/>
      <c r="RLQ120" s="243"/>
      <c r="RLR120" s="243"/>
      <c r="RLS120" s="243"/>
      <c r="RLT120" s="243"/>
      <c r="RLU120" s="243"/>
      <c r="RLV120" s="243"/>
      <c r="RLW120" s="243"/>
      <c r="RLX120" s="243"/>
      <c r="RLY120" s="243"/>
      <c r="RLZ120" s="243"/>
      <c r="RMA120" s="243"/>
      <c r="RMB120" s="243"/>
      <c r="RMC120" s="243"/>
      <c r="RMD120" s="243"/>
      <c r="RME120" s="243"/>
      <c r="RMF120" s="243"/>
      <c r="RMG120" s="243"/>
      <c r="RMH120" s="243"/>
      <c r="RMI120" s="243"/>
      <c r="RMJ120" s="243"/>
      <c r="RMK120" s="243"/>
      <c r="RML120" s="243"/>
      <c r="RMM120" s="243"/>
      <c r="RMN120" s="243"/>
      <c r="RMO120" s="243"/>
      <c r="RMP120" s="243"/>
      <c r="RMQ120" s="243"/>
      <c r="RMR120" s="243"/>
      <c r="RMS120" s="243"/>
      <c r="RMT120" s="243"/>
      <c r="RMU120" s="243"/>
      <c r="RMV120" s="243"/>
      <c r="RMW120" s="243"/>
      <c r="RMX120" s="243"/>
      <c r="RMY120" s="243"/>
      <c r="RMZ120" s="243"/>
      <c r="RNA120" s="243"/>
      <c r="RNB120" s="243"/>
      <c r="RNC120" s="243"/>
      <c r="RND120" s="243"/>
      <c r="RNE120" s="243"/>
      <c r="RNF120" s="243"/>
      <c r="RNG120" s="243"/>
      <c r="RNH120" s="243"/>
      <c r="RNI120" s="243"/>
      <c r="RNJ120" s="243"/>
      <c r="RNK120" s="243"/>
      <c r="RNL120" s="243"/>
      <c r="RNM120" s="243"/>
      <c r="RNN120" s="243"/>
      <c r="RNO120" s="243"/>
      <c r="RNP120" s="243"/>
      <c r="RNQ120" s="243"/>
      <c r="RNR120" s="243"/>
      <c r="RNS120" s="243"/>
      <c r="RNT120" s="243"/>
      <c r="RNU120" s="243"/>
      <c r="RNV120" s="243"/>
      <c r="RNW120" s="243"/>
      <c r="RNX120" s="243"/>
      <c r="RNY120" s="243"/>
      <c r="RNZ120" s="243"/>
      <c r="ROA120" s="243"/>
      <c r="ROB120" s="243"/>
      <c r="ROC120" s="243"/>
      <c r="ROD120" s="243"/>
      <c r="ROE120" s="243"/>
      <c r="ROF120" s="243"/>
      <c r="ROG120" s="243"/>
      <c r="ROH120" s="243"/>
      <c r="ROI120" s="243"/>
      <c r="ROJ120" s="243"/>
      <c r="ROK120" s="243"/>
      <c r="ROL120" s="243"/>
      <c r="ROM120" s="243"/>
      <c r="RON120" s="243"/>
      <c r="ROO120" s="243"/>
      <c r="ROP120" s="243"/>
      <c r="ROQ120" s="243"/>
      <c r="ROR120" s="243"/>
      <c r="ROS120" s="243"/>
      <c r="ROT120" s="243"/>
      <c r="ROU120" s="243"/>
      <c r="ROV120" s="243"/>
      <c r="ROW120" s="243"/>
      <c r="ROX120" s="243"/>
      <c r="ROY120" s="243"/>
      <c r="ROZ120" s="243"/>
      <c r="RPA120" s="243"/>
      <c r="RPB120" s="243"/>
      <c r="RPC120" s="243"/>
      <c r="RPD120" s="243"/>
      <c r="RPE120" s="243"/>
      <c r="RPF120" s="243"/>
      <c r="RPG120" s="243"/>
      <c r="RPH120" s="243"/>
      <c r="RPI120" s="243"/>
      <c r="RPJ120" s="243"/>
      <c r="RPK120" s="243"/>
      <c r="RPL120" s="243"/>
      <c r="RPM120" s="243"/>
      <c r="RPN120" s="243"/>
      <c r="RPO120" s="243"/>
      <c r="RPP120" s="243"/>
      <c r="RPQ120" s="243"/>
      <c r="RPR120" s="243"/>
      <c r="RPS120" s="243"/>
      <c r="RPT120" s="243"/>
      <c r="RPU120" s="243"/>
      <c r="RPV120" s="243"/>
      <c r="RPW120" s="243"/>
      <c r="RPX120" s="243"/>
      <c r="RPY120" s="243"/>
      <c r="RPZ120" s="243"/>
      <c r="RQA120" s="243"/>
      <c r="RQB120" s="243"/>
      <c r="RQC120" s="243"/>
      <c r="RQD120" s="243"/>
      <c r="RQE120" s="243"/>
      <c r="RQF120" s="243"/>
      <c r="RQG120" s="243"/>
      <c r="RQH120" s="243"/>
      <c r="RQI120" s="243"/>
      <c r="RQJ120" s="243"/>
      <c r="RQK120" s="243"/>
      <c r="RQL120" s="243"/>
      <c r="RQM120" s="243"/>
      <c r="RQN120" s="243"/>
      <c r="RQO120" s="243"/>
      <c r="RQP120" s="243"/>
      <c r="RQQ120" s="243"/>
      <c r="RQR120" s="243"/>
      <c r="RQS120" s="243"/>
      <c r="RQT120" s="243"/>
      <c r="RQU120" s="243"/>
      <c r="RQV120" s="243"/>
      <c r="RQW120" s="243"/>
      <c r="RQX120" s="243"/>
      <c r="RQY120" s="243"/>
      <c r="RQZ120" s="243"/>
      <c r="RRA120" s="243"/>
      <c r="RRB120" s="243"/>
      <c r="RRC120" s="243"/>
      <c r="RRD120" s="243"/>
      <c r="RRE120" s="243"/>
      <c r="RRF120" s="243"/>
      <c r="RRG120" s="243"/>
      <c r="RRH120" s="243"/>
      <c r="RRI120" s="243"/>
      <c r="RRJ120" s="243"/>
      <c r="RRK120" s="243"/>
      <c r="RRL120" s="243"/>
      <c r="RRM120" s="243"/>
      <c r="RRN120" s="243"/>
      <c r="RRO120" s="243"/>
      <c r="RRP120" s="243"/>
      <c r="RRQ120" s="243"/>
      <c r="RRR120" s="243"/>
      <c r="RRS120" s="243"/>
      <c r="RRT120" s="243"/>
      <c r="RRU120" s="243"/>
      <c r="RRV120" s="243"/>
      <c r="RRW120" s="243"/>
      <c r="RRX120" s="243"/>
      <c r="RRY120" s="243"/>
      <c r="RRZ120" s="243"/>
      <c r="RSA120" s="243"/>
      <c r="RSB120" s="243"/>
      <c r="RSC120" s="243"/>
      <c r="RSD120" s="243"/>
      <c r="RSE120" s="243"/>
      <c r="RSF120" s="243"/>
      <c r="RSG120" s="243"/>
      <c r="RSH120" s="243"/>
      <c r="RSI120" s="243"/>
      <c r="RSJ120" s="243"/>
      <c r="RSK120" s="243"/>
      <c r="RSL120" s="243"/>
      <c r="RSM120" s="243"/>
      <c r="RSN120" s="243"/>
      <c r="RSO120" s="243"/>
      <c r="RSP120" s="243"/>
      <c r="RSQ120" s="243"/>
      <c r="RSR120" s="243"/>
      <c r="RSS120" s="243"/>
      <c r="RST120" s="243"/>
      <c r="RSU120" s="243"/>
      <c r="RSV120" s="243"/>
      <c r="RSW120" s="243"/>
      <c r="RSX120" s="243"/>
      <c r="RSY120" s="243"/>
      <c r="RSZ120" s="243"/>
      <c r="RTA120" s="243"/>
      <c r="RTB120" s="243"/>
      <c r="RTC120" s="243"/>
      <c r="RTD120" s="243"/>
      <c r="RTE120" s="243"/>
      <c r="RTF120" s="243"/>
      <c r="RTG120" s="243"/>
      <c r="RTH120" s="243"/>
      <c r="RTI120" s="243"/>
      <c r="RTJ120" s="243"/>
      <c r="RTK120" s="243"/>
      <c r="RTL120" s="243"/>
      <c r="RTM120" s="243"/>
      <c r="RTN120" s="243"/>
      <c r="RTO120" s="243"/>
      <c r="RTP120" s="243"/>
      <c r="RTQ120" s="243"/>
      <c r="RTR120" s="243"/>
      <c r="RTS120" s="243"/>
      <c r="RTT120" s="243"/>
      <c r="RTU120" s="243"/>
      <c r="RTV120" s="243"/>
      <c r="RTW120" s="243"/>
      <c r="RTX120" s="243"/>
      <c r="RTY120" s="243"/>
      <c r="RTZ120" s="243"/>
      <c r="RUA120" s="243"/>
      <c r="RUB120" s="243"/>
      <c r="RUC120" s="243"/>
      <c r="RUD120" s="243"/>
      <c r="RUE120" s="243"/>
      <c r="RUF120" s="243"/>
      <c r="RUG120" s="243"/>
      <c r="RUH120" s="243"/>
      <c r="RUI120" s="243"/>
      <c r="RUJ120" s="243"/>
      <c r="RUK120" s="243"/>
      <c r="RUL120" s="243"/>
      <c r="RUM120" s="243"/>
      <c r="RUN120" s="243"/>
      <c r="RUO120" s="243"/>
      <c r="RUP120" s="243"/>
      <c r="RUQ120" s="243"/>
      <c r="RUR120" s="243"/>
      <c r="RUS120" s="243"/>
      <c r="RUT120" s="243"/>
      <c r="RUU120" s="243"/>
      <c r="RUV120" s="243"/>
      <c r="RUW120" s="243"/>
      <c r="RUX120" s="243"/>
      <c r="RUY120" s="243"/>
      <c r="RUZ120" s="243"/>
      <c r="RVA120" s="243"/>
      <c r="RVB120" s="243"/>
      <c r="RVC120" s="243"/>
      <c r="RVD120" s="243"/>
      <c r="RVE120" s="243"/>
      <c r="RVF120" s="243"/>
      <c r="RVG120" s="243"/>
      <c r="RVH120" s="243"/>
      <c r="RVI120" s="243"/>
      <c r="RVJ120" s="243"/>
      <c r="RVK120" s="243"/>
      <c r="RVL120" s="243"/>
      <c r="RVM120" s="243"/>
      <c r="RVN120" s="243"/>
      <c r="RVO120" s="243"/>
      <c r="RVP120" s="243"/>
      <c r="RVQ120" s="243"/>
      <c r="RVR120" s="243"/>
      <c r="RVS120" s="243"/>
      <c r="RVT120" s="243"/>
      <c r="RVU120" s="243"/>
      <c r="RVV120" s="243"/>
      <c r="RVW120" s="243"/>
      <c r="RVX120" s="243"/>
      <c r="RVY120" s="243"/>
      <c r="RVZ120" s="243"/>
      <c r="RWA120" s="243"/>
      <c r="RWB120" s="243"/>
      <c r="RWC120" s="243"/>
      <c r="RWD120" s="243"/>
      <c r="RWE120" s="243"/>
      <c r="RWF120" s="243"/>
      <c r="RWG120" s="243"/>
      <c r="RWH120" s="243"/>
      <c r="RWI120" s="243"/>
      <c r="RWJ120" s="243"/>
      <c r="RWK120" s="243"/>
      <c r="RWL120" s="243"/>
      <c r="RWM120" s="243"/>
      <c r="RWN120" s="243"/>
      <c r="RWO120" s="243"/>
      <c r="RWP120" s="243"/>
      <c r="RWQ120" s="243"/>
      <c r="RWR120" s="243"/>
      <c r="RWS120" s="243"/>
      <c r="RWT120" s="243"/>
      <c r="RWU120" s="243"/>
      <c r="RWV120" s="243"/>
      <c r="RWW120" s="243"/>
      <c r="RWX120" s="243"/>
      <c r="RWY120" s="243"/>
      <c r="RWZ120" s="243"/>
      <c r="RXA120" s="243"/>
      <c r="RXB120" s="243"/>
      <c r="RXC120" s="243"/>
      <c r="RXD120" s="243"/>
      <c r="RXE120" s="243"/>
      <c r="RXF120" s="243"/>
      <c r="RXG120" s="243"/>
      <c r="RXH120" s="243"/>
      <c r="RXI120" s="243"/>
      <c r="RXJ120" s="243"/>
      <c r="RXK120" s="243"/>
      <c r="RXL120" s="243"/>
      <c r="RXM120" s="243"/>
      <c r="RXN120" s="243"/>
      <c r="RXO120" s="243"/>
      <c r="RXP120" s="243"/>
      <c r="RXQ120" s="243"/>
      <c r="RXR120" s="243"/>
      <c r="RXS120" s="243"/>
      <c r="RXT120" s="243"/>
      <c r="RXU120" s="243"/>
      <c r="RXV120" s="243"/>
      <c r="RXW120" s="243"/>
      <c r="RXX120" s="243"/>
      <c r="RXY120" s="243"/>
      <c r="RXZ120" s="243"/>
      <c r="RYA120" s="243"/>
      <c r="RYB120" s="243"/>
      <c r="RYC120" s="243"/>
      <c r="RYD120" s="243"/>
      <c r="RYE120" s="243"/>
      <c r="RYF120" s="243"/>
      <c r="RYG120" s="243"/>
      <c r="RYH120" s="243"/>
      <c r="RYI120" s="243"/>
      <c r="RYJ120" s="243"/>
      <c r="RYK120" s="243"/>
      <c r="RYL120" s="243"/>
      <c r="RYM120" s="243"/>
      <c r="RYN120" s="243"/>
      <c r="RYO120" s="243"/>
      <c r="RYP120" s="243"/>
      <c r="RYQ120" s="243"/>
      <c r="RYR120" s="243"/>
      <c r="RYS120" s="243"/>
      <c r="RYT120" s="243"/>
      <c r="RYU120" s="243"/>
      <c r="RYV120" s="243"/>
      <c r="RYW120" s="243"/>
      <c r="RYX120" s="243"/>
      <c r="RYY120" s="243"/>
      <c r="RYZ120" s="243"/>
      <c r="RZA120" s="243"/>
      <c r="RZB120" s="243"/>
      <c r="RZC120" s="243"/>
      <c r="RZD120" s="243"/>
      <c r="RZE120" s="243"/>
      <c r="RZF120" s="243"/>
      <c r="RZG120" s="243"/>
      <c r="RZH120" s="243"/>
      <c r="RZI120" s="243"/>
      <c r="RZJ120" s="243"/>
      <c r="RZK120" s="243"/>
      <c r="RZL120" s="243"/>
      <c r="RZM120" s="243"/>
      <c r="RZN120" s="243"/>
      <c r="RZO120" s="243"/>
      <c r="RZP120" s="243"/>
      <c r="RZQ120" s="243"/>
      <c r="RZR120" s="243"/>
      <c r="RZS120" s="243"/>
      <c r="RZT120" s="243"/>
      <c r="RZU120" s="243"/>
      <c r="RZV120" s="243"/>
      <c r="RZW120" s="243"/>
      <c r="RZX120" s="243"/>
      <c r="RZY120" s="243"/>
      <c r="RZZ120" s="243"/>
      <c r="SAA120" s="243"/>
      <c r="SAB120" s="243"/>
      <c r="SAC120" s="243"/>
      <c r="SAD120" s="243"/>
      <c r="SAE120" s="243"/>
      <c r="SAF120" s="243"/>
      <c r="SAG120" s="243"/>
      <c r="SAH120" s="243"/>
      <c r="SAI120" s="243"/>
      <c r="SAJ120" s="243"/>
      <c r="SAK120" s="243"/>
      <c r="SAL120" s="243"/>
      <c r="SAM120" s="243"/>
      <c r="SAN120" s="243"/>
      <c r="SAO120" s="243"/>
      <c r="SAP120" s="243"/>
      <c r="SAQ120" s="243"/>
      <c r="SAR120" s="243"/>
      <c r="SAS120" s="243"/>
      <c r="SAT120" s="243"/>
      <c r="SAU120" s="243"/>
      <c r="SAV120" s="243"/>
      <c r="SAW120" s="243"/>
      <c r="SAX120" s="243"/>
      <c r="SAY120" s="243"/>
      <c r="SAZ120" s="243"/>
      <c r="SBA120" s="243"/>
      <c r="SBB120" s="243"/>
      <c r="SBC120" s="243"/>
      <c r="SBD120" s="243"/>
      <c r="SBE120" s="243"/>
      <c r="SBF120" s="243"/>
      <c r="SBG120" s="243"/>
      <c r="SBH120" s="243"/>
      <c r="SBI120" s="243"/>
      <c r="SBJ120" s="243"/>
      <c r="SBK120" s="243"/>
      <c r="SBL120" s="243"/>
      <c r="SBM120" s="243"/>
      <c r="SBN120" s="243"/>
      <c r="SBO120" s="243"/>
      <c r="SBP120" s="243"/>
      <c r="SBQ120" s="243"/>
      <c r="SBR120" s="243"/>
      <c r="SBS120" s="243"/>
      <c r="SBT120" s="243"/>
      <c r="SBU120" s="243"/>
      <c r="SBV120" s="243"/>
      <c r="SBW120" s="243"/>
      <c r="SBX120" s="243"/>
      <c r="SBY120" s="243"/>
      <c r="SBZ120" s="243"/>
      <c r="SCA120" s="243"/>
      <c r="SCB120" s="243"/>
      <c r="SCC120" s="243"/>
      <c r="SCD120" s="243"/>
      <c r="SCE120" s="243"/>
      <c r="SCF120" s="243"/>
      <c r="SCG120" s="243"/>
      <c r="SCH120" s="243"/>
      <c r="SCI120" s="243"/>
      <c r="SCJ120" s="243"/>
      <c r="SCK120" s="243"/>
      <c r="SCL120" s="243"/>
      <c r="SCM120" s="243"/>
      <c r="SCN120" s="243"/>
      <c r="SCO120" s="243"/>
      <c r="SCP120" s="243"/>
      <c r="SCQ120" s="243"/>
      <c r="SCR120" s="243"/>
      <c r="SCS120" s="243"/>
      <c r="SCT120" s="243"/>
      <c r="SCU120" s="243"/>
      <c r="SCV120" s="243"/>
      <c r="SCW120" s="243"/>
      <c r="SCX120" s="243"/>
      <c r="SCY120" s="243"/>
      <c r="SCZ120" s="243"/>
      <c r="SDA120" s="243"/>
      <c r="SDB120" s="243"/>
      <c r="SDC120" s="243"/>
      <c r="SDD120" s="243"/>
      <c r="SDE120" s="243"/>
      <c r="SDF120" s="243"/>
      <c r="SDG120" s="243"/>
      <c r="SDH120" s="243"/>
      <c r="SDI120" s="243"/>
      <c r="SDJ120" s="243"/>
      <c r="SDK120" s="243"/>
      <c r="SDL120" s="243"/>
      <c r="SDM120" s="243"/>
      <c r="SDN120" s="243"/>
      <c r="SDO120" s="243"/>
      <c r="SDP120" s="243"/>
      <c r="SDQ120" s="243"/>
      <c r="SDR120" s="243"/>
      <c r="SDS120" s="243"/>
      <c r="SDT120" s="243"/>
      <c r="SDU120" s="243"/>
      <c r="SDV120" s="243"/>
      <c r="SDW120" s="243"/>
      <c r="SDX120" s="243"/>
      <c r="SDY120" s="243"/>
      <c r="SDZ120" s="243"/>
      <c r="SEA120" s="243"/>
      <c r="SEB120" s="243"/>
      <c r="SEC120" s="243"/>
      <c r="SED120" s="243"/>
      <c r="SEE120" s="243"/>
      <c r="SEF120" s="243"/>
      <c r="SEG120" s="243"/>
      <c r="SEH120" s="243"/>
      <c r="SEI120" s="243"/>
      <c r="SEJ120" s="243"/>
      <c r="SEK120" s="243"/>
      <c r="SEL120" s="243"/>
      <c r="SEM120" s="243"/>
      <c r="SEN120" s="243"/>
      <c r="SEO120" s="243"/>
      <c r="SEP120" s="243"/>
      <c r="SEQ120" s="243"/>
      <c r="SER120" s="243"/>
      <c r="SES120" s="243"/>
      <c r="SET120" s="243"/>
      <c r="SEU120" s="243"/>
      <c r="SEV120" s="243"/>
      <c r="SEW120" s="243"/>
      <c r="SEX120" s="243"/>
      <c r="SEY120" s="243"/>
      <c r="SEZ120" s="243"/>
      <c r="SFA120" s="243"/>
      <c r="SFB120" s="243"/>
      <c r="SFC120" s="243"/>
      <c r="SFD120" s="243"/>
      <c r="SFE120" s="243"/>
      <c r="SFF120" s="243"/>
      <c r="SFG120" s="243"/>
      <c r="SFH120" s="243"/>
      <c r="SFI120" s="243"/>
      <c r="SFJ120" s="243"/>
      <c r="SFK120" s="243"/>
      <c r="SFL120" s="243"/>
      <c r="SFM120" s="243"/>
      <c r="SFN120" s="243"/>
      <c r="SFO120" s="243"/>
      <c r="SFP120" s="243"/>
      <c r="SFQ120" s="243"/>
      <c r="SFR120" s="243"/>
      <c r="SFS120" s="243"/>
      <c r="SFT120" s="243"/>
      <c r="SFU120" s="243"/>
      <c r="SFV120" s="243"/>
      <c r="SFW120" s="243"/>
      <c r="SFX120" s="243"/>
      <c r="SFY120" s="243"/>
      <c r="SFZ120" s="243"/>
      <c r="SGA120" s="243"/>
      <c r="SGB120" s="243"/>
      <c r="SGC120" s="243"/>
      <c r="SGD120" s="243"/>
      <c r="SGE120" s="243"/>
      <c r="SGF120" s="243"/>
      <c r="SGG120" s="243"/>
      <c r="SGH120" s="243"/>
      <c r="SGI120" s="243"/>
      <c r="SGJ120" s="243"/>
      <c r="SGK120" s="243"/>
      <c r="SGL120" s="243"/>
      <c r="SGM120" s="243"/>
      <c r="SGN120" s="243"/>
      <c r="SGO120" s="243"/>
      <c r="SGP120" s="243"/>
      <c r="SGQ120" s="243"/>
      <c r="SGR120" s="243"/>
      <c r="SGS120" s="243"/>
      <c r="SGT120" s="243"/>
      <c r="SGU120" s="243"/>
      <c r="SGV120" s="243"/>
      <c r="SGW120" s="243"/>
      <c r="SGX120" s="243"/>
      <c r="SGY120" s="243"/>
      <c r="SGZ120" s="243"/>
      <c r="SHA120" s="243"/>
      <c r="SHB120" s="243"/>
      <c r="SHC120" s="243"/>
      <c r="SHD120" s="243"/>
      <c r="SHE120" s="243"/>
      <c r="SHF120" s="243"/>
      <c r="SHG120" s="243"/>
      <c r="SHH120" s="243"/>
      <c r="SHI120" s="243"/>
      <c r="SHJ120" s="243"/>
      <c r="SHK120" s="243"/>
      <c r="SHL120" s="243"/>
      <c r="SHM120" s="243"/>
      <c r="SHN120" s="243"/>
      <c r="SHO120" s="243"/>
      <c r="SHP120" s="243"/>
      <c r="SHQ120" s="243"/>
      <c r="SHR120" s="243"/>
      <c r="SHS120" s="243"/>
      <c r="SHT120" s="243"/>
      <c r="SHU120" s="243"/>
      <c r="SHV120" s="243"/>
      <c r="SHW120" s="243"/>
      <c r="SHX120" s="243"/>
      <c r="SHY120" s="243"/>
      <c r="SHZ120" s="243"/>
      <c r="SIA120" s="243"/>
      <c r="SIB120" s="243"/>
      <c r="SIC120" s="243"/>
      <c r="SID120" s="243"/>
      <c r="SIE120" s="243"/>
      <c r="SIF120" s="243"/>
      <c r="SIG120" s="243"/>
      <c r="SIH120" s="243"/>
      <c r="SII120" s="243"/>
      <c r="SIJ120" s="243"/>
      <c r="SIK120" s="243"/>
      <c r="SIL120" s="243"/>
      <c r="SIM120" s="243"/>
      <c r="SIN120" s="243"/>
      <c r="SIO120" s="243"/>
      <c r="SIP120" s="243"/>
      <c r="SIQ120" s="243"/>
      <c r="SIR120" s="243"/>
      <c r="SIS120" s="243"/>
      <c r="SIT120" s="243"/>
      <c r="SIU120" s="243"/>
      <c r="SIV120" s="243"/>
      <c r="SIW120" s="243"/>
      <c r="SIX120" s="243"/>
      <c r="SIY120" s="243"/>
      <c r="SIZ120" s="243"/>
      <c r="SJA120" s="243"/>
      <c r="SJB120" s="243"/>
      <c r="SJC120" s="243"/>
      <c r="SJD120" s="243"/>
      <c r="SJE120" s="243"/>
      <c r="SJF120" s="243"/>
      <c r="SJG120" s="243"/>
      <c r="SJH120" s="243"/>
      <c r="SJI120" s="243"/>
      <c r="SJJ120" s="243"/>
      <c r="SJK120" s="243"/>
      <c r="SJL120" s="243"/>
      <c r="SJM120" s="243"/>
      <c r="SJN120" s="243"/>
      <c r="SJO120" s="243"/>
      <c r="SJP120" s="243"/>
      <c r="SJQ120" s="243"/>
      <c r="SJR120" s="243"/>
      <c r="SJS120" s="243"/>
      <c r="SJT120" s="243"/>
      <c r="SJU120" s="243"/>
      <c r="SJV120" s="243"/>
      <c r="SJW120" s="243"/>
      <c r="SJX120" s="243"/>
      <c r="SJY120" s="243"/>
      <c r="SJZ120" s="243"/>
      <c r="SKA120" s="243"/>
      <c r="SKB120" s="243"/>
      <c r="SKC120" s="243"/>
      <c r="SKD120" s="243"/>
      <c r="SKE120" s="243"/>
      <c r="SKF120" s="243"/>
      <c r="SKG120" s="243"/>
      <c r="SKH120" s="243"/>
      <c r="SKI120" s="243"/>
      <c r="SKJ120" s="243"/>
      <c r="SKK120" s="243"/>
      <c r="SKL120" s="243"/>
      <c r="SKM120" s="243"/>
      <c r="SKN120" s="243"/>
      <c r="SKO120" s="243"/>
      <c r="SKP120" s="243"/>
      <c r="SKQ120" s="243"/>
      <c r="SKR120" s="243"/>
      <c r="SKS120" s="243"/>
      <c r="SKT120" s="243"/>
      <c r="SKU120" s="243"/>
      <c r="SKV120" s="243"/>
      <c r="SKW120" s="243"/>
      <c r="SKX120" s="243"/>
      <c r="SKY120" s="243"/>
      <c r="SKZ120" s="243"/>
      <c r="SLA120" s="243"/>
      <c r="SLB120" s="243"/>
      <c r="SLC120" s="243"/>
      <c r="SLD120" s="243"/>
      <c r="SLE120" s="243"/>
      <c r="SLF120" s="243"/>
      <c r="SLG120" s="243"/>
      <c r="SLH120" s="243"/>
      <c r="SLI120" s="243"/>
      <c r="SLJ120" s="243"/>
      <c r="SLK120" s="243"/>
      <c r="SLL120" s="243"/>
      <c r="SLM120" s="243"/>
      <c r="SLN120" s="243"/>
      <c r="SLO120" s="243"/>
      <c r="SLP120" s="243"/>
      <c r="SLQ120" s="243"/>
      <c r="SLR120" s="243"/>
      <c r="SLS120" s="243"/>
      <c r="SLT120" s="243"/>
      <c r="SLU120" s="243"/>
      <c r="SLV120" s="243"/>
      <c r="SLW120" s="243"/>
      <c r="SLX120" s="243"/>
      <c r="SLY120" s="243"/>
      <c r="SLZ120" s="243"/>
      <c r="SMA120" s="243"/>
      <c r="SMB120" s="243"/>
      <c r="SMC120" s="243"/>
      <c r="SMD120" s="243"/>
      <c r="SME120" s="243"/>
      <c r="SMF120" s="243"/>
      <c r="SMG120" s="243"/>
      <c r="SMH120" s="243"/>
      <c r="SMI120" s="243"/>
      <c r="SMJ120" s="243"/>
      <c r="SMK120" s="243"/>
      <c r="SML120" s="243"/>
      <c r="SMM120" s="243"/>
      <c r="SMN120" s="243"/>
      <c r="SMO120" s="243"/>
      <c r="SMP120" s="243"/>
      <c r="SMQ120" s="243"/>
      <c r="SMR120" s="243"/>
      <c r="SMS120" s="243"/>
      <c r="SMT120" s="243"/>
      <c r="SMU120" s="243"/>
      <c r="SMV120" s="243"/>
      <c r="SMW120" s="243"/>
      <c r="SMX120" s="243"/>
      <c r="SMY120" s="243"/>
      <c r="SMZ120" s="243"/>
      <c r="SNA120" s="243"/>
      <c r="SNB120" s="243"/>
      <c r="SNC120" s="243"/>
      <c r="SND120" s="243"/>
      <c r="SNE120" s="243"/>
      <c r="SNF120" s="243"/>
      <c r="SNG120" s="243"/>
      <c r="SNH120" s="243"/>
      <c r="SNI120" s="243"/>
      <c r="SNJ120" s="243"/>
      <c r="SNK120" s="243"/>
      <c r="SNL120" s="243"/>
      <c r="SNM120" s="243"/>
      <c r="SNN120" s="243"/>
      <c r="SNO120" s="243"/>
      <c r="SNP120" s="243"/>
      <c r="SNQ120" s="243"/>
      <c r="SNR120" s="243"/>
      <c r="SNS120" s="243"/>
      <c r="SNT120" s="243"/>
      <c r="SNU120" s="243"/>
      <c r="SNV120" s="243"/>
      <c r="SNW120" s="243"/>
      <c r="SNX120" s="243"/>
      <c r="SNY120" s="243"/>
      <c r="SNZ120" s="243"/>
      <c r="SOA120" s="243"/>
      <c r="SOB120" s="243"/>
      <c r="SOC120" s="243"/>
      <c r="SOD120" s="243"/>
      <c r="SOE120" s="243"/>
      <c r="SOF120" s="243"/>
      <c r="SOG120" s="243"/>
      <c r="SOH120" s="243"/>
      <c r="SOI120" s="243"/>
      <c r="SOJ120" s="243"/>
      <c r="SOK120" s="243"/>
      <c r="SOL120" s="243"/>
      <c r="SOM120" s="243"/>
      <c r="SON120" s="243"/>
      <c r="SOO120" s="243"/>
      <c r="SOP120" s="243"/>
      <c r="SOQ120" s="243"/>
      <c r="SOR120" s="243"/>
      <c r="SOS120" s="243"/>
      <c r="SOT120" s="243"/>
      <c r="SOU120" s="243"/>
      <c r="SOV120" s="243"/>
      <c r="SOW120" s="243"/>
      <c r="SOX120" s="243"/>
      <c r="SOY120" s="243"/>
      <c r="SOZ120" s="243"/>
      <c r="SPA120" s="243"/>
      <c r="SPB120" s="243"/>
      <c r="SPC120" s="243"/>
      <c r="SPD120" s="243"/>
      <c r="SPE120" s="243"/>
      <c r="SPF120" s="243"/>
      <c r="SPG120" s="243"/>
      <c r="SPH120" s="243"/>
      <c r="SPI120" s="243"/>
      <c r="SPJ120" s="243"/>
      <c r="SPK120" s="243"/>
      <c r="SPL120" s="243"/>
      <c r="SPM120" s="243"/>
      <c r="SPN120" s="243"/>
      <c r="SPO120" s="243"/>
      <c r="SPP120" s="243"/>
      <c r="SPQ120" s="243"/>
      <c r="SPR120" s="243"/>
      <c r="SPS120" s="243"/>
      <c r="SPT120" s="243"/>
      <c r="SPU120" s="243"/>
      <c r="SPV120" s="243"/>
      <c r="SPW120" s="243"/>
      <c r="SPX120" s="243"/>
      <c r="SPY120" s="243"/>
      <c r="SPZ120" s="243"/>
      <c r="SQA120" s="243"/>
      <c r="SQB120" s="243"/>
      <c r="SQC120" s="243"/>
      <c r="SQD120" s="243"/>
      <c r="SQE120" s="243"/>
      <c r="SQF120" s="243"/>
      <c r="SQG120" s="243"/>
      <c r="SQH120" s="243"/>
      <c r="SQI120" s="243"/>
      <c r="SQJ120" s="243"/>
      <c r="SQK120" s="243"/>
      <c r="SQL120" s="243"/>
      <c r="SQM120" s="243"/>
      <c r="SQN120" s="243"/>
      <c r="SQO120" s="243"/>
      <c r="SQP120" s="243"/>
      <c r="SQQ120" s="243"/>
      <c r="SQR120" s="243"/>
      <c r="SQS120" s="243"/>
      <c r="SQT120" s="243"/>
      <c r="SQU120" s="243"/>
      <c r="SQV120" s="243"/>
      <c r="SQW120" s="243"/>
      <c r="SQX120" s="243"/>
      <c r="SQY120" s="243"/>
      <c r="SQZ120" s="243"/>
      <c r="SRA120" s="243"/>
      <c r="SRB120" s="243"/>
      <c r="SRC120" s="243"/>
      <c r="SRD120" s="243"/>
      <c r="SRE120" s="243"/>
      <c r="SRF120" s="243"/>
      <c r="SRG120" s="243"/>
      <c r="SRH120" s="243"/>
      <c r="SRI120" s="243"/>
      <c r="SRJ120" s="243"/>
      <c r="SRK120" s="243"/>
      <c r="SRL120" s="243"/>
      <c r="SRM120" s="243"/>
      <c r="SRN120" s="243"/>
      <c r="SRO120" s="243"/>
      <c r="SRP120" s="243"/>
      <c r="SRQ120" s="243"/>
      <c r="SRR120" s="243"/>
      <c r="SRS120" s="243"/>
      <c r="SRT120" s="243"/>
      <c r="SRU120" s="243"/>
      <c r="SRV120" s="243"/>
      <c r="SRW120" s="243"/>
      <c r="SRX120" s="243"/>
      <c r="SRY120" s="243"/>
      <c r="SRZ120" s="243"/>
      <c r="SSA120" s="243"/>
      <c r="SSB120" s="243"/>
      <c r="SSC120" s="243"/>
      <c r="SSD120" s="243"/>
      <c r="SSE120" s="243"/>
      <c r="SSF120" s="243"/>
      <c r="SSG120" s="243"/>
      <c r="SSH120" s="243"/>
      <c r="SSI120" s="243"/>
      <c r="SSJ120" s="243"/>
      <c r="SSK120" s="243"/>
      <c r="SSL120" s="243"/>
      <c r="SSM120" s="243"/>
      <c r="SSN120" s="243"/>
      <c r="SSO120" s="243"/>
      <c r="SSP120" s="243"/>
      <c r="SSQ120" s="243"/>
      <c r="SSR120" s="243"/>
      <c r="SSS120" s="243"/>
      <c r="SST120" s="243"/>
      <c r="SSU120" s="243"/>
      <c r="SSV120" s="243"/>
      <c r="SSW120" s="243"/>
      <c r="SSX120" s="243"/>
      <c r="SSY120" s="243"/>
      <c r="SSZ120" s="243"/>
      <c r="STA120" s="243"/>
      <c r="STB120" s="243"/>
      <c r="STC120" s="243"/>
      <c r="STD120" s="243"/>
      <c r="STE120" s="243"/>
      <c r="STF120" s="243"/>
      <c r="STG120" s="243"/>
      <c r="STH120" s="243"/>
      <c r="STI120" s="243"/>
      <c r="STJ120" s="243"/>
      <c r="STK120" s="243"/>
      <c r="STL120" s="243"/>
      <c r="STM120" s="243"/>
      <c r="STN120" s="243"/>
      <c r="STO120" s="243"/>
      <c r="STP120" s="243"/>
      <c r="STQ120" s="243"/>
      <c r="STR120" s="243"/>
      <c r="STS120" s="243"/>
      <c r="STT120" s="243"/>
      <c r="STU120" s="243"/>
      <c r="STV120" s="243"/>
      <c r="STW120" s="243"/>
      <c r="STX120" s="243"/>
      <c r="STY120" s="243"/>
      <c r="STZ120" s="243"/>
      <c r="SUA120" s="243"/>
      <c r="SUB120" s="243"/>
      <c r="SUC120" s="243"/>
      <c r="SUD120" s="243"/>
      <c r="SUE120" s="243"/>
      <c r="SUF120" s="243"/>
      <c r="SUG120" s="243"/>
      <c r="SUH120" s="243"/>
      <c r="SUI120" s="243"/>
      <c r="SUJ120" s="243"/>
      <c r="SUK120" s="243"/>
      <c r="SUL120" s="243"/>
      <c r="SUM120" s="243"/>
      <c r="SUN120" s="243"/>
      <c r="SUO120" s="243"/>
      <c r="SUP120" s="243"/>
      <c r="SUQ120" s="243"/>
      <c r="SUR120" s="243"/>
      <c r="SUS120" s="243"/>
      <c r="SUT120" s="243"/>
      <c r="SUU120" s="243"/>
      <c r="SUV120" s="243"/>
      <c r="SUW120" s="243"/>
      <c r="SUX120" s="243"/>
      <c r="SUY120" s="243"/>
      <c r="SUZ120" s="243"/>
      <c r="SVA120" s="243"/>
      <c r="SVB120" s="243"/>
      <c r="SVC120" s="243"/>
      <c r="SVD120" s="243"/>
      <c r="SVE120" s="243"/>
      <c r="SVF120" s="243"/>
      <c r="SVG120" s="243"/>
      <c r="SVH120" s="243"/>
      <c r="SVI120" s="243"/>
      <c r="SVJ120" s="243"/>
      <c r="SVK120" s="243"/>
      <c r="SVL120" s="243"/>
      <c r="SVM120" s="243"/>
      <c r="SVN120" s="243"/>
      <c r="SVO120" s="243"/>
      <c r="SVP120" s="243"/>
      <c r="SVQ120" s="243"/>
      <c r="SVR120" s="243"/>
      <c r="SVS120" s="243"/>
      <c r="SVT120" s="243"/>
      <c r="SVU120" s="243"/>
      <c r="SVV120" s="243"/>
      <c r="SVW120" s="243"/>
      <c r="SVX120" s="243"/>
      <c r="SVY120" s="243"/>
      <c r="SVZ120" s="243"/>
      <c r="SWA120" s="243"/>
      <c r="SWB120" s="243"/>
      <c r="SWC120" s="243"/>
      <c r="SWD120" s="243"/>
      <c r="SWE120" s="243"/>
      <c r="SWF120" s="243"/>
      <c r="SWG120" s="243"/>
      <c r="SWH120" s="243"/>
      <c r="SWI120" s="243"/>
      <c r="SWJ120" s="243"/>
      <c r="SWK120" s="243"/>
      <c r="SWL120" s="243"/>
      <c r="SWM120" s="243"/>
      <c r="SWN120" s="243"/>
      <c r="SWO120" s="243"/>
      <c r="SWP120" s="243"/>
      <c r="SWQ120" s="243"/>
      <c r="SWR120" s="243"/>
      <c r="SWS120" s="243"/>
      <c r="SWT120" s="243"/>
      <c r="SWU120" s="243"/>
      <c r="SWV120" s="243"/>
      <c r="SWW120" s="243"/>
      <c r="SWX120" s="243"/>
      <c r="SWY120" s="243"/>
      <c r="SWZ120" s="243"/>
      <c r="SXA120" s="243"/>
      <c r="SXB120" s="243"/>
      <c r="SXC120" s="243"/>
      <c r="SXD120" s="243"/>
      <c r="SXE120" s="243"/>
      <c r="SXF120" s="243"/>
      <c r="SXG120" s="243"/>
      <c r="SXH120" s="243"/>
      <c r="SXI120" s="243"/>
      <c r="SXJ120" s="243"/>
      <c r="SXK120" s="243"/>
      <c r="SXL120" s="243"/>
      <c r="SXM120" s="243"/>
      <c r="SXN120" s="243"/>
      <c r="SXO120" s="243"/>
      <c r="SXP120" s="243"/>
      <c r="SXQ120" s="243"/>
      <c r="SXR120" s="243"/>
      <c r="SXS120" s="243"/>
      <c r="SXT120" s="243"/>
      <c r="SXU120" s="243"/>
      <c r="SXV120" s="243"/>
      <c r="SXW120" s="243"/>
      <c r="SXX120" s="243"/>
      <c r="SXY120" s="243"/>
      <c r="SXZ120" s="243"/>
      <c r="SYA120" s="243"/>
      <c r="SYB120" s="243"/>
      <c r="SYC120" s="243"/>
      <c r="SYD120" s="243"/>
      <c r="SYE120" s="243"/>
      <c r="SYF120" s="243"/>
      <c r="SYG120" s="243"/>
      <c r="SYH120" s="243"/>
      <c r="SYI120" s="243"/>
      <c r="SYJ120" s="243"/>
      <c r="SYK120" s="243"/>
      <c r="SYL120" s="243"/>
      <c r="SYM120" s="243"/>
      <c r="SYN120" s="243"/>
      <c r="SYO120" s="243"/>
      <c r="SYP120" s="243"/>
      <c r="SYQ120" s="243"/>
      <c r="SYR120" s="243"/>
      <c r="SYS120" s="243"/>
      <c r="SYT120" s="243"/>
      <c r="SYU120" s="243"/>
      <c r="SYV120" s="243"/>
      <c r="SYW120" s="243"/>
      <c r="SYX120" s="243"/>
      <c r="SYY120" s="243"/>
      <c r="SYZ120" s="243"/>
      <c r="SZA120" s="243"/>
      <c r="SZB120" s="243"/>
      <c r="SZC120" s="243"/>
      <c r="SZD120" s="243"/>
      <c r="SZE120" s="243"/>
      <c r="SZF120" s="243"/>
      <c r="SZG120" s="243"/>
      <c r="SZH120" s="243"/>
      <c r="SZI120" s="243"/>
      <c r="SZJ120" s="243"/>
      <c r="SZK120" s="243"/>
      <c r="SZL120" s="243"/>
      <c r="SZM120" s="243"/>
      <c r="SZN120" s="243"/>
      <c r="SZO120" s="243"/>
      <c r="SZP120" s="243"/>
      <c r="SZQ120" s="243"/>
      <c r="SZR120" s="243"/>
      <c r="SZS120" s="243"/>
      <c r="SZT120" s="243"/>
      <c r="SZU120" s="243"/>
      <c r="SZV120" s="243"/>
      <c r="SZW120" s="243"/>
      <c r="SZX120" s="243"/>
      <c r="SZY120" s="243"/>
      <c r="SZZ120" s="243"/>
      <c r="TAA120" s="243"/>
      <c r="TAB120" s="243"/>
      <c r="TAC120" s="243"/>
      <c r="TAD120" s="243"/>
      <c r="TAE120" s="243"/>
      <c r="TAF120" s="243"/>
      <c r="TAG120" s="243"/>
      <c r="TAH120" s="243"/>
      <c r="TAI120" s="243"/>
      <c r="TAJ120" s="243"/>
      <c r="TAK120" s="243"/>
      <c r="TAL120" s="243"/>
      <c r="TAM120" s="243"/>
      <c r="TAN120" s="243"/>
      <c r="TAO120" s="243"/>
      <c r="TAP120" s="243"/>
      <c r="TAQ120" s="243"/>
      <c r="TAR120" s="243"/>
      <c r="TAS120" s="243"/>
      <c r="TAT120" s="243"/>
      <c r="TAU120" s="243"/>
      <c r="TAV120" s="243"/>
      <c r="TAW120" s="243"/>
      <c r="TAX120" s="243"/>
      <c r="TAY120" s="243"/>
      <c r="TAZ120" s="243"/>
      <c r="TBA120" s="243"/>
      <c r="TBB120" s="243"/>
      <c r="TBC120" s="243"/>
      <c r="TBD120" s="243"/>
      <c r="TBE120" s="243"/>
      <c r="TBF120" s="243"/>
      <c r="TBG120" s="243"/>
      <c r="TBH120" s="243"/>
      <c r="TBI120" s="243"/>
      <c r="TBJ120" s="243"/>
      <c r="TBK120" s="243"/>
      <c r="TBL120" s="243"/>
      <c r="TBM120" s="243"/>
      <c r="TBN120" s="243"/>
      <c r="TBO120" s="243"/>
      <c r="TBP120" s="243"/>
      <c r="TBQ120" s="243"/>
      <c r="TBR120" s="243"/>
      <c r="TBS120" s="243"/>
      <c r="TBT120" s="243"/>
      <c r="TBU120" s="243"/>
      <c r="TBV120" s="243"/>
      <c r="TBW120" s="243"/>
      <c r="TBX120" s="243"/>
      <c r="TBY120" s="243"/>
      <c r="TBZ120" s="243"/>
      <c r="TCA120" s="243"/>
      <c r="TCB120" s="243"/>
      <c r="TCC120" s="243"/>
      <c r="TCD120" s="243"/>
      <c r="TCE120" s="243"/>
      <c r="TCF120" s="243"/>
      <c r="TCG120" s="243"/>
      <c r="TCH120" s="243"/>
      <c r="TCI120" s="243"/>
      <c r="TCJ120" s="243"/>
      <c r="TCK120" s="243"/>
      <c r="TCL120" s="243"/>
      <c r="TCM120" s="243"/>
      <c r="TCN120" s="243"/>
      <c r="TCO120" s="243"/>
      <c r="TCP120" s="243"/>
      <c r="TCQ120" s="243"/>
      <c r="TCR120" s="243"/>
      <c r="TCS120" s="243"/>
      <c r="TCT120" s="243"/>
      <c r="TCU120" s="243"/>
      <c r="TCV120" s="243"/>
      <c r="TCW120" s="243"/>
      <c r="TCX120" s="243"/>
      <c r="TCY120" s="243"/>
      <c r="TCZ120" s="243"/>
      <c r="TDA120" s="243"/>
      <c r="TDB120" s="243"/>
      <c r="TDC120" s="243"/>
      <c r="TDD120" s="243"/>
      <c r="TDE120" s="243"/>
      <c r="TDF120" s="243"/>
      <c r="TDG120" s="243"/>
      <c r="TDH120" s="243"/>
      <c r="TDI120" s="243"/>
      <c r="TDJ120" s="243"/>
      <c r="TDK120" s="243"/>
      <c r="TDL120" s="243"/>
      <c r="TDM120" s="243"/>
      <c r="TDN120" s="243"/>
      <c r="TDO120" s="243"/>
      <c r="TDP120" s="243"/>
      <c r="TDQ120" s="243"/>
      <c r="TDR120" s="243"/>
      <c r="TDS120" s="243"/>
      <c r="TDT120" s="243"/>
      <c r="TDU120" s="243"/>
      <c r="TDV120" s="243"/>
      <c r="TDW120" s="243"/>
      <c r="TDX120" s="243"/>
      <c r="TDY120" s="243"/>
      <c r="TDZ120" s="243"/>
      <c r="TEA120" s="243"/>
      <c r="TEB120" s="243"/>
      <c r="TEC120" s="243"/>
      <c r="TED120" s="243"/>
      <c r="TEE120" s="243"/>
      <c r="TEF120" s="243"/>
      <c r="TEG120" s="243"/>
      <c r="TEH120" s="243"/>
      <c r="TEI120" s="243"/>
      <c r="TEJ120" s="243"/>
      <c r="TEK120" s="243"/>
      <c r="TEL120" s="243"/>
      <c r="TEM120" s="243"/>
      <c r="TEN120" s="243"/>
      <c r="TEO120" s="243"/>
      <c r="TEP120" s="243"/>
      <c r="TEQ120" s="243"/>
      <c r="TER120" s="243"/>
      <c r="TES120" s="243"/>
      <c r="TET120" s="243"/>
      <c r="TEU120" s="243"/>
      <c r="TEV120" s="243"/>
      <c r="TEW120" s="243"/>
      <c r="TEX120" s="243"/>
      <c r="TEY120" s="243"/>
      <c r="TEZ120" s="243"/>
      <c r="TFA120" s="243"/>
      <c r="TFB120" s="243"/>
      <c r="TFC120" s="243"/>
      <c r="TFD120" s="243"/>
      <c r="TFE120" s="243"/>
      <c r="TFF120" s="243"/>
      <c r="TFG120" s="243"/>
      <c r="TFH120" s="243"/>
      <c r="TFI120" s="243"/>
      <c r="TFJ120" s="243"/>
      <c r="TFK120" s="243"/>
      <c r="TFL120" s="243"/>
      <c r="TFM120" s="243"/>
      <c r="TFN120" s="243"/>
      <c r="TFO120" s="243"/>
      <c r="TFP120" s="243"/>
      <c r="TFQ120" s="243"/>
      <c r="TFR120" s="243"/>
      <c r="TFS120" s="243"/>
      <c r="TFT120" s="243"/>
      <c r="TFU120" s="243"/>
      <c r="TFV120" s="243"/>
      <c r="TFW120" s="243"/>
      <c r="TFX120" s="243"/>
      <c r="TFY120" s="243"/>
      <c r="TFZ120" s="243"/>
      <c r="TGA120" s="243"/>
      <c r="TGB120" s="243"/>
      <c r="TGC120" s="243"/>
      <c r="TGD120" s="243"/>
      <c r="TGE120" s="243"/>
      <c r="TGF120" s="243"/>
      <c r="TGG120" s="243"/>
      <c r="TGH120" s="243"/>
      <c r="TGI120" s="243"/>
      <c r="TGJ120" s="243"/>
      <c r="TGK120" s="243"/>
      <c r="TGL120" s="243"/>
      <c r="TGM120" s="243"/>
      <c r="TGN120" s="243"/>
      <c r="TGO120" s="243"/>
      <c r="TGP120" s="243"/>
      <c r="TGQ120" s="243"/>
      <c r="TGR120" s="243"/>
      <c r="TGS120" s="243"/>
      <c r="TGT120" s="243"/>
      <c r="TGU120" s="243"/>
      <c r="TGV120" s="243"/>
      <c r="TGW120" s="243"/>
      <c r="TGX120" s="243"/>
      <c r="TGY120" s="243"/>
      <c r="TGZ120" s="243"/>
      <c r="THA120" s="243"/>
      <c r="THB120" s="243"/>
      <c r="THC120" s="243"/>
      <c r="THD120" s="243"/>
      <c r="THE120" s="243"/>
      <c r="THF120" s="243"/>
      <c r="THG120" s="243"/>
      <c r="THH120" s="243"/>
      <c r="THI120" s="243"/>
      <c r="THJ120" s="243"/>
      <c r="THK120" s="243"/>
      <c r="THL120" s="243"/>
      <c r="THM120" s="243"/>
      <c r="THN120" s="243"/>
      <c r="THO120" s="243"/>
      <c r="THP120" s="243"/>
      <c r="THQ120" s="243"/>
      <c r="THR120" s="243"/>
      <c r="THS120" s="243"/>
      <c r="THT120" s="243"/>
      <c r="THU120" s="243"/>
      <c r="THV120" s="243"/>
      <c r="THW120" s="243"/>
      <c r="THX120" s="243"/>
      <c r="THY120" s="243"/>
      <c r="THZ120" s="243"/>
      <c r="TIA120" s="243"/>
      <c r="TIB120" s="243"/>
      <c r="TIC120" s="243"/>
      <c r="TID120" s="243"/>
      <c r="TIE120" s="243"/>
      <c r="TIF120" s="243"/>
      <c r="TIG120" s="243"/>
      <c r="TIH120" s="243"/>
      <c r="TII120" s="243"/>
      <c r="TIJ120" s="243"/>
      <c r="TIK120" s="243"/>
      <c r="TIL120" s="243"/>
      <c r="TIM120" s="243"/>
      <c r="TIN120" s="243"/>
      <c r="TIO120" s="243"/>
      <c r="TIP120" s="243"/>
      <c r="TIQ120" s="243"/>
      <c r="TIR120" s="243"/>
      <c r="TIS120" s="243"/>
      <c r="TIT120" s="243"/>
      <c r="TIU120" s="243"/>
      <c r="TIV120" s="243"/>
      <c r="TIW120" s="243"/>
      <c r="TIX120" s="243"/>
      <c r="TIY120" s="243"/>
      <c r="TIZ120" s="243"/>
      <c r="TJA120" s="243"/>
      <c r="TJB120" s="243"/>
      <c r="TJC120" s="243"/>
      <c r="TJD120" s="243"/>
      <c r="TJE120" s="243"/>
      <c r="TJF120" s="243"/>
      <c r="TJG120" s="243"/>
      <c r="TJH120" s="243"/>
      <c r="TJI120" s="243"/>
      <c r="TJJ120" s="243"/>
      <c r="TJK120" s="243"/>
      <c r="TJL120" s="243"/>
      <c r="TJM120" s="243"/>
      <c r="TJN120" s="243"/>
      <c r="TJO120" s="243"/>
      <c r="TJP120" s="243"/>
      <c r="TJQ120" s="243"/>
      <c r="TJR120" s="243"/>
      <c r="TJS120" s="243"/>
      <c r="TJT120" s="243"/>
      <c r="TJU120" s="243"/>
      <c r="TJV120" s="243"/>
      <c r="TJW120" s="243"/>
      <c r="TJX120" s="243"/>
      <c r="TJY120" s="243"/>
      <c r="TJZ120" s="243"/>
      <c r="TKA120" s="243"/>
      <c r="TKB120" s="243"/>
      <c r="TKC120" s="243"/>
      <c r="TKD120" s="243"/>
      <c r="TKE120" s="243"/>
      <c r="TKF120" s="243"/>
      <c r="TKG120" s="243"/>
      <c r="TKH120" s="243"/>
      <c r="TKI120" s="243"/>
      <c r="TKJ120" s="243"/>
      <c r="TKK120" s="243"/>
      <c r="TKL120" s="243"/>
      <c r="TKM120" s="243"/>
      <c r="TKN120" s="243"/>
      <c r="TKO120" s="243"/>
      <c r="TKP120" s="243"/>
      <c r="TKQ120" s="243"/>
      <c r="TKR120" s="243"/>
      <c r="TKS120" s="243"/>
      <c r="TKT120" s="243"/>
      <c r="TKU120" s="243"/>
      <c r="TKV120" s="243"/>
      <c r="TKW120" s="243"/>
      <c r="TKX120" s="243"/>
      <c r="TKY120" s="243"/>
      <c r="TKZ120" s="243"/>
      <c r="TLA120" s="243"/>
      <c r="TLB120" s="243"/>
      <c r="TLC120" s="243"/>
      <c r="TLD120" s="243"/>
      <c r="TLE120" s="243"/>
      <c r="TLF120" s="243"/>
      <c r="TLG120" s="243"/>
      <c r="TLH120" s="243"/>
      <c r="TLI120" s="243"/>
      <c r="TLJ120" s="243"/>
      <c r="TLK120" s="243"/>
      <c r="TLL120" s="243"/>
      <c r="TLM120" s="243"/>
      <c r="TLN120" s="243"/>
      <c r="TLO120" s="243"/>
      <c r="TLP120" s="243"/>
      <c r="TLQ120" s="243"/>
      <c r="TLR120" s="243"/>
      <c r="TLS120" s="243"/>
      <c r="TLT120" s="243"/>
      <c r="TLU120" s="243"/>
      <c r="TLV120" s="243"/>
      <c r="TLW120" s="243"/>
      <c r="TLX120" s="243"/>
      <c r="TLY120" s="243"/>
      <c r="TLZ120" s="243"/>
      <c r="TMA120" s="243"/>
      <c r="TMB120" s="243"/>
      <c r="TMC120" s="243"/>
      <c r="TMD120" s="243"/>
      <c r="TME120" s="243"/>
      <c r="TMF120" s="243"/>
      <c r="TMG120" s="243"/>
      <c r="TMH120" s="243"/>
      <c r="TMI120" s="243"/>
      <c r="TMJ120" s="243"/>
      <c r="TMK120" s="243"/>
      <c r="TML120" s="243"/>
      <c r="TMM120" s="243"/>
      <c r="TMN120" s="243"/>
      <c r="TMO120" s="243"/>
      <c r="TMP120" s="243"/>
      <c r="TMQ120" s="243"/>
      <c r="TMR120" s="243"/>
      <c r="TMS120" s="243"/>
      <c r="TMT120" s="243"/>
      <c r="TMU120" s="243"/>
      <c r="TMV120" s="243"/>
      <c r="TMW120" s="243"/>
      <c r="TMX120" s="243"/>
      <c r="TMY120" s="243"/>
      <c r="TMZ120" s="243"/>
      <c r="TNA120" s="243"/>
      <c r="TNB120" s="243"/>
      <c r="TNC120" s="243"/>
      <c r="TND120" s="243"/>
      <c r="TNE120" s="243"/>
      <c r="TNF120" s="243"/>
      <c r="TNG120" s="243"/>
      <c r="TNH120" s="243"/>
      <c r="TNI120" s="243"/>
      <c r="TNJ120" s="243"/>
      <c r="TNK120" s="243"/>
      <c r="TNL120" s="243"/>
      <c r="TNM120" s="243"/>
      <c r="TNN120" s="243"/>
      <c r="TNO120" s="243"/>
      <c r="TNP120" s="243"/>
      <c r="TNQ120" s="243"/>
      <c r="TNR120" s="243"/>
      <c r="TNS120" s="243"/>
      <c r="TNT120" s="243"/>
      <c r="TNU120" s="243"/>
      <c r="TNV120" s="243"/>
      <c r="TNW120" s="243"/>
      <c r="TNX120" s="243"/>
      <c r="TNY120" s="243"/>
      <c r="TNZ120" s="243"/>
      <c r="TOA120" s="243"/>
      <c r="TOB120" s="243"/>
      <c r="TOC120" s="243"/>
      <c r="TOD120" s="243"/>
      <c r="TOE120" s="243"/>
      <c r="TOF120" s="243"/>
      <c r="TOG120" s="243"/>
      <c r="TOH120" s="243"/>
      <c r="TOI120" s="243"/>
      <c r="TOJ120" s="243"/>
      <c r="TOK120" s="243"/>
      <c r="TOL120" s="243"/>
      <c r="TOM120" s="243"/>
      <c r="TON120" s="243"/>
      <c r="TOO120" s="243"/>
      <c r="TOP120" s="243"/>
      <c r="TOQ120" s="243"/>
      <c r="TOR120" s="243"/>
      <c r="TOS120" s="243"/>
      <c r="TOT120" s="243"/>
      <c r="TOU120" s="243"/>
      <c r="TOV120" s="243"/>
      <c r="TOW120" s="243"/>
      <c r="TOX120" s="243"/>
      <c r="TOY120" s="243"/>
      <c r="TOZ120" s="243"/>
      <c r="TPA120" s="243"/>
      <c r="TPB120" s="243"/>
      <c r="TPC120" s="243"/>
      <c r="TPD120" s="243"/>
      <c r="TPE120" s="243"/>
      <c r="TPF120" s="243"/>
      <c r="TPG120" s="243"/>
      <c r="TPH120" s="243"/>
      <c r="TPI120" s="243"/>
      <c r="TPJ120" s="243"/>
      <c r="TPK120" s="243"/>
      <c r="TPL120" s="243"/>
      <c r="TPM120" s="243"/>
      <c r="TPN120" s="243"/>
      <c r="TPO120" s="243"/>
      <c r="TPP120" s="243"/>
      <c r="TPQ120" s="243"/>
      <c r="TPR120" s="243"/>
      <c r="TPS120" s="243"/>
      <c r="TPT120" s="243"/>
      <c r="TPU120" s="243"/>
      <c r="TPV120" s="243"/>
      <c r="TPW120" s="243"/>
      <c r="TPX120" s="243"/>
      <c r="TPY120" s="243"/>
      <c r="TPZ120" s="243"/>
      <c r="TQA120" s="243"/>
      <c r="TQB120" s="243"/>
      <c r="TQC120" s="243"/>
      <c r="TQD120" s="243"/>
      <c r="TQE120" s="243"/>
      <c r="TQF120" s="243"/>
      <c r="TQG120" s="243"/>
      <c r="TQH120" s="243"/>
      <c r="TQI120" s="243"/>
      <c r="TQJ120" s="243"/>
      <c r="TQK120" s="243"/>
      <c r="TQL120" s="243"/>
      <c r="TQM120" s="243"/>
      <c r="TQN120" s="243"/>
      <c r="TQO120" s="243"/>
      <c r="TQP120" s="243"/>
      <c r="TQQ120" s="243"/>
      <c r="TQR120" s="243"/>
      <c r="TQS120" s="243"/>
      <c r="TQT120" s="243"/>
      <c r="TQU120" s="243"/>
      <c r="TQV120" s="243"/>
      <c r="TQW120" s="243"/>
      <c r="TQX120" s="243"/>
      <c r="TQY120" s="243"/>
      <c r="TQZ120" s="243"/>
      <c r="TRA120" s="243"/>
      <c r="TRB120" s="243"/>
      <c r="TRC120" s="243"/>
      <c r="TRD120" s="243"/>
      <c r="TRE120" s="243"/>
      <c r="TRF120" s="243"/>
      <c r="TRG120" s="243"/>
      <c r="TRH120" s="243"/>
      <c r="TRI120" s="243"/>
      <c r="TRJ120" s="243"/>
      <c r="TRK120" s="243"/>
      <c r="TRL120" s="243"/>
      <c r="TRM120" s="243"/>
      <c r="TRN120" s="243"/>
      <c r="TRO120" s="243"/>
      <c r="TRP120" s="243"/>
      <c r="TRQ120" s="243"/>
      <c r="TRR120" s="243"/>
      <c r="TRS120" s="243"/>
      <c r="TRT120" s="243"/>
      <c r="TRU120" s="243"/>
      <c r="TRV120" s="243"/>
      <c r="TRW120" s="243"/>
      <c r="TRX120" s="243"/>
      <c r="TRY120" s="243"/>
      <c r="TRZ120" s="243"/>
      <c r="TSA120" s="243"/>
      <c r="TSB120" s="243"/>
      <c r="TSC120" s="243"/>
      <c r="TSD120" s="243"/>
      <c r="TSE120" s="243"/>
      <c r="TSF120" s="243"/>
      <c r="TSG120" s="243"/>
      <c r="TSH120" s="243"/>
      <c r="TSI120" s="243"/>
      <c r="TSJ120" s="243"/>
      <c r="TSK120" s="243"/>
      <c r="TSL120" s="243"/>
      <c r="TSM120" s="243"/>
      <c r="TSN120" s="243"/>
      <c r="TSO120" s="243"/>
      <c r="TSP120" s="243"/>
      <c r="TSQ120" s="243"/>
      <c r="TSR120" s="243"/>
      <c r="TSS120" s="243"/>
      <c r="TST120" s="243"/>
      <c r="TSU120" s="243"/>
      <c r="TSV120" s="243"/>
      <c r="TSW120" s="243"/>
      <c r="TSX120" s="243"/>
      <c r="TSY120" s="243"/>
      <c r="TSZ120" s="243"/>
      <c r="TTA120" s="243"/>
      <c r="TTB120" s="243"/>
      <c r="TTC120" s="243"/>
      <c r="TTD120" s="243"/>
      <c r="TTE120" s="243"/>
      <c r="TTF120" s="243"/>
      <c r="TTG120" s="243"/>
      <c r="TTH120" s="243"/>
      <c r="TTI120" s="243"/>
      <c r="TTJ120" s="243"/>
      <c r="TTK120" s="243"/>
      <c r="TTL120" s="243"/>
      <c r="TTM120" s="243"/>
      <c r="TTN120" s="243"/>
      <c r="TTO120" s="243"/>
      <c r="TTP120" s="243"/>
      <c r="TTQ120" s="243"/>
      <c r="TTR120" s="243"/>
      <c r="TTS120" s="243"/>
      <c r="TTT120" s="243"/>
      <c r="TTU120" s="243"/>
      <c r="TTV120" s="243"/>
      <c r="TTW120" s="243"/>
      <c r="TTX120" s="243"/>
      <c r="TTY120" s="243"/>
      <c r="TTZ120" s="243"/>
      <c r="TUA120" s="243"/>
      <c r="TUB120" s="243"/>
      <c r="TUC120" s="243"/>
      <c r="TUD120" s="243"/>
      <c r="TUE120" s="243"/>
      <c r="TUF120" s="243"/>
      <c r="TUG120" s="243"/>
      <c r="TUH120" s="243"/>
      <c r="TUI120" s="243"/>
      <c r="TUJ120" s="243"/>
      <c r="TUK120" s="243"/>
      <c r="TUL120" s="243"/>
      <c r="TUM120" s="243"/>
      <c r="TUN120" s="243"/>
      <c r="TUO120" s="243"/>
      <c r="TUP120" s="243"/>
      <c r="TUQ120" s="243"/>
      <c r="TUR120" s="243"/>
      <c r="TUS120" s="243"/>
      <c r="TUT120" s="243"/>
      <c r="TUU120" s="243"/>
      <c r="TUV120" s="243"/>
      <c r="TUW120" s="243"/>
      <c r="TUX120" s="243"/>
      <c r="TUY120" s="243"/>
      <c r="TUZ120" s="243"/>
      <c r="TVA120" s="243"/>
      <c r="TVB120" s="243"/>
      <c r="TVC120" s="243"/>
      <c r="TVD120" s="243"/>
      <c r="TVE120" s="243"/>
      <c r="TVF120" s="243"/>
      <c r="TVG120" s="243"/>
      <c r="TVH120" s="243"/>
      <c r="TVI120" s="243"/>
      <c r="TVJ120" s="243"/>
      <c r="TVK120" s="243"/>
      <c r="TVL120" s="243"/>
      <c r="TVM120" s="243"/>
      <c r="TVN120" s="243"/>
      <c r="TVO120" s="243"/>
      <c r="TVP120" s="243"/>
      <c r="TVQ120" s="243"/>
      <c r="TVR120" s="243"/>
      <c r="TVS120" s="243"/>
      <c r="TVT120" s="243"/>
      <c r="TVU120" s="243"/>
      <c r="TVV120" s="243"/>
      <c r="TVW120" s="243"/>
      <c r="TVX120" s="243"/>
      <c r="TVY120" s="243"/>
      <c r="TVZ120" s="243"/>
      <c r="TWA120" s="243"/>
      <c r="TWB120" s="243"/>
      <c r="TWC120" s="243"/>
      <c r="TWD120" s="243"/>
      <c r="TWE120" s="243"/>
      <c r="TWF120" s="243"/>
      <c r="TWG120" s="243"/>
      <c r="TWH120" s="243"/>
      <c r="TWI120" s="243"/>
      <c r="TWJ120" s="243"/>
      <c r="TWK120" s="243"/>
      <c r="TWL120" s="243"/>
      <c r="TWM120" s="243"/>
      <c r="TWN120" s="243"/>
      <c r="TWO120" s="243"/>
      <c r="TWP120" s="243"/>
      <c r="TWQ120" s="243"/>
      <c r="TWR120" s="243"/>
      <c r="TWS120" s="243"/>
      <c r="TWT120" s="243"/>
      <c r="TWU120" s="243"/>
      <c r="TWV120" s="243"/>
      <c r="TWW120" s="243"/>
      <c r="TWX120" s="243"/>
      <c r="TWY120" s="243"/>
      <c r="TWZ120" s="243"/>
      <c r="TXA120" s="243"/>
      <c r="TXB120" s="243"/>
      <c r="TXC120" s="243"/>
      <c r="TXD120" s="243"/>
      <c r="TXE120" s="243"/>
      <c r="TXF120" s="243"/>
      <c r="TXG120" s="243"/>
      <c r="TXH120" s="243"/>
      <c r="TXI120" s="243"/>
      <c r="TXJ120" s="243"/>
      <c r="TXK120" s="243"/>
      <c r="TXL120" s="243"/>
      <c r="TXM120" s="243"/>
      <c r="TXN120" s="243"/>
      <c r="TXO120" s="243"/>
      <c r="TXP120" s="243"/>
      <c r="TXQ120" s="243"/>
      <c r="TXR120" s="243"/>
      <c r="TXS120" s="243"/>
      <c r="TXT120" s="243"/>
      <c r="TXU120" s="243"/>
      <c r="TXV120" s="243"/>
      <c r="TXW120" s="243"/>
      <c r="TXX120" s="243"/>
      <c r="TXY120" s="243"/>
      <c r="TXZ120" s="243"/>
      <c r="TYA120" s="243"/>
      <c r="TYB120" s="243"/>
      <c r="TYC120" s="243"/>
      <c r="TYD120" s="243"/>
      <c r="TYE120" s="243"/>
      <c r="TYF120" s="243"/>
      <c r="TYG120" s="243"/>
      <c r="TYH120" s="243"/>
      <c r="TYI120" s="243"/>
      <c r="TYJ120" s="243"/>
      <c r="TYK120" s="243"/>
      <c r="TYL120" s="243"/>
      <c r="TYM120" s="243"/>
      <c r="TYN120" s="243"/>
      <c r="TYO120" s="243"/>
      <c r="TYP120" s="243"/>
      <c r="TYQ120" s="243"/>
      <c r="TYR120" s="243"/>
      <c r="TYS120" s="243"/>
      <c r="TYT120" s="243"/>
      <c r="TYU120" s="243"/>
      <c r="TYV120" s="243"/>
      <c r="TYW120" s="243"/>
      <c r="TYX120" s="243"/>
      <c r="TYY120" s="243"/>
      <c r="TYZ120" s="243"/>
      <c r="TZA120" s="243"/>
      <c r="TZB120" s="243"/>
      <c r="TZC120" s="243"/>
      <c r="TZD120" s="243"/>
      <c r="TZE120" s="243"/>
      <c r="TZF120" s="243"/>
      <c r="TZG120" s="243"/>
      <c r="TZH120" s="243"/>
      <c r="TZI120" s="243"/>
      <c r="TZJ120" s="243"/>
      <c r="TZK120" s="243"/>
      <c r="TZL120" s="243"/>
      <c r="TZM120" s="243"/>
      <c r="TZN120" s="243"/>
      <c r="TZO120" s="243"/>
      <c r="TZP120" s="243"/>
      <c r="TZQ120" s="243"/>
      <c r="TZR120" s="243"/>
      <c r="TZS120" s="243"/>
      <c r="TZT120" s="243"/>
      <c r="TZU120" s="243"/>
      <c r="TZV120" s="243"/>
      <c r="TZW120" s="243"/>
      <c r="TZX120" s="243"/>
      <c r="TZY120" s="243"/>
      <c r="TZZ120" s="243"/>
      <c r="UAA120" s="243"/>
      <c r="UAB120" s="243"/>
      <c r="UAC120" s="243"/>
      <c r="UAD120" s="243"/>
      <c r="UAE120" s="243"/>
      <c r="UAF120" s="243"/>
      <c r="UAG120" s="243"/>
      <c r="UAH120" s="243"/>
      <c r="UAI120" s="243"/>
      <c r="UAJ120" s="243"/>
      <c r="UAK120" s="243"/>
      <c r="UAL120" s="243"/>
      <c r="UAM120" s="243"/>
      <c r="UAN120" s="243"/>
      <c r="UAO120" s="243"/>
      <c r="UAP120" s="243"/>
      <c r="UAQ120" s="243"/>
      <c r="UAR120" s="243"/>
      <c r="UAS120" s="243"/>
      <c r="UAT120" s="243"/>
      <c r="UAU120" s="243"/>
      <c r="UAV120" s="243"/>
      <c r="UAW120" s="243"/>
      <c r="UAX120" s="243"/>
      <c r="UAY120" s="243"/>
      <c r="UAZ120" s="243"/>
      <c r="UBA120" s="243"/>
      <c r="UBB120" s="243"/>
      <c r="UBC120" s="243"/>
      <c r="UBD120" s="243"/>
      <c r="UBE120" s="243"/>
      <c r="UBF120" s="243"/>
      <c r="UBG120" s="243"/>
      <c r="UBH120" s="243"/>
      <c r="UBI120" s="243"/>
      <c r="UBJ120" s="243"/>
      <c r="UBK120" s="243"/>
      <c r="UBL120" s="243"/>
      <c r="UBM120" s="243"/>
      <c r="UBN120" s="243"/>
      <c r="UBO120" s="243"/>
      <c r="UBP120" s="243"/>
      <c r="UBQ120" s="243"/>
      <c r="UBR120" s="243"/>
      <c r="UBS120" s="243"/>
      <c r="UBT120" s="243"/>
      <c r="UBU120" s="243"/>
      <c r="UBV120" s="243"/>
      <c r="UBW120" s="243"/>
      <c r="UBX120" s="243"/>
      <c r="UBY120" s="243"/>
      <c r="UBZ120" s="243"/>
      <c r="UCA120" s="243"/>
      <c r="UCB120" s="243"/>
      <c r="UCC120" s="243"/>
      <c r="UCD120" s="243"/>
      <c r="UCE120" s="243"/>
      <c r="UCF120" s="243"/>
      <c r="UCG120" s="243"/>
      <c r="UCH120" s="243"/>
      <c r="UCI120" s="243"/>
      <c r="UCJ120" s="243"/>
      <c r="UCK120" s="243"/>
      <c r="UCL120" s="243"/>
      <c r="UCM120" s="243"/>
      <c r="UCN120" s="243"/>
      <c r="UCO120" s="243"/>
      <c r="UCP120" s="243"/>
      <c r="UCQ120" s="243"/>
      <c r="UCR120" s="243"/>
      <c r="UCS120" s="243"/>
      <c r="UCT120" s="243"/>
      <c r="UCU120" s="243"/>
      <c r="UCV120" s="243"/>
      <c r="UCW120" s="243"/>
      <c r="UCX120" s="243"/>
      <c r="UCY120" s="243"/>
      <c r="UCZ120" s="243"/>
      <c r="UDA120" s="243"/>
      <c r="UDB120" s="243"/>
      <c r="UDC120" s="243"/>
      <c r="UDD120" s="243"/>
      <c r="UDE120" s="243"/>
      <c r="UDF120" s="243"/>
      <c r="UDG120" s="243"/>
      <c r="UDH120" s="243"/>
      <c r="UDI120" s="243"/>
      <c r="UDJ120" s="243"/>
      <c r="UDK120" s="243"/>
      <c r="UDL120" s="243"/>
      <c r="UDM120" s="243"/>
      <c r="UDN120" s="243"/>
      <c r="UDO120" s="243"/>
      <c r="UDP120" s="243"/>
      <c r="UDQ120" s="243"/>
      <c r="UDR120" s="243"/>
      <c r="UDS120" s="243"/>
      <c r="UDT120" s="243"/>
      <c r="UDU120" s="243"/>
      <c r="UDV120" s="243"/>
      <c r="UDW120" s="243"/>
      <c r="UDX120" s="243"/>
      <c r="UDY120" s="243"/>
      <c r="UDZ120" s="243"/>
      <c r="UEA120" s="243"/>
      <c r="UEB120" s="243"/>
      <c r="UEC120" s="243"/>
      <c r="UED120" s="243"/>
      <c r="UEE120" s="243"/>
      <c r="UEF120" s="243"/>
      <c r="UEG120" s="243"/>
      <c r="UEH120" s="243"/>
      <c r="UEI120" s="243"/>
      <c r="UEJ120" s="243"/>
      <c r="UEK120" s="243"/>
      <c r="UEL120" s="243"/>
      <c r="UEM120" s="243"/>
      <c r="UEN120" s="243"/>
      <c r="UEO120" s="243"/>
      <c r="UEP120" s="243"/>
      <c r="UEQ120" s="243"/>
      <c r="UER120" s="243"/>
      <c r="UES120" s="243"/>
      <c r="UET120" s="243"/>
      <c r="UEU120" s="243"/>
      <c r="UEV120" s="243"/>
      <c r="UEW120" s="243"/>
      <c r="UEX120" s="243"/>
      <c r="UEY120" s="243"/>
      <c r="UEZ120" s="243"/>
      <c r="UFA120" s="243"/>
      <c r="UFB120" s="243"/>
      <c r="UFC120" s="243"/>
      <c r="UFD120" s="243"/>
      <c r="UFE120" s="243"/>
      <c r="UFF120" s="243"/>
      <c r="UFG120" s="243"/>
      <c r="UFH120" s="243"/>
      <c r="UFI120" s="243"/>
      <c r="UFJ120" s="243"/>
      <c r="UFK120" s="243"/>
      <c r="UFL120" s="243"/>
      <c r="UFM120" s="243"/>
      <c r="UFN120" s="243"/>
      <c r="UFO120" s="243"/>
      <c r="UFP120" s="243"/>
      <c r="UFQ120" s="243"/>
      <c r="UFR120" s="243"/>
      <c r="UFS120" s="243"/>
      <c r="UFT120" s="243"/>
      <c r="UFU120" s="243"/>
      <c r="UFV120" s="243"/>
      <c r="UFW120" s="243"/>
      <c r="UFX120" s="243"/>
      <c r="UFY120" s="243"/>
      <c r="UFZ120" s="243"/>
      <c r="UGA120" s="243"/>
      <c r="UGB120" s="243"/>
      <c r="UGC120" s="243"/>
      <c r="UGD120" s="243"/>
      <c r="UGE120" s="243"/>
      <c r="UGF120" s="243"/>
      <c r="UGG120" s="243"/>
      <c r="UGH120" s="243"/>
      <c r="UGI120" s="243"/>
      <c r="UGJ120" s="243"/>
      <c r="UGK120" s="243"/>
      <c r="UGL120" s="243"/>
      <c r="UGM120" s="243"/>
      <c r="UGN120" s="243"/>
      <c r="UGO120" s="243"/>
      <c r="UGP120" s="243"/>
      <c r="UGQ120" s="243"/>
      <c r="UGR120" s="243"/>
      <c r="UGS120" s="243"/>
      <c r="UGT120" s="243"/>
      <c r="UGU120" s="243"/>
      <c r="UGV120" s="243"/>
      <c r="UGW120" s="243"/>
      <c r="UGX120" s="243"/>
      <c r="UGY120" s="243"/>
      <c r="UGZ120" s="243"/>
      <c r="UHA120" s="243"/>
      <c r="UHB120" s="243"/>
      <c r="UHC120" s="243"/>
      <c r="UHD120" s="243"/>
      <c r="UHE120" s="243"/>
      <c r="UHF120" s="243"/>
      <c r="UHG120" s="243"/>
      <c r="UHH120" s="243"/>
      <c r="UHI120" s="243"/>
      <c r="UHJ120" s="243"/>
      <c r="UHK120" s="243"/>
      <c r="UHL120" s="243"/>
      <c r="UHM120" s="243"/>
      <c r="UHN120" s="243"/>
      <c r="UHO120" s="243"/>
      <c r="UHP120" s="243"/>
      <c r="UHQ120" s="243"/>
      <c r="UHR120" s="243"/>
      <c r="UHS120" s="243"/>
      <c r="UHT120" s="243"/>
      <c r="UHU120" s="243"/>
      <c r="UHV120" s="243"/>
      <c r="UHW120" s="243"/>
      <c r="UHX120" s="243"/>
      <c r="UHY120" s="243"/>
      <c r="UHZ120" s="243"/>
      <c r="UIA120" s="243"/>
      <c r="UIB120" s="243"/>
      <c r="UIC120" s="243"/>
      <c r="UID120" s="243"/>
      <c r="UIE120" s="243"/>
      <c r="UIF120" s="243"/>
      <c r="UIG120" s="243"/>
      <c r="UIH120" s="243"/>
      <c r="UII120" s="243"/>
      <c r="UIJ120" s="243"/>
      <c r="UIK120" s="243"/>
      <c r="UIL120" s="243"/>
      <c r="UIM120" s="243"/>
      <c r="UIN120" s="243"/>
      <c r="UIO120" s="243"/>
      <c r="UIP120" s="243"/>
      <c r="UIQ120" s="243"/>
      <c r="UIR120" s="243"/>
      <c r="UIS120" s="243"/>
      <c r="UIT120" s="243"/>
      <c r="UIU120" s="243"/>
      <c r="UIV120" s="243"/>
      <c r="UIW120" s="243"/>
      <c r="UIX120" s="243"/>
      <c r="UIY120" s="243"/>
      <c r="UIZ120" s="243"/>
      <c r="UJA120" s="243"/>
      <c r="UJB120" s="243"/>
      <c r="UJC120" s="243"/>
      <c r="UJD120" s="243"/>
      <c r="UJE120" s="243"/>
      <c r="UJF120" s="243"/>
      <c r="UJG120" s="243"/>
      <c r="UJH120" s="243"/>
      <c r="UJI120" s="243"/>
      <c r="UJJ120" s="243"/>
      <c r="UJK120" s="243"/>
      <c r="UJL120" s="243"/>
      <c r="UJM120" s="243"/>
      <c r="UJN120" s="243"/>
      <c r="UJO120" s="243"/>
      <c r="UJP120" s="243"/>
      <c r="UJQ120" s="243"/>
      <c r="UJR120" s="243"/>
      <c r="UJS120" s="243"/>
      <c r="UJT120" s="243"/>
      <c r="UJU120" s="243"/>
      <c r="UJV120" s="243"/>
      <c r="UJW120" s="243"/>
      <c r="UJX120" s="243"/>
      <c r="UJY120" s="243"/>
      <c r="UJZ120" s="243"/>
      <c r="UKA120" s="243"/>
      <c r="UKB120" s="243"/>
      <c r="UKC120" s="243"/>
      <c r="UKD120" s="243"/>
      <c r="UKE120" s="243"/>
      <c r="UKF120" s="243"/>
      <c r="UKG120" s="243"/>
      <c r="UKH120" s="243"/>
      <c r="UKI120" s="243"/>
      <c r="UKJ120" s="243"/>
      <c r="UKK120" s="243"/>
      <c r="UKL120" s="243"/>
      <c r="UKM120" s="243"/>
      <c r="UKN120" s="243"/>
      <c r="UKO120" s="243"/>
      <c r="UKP120" s="243"/>
      <c r="UKQ120" s="243"/>
      <c r="UKR120" s="243"/>
      <c r="UKS120" s="243"/>
      <c r="UKT120" s="243"/>
      <c r="UKU120" s="243"/>
      <c r="UKV120" s="243"/>
      <c r="UKW120" s="243"/>
      <c r="UKX120" s="243"/>
      <c r="UKY120" s="243"/>
      <c r="UKZ120" s="243"/>
      <c r="ULA120" s="243"/>
      <c r="ULB120" s="243"/>
      <c r="ULC120" s="243"/>
      <c r="ULD120" s="243"/>
      <c r="ULE120" s="243"/>
      <c r="ULF120" s="243"/>
      <c r="ULG120" s="243"/>
      <c r="ULH120" s="243"/>
      <c r="ULI120" s="243"/>
      <c r="ULJ120" s="243"/>
      <c r="ULK120" s="243"/>
      <c r="ULL120" s="243"/>
      <c r="ULM120" s="243"/>
      <c r="ULN120" s="243"/>
      <c r="ULO120" s="243"/>
      <c r="ULP120" s="243"/>
      <c r="ULQ120" s="243"/>
      <c r="ULR120" s="243"/>
      <c r="ULS120" s="243"/>
      <c r="ULT120" s="243"/>
      <c r="ULU120" s="243"/>
      <c r="ULV120" s="243"/>
      <c r="ULW120" s="243"/>
      <c r="ULX120" s="243"/>
      <c r="ULY120" s="243"/>
      <c r="ULZ120" s="243"/>
      <c r="UMA120" s="243"/>
      <c r="UMB120" s="243"/>
      <c r="UMC120" s="243"/>
      <c r="UMD120" s="243"/>
      <c r="UME120" s="243"/>
      <c r="UMF120" s="243"/>
      <c r="UMG120" s="243"/>
      <c r="UMH120" s="243"/>
      <c r="UMI120" s="243"/>
      <c r="UMJ120" s="243"/>
      <c r="UMK120" s="243"/>
      <c r="UML120" s="243"/>
      <c r="UMM120" s="243"/>
      <c r="UMN120" s="243"/>
      <c r="UMO120" s="243"/>
      <c r="UMP120" s="243"/>
      <c r="UMQ120" s="243"/>
      <c r="UMR120" s="243"/>
      <c r="UMS120" s="243"/>
      <c r="UMT120" s="243"/>
      <c r="UMU120" s="243"/>
      <c r="UMV120" s="243"/>
      <c r="UMW120" s="243"/>
      <c r="UMX120" s="243"/>
      <c r="UMY120" s="243"/>
      <c r="UMZ120" s="243"/>
      <c r="UNA120" s="243"/>
      <c r="UNB120" s="243"/>
      <c r="UNC120" s="243"/>
      <c r="UND120" s="243"/>
      <c r="UNE120" s="243"/>
      <c r="UNF120" s="243"/>
      <c r="UNG120" s="243"/>
      <c r="UNH120" s="243"/>
      <c r="UNI120" s="243"/>
      <c r="UNJ120" s="243"/>
      <c r="UNK120" s="243"/>
      <c r="UNL120" s="243"/>
      <c r="UNM120" s="243"/>
      <c r="UNN120" s="243"/>
      <c r="UNO120" s="243"/>
      <c r="UNP120" s="243"/>
      <c r="UNQ120" s="243"/>
      <c r="UNR120" s="243"/>
      <c r="UNS120" s="243"/>
      <c r="UNT120" s="243"/>
      <c r="UNU120" s="243"/>
      <c r="UNV120" s="243"/>
      <c r="UNW120" s="243"/>
      <c r="UNX120" s="243"/>
      <c r="UNY120" s="243"/>
      <c r="UNZ120" s="243"/>
      <c r="UOA120" s="243"/>
      <c r="UOB120" s="243"/>
      <c r="UOC120" s="243"/>
      <c r="UOD120" s="243"/>
      <c r="UOE120" s="243"/>
      <c r="UOF120" s="243"/>
      <c r="UOG120" s="243"/>
      <c r="UOH120" s="243"/>
      <c r="UOI120" s="243"/>
      <c r="UOJ120" s="243"/>
      <c r="UOK120" s="243"/>
      <c r="UOL120" s="243"/>
      <c r="UOM120" s="243"/>
      <c r="UON120" s="243"/>
      <c r="UOO120" s="243"/>
      <c r="UOP120" s="243"/>
      <c r="UOQ120" s="243"/>
      <c r="UOR120" s="243"/>
      <c r="UOS120" s="243"/>
      <c r="UOT120" s="243"/>
      <c r="UOU120" s="243"/>
      <c r="UOV120" s="243"/>
      <c r="UOW120" s="243"/>
      <c r="UOX120" s="243"/>
      <c r="UOY120" s="243"/>
      <c r="UOZ120" s="243"/>
      <c r="UPA120" s="243"/>
      <c r="UPB120" s="243"/>
      <c r="UPC120" s="243"/>
      <c r="UPD120" s="243"/>
      <c r="UPE120" s="243"/>
      <c r="UPF120" s="243"/>
      <c r="UPG120" s="243"/>
      <c r="UPH120" s="243"/>
      <c r="UPI120" s="243"/>
      <c r="UPJ120" s="243"/>
      <c r="UPK120" s="243"/>
      <c r="UPL120" s="243"/>
      <c r="UPM120" s="243"/>
      <c r="UPN120" s="243"/>
      <c r="UPO120" s="243"/>
      <c r="UPP120" s="243"/>
      <c r="UPQ120" s="243"/>
      <c r="UPR120" s="243"/>
      <c r="UPS120" s="243"/>
      <c r="UPT120" s="243"/>
      <c r="UPU120" s="243"/>
      <c r="UPV120" s="243"/>
      <c r="UPW120" s="243"/>
      <c r="UPX120" s="243"/>
      <c r="UPY120" s="243"/>
      <c r="UPZ120" s="243"/>
      <c r="UQA120" s="243"/>
      <c r="UQB120" s="243"/>
      <c r="UQC120" s="243"/>
      <c r="UQD120" s="243"/>
      <c r="UQE120" s="243"/>
      <c r="UQF120" s="243"/>
      <c r="UQG120" s="243"/>
      <c r="UQH120" s="243"/>
      <c r="UQI120" s="243"/>
      <c r="UQJ120" s="243"/>
      <c r="UQK120" s="243"/>
      <c r="UQL120" s="243"/>
      <c r="UQM120" s="243"/>
      <c r="UQN120" s="243"/>
      <c r="UQO120" s="243"/>
      <c r="UQP120" s="243"/>
      <c r="UQQ120" s="243"/>
      <c r="UQR120" s="243"/>
      <c r="UQS120" s="243"/>
      <c r="UQT120" s="243"/>
      <c r="UQU120" s="243"/>
      <c r="UQV120" s="243"/>
      <c r="UQW120" s="243"/>
      <c r="UQX120" s="243"/>
      <c r="UQY120" s="243"/>
      <c r="UQZ120" s="243"/>
      <c r="URA120" s="243"/>
      <c r="URB120" s="243"/>
      <c r="URC120" s="243"/>
      <c r="URD120" s="243"/>
      <c r="URE120" s="243"/>
      <c r="URF120" s="243"/>
      <c r="URG120" s="243"/>
      <c r="URH120" s="243"/>
      <c r="URI120" s="243"/>
      <c r="URJ120" s="243"/>
      <c r="URK120" s="243"/>
      <c r="URL120" s="243"/>
      <c r="URM120" s="243"/>
      <c r="URN120" s="243"/>
      <c r="URO120" s="243"/>
      <c r="URP120" s="243"/>
      <c r="URQ120" s="243"/>
      <c r="URR120" s="243"/>
      <c r="URS120" s="243"/>
      <c r="URT120" s="243"/>
      <c r="URU120" s="243"/>
      <c r="URV120" s="243"/>
      <c r="URW120" s="243"/>
      <c r="URX120" s="243"/>
      <c r="URY120" s="243"/>
      <c r="URZ120" s="243"/>
      <c r="USA120" s="243"/>
      <c r="USB120" s="243"/>
      <c r="USC120" s="243"/>
      <c r="USD120" s="243"/>
      <c r="USE120" s="243"/>
      <c r="USF120" s="243"/>
      <c r="USG120" s="243"/>
      <c r="USH120" s="243"/>
      <c r="USI120" s="243"/>
      <c r="USJ120" s="243"/>
      <c r="USK120" s="243"/>
      <c r="USL120" s="243"/>
      <c r="USM120" s="243"/>
      <c r="USN120" s="243"/>
      <c r="USO120" s="243"/>
      <c r="USP120" s="243"/>
      <c r="USQ120" s="243"/>
      <c r="USR120" s="243"/>
      <c r="USS120" s="243"/>
      <c r="UST120" s="243"/>
      <c r="USU120" s="243"/>
      <c r="USV120" s="243"/>
      <c r="USW120" s="243"/>
      <c r="USX120" s="243"/>
      <c r="USY120" s="243"/>
      <c r="USZ120" s="243"/>
      <c r="UTA120" s="243"/>
      <c r="UTB120" s="243"/>
      <c r="UTC120" s="243"/>
      <c r="UTD120" s="243"/>
      <c r="UTE120" s="243"/>
      <c r="UTF120" s="243"/>
      <c r="UTG120" s="243"/>
      <c r="UTH120" s="243"/>
      <c r="UTI120" s="243"/>
      <c r="UTJ120" s="243"/>
      <c r="UTK120" s="243"/>
      <c r="UTL120" s="243"/>
      <c r="UTM120" s="243"/>
      <c r="UTN120" s="243"/>
      <c r="UTO120" s="243"/>
      <c r="UTP120" s="243"/>
      <c r="UTQ120" s="243"/>
      <c r="UTR120" s="243"/>
      <c r="UTS120" s="243"/>
      <c r="UTT120" s="243"/>
      <c r="UTU120" s="243"/>
      <c r="UTV120" s="243"/>
      <c r="UTW120" s="243"/>
      <c r="UTX120" s="243"/>
      <c r="UTY120" s="243"/>
      <c r="UTZ120" s="243"/>
      <c r="UUA120" s="243"/>
      <c r="UUB120" s="243"/>
      <c r="UUC120" s="243"/>
      <c r="UUD120" s="243"/>
      <c r="UUE120" s="243"/>
      <c r="UUF120" s="243"/>
      <c r="UUG120" s="243"/>
      <c r="UUH120" s="243"/>
      <c r="UUI120" s="243"/>
      <c r="UUJ120" s="243"/>
      <c r="UUK120" s="243"/>
      <c r="UUL120" s="243"/>
      <c r="UUM120" s="243"/>
      <c r="UUN120" s="243"/>
      <c r="UUO120" s="243"/>
      <c r="UUP120" s="243"/>
      <c r="UUQ120" s="243"/>
      <c r="UUR120" s="243"/>
      <c r="UUS120" s="243"/>
      <c r="UUT120" s="243"/>
      <c r="UUU120" s="243"/>
      <c r="UUV120" s="243"/>
      <c r="UUW120" s="243"/>
      <c r="UUX120" s="243"/>
      <c r="UUY120" s="243"/>
      <c r="UUZ120" s="243"/>
      <c r="UVA120" s="243"/>
      <c r="UVB120" s="243"/>
      <c r="UVC120" s="243"/>
      <c r="UVD120" s="243"/>
      <c r="UVE120" s="243"/>
      <c r="UVF120" s="243"/>
      <c r="UVG120" s="243"/>
      <c r="UVH120" s="243"/>
      <c r="UVI120" s="243"/>
      <c r="UVJ120" s="243"/>
      <c r="UVK120" s="243"/>
      <c r="UVL120" s="243"/>
      <c r="UVM120" s="243"/>
      <c r="UVN120" s="243"/>
      <c r="UVO120" s="243"/>
      <c r="UVP120" s="243"/>
      <c r="UVQ120" s="243"/>
      <c r="UVR120" s="243"/>
      <c r="UVS120" s="243"/>
      <c r="UVT120" s="243"/>
      <c r="UVU120" s="243"/>
      <c r="UVV120" s="243"/>
      <c r="UVW120" s="243"/>
      <c r="UVX120" s="243"/>
      <c r="UVY120" s="243"/>
      <c r="UVZ120" s="243"/>
      <c r="UWA120" s="243"/>
      <c r="UWB120" s="243"/>
      <c r="UWC120" s="243"/>
      <c r="UWD120" s="243"/>
      <c r="UWE120" s="243"/>
      <c r="UWF120" s="243"/>
      <c r="UWG120" s="243"/>
      <c r="UWH120" s="243"/>
      <c r="UWI120" s="243"/>
      <c r="UWJ120" s="243"/>
      <c r="UWK120" s="243"/>
      <c r="UWL120" s="243"/>
      <c r="UWM120" s="243"/>
      <c r="UWN120" s="243"/>
      <c r="UWO120" s="243"/>
      <c r="UWP120" s="243"/>
      <c r="UWQ120" s="243"/>
      <c r="UWR120" s="243"/>
      <c r="UWS120" s="243"/>
      <c r="UWT120" s="243"/>
      <c r="UWU120" s="243"/>
      <c r="UWV120" s="243"/>
      <c r="UWW120" s="243"/>
      <c r="UWX120" s="243"/>
      <c r="UWY120" s="243"/>
      <c r="UWZ120" s="243"/>
      <c r="UXA120" s="243"/>
      <c r="UXB120" s="243"/>
      <c r="UXC120" s="243"/>
      <c r="UXD120" s="243"/>
      <c r="UXE120" s="243"/>
      <c r="UXF120" s="243"/>
      <c r="UXG120" s="243"/>
      <c r="UXH120" s="243"/>
      <c r="UXI120" s="243"/>
      <c r="UXJ120" s="243"/>
      <c r="UXK120" s="243"/>
      <c r="UXL120" s="243"/>
      <c r="UXM120" s="243"/>
      <c r="UXN120" s="243"/>
      <c r="UXO120" s="243"/>
      <c r="UXP120" s="243"/>
      <c r="UXQ120" s="243"/>
      <c r="UXR120" s="243"/>
      <c r="UXS120" s="243"/>
      <c r="UXT120" s="243"/>
      <c r="UXU120" s="243"/>
      <c r="UXV120" s="243"/>
      <c r="UXW120" s="243"/>
      <c r="UXX120" s="243"/>
      <c r="UXY120" s="243"/>
      <c r="UXZ120" s="243"/>
      <c r="UYA120" s="243"/>
      <c r="UYB120" s="243"/>
      <c r="UYC120" s="243"/>
      <c r="UYD120" s="243"/>
      <c r="UYE120" s="243"/>
      <c r="UYF120" s="243"/>
      <c r="UYG120" s="243"/>
      <c r="UYH120" s="243"/>
      <c r="UYI120" s="243"/>
      <c r="UYJ120" s="243"/>
      <c r="UYK120" s="243"/>
      <c r="UYL120" s="243"/>
      <c r="UYM120" s="243"/>
      <c r="UYN120" s="243"/>
      <c r="UYO120" s="243"/>
      <c r="UYP120" s="243"/>
      <c r="UYQ120" s="243"/>
      <c r="UYR120" s="243"/>
      <c r="UYS120" s="243"/>
      <c r="UYT120" s="243"/>
      <c r="UYU120" s="243"/>
      <c r="UYV120" s="243"/>
      <c r="UYW120" s="243"/>
      <c r="UYX120" s="243"/>
      <c r="UYY120" s="243"/>
      <c r="UYZ120" s="243"/>
      <c r="UZA120" s="243"/>
      <c r="UZB120" s="243"/>
      <c r="UZC120" s="243"/>
      <c r="UZD120" s="243"/>
      <c r="UZE120" s="243"/>
      <c r="UZF120" s="243"/>
      <c r="UZG120" s="243"/>
      <c r="UZH120" s="243"/>
      <c r="UZI120" s="243"/>
      <c r="UZJ120" s="243"/>
      <c r="UZK120" s="243"/>
      <c r="UZL120" s="243"/>
      <c r="UZM120" s="243"/>
      <c r="UZN120" s="243"/>
      <c r="UZO120" s="243"/>
      <c r="UZP120" s="243"/>
      <c r="UZQ120" s="243"/>
      <c r="UZR120" s="243"/>
      <c r="UZS120" s="243"/>
      <c r="UZT120" s="243"/>
      <c r="UZU120" s="243"/>
      <c r="UZV120" s="243"/>
      <c r="UZW120" s="243"/>
      <c r="UZX120" s="243"/>
      <c r="UZY120" s="243"/>
      <c r="UZZ120" s="243"/>
      <c r="VAA120" s="243"/>
      <c r="VAB120" s="243"/>
      <c r="VAC120" s="243"/>
      <c r="VAD120" s="243"/>
      <c r="VAE120" s="243"/>
      <c r="VAF120" s="243"/>
      <c r="VAG120" s="243"/>
      <c r="VAH120" s="243"/>
      <c r="VAI120" s="243"/>
      <c r="VAJ120" s="243"/>
      <c r="VAK120" s="243"/>
      <c r="VAL120" s="243"/>
      <c r="VAM120" s="243"/>
      <c r="VAN120" s="243"/>
      <c r="VAO120" s="243"/>
      <c r="VAP120" s="243"/>
      <c r="VAQ120" s="243"/>
      <c r="VAR120" s="243"/>
      <c r="VAS120" s="243"/>
      <c r="VAT120" s="243"/>
      <c r="VAU120" s="243"/>
      <c r="VAV120" s="243"/>
      <c r="VAW120" s="243"/>
      <c r="VAX120" s="243"/>
      <c r="VAY120" s="243"/>
      <c r="VAZ120" s="243"/>
      <c r="VBA120" s="243"/>
      <c r="VBB120" s="243"/>
      <c r="VBC120" s="243"/>
      <c r="VBD120" s="243"/>
      <c r="VBE120" s="243"/>
      <c r="VBF120" s="243"/>
      <c r="VBG120" s="243"/>
      <c r="VBH120" s="243"/>
      <c r="VBI120" s="243"/>
      <c r="VBJ120" s="243"/>
      <c r="VBK120" s="243"/>
      <c r="VBL120" s="243"/>
      <c r="VBM120" s="243"/>
      <c r="VBN120" s="243"/>
      <c r="VBO120" s="243"/>
      <c r="VBP120" s="243"/>
      <c r="VBQ120" s="243"/>
      <c r="VBR120" s="243"/>
      <c r="VBS120" s="243"/>
      <c r="VBT120" s="243"/>
      <c r="VBU120" s="243"/>
      <c r="VBV120" s="243"/>
      <c r="VBW120" s="243"/>
      <c r="VBX120" s="243"/>
      <c r="VBY120" s="243"/>
      <c r="VBZ120" s="243"/>
      <c r="VCA120" s="243"/>
      <c r="VCB120" s="243"/>
      <c r="VCC120" s="243"/>
      <c r="VCD120" s="243"/>
      <c r="VCE120" s="243"/>
      <c r="VCF120" s="243"/>
      <c r="VCG120" s="243"/>
      <c r="VCH120" s="243"/>
      <c r="VCI120" s="243"/>
      <c r="VCJ120" s="243"/>
      <c r="VCK120" s="243"/>
      <c r="VCL120" s="243"/>
      <c r="VCM120" s="243"/>
      <c r="VCN120" s="243"/>
      <c r="VCO120" s="243"/>
      <c r="VCP120" s="243"/>
      <c r="VCQ120" s="243"/>
      <c r="VCR120" s="243"/>
      <c r="VCS120" s="243"/>
      <c r="VCT120" s="243"/>
      <c r="VCU120" s="243"/>
      <c r="VCV120" s="243"/>
      <c r="VCW120" s="243"/>
      <c r="VCX120" s="243"/>
      <c r="VCY120" s="243"/>
      <c r="VCZ120" s="243"/>
      <c r="VDA120" s="243"/>
      <c r="VDB120" s="243"/>
      <c r="VDC120" s="243"/>
      <c r="VDD120" s="243"/>
      <c r="VDE120" s="243"/>
      <c r="VDF120" s="243"/>
      <c r="VDG120" s="243"/>
      <c r="VDH120" s="243"/>
      <c r="VDI120" s="243"/>
      <c r="VDJ120" s="243"/>
      <c r="VDK120" s="243"/>
      <c r="VDL120" s="243"/>
      <c r="VDM120" s="243"/>
      <c r="VDN120" s="243"/>
      <c r="VDO120" s="243"/>
      <c r="VDP120" s="243"/>
      <c r="VDQ120" s="243"/>
      <c r="VDR120" s="243"/>
      <c r="VDS120" s="243"/>
      <c r="VDT120" s="243"/>
      <c r="VDU120" s="243"/>
      <c r="VDV120" s="243"/>
      <c r="VDW120" s="243"/>
      <c r="VDX120" s="243"/>
      <c r="VDY120" s="243"/>
      <c r="VDZ120" s="243"/>
      <c r="VEA120" s="243"/>
      <c r="VEB120" s="243"/>
      <c r="VEC120" s="243"/>
      <c r="VED120" s="243"/>
      <c r="VEE120" s="243"/>
      <c r="VEF120" s="243"/>
      <c r="VEG120" s="243"/>
      <c r="VEH120" s="243"/>
      <c r="VEI120" s="243"/>
      <c r="VEJ120" s="243"/>
      <c r="VEK120" s="243"/>
      <c r="VEL120" s="243"/>
      <c r="VEM120" s="243"/>
      <c r="VEN120" s="243"/>
      <c r="VEO120" s="243"/>
      <c r="VEP120" s="243"/>
      <c r="VEQ120" s="243"/>
      <c r="VER120" s="243"/>
      <c r="VES120" s="243"/>
      <c r="VET120" s="243"/>
      <c r="VEU120" s="243"/>
      <c r="VEV120" s="243"/>
      <c r="VEW120" s="243"/>
      <c r="VEX120" s="243"/>
      <c r="VEY120" s="243"/>
      <c r="VEZ120" s="243"/>
      <c r="VFA120" s="243"/>
      <c r="VFB120" s="243"/>
      <c r="VFC120" s="243"/>
      <c r="VFD120" s="243"/>
      <c r="VFE120" s="243"/>
      <c r="VFF120" s="243"/>
      <c r="VFG120" s="243"/>
      <c r="VFH120" s="243"/>
      <c r="VFI120" s="243"/>
      <c r="VFJ120" s="243"/>
      <c r="VFK120" s="243"/>
      <c r="VFL120" s="243"/>
      <c r="VFM120" s="243"/>
      <c r="VFN120" s="243"/>
      <c r="VFO120" s="243"/>
      <c r="VFP120" s="243"/>
      <c r="VFQ120" s="243"/>
      <c r="VFR120" s="243"/>
      <c r="VFS120" s="243"/>
      <c r="VFT120" s="243"/>
      <c r="VFU120" s="243"/>
      <c r="VFV120" s="243"/>
      <c r="VFW120" s="243"/>
      <c r="VFX120" s="243"/>
      <c r="VFY120" s="243"/>
      <c r="VFZ120" s="243"/>
      <c r="VGA120" s="243"/>
      <c r="VGB120" s="243"/>
      <c r="VGC120" s="243"/>
      <c r="VGD120" s="243"/>
      <c r="VGE120" s="243"/>
      <c r="VGF120" s="243"/>
      <c r="VGG120" s="243"/>
      <c r="VGH120" s="243"/>
      <c r="VGI120" s="243"/>
      <c r="VGJ120" s="243"/>
      <c r="VGK120" s="243"/>
      <c r="VGL120" s="243"/>
      <c r="VGM120" s="243"/>
      <c r="VGN120" s="243"/>
      <c r="VGO120" s="243"/>
      <c r="VGP120" s="243"/>
      <c r="VGQ120" s="243"/>
      <c r="VGR120" s="243"/>
      <c r="VGS120" s="243"/>
      <c r="VGT120" s="243"/>
      <c r="VGU120" s="243"/>
      <c r="VGV120" s="243"/>
      <c r="VGW120" s="243"/>
      <c r="VGX120" s="243"/>
      <c r="VGY120" s="243"/>
      <c r="VGZ120" s="243"/>
      <c r="VHA120" s="243"/>
      <c r="VHB120" s="243"/>
      <c r="VHC120" s="243"/>
      <c r="VHD120" s="243"/>
      <c r="VHE120" s="243"/>
      <c r="VHF120" s="243"/>
      <c r="VHG120" s="243"/>
      <c r="VHH120" s="243"/>
      <c r="VHI120" s="243"/>
      <c r="VHJ120" s="243"/>
      <c r="VHK120" s="243"/>
      <c r="VHL120" s="243"/>
      <c r="VHM120" s="243"/>
      <c r="VHN120" s="243"/>
      <c r="VHO120" s="243"/>
      <c r="VHP120" s="243"/>
      <c r="VHQ120" s="243"/>
      <c r="VHR120" s="243"/>
      <c r="VHS120" s="243"/>
      <c r="VHT120" s="243"/>
      <c r="VHU120" s="243"/>
      <c r="VHV120" s="243"/>
      <c r="VHW120" s="243"/>
      <c r="VHX120" s="243"/>
      <c r="VHY120" s="243"/>
      <c r="VHZ120" s="243"/>
      <c r="VIA120" s="243"/>
      <c r="VIB120" s="243"/>
      <c r="VIC120" s="243"/>
      <c r="VID120" s="243"/>
      <c r="VIE120" s="243"/>
      <c r="VIF120" s="243"/>
      <c r="VIG120" s="243"/>
      <c r="VIH120" s="243"/>
      <c r="VII120" s="243"/>
      <c r="VIJ120" s="243"/>
      <c r="VIK120" s="243"/>
      <c r="VIL120" s="243"/>
      <c r="VIM120" s="243"/>
      <c r="VIN120" s="243"/>
      <c r="VIO120" s="243"/>
      <c r="VIP120" s="243"/>
      <c r="VIQ120" s="243"/>
      <c r="VIR120" s="243"/>
      <c r="VIS120" s="243"/>
      <c r="VIT120" s="243"/>
      <c r="VIU120" s="243"/>
      <c r="VIV120" s="243"/>
      <c r="VIW120" s="243"/>
      <c r="VIX120" s="243"/>
      <c r="VIY120" s="243"/>
      <c r="VIZ120" s="243"/>
      <c r="VJA120" s="243"/>
      <c r="VJB120" s="243"/>
      <c r="VJC120" s="243"/>
      <c r="VJD120" s="243"/>
      <c r="VJE120" s="243"/>
      <c r="VJF120" s="243"/>
      <c r="VJG120" s="243"/>
      <c r="VJH120" s="243"/>
      <c r="VJI120" s="243"/>
      <c r="VJJ120" s="243"/>
      <c r="VJK120" s="243"/>
      <c r="VJL120" s="243"/>
      <c r="VJM120" s="243"/>
      <c r="VJN120" s="243"/>
      <c r="VJO120" s="243"/>
      <c r="VJP120" s="243"/>
      <c r="VJQ120" s="243"/>
      <c r="VJR120" s="243"/>
      <c r="VJS120" s="243"/>
      <c r="VJT120" s="243"/>
      <c r="VJU120" s="243"/>
      <c r="VJV120" s="243"/>
      <c r="VJW120" s="243"/>
      <c r="VJX120" s="243"/>
      <c r="VJY120" s="243"/>
      <c r="VJZ120" s="243"/>
      <c r="VKA120" s="243"/>
      <c r="VKB120" s="243"/>
      <c r="VKC120" s="243"/>
      <c r="VKD120" s="243"/>
      <c r="VKE120" s="243"/>
      <c r="VKF120" s="243"/>
      <c r="VKG120" s="243"/>
      <c r="VKH120" s="243"/>
      <c r="VKI120" s="243"/>
      <c r="VKJ120" s="243"/>
      <c r="VKK120" s="243"/>
      <c r="VKL120" s="243"/>
      <c r="VKM120" s="243"/>
      <c r="VKN120" s="243"/>
      <c r="VKO120" s="243"/>
      <c r="VKP120" s="243"/>
      <c r="VKQ120" s="243"/>
      <c r="VKR120" s="243"/>
      <c r="VKS120" s="243"/>
      <c r="VKT120" s="243"/>
      <c r="VKU120" s="243"/>
      <c r="VKV120" s="243"/>
      <c r="VKW120" s="243"/>
      <c r="VKX120" s="243"/>
      <c r="VKY120" s="243"/>
      <c r="VKZ120" s="243"/>
      <c r="VLA120" s="243"/>
      <c r="VLB120" s="243"/>
      <c r="VLC120" s="243"/>
      <c r="VLD120" s="243"/>
      <c r="VLE120" s="243"/>
      <c r="VLF120" s="243"/>
      <c r="VLG120" s="243"/>
      <c r="VLH120" s="243"/>
      <c r="VLI120" s="243"/>
      <c r="VLJ120" s="243"/>
      <c r="VLK120" s="243"/>
      <c r="VLL120" s="243"/>
      <c r="VLM120" s="243"/>
      <c r="VLN120" s="243"/>
      <c r="VLO120" s="243"/>
      <c r="VLP120" s="243"/>
      <c r="VLQ120" s="243"/>
      <c r="VLR120" s="243"/>
      <c r="VLS120" s="243"/>
      <c r="VLT120" s="243"/>
      <c r="VLU120" s="243"/>
      <c r="VLV120" s="243"/>
      <c r="VLW120" s="243"/>
      <c r="VLX120" s="243"/>
      <c r="VLY120" s="243"/>
      <c r="VLZ120" s="243"/>
      <c r="VMA120" s="243"/>
      <c r="VMB120" s="243"/>
      <c r="VMC120" s="243"/>
      <c r="VMD120" s="243"/>
      <c r="VME120" s="243"/>
      <c r="VMF120" s="243"/>
      <c r="VMG120" s="243"/>
      <c r="VMH120" s="243"/>
      <c r="VMI120" s="243"/>
      <c r="VMJ120" s="243"/>
      <c r="VMK120" s="243"/>
      <c r="VML120" s="243"/>
      <c r="VMM120" s="243"/>
      <c r="VMN120" s="243"/>
      <c r="VMO120" s="243"/>
      <c r="VMP120" s="243"/>
      <c r="VMQ120" s="243"/>
      <c r="VMR120" s="243"/>
      <c r="VMS120" s="243"/>
      <c r="VMT120" s="243"/>
      <c r="VMU120" s="243"/>
      <c r="VMV120" s="243"/>
      <c r="VMW120" s="243"/>
      <c r="VMX120" s="243"/>
      <c r="VMY120" s="243"/>
      <c r="VMZ120" s="243"/>
      <c r="VNA120" s="243"/>
      <c r="VNB120" s="243"/>
      <c r="VNC120" s="243"/>
      <c r="VND120" s="243"/>
      <c r="VNE120" s="243"/>
      <c r="VNF120" s="243"/>
      <c r="VNG120" s="243"/>
      <c r="VNH120" s="243"/>
      <c r="VNI120" s="243"/>
      <c r="VNJ120" s="243"/>
      <c r="VNK120" s="243"/>
      <c r="VNL120" s="243"/>
      <c r="VNM120" s="243"/>
      <c r="VNN120" s="243"/>
      <c r="VNO120" s="243"/>
      <c r="VNP120" s="243"/>
      <c r="VNQ120" s="243"/>
      <c r="VNR120" s="243"/>
      <c r="VNS120" s="243"/>
      <c r="VNT120" s="243"/>
      <c r="VNU120" s="243"/>
      <c r="VNV120" s="243"/>
      <c r="VNW120" s="243"/>
      <c r="VNX120" s="243"/>
      <c r="VNY120" s="243"/>
      <c r="VNZ120" s="243"/>
      <c r="VOA120" s="243"/>
      <c r="VOB120" s="243"/>
      <c r="VOC120" s="243"/>
      <c r="VOD120" s="243"/>
      <c r="VOE120" s="243"/>
      <c r="VOF120" s="243"/>
      <c r="VOG120" s="243"/>
      <c r="VOH120" s="243"/>
      <c r="VOI120" s="243"/>
      <c r="VOJ120" s="243"/>
      <c r="VOK120" s="243"/>
      <c r="VOL120" s="243"/>
      <c r="VOM120" s="243"/>
      <c r="VON120" s="243"/>
      <c r="VOO120" s="243"/>
      <c r="VOP120" s="243"/>
      <c r="VOQ120" s="243"/>
      <c r="VOR120" s="243"/>
      <c r="VOS120" s="243"/>
      <c r="VOT120" s="243"/>
      <c r="VOU120" s="243"/>
      <c r="VOV120" s="243"/>
      <c r="VOW120" s="243"/>
      <c r="VOX120" s="243"/>
      <c r="VOY120" s="243"/>
      <c r="VOZ120" s="243"/>
      <c r="VPA120" s="243"/>
      <c r="VPB120" s="243"/>
      <c r="VPC120" s="243"/>
      <c r="VPD120" s="243"/>
      <c r="VPE120" s="243"/>
      <c r="VPF120" s="243"/>
      <c r="VPG120" s="243"/>
      <c r="VPH120" s="243"/>
      <c r="VPI120" s="243"/>
      <c r="VPJ120" s="243"/>
      <c r="VPK120" s="243"/>
      <c r="VPL120" s="243"/>
      <c r="VPM120" s="243"/>
      <c r="VPN120" s="243"/>
      <c r="VPO120" s="243"/>
      <c r="VPP120" s="243"/>
      <c r="VPQ120" s="243"/>
      <c r="VPR120" s="243"/>
      <c r="VPS120" s="243"/>
      <c r="VPT120" s="243"/>
      <c r="VPU120" s="243"/>
      <c r="VPV120" s="243"/>
      <c r="VPW120" s="243"/>
      <c r="VPX120" s="243"/>
      <c r="VPY120" s="243"/>
      <c r="VPZ120" s="243"/>
      <c r="VQA120" s="243"/>
      <c r="VQB120" s="243"/>
      <c r="VQC120" s="243"/>
      <c r="VQD120" s="243"/>
      <c r="VQE120" s="243"/>
      <c r="VQF120" s="243"/>
      <c r="VQG120" s="243"/>
      <c r="VQH120" s="243"/>
      <c r="VQI120" s="243"/>
      <c r="VQJ120" s="243"/>
      <c r="VQK120" s="243"/>
      <c r="VQL120" s="243"/>
      <c r="VQM120" s="243"/>
      <c r="VQN120" s="243"/>
      <c r="VQO120" s="243"/>
      <c r="VQP120" s="243"/>
      <c r="VQQ120" s="243"/>
      <c r="VQR120" s="243"/>
      <c r="VQS120" s="243"/>
      <c r="VQT120" s="243"/>
      <c r="VQU120" s="243"/>
      <c r="VQV120" s="243"/>
      <c r="VQW120" s="243"/>
      <c r="VQX120" s="243"/>
      <c r="VQY120" s="243"/>
      <c r="VQZ120" s="243"/>
      <c r="VRA120" s="243"/>
      <c r="VRB120" s="243"/>
      <c r="VRC120" s="243"/>
      <c r="VRD120" s="243"/>
      <c r="VRE120" s="243"/>
      <c r="VRF120" s="243"/>
      <c r="VRG120" s="243"/>
      <c r="VRH120" s="243"/>
      <c r="VRI120" s="243"/>
      <c r="VRJ120" s="243"/>
      <c r="VRK120" s="243"/>
      <c r="VRL120" s="243"/>
      <c r="VRM120" s="243"/>
      <c r="VRN120" s="243"/>
      <c r="VRO120" s="243"/>
      <c r="VRP120" s="243"/>
      <c r="VRQ120" s="243"/>
      <c r="VRR120" s="243"/>
      <c r="VRS120" s="243"/>
      <c r="VRT120" s="243"/>
      <c r="VRU120" s="243"/>
      <c r="VRV120" s="243"/>
      <c r="VRW120" s="243"/>
      <c r="VRX120" s="243"/>
      <c r="VRY120" s="243"/>
      <c r="VRZ120" s="243"/>
      <c r="VSA120" s="243"/>
      <c r="VSB120" s="243"/>
      <c r="VSC120" s="243"/>
      <c r="VSD120" s="243"/>
      <c r="VSE120" s="243"/>
      <c r="VSF120" s="243"/>
      <c r="VSG120" s="243"/>
      <c r="VSH120" s="243"/>
      <c r="VSI120" s="243"/>
      <c r="VSJ120" s="243"/>
      <c r="VSK120" s="243"/>
      <c r="VSL120" s="243"/>
      <c r="VSM120" s="243"/>
      <c r="VSN120" s="243"/>
      <c r="VSO120" s="243"/>
      <c r="VSP120" s="243"/>
      <c r="VSQ120" s="243"/>
      <c r="VSR120" s="243"/>
      <c r="VSS120" s="243"/>
      <c r="VST120" s="243"/>
      <c r="VSU120" s="243"/>
      <c r="VSV120" s="243"/>
      <c r="VSW120" s="243"/>
      <c r="VSX120" s="243"/>
      <c r="VSY120" s="243"/>
      <c r="VSZ120" s="243"/>
      <c r="VTA120" s="243"/>
      <c r="VTB120" s="243"/>
      <c r="VTC120" s="243"/>
      <c r="VTD120" s="243"/>
      <c r="VTE120" s="243"/>
      <c r="VTF120" s="243"/>
      <c r="VTG120" s="243"/>
      <c r="VTH120" s="243"/>
      <c r="VTI120" s="243"/>
      <c r="VTJ120" s="243"/>
      <c r="VTK120" s="243"/>
      <c r="VTL120" s="243"/>
      <c r="VTM120" s="243"/>
      <c r="VTN120" s="243"/>
      <c r="VTO120" s="243"/>
      <c r="VTP120" s="243"/>
      <c r="VTQ120" s="243"/>
      <c r="VTR120" s="243"/>
      <c r="VTS120" s="243"/>
      <c r="VTT120" s="243"/>
      <c r="VTU120" s="243"/>
      <c r="VTV120" s="243"/>
      <c r="VTW120" s="243"/>
      <c r="VTX120" s="243"/>
      <c r="VTY120" s="243"/>
      <c r="VTZ120" s="243"/>
      <c r="VUA120" s="243"/>
      <c r="VUB120" s="243"/>
      <c r="VUC120" s="243"/>
      <c r="VUD120" s="243"/>
      <c r="VUE120" s="243"/>
      <c r="VUF120" s="243"/>
      <c r="VUG120" s="243"/>
      <c r="VUH120" s="243"/>
      <c r="VUI120" s="243"/>
      <c r="VUJ120" s="243"/>
      <c r="VUK120" s="243"/>
      <c r="VUL120" s="243"/>
      <c r="VUM120" s="243"/>
      <c r="VUN120" s="243"/>
      <c r="VUO120" s="243"/>
      <c r="VUP120" s="243"/>
      <c r="VUQ120" s="243"/>
      <c r="VUR120" s="243"/>
      <c r="VUS120" s="243"/>
      <c r="VUT120" s="243"/>
      <c r="VUU120" s="243"/>
      <c r="VUV120" s="243"/>
      <c r="VUW120" s="243"/>
      <c r="VUX120" s="243"/>
      <c r="VUY120" s="243"/>
      <c r="VUZ120" s="243"/>
      <c r="VVA120" s="243"/>
      <c r="VVB120" s="243"/>
      <c r="VVC120" s="243"/>
      <c r="VVD120" s="243"/>
      <c r="VVE120" s="243"/>
      <c r="VVF120" s="243"/>
      <c r="VVG120" s="243"/>
      <c r="VVH120" s="243"/>
      <c r="VVI120" s="243"/>
      <c r="VVJ120" s="243"/>
      <c r="VVK120" s="243"/>
      <c r="VVL120" s="243"/>
      <c r="VVM120" s="243"/>
      <c r="VVN120" s="243"/>
      <c r="VVO120" s="243"/>
      <c r="VVP120" s="243"/>
      <c r="VVQ120" s="243"/>
      <c r="VVR120" s="243"/>
      <c r="VVS120" s="243"/>
      <c r="VVT120" s="243"/>
      <c r="VVU120" s="243"/>
      <c r="VVV120" s="243"/>
      <c r="VVW120" s="243"/>
      <c r="VVX120" s="243"/>
      <c r="VVY120" s="243"/>
      <c r="VVZ120" s="243"/>
      <c r="VWA120" s="243"/>
      <c r="VWB120" s="243"/>
      <c r="VWC120" s="243"/>
      <c r="VWD120" s="243"/>
      <c r="VWE120" s="243"/>
      <c r="VWF120" s="243"/>
      <c r="VWG120" s="243"/>
      <c r="VWH120" s="243"/>
      <c r="VWI120" s="243"/>
      <c r="VWJ120" s="243"/>
      <c r="VWK120" s="243"/>
      <c r="VWL120" s="243"/>
      <c r="VWM120" s="243"/>
      <c r="VWN120" s="243"/>
      <c r="VWO120" s="243"/>
      <c r="VWP120" s="243"/>
      <c r="VWQ120" s="243"/>
      <c r="VWR120" s="243"/>
      <c r="VWS120" s="243"/>
      <c r="VWT120" s="243"/>
      <c r="VWU120" s="243"/>
      <c r="VWV120" s="243"/>
      <c r="VWW120" s="243"/>
      <c r="VWX120" s="243"/>
      <c r="VWY120" s="243"/>
      <c r="VWZ120" s="243"/>
      <c r="VXA120" s="243"/>
      <c r="VXB120" s="243"/>
      <c r="VXC120" s="243"/>
      <c r="VXD120" s="243"/>
      <c r="VXE120" s="243"/>
      <c r="VXF120" s="243"/>
      <c r="VXG120" s="243"/>
      <c r="VXH120" s="243"/>
      <c r="VXI120" s="243"/>
      <c r="VXJ120" s="243"/>
      <c r="VXK120" s="243"/>
      <c r="VXL120" s="243"/>
      <c r="VXM120" s="243"/>
      <c r="VXN120" s="243"/>
      <c r="VXO120" s="243"/>
      <c r="VXP120" s="243"/>
      <c r="VXQ120" s="243"/>
      <c r="VXR120" s="243"/>
      <c r="VXS120" s="243"/>
      <c r="VXT120" s="243"/>
      <c r="VXU120" s="243"/>
      <c r="VXV120" s="243"/>
      <c r="VXW120" s="243"/>
      <c r="VXX120" s="243"/>
      <c r="VXY120" s="243"/>
      <c r="VXZ120" s="243"/>
      <c r="VYA120" s="243"/>
      <c r="VYB120" s="243"/>
      <c r="VYC120" s="243"/>
      <c r="VYD120" s="243"/>
      <c r="VYE120" s="243"/>
      <c r="VYF120" s="243"/>
      <c r="VYG120" s="243"/>
      <c r="VYH120" s="243"/>
      <c r="VYI120" s="243"/>
      <c r="VYJ120" s="243"/>
      <c r="VYK120" s="243"/>
      <c r="VYL120" s="243"/>
      <c r="VYM120" s="243"/>
      <c r="VYN120" s="243"/>
      <c r="VYO120" s="243"/>
      <c r="VYP120" s="243"/>
      <c r="VYQ120" s="243"/>
      <c r="VYR120" s="243"/>
      <c r="VYS120" s="243"/>
      <c r="VYT120" s="243"/>
      <c r="VYU120" s="243"/>
      <c r="VYV120" s="243"/>
      <c r="VYW120" s="243"/>
      <c r="VYX120" s="243"/>
      <c r="VYY120" s="243"/>
      <c r="VYZ120" s="243"/>
      <c r="VZA120" s="243"/>
      <c r="VZB120" s="243"/>
      <c r="VZC120" s="243"/>
      <c r="VZD120" s="243"/>
      <c r="VZE120" s="243"/>
      <c r="VZF120" s="243"/>
      <c r="VZG120" s="243"/>
      <c r="VZH120" s="243"/>
      <c r="VZI120" s="243"/>
      <c r="VZJ120" s="243"/>
      <c r="VZK120" s="243"/>
      <c r="VZL120" s="243"/>
      <c r="VZM120" s="243"/>
      <c r="VZN120" s="243"/>
      <c r="VZO120" s="243"/>
      <c r="VZP120" s="243"/>
      <c r="VZQ120" s="243"/>
      <c r="VZR120" s="243"/>
      <c r="VZS120" s="243"/>
      <c r="VZT120" s="243"/>
      <c r="VZU120" s="243"/>
      <c r="VZV120" s="243"/>
      <c r="VZW120" s="243"/>
      <c r="VZX120" s="243"/>
      <c r="VZY120" s="243"/>
      <c r="VZZ120" s="243"/>
      <c r="WAA120" s="243"/>
      <c r="WAB120" s="243"/>
      <c r="WAC120" s="243"/>
      <c r="WAD120" s="243"/>
      <c r="WAE120" s="243"/>
      <c r="WAF120" s="243"/>
      <c r="WAG120" s="243"/>
      <c r="WAH120" s="243"/>
      <c r="WAI120" s="243"/>
      <c r="WAJ120" s="243"/>
      <c r="WAK120" s="243"/>
      <c r="WAL120" s="243"/>
      <c r="WAM120" s="243"/>
      <c r="WAN120" s="243"/>
      <c r="WAO120" s="243"/>
      <c r="WAP120" s="243"/>
      <c r="WAQ120" s="243"/>
      <c r="WAR120" s="243"/>
      <c r="WAS120" s="243"/>
      <c r="WAT120" s="243"/>
      <c r="WAU120" s="243"/>
      <c r="WAV120" s="243"/>
      <c r="WAW120" s="243"/>
      <c r="WAX120" s="243"/>
      <c r="WAY120" s="243"/>
      <c r="WAZ120" s="243"/>
      <c r="WBA120" s="243"/>
      <c r="WBB120" s="243"/>
      <c r="WBC120" s="243"/>
      <c r="WBD120" s="243"/>
      <c r="WBE120" s="243"/>
      <c r="WBF120" s="243"/>
      <c r="WBG120" s="243"/>
      <c r="WBH120" s="243"/>
      <c r="WBI120" s="243"/>
      <c r="WBJ120" s="243"/>
      <c r="WBK120" s="243"/>
      <c r="WBL120" s="243"/>
      <c r="WBM120" s="243"/>
      <c r="WBN120" s="243"/>
      <c r="WBO120" s="243"/>
      <c r="WBP120" s="243"/>
      <c r="WBQ120" s="243"/>
      <c r="WBR120" s="243"/>
      <c r="WBS120" s="243"/>
      <c r="WBT120" s="243"/>
      <c r="WBU120" s="243"/>
      <c r="WBV120" s="243"/>
      <c r="WBW120" s="243"/>
      <c r="WBX120" s="243"/>
      <c r="WBY120" s="243"/>
      <c r="WBZ120" s="243"/>
      <c r="WCA120" s="243"/>
      <c r="WCB120" s="243"/>
      <c r="WCC120" s="243"/>
      <c r="WCD120" s="243"/>
      <c r="WCE120" s="243"/>
      <c r="WCF120" s="243"/>
      <c r="WCG120" s="243"/>
      <c r="WCH120" s="243"/>
      <c r="WCI120" s="243"/>
      <c r="WCJ120" s="243"/>
      <c r="WCK120" s="243"/>
      <c r="WCL120" s="243"/>
      <c r="WCM120" s="243"/>
      <c r="WCN120" s="243"/>
      <c r="WCO120" s="243"/>
      <c r="WCP120" s="243"/>
      <c r="WCQ120" s="243"/>
      <c r="WCR120" s="243"/>
      <c r="WCS120" s="243"/>
      <c r="WCT120" s="243"/>
      <c r="WCU120" s="243"/>
      <c r="WCV120" s="243"/>
      <c r="WCW120" s="243"/>
      <c r="WCX120" s="243"/>
      <c r="WCY120" s="243"/>
      <c r="WCZ120" s="243"/>
      <c r="WDA120" s="243"/>
      <c r="WDB120" s="243"/>
      <c r="WDC120" s="243"/>
      <c r="WDD120" s="243"/>
      <c r="WDE120" s="243"/>
      <c r="WDF120" s="243"/>
      <c r="WDG120" s="243"/>
      <c r="WDH120" s="243"/>
      <c r="WDI120" s="243"/>
      <c r="WDJ120" s="243"/>
      <c r="WDK120" s="243"/>
      <c r="WDL120" s="243"/>
      <c r="WDM120" s="243"/>
      <c r="WDN120" s="243"/>
      <c r="WDO120" s="243"/>
      <c r="WDP120" s="243"/>
      <c r="WDQ120" s="243"/>
      <c r="WDR120" s="243"/>
      <c r="WDS120" s="243"/>
      <c r="WDT120" s="243"/>
      <c r="WDU120" s="243"/>
      <c r="WDV120" s="243"/>
      <c r="WDW120" s="243"/>
      <c r="WDX120" s="243"/>
      <c r="WDY120" s="243"/>
      <c r="WDZ120" s="243"/>
      <c r="WEA120" s="243"/>
      <c r="WEB120" s="243"/>
      <c r="WEC120" s="243"/>
      <c r="WED120" s="243"/>
      <c r="WEE120" s="243"/>
      <c r="WEF120" s="243"/>
      <c r="WEG120" s="243"/>
      <c r="WEH120" s="243"/>
      <c r="WEI120" s="243"/>
      <c r="WEJ120" s="243"/>
      <c r="WEK120" s="243"/>
      <c r="WEL120" s="243"/>
      <c r="WEM120" s="243"/>
      <c r="WEN120" s="243"/>
      <c r="WEO120" s="243"/>
      <c r="WEP120" s="243"/>
      <c r="WEQ120" s="243"/>
      <c r="WER120" s="243"/>
      <c r="WES120" s="243"/>
      <c r="WET120" s="243"/>
      <c r="WEU120" s="243"/>
      <c r="WEV120" s="243"/>
      <c r="WEW120" s="243"/>
      <c r="WEX120" s="243"/>
      <c r="WEY120" s="243"/>
      <c r="WEZ120" s="243"/>
      <c r="WFA120" s="243"/>
      <c r="WFB120" s="243"/>
      <c r="WFC120" s="243"/>
      <c r="WFD120" s="243"/>
      <c r="WFE120" s="243"/>
      <c r="WFF120" s="243"/>
      <c r="WFG120" s="243"/>
      <c r="WFH120" s="243"/>
      <c r="WFI120" s="243"/>
      <c r="WFJ120" s="243"/>
      <c r="WFK120" s="243"/>
      <c r="WFL120" s="243"/>
      <c r="WFM120" s="243"/>
      <c r="WFN120" s="243"/>
      <c r="WFO120" s="243"/>
      <c r="WFP120" s="243"/>
      <c r="WFQ120" s="243"/>
      <c r="WFR120" s="243"/>
      <c r="WFS120" s="243"/>
      <c r="WFT120" s="243"/>
      <c r="WFU120" s="243"/>
      <c r="WFV120" s="243"/>
      <c r="WFW120" s="243"/>
      <c r="WFX120" s="243"/>
      <c r="WFY120" s="243"/>
      <c r="WFZ120" s="243"/>
      <c r="WGA120" s="243"/>
      <c r="WGB120" s="243"/>
      <c r="WGC120" s="243"/>
      <c r="WGD120" s="243"/>
      <c r="WGE120" s="243"/>
      <c r="WGF120" s="243"/>
      <c r="WGG120" s="243"/>
      <c r="WGH120" s="243"/>
      <c r="WGI120" s="243"/>
      <c r="WGJ120" s="243"/>
      <c r="WGK120" s="243"/>
      <c r="WGL120" s="243"/>
      <c r="WGM120" s="243"/>
      <c r="WGN120" s="243"/>
      <c r="WGO120" s="243"/>
      <c r="WGP120" s="243"/>
      <c r="WGQ120" s="243"/>
      <c r="WGR120" s="243"/>
      <c r="WGS120" s="243"/>
      <c r="WGT120" s="243"/>
      <c r="WGU120" s="243"/>
      <c r="WGV120" s="243"/>
      <c r="WGW120" s="243"/>
      <c r="WGX120" s="243"/>
      <c r="WGY120" s="243"/>
      <c r="WGZ120" s="243"/>
      <c r="WHA120" s="243"/>
      <c r="WHB120" s="243"/>
      <c r="WHC120" s="243"/>
      <c r="WHD120" s="243"/>
      <c r="WHE120" s="243"/>
      <c r="WHF120" s="243"/>
      <c r="WHG120" s="243"/>
      <c r="WHH120" s="243"/>
      <c r="WHI120" s="243"/>
      <c r="WHJ120" s="243"/>
      <c r="WHK120" s="243"/>
      <c r="WHL120" s="243"/>
      <c r="WHM120" s="243"/>
      <c r="WHN120" s="243"/>
      <c r="WHO120" s="243"/>
      <c r="WHP120" s="243"/>
      <c r="WHQ120" s="243"/>
      <c r="WHR120" s="243"/>
      <c r="WHS120" s="243"/>
      <c r="WHT120" s="243"/>
      <c r="WHU120" s="243"/>
      <c r="WHV120" s="243"/>
      <c r="WHW120" s="243"/>
      <c r="WHX120" s="243"/>
      <c r="WHY120" s="243"/>
      <c r="WHZ120" s="243"/>
      <c r="WIA120" s="243"/>
      <c r="WIB120" s="243"/>
      <c r="WIC120" s="243"/>
      <c r="WID120" s="243"/>
      <c r="WIE120" s="243"/>
      <c r="WIF120" s="243"/>
      <c r="WIG120" s="243"/>
      <c r="WIH120" s="243"/>
      <c r="WII120" s="243"/>
      <c r="WIJ120" s="243"/>
      <c r="WIK120" s="243"/>
      <c r="WIL120" s="243"/>
      <c r="WIM120" s="243"/>
      <c r="WIN120" s="243"/>
      <c r="WIO120" s="243"/>
      <c r="WIP120" s="243"/>
      <c r="WIQ120" s="243"/>
      <c r="WIR120" s="243"/>
      <c r="WIS120" s="243"/>
      <c r="WIT120" s="243"/>
      <c r="WIU120" s="243"/>
      <c r="WIV120" s="243"/>
      <c r="WIW120" s="243"/>
      <c r="WIX120" s="243"/>
      <c r="WIY120" s="243"/>
      <c r="WIZ120" s="243"/>
      <c r="WJA120" s="243"/>
      <c r="WJB120" s="243"/>
      <c r="WJC120" s="243"/>
      <c r="WJD120" s="243"/>
      <c r="WJE120" s="243"/>
      <c r="WJF120" s="243"/>
      <c r="WJG120" s="243"/>
      <c r="WJH120" s="243"/>
      <c r="WJI120" s="243"/>
      <c r="WJJ120" s="243"/>
      <c r="WJK120" s="243"/>
      <c r="WJL120" s="243"/>
      <c r="WJM120" s="243"/>
      <c r="WJN120" s="243"/>
      <c r="WJO120" s="243"/>
      <c r="WJP120" s="243"/>
      <c r="WJQ120" s="243"/>
      <c r="WJR120" s="243"/>
      <c r="WJS120" s="243"/>
      <c r="WJT120" s="243"/>
      <c r="WJU120" s="243"/>
      <c r="WJV120" s="243"/>
      <c r="WJW120" s="243"/>
      <c r="WJX120" s="243"/>
      <c r="WJY120" s="243"/>
      <c r="WJZ120" s="243"/>
      <c r="WKA120" s="243"/>
      <c r="WKB120" s="243"/>
      <c r="WKC120" s="243"/>
      <c r="WKD120" s="243"/>
      <c r="WKE120" s="243"/>
      <c r="WKF120" s="243"/>
      <c r="WKG120" s="243"/>
      <c r="WKH120" s="243"/>
      <c r="WKI120" s="243"/>
      <c r="WKJ120" s="243"/>
      <c r="WKK120" s="243"/>
      <c r="WKL120" s="243"/>
      <c r="WKM120" s="243"/>
      <c r="WKN120" s="243"/>
      <c r="WKO120" s="243"/>
      <c r="WKP120" s="243"/>
      <c r="WKQ120" s="243"/>
      <c r="WKR120" s="243"/>
      <c r="WKS120" s="243"/>
      <c r="WKT120" s="243"/>
      <c r="WKU120" s="243"/>
      <c r="WKV120" s="243"/>
      <c r="WKW120" s="243"/>
      <c r="WKX120" s="243"/>
      <c r="WKY120" s="243"/>
      <c r="WKZ120" s="243"/>
      <c r="WLA120" s="243"/>
      <c r="WLB120" s="243"/>
      <c r="WLC120" s="243"/>
      <c r="WLD120" s="243"/>
      <c r="WLE120" s="243"/>
      <c r="WLF120" s="243"/>
      <c r="WLG120" s="243"/>
      <c r="WLH120" s="243"/>
      <c r="WLI120" s="243"/>
      <c r="WLJ120" s="243"/>
      <c r="WLK120" s="243"/>
      <c r="WLL120" s="243"/>
      <c r="WLM120" s="243"/>
      <c r="WLN120" s="243"/>
      <c r="WLO120" s="243"/>
      <c r="WLP120" s="243"/>
      <c r="WLQ120" s="243"/>
      <c r="WLR120" s="243"/>
      <c r="WLS120" s="243"/>
      <c r="WLT120" s="243"/>
      <c r="WLU120" s="243"/>
      <c r="WLV120" s="243"/>
      <c r="WLW120" s="243"/>
      <c r="WLX120" s="243"/>
      <c r="WLY120" s="243"/>
      <c r="WLZ120" s="243"/>
      <c r="WMA120" s="243"/>
      <c r="WMB120" s="243"/>
      <c r="WMC120" s="243"/>
      <c r="WMD120" s="243"/>
      <c r="WME120" s="243"/>
      <c r="WMF120" s="243"/>
      <c r="WMG120" s="243"/>
      <c r="WMH120" s="243"/>
      <c r="WMI120" s="243"/>
      <c r="WMJ120" s="243"/>
      <c r="WMK120" s="243"/>
      <c r="WML120" s="243"/>
      <c r="WMM120" s="243"/>
      <c r="WMN120" s="243"/>
      <c r="WMO120" s="243"/>
      <c r="WMP120" s="243"/>
      <c r="WMQ120" s="243"/>
      <c r="WMR120" s="243"/>
      <c r="WMS120" s="243"/>
      <c r="WMT120" s="243"/>
      <c r="WMU120" s="243"/>
      <c r="WMV120" s="243"/>
      <c r="WMW120" s="243"/>
      <c r="WMX120" s="243"/>
      <c r="WMY120" s="243"/>
      <c r="WMZ120" s="243"/>
      <c r="WNA120" s="243"/>
      <c r="WNB120" s="243"/>
      <c r="WNC120" s="243"/>
      <c r="WND120" s="243"/>
      <c r="WNE120" s="243"/>
      <c r="WNF120" s="243"/>
      <c r="WNG120" s="243"/>
      <c r="WNH120" s="243"/>
      <c r="WNI120" s="243"/>
      <c r="WNJ120" s="243"/>
      <c r="WNK120" s="243"/>
      <c r="WNL120" s="243"/>
      <c r="WNM120" s="243"/>
      <c r="WNN120" s="243"/>
      <c r="WNO120" s="243"/>
      <c r="WNP120" s="243"/>
      <c r="WNQ120" s="243"/>
      <c r="WNR120" s="243"/>
      <c r="WNS120" s="243"/>
      <c r="WNT120" s="243"/>
      <c r="WNU120" s="243"/>
      <c r="WNV120" s="243"/>
      <c r="WNW120" s="243"/>
      <c r="WNX120" s="243"/>
      <c r="WNY120" s="243"/>
      <c r="WNZ120" s="243"/>
      <c r="WOA120" s="243"/>
      <c r="WOB120" s="243"/>
      <c r="WOC120" s="243"/>
      <c r="WOD120" s="243"/>
      <c r="WOE120" s="243"/>
      <c r="WOF120" s="243"/>
      <c r="WOG120" s="243"/>
      <c r="WOH120" s="243"/>
      <c r="WOI120" s="243"/>
      <c r="WOJ120" s="243"/>
      <c r="WOK120" s="243"/>
      <c r="WOL120" s="243"/>
      <c r="WOM120" s="243"/>
      <c r="WON120" s="243"/>
      <c r="WOO120" s="243"/>
      <c r="WOP120" s="243"/>
      <c r="WOQ120" s="243"/>
      <c r="WOR120" s="243"/>
      <c r="WOS120" s="243"/>
      <c r="WOT120" s="243"/>
      <c r="WOU120" s="243"/>
      <c r="WOV120" s="243"/>
      <c r="WOW120" s="243"/>
      <c r="WOX120" s="243"/>
      <c r="WOY120" s="243"/>
      <c r="WOZ120" s="243"/>
      <c r="WPA120" s="243"/>
      <c r="WPB120" s="243"/>
      <c r="WPC120" s="243"/>
      <c r="WPD120" s="243"/>
      <c r="WPE120" s="243"/>
      <c r="WPF120" s="243"/>
      <c r="WPG120" s="243"/>
      <c r="WPH120" s="243"/>
      <c r="WPI120" s="243"/>
      <c r="WPJ120" s="243"/>
      <c r="WPK120" s="243"/>
      <c r="WPL120" s="243"/>
      <c r="WPM120" s="243"/>
      <c r="WPN120" s="243"/>
      <c r="WPO120" s="243"/>
      <c r="WPP120" s="243"/>
      <c r="WPQ120" s="243"/>
      <c r="WPR120" s="243"/>
      <c r="WPS120" s="243"/>
      <c r="WPT120" s="243"/>
      <c r="WPU120" s="243"/>
      <c r="WPV120" s="243"/>
      <c r="WPW120" s="243"/>
      <c r="WPX120" s="243"/>
      <c r="WPY120" s="243"/>
      <c r="WPZ120" s="243"/>
      <c r="WQA120" s="243"/>
      <c r="WQB120" s="243"/>
      <c r="WQC120" s="243"/>
      <c r="WQD120" s="243"/>
      <c r="WQE120" s="243"/>
      <c r="WQF120" s="243"/>
      <c r="WQG120" s="243"/>
      <c r="WQH120" s="243"/>
      <c r="WQI120" s="243"/>
      <c r="WQJ120" s="243"/>
      <c r="WQK120" s="243"/>
      <c r="WQL120" s="243"/>
      <c r="WQM120" s="243"/>
      <c r="WQN120" s="243"/>
      <c r="WQO120" s="243"/>
      <c r="WQP120" s="243"/>
      <c r="WQQ120" s="243"/>
      <c r="WQR120" s="243"/>
      <c r="WQS120" s="243"/>
      <c r="WQT120" s="243"/>
      <c r="WQU120" s="243"/>
      <c r="WQV120" s="243"/>
      <c r="WQW120" s="243"/>
      <c r="WQX120" s="243"/>
      <c r="WQY120" s="243"/>
      <c r="WQZ120" s="243"/>
      <c r="WRA120" s="243"/>
      <c r="WRB120" s="243"/>
      <c r="WRC120" s="243"/>
      <c r="WRD120" s="243"/>
      <c r="WRE120" s="243"/>
      <c r="WRF120" s="243"/>
      <c r="WRG120" s="243"/>
      <c r="WRH120" s="243"/>
      <c r="WRI120" s="243"/>
      <c r="WRJ120" s="243"/>
      <c r="WRK120" s="243"/>
      <c r="WRL120" s="243"/>
      <c r="WRM120" s="243"/>
      <c r="WRN120" s="243"/>
      <c r="WRO120" s="243"/>
      <c r="WRP120" s="243"/>
      <c r="WRQ120" s="243"/>
      <c r="WRR120" s="243"/>
      <c r="WRS120" s="243"/>
      <c r="WRT120" s="243"/>
      <c r="WRU120" s="243"/>
      <c r="WRV120" s="243"/>
      <c r="WRW120" s="243"/>
      <c r="WRX120" s="243"/>
      <c r="WRY120" s="243"/>
      <c r="WRZ120" s="243"/>
      <c r="WSA120" s="243"/>
      <c r="WSB120" s="243"/>
      <c r="WSC120" s="243"/>
      <c r="WSD120" s="243"/>
      <c r="WSE120" s="243"/>
      <c r="WSF120" s="243"/>
      <c r="WSG120" s="243"/>
      <c r="WSH120" s="243"/>
      <c r="WSI120" s="243"/>
      <c r="WSJ120" s="243"/>
      <c r="WSK120" s="243"/>
      <c r="WSL120" s="243"/>
      <c r="WSM120" s="243"/>
      <c r="WSN120" s="243"/>
      <c r="WSO120" s="243"/>
      <c r="WSP120" s="243"/>
      <c r="WSQ120" s="243"/>
      <c r="WSR120" s="243"/>
      <c r="WSS120" s="243"/>
      <c r="WST120" s="243"/>
      <c r="WSU120" s="243"/>
      <c r="WSV120" s="243"/>
      <c r="WSW120" s="243"/>
      <c r="WSX120" s="243"/>
      <c r="WSY120" s="243"/>
      <c r="WSZ120" s="243"/>
      <c r="WTA120" s="243"/>
      <c r="WTB120" s="243"/>
      <c r="WTC120" s="243"/>
      <c r="WTD120" s="243"/>
      <c r="WTE120" s="243"/>
      <c r="WTF120" s="243"/>
      <c r="WTG120" s="243"/>
      <c r="WTH120" s="243"/>
      <c r="WTI120" s="243"/>
      <c r="WTJ120" s="243"/>
      <c r="WTK120" s="243"/>
      <c r="WTL120" s="243"/>
      <c r="WTM120" s="243"/>
      <c r="WTN120" s="243"/>
      <c r="WTO120" s="243"/>
      <c r="WTP120" s="243"/>
      <c r="WTQ120" s="243"/>
      <c r="WTR120" s="243"/>
      <c r="WTS120" s="243"/>
      <c r="WTT120" s="243"/>
      <c r="WTU120" s="243"/>
      <c r="WTV120" s="243"/>
      <c r="WTW120" s="243"/>
      <c r="WTX120" s="243"/>
      <c r="WTY120" s="243"/>
      <c r="WTZ120" s="243"/>
      <c r="WUA120" s="243"/>
      <c r="WUB120" s="243"/>
      <c r="WUC120" s="243"/>
      <c r="WUD120" s="243"/>
      <c r="WUE120" s="243"/>
      <c r="WUF120" s="243"/>
      <c r="WUG120" s="243"/>
      <c r="WUH120" s="243"/>
      <c r="WUI120" s="243"/>
      <c r="WUJ120" s="243"/>
      <c r="WUK120" s="243"/>
      <c r="WUL120" s="243"/>
      <c r="WUM120" s="243"/>
      <c r="WUN120" s="243"/>
      <c r="WUO120" s="243"/>
      <c r="WUP120" s="243"/>
      <c r="WUQ120" s="243"/>
      <c r="WUR120" s="243"/>
      <c r="WUS120" s="243"/>
      <c r="WUT120" s="243"/>
      <c r="WUU120" s="243"/>
      <c r="WUV120" s="243"/>
      <c r="WUW120" s="243"/>
      <c r="WUX120" s="243"/>
      <c r="WUY120" s="243"/>
      <c r="WUZ120" s="243"/>
      <c r="WVA120" s="243"/>
      <c r="WVB120" s="243"/>
      <c r="WVC120" s="243"/>
      <c r="WVD120" s="243"/>
      <c r="WVE120" s="243"/>
      <c r="WVF120" s="243"/>
      <c r="WVG120" s="243"/>
      <c r="WVH120" s="243"/>
      <c r="WVI120" s="243"/>
      <c r="WVJ120" s="243"/>
      <c r="WVK120" s="243"/>
      <c r="WVL120" s="243"/>
      <c r="WVM120" s="243"/>
      <c r="WVN120" s="243"/>
      <c r="WVO120" s="243"/>
      <c r="WVP120" s="243"/>
      <c r="WVQ120" s="243"/>
      <c r="WVR120" s="243"/>
      <c r="WVS120" s="243"/>
      <c r="WVT120" s="243"/>
      <c r="WVU120" s="243"/>
      <c r="WVV120" s="243"/>
      <c r="WVW120" s="243"/>
      <c r="WVX120" s="243"/>
      <c r="WVY120" s="243"/>
      <c r="WVZ120" s="243"/>
      <c r="WWA120" s="243"/>
      <c r="WWB120" s="243"/>
      <c r="WWC120" s="243"/>
      <c r="WWD120" s="243"/>
      <c r="WWE120" s="243"/>
      <c r="WWF120" s="243"/>
      <c r="WWG120" s="243"/>
      <c r="WWH120" s="243"/>
      <c r="WWI120" s="243"/>
      <c r="WWJ120" s="243"/>
      <c r="WWK120" s="243"/>
      <c r="WWL120" s="243"/>
      <c r="WWM120" s="243"/>
      <c r="WWN120" s="243"/>
      <c r="WWO120" s="243"/>
      <c r="WWP120" s="243"/>
      <c r="WWQ120" s="243"/>
      <c r="WWR120" s="243"/>
      <c r="WWS120" s="243"/>
      <c r="WWT120" s="243"/>
      <c r="WWU120" s="243"/>
      <c r="WWV120" s="243"/>
      <c r="WWW120" s="243"/>
      <c r="WWX120" s="243"/>
      <c r="WWY120" s="243"/>
      <c r="WWZ120" s="243"/>
      <c r="WXA120" s="243"/>
      <c r="WXB120" s="243"/>
      <c r="WXC120" s="243"/>
      <c r="WXD120" s="243"/>
      <c r="WXE120" s="243"/>
      <c r="WXF120" s="243"/>
      <c r="WXG120" s="243"/>
      <c r="WXH120" s="243"/>
      <c r="WXI120" s="243"/>
      <c r="WXJ120" s="243"/>
      <c r="WXK120" s="243"/>
      <c r="WXL120" s="243"/>
      <c r="WXM120" s="243"/>
      <c r="WXN120" s="243"/>
      <c r="WXO120" s="243"/>
      <c r="WXP120" s="243"/>
      <c r="WXQ120" s="243"/>
      <c r="WXR120" s="243"/>
      <c r="WXS120" s="243"/>
      <c r="WXT120" s="243"/>
      <c r="WXU120" s="243"/>
      <c r="WXV120" s="243"/>
      <c r="WXW120" s="243"/>
      <c r="WXX120" s="243"/>
      <c r="WXY120" s="243"/>
      <c r="WXZ120" s="243"/>
      <c r="WYA120" s="243"/>
      <c r="WYB120" s="243"/>
      <c r="WYC120" s="243"/>
      <c r="WYD120" s="243"/>
      <c r="WYE120" s="243"/>
      <c r="WYF120" s="243"/>
      <c r="WYG120" s="243"/>
      <c r="WYH120" s="243"/>
      <c r="WYI120" s="243"/>
      <c r="WYJ120" s="243"/>
      <c r="WYK120" s="243"/>
      <c r="WYL120" s="243"/>
      <c r="WYM120" s="243"/>
      <c r="WYN120" s="243"/>
      <c r="WYO120" s="243"/>
      <c r="WYP120" s="243"/>
      <c r="WYQ120" s="243"/>
      <c r="WYR120" s="243"/>
      <c r="WYS120" s="243"/>
      <c r="WYT120" s="243"/>
      <c r="WYU120" s="243"/>
      <c r="WYV120" s="243"/>
      <c r="WYW120" s="243"/>
      <c r="WYX120" s="243"/>
      <c r="WYY120" s="243"/>
      <c r="WYZ120" s="243"/>
      <c r="WZA120" s="243"/>
      <c r="WZB120" s="243"/>
      <c r="WZC120" s="243"/>
      <c r="WZD120" s="243"/>
      <c r="WZE120" s="243"/>
      <c r="WZF120" s="243"/>
      <c r="WZG120" s="243"/>
      <c r="WZH120" s="243"/>
      <c r="WZI120" s="243"/>
      <c r="WZJ120" s="243"/>
      <c r="WZK120" s="243"/>
      <c r="WZL120" s="243"/>
      <c r="WZM120" s="243"/>
      <c r="WZN120" s="243"/>
      <c r="WZO120" s="243"/>
      <c r="WZP120" s="243"/>
      <c r="WZQ120" s="243"/>
      <c r="WZR120" s="243"/>
      <c r="WZS120" s="243"/>
      <c r="WZT120" s="243"/>
      <c r="WZU120" s="243"/>
      <c r="WZV120" s="243"/>
      <c r="WZW120" s="243"/>
      <c r="WZX120" s="243"/>
      <c r="WZY120" s="243"/>
      <c r="WZZ120" s="243"/>
      <c r="XAA120" s="243"/>
      <c r="XAB120" s="243"/>
      <c r="XAC120" s="243"/>
      <c r="XAD120" s="243"/>
      <c r="XAE120" s="243"/>
      <c r="XAF120" s="243"/>
      <c r="XAG120" s="243"/>
      <c r="XAH120" s="243"/>
      <c r="XAI120" s="243"/>
      <c r="XAJ120" s="243"/>
      <c r="XAK120" s="243"/>
      <c r="XAL120" s="243"/>
      <c r="XAM120" s="243"/>
      <c r="XAN120" s="243"/>
      <c r="XAO120" s="243"/>
      <c r="XAP120" s="243"/>
      <c r="XAQ120" s="243"/>
      <c r="XAR120" s="243"/>
      <c r="XAS120" s="243"/>
      <c r="XAT120" s="243"/>
      <c r="XAU120" s="243"/>
      <c r="XAV120" s="243"/>
      <c r="XAW120" s="243"/>
      <c r="XAX120" s="243"/>
      <c r="XAY120" s="243"/>
      <c r="XAZ120" s="243"/>
      <c r="XBA120" s="243"/>
      <c r="XBB120" s="243"/>
      <c r="XBC120" s="243"/>
      <c r="XBD120" s="243"/>
      <c r="XBE120" s="243"/>
      <c r="XBF120" s="243"/>
      <c r="XBG120" s="243"/>
      <c r="XBH120" s="243"/>
      <c r="XBI120" s="243"/>
      <c r="XBJ120" s="243"/>
      <c r="XBK120" s="243"/>
      <c r="XBL120" s="243"/>
      <c r="XBM120" s="243"/>
      <c r="XBN120" s="243"/>
      <c r="XBO120" s="243"/>
      <c r="XBP120" s="243"/>
      <c r="XBQ120" s="243"/>
      <c r="XBR120" s="243"/>
      <c r="XBS120" s="243"/>
      <c r="XBT120" s="243"/>
      <c r="XBU120" s="243"/>
      <c r="XBV120" s="243"/>
      <c r="XBW120" s="243"/>
      <c r="XBX120" s="243"/>
      <c r="XBY120" s="243"/>
      <c r="XBZ120" s="243"/>
      <c r="XCA120" s="243"/>
      <c r="XCB120" s="243"/>
      <c r="XCC120" s="243"/>
      <c r="XCD120" s="243"/>
      <c r="XCE120" s="243"/>
      <c r="XCF120" s="243"/>
      <c r="XCG120" s="243"/>
      <c r="XCH120" s="243"/>
      <c r="XCI120" s="243"/>
      <c r="XCJ120" s="243"/>
      <c r="XCK120" s="243"/>
      <c r="XCL120" s="243"/>
      <c r="XCM120" s="243"/>
      <c r="XCN120" s="243"/>
      <c r="XCO120" s="243"/>
      <c r="XCP120" s="243"/>
      <c r="XCQ120" s="243"/>
      <c r="XCR120" s="243"/>
      <c r="XCS120" s="243"/>
      <c r="XCT120" s="243"/>
      <c r="XCU120" s="243"/>
      <c r="XCV120" s="243"/>
      <c r="XCW120" s="243"/>
      <c r="XCX120" s="243"/>
      <c r="XCY120" s="243"/>
      <c r="XCZ120" s="243"/>
      <c r="XDA120" s="243"/>
      <c r="XDB120" s="243"/>
      <c r="XDC120" s="243"/>
      <c r="XDD120" s="243"/>
      <c r="XDE120" s="243"/>
      <c r="XDF120" s="243"/>
      <c r="XDG120" s="243"/>
      <c r="XDH120" s="243"/>
      <c r="XDI120" s="243"/>
      <c r="XDJ120" s="243"/>
      <c r="XDK120" s="243"/>
      <c r="XDL120" s="243"/>
      <c r="XDM120" s="243"/>
      <c r="XDN120" s="243"/>
      <c r="XDO120" s="243"/>
      <c r="XDP120" s="243"/>
      <c r="XDQ120" s="243"/>
      <c r="XDR120" s="243"/>
      <c r="XDS120" s="243"/>
      <c r="XDT120" s="243"/>
      <c r="XDU120" s="243"/>
      <c r="XDV120" s="243"/>
      <c r="XDW120" s="243"/>
      <c r="XDX120" s="243"/>
      <c r="XDY120" s="243"/>
      <c r="XDZ120" s="243"/>
    </row>
    <row r="121" spans="1:16359" s="277" customFormat="1" ht="12">
      <c r="C121" s="315" t="s">
        <v>252</v>
      </c>
      <c r="D121" s="315"/>
      <c r="E121" s="315"/>
      <c r="F121" s="315"/>
      <c r="G121" s="315"/>
      <c r="H121" s="315"/>
      <c r="I121" s="315"/>
      <c r="J121" s="315"/>
      <c r="K121" s="315"/>
      <c r="L121" s="315"/>
      <c r="M121" s="315"/>
      <c r="N121" s="315"/>
      <c r="O121" s="315"/>
      <c r="P121" s="315"/>
      <c r="Q121" s="315"/>
      <c r="R121" s="315"/>
      <c r="S121" s="315"/>
      <c r="T121" s="315"/>
      <c r="U121" s="315"/>
      <c r="V121" s="315"/>
      <c r="W121" s="315"/>
      <c r="X121" s="315"/>
      <c r="Y121" s="315"/>
      <c r="Z121" s="315"/>
      <c r="AA121" s="315"/>
      <c r="AB121" s="315"/>
      <c r="AC121" s="315"/>
      <c r="AD121" s="315"/>
      <c r="AE121" s="315"/>
      <c r="AF121" s="315"/>
      <c r="AG121" s="315"/>
      <c r="AH121" s="243"/>
      <c r="AI121" s="243"/>
      <c r="AJ121" s="243"/>
      <c r="AK121" s="243"/>
      <c r="AL121" s="243"/>
      <c r="AM121" s="243"/>
      <c r="AN121" s="243"/>
      <c r="AO121" s="243"/>
      <c r="AP121" s="243"/>
      <c r="AQ121" s="243"/>
      <c r="AR121" s="243"/>
      <c r="AS121" s="243"/>
      <c r="AT121" s="243"/>
      <c r="AU121" s="243"/>
      <c r="AV121" s="243"/>
      <c r="AW121" s="243"/>
      <c r="AX121" s="243"/>
      <c r="AY121" s="243"/>
      <c r="AZ121" s="243"/>
      <c r="BA121" s="243"/>
      <c r="BB121" s="243"/>
      <c r="BC121" s="243"/>
      <c r="BD121" s="243"/>
      <c r="BE121" s="243"/>
      <c r="BF121" s="243"/>
      <c r="BG121" s="243"/>
      <c r="BH121" s="243"/>
      <c r="BI121" s="243"/>
      <c r="BJ121" s="243"/>
      <c r="BK121" s="243"/>
      <c r="BL121" s="243"/>
      <c r="BM121" s="243"/>
      <c r="BN121" s="243"/>
      <c r="BO121" s="243"/>
      <c r="BP121" s="243"/>
      <c r="BQ121" s="243"/>
      <c r="BR121" s="243"/>
      <c r="BS121" s="243"/>
      <c r="BT121" s="243"/>
      <c r="BU121" s="243"/>
      <c r="BV121" s="243"/>
      <c r="BW121" s="243"/>
      <c r="BX121" s="243"/>
      <c r="BY121" s="243"/>
      <c r="BZ121" s="243"/>
      <c r="CA121" s="243"/>
      <c r="CB121" s="243"/>
      <c r="CC121" s="243"/>
      <c r="CD121" s="243"/>
      <c r="CE121" s="243"/>
      <c r="CF121" s="243"/>
      <c r="CG121" s="243"/>
      <c r="CH121" s="243"/>
      <c r="CI121" s="243"/>
      <c r="CJ121" s="243"/>
      <c r="CK121" s="243"/>
      <c r="CL121" s="243"/>
      <c r="CM121" s="243"/>
      <c r="CN121" s="243"/>
      <c r="CO121" s="243"/>
      <c r="CP121" s="243"/>
      <c r="CQ121" s="243"/>
      <c r="CR121" s="243"/>
      <c r="CS121" s="243"/>
      <c r="CT121" s="243"/>
      <c r="CU121" s="243"/>
      <c r="CV121" s="243"/>
      <c r="CW121" s="243"/>
      <c r="CX121" s="243"/>
      <c r="CY121" s="243"/>
      <c r="CZ121" s="243"/>
      <c r="DA121" s="243"/>
      <c r="DB121" s="243"/>
      <c r="DC121" s="243"/>
      <c r="DD121" s="243"/>
      <c r="DE121" s="243"/>
      <c r="DF121" s="243"/>
      <c r="DG121" s="243"/>
      <c r="DH121" s="243"/>
      <c r="DI121" s="243"/>
      <c r="DJ121" s="243"/>
      <c r="DK121" s="243"/>
      <c r="DL121" s="243"/>
      <c r="DM121" s="243"/>
      <c r="DN121" s="243"/>
      <c r="DO121" s="243"/>
      <c r="DP121" s="243"/>
      <c r="DQ121" s="243"/>
      <c r="DR121" s="243"/>
      <c r="DS121" s="243"/>
      <c r="DT121" s="243"/>
      <c r="DU121" s="243"/>
      <c r="DV121" s="243"/>
      <c r="DW121" s="243"/>
      <c r="DX121" s="243"/>
      <c r="DY121" s="243"/>
      <c r="DZ121" s="243"/>
      <c r="EA121" s="243"/>
      <c r="EB121" s="243"/>
      <c r="EC121" s="243"/>
      <c r="ED121" s="243"/>
      <c r="EE121" s="243"/>
      <c r="EF121" s="243"/>
      <c r="EG121" s="243"/>
      <c r="EH121" s="243"/>
      <c r="EI121" s="243"/>
      <c r="EJ121" s="243"/>
      <c r="EK121" s="243"/>
      <c r="EL121" s="243"/>
      <c r="EM121" s="243"/>
      <c r="EN121" s="243"/>
      <c r="EO121" s="243"/>
      <c r="EP121" s="243"/>
      <c r="EQ121" s="243"/>
      <c r="ER121" s="243"/>
      <c r="ES121" s="243"/>
      <c r="ET121" s="243"/>
      <c r="EU121" s="243"/>
      <c r="EV121" s="243"/>
      <c r="EW121" s="243"/>
      <c r="EX121" s="243"/>
      <c r="EY121" s="243"/>
      <c r="EZ121" s="243"/>
      <c r="FA121" s="243"/>
      <c r="FB121" s="243"/>
      <c r="FC121" s="243"/>
      <c r="FD121" s="243"/>
      <c r="FE121" s="243"/>
      <c r="FF121" s="243"/>
      <c r="FG121" s="243"/>
      <c r="FH121" s="243"/>
      <c r="FI121" s="243"/>
      <c r="FJ121" s="243"/>
      <c r="FK121" s="243"/>
      <c r="FL121" s="243"/>
      <c r="FM121" s="243"/>
      <c r="FN121" s="243"/>
      <c r="FO121" s="243"/>
      <c r="FP121" s="243"/>
      <c r="FQ121" s="243"/>
      <c r="FR121" s="243"/>
      <c r="FS121" s="243"/>
      <c r="FT121" s="243"/>
      <c r="FU121" s="243"/>
      <c r="FV121" s="243"/>
      <c r="FW121" s="243"/>
      <c r="FX121" s="243"/>
      <c r="FY121" s="243"/>
      <c r="FZ121" s="243"/>
      <c r="GA121" s="243"/>
      <c r="GB121" s="243"/>
      <c r="GC121" s="243"/>
      <c r="GD121" s="243"/>
      <c r="GE121" s="243"/>
      <c r="GF121" s="243"/>
      <c r="GG121" s="243"/>
      <c r="GH121" s="243"/>
      <c r="GI121" s="243"/>
      <c r="GJ121" s="243"/>
      <c r="GK121" s="243"/>
      <c r="GL121" s="243"/>
      <c r="GM121" s="243"/>
      <c r="GN121" s="243"/>
      <c r="GO121" s="243"/>
      <c r="GP121" s="243"/>
      <c r="GQ121" s="243"/>
      <c r="GR121" s="243"/>
      <c r="GS121" s="243"/>
      <c r="GT121" s="243"/>
      <c r="GU121" s="243"/>
      <c r="GV121" s="243"/>
      <c r="GW121" s="243"/>
      <c r="GX121" s="243"/>
      <c r="GY121" s="243"/>
      <c r="GZ121" s="243"/>
      <c r="HA121" s="243"/>
      <c r="HB121" s="243"/>
      <c r="HC121" s="243"/>
      <c r="HD121" s="243"/>
      <c r="HE121" s="243"/>
      <c r="HF121" s="243"/>
      <c r="HG121" s="243"/>
      <c r="HH121" s="243"/>
      <c r="HI121" s="243"/>
      <c r="HJ121" s="243"/>
      <c r="HK121" s="243"/>
      <c r="HL121" s="243"/>
      <c r="HM121" s="243"/>
      <c r="HN121" s="243"/>
      <c r="HO121" s="243"/>
      <c r="HP121" s="243"/>
      <c r="HQ121" s="243"/>
      <c r="HR121" s="243"/>
      <c r="HS121" s="243"/>
      <c r="HT121" s="243"/>
      <c r="HU121" s="243"/>
      <c r="HV121" s="243"/>
      <c r="HW121" s="243"/>
      <c r="HX121" s="243"/>
      <c r="HY121" s="243"/>
      <c r="HZ121" s="243"/>
      <c r="IA121" s="243"/>
      <c r="IB121" s="243"/>
      <c r="IC121" s="243"/>
      <c r="ID121" s="243"/>
      <c r="IE121" s="243"/>
      <c r="IF121" s="243"/>
      <c r="IG121" s="243"/>
      <c r="IH121" s="243"/>
      <c r="II121" s="243"/>
      <c r="IJ121" s="243"/>
      <c r="IK121" s="243"/>
      <c r="IL121" s="243"/>
      <c r="IM121" s="243"/>
      <c r="IN121" s="243"/>
      <c r="IO121" s="243"/>
      <c r="IP121" s="243"/>
      <c r="IQ121" s="243"/>
      <c r="IR121" s="243"/>
      <c r="IS121" s="243"/>
      <c r="IT121" s="243"/>
      <c r="IU121" s="243"/>
      <c r="IV121" s="243"/>
      <c r="IW121" s="243"/>
      <c r="IX121" s="243"/>
      <c r="IY121" s="243"/>
      <c r="IZ121" s="243"/>
      <c r="JA121" s="243"/>
      <c r="JB121" s="243"/>
      <c r="JC121" s="243"/>
      <c r="JD121" s="243"/>
      <c r="JE121" s="243"/>
      <c r="JF121" s="243"/>
      <c r="JG121" s="243"/>
      <c r="JH121" s="243"/>
      <c r="JI121" s="243"/>
      <c r="JJ121" s="243"/>
      <c r="JK121" s="243"/>
      <c r="JL121" s="243"/>
      <c r="JM121" s="243"/>
      <c r="JN121" s="243"/>
      <c r="JO121" s="243"/>
      <c r="JP121" s="243"/>
      <c r="JQ121" s="243"/>
      <c r="JR121" s="243"/>
      <c r="JS121" s="243"/>
      <c r="JT121" s="243"/>
      <c r="JU121" s="243"/>
      <c r="JV121" s="243"/>
      <c r="JW121" s="243"/>
      <c r="JX121" s="243"/>
      <c r="JY121" s="243"/>
      <c r="JZ121" s="243"/>
      <c r="KA121" s="243"/>
      <c r="KB121" s="243"/>
      <c r="KC121" s="243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243"/>
      <c r="KS121" s="243"/>
      <c r="KT121" s="243"/>
      <c r="KU121" s="243"/>
      <c r="KV121" s="243"/>
      <c r="KW121" s="243"/>
      <c r="KX121" s="243"/>
      <c r="KY121" s="243"/>
      <c r="KZ121" s="243"/>
      <c r="LA121" s="243"/>
      <c r="LB121" s="243"/>
      <c r="LC121" s="243"/>
      <c r="LD121" s="243"/>
      <c r="LE121" s="243"/>
      <c r="LF121" s="243"/>
      <c r="LG121" s="243"/>
      <c r="LH121" s="243"/>
      <c r="LI121" s="243"/>
      <c r="LJ121" s="243"/>
      <c r="LK121" s="243"/>
      <c r="LL121" s="243"/>
      <c r="LM121" s="243"/>
      <c r="LN121" s="243"/>
      <c r="LO121" s="243"/>
      <c r="LP121" s="243"/>
      <c r="LQ121" s="243"/>
      <c r="LR121" s="243"/>
      <c r="LS121" s="243"/>
      <c r="LT121" s="243"/>
      <c r="LU121" s="243"/>
      <c r="LV121" s="243"/>
      <c r="LW121" s="243"/>
      <c r="LX121" s="243"/>
      <c r="LY121" s="243"/>
      <c r="LZ121" s="243"/>
      <c r="MA121" s="243"/>
      <c r="MB121" s="243"/>
      <c r="MC121" s="243"/>
      <c r="MD121" s="243"/>
      <c r="ME121" s="243"/>
      <c r="MF121" s="243"/>
      <c r="MG121" s="243"/>
      <c r="MH121" s="243"/>
      <c r="MI121" s="243"/>
      <c r="MJ121" s="243"/>
      <c r="MK121" s="243"/>
      <c r="ML121" s="243"/>
      <c r="MM121" s="243"/>
      <c r="MN121" s="243"/>
      <c r="MO121" s="243"/>
      <c r="MP121" s="243"/>
      <c r="MQ121" s="243"/>
      <c r="MR121" s="243"/>
      <c r="MS121" s="243"/>
      <c r="MT121" s="243"/>
      <c r="MU121" s="243"/>
      <c r="MV121" s="243"/>
      <c r="MW121" s="243"/>
      <c r="MX121" s="243"/>
      <c r="MY121" s="243"/>
      <c r="MZ121" s="243"/>
      <c r="NA121" s="243"/>
      <c r="NB121" s="243"/>
      <c r="NC121" s="243"/>
      <c r="ND121" s="243"/>
      <c r="NE121" s="243"/>
      <c r="NF121" s="243"/>
      <c r="NG121" s="243"/>
      <c r="NH121" s="243"/>
      <c r="NI121" s="243"/>
      <c r="NJ121" s="243"/>
      <c r="NK121" s="243"/>
      <c r="NL121" s="243"/>
      <c r="NM121" s="243"/>
      <c r="NN121" s="243"/>
      <c r="NO121" s="243"/>
      <c r="NP121" s="243"/>
      <c r="NQ121" s="243"/>
      <c r="NR121" s="243"/>
      <c r="NS121" s="243"/>
      <c r="NT121" s="243"/>
      <c r="NU121" s="243"/>
      <c r="NV121" s="243"/>
      <c r="NW121" s="243"/>
      <c r="NX121" s="243"/>
      <c r="NY121" s="243"/>
      <c r="NZ121" s="243"/>
      <c r="OA121" s="243"/>
      <c r="OB121" s="243"/>
      <c r="OC121" s="243"/>
      <c r="OD121" s="243"/>
      <c r="OE121" s="243"/>
      <c r="OF121" s="243"/>
      <c r="OG121" s="243"/>
      <c r="OH121" s="243"/>
      <c r="OI121" s="243"/>
      <c r="OJ121" s="243"/>
      <c r="OK121" s="243"/>
      <c r="OL121" s="243"/>
      <c r="OM121" s="243"/>
      <c r="ON121" s="243"/>
      <c r="OO121" s="243"/>
      <c r="OP121" s="243"/>
      <c r="OQ121" s="243"/>
      <c r="OR121" s="243"/>
      <c r="OS121" s="243"/>
      <c r="OT121" s="243"/>
      <c r="OU121" s="243"/>
      <c r="OV121" s="243"/>
      <c r="OW121" s="243"/>
      <c r="OX121" s="243"/>
      <c r="OY121" s="243"/>
      <c r="OZ121" s="243"/>
      <c r="PA121" s="243"/>
      <c r="PB121" s="243"/>
      <c r="PC121" s="243"/>
      <c r="PD121" s="243"/>
      <c r="PE121" s="243"/>
      <c r="PF121" s="243"/>
      <c r="PG121" s="243"/>
      <c r="PH121" s="243"/>
      <c r="PI121" s="243"/>
      <c r="PJ121" s="243"/>
      <c r="PK121" s="243"/>
      <c r="PL121" s="243"/>
      <c r="PM121" s="243"/>
      <c r="PN121" s="243"/>
      <c r="PO121" s="243"/>
      <c r="PP121" s="243"/>
      <c r="PQ121" s="243"/>
      <c r="PR121" s="243"/>
      <c r="PS121" s="243"/>
      <c r="PT121" s="243"/>
      <c r="PU121" s="243"/>
      <c r="PV121" s="243"/>
      <c r="PW121" s="243"/>
      <c r="PX121" s="243"/>
      <c r="PY121" s="243"/>
      <c r="PZ121" s="243"/>
      <c r="QA121" s="243"/>
      <c r="QB121" s="243"/>
      <c r="QC121" s="243"/>
      <c r="QD121" s="243"/>
      <c r="QE121" s="243"/>
      <c r="QF121" s="243"/>
      <c r="QG121" s="243"/>
      <c r="QH121" s="243"/>
      <c r="QI121" s="243"/>
      <c r="QJ121" s="243"/>
      <c r="QK121" s="243"/>
      <c r="QL121" s="243"/>
      <c r="QM121" s="243"/>
      <c r="QN121" s="243"/>
      <c r="QO121" s="243"/>
      <c r="QP121" s="243"/>
      <c r="QQ121" s="243"/>
      <c r="QR121" s="243"/>
      <c r="QS121" s="243"/>
      <c r="QT121" s="243"/>
      <c r="QU121" s="243"/>
      <c r="QV121" s="243"/>
      <c r="QW121" s="243"/>
      <c r="QX121" s="243"/>
      <c r="QY121" s="243"/>
      <c r="QZ121" s="243"/>
      <c r="RA121" s="243"/>
      <c r="RB121" s="243"/>
      <c r="RC121" s="243"/>
      <c r="RD121" s="243"/>
      <c r="RE121" s="243"/>
      <c r="RF121" s="243"/>
      <c r="RG121" s="243"/>
      <c r="RH121" s="243"/>
      <c r="RI121" s="243"/>
      <c r="RJ121" s="243"/>
      <c r="RK121" s="243"/>
      <c r="RL121" s="243"/>
      <c r="RM121" s="243"/>
      <c r="RN121" s="243"/>
      <c r="RO121" s="243"/>
      <c r="RP121" s="243"/>
      <c r="RQ121" s="243"/>
      <c r="RR121" s="243"/>
      <c r="RS121" s="243"/>
      <c r="RT121" s="243"/>
      <c r="RU121" s="243"/>
      <c r="RV121" s="243"/>
      <c r="RW121" s="243"/>
      <c r="RX121" s="243"/>
      <c r="RY121" s="243"/>
      <c r="RZ121" s="243"/>
      <c r="SA121" s="243"/>
      <c r="SB121" s="243"/>
      <c r="SC121" s="243"/>
      <c r="SD121" s="243"/>
      <c r="SE121" s="243"/>
      <c r="SF121" s="243"/>
      <c r="SG121" s="243"/>
      <c r="SH121" s="243"/>
      <c r="SI121" s="243"/>
      <c r="SJ121" s="243"/>
      <c r="SK121" s="243"/>
      <c r="SL121" s="243"/>
      <c r="SM121" s="243"/>
      <c r="SN121" s="243"/>
      <c r="SO121" s="243"/>
      <c r="SP121" s="243"/>
      <c r="SQ121" s="243"/>
      <c r="SR121" s="243"/>
      <c r="SS121" s="243"/>
      <c r="ST121" s="243"/>
      <c r="SU121" s="243"/>
      <c r="SV121" s="243"/>
      <c r="SW121" s="243"/>
      <c r="SX121" s="243"/>
      <c r="SY121" s="243"/>
      <c r="SZ121" s="243"/>
      <c r="TA121" s="243"/>
      <c r="TB121" s="243"/>
      <c r="TC121" s="243"/>
      <c r="TD121" s="243"/>
      <c r="TE121" s="243"/>
      <c r="TF121" s="243"/>
      <c r="TG121" s="243"/>
      <c r="TH121" s="243"/>
      <c r="TI121" s="243"/>
      <c r="TJ121" s="243"/>
      <c r="TK121" s="243"/>
      <c r="TL121" s="243"/>
      <c r="TM121" s="243"/>
      <c r="TN121" s="243"/>
      <c r="TO121" s="243"/>
      <c r="TP121" s="243"/>
      <c r="TQ121" s="243"/>
      <c r="TR121" s="243"/>
      <c r="TS121" s="243"/>
      <c r="TT121" s="243"/>
      <c r="TU121" s="243"/>
      <c r="TV121" s="243"/>
      <c r="TW121" s="243"/>
      <c r="TX121" s="243"/>
      <c r="TY121" s="243"/>
      <c r="TZ121" s="243"/>
      <c r="UA121" s="243"/>
      <c r="UB121" s="243"/>
      <c r="UC121" s="243"/>
      <c r="UD121" s="243"/>
      <c r="UE121" s="243"/>
      <c r="UF121" s="243"/>
      <c r="UG121" s="243"/>
      <c r="UH121" s="243"/>
      <c r="UI121" s="243"/>
      <c r="UJ121" s="243"/>
      <c r="UK121" s="243"/>
      <c r="UL121" s="243"/>
      <c r="UM121" s="243"/>
      <c r="UN121" s="243"/>
      <c r="UO121" s="243"/>
      <c r="UP121" s="243"/>
      <c r="UQ121" s="243"/>
      <c r="UR121" s="243"/>
      <c r="US121" s="243"/>
      <c r="UT121" s="243"/>
      <c r="UU121" s="243"/>
      <c r="UV121" s="243"/>
      <c r="UW121" s="243"/>
      <c r="UX121" s="243"/>
      <c r="UY121" s="243"/>
      <c r="UZ121" s="243"/>
      <c r="VA121" s="243"/>
      <c r="VB121" s="243"/>
      <c r="VC121" s="243"/>
      <c r="VD121" s="243"/>
      <c r="VE121" s="243"/>
      <c r="VF121" s="243"/>
      <c r="VG121" s="243"/>
      <c r="VH121" s="243"/>
      <c r="VI121" s="243"/>
      <c r="VJ121" s="243"/>
      <c r="VK121" s="243"/>
      <c r="VL121" s="243"/>
      <c r="VM121" s="243"/>
      <c r="VN121" s="243"/>
      <c r="VO121" s="243"/>
      <c r="VP121" s="243"/>
      <c r="VQ121" s="243"/>
      <c r="VR121" s="243"/>
      <c r="VS121" s="243"/>
      <c r="VT121" s="243"/>
      <c r="VU121" s="243"/>
      <c r="VV121" s="243"/>
      <c r="VW121" s="243"/>
      <c r="VX121" s="243"/>
      <c r="VY121" s="243"/>
      <c r="VZ121" s="243"/>
      <c r="WA121" s="243"/>
      <c r="WB121" s="243"/>
      <c r="WC121" s="243"/>
      <c r="WD121" s="243"/>
      <c r="WE121" s="243"/>
      <c r="WF121" s="243"/>
      <c r="WG121" s="243"/>
      <c r="WH121" s="243"/>
      <c r="WI121" s="243"/>
      <c r="WJ121" s="243"/>
      <c r="WK121" s="243"/>
      <c r="WL121" s="243"/>
      <c r="WM121" s="243"/>
      <c r="WN121" s="243"/>
      <c r="WO121" s="243"/>
      <c r="WP121" s="243"/>
      <c r="WQ121" s="243"/>
      <c r="WR121" s="243"/>
      <c r="WS121" s="243"/>
      <c r="WT121" s="243"/>
      <c r="WU121" s="243"/>
      <c r="WV121" s="243"/>
      <c r="WW121" s="243"/>
      <c r="WX121" s="243"/>
      <c r="WY121" s="243"/>
      <c r="WZ121" s="243"/>
      <c r="XA121" s="243"/>
      <c r="XB121" s="243"/>
      <c r="XC121" s="243"/>
      <c r="XD121" s="243"/>
      <c r="XE121" s="243"/>
      <c r="XF121" s="243"/>
      <c r="XG121" s="243"/>
      <c r="XH121" s="243"/>
      <c r="XI121" s="243"/>
      <c r="XJ121" s="243"/>
      <c r="XK121" s="243"/>
      <c r="XL121" s="243"/>
      <c r="XM121" s="243"/>
      <c r="XN121" s="243"/>
      <c r="XO121" s="243"/>
      <c r="XP121" s="243"/>
      <c r="XQ121" s="243"/>
      <c r="XR121" s="243"/>
      <c r="XS121" s="243"/>
      <c r="XT121" s="243"/>
      <c r="XU121" s="243"/>
      <c r="XV121" s="243"/>
      <c r="XW121" s="243"/>
      <c r="XX121" s="243"/>
      <c r="XY121" s="243"/>
      <c r="XZ121" s="243"/>
      <c r="YA121" s="243"/>
      <c r="YB121" s="243"/>
      <c r="YC121" s="243"/>
      <c r="YD121" s="243"/>
      <c r="YE121" s="243"/>
      <c r="YF121" s="243"/>
      <c r="YG121" s="243"/>
      <c r="YH121" s="243"/>
      <c r="YI121" s="243"/>
      <c r="YJ121" s="243"/>
      <c r="YK121" s="243"/>
      <c r="YL121" s="243"/>
      <c r="YM121" s="243"/>
      <c r="YN121" s="243"/>
      <c r="YO121" s="243"/>
      <c r="YP121" s="243"/>
      <c r="YQ121" s="243"/>
      <c r="YR121" s="243"/>
      <c r="YS121" s="243"/>
      <c r="YT121" s="243"/>
      <c r="YU121" s="243"/>
      <c r="YV121" s="243"/>
      <c r="YW121" s="243"/>
      <c r="YX121" s="243"/>
      <c r="YY121" s="243"/>
      <c r="YZ121" s="243"/>
      <c r="ZA121" s="243"/>
      <c r="ZB121" s="243"/>
      <c r="ZC121" s="243"/>
      <c r="ZD121" s="243"/>
      <c r="ZE121" s="243"/>
      <c r="ZF121" s="243"/>
      <c r="ZG121" s="243"/>
      <c r="ZH121" s="243"/>
      <c r="ZI121" s="243"/>
      <c r="ZJ121" s="243"/>
      <c r="ZK121" s="243"/>
      <c r="ZL121" s="243"/>
      <c r="ZM121" s="243"/>
      <c r="ZN121" s="243"/>
      <c r="ZO121" s="243"/>
      <c r="ZP121" s="243"/>
      <c r="ZQ121" s="243"/>
      <c r="ZR121" s="243"/>
      <c r="ZS121" s="243"/>
      <c r="ZT121" s="243"/>
      <c r="ZU121" s="243"/>
      <c r="ZV121" s="243"/>
      <c r="ZW121" s="243"/>
      <c r="ZX121" s="243"/>
      <c r="ZY121" s="243"/>
      <c r="ZZ121" s="243"/>
      <c r="AAA121" s="243"/>
      <c r="AAB121" s="243"/>
      <c r="AAC121" s="243"/>
      <c r="AAD121" s="243"/>
      <c r="AAE121" s="243"/>
      <c r="AAF121" s="243"/>
      <c r="AAG121" s="243"/>
      <c r="AAH121" s="243"/>
      <c r="AAI121" s="243"/>
      <c r="AAJ121" s="243"/>
      <c r="AAK121" s="243"/>
      <c r="AAL121" s="243"/>
      <c r="AAM121" s="243"/>
      <c r="AAN121" s="243"/>
      <c r="AAO121" s="243"/>
      <c r="AAP121" s="243"/>
      <c r="AAQ121" s="243"/>
      <c r="AAR121" s="243"/>
      <c r="AAS121" s="243"/>
      <c r="AAT121" s="243"/>
      <c r="AAU121" s="243"/>
      <c r="AAV121" s="243"/>
      <c r="AAW121" s="243"/>
      <c r="AAX121" s="243"/>
      <c r="AAY121" s="243"/>
      <c r="AAZ121" s="243"/>
      <c r="ABA121" s="243"/>
      <c r="ABB121" s="243"/>
      <c r="ABC121" s="243"/>
      <c r="ABD121" s="243"/>
      <c r="ABE121" s="243"/>
      <c r="ABF121" s="243"/>
      <c r="ABG121" s="243"/>
      <c r="ABH121" s="243"/>
      <c r="ABI121" s="243"/>
      <c r="ABJ121" s="243"/>
      <c r="ABK121" s="243"/>
      <c r="ABL121" s="243"/>
      <c r="ABM121" s="243"/>
      <c r="ABN121" s="243"/>
      <c r="ABO121" s="243"/>
      <c r="ABP121" s="243"/>
      <c r="ABQ121" s="243"/>
      <c r="ABR121" s="243"/>
      <c r="ABS121" s="243"/>
      <c r="ABT121" s="243"/>
      <c r="ABU121" s="243"/>
      <c r="ABV121" s="243"/>
      <c r="ABW121" s="243"/>
      <c r="ABX121" s="243"/>
      <c r="ABY121" s="243"/>
      <c r="ABZ121" s="243"/>
      <c r="ACA121" s="243"/>
      <c r="ACB121" s="243"/>
      <c r="ACC121" s="243"/>
      <c r="ACD121" s="243"/>
      <c r="ACE121" s="243"/>
      <c r="ACF121" s="243"/>
      <c r="ACG121" s="243"/>
      <c r="ACH121" s="243"/>
      <c r="ACI121" s="243"/>
      <c r="ACJ121" s="243"/>
      <c r="ACK121" s="243"/>
      <c r="ACL121" s="243"/>
      <c r="ACM121" s="243"/>
      <c r="ACN121" s="243"/>
      <c r="ACO121" s="243"/>
      <c r="ACP121" s="243"/>
      <c r="ACQ121" s="243"/>
      <c r="ACR121" s="243"/>
      <c r="ACS121" s="243"/>
      <c r="ACT121" s="243"/>
      <c r="ACU121" s="243"/>
      <c r="ACV121" s="243"/>
      <c r="ACW121" s="243"/>
      <c r="ACX121" s="243"/>
      <c r="ACY121" s="243"/>
      <c r="ACZ121" s="243"/>
      <c r="ADA121" s="243"/>
      <c r="ADB121" s="243"/>
      <c r="ADC121" s="243"/>
      <c r="ADD121" s="243"/>
      <c r="ADE121" s="243"/>
      <c r="ADF121" s="243"/>
      <c r="ADG121" s="243"/>
      <c r="ADH121" s="243"/>
      <c r="ADI121" s="243"/>
      <c r="ADJ121" s="243"/>
      <c r="ADK121" s="243"/>
      <c r="ADL121" s="243"/>
      <c r="ADM121" s="243"/>
      <c r="ADN121" s="243"/>
      <c r="ADO121" s="243"/>
      <c r="ADP121" s="243"/>
      <c r="ADQ121" s="243"/>
      <c r="ADR121" s="243"/>
      <c r="ADS121" s="243"/>
      <c r="ADT121" s="243"/>
      <c r="ADU121" s="243"/>
      <c r="ADV121" s="243"/>
      <c r="ADW121" s="243"/>
      <c r="ADX121" s="243"/>
      <c r="ADY121" s="243"/>
      <c r="ADZ121" s="243"/>
      <c r="AEA121" s="243"/>
      <c r="AEB121" s="243"/>
      <c r="AEC121" s="243"/>
      <c r="AED121" s="243"/>
      <c r="AEE121" s="243"/>
      <c r="AEF121" s="243"/>
      <c r="AEG121" s="243"/>
      <c r="AEH121" s="243"/>
      <c r="AEI121" s="243"/>
      <c r="AEJ121" s="243"/>
      <c r="AEK121" s="243"/>
      <c r="AEL121" s="243"/>
      <c r="AEM121" s="243"/>
      <c r="AEN121" s="243"/>
      <c r="AEO121" s="243"/>
      <c r="AEP121" s="243"/>
      <c r="AEQ121" s="243"/>
      <c r="AER121" s="243"/>
      <c r="AES121" s="243"/>
      <c r="AET121" s="243"/>
      <c r="AEU121" s="243"/>
      <c r="AEV121" s="243"/>
      <c r="AEW121" s="243"/>
      <c r="AEX121" s="243"/>
      <c r="AEY121" s="243"/>
      <c r="AEZ121" s="243"/>
      <c r="AFA121" s="243"/>
      <c r="AFB121" s="243"/>
      <c r="AFC121" s="243"/>
      <c r="AFD121" s="243"/>
      <c r="AFE121" s="243"/>
      <c r="AFF121" s="243"/>
      <c r="AFG121" s="243"/>
      <c r="AFH121" s="243"/>
      <c r="AFI121" s="243"/>
      <c r="AFJ121" s="243"/>
      <c r="AFK121" s="243"/>
      <c r="AFL121" s="243"/>
      <c r="AFM121" s="243"/>
      <c r="AFN121" s="243"/>
      <c r="AFO121" s="243"/>
      <c r="AFP121" s="243"/>
      <c r="AFQ121" s="243"/>
      <c r="AFR121" s="243"/>
      <c r="AFS121" s="243"/>
      <c r="AFT121" s="243"/>
      <c r="AFU121" s="243"/>
      <c r="AFV121" s="243"/>
      <c r="AFW121" s="243"/>
      <c r="AFX121" s="243"/>
      <c r="AFY121" s="243"/>
      <c r="AFZ121" s="243"/>
      <c r="AGA121" s="243"/>
      <c r="AGB121" s="243"/>
      <c r="AGC121" s="243"/>
      <c r="AGD121" s="243"/>
      <c r="AGE121" s="243"/>
      <c r="AGF121" s="243"/>
      <c r="AGG121" s="243"/>
      <c r="AGH121" s="243"/>
      <c r="AGI121" s="243"/>
      <c r="AGJ121" s="243"/>
      <c r="AGK121" s="243"/>
      <c r="AGL121" s="243"/>
      <c r="AGM121" s="243"/>
      <c r="AGN121" s="243"/>
      <c r="AGO121" s="243"/>
      <c r="AGP121" s="243"/>
      <c r="AGQ121" s="243"/>
      <c r="AGR121" s="243"/>
      <c r="AGS121" s="243"/>
      <c r="AGT121" s="243"/>
      <c r="AGU121" s="243"/>
      <c r="AGV121" s="243"/>
      <c r="AGW121" s="243"/>
      <c r="AGX121" s="243"/>
      <c r="AGY121" s="243"/>
      <c r="AGZ121" s="243"/>
      <c r="AHA121" s="243"/>
      <c r="AHB121" s="243"/>
      <c r="AHC121" s="243"/>
      <c r="AHD121" s="243"/>
      <c r="AHE121" s="243"/>
      <c r="AHF121" s="243"/>
      <c r="AHG121" s="243"/>
      <c r="AHH121" s="243"/>
      <c r="AHI121" s="243"/>
      <c r="AHJ121" s="243"/>
      <c r="AHK121" s="243"/>
      <c r="AHL121" s="243"/>
      <c r="AHM121" s="243"/>
      <c r="AHN121" s="243"/>
      <c r="AHO121" s="243"/>
      <c r="AHP121" s="243"/>
      <c r="AHQ121" s="243"/>
      <c r="AHR121" s="243"/>
      <c r="AHS121" s="243"/>
      <c r="AHT121" s="243"/>
      <c r="AHU121" s="243"/>
      <c r="AHV121" s="243"/>
      <c r="AHW121" s="243"/>
      <c r="AHX121" s="243"/>
      <c r="AHY121" s="243"/>
      <c r="AHZ121" s="243"/>
      <c r="AIA121" s="243"/>
      <c r="AIB121" s="243"/>
      <c r="AIC121" s="243"/>
      <c r="AID121" s="243"/>
      <c r="AIE121" s="243"/>
      <c r="AIF121" s="243"/>
      <c r="AIG121" s="243"/>
      <c r="AIH121" s="243"/>
      <c r="AII121" s="243"/>
      <c r="AIJ121" s="243"/>
      <c r="AIK121" s="243"/>
      <c r="AIL121" s="243"/>
      <c r="AIM121" s="243"/>
      <c r="AIN121" s="243"/>
      <c r="AIO121" s="243"/>
      <c r="AIP121" s="243"/>
      <c r="AIQ121" s="243"/>
      <c r="AIR121" s="243"/>
      <c r="AIS121" s="243"/>
      <c r="AIT121" s="243"/>
      <c r="AIU121" s="243"/>
      <c r="AIV121" s="243"/>
      <c r="AIW121" s="243"/>
      <c r="AIX121" s="243"/>
      <c r="AIY121" s="243"/>
      <c r="AIZ121" s="243"/>
      <c r="AJA121" s="243"/>
      <c r="AJB121" s="243"/>
      <c r="AJC121" s="243"/>
      <c r="AJD121" s="243"/>
      <c r="AJE121" s="243"/>
      <c r="AJF121" s="243"/>
      <c r="AJG121" s="243"/>
      <c r="AJH121" s="243"/>
      <c r="AJI121" s="243"/>
      <c r="AJJ121" s="243"/>
      <c r="AJK121" s="243"/>
      <c r="AJL121" s="243"/>
      <c r="AJM121" s="243"/>
      <c r="AJN121" s="243"/>
      <c r="AJO121" s="243"/>
      <c r="AJP121" s="243"/>
      <c r="AJQ121" s="243"/>
      <c r="AJR121" s="243"/>
      <c r="AJS121" s="243"/>
      <c r="AJT121" s="243"/>
      <c r="AJU121" s="243"/>
      <c r="AJV121" s="243"/>
      <c r="AJW121" s="243"/>
      <c r="AJX121" s="243"/>
      <c r="AJY121" s="243"/>
      <c r="AJZ121" s="243"/>
      <c r="AKA121" s="243"/>
      <c r="AKB121" s="243"/>
      <c r="AKC121" s="243"/>
      <c r="AKD121" s="243"/>
      <c r="AKE121" s="243"/>
      <c r="AKF121" s="243"/>
      <c r="AKG121" s="243"/>
      <c r="AKH121" s="243"/>
      <c r="AKI121" s="243"/>
      <c r="AKJ121" s="243"/>
      <c r="AKK121" s="243"/>
      <c r="AKL121" s="243"/>
      <c r="AKM121" s="243"/>
      <c r="AKN121" s="243"/>
      <c r="AKO121" s="243"/>
      <c r="AKP121" s="243"/>
      <c r="AKQ121" s="243"/>
      <c r="AKR121" s="243"/>
      <c r="AKS121" s="243"/>
      <c r="AKT121" s="243"/>
      <c r="AKU121" s="243"/>
      <c r="AKV121" s="243"/>
      <c r="AKW121" s="243"/>
      <c r="AKX121" s="243"/>
      <c r="AKY121" s="243"/>
      <c r="AKZ121" s="243"/>
      <c r="ALA121" s="243"/>
      <c r="ALB121" s="243"/>
      <c r="ALC121" s="243"/>
      <c r="ALD121" s="243"/>
      <c r="ALE121" s="243"/>
      <c r="ALF121" s="243"/>
      <c r="ALG121" s="243"/>
      <c r="ALH121" s="243"/>
      <c r="ALI121" s="243"/>
      <c r="ALJ121" s="243"/>
      <c r="ALK121" s="243"/>
      <c r="ALL121" s="243"/>
      <c r="ALM121" s="243"/>
      <c r="ALN121" s="243"/>
      <c r="ALO121" s="243"/>
      <c r="ALP121" s="243"/>
      <c r="ALQ121" s="243"/>
      <c r="ALR121" s="243"/>
      <c r="ALS121" s="243"/>
      <c r="ALT121" s="243"/>
      <c r="ALU121" s="243"/>
      <c r="ALV121" s="243"/>
      <c r="ALW121" s="243"/>
      <c r="ALX121" s="243"/>
      <c r="ALY121" s="243"/>
      <c r="ALZ121" s="243"/>
      <c r="AMA121" s="243"/>
      <c r="AMB121" s="243"/>
      <c r="AMC121" s="243"/>
      <c r="AMD121" s="243"/>
      <c r="AME121" s="243"/>
      <c r="AMF121" s="243"/>
      <c r="AMG121" s="243"/>
      <c r="AMH121" s="243"/>
      <c r="AMI121" s="243"/>
      <c r="AMJ121" s="243"/>
      <c r="AMK121" s="243"/>
      <c r="AML121" s="243"/>
      <c r="AMM121" s="243"/>
      <c r="AMN121" s="243"/>
      <c r="AMO121" s="243"/>
      <c r="AMP121" s="243"/>
      <c r="AMQ121" s="243"/>
      <c r="AMR121" s="243"/>
      <c r="AMS121" s="243"/>
      <c r="AMT121" s="243"/>
      <c r="AMU121" s="243"/>
      <c r="AMV121" s="243"/>
      <c r="AMW121" s="243"/>
      <c r="AMX121" s="243"/>
      <c r="AMY121" s="243"/>
      <c r="AMZ121" s="243"/>
      <c r="ANA121" s="243"/>
      <c r="ANB121" s="243"/>
      <c r="ANC121" s="243"/>
      <c r="AND121" s="243"/>
      <c r="ANE121" s="243"/>
      <c r="ANF121" s="243"/>
      <c r="ANG121" s="243"/>
      <c r="ANH121" s="243"/>
      <c r="ANI121" s="243"/>
      <c r="ANJ121" s="243"/>
      <c r="ANK121" s="243"/>
      <c r="ANL121" s="243"/>
      <c r="ANM121" s="243"/>
      <c r="ANN121" s="243"/>
      <c r="ANO121" s="243"/>
      <c r="ANP121" s="243"/>
      <c r="ANQ121" s="243"/>
      <c r="ANR121" s="243"/>
      <c r="ANS121" s="243"/>
      <c r="ANT121" s="243"/>
      <c r="ANU121" s="243"/>
      <c r="ANV121" s="243"/>
      <c r="ANW121" s="243"/>
      <c r="ANX121" s="243"/>
      <c r="ANY121" s="243"/>
      <c r="ANZ121" s="243"/>
      <c r="AOA121" s="243"/>
      <c r="AOB121" s="243"/>
      <c r="AOC121" s="243"/>
      <c r="AOD121" s="243"/>
      <c r="AOE121" s="243"/>
      <c r="AOF121" s="243"/>
      <c r="AOG121" s="243"/>
      <c r="AOH121" s="243"/>
      <c r="AOI121" s="243"/>
      <c r="AOJ121" s="243"/>
      <c r="AOK121" s="243"/>
      <c r="AOL121" s="243"/>
      <c r="AOM121" s="243"/>
      <c r="AON121" s="243"/>
      <c r="AOO121" s="243"/>
      <c r="AOP121" s="243"/>
      <c r="AOQ121" s="243"/>
      <c r="AOR121" s="243"/>
      <c r="AOS121" s="243"/>
      <c r="AOT121" s="243"/>
      <c r="AOU121" s="243"/>
      <c r="AOV121" s="243"/>
      <c r="AOW121" s="243"/>
      <c r="AOX121" s="243"/>
      <c r="AOY121" s="243"/>
      <c r="AOZ121" s="243"/>
      <c r="APA121" s="243"/>
      <c r="APB121" s="243"/>
      <c r="APC121" s="243"/>
      <c r="APD121" s="243"/>
      <c r="APE121" s="243"/>
      <c r="APF121" s="243"/>
      <c r="APG121" s="243"/>
      <c r="APH121" s="243"/>
      <c r="API121" s="243"/>
      <c r="APJ121" s="243"/>
      <c r="APK121" s="243"/>
      <c r="APL121" s="243"/>
      <c r="APM121" s="243"/>
      <c r="APN121" s="243"/>
      <c r="APO121" s="243"/>
      <c r="APP121" s="243"/>
      <c r="APQ121" s="243"/>
      <c r="APR121" s="243"/>
      <c r="APS121" s="243"/>
      <c r="APT121" s="243"/>
      <c r="APU121" s="243"/>
      <c r="APV121" s="243"/>
      <c r="APW121" s="243"/>
      <c r="APX121" s="243"/>
      <c r="APY121" s="243"/>
      <c r="APZ121" s="243"/>
      <c r="AQA121" s="243"/>
      <c r="AQB121" s="243"/>
      <c r="AQC121" s="243"/>
      <c r="AQD121" s="243"/>
      <c r="AQE121" s="243"/>
      <c r="AQF121" s="243"/>
      <c r="AQG121" s="243"/>
      <c r="AQH121" s="243"/>
      <c r="AQI121" s="243"/>
      <c r="AQJ121" s="243"/>
      <c r="AQK121" s="243"/>
      <c r="AQL121" s="243"/>
      <c r="AQM121" s="243"/>
      <c r="AQN121" s="243"/>
      <c r="AQO121" s="243"/>
      <c r="AQP121" s="243"/>
      <c r="AQQ121" s="243"/>
      <c r="AQR121" s="243"/>
      <c r="AQS121" s="243"/>
      <c r="AQT121" s="243"/>
      <c r="AQU121" s="243"/>
      <c r="AQV121" s="243"/>
      <c r="AQW121" s="243"/>
      <c r="AQX121" s="243"/>
      <c r="AQY121" s="243"/>
      <c r="AQZ121" s="243"/>
      <c r="ARA121" s="243"/>
      <c r="ARB121" s="243"/>
      <c r="ARC121" s="243"/>
      <c r="ARD121" s="243"/>
      <c r="ARE121" s="243"/>
      <c r="ARF121" s="243"/>
      <c r="ARG121" s="243"/>
      <c r="ARH121" s="243"/>
      <c r="ARI121" s="243"/>
      <c r="ARJ121" s="243"/>
      <c r="ARK121" s="243"/>
      <c r="ARL121" s="243"/>
      <c r="ARM121" s="243"/>
      <c r="ARN121" s="243"/>
      <c r="ARO121" s="243"/>
      <c r="ARP121" s="243"/>
      <c r="ARQ121" s="243"/>
      <c r="ARR121" s="243"/>
      <c r="ARS121" s="243"/>
      <c r="ART121" s="243"/>
      <c r="ARU121" s="243"/>
      <c r="ARV121" s="243"/>
      <c r="ARW121" s="243"/>
      <c r="ARX121" s="243"/>
      <c r="ARY121" s="243"/>
      <c r="ARZ121" s="243"/>
      <c r="ASA121" s="243"/>
      <c r="ASB121" s="243"/>
      <c r="ASC121" s="243"/>
      <c r="ASD121" s="243"/>
      <c r="ASE121" s="243"/>
      <c r="ASF121" s="243"/>
      <c r="ASG121" s="243"/>
      <c r="ASH121" s="243"/>
      <c r="ASI121" s="243"/>
      <c r="ASJ121" s="243"/>
      <c r="ASK121" s="243"/>
      <c r="ASL121" s="243"/>
      <c r="ASM121" s="243"/>
      <c r="ASN121" s="243"/>
      <c r="ASO121" s="243"/>
      <c r="ASP121" s="243"/>
      <c r="ASQ121" s="243"/>
      <c r="ASR121" s="243"/>
      <c r="ASS121" s="243"/>
      <c r="AST121" s="243"/>
      <c r="ASU121" s="243"/>
      <c r="ASV121" s="243"/>
      <c r="ASW121" s="243"/>
      <c r="ASX121" s="243"/>
      <c r="ASY121" s="243"/>
      <c r="ASZ121" s="243"/>
      <c r="ATA121" s="243"/>
      <c r="ATB121" s="243"/>
      <c r="ATC121" s="243"/>
      <c r="ATD121" s="243"/>
      <c r="ATE121" s="243"/>
      <c r="ATF121" s="243"/>
      <c r="ATG121" s="243"/>
      <c r="ATH121" s="243"/>
      <c r="ATI121" s="243"/>
      <c r="ATJ121" s="243"/>
      <c r="ATK121" s="243"/>
      <c r="ATL121" s="243"/>
      <c r="ATM121" s="243"/>
      <c r="ATN121" s="243"/>
      <c r="ATO121" s="243"/>
      <c r="ATP121" s="243"/>
      <c r="ATQ121" s="243"/>
      <c r="ATR121" s="243"/>
      <c r="ATS121" s="243"/>
      <c r="ATT121" s="243"/>
      <c r="ATU121" s="243"/>
      <c r="ATV121" s="243"/>
      <c r="ATW121" s="243"/>
      <c r="ATX121" s="243"/>
      <c r="ATY121" s="243"/>
      <c r="ATZ121" s="243"/>
      <c r="AUA121" s="243"/>
      <c r="AUB121" s="243"/>
      <c r="AUC121" s="243"/>
      <c r="AUD121" s="243"/>
      <c r="AUE121" s="243"/>
      <c r="AUF121" s="243"/>
      <c r="AUG121" s="243"/>
      <c r="AUH121" s="243"/>
      <c r="AUI121" s="243"/>
      <c r="AUJ121" s="243"/>
      <c r="AUK121" s="243"/>
      <c r="AUL121" s="243"/>
      <c r="AUM121" s="243"/>
      <c r="AUN121" s="243"/>
      <c r="AUO121" s="243"/>
      <c r="AUP121" s="243"/>
      <c r="AUQ121" s="243"/>
      <c r="AUR121" s="243"/>
      <c r="AUS121" s="243"/>
      <c r="AUT121" s="243"/>
      <c r="AUU121" s="243"/>
      <c r="AUV121" s="243"/>
      <c r="AUW121" s="243"/>
      <c r="AUX121" s="243"/>
      <c r="AUY121" s="243"/>
      <c r="AUZ121" s="243"/>
      <c r="AVA121" s="243"/>
      <c r="AVB121" s="243"/>
      <c r="AVC121" s="243"/>
      <c r="AVD121" s="243"/>
      <c r="AVE121" s="243"/>
      <c r="AVF121" s="243"/>
      <c r="AVG121" s="243"/>
      <c r="AVH121" s="243"/>
      <c r="AVI121" s="243"/>
      <c r="AVJ121" s="243"/>
      <c r="AVK121" s="243"/>
      <c r="AVL121" s="243"/>
      <c r="AVM121" s="243"/>
      <c r="AVN121" s="243"/>
      <c r="AVO121" s="243"/>
      <c r="AVP121" s="243"/>
      <c r="AVQ121" s="243"/>
      <c r="AVR121" s="243"/>
      <c r="AVS121" s="243"/>
      <c r="AVT121" s="243"/>
      <c r="AVU121" s="243"/>
      <c r="AVV121" s="243"/>
      <c r="AVW121" s="243"/>
      <c r="AVX121" s="243"/>
      <c r="AVY121" s="243"/>
      <c r="AVZ121" s="243"/>
      <c r="AWA121" s="243"/>
      <c r="AWB121" s="243"/>
      <c r="AWC121" s="243"/>
      <c r="AWD121" s="243"/>
      <c r="AWE121" s="243"/>
      <c r="AWF121" s="243"/>
      <c r="AWG121" s="243"/>
      <c r="AWH121" s="243"/>
      <c r="AWI121" s="243"/>
      <c r="AWJ121" s="243"/>
      <c r="AWK121" s="243"/>
      <c r="AWL121" s="243"/>
      <c r="AWM121" s="243"/>
      <c r="AWN121" s="243"/>
      <c r="AWO121" s="243"/>
      <c r="AWP121" s="243"/>
      <c r="AWQ121" s="243"/>
      <c r="AWR121" s="243"/>
      <c r="AWS121" s="243"/>
      <c r="AWT121" s="243"/>
      <c r="AWU121" s="243"/>
      <c r="AWV121" s="243"/>
      <c r="AWW121" s="243"/>
      <c r="AWX121" s="243"/>
      <c r="AWY121" s="243"/>
      <c r="AWZ121" s="243"/>
      <c r="AXA121" s="243"/>
      <c r="AXB121" s="243"/>
      <c r="AXC121" s="243"/>
      <c r="AXD121" s="243"/>
      <c r="AXE121" s="243"/>
      <c r="AXF121" s="243"/>
      <c r="AXG121" s="243"/>
      <c r="AXH121" s="243"/>
      <c r="AXI121" s="243"/>
      <c r="AXJ121" s="243"/>
      <c r="AXK121" s="243"/>
      <c r="AXL121" s="243"/>
      <c r="AXM121" s="243"/>
      <c r="AXN121" s="243"/>
      <c r="AXO121" s="243"/>
      <c r="AXP121" s="243"/>
      <c r="AXQ121" s="243"/>
      <c r="AXR121" s="243"/>
      <c r="AXS121" s="243"/>
      <c r="AXT121" s="243"/>
      <c r="AXU121" s="243"/>
      <c r="AXV121" s="243"/>
      <c r="AXW121" s="243"/>
      <c r="AXX121" s="243"/>
      <c r="AXY121" s="243"/>
      <c r="AXZ121" s="243"/>
      <c r="AYA121" s="243"/>
      <c r="AYB121" s="243"/>
      <c r="AYC121" s="243"/>
      <c r="AYD121" s="243"/>
      <c r="AYE121" s="243"/>
      <c r="AYF121" s="243"/>
      <c r="AYG121" s="243"/>
      <c r="AYH121" s="243"/>
      <c r="AYI121" s="243"/>
      <c r="AYJ121" s="243"/>
      <c r="AYK121" s="243"/>
      <c r="AYL121" s="243"/>
      <c r="AYM121" s="243"/>
      <c r="AYN121" s="243"/>
      <c r="AYO121" s="243"/>
      <c r="AYP121" s="243"/>
      <c r="AYQ121" s="243"/>
      <c r="AYR121" s="243"/>
      <c r="AYS121" s="243"/>
      <c r="AYT121" s="243"/>
      <c r="AYU121" s="243"/>
      <c r="AYV121" s="243"/>
      <c r="AYW121" s="243"/>
      <c r="AYX121" s="243"/>
      <c r="AYY121" s="243"/>
      <c r="AYZ121" s="243"/>
      <c r="AZA121" s="243"/>
      <c r="AZB121" s="243"/>
      <c r="AZC121" s="243"/>
      <c r="AZD121" s="243"/>
      <c r="AZE121" s="243"/>
      <c r="AZF121" s="243"/>
      <c r="AZG121" s="243"/>
      <c r="AZH121" s="243"/>
      <c r="AZI121" s="243"/>
      <c r="AZJ121" s="243"/>
      <c r="AZK121" s="243"/>
      <c r="AZL121" s="243"/>
      <c r="AZM121" s="243"/>
      <c r="AZN121" s="243"/>
      <c r="AZO121" s="243"/>
      <c r="AZP121" s="243"/>
      <c r="AZQ121" s="243"/>
      <c r="AZR121" s="243"/>
      <c r="AZS121" s="243"/>
      <c r="AZT121" s="243"/>
      <c r="AZU121" s="243"/>
      <c r="AZV121" s="243"/>
      <c r="AZW121" s="243"/>
      <c r="AZX121" s="243"/>
      <c r="AZY121" s="243"/>
      <c r="AZZ121" s="243"/>
      <c r="BAA121" s="243"/>
      <c r="BAB121" s="243"/>
      <c r="BAC121" s="243"/>
      <c r="BAD121" s="243"/>
      <c r="BAE121" s="243"/>
      <c r="BAF121" s="243"/>
      <c r="BAG121" s="243"/>
      <c r="BAH121" s="243"/>
      <c r="BAI121" s="243"/>
      <c r="BAJ121" s="243"/>
      <c r="BAK121" s="243"/>
      <c r="BAL121" s="243"/>
      <c r="BAM121" s="243"/>
      <c r="BAN121" s="243"/>
      <c r="BAO121" s="243"/>
      <c r="BAP121" s="243"/>
      <c r="BAQ121" s="243"/>
      <c r="BAR121" s="243"/>
      <c r="BAS121" s="243"/>
      <c r="BAT121" s="243"/>
      <c r="BAU121" s="243"/>
      <c r="BAV121" s="243"/>
      <c r="BAW121" s="243"/>
      <c r="BAX121" s="243"/>
      <c r="BAY121" s="243"/>
      <c r="BAZ121" s="243"/>
      <c r="BBA121" s="243"/>
      <c r="BBB121" s="243"/>
      <c r="BBC121" s="243"/>
      <c r="BBD121" s="243"/>
      <c r="BBE121" s="243"/>
      <c r="BBF121" s="243"/>
      <c r="BBG121" s="243"/>
      <c r="BBH121" s="243"/>
      <c r="BBI121" s="243"/>
      <c r="BBJ121" s="243"/>
      <c r="BBK121" s="243"/>
      <c r="BBL121" s="243"/>
      <c r="BBM121" s="243"/>
      <c r="BBN121" s="243"/>
      <c r="BBO121" s="243"/>
      <c r="BBP121" s="243"/>
      <c r="BBQ121" s="243"/>
      <c r="BBR121" s="243"/>
      <c r="BBS121" s="243"/>
      <c r="BBT121" s="243"/>
      <c r="BBU121" s="243"/>
      <c r="BBV121" s="243"/>
      <c r="BBW121" s="243"/>
      <c r="BBX121" s="243"/>
      <c r="BBY121" s="243"/>
      <c r="BBZ121" s="243"/>
      <c r="BCA121" s="243"/>
      <c r="BCB121" s="243"/>
      <c r="BCC121" s="243"/>
      <c r="BCD121" s="243"/>
      <c r="BCE121" s="243"/>
      <c r="BCF121" s="243"/>
      <c r="BCG121" s="243"/>
      <c r="BCH121" s="243"/>
      <c r="BCI121" s="243"/>
      <c r="BCJ121" s="243"/>
      <c r="BCK121" s="243"/>
      <c r="BCL121" s="243"/>
      <c r="BCM121" s="243"/>
      <c r="BCN121" s="243"/>
      <c r="BCO121" s="243"/>
      <c r="BCP121" s="243"/>
      <c r="BCQ121" s="243"/>
      <c r="BCR121" s="243"/>
      <c r="BCS121" s="243"/>
      <c r="BCT121" s="243"/>
      <c r="BCU121" s="243"/>
      <c r="BCV121" s="243"/>
      <c r="BCW121" s="243"/>
      <c r="BCX121" s="243"/>
      <c r="BCY121" s="243"/>
      <c r="BCZ121" s="243"/>
      <c r="BDA121" s="243"/>
      <c r="BDB121" s="243"/>
      <c r="BDC121" s="243"/>
      <c r="BDD121" s="243"/>
      <c r="BDE121" s="243"/>
      <c r="BDF121" s="243"/>
      <c r="BDG121" s="243"/>
      <c r="BDH121" s="243"/>
      <c r="BDI121" s="243"/>
      <c r="BDJ121" s="243"/>
      <c r="BDK121" s="243"/>
      <c r="BDL121" s="243"/>
      <c r="BDM121" s="243"/>
      <c r="BDN121" s="243"/>
      <c r="BDO121" s="243"/>
      <c r="BDP121" s="243"/>
      <c r="BDQ121" s="243"/>
      <c r="BDR121" s="243"/>
      <c r="BDS121" s="243"/>
      <c r="BDT121" s="243"/>
      <c r="BDU121" s="243"/>
      <c r="BDV121" s="243"/>
      <c r="BDW121" s="243"/>
      <c r="BDX121" s="243"/>
      <c r="BDY121" s="243"/>
      <c r="BDZ121" s="243"/>
      <c r="BEA121" s="243"/>
      <c r="BEB121" s="243"/>
      <c r="BEC121" s="243"/>
      <c r="BED121" s="243"/>
      <c r="BEE121" s="243"/>
      <c r="BEF121" s="243"/>
      <c r="BEG121" s="243"/>
      <c r="BEH121" s="243"/>
      <c r="BEI121" s="243"/>
      <c r="BEJ121" s="243"/>
      <c r="BEK121" s="243"/>
      <c r="BEL121" s="243"/>
      <c r="BEM121" s="243"/>
      <c r="BEN121" s="243"/>
      <c r="BEO121" s="243"/>
      <c r="BEP121" s="243"/>
      <c r="BEQ121" s="243"/>
      <c r="BER121" s="243"/>
      <c r="BES121" s="243"/>
      <c r="BET121" s="243"/>
      <c r="BEU121" s="243"/>
      <c r="BEV121" s="243"/>
      <c r="BEW121" s="243"/>
      <c r="BEX121" s="243"/>
      <c r="BEY121" s="243"/>
      <c r="BEZ121" s="243"/>
      <c r="BFA121" s="243"/>
      <c r="BFB121" s="243"/>
      <c r="BFC121" s="243"/>
      <c r="BFD121" s="243"/>
      <c r="BFE121" s="243"/>
      <c r="BFF121" s="243"/>
      <c r="BFG121" s="243"/>
      <c r="BFH121" s="243"/>
      <c r="BFI121" s="243"/>
      <c r="BFJ121" s="243"/>
      <c r="BFK121" s="243"/>
      <c r="BFL121" s="243"/>
      <c r="BFM121" s="243"/>
      <c r="BFN121" s="243"/>
      <c r="BFO121" s="243"/>
      <c r="BFP121" s="243"/>
      <c r="BFQ121" s="243"/>
      <c r="BFR121" s="243"/>
      <c r="BFS121" s="243"/>
      <c r="BFT121" s="243"/>
      <c r="BFU121" s="243"/>
      <c r="BFV121" s="243"/>
      <c r="BFW121" s="243"/>
      <c r="BFX121" s="243"/>
      <c r="BFY121" s="243"/>
      <c r="BFZ121" s="243"/>
      <c r="BGA121" s="243"/>
      <c r="BGB121" s="243"/>
      <c r="BGC121" s="243"/>
      <c r="BGD121" s="243"/>
      <c r="BGE121" s="243"/>
      <c r="BGF121" s="243"/>
      <c r="BGG121" s="243"/>
      <c r="BGH121" s="243"/>
      <c r="BGI121" s="243"/>
      <c r="BGJ121" s="243"/>
      <c r="BGK121" s="243"/>
      <c r="BGL121" s="243"/>
      <c r="BGM121" s="243"/>
      <c r="BGN121" s="243"/>
      <c r="BGO121" s="243"/>
      <c r="BGP121" s="243"/>
      <c r="BGQ121" s="243"/>
      <c r="BGR121" s="243"/>
      <c r="BGS121" s="243"/>
      <c r="BGT121" s="243"/>
      <c r="BGU121" s="243"/>
      <c r="BGV121" s="243"/>
      <c r="BGW121" s="243"/>
      <c r="BGX121" s="243"/>
      <c r="BGY121" s="243"/>
      <c r="BGZ121" s="243"/>
      <c r="BHA121" s="243"/>
      <c r="BHB121" s="243"/>
      <c r="BHC121" s="243"/>
      <c r="BHD121" s="243"/>
      <c r="BHE121" s="243"/>
      <c r="BHF121" s="243"/>
      <c r="BHG121" s="243"/>
      <c r="BHH121" s="243"/>
      <c r="BHI121" s="243"/>
      <c r="BHJ121" s="243"/>
      <c r="BHK121" s="243"/>
      <c r="BHL121" s="243"/>
      <c r="BHM121" s="243"/>
      <c r="BHN121" s="243"/>
      <c r="BHO121" s="243"/>
      <c r="BHP121" s="243"/>
      <c r="BHQ121" s="243"/>
      <c r="BHR121" s="243"/>
      <c r="BHS121" s="243"/>
      <c r="BHT121" s="243"/>
      <c r="BHU121" s="243"/>
      <c r="BHV121" s="243"/>
      <c r="BHW121" s="243"/>
      <c r="BHX121" s="243"/>
      <c r="BHY121" s="243"/>
      <c r="BHZ121" s="243"/>
      <c r="BIA121" s="243"/>
      <c r="BIB121" s="243"/>
      <c r="BIC121" s="243"/>
      <c r="BID121" s="243"/>
      <c r="BIE121" s="243"/>
      <c r="BIF121" s="243"/>
      <c r="BIG121" s="243"/>
      <c r="BIH121" s="243"/>
      <c r="BII121" s="243"/>
      <c r="BIJ121" s="243"/>
      <c r="BIK121" s="243"/>
      <c r="BIL121" s="243"/>
      <c r="BIM121" s="243"/>
      <c r="BIN121" s="243"/>
      <c r="BIO121" s="243"/>
      <c r="BIP121" s="243"/>
      <c r="BIQ121" s="243"/>
      <c r="BIR121" s="243"/>
      <c r="BIS121" s="243"/>
      <c r="BIT121" s="243"/>
      <c r="BIU121" s="243"/>
      <c r="BIV121" s="243"/>
      <c r="BIW121" s="243"/>
      <c r="BIX121" s="243"/>
      <c r="BIY121" s="243"/>
      <c r="BIZ121" s="243"/>
      <c r="BJA121" s="243"/>
      <c r="BJB121" s="243"/>
      <c r="BJC121" s="243"/>
      <c r="BJD121" s="243"/>
      <c r="BJE121" s="243"/>
      <c r="BJF121" s="243"/>
      <c r="BJG121" s="243"/>
      <c r="BJH121" s="243"/>
      <c r="BJI121" s="243"/>
      <c r="BJJ121" s="243"/>
      <c r="BJK121" s="243"/>
      <c r="BJL121" s="243"/>
      <c r="BJM121" s="243"/>
      <c r="BJN121" s="243"/>
      <c r="BJO121" s="243"/>
      <c r="BJP121" s="243"/>
      <c r="BJQ121" s="243"/>
      <c r="BJR121" s="243"/>
      <c r="BJS121" s="243"/>
      <c r="BJT121" s="243"/>
      <c r="BJU121" s="243"/>
      <c r="BJV121" s="243"/>
      <c r="BJW121" s="243"/>
      <c r="BJX121" s="243"/>
      <c r="BJY121" s="243"/>
      <c r="BJZ121" s="243"/>
      <c r="BKA121" s="243"/>
      <c r="BKB121" s="243"/>
      <c r="BKC121" s="243"/>
      <c r="BKD121" s="243"/>
      <c r="BKE121" s="243"/>
      <c r="BKF121" s="243"/>
      <c r="BKG121" s="243"/>
      <c r="BKH121" s="243"/>
      <c r="BKI121" s="243"/>
      <c r="BKJ121" s="243"/>
      <c r="BKK121" s="243"/>
      <c r="BKL121" s="243"/>
      <c r="BKM121" s="243"/>
      <c r="BKN121" s="243"/>
      <c r="BKO121" s="243"/>
      <c r="BKP121" s="243"/>
      <c r="BKQ121" s="243"/>
      <c r="BKR121" s="243"/>
      <c r="BKS121" s="243"/>
      <c r="BKT121" s="243"/>
      <c r="BKU121" s="243"/>
      <c r="BKV121" s="243"/>
      <c r="BKW121" s="243"/>
      <c r="BKX121" s="243"/>
      <c r="BKY121" s="243"/>
      <c r="BKZ121" s="243"/>
      <c r="BLA121" s="243"/>
      <c r="BLB121" s="243"/>
      <c r="BLC121" s="243"/>
      <c r="BLD121" s="243"/>
      <c r="BLE121" s="243"/>
      <c r="BLF121" s="243"/>
      <c r="BLG121" s="243"/>
      <c r="BLH121" s="243"/>
      <c r="BLI121" s="243"/>
      <c r="BLJ121" s="243"/>
      <c r="BLK121" s="243"/>
      <c r="BLL121" s="243"/>
      <c r="BLM121" s="243"/>
      <c r="BLN121" s="243"/>
      <c r="BLO121" s="243"/>
      <c r="BLP121" s="243"/>
      <c r="BLQ121" s="243"/>
      <c r="BLR121" s="243"/>
      <c r="BLS121" s="243"/>
      <c r="BLT121" s="243"/>
      <c r="BLU121" s="243"/>
      <c r="BLV121" s="243"/>
      <c r="BLW121" s="243"/>
      <c r="BLX121" s="243"/>
      <c r="BLY121" s="243"/>
      <c r="BLZ121" s="243"/>
      <c r="BMA121" s="243"/>
      <c r="BMB121" s="243"/>
      <c r="BMC121" s="243"/>
      <c r="BMD121" s="243"/>
      <c r="BME121" s="243"/>
      <c r="BMF121" s="243"/>
      <c r="BMG121" s="243"/>
      <c r="BMH121" s="243"/>
      <c r="BMI121" s="243"/>
      <c r="BMJ121" s="243"/>
      <c r="BMK121" s="243"/>
      <c r="BML121" s="243"/>
      <c r="BMM121" s="243"/>
      <c r="BMN121" s="243"/>
      <c r="BMO121" s="243"/>
      <c r="BMP121" s="243"/>
      <c r="BMQ121" s="243"/>
      <c r="BMR121" s="243"/>
      <c r="BMS121" s="243"/>
      <c r="BMT121" s="243"/>
      <c r="BMU121" s="243"/>
      <c r="BMV121" s="243"/>
      <c r="BMW121" s="243"/>
      <c r="BMX121" s="243"/>
      <c r="BMY121" s="243"/>
      <c r="BMZ121" s="243"/>
      <c r="BNA121" s="243"/>
      <c r="BNB121" s="243"/>
      <c r="BNC121" s="243"/>
      <c r="BND121" s="243"/>
      <c r="BNE121" s="243"/>
      <c r="BNF121" s="243"/>
      <c r="BNG121" s="243"/>
      <c r="BNH121" s="243"/>
      <c r="BNI121" s="243"/>
      <c r="BNJ121" s="243"/>
      <c r="BNK121" s="243"/>
      <c r="BNL121" s="243"/>
      <c r="BNM121" s="243"/>
      <c r="BNN121" s="243"/>
      <c r="BNO121" s="243"/>
      <c r="BNP121" s="243"/>
      <c r="BNQ121" s="243"/>
      <c r="BNR121" s="243"/>
      <c r="BNS121" s="243"/>
      <c r="BNT121" s="243"/>
      <c r="BNU121" s="243"/>
      <c r="BNV121" s="243"/>
      <c r="BNW121" s="243"/>
      <c r="BNX121" s="243"/>
      <c r="BNY121" s="243"/>
      <c r="BNZ121" s="243"/>
      <c r="BOA121" s="243"/>
      <c r="BOB121" s="243"/>
      <c r="BOC121" s="243"/>
      <c r="BOD121" s="243"/>
      <c r="BOE121" s="243"/>
      <c r="BOF121" s="243"/>
      <c r="BOG121" s="243"/>
      <c r="BOH121" s="243"/>
      <c r="BOI121" s="243"/>
      <c r="BOJ121" s="243"/>
      <c r="BOK121" s="243"/>
      <c r="BOL121" s="243"/>
      <c r="BOM121" s="243"/>
      <c r="BON121" s="243"/>
      <c r="BOO121" s="243"/>
      <c r="BOP121" s="243"/>
      <c r="BOQ121" s="243"/>
      <c r="BOR121" s="243"/>
      <c r="BOS121" s="243"/>
      <c r="BOT121" s="243"/>
      <c r="BOU121" s="243"/>
      <c r="BOV121" s="243"/>
      <c r="BOW121" s="243"/>
      <c r="BOX121" s="243"/>
      <c r="BOY121" s="243"/>
      <c r="BOZ121" s="243"/>
      <c r="BPA121" s="243"/>
      <c r="BPB121" s="243"/>
      <c r="BPC121" s="243"/>
      <c r="BPD121" s="243"/>
      <c r="BPE121" s="243"/>
      <c r="BPF121" s="243"/>
      <c r="BPG121" s="243"/>
      <c r="BPH121" s="243"/>
      <c r="BPI121" s="243"/>
      <c r="BPJ121" s="243"/>
      <c r="BPK121" s="243"/>
      <c r="BPL121" s="243"/>
      <c r="BPM121" s="243"/>
      <c r="BPN121" s="243"/>
      <c r="BPO121" s="243"/>
      <c r="BPP121" s="243"/>
      <c r="BPQ121" s="243"/>
      <c r="BPR121" s="243"/>
      <c r="BPS121" s="243"/>
      <c r="BPT121" s="243"/>
      <c r="BPU121" s="243"/>
      <c r="BPV121" s="243"/>
      <c r="BPW121" s="243"/>
      <c r="BPX121" s="243"/>
      <c r="BPY121" s="243"/>
      <c r="BPZ121" s="243"/>
      <c r="BQA121" s="243"/>
      <c r="BQB121" s="243"/>
      <c r="BQC121" s="243"/>
      <c r="BQD121" s="243"/>
      <c r="BQE121" s="243"/>
      <c r="BQF121" s="243"/>
      <c r="BQG121" s="243"/>
      <c r="BQH121" s="243"/>
      <c r="BQI121" s="243"/>
      <c r="BQJ121" s="243"/>
      <c r="BQK121" s="243"/>
      <c r="BQL121" s="243"/>
      <c r="BQM121" s="243"/>
      <c r="BQN121" s="243"/>
      <c r="BQO121" s="243"/>
      <c r="BQP121" s="243"/>
      <c r="BQQ121" s="243"/>
      <c r="BQR121" s="243"/>
      <c r="BQS121" s="243"/>
      <c r="BQT121" s="243"/>
      <c r="BQU121" s="243"/>
      <c r="BQV121" s="243"/>
      <c r="BQW121" s="243"/>
      <c r="BQX121" s="243"/>
      <c r="BQY121" s="243"/>
      <c r="BQZ121" s="243"/>
      <c r="BRA121" s="243"/>
      <c r="BRB121" s="243"/>
      <c r="BRC121" s="243"/>
      <c r="BRD121" s="243"/>
      <c r="BRE121" s="243"/>
      <c r="BRF121" s="243"/>
      <c r="BRG121" s="243"/>
      <c r="BRH121" s="243"/>
      <c r="BRI121" s="243"/>
      <c r="BRJ121" s="243"/>
      <c r="BRK121" s="243"/>
      <c r="BRL121" s="243"/>
      <c r="BRM121" s="243"/>
      <c r="BRN121" s="243"/>
      <c r="BRO121" s="243"/>
      <c r="BRP121" s="243"/>
      <c r="BRQ121" s="243"/>
      <c r="BRR121" s="243"/>
      <c r="BRS121" s="243"/>
      <c r="BRT121" s="243"/>
      <c r="BRU121" s="243"/>
      <c r="BRV121" s="243"/>
      <c r="BRW121" s="243"/>
      <c r="BRX121" s="243"/>
      <c r="BRY121" s="243"/>
      <c r="BRZ121" s="243"/>
      <c r="BSA121" s="243"/>
      <c r="BSB121" s="243"/>
      <c r="BSC121" s="243"/>
      <c r="BSD121" s="243"/>
      <c r="BSE121" s="243"/>
      <c r="BSF121" s="243"/>
      <c r="BSG121" s="243"/>
      <c r="BSH121" s="243"/>
      <c r="BSI121" s="243"/>
      <c r="BSJ121" s="243"/>
      <c r="BSK121" s="243"/>
      <c r="BSL121" s="243"/>
      <c r="BSM121" s="243"/>
      <c r="BSN121" s="243"/>
      <c r="BSO121" s="243"/>
      <c r="BSP121" s="243"/>
      <c r="BSQ121" s="243"/>
      <c r="BSR121" s="243"/>
      <c r="BSS121" s="243"/>
      <c r="BST121" s="243"/>
      <c r="BSU121" s="243"/>
      <c r="BSV121" s="243"/>
      <c r="BSW121" s="243"/>
      <c r="BSX121" s="243"/>
      <c r="BSY121" s="243"/>
      <c r="BSZ121" s="243"/>
      <c r="BTA121" s="243"/>
      <c r="BTB121" s="243"/>
      <c r="BTC121" s="243"/>
      <c r="BTD121" s="243"/>
      <c r="BTE121" s="243"/>
      <c r="BTF121" s="243"/>
      <c r="BTG121" s="243"/>
      <c r="BTH121" s="243"/>
      <c r="BTI121" s="243"/>
      <c r="BTJ121" s="243"/>
      <c r="BTK121" s="243"/>
      <c r="BTL121" s="243"/>
      <c r="BTM121" s="243"/>
      <c r="BTN121" s="243"/>
      <c r="BTO121" s="243"/>
      <c r="BTP121" s="243"/>
      <c r="BTQ121" s="243"/>
      <c r="BTR121" s="243"/>
      <c r="BTS121" s="243"/>
      <c r="BTT121" s="243"/>
      <c r="BTU121" s="243"/>
      <c r="BTV121" s="243"/>
      <c r="BTW121" s="243"/>
      <c r="BTX121" s="243"/>
      <c r="BTY121" s="243"/>
      <c r="BTZ121" s="243"/>
      <c r="BUA121" s="243"/>
      <c r="BUB121" s="243"/>
      <c r="BUC121" s="243"/>
      <c r="BUD121" s="243"/>
      <c r="BUE121" s="243"/>
      <c r="BUF121" s="243"/>
      <c r="BUG121" s="243"/>
      <c r="BUH121" s="243"/>
      <c r="BUI121" s="243"/>
      <c r="BUJ121" s="243"/>
      <c r="BUK121" s="243"/>
      <c r="BUL121" s="243"/>
      <c r="BUM121" s="243"/>
      <c r="BUN121" s="243"/>
      <c r="BUO121" s="243"/>
      <c r="BUP121" s="243"/>
      <c r="BUQ121" s="243"/>
      <c r="BUR121" s="243"/>
      <c r="BUS121" s="243"/>
      <c r="BUT121" s="243"/>
      <c r="BUU121" s="243"/>
      <c r="BUV121" s="243"/>
      <c r="BUW121" s="243"/>
      <c r="BUX121" s="243"/>
      <c r="BUY121" s="243"/>
      <c r="BUZ121" s="243"/>
      <c r="BVA121" s="243"/>
      <c r="BVB121" s="243"/>
      <c r="BVC121" s="243"/>
      <c r="BVD121" s="243"/>
      <c r="BVE121" s="243"/>
      <c r="BVF121" s="243"/>
      <c r="BVG121" s="243"/>
      <c r="BVH121" s="243"/>
      <c r="BVI121" s="243"/>
      <c r="BVJ121" s="243"/>
      <c r="BVK121" s="243"/>
      <c r="BVL121" s="243"/>
      <c r="BVM121" s="243"/>
      <c r="BVN121" s="243"/>
      <c r="BVO121" s="243"/>
      <c r="BVP121" s="243"/>
      <c r="BVQ121" s="243"/>
      <c r="BVR121" s="243"/>
      <c r="BVS121" s="243"/>
      <c r="BVT121" s="243"/>
      <c r="BVU121" s="243"/>
      <c r="BVV121" s="243"/>
      <c r="BVW121" s="243"/>
      <c r="BVX121" s="243"/>
      <c r="BVY121" s="243"/>
      <c r="BVZ121" s="243"/>
      <c r="BWA121" s="243"/>
      <c r="BWB121" s="243"/>
      <c r="BWC121" s="243"/>
      <c r="BWD121" s="243"/>
      <c r="BWE121" s="243"/>
      <c r="BWF121" s="243"/>
      <c r="BWG121" s="243"/>
      <c r="BWH121" s="243"/>
      <c r="BWI121" s="243"/>
      <c r="BWJ121" s="243"/>
      <c r="BWK121" s="243"/>
      <c r="BWL121" s="243"/>
      <c r="BWM121" s="243"/>
      <c r="BWN121" s="243"/>
      <c r="BWO121" s="243"/>
      <c r="BWP121" s="243"/>
      <c r="BWQ121" s="243"/>
      <c r="BWR121" s="243"/>
      <c r="BWS121" s="243"/>
      <c r="BWT121" s="243"/>
      <c r="BWU121" s="243"/>
      <c r="BWV121" s="243"/>
      <c r="BWW121" s="243"/>
      <c r="BWX121" s="243"/>
      <c r="BWY121" s="243"/>
      <c r="BWZ121" s="243"/>
      <c r="BXA121" s="243"/>
      <c r="BXB121" s="243"/>
      <c r="BXC121" s="243"/>
      <c r="BXD121" s="243"/>
      <c r="BXE121" s="243"/>
      <c r="BXF121" s="243"/>
      <c r="BXG121" s="243"/>
      <c r="BXH121" s="243"/>
      <c r="BXI121" s="243"/>
      <c r="BXJ121" s="243"/>
      <c r="BXK121" s="243"/>
      <c r="BXL121" s="243"/>
      <c r="BXM121" s="243"/>
      <c r="BXN121" s="243"/>
      <c r="BXO121" s="243"/>
      <c r="BXP121" s="243"/>
      <c r="BXQ121" s="243"/>
      <c r="BXR121" s="243"/>
      <c r="BXS121" s="243"/>
      <c r="BXT121" s="243"/>
      <c r="BXU121" s="243"/>
      <c r="BXV121" s="243"/>
      <c r="BXW121" s="243"/>
      <c r="BXX121" s="243"/>
      <c r="BXY121" s="243"/>
      <c r="BXZ121" s="243"/>
      <c r="BYA121" s="243"/>
      <c r="BYB121" s="243"/>
      <c r="BYC121" s="243"/>
      <c r="BYD121" s="243"/>
      <c r="BYE121" s="243"/>
      <c r="BYF121" s="243"/>
      <c r="BYG121" s="243"/>
      <c r="BYH121" s="243"/>
      <c r="BYI121" s="243"/>
      <c r="BYJ121" s="243"/>
      <c r="BYK121" s="243"/>
      <c r="BYL121" s="243"/>
      <c r="BYM121" s="243"/>
      <c r="BYN121" s="243"/>
      <c r="BYO121" s="243"/>
      <c r="BYP121" s="243"/>
      <c r="BYQ121" s="243"/>
      <c r="BYR121" s="243"/>
      <c r="BYS121" s="243"/>
      <c r="BYT121" s="243"/>
      <c r="BYU121" s="243"/>
      <c r="BYV121" s="243"/>
      <c r="BYW121" s="243"/>
      <c r="BYX121" s="243"/>
      <c r="BYY121" s="243"/>
      <c r="BYZ121" s="243"/>
      <c r="BZA121" s="243"/>
      <c r="BZB121" s="243"/>
      <c r="BZC121" s="243"/>
      <c r="BZD121" s="243"/>
      <c r="BZE121" s="243"/>
      <c r="BZF121" s="243"/>
      <c r="BZG121" s="243"/>
      <c r="BZH121" s="243"/>
      <c r="BZI121" s="243"/>
      <c r="BZJ121" s="243"/>
      <c r="BZK121" s="243"/>
      <c r="BZL121" s="243"/>
      <c r="BZM121" s="243"/>
      <c r="BZN121" s="243"/>
      <c r="BZO121" s="243"/>
      <c r="BZP121" s="243"/>
      <c r="BZQ121" s="243"/>
      <c r="BZR121" s="243"/>
      <c r="BZS121" s="243"/>
      <c r="BZT121" s="243"/>
      <c r="BZU121" s="243"/>
      <c r="BZV121" s="243"/>
      <c r="BZW121" s="243"/>
      <c r="BZX121" s="243"/>
      <c r="BZY121" s="243"/>
      <c r="BZZ121" s="243"/>
      <c r="CAA121" s="243"/>
      <c r="CAB121" s="243"/>
      <c r="CAC121" s="243"/>
      <c r="CAD121" s="243"/>
      <c r="CAE121" s="243"/>
      <c r="CAF121" s="243"/>
      <c r="CAG121" s="243"/>
      <c r="CAH121" s="243"/>
      <c r="CAI121" s="243"/>
      <c r="CAJ121" s="243"/>
      <c r="CAK121" s="243"/>
      <c r="CAL121" s="243"/>
      <c r="CAM121" s="243"/>
      <c r="CAN121" s="243"/>
      <c r="CAO121" s="243"/>
      <c r="CAP121" s="243"/>
      <c r="CAQ121" s="243"/>
      <c r="CAR121" s="243"/>
      <c r="CAS121" s="243"/>
      <c r="CAT121" s="243"/>
      <c r="CAU121" s="243"/>
      <c r="CAV121" s="243"/>
      <c r="CAW121" s="243"/>
      <c r="CAX121" s="243"/>
      <c r="CAY121" s="243"/>
      <c r="CAZ121" s="243"/>
      <c r="CBA121" s="243"/>
      <c r="CBB121" s="243"/>
      <c r="CBC121" s="243"/>
      <c r="CBD121" s="243"/>
      <c r="CBE121" s="243"/>
      <c r="CBF121" s="243"/>
      <c r="CBG121" s="243"/>
      <c r="CBH121" s="243"/>
      <c r="CBI121" s="243"/>
      <c r="CBJ121" s="243"/>
      <c r="CBK121" s="243"/>
      <c r="CBL121" s="243"/>
      <c r="CBM121" s="243"/>
      <c r="CBN121" s="243"/>
      <c r="CBO121" s="243"/>
      <c r="CBP121" s="243"/>
      <c r="CBQ121" s="243"/>
      <c r="CBR121" s="243"/>
      <c r="CBS121" s="243"/>
      <c r="CBT121" s="243"/>
      <c r="CBU121" s="243"/>
      <c r="CBV121" s="243"/>
      <c r="CBW121" s="243"/>
      <c r="CBX121" s="243"/>
      <c r="CBY121" s="243"/>
      <c r="CBZ121" s="243"/>
      <c r="CCA121" s="243"/>
      <c r="CCB121" s="243"/>
      <c r="CCC121" s="243"/>
      <c r="CCD121" s="243"/>
      <c r="CCE121" s="243"/>
      <c r="CCF121" s="243"/>
      <c r="CCG121" s="243"/>
      <c r="CCH121" s="243"/>
      <c r="CCI121" s="243"/>
      <c r="CCJ121" s="243"/>
      <c r="CCK121" s="243"/>
      <c r="CCL121" s="243"/>
      <c r="CCM121" s="243"/>
      <c r="CCN121" s="243"/>
      <c r="CCO121" s="243"/>
      <c r="CCP121" s="243"/>
      <c r="CCQ121" s="243"/>
      <c r="CCR121" s="243"/>
      <c r="CCS121" s="243"/>
      <c r="CCT121" s="243"/>
      <c r="CCU121" s="243"/>
      <c r="CCV121" s="243"/>
      <c r="CCW121" s="243"/>
      <c r="CCX121" s="243"/>
      <c r="CCY121" s="243"/>
      <c r="CCZ121" s="243"/>
      <c r="CDA121" s="243"/>
      <c r="CDB121" s="243"/>
      <c r="CDC121" s="243"/>
      <c r="CDD121" s="243"/>
      <c r="CDE121" s="243"/>
      <c r="CDF121" s="243"/>
      <c r="CDG121" s="243"/>
      <c r="CDH121" s="243"/>
      <c r="CDI121" s="243"/>
      <c r="CDJ121" s="243"/>
      <c r="CDK121" s="243"/>
      <c r="CDL121" s="243"/>
      <c r="CDM121" s="243"/>
      <c r="CDN121" s="243"/>
      <c r="CDO121" s="243"/>
      <c r="CDP121" s="243"/>
      <c r="CDQ121" s="243"/>
      <c r="CDR121" s="243"/>
      <c r="CDS121" s="243"/>
      <c r="CDT121" s="243"/>
      <c r="CDU121" s="243"/>
      <c r="CDV121" s="243"/>
      <c r="CDW121" s="243"/>
      <c r="CDX121" s="243"/>
      <c r="CDY121" s="243"/>
      <c r="CDZ121" s="243"/>
      <c r="CEA121" s="243"/>
      <c r="CEB121" s="243"/>
      <c r="CEC121" s="243"/>
      <c r="CED121" s="243"/>
      <c r="CEE121" s="243"/>
      <c r="CEF121" s="243"/>
      <c r="CEG121" s="243"/>
      <c r="CEH121" s="243"/>
      <c r="CEI121" s="243"/>
      <c r="CEJ121" s="243"/>
      <c r="CEK121" s="243"/>
      <c r="CEL121" s="243"/>
      <c r="CEM121" s="243"/>
      <c r="CEN121" s="243"/>
      <c r="CEO121" s="243"/>
      <c r="CEP121" s="243"/>
      <c r="CEQ121" s="243"/>
      <c r="CER121" s="243"/>
      <c r="CES121" s="243"/>
      <c r="CET121" s="243"/>
      <c r="CEU121" s="243"/>
      <c r="CEV121" s="243"/>
      <c r="CEW121" s="243"/>
      <c r="CEX121" s="243"/>
      <c r="CEY121" s="243"/>
      <c r="CEZ121" s="243"/>
      <c r="CFA121" s="243"/>
      <c r="CFB121" s="243"/>
      <c r="CFC121" s="243"/>
      <c r="CFD121" s="243"/>
      <c r="CFE121" s="243"/>
      <c r="CFF121" s="243"/>
      <c r="CFG121" s="243"/>
      <c r="CFH121" s="243"/>
      <c r="CFI121" s="243"/>
      <c r="CFJ121" s="243"/>
      <c r="CFK121" s="243"/>
      <c r="CFL121" s="243"/>
      <c r="CFM121" s="243"/>
      <c r="CFN121" s="243"/>
      <c r="CFO121" s="243"/>
      <c r="CFP121" s="243"/>
      <c r="CFQ121" s="243"/>
      <c r="CFR121" s="243"/>
      <c r="CFS121" s="243"/>
      <c r="CFT121" s="243"/>
      <c r="CFU121" s="243"/>
      <c r="CFV121" s="243"/>
      <c r="CFW121" s="243"/>
      <c r="CFX121" s="243"/>
      <c r="CFY121" s="243"/>
      <c r="CFZ121" s="243"/>
      <c r="CGA121" s="243"/>
      <c r="CGB121" s="243"/>
      <c r="CGC121" s="243"/>
      <c r="CGD121" s="243"/>
      <c r="CGE121" s="243"/>
      <c r="CGF121" s="243"/>
      <c r="CGG121" s="243"/>
      <c r="CGH121" s="243"/>
      <c r="CGI121" s="243"/>
      <c r="CGJ121" s="243"/>
      <c r="CGK121" s="243"/>
      <c r="CGL121" s="243"/>
      <c r="CGM121" s="243"/>
      <c r="CGN121" s="243"/>
      <c r="CGO121" s="243"/>
      <c r="CGP121" s="243"/>
      <c r="CGQ121" s="243"/>
      <c r="CGR121" s="243"/>
      <c r="CGS121" s="243"/>
      <c r="CGT121" s="243"/>
      <c r="CGU121" s="243"/>
      <c r="CGV121" s="243"/>
      <c r="CGW121" s="243"/>
      <c r="CGX121" s="243"/>
      <c r="CGY121" s="243"/>
      <c r="CGZ121" s="243"/>
      <c r="CHA121" s="243"/>
      <c r="CHB121" s="243"/>
      <c r="CHC121" s="243"/>
      <c r="CHD121" s="243"/>
      <c r="CHE121" s="243"/>
      <c r="CHF121" s="243"/>
      <c r="CHG121" s="243"/>
      <c r="CHH121" s="243"/>
      <c r="CHI121" s="243"/>
      <c r="CHJ121" s="243"/>
      <c r="CHK121" s="243"/>
      <c r="CHL121" s="243"/>
      <c r="CHM121" s="243"/>
      <c r="CHN121" s="243"/>
      <c r="CHO121" s="243"/>
      <c r="CHP121" s="243"/>
      <c r="CHQ121" s="243"/>
      <c r="CHR121" s="243"/>
      <c r="CHS121" s="243"/>
      <c r="CHT121" s="243"/>
      <c r="CHU121" s="243"/>
      <c r="CHV121" s="243"/>
      <c r="CHW121" s="243"/>
      <c r="CHX121" s="243"/>
      <c r="CHY121" s="243"/>
      <c r="CHZ121" s="243"/>
      <c r="CIA121" s="243"/>
      <c r="CIB121" s="243"/>
      <c r="CIC121" s="243"/>
      <c r="CID121" s="243"/>
      <c r="CIE121" s="243"/>
      <c r="CIF121" s="243"/>
      <c r="CIG121" s="243"/>
      <c r="CIH121" s="243"/>
      <c r="CII121" s="243"/>
      <c r="CIJ121" s="243"/>
      <c r="CIK121" s="243"/>
      <c r="CIL121" s="243"/>
      <c r="CIM121" s="243"/>
      <c r="CIN121" s="243"/>
      <c r="CIO121" s="243"/>
      <c r="CIP121" s="243"/>
      <c r="CIQ121" s="243"/>
      <c r="CIR121" s="243"/>
      <c r="CIS121" s="243"/>
      <c r="CIT121" s="243"/>
      <c r="CIU121" s="243"/>
      <c r="CIV121" s="243"/>
      <c r="CIW121" s="243"/>
      <c r="CIX121" s="243"/>
      <c r="CIY121" s="243"/>
      <c r="CIZ121" s="243"/>
      <c r="CJA121" s="243"/>
      <c r="CJB121" s="243"/>
      <c r="CJC121" s="243"/>
      <c r="CJD121" s="243"/>
      <c r="CJE121" s="243"/>
      <c r="CJF121" s="243"/>
      <c r="CJG121" s="243"/>
      <c r="CJH121" s="243"/>
      <c r="CJI121" s="243"/>
      <c r="CJJ121" s="243"/>
      <c r="CJK121" s="243"/>
      <c r="CJL121" s="243"/>
      <c r="CJM121" s="243"/>
      <c r="CJN121" s="243"/>
      <c r="CJO121" s="243"/>
      <c r="CJP121" s="243"/>
      <c r="CJQ121" s="243"/>
      <c r="CJR121" s="243"/>
      <c r="CJS121" s="243"/>
      <c r="CJT121" s="243"/>
      <c r="CJU121" s="243"/>
      <c r="CJV121" s="243"/>
      <c r="CJW121" s="243"/>
      <c r="CJX121" s="243"/>
      <c r="CJY121" s="243"/>
      <c r="CJZ121" s="243"/>
      <c r="CKA121" s="243"/>
      <c r="CKB121" s="243"/>
      <c r="CKC121" s="243"/>
      <c r="CKD121" s="243"/>
      <c r="CKE121" s="243"/>
      <c r="CKF121" s="243"/>
      <c r="CKG121" s="243"/>
      <c r="CKH121" s="243"/>
      <c r="CKI121" s="243"/>
      <c r="CKJ121" s="243"/>
      <c r="CKK121" s="243"/>
      <c r="CKL121" s="243"/>
      <c r="CKM121" s="243"/>
      <c r="CKN121" s="243"/>
      <c r="CKO121" s="243"/>
      <c r="CKP121" s="243"/>
      <c r="CKQ121" s="243"/>
      <c r="CKR121" s="243"/>
      <c r="CKS121" s="243"/>
      <c r="CKT121" s="243"/>
      <c r="CKU121" s="243"/>
      <c r="CKV121" s="243"/>
      <c r="CKW121" s="243"/>
      <c r="CKX121" s="243"/>
      <c r="CKY121" s="243"/>
      <c r="CKZ121" s="243"/>
      <c r="CLA121" s="243"/>
      <c r="CLB121" s="243"/>
      <c r="CLC121" s="243"/>
      <c r="CLD121" s="243"/>
      <c r="CLE121" s="243"/>
      <c r="CLF121" s="243"/>
      <c r="CLG121" s="243"/>
      <c r="CLH121" s="243"/>
      <c r="CLI121" s="243"/>
      <c r="CLJ121" s="243"/>
      <c r="CLK121" s="243"/>
      <c r="CLL121" s="243"/>
      <c r="CLM121" s="243"/>
      <c r="CLN121" s="243"/>
      <c r="CLO121" s="243"/>
      <c r="CLP121" s="243"/>
      <c r="CLQ121" s="243"/>
      <c r="CLR121" s="243"/>
      <c r="CLS121" s="243"/>
      <c r="CLT121" s="243"/>
      <c r="CLU121" s="243"/>
      <c r="CLV121" s="243"/>
      <c r="CLW121" s="243"/>
      <c r="CLX121" s="243"/>
      <c r="CLY121" s="243"/>
      <c r="CLZ121" s="243"/>
      <c r="CMA121" s="243"/>
      <c r="CMB121" s="243"/>
      <c r="CMC121" s="243"/>
      <c r="CMD121" s="243"/>
      <c r="CME121" s="243"/>
      <c r="CMF121" s="243"/>
      <c r="CMG121" s="243"/>
      <c r="CMH121" s="243"/>
      <c r="CMI121" s="243"/>
      <c r="CMJ121" s="243"/>
      <c r="CMK121" s="243"/>
      <c r="CML121" s="243"/>
      <c r="CMM121" s="243"/>
      <c r="CMN121" s="243"/>
      <c r="CMO121" s="243"/>
      <c r="CMP121" s="243"/>
      <c r="CMQ121" s="243"/>
      <c r="CMR121" s="243"/>
      <c r="CMS121" s="243"/>
      <c r="CMT121" s="243"/>
      <c r="CMU121" s="243"/>
      <c r="CMV121" s="243"/>
      <c r="CMW121" s="243"/>
      <c r="CMX121" s="243"/>
      <c r="CMY121" s="243"/>
      <c r="CMZ121" s="243"/>
      <c r="CNA121" s="243"/>
      <c r="CNB121" s="243"/>
      <c r="CNC121" s="243"/>
      <c r="CND121" s="243"/>
      <c r="CNE121" s="243"/>
      <c r="CNF121" s="243"/>
      <c r="CNG121" s="243"/>
      <c r="CNH121" s="243"/>
      <c r="CNI121" s="243"/>
      <c r="CNJ121" s="243"/>
      <c r="CNK121" s="243"/>
      <c r="CNL121" s="243"/>
      <c r="CNM121" s="243"/>
      <c r="CNN121" s="243"/>
      <c r="CNO121" s="243"/>
      <c r="CNP121" s="243"/>
      <c r="CNQ121" s="243"/>
      <c r="CNR121" s="243"/>
      <c r="CNS121" s="243"/>
      <c r="CNT121" s="243"/>
      <c r="CNU121" s="243"/>
      <c r="CNV121" s="243"/>
      <c r="CNW121" s="243"/>
      <c r="CNX121" s="243"/>
      <c r="CNY121" s="243"/>
      <c r="CNZ121" s="243"/>
      <c r="COA121" s="243"/>
      <c r="COB121" s="243"/>
      <c r="COC121" s="243"/>
      <c r="COD121" s="243"/>
      <c r="COE121" s="243"/>
      <c r="COF121" s="243"/>
      <c r="COG121" s="243"/>
      <c r="COH121" s="243"/>
      <c r="COI121" s="243"/>
      <c r="COJ121" s="243"/>
      <c r="COK121" s="243"/>
      <c r="COL121" s="243"/>
      <c r="COM121" s="243"/>
      <c r="CON121" s="243"/>
      <c r="COO121" s="243"/>
      <c r="COP121" s="243"/>
      <c r="COQ121" s="243"/>
      <c r="COR121" s="243"/>
      <c r="COS121" s="243"/>
      <c r="COT121" s="243"/>
      <c r="COU121" s="243"/>
      <c r="COV121" s="243"/>
      <c r="COW121" s="243"/>
      <c r="COX121" s="243"/>
      <c r="COY121" s="243"/>
      <c r="COZ121" s="243"/>
      <c r="CPA121" s="243"/>
      <c r="CPB121" s="243"/>
      <c r="CPC121" s="243"/>
      <c r="CPD121" s="243"/>
      <c r="CPE121" s="243"/>
      <c r="CPF121" s="243"/>
      <c r="CPG121" s="243"/>
      <c r="CPH121" s="243"/>
      <c r="CPI121" s="243"/>
      <c r="CPJ121" s="243"/>
      <c r="CPK121" s="243"/>
      <c r="CPL121" s="243"/>
      <c r="CPM121" s="243"/>
      <c r="CPN121" s="243"/>
      <c r="CPO121" s="243"/>
      <c r="CPP121" s="243"/>
      <c r="CPQ121" s="243"/>
      <c r="CPR121" s="243"/>
      <c r="CPS121" s="243"/>
      <c r="CPT121" s="243"/>
      <c r="CPU121" s="243"/>
      <c r="CPV121" s="243"/>
      <c r="CPW121" s="243"/>
      <c r="CPX121" s="243"/>
      <c r="CPY121" s="243"/>
      <c r="CPZ121" s="243"/>
      <c r="CQA121" s="243"/>
      <c r="CQB121" s="243"/>
      <c r="CQC121" s="243"/>
      <c r="CQD121" s="243"/>
      <c r="CQE121" s="243"/>
      <c r="CQF121" s="243"/>
      <c r="CQG121" s="243"/>
      <c r="CQH121" s="243"/>
      <c r="CQI121" s="243"/>
      <c r="CQJ121" s="243"/>
      <c r="CQK121" s="243"/>
      <c r="CQL121" s="243"/>
      <c r="CQM121" s="243"/>
      <c r="CQN121" s="243"/>
      <c r="CQO121" s="243"/>
      <c r="CQP121" s="243"/>
      <c r="CQQ121" s="243"/>
      <c r="CQR121" s="243"/>
      <c r="CQS121" s="243"/>
      <c r="CQT121" s="243"/>
      <c r="CQU121" s="243"/>
      <c r="CQV121" s="243"/>
      <c r="CQW121" s="243"/>
      <c r="CQX121" s="243"/>
      <c r="CQY121" s="243"/>
      <c r="CQZ121" s="243"/>
      <c r="CRA121" s="243"/>
      <c r="CRB121" s="243"/>
      <c r="CRC121" s="243"/>
      <c r="CRD121" s="243"/>
      <c r="CRE121" s="243"/>
      <c r="CRF121" s="243"/>
      <c r="CRG121" s="243"/>
      <c r="CRH121" s="243"/>
      <c r="CRI121" s="243"/>
      <c r="CRJ121" s="243"/>
      <c r="CRK121" s="243"/>
      <c r="CRL121" s="243"/>
      <c r="CRM121" s="243"/>
      <c r="CRN121" s="243"/>
      <c r="CRO121" s="243"/>
      <c r="CRP121" s="243"/>
      <c r="CRQ121" s="243"/>
      <c r="CRR121" s="243"/>
      <c r="CRS121" s="243"/>
      <c r="CRT121" s="243"/>
      <c r="CRU121" s="243"/>
      <c r="CRV121" s="243"/>
      <c r="CRW121" s="243"/>
      <c r="CRX121" s="243"/>
      <c r="CRY121" s="243"/>
      <c r="CRZ121" s="243"/>
      <c r="CSA121" s="243"/>
      <c r="CSB121" s="243"/>
      <c r="CSC121" s="243"/>
      <c r="CSD121" s="243"/>
      <c r="CSE121" s="243"/>
      <c r="CSF121" s="243"/>
      <c r="CSG121" s="243"/>
      <c r="CSH121" s="243"/>
      <c r="CSI121" s="243"/>
      <c r="CSJ121" s="243"/>
      <c r="CSK121" s="243"/>
      <c r="CSL121" s="243"/>
      <c r="CSM121" s="243"/>
      <c r="CSN121" s="243"/>
      <c r="CSO121" s="243"/>
      <c r="CSP121" s="243"/>
      <c r="CSQ121" s="243"/>
      <c r="CSR121" s="243"/>
      <c r="CSS121" s="243"/>
      <c r="CST121" s="243"/>
      <c r="CSU121" s="243"/>
      <c r="CSV121" s="243"/>
      <c r="CSW121" s="243"/>
      <c r="CSX121" s="243"/>
      <c r="CSY121" s="243"/>
      <c r="CSZ121" s="243"/>
      <c r="CTA121" s="243"/>
      <c r="CTB121" s="243"/>
      <c r="CTC121" s="243"/>
      <c r="CTD121" s="243"/>
      <c r="CTE121" s="243"/>
      <c r="CTF121" s="243"/>
      <c r="CTG121" s="243"/>
      <c r="CTH121" s="243"/>
      <c r="CTI121" s="243"/>
      <c r="CTJ121" s="243"/>
      <c r="CTK121" s="243"/>
      <c r="CTL121" s="243"/>
      <c r="CTM121" s="243"/>
      <c r="CTN121" s="243"/>
      <c r="CTO121" s="243"/>
      <c r="CTP121" s="243"/>
      <c r="CTQ121" s="243"/>
      <c r="CTR121" s="243"/>
      <c r="CTS121" s="243"/>
      <c r="CTT121" s="243"/>
      <c r="CTU121" s="243"/>
      <c r="CTV121" s="243"/>
      <c r="CTW121" s="243"/>
      <c r="CTX121" s="243"/>
      <c r="CTY121" s="243"/>
      <c r="CTZ121" s="243"/>
      <c r="CUA121" s="243"/>
      <c r="CUB121" s="243"/>
      <c r="CUC121" s="243"/>
      <c r="CUD121" s="243"/>
      <c r="CUE121" s="243"/>
      <c r="CUF121" s="243"/>
      <c r="CUG121" s="243"/>
      <c r="CUH121" s="243"/>
      <c r="CUI121" s="243"/>
      <c r="CUJ121" s="243"/>
      <c r="CUK121" s="243"/>
      <c r="CUL121" s="243"/>
      <c r="CUM121" s="243"/>
      <c r="CUN121" s="243"/>
      <c r="CUO121" s="243"/>
      <c r="CUP121" s="243"/>
      <c r="CUQ121" s="243"/>
      <c r="CUR121" s="243"/>
      <c r="CUS121" s="243"/>
      <c r="CUT121" s="243"/>
      <c r="CUU121" s="243"/>
      <c r="CUV121" s="243"/>
      <c r="CUW121" s="243"/>
      <c r="CUX121" s="243"/>
      <c r="CUY121" s="243"/>
      <c r="CUZ121" s="243"/>
      <c r="CVA121" s="243"/>
      <c r="CVB121" s="243"/>
      <c r="CVC121" s="243"/>
      <c r="CVD121" s="243"/>
      <c r="CVE121" s="243"/>
      <c r="CVF121" s="243"/>
      <c r="CVG121" s="243"/>
      <c r="CVH121" s="243"/>
      <c r="CVI121" s="243"/>
      <c r="CVJ121" s="243"/>
      <c r="CVK121" s="243"/>
      <c r="CVL121" s="243"/>
      <c r="CVM121" s="243"/>
      <c r="CVN121" s="243"/>
      <c r="CVO121" s="243"/>
      <c r="CVP121" s="243"/>
      <c r="CVQ121" s="243"/>
      <c r="CVR121" s="243"/>
      <c r="CVS121" s="243"/>
      <c r="CVT121" s="243"/>
      <c r="CVU121" s="243"/>
      <c r="CVV121" s="243"/>
      <c r="CVW121" s="243"/>
      <c r="CVX121" s="243"/>
      <c r="CVY121" s="243"/>
      <c r="CVZ121" s="243"/>
      <c r="CWA121" s="243"/>
      <c r="CWB121" s="243"/>
      <c r="CWC121" s="243"/>
      <c r="CWD121" s="243"/>
      <c r="CWE121" s="243"/>
      <c r="CWF121" s="243"/>
      <c r="CWG121" s="243"/>
      <c r="CWH121" s="243"/>
      <c r="CWI121" s="243"/>
      <c r="CWJ121" s="243"/>
      <c r="CWK121" s="243"/>
      <c r="CWL121" s="243"/>
      <c r="CWM121" s="243"/>
      <c r="CWN121" s="243"/>
      <c r="CWO121" s="243"/>
      <c r="CWP121" s="243"/>
      <c r="CWQ121" s="243"/>
      <c r="CWR121" s="243"/>
      <c r="CWS121" s="243"/>
      <c r="CWT121" s="243"/>
      <c r="CWU121" s="243"/>
      <c r="CWV121" s="243"/>
      <c r="CWW121" s="243"/>
      <c r="CWX121" s="243"/>
      <c r="CWY121" s="243"/>
      <c r="CWZ121" s="243"/>
      <c r="CXA121" s="243"/>
      <c r="CXB121" s="243"/>
      <c r="CXC121" s="243"/>
      <c r="CXD121" s="243"/>
      <c r="CXE121" s="243"/>
      <c r="CXF121" s="243"/>
      <c r="CXG121" s="243"/>
      <c r="CXH121" s="243"/>
      <c r="CXI121" s="243"/>
      <c r="CXJ121" s="243"/>
      <c r="CXK121" s="243"/>
      <c r="CXL121" s="243"/>
      <c r="CXM121" s="243"/>
      <c r="CXN121" s="243"/>
      <c r="CXO121" s="243"/>
      <c r="CXP121" s="243"/>
      <c r="CXQ121" s="243"/>
      <c r="CXR121" s="243"/>
      <c r="CXS121" s="243"/>
      <c r="CXT121" s="243"/>
      <c r="CXU121" s="243"/>
      <c r="CXV121" s="243"/>
      <c r="CXW121" s="243"/>
      <c r="CXX121" s="243"/>
      <c r="CXY121" s="243"/>
      <c r="CXZ121" s="243"/>
      <c r="CYA121" s="243"/>
      <c r="CYB121" s="243"/>
      <c r="CYC121" s="243"/>
      <c r="CYD121" s="243"/>
      <c r="CYE121" s="243"/>
      <c r="CYF121" s="243"/>
      <c r="CYG121" s="243"/>
      <c r="CYH121" s="243"/>
      <c r="CYI121" s="243"/>
      <c r="CYJ121" s="243"/>
      <c r="CYK121" s="243"/>
      <c r="CYL121" s="243"/>
      <c r="CYM121" s="243"/>
      <c r="CYN121" s="243"/>
      <c r="CYO121" s="243"/>
      <c r="CYP121" s="243"/>
      <c r="CYQ121" s="243"/>
      <c r="CYR121" s="243"/>
      <c r="CYS121" s="243"/>
      <c r="CYT121" s="243"/>
      <c r="CYU121" s="243"/>
      <c r="CYV121" s="243"/>
      <c r="CYW121" s="243"/>
      <c r="CYX121" s="243"/>
      <c r="CYY121" s="243"/>
      <c r="CYZ121" s="243"/>
      <c r="CZA121" s="243"/>
      <c r="CZB121" s="243"/>
      <c r="CZC121" s="243"/>
      <c r="CZD121" s="243"/>
      <c r="CZE121" s="243"/>
      <c r="CZF121" s="243"/>
      <c r="CZG121" s="243"/>
      <c r="CZH121" s="243"/>
      <c r="CZI121" s="243"/>
      <c r="CZJ121" s="243"/>
      <c r="CZK121" s="243"/>
      <c r="CZL121" s="243"/>
      <c r="CZM121" s="243"/>
      <c r="CZN121" s="243"/>
      <c r="CZO121" s="243"/>
      <c r="CZP121" s="243"/>
      <c r="CZQ121" s="243"/>
      <c r="CZR121" s="243"/>
      <c r="CZS121" s="243"/>
      <c r="CZT121" s="243"/>
      <c r="CZU121" s="243"/>
      <c r="CZV121" s="243"/>
      <c r="CZW121" s="243"/>
      <c r="CZX121" s="243"/>
      <c r="CZY121" s="243"/>
      <c r="CZZ121" s="243"/>
      <c r="DAA121" s="243"/>
      <c r="DAB121" s="243"/>
      <c r="DAC121" s="243"/>
      <c r="DAD121" s="243"/>
      <c r="DAE121" s="243"/>
      <c r="DAF121" s="243"/>
      <c r="DAG121" s="243"/>
      <c r="DAH121" s="243"/>
      <c r="DAI121" s="243"/>
      <c r="DAJ121" s="243"/>
      <c r="DAK121" s="243"/>
      <c r="DAL121" s="243"/>
      <c r="DAM121" s="243"/>
      <c r="DAN121" s="243"/>
      <c r="DAO121" s="243"/>
      <c r="DAP121" s="243"/>
      <c r="DAQ121" s="243"/>
      <c r="DAR121" s="243"/>
      <c r="DAS121" s="243"/>
      <c r="DAT121" s="243"/>
      <c r="DAU121" s="243"/>
      <c r="DAV121" s="243"/>
      <c r="DAW121" s="243"/>
      <c r="DAX121" s="243"/>
      <c r="DAY121" s="243"/>
      <c r="DAZ121" s="243"/>
      <c r="DBA121" s="243"/>
      <c r="DBB121" s="243"/>
      <c r="DBC121" s="243"/>
      <c r="DBD121" s="243"/>
      <c r="DBE121" s="243"/>
      <c r="DBF121" s="243"/>
      <c r="DBG121" s="243"/>
      <c r="DBH121" s="243"/>
      <c r="DBI121" s="243"/>
      <c r="DBJ121" s="243"/>
      <c r="DBK121" s="243"/>
      <c r="DBL121" s="243"/>
      <c r="DBM121" s="243"/>
      <c r="DBN121" s="243"/>
      <c r="DBO121" s="243"/>
      <c r="DBP121" s="243"/>
      <c r="DBQ121" s="243"/>
      <c r="DBR121" s="243"/>
      <c r="DBS121" s="243"/>
      <c r="DBT121" s="243"/>
      <c r="DBU121" s="243"/>
      <c r="DBV121" s="243"/>
      <c r="DBW121" s="243"/>
      <c r="DBX121" s="243"/>
      <c r="DBY121" s="243"/>
      <c r="DBZ121" s="243"/>
      <c r="DCA121" s="243"/>
      <c r="DCB121" s="243"/>
      <c r="DCC121" s="243"/>
      <c r="DCD121" s="243"/>
      <c r="DCE121" s="243"/>
      <c r="DCF121" s="243"/>
      <c r="DCG121" s="243"/>
      <c r="DCH121" s="243"/>
      <c r="DCI121" s="243"/>
      <c r="DCJ121" s="243"/>
      <c r="DCK121" s="243"/>
      <c r="DCL121" s="243"/>
      <c r="DCM121" s="243"/>
      <c r="DCN121" s="243"/>
      <c r="DCO121" s="243"/>
      <c r="DCP121" s="243"/>
      <c r="DCQ121" s="243"/>
      <c r="DCR121" s="243"/>
      <c r="DCS121" s="243"/>
      <c r="DCT121" s="243"/>
      <c r="DCU121" s="243"/>
      <c r="DCV121" s="243"/>
      <c r="DCW121" s="243"/>
      <c r="DCX121" s="243"/>
      <c r="DCY121" s="243"/>
      <c r="DCZ121" s="243"/>
      <c r="DDA121" s="243"/>
      <c r="DDB121" s="243"/>
      <c r="DDC121" s="243"/>
      <c r="DDD121" s="243"/>
      <c r="DDE121" s="243"/>
      <c r="DDF121" s="243"/>
      <c r="DDG121" s="243"/>
      <c r="DDH121" s="243"/>
      <c r="DDI121" s="243"/>
      <c r="DDJ121" s="243"/>
      <c r="DDK121" s="243"/>
      <c r="DDL121" s="243"/>
      <c r="DDM121" s="243"/>
      <c r="DDN121" s="243"/>
      <c r="DDO121" s="243"/>
      <c r="DDP121" s="243"/>
      <c r="DDQ121" s="243"/>
      <c r="DDR121" s="243"/>
      <c r="DDS121" s="243"/>
      <c r="DDT121" s="243"/>
      <c r="DDU121" s="243"/>
      <c r="DDV121" s="243"/>
      <c r="DDW121" s="243"/>
      <c r="DDX121" s="243"/>
      <c r="DDY121" s="243"/>
      <c r="DDZ121" s="243"/>
      <c r="DEA121" s="243"/>
      <c r="DEB121" s="243"/>
      <c r="DEC121" s="243"/>
      <c r="DED121" s="243"/>
      <c r="DEE121" s="243"/>
      <c r="DEF121" s="243"/>
      <c r="DEG121" s="243"/>
      <c r="DEH121" s="243"/>
      <c r="DEI121" s="243"/>
      <c r="DEJ121" s="243"/>
      <c r="DEK121" s="243"/>
      <c r="DEL121" s="243"/>
      <c r="DEM121" s="243"/>
      <c r="DEN121" s="243"/>
      <c r="DEO121" s="243"/>
      <c r="DEP121" s="243"/>
      <c r="DEQ121" s="243"/>
      <c r="DER121" s="243"/>
      <c r="DES121" s="243"/>
      <c r="DET121" s="243"/>
      <c r="DEU121" s="243"/>
      <c r="DEV121" s="243"/>
      <c r="DEW121" s="243"/>
      <c r="DEX121" s="243"/>
      <c r="DEY121" s="243"/>
      <c r="DEZ121" s="243"/>
      <c r="DFA121" s="243"/>
      <c r="DFB121" s="243"/>
      <c r="DFC121" s="243"/>
      <c r="DFD121" s="243"/>
      <c r="DFE121" s="243"/>
      <c r="DFF121" s="243"/>
      <c r="DFG121" s="243"/>
      <c r="DFH121" s="243"/>
      <c r="DFI121" s="243"/>
      <c r="DFJ121" s="243"/>
      <c r="DFK121" s="243"/>
      <c r="DFL121" s="243"/>
      <c r="DFM121" s="243"/>
      <c r="DFN121" s="243"/>
      <c r="DFO121" s="243"/>
      <c r="DFP121" s="243"/>
      <c r="DFQ121" s="243"/>
      <c r="DFR121" s="243"/>
      <c r="DFS121" s="243"/>
      <c r="DFT121" s="243"/>
      <c r="DFU121" s="243"/>
      <c r="DFV121" s="243"/>
      <c r="DFW121" s="243"/>
      <c r="DFX121" s="243"/>
      <c r="DFY121" s="243"/>
      <c r="DFZ121" s="243"/>
      <c r="DGA121" s="243"/>
      <c r="DGB121" s="243"/>
      <c r="DGC121" s="243"/>
      <c r="DGD121" s="243"/>
      <c r="DGE121" s="243"/>
      <c r="DGF121" s="243"/>
      <c r="DGG121" s="243"/>
      <c r="DGH121" s="243"/>
      <c r="DGI121" s="243"/>
      <c r="DGJ121" s="243"/>
      <c r="DGK121" s="243"/>
      <c r="DGL121" s="243"/>
      <c r="DGM121" s="243"/>
      <c r="DGN121" s="243"/>
      <c r="DGO121" s="243"/>
      <c r="DGP121" s="243"/>
      <c r="DGQ121" s="243"/>
      <c r="DGR121" s="243"/>
      <c r="DGS121" s="243"/>
      <c r="DGT121" s="243"/>
      <c r="DGU121" s="243"/>
      <c r="DGV121" s="243"/>
      <c r="DGW121" s="243"/>
      <c r="DGX121" s="243"/>
      <c r="DGY121" s="243"/>
      <c r="DGZ121" s="243"/>
      <c r="DHA121" s="243"/>
      <c r="DHB121" s="243"/>
      <c r="DHC121" s="243"/>
      <c r="DHD121" s="243"/>
      <c r="DHE121" s="243"/>
      <c r="DHF121" s="243"/>
      <c r="DHG121" s="243"/>
      <c r="DHH121" s="243"/>
      <c r="DHI121" s="243"/>
      <c r="DHJ121" s="243"/>
      <c r="DHK121" s="243"/>
      <c r="DHL121" s="243"/>
      <c r="DHM121" s="243"/>
      <c r="DHN121" s="243"/>
      <c r="DHO121" s="243"/>
      <c r="DHP121" s="243"/>
      <c r="DHQ121" s="243"/>
      <c r="DHR121" s="243"/>
      <c r="DHS121" s="243"/>
      <c r="DHT121" s="243"/>
      <c r="DHU121" s="243"/>
      <c r="DHV121" s="243"/>
      <c r="DHW121" s="243"/>
      <c r="DHX121" s="243"/>
      <c r="DHY121" s="243"/>
      <c r="DHZ121" s="243"/>
      <c r="DIA121" s="243"/>
      <c r="DIB121" s="243"/>
      <c r="DIC121" s="243"/>
      <c r="DID121" s="243"/>
      <c r="DIE121" s="243"/>
      <c r="DIF121" s="243"/>
      <c r="DIG121" s="243"/>
      <c r="DIH121" s="243"/>
      <c r="DII121" s="243"/>
      <c r="DIJ121" s="243"/>
      <c r="DIK121" s="243"/>
      <c r="DIL121" s="243"/>
      <c r="DIM121" s="243"/>
      <c r="DIN121" s="243"/>
      <c r="DIO121" s="243"/>
      <c r="DIP121" s="243"/>
      <c r="DIQ121" s="243"/>
      <c r="DIR121" s="243"/>
      <c r="DIS121" s="243"/>
      <c r="DIT121" s="243"/>
      <c r="DIU121" s="243"/>
      <c r="DIV121" s="243"/>
      <c r="DIW121" s="243"/>
      <c r="DIX121" s="243"/>
      <c r="DIY121" s="243"/>
      <c r="DIZ121" s="243"/>
      <c r="DJA121" s="243"/>
      <c r="DJB121" s="243"/>
      <c r="DJC121" s="243"/>
      <c r="DJD121" s="243"/>
      <c r="DJE121" s="243"/>
      <c r="DJF121" s="243"/>
      <c r="DJG121" s="243"/>
      <c r="DJH121" s="243"/>
      <c r="DJI121" s="243"/>
      <c r="DJJ121" s="243"/>
      <c r="DJK121" s="243"/>
      <c r="DJL121" s="243"/>
      <c r="DJM121" s="243"/>
      <c r="DJN121" s="243"/>
      <c r="DJO121" s="243"/>
      <c r="DJP121" s="243"/>
      <c r="DJQ121" s="243"/>
      <c r="DJR121" s="243"/>
      <c r="DJS121" s="243"/>
      <c r="DJT121" s="243"/>
      <c r="DJU121" s="243"/>
      <c r="DJV121" s="243"/>
      <c r="DJW121" s="243"/>
      <c r="DJX121" s="243"/>
      <c r="DJY121" s="243"/>
      <c r="DJZ121" s="243"/>
      <c r="DKA121" s="243"/>
      <c r="DKB121" s="243"/>
      <c r="DKC121" s="243"/>
      <c r="DKD121" s="243"/>
      <c r="DKE121" s="243"/>
      <c r="DKF121" s="243"/>
      <c r="DKG121" s="243"/>
      <c r="DKH121" s="243"/>
      <c r="DKI121" s="243"/>
      <c r="DKJ121" s="243"/>
      <c r="DKK121" s="243"/>
      <c r="DKL121" s="243"/>
      <c r="DKM121" s="243"/>
      <c r="DKN121" s="243"/>
      <c r="DKO121" s="243"/>
      <c r="DKP121" s="243"/>
      <c r="DKQ121" s="243"/>
      <c r="DKR121" s="243"/>
      <c r="DKS121" s="243"/>
      <c r="DKT121" s="243"/>
      <c r="DKU121" s="243"/>
      <c r="DKV121" s="243"/>
      <c r="DKW121" s="243"/>
      <c r="DKX121" s="243"/>
      <c r="DKY121" s="243"/>
      <c r="DKZ121" s="243"/>
      <c r="DLA121" s="243"/>
      <c r="DLB121" s="243"/>
      <c r="DLC121" s="243"/>
      <c r="DLD121" s="243"/>
      <c r="DLE121" s="243"/>
      <c r="DLF121" s="243"/>
      <c r="DLG121" s="243"/>
      <c r="DLH121" s="243"/>
      <c r="DLI121" s="243"/>
      <c r="DLJ121" s="243"/>
      <c r="DLK121" s="243"/>
      <c r="DLL121" s="243"/>
      <c r="DLM121" s="243"/>
      <c r="DLN121" s="243"/>
      <c r="DLO121" s="243"/>
      <c r="DLP121" s="243"/>
      <c r="DLQ121" s="243"/>
      <c r="DLR121" s="243"/>
      <c r="DLS121" s="243"/>
      <c r="DLT121" s="243"/>
      <c r="DLU121" s="243"/>
      <c r="DLV121" s="243"/>
      <c r="DLW121" s="243"/>
      <c r="DLX121" s="243"/>
      <c r="DLY121" s="243"/>
      <c r="DLZ121" s="243"/>
      <c r="DMA121" s="243"/>
      <c r="DMB121" s="243"/>
      <c r="DMC121" s="243"/>
      <c r="DMD121" s="243"/>
      <c r="DME121" s="243"/>
      <c r="DMF121" s="243"/>
      <c r="DMG121" s="243"/>
      <c r="DMH121" s="243"/>
      <c r="DMI121" s="243"/>
      <c r="DMJ121" s="243"/>
      <c r="DMK121" s="243"/>
      <c r="DML121" s="243"/>
      <c r="DMM121" s="243"/>
      <c r="DMN121" s="243"/>
      <c r="DMO121" s="243"/>
      <c r="DMP121" s="243"/>
      <c r="DMQ121" s="243"/>
      <c r="DMR121" s="243"/>
      <c r="DMS121" s="243"/>
      <c r="DMT121" s="243"/>
      <c r="DMU121" s="243"/>
      <c r="DMV121" s="243"/>
      <c r="DMW121" s="243"/>
      <c r="DMX121" s="243"/>
      <c r="DMY121" s="243"/>
      <c r="DMZ121" s="243"/>
      <c r="DNA121" s="243"/>
      <c r="DNB121" s="243"/>
      <c r="DNC121" s="243"/>
      <c r="DND121" s="243"/>
      <c r="DNE121" s="243"/>
      <c r="DNF121" s="243"/>
      <c r="DNG121" s="243"/>
      <c r="DNH121" s="243"/>
      <c r="DNI121" s="243"/>
      <c r="DNJ121" s="243"/>
      <c r="DNK121" s="243"/>
      <c r="DNL121" s="243"/>
      <c r="DNM121" s="243"/>
      <c r="DNN121" s="243"/>
      <c r="DNO121" s="243"/>
      <c r="DNP121" s="243"/>
      <c r="DNQ121" s="243"/>
      <c r="DNR121" s="243"/>
      <c r="DNS121" s="243"/>
      <c r="DNT121" s="243"/>
      <c r="DNU121" s="243"/>
      <c r="DNV121" s="243"/>
      <c r="DNW121" s="243"/>
      <c r="DNX121" s="243"/>
      <c r="DNY121" s="243"/>
      <c r="DNZ121" s="243"/>
      <c r="DOA121" s="243"/>
      <c r="DOB121" s="243"/>
      <c r="DOC121" s="243"/>
      <c r="DOD121" s="243"/>
      <c r="DOE121" s="243"/>
      <c r="DOF121" s="243"/>
      <c r="DOG121" s="243"/>
      <c r="DOH121" s="243"/>
      <c r="DOI121" s="243"/>
      <c r="DOJ121" s="243"/>
      <c r="DOK121" s="243"/>
      <c r="DOL121" s="243"/>
      <c r="DOM121" s="243"/>
      <c r="DON121" s="243"/>
      <c r="DOO121" s="243"/>
      <c r="DOP121" s="243"/>
      <c r="DOQ121" s="243"/>
      <c r="DOR121" s="243"/>
      <c r="DOS121" s="243"/>
      <c r="DOT121" s="243"/>
      <c r="DOU121" s="243"/>
      <c r="DOV121" s="243"/>
      <c r="DOW121" s="243"/>
      <c r="DOX121" s="243"/>
      <c r="DOY121" s="243"/>
      <c r="DOZ121" s="243"/>
      <c r="DPA121" s="243"/>
      <c r="DPB121" s="243"/>
      <c r="DPC121" s="243"/>
      <c r="DPD121" s="243"/>
      <c r="DPE121" s="243"/>
      <c r="DPF121" s="243"/>
      <c r="DPG121" s="243"/>
      <c r="DPH121" s="243"/>
      <c r="DPI121" s="243"/>
      <c r="DPJ121" s="243"/>
      <c r="DPK121" s="243"/>
      <c r="DPL121" s="243"/>
      <c r="DPM121" s="243"/>
      <c r="DPN121" s="243"/>
      <c r="DPO121" s="243"/>
      <c r="DPP121" s="243"/>
      <c r="DPQ121" s="243"/>
      <c r="DPR121" s="243"/>
      <c r="DPS121" s="243"/>
      <c r="DPT121" s="243"/>
      <c r="DPU121" s="243"/>
      <c r="DPV121" s="243"/>
      <c r="DPW121" s="243"/>
      <c r="DPX121" s="243"/>
      <c r="DPY121" s="243"/>
      <c r="DPZ121" s="243"/>
      <c r="DQA121" s="243"/>
      <c r="DQB121" s="243"/>
      <c r="DQC121" s="243"/>
      <c r="DQD121" s="243"/>
      <c r="DQE121" s="243"/>
      <c r="DQF121" s="243"/>
      <c r="DQG121" s="243"/>
      <c r="DQH121" s="243"/>
      <c r="DQI121" s="243"/>
      <c r="DQJ121" s="243"/>
      <c r="DQK121" s="243"/>
      <c r="DQL121" s="243"/>
      <c r="DQM121" s="243"/>
      <c r="DQN121" s="243"/>
      <c r="DQO121" s="243"/>
      <c r="DQP121" s="243"/>
      <c r="DQQ121" s="243"/>
      <c r="DQR121" s="243"/>
      <c r="DQS121" s="243"/>
      <c r="DQT121" s="243"/>
      <c r="DQU121" s="243"/>
      <c r="DQV121" s="243"/>
      <c r="DQW121" s="243"/>
      <c r="DQX121" s="243"/>
      <c r="DQY121" s="243"/>
      <c r="DQZ121" s="243"/>
      <c r="DRA121" s="243"/>
      <c r="DRB121" s="243"/>
      <c r="DRC121" s="243"/>
      <c r="DRD121" s="243"/>
      <c r="DRE121" s="243"/>
      <c r="DRF121" s="243"/>
      <c r="DRG121" s="243"/>
      <c r="DRH121" s="243"/>
      <c r="DRI121" s="243"/>
      <c r="DRJ121" s="243"/>
      <c r="DRK121" s="243"/>
      <c r="DRL121" s="243"/>
      <c r="DRM121" s="243"/>
      <c r="DRN121" s="243"/>
      <c r="DRO121" s="243"/>
      <c r="DRP121" s="243"/>
      <c r="DRQ121" s="243"/>
      <c r="DRR121" s="243"/>
      <c r="DRS121" s="243"/>
      <c r="DRT121" s="243"/>
      <c r="DRU121" s="243"/>
      <c r="DRV121" s="243"/>
      <c r="DRW121" s="243"/>
      <c r="DRX121" s="243"/>
      <c r="DRY121" s="243"/>
      <c r="DRZ121" s="243"/>
      <c r="DSA121" s="243"/>
      <c r="DSB121" s="243"/>
      <c r="DSC121" s="243"/>
      <c r="DSD121" s="243"/>
      <c r="DSE121" s="243"/>
      <c r="DSF121" s="243"/>
      <c r="DSG121" s="243"/>
      <c r="DSH121" s="243"/>
      <c r="DSI121" s="243"/>
      <c r="DSJ121" s="243"/>
      <c r="DSK121" s="243"/>
      <c r="DSL121" s="243"/>
      <c r="DSM121" s="243"/>
      <c r="DSN121" s="243"/>
      <c r="DSO121" s="243"/>
      <c r="DSP121" s="243"/>
      <c r="DSQ121" s="243"/>
      <c r="DSR121" s="243"/>
      <c r="DSS121" s="243"/>
      <c r="DST121" s="243"/>
      <c r="DSU121" s="243"/>
      <c r="DSV121" s="243"/>
      <c r="DSW121" s="243"/>
      <c r="DSX121" s="243"/>
      <c r="DSY121" s="243"/>
      <c r="DSZ121" s="243"/>
      <c r="DTA121" s="243"/>
      <c r="DTB121" s="243"/>
      <c r="DTC121" s="243"/>
      <c r="DTD121" s="243"/>
      <c r="DTE121" s="243"/>
      <c r="DTF121" s="243"/>
      <c r="DTG121" s="243"/>
      <c r="DTH121" s="243"/>
      <c r="DTI121" s="243"/>
      <c r="DTJ121" s="243"/>
      <c r="DTK121" s="243"/>
      <c r="DTL121" s="243"/>
      <c r="DTM121" s="243"/>
      <c r="DTN121" s="243"/>
      <c r="DTO121" s="243"/>
      <c r="DTP121" s="243"/>
      <c r="DTQ121" s="243"/>
      <c r="DTR121" s="243"/>
      <c r="DTS121" s="243"/>
      <c r="DTT121" s="243"/>
      <c r="DTU121" s="243"/>
      <c r="DTV121" s="243"/>
      <c r="DTW121" s="243"/>
      <c r="DTX121" s="243"/>
      <c r="DTY121" s="243"/>
      <c r="DTZ121" s="243"/>
      <c r="DUA121" s="243"/>
      <c r="DUB121" s="243"/>
      <c r="DUC121" s="243"/>
      <c r="DUD121" s="243"/>
      <c r="DUE121" s="243"/>
      <c r="DUF121" s="243"/>
      <c r="DUG121" s="243"/>
      <c r="DUH121" s="243"/>
      <c r="DUI121" s="243"/>
      <c r="DUJ121" s="243"/>
      <c r="DUK121" s="243"/>
      <c r="DUL121" s="243"/>
      <c r="DUM121" s="243"/>
      <c r="DUN121" s="243"/>
      <c r="DUO121" s="243"/>
      <c r="DUP121" s="243"/>
      <c r="DUQ121" s="243"/>
      <c r="DUR121" s="243"/>
      <c r="DUS121" s="243"/>
      <c r="DUT121" s="243"/>
      <c r="DUU121" s="243"/>
      <c r="DUV121" s="243"/>
      <c r="DUW121" s="243"/>
      <c r="DUX121" s="243"/>
      <c r="DUY121" s="243"/>
      <c r="DUZ121" s="243"/>
      <c r="DVA121" s="243"/>
      <c r="DVB121" s="243"/>
      <c r="DVC121" s="243"/>
      <c r="DVD121" s="243"/>
      <c r="DVE121" s="243"/>
      <c r="DVF121" s="243"/>
      <c r="DVG121" s="243"/>
      <c r="DVH121" s="243"/>
      <c r="DVI121" s="243"/>
      <c r="DVJ121" s="243"/>
      <c r="DVK121" s="243"/>
      <c r="DVL121" s="243"/>
      <c r="DVM121" s="243"/>
      <c r="DVN121" s="243"/>
      <c r="DVO121" s="243"/>
      <c r="DVP121" s="243"/>
      <c r="DVQ121" s="243"/>
      <c r="DVR121" s="243"/>
      <c r="DVS121" s="243"/>
      <c r="DVT121" s="243"/>
      <c r="DVU121" s="243"/>
      <c r="DVV121" s="243"/>
      <c r="DVW121" s="243"/>
      <c r="DVX121" s="243"/>
      <c r="DVY121" s="243"/>
      <c r="DVZ121" s="243"/>
      <c r="DWA121" s="243"/>
      <c r="DWB121" s="243"/>
      <c r="DWC121" s="243"/>
      <c r="DWD121" s="243"/>
      <c r="DWE121" s="243"/>
      <c r="DWF121" s="243"/>
      <c r="DWG121" s="243"/>
      <c r="DWH121" s="243"/>
      <c r="DWI121" s="243"/>
      <c r="DWJ121" s="243"/>
      <c r="DWK121" s="243"/>
      <c r="DWL121" s="243"/>
      <c r="DWM121" s="243"/>
      <c r="DWN121" s="243"/>
      <c r="DWO121" s="243"/>
      <c r="DWP121" s="243"/>
      <c r="DWQ121" s="243"/>
      <c r="DWR121" s="243"/>
      <c r="DWS121" s="243"/>
      <c r="DWT121" s="243"/>
      <c r="DWU121" s="243"/>
      <c r="DWV121" s="243"/>
      <c r="DWW121" s="243"/>
      <c r="DWX121" s="243"/>
      <c r="DWY121" s="243"/>
      <c r="DWZ121" s="243"/>
      <c r="DXA121" s="243"/>
      <c r="DXB121" s="243"/>
      <c r="DXC121" s="243"/>
      <c r="DXD121" s="243"/>
      <c r="DXE121" s="243"/>
      <c r="DXF121" s="243"/>
      <c r="DXG121" s="243"/>
      <c r="DXH121" s="243"/>
      <c r="DXI121" s="243"/>
      <c r="DXJ121" s="243"/>
      <c r="DXK121" s="243"/>
      <c r="DXL121" s="243"/>
      <c r="DXM121" s="243"/>
      <c r="DXN121" s="243"/>
      <c r="DXO121" s="243"/>
      <c r="DXP121" s="243"/>
      <c r="DXQ121" s="243"/>
      <c r="DXR121" s="243"/>
      <c r="DXS121" s="243"/>
      <c r="DXT121" s="243"/>
      <c r="DXU121" s="243"/>
      <c r="DXV121" s="243"/>
      <c r="DXW121" s="243"/>
      <c r="DXX121" s="243"/>
      <c r="DXY121" s="243"/>
      <c r="DXZ121" s="243"/>
      <c r="DYA121" s="243"/>
      <c r="DYB121" s="243"/>
      <c r="DYC121" s="243"/>
      <c r="DYD121" s="243"/>
      <c r="DYE121" s="243"/>
      <c r="DYF121" s="243"/>
      <c r="DYG121" s="243"/>
      <c r="DYH121" s="243"/>
      <c r="DYI121" s="243"/>
      <c r="DYJ121" s="243"/>
      <c r="DYK121" s="243"/>
      <c r="DYL121" s="243"/>
      <c r="DYM121" s="243"/>
      <c r="DYN121" s="243"/>
      <c r="DYO121" s="243"/>
      <c r="DYP121" s="243"/>
      <c r="DYQ121" s="243"/>
      <c r="DYR121" s="243"/>
      <c r="DYS121" s="243"/>
      <c r="DYT121" s="243"/>
      <c r="DYU121" s="243"/>
      <c r="DYV121" s="243"/>
      <c r="DYW121" s="243"/>
      <c r="DYX121" s="243"/>
      <c r="DYY121" s="243"/>
      <c r="DYZ121" s="243"/>
      <c r="DZA121" s="243"/>
      <c r="DZB121" s="243"/>
      <c r="DZC121" s="243"/>
      <c r="DZD121" s="243"/>
      <c r="DZE121" s="243"/>
      <c r="DZF121" s="243"/>
      <c r="DZG121" s="243"/>
      <c r="DZH121" s="243"/>
      <c r="DZI121" s="243"/>
      <c r="DZJ121" s="243"/>
      <c r="DZK121" s="243"/>
      <c r="DZL121" s="243"/>
      <c r="DZM121" s="243"/>
      <c r="DZN121" s="243"/>
      <c r="DZO121" s="243"/>
      <c r="DZP121" s="243"/>
      <c r="DZQ121" s="243"/>
      <c r="DZR121" s="243"/>
      <c r="DZS121" s="243"/>
      <c r="DZT121" s="243"/>
      <c r="DZU121" s="243"/>
      <c r="DZV121" s="243"/>
      <c r="DZW121" s="243"/>
      <c r="DZX121" s="243"/>
      <c r="DZY121" s="243"/>
      <c r="DZZ121" s="243"/>
      <c r="EAA121" s="243"/>
      <c r="EAB121" s="243"/>
      <c r="EAC121" s="243"/>
      <c r="EAD121" s="243"/>
      <c r="EAE121" s="243"/>
      <c r="EAF121" s="243"/>
      <c r="EAG121" s="243"/>
      <c r="EAH121" s="243"/>
      <c r="EAI121" s="243"/>
      <c r="EAJ121" s="243"/>
      <c r="EAK121" s="243"/>
      <c r="EAL121" s="243"/>
      <c r="EAM121" s="243"/>
      <c r="EAN121" s="243"/>
      <c r="EAO121" s="243"/>
      <c r="EAP121" s="243"/>
      <c r="EAQ121" s="243"/>
      <c r="EAR121" s="243"/>
      <c r="EAS121" s="243"/>
      <c r="EAT121" s="243"/>
      <c r="EAU121" s="243"/>
      <c r="EAV121" s="243"/>
      <c r="EAW121" s="243"/>
      <c r="EAX121" s="243"/>
      <c r="EAY121" s="243"/>
      <c r="EAZ121" s="243"/>
      <c r="EBA121" s="243"/>
      <c r="EBB121" s="243"/>
      <c r="EBC121" s="243"/>
      <c r="EBD121" s="243"/>
      <c r="EBE121" s="243"/>
      <c r="EBF121" s="243"/>
      <c r="EBG121" s="243"/>
      <c r="EBH121" s="243"/>
      <c r="EBI121" s="243"/>
      <c r="EBJ121" s="243"/>
      <c r="EBK121" s="243"/>
      <c r="EBL121" s="243"/>
      <c r="EBM121" s="243"/>
      <c r="EBN121" s="243"/>
      <c r="EBO121" s="243"/>
      <c r="EBP121" s="243"/>
      <c r="EBQ121" s="243"/>
      <c r="EBR121" s="243"/>
      <c r="EBS121" s="243"/>
      <c r="EBT121" s="243"/>
      <c r="EBU121" s="243"/>
      <c r="EBV121" s="243"/>
      <c r="EBW121" s="243"/>
      <c r="EBX121" s="243"/>
      <c r="EBY121" s="243"/>
      <c r="EBZ121" s="243"/>
      <c r="ECA121" s="243"/>
      <c r="ECB121" s="243"/>
      <c r="ECC121" s="243"/>
      <c r="ECD121" s="243"/>
      <c r="ECE121" s="243"/>
      <c r="ECF121" s="243"/>
      <c r="ECG121" s="243"/>
      <c r="ECH121" s="243"/>
      <c r="ECI121" s="243"/>
      <c r="ECJ121" s="243"/>
      <c r="ECK121" s="243"/>
      <c r="ECL121" s="243"/>
      <c r="ECM121" s="243"/>
      <c r="ECN121" s="243"/>
      <c r="ECO121" s="243"/>
      <c r="ECP121" s="243"/>
      <c r="ECQ121" s="243"/>
      <c r="ECR121" s="243"/>
      <c r="ECS121" s="243"/>
      <c r="ECT121" s="243"/>
      <c r="ECU121" s="243"/>
      <c r="ECV121" s="243"/>
      <c r="ECW121" s="243"/>
      <c r="ECX121" s="243"/>
      <c r="ECY121" s="243"/>
      <c r="ECZ121" s="243"/>
      <c r="EDA121" s="243"/>
      <c r="EDB121" s="243"/>
      <c r="EDC121" s="243"/>
      <c r="EDD121" s="243"/>
      <c r="EDE121" s="243"/>
      <c r="EDF121" s="243"/>
      <c r="EDG121" s="243"/>
      <c r="EDH121" s="243"/>
      <c r="EDI121" s="243"/>
      <c r="EDJ121" s="243"/>
      <c r="EDK121" s="243"/>
      <c r="EDL121" s="243"/>
      <c r="EDM121" s="243"/>
      <c r="EDN121" s="243"/>
      <c r="EDO121" s="243"/>
      <c r="EDP121" s="243"/>
      <c r="EDQ121" s="243"/>
      <c r="EDR121" s="243"/>
      <c r="EDS121" s="243"/>
      <c r="EDT121" s="243"/>
      <c r="EDU121" s="243"/>
      <c r="EDV121" s="243"/>
      <c r="EDW121" s="243"/>
      <c r="EDX121" s="243"/>
      <c r="EDY121" s="243"/>
      <c r="EDZ121" s="243"/>
      <c r="EEA121" s="243"/>
      <c r="EEB121" s="243"/>
      <c r="EEC121" s="243"/>
      <c r="EED121" s="243"/>
      <c r="EEE121" s="243"/>
      <c r="EEF121" s="243"/>
      <c r="EEG121" s="243"/>
      <c r="EEH121" s="243"/>
      <c r="EEI121" s="243"/>
      <c r="EEJ121" s="243"/>
      <c r="EEK121" s="243"/>
      <c r="EEL121" s="243"/>
      <c r="EEM121" s="243"/>
      <c r="EEN121" s="243"/>
      <c r="EEO121" s="243"/>
      <c r="EEP121" s="243"/>
      <c r="EEQ121" s="243"/>
      <c r="EER121" s="243"/>
      <c r="EES121" s="243"/>
      <c r="EET121" s="243"/>
      <c r="EEU121" s="243"/>
      <c r="EEV121" s="243"/>
      <c r="EEW121" s="243"/>
      <c r="EEX121" s="243"/>
      <c r="EEY121" s="243"/>
      <c r="EEZ121" s="243"/>
      <c r="EFA121" s="243"/>
      <c r="EFB121" s="243"/>
      <c r="EFC121" s="243"/>
      <c r="EFD121" s="243"/>
      <c r="EFE121" s="243"/>
      <c r="EFF121" s="243"/>
      <c r="EFG121" s="243"/>
      <c r="EFH121" s="243"/>
      <c r="EFI121" s="243"/>
      <c r="EFJ121" s="243"/>
      <c r="EFK121" s="243"/>
      <c r="EFL121" s="243"/>
      <c r="EFM121" s="243"/>
      <c r="EFN121" s="243"/>
      <c r="EFO121" s="243"/>
      <c r="EFP121" s="243"/>
      <c r="EFQ121" s="243"/>
      <c r="EFR121" s="243"/>
      <c r="EFS121" s="243"/>
      <c r="EFT121" s="243"/>
      <c r="EFU121" s="243"/>
      <c r="EFV121" s="243"/>
      <c r="EFW121" s="243"/>
      <c r="EFX121" s="243"/>
      <c r="EFY121" s="243"/>
      <c r="EFZ121" s="243"/>
      <c r="EGA121" s="243"/>
      <c r="EGB121" s="243"/>
      <c r="EGC121" s="243"/>
      <c r="EGD121" s="243"/>
      <c r="EGE121" s="243"/>
      <c r="EGF121" s="243"/>
      <c r="EGG121" s="243"/>
      <c r="EGH121" s="243"/>
      <c r="EGI121" s="243"/>
      <c r="EGJ121" s="243"/>
      <c r="EGK121" s="243"/>
      <c r="EGL121" s="243"/>
      <c r="EGM121" s="243"/>
      <c r="EGN121" s="243"/>
      <c r="EGO121" s="243"/>
      <c r="EGP121" s="243"/>
      <c r="EGQ121" s="243"/>
      <c r="EGR121" s="243"/>
      <c r="EGS121" s="243"/>
      <c r="EGT121" s="243"/>
      <c r="EGU121" s="243"/>
      <c r="EGV121" s="243"/>
      <c r="EGW121" s="243"/>
      <c r="EGX121" s="243"/>
      <c r="EGY121" s="243"/>
      <c r="EGZ121" s="243"/>
      <c r="EHA121" s="243"/>
      <c r="EHB121" s="243"/>
      <c r="EHC121" s="243"/>
      <c r="EHD121" s="243"/>
      <c r="EHE121" s="243"/>
      <c r="EHF121" s="243"/>
      <c r="EHG121" s="243"/>
      <c r="EHH121" s="243"/>
      <c r="EHI121" s="243"/>
      <c r="EHJ121" s="243"/>
      <c r="EHK121" s="243"/>
      <c r="EHL121" s="243"/>
      <c r="EHM121" s="243"/>
      <c r="EHN121" s="243"/>
      <c r="EHO121" s="243"/>
      <c r="EHP121" s="243"/>
      <c r="EHQ121" s="243"/>
      <c r="EHR121" s="243"/>
      <c r="EHS121" s="243"/>
      <c r="EHT121" s="243"/>
      <c r="EHU121" s="243"/>
      <c r="EHV121" s="243"/>
      <c r="EHW121" s="243"/>
      <c r="EHX121" s="243"/>
      <c r="EHY121" s="243"/>
      <c r="EHZ121" s="243"/>
      <c r="EIA121" s="243"/>
      <c r="EIB121" s="243"/>
      <c r="EIC121" s="243"/>
      <c r="EID121" s="243"/>
      <c r="EIE121" s="243"/>
      <c r="EIF121" s="243"/>
      <c r="EIG121" s="243"/>
      <c r="EIH121" s="243"/>
      <c r="EII121" s="243"/>
      <c r="EIJ121" s="243"/>
      <c r="EIK121" s="243"/>
      <c r="EIL121" s="243"/>
      <c r="EIM121" s="243"/>
      <c r="EIN121" s="243"/>
      <c r="EIO121" s="243"/>
      <c r="EIP121" s="243"/>
      <c r="EIQ121" s="243"/>
      <c r="EIR121" s="243"/>
      <c r="EIS121" s="243"/>
      <c r="EIT121" s="243"/>
      <c r="EIU121" s="243"/>
      <c r="EIV121" s="243"/>
      <c r="EIW121" s="243"/>
      <c r="EIX121" s="243"/>
      <c r="EIY121" s="243"/>
      <c r="EIZ121" s="243"/>
      <c r="EJA121" s="243"/>
      <c r="EJB121" s="243"/>
      <c r="EJC121" s="243"/>
      <c r="EJD121" s="243"/>
      <c r="EJE121" s="243"/>
      <c r="EJF121" s="243"/>
      <c r="EJG121" s="243"/>
      <c r="EJH121" s="243"/>
      <c r="EJI121" s="243"/>
      <c r="EJJ121" s="243"/>
      <c r="EJK121" s="243"/>
      <c r="EJL121" s="243"/>
      <c r="EJM121" s="243"/>
      <c r="EJN121" s="243"/>
      <c r="EJO121" s="243"/>
      <c r="EJP121" s="243"/>
      <c r="EJQ121" s="243"/>
      <c r="EJR121" s="243"/>
      <c r="EJS121" s="243"/>
      <c r="EJT121" s="243"/>
      <c r="EJU121" s="243"/>
      <c r="EJV121" s="243"/>
      <c r="EJW121" s="243"/>
      <c r="EJX121" s="243"/>
      <c r="EJY121" s="243"/>
      <c r="EJZ121" s="243"/>
      <c r="EKA121" s="243"/>
      <c r="EKB121" s="243"/>
      <c r="EKC121" s="243"/>
      <c r="EKD121" s="243"/>
      <c r="EKE121" s="243"/>
      <c r="EKF121" s="243"/>
      <c r="EKG121" s="243"/>
      <c r="EKH121" s="243"/>
      <c r="EKI121" s="243"/>
      <c r="EKJ121" s="243"/>
      <c r="EKK121" s="243"/>
      <c r="EKL121" s="243"/>
      <c r="EKM121" s="243"/>
      <c r="EKN121" s="243"/>
      <c r="EKO121" s="243"/>
      <c r="EKP121" s="243"/>
      <c r="EKQ121" s="243"/>
      <c r="EKR121" s="243"/>
      <c r="EKS121" s="243"/>
      <c r="EKT121" s="243"/>
      <c r="EKU121" s="243"/>
      <c r="EKV121" s="243"/>
      <c r="EKW121" s="243"/>
      <c r="EKX121" s="243"/>
      <c r="EKY121" s="243"/>
      <c r="EKZ121" s="243"/>
      <c r="ELA121" s="243"/>
      <c r="ELB121" s="243"/>
      <c r="ELC121" s="243"/>
      <c r="ELD121" s="243"/>
      <c r="ELE121" s="243"/>
      <c r="ELF121" s="243"/>
      <c r="ELG121" s="243"/>
      <c r="ELH121" s="243"/>
      <c r="ELI121" s="243"/>
      <c r="ELJ121" s="243"/>
      <c r="ELK121" s="243"/>
      <c r="ELL121" s="243"/>
      <c r="ELM121" s="243"/>
      <c r="ELN121" s="243"/>
      <c r="ELO121" s="243"/>
      <c r="ELP121" s="243"/>
      <c r="ELQ121" s="243"/>
      <c r="ELR121" s="243"/>
      <c r="ELS121" s="243"/>
      <c r="ELT121" s="243"/>
      <c r="ELU121" s="243"/>
      <c r="ELV121" s="243"/>
      <c r="ELW121" s="243"/>
      <c r="ELX121" s="243"/>
      <c r="ELY121" s="243"/>
      <c r="ELZ121" s="243"/>
      <c r="EMA121" s="243"/>
      <c r="EMB121" s="243"/>
      <c r="EMC121" s="243"/>
      <c r="EMD121" s="243"/>
      <c r="EME121" s="243"/>
      <c r="EMF121" s="243"/>
      <c r="EMG121" s="243"/>
      <c r="EMH121" s="243"/>
      <c r="EMI121" s="243"/>
      <c r="EMJ121" s="243"/>
      <c r="EMK121" s="243"/>
      <c r="EML121" s="243"/>
      <c r="EMM121" s="243"/>
      <c r="EMN121" s="243"/>
      <c r="EMO121" s="243"/>
      <c r="EMP121" s="243"/>
      <c r="EMQ121" s="243"/>
      <c r="EMR121" s="243"/>
      <c r="EMS121" s="243"/>
      <c r="EMT121" s="243"/>
      <c r="EMU121" s="243"/>
      <c r="EMV121" s="243"/>
      <c r="EMW121" s="243"/>
      <c r="EMX121" s="243"/>
      <c r="EMY121" s="243"/>
      <c r="EMZ121" s="243"/>
      <c r="ENA121" s="243"/>
      <c r="ENB121" s="243"/>
      <c r="ENC121" s="243"/>
      <c r="END121" s="243"/>
      <c r="ENE121" s="243"/>
      <c r="ENF121" s="243"/>
      <c r="ENG121" s="243"/>
      <c r="ENH121" s="243"/>
      <c r="ENI121" s="243"/>
      <c r="ENJ121" s="243"/>
      <c r="ENK121" s="243"/>
      <c r="ENL121" s="243"/>
      <c r="ENM121" s="243"/>
      <c r="ENN121" s="243"/>
      <c r="ENO121" s="243"/>
      <c r="ENP121" s="243"/>
      <c r="ENQ121" s="243"/>
      <c r="ENR121" s="243"/>
      <c r="ENS121" s="243"/>
      <c r="ENT121" s="243"/>
      <c r="ENU121" s="243"/>
      <c r="ENV121" s="243"/>
      <c r="ENW121" s="243"/>
      <c r="ENX121" s="243"/>
      <c r="ENY121" s="243"/>
      <c r="ENZ121" s="243"/>
      <c r="EOA121" s="243"/>
      <c r="EOB121" s="243"/>
      <c r="EOC121" s="243"/>
      <c r="EOD121" s="243"/>
      <c r="EOE121" s="243"/>
      <c r="EOF121" s="243"/>
      <c r="EOG121" s="243"/>
      <c r="EOH121" s="243"/>
      <c r="EOI121" s="243"/>
      <c r="EOJ121" s="243"/>
      <c r="EOK121" s="243"/>
      <c r="EOL121" s="243"/>
      <c r="EOM121" s="243"/>
      <c r="EON121" s="243"/>
      <c r="EOO121" s="243"/>
      <c r="EOP121" s="243"/>
      <c r="EOQ121" s="243"/>
      <c r="EOR121" s="243"/>
      <c r="EOS121" s="243"/>
      <c r="EOT121" s="243"/>
      <c r="EOU121" s="243"/>
      <c r="EOV121" s="243"/>
      <c r="EOW121" s="243"/>
      <c r="EOX121" s="243"/>
      <c r="EOY121" s="243"/>
      <c r="EOZ121" s="243"/>
      <c r="EPA121" s="243"/>
      <c r="EPB121" s="243"/>
      <c r="EPC121" s="243"/>
      <c r="EPD121" s="243"/>
      <c r="EPE121" s="243"/>
      <c r="EPF121" s="243"/>
      <c r="EPG121" s="243"/>
      <c r="EPH121" s="243"/>
      <c r="EPI121" s="243"/>
      <c r="EPJ121" s="243"/>
      <c r="EPK121" s="243"/>
      <c r="EPL121" s="243"/>
      <c r="EPM121" s="243"/>
      <c r="EPN121" s="243"/>
      <c r="EPO121" s="243"/>
      <c r="EPP121" s="243"/>
      <c r="EPQ121" s="243"/>
      <c r="EPR121" s="243"/>
      <c r="EPS121" s="243"/>
      <c r="EPT121" s="243"/>
      <c r="EPU121" s="243"/>
      <c r="EPV121" s="243"/>
      <c r="EPW121" s="243"/>
      <c r="EPX121" s="243"/>
      <c r="EPY121" s="243"/>
      <c r="EPZ121" s="243"/>
      <c r="EQA121" s="243"/>
      <c r="EQB121" s="243"/>
      <c r="EQC121" s="243"/>
      <c r="EQD121" s="243"/>
      <c r="EQE121" s="243"/>
      <c r="EQF121" s="243"/>
      <c r="EQG121" s="243"/>
      <c r="EQH121" s="243"/>
      <c r="EQI121" s="243"/>
      <c r="EQJ121" s="243"/>
      <c r="EQK121" s="243"/>
      <c r="EQL121" s="243"/>
      <c r="EQM121" s="243"/>
      <c r="EQN121" s="243"/>
      <c r="EQO121" s="243"/>
      <c r="EQP121" s="243"/>
      <c r="EQQ121" s="243"/>
      <c r="EQR121" s="243"/>
      <c r="EQS121" s="243"/>
      <c r="EQT121" s="243"/>
      <c r="EQU121" s="243"/>
      <c r="EQV121" s="243"/>
      <c r="EQW121" s="243"/>
      <c r="EQX121" s="243"/>
      <c r="EQY121" s="243"/>
      <c r="EQZ121" s="243"/>
      <c r="ERA121" s="243"/>
      <c r="ERB121" s="243"/>
      <c r="ERC121" s="243"/>
      <c r="ERD121" s="243"/>
      <c r="ERE121" s="243"/>
      <c r="ERF121" s="243"/>
      <c r="ERG121" s="243"/>
      <c r="ERH121" s="243"/>
      <c r="ERI121" s="243"/>
      <c r="ERJ121" s="243"/>
      <c r="ERK121" s="243"/>
      <c r="ERL121" s="243"/>
      <c r="ERM121" s="243"/>
      <c r="ERN121" s="243"/>
      <c r="ERO121" s="243"/>
      <c r="ERP121" s="243"/>
      <c r="ERQ121" s="243"/>
      <c r="ERR121" s="243"/>
      <c r="ERS121" s="243"/>
      <c r="ERT121" s="243"/>
      <c r="ERU121" s="243"/>
      <c r="ERV121" s="243"/>
      <c r="ERW121" s="243"/>
      <c r="ERX121" s="243"/>
      <c r="ERY121" s="243"/>
      <c r="ERZ121" s="243"/>
      <c r="ESA121" s="243"/>
      <c r="ESB121" s="243"/>
      <c r="ESC121" s="243"/>
      <c r="ESD121" s="243"/>
      <c r="ESE121" s="243"/>
      <c r="ESF121" s="243"/>
      <c r="ESG121" s="243"/>
      <c r="ESH121" s="243"/>
      <c r="ESI121" s="243"/>
      <c r="ESJ121" s="243"/>
      <c r="ESK121" s="243"/>
      <c r="ESL121" s="243"/>
      <c r="ESM121" s="243"/>
      <c r="ESN121" s="243"/>
      <c r="ESO121" s="243"/>
      <c r="ESP121" s="243"/>
      <c r="ESQ121" s="243"/>
      <c r="ESR121" s="243"/>
      <c r="ESS121" s="243"/>
      <c r="EST121" s="243"/>
      <c r="ESU121" s="243"/>
      <c r="ESV121" s="243"/>
      <c r="ESW121" s="243"/>
      <c r="ESX121" s="243"/>
      <c r="ESY121" s="243"/>
      <c r="ESZ121" s="243"/>
      <c r="ETA121" s="243"/>
      <c r="ETB121" s="243"/>
      <c r="ETC121" s="243"/>
      <c r="ETD121" s="243"/>
      <c r="ETE121" s="243"/>
      <c r="ETF121" s="243"/>
      <c r="ETG121" s="243"/>
      <c r="ETH121" s="243"/>
      <c r="ETI121" s="243"/>
      <c r="ETJ121" s="243"/>
      <c r="ETK121" s="243"/>
      <c r="ETL121" s="243"/>
      <c r="ETM121" s="243"/>
      <c r="ETN121" s="243"/>
      <c r="ETO121" s="243"/>
      <c r="ETP121" s="243"/>
      <c r="ETQ121" s="243"/>
      <c r="ETR121" s="243"/>
      <c r="ETS121" s="243"/>
      <c r="ETT121" s="243"/>
      <c r="ETU121" s="243"/>
      <c r="ETV121" s="243"/>
      <c r="ETW121" s="243"/>
      <c r="ETX121" s="243"/>
      <c r="ETY121" s="243"/>
      <c r="ETZ121" s="243"/>
      <c r="EUA121" s="243"/>
      <c r="EUB121" s="243"/>
      <c r="EUC121" s="243"/>
      <c r="EUD121" s="243"/>
      <c r="EUE121" s="243"/>
      <c r="EUF121" s="243"/>
      <c r="EUG121" s="243"/>
      <c r="EUH121" s="243"/>
      <c r="EUI121" s="243"/>
      <c r="EUJ121" s="243"/>
      <c r="EUK121" s="243"/>
      <c r="EUL121" s="243"/>
      <c r="EUM121" s="243"/>
      <c r="EUN121" s="243"/>
      <c r="EUO121" s="243"/>
      <c r="EUP121" s="243"/>
      <c r="EUQ121" s="243"/>
      <c r="EUR121" s="243"/>
      <c r="EUS121" s="243"/>
      <c r="EUT121" s="243"/>
      <c r="EUU121" s="243"/>
      <c r="EUV121" s="243"/>
      <c r="EUW121" s="243"/>
      <c r="EUX121" s="243"/>
      <c r="EUY121" s="243"/>
      <c r="EUZ121" s="243"/>
      <c r="EVA121" s="243"/>
      <c r="EVB121" s="243"/>
      <c r="EVC121" s="243"/>
      <c r="EVD121" s="243"/>
      <c r="EVE121" s="243"/>
      <c r="EVF121" s="243"/>
      <c r="EVG121" s="243"/>
      <c r="EVH121" s="243"/>
      <c r="EVI121" s="243"/>
      <c r="EVJ121" s="243"/>
      <c r="EVK121" s="243"/>
      <c r="EVL121" s="243"/>
      <c r="EVM121" s="243"/>
      <c r="EVN121" s="243"/>
      <c r="EVO121" s="243"/>
      <c r="EVP121" s="243"/>
      <c r="EVQ121" s="243"/>
      <c r="EVR121" s="243"/>
      <c r="EVS121" s="243"/>
      <c r="EVT121" s="243"/>
      <c r="EVU121" s="243"/>
      <c r="EVV121" s="243"/>
      <c r="EVW121" s="243"/>
      <c r="EVX121" s="243"/>
      <c r="EVY121" s="243"/>
      <c r="EVZ121" s="243"/>
      <c r="EWA121" s="243"/>
      <c r="EWB121" s="243"/>
      <c r="EWC121" s="243"/>
      <c r="EWD121" s="243"/>
      <c r="EWE121" s="243"/>
      <c r="EWF121" s="243"/>
      <c r="EWG121" s="243"/>
      <c r="EWH121" s="243"/>
      <c r="EWI121" s="243"/>
      <c r="EWJ121" s="243"/>
      <c r="EWK121" s="243"/>
      <c r="EWL121" s="243"/>
      <c r="EWM121" s="243"/>
      <c r="EWN121" s="243"/>
      <c r="EWO121" s="243"/>
      <c r="EWP121" s="243"/>
      <c r="EWQ121" s="243"/>
      <c r="EWR121" s="243"/>
      <c r="EWS121" s="243"/>
      <c r="EWT121" s="243"/>
      <c r="EWU121" s="243"/>
      <c r="EWV121" s="243"/>
      <c r="EWW121" s="243"/>
      <c r="EWX121" s="243"/>
      <c r="EWY121" s="243"/>
      <c r="EWZ121" s="243"/>
      <c r="EXA121" s="243"/>
      <c r="EXB121" s="243"/>
      <c r="EXC121" s="243"/>
      <c r="EXD121" s="243"/>
      <c r="EXE121" s="243"/>
      <c r="EXF121" s="243"/>
      <c r="EXG121" s="243"/>
      <c r="EXH121" s="243"/>
      <c r="EXI121" s="243"/>
      <c r="EXJ121" s="243"/>
      <c r="EXK121" s="243"/>
      <c r="EXL121" s="243"/>
      <c r="EXM121" s="243"/>
      <c r="EXN121" s="243"/>
      <c r="EXO121" s="243"/>
      <c r="EXP121" s="243"/>
      <c r="EXQ121" s="243"/>
      <c r="EXR121" s="243"/>
      <c r="EXS121" s="243"/>
      <c r="EXT121" s="243"/>
      <c r="EXU121" s="243"/>
      <c r="EXV121" s="243"/>
      <c r="EXW121" s="243"/>
      <c r="EXX121" s="243"/>
      <c r="EXY121" s="243"/>
      <c r="EXZ121" s="243"/>
      <c r="EYA121" s="243"/>
      <c r="EYB121" s="243"/>
      <c r="EYC121" s="243"/>
      <c r="EYD121" s="243"/>
      <c r="EYE121" s="243"/>
      <c r="EYF121" s="243"/>
      <c r="EYG121" s="243"/>
      <c r="EYH121" s="243"/>
      <c r="EYI121" s="243"/>
      <c r="EYJ121" s="243"/>
      <c r="EYK121" s="243"/>
      <c r="EYL121" s="243"/>
      <c r="EYM121" s="243"/>
      <c r="EYN121" s="243"/>
      <c r="EYO121" s="243"/>
      <c r="EYP121" s="243"/>
      <c r="EYQ121" s="243"/>
      <c r="EYR121" s="243"/>
      <c r="EYS121" s="243"/>
      <c r="EYT121" s="243"/>
      <c r="EYU121" s="243"/>
      <c r="EYV121" s="243"/>
      <c r="EYW121" s="243"/>
      <c r="EYX121" s="243"/>
      <c r="EYY121" s="243"/>
      <c r="EYZ121" s="243"/>
      <c r="EZA121" s="243"/>
      <c r="EZB121" s="243"/>
      <c r="EZC121" s="243"/>
      <c r="EZD121" s="243"/>
      <c r="EZE121" s="243"/>
      <c r="EZF121" s="243"/>
      <c r="EZG121" s="243"/>
      <c r="EZH121" s="243"/>
      <c r="EZI121" s="243"/>
      <c r="EZJ121" s="243"/>
      <c r="EZK121" s="243"/>
      <c r="EZL121" s="243"/>
      <c r="EZM121" s="243"/>
      <c r="EZN121" s="243"/>
      <c r="EZO121" s="243"/>
      <c r="EZP121" s="243"/>
      <c r="EZQ121" s="243"/>
      <c r="EZR121" s="243"/>
      <c r="EZS121" s="243"/>
      <c r="EZT121" s="243"/>
      <c r="EZU121" s="243"/>
      <c r="EZV121" s="243"/>
      <c r="EZW121" s="243"/>
      <c r="EZX121" s="243"/>
      <c r="EZY121" s="243"/>
      <c r="EZZ121" s="243"/>
      <c r="FAA121" s="243"/>
      <c r="FAB121" s="243"/>
      <c r="FAC121" s="243"/>
      <c r="FAD121" s="243"/>
      <c r="FAE121" s="243"/>
      <c r="FAF121" s="243"/>
      <c r="FAG121" s="243"/>
      <c r="FAH121" s="243"/>
      <c r="FAI121" s="243"/>
      <c r="FAJ121" s="243"/>
      <c r="FAK121" s="243"/>
      <c r="FAL121" s="243"/>
      <c r="FAM121" s="243"/>
      <c r="FAN121" s="243"/>
      <c r="FAO121" s="243"/>
      <c r="FAP121" s="243"/>
      <c r="FAQ121" s="243"/>
      <c r="FAR121" s="243"/>
      <c r="FAS121" s="243"/>
      <c r="FAT121" s="243"/>
      <c r="FAU121" s="243"/>
      <c r="FAV121" s="243"/>
      <c r="FAW121" s="243"/>
      <c r="FAX121" s="243"/>
      <c r="FAY121" s="243"/>
      <c r="FAZ121" s="243"/>
      <c r="FBA121" s="243"/>
      <c r="FBB121" s="243"/>
      <c r="FBC121" s="243"/>
      <c r="FBD121" s="243"/>
      <c r="FBE121" s="243"/>
      <c r="FBF121" s="243"/>
      <c r="FBG121" s="243"/>
      <c r="FBH121" s="243"/>
      <c r="FBI121" s="243"/>
      <c r="FBJ121" s="243"/>
      <c r="FBK121" s="243"/>
      <c r="FBL121" s="243"/>
      <c r="FBM121" s="243"/>
      <c r="FBN121" s="243"/>
      <c r="FBO121" s="243"/>
      <c r="FBP121" s="243"/>
      <c r="FBQ121" s="243"/>
      <c r="FBR121" s="243"/>
      <c r="FBS121" s="243"/>
      <c r="FBT121" s="243"/>
      <c r="FBU121" s="243"/>
      <c r="FBV121" s="243"/>
      <c r="FBW121" s="243"/>
      <c r="FBX121" s="243"/>
      <c r="FBY121" s="243"/>
      <c r="FBZ121" s="243"/>
      <c r="FCA121" s="243"/>
      <c r="FCB121" s="243"/>
      <c r="FCC121" s="243"/>
      <c r="FCD121" s="243"/>
      <c r="FCE121" s="243"/>
      <c r="FCF121" s="243"/>
      <c r="FCG121" s="243"/>
      <c r="FCH121" s="243"/>
      <c r="FCI121" s="243"/>
      <c r="FCJ121" s="243"/>
      <c r="FCK121" s="243"/>
      <c r="FCL121" s="243"/>
      <c r="FCM121" s="243"/>
      <c r="FCN121" s="243"/>
      <c r="FCO121" s="243"/>
      <c r="FCP121" s="243"/>
      <c r="FCQ121" s="243"/>
      <c r="FCR121" s="243"/>
      <c r="FCS121" s="243"/>
      <c r="FCT121" s="243"/>
      <c r="FCU121" s="243"/>
      <c r="FCV121" s="243"/>
      <c r="FCW121" s="243"/>
      <c r="FCX121" s="243"/>
      <c r="FCY121" s="243"/>
      <c r="FCZ121" s="243"/>
      <c r="FDA121" s="243"/>
      <c r="FDB121" s="243"/>
      <c r="FDC121" s="243"/>
      <c r="FDD121" s="243"/>
      <c r="FDE121" s="243"/>
      <c r="FDF121" s="243"/>
      <c r="FDG121" s="243"/>
      <c r="FDH121" s="243"/>
      <c r="FDI121" s="243"/>
      <c r="FDJ121" s="243"/>
      <c r="FDK121" s="243"/>
      <c r="FDL121" s="243"/>
      <c r="FDM121" s="243"/>
      <c r="FDN121" s="243"/>
      <c r="FDO121" s="243"/>
      <c r="FDP121" s="243"/>
      <c r="FDQ121" s="243"/>
      <c r="FDR121" s="243"/>
      <c r="FDS121" s="243"/>
      <c r="FDT121" s="243"/>
      <c r="FDU121" s="243"/>
      <c r="FDV121" s="243"/>
      <c r="FDW121" s="243"/>
      <c r="FDX121" s="243"/>
      <c r="FDY121" s="243"/>
      <c r="FDZ121" s="243"/>
      <c r="FEA121" s="243"/>
      <c r="FEB121" s="243"/>
      <c r="FEC121" s="243"/>
      <c r="FED121" s="243"/>
      <c r="FEE121" s="243"/>
      <c r="FEF121" s="243"/>
      <c r="FEG121" s="243"/>
      <c r="FEH121" s="243"/>
      <c r="FEI121" s="243"/>
      <c r="FEJ121" s="243"/>
      <c r="FEK121" s="243"/>
      <c r="FEL121" s="243"/>
      <c r="FEM121" s="243"/>
      <c r="FEN121" s="243"/>
      <c r="FEO121" s="243"/>
      <c r="FEP121" s="243"/>
      <c r="FEQ121" s="243"/>
      <c r="FER121" s="243"/>
      <c r="FES121" s="243"/>
      <c r="FET121" s="243"/>
      <c r="FEU121" s="243"/>
      <c r="FEV121" s="243"/>
      <c r="FEW121" s="243"/>
      <c r="FEX121" s="243"/>
      <c r="FEY121" s="243"/>
      <c r="FEZ121" s="243"/>
      <c r="FFA121" s="243"/>
      <c r="FFB121" s="243"/>
      <c r="FFC121" s="243"/>
      <c r="FFD121" s="243"/>
      <c r="FFE121" s="243"/>
      <c r="FFF121" s="243"/>
      <c r="FFG121" s="243"/>
      <c r="FFH121" s="243"/>
      <c r="FFI121" s="243"/>
      <c r="FFJ121" s="243"/>
      <c r="FFK121" s="243"/>
      <c r="FFL121" s="243"/>
      <c r="FFM121" s="243"/>
      <c r="FFN121" s="243"/>
      <c r="FFO121" s="243"/>
      <c r="FFP121" s="243"/>
      <c r="FFQ121" s="243"/>
      <c r="FFR121" s="243"/>
      <c r="FFS121" s="243"/>
      <c r="FFT121" s="243"/>
      <c r="FFU121" s="243"/>
      <c r="FFV121" s="243"/>
      <c r="FFW121" s="243"/>
      <c r="FFX121" s="243"/>
      <c r="FFY121" s="243"/>
      <c r="FFZ121" s="243"/>
      <c r="FGA121" s="243"/>
      <c r="FGB121" s="243"/>
      <c r="FGC121" s="243"/>
      <c r="FGD121" s="243"/>
      <c r="FGE121" s="243"/>
      <c r="FGF121" s="243"/>
      <c r="FGG121" s="243"/>
      <c r="FGH121" s="243"/>
      <c r="FGI121" s="243"/>
      <c r="FGJ121" s="243"/>
      <c r="FGK121" s="243"/>
      <c r="FGL121" s="243"/>
      <c r="FGM121" s="243"/>
      <c r="FGN121" s="243"/>
      <c r="FGO121" s="243"/>
      <c r="FGP121" s="243"/>
      <c r="FGQ121" s="243"/>
      <c r="FGR121" s="243"/>
      <c r="FGS121" s="243"/>
      <c r="FGT121" s="243"/>
      <c r="FGU121" s="243"/>
      <c r="FGV121" s="243"/>
      <c r="FGW121" s="243"/>
      <c r="FGX121" s="243"/>
      <c r="FGY121" s="243"/>
      <c r="FGZ121" s="243"/>
      <c r="FHA121" s="243"/>
      <c r="FHB121" s="243"/>
      <c r="FHC121" s="243"/>
      <c r="FHD121" s="243"/>
      <c r="FHE121" s="243"/>
      <c r="FHF121" s="243"/>
      <c r="FHG121" s="243"/>
      <c r="FHH121" s="243"/>
      <c r="FHI121" s="243"/>
      <c r="FHJ121" s="243"/>
      <c r="FHK121" s="243"/>
      <c r="FHL121" s="243"/>
      <c r="FHM121" s="243"/>
      <c r="FHN121" s="243"/>
      <c r="FHO121" s="243"/>
      <c r="FHP121" s="243"/>
      <c r="FHQ121" s="243"/>
      <c r="FHR121" s="243"/>
      <c r="FHS121" s="243"/>
      <c r="FHT121" s="243"/>
      <c r="FHU121" s="243"/>
      <c r="FHV121" s="243"/>
      <c r="FHW121" s="243"/>
      <c r="FHX121" s="243"/>
      <c r="FHY121" s="243"/>
      <c r="FHZ121" s="243"/>
      <c r="FIA121" s="243"/>
      <c r="FIB121" s="243"/>
      <c r="FIC121" s="243"/>
      <c r="FID121" s="243"/>
      <c r="FIE121" s="243"/>
      <c r="FIF121" s="243"/>
      <c r="FIG121" s="243"/>
      <c r="FIH121" s="243"/>
      <c r="FII121" s="243"/>
      <c r="FIJ121" s="243"/>
      <c r="FIK121" s="243"/>
      <c r="FIL121" s="243"/>
      <c r="FIM121" s="243"/>
      <c r="FIN121" s="243"/>
      <c r="FIO121" s="243"/>
      <c r="FIP121" s="243"/>
      <c r="FIQ121" s="243"/>
      <c r="FIR121" s="243"/>
      <c r="FIS121" s="243"/>
      <c r="FIT121" s="243"/>
      <c r="FIU121" s="243"/>
      <c r="FIV121" s="243"/>
      <c r="FIW121" s="243"/>
      <c r="FIX121" s="243"/>
      <c r="FIY121" s="243"/>
      <c r="FIZ121" s="243"/>
      <c r="FJA121" s="243"/>
      <c r="FJB121" s="243"/>
      <c r="FJC121" s="243"/>
      <c r="FJD121" s="243"/>
      <c r="FJE121" s="243"/>
      <c r="FJF121" s="243"/>
      <c r="FJG121" s="243"/>
      <c r="FJH121" s="243"/>
      <c r="FJI121" s="243"/>
      <c r="FJJ121" s="243"/>
      <c r="FJK121" s="243"/>
      <c r="FJL121" s="243"/>
      <c r="FJM121" s="243"/>
      <c r="FJN121" s="243"/>
      <c r="FJO121" s="243"/>
      <c r="FJP121" s="243"/>
      <c r="FJQ121" s="243"/>
      <c r="FJR121" s="243"/>
      <c r="FJS121" s="243"/>
      <c r="FJT121" s="243"/>
      <c r="FJU121" s="243"/>
      <c r="FJV121" s="243"/>
      <c r="FJW121" s="243"/>
      <c r="FJX121" s="243"/>
      <c r="FJY121" s="243"/>
      <c r="FJZ121" s="243"/>
      <c r="FKA121" s="243"/>
      <c r="FKB121" s="243"/>
      <c r="FKC121" s="243"/>
      <c r="FKD121" s="243"/>
      <c r="FKE121" s="243"/>
      <c r="FKF121" s="243"/>
      <c r="FKG121" s="243"/>
      <c r="FKH121" s="243"/>
      <c r="FKI121" s="243"/>
      <c r="FKJ121" s="243"/>
      <c r="FKK121" s="243"/>
      <c r="FKL121" s="243"/>
      <c r="FKM121" s="243"/>
      <c r="FKN121" s="243"/>
      <c r="FKO121" s="243"/>
      <c r="FKP121" s="243"/>
      <c r="FKQ121" s="243"/>
      <c r="FKR121" s="243"/>
      <c r="FKS121" s="243"/>
      <c r="FKT121" s="243"/>
      <c r="FKU121" s="243"/>
      <c r="FKV121" s="243"/>
      <c r="FKW121" s="243"/>
      <c r="FKX121" s="243"/>
      <c r="FKY121" s="243"/>
      <c r="FKZ121" s="243"/>
      <c r="FLA121" s="243"/>
      <c r="FLB121" s="243"/>
      <c r="FLC121" s="243"/>
      <c r="FLD121" s="243"/>
      <c r="FLE121" s="243"/>
      <c r="FLF121" s="243"/>
      <c r="FLG121" s="243"/>
      <c r="FLH121" s="243"/>
      <c r="FLI121" s="243"/>
      <c r="FLJ121" s="243"/>
      <c r="FLK121" s="243"/>
      <c r="FLL121" s="243"/>
      <c r="FLM121" s="243"/>
      <c r="FLN121" s="243"/>
      <c r="FLO121" s="243"/>
      <c r="FLP121" s="243"/>
      <c r="FLQ121" s="243"/>
      <c r="FLR121" s="243"/>
      <c r="FLS121" s="243"/>
      <c r="FLT121" s="243"/>
      <c r="FLU121" s="243"/>
      <c r="FLV121" s="243"/>
      <c r="FLW121" s="243"/>
      <c r="FLX121" s="243"/>
      <c r="FLY121" s="243"/>
      <c r="FLZ121" s="243"/>
      <c r="FMA121" s="243"/>
      <c r="FMB121" s="243"/>
      <c r="FMC121" s="243"/>
      <c r="FMD121" s="243"/>
      <c r="FME121" s="243"/>
      <c r="FMF121" s="243"/>
      <c r="FMG121" s="243"/>
      <c r="FMH121" s="243"/>
      <c r="FMI121" s="243"/>
      <c r="FMJ121" s="243"/>
      <c r="FMK121" s="243"/>
      <c r="FML121" s="243"/>
      <c r="FMM121" s="243"/>
      <c r="FMN121" s="243"/>
      <c r="FMO121" s="243"/>
      <c r="FMP121" s="243"/>
      <c r="FMQ121" s="243"/>
      <c r="FMR121" s="243"/>
      <c r="FMS121" s="243"/>
      <c r="FMT121" s="243"/>
      <c r="FMU121" s="243"/>
      <c r="FMV121" s="243"/>
      <c r="FMW121" s="243"/>
      <c r="FMX121" s="243"/>
      <c r="FMY121" s="243"/>
      <c r="FMZ121" s="243"/>
      <c r="FNA121" s="243"/>
      <c r="FNB121" s="243"/>
      <c r="FNC121" s="243"/>
      <c r="FND121" s="243"/>
      <c r="FNE121" s="243"/>
      <c r="FNF121" s="243"/>
      <c r="FNG121" s="243"/>
      <c r="FNH121" s="243"/>
      <c r="FNI121" s="243"/>
      <c r="FNJ121" s="243"/>
      <c r="FNK121" s="243"/>
      <c r="FNL121" s="243"/>
      <c r="FNM121" s="243"/>
      <c r="FNN121" s="243"/>
      <c r="FNO121" s="243"/>
      <c r="FNP121" s="243"/>
      <c r="FNQ121" s="243"/>
      <c r="FNR121" s="243"/>
      <c r="FNS121" s="243"/>
      <c r="FNT121" s="243"/>
      <c r="FNU121" s="243"/>
      <c r="FNV121" s="243"/>
      <c r="FNW121" s="243"/>
      <c r="FNX121" s="243"/>
      <c r="FNY121" s="243"/>
      <c r="FNZ121" s="243"/>
      <c r="FOA121" s="243"/>
      <c r="FOB121" s="243"/>
      <c r="FOC121" s="243"/>
      <c r="FOD121" s="243"/>
      <c r="FOE121" s="243"/>
      <c r="FOF121" s="243"/>
      <c r="FOG121" s="243"/>
      <c r="FOH121" s="243"/>
      <c r="FOI121" s="243"/>
      <c r="FOJ121" s="243"/>
      <c r="FOK121" s="243"/>
      <c r="FOL121" s="243"/>
      <c r="FOM121" s="243"/>
      <c r="FON121" s="243"/>
      <c r="FOO121" s="243"/>
      <c r="FOP121" s="243"/>
      <c r="FOQ121" s="243"/>
      <c r="FOR121" s="243"/>
      <c r="FOS121" s="243"/>
      <c r="FOT121" s="243"/>
      <c r="FOU121" s="243"/>
      <c r="FOV121" s="243"/>
      <c r="FOW121" s="243"/>
      <c r="FOX121" s="243"/>
      <c r="FOY121" s="243"/>
      <c r="FOZ121" s="243"/>
      <c r="FPA121" s="243"/>
      <c r="FPB121" s="243"/>
      <c r="FPC121" s="243"/>
      <c r="FPD121" s="243"/>
      <c r="FPE121" s="243"/>
      <c r="FPF121" s="243"/>
      <c r="FPG121" s="243"/>
      <c r="FPH121" s="243"/>
      <c r="FPI121" s="243"/>
      <c r="FPJ121" s="243"/>
      <c r="FPK121" s="243"/>
      <c r="FPL121" s="243"/>
      <c r="FPM121" s="243"/>
      <c r="FPN121" s="243"/>
      <c r="FPO121" s="243"/>
      <c r="FPP121" s="243"/>
      <c r="FPQ121" s="243"/>
      <c r="FPR121" s="243"/>
      <c r="FPS121" s="243"/>
      <c r="FPT121" s="243"/>
      <c r="FPU121" s="243"/>
      <c r="FPV121" s="243"/>
      <c r="FPW121" s="243"/>
      <c r="FPX121" s="243"/>
      <c r="FPY121" s="243"/>
      <c r="FPZ121" s="243"/>
      <c r="FQA121" s="243"/>
      <c r="FQB121" s="243"/>
      <c r="FQC121" s="243"/>
      <c r="FQD121" s="243"/>
      <c r="FQE121" s="243"/>
      <c r="FQF121" s="243"/>
      <c r="FQG121" s="243"/>
      <c r="FQH121" s="243"/>
      <c r="FQI121" s="243"/>
      <c r="FQJ121" s="243"/>
      <c r="FQK121" s="243"/>
      <c r="FQL121" s="243"/>
      <c r="FQM121" s="243"/>
      <c r="FQN121" s="243"/>
      <c r="FQO121" s="243"/>
      <c r="FQP121" s="243"/>
      <c r="FQQ121" s="243"/>
      <c r="FQR121" s="243"/>
      <c r="FQS121" s="243"/>
      <c r="FQT121" s="243"/>
      <c r="FQU121" s="243"/>
      <c r="FQV121" s="243"/>
      <c r="FQW121" s="243"/>
      <c r="FQX121" s="243"/>
      <c r="FQY121" s="243"/>
      <c r="FQZ121" s="243"/>
      <c r="FRA121" s="243"/>
      <c r="FRB121" s="243"/>
      <c r="FRC121" s="243"/>
      <c r="FRD121" s="243"/>
      <c r="FRE121" s="243"/>
      <c r="FRF121" s="243"/>
      <c r="FRG121" s="243"/>
      <c r="FRH121" s="243"/>
      <c r="FRI121" s="243"/>
      <c r="FRJ121" s="243"/>
      <c r="FRK121" s="243"/>
      <c r="FRL121" s="243"/>
      <c r="FRM121" s="243"/>
      <c r="FRN121" s="243"/>
      <c r="FRO121" s="243"/>
      <c r="FRP121" s="243"/>
      <c r="FRQ121" s="243"/>
      <c r="FRR121" s="243"/>
      <c r="FRS121" s="243"/>
      <c r="FRT121" s="243"/>
      <c r="FRU121" s="243"/>
      <c r="FRV121" s="243"/>
      <c r="FRW121" s="243"/>
      <c r="FRX121" s="243"/>
      <c r="FRY121" s="243"/>
      <c r="FRZ121" s="243"/>
      <c r="FSA121" s="243"/>
      <c r="FSB121" s="243"/>
      <c r="FSC121" s="243"/>
      <c r="FSD121" s="243"/>
      <c r="FSE121" s="243"/>
      <c r="FSF121" s="243"/>
      <c r="FSG121" s="243"/>
      <c r="FSH121" s="243"/>
      <c r="FSI121" s="243"/>
      <c r="FSJ121" s="243"/>
      <c r="FSK121" s="243"/>
      <c r="FSL121" s="243"/>
      <c r="FSM121" s="243"/>
      <c r="FSN121" s="243"/>
      <c r="FSO121" s="243"/>
      <c r="FSP121" s="243"/>
      <c r="FSQ121" s="243"/>
      <c r="FSR121" s="243"/>
      <c r="FSS121" s="243"/>
      <c r="FST121" s="243"/>
      <c r="FSU121" s="243"/>
      <c r="FSV121" s="243"/>
      <c r="FSW121" s="243"/>
      <c r="FSX121" s="243"/>
      <c r="FSY121" s="243"/>
      <c r="FSZ121" s="243"/>
      <c r="FTA121" s="243"/>
      <c r="FTB121" s="243"/>
      <c r="FTC121" s="243"/>
      <c r="FTD121" s="243"/>
      <c r="FTE121" s="243"/>
      <c r="FTF121" s="243"/>
      <c r="FTG121" s="243"/>
      <c r="FTH121" s="243"/>
      <c r="FTI121" s="243"/>
      <c r="FTJ121" s="243"/>
      <c r="FTK121" s="243"/>
      <c r="FTL121" s="243"/>
      <c r="FTM121" s="243"/>
      <c r="FTN121" s="243"/>
      <c r="FTO121" s="243"/>
      <c r="FTP121" s="243"/>
      <c r="FTQ121" s="243"/>
      <c r="FTR121" s="243"/>
      <c r="FTS121" s="243"/>
      <c r="FTT121" s="243"/>
      <c r="FTU121" s="243"/>
      <c r="FTV121" s="243"/>
      <c r="FTW121" s="243"/>
      <c r="FTX121" s="243"/>
      <c r="FTY121" s="243"/>
      <c r="FTZ121" s="243"/>
      <c r="FUA121" s="243"/>
      <c r="FUB121" s="243"/>
      <c r="FUC121" s="243"/>
      <c r="FUD121" s="243"/>
      <c r="FUE121" s="243"/>
      <c r="FUF121" s="243"/>
      <c r="FUG121" s="243"/>
      <c r="FUH121" s="243"/>
      <c r="FUI121" s="243"/>
      <c r="FUJ121" s="243"/>
      <c r="FUK121" s="243"/>
      <c r="FUL121" s="243"/>
      <c r="FUM121" s="243"/>
      <c r="FUN121" s="243"/>
      <c r="FUO121" s="243"/>
      <c r="FUP121" s="243"/>
      <c r="FUQ121" s="243"/>
      <c r="FUR121" s="243"/>
      <c r="FUS121" s="243"/>
      <c r="FUT121" s="243"/>
      <c r="FUU121" s="243"/>
      <c r="FUV121" s="243"/>
      <c r="FUW121" s="243"/>
      <c r="FUX121" s="243"/>
      <c r="FUY121" s="243"/>
      <c r="FUZ121" s="243"/>
      <c r="FVA121" s="243"/>
      <c r="FVB121" s="243"/>
      <c r="FVC121" s="243"/>
      <c r="FVD121" s="243"/>
      <c r="FVE121" s="243"/>
      <c r="FVF121" s="243"/>
      <c r="FVG121" s="243"/>
      <c r="FVH121" s="243"/>
      <c r="FVI121" s="243"/>
      <c r="FVJ121" s="243"/>
      <c r="FVK121" s="243"/>
      <c r="FVL121" s="243"/>
      <c r="FVM121" s="243"/>
      <c r="FVN121" s="243"/>
      <c r="FVO121" s="243"/>
      <c r="FVP121" s="243"/>
      <c r="FVQ121" s="243"/>
      <c r="FVR121" s="243"/>
      <c r="FVS121" s="243"/>
      <c r="FVT121" s="243"/>
      <c r="FVU121" s="243"/>
      <c r="FVV121" s="243"/>
      <c r="FVW121" s="243"/>
      <c r="FVX121" s="243"/>
      <c r="FVY121" s="243"/>
      <c r="FVZ121" s="243"/>
      <c r="FWA121" s="243"/>
      <c r="FWB121" s="243"/>
      <c r="FWC121" s="243"/>
      <c r="FWD121" s="243"/>
      <c r="FWE121" s="243"/>
      <c r="FWF121" s="243"/>
      <c r="FWG121" s="243"/>
      <c r="FWH121" s="243"/>
      <c r="FWI121" s="243"/>
      <c r="FWJ121" s="243"/>
      <c r="FWK121" s="243"/>
      <c r="FWL121" s="243"/>
      <c r="FWM121" s="243"/>
      <c r="FWN121" s="243"/>
      <c r="FWO121" s="243"/>
      <c r="FWP121" s="243"/>
      <c r="FWQ121" s="243"/>
      <c r="FWR121" s="243"/>
      <c r="FWS121" s="243"/>
      <c r="FWT121" s="243"/>
      <c r="FWU121" s="243"/>
      <c r="FWV121" s="243"/>
      <c r="FWW121" s="243"/>
      <c r="FWX121" s="243"/>
      <c r="FWY121" s="243"/>
      <c r="FWZ121" s="243"/>
      <c r="FXA121" s="243"/>
      <c r="FXB121" s="243"/>
      <c r="FXC121" s="243"/>
      <c r="FXD121" s="243"/>
      <c r="FXE121" s="243"/>
      <c r="FXF121" s="243"/>
      <c r="FXG121" s="243"/>
      <c r="FXH121" s="243"/>
      <c r="FXI121" s="243"/>
      <c r="FXJ121" s="243"/>
      <c r="FXK121" s="243"/>
      <c r="FXL121" s="243"/>
      <c r="FXM121" s="243"/>
      <c r="FXN121" s="243"/>
      <c r="FXO121" s="243"/>
      <c r="FXP121" s="243"/>
      <c r="FXQ121" s="243"/>
      <c r="FXR121" s="243"/>
      <c r="FXS121" s="243"/>
      <c r="FXT121" s="243"/>
      <c r="FXU121" s="243"/>
      <c r="FXV121" s="243"/>
      <c r="FXW121" s="243"/>
      <c r="FXX121" s="243"/>
      <c r="FXY121" s="243"/>
      <c r="FXZ121" s="243"/>
      <c r="FYA121" s="243"/>
      <c r="FYB121" s="243"/>
      <c r="FYC121" s="243"/>
      <c r="FYD121" s="243"/>
      <c r="FYE121" s="243"/>
      <c r="FYF121" s="243"/>
      <c r="FYG121" s="243"/>
      <c r="FYH121" s="243"/>
      <c r="FYI121" s="243"/>
      <c r="FYJ121" s="243"/>
      <c r="FYK121" s="243"/>
      <c r="FYL121" s="243"/>
      <c r="FYM121" s="243"/>
      <c r="FYN121" s="243"/>
      <c r="FYO121" s="243"/>
      <c r="FYP121" s="243"/>
      <c r="FYQ121" s="243"/>
      <c r="FYR121" s="243"/>
      <c r="FYS121" s="243"/>
      <c r="FYT121" s="243"/>
      <c r="FYU121" s="243"/>
      <c r="FYV121" s="243"/>
      <c r="FYW121" s="243"/>
      <c r="FYX121" s="243"/>
      <c r="FYY121" s="243"/>
      <c r="FYZ121" s="243"/>
      <c r="FZA121" s="243"/>
      <c r="FZB121" s="243"/>
      <c r="FZC121" s="243"/>
      <c r="FZD121" s="243"/>
      <c r="FZE121" s="243"/>
      <c r="FZF121" s="243"/>
      <c r="FZG121" s="243"/>
      <c r="FZH121" s="243"/>
      <c r="FZI121" s="243"/>
      <c r="FZJ121" s="243"/>
      <c r="FZK121" s="243"/>
      <c r="FZL121" s="243"/>
      <c r="FZM121" s="243"/>
      <c r="FZN121" s="243"/>
      <c r="FZO121" s="243"/>
      <c r="FZP121" s="243"/>
      <c r="FZQ121" s="243"/>
      <c r="FZR121" s="243"/>
      <c r="FZS121" s="243"/>
      <c r="FZT121" s="243"/>
      <c r="FZU121" s="243"/>
      <c r="FZV121" s="243"/>
      <c r="FZW121" s="243"/>
      <c r="FZX121" s="243"/>
      <c r="FZY121" s="243"/>
      <c r="FZZ121" s="243"/>
      <c r="GAA121" s="243"/>
      <c r="GAB121" s="243"/>
      <c r="GAC121" s="243"/>
      <c r="GAD121" s="243"/>
      <c r="GAE121" s="243"/>
      <c r="GAF121" s="243"/>
      <c r="GAG121" s="243"/>
      <c r="GAH121" s="243"/>
      <c r="GAI121" s="243"/>
      <c r="GAJ121" s="243"/>
      <c r="GAK121" s="243"/>
      <c r="GAL121" s="243"/>
      <c r="GAM121" s="243"/>
      <c r="GAN121" s="243"/>
      <c r="GAO121" s="243"/>
      <c r="GAP121" s="243"/>
      <c r="GAQ121" s="243"/>
      <c r="GAR121" s="243"/>
      <c r="GAS121" s="243"/>
      <c r="GAT121" s="243"/>
      <c r="GAU121" s="243"/>
      <c r="GAV121" s="243"/>
      <c r="GAW121" s="243"/>
      <c r="GAX121" s="243"/>
      <c r="GAY121" s="243"/>
      <c r="GAZ121" s="243"/>
      <c r="GBA121" s="243"/>
      <c r="GBB121" s="243"/>
      <c r="GBC121" s="243"/>
      <c r="GBD121" s="243"/>
      <c r="GBE121" s="243"/>
      <c r="GBF121" s="243"/>
      <c r="GBG121" s="243"/>
      <c r="GBH121" s="243"/>
      <c r="GBI121" s="243"/>
      <c r="GBJ121" s="243"/>
      <c r="GBK121" s="243"/>
      <c r="GBL121" s="243"/>
      <c r="GBM121" s="243"/>
      <c r="GBN121" s="243"/>
      <c r="GBO121" s="243"/>
      <c r="GBP121" s="243"/>
      <c r="GBQ121" s="243"/>
      <c r="GBR121" s="243"/>
      <c r="GBS121" s="243"/>
      <c r="GBT121" s="243"/>
      <c r="GBU121" s="243"/>
      <c r="GBV121" s="243"/>
      <c r="GBW121" s="243"/>
      <c r="GBX121" s="243"/>
      <c r="GBY121" s="243"/>
      <c r="GBZ121" s="243"/>
      <c r="GCA121" s="243"/>
      <c r="GCB121" s="243"/>
      <c r="GCC121" s="243"/>
      <c r="GCD121" s="243"/>
      <c r="GCE121" s="243"/>
      <c r="GCF121" s="243"/>
      <c r="GCG121" s="243"/>
      <c r="GCH121" s="243"/>
      <c r="GCI121" s="243"/>
      <c r="GCJ121" s="243"/>
      <c r="GCK121" s="243"/>
      <c r="GCL121" s="243"/>
      <c r="GCM121" s="243"/>
      <c r="GCN121" s="243"/>
      <c r="GCO121" s="243"/>
      <c r="GCP121" s="243"/>
      <c r="GCQ121" s="243"/>
      <c r="GCR121" s="243"/>
      <c r="GCS121" s="243"/>
      <c r="GCT121" s="243"/>
      <c r="GCU121" s="243"/>
      <c r="GCV121" s="243"/>
      <c r="GCW121" s="243"/>
      <c r="GCX121" s="243"/>
      <c r="GCY121" s="243"/>
      <c r="GCZ121" s="243"/>
      <c r="GDA121" s="243"/>
      <c r="GDB121" s="243"/>
      <c r="GDC121" s="243"/>
      <c r="GDD121" s="243"/>
      <c r="GDE121" s="243"/>
      <c r="GDF121" s="243"/>
      <c r="GDG121" s="243"/>
      <c r="GDH121" s="243"/>
      <c r="GDI121" s="243"/>
      <c r="GDJ121" s="243"/>
      <c r="GDK121" s="243"/>
      <c r="GDL121" s="243"/>
      <c r="GDM121" s="243"/>
      <c r="GDN121" s="243"/>
      <c r="GDO121" s="243"/>
      <c r="GDP121" s="243"/>
      <c r="GDQ121" s="243"/>
      <c r="GDR121" s="243"/>
      <c r="GDS121" s="243"/>
      <c r="GDT121" s="243"/>
      <c r="GDU121" s="243"/>
      <c r="GDV121" s="243"/>
      <c r="GDW121" s="243"/>
      <c r="GDX121" s="243"/>
      <c r="GDY121" s="243"/>
      <c r="GDZ121" s="243"/>
      <c r="GEA121" s="243"/>
      <c r="GEB121" s="243"/>
      <c r="GEC121" s="243"/>
      <c r="GED121" s="243"/>
      <c r="GEE121" s="243"/>
      <c r="GEF121" s="243"/>
      <c r="GEG121" s="243"/>
      <c r="GEH121" s="243"/>
      <c r="GEI121" s="243"/>
      <c r="GEJ121" s="243"/>
      <c r="GEK121" s="243"/>
      <c r="GEL121" s="243"/>
      <c r="GEM121" s="243"/>
      <c r="GEN121" s="243"/>
      <c r="GEO121" s="243"/>
      <c r="GEP121" s="243"/>
      <c r="GEQ121" s="243"/>
      <c r="GER121" s="243"/>
      <c r="GES121" s="243"/>
      <c r="GET121" s="243"/>
      <c r="GEU121" s="243"/>
      <c r="GEV121" s="243"/>
      <c r="GEW121" s="243"/>
      <c r="GEX121" s="243"/>
      <c r="GEY121" s="243"/>
      <c r="GEZ121" s="243"/>
      <c r="GFA121" s="243"/>
      <c r="GFB121" s="243"/>
      <c r="GFC121" s="243"/>
      <c r="GFD121" s="243"/>
      <c r="GFE121" s="243"/>
      <c r="GFF121" s="243"/>
      <c r="GFG121" s="243"/>
      <c r="GFH121" s="243"/>
      <c r="GFI121" s="243"/>
      <c r="GFJ121" s="243"/>
      <c r="GFK121" s="243"/>
      <c r="GFL121" s="243"/>
      <c r="GFM121" s="243"/>
      <c r="GFN121" s="243"/>
      <c r="GFO121" s="243"/>
      <c r="GFP121" s="243"/>
      <c r="GFQ121" s="243"/>
      <c r="GFR121" s="243"/>
      <c r="GFS121" s="243"/>
      <c r="GFT121" s="243"/>
      <c r="GFU121" s="243"/>
      <c r="GFV121" s="243"/>
      <c r="GFW121" s="243"/>
      <c r="GFX121" s="243"/>
      <c r="GFY121" s="243"/>
      <c r="GFZ121" s="243"/>
      <c r="GGA121" s="243"/>
      <c r="GGB121" s="243"/>
      <c r="GGC121" s="243"/>
      <c r="GGD121" s="243"/>
      <c r="GGE121" s="243"/>
      <c r="GGF121" s="243"/>
      <c r="GGG121" s="243"/>
      <c r="GGH121" s="243"/>
      <c r="GGI121" s="243"/>
      <c r="GGJ121" s="243"/>
      <c r="GGK121" s="243"/>
      <c r="GGL121" s="243"/>
      <c r="GGM121" s="243"/>
      <c r="GGN121" s="243"/>
      <c r="GGO121" s="243"/>
      <c r="GGP121" s="243"/>
      <c r="GGQ121" s="243"/>
      <c r="GGR121" s="243"/>
      <c r="GGS121" s="243"/>
      <c r="GGT121" s="243"/>
      <c r="GGU121" s="243"/>
      <c r="GGV121" s="243"/>
      <c r="GGW121" s="243"/>
      <c r="GGX121" s="243"/>
      <c r="GGY121" s="243"/>
      <c r="GGZ121" s="243"/>
      <c r="GHA121" s="243"/>
      <c r="GHB121" s="243"/>
      <c r="GHC121" s="243"/>
      <c r="GHD121" s="243"/>
      <c r="GHE121" s="243"/>
      <c r="GHF121" s="243"/>
      <c r="GHG121" s="243"/>
      <c r="GHH121" s="243"/>
      <c r="GHI121" s="243"/>
      <c r="GHJ121" s="243"/>
      <c r="GHK121" s="243"/>
      <c r="GHL121" s="243"/>
      <c r="GHM121" s="243"/>
      <c r="GHN121" s="243"/>
      <c r="GHO121" s="243"/>
      <c r="GHP121" s="243"/>
      <c r="GHQ121" s="243"/>
      <c r="GHR121" s="243"/>
      <c r="GHS121" s="243"/>
      <c r="GHT121" s="243"/>
      <c r="GHU121" s="243"/>
      <c r="GHV121" s="243"/>
      <c r="GHW121" s="243"/>
      <c r="GHX121" s="243"/>
      <c r="GHY121" s="243"/>
      <c r="GHZ121" s="243"/>
      <c r="GIA121" s="243"/>
      <c r="GIB121" s="243"/>
      <c r="GIC121" s="243"/>
      <c r="GID121" s="243"/>
      <c r="GIE121" s="243"/>
      <c r="GIF121" s="243"/>
      <c r="GIG121" s="243"/>
      <c r="GIH121" s="243"/>
      <c r="GII121" s="243"/>
      <c r="GIJ121" s="243"/>
      <c r="GIK121" s="243"/>
      <c r="GIL121" s="243"/>
      <c r="GIM121" s="243"/>
      <c r="GIN121" s="243"/>
      <c r="GIO121" s="243"/>
      <c r="GIP121" s="243"/>
      <c r="GIQ121" s="243"/>
      <c r="GIR121" s="243"/>
      <c r="GIS121" s="243"/>
      <c r="GIT121" s="243"/>
      <c r="GIU121" s="243"/>
      <c r="GIV121" s="243"/>
      <c r="GIW121" s="243"/>
      <c r="GIX121" s="243"/>
      <c r="GIY121" s="243"/>
      <c r="GIZ121" s="243"/>
      <c r="GJA121" s="243"/>
      <c r="GJB121" s="243"/>
      <c r="GJC121" s="243"/>
      <c r="GJD121" s="243"/>
      <c r="GJE121" s="243"/>
      <c r="GJF121" s="243"/>
      <c r="GJG121" s="243"/>
      <c r="GJH121" s="243"/>
      <c r="GJI121" s="243"/>
      <c r="GJJ121" s="243"/>
      <c r="GJK121" s="243"/>
      <c r="GJL121" s="243"/>
      <c r="GJM121" s="243"/>
      <c r="GJN121" s="243"/>
      <c r="GJO121" s="243"/>
      <c r="GJP121" s="243"/>
      <c r="GJQ121" s="243"/>
      <c r="GJR121" s="243"/>
      <c r="GJS121" s="243"/>
      <c r="GJT121" s="243"/>
      <c r="GJU121" s="243"/>
      <c r="GJV121" s="243"/>
      <c r="GJW121" s="243"/>
      <c r="GJX121" s="243"/>
      <c r="GJY121" s="243"/>
      <c r="GJZ121" s="243"/>
      <c r="GKA121" s="243"/>
      <c r="GKB121" s="243"/>
      <c r="GKC121" s="243"/>
      <c r="GKD121" s="243"/>
      <c r="GKE121" s="243"/>
      <c r="GKF121" s="243"/>
      <c r="GKG121" s="243"/>
      <c r="GKH121" s="243"/>
      <c r="GKI121" s="243"/>
      <c r="GKJ121" s="243"/>
      <c r="GKK121" s="243"/>
      <c r="GKL121" s="243"/>
      <c r="GKM121" s="243"/>
      <c r="GKN121" s="243"/>
      <c r="GKO121" s="243"/>
      <c r="GKP121" s="243"/>
      <c r="GKQ121" s="243"/>
      <c r="GKR121" s="243"/>
      <c r="GKS121" s="243"/>
      <c r="GKT121" s="243"/>
      <c r="GKU121" s="243"/>
      <c r="GKV121" s="243"/>
      <c r="GKW121" s="243"/>
      <c r="GKX121" s="243"/>
      <c r="GKY121" s="243"/>
      <c r="GKZ121" s="243"/>
      <c r="GLA121" s="243"/>
      <c r="GLB121" s="243"/>
      <c r="GLC121" s="243"/>
      <c r="GLD121" s="243"/>
      <c r="GLE121" s="243"/>
      <c r="GLF121" s="243"/>
      <c r="GLG121" s="243"/>
      <c r="GLH121" s="243"/>
      <c r="GLI121" s="243"/>
      <c r="GLJ121" s="243"/>
      <c r="GLK121" s="243"/>
      <c r="GLL121" s="243"/>
      <c r="GLM121" s="243"/>
      <c r="GLN121" s="243"/>
      <c r="GLO121" s="243"/>
      <c r="GLP121" s="243"/>
      <c r="GLQ121" s="243"/>
      <c r="GLR121" s="243"/>
      <c r="GLS121" s="243"/>
      <c r="GLT121" s="243"/>
      <c r="GLU121" s="243"/>
      <c r="GLV121" s="243"/>
      <c r="GLW121" s="243"/>
      <c r="GLX121" s="243"/>
      <c r="GLY121" s="243"/>
      <c r="GLZ121" s="243"/>
      <c r="GMA121" s="243"/>
      <c r="GMB121" s="243"/>
      <c r="GMC121" s="243"/>
      <c r="GMD121" s="243"/>
      <c r="GME121" s="243"/>
      <c r="GMF121" s="243"/>
      <c r="GMG121" s="243"/>
      <c r="GMH121" s="243"/>
      <c r="GMI121" s="243"/>
      <c r="GMJ121" s="243"/>
      <c r="GMK121" s="243"/>
      <c r="GML121" s="243"/>
      <c r="GMM121" s="243"/>
      <c r="GMN121" s="243"/>
      <c r="GMO121" s="243"/>
      <c r="GMP121" s="243"/>
      <c r="GMQ121" s="243"/>
      <c r="GMR121" s="243"/>
      <c r="GMS121" s="243"/>
      <c r="GMT121" s="243"/>
      <c r="GMU121" s="243"/>
      <c r="GMV121" s="243"/>
      <c r="GMW121" s="243"/>
      <c r="GMX121" s="243"/>
      <c r="GMY121" s="243"/>
      <c r="GMZ121" s="243"/>
      <c r="GNA121" s="243"/>
      <c r="GNB121" s="243"/>
      <c r="GNC121" s="243"/>
      <c r="GND121" s="243"/>
      <c r="GNE121" s="243"/>
      <c r="GNF121" s="243"/>
      <c r="GNG121" s="243"/>
      <c r="GNH121" s="243"/>
      <c r="GNI121" s="243"/>
      <c r="GNJ121" s="243"/>
      <c r="GNK121" s="243"/>
      <c r="GNL121" s="243"/>
      <c r="GNM121" s="243"/>
      <c r="GNN121" s="243"/>
      <c r="GNO121" s="243"/>
      <c r="GNP121" s="243"/>
      <c r="GNQ121" s="243"/>
      <c r="GNR121" s="243"/>
      <c r="GNS121" s="243"/>
      <c r="GNT121" s="243"/>
      <c r="GNU121" s="243"/>
      <c r="GNV121" s="243"/>
      <c r="GNW121" s="243"/>
      <c r="GNX121" s="243"/>
      <c r="GNY121" s="243"/>
      <c r="GNZ121" s="243"/>
      <c r="GOA121" s="243"/>
      <c r="GOB121" s="243"/>
      <c r="GOC121" s="243"/>
      <c r="GOD121" s="243"/>
      <c r="GOE121" s="243"/>
      <c r="GOF121" s="243"/>
      <c r="GOG121" s="243"/>
      <c r="GOH121" s="243"/>
      <c r="GOI121" s="243"/>
      <c r="GOJ121" s="243"/>
      <c r="GOK121" s="243"/>
      <c r="GOL121" s="243"/>
      <c r="GOM121" s="243"/>
      <c r="GON121" s="243"/>
      <c r="GOO121" s="243"/>
      <c r="GOP121" s="243"/>
      <c r="GOQ121" s="243"/>
      <c r="GOR121" s="243"/>
      <c r="GOS121" s="243"/>
      <c r="GOT121" s="243"/>
      <c r="GOU121" s="243"/>
      <c r="GOV121" s="243"/>
      <c r="GOW121" s="243"/>
      <c r="GOX121" s="243"/>
      <c r="GOY121" s="243"/>
      <c r="GOZ121" s="243"/>
      <c r="GPA121" s="243"/>
      <c r="GPB121" s="243"/>
      <c r="GPC121" s="243"/>
      <c r="GPD121" s="243"/>
      <c r="GPE121" s="243"/>
      <c r="GPF121" s="243"/>
      <c r="GPG121" s="243"/>
      <c r="GPH121" s="243"/>
      <c r="GPI121" s="243"/>
      <c r="GPJ121" s="243"/>
      <c r="GPK121" s="243"/>
      <c r="GPL121" s="243"/>
      <c r="GPM121" s="243"/>
      <c r="GPN121" s="243"/>
      <c r="GPO121" s="243"/>
      <c r="GPP121" s="243"/>
      <c r="GPQ121" s="243"/>
      <c r="GPR121" s="243"/>
      <c r="GPS121" s="243"/>
      <c r="GPT121" s="243"/>
      <c r="GPU121" s="243"/>
      <c r="GPV121" s="243"/>
      <c r="GPW121" s="243"/>
      <c r="GPX121" s="243"/>
      <c r="GPY121" s="243"/>
      <c r="GPZ121" s="243"/>
      <c r="GQA121" s="243"/>
      <c r="GQB121" s="243"/>
      <c r="GQC121" s="243"/>
      <c r="GQD121" s="243"/>
      <c r="GQE121" s="243"/>
      <c r="GQF121" s="243"/>
      <c r="GQG121" s="243"/>
      <c r="GQH121" s="243"/>
      <c r="GQI121" s="243"/>
      <c r="GQJ121" s="243"/>
      <c r="GQK121" s="243"/>
      <c r="GQL121" s="243"/>
      <c r="GQM121" s="243"/>
      <c r="GQN121" s="243"/>
      <c r="GQO121" s="243"/>
      <c r="GQP121" s="243"/>
      <c r="GQQ121" s="243"/>
      <c r="GQR121" s="243"/>
      <c r="GQS121" s="243"/>
      <c r="GQT121" s="243"/>
      <c r="GQU121" s="243"/>
      <c r="GQV121" s="243"/>
      <c r="GQW121" s="243"/>
      <c r="GQX121" s="243"/>
      <c r="GQY121" s="243"/>
      <c r="GQZ121" s="243"/>
      <c r="GRA121" s="243"/>
      <c r="GRB121" s="243"/>
      <c r="GRC121" s="243"/>
      <c r="GRD121" s="243"/>
      <c r="GRE121" s="243"/>
      <c r="GRF121" s="243"/>
      <c r="GRG121" s="243"/>
      <c r="GRH121" s="243"/>
      <c r="GRI121" s="243"/>
      <c r="GRJ121" s="243"/>
      <c r="GRK121" s="243"/>
      <c r="GRL121" s="243"/>
      <c r="GRM121" s="243"/>
      <c r="GRN121" s="243"/>
      <c r="GRO121" s="243"/>
      <c r="GRP121" s="243"/>
      <c r="GRQ121" s="243"/>
      <c r="GRR121" s="243"/>
      <c r="GRS121" s="243"/>
      <c r="GRT121" s="243"/>
      <c r="GRU121" s="243"/>
      <c r="GRV121" s="243"/>
      <c r="GRW121" s="243"/>
      <c r="GRX121" s="243"/>
      <c r="GRY121" s="243"/>
      <c r="GRZ121" s="243"/>
      <c r="GSA121" s="243"/>
      <c r="GSB121" s="243"/>
      <c r="GSC121" s="243"/>
      <c r="GSD121" s="243"/>
      <c r="GSE121" s="243"/>
      <c r="GSF121" s="243"/>
      <c r="GSG121" s="243"/>
      <c r="GSH121" s="243"/>
      <c r="GSI121" s="243"/>
      <c r="GSJ121" s="243"/>
      <c r="GSK121" s="243"/>
      <c r="GSL121" s="243"/>
      <c r="GSM121" s="243"/>
      <c r="GSN121" s="243"/>
      <c r="GSO121" s="243"/>
      <c r="GSP121" s="243"/>
      <c r="GSQ121" s="243"/>
      <c r="GSR121" s="243"/>
      <c r="GSS121" s="243"/>
      <c r="GST121" s="243"/>
      <c r="GSU121" s="243"/>
      <c r="GSV121" s="243"/>
      <c r="GSW121" s="243"/>
      <c r="GSX121" s="243"/>
      <c r="GSY121" s="243"/>
      <c r="GSZ121" s="243"/>
      <c r="GTA121" s="243"/>
      <c r="GTB121" s="243"/>
      <c r="GTC121" s="243"/>
      <c r="GTD121" s="243"/>
      <c r="GTE121" s="243"/>
      <c r="GTF121" s="243"/>
      <c r="GTG121" s="243"/>
      <c r="GTH121" s="243"/>
      <c r="GTI121" s="243"/>
      <c r="GTJ121" s="243"/>
      <c r="GTK121" s="243"/>
      <c r="GTL121" s="243"/>
      <c r="GTM121" s="243"/>
      <c r="GTN121" s="243"/>
      <c r="GTO121" s="243"/>
      <c r="GTP121" s="243"/>
      <c r="GTQ121" s="243"/>
      <c r="GTR121" s="243"/>
      <c r="GTS121" s="243"/>
      <c r="GTT121" s="243"/>
      <c r="GTU121" s="243"/>
      <c r="GTV121" s="243"/>
      <c r="GTW121" s="243"/>
      <c r="GTX121" s="243"/>
      <c r="GTY121" s="243"/>
      <c r="GTZ121" s="243"/>
      <c r="GUA121" s="243"/>
      <c r="GUB121" s="243"/>
      <c r="GUC121" s="243"/>
      <c r="GUD121" s="243"/>
      <c r="GUE121" s="243"/>
      <c r="GUF121" s="243"/>
      <c r="GUG121" s="243"/>
      <c r="GUH121" s="243"/>
      <c r="GUI121" s="243"/>
      <c r="GUJ121" s="243"/>
      <c r="GUK121" s="243"/>
      <c r="GUL121" s="243"/>
      <c r="GUM121" s="243"/>
      <c r="GUN121" s="243"/>
      <c r="GUO121" s="243"/>
      <c r="GUP121" s="243"/>
      <c r="GUQ121" s="243"/>
      <c r="GUR121" s="243"/>
      <c r="GUS121" s="243"/>
      <c r="GUT121" s="243"/>
      <c r="GUU121" s="243"/>
      <c r="GUV121" s="243"/>
      <c r="GUW121" s="243"/>
      <c r="GUX121" s="243"/>
      <c r="GUY121" s="243"/>
      <c r="GUZ121" s="243"/>
      <c r="GVA121" s="243"/>
      <c r="GVB121" s="243"/>
      <c r="GVC121" s="243"/>
      <c r="GVD121" s="243"/>
      <c r="GVE121" s="243"/>
      <c r="GVF121" s="243"/>
      <c r="GVG121" s="243"/>
      <c r="GVH121" s="243"/>
      <c r="GVI121" s="243"/>
      <c r="GVJ121" s="243"/>
      <c r="GVK121" s="243"/>
      <c r="GVL121" s="243"/>
      <c r="GVM121" s="243"/>
      <c r="GVN121" s="243"/>
      <c r="GVO121" s="243"/>
      <c r="GVP121" s="243"/>
      <c r="GVQ121" s="243"/>
      <c r="GVR121" s="243"/>
      <c r="GVS121" s="243"/>
      <c r="GVT121" s="243"/>
      <c r="GVU121" s="243"/>
      <c r="GVV121" s="243"/>
      <c r="GVW121" s="243"/>
      <c r="GVX121" s="243"/>
      <c r="GVY121" s="243"/>
      <c r="GVZ121" s="243"/>
      <c r="GWA121" s="243"/>
      <c r="GWB121" s="243"/>
      <c r="GWC121" s="243"/>
      <c r="GWD121" s="243"/>
      <c r="GWE121" s="243"/>
      <c r="GWF121" s="243"/>
      <c r="GWG121" s="243"/>
      <c r="GWH121" s="243"/>
      <c r="GWI121" s="243"/>
      <c r="GWJ121" s="243"/>
      <c r="GWK121" s="243"/>
      <c r="GWL121" s="243"/>
      <c r="GWM121" s="243"/>
      <c r="GWN121" s="243"/>
      <c r="GWO121" s="243"/>
      <c r="GWP121" s="243"/>
      <c r="GWQ121" s="243"/>
      <c r="GWR121" s="243"/>
      <c r="GWS121" s="243"/>
      <c r="GWT121" s="243"/>
      <c r="GWU121" s="243"/>
      <c r="GWV121" s="243"/>
      <c r="GWW121" s="243"/>
      <c r="GWX121" s="243"/>
      <c r="GWY121" s="243"/>
      <c r="GWZ121" s="243"/>
      <c r="GXA121" s="243"/>
      <c r="GXB121" s="243"/>
      <c r="GXC121" s="243"/>
      <c r="GXD121" s="243"/>
      <c r="GXE121" s="243"/>
      <c r="GXF121" s="243"/>
      <c r="GXG121" s="243"/>
      <c r="GXH121" s="243"/>
      <c r="GXI121" s="243"/>
      <c r="GXJ121" s="243"/>
      <c r="GXK121" s="243"/>
      <c r="GXL121" s="243"/>
      <c r="GXM121" s="243"/>
      <c r="GXN121" s="243"/>
      <c r="GXO121" s="243"/>
      <c r="GXP121" s="243"/>
      <c r="GXQ121" s="243"/>
      <c r="GXR121" s="243"/>
      <c r="GXS121" s="243"/>
      <c r="GXT121" s="243"/>
      <c r="GXU121" s="243"/>
      <c r="GXV121" s="243"/>
      <c r="GXW121" s="243"/>
      <c r="GXX121" s="243"/>
      <c r="GXY121" s="243"/>
      <c r="GXZ121" s="243"/>
      <c r="GYA121" s="243"/>
      <c r="GYB121" s="243"/>
      <c r="GYC121" s="243"/>
      <c r="GYD121" s="243"/>
      <c r="GYE121" s="243"/>
      <c r="GYF121" s="243"/>
      <c r="GYG121" s="243"/>
      <c r="GYH121" s="243"/>
      <c r="GYI121" s="243"/>
      <c r="GYJ121" s="243"/>
      <c r="GYK121" s="243"/>
      <c r="GYL121" s="243"/>
      <c r="GYM121" s="243"/>
      <c r="GYN121" s="243"/>
      <c r="GYO121" s="243"/>
      <c r="GYP121" s="243"/>
      <c r="GYQ121" s="243"/>
      <c r="GYR121" s="243"/>
      <c r="GYS121" s="243"/>
      <c r="GYT121" s="243"/>
      <c r="GYU121" s="243"/>
      <c r="GYV121" s="243"/>
      <c r="GYW121" s="243"/>
      <c r="GYX121" s="243"/>
      <c r="GYY121" s="243"/>
      <c r="GYZ121" s="243"/>
      <c r="GZA121" s="243"/>
      <c r="GZB121" s="243"/>
      <c r="GZC121" s="243"/>
      <c r="GZD121" s="243"/>
      <c r="GZE121" s="243"/>
      <c r="GZF121" s="243"/>
      <c r="GZG121" s="243"/>
      <c r="GZH121" s="243"/>
      <c r="GZI121" s="243"/>
      <c r="GZJ121" s="243"/>
      <c r="GZK121" s="243"/>
      <c r="GZL121" s="243"/>
      <c r="GZM121" s="243"/>
      <c r="GZN121" s="243"/>
      <c r="GZO121" s="243"/>
      <c r="GZP121" s="243"/>
      <c r="GZQ121" s="243"/>
      <c r="GZR121" s="243"/>
      <c r="GZS121" s="243"/>
      <c r="GZT121" s="243"/>
      <c r="GZU121" s="243"/>
      <c r="GZV121" s="243"/>
      <c r="GZW121" s="243"/>
      <c r="GZX121" s="243"/>
      <c r="GZY121" s="243"/>
      <c r="GZZ121" s="243"/>
      <c r="HAA121" s="243"/>
      <c r="HAB121" s="243"/>
      <c r="HAC121" s="243"/>
      <c r="HAD121" s="243"/>
      <c r="HAE121" s="243"/>
      <c r="HAF121" s="243"/>
      <c r="HAG121" s="243"/>
      <c r="HAH121" s="243"/>
      <c r="HAI121" s="243"/>
      <c r="HAJ121" s="243"/>
      <c r="HAK121" s="243"/>
      <c r="HAL121" s="243"/>
      <c r="HAM121" s="243"/>
      <c r="HAN121" s="243"/>
      <c r="HAO121" s="243"/>
      <c r="HAP121" s="243"/>
      <c r="HAQ121" s="243"/>
      <c r="HAR121" s="243"/>
      <c r="HAS121" s="243"/>
      <c r="HAT121" s="243"/>
      <c r="HAU121" s="243"/>
      <c r="HAV121" s="243"/>
      <c r="HAW121" s="243"/>
      <c r="HAX121" s="243"/>
      <c r="HAY121" s="243"/>
      <c r="HAZ121" s="243"/>
      <c r="HBA121" s="243"/>
      <c r="HBB121" s="243"/>
      <c r="HBC121" s="243"/>
      <c r="HBD121" s="243"/>
      <c r="HBE121" s="243"/>
      <c r="HBF121" s="243"/>
      <c r="HBG121" s="243"/>
      <c r="HBH121" s="243"/>
      <c r="HBI121" s="243"/>
      <c r="HBJ121" s="243"/>
      <c r="HBK121" s="243"/>
      <c r="HBL121" s="243"/>
      <c r="HBM121" s="243"/>
      <c r="HBN121" s="243"/>
      <c r="HBO121" s="243"/>
      <c r="HBP121" s="243"/>
      <c r="HBQ121" s="243"/>
      <c r="HBR121" s="243"/>
      <c r="HBS121" s="243"/>
      <c r="HBT121" s="243"/>
      <c r="HBU121" s="243"/>
      <c r="HBV121" s="243"/>
      <c r="HBW121" s="243"/>
      <c r="HBX121" s="243"/>
      <c r="HBY121" s="243"/>
      <c r="HBZ121" s="243"/>
      <c r="HCA121" s="243"/>
      <c r="HCB121" s="243"/>
      <c r="HCC121" s="243"/>
      <c r="HCD121" s="243"/>
      <c r="HCE121" s="243"/>
      <c r="HCF121" s="243"/>
      <c r="HCG121" s="243"/>
      <c r="HCH121" s="243"/>
      <c r="HCI121" s="243"/>
      <c r="HCJ121" s="243"/>
      <c r="HCK121" s="243"/>
      <c r="HCL121" s="243"/>
      <c r="HCM121" s="243"/>
      <c r="HCN121" s="243"/>
      <c r="HCO121" s="243"/>
      <c r="HCP121" s="243"/>
      <c r="HCQ121" s="243"/>
      <c r="HCR121" s="243"/>
      <c r="HCS121" s="243"/>
      <c r="HCT121" s="243"/>
      <c r="HCU121" s="243"/>
      <c r="HCV121" s="243"/>
      <c r="HCW121" s="243"/>
      <c r="HCX121" s="243"/>
      <c r="HCY121" s="243"/>
      <c r="HCZ121" s="243"/>
      <c r="HDA121" s="243"/>
      <c r="HDB121" s="243"/>
      <c r="HDC121" s="243"/>
      <c r="HDD121" s="243"/>
      <c r="HDE121" s="243"/>
      <c r="HDF121" s="243"/>
      <c r="HDG121" s="243"/>
      <c r="HDH121" s="243"/>
      <c r="HDI121" s="243"/>
      <c r="HDJ121" s="243"/>
      <c r="HDK121" s="243"/>
      <c r="HDL121" s="243"/>
      <c r="HDM121" s="243"/>
      <c r="HDN121" s="243"/>
      <c r="HDO121" s="243"/>
      <c r="HDP121" s="243"/>
      <c r="HDQ121" s="243"/>
      <c r="HDR121" s="243"/>
      <c r="HDS121" s="243"/>
      <c r="HDT121" s="243"/>
      <c r="HDU121" s="243"/>
      <c r="HDV121" s="243"/>
      <c r="HDW121" s="243"/>
      <c r="HDX121" s="243"/>
      <c r="HDY121" s="243"/>
      <c r="HDZ121" s="243"/>
      <c r="HEA121" s="243"/>
      <c r="HEB121" s="243"/>
      <c r="HEC121" s="243"/>
      <c r="HED121" s="243"/>
      <c r="HEE121" s="243"/>
      <c r="HEF121" s="243"/>
      <c r="HEG121" s="243"/>
      <c r="HEH121" s="243"/>
      <c r="HEI121" s="243"/>
      <c r="HEJ121" s="243"/>
      <c r="HEK121" s="243"/>
      <c r="HEL121" s="243"/>
      <c r="HEM121" s="243"/>
      <c r="HEN121" s="243"/>
      <c r="HEO121" s="243"/>
      <c r="HEP121" s="243"/>
      <c r="HEQ121" s="243"/>
      <c r="HER121" s="243"/>
      <c r="HES121" s="243"/>
      <c r="HET121" s="243"/>
      <c r="HEU121" s="243"/>
      <c r="HEV121" s="243"/>
      <c r="HEW121" s="243"/>
      <c r="HEX121" s="243"/>
      <c r="HEY121" s="243"/>
      <c r="HEZ121" s="243"/>
      <c r="HFA121" s="243"/>
      <c r="HFB121" s="243"/>
      <c r="HFC121" s="243"/>
      <c r="HFD121" s="243"/>
      <c r="HFE121" s="243"/>
      <c r="HFF121" s="243"/>
      <c r="HFG121" s="243"/>
      <c r="HFH121" s="243"/>
      <c r="HFI121" s="243"/>
      <c r="HFJ121" s="243"/>
      <c r="HFK121" s="243"/>
      <c r="HFL121" s="243"/>
      <c r="HFM121" s="243"/>
      <c r="HFN121" s="243"/>
      <c r="HFO121" s="243"/>
      <c r="HFP121" s="243"/>
      <c r="HFQ121" s="243"/>
      <c r="HFR121" s="243"/>
      <c r="HFS121" s="243"/>
      <c r="HFT121" s="243"/>
      <c r="HFU121" s="243"/>
      <c r="HFV121" s="243"/>
      <c r="HFW121" s="243"/>
      <c r="HFX121" s="243"/>
      <c r="HFY121" s="243"/>
      <c r="HFZ121" s="243"/>
      <c r="HGA121" s="243"/>
      <c r="HGB121" s="243"/>
      <c r="HGC121" s="243"/>
      <c r="HGD121" s="243"/>
      <c r="HGE121" s="243"/>
      <c r="HGF121" s="243"/>
      <c r="HGG121" s="243"/>
      <c r="HGH121" s="243"/>
      <c r="HGI121" s="243"/>
      <c r="HGJ121" s="243"/>
      <c r="HGK121" s="243"/>
      <c r="HGL121" s="243"/>
      <c r="HGM121" s="243"/>
      <c r="HGN121" s="243"/>
      <c r="HGO121" s="243"/>
      <c r="HGP121" s="243"/>
      <c r="HGQ121" s="243"/>
      <c r="HGR121" s="243"/>
      <c r="HGS121" s="243"/>
      <c r="HGT121" s="243"/>
      <c r="HGU121" s="243"/>
      <c r="HGV121" s="243"/>
      <c r="HGW121" s="243"/>
      <c r="HGX121" s="243"/>
      <c r="HGY121" s="243"/>
      <c r="HGZ121" s="243"/>
      <c r="HHA121" s="243"/>
      <c r="HHB121" s="243"/>
      <c r="HHC121" s="243"/>
      <c r="HHD121" s="243"/>
      <c r="HHE121" s="243"/>
      <c r="HHF121" s="243"/>
      <c r="HHG121" s="243"/>
      <c r="HHH121" s="243"/>
      <c r="HHI121" s="243"/>
      <c r="HHJ121" s="243"/>
      <c r="HHK121" s="243"/>
      <c r="HHL121" s="243"/>
      <c r="HHM121" s="243"/>
      <c r="HHN121" s="243"/>
      <c r="HHO121" s="243"/>
      <c r="HHP121" s="243"/>
      <c r="HHQ121" s="243"/>
      <c r="HHR121" s="243"/>
      <c r="HHS121" s="243"/>
      <c r="HHT121" s="243"/>
      <c r="HHU121" s="243"/>
      <c r="HHV121" s="243"/>
      <c r="HHW121" s="243"/>
      <c r="HHX121" s="243"/>
      <c r="HHY121" s="243"/>
      <c r="HHZ121" s="243"/>
      <c r="HIA121" s="243"/>
      <c r="HIB121" s="243"/>
      <c r="HIC121" s="243"/>
      <c r="HID121" s="243"/>
      <c r="HIE121" s="243"/>
      <c r="HIF121" s="243"/>
      <c r="HIG121" s="243"/>
      <c r="HIH121" s="243"/>
      <c r="HII121" s="243"/>
      <c r="HIJ121" s="243"/>
      <c r="HIK121" s="243"/>
      <c r="HIL121" s="243"/>
      <c r="HIM121" s="243"/>
      <c r="HIN121" s="243"/>
      <c r="HIO121" s="243"/>
      <c r="HIP121" s="243"/>
      <c r="HIQ121" s="243"/>
      <c r="HIR121" s="243"/>
      <c r="HIS121" s="243"/>
      <c r="HIT121" s="243"/>
      <c r="HIU121" s="243"/>
      <c r="HIV121" s="243"/>
      <c r="HIW121" s="243"/>
      <c r="HIX121" s="243"/>
      <c r="HIY121" s="243"/>
      <c r="HIZ121" s="243"/>
      <c r="HJA121" s="243"/>
      <c r="HJB121" s="243"/>
      <c r="HJC121" s="243"/>
      <c r="HJD121" s="243"/>
      <c r="HJE121" s="243"/>
      <c r="HJF121" s="243"/>
      <c r="HJG121" s="243"/>
      <c r="HJH121" s="243"/>
      <c r="HJI121" s="243"/>
      <c r="HJJ121" s="243"/>
      <c r="HJK121" s="243"/>
      <c r="HJL121" s="243"/>
      <c r="HJM121" s="243"/>
      <c r="HJN121" s="243"/>
      <c r="HJO121" s="243"/>
      <c r="HJP121" s="243"/>
      <c r="HJQ121" s="243"/>
      <c r="HJR121" s="243"/>
      <c r="HJS121" s="243"/>
      <c r="HJT121" s="243"/>
      <c r="HJU121" s="243"/>
      <c r="HJV121" s="243"/>
      <c r="HJW121" s="243"/>
      <c r="HJX121" s="243"/>
      <c r="HJY121" s="243"/>
      <c r="HJZ121" s="243"/>
      <c r="HKA121" s="243"/>
      <c r="HKB121" s="243"/>
      <c r="HKC121" s="243"/>
      <c r="HKD121" s="243"/>
      <c r="HKE121" s="243"/>
      <c r="HKF121" s="243"/>
      <c r="HKG121" s="243"/>
      <c r="HKH121" s="243"/>
      <c r="HKI121" s="243"/>
      <c r="HKJ121" s="243"/>
      <c r="HKK121" s="243"/>
      <c r="HKL121" s="243"/>
      <c r="HKM121" s="243"/>
      <c r="HKN121" s="243"/>
      <c r="HKO121" s="243"/>
      <c r="HKP121" s="243"/>
      <c r="HKQ121" s="243"/>
      <c r="HKR121" s="243"/>
      <c r="HKS121" s="243"/>
      <c r="HKT121" s="243"/>
      <c r="HKU121" s="243"/>
      <c r="HKV121" s="243"/>
      <c r="HKW121" s="243"/>
      <c r="HKX121" s="243"/>
      <c r="HKY121" s="243"/>
      <c r="HKZ121" s="243"/>
      <c r="HLA121" s="243"/>
      <c r="HLB121" s="243"/>
      <c r="HLC121" s="243"/>
      <c r="HLD121" s="243"/>
      <c r="HLE121" s="243"/>
      <c r="HLF121" s="243"/>
      <c r="HLG121" s="243"/>
      <c r="HLH121" s="243"/>
      <c r="HLI121" s="243"/>
      <c r="HLJ121" s="243"/>
      <c r="HLK121" s="243"/>
      <c r="HLL121" s="243"/>
      <c r="HLM121" s="243"/>
      <c r="HLN121" s="243"/>
      <c r="HLO121" s="243"/>
      <c r="HLP121" s="243"/>
      <c r="HLQ121" s="243"/>
      <c r="HLR121" s="243"/>
      <c r="HLS121" s="243"/>
      <c r="HLT121" s="243"/>
      <c r="HLU121" s="243"/>
      <c r="HLV121" s="243"/>
      <c r="HLW121" s="243"/>
      <c r="HLX121" s="243"/>
      <c r="HLY121" s="243"/>
      <c r="HLZ121" s="243"/>
      <c r="HMA121" s="243"/>
      <c r="HMB121" s="243"/>
      <c r="HMC121" s="243"/>
      <c r="HMD121" s="243"/>
      <c r="HME121" s="243"/>
      <c r="HMF121" s="243"/>
      <c r="HMG121" s="243"/>
      <c r="HMH121" s="243"/>
      <c r="HMI121" s="243"/>
      <c r="HMJ121" s="243"/>
      <c r="HMK121" s="243"/>
      <c r="HML121" s="243"/>
      <c r="HMM121" s="243"/>
      <c r="HMN121" s="243"/>
      <c r="HMO121" s="243"/>
      <c r="HMP121" s="243"/>
      <c r="HMQ121" s="243"/>
      <c r="HMR121" s="243"/>
      <c r="HMS121" s="243"/>
      <c r="HMT121" s="243"/>
      <c r="HMU121" s="243"/>
      <c r="HMV121" s="243"/>
      <c r="HMW121" s="243"/>
      <c r="HMX121" s="243"/>
      <c r="HMY121" s="243"/>
      <c r="HMZ121" s="243"/>
      <c r="HNA121" s="243"/>
      <c r="HNB121" s="243"/>
      <c r="HNC121" s="243"/>
      <c r="HND121" s="243"/>
      <c r="HNE121" s="243"/>
      <c r="HNF121" s="243"/>
      <c r="HNG121" s="243"/>
      <c r="HNH121" s="243"/>
      <c r="HNI121" s="243"/>
      <c r="HNJ121" s="243"/>
      <c r="HNK121" s="243"/>
      <c r="HNL121" s="243"/>
      <c r="HNM121" s="243"/>
      <c r="HNN121" s="243"/>
      <c r="HNO121" s="243"/>
      <c r="HNP121" s="243"/>
      <c r="HNQ121" s="243"/>
      <c r="HNR121" s="243"/>
      <c r="HNS121" s="243"/>
      <c r="HNT121" s="243"/>
      <c r="HNU121" s="243"/>
      <c r="HNV121" s="243"/>
      <c r="HNW121" s="243"/>
      <c r="HNX121" s="243"/>
      <c r="HNY121" s="243"/>
      <c r="HNZ121" s="243"/>
      <c r="HOA121" s="243"/>
      <c r="HOB121" s="243"/>
      <c r="HOC121" s="243"/>
      <c r="HOD121" s="243"/>
      <c r="HOE121" s="243"/>
      <c r="HOF121" s="243"/>
      <c r="HOG121" s="243"/>
      <c r="HOH121" s="243"/>
      <c r="HOI121" s="243"/>
      <c r="HOJ121" s="243"/>
      <c r="HOK121" s="243"/>
      <c r="HOL121" s="243"/>
      <c r="HOM121" s="243"/>
      <c r="HON121" s="243"/>
      <c r="HOO121" s="243"/>
      <c r="HOP121" s="243"/>
      <c r="HOQ121" s="243"/>
      <c r="HOR121" s="243"/>
      <c r="HOS121" s="243"/>
      <c r="HOT121" s="243"/>
      <c r="HOU121" s="243"/>
      <c r="HOV121" s="243"/>
      <c r="HOW121" s="243"/>
      <c r="HOX121" s="243"/>
      <c r="HOY121" s="243"/>
      <c r="HOZ121" s="243"/>
      <c r="HPA121" s="243"/>
      <c r="HPB121" s="243"/>
      <c r="HPC121" s="243"/>
      <c r="HPD121" s="243"/>
      <c r="HPE121" s="243"/>
      <c r="HPF121" s="243"/>
      <c r="HPG121" s="243"/>
      <c r="HPH121" s="243"/>
      <c r="HPI121" s="243"/>
      <c r="HPJ121" s="243"/>
      <c r="HPK121" s="243"/>
      <c r="HPL121" s="243"/>
      <c r="HPM121" s="243"/>
      <c r="HPN121" s="243"/>
      <c r="HPO121" s="243"/>
      <c r="HPP121" s="243"/>
      <c r="HPQ121" s="243"/>
      <c r="HPR121" s="243"/>
      <c r="HPS121" s="243"/>
      <c r="HPT121" s="243"/>
      <c r="HPU121" s="243"/>
      <c r="HPV121" s="243"/>
      <c r="HPW121" s="243"/>
      <c r="HPX121" s="243"/>
      <c r="HPY121" s="243"/>
      <c r="HPZ121" s="243"/>
      <c r="HQA121" s="243"/>
      <c r="HQB121" s="243"/>
      <c r="HQC121" s="243"/>
      <c r="HQD121" s="243"/>
      <c r="HQE121" s="243"/>
      <c r="HQF121" s="243"/>
      <c r="HQG121" s="243"/>
      <c r="HQH121" s="243"/>
      <c r="HQI121" s="243"/>
      <c r="HQJ121" s="243"/>
      <c r="HQK121" s="243"/>
      <c r="HQL121" s="243"/>
      <c r="HQM121" s="243"/>
      <c r="HQN121" s="243"/>
      <c r="HQO121" s="243"/>
      <c r="HQP121" s="243"/>
      <c r="HQQ121" s="243"/>
      <c r="HQR121" s="243"/>
      <c r="HQS121" s="243"/>
      <c r="HQT121" s="243"/>
      <c r="HQU121" s="243"/>
      <c r="HQV121" s="243"/>
      <c r="HQW121" s="243"/>
      <c r="HQX121" s="243"/>
      <c r="HQY121" s="243"/>
      <c r="HQZ121" s="243"/>
      <c r="HRA121" s="243"/>
      <c r="HRB121" s="243"/>
      <c r="HRC121" s="243"/>
      <c r="HRD121" s="243"/>
      <c r="HRE121" s="243"/>
      <c r="HRF121" s="243"/>
      <c r="HRG121" s="243"/>
      <c r="HRH121" s="243"/>
      <c r="HRI121" s="243"/>
      <c r="HRJ121" s="243"/>
      <c r="HRK121" s="243"/>
      <c r="HRL121" s="243"/>
      <c r="HRM121" s="243"/>
      <c r="HRN121" s="243"/>
      <c r="HRO121" s="243"/>
      <c r="HRP121" s="243"/>
      <c r="HRQ121" s="243"/>
      <c r="HRR121" s="243"/>
      <c r="HRS121" s="243"/>
      <c r="HRT121" s="243"/>
      <c r="HRU121" s="243"/>
      <c r="HRV121" s="243"/>
      <c r="HRW121" s="243"/>
      <c r="HRX121" s="243"/>
      <c r="HRY121" s="243"/>
      <c r="HRZ121" s="243"/>
      <c r="HSA121" s="243"/>
      <c r="HSB121" s="243"/>
      <c r="HSC121" s="243"/>
      <c r="HSD121" s="243"/>
      <c r="HSE121" s="243"/>
      <c r="HSF121" s="243"/>
      <c r="HSG121" s="243"/>
      <c r="HSH121" s="243"/>
      <c r="HSI121" s="243"/>
      <c r="HSJ121" s="243"/>
      <c r="HSK121" s="243"/>
      <c r="HSL121" s="243"/>
      <c r="HSM121" s="243"/>
      <c r="HSN121" s="243"/>
      <c r="HSO121" s="243"/>
      <c r="HSP121" s="243"/>
      <c r="HSQ121" s="243"/>
      <c r="HSR121" s="243"/>
      <c r="HSS121" s="243"/>
      <c r="HST121" s="243"/>
      <c r="HSU121" s="243"/>
      <c r="HSV121" s="243"/>
      <c r="HSW121" s="243"/>
      <c r="HSX121" s="243"/>
      <c r="HSY121" s="243"/>
      <c r="HSZ121" s="243"/>
      <c r="HTA121" s="243"/>
      <c r="HTB121" s="243"/>
      <c r="HTC121" s="243"/>
      <c r="HTD121" s="243"/>
      <c r="HTE121" s="243"/>
      <c r="HTF121" s="243"/>
      <c r="HTG121" s="243"/>
      <c r="HTH121" s="243"/>
      <c r="HTI121" s="243"/>
      <c r="HTJ121" s="243"/>
      <c r="HTK121" s="243"/>
      <c r="HTL121" s="243"/>
      <c r="HTM121" s="243"/>
      <c r="HTN121" s="243"/>
      <c r="HTO121" s="243"/>
      <c r="HTP121" s="243"/>
      <c r="HTQ121" s="243"/>
      <c r="HTR121" s="243"/>
      <c r="HTS121" s="243"/>
      <c r="HTT121" s="243"/>
      <c r="HTU121" s="243"/>
      <c r="HTV121" s="243"/>
      <c r="HTW121" s="243"/>
      <c r="HTX121" s="243"/>
      <c r="HTY121" s="243"/>
      <c r="HTZ121" s="243"/>
      <c r="HUA121" s="243"/>
      <c r="HUB121" s="243"/>
      <c r="HUC121" s="243"/>
      <c r="HUD121" s="243"/>
      <c r="HUE121" s="243"/>
      <c r="HUF121" s="243"/>
      <c r="HUG121" s="243"/>
      <c r="HUH121" s="243"/>
      <c r="HUI121" s="243"/>
      <c r="HUJ121" s="243"/>
      <c r="HUK121" s="243"/>
      <c r="HUL121" s="243"/>
      <c r="HUM121" s="243"/>
      <c r="HUN121" s="243"/>
      <c r="HUO121" s="243"/>
      <c r="HUP121" s="243"/>
      <c r="HUQ121" s="243"/>
      <c r="HUR121" s="243"/>
      <c r="HUS121" s="243"/>
      <c r="HUT121" s="243"/>
      <c r="HUU121" s="243"/>
      <c r="HUV121" s="243"/>
      <c r="HUW121" s="243"/>
      <c r="HUX121" s="243"/>
      <c r="HUY121" s="243"/>
      <c r="HUZ121" s="243"/>
      <c r="HVA121" s="243"/>
      <c r="HVB121" s="243"/>
      <c r="HVC121" s="243"/>
      <c r="HVD121" s="243"/>
      <c r="HVE121" s="243"/>
      <c r="HVF121" s="243"/>
      <c r="HVG121" s="243"/>
      <c r="HVH121" s="243"/>
      <c r="HVI121" s="243"/>
      <c r="HVJ121" s="243"/>
      <c r="HVK121" s="243"/>
      <c r="HVL121" s="243"/>
      <c r="HVM121" s="243"/>
      <c r="HVN121" s="243"/>
      <c r="HVO121" s="243"/>
      <c r="HVP121" s="243"/>
      <c r="HVQ121" s="243"/>
      <c r="HVR121" s="243"/>
      <c r="HVS121" s="243"/>
      <c r="HVT121" s="243"/>
      <c r="HVU121" s="243"/>
      <c r="HVV121" s="243"/>
      <c r="HVW121" s="243"/>
      <c r="HVX121" s="243"/>
      <c r="HVY121" s="243"/>
      <c r="HVZ121" s="243"/>
      <c r="HWA121" s="243"/>
      <c r="HWB121" s="243"/>
      <c r="HWC121" s="243"/>
      <c r="HWD121" s="243"/>
      <c r="HWE121" s="243"/>
      <c r="HWF121" s="243"/>
      <c r="HWG121" s="243"/>
      <c r="HWH121" s="243"/>
      <c r="HWI121" s="243"/>
      <c r="HWJ121" s="243"/>
      <c r="HWK121" s="243"/>
      <c r="HWL121" s="243"/>
      <c r="HWM121" s="243"/>
      <c r="HWN121" s="243"/>
      <c r="HWO121" s="243"/>
      <c r="HWP121" s="243"/>
      <c r="HWQ121" s="243"/>
      <c r="HWR121" s="243"/>
      <c r="HWS121" s="243"/>
      <c r="HWT121" s="243"/>
      <c r="HWU121" s="243"/>
      <c r="HWV121" s="243"/>
      <c r="HWW121" s="243"/>
      <c r="HWX121" s="243"/>
      <c r="HWY121" s="243"/>
      <c r="HWZ121" s="243"/>
      <c r="HXA121" s="243"/>
      <c r="HXB121" s="243"/>
      <c r="HXC121" s="243"/>
      <c r="HXD121" s="243"/>
      <c r="HXE121" s="243"/>
      <c r="HXF121" s="243"/>
      <c r="HXG121" s="243"/>
      <c r="HXH121" s="243"/>
      <c r="HXI121" s="243"/>
      <c r="HXJ121" s="243"/>
      <c r="HXK121" s="243"/>
      <c r="HXL121" s="243"/>
      <c r="HXM121" s="243"/>
      <c r="HXN121" s="243"/>
      <c r="HXO121" s="243"/>
      <c r="HXP121" s="243"/>
      <c r="HXQ121" s="243"/>
      <c r="HXR121" s="243"/>
      <c r="HXS121" s="243"/>
      <c r="HXT121" s="243"/>
      <c r="HXU121" s="243"/>
      <c r="HXV121" s="243"/>
      <c r="HXW121" s="243"/>
      <c r="HXX121" s="243"/>
      <c r="HXY121" s="243"/>
      <c r="HXZ121" s="243"/>
      <c r="HYA121" s="243"/>
      <c r="HYB121" s="243"/>
      <c r="HYC121" s="243"/>
      <c r="HYD121" s="243"/>
      <c r="HYE121" s="243"/>
      <c r="HYF121" s="243"/>
      <c r="HYG121" s="243"/>
      <c r="HYH121" s="243"/>
      <c r="HYI121" s="243"/>
      <c r="HYJ121" s="243"/>
      <c r="HYK121" s="243"/>
      <c r="HYL121" s="243"/>
      <c r="HYM121" s="243"/>
      <c r="HYN121" s="243"/>
      <c r="HYO121" s="243"/>
      <c r="HYP121" s="243"/>
      <c r="HYQ121" s="243"/>
      <c r="HYR121" s="243"/>
      <c r="HYS121" s="243"/>
      <c r="HYT121" s="243"/>
      <c r="HYU121" s="243"/>
      <c r="HYV121" s="243"/>
      <c r="HYW121" s="243"/>
      <c r="HYX121" s="243"/>
      <c r="HYY121" s="243"/>
      <c r="HYZ121" s="243"/>
      <c r="HZA121" s="243"/>
      <c r="HZB121" s="243"/>
      <c r="HZC121" s="243"/>
      <c r="HZD121" s="243"/>
      <c r="HZE121" s="243"/>
      <c r="HZF121" s="243"/>
      <c r="HZG121" s="243"/>
      <c r="HZH121" s="243"/>
      <c r="HZI121" s="243"/>
      <c r="HZJ121" s="243"/>
      <c r="HZK121" s="243"/>
      <c r="HZL121" s="243"/>
      <c r="HZM121" s="243"/>
      <c r="HZN121" s="243"/>
      <c r="HZO121" s="243"/>
      <c r="HZP121" s="243"/>
      <c r="HZQ121" s="243"/>
      <c r="HZR121" s="243"/>
      <c r="HZS121" s="243"/>
      <c r="HZT121" s="243"/>
      <c r="HZU121" s="243"/>
      <c r="HZV121" s="243"/>
      <c r="HZW121" s="243"/>
      <c r="HZX121" s="243"/>
      <c r="HZY121" s="243"/>
      <c r="HZZ121" s="243"/>
      <c r="IAA121" s="243"/>
      <c r="IAB121" s="243"/>
      <c r="IAC121" s="243"/>
      <c r="IAD121" s="243"/>
      <c r="IAE121" s="243"/>
      <c r="IAF121" s="243"/>
      <c r="IAG121" s="243"/>
      <c r="IAH121" s="243"/>
      <c r="IAI121" s="243"/>
      <c r="IAJ121" s="243"/>
      <c r="IAK121" s="243"/>
      <c r="IAL121" s="243"/>
      <c r="IAM121" s="243"/>
      <c r="IAN121" s="243"/>
      <c r="IAO121" s="243"/>
      <c r="IAP121" s="243"/>
      <c r="IAQ121" s="243"/>
      <c r="IAR121" s="243"/>
      <c r="IAS121" s="243"/>
      <c r="IAT121" s="243"/>
      <c r="IAU121" s="243"/>
      <c r="IAV121" s="243"/>
      <c r="IAW121" s="243"/>
      <c r="IAX121" s="243"/>
      <c r="IAY121" s="243"/>
      <c r="IAZ121" s="243"/>
      <c r="IBA121" s="243"/>
      <c r="IBB121" s="243"/>
      <c r="IBC121" s="243"/>
      <c r="IBD121" s="243"/>
      <c r="IBE121" s="243"/>
      <c r="IBF121" s="243"/>
      <c r="IBG121" s="243"/>
      <c r="IBH121" s="243"/>
      <c r="IBI121" s="243"/>
      <c r="IBJ121" s="243"/>
      <c r="IBK121" s="243"/>
      <c r="IBL121" s="243"/>
      <c r="IBM121" s="243"/>
      <c r="IBN121" s="243"/>
      <c r="IBO121" s="243"/>
      <c r="IBP121" s="243"/>
      <c r="IBQ121" s="243"/>
      <c r="IBR121" s="243"/>
      <c r="IBS121" s="243"/>
      <c r="IBT121" s="243"/>
      <c r="IBU121" s="243"/>
      <c r="IBV121" s="243"/>
      <c r="IBW121" s="243"/>
      <c r="IBX121" s="243"/>
      <c r="IBY121" s="243"/>
      <c r="IBZ121" s="243"/>
      <c r="ICA121" s="243"/>
      <c r="ICB121" s="243"/>
      <c r="ICC121" s="243"/>
      <c r="ICD121" s="243"/>
      <c r="ICE121" s="243"/>
      <c r="ICF121" s="243"/>
      <c r="ICG121" s="243"/>
      <c r="ICH121" s="243"/>
      <c r="ICI121" s="243"/>
      <c r="ICJ121" s="243"/>
      <c r="ICK121" s="243"/>
      <c r="ICL121" s="243"/>
      <c r="ICM121" s="243"/>
      <c r="ICN121" s="243"/>
      <c r="ICO121" s="243"/>
      <c r="ICP121" s="243"/>
      <c r="ICQ121" s="243"/>
      <c r="ICR121" s="243"/>
      <c r="ICS121" s="243"/>
      <c r="ICT121" s="243"/>
      <c r="ICU121" s="243"/>
      <c r="ICV121" s="243"/>
      <c r="ICW121" s="243"/>
      <c r="ICX121" s="243"/>
      <c r="ICY121" s="243"/>
      <c r="ICZ121" s="243"/>
      <c r="IDA121" s="243"/>
      <c r="IDB121" s="243"/>
      <c r="IDC121" s="243"/>
      <c r="IDD121" s="243"/>
      <c r="IDE121" s="243"/>
      <c r="IDF121" s="243"/>
      <c r="IDG121" s="243"/>
      <c r="IDH121" s="243"/>
      <c r="IDI121" s="243"/>
      <c r="IDJ121" s="243"/>
      <c r="IDK121" s="243"/>
      <c r="IDL121" s="243"/>
      <c r="IDM121" s="243"/>
      <c r="IDN121" s="243"/>
      <c r="IDO121" s="243"/>
      <c r="IDP121" s="243"/>
      <c r="IDQ121" s="243"/>
      <c r="IDR121" s="243"/>
      <c r="IDS121" s="243"/>
      <c r="IDT121" s="243"/>
      <c r="IDU121" s="243"/>
      <c r="IDV121" s="243"/>
      <c r="IDW121" s="243"/>
      <c r="IDX121" s="243"/>
      <c r="IDY121" s="243"/>
      <c r="IDZ121" s="243"/>
      <c r="IEA121" s="243"/>
      <c r="IEB121" s="243"/>
      <c r="IEC121" s="243"/>
      <c r="IED121" s="243"/>
      <c r="IEE121" s="243"/>
      <c r="IEF121" s="243"/>
      <c r="IEG121" s="243"/>
      <c r="IEH121" s="243"/>
      <c r="IEI121" s="243"/>
      <c r="IEJ121" s="243"/>
      <c r="IEK121" s="243"/>
      <c r="IEL121" s="243"/>
      <c r="IEM121" s="243"/>
      <c r="IEN121" s="243"/>
      <c r="IEO121" s="243"/>
      <c r="IEP121" s="243"/>
      <c r="IEQ121" s="243"/>
      <c r="IER121" s="243"/>
      <c r="IES121" s="243"/>
      <c r="IET121" s="243"/>
      <c r="IEU121" s="243"/>
      <c r="IEV121" s="243"/>
      <c r="IEW121" s="243"/>
      <c r="IEX121" s="243"/>
      <c r="IEY121" s="243"/>
      <c r="IEZ121" s="243"/>
      <c r="IFA121" s="243"/>
      <c r="IFB121" s="243"/>
      <c r="IFC121" s="243"/>
      <c r="IFD121" s="243"/>
      <c r="IFE121" s="243"/>
      <c r="IFF121" s="243"/>
      <c r="IFG121" s="243"/>
      <c r="IFH121" s="243"/>
      <c r="IFI121" s="243"/>
      <c r="IFJ121" s="243"/>
      <c r="IFK121" s="243"/>
      <c r="IFL121" s="243"/>
      <c r="IFM121" s="243"/>
      <c r="IFN121" s="243"/>
      <c r="IFO121" s="243"/>
      <c r="IFP121" s="243"/>
      <c r="IFQ121" s="243"/>
      <c r="IFR121" s="243"/>
      <c r="IFS121" s="243"/>
      <c r="IFT121" s="243"/>
      <c r="IFU121" s="243"/>
      <c r="IFV121" s="243"/>
      <c r="IFW121" s="243"/>
      <c r="IFX121" s="243"/>
      <c r="IFY121" s="243"/>
      <c r="IFZ121" s="243"/>
      <c r="IGA121" s="243"/>
      <c r="IGB121" s="243"/>
      <c r="IGC121" s="243"/>
      <c r="IGD121" s="243"/>
      <c r="IGE121" s="243"/>
      <c r="IGF121" s="243"/>
      <c r="IGG121" s="243"/>
      <c r="IGH121" s="243"/>
      <c r="IGI121" s="243"/>
      <c r="IGJ121" s="243"/>
      <c r="IGK121" s="243"/>
      <c r="IGL121" s="243"/>
      <c r="IGM121" s="243"/>
      <c r="IGN121" s="243"/>
      <c r="IGO121" s="243"/>
      <c r="IGP121" s="243"/>
      <c r="IGQ121" s="243"/>
      <c r="IGR121" s="243"/>
      <c r="IGS121" s="243"/>
      <c r="IGT121" s="243"/>
      <c r="IGU121" s="243"/>
      <c r="IGV121" s="243"/>
      <c r="IGW121" s="243"/>
      <c r="IGX121" s="243"/>
      <c r="IGY121" s="243"/>
      <c r="IGZ121" s="243"/>
      <c r="IHA121" s="243"/>
      <c r="IHB121" s="243"/>
      <c r="IHC121" s="243"/>
      <c r="IHD121" s="243"/>
      <c r="IHE121" s="243"/>
      <c r="IHF121" s="243"/>
      <c r="IHG121" s="243"/>
      <c r="IHH121" s="243"/>
      <c r="IHI121" s="243"/>
      <c r="IHJ121" s="243"/>
      <c r="IHK121" s="243"/>
      <c r="IHL121" s="243"/>
      <c r="IHM121" s="243"/>
      <c r="IHN121" s="243"/>
      <c r="IHO121" s="243"/>
      <c r="IHP121" s="243"/>
      <c r="IHQ121" s="243"/>
      <c r="IHR121" s="243"/>
      <c r="IHS121" s="243"/>
      <c r="IHT121" s="243"/>
      <c r="IHU121" s="243"/>
      <c r="IHV121" s="243"/>
      <c r="IHW121" s="243"/>
      <c r="IHX121" s="243"/>
      <c r="IHY121" s="243"/>
      <c r="IHZ121" s="243"/>
      <c r="IIA121" s="243"/>
      <c r="IIB121" s="243"/>
      <c r="IIC121" s="243"/>
      <c r="IID121" s="243"/>
      <c r="IIE121" s="243"/>
      <c r="IIF121" s="243"/>
      <c r="IIG121" s="243"/>
      <c r="IIH121" s="243"/>
      <c r="III121" s="243"/>
      <c r="IIJ121" s="243"/>
      <c r="IIK121" s="243"/>
      <c r="IIL121" s="243"/>
      <c r="IIM121" s="243"/>
      <c r="IIN121" s="243"/>
      <c r="IIO121" s="243"/>
      <c r="IIP121" s="243"/>
      <c r="IIQ121" s="243"/>
      <c r="IIR121" s="243"/>
      <c r="IIS121" s="243"/>
      <c r="IIT121" s="243"/>
      <c r="IIU121" s="243"/>
      <c r="IIV121" s="243"/>
      <c r="IIW121" s="243"/>
      <c r="IIX121" s="243"/>
      <c r="IIY121" s="243"/>
      <c r="IIZ121" s="243"/>
      <c r="IJA121" s="243"/>
      <c r="IJB121" s="243"/>
      <c r="IJC121" s="243"/>
      <c r="IJD121" s="243"/>
      <c r="IJE121" s="243"/>
      <c r="IJF121" s="243"/>
      <c r="IJG121" s="243"/>
      <c r="IJH121" s="243"/>
      <c r="IJI121" s="243"/>
      <c r="IJJ121" s="243"/>
      <c r="IJK121" s="243"/>
      <c r="IJL121" s="243"/>
      <c r="IJM121" s="243"/>
      <c r="IJN121" s="243"/>
      <c r="IJO121" s="243"/>
      <c r="IJP121" s="243"/>
      <c r="IJQ121" s="243"/>
      <c r="IJR121" s="243"/>
      <c r="IJS121" s="243"/>
      <c r="IJT121" s="243"/>
      <c r="IJU121" s="243"/>
      <c r="IJV121" s="243"/>
      <c r="IJW121" s="243"/>
      <c r="IJX121" s="243"/>
      <c r="IJY121" s="243"/>
      <c r="IJZ121" s="243"/>
      <c r="IKA121" s="243"/>
      <c r="IKB121" s="243"/>
      <c r="IKC121" s="243"/>
      <c r="IKD121" s="243"/>
      <c r="IKE121" s="243"/>
      <c r="IKF121" s="243"/>
      <c r="IKG121" s="243"/>
      <c r="IKH121" s="243"/>
      <c r="IKI121" s="243"/>
      <c r="IKJ121" s="243"/>
      <c r="IKK121" s="243"/>
      <c r="IKL121" s="243"/>
      <c r="IKM121" s="243"/>
      <c r="IKN121" s="243"/>
      <c r="IKO121" s="243"/>
      <c r="IKP121" s="243"/>
      <c r="IKQ121" s="243"/>
      <c r="IKR121" s="243"/>
      <c r="IKS121" s="243"/>
      <c r="IKT121" s="243"/>
      <c r="IKU121" s="243"/>
      <c r="IKV121" s="243"/>
      <c r="IKW121" s="243"/>
      <c r="IKX121" s="243"/>
      <c r="IKY121" s="243"/>
      <c r="IKZ121" s="243"/>
      <c r="ILA121" s="243"/>
      <c r="ILB121" s="243"/>
      <c r="ILC121" s="243"/>
      <c r="ILD121" s="243"/>
      <c r="ILE121" s="243"/>
      <c r="ILF121" s="243"/>
      <c r="ILG121" s="243"/>
      <c r="ILH121" s="243"/>
      <c r="ILI121" s="243"/>
      <c r="ILJ121" s="243"/>
      <c r="ILK121" s="243"/>
      <c r="ILL121" s="243"/>
      <c r="ILM121" s="243"/>
      <c r="ILN121" s="243"/>
      <c r="ILO121" s="243"/>
      <c r="ILP121" s="243"/>
      <c r="ILQ121" s="243"/>
      <c r="ILR121" s="243"/>
      <c r="ILS121" s="243"/>
      <c r="ILT121" s="243"/>
      <c r="ILU121" s="243"/>
      <c r="ILV121" s="243"/>
      <c r="ILW121" s="243"/>
      <c r="ILX121" s="243"/>
      <c r="ILY121" s="243"/>
      <c r="ILZ121" s="243"/>
      <c r="IMA121" s="243"/>
      <c r="IMB121" s="243"/>
      <c r="IMC121" s="243"/>
      <c r="IMD121" s="243"/>
      <c r="IME121" s="243"/>
      <c r="IMF121" s="243"/>
      <c r="IMG121" s="243"/>
      <c r="IMH121" s="243"/>
      <c r="IMI121" s="243"/>
      <c r="IMJ121" s="243"/>
      <c r="IMK121" s="243"/>
      <c r="IML121" s="243"/>
      <c r="IMM121" s="243"/>
      <c r="IMN121" s="243"/>
      <c r="IMO121" s="243"/>
      <c r="IMP121" s="243"/>
      <c r="IMQ121" s="243"/>
      <c r="IMR121" s="243"/>
      <c r="IMS121" s="243"/>
      <c r="IMT121" s="243"/>
      <c r="IMU121" s="243"/>
      <c r="IMV121" s="243"/>
      <c r="IMW121" s="243"/>
      <c r="IMX121" s="243"/>
      <c r="IMY121" s="243"/>
      <c r="IMZ121" s="243"/>
      <c r="INA121" s="243"/>
      <c r="INB121" s="243"/>
      <c r="INC121" s="243"/>
      <c r="IND121" s="243"/>
      <c r="INE121" s="243"/>
      <c r="INF121" s="243"/>
      <c r="ING121" s="243"/>
      <c r="INH121" s="243"/>
      <c r="INI121" s="243"/>
      <c r="INJ121" s="243"/>
      <c r="INK121" s="243"/>
      <c r="INL121" s="243"/>
      <c r="INM121" s="243"/>
      <c r="INN121" s="243"/>
      <c r="INO121" s="243"/>
      <c r="INP121" s="243"/>
      <c r="INQ121" s="243"/>
      <c r="INR121" s="243"/>
      <c r="INS121" s="243"/>
      <c r="INT121" s="243"/>
      <c r="INU121" s="243"/>
      <c r="INV121" s="243"/>
      <c r="INW121" s="243"/>
      <c r="INX121" s="243"/>
      <c r="INY121" s="243"/>
      <c r="INZ121" s="243"/>
      <c r="IOA121" s="243"/>
      <c r="IOB121" s="243"/>
      <c r="IOC121" s="243"/>
      <c r="IOD121" s="243"/>
      <c r="IOE121" s="243"/>
      <c r="IOF121" s="243"/>
      <c r="IOG121" s="243"/>
      <c r="IOH121" s="243"/>
      <c r="IOI121" s="243"/>
      <c r="IOJ121" s="243"/>
      <c r="IOK121" s="243"/>
      <c r="IOL121" s="243"/>
      <c r="IOM121" s="243"/>
      <c r="ION121" s="243"/>
      <c r="IOO121" s="243"/>
      <c r="IOP121" s="243"/>
      <c r="IOQ121" s="243"/>
      <c r="IOR121" s="243"/>
      <c r="IOS121" s="243"/>
      <c r="IOT121" s="243"/>
      <c r="IOU121" s="243"/>
      <c r="IOV121" s="243"/>
      <c r="IOW121" s="243"/>
      <c r="IOX121" s="243"/>
      <c r="IOY121" s="243"/>
      <c r="IOZ121" s="243"/>
      <c r="IPA121" s="243"/>
      <c r="IPB121" s="243"/>
      <c r="IPC121" s="243"/>
      <c r="IPD121" s="243"/>
      <c r="IPE121" s="243"/>
      <c r="IPF121" s="243"/>
      <c r="IPG121" s="243"/>
      <c r="IPH121" s="243"/>
      <c r="IPI121" s="243"/>
      <c r="IPJ121" s="243"/>
      <c r="IPK121" s="243"/>
      <c r="IPL121" s="243"/>
      <c r="IPM121" s="243"/>
      <c r="IPN121" s="243"/>
      <c r="IPO121" s="243"/>
      <c r="IPP121" s="243"/>
      <c r="IPQ121" s="243"/>
      <c r="IPR121" s="243"/>
      <c r="IPS121" s="243"/>
      <c r="IPT121" s="243"/>
      <c r="IPU121" s="243"/>
      <c r="IPV121" s="243"/>
      <c r="IPW121" s="243"/>
      <c r="IPX121" s="243"/>
      <c r="IPY121" s="243"/>
      <c r="IPZ121" s="243"/>
      <c r="IQA121" s="243"/>
      <c r="IQB121" s="243"/>
      <c r="IQC121" s="243"/>
      <c r="IQD121" s="243"/>
      <c r="IQE121" s="243"/>
      <c r="IQF121" s="243"/>
      <c r="IQG121" s="243"/>
      <c r="IQH121" s="243"/>
      <c r="IQI121" s="243"/>
      <c r="IQJ121" s="243"/>
      <c r="IQK121" s="243"/>
      <c r="IQL121" s="243"/>
      <c r="IQM121" s="243"/>
      <c r="IQN121" s="243"/>
      <c r="IQO121" s="243"/>
      <c r="IQP121" s="243"/>
      <c r="IQQ121" s="243"/>
      <c r="IQR121" s="243"/>
      <c r="IQS121" s="243"/>
      <c r="IQT121" s="243"/>
      <c r="IQU121" s="243"/>
      <c r="IQV121" s="243"/>
      <c r="IQW121" s="243"/>
      <c r="IQX121" s="243"/>
      <c r="IQY121" s="243"/>
      <c r="IQZ121" s="243"/>
      <c r="IRA121" s="243"/>
      <c r="IRB121" s="243"/>
      <c r="IRC121" s="243"/>
      <c r="IRD121" s="243"/>
      <c r="IRE121" s="243"/>
      <c r="IRF121" s="243"/>
      <c r="IRG121" s="243"/>
      <c r="IRH121" s="243"/>
      <c r="IRI121" s="243"/>
      <c r="IRJ121" s="243"/>
      <c r="IRK121" s="243"/>
      <c r="IRL121" s="243"/>
      <c r="IRM121" s="243"/>
      <c r="IRN121" s="243"/>
      <c r="IRO121" s="243"/>
      <c r="IRP121" s="243"/>
      <c r="IRQ121" s="243"/>
      <c r="IRR121" s="243"/>
      <c r="IRS121" s="243"/>
      <c r="IRT121" s="243"/>
      <c r="IRU121" s="243"/>
      <c r="IRV121" s="243"/>
      <c r="IRW121" s="243"/>
      <c r="IRX121" s="243"/>
      <c r="IRY121" s="243"/>
      <c r="IRZ121" s="243"/>
      <c r="ISA121" s="243"/>
      <c r="ISB121" s="243"/>
      <c r="ISC121" s="243"/>
      <c r="ISD121" s="243"/>
      <c r="ISE121" s="243"/>
      <c r="ISF121" s="243"/>
      <c r="ISG121" s="243"/>
      <c r="ISH121" s="243"/>
      <c r="ISI121" s="243"/>
      <c r="ISJ121" s="243"/>
      <c r="ISK121" s="243"/>
      <c r="ISL121" s="243"/>
      <c r="ISM121" s="243"/>
      <c r="ISN121" s="243"/>
      <c r="ISO121" s="243"/>
      <c r="ISP121" s="243"/>
      <c r="ISQ121" s="243"/>
      <c r="ISR121" s="243"/>
      <c r="ISS121" s="243"/>
      <c r="IST121" s="243"/>
      <c r="ISU121" s="243"/>
      <c r="ISV121" s="243"/>
      <c r="ISW121" s="243"/>
      <c r="ISX121" s="243"/>
      <c r="ISY121" s="243"/>
      <c r="ISZ121" s="243"/>
      <c r="ITA121" s="243"/>
      <c r="ITB121" s="243"/>
      <c r="ITC121" s="243"/>
      <c r="ITD121" s="243"/>
      <c r="ITE121" s="243"/>
      <c r="ITF121" s="243"/>
      <c r="ITG121" s="243"/>
      <c r="ITH121" s="243"/>
      <c r="ITI121" s="243"/>
      <c r="ITJ121" s="243"/>
      <c r="ITK121" s="243"/>
      <c r="ITL121" s="243"/>
      <c r="ITM121" s="243"/>
      <c r="ITN121" s="243"/>
      <c r="ITO121" s="243"/>
      <c r="ITP121" s="243"/>
      <c r="ITQ121" s="243"/>
      <c r="ITR121" s="243"/>
      <c r="ITS121" s="243"/>
      <c r="ITT121" s="243"/>
      <c r="ITU121" s="243"/>
      <c r="ITV121" s="243"/>
      <c r="ITW121" s="243"/>
      <c r="ITX121" s="243"/>
      <c r="ITY121" s="243"/>
      <c r="ITZ121" s="243"/>
      <c r="IUA121" s="243"/>
      <c r="IUB121" s="243"/>
      <c r="IUC121" s="243"/>
      <c r="IUD121" s="243"/>
      <c r="IUE121" s="243"/>
      <c r="IUF121" s="243"/>
      <c r="IUG121" s="243"/>
      <c r="IUH121" s="243"/>
      <c r="IUI121" s="243"/>
      <c r="IUJ121" s="243"/>
      <c r="IUK121" s="243"/>
      <c r="IUL121" s="243"/>
      <c r="IUM121" s="243"/>
      <c r="IUN121" s="243"/>
      <c r="IUO121" s="243"/>
      <c r="IUP121" s="243"/>
      <c r="IUQ121" s="243"/>
      <c r="IUR121" s="243"/>
      <c r="IUS121" s="243"/>
      <c r="IUT121" s="243"/>
      <c r="IUU121" s="243"/>
      <c r="IUV121" s="243"/>
      <c r="IUW121" s="243"/>
      <c r="IUX121" s="243"/>
      <c r="IUY121" s="243"/>
      <c r="IUZ121" s="243"/>
      <c r="IVA121" s="243"/>
      <c r="IVB121" s="243"/>
      <c r="IVC121" s="243"/>
      <c r="IVD121" s="243"/>
      <c r="IVE121" s="243"/>
      <c r="IVF121" s="243"/>
      <c r="IVG121" s="243"/>
      <c r="IVH121" s="243"/>
      <c r="IVI121" s="243"/>
      <c r="IVJ121" s="243"/>
      <c r="IVK121" s="243"/>
      <c r="IVL121" s="243"/>
      <c r="IVM121" s="243"/>
      <c r="IVN121" s="243"/>
      <c r="IVO121" s="243"/>
      <c r="IVP121" s="243"/>
      <c r="IVQ121" s="243"/>
      <c r="IVR121" s="243"/>
      <c r="IVS121" s="243"/>
      <c r="IVT121" s="243"/>
      <c r="IVU121" s="243"/>
      <c r="IVV121" s="243"/>
      <c r="IVW121" s="243"/>
      <c r="IVX121" s="243"/>
      <c r="IVY121" s="243"/>
      <c r="IVZ121" s="243"/>
      <c r="IWA121" s="243"/>
      <c r="IWB121" s="243"/>
      <c r="IWC121" s="243"/>
      <c r="IWD121" s="243"/>
      <c r="IWE121" s="243"/>
      <c r="IWF121" s="243"/>
      <c r="IWG121" s="243"/>
      <c r="IWH121" s="243"/>
      <c r="IWI121" s="243"/>
      <c r="IWJ121" s="243"/>
      <c r="IWK121" s="243"/>
      <c r="IWL121" s="243"/>
      <c r="IWM121" s="243"/>
      <c r="IWN121" s="243"/>
      <c r="IWO121" s="243"/>
      <c r="IWP121" s="243"/>
      <c r="IWQ121" s="243"/>
      <c r="IWR121" s="243"/>
      <c r="IWS121" s="243"/>
      <c r="IWT121" s="243"/>
      <c r="IWU121" s="243"/>
      <c r="IWV121" s="243"/>
      <c r="IWW121" s="243"/>
      <c r="IWX121" s="243"/>
      <c r="IWY121" s="243"/>
      <c r="IWZ121" s="243"/>
      <c r="IXA121" s="243"/>
      <c r="IXB121" s="243"/>
      <c r="IXC121" s="243"/>
      <c r="IXD121" s="243"/>
      <c r="IXE121" s="243"/>
      <c r="IXF121" s="243"/>
      <c r="IXG121" s="243"/>
      <c r="IXH121" s="243"/>
      <c r="IXI121" s="243"/>
      <c r="IXJ121" s="243"/>
      <c r="IXK121" s="243"/>
      <c r="IXL121" s="243"/>
      <c r="IXM121" s="243"/>
      <c r="IXN121" s="243"/>
      <c r="IXO121" s="243"/>
      <c r="IXP121" s="243"/>
      <c r="IXQ121" s="243"/>
      <c r="IXR121" s="243"/>
      <c r="IXS121" s="243"/>
      <c r="IXT121" s="243"/>
      <c r="IXU121" s="243"/>
      <c r="IXV121" s="243"/>
      <c r="IXW121" s="243"/>
      <c r="IXX121" s="243"/>
      <c r="IXY121" s="243"/>
      <c r="IXZ121" s="243"/>
      <c r="IYA121" s="243"/>
      <c r="IYB121" s="243"/>
      <c r="IYC121" s="243"/>
      <c r="IYD121" s="243"/>
      <c r="IYE121" s="243"/>
      <c r="IYF121" s="243"/>
      <c r="IYG121" s="243"/>
      <c r="IYH121" s="243"/>
      <c r="IYI121" s="243"/>
      <c r="IYJ121" s="243"/>
      <c r="IYK121" s="243"/>
      <c r="IYL121" s="243"/>
      <c r="IYM121" s="243"/>
      <c r="IYN121" s="243"/>
      <c r="IYO121" s="243"/>
      <c r="IYP121" s="243"/>
      <c r="IYQ121" s="243"/>
      <c r="IYR121" s="243"/>
      <c r="IYS121" s="243"/>
      <c r="IYT121" s="243"/>
      <c r="IYU121" s="243"/>
      <c r="IYV121" s="243"/>
      <c r="IYW121" s="243"/>
      <c r="IYX121" s="243"/>
      <c r="IYY121" s="243"/>
      <c r="IYZ121" s="243"/>
      <c r="IZA121" s="243"/>
      <c r="IZB121" s="243"/>
      <c r="IZC121" s="243"/>
      <c r="IZD121" s="243"/>
      <c r="IZE121" s="243"/>
      <c r="IZF121" s="243"/>
      <c r="IZG121" s="243"/>
      <c r="IZH121" s="243"/>
      <c r="IZI121" s="243"/>
      <c r="IZJ121" s="243"/>
      <c r="IZK121" s="243"/>
      <c r="IZL121" s="243"/>
      <c r="IZM121" s="243"/>
      <c r="IZN121" s="243"/>
      <c r="IZO121" s="243"/>
      <c r="IZP121" s="243"/>
      <c r="IZQ121" s="243"/>
      <c r="IZR121" s="243"/>
      <c r="IZS121" s="243"/>
      <c r="IZT121" s="243"/>
      <c r="IZU121" s="243"/>
      <c r="IZV121" s="243"/>
      <c r="IZW121" s="243"/>
      <c r="IZX121" s="243"/>
      <c r="IZY121" s="243"/>
      <c r="IZZ121" s="243"/>
      <c r="JAA121" s="243"/>
      <c r="JAB121" s="243"/>
      <c r="JAC121" s="243"/>
      <c r="JAD121" s="243"/>
      <c r="JAE121" s="243"/>
      <c r="JAF121" s="243"/>
      <c r="JAG121" s="243"/>
      <c r="JAH121" s="243"/>
      <c r="JAI121" s="243"/>
      <c r="JAJ121" s="243"/>
      <c r="JAK121" s="243"/>
      <c r="JAL121" s="243"/>
      <c r="JAM121" s="243"/>
      <c r="JAN121" s="243"/>
      <c r="JAO121" s="243"/>
      <c r="JAP121" s="243"/>
      <c r="JAQ121" s="243"/>
      <c r="JAR121" s="243"/>
      <c r="JAS121" s="243"/>
      <c r="JAT121" s="243"/>
      <c r="JAU121" s="243"/>
      <c r="JAV121" s="243"/>
      <c r="JAW121" s="243"/>
      <c r="JAX121" s="243"/>
      <c r="JAY121" s="243"/>
      <c r="JAZ121" s="243"/>
      <c r="JBA121" s="243"/>
      <c r="JBB121" s="243"/>
      <c r="JBC121" s="243"/>
      <c r="JBD121" s="243"/>
      <c r="JBE121" s="243"/>
      <c r="JBF121" s="243"/>
      <c r="JBG121" s="243"/>
      <c r="JBH121" s="243"/>
      <c r="JBI121" s="243"/>
      <c r="JBJ121" s="243"/>
      <c r="JBK121" s="243"/>
      <c r="JBL121" s="243"/>
      <c r="JBM121" s="243"/>
      <c r="JBN121" s="243"/>
      <c r="JBO121" s="243"/>
      <c r="JBP121" s="243"/>
      <c r="JBQ121" s="243"/>
      <c r="JBR121" s="243"/>
      <c r="JBS121" s="243"/>
      <c r="JBT121" s="243"/>
      <c r="JBU121" s="243"/>
      <c r="JBV121" s="243"/>
      <c r="JBW121" s="243"/>
      <c r="JBX121" s="243"/>
      <c r="JBY121" s="243"/>
      <c r="JBZ121" s="243"/>
      <c r="JCA121" s="243"/>
      <c r="JCB121" s="243"/>
      <c r="JCC121" s="243"/>
      <c r="JCD121" s="243"/>
      <c r="JCE121" s="243"/>
      <c r="JCF121" s="243"/>
      <c r="JCG121" s="243"/>
      <c r="JCH121" s="243"/>
      <c r="JCI121" s="243"/>
      <c r="JCJ121" s="243"/>
      <c r="JCK121" s="243"/>
      <c r="JCL121" s="243"/>
      <c r="JCM121" s="243"/>
      <c r="JCN121" s="243"/>
      <c r="JCO121" s="243"/>
      <c r="JCP121" s="243"/>
      <c r="JCQ121" s="243"/>
      <c r="JCR121" s="243"/>
      <c r="JCS121" s="243"/>
      <c r="JCT121" s="243"/>
      <c r="JCU121" s="243"/>
      <c r="JCV121" s="243"/>
      <c r="JCW121" s="243"/>
      <c r="JCX121" s="243"/>
      <c r="JCY121" s="243"/>
      <c r="JCZ121" s="243"/>
      <c r="JDA121" s="243"/>
      <c r="JDB121" s="243"/>
      <c r="JDC121" s="243"/>
      <c r="JDD121" s="243"/>
      <c r="JDE121" s="243"/>
      <c r="JDF121" s="243"/>
      <c r="JDG121" s="243"/>
      <c r="JDH121" s="243"/>
      <c r="JDI121" s="243"/>
      <c r="JDJ121" s="243"/>
      <c r="JDK121" s="243"/>
      <c r="JDL121" s="243"/>
      <c r="JDM121" s="243"/>
      <c r="JDN121" s="243"/>
      <c r="JDO121" s="243"/>
      <c r="JDP121" s="243"/>
      <c r="JDQ121" s="243"/>
      <c r="JDR121" s="243"/>
      <c r="JDS121" s="243"/>
      <c r="JDT121" s="243"/>
      <c r="JDU121" s="243"/>
      <c r="JDV121" s="243"/>
      <c r="JDW121" s="243"/>
      <c r="JDX121" s="243"/>
      <c r="JDY121" s="243"/>
      <c r="JDZ121" s="243"/>
      <c r="JEA121" s="243"/>
      <c r="JEB121" s="243"/>
      <c r="JEC121" s="243"/>
      <c r="JED121" s="243"/>
      <c r="JEE121" s="243"/>
      <c r="JEF121" s="243"/>
      <c r="JEG121" s="243"/>
      <c r="JEH121" s="243"/>
      <c r="JEI121" s="243"/>
      <c r="JEJ121" s="243"/>
      <c r="JEK121" s="243"/>
      <c r="JEL121" s="243"/>
      <c r="JEM121" s="243"/>
      <c r="JEN121" s="243"/>
      <c r="JEO121" s="243"/>
      <c r="JEP121" s="243"/>
      <c r="JEQ121" s="243"/>
      <c r="JER121" s="243"/>
      <c r="JES121" s="243"/>
      <c r="JET121" s="243"/>
      <c r="JEU121" s="243"/>
      <c r="JEV121" s="243"/>
      <c r="JEW121" s="243"/>
      <c r="JEX121" s="243"/>
      <c r="JEY121" s="243"/>
      <c r="JEZ121" s="243"/>
      <c r="JFA121" s="243"/>
      <c r="JFB121" s="243"/>
      <c r="JFC121" s="243"/>
      <c r="JFD121" s="243"/>
      <c r="JFE121" s="243"/>
      <c r="JFF121" s="243"/>
      <c r="JFG121" s="243"/>
      <c r="JFH121" s="243"/>
      <c r="JFI121" s="243"/>
      <c r="JFJ121" s="243"/>
      <c r="JFK121" s="243"/>
      <c r="JFL121" s="243"/>
      <c r="JFM121" s="243"/>
      <c r="JFN121" s="243"/>
      <c r="JFO121" s="243"/>
      <c r="JFP121" s="243"/>
      <c r="JFQ121" s="243"/>
      <c r="JFR121" s="243"/>
      <c r="JFS121" s="243"/>
      <c r="JFT121" s="243"/>
      <c r="JFU121" s="243"/>
      <c r="JFV121" s="243"/>
      <c r="JFW121" s="243"/>
      <c r="JFX121" s="243"/>
      <c r="JFY121" s="243"/>
      <c r="JFZ121" s="243"/>
      <c r="JGA121" s="243"/>
      <c r="JGB121" s="243"/>
      <c r="JGC121" s="243"/>
      <c r="JGD121" s="243"/>
      <c r="JGE121" s="243"/>
      <c r="JGF121" s="243"/>
      <c r="JGG121" s="243"/>
      <c r="JGH121" s="243"/>
      <c r="JGI121" s="243"/>
      <c r="JGJ121" s="243"/>
      <c r="JGK121" s="243"/>
      <c r="JGL121" s="243"/>
      <c r="JGM121" s="243"/>
      <c r="JGN121" s="243"/>
      <c r="JGO121" s="243"/>
      <c r="JGP121" s="243"/>
      <c r="JGQ121" s="243"/>
      <c r="JGR121" s="243"/>
      <c r="JGS121" s="243"/>
      <c r="JGT121" s="243"/>
      <c r="JGU121" s="243"/>
      <c r="JGV121" s="243"/>
      <c r="JGW121" s="243"/>
      <c r="JGX121" s="243"/>
      <c r="JGY121" s="243"/>
      <c r="JGZ121" s="243"/>
      <c r="JHA121" s="243"/>
      <c r="JHB121" s="243"/>
      <c r="JHC121" s="243"/>
      <c r="JHD121" s="243"/>
      <c r="JHE121" s="243"/>
      <c r="JHF121" s="243"/>
      <c r="JHG121" s="243"/>
      <c r="JHH121" s="243"/>
      <c r="JHI121" s="243"/>
      <c r="JHJ121" s="243"/>
      <c r="JHK121" s="243"/>
      <c r="JHL121" s="243"/>
      <c r="JHM121" s="243"/>
      <c r="JHN121" s="243"/>
      <c r="JHO121" s="243"/>
      <c r="JHP121" s="243"/>
      <c r="JHQ121" s="243"/>
      <c r="JHR121" s="243"/>
      <c r="JHS121" s="243"/>
      <c r="JHT121" s="243"/>
      <c r="JHU121" s="243"/>
      <c r="JHV121" s="243"/>
      <c r="JHW121" s="243"/>
      <c r="JHX121" s="243"/>
      <c r="JHY121" s="243"/>
      <c r="JHZ121" s="243"/>
      <c r="JIA121" s="243"/>
      <c r="JIB121" s="243"/>
      <c r="JIC121" s="243"/>
      <c r="JID121" s="243"/>
      <c r="JIE121" s="243"/>
      <c r="JIF121" s="243"/>
      <c r="JIG121" s="243"/>
      <c r="JIH121" s="243"/>
      <c r="JII121" s="243"/>
      <c r="JIJ121" s="243"/>
      <c r="JIK121" s="243"/>
      <c r="JIL121" s="243"/>
      <c r="JIM121" s="243"/>
      <c r="JIN121" s="243"/>
      <c r="JIO121" s="243"/>
      <c r="JIP121" s="243"/>
      <c r="JIQ121" s="243"/>
      <c r="JIR121" s="243"/>
      <c r="JIS121" s="243"/>
      <c r="JIT121" s="243"/>
      <c r="JIU121" s="243"/>
      <c r="JIV121" s="243"/>
      <c r="JIW121" s="243"/>
      <c r="JIX121" s="243"/>
      <c r="JIY121" s="243"/>
      <c r="JIZ121" s="243"/>
      <c r="JJA121" s="243"/>
      <c r="JJB121" s="243"/>
      <c r="JJC121" s="243"/>
      <c r="JJD121" s="243"/>
      <c r="JJE121" s="243"/>
      <c r="JJF121" s="243"/>
      <c r="JJG121" s="243"/>
      <c r="JJH121" s="243"/>
      <c r="JJI121" s="243"/>
      <c r="JJJ121" s="243"/>
      <c r="JJK121" s="243"/>
      <c r="JJL121" s="243"/>
      <c r="JJM121" s="243"/>
      <c r="JJN121" s="243"/>
      <c r="JJO121" s="243"/>
      <c r="JJP121" s="243"/>
      <c r="JJQ121" s="243"/>
      <c r="JJR121" s="243"/>
      <c r="JJS121" s="243"/>
      <c r="JJT121" s="243"/>
      <c r="JJU121" s="243"/>
      <c r="JJV121" s="243"/>
      <c r="JJW121" s="243"/>
      <c r="JJX121" s="243"/>
      <c r="JJY121" s="243"/>
      <c r="JJZ121" s="243"/>
      <c r="JKA121" s="243"/>
      <c r="JKB121" s="243"/>
      <c r="JKC121" s="243"/>
      <c r="JKD121" s="243"/>
      <c r="JKE121" s="243"/>
      <c r="JKF121" s="243"/>
      <c r="JKG121" s="243"/>
      <c r="JKH121" s="243"/>
      <c r="JKI121" s="243"/>
      <c r="JKJ121" s="243"/>
      <c r="JKK121" s="243"/>
      <c r="JKL121" s="243"/>
      <c r="JKM121" s="243"/>
      <c r="JKN121" s="243"/>
      <c r="JKO121" s="243"/>
      <c r="JKP121" s="243"/>
      <c r="JKQ121" s="243"/>
      <c r="JKR121" s="243"/>
      <c r="JKS121" s="243"/>
      <c r="JKT121" s="243"/>
      <c r="JKU121" s="243"/>
      <c r="JKV121" s="243"/>
      <c r="JKW121" s="243"/>
      <c r="JKX121" s="243"/>
      <c r="JKY121" s="243"/>
      <c r="JKZ121" s="243"/>
      <c r="JLA121" s="243"/>
      <c r="JLB121" s="243"/>
      <c r="JLC121" s="243"/>
      <c r="JLD121" s="243"/>
      <c r="JLE121" s="243"/>
      <c r="JLF121" s="243"/>
      <c r="JLG121" s="243"/>
      <c r="JLH121" s="243"/>
      <c r="JLI121" s="243"/>
      <c r="JLJ121" s="243"/>
      <c r="JLK121" s="243"/>
      <c r="JLL121" s="243"/>
      <c r="JLM121" s="243"/>
      <c r="JLN121" s="243"/>
      <c r="JLO121" s="243"/>
      <c r="JLP121" s="243"/>
      <c r="JLQ121" s="243"/>
      <c r="JLR121" s="243"/>
      <c r="JLS121" s="243"/>
      <c r="JLT121" s="243"/>
      <c r="JLU121" s="243"/>
      <c r="JLV121" s="243"/>
      <c r="JLW121" s="243"/>
      <c r="JLX121" s="243"/>
      <c r="JLY121" s="243"/>
      <c r="JLZ121" s="243"/>
      <c r="JMA121" s="243"/>
      <c r="JMB121" s="243"/>
      <c r="JMC121" s="243"/>
      <c r="JMD121" s="243"/>
      <c r="JME121" s="243"/>
      <c r="JMF121" s="243"/>
      <c r="JMG121" s="243"/>
      <c r="JMH121" s="243"/>
      <c r="JMI121" s="243"/>
      <c r="JMJ121" s="243"/>
      <c r="JMK121" s="243"/>
      <c r="JML121" s="243"/>
      <c r="JMM121" s="243"/>
      <c r="JMN121" s="243"/>
      <c r="JMO121" s="243"/>
      <c r="JMP121" s="243"/>
      <c r="JMQ121" s="243"/>
      <c r="JMR121" s="243"/>
      <c r="JMS121" s="243"/>
      <c r="JMT121" s="243"/>
      <c r="JMU121" s="243"/>
      <c r="JMV121" s="243"/>
      <c r="JMW121" s="243"/>
      <c r="JMX121" s="243"/>
      <c r="JMY121" s="243"/>
      <c r="JMZ121" s="243"/>
      <c r="JNA121" s="243"/>
      <c r="JNB121" s="243"/>
      <c r="JNC121" s="243"/>
      <c r="JND121" s="243"/>
      <c r="JNE121" s="243"/>
      <c r="JNF121" s="243"/>
      <c r="JNG121" s="243"/>
      <c r="JNH121" s="243"/>
      <c r="JNI121" s="243"/>
      <c r="JNJ121" s="243"/>
      <c r="JNK121" s="243"/>
      <c r="JNL121" s="243"/>
      <c r="JNM121" s="243"/>
      <c r="JNN121" s="243"/>
      <c r="JNO121" s="243"/>
      <c r="JNP121" s="243"/>
      <c r="JNQ121" s="243"/>
      <c r="JNR121" s="243"/>
      <c r="JNS121" s="243"/>
      <c r="JNT121" s="243"/>
      <c r="JNU121" s="243"/>
      <c r="JNV121" s="243"/>
      <c r="JNW121" s="243"/>
      <c r="JNX121" s="243"/>
      <c r="JNY121" s="243"/>
      <c r="JNZ121" s="243"/>
      <c r="JOA121" s="243"/>
      <c r="JOB121" s="243"/>
      <c r="JOC121" s="243"/>
      <c r="JOD121" s="243"/>
      <c r="JOE121" s="243"/>
      <c r="JOF121" s="243"/>
      <c r="JOG121" s="243"/>
      <c r="JOH121" s="243"/>
      <c r="JOI121" s="243"/>
      <c r="JOJ121" s="243"/>
      <c r="JOK121" s="243"/>
      <c r="JOL121" s="243"/>
      <c r="JOM121" s="243"/>
      <c r="JON121" s="243"/>
      <c r="JOO121" s="243"/>
      <c r="JOP121" s="243"/>
      <c r="JOQ121" s="243"/>
      <c r="JOR121" s="243"/>
      <c r="JOS121" s="243"/>
      <c r="JOT121" s="243"/>
      <c r="JOU121" s="243"/>
      <c r="JOV121" s="243"/>
      <c r="JOW121" s="243"/>
      <c r="JOX121" s="243"/>
      <c r="JOY121" s="243"/>
      <c r="JOZ121" s="243"/>
      <c r="JPA121" s="243"/>
      <c r="JPB121" s="243"/>
      <c r="JPC121" s="243"/>
      <c r="JPD121" s="243"/>
      <c r="JPE121" s="243"/>
      <c r="JPF121" s="243"/>
      <c r="JPG121" s="243"/>
      <c r="JPH121" s="243"/>
      <c r="JPI121" s="243"/>
      <c r="JPJ121" s="243"/>
      <c r="JPK121" s="243"/>
      <c r="JPL121" s="243"/>
      <c r="JPM121" s="243"/>
      <c r="JPN121" s="243"/>
      <c r="JPO121" s="243"/>
      <c r="JPP121" s="243"/>
      <c r="JPQ121" s="243"/>
      <c r="JPR121" s="243"/>
      <c r="JPS121" s="243"/>
      <c r="JPT121" s="243"/>
      <c r="JPU121" s="243"/>
      <c r="JPV121" s="243"/>
      <c r="JPW121" s="243"/>
      <c r="JPX121" s="243"/>
      <c r="JPY121" s="243"/>
      <c r="JPZ121" s="243"/>
      <c r="JQA121" s="243"/>
      <c r="JQB121" s="243"/>
      <c r="JQC121" s="243"/>
      <c r="JQD121" s="243"/>
      <c r="JQE121" s="243"/>
      <c r="JQF121" s="243"/>
      <c r="JQG121" s="243"/>
      <c r="JQH121" s="243"/>
      <c r="JQI121" s="243"/>
      <c r="JQJ121" s="243"/>
      <c r="JQK121" s="243"/>
      <c r="JQL121" s="243"/>
      <c r="JQM121" s="243"/>
      <c r="JQN121" s="243"/>
      <c r="JQO121" s="243"/>
      <c r="JQP121" s="243"/>
      <c r="JQQ121" s="243"/>
      <c r="JQR121" s="243"/>
      <c r="JQS121" s="243"/>
      <c r="JQT121" s="243"/>
      <c r="JQU121" s="243"/>
      <c r="JQV121" s="243"/>
      <c r="JQW121" s="243"/>
      <c r="JQX121" s="243"/>
      <c r="JQY121" s="243"/>
      <c r="JQZ121" s="243"/>
      <c r="JRA121" s="243"/>
      <c r="JRB121" s="243"/>
      <c r="JRC121" s="243"/>
      <c r="JRD121" s="243"/>
      <c r="JRE121" s="243"/>
      <c r="JRF121" s="243"/>
      <c r="JRG121" s="243"/>
      <c r="JRH121" s="243"/>
      <c r="JRI121" s="243"/>
      <c r="JRJ121" s="243"/>
      <c r="JRK121" s="243"/>
      <c r="JRL121" s="243"/>
      <c r="JRM121" s="243"/>
      <c r="JRN121" s="243"/>
      <c r="JRO121" s="243"/>
      <c r="JRP121" s="243"/>
      <c r="JRQ121" s="243"/>
      <c r="JRR121" s="243"/>
      <c r="JRS121" s="243"/>
      <c r="JRT121" s="243"/>
      <c r="JRU121" s="243"/>
      <c r="JRV121" s="243"/>
      <c r="JRW121" s="243"/>
      <c r="JRX121" s="243"/>
      <c r="JRY121" s="243"/>
      <c r="JRZ121" s="243"/>
      <c r="JSA121" s="243"/>
      <c r="JSB121" s="243"/>
      <c r="JSC121" s="243"/>
      <c r="JSD121" s="243"/>
      <c r="JSE121" s="243"/>
      <c r="JSF121" s="243"/>
      <c r="JSG121" s="243"/>
      <c r="JSH121" s="243"/>
      <c r="JSI121" s="243"/>
      <c r="JSJ121" s="243"/>
      <c r="JSK121" s="243"/>
      <c r="JSL121" s="243"/>
      <c r="JSM121" s="243"/>
      <c r="JSN121" s="243"/>
      <c r="JSO121" s="243"/>
      <c r="JSP121" s="243"/>
      <c r="JSQ121" s="243"/>
      <c r="JSR121" s="243"/>
      <c r="JSS121" s="243"/>
      <c r="JST121" s="243"/>
      <c r="JSU121" s="243"/>
      <c r="JSV121" s="243"/>
      <c r="JSW121" s="243"/>
      <c r="JSX121" s="243"/>
      <c r="JSY121" s="243"/>
      <c r="JSZ121" s="243"/>
      <c r="JTA121" s="243"/>
      <c r="JTB121" s="243"/>
      <c r="JTC121" s="243"/>
      <c r="JTD121" s="243"/>
      <c r="JTE121" s="243"/>
      <c r="JTF121" s="243"/>
      <c r="JTG121" s="243"/>
      <c r="JTH121" s="243"/>
      <c r="JTI121" s="243"/>
      <c r="JTJ121" s="243"/>
      <c r="JTK121" s="243"/>
      <c r="JTL121" s="243"/>
      <c r="JTM121" s="243"/>
      <c r="JTN121" s="243"/>
      <c r="JTO121" s="243"/>
      <c r="JTP121" s="243"/>
      <c r="JTQ121" s="243"/>
      <c r="JTR121" s="243"/>
      <c r="JTS121" s="243"/>
      <c r="JTT121" s="243"/>
      <c r="JTU121" s="243"/>
      <c r="JTV121" s="243"/>
      <c r="JTW121" s="243"/>
      <c r="JTX121" s="243"/>
      <c r="JTY121" s="243"/>
      <c r="JTZ121" s="243"/>
      <c r="JUA121" s="243"/>
      <c r="JUB121" s="243"/>
      <c r="JUC121" s="243"/>
      <c r="JUD121" s="243"/>
      <c r="JUE121" s="243"/>
      <c r="JUF121" s="243"/>
      <c r="JUG121" s="243"/>
      <c r="JUH121" s="243"/>
      <c r="JUI121" s="243"/>
      <c r="JUJ121" s="243"/>
      <c r="JUK121" s="243"/>
      <c r="JUL121" s="243"/>
      <c r="JUM121" s="243"/>
      <c r="JUN121" s="243"/>
      <c r="JUO121" s="243"/>
      <c r="JUP121" s="243"/>
      <c r="JUQ121" s="243"/>
      <c r="JUR121" s="243"/>
      <c r="JUS121" s="243"/>
      <c r="JUT121" s="243"/>
      <c r="JUU121" s="243"/>
      <c r="JUV121" s="243"/>
      <c r="JUW121" s="243"/>
      <c r="JUX121" s="243"/>
      <c r="JUY121" s="243"/>
      <c r="JUZ121" s="243"/>
      <c r="JVA121" s="243"/>
      <c r="JVB121" s="243"/>
      <c r="JVC121" s="243"/>
      <c r="JVD121" s="243"/>
      <c r="JVE121" s="243"/>
      <c r="JVF121" s="243"/>
      <c r="JVG121" s="243"/>
      <c r="JVH121" s="243"/>
      <c r="JVI121" s="243"/>
      <c r="JVJ121" s="243"/>
      <c r="JVK121" s="243"/>
      <c r="JVL121" s="243"/>
      <c r="JVM121" s="243"/>
      <c r="JVN121" s="243"/>
      <c r="JVO121" s="243"/>
      <c r="JVP121" s="243"/>
      <c r="JVQ121" s="243"/>
      <c r="JVR121" s="243"/>
      <c r="JVS121" s="243"/>
      <c r="JVT121" s="243"/>
      <c r="JVU121" s="243"/>
      <c r="JVV121" s="243"/>
      <c r="JVW121" s="243"/>
      <c r="JVX121" s="243"/>
      <c r="JVY121" s="243"/>
      <c r="JVZ121" s="243"/>
      <c r="JWA121" s="243"/>
      <c r="JWB121" s="243"/>
      <c r="JWC121" s="243"/>
      <c r="JWD121" s="243"/>
      <c r="JWE121" s="243"/>
      <c r="JWF121" s="243"/>
      <c r="JWG121" s="243"/>
      <c r="JWH121" s="243"/>
      <c r="JWI121" s="243"/>
      <c r="JWJ121" s="243"/>
      <c r="JWK121" s="243"/>
      <c r="JWL121" s="243"/>
      <c r="JWM121" s="243"/>
      <c r="JWN121" s="243"/>
      <c r="JWO121" s="243"/>
      <c r="JWP121" s="243"/>
      <c r="JWQ121" s="243"/>
      <c r="JWR121" s="243"/>
      <c r="JWS121" s="243"/>
      <c r="JWT121" s="243"/>
      <c r="JWU121" s="243"/>
      <c r="JWV121" s="243"/>
      <c r="JWW121" s="243"/>
      <c r="JWX121" s="243"/>
      <c r="JWY121" s="243"/>
      <c r="JWZ121" s="243"/>
      <c r="JXA121" s="243"/>
      <c r="JXB121" s="243"/>
      <c r="JXC121" s="243"/>
      <c r="JXD121" s="243"/>
      <c r="JXE121" s="243"/>
      <c r="JXF121" s="243"/>
      <c r="JXG121" s="243"/>
      <c r="JXH121" s="243"/>
      <c r="JXI121" s="243"/>
      <c r="JXJ121" s="243"/>
      <c r="JXK121" s="243"/>
      <c r="JXL121" s="243"/>
      <c r="JXM121" s="243"/>
      <c r="JXN121" s="243"/>
      <c r="JXO121" s="243"/>
      <c r="JXP121" s="243"/>
      <c r="JXQ121" s="243"/>
      <c r="JXR121" s="243"/>
      <c r="JXS121" s="243"/>
      <c r="JXT121" s="243"/>
      <c r="JXU121" s="243"/>
      <c r="JXV121" s="243"/>
      <c r="JXW121" s="243"/>
      <c r="JXX121" s="243"/>
      <c r="JXY121" s="243"/>
      <c r="JXZ121" s="243"/>
      <c r="JYA121" s="243"/>
      <c r="JYB121" s="243"/>
      <c r="JYC121" s="243"/>
      <c r="JYD121" s="243"/>
      <c r="JYE121" s="243"/>
      <c r="JYF121" s="243"/>
      <c r="JYG121" s="243"/>
      <c r="JYH121" s="243"/>
      <c r="JYI121" s="243"/>
      <c r="JYJ121" s="243"/>
      <c r="JYK121" s="243"/>
      <c r="JYL121" s="243"/>
      <c r="JYM121" s="243"/>
      <c r="JYN121" s="243"/>
      <c r="JYO121" s="243"/>
      <c r="JYP121" s="243"/>
      <c r="JYQ121" s="243"/>
      <c r="JYR121" s="243"/>
      <c r="JYS121" s="243"/>
      <c r="JYT121" s="243"/>
      <c r="JYU121" s="243"/>
      <c r="JYV121" s="243"/>
      <c r="JYW121" s="243"/>
      <c r="JYX121" s="243"/>
      <c r="JYY121" s="243"/>
      <c r="JYZ121" s="243"/>
      <c r="JZA121" s="243"/>
      <c r="JZB121" s="243"/>
      <c r="JZC121" s="243"/>
      <c r="JZD121" s="243"/>
      <c r="JZE121" s="243"/>
      <c r="JZF121" s="243"/>
      <c r="JZG121" s="243"/>
      <c r="JZH121" s="243"/>
      <c r="JZI121" s="243"/>
      <c r="JZJ121" s="243"/>
      <c r="JZK121" s="243"/>
      <c r="JZL121" s="243"/>
      <c r="JZM121" s="243"/>
      <c r="JZN121" s="243"/>
      <c r="JZO121" s="243"/>
      <c r="JZP121" s="243"/>
      <c r="JZQ121" s="243"/>
      <c r="JZR121" s="243"/>
      <c r="JZS121" s="243"/>
      <c r="JZT121" s="243"/>
      <c r="JZU121" s="243"/>
      <c r="JZV121" s="243"/>
      <c r="JZW121" s="243"/>
      <c r="JZX121" s="243"/>
      <c r="JZY121" s="243"/>
      <c r="JZZ121" s="243"/>
      <c r="KAA121" s="243"/>
      <c r="KAB121" s="243"/>
      <c r="KAC121" s="243"/>
      <c r="KAD121" s="243"/>
      <c r="KAE121" s="243"/>
      <c r="KAF121" s="243"/>
      <c r="KAG121" s="243"/>
      <c r="KAH121" s="243"/>
      <c r="KAI121" s="243"/>
      <c r="KAJ121" s="243"/>
      <c r="KAK121" s="243"/>
      <c r="KAL121" s="243"/>
      <c r="KAM121" s="243"/>
      <c r="KAN121" s="243"/>
      <c r="KAO121" s="243"/>
      <c r="KAP121" s="243"/>
      <c r="KAQ121" s="243"/>
      <c r="KAR121" s="243"/>
      <c r="KAS121" s="243"/>
      <c r="KAT121" s="243"/>
      <c r="KAU121" s="243"/>
      <c r="KAV121" s="243"/>
      <c r="KAW121" s="243"/>
      <c r="KAX121" s="243"/>
      <c r="KAY121" s="243"/>
      <c r="KAZ121" s="243"/>
      <c r="KBA121" s="243"/>
      <c r="KBB121" s="243"/>
      <c r="KBC121" s="243"/>
      <c r="KBD121" s="243"/>
      <c r="KBE121" s="243"/>
      <c r="KBF121" s="243"/>
      <c r="KBG121" s="243"/>
      <c r="KBH121" s="243"/>
      <c r="KBI121" s="243"/>
      <c r="KBJ121" s="243"/>
      <c r="KBK121" s="243"/>
      <c r="KBL121" s="243"/>
      <c r="KBM121" s="243"/>
      <c r="KBN121" s="243"/>
      <c r="KBO121" s="243"/>
      <c r="KBP121" s="243"/>
      <c r="KBQ121" s="243"/>
      <c r="KBR121" s="243"/>
      <c r="KBS121" s="243"/>
      <c r="KBT121" s="243"/>
      <c r="KBU121" s="243"/>
      <c r="KBV121" s="243"/>
      <c r="KBW121" s="243"/>
      <c r="KBX121" s="243"/>
      <c r="KBY121" s="243"/>
      <c r="KBZ121" s="243"/>
      <c r="KCA121" s="243"/>
      <c r="KCB121" s="243"/>
      <c r="KCC121" s="243"/>
      <c r="KCD121" s="243"/>
      <c r="KCE121" s="243"/>
      <c r="KCF121" s="243"/>
      <c r="KCG121" s="243"/>
      <c r="KCH121" s="243"/>
      <c r="KCI121" s="243"/>
      <c r="KCJ121" s="243"/>
      <c r="KCK121" s="243"/>
      <c r="KCL121" s="243"/>
      <c r="KCM121" s="243"/>
      <c r="KCN121" s="243"/>
      <c r="KCO121" s="243"/>
      <c r="KCP121" s="243"/>
      <c r="KCQ121" s="243"/>
      <c r="KCR121" s="243"/>
      <c r="KCS121" s="243"/>
      <c r="KCT121" s="243"/>
      <c r="KCU121" s="243"/>
      <c r="KCV121" s="243"/>
      <c r="KCW121" s="243"/>
      <c r="KCX121" s="243"/>
      <c r="KCY121" s="243"/>
      <c r="KCZ121" s="243"/>
      <c r="KDA121" s="243"/>
      <c r="KDB121" s="243"/>
      <c r="KDC121" s="243"/>
      <c r="KDD121" s="243"/>
      <c r="KDE121" s="243"/>
      <c r="KDF121" s="243"/>
      <c r="KDG121" s="243"/>
      <c r="KDH121" s="243"/>
      <c r="KDI121" s="243"/>
      <c r="KDJ121" s="243"/>
      <c r="KDK121" s="243"/>
      <c r="KDL121" s="243"/>
      <c r="KDM121" s="243"/>
      <c r="KDN121" s="243"/>
      <c r="KDO121" s="243"/>
      <c r="KDP121" s="243"/>
      <c r="KDQ121" s="243"/>
      <c r="KDR121" s="243"/>
      <c r="KDS121" s="243"/>
      <c r="KDT121" s="243"/>
      <c r="KDU121" s="243"/>
      <c r="KDV121" s="243"/>
      <c r="KDW121" s="243"/>
      <c r="KDX121" s="243"/>
      <c r="KDY121" s="243"/>
      <c r="KDZ121" s="243"/>
      <c r="KEA121" s="243"/>
      <c r="KEB121" s="243"/>
      <c r="KEC121" s="243"/>
      <c r="KED121" s="243"/>
      <c r="KEE121" s="243"/>
      <c r="KEF121" s="243"/>
      <c r="KEG121" s="243"/>
      <c r="KEH121" s="243"/>
      <c r="KEI121" s="243"/>
      <c r="KEJ121" s="243"/>
      <c r="KEK121" s="243"/>
      <c r="KEL121" s="243"/>
      <c r="KEM121" s="243"/>
      <c r="KEN121" s="243"/>
      <c r="KEO121" s="243"/>
      <c r="KEP121" s="243"/>
      <c r="KEQ121" s="243"/>
      <c r="KER121" s="243"/>
      <c r="KES121" s="243"/>
      <c r="KET121" s="243"/>
      <c r="KEU121" s="243"/>
      <c r="KEV121" s="243"/>
      <c r="KEW121" s="243"/>
      <c r="KEX121" s="243"/>
      <c r="KEY121" s="243"/>
      <c r="KEZ121" s="243"/>
      <c r="KFA121" s="243"/>
      <c r="KFB121" s="243"/>
      <c r="KFC121" s="243"/>
      <c r="KFD121" s="243"/>
      <c r="KFE121" s="243"/>
      <c r="KFF121" s="243"/>
      <c r="KFG121" s="243"/>
      <c r="KFH121" s="243"/>
      <c r="KFI121" s="243"/>
      <c r="KFJ121" s="243"/>
      <c r="KFK121" s="243"/>
      <c r="KFL121" s="243"/>
      <c r="KFM121" s="243"/>
      <c r="KFN121" s="243"/>
      <c r="KFO121" s="243"/>
      <c r="KFP121" s="243"/>
      <c r="KFQ121" s="243"/>
      <c r="KFR121" s="243"/>
      <c r="KFS121" s="243"/>
      <c r="KFT121" s="243"/>
      <c r="KFU121" s="243"/>
      <c r="KFV121" s="243"/>
      <c r="KFW121" s="243"/>
      <c r="KFX121" s="243"/>
      <c r="KFY121" s="243"/>
      <c r="KFZ121" s="243"/>
      <c r="KGA121" s="243"/>
      <c r="KGB121" s="243"/>
      <c r="KGC121" s="243"/>
      <c r="KGD121" s="243"/>
      <c r="KGE121" s="243"/>
      <c r="KGF121" s="243"/>
      <c r="KGG121" s="243"/>
      <c r="KGH121" s="243"/>
      <c r="KGI121" s="243"/>
      <c r="KGJ121" s="243"/>
      <c r="KGK121" s="243"/>
      <c r="KGL121" s="243"/>
      <c r="KGM121" s="243"/>
      <c r="KGN121" s="243"/>
      <c r="KGO121" s="243"/>
      <c r="KGP121" s="243"/>
      <c r="KGQ121" s="243"/>
      <c r="KGR121" s="243"/>
      <c r="KGS121" s="243"/>
      <c r="KGT121" s="243"/>
      <c r="KGU121" s="243"/>
      <c r="KGV121" s="243"/>
      <c r="KGW121" s="243"/>
      <c r="KGX121" s="243"/>
      <c r="KGY121" s="243"/>
      <c r="KGZ121" s="243"/>
      <c r="KHA121" s="243"/>
      <c r="KHB121" s="243"/>
      <c r="KHC121" s="243"/>
      <c r="KHD121" s="243"/>
      <c r="KHE121" s="243"/>
      <c r="KHF121" s="243"/>
      <c r="KHG121" s="243"/>
      <c r="KHH121" s="243"/>
      <c r="KHI121" s="243"/>
      <c r="KHJ121" s="243"/>
      <c r="KHK121" s="243"/>
      <c r="KHL121" s="243"/>
      <c r="KHM121" s="243"/>
      <c r="KHN121" s="243"/>
      <c r="KHO121" s="243"/>
      <c r="KHP121" s="243"/>
      <c r="KHQ121" s="243"/>
      <c r="KHR121" s="243"/>
      <c r="KHS121" s="243"/>
      <c r="KHT121" s="243"/>
      <c r="KHU121" s="243"/>
      <c r="KHV121" s="243"/>
      <c r="KHW121" s="243"/>
      <c r="KHX121" s="243"/>
      <c r="KHY121" s="243"/>
      <c r="KHZ121" s="243"/>
      <c r="KIA121" s="243"/>
      <c r="KIB121" s="243"/>
      <c r="KIC121" s="243"/>
      <c r="KID121" s="243"/>
      <c r="KIE121" s="243"/>
      <c r="KIF121" s="243"/>
      <c r="KIG121" s="243"/>
      <c r="KIH121" s="243"/>
      <c r="KII121" s="243"/>
      <c r="KIJ121" s="243"/>
      <c r="KIK121" s="243"/>
      <c r="KIL121" s="243"/>
      <c r="KIM121" s="243"/>
      <c r="KIN121" s="243"/>
      <c r="KIO121" s="243"/>
      <c r="KIP121" s="243"/>
      <c r="KIQ121" s="243"/>
      <c r="KIR121" s="243"/>
      <c r="KIS121" s="243"/>
      <c r="KIT121" s="243"/>
      <c r="KIU121" s="243"/>
      <c r="KIV121" s="243"/>
      <c r="KIW121" s="243"/>
      <c r="KIX121" s="243"/>
      <c r="KIY121" s="243"/>
      <c r="KIZ121" s="243"/>
      <c r="KJA121" s="243"/>
      <c r="KJB121" s="243"/>
      <c r="KJC121" s="243"/>
      <c r="KJD121" s="243"/>
      <c r="KJE121" s="243"/>
      <c r="KJF121" s="243"/>
      <c r="KJG121" s="243"/>
      <c r="KJH121" s="243"/>
      <c r="KJI121" s="243"/>
      <c r="KJJ121" s="243"/>
      <c r="KJK121" s="243"/>
      <c r="KJL121" s="243"/>
      <c r="KJM121" s="243"/>
      <c r="KJN121" s="243"/>
      <c r="KJO121" s="243"/>
      <c r="KJP121" s="243"/>
      <c r="KJQ121" s="243"/>
      <c r="KJR121" s="243"/>
      <c r="KJS121" s="243"/>
      <c r="KJT121" s="243"/>
      <c r="KJU121" s="243"/>
      <c r="KJV121" s="243"/>
      <c r="KJW121" s="243"/>
      <c r="KJX121" s="243"/>
      <c r="KJY121" s="243"/>
      <c r="KJZ121" s="243"/>
      <c r="KKA121" s="243"/>
      <c r="KKB121" s="243"/>
      <c r="KKC121" s="243"/>
      <c r="KKD121" s="243"/>
      <c r="KKE121" s="243"/>
      <c r="KKF121" s="243"/>
      <c r="KKG121" s="243"/>
      <c r="KKH121" s="243"/>
      <c r="KKI121" s="243"/>
      <c r="KKJ121" s="243"/>
      <c r="KKK121" s="243"/>
      <c r="KKL121" s="243"/>
      <c r="KKM121" s="243"/>
      <c r="KKN121" s="243"/>
      <c r="KKO121" s="243"/>
      <c r="KKP121" s="243"/>
      <c r="KKQ121" s="243"/>
      <c r="KKR121" s="243"/>
      <c r="KKS121" s="243"/>
      <c r="KKT121" s="243"/>
      <c r="KKU121" s="243"/>
      <c r="KKV121" s="243"/>
      <c r="KKW121" s="243"/>
      <c r="KKX121" s="243"/>
      <c r="KKY121" s="243"/>
      <c r="KKZ121" s="243"/>
      <c r="KLA121" s="243"/>
      <c r="KLB121" s="243"/>
      <c r="KLC121" s="243"/>
      <c r="KLD121" s="243"/>
      <c r="KLE121" s="243"/>
      <c r="KLF121" s="243"/>
      <c r="KLG121" s="243"/>
      <c r="KLH121" s="243"/>
      <c r="KLI121" s="243"/>
      <c r="KLJ121" s="243"/>
      <c r="KLK121" s="243"/>
      <c r="KLL121" s="243"/>
      <c r="KLM121" s="243"/>
      <c r="KLN121" s="243"/>
      <c r="KLO121" s="243"/>
      <c r="KLP121" s="243"/>
      <c r="KLQ121" s="243"/>
      <c r="KLR121" s="243"/>
      <c r="KLS121" s="243"/>
      <c r="KLT121" s="243"/>
      <c r="KLU121" s="243"/>
      <c r="KLV121" s="243"/>
      <c r="KLW121" s="243"/>
      <c r="KLX121" s="243"/>
      <c r="KLY121" s="243"/>
      <c r="KLZ121" s="243"/>
      <c r="KMA121" s="243"/>
      <c r="KMB121" s="243"/>
      <c r="KMC121" s="243"/>
      <c r="KMD121" s="243"/>
      <c r="KME121" s="243"/>
      <c r="KMF121" s="243"/>
      <c r="KMG121" s="243"/>
      <c r="KMH121" s="243"/>
      <c r="KMI121" s="243"/>
      <c r="KMJ121" s="243"/>
      <c r="KMK121" s="243"/>
      <c r="KML121" s="243"/>
      <c r="KMM121" s="243"/>
      <c r="KMN121" s="243"/>
      <c r="KMO121" s="243"/>
      <c r="KMP121" s="243"/>
      <c r="KMQ121" s="243"/>
      <c r="KMR121" s="243"/>
      <c r="KMS121" s="243"/>
      <c r="KMT121" s="243"/>
      <c r="KMU121" s="243"/>
      <c r="KMV121" s="243"/>
      <c r="KMW121" s="243"/>
      <c r="KMX121" s="243"/>
      <c r="KMY121" s="243"/>
      <c r="KMZ121" s="243"/>
      <c r="KNA121" s="243"/>
      <c r="KNB121" s="243"/>
      <c r="KNC121" s="243"/>
      <c r="KND121" s="243"/>
      <c r="KNE121" s="243"/>
      <c r="KNF121" s="243"/>
      <c r="KNG121" s="243"/>
      <c r="KNH121" s="243"/>
      <c r="KNI121" s="243"/>
      <c r="KNJ121" s="243"/>
      <c r="KNK121" s="243"/>
      <c r="KNL121" s="243"/>
      <c r="KNM121" s="243"/>
      <c r="KNN121" s="243"/>
      <c r="KNO121" s="243"/>
      <c r="KNP121" s="243"/>
      <c r="KNQ121" s="243"/>
      <c r="KNR121" s="243"/>
      <c r="KNS121" s="243"/>
      <c r="KNT121" s="243"/>
      <c r="KNU121" s="243"/>
      <c r="KNV121" s="243"/>
      <c r="KNW121" s="243"/>
      <c r="KNX121" s="243"/>
      <c r="KNY121" s="243"/>
      <c r="KNZ121" s="243"/>
      <c r="KOA121" s="243"/>
      <c r="KOB121" s="243"/>
      <c r="KOC121" s="243"/>
      <c r="KOD121" s="243"/>
      <c r="KOE121" s="243"/>
      <c r="KOF121" s="243"/>
      <c r="KOG121" s="243"/>
      <c r="KOH121" s="243"/>
      <c r="KOI121" s="243"/>
      <c r="KOJ121" s="243"/>
      <c r="KOK121" s="243"/>
      <c r="KOL121" s="243"/>
      <c r="KOM121" s="243"/>
      <c r="KON121" s="243"/>
      <c r="KOO121" s="243"/>
      <c r="KOP121" s="243"/>
      <c r="KOQ121" s="243"/>
      <c r="KOR121" s="243"/>
      <c r="KOS121" s="243"/>
      <c r="KOT121" s="243"/>
      <c r="KOU121" s="243"/>
      <c r="KOV121" s="243"/>
      <c r="KOW121" s="243"/>
      <c r="KOX121" s="243"/>
      <c r="KOY121" s="243"/>
      <c r="KOZ121" s="243"/>
      <c r="KPA121" s="243"/>
      <c r="KPB121" s="243"/>
      <c r="KPC121" s="243"/>
      <c r="KPD121" s="243"/>
      <c r="KPE121" s="243"/>
      <c r="KPF121" s="243"/>
      <c r="KPG121" s="243"/>
      <c r="KPH121" s="243"/>
      <c r="KPI121" s="243"/>
      <c r="KPJ121" s="243"/>
      <c r="KPK121" s="243"/>
      <c r="KPL121" s="243"/>
      <c r="KPM121" s="243"/>
      <c r="KPN121" s="243"/>
      <c r="KPO121" s="243"/>
      <c r="KPP121" s="243"/>
      <c r="KPQ121" s="243"/>
      <c r="KPR121" s="243"/>
      <c r="KPS121" s="243"/>
      <c r="KPT121" s="243"/>
      <c r="KPU121" s="243"/>
      <c r="KPV121" s="243"/>
      <c r="KPW121" s="243"/>
      <c r="KPX121" s="243"/>
      <c r="KPY121" s="243"/>
      <c r="KPZ121" s="243"/>
      <c r="KQA121" s="243"/>
      <c r="KQB121" s="243"/>
      <c r="KQC121" s="243"/>
      <c r="KQD121" s="243"/>
      <c r="KQE121" s="243"/>
      <c r="KQF121" s="243"/>
      <c r="KQG121" s="243"/>
      <c r="KQH121" s="243"/>
      <c r="KQI121" s="243"/>
      <c r="KQJ121" s="243"/>
      <c r="KQK121" s="243"/>
      <c r="KQL121" s="243"/>
      <c r="KQM121" s="243"/>
      <c r="KQN121" s="243"/>
      <c r="KQO121" s="243"/>
      <c r="KQP121" s="243"/>
      <c r="KQQ121" s="243"/>
      <c r="KQR121" s="243"/>
      <c r="KQS121" s="243"/>
      <c r="KQT121" s="243"/>
      <c r="KQU121" s="243"/>
      <c r="KQV121" s="243"/>
      <c r="KQW121" s="243"/>
      <c r="KQX121" s="243"/>
      <c r="KQY121" s="243"/>
      <c r="KQZ121" s="243"/>
      <c r="KRA121" s="243"/>
      <c r="KRB121" s="243"/>
      <c r="KRC121" s="243"/>
      <c r="KRD121" s="243"/>
      <c r="KRE121" s="243"/>
      <c r="KRF121" s="243"/>
      <c r="KRG121" s="243"/>
      <c r="KRH121" s="243"/>
      <c r="KRI121" s="243"/>
      <c r="KRJ121" s="243"/>
      <c r="KRK121" s="243"/>
      <c r="KRL121" s="243"/>
      <c r="KRM121" s="243"/>
      <c r="KRN121" s="243"/>
      <c r="KRO121" s="243"/>
      <c r="KRP121" s="243"/>
      <c r="KRQ121" s="243"/>
      <c r="KRR121" s="243"/>
      <c r="KRS121" s="243"/>
      <c r="KRT121" s="243"/>
      <c r="KRU121" s="243"/>
      <c r="KRV121" s="243"/>
      <c r="KRW121" s="243"/>
      <c r="KRX121" s="243"/>
      <c r="KRY121" s="243"/>
      <c r="KRZ121" s="243"/>
      <c r="KSA121" s="243"/>
      <c r="KSB121" s="243"/>
      <c r="KSC121" s="243"/>
      <c r="KSD121" s="243"/>
      <c r="KSE121" s="243"/>
      <c r="KSF121" s="243"/>
      <c r="KSG121" s="243"/>
      <c r="KSH121" s="243"/>
      <c r="KSI121" s="243"/>
      <c r="KSJ121" s="243"/>
      <c r="KSK121" s="243"/>
      <c r="KSL121" s="243"/>
      <c r="KSM121" s="243"/>
      <c r="KSN121" s="243"/>
      <c r="KSO121" s="243"/>
      <c r="KSP121" s="243"/>
      <c r="KSQ121" s="243"/>
      <c r="KSR121" s="243"/>
      <c r="KSS121" s="243"/>
      <c r="KST121" s="243"/>
      <c r="KSU121" s="243"/>
      <c r="KSV121" s="243"/>
      <c r="KSW121" s="243"/>
      <c r="KSX121" s="243"/>
      <c r="KSY121" s="243"/>
      <c r="KSZ121" s="243"/>
      <c r="KTA121" s="243"/>
      <c r="KTB121" s="243"/>
      <c r="KTC121" s="243"/>
      <c r="KTD121" s="243"/>
      <c r="KTE121" s="243"/>
      <c r="KTF121" s="243"/>
      <c r="KTG121" s="243"/>
      <c r="KTH121" s="243"/>
      <c r="KTI121" s="243"/>
      <c r="KTJ121" s="243"/>
      <c r="KTK121" s="243"/>
      <c r="KTL121" s="243"/>
      <c r="KTM121" s="243"/>
      <c r="KTN121" s="243"/>
      <c r="KTO121" s="243"/>
      <c r="KTP121" s="243"/>
      <c r="KTQ121" s="243"/>
      <c r="KTR121" s="243"/>
      <c r="KTS121" s="243"/>
      <c r="KTT121" s="243"/>
      <c r="KTU121" s="243"/>
      <c r="KTV121" s="243"/>
      <c r="KTW121" s="243"/>
      <c r="KTX121" s="243"/>
      <c r="KTY121" s="243"/>
      <c r="KTZ121" s="243"/>
      <c r="KUA121" s="243"/>
      <c r="KUB121" s="243"/>
      <c r="KUC121" s="243"/>
      <c r="KUD121" s="243"/>
      <c r="KUE121" s="243"/>
      <c r="KUF121" s="243"/>
      <c r="KUG121" s="243"/>
      <c r="KUH121" s="243"/>
      <c r="KUI121" s="243"/>
      <c r="KUJ121" s="243"/>
      <c r="KUK121" s="243"/>
      <c r="KUL121" s="243"/>
      <c r="KUM121" s="243"/>
      <c r="KUN121" s="243"/>
      <c r="KUO121" s="243"/>
      <c r="KUP121" s="243"/>
      <c r="KUQ121" s="243"/>
      <c r="KUR121" s="243"/>
      <c r="KUS121" s="243"/>
      <c r="KUT121" s="243"/>
      <c r="KUU121" s="243"/>
      <c r="KUV121" s="243"/>
      <c r="KUW121" s="243"/>
      <c r="KUX121" s="243"/>
      <c r="KUY121" s="243"/>
      <c r="KUZ121" s="243"/>
      <c r="KVA121" s="243"/>
      <c r="KVB121" s="243"/>
      <c r="KVC121" s="243"/>
      <c r="KVD121" s="243"/>
      <c r="KVE121" s="243"/>
      <c r="KVF121" s="243"/>
      <c r="KVG121" s="243"/>
      <c r="KVH121" s="243"/>
      <c r="KVI121" s="243"/>
      <c r="KVJ121" s="243"/>
      <c r="KVK121" s="243"/>
      <c r="KVL121" s="243"/>
      <c r="KVM121" s="243"/>
      <c r="KVN121" s="243"/>
      <c r="KVO121" s="243"/>
      <c r="KVP121" s="243"/>
      <c r="KVQ121" s="243"/>
      <c r="KVR121" s="243"/>
      <c r="KVS121" s="243"/>
      <c r="KVT121" s="243"/>
      <c r="KVU121" s="243"/>
      <c r="KVV121" s="243"/>
      <c r="KVW121" s="243"/>
      <c r="KVX121" s="243"/>
      <c r="KVY121" s="243"/>
      <c r="KVZ121" s="243"/>
      <c r="KWA121" s="243"/>
      <c r="KWB121" s="243"/>
      <c r="KWC121" s="243"/>
      <c r="KWD121" s="243"/>
      <c r="KWE121" s="243"/>
      <c r="KWF121" s="243"/>
      <c r="KWG121" s="243"/>
      <c r="KWH121" s="243"/>
      <c r="KWI121" s="243"/>
      <c r="KWJ121" s="243"/>
      <c r="KWK121" s="243"/>
      <c r="KWL121" s="243"/>
      <c r="KWM121" s="243"/>
      <c r="KWN121" s="243"/>
      <c r="KWO121" s="243"/>
      <c r="KWP121" s="243"/>
      <c r="KWQ121" s="243"/>
      <c r="KWR121" s="243"/>
      <c r="KWS121" s="243"/>
      <c r="KWT121" s="243"/>
      <c r="KWU121" s="243"/>
      <c r="KWV121" s="243"/>
      <c r="KWW121" s="243"/>
      <c r="KWX121" s="243"/>
      <c r="KWY121" s="243"/>
      <c r="KWZ121" s="243"/>
      <c r="KXA121" s="243"/>
      <c r="KXB121" s="243"/>
      <c r="KXC121" s="243"/>
      <c r="KXD121" s="243"/>
      <c r="KXE121" s="243"/>
      <c r="KXF121" s="243"/>
      <c r="KXG121" s="243"/>
      <c r="KXH121" s="243"/>
      <c r="KXI121" s="243"/>
      <c r="KXJ121" s="243"/>
      <c r="KXK121" s="243"/>
      <c r="KXL121" s="243"/>
      <c r="KXM121" s="243"/>
      <c r="KXN121" s="243"/>
      <c r="KXO121" s="243"/>
      <c r="KXP121" s="243"/>
      <c r="KXQ121" s="243"/>
      <c r="KXR121" s="243"/>
      <c r="KXS121" s="243"/>
      <c r="KXT121" s="243"/>
      <c r="KXU121" s="243"/>
      <c r="KXV121" s="243"/>
      <c r="KXW121" s="243"/>
      <c r="KXX121" s="243"/>
      <c r="KXY121" s="243"/>
      <c r="KXZ121" s="243"/>
      <c r="KYA121" s="243"/>
      <c r="KYB121" s="243"/>
      <c r="KYC121" s="243"/>
      <c r="KYD121" s="243"/>
      <c r="KYE121" s="243"/>
      <c r="KYF121" s="243"/>
      <c r="KYG121" s="243"/>
      <c r="KYH121" s="243"/>
      <c r="KYI121" s="243"/>
      <c r="KYJ121" s="243"/>
      <c r="KYK121" s="243"/>
      <c r="KYL121" s="243"/>
      <c r="KYM121" s="243"/>
      <c r="KYN121" s="243"/>
      <c r="KYO121" s="243"/>
      <c r="KYP121" s="243"/>
      <c r="KYQ121" s="243"/>
      <c r="KYR121" s="243"/>
      <c r="KYS121" s="243"/>
      <c r="KYT121" s="243"/>
      <c r="KYU121" s="243"/>
      <c r="KYV121" s="243"/>
      <c r="KYW121" s="243"/>
      <c r="KYX121" s="243"/>
      <c r="KYY121" s="243"/>
      <c r="KYZ121" s="243"/>
      <c r="KZA121" s="243"/>
      <c r="KZB121" s="243"/>
      <c r="KZC121" s="243"/>
      <c r="KZD121" s="243"/>
      <c r="KZE121" s="243"/>
      <c r="KZF121" s="243"/>
      <c r="KZG121" s="243"/>
      <c r="KZH121" s="243"/>
      <c r="KZI121" s="243"/>
      <c r="KZJ121" s="243"/>
      <c r="KZK121" s="243"/>
      <c r="KZL121" s="243"/>
      <c r="KZM121" s="243"/>
      <c r="KZN121" s="243"/>
      <c r="KZO121" s="243"/>
      <c r="KZP121" s="243"/>
      <c r="KZQ121" s="243"/>
      <c r="KZR121" s="243"/>
      <c r="KZS121" s="243"/>
      <c r="KZT121" s="243"/>
      <c r="KZU121" s="243"/>
      <c r="KZV121" s="243"/>
      <c r="KZW121" s="243"/>
      <c r="KZX121" s="243"/>
      <c r="KZY121" s="243"/>
      <c r="KZZ121" s="243"/>
      <c r="LAA121" s="243"/>
      <c r="LAB121" s="243"/>
      <c r="LAC121" s="243"/>
      <c r="LAD121" s="243"/>
      <c r="LAE121" s="243"/>
      <c r="LAF121" s="243"/>
      <c r="LAG121" s="243"/>
      <c r="LAH121" s="243"/>
      <c r="LAI121" s="243"/>
      <c r="LAJ121" s="243"/>
      <c r="LAK121" s="243"/>
      <c r="LAL121" s="243"/>
      <c r="LAM121" s="243"/>
      <c r="LAN121" s="243"/>
      <c r="LAO121" s="243"/>
      <c r="LAP121" s="243"/>
      <c r="LAQ121" s="243"/>
      <c r="LAR121" s="243"/>
      <c r="LAS121" s="243"/>
      <c r="LAT121" s="243"/>
      <c r="LAU121" s="243"/>
      <c r="LAV121" s="243"/>
      <c r="LAW121" s="243"/>
      <c r="LAX121" s="243"/>
      <c r="LAY121" s="243"/>
      <c r="LAZ121" s="243"/>
      <c r="LBA121" s="243"/>
      <c r="LBB121" s="243"/>
      <c r="LBC121" s="243"/>
      <c r="LBD121" s="243"/>
      <c r="LBE121" s="243"/>
      <c r="LBF121" s="243"/>
      <c r="LBG121" s="243"/>
      <c r="LBH121" s="243"/>
      <c r="LBI121" s="243"/>
      <c r="LBJ121" s="243"/>
      <c r="LBK121" s="243"/>
      <c r="LBL121" s="243"/>
      <c r="LBM121" s="243"/>
      <c r="LBN121" s="243"/>
      <c r="LBO121" s="243"/>
      <c r="LBP121" s="243"/>
      <c r="LBQ121" s="243"/>
      <c r="LBR121" s="243"/>
      <c r="LBS121" s="243"/>
      <c r="LBT121" s="243"/>
      <c r="LBU121" s="243"/>
      <c r="LBV121" s="243"/>
      <c r="LBW121" s="243"/>
      <c r="LBX121" s="243"/>
      <c r="LBY121" s="243"/>
      <c r="LBZ121" s="243"/>
      <c r="LCA121" s="243"/>
      <c r="LCB121" s="243"/>
      <c r="LCC121" s="243"/>
      <c r="LCD121" s="243"/>
      <c r="LCE121" s="243"/>
      <c r="LCF121" s="243"/>
      <c r="LCG121" s="243"/>
      <c r="LCH121" s="243"/>
      <c r="LCI121" s="243"/>
      <c r="LCJ121" s="243"/>
      <c r="LCK121" s="243"/>
      <c r="LCL121" s="243"/>
      <c r="LCM121" s="243"/>
      <c r="LCN121" s="243"/>
      <c r="LCO121" s="243"/>
      <c r="LCP121" s="243"/>
      <c r="LCQ121" s="243"/>
      <c r="LCR121" s="243"/>
      <c r="LCS121" s="243"/>
      <c r="LCT121" s="243"/>
      <c r="LCU121" s="243"/>
      <c r="LCV121" s="243"/>
      <c r="LCW121" s="243"/>
      <c r="LCX121" s="243"/>
      <c r="LCY121" s="243"/>
      <c r="LCZ121" s="243"/>
      <c r="LDA121" s="243"/>
      <c r="LDB121" s="243"/>
      <c r="LDC121" s="243"/>
      <c r="LDD121" s="243"/>
      <c r="LDE121" s="243"/>
      <c r="LDF121" s="243"/>
      <c r="LDG121" s="243"/>
      <c r="LDH121" s="243"/>
      <c r="LDI121" s="243"/>
      <c r="LDJ121" s="243"/>
      <c r="LDK121" s="243"/>
      <c r="LDL121" s="243"/>
      <c r="LDM121" s="243"/>
      <c r="LDN121" s="243"/>
      <c r="LDO121" s="243"/>
      <c r="LDP121" s="243"/>
      <c r="LDQ121" s="243"/>
      <c r="LDR121" s="243"/>
      <c r="LDS121" s="243"/>
      <c r="LDT121" s="243"/>
      <c r="LDU121" s="243"/>
      <c r="LDV121" s="243"/>
      <c r="LDW121" s="243"/>
      <c r="LDX121" s="243"/>
      <c r="LDY121" s="243"/>
      <c r="LDZ121" s="243"/>
      <c r="LEA121" s="243"/>
      <c r="LEB121" s="243"/>
      <c r="LEC121" s="243"/>
      <c r="LED121" s="243"/>
      <c r="LEE121" s="243"/>
      <c r="LEF121" s="243"/>
      <c r="LEG121" s="243"/>
      <c r="LEH121" s="243"/>
      <c r="LEI121" s="243"/>
      <c r="LEJ121" s="243"/>
      <c r="LEK121" s="243"/>
      <c r="LEL121" s="243"/>
      <c r="LEM121" s="243"/>
      <c r="LEN121" s="243"/>
      <c r="LEO121" s="243"/>
      <c r="LEP121" s="243"/>
      <c r="LEQ121" s="243"/>
      <c r="LER121" s="243"/>
      <c r="LES121" s="243"/>
      <c r="LET121" s="243"/>
      <c r="LEU121" s="243"/>
      <c r="LEV121" s="243"/>
      <c r="LEW121" s="243"/>
      <c r="LEX121" s="243"/>
      <c r="LEY121" s="243"/>
      <c r="LEZ121" s="243"/>
      <c r="LFA121" s="243"/>
      <c r="LFB121" s="243"/>
      <c r="LFC121" s="243"/>
      <c r="LFD121" s="243"/>
      <c r="LFE121" s="243"/>
      <c r="LFF121" s="243"/>
      <c r="LFG121" s="243"/>
      <c r="LFH121" s="243"/>
      <c r="LFI121" s="243"/>
      <c r="LFJ121" s="243"/>
      <c r="LFK121" s="243"/>
      <c r="LFL121" s="243"/>
      <c r="LFM121" s="243"/>
      <c r="LFN121" s="243"/>
      <c r="LFO121" s="243"/>
      <c r="LFP121" s="243"/>
      <c r="LFQ121" s="243"/>
      <c r="LFR121" s="243"/>
      <c r="LFS121" s="243"/>
      <c r="LFT121" s="243"/>
      <c r="LFU121" s="243"/>
      <c r="LFV121" s="243"/>
      <c r="LFW121" s="243"/>
      <c r="LFX121" s="243"/>
      <c r="LFY121" s="243"/>
      <c r="LFZ121" s="243"/>
      <c r="LGA121" s="243"/>
      <c r="LGB121" s="243"/>
      <c r="LGC121" s="243"/>
      <c r="LGD121" s="243"/>
      <c r="LGE121" s="243"/>
      <c r="LGF121" s="243"/>
      <c r="LGG121" s="243"/>
      <c r="LGH121" s="243"/>
      <c r="LGI121" s="243"/>
      <c r="LGJ121" s="243"/>
      <c r="LGK121" s="243"/>
      <c r="LGL121" s="243"/>
      <c r="LGM121" s="243"/>
      <c r="LGN121" s="243"/>
      <c r="LGO121" s="243"/>
      <c r="LGP121" s="243"/>
      <c r="LGQ121" s="243"/>
      <c r="LGR121" s="243"/>
      <c r="LGS121" s="243"/>
      <c r="LGT121" s="243"/>
      <c r="LGU121" s="243"/>
      <c r="LGV121" s="243"/>
      <c r="LGW121" s="243"/>
      <c r="LGX121" s="243"/>
      <c r="LGY121" s="243"/>
      <c r="LGZ121" s="243"/>
      <c r="LHA121" s="243"/>
      <c r="LHB121" s="243"/>
      <c r="LHC121" s="243"/>
      <c r="LHD121" s="243"/>
      <c r="LHE121" s="243"/>
      <c r="LHF121" s="243"/>
      <c r="LHG121" s="243"/>
      <c r="LHH121" s="243"/>
      <c r="LHI121" s="243"/>
      <c r="LHJ121" s="243"/>
      <c r="LHK121" s="243"/>
      <c r="LHL121" s="243"/>
      <c r="LHM121" s="243"/>
      <c r="LHN121" s="243"/>
      <c r="LHO121" s="243"/>
      <c r="LHP121" s="243"/>
      <c r="LHQ121" s="243"/>
      <c r="LHR121" s="243"/>
      <c r="LHS121" s="243"/>
      <c r="LHT121" s="243"/>
      <c r="LHU121" s="243"/>
      <c r="LHV121" s="243"/>
      <c r="LHW121" s="243"/>
      <c r="LHX121" s="243"/>
      <c r="LHY121" s="243"/>
      <c r="LHZ121" s="243"/>
      <c r="LIA121" s="243"/>
      <c r="LIB121" s="243"/>
      <c r="LIC121" s="243"/>
      <c r="LID121" s="243"/>
      <c r="LIE121" s="243"/>
      <c r="LIF121" s="243"/>
      <c r="LIG121" s="243"/>
      <c r="LIH121" s="243"/>
      <c r="LII121" s="243"/>
      <c r="LIJ121" s="243"/>
      <c r="LIK121" s="243"/>
      <c r="LIL121" s="243"/>
      <c r="LIM121" s="243"/>
      <c r="LIN121" s="243"/>
      <c r="LIO121" s="243"/>
      <c r="LIP121" s="243"/>
      <c r="LIQ121" s="243"/>
      <c r="LIR121" s="243"/>
      <c r="LIS121" s="243"/>
      <c r="LIT121" s="243"/>
      <c r="LIU121" s="243"/>
      <c r="LIV121" s="243"/>
      <c r="LIW121" s="243"/>
      <c r="LIX121" s="243"/>
      <c r="LIY121" s="243"/>
      <c r="LIZ121" s="243"/>
      <c r="LJA121" s="243"/>
      <c r="LJB121" s="243"/>
      <c r="LJC121" s="243"/>
      <c r="LJD121" s="243"/>
      <c r="LJE121" s="243"/>
      <c r="LJF121" s="243"/>
      <c r="LJG121" s="243"/>
      <c r="LJH121" s="243"/>
      <c r="LJI121" s="243"/>
      <c r="LJJ121" s="243"/>
      <c r="LJK121" s="243"/>
      <c r="LJL121" s="243"/>
      <c r="LJM121" s="243"/>
      <c r="LJN121" s="243"/>
      <c r="LJO121" s="243"/>
      <c r="LJP121" s="243"/>
      <c r="LJQ121" s="243"/>
      <c r="LJR121" s="243"/>
      <c r="LJS121" s="243"/>
      <c r="LJT121" s="243"/>
      <c r="LJU121" s="243"/>
      <c r="LJV121" s="243"/>
      <c r="LJW121" s="243"/>
      <c r="LJX121" s="243"/>
      <c r="LJY121" s="243"/>
      <c r="LJZ121" s="243"/>
      <c r="LKA121" s="243"/>
      <c r="LKB121" s="243"/>
      <c r="LKC121" s="243"/>
      <c r="LKD121" s="243"/>
      <c r="LKE121" s="243"/>
      <c r="LKF121" s="243"/>
      <c r="LKG121" s="243"/>
      <c r="LKH121" s="243"/>
      <c r="LKI121" s="243"/>
      <c r="LKJ121" s="243"/>
      <c r="LKK121" s="243"/>
      <c r="LKL121" s="243"/>
      <c r="LKM121" s="243"/>
      <c r="LKN121" s="243"/>
      <c r="LKO121" s="243"/>
      <c r="LKP121" s="243"/>
      <c r="LKQ121" s="243"/>
      <c r="LKR121" s="243"/>
      <c r="LKS121" s="243"/>
      <c r="LKT121" s="243"/>
      <c r="LKU121" s="243"/>
      <c r="LKV121" s="243"/>
      <c r="LKW121" s="243"/>
      <c r="LKX121" s="243"/>
      <c r="LKY121" s="243"/>
      <c r="LKZ121" s="243"/>
      <c r="LLA121" s="243"/>
      <c r="LLB121" s="243"/>
      <c r="LLC121" s="243"/>
      <c r="LLD121" s="243"/>
      <c r="LLE121" s="243"/>
      <c r="LLF121" s="243"/>
      <c r="LLG121" s="243"/>
      <c r="LLH121" s="243"/>
      <c r="LLI121" s="243"/>
      <c r="LLJ121" s="243"/>
      <c r="LLK121" s="243"/>
      <c r="LLL121" s="243"/>
      <c r="LLM121" s="243"/>
      <c r="LLN121" s="243"/>
      <c r="LLO121" s="243"/>
      <c r="LLP121" s="243"/>
      <c r="LLQ121" s="243"/>
      <c r="LLR121" s="243"/>
      <c r="LLS121" s="243"/>
      <c r="LLT121" s="243"/>
      <c r="LLU121" s="243"/>
      <c r="LLV121" s="243"/>
      <c r="LLW121" s="243"/>
      <c r="LLX121" s="243"/>
      <c r="LLY121" s="243"/>
      <c r="LLZ121" s="243"/>
      <c r="LMA121" s="243"/>
      <c r="LMB121" s="243"/>
      <c r="LMC121" s="243"/>
      <c r="LMD121" s="243"/>
      <c r="LME121" s="243"/>
      <c r="LMF121" s="243"/>
      <c r="LMG121" s="243"/>
      <c r="LMH121" s="243"/>
      <c r="LMI121" s="243"/>
      <c r="LMJ121" s="243"/>
      <c r="LMK121" s="243"/>
      <c r="LML121" s="243"/>
      <c r="LMM121" s="243"/>
      <c r="LMN121" s="243"/>
      <c r="LMO121" s="243"/>
      <c r="LMP121" s="243"/>
      <c r="LMQ121" s="243"/>
      <c r="LMR121" s="243"/>
      <c r="LMS121" s="243"/>
      <c r="LMT121" s="243"/>
      <c r="LMU121" s="243"/>
      <c r="LMV121" s="243"/>
      <c r="LMW121" s="243"/>
      <c r="LMX121" s="243"/>
      <c r="LMY121" s="243"/>
      <c r="LMZ121" s="243"/>
      <c r="LNA121" s="243"/>
      <c r="LNB121" s="243"/>
      <c r="LNC121" s="243"/>
      <c r="LND121" s="243"/>
      <c r="LNE121" s="243"/>
      <c r="LNF121" s="243"/>
      <c r="LNG121" s="243"/>
      <c r="LNH121" s="243"/>
      <c r="LNI121" s="243"/>
      <c r="LNJ121" s="243"/>
      <c r="LNK121" s="243"/>
      <c r="LNL121" s="243"/>
      <c r="LNM121" s="243"/>
      <c r="LNN121" s="243"/>
      <c r="LNO121" s="243"/>
      <c r="LNP121" s="243"/>
      <c r="LNQ121" s="243"/>
      <c r="LNR121" s="243"/>
      <c r="LNS121" s="243"/>
      <c r="LNT121" s="243"/>
      <c r="LNU121" s="243"/>
      <c r="LNV121" s="243"/>
      <c r="LNW121" s="243"/>
      <c r="LNX121" s="243"/>
      <c r="LNY121" s="243"/>
      <c r="LNZ121" s="243"/>
      <c r="LOA121" s="243"/>
      <c r="LOB121" s="243"/>
      <c r="LOC121" s="243"/>
      <c r="LOD121" s="243"/>
      <c r="LOE121" s="243"/>
      <c r="LOF121" s="243"/>
      <c r="LOG121" s="243"/>
      <c r="LOH121" s="243"/>
      <c r="LOI121" s="243"/>
      <c r="LOJ121" s="243"/>
      <c r="LOK121" s="243"/>
      <c r="LOL121" s="243"/>
      <c r="LOM121" s="243"/>
      <c r="LON121" s="243"/>
      <c r="LOO121" s="243"/>
      <c r="LOP121" s="243"/>
      <c r="LOQ121" s="243"/>
      <c r="LOR121" s="243"/>
      <c r="LOS121" s="243"/>
      <c r="LOT121" s="243"/>
      <c r="LOU121" s="243"/>
      <c r="LOV121" s="243"/>
      <c r="LOW121" s="243"/>
      <c r="LOX121" s="243"/>
      <c r="LOY121" s="243"/>
      <c r="LOZ121" s="243"/>
      <c r="LPA121" s="243"/>
      <c r="LPB121" s="243"/>
      <c r="LPC121" s="243"/>
      <c r="LPD121" s="243"/>
      <c r="LPE121" s="243"/>
      <c r="LPF121" s="243"/>
      <c r="LPG121" s="243"/>
      <c r="LPH121" s="243"/>
      <c r="LPI121" s="243"/>
      <c r="LPJ121" s="243"/>
      <c r="LPK121" s="243"/>
      <c r="LPL121" s="243"/>
      <c r="LPM121" s="243"/>
      <c r="LPN121" s="243"/>
      <c r="LPO121" s="243"/>
      <c r="LPP121" s="243"/>
      <c r="LPQ121" s="243"/>
      <c r="LPR121" s="243"/>
      <c r="LPS121" s="243"/>
      <c r="LPT121" s="243"/>
      <c r="LPU121" s="243"/>
      <c r="LPV121" s="243"/>
      <c r="LPW121" s="243"/>
      <c r="LPX121" s="243"/>
      <c r="LPY121" s="243"/>
      <c r="LPZ121" s="243"/>
      <c r="LQA121" s="243"/>
      <c r="LQB121" s="243"/>
      <c r="LQC121" s="243"/>
      <c r="LQD121" s="243"/>
      <c r="LQE121" s="243"/>
      <c r="LQF121" s="243"/>
      <c r="LQG121" s="243"/>
      <c r="LQH121" s="243"/>
      <c r="LQI121" s="243"/>
      <c r="LQJ121" s="243"/>
      <c r="LQK121" s="243"/>
      <c r="LQL121" s="243"/>
      <c r="LQM121" s="243"/>
      <c r="LQN121" s="243"/>
      <c r="LQO121" s="243"/>
      <c r="LQP121" s="243"/>
      <c r="LQQ121" s="243"/>
      <c r="LQR121" s="243"/>
      <c r="LQS121" s="243"/>
      <c r="LQT121" s="243"/>
      <c r="LQU121" s="243"/>
      <c r="LQV121" s="243"/>
      <c r="LQW121" s="243"/>
      <c r="LQX121" s="243"/>
      <c r="LQY121" s="243"/>
      <c r="LQZ121" s="243"/>
      <c r="LRA121" s="243"/>
      <c r="LRB121" s="243"/>
      <c r="LRC121" s="243"/>
      <c r="LRD121" s="243"/>
      <c r="LRE121" s="243"/>
      <c r="LRF121" s="243"/>
      <c r="LRG121" s="243"/>
      <c r="LRH121" s="243"/>
      <c r="LRI121" s="243"/>
      <c r="LRJ121" s="243"/>
      <c r="LRK121" s="243"/>
      <c r="LRL121" s="243"/>
      <c r="LRM121" s="243"/>
      <c r="LRN121" s="243"/>
      <c r="LRO121" s="243"/>
      <c r="LRP121" s="243"/>
      <c r="LRQ121" s="243"/>
      <c r="LRR121" s="243"/>
      <c r="LRS121" s="243"/>
      <c r="LRT121" s="243"/>
      <c r="LRU121" s="243"/>
      <c r="LRV121" s="243"/>
      <c r="LRW121" s="243"/>
      <c r="LRX121" s="243"/>
      <c r="LRY121" s="243"/>
      <c r="LRZ121" s="243"/>
      <c r="LSA121" s="243"/>
      <c r="LSB121" s="243"/>
      <c r="LSC121" s="243"/>
      <c r="LSD121" s="243"/>
      <c r="LSE121" s="243"/>
      <c r="LSF121" s="243"/>
      <c r="LSG121" s="243"/>
      <c r="LSH121" s="243"/>
      <c r="LSI121" s="243"/>
      <c r="LSJ121" s="243"/>
      <c r="LSK121" s="243"/>
      <c r="LSL121" s="243"/>
      <c r="LSM121" s="243"/>
      <c r="LSN121" s="243"/>
      <c r="LSO121" s="243"/>
      <c r="LSP121" s="243"/>
      <c r="LSQ121" s="243"/>
      <c r="LSR121" s="243"/>
      <c r="LSS121" s="243"/>
      <c r="LST121" s="243"/>
      <c r="LSU121" s="243"/>
      <c r="LSV121" s="243"/>
      <c r="LSW121" s="243"/>
      <c r="LSX121" s="243"/>
      <c r="LSY121" s="243"/>
      <c r="LSZ121" s="243"/>
      <c r="LTA121" s="243"/>
      <c r="LTB121" s="243"/>
      <c r="LTC121" s="243"/>
      <c r="LTD121" s="243"/>
      <c r="LTE121" s="243"/>
      <c r="LTF121" s="243"/>
      <c r="LTG121" s="243"/>
      <c r="LTH121" s="243"/>
      <c r="LTI121" s="243"/>
      <c r="LTJ121" s="243"/>
      <c r="LTK121" s="243"/>
      <c r="LTL121" s="243"/>
      <c r="LTM121" s="243"/>
      <c r="LTN121" s="243"/>
      <c r="LTO121" s="243"/>
      <c r="LTP121" s="243"/>
      <c r="LTQ121" s="243"/>
      <c r="LTR121" s="243"/>
      <c r="LTS121" s="243"/>
      <c r="LTT121" s="243"/>
      <c r="LTU121" s="243"/>
      <c r="LTV121" s="243"/>
      <c r="LTW121" s="243"/>
      <c r="LTX121" s="243"/>
      <c r="LTY121" s="243"/>
      <c r="LTZ121" s="243"/>
      <c r="LUA121" s="243"/>
      <c r="LUB121" s="243"/>
      <c r="LUC121" s="243"/>
      <c r="LUD121" s="243"/>
      <c r="LUE121" s="243"/>
      <c r="LUF121" s="243"/>
      <c r="LUG121" s="243"/>
      <c r="LUH121" s="243"/>
      <c r="LUI121" s="243"/>
      <c r="LUJ121" s="243"/>
      <c r="LUK121" s="243"/>
      <c r="LUL121" s="243"/>
      <c r="LUM121" s="243"/>
      <c r="LUN121" s="243"/>
      <c r="LUO121" s="243"/>
      <c r="LUP121" s="243"/>
      <c r="LUQ121" s="243"/>
      <c r="LUR121" s="243"/>
      <c r="LUS121" s="243"/>
      <c r="LUT121" s="243"/>
      <c r="LUU121" s="243"/>
      <c r="LUV121" s="243"/>
      <c r="LUW121" s="243"/>
      <c r="LUX121" s="243"/>
      <c r="LUY121" s="243"/>
      <c r="LUZ121" s="243"/>
      <c r="LVA121" s="243"/>
      <c r="LVB121" s="243"/>
      <c r="LVC121" s="243"/>
      <c r="LVD121" s="243"/>
      <c r="LVE121" s="243"/>
      <c r="LVF121" s="243"/>
      <c r="LVG121" s="243"/>
      <c r="LVH121" s="243"/>
      <c r="LVI121" s="243"/>
      <c r="LVJ121" s="243"/>
      <c r="LVK121" s="243"/>
      <c r="LVL121" s="243"/>
      <c r="LVM121" s="243"/>
      <c r="LVN121" s="243"/>
      <c r="LVO121" s="243"/>
      <c r="LVP121" s="243"/>
      <c r="LVQ121" s="243"/>
      <c r="LVR121" s="243"/>
      <c r="LVS121" s="243"/>
      <c r="LVT121" s="243"/>
      <c r="LVU121" s="243"/>
      <c r="LVV121" s="243"/>
      <c r="LVW121" s="243"/>
      <c r="LVX121" s="243"/>
      <c r="LVY121" s="243"/>
      <c r="LVZ121" s="243"/>
      <c r="LWA121" s="243"/>
      <c r="LWB121" s="243"/>
      <c r="LWC121" s="243"/>
      <c r="LWD121" s="243"/>
      <c r="LWE121" s="243"/>
      <c r="LWF121" s="243"/>
      <c r="LWG121" s="243"/>
      <c r="LWH121" s="243"/>
      <c r="LWI121" s="243"/>
      <c r="LWJ121" s="243"/>
      <c r="LWK121" s="243"/>
      <c r="LWL121" s="243"/>
      <c r="LWM121" s="243"/>
      <c r="LWN121" s="243"/>
      <c r="LWO121" s="243"/>
      <c r="LWP121" s="243"/>
      <c r="LWQ121" s="243"/>
      <c r="LWR121" s="243"/>
      <c r="LWS121" s="243"/>
      <c r="LWT121" s="243"/>
      <c r="LWU121" s="243"/>
      <c r="LWV121" s="243"/>
      <c r="LWW121" s="243"/>
      <c r="LWX121" s="243"/>
      <c r="LWY121" s="243"/>
      <c r="LWZ121" s="243"/>
      <c r="LXA121" s="243"/>
      <c r="LXB121" s="243"/>
      <c r="LXC121" s="243"/>
      <c r="LXD121" s="243"/>
      <c r="LXE121" s="243"/>
      <c r="LXF121" s="243"/>
      <c r="LXG121" s="243"/>
      <c r="LXH121" s="243"/>
      <c r="LXI121" s="243"/>
      <c r="LXJ121" s="243"/>
      <c r="LXK121" s="243"/>
      <c r="LXL121" s="243"/>
      <c r="LXM121" s="243"/>
      <c r="LXN121" s="243"/>
      <c r="LXO121" s="243"/>
      <c r="LXP121" s="243"/>
      <c r="LXQ121" s="243"/>
      <c r="LXR121" s="243"/>
      <c r="LXS121" s="243"/>
      <c r="LXT121" s="243"/>
      <c r="LXU121" s="243"/>
      <c r="LXV121" s="243"/>
      <c r="LXW121" s="243"/>
      <c r="LXX121" s="243"/>
      <c r="LXY121" s="243"/>
      <c r="LXZ121" s="243"/>
      <c r="LYA121" s="243"/>
      <c r="LYB121" s="243"/>
      <c r="LYC121" s="243"/>
      <c r="LYD121" s="243"/>
      <c r="LYE121" s="243"/>
      <c r="LYF121" s="243"/>
      <c r="LYG121" s="243"/>
      <c r="LYH121" s="243"/>
      <c r="LYI121" s="243"/>
      <c r="LYJ121" s="243"/>
      <c r="LYK121" s="243"/>
      <c r="LYL121" s="243"/>
      <c r="LYM121" s="243"/>
      <c r="LYN121" s="243"/>
      <c r="LYO121" s="243"/>
      <c r="LYP121" s="243"/>
      <c r="LYQ121" s="243"/>
      <c r="LYR121" s="243"/>
      <c r="LYS121" s="243"/>
      <c r="LYT121" s="243"/>
      <c r="LYU121" s="243"/>
      <c r="LYV121" s="243"/>
      <c r="LYW121" s="243"/>
      <c r="LYX121" s="243"/>
      <c r="LYY121" s="243"/>
      <c r="LYZ121" s="243"/>
      <c r="LZA121" s="243"/>
      <c r="LZB121" s="243"/>
      <c r="LZC121" s="243"/>
      <c r="LZD121" s="243"/>
      <c r="LZE121" s="243"/>
      <c r="LZF121" s="243"/>
      <c r="LZG121" s="243"/>
      <c r="LZH121" s="243"/>
      <c r="LZI121" s="243"/>
      <c r="LZJ121" s="243"/>
      <c r="LZK121" s="243"/>
      <c r="LZL121" s="243"/>
      <c r="LZM121" s="243"/>
      <c r="LZN121" s="243"/>
      <c r="LZO121" s="243"/>
      <c r="LZP121" s="243"/>
      <c r="LZQ121" s="243"/>
      <c r="LZR121" s="243"/>
      <c r="LZS121" s="243"/>
      <c r="LZT121" s="243"/>
      <c r="LZU121" s="243"/>
      <c r="LZV121" s="243"/>
      <c r="LZW121" s="243"/>
      <c r="LZX121" s="243"/>
      <c r="LZY121" s="243"/>
      <c r="LZZ121" s="243"/>
      <c r="MAA121" s="243"/>
      <c r="MAB121" s="243"/>
      <c r="MAC121" s="243"/>
      <c r="MAD121" s="243"/>
      <c r="MAE121" s="243"/>
      <c r="MAF121" s="243"/>
      <c r="MAG121" s="243"/>
      <c r="MAH121" s="243"/>
      <c r="MAI121" s="243"/>
      <c r="MAJ121" s="243"/>
      <c r="MAK121" s="243"/>
      <c r="MAL121" s="243"/>
      <c r="MAM121" s="243"/>
      <c r="MAN121" s="243"/>
      <c r="MAO121" s="243"/>
      <c r="MAP121" s="243"/>
      <c r="MAQ121" s="243"/>
      <c r="MAR121" s="243"/>
      <c r="MAS121" s="243"/>
      <c r="MAT121" s="243"/>
      <c r="MAU121" s="243"/>
      <c r="MAV121" s="243"/>
      <c r="MAW121" s="243"/>
      <c r="MAX121" s="243"/>
      <c r="MAY121" s="243"/>
      <c r="MAZ121" s="243"/>
      <c r="MBA121" s="243"/>
      <c r="MBB121" s="243"/>
      <c r="MBC121" s="243"/>
      <c r="MBD121" s="243"/>
      <c r="MBE121" s="243"/>
      <c r="MBF121" s="243"/>
      <c r="MBG121" s="243"/>
      <c r="MBH121" s="243"/>
      <c r="MBI121" s="243"/>
      <c r="MBJ121" s="243"/>
      <c r="MBK121" s="243"/>
      <c r="MBL121" s="243"/>
      <c r="MBM121" s="243"/>
      <c r="MBN121" s="243"/>
      <c r="MBO121" s="243"/>
      <c r="MBP121" s="243"/>
      <c r="MBQ121" s="243"/>
      <c r="MBR121" s="243"/>
      <c r="MBS121" s="243"/>
      <c r="MBT121" s="243"/>
      <c r="MBU121" s="243"/>
      <c r="MBV121" s="243"/>
      <c r="MBW121" s="243"/>
      <c r="MBX121" s="243"/>
      <c r="MBY121" s="243"/>
      <c r="MBZ121" s="243"/>
      <c r="MCA121" s="243"/>
      <c r="MCB121" s="243"/>
      <c r="MCC121" s="243"/>
      <c r="MCD121" s="243"/>
      <c r="MCE121" s="243"/>
      <c r="MCF121" s="243"/>
      <c r="MCG121" s="243"/>
      <c r="MCH121" s="243"/>
      <c r="MCI121" s="243"/>
      <c r="MCJ121" s="243"/>
      <c r="MCK121" s="243"/>
      <c r="MCL121" s="243"/>
      <c r="MCM121" s="243"/>
      <c r="MCN121" s="243"/>
      <c r="MCO121" s="243"/>
      <c r="MCP121" s="243"/>
      <c r="MCQ121" s="243"/>
      <c r="MCR121" s="243"/>
      <c r="MCS121" s="243"/>
      <c r="MCT121" s="243"/>
      <c r="MCU121" s="243"/>
      <c r="MCV121" s="243"/>
      <c r="MCW121" s="243"/>
      <c r="MCX121" s="243"/>
      <c r="MCY121" s="243"/>
      <c r="MCZ121" s="243"/>
      <c r="MDA121" s="243"/>
      <c r="MDB121" s="243"/>
      <c r="MDC121" s="243"/>
      <c r="MDD121" s="243"/>
      <c r="MDE121" s="243"/>
      <c r="MDF121" s="243"/>
      <c r="MDG121" s="243"/>
      <c r="MDH121" s="243"/>
      <c r="MDI121" s="243"/>
      <c r="MDJ121" s="243"/>
      <c r="MDK121" s="243"/>
      <c r="MDL121" s="243"/>
      <c r="MDM121" s="243"/>
      <c r="MDN121" s="243"/>
      <c r="MDO121" s="243"/>
      <c r="MDP121" s="243"/>
      <c r="MDQ121" s="243"/>
      <c r="MDR121" s="243"/>
      <c r="MDS121" s="243"/>
      <c r="MDT121" s="243"/>
      <c r="MDU121" s="243"/>
      <c r="MDV121" s="243"/>
      <c r="MDW121" s="243"/>
      <c r="MDX121" s="243"/>
      <c r="MDY121" s="243"/>
      <c r="MDZ121" s="243"/>
      <c r="MEA121" s="243"/>
      <c r="MEB121" s="243"/>
      <c r="MEC121" s="243"/>
      <c r="MED121" s="243"/>
      <c r="MEE121" s="243"/>
      <c r="MEF121" s="243"/>
      <c r="MEG121" s="243"/>
      <c r="MEH121" s="243"/>
      <c r="MEI121" s="243"/>
      <c r="MEJ121" s="243"/>
      <c r="MEK121" s="243"/>
      <c r="MEL121" s="243"/>
      <c r="MEM121" s="243"/>
      <c r="MEN121" s="243"/>
      <c r="MEO121" s="243"/>
      <c r="MEP121" s="243"/>
      <c r="MEQ121" s="243"/>
      <c r="MER121" s="243"/>
      <c r="MES121" s="243"/>
      <c r="MET121" s="243"/>
      <c r="MEU121" s="243"/>
      <c r="MEV121" s="243"/>
      <c r="MEW121" s="243"/>
      <c r="MEX121" s="243"/>
      <c r="MEY121" s="243"/>
      <c r="MEZ121" s="243"/>
      <c r="MFA121" s="243"/>
      <c r="MFB121" s="243"/>
      <c r="MFC121" s="243"/>
      <c r="MFD121" s="243"/>
      <c r="MFE121" s="243"/>
      <c r="MFF121" s="243"/>
      <c r="MFG121" s="243"/>
      <c r="MFH121" s="243"/>
      <c r="MFI121" s="243"/>
      <c r="MFJ121" s="243"/>
      <c r="MFK121" s="243"/>
      <c r="MFL121" s="243"/>
      <c r="MFM121" s="243"/>
      <c r="MFN121" s="243"/>
      <c r="MFO121" s="243"/>
      <c r="MFP121" s="243"/>
      <c r="MFQ121" s="243"/>
      <c r="MFR121" s="243"/>
      <c r="MFS121" s="243"/>
      <c r="MFT121" s="243"/>
      <c r="MFU121" s="243"/>
      <c r="MFV121" s="243"/>
      <c r="MFW121" s="243"/>
      <c r="MFX121" s="243"/>
      <c r="MFY121" s="243"/>
      <c r="MFZ121" s="243"/>
      <c r="MGA121" s="243"/>
      <c r="MGB121" s="243"/>
      <c r="MGC121" s="243"/>
      <c r="MGD121" s="243"/>
      <c r="MGE121" s="243"/>
      <c r="MGF121" s="243"/>
      <c r="MGG121" s="243"/>
      <c r="MGH121" s="243"/>
      <c r="MGI121" s="243"/>
      <c r="MGJ121" s="243"/>
      <c r="MGK121" s="243"/>
      <c r="MGL121" s="243"/>
      <c r="MGM121" s="243"/>
      <c r="MGN121" s="243"/>
      <c r="MGO121" s="243"/>
      <c r="MGP121" s="243"/>
      <c r="MGQ121" s="243"/>
      <c r="MGR121" s="243"/>
      <c r="MGS121" s="243"/>
      <c r="MGT121" s="243"/>
      <c r="MGU121" s="243"/>
      <c r="MGV121" s="243"/>
      <c r="MGW121" s="243"/>
      <c r="MGX121" s="243"/>
      <c r="MGY121" s="243"/>
      <c r="MGZ121" s="243"/>
      <c r="MHA121" s="243"/>
      <c r="MHB121" s="243"/>
      <c r="MHC121" s="243"/>
      <c r="MHD121" s="243"/>
      <c r="MHE121" s="243"/>
      <c r="MHF121" s="243"/>
      <c r="MHG121" s="243"/>
      <c r="MHH121" s="243"/>
      <c r="MHI121" s="243"/>
      <c r="MHJ121" s="243"/>
      <c r="MHK121" s="243"/>
      <c r="MHL121" s="243"/>
      <c r="MHM121" s="243"/>
      <c r="MHN121" s="243"/>
      <c r="MHO121" s="243"/>
      <c r="MHP121" s="243"/>
      <c r="MHQ121" s="243"/>
      <c r="MHR121" s="243"/>
      <c r="MHS121" s="243"/>
      <c r="MHT121" s="243"/>
      <c r="MHU121" s="243"/>
      <c r="MHV121" s="243"/>
      <c r="MHW121" s="243"/>
      <c r="MHX121" s="243"/>
      <c r="MHY121" s="243"/>
      <c r="MHZ121" s="243"/>
      <c r="MIA121" s="243"/>
      <c r="MIB121" s="243"/>
      <c r="MIC121" s="243"/>
      <c r="MID121" s="243"/>
      <c r="MIE121" s="243"/>
      <c r="MIF121" s="243"/>
      <c r="MIG121" s="243"/>
      <c r="MIH121" s="243"/>
      <c r="MII121" s="243"/>
      <c r="MIJ121" s="243"/>
      <c r="MIK121" s="243"/>
      <c r="MIL121" s="243"/>
      <c r="MIM121" s="243"/>
      <c r="MIN121" s="243"/>
      <c r="MIO121" s="243"/>
      <c r="MIP121" s="243"/>
      <c r="MIQ121" s="243"/>
      <c r="MIR121" s="243"/>
      <c r="MIS121" s="243"/>
      <c r="MIT121" s="243"/>
      <c r="MIU121" s="243"/>
      <c r="MIV121" s="243"/>
      <c r="MIW121" s="243"/>
      <c r="MIX121" s="243"/>
      <c r="MIY121" s="243"/>
      <c r="MIZ121" s="243"/>
      <c r="MJA121" s="243"/>
      <c r="MJB121" s="243"/>
      <c r="MJC121" s="243"/>
      <c r="MJD121" s="243"/>
      <c r="MJE121" s="243"/>
      <c r="MJF121" s="243"/>
      <c r="MJG121" s="243"/>
      <c r="MJH121" s="243"/>
      <c r="MJI121" s="243"/>
      <c r="MJJ121" s="243"/>
      <c r="MJK121" s="243"/>
      <c r="MJL121" s="243"/>
      <c r="MJM121" s="243"/>
      <c r="MJN121" s="243"/>
      <c r="MJO121" s="243"/>
      <c r="MJP121" s="243"/>
      <c r="MJQ121" s="243"/>
      <c r="MJR121" s="243"/>
      <c r="MJS121" s="243"/>
      <c r="MJT121" s="243"/>
      <c r="MJU121" s="243"/>
      <c r="MJV121" s="243"/>
      <c r="MJW121" s="243"/>
      <c r="MJX121" s="243"/>
      <c r="MJY121" s="243"/>
      <c r="MJZ121" s="243"/>
      <c r="MKA121" s="243"/>
      <c r="MKB121" s="243"/>
      <c r="MKC121" s="243"/>
      <c r="MKD121" s="243"/>
      <c r="MKE121" s="243"/>
      <c r="MKF121" s="243"/>
      <c r="MKG121" s="243"/>
      <c r="MKH121" s="243"/>
      <c r="MKI121" s="243"/>
      <c r="MKJ121" s="243"/>
      <c r="MKK121" s="243"/>
      <c r="MKL121" s="243"/>
      <c r="MKM121" s="243"/>
      <c r="MKN121" s="243"/>
      <c r="MKO121" s="243"/>
      <c r="MKP121" s="243"/>
      <c r="MKQ121" s="243"/>
      <c r="MKR121" s="243"/>
      <c r="MKS121" s="243"/>
      <c r="MKT121" s="243"/>
      <c r="MKU121" s="243"/>
      <c r="MKV121" s="243"/>
      <c r="MKW121" s="243"/>
      <c r="MKX121" s="243"/>
      <c r="MKY121" s="243"/>
      <c r="MKZ121" s="243"/>
      <c r="MLA121" s="243"/>
      <c r="MLB121" s="243"/>
      <c r="MLC121" s="243"/>
      <c r="MLD121" s="243"/>
      <c r="MLE121" s="243"/>
      <c r="MLF121" s="243"/>
      <c r="MLG121" s="243"/>
      <c r="MLH121" s="243"/>
      <c r="MLI121" s="243"/>
      <c r="MLJ121" s="243"/>
      <c r="MLK121" s="243"/>
      <c r="MLL121" s="243"/>
      <c r="MLM121" s="243"/>
      <c r="MLN121" s="243"/>
      <c r="MLO121" s="243"/>
      <c r="MLP121" s="243"/>
      <c r="MLQ121" s="243"/>
      <c r="MLR121" s="243"/>
      <c r="MLS121" s="243"/>
      <c r="MLT121" s="243"/>
      <c r="MLU121" s="243"/>
      <c r="MLV121" s="243"/>
      <c r="MLW121" s="243"/>
      <c r="MLX121" s="243"/>
      <c r="MLY121" s="243"/>
      <c r="MLZ121" s="243"/>
      <c r="MMA121" s="243"/>
      <c r="MMB121" s="243"/>
      <c r="MMC121" s="243"/>
      <c r="MMD121" s="243"/>
      <c r="MME121" s="243"/>
      <c r="MMF121" s="243"/>
      <c r="MMG121" s="243"/>
      <c r="MMH121" s="243"/>
      <c r="MMI121" s="243"/>
      <c r="MMJ121" s="243"/>
      <c r="MMK121" s="243"/>
      <c r="MML121" s="243"/>
      <c r="MMM121" s="243"/>
      <c r="MMN121" s="243"/>
      <c r="MMO121" s="243"/>
      <c r="MMP121" s="243"/>
      <c r="MMQ121" s="243"/>
      <c r="MMR121" s="243"/>
      <c r="MMS121" s="243"/>
      <c r="MMT121" s="243"/>
      <c r="MMU121" s="243"/>
      <c r="MMV121" s="243"/>
      <c r="MMW121" s="243"/>
      <c r="MMX121" s="243"/>
      <c r="MMY121" s="243"/>
      <c r="MMZ121" s="243"/>
      <c r="MNA121" s="243"/>
      <c r="MNB121" s="243"/>
      <c r="MNC121" s="243"/>
      <c r="MND121" s="243"/>
      <c r="MNE121" s="243"/>
      <c r="MNF121" s="243"/>
      <c r="MNG121" s="243"/>
      <c r="MNH121" s="243"/>
      <c r="MNI121" s="243"/>
      <c r="MNJ121" s="243"/>
      <c r="MNK121" s="243"/>
      <c r="MNL121" s="243"/>
      <c r="MNM121" s="243"/>
      <c r="MNN121" s="243"/>
      <c r="MNO121" s="243"/>
      <c r="MNP121" s="243"/>
      <c r="MNQ121" s="243"/>
      <c r="MNR121" s="243"/>
      <c r="MNS121" s="243"/>
      <c r="MNT121" s="243"/>
      <c r="MNU121" s="243"/>
      <c r="MNV121" s="243"/>
      <c r="MNW121" s="243"/>
      <c r="MNX121" s="243"/>
      <c r="MNY121" s="243"/>
      <c r="MNZ121" s="243"/>
      <c r="MOA121" s="243"/>
      <c r="MOB121" s="243"/>
      <c r="MOC121" s="243"/>
      <c r="MOD121" s="243"/>
      <c r="MOE121" s="243"/>
      <c r="MOF121" s="243"/>
      <c r="MOG121" s="243"/>
      <c r="MOH121" s="243"/>
      <c r="MOI121" s="243"/>
      <c r="MOJ121" s="243"/>
      <c r="MOK121" s="243"/>
      <c r="MOL121" s="243"/>
      <c r="MOM121" s="243"/>
      <c r="MON121" s="243"/>
      <c r="MOO121" s="243"/>
      <c r="MOP121" s="243"/>
      <c r="MOQ121" s="243"/>
      <c r="MOR121" s="243"/>
      <c r="MOS121" s="243"/>
      <c r="MOT121" s="243"/>
      <c r="MOU121" s="243"/>
      <c r="MOV121" s="243"/>
      <c r="MOW121" s="243"/>
      <c r="MOX121" s="243"/>
      <c r="MOY121" s="243"/>
      <c r="MOZ121" s="243"/>
      <c r="MPA121" s="243"/>
      <c r="MPB121" s="243"/>
      <c r="MPC121" s="243"/>
      <c r="MPD121" s="243"/>
      <c r="MPE121" s="243"/>
      <c r="MPF121" s="243"/>
      <c r="MPG121" s="243"/>
      <c r="MPH121" s="243"/>
      <c r="MPI121" s="243"/>
      <c r="MPJ121" s="243"/>
      <c r="MPK121" s="243"/>
      <c r="MPL121" s="243"/>
      <c r="MPM121" s="243"/>
      <c r="MPN121" s="243"/>
      <c r="MPO121" s="243"/>
      <c r="MPP121" s="243"/>
      <c r="MPQ121" s="243"/>
      <c r="MPR121" s="243"/>
      <c r="MPS121" s="243"/>
      <c r="MPT121" s="243"/>
      <c r="MPU121" s="243"/>
      <c r="MPV121" s="243"/>
      <c r="MPW121" s="243"/>
      <c r="MPX121" s="243"/>
      <c r="MPY121" s="243"/>
      <c r="MPZ121" s="243"/>
      <c r="MQA121" s="243"/>
      <c r="MQB121" s="243"/>
      <c r="MQC121" s="243"/>
      <c r="MQD121" s="243"/>
      <c r="MQE121" s="243"/>
      <c r="MQF121" s="243"/>
      <c r="MQG121" s="243"/>
      <c r="MQH121" s="243"/>
      <c r="MQI121" s="243"/>
      <c r="MQJ121" s="243"/>
      <c r="MQK121" s="243"/>
      <c r="MQL121" s="243"/>
      <c r="MQM121" s="243"/>
      <c r="MQN121" s="243"/>
      <c r="MQO121" s="243"/>
      <c r="MQP121" s="243"/>
      <c r="MQQ121" s="243"/>
      <c r="MQR121" s="243"/>
      <c r="MQS121" s="243"/>
      <c r="MQT121" s="243"/>
      <c r="MQU121" s="243"/>
      <c r="MQV121" s="243"/>
      <c r="MQW121" s="243"/>
      <c r="MQX121" s="243"/>
      <c r="MQY121" s="243"/>
      <c r="MQZ121" s="243"/>
      <c r="MRA121" s="243"/>
      <c r="MRB121" s="243"/>
      <c r="MRC121" s="243"/>
      <c r="MRD121" s="243"/>
      <c r="MRE121" s="243"/>
      <c r="MRF121" s="243"/>
      <c r="MRG121" s="243"/>
      <c r="MRH121" s="243"/>
      <c r="MRI121" s="243"/>
      <c r="MRJ121" s="243"/>
      <c r="MRK121" s="243"/>
      <c r="MRL121" s="243"/>
      <c r="MRM121" s="243"/>
      <c r="MRN121" s="243"/>
      <c r="MRO121" s="243"/>
      <c r="MRP121" s="243"/>
      <c r="MRQ121" s="243"/>
      <c r="MRR121" s="243"/>
      <c r="MRS121" s="243"/>
      <c r="MRT121" s="243"/>
      <c r="MRU121" s="243"/>
      <c r="MRV121" s="243"/>
      <c r="MRW121" s="243"/>
      <c r="MRX121" s="243"/>
      <c r="MRY121" s="243"/>
      <c r="MRZ121" s="243"/>
      <c r="MSA121" s="243"/>
      <c r="MSB121" s="243"/>
      <c r="MSC121" s="243"/>
      <c r="MSD121" s="243"/>
      <c r="MSE121" s="243"/>
      <c r="MSF121" s="243"/>
      <c r="MSG121" s="243"/>
      <c r="MSH121" s="243"/>
      <c r="MSI121" s="243"/>
      <c r="MSJ121" s="243"/>
      <c r="MSK121" s="243"/>
      <c r="MSL121" s="243"/>
      <c r="MSM121" s="243"/>
      <c r="MSN121" s="243"/>
      <c r="MSO121" s="243"/>
      <c r="MSP121" s="243"/>
      <c r="MSQ121" s="243"/>
      <c r="MSR121" s="243"/>
      <c r="MSS121" s="243"/>
      <c r="MST121" s="243"/>
      <c r="MSU121" s="243"/>
      <c r="MSV121" s="243"/>
      <c r="MSW121" s="243"/>
      <c r="MSX121" s="243"/>
      <c r="MSY121" s="243"/>
      <c r="MSZ121" s="243"/>
      <c r="MTA121" s="243"/>
      <c r="MTB121" s="243"/>
      <c r="MTC121" s="243"/>
      <c r="MTD121" s="243"/>
      <c r="MTE121" s="243"/>
      <c r="MTF121" s="243"/>
      <c r="MTG121" s="243"/>
      <c r="MTH121" s="243"/>
      <c r="MTI121" s="243"/>
      <c r="MTJ121" s="243"/>
      <c r="MTK121" s="243"/>
      <c r="MTL121" s="243"/>
      <c r="MTM121" s="243"/>
      <c r="MTN121" s="243"/>
      <c r="MTO121" s="243"/>
      <c r="MTP121" s="243"/>
      <c r="MTQ121" s="243"/>
      <c r="MTR121" s="243"/>
      <c r="MTS121" s="243"/>
      <c r="MTT121" s="243"/>
      <c r="MTU121" s="243"/>
      <c r="MTV121" s="243"/>
      <c r="MTW121" s="243"/>
      <c r="MTX121" s="243"/>
      <c r="MTY121" s="243"/>
      <c r="MTZ121" s="243"/>
      <c r="MUA121" s="243"/>
      <c r="MUB121" s="243"/>
      <c r="MUC121" s="243"/>
      <c r="MUD121" s="243"/>
      <c r="MUE121" s="243"/>
      <c r="MUF121" s="243"/>
      <c r="MUG121" s="243"/>
      <c r="MUH121" s="243"/>
      <c r="MUI121" s="243"/>
      <c r="MUJ121" s="243"/>
      <c r="MUK121" s="243"/>
      <c r="MUL121" s="243"/>
      <c r="MUM121" s="243"/>
      <c r="MUN121" s="243"/>
      <c r="MUO121" s="243"/>
      <c r="MUP121" s="243"/>
      <c r="MUQ121" s="243"/>
      <c r="MUR121" s="243"/>
      <c r="MUS121" s="243"/>
      <c r="MUT121" s="243"/>
      <c r="MUU121" s="243"/>
      <c r="MUV121" s="243"/>
      <c r="MUW121" s="243"/>
      <c r="MUX121" s="243"/>
      <c r="MUY121" s="243"/>
      <c r="MUZ121" s="243"/>
      <c r="MVA121" s="243"/>
      <c r="MVB121" s="243"/>
      <c r="MVC121" s="243"/>
      <c r="MVD121" s="243"/>
      <c r="MVE121" s="243"/>
      <c r="MVF121" s="243"/>
      <c r="MVG121" s="243"/>
      <c r="MVH121" s="243"/>
      <c r="MVI121" s="243"/>
      <c r="MVJ121" s="243"/>
      <c r="MVK121" s="243"/>
      <c r="MVL121" s="243"/>
      <c r="MVM121" s="243"/>
      <c r="MVN121" s="243"/>
      <c r="MVO121" s="243"/>
      <c r="MVP121" s="243"/>
      <c r="MVQ121" s="243"/>
      <c r="MVR121" s="243"/>
      <c r="MVS121" s="243"/>
      <c r="MVT121" s="243"/>
      <c r="MVU121" s="243"/>
      <c r="MVV121" s="243"/>
      <c r="MVW121" s="243"/>
      <c r="MVX121" s="243"/>
      <c r="MVY121" s="243"/>
      <c r="MVZ121" s="243"/>
      <c r="MWA121" s="243"/>
      <c r="MWB121" s="243"/>
      <c r="MWC121" s="243"/>
      <c r="MWD121" s="243"/>
      <c r="MWE121" s="243"/>
      <c r="MWF121" s="243"/>
      <c r="MWG121" s="243"/>
      <c r="MWH121" s="243"/>
      <c r="MWI121" s="243"/>
      <c r="MWJ121" s="243"/>
      <c r="MWK121" s="243"/>
      <c r="MWL121" s="243"/>
      <c r="MWM121" s="243"/>
      <c r="MWN121" s="243"/>
      <c r="MWO121" s="243"/>
      <c r="MWP121" s="243"/>
      <c r="MWQ121" s="243"/>
      <c r="MWR121" s="243"/>
      <c r="MWS121" s="243"/>
      <c r="MWT121" s="243"/>
      <c r="MWU121" s="243"/>
      <c r="MWV121" s="243"/>
      <c r="MWW121" s="243"/>
      <c r="MWX121" s="243"/>
      <c r="MWY121" s="243"/>
      <c r="MWZ121" s="243"/>
      <c r="MXA121" s="243"/>
      <c r="MXB121" s="243"/>
      <c r="MXC121" s="243"/>
      <c r="MXD121" s="243"/>
      <c r="MXE121" s="243"/>
      <c r="MXF121" s="243"/>
      <c r="MXG121" s="243"/>
      <c r="MXH121" s="243"/>
      <c r="MXI121" s="243"/>
      <c r="MXJ121" s="243"/>
      <c r="MXK121" s="243"/>
      <c r="MXL121" s="243"/>
      <c r="MXM121" s="243"/>
      <c r="MXN121" s="243"/>
      <c r="MXO121" s="243"/>
      <c r="MXP121" s="243"/>
      <c r="MXQ121" s="243"/>
      <c r="MXR121" s="243"/>
      <c r="MXS121" s="243"/>
      <c r="MXT121" s="243"/>
      <c r="MXU121" s="243"/>
      <c r="MXV121" s="243"/>
      <c r="MXW121" s="243"/>
      <c r="MXX121" s="243"/>
      <c r="MXY121" s="243"/>
      <c r="MXZ121" s="243"/>
      <c r="MYA121" s="243"/>
      <c r="MYB121" s="243"/>
      <c r="MYC121" s="243"/>
      <c r="MYD121" s="243"/>
      <c r="MYE121" s="243"/>
      <c r="MYF121" s="243"/>
      <c r="MYG121" s="243"/>
      <c r="MYH121" s="243"/>
      <c r="MYI121" s="243"/>
      <c r="MYJ121" s="243"/>
      <c r="MYK121" s="243"/>
      <c r="MYL121" s="243"/>
      <c r="MYM121" s="243"/>
      <c r="MYN121" s="243"/>
      <c r="MYO121" s="243"/>
      <c r="MYP121" s="243"/>
      <c r="MYQ121" s="243"/>
      <c r="MYR121" s="243"/>
      <c r="MYS121" s="243"/>
      <c r="MYT121" s="243"/>
      <c r="MYU121" s="243"/>
      <c r="MYV121" s="243"/>
      <c r="MYW121" s="243"/>
      <c r="MYX121" s="243"/>
      <c r="MYY121" s="243"/>
      <c r="MYZ121" s="243"/>
      <c r="MZA121" s="243"/>
      <c r="MZB121" s="243"/>
      <c r="MZC121" s="243"/>
      <c r="MZD121" s="243"/>
      <c r="MZE121" s="243"/>
      <c r="MZF121" s="243"/>
      <c r="MZG121" s="243"/>
      <c r="MZH121" s="243"/>
      <c r="MZI121" s="243"/>
      <c r="MZJ121" s="243"/>
      <c r="MZK121" s="243"/>
      <c r="MZL121" s="243"/>
      <c r="MZM121" s="243"/>
      <c r="MZN121" s="243"/>
      <c r="MZO121" s="243"/>
      <c r="MZP121" s="243"/>
      <c r="MZQ121" s="243"/>
      <c r="MZR121" s="243"/>
      <c r="MZS121" s="243"/>
      <c r="MZT121" s="243"/>
      <c r="MZU121" s="243"/>
      <c r="MZV121" s="243"/>
      <c r="MZW121" s="243"/>
      <c r="MZX121" s="243"/>
      <c r="MZY121" s="243"/>
      <c r="MZZ121" s="243"/>
      <c r="NAA121" s="243"/>
      <c r="NAB121" s="243"/>
      <c r="NAC121" s="243"/>
      <c r="NAD121" s="243"/>
      <c r="NAE121" s="243"/>
      <c r="NAF121" s="243"/>
      <c r="NAG121" s="243"/>
      <c r="NAH121" s="243"/>
      <c r="NAI121" s="243"/>
      <c r="NAJ121" s="243"/>
      <c r="NAK121" s="243"/>
      <c r="NAL121" s="243"/>
      <c r="NAM121" s="243"/>
      <c r="NAN121" s="243"/>
      <c r="NAO121" s="243"/>
      <c r="NAP121" s="243"/>
      <c r="NAQ121" s="243"/>
      <c r="NAR121" s="243"/>
      <c r="NAS121" s="243"/>
      <c r="NAT121" s="243"/>
      <c r="NAU121" s="243"/>
      <c r="NAV121" s="243"/>
      <c r="NAW121" s="243"/>
      <c r="NAX121" s="243"/>
      <c r="NAY121" s="243"/>
      <c r="NAZ121" s="243"/>
      <c r="NBA121" s="243"/>
      <c r="NBB121" s="243"/>
      <c r="NBC121" s="243"/>
      <c r="NBD121" s="243"/>
      <c r="NBE121" s="243"/>
      <c r="NBF121" s="243"/>
      <c r="NBG121" s="243"/>
      <c r="NBH121" s="243"/>
      <c r="NBI121" s="243"/>
      <c r="NBJ121" s="243"/>
      <c r="NBK121" s="243"/>
      <c r="NBL121" s="243"/>
      <c r="NBM121" s="243"/>
      <c r="NBN121" s="243"/>
      <c r="NBO121" s="243"/>
      <c r="NBP121" s="243"/>
      <c r="NBQ121" s="243"/>
      <c r="NBR121" s="243"/>
      <c r="NBS121" s="243"/>
      <c r="NBT121" s="243"/>
      <c r="NBU121" s="243"/>
      <c r="NBV121" s="243"/>
      <c r="NBW121" s="243"/>
      <c r="NBX121" s="243"/>
      <c r="NBY121" s="243"/>
      <c r="NBZ121" s="243"/>
      <c r="NCA121" s="243"/>
      <c r="NCB121" s="243"/>
      <c r="NCC121" s="243"/>
      <c r="NCD121" s="243"/>
      <c r="NCE121" s="243"/>
      <c r="NCF121" s="243"/>
      <c r="NCG121" s="243"/>
      <c r="NCH121" s="243"/>
      <c r="NCI121" s="243"/>
      <c r="NCJ121" s="243"/>
      <c r="NCK121" s="243"/>
      <c r="NCL121" s="243"/>
      <c r="NCM121" s="243"/>
      <c r="NCN121" s="243"/>
      <c r="NCO121" s="243"/>
      <c r="NCP121" s="243"/>
      <c r="NCQ121" s="243"/>
      <c r="NCR121" s="243"/>
      <c r="NCS121" s="243"/>
      <c r="NCT121" s="243"/>
      <c r="NCU121" s="243"/>
      <c r="NCV121" s="243"/>
      <c r="NCW121" s="243"/>
      <c r="NCX121" s="243"/>
      <c r="NCY121" s="243"/>
      <c r="NCZ121" s="243"/>
      <c r="NDA121" s="243"/>
      <c r="NDB121" s="243"/>
      <c r="NDC121" s="243"/>
      <c r="NDD121" s="243"/>
      <c r="NDE121" s="243"/>
      <c r="NDF121" s="243"/>
      <c r="NDG121" s="243"/>
      <c r="NDH121" s="243"/>
      <c r="NDI121" s="243"/>
      <c r="NDJ121" s="243"/>
      <c r="NDK121" s="243"/>
      <c r="NDL121" s="243"/>
      <c r="NDM121" s="243"/>
      <c r="NDN121" s="243"/>
      <c r="NDO121" s="243"/>
      <c r="NDP121" s="243"/>
      <c r="NDQ121" s="243"/>
      <c r="NDR121" s="243"/>
      <c r="NDS121" s="243"/>
      <c r="NDT121" s="243"/>
      <c r="NDU121" s="243"/>
      <c r="NDV121" s="243"/>
      <c r="NDW121" s="243"/>
      <c r="NDX121" s="243"/>
      <c r="NDY121" s="243"/>
      <c r="NDZ121" s="243"/>
      <c r="NEA121" s="243"/>
      <c r="NEB121" s="243"/>
      <c r="NEC121" s="243"/>
      <c r="NED121" s="243"/>
      <c r="NEE121" s="243"/>
      <c r="NEF121" s="243"/>
      <c r="NEG121" s="243"/>
      <c r="NEH121" s="243"/>
      <c r="NEI121" s="243"/>
      <c r="NEJ121" s="243"/>
      <c r="NEK121" s="243"/>
      <c r="NEL121" s="243"/>
      <c r="NEM121" s="243"/>
      <c r="NEN121" s="243"/>
      <c r="NEO121" s="243"/>
      <c r="NEP121" s="243"/>
      <c r="NEQ121" s="243"/>
      <c r="NER121" s="243"/>
      <c r="NES121" s="243"/>
      <c r="NET121" s="243"/>
      <c r="NEU121" s="243"/>
      <c r="NEV121" s="243"/>
      <c r="NEW121" s="243"/>
      <c r="NEX121" s="243"/>
      <c r="NEY121" s="243"/>
      <c r="NEZ121" s="243"/>
      <c r="NFA121" s="243"/>
      <c r="NFB121" s="243"/>
      <c r="NFC121" s="243"/>
      <c r="NFD121" s="243"/>
      <c r="NFE121" s="243"/>
      <c r="NFF121" s="243"/>
      <c r="NFG121" s="243"/>
      <c r="NFH121" s="243"/>
      <c r="NFI121" s="243"/>
      <c r="NFJ121" s="243"/>
      <c r="NFK121" s="243"/>
      <c r="NFL121" s="243"/>
      <c r="NFM121" s="243"/>
      <c r="NFN121" s="243"/>
      <c r="NFO121" s="243"/>
      <c r="NFP121" s="243"/>
      <c r="NFQ121" s="243"/>
      <c r="NFR121" s="243"/>
      <c r="NFS121" s="243"/>
      <c r="NFT121" s="243"/>
      <c r="NFU121" s="243"/>
      <c r="NFV121" s="243"/>
      <c r="NFW121" s="243"/>
      <c r="NFX121" s="243"/>
      <c r="NFY121" s="243"/>
      <c r="NFZ121" s="243"/>
      <c r="NGA121" s="243"/>
      <c r="NGB121" s="243"/>
      <c r="NGC121" s="243"/>
      <c r="NGD121" s="243"/>
      <c r="NGE121" s="243"/>
      <c r="NGF121" s="243"/>
      <c r="NGG121" s="243"/>
      <c r="NGH121" s="243"/>
      <c r="NGI121" s="243"/>
      <c r="NGJ121" s="243"/>
      <c r="NGK121" s="243"/>
      <c r="NGL121" s="243"/>
      <c r="NGM121" s="243"/>
      <c r="NGN121" s="243"/>
      <c r="NGO121" s="243"/>
      <c r="NGP121" s="243"/>
      <c r="NGQ121" s="243"/>
      <c r="NGR121" s="243"/>
      <c r="NGS121" s="243"/>
      <c r="NGT121" s="243"/>
      <c r="NGU121" s="243"/>
      <c r="NGV121" s="243"/>
      <c r="NGW121" s="243"/>
      <c r="NGX121" s="243"/>
      <c r="NGY121" s="243"/>
      <c r="NGZ121" s="243"/>
      <c r="NHA121" s="243"/>
      <c r="NHB121" s="243"/>
      <c r="NHC121" s="243"/>
      <c r="NHD121" s="243"/>
      <c r="NHE121" s="243"/>
      <c r="NHF121" s="243"/>
      <c r="NHG121" s="243"/>
      <c r="NHH121" s="243"/>
      <c r="NHI121" s="243"/>
      <c r="NHJ121" s="243"/>
      <c r="NHK121" s="243"/>
      <c r="NHL121" s="243"/>
      <c r="NHM121" s="243"/>
      <c r="NHN121" s="243"/>
      <c r="NHO121" s="243"/>
      <c r="NHP121" s="243"/>
      <c r="NHQ121" s="243"/>
      <c r="NHR121" s="243"/>
      <c r="NHS121" s="243"/>
      <c r="NHT121" s="243"/>
      <c r="NHU121" s="243"/>
      <c r="NHV121" s="243"/>
      <c r="NHW121" s="243"/>
      <c r="NHX121" s="243"/>
      <c r="NHY121" s="243"/>
      <c r="NHZ121" s="243"/>
      <c r="NIA121" s="243"/>
      <c r="NIB121" s="243"/>
      <c r="NIC121" s="243"/>
      <c r="NID121" s="243"/>
      <c r="NIE121" s="243"/>
      <c r="NIF121" s="243"/>
      <c r="NIG121" s="243"/>
      <c r="NIH121" s="243"/>
      <c r="NII121" s="243"/>
      <c r="NIJ121" s="243"/>
      <c r="NIK121" s="243"/>
      <c r="NIL121" s="243"/>
      <c r="NIM121" s="243"/>
      <c r="NIN121" s="243"/>
      <c r="NIO121" s="243"/>
      <c r="NIP121" s="243"/>
      <c r="NIQ121" s="243"/>
      <c r="NIR121" s="243"/>
      <c r="NIS121" s="243"/>
      <c r="NIT121" s="243"/>
      <c r="NIU121" s="243"/>
      <c r="NIV121" s="243"/>
      <c r="NIW121" s="243"/>
      <c r="NIX121" s="243"/>
      <c r="NIY121" s="243"/>
      <c r="NIZ121" s="243"/>
      <c r="NJA121" s="243"/>
      <c r="NJB121" s="243"/>
      <c r="NJC121" s="243"/>
      <c r="NJD121" s="243"/>
      <c r="NJE121" s="243"/>
      <c r="NJF121" s="243"/>
      <c r="NJG121" s="243"/>
      <c r="NJH121" s="243"/>
      <c r="NJI121" s="243"/>
      <c r="NJJ121" s="243"/>
      <c r="NJK121" s="243"/>
      <c r="NJL121" s="243"/>
      <c r="NJM121" s="243"/>
      <c r="NJN121" s="243"/>
      <c r="NJO121" s="243"/>
      <c r="NJP121" s="243"/>
      <c r="NJQ121" s="243"/>
      <c r="NJR121" s="243"/>
      <c r="NJS121" s="243"/>
      <c r="NJT121" s="243"/>
      <c r="NJU121" s="243"/>
      <c r="NJV121" s="243"/>
      <c r="NJW121" s="243"/>
      <c r="NJX121" s="243"/>
      <c r="NJY121" s="243"/>
      <c r="NJZ121" s="243"/>
      <c r="NKA121" s="243"/>
      <c r="NKB121" s="243"/>
      <c r="NKC121" s="243"/>
      <c r="NKD121" s="243"/>
      <c r="NKE121" s="243"/>
      <c r="NKF121" s="243"/>
      <c r="NKG121" s="243"/>
      <c r="NKH121" s="243"/>
      <c r="NKI121" s="243"/>
      <c r="NKJ121" s="243"/>
      <c r="NKK121" s="243"/>
      <c r="NKL121" s="243"/>
      <c r="NKM121" s="243"/>
      <c r="NKN121" s="243"/>
      <c r="NKO121" s="243"/>
      <c r="NKP121" s="243"/>
      <c r="NKQ121" s="243"/>
      <c r="NKR121" s="243"/>
      <c r="NKS121" s="243"/>
      <c r="NKT121" s="243"/>
      <c r="NKU121" s="243"/>
      <c r="NKV121" s="243"/>
      <c r="NKW121" s="243"/>
      <c r="NKX121" s="243"/>
      <c r="NKY121" s="243"/>
      <c r="NKZ121" s="243"/>
      <c r="NLA121" s="243"/>
      <c r="NLB121" s="243"/>
      <c r="NLC121" s="243"/>
      <c r="NLD121" s="243"/>
      <c r="NLE121" s="243"/>
      <c r="NLF121" s="243"/>
      <c r="NLG121" s="243"/>
      <c r="NLH121" s="243"/>
      <c r="NLI121" s="243"/>
      <c r="NLJ121" s="243"/>
      <c r="NLK121" s="243"/>
      <c r="NLL121" s="243"/>
      <c r="NLM121" s="243"/>
      <c r="NLN121" s="243"/>
      <c r="NLO121" s="243"/>
      <c r="NLP121" s="243"/>
      <c r="NLQ121" s="243"/>
      <c r="NLR121" s="243"/>
      <c r="NLS121" s="243"/>
      <c r="NLT121" s="243"/>
      <c r="NLU121" s="243"/>
      <c r="NLV121" s="243"/>
      <c r="NLW121" s="243"/>
      <c r="NLX121" s="243"/>
      <c r="NLY121" s="243"/>
      <c r="NLZ121" s="243"/>
      <c r="NMA121" s="243"/>
      <c r="NMB121" s="243"/>
      <c r="NMC121" s="243"/>
      <c r="NMD121" s="243"/>
      <c r="NME121" s="243"/>
      <c r="NMF121" s="243"/>
      <c r="NMG121" s="243"/>
      <c r="NMH121" s="243"/>
      <c r="NMI121" s="243"/>
      <c r="NMJ121" s="243"/>
      <c r="NMK121" s="243"/>
      <c r="NML121" s="243"/>
      <c r="NMM121" s="243"/>
      <c r="NMN121" s="243"/>
      <c r="NMO121" s="243"/>
      <c r="NMP121" s="243"/>
      <c r="NMQ121" s="243"/>
      <c r="NMR121" s="243"/>
      <c r="NMS121" s="243"/>
      <c r="NMT121" s="243"/>
      <c r="NMU121" s="243"/>
      <c r="NMV121" s="243"/>
      <c r="NMW121" s="243"/>
      <c r="NMX121" s="243"/>
      <c r="NMY121" s="243"/>
      <c r="NMZ121" s="243"/>
      <c r="NNA121" s="243"/>
      <c r="NNB121" s="243"/>
      <c r="NNC121" s="243"/>
      <c r="NND121" s="243"/>
      <c r="NNE121" s="243"/>
      <c r="NNF121" s="243"/>
      <c r="NNG121" s="243"/>
      <c r="NNH121" s="243"/>
      <c r="NNI121" s="243"/>
      <c r="NNJ121" s="243"/>
      <c r="NNK121" s="243"/>
      <c r="NNL121" s="243"/>
      <c r="NNM121" s="243"/>
      <c r="NNN121" s="243"/>
      <c r="NNO121" s="243"/>
      <c r="NNP121" s="243"/>
      <c r="NNQ121" s="243"/>
      <c r="NNR121" s="243"/>
      <c r="NNS121" s="243"/>
      <c r="NNT121" s="243"/>
      <c r="NNU121" s="243"/>
      <c r="NNV121" s="243"/>
      <c r="NNW121" s="243"/>
      <c r="NNX121" s="243"/>
      <c r="NNY121" s="243"/>
      <c r="NNZ121" s="243"/>
      <c r="NOA121" s="243"/>
      <c r="NOB121" s="243"/>
      <c r="NOC121" s="243"/>
      <c r="NOD121" s="243"/>
      <c r="NOE121" s="243"/>
      <c r="NOF121" s="243"/>
      <c r="NOG121" s="243"/>
      <c r="NOH121" s="243"/>
      <c r="NOI121" s="243"/>
      <c r="NOJ121" s="243"/>
      <c r="NOK121" s="243"/>
      <c r="NOL121" s="243"/>
      <c r="NOM121" s="243"/>
      <c r="NON121" s="243"/>
      <c r="NOO121" s="243"/>
      <c r="NOP121" s="243"/>
      <c r="NOQ121" s="243"/>
      <c r="NOR121" s="243"/>
      <c r="NOS121" s="243"/>
      <c r="NOT121" s="243"/>
      <c r="NOU121" s="243"/>
      <c r="NOV121" s="243"/>
      <c r="NOW121" s="243"/>
      <c r="NOX121" s="243"/>
      <c r="NOY121" s="243"/>
      <c r="NOZ121" s="243"/>
      <c r="NPA121" s="243"/>
      <c r="NPB121" s="243"/>
      <c r="NPC121" s="243"/>
      <c r="NPD121" s="243"/>
      <c r="NPE121" s="243"/>
      <c r="NPF121" s="243"/>
      <c r="NPG121" s="243"/>
      <c r="NPH121" s="243"/>
      <c r="NPI121" s="243"/>
      <c r="NPJ121" s="243"/>
      <c r="NPK121" s="243"/>
      <c r="NPL121" s="243"/>
      <c r="NPM121" s="243"/>
      <c r="NPN121" s="243"/>
      <c r="NPO121" s="243"/>
      <c r="NPP121" s="243"/>
      <c r="NPQ121" s="243"/>
      <c r="NPR121" s="243"/>
      <c r="NPS121" s="243"/>
      <c r="NPT121" s="243"/>
      <c r="NPU121" s="243"/>
      <c r="NPV121" s="243"/>
      <c r="NPW121" s="243"/>
      <c r="NPX121" s="243"/>
      <c r="NPY121" s="243"/>
      <c r="NPZ121" s="243"/>
      <c r="NQA121" s="243"/>
      <c r="NQB121" s="243"/>
      <c r="NQC121" s="243"/>
      <c r="NQD121" s="243"/>
      <c r="NQE121" s="243"/>
      <c r="NQF121" s="243"/>
      <c r="NQG121" s="243"/>
      <c r="NQH121" s="243"/>
      <c r="NQI121" s="243"/>
      <c r="NQJ121" s="243"/>
      <c r="NQK121" s="243"/>
      <c r="NQL121" s="243"/>
      <c r="NQM121" s="243"/>
      <c r="NQN121" s="243"/>
      <c r="NQO121" s="243"/>
      <c r="NQP121" s="243"/>
      <c r="NQQ121" s="243"/>
      <c r="NQR121" s="243"/>
      <c r="NQS121" s="243"/>
      <c r="NQT121" s="243"/>
      <c r="NQU121" s="243"/>
      <c r="NQV121" s="243"/>
      <c r="NQW121" s="243"/>
      <c r="NQX121" s="243"/>
      <c r="NQY121" s="243"/>
      <c r="NQZ121" s="243"/>
      <c r="NRA121" s="243"/>
      <c r="NRB121" s="243"/>
      <c r="NRC121" s="243"/>
      <c r="NRD121" s="243"/>
      <c r="NRE121" s="243"/>
      <c r="NRF121" s="243"/>
      <c r="NRG121" s="243"/>
      <c r="NRH121" s="243"/>
      <c r="NRI121" s="243"/>
      <c r="NRJ121" s="243"/>
      <c r="NRK121" s="243"/>
      <c r="NRL121" s="243"/>
      <c r="NRM121" s="243"/>
      <c r="NRN121" s="243"/>
      <c r="NRO121" s="243"/>
      <c r="NRP121" s="243"/>
      <c r="NRQ121" s="243"/>
      <c r="NRR121" s="243"/>
      <c r="NRS121" s="243"/>
      <c r="NRT121" s="243"/>
      <c r="NRU121" s="243"/>
      <c r="NRV121" s="243"/>
      <c r="NRW121" s="243"/>
      <c r="NRX121" s="243"/>
      <c r="NRY121" s="243"/>
      <c r="NRZ121" s="243"/>
      <c r="NSA121" s="243"/>
      <c r="NSB121" s="243"/>
      <c r="NSC121" s="243"/>
      <c r="NSD121" s="243"/>
      <c r="NSE121" s="243"/>
      <c r="NSF121" s="243"/>
      <c r="NSG121" s="243"/>
      <c r="NSH121" s="243"/>
      <c r="NSI121" s="243"/>
      <c r="NSJ121" s="243"/>
      <c r="NSK121" s="243"/>
      <c r="NSL121" s="243"/>
      <c r="NSM121" s="243"/>
      <c r="NSN121" s="243"/>
      <c r="NSO121" s="243"/>
      <c r="NSP121" s="243"/>
      <c r="NSQ121" s="243"/>
      <c r="NSR121" s="243"/>
      <c r="NSS121" s="243"/>
      <c r="NST121" s="243"/>
      <c r="NSU121" s="243"/>
      <c r="NSV121" s="243"/>
      <c r="NSW121" s="243"/>
      <c r="NSX121" s="243"/>
      <c r="NSY121" s="243"/>
      <c r="NSZ121" s="243"/>
      <c r="NTA121" s="243"/>
      <c r="NTB121" s="243"/>
      <c r="NTC121" s="243"/>
      <c r="NTD121" s="243"/>
      <c r="NTE121" s="243"/>
      <c r="NTF121" s="243"/>
      <c r="NTG121" s="243"/>
      <c r="NTH121" s="243"/>
      <c r="NTI121" s="243"/>
      <c r="NTJ121" s="243"/>
      <c r="NTK121" s="243"/>
      <c r="NTL121" s="243"/>
      <c r="NTM121" s="243"/>
      <c r="NTN121" s="243"/>
      <c r="NTO121" s="243"/>
      <c r="NTP121" s="243"/>
      <c r="NTQ121" s="243"/>
      <c r="NTR121" s="243"/>
      <c r="NTS121" s="243"/>
      <c r="NTT121" s="243"/>
      <c r="NTU121" s="243"/>
      <c r="NTV121" s="243"/>
      <c r="NTW121" s="243"/>
      <c r="NTX121" s="243"/>
      <c r="NTY121" s="243"/>
      <c r="NTZ121" s="243"/>
      <c r="NUA121" s="243"/>
      <c r="NUB121" s="243"/>
      <c r="NUC121" s="243"/>
      <c r="NUD121" s="243"/>
      <c r="NUE121" s="243"/>
      <c r="NUF121" s="243"/>
      <c r="NUG121" s="243"/>
      <c r="NUH121" s="243"/>
      <c r="NUI121" s="243"/>
      <c r="NUJ121" s="243"/>
      <c r="NUK121" s="243"/>
      <c r="NUL121" s="243"/>
      <c r="NUM121" s="243"/>
      <c r="NUN121" s="243"/>
      <c r="NUO121" s="243"/>
      <c r="NUP121" s="243"/>
      <c r="NUQ121" s="243"/>
      <c r="NUR121" s="243"/>
      <c r="NUS121" s="243"/>
      <c r="NUT121" s="243"/>
      <c r="NUU121" s="243"/>
      <c r="NUV121" s="243"/>
      <c r="NUW121" s="243"/>
      <c r="NUX121" s="243"/>
      <c r="NUY121" s="243"/>
      <c r="NUZ121" s="243"/>
      <c r="NVA121" s="243"/>
      <c r="NVB121" s="243"/>
      <c r="NVC121" s="243"/>
      <c r="NVD121" s="243"/>
      <c r="NVE121" s="243"/>
      <c r="NVF121" s="243"/>
      <c r="NVG121" s="243"/>
      <c r="NVH121" s="243"/>
      <c r="NVI121" s="243"/>
      <c r="NVJ121" s="243"/>
      <c r="NVK121" s="243"/>
      <c r="NVL121" s="243"/>
      <c r="NVM121" s="243"/>
      <c r="NVN121" s="243"/>
      <c r="NVO121" s="243"/>
      <c r="NVP121" s="243"/>
      <c r="NVQ121" s="243"/>
      <c r="NVR121" s="243"/>
      <c r="NVS121" s="243"/>
      <c r="NVT121" s="243"/>
      <c r="NVU121" s="243"/>
      <c r="NVV121" s="243"/>
      <c r="NVW121" s="243"/>
      <c r="NVX121" s="243"/>
      <c r="NVY121" s="243"/>
      <c r="NVZ121" s="243"/>
      <c r="NWA121" s="243"/>
      <c r="NWB121" s="243"/>
      <c r="NWC121" s="243"/>
      <c r="NWD121" s="243"/>
      <c r="NWE121" s="243"/>
      <c r="NWF121" s="243"/>
      <c r="NWG121" s="243"/>
      <c r="NWH121" s="243"/>
      <c r="NWI121" s="243"/>
      <c r="NWJ121" s="243"/>
      <c r="NWK121" s="243"/>
      <c r="NWL121" s="243"/>
      <c r="NWM121" s="243"/>
      <c r="NWN121" s="243"/>
      <c r="NWO121" s="243"/>
      <c r="NWP121" s="243"/>
      <c r="NWQ121" s="243"/>
      <c r="NWR121" s="243"/>
      <c r="NWS121" s="243"/>
      <c r="NWT121" s="243"/>
      <c r="NWU121" s="243"/>
      <c r="NWV121" s="243"/>
      <c r="NWW121" s="243"/>
      <c r="NWX121" s="243"/>
      <c r="NWY121" s="243"/>
      <c r="NWZ121" s="243"/>
      <c r="NXA121" s="243"/>
      <c r="NXB121" s="243"/>
      <c r="NXC121" s="243"/>
      <c r="NXD121" s="243"/>
      <c r="NXE121" s="243"/>
      <c r="NXF121" s="243"/>
      <c r="NXG121" s="243"/>
      <c r="NXH121" s="243"/>
      <c r="NXI121" s="243"/>
      <c r="NXJ121" s="243"/>
      <c r="NXK121" s="243"/>
      <c r="NXL121" s="243"/>
      <c r="NXM121" s="243"/>
      <c r="NXN121" s="243"/>
      <c r="NXO121" s="243"/>
      <c r="NXP121" s="243"/>
      <c r="NXQ121" s="243"/>
      <c r="NXR121" s="243"/>
      <c r="NXS121" s="243"/>
      <c r="NXT121" s="243"/>
      <c r="NXU121" s="243"/>
      <c r="NXV121" s="243"/>
      <c r="NXW121" s="243"/>
      <c r="NXX121" s="243"/>
      <c r="NXY121" s="243"/>
      <c r="NXZ121" s="243"/>
      <c r="NYA121" s="243"/>
      <c r="NYB121" s="243"/>
      <c r="NYC121" s="243"/>
      <c r="NYD121" s="243"/>
      <c r="NYE121" s="243"/>
      <c r="NYF121" s="243"/>
      <c r="NYG121" s="243"/>
      <c r="NYH121" s="243"/>
      <c r="NYI121" s="243"/>
      <c r="NYJ121" s="243"/>
      <c r="NYK121" s="243"/>
      <c r="NYL121" s="243"/>
      <c r="NYM121" s="243"/>
      <c r="NYN121" s="243"/>
      <c r="NYO121" s="243"/>
      <c r="NYP121" s="243"/>
      <c r="NYQ121" s="243"/>
      <c r="NYR121" s="243"/>
      <c r="NYS121" s="243"/>
      <c r="NYT121" s="243"/>
      <c r="NYU121" s="243"/>
      <c r="NYV121" s="243"/>
      <c r="NYW121" s="243"/>
      <c r="NYX121" s="243"/>
      <c r="NYY121" s="243"/>
      <c r="NYZ121" s="243"/>
      <c r="NZA121" s="243"/>
      <c r="NZB121" s="243"/>
      <c r="NZC121" s="243"/>
      <c r="NZD121" s="243"/>
      <c r="NZE121" s="243"/>
      <c r="NZF121" s="243"/>
      <c r="NZG121" s="243"/>
      <c r="NZH121" s="243"/>
      <c r="NZI121" s="243"/>
      <c r="NZJ121" s="243"/>
      <c r="NZK121" s="243"/>
      <c r="NZL121" s="243"/>
      <c r="NZM121" s="243"/>
      <c r="NZN121" s="243"/>
      <c r="NZO121" s="243"/>
      <c r="NZP121" s="243"/>
      <c r="NZQ121" s="243"/>
      <c r="NZR121" s="243"/>
      <c r="NZS121" s="243"/>
      <c r="NZT121" s="243"/>
      <c r="NZU121" s="243"/>
      <c r="NZV121" s="243"/>
      <c r="NZW121" s="243"/>
      <c r="NZX121" s="243"/>
      <c r="NZY121" s="243"/>
      <c r="NZZ121" s="243"/>
      <c r="OAA121" s="243"/>
      <c r="OAB121" s="243"/>
      <c r="OAC121" s="243"/>
      <c r="OAD121" s="243"/>
      <c r="OAE121" s="243"/>
      <c r="OAF121" s="243"/>
      <c r="OAG121" s="243"/>
      <c r="OAH121" s="243"/>
      <c r="OAI121" s="243"/>
      <c r="OAJ121" s="243"/>
      <c r="OAK121" s="243"/>
      <c r="OAL121" s="243"/>
      <c r="OAM121" s="243"/>
      <c r="OAN121" s="243"/>
      <c r="OAO121" s="243"/>
      <c r="OAP121" s="243"/>
      <c r="OAQ121" s="243"/>
      <c r="OAR121" s="243"/>
      <c r="OAS121" s="243"/>
      <c r="OAT121" s="243"/>
      <c r="OAU121" s="243"/>
      <c r="OAV121" s="243"/>
      <c r="OAW121" s="243"/>
      <c r="OAX121" s="243"/>
      <c r="OAY121" s="243"/>
      <c r="OAZ121" s="243"/>
      <c r="OBA121" s="243"/>
      <c r="OBB121" s="243"/>
      <c r="OBC121" s="243"/>
      <c r="OBD121" s="243"/>
      <c r="OBE121" s="243"/>
      <c r="OBF121" s="243"/>
      <c r="OBG121" s="243"/>
      <c r="OBH121" s="243"/>
      <c r="OBI121" s="243"/>
      <c r="OBJ121" s="243"/>
      <c r="OBK121" s="243"/>
      <c r="OBL121" s="243"/>
      <c r="OBM121" s="243"/>
      <c r="OBN121" s="243"/>
      <c r="OBO121" s="243"/>
      <c r="OBP121" s="243"/>
      <c r="OBQ121" s="243"/>
      <c r="OBR121" s="243"/>
      <c r="OBS121" s="243"/>
      <c r="OBT121" s="243"/>
      <c r="OBU121" s="243"/>
      <c r="OBV121" s="243"/>
      <c r="OBW121" s="243"/>
      <c r="OBX121" s="243"/>
      <c r="OBY121" s="243"/>
      <c r="OBZ121" s="243"/>
      <c r="OCA121" s="243"/>
      <c r="OCB121" s="243"/>
      <c r="OCC121" s="243"/>
      <c r="OCD121" s="243"/>
      <c r="OCE121" s="243"/>
      <c r="OCF121" s="243"/>
      <c r="OCG121" s="243"/>
      <c r="OCH121" s="243"/>
      <c r="OCI121" s="243"/>
      <c r="OCJ121" s="243"/>
      <c r="OCK121" s="243"/>
      <c r="OCL121" s="243"/>
      <c r="OCM121" s="243"/>
      <c r="OCN121" s="243"/>
      <c r="OCO121" s="243"/>
      <c r="OCP121" s="243"/>
      <c r="OCQ121" s="243"/>
      <c r="OCR121" s="243"/>
      <c r="OCS121" s="243"/>
      <c r="OCT121" s="243"/>
      <c r="OCU121" s="243"/>
      <c r="OCV121" s="243"/>
      <c r="OCW121" s="243"/>
      <c r="OCX121" s="243"/>
      <c r="OCY121" s="243"/>
      <c r="OCZ121" s="243"/>
      <c r="ODA121" s="243"/>
      <c r="ODB121" s="243"/>
      <c r="ODC121" s="243"/>
      <c r="ODD121" s="243"/>
      <c r="ODE121" s="243"/>
      <c r="ODF121" s="243"/>
      <c r="ODG121" s="243"/>
      <c r="ODH121" s="243"/>
      <c r="ODI121" s="243"/>
      <c r="ODJ121" s="243"/>
      <c r="ODK121" s="243"/>
      <c r="ODL121" s="243"/>
      <c r="ODM121" s="243"/>
      <c r="ODN121" s="243"/>
      <c r="ODO121" s="243"/>
      <c r="ODP121" s="243"/>
      <c r="ODQ121" s="243"/>
      <c r="ODR121" s="243"/>
      <c r="ODS121" s="243"/>
      <c r="ODT121" s="243"/>
      <c r="ODU121" s="243"/>
      <c r="ODV121" s="243"/>
      <c r="ODW121" s="243"/>
      <c r="ODX121" s="243"/>
      <c r="ODY121" s="243"/>
      <c r="ODZ121" s="243"/>
      <c r="OEA121" s="243"/>
      <c r="OEB121" s="243"/>
      <c r="OEC121" s="243"/>
      <c r="OED121" s="243"/>
      <c r="OEE121" s="243"/>
      <c r="OEF121" s="243"/>
      <c r="OEG121" s="243"/>
      <c r="OEH121" s="243"/>
      <c r="OEI121" s="243"/>
      <c r="OEJ121" s="243"/>
      <c r="OEK121" s="243"/>
      <c r="OEL121" s="243"/>
      <c r="OEM121" s="243"/>
      <c r="OEN121" s="243"/>
      <c r="OEO121" s="243"/>
      <c r="OEP121" s="243"/>
      <c r="OEQ121" s="243"/>
      <c r="OER121" s="243"/>
      <c r="OES121" s="243"/>
      <c r="OET121" s="243"/>
      <c r="OEU121" s="243"/>
      <c r="OEV121" s="243"/>
      <c r="OEW121" s="243"/>
      <c r="OEX121" s="243"/>
      <c r="OEY121" s="243"/>
      <c r="OEZ121" s="243"/>
      <c r="OFA121" s="243"/>
      <c r="OFB121" s="243"/>
      <c r="OFC121" s="243"/>
      <c r="OFD121" s="243"/>
      <c r="OFE121" s="243"/>
      <c r="OFF121" s="243"/>
      <c r="OFG121" s="243"/>
      <c r="OFH121" s="243"/>
      <c r="OFI121" s="243"/>
      <c r="OFJ121" s="243"/>
      <c r="OFK121" s="243"/>
      <c r="OFL121" s="243"/>
      <c r="OFM121" s="243"/>
      <c r="OFN121" s="243"/>
      <c r="OFO121" s="243"/>
      <c r="OFP121" s="243"/>
      <c r="OFQ121" s="243"/>
      <c r="OFR121" s="243"/>
      <c r="OFS121" s="243"/>
      <c r="OFT121" s="243"/>
      <c r="OFU121" s="243"/>
      <c r="OFV121" s="243"/>
      <c r="OFW121" s="243"/>
      <c r="OFX121" s="243"/>
      <c r="OFY121" s="243"/>
      <c r="OFZ121" s="243"/>
      <c r="OGA121" s="243"/>
      <c r="OGB121" s="243"/>
      <c r="OGC121" s="243"/>
      <c r="OGD121" s="243"/>
      <c r="OGE121" s="243"/>
      <c r="OGF121" s="243"/>
      <c r="OGG121" s="243"/>
      <c r="OGH121" s="243"/>
      <c r="OGI121" s="243"/>
      <c r="OGJ121" s="243"/>
      <c r="OGK121" s="243"/>
      <c r="OGL121" s="243"/>
      <c r="OGM121" s="243"/>
      <c r="OGN121" s="243"/>
      <c r="OGO121" s="243"/>
      <c r="OGP121" s="243"/>
      <c r="OGQ121" s="243"/>
      <c r="OGR121" s="243"/>
      <c r="OGS121" s="243"/>
      <c r="OGT121" s="243"/>
      <c r="OGU121" s="243"/>
      <c r="OGV121" s="243"/>
      <c r="OGW121" s="243"/>
      <c r="OGX121" s="243"/>
      <c r="OGY121" s="243"/>
      <c r="OGZ121" s="243"/>
      <c r="OHA121" s="243"/>
      <c r="OHB121" s="243"/>
      <c r="OHC121" s="243"/>
      <c r="OHD121" s="243"/>
      <c r="OHE121" s="243"/>
      <c r="OHF121" s="243"/>
      <c r="OHG121" s="243"/>
      <c r="OHH121" s="243"/>
      <c r="OHI121" s="243"/>
      <c r="OHJ121" s="243"/>
      <c r="OHK121" s="243"/>
      <c r="OHL121" s="243"/>
      <c r="OHM121" s="243"/>
      <c r="OHN121" s="243"/>
      <c r="OHO121" s="243"/>
      <c r="OHP121" s="243"/>
      <c r="OHQ121" s="243"/>
      <c r="OHR121" s="243"/>
      <c r="OHS121" s="243"/>
      <c r="OHT121" s="243"/>
      <c r="OHU121" s="243"/>
      <c r="OHV121" s="243"/>
      <c r="OHW121" s="243"/>
      <c r="OHX121" s="243"/>
      <c r="OHY121" s="243"/>
      <c r="OHZ121" s="243"/>
      <c r="OIA121" s="243"/>
      <c r="OIB121" s="243"/>
      <c r="OIC121" s="243"/>
      <c r="OID121" s="243"/>
      <c r="OIE121" s="243"/>
      <c r="OIF121" s="243"/>
      <c r="OIG121" s="243"/>
      <c r="OIH121" s="243"/>
      <c r="OII121" s="243"/>
      <c r="OIJ121" s="243"/>
      <c r="OIK121" s="243"/>
      <c r="OIL121" s="243"/>
      <c r="OIM121" s="243"/>
      <c r="OIN121" s="243"/>
      <c r="OIO121" s="243"/>
      <c r="OIP121" s="243"/>
      <c r="OIQ121" s="243"/>
      <c r="OIR121" s="243"/>
      <c r="OIS121" s="243"/>
      <c r="OIT121" s="243"/>
      <c r="OIU121" s="243"/>
      <c r="OIV121" s="243"/>
      <c r="OIW121" s="243"/>
      <c r="OIX121" s="243"/>
      <c r="OIY121" s="243"/>
      <c r="OIZ121" s="243"/>
      <c r="OJA121" s="243"/>
      <c r="OJB121" s="243"/>
      <c r="OJC121" s="243"/>
      <c r="OJD121" s="243"/>
      <c r="OJE121" s="243"/>
      <c r="OJF121" s="243"/>
      <c r="OJG121" s="243"/>
      <c r="OJH121" s="243"/>
      <c r="OJI121" s="243"/>
      <c r="OJJ121" s="243"/>
      <c r="OJK121" s="243"/>
      <c r="OJL121" s="243"/>
      <c r="OJM121" s="243"/>
      <c r="OJN121" s="243"/>
      <c r="OJO121" s="243"/>
      <c r="OJP121" s="243"/>
      <c r="OJQ121" s="243"/>
      <c r="OJR121" s="243"/>
      <c r="OJS121" s="243"/>
      <c r="OJT121" s="243"/>
      <c r="OJU121" s="243"/>
      <c r="OJV121" s="243"/>
      <c r="OJW121" s="243"/>
      <c r="OJX121" s="243"/>
      <c r="OJY121" s="243"/>
      <c r="OJZ121" s="243"/>
      <c r="OKA121" s="243"/>
      <c r="OKB121" s="243"/>
      <c r="OKC121" s="243"/>
      <c r="OKD121" s="243"/>
      <c r="OKE121" s="243"/>
      <c r="OKF121" s="243"/>
      <c r="OKG121" s="243"/>
      <c r="OKH121" s="243"/>
      <c r="OKI121" s="243"/>
      <c r="OKJ121" s="243"/>
      <c r="OKK121" s="243"/>
      <c r="OKL121" s="243"/>
      <c r="OKM121" s="243"/>
      <c r="OKN121" s="243"/>
      <c r="OKO121" s="243"/>
      <c r="OKP121" s="243"/>
      <c r="OKQ121" s="243"/>
      <c r="OKR121" s="243"/>
      <c r="OKS121" s="243"/>
      <c r="OKT121" s="243"/>
      <c r="OKU121" s="243"/>
      <c r="OKV121" s="243"/>
      <c r="OKW121" s="243"/>
      <c r="OKX121" s="243"/>
      <c r="OKY121" s="243"/>
      <c r="OKZ121" s="243"/>
      <c r="OLA121" s="243"/>
      <c r="OLB121" s="243"/>
      <c r="OLC121" s="243"/>
      <c r="OLD121" s="243"/>
      <c r="OLE121" s="243"/>
      <c r="OLF121" s="243"/>
      <c r="OLG121" s="243"/>
      <c r="OLH121" s="243"/>
      <c r="OLI121" s="243"/>
      <c r="OLJ121" s="243"/>
      <c r="OLK121" s="243"/>
      <c r="OLL121" s="243"/>
      <c r="OLM121" s="243"/>
      <c r="OLN121" s="243"/>
      <c r="OLO121" s="243"/>
      <c r="OLP121" s="243"/>
      <c r="OLQ121" s="243"/>
      <c r="OLR121" s="243"/>
      <c r="OLS121" s="243"/>
      <c r="OLT121" s="243"/>
      <c r="OLU121" s="243"/>
      <c r="OLV121" s="243"/>
      <c r="OLW121" s="243"/>
      <c r="OLX121" s="243"/>
      <c r="OLY121" s="243"/>
      <c r="OLZ121" s="243"/>
      <c r="OMA121" s="243"/>
      <c r="OMB121" s="243"/>
      <c r="OMC121" s="243"/>
      <c r="OMD121" s="243"/>
      <c r="OME121" s="243"/>
      <c r="OMF121" s="243"/>
      <c r="OMG121" s="243"/>
      <c r="OMH121" s="243"/>
      <c r="OMI121" s="243"/>
      <c r="OMJ121" s="243"/>
      <c r="OMK121" s="243"/>
      <c r="OML121" s="243"/>
      <c r="OMM121" s="243"/>
      <c r="OMN121" s="243"/>
      <c r="OMO121" s="243"/>
      <c r="OMP121" s="243"/>
      <c r="OMQ121" s="243"/>
      <c r="OMR121" s="243"/>
      <c r="OMS121" s="243"/>
      <c r="OMT121" s="243"/>
      <c r="OMU121" s="243"/>
      <c r="OMV121" s="243"/>
      <c r="OMW121" s="243"/>
      <c r="OMX121" s="243"/>
      <c r="OMY121" s="243"/>
      <c r="OMZ121" s="243"/>
      <c r="ONA121" s="243"/>
      <c r="ONB121" s="243"/>
      <c r="ONC121" s="243"/>
      <c r="OND121" s="243"/>
      <c r="ONE121" s="243"/>
      <c r="ONF121" s="243"/>
      <c r="ONG121" s="243"/>
      <c r="ONH121" s="243"/>
      <c r="ONI121" s="243"/>
      <c r="ONJ121" s="243"/>
      <c r="ONK121" s="243"/>
      <c r="ONL121" s="243"/>
      <c r="ONM121" s="243"/>
      <c r="ONN121" s="243"/>
      <c r="ONO121" s="243"/>
      <c r="ONP121" s="243"/>
      <c r="ONQ121" s="243"/>
      <c r="ONR121" s="243"/>
      <c r="ONS121" s="243"/>
      <c r="ONT121" s="243"/>
      <c r="ONU121" s="243"/>
      <c r="ONV121" s="243"/>
      <c r="ONW121" s="243"/>
      <c r="ONX121" s="243"/>
      <c r="ONY121" s="243"/>
      <c r="ONZ121" s="243"/>
      <c r="OOA121" s="243"/>
      <c r="OOB121" s="243"/>
      <c r="OOC121" s="243"/>
      <c r="OOD121" s="243"/>
      <c r="OOE121" s="243"/>
      <c r="OOF121" s="243"/>
      <c r="OOG121" s="243"/>
      <c r="OOH121" s="243"/>
      <c r="OOI121" s="243"/>
      <c r="OOJ121" s="243"/>
      <c r="OOK121" s="243"/>
      <c r="OOL121" s="243"/>
      <c r="OOM121" s="243"/>
      <c r="OON121" s="243"/>
      <c r="OOO121" s="243"/>
      <c r="OOP121" s="243"/>
      <c r="OOQ121" s="243"/>
      <c r="OOR121" s="243"/>
      <c r="OOS121" s="243"/>
      <c r="OOT121" s="243"/>
      <c r="OOU121" s="243"/>
      <c r="OOV121" s="243"/>
      <c r="OOW121" s="243"/>
      <c r="OOX121" s="243"/>
      <c r="OOY121" s="243"/>
      <c r="OOZ121" s="243"/>
      <c r="OPA121" s="243"/>
      <c r="OPB121" s="243"/>
      <c r="OPC121" s="243"/>
      <c r="OPD121" s="243"/>
      <c r="OPE121" s="243"/>
      <c r="OPF121" s="243"/>
      <c r="OPG121" s="243"/>
      <c r="OPH121" s="243"/>
      <c r="OPI121" s="243"/>
      <c r="OPJ121" s="243"/>
      <c r="OPK121" s="243"/>
      <c r="OPL121" s="243"/>
      <c r="OPM121" s="243"/>
      <c r="OPN121" s="243"/>
      <c r="OPO121" s="243"/>
      <c r="OPP121" s="243"/>
      <c r="OPQ121" s="243"/>
      <c r="OPR121" s="243"/>
      <c r="OPS121" s="243"/>
      <c r="OPT121" s="243"/>
      <c r="OPU121" s="243"/>
      <c r="OPV121" s="243"/>
      <c r="OPW121" s="243"/>
      <c r="OPX121" s="243"/>
      <c r="OPY121" s="243"/>
      <c r="OPZ121" s="243"/>
      <c r="OQA121" s="243"/>
      <c r="OQB121" s="243"/>
      <c r="OQC121" s="243"/>
      <c r="OQD121" s="243"/>
      <c r="OQE121" s="243"/>
      <c r="OQF121" s="243"/>
      <c r="OQG121" s="243"/>
      <c r="OQH121" s="243"/>
      <c r="OQI121" s="243"/>
      <c r="OQJ121" s="243"/>
      <c r="OQK121" s="243"/>
      <c r="OQL121" s="243"/>
      <c r="OQM121" s="243"/>
      <c r="OQN121" s="243"/>
      <c r="OQO121" s="243"/>
      <c r="OQP121" s="243"/>
      <c r="OQQ121" s="243"/>
      <c r="OQR121" s="243"/>
      <c r="OQS121" s="243"/>
      <c r="OQT121" s="243"/>
      <c r="OQU121" s="243"/>
      <c r="OQV121" s="243"/>
      <c r="OQW121" s="243"/>
      <c r="OQX121" s="243"/>
      <c r="OQY121" s="243"/>
      <c r="OQZ121" s="243"/>
      <c r="ORA121" s="243"/>
      <c r="ORB121" s="243"/>
      <c r="ORC121" s="243"/>
      <c r="ORD121" s="243"/>
      <c r="ORE121" s="243"/>
      <c r="ORF121" s="243"/>
      <c r="ORG121" s="243"/>
      <c r="ORH121" s="243"/>
      <c r="ORI121" s="243"/>
      <c r="ORJ121" s="243"/>
      <c r="ORK121" s="243"/>
      <c r="ORL121" s="243"/>
      <c r="ORM121" s="243"/>
      <c r="ORN121" s="243"/>
      <c r="ORO121" s="243"/>
      <c r="ORP121" s="243"/>
      <c r="ORQ121" s="243"/>
      <c r="ORR121" s="243"/>
      <c r="ORS121" s="243"/>
      <c r="ORT121" s="243"/>
      <c r="ORU121" s="243"/>
      <c r="ORV121" s="243"/>
      <c r="ORW121" s="243"/>
      <c r="ORX121" s="243"/>
      <c r="ORY121" s="243"/>
      <c r="ORZ121" s="243"/>
      <c r="OSA121" s="243"/>
      <c r="OSB121" s="243"/>
      <c r="OSC121" s="243"/>
      <c r="OSD121" s="243"/>
      <c r="OSE121" s="243"/>
      <c r="OSF121" s="243"/>
      <c r="OSG121" s="243"/>
      <c r="OSH121" s="243"/>
      <c r="OSI121" s="243"/>
      <c r="OSJ121" s="243"/>
      <c r="OSK121" s="243"/>
      <c r="OSL121" s="243"/>
      <c r="OSM121" s="243"/>
      <c r="OSN121" s="243"/>
      <c r="OSO121" s="243"/>
      <c r="OSP121" s="243"/>
      <c r="OSQ121" s="243"/>
      <c r="OSR121" s="243"/>
      <c r="OSS121" s="243"/>
      <c r="OST121" s="243"/>
      <c r="OSU121" s="243"/>
      <c r="OSV121" s="243"/>
      <c r="OSW121" s="243"/>
      <c r="OSX121" s="243"/>
      <c r="OSY121" s="243"/>
      <c r="OSZ121" s="243"/>
      <c r="OTA121" s="243"/>
      <c r="OTB121" s="243"/>
      <c r="OTC121" s="243"/>
      <c r="OTD121" s="243"/>
      <c r="OTE121" s="243"/>
      <c r="OTF121" s="243"/>
      <c r="OTG121" s="243"/>
      <c r="OTH121" s="243"/>
      <c r="OTI121" s="243"/>
      <c r="OTJ121" s="243"/>
      <c r="OTK121" s="243"/>
      <c r="OTL121" s="243"/>
      <c r="OTM121" s="243"/>
      <c r="OTN121" s="243"/>
      <c r="OTO121" s="243"/>
      <c r="OTP121" s="243"/>
      <c r="OTQ121" s="243"/>
      <c r="OTR121" s="243"/>
      <c r="OTS121" s="243"/>
      <c r="OTT121" s="243"/>
      <c r="OTU121" s="243"/>
      <c r="OTV121" s="243"/>
      <c r="OTW121" s="243"/>
      <c r="OTX121" s="243"/>
      <c r="OTY121" s="243"/>
      <c r="OTZ121" s="243"/>
      <c r="OUA121" s="243"/>
      <c r="OUB121" s="243"/>
      <c r="OUC121" s="243"/>
      <c r="OUD121" s="243"/>
      <c r="OUE121" s="243"/>
      <c r="OUF121" s="243"/>
      <c r="OUG121" s="243"/>
      <c r="OUH121" s="243"/>
      <c r="OUI121" s="243"/>
      <c r="OUJ121" s="243"/>
      <c r="OUK121" s="243"/>
      <c r="OUL121" s="243"/>
      <c r="OUM121" s="243"/>
      <c r="OUN121" s="243"/>
      <c r="OUO121" s="243"/>
      <c r="OUP121" s="243"/>
      <c r="OUQ121" s="243"/>
      <c r="OUR121" s="243"/>
      <c r="OUS121" s="243"/>
      <c r="OUT121" s="243"/>
      <c r="OUU121" s="243"/>
      <c r="OUV121" s="243"/>
      <c r="OUW121" s="243"/>
      <c r="OUX121" s="243"/>
      <c r="OUY121" s="243"/>
      <c r="OUZ121" s="243"/>
      <c r="OVA121" s="243"/>
      <c r="OVB121" s="243"/>
      <c r="OVC121" s="243"/>
      <c r="OVD121" s="243"/>
      <c r="OVE121" s="243"/>
      <c r="OVF121" s="243"/>
      <c r="OVG121" s="243"/>
      <c r="OVH121" s="243"/>
      <c r="OVI121" s="243"/>
      <c r="OVJ121" s="243"/>
      <c r="OVK121" s="243"/>
      <c r="OVL121" s="243"/>
      <c r="OVM121" s="243"/>
      <c r="OVN121" s="243"/>
      <c r="OVO121" s="243"/>
      <c r="OVP121" s="243"/>
      <c r="OVQ121" s="243"/>
      <c r="OVR121" s="243"/>
      <c r="OVS121" s="243"/>
      <c r="OVT121" s="243"/>
      <c r="OVU121" s="243"/>
      <c r="OVV121" s="243"/>
      <c r="OVW121" s="243"/>
      <c r="OVX121" s="243"/>
      <c r="OVY121" s="243"/>
      <c r="OVZ121" s="243"/>
      <c r="OWA121" s="243"/>
      <c r="OWB121" s="243"/>
      <c r="OWC121" s="243"/>
      <c r="OWD121" s="243"/>
      <c r="OWE121" s="243"/>
      <c r="OWF121" s="243"/>
      <c r="OWG121" s="243"/>
      <c r="OWH121" s="243"/>
      <c r="OWI121" s="243"/>
      <c r="OWJ121" s="243"/>
      <c r="OWK121" s="243"/>
      <c r="OWL121" s="243"/>
      <c r="OWM121" s="243"/>
      <c r="OWN121" s="243"/>
      <c r="OWO121" s="243"/>
      <c r="OWP121" s="243"/>
      <c r="OWQ121" s="243"/>
      <c r="OWR121" s="243"/>
      <c r="OWS121" s="243"/>
      <c r="OWT121" s="243"/>
      <c r="OWU121" s="243"/>
      <c r="OWV121" s="243"/>
      <c r="OWW121" s="243"/>
      <c r="OWX121" s="243"/>
      <c r="OWY121" s="243"/>
      <c r="OWZ121" s="243"/>
      <c r="OXA121" s="243"/>
      <c r="OXB121" s="243"/>
      <c r="OXC121" s="243"/>
      <c r="OXD121" s="243"/>
      <c r="OXE121" s="243"/>
      <c r="OXF121" s="243"/>
      <c r="OXG121" s="243"/>
      <c r="OXH121" s="243"/>
      <c r="OXI121" s="243"/>
      <c r="OXJ121" s="243"/>
      <c r="OXK121" s="243"/>
      <c r="OXL121" s="243"/>
      <c r="OXM121" s="243"/>
      <c r="OXN121" s="243"/>
      <c r="OXO121" s="243"/>
      <c r="OXP121" s="243"/>
      <c r="OXQ121" s="243"/>
      <c r="OXR121" s="243"/>
      <c r="OXS121" s="243"/>
      <c r="OXT121" s="243"/>
      <c r="OXU121" s="243"/>
      <c r="OXV121" s="243"/>
      <c r="OXW121" s="243"/>
      <c r="OXX121" s="243"/>
      <c r="OXY121" s="243"/>
      <c r="OXZ121" s="243"/>
      <c r="OYA121" s="243"/>
      <c r="OYB121" s="243"/>
      <c r="OYC121" s="243"/>
      <c r="OYD121" s="243"/>
      <c r="OYE121" s="243"/>
      <c r="OYF121" s="243"/>
      <c r="OYG121" s="243"/>
      <c r="OYH121" s="243"/>
      <c r="OYI121" s="243"/>
      <c r="OYJ121" s="243"/>
      <c r="OYK121" s="243"/>
      <c r="OYL121" s="243"/>
      <c r="OYM121" s="243"/>
      <c r="OYN121" s="243"/>
      <c r="OYO121" s="243"/>
      <c r="OYP121" s="243"/>
      <c r="OYQ121" s="243"/>
      <c r="OYR121" s="243"/>
      <c r="OYS121" s="243"/>
      <c r="OYT121" s="243"/>
      <c r="OYU121" s="243"/>
      <c r="OYV121" s="243"/>
      <c r="OYW121" s="243"/>
      <c r="OYX121" s="243"/>
      <c r="OYY121" s="243"/>
      <c r="OYZ121" s="243"/>
      <c r="OZA121" s="243"/>
      <c r="OZB121" s="243"/>
      <c r="OZC121" s="243"/>
      <c r="OZD121" s="243"/>
      <c r="OZE121" s="243"/>
      <c r="OZF121" s="243"/>
      <c r="OZG121" s="243"/>
      <c r="OZH121" s="243"/>
      <c r="OZI121" s="243"/>
      <c r="OZJ121" s="243"/>
      <c r="OZK121" s="243"/>
      <c r="OZL121" s="243"/>
      <c r="OZM121" s="243"/>
      <c r="OZN121" s="243"/>
      <c r="OZO121" s="243"/>
      <c r="OZP121" s="243"/>
      <c r="OZQ121" s="243"/>
      <c r="OZR121" s="243"/>
      <c r="OZS121" s="243"/>
      <c r="OZT121" s="243"/>
      <c r="OZU121" s="243"/>
      <c r="OZV121" s="243"/>
      <c r="OZW121" s="243"/>
      <c r="OZX121" s="243"/>
      <c r="OZY121" s="243"/>
      <c r="OZZ121" s="243"/>
      <c r="PAA121" s="243"/>
      <c r="PAB121" s="243"/>
      <c r="PAC121" s="243"/>
      <c r="PAD121" s="243"/>
      <c r="PAE121" s="243"/>
      <c r="PAF121" s="243"/>
      <c r="PAG121" s="243"/>
      <c r="PAH121" s="243"/>
      <c r="PAI121" s="243"/>
      <c r="PAJ121" s="243"/>
      <c r="PAK121" s="243"/>
      <c r="PAL121" s="243"/>
      <c r="PAM121" s="243"/>
      <c r="PAN121" s="243"/>
      <c r="PAO121" s="243"/>
      <c r="PAP121" s="243"/>
      <c r="PAQ121" s="243"/>
      <c r="PAR121" s="243"/>
      <c r="PAS121" s="243"/>
      <c r="PAT121" s="243"/>
      <c r="PAU121" s="243"/>
      <c r="PAV121" s="243"/>
      <c r="PAW121" s="243"/>
      <c r="PAX121" s="243"/>
      <c r="PAY121" s="243"/>
      <c r="PAZ121" s="243"/>
      <c r="PBA121" s="243"/>
      <c r="PBB121" s="243"/>
      <c r="PBC121" s="243"/>
      <c r="PBD121" s="243"/>
      <c r="PBE121" s="243"/>
      <c r="PBF121" s="243"/>
      <c r="PBG121" s="243"/>
      <c r="PBH121" s="243"/>
      <c r="PBI121" s="243"/>
      <c r="PBJ121" s="243"/>
      <c r="PBK121" s="243"/>
      <c r="PBL121" s="243"/>
      <c r="PBM121" s="243"/>
      <c r="PBN121" s="243"/>
      <c r="PBO121" s="243"/>
      <c r="PBP121" s="243"/>
      <c r="PBQ121" s="243"/>
      <c r="PBR121" s="243"/>
      <c r="PBS121" s="243"/>
      <c r="PBT121" s="243"/>
      <c r="PBU121" s="243"/>
      <c r="PBV121" s="243"/>
      <c r="PBW121" s="243"/>
      <c r="PBX121" s="243"/>
      <c r="PBY121" s="243"/>
      <c r="PBZ121" s="243"/>
      <c r="PCA121" s="243"/>
      <c r="PCB121" s="243"/>
      <c r="PCC121" s="243"/>
      <c r="PCD121" s="243"/>
      <c r="PCE121" s="243"/>
      <c r="PCF121" s="243"/>
      <c r="PCG121" s="243"/>
      <c r="PCH121" s="243"/>
      <c r="PCI121" s="243"/>
      <c r="PCJ121" s="243"/>
      <c r="PCK121" s="243"/>
      <c r="PCL121" s="243"/>
      <c r="PCM121" s="243"/>
      <c r="PCN121" s="243"/>
      <c r="PCO121" s="243"/>
      <c r="PCP121" s="243"/>
      <c r="PCQ121" s="243"/>
      <c r="PCR121" s="243"/>
      <c r="PCS121" s="243"/>
      <c r="PCT121" s="243"/>
      <c r="PCU121" s="243"/>
      <c r="PCV121" s="243"/>
      <c r="PCW121" s="243"/>
      <c r="PCX121" s="243"/>
      <c r="PCY121" s="243"/>
      <c r="PCZ121" s="243"/>
      <c r="PDA121" s="243"/>
      <c r="PDB121" s="243"/>
      <c r="PDC121" s="243"/>
      <c r="PDD121" s="243"/>
      <c r="PDE121" s="243"/>
      <c r="PDF121" s="243"/>
      <c r="PDG121" s="243"/>
      <c r="PDH121" s="243"/>
      <c r="PDI121" s="243"/>
      <c r="PDJ121" s="243"/>
      <c r="PDK121" s="243"/>
      <c r="PDL121" s="243"/>
      <c r="PDM121" s="243"/>
      <c r="PDN121" s="243"/>
      <c r="PDO121" s="243"/>
      <c r="PDP121" s="243"/>
      <c r="PDQ121" s="243"/>
      <c r="PDR121" s="243"/>
      <c r="PDS121" s="243"/>
      <c r="PDT121" s="243"/>
      <c r="PDU121" s="243"/>
      <c r="PDV121" s="243"/>
      <c r="PDW121" s="243"/>
      <c r="PDX121" s="243"/>
      <c r="PDY121" s="243"/>
      <c r="PDZ121" s="243"/>
      <c r="PEA121" s="243"/>
      <c r="PEB121" s="243"/>
      <c r="PEC121" s="243"/>
      <c r="PED121" s="243"/>
      <c r="PEE121" s="243"/>
      <c r="PEF121" s="243"/>
      <c r="PEG121" s="243"/>
      <c r="PEH121" s="243"/>
      <c r="PEI121" s="243"/>
      <c r="PEJ121" s="243"/>
      <c r="PEK121" s="243"/>
      <c r="PEL121" s="243"/>
      <c r="PEM121" s="243"/>
      <c r="PEN121" s="243"/>
      <c r="PEO121" s="243"/>
      <c r="PEP121" s="243"/>
      <c r="PEQ121" s="243"/>
      <c r="PER121" s="243"/>
      <c r="PES121" s="243"/>
      <c r="PET121" s="243"/>
      <c r="PEU121" s="243"/>
      <c r="PEV121" s="243"/>
      <c r="PEW121" s="243"/>
      <c r="PEX121" s="243"/>
      <c r="PEY121" s="243"/>
      <c r="PEZ121" s="243"/>
      <c r="PFA121" s="243"/>
      <c r="PFB121" s="243"/>
      <c r="PFC121" s="243"/>
      <c r="PFD121" s="243"/>
      <c r="PFE121" s="243"/>
      <c r="PFF121" s="243"/>
      <c r="PFG121" s="243"/>
      <c r="PFH121" s="243"/>
      <c r="PFI121" s="243"/>
      <c r="PFJ121" s="243"/>
      <c r="PFK121" s="243"/>
      <c r="PFL121" s="243"/>
      <c r="PFM121" s="243"/>
      <c r="PFN121" s="243"/>
      <c r="PFO121" s="243"/>
      <c r="PFP121" s="243"/>
      <c r="PFQ121" s="243"/>
      <c r="PFR121" s="243"/>
      <c r="PFS121" s="243"/>
      <c r="PFT121" s="243"/>
      <c r="PFU121" s="243"/>
      <c r="PFV121" s="243"/>
      <c r="PFW121" s="243"/>
      <c r="PFX121" s="243"/>
      <c r="PFY121" s="243"/>
      <c r="PFZ121" s="243"/>
      <c r="PGA121" s="243"/>
      <c r="PGB121" s="243"/>
      <c r="PGC121" s="243"/>
      <c r="PGD121" s="243"/>
      <c r="PGE121" s="243"/>
      <c r="PGF121" s="243"/>
      <c r="PGG121" s="243"/>
      <c r="PGH121" s="243"/>
      <c r="PGI121" s="243"/>
      <c r="PGJ121" s="243"/>
      <c r="PGK121" s="243"/>
      <c r="PGL121" s="243"/>
      <c r="PGM121" s="243"/>
      <c r="PGN121" s="243"/>
      <c r="PGO121" s="243"/>
      <c r="PGP121" s="243"/>
      <c r="PGQ121" s="243"/>
      <c r="PGR121" s="243"/>
      <c r="PGS121" s="243"/>
      <c r="PGT121" s="243"/>
      <c r="PGU121" s="243"/>
      <c r="PGV121" s="243"/>
      <c r="PGW121" s="243"/>
      <c r="PGX121" s="243"/>
      <c r="PGY121" s="243"/>
      <c r="PGZ121" s="243"/>
      <c r="PHA121" s="243"/>
      <c r="PHB121" s="243"/>
      <c r="PHC121" s="243"/>
      <c r="PHD121" s="243"/>
      <c r="PHE121" s="243"/>
      <c r="PHF121" s="243"/>
      <c r="PHG121" s="243"/>
      <c r="PHH121" s="243"/>
      <c r="PHI121" s="243"/>
      <c r="PHJ121" s="243"/>
      <c r="PHK121" s="243"/>
      <c r="PHL121" s="243"/>
      <c r="PHM121" s="243"/>
      <c r="PHN121" s="243"/>
      <c r="PHO121" s="243"/>
      <c r="PHP121" s="243"/>
      <c r="PHQ121" s="243"/>
      <c r="PHR121" s="243"/>
      <c r="PHS121" s="243"/>
      <c r="PHT121" s="243"/>
      <c r="PHU121" s="243"/>
      <c r="PHV121" s="243"/>
      <c r="PHW121" s="243"/>
      <c r="PHX121" s="243"/>
      <c r="PHY121" s="243"/>
      <c r="PHZ121" s="243"/>
      <c r="PIA121" s="243"/>
      <c r="PIB121" s="243"/>
      <c r="PIC121" s="243"/>
      <c r="PID121" s="243"/>
      <c r="PIE121" s="243"/>
      <c r="PIF121" s="243"/>
      <c r="PIG121" s="243"/>
      <c r="PIH121" s="243"/>
      <c r="PII121" s="243"/>
      <c r="PIJ121" s="243"/>
      <c r="PIK121" s="243"/>
      <c r="PIL121" s="243"/>
      <c r="PIM121" s="243"/>
      <c r="PIN121" s="243"/>
      <c r="PIO121" s="243"/>
      <c r="PIP121" s="243"/>
      <c r="PIQ121" s="243"/>
      <c r="PIR121" s="243"/>
      <c r="PIS121" s="243"/>
      <c r="PIT121" s="243"/>
      <c r="PIU121" s="243"/>
      <c r="PIV121" s="243"/>
      <c r="PIW121" s="243"/>
      <c r="PIX121" s="243"/>
      <c r="PIY121" s="243"/>
      <c r="PIZ121" s="243"/>
      <c r="PJA121" s="243"/>
      <c r="PJB121" s="243"/>
      <c r="PJC121" s="243"/>
      <c r="PJD121" s="243"/>
      <c r="PJE121" s="243"/>
      <c r="PJF121" s="243"/>
      <c r="PJG121" s="243"/>
      <c r="PJH121" s="243"/>
      <c r="PJI121" s="243"/>
      <c r="PJJ121" s="243"/>
      <c r="PJK121" s="243"/>
      <c r="PJL121" s="243"/>
      <c r="PJM121" s="243"/>
      <c r="PJN121" s="243"/>
      <c r="PJO121" s="243"/>
      <c r="PJP121" s="243"/>
      <c r="PJQ121" s="243"/>
      <c r="PJR121" s="243"/>
      <c r="PJS121" s="243"/>
      <c r="PJT121" s="243"/>
      <c r="PJU121" s="243"/>
      <c r="PJV121" s="243"/>
      <c r="PJW121" s="243"/>
      <c r="PJX121" s="243"/>
      <c r="PJY121" s="243"/>
      <c r="PJZ121" s="243"/>
      <c r="PKA121" s="243"/>
      <c r="PKB121" s="243"/>
      <c r="PKC121" s="243"/>
      <c r="PKD121" s="243"/>
      <c r="PKE121" s="243"/>
      <c r="PKF121" s="243"/>
      <c r="PKG121" s="243"/>
      <c r="PKH121" s="243"/>
      <c r="PKI121" s="243"/>
      <c r="PKJ121" s="243"/>
      <c r="PKK121" s="243"/>
      <c r="PKL121" s="243"/>
      <c r="PKM121" s="243"/>
      <c r="PKN121" s="243"/>
      <c r="PKO121" s="243"/>
      <c r="PKP121" s="243"/>
      <c r="PKQ121" s="243"/>
      <c r="PKR121" s="243"/>
      <c r="PKS121" s="243"/>
      <c r="PKT121" s="243"/>
      <c r="PKU121" s="243"/>
      <c r="PKV121" s="243"/>
      <c r="PKW121" s="243"/>
      <c r="PKX121" s="243"/>
      <c r="PKY121" s="243"/>
      <c r="PKZ121" s="243"/>
      <c r="PLA121" s="243"/>
      <c r="PLB121" s="243"/>
      <c r="PLC121" s="243"/>
      <c r="PLD121" s="243"/>
      <c r="PLE121" s="243"/>
      <c r="PLF121" s="243"/>
      <c r="PLG121" s="243"/>
      <c r="PLH121" s="243"/>
      <c r="PLI121" s="243"/>
      <c r="PLJ121" s="243"/>
      <c r="PLK121" s="243"/>
      <c r="PLL121" s="243"/>
      <c r="PLM121" s="243"/>
      <c r="PLN121" s="243"/>
      <c r="PLO121" s="243"/>
      <c r="PLP121" s="243"/>
      <c r="PLQ121" s="243"/>
      <c r="PLR121" s="243"/>
      <c r="PLS121" s="243"/>
      <c r="PLT121" s="243"/>
      <c r="PLU121" s="243"/>
      <c r="PLV121" s="243"/>
      <c r="PLW121" s="243"/>
      <c r="PLX121" s="243"/>
      <c r="PLY121" s="243"/>
      <c r="PLZ121" s="243"/>
      <c r="PMA121" s="243"/>
      <c r="PMB121" s="243"/>
      <c r="PMC121" s="243"/>
      <c r="PMD121" s="243"/>
      <c r="PME121" s="243"/>
      <c r="PMF121" s="243"/>
      <c r="PMG121" s="243"/>
      <c r="PMH121" s="243"/>
      <c r="PMI121" s="243"/>
      <c r="PMJ121" s="243"/>
      <c r="PMK121" s="243"/>
      <c r="PML121" s="243"/>
      <c r="PMM121" s="243"/>
      <c r="PMN121" s="243"/>
      <c r="PMO121" s="243"/>
      <c r="PMP121" s="243"/>
      <c r="PMQ121" s="243"/>
      <c r="PMR121" s="243"/>
      <c r="PMS121" s="243"/>
      <c r="PMT121" s="243"/>
      <c r="PMU121" s="243"/>
      <c r="PMV121" s="243"/>
      <c r="PMW121" s="243"/>
      <c r="PMX121" s="243"/>
      <c r="PMY121" s="243"/>
      <c r="PMZ121" s="243"/>
      <c r="PNA121" s="243"/>
      <c r="PNB121" s="243"/>
      <c r="PNC121" s="243"/>
      <c r="PND121" s="243"/>
      <c r="PNE121" s="243"/>
      <c r="PNF121" s="243"/>
      <c r="PNG121" s="243"/>
      <c r="PNH121" s="243"/>
      <c r="PNI121" s="243"/>
      <c r="PNJ121" s="243"/>
      <c r="PNK121" s="243"/>
      <c r="PNL121" s="243"/>
      <c r="PNM121" s="243"/>
      <c r="PNN121" s="243"/>
      <c r="PNO121" s="243"/>
      <c r="PNP121" s="243"/>
      <c r="PNQ121" s="243"/>
      <c r="PNR121" s="243"/>
      <c r="PNS121" s="243"/>
      <c r="PNT121" s="243"/>
      <c r="PNU121" s="243"/>
      <c r="PNV121" s="243"/>
      <c r="PNW121" s="243"/>
      <c r="PNX121" s="243"/>
      <c r="PNY121" s="243"/>
      <c r="PNZ121" s="243"/>
      <c r="POA121" s="243"/>
      <c r="POB121" s="243"/>
      <c r="POC121" s="243"/>
      <c r="POD121" s="243"/>
      <c r="POE121" s="243"/>
      <c r="POF121" s="243"/>
      <c r="POG121" s="243"/>
      <c r="POH121" s="243"/>
      <c r="POI121" s="243"/>
      <c r="POJ121" s="243"/>
      <c r="POK121" s="243"/>
      <c r="POL121" s="243"/>
      <c r="POM121" s="243"/>
      <c r="PON121" s="243"/>
      <c r="POO121" s="243"/>
      <c r="POP121" s="243"/>
      <c r="POQ121" s="243"/>
      <c r="POR121" s="243"/>
      <c r="POS121" s="243"/>
      <c r="POT121" s="243"/>
      <c r="POU121" s="243"/>
      <c r="POV121" s="243"/>
      <c r="POW121" s="243"/>
      <c r="POX121" s="243"/>
      <c r="POY121" s="243"/>
      <c r="POZ121" s="243"/>
      <c r="PPA121" s="243"/>
      <c r="PPB121" s="243"/>
      <c r="PPC121" s="243"/>
      <c r="PPD121" s="243"/>
      <c r="PPE121" s="243"/>
      <c r="PPF121" s="243"/>
      <c r="PPG121" s="243"/>
      <c r="PPH121" s="243"/>
      <c r="PPI121" s="243"/>
      <c r="PPJ121" s="243"/>
      <c r="PPK121" s="243"/>
      <c r="PPL121" s="243"/>
      <c r="PPM121" s="243"/>
      <c r="PPN121" s="243"/>
      <c r="PPO121" s="243"/>
      <c r="PPP121" s="243"/>
      <c r="PPQ121" s="243"/>
      <c r="PPR121" s="243"/>
      <c r="PPS121" s="243"/>
      <c r="PPT121" s="243"/>
      <c r="PPU121" s="243"/>
      <c r="PPV121" s="243"/>
      <c r="PPW121" s="243"/>
      <c r="PPX121" s="243"/>
      <c r="PPY121" s="243"/>
      <c r="PPZ121" s="243"/>
      <c r="PQA121" s="243"/>
      <c r="PQB121" s="243"/>
      <c r="PQC121" s="243"/>
      <c r="PQD121" s="243"/>
      <c r="PQE121" s="243"/>
      <c r="PQF121" s="243"/>
      <c r="PQG121" s="243"/>
      <c r="PQH121" s="243"/>
      <c r="PQI121" s="243"/>
      <c r="PQJ121" s="243"/>
      <c r="PQK121" s="243"/>
      <c r="PQL121" s="243"/>
      <c r="PQM121" s="243"/>
      <c r="PQN121" s="243"/>
      <c r="PQO121" s="243"/>
      <c r="PQP121" s="243"/>
      <c r="PQQ121" s="243"/>
      <c r="PQR121" s="243"/>
      <c r="PQS121" s="243"/>
      <c r="PQT121" s="243"/>
      <c r="PQU121" s="243"/>
      <c r="PQV121" s="243"/>
      <c r="PQW121" s="243"/>
      <c r="PQX121" s="243"/>
      <c r="PQY121" s="243"/>
      <c r="PQZ121" s="243"/>
      <c r="PRA121" s="243"/>
      <c r="PRB121" s="243"/>
      <c r="PRC121" s="243"/>
      <c r="PRD121" s="243"/>
      <c r="PRE121" s="243"/>
      <c r="PRF121" s="243"/>
      <c r="PRG121" s="243"/>
      <c r="PRH121" s="243"/>
      <c r="PRI121" s="243"/>
      <c r="PRJ121" s="243"/>
      <c r="PRK121" s="243"/>
      <c r="PRL121" s="243"/>
      <c r="PRM121" s="243"/>
      <c r="PRN121" s="243"/>
      <c r="PRO121" s="243"/>
      <c r="PRP121" s="243"/>
      <c r="PRQ121" s="243"/>
      <c r="PRR121" s="243"/>
      <c r="PRS121" s="243"/>
      <c r="PRT121" s="243"/>
      <c r="PRU121" s="243"/>
      <c r="PRV121" s="243"/>
      <c r="PRW121" s="243"/>
      <c r="PRX121" s="243"/>
      <c r="PRY121" s="243"/>
      <c r="PRZ121" s="243"/>
      <c r="PSA121" s="243"/>
      <c r="PSB121" s="243"/>
      <c r="PSC121" s="243"/>
      <c r="PSD121" s="243"/>
      <c r="PSE121" s="243"/>
      <c r="PSF121" s="243"/>
      <c r="PSG121" s="243"/>
      <c r="PSH121" s="243"/>
      <c r="PSI121" s="243"/>
      <c r="PSJ121" s="243"/>
      <c r="PSK121" s="243"/>
      <c r="PSL121" s="243"/>
      <c r="PSM121" s="243"/>
      <c r="PSN121" s="243"/>
      <c r="PSO121" s="243"/>
      <c r="PSP121" s="243"/>
      <c r="PSQ121" s="243"/>
      <c r="PSR121" s="243"/>
      <c r="PSS121" s="243"/>
      <c r="PST121" s="243"/>
      <c r="PSU121" s="243"/>
      <c r="PSV121" s="243"/>
      <c r="PSW121" s="243"/>
      <c r="PSX121" s="243"/>
      <c r="PSY121" s="243"/>
      <c r="PSZ121" s="243"/>
      <c r="PTA121" s="243"/>
      <c r="PTB121" s="243"/>
      <c r="PTC121" s="243"/>
      <c r="PTD121" s="243"/>
      <c r="PTE121" s="243"/>
      <c r="PTF121" s="243"/>
      <c r="PTG121" s="243"/>
      <c r="PTH121" s="243"/>
      <c r="PTI121" s="243"/>
      <c r="PTJ121" s="243"/>
      <c r="PTK121" s="243"/>
      <c r="PTL121" s="243"/>
      <c r="PTM121" s="243"/>
      <c r="PTN121" s="243"/>
      <c r="PTO121" s="243"/>
      <c r="PTP121" s="243"/>
      <c r="PTQ121" s="243"/>
      <c r="PTR121" s="243"/>
      <c r="PTS121" s="243"/>
      <c r="PTT121" s="243"/>
      <c r="PTU121" s="243"/>
      <c r="PTV121" s="243"/>
      <c r="PTW121" s="243"/>
      <c r="PTX121" s="243"/>
      <c r="PTY121" s="243"/>
      <c r="PTZ121" s="243"/>
      <c r="PUA121" s="243"/>
      <c r="PUB121" s="243"/>
      <c r="PUC121" s="243"/>
      <c r="PUD121" s="243"/>
      <c r="PUE121" s="243"/>
      <c r="PUF121" s="243"/>
      <c r="PUG121" s="243"/>
      <c r="PUH121" s="243"/>
      <c r="PUI121" s="243"/>
      <c r="PUJ121" s="243"/>
      <c r="PUK121" s="243"/>
      <c r="PUL121" s="243"/>
      <c r="PUM121" s="243"/>
      <c r="PUN121" s="243"/>
      <c r="PUO121" s="243"/>
      <c r="PUP121" s="243"/>
      <c r="PUQ121" s="243"/>
      <c r="PUR121" s="243"/>
      <c r="PUS121" s="243"/>
      <c r="PUT121" s="243"/>
      <c r="PUU121" s="243"/>
      <c r="PUV121" s="243"/>
      <c r="PUW121" s="243"/>
      <c r="PUX121" s="243"/>
      <c r="PUY121" s="243"/>
      <c r="PUZ121" s="243"/>
      <c r="PVA121" s="243"/>
      <c r="PVB121" s="243"/>
      <c r="PVC121" s="243"/>
      <c r="PVD121" s="243"/>
      <c r="PVE121" s="243"/>
      <c r="PVF121" s="243"/>
      <c r="PVG121" s="243"/>
      <c r="PVH121" s="243"/>
      <c r="PVI121" s="243"/>
      <c r="PVJ121" s="243"/>
      <c r="PVK121" s="243"/>
      <c r="PVL121" s="243"/>
      <c r="PVM121" s="243"/>
      <c r="PVN121" s="243"/>
      <c r="PVO121" s="243"/>
      <c r="PVP121" s="243"/>
      <c r="PVQ121" s="243"/>
      <c r="PVR121" s="243"/>
      <c r="PVS121" s="243"/>
      <c r="PVT121" s="243"/>
      <c r="PVU121" s="243"/>
      <c r="PVV121" s="243"/>
      <c r="PVW121" s="243"/>
      <c r="PVX121" s="243"/>
      <c r="PVY121" s="243"/>
      <c r="PVZ121" s="243"/>
      <c r="PWA121" s="243"/>
      <c r="PWB121" s="243"/>
      <c r="PWC121" s="243"/>
      <c r="PWD121" s="243"/>
      <c r="PWE121" s="243"/>
      <c r="PWF121" s="243"/>
      <c r="PWG121" s="243"/>
      <c r="PWH121" s="243"/>
      <c r="PWI121" s="243"/>
      <c r="PWJ121" s="243"/>
      <c r="PWK121" s="243"/>
      <c r="PWL121" s="243"/>
      <c r="PWM121" s="243"/>
      <c r="PWN121" s="243"/>
      <c r="PWO121" s="243"/>
      <c r="PWP121" s="243"/>
      <c r="PWQ121" s="243"/>
      <c r="PWR121" s="243"/>
      <c r="PWS121" s="243"/>
      <c r="PWT121" s="243"/>
      <c r="PWU121" s="243"/>
      <c r="PWV121" s="243"/>
      <c r="PWW121" s="243"/>
      <c r="PWX121" s="243"/>
      <c r="PWY121" s="243"/>
      <c r="PWZ121" s="243"/>
      <c r="PXA121" s="243"/>
      <c r="PXB121" s="243"/>
      <c r="PXC121" s="243"/>
      <c r="PXD121" s="243"/>
      <c r="PXE121" s="243"/>
      <c r="PXF121" s="243"/>
      <c r="PXG121" s="243"/>
      <c r="PXH121" s="243"/>
      <c r="PXI121" s="243"/>
      <c r="PXJ121" s="243"/>
      <c r="PXK121" s="243"/>
      <c r="PXL121" s="243"/>
      <c r="PXM121" s="243"/>
      <c r="PXN121" s="243"/>
      <c r="PXO121" s="243"/>
      <c r="PXP121" s="243"/>
      <c r="PXQ121" s="243"/>
      <c r="PXR121" s="243"/>
      <c r="PXS121" s="243"/>
      <c r="PXT121" s="243"/>
      <c r="PXU121" s="243"/>
      <c r="PXV121" s="243"/>
      <c r="PXW121" s="243"/>
      <c r="PXX121" s="243"/>
      <c r="PXY121" s="243"/>
      <c r="PXZ121" s="243"/>
      <c r="PYA121" s="243"/>
      <c r="PYB121" s="243"/>
      <c r="PYC121" s="243"/>
      <c r="PYD121" s="243"/>
      <c r="PYE121" s="243"/>
      <c r="PYF121" s="243"/>
      <c r="PYG121" s="243"/>
      <c r="PYH121" s="243"/>
      <c r="PYI121" s="243"/>
      <c r="PYJ121" s="243"/>
      <c r="PYK121" s="243"/>
      <c r="PYL121" s="243"/>
      <c r="PYM121" s="243"/>
      <c r="PYN121" s="243"/>
      <c r="PYO121" s="243"/>
      <c r="PYP121" s="243"/>
      <c r="PYQ121" s="243"/>
      <c r="PYR121" s="243"/>
      <c r="PYS121" s="243"/>
      <c r="PYT121" s="243"/>
      <c r="PYU121" s="243"/>
      <c r="PYV121" s="243"/>
      <c r="PYW121" s="243"/>
      <c r="PYX121" s="243"/>
      <c r="PYY121" s="243"/>
      <c r="PYZ121" s="243"/>
      <c r="PZA121" s="243"/>
      <c r="PZB121" s="243"/>
      <c r="PZC121" s="243"/>
      <c r="PZD121" s="243"/>
      <c r="PZE121" s="243"/>
      <c r="PZF121" s="243"/>
      <c r="PZG121" s="243"/>
      <c r="PZH121" s="243"/>
      <c r="PZI121" s="243"/>
      <c r="PZJ121" s="243"/>
      <c r="PZK121" s="243"/>
      <c r="PZL121" s="243"/>
      <c r="PZM121" s="243"/>
      <c r="PZN121" s="243"/>
      <c r="PZO121" s="243"/>
      <c r="PZP121" s="243"/>
      <c r="PZQ121" s="243"/>
      <c r="PZR121" s="243"/>
      <c r="PZS121" s="243"/>
      <c r="PZT121" s="243"/>
      <c r="PZU121" s="243"/>
      <c r="PZV121" s="243"/>
      <c r="PZW121" s="243"/>
      <c r="PZX121" s="243"/>
      <c r="PZY121" s="243"/>
      <c r="PZZ121" s="243"/>
      <c r="QAA121" s="243"/>
      <c r="QAB121" s="243"/>
      <c r="QAC121" s="243"/>
      <c r="QAD121" s="243"/>
      <c r="QAE121" s="243"/>
      <c r="QAF121" s="243"/>
      <c r="QAG121" s="243"/>
      <c r="QAH121" s="243"/>
      <c r="QAI121" s="243"/>
      <c r="QAJ121" s="243"/>
      <c r="QAK121" s="243"/>
      <c r="QAL121" s="243"/>
      <c r="QAM121" s="243"/>
      <c r="QAN121" s="243"/>
      <c r="QAO121" s="243"/>
      <c r="QAP121" s="243"/>
      <c r="QAQ121" s="243"/>
      <c r="QAR121" s="243"/>
      <c r="QAS121" s="243"/>
      <c r="QAT121" s="243"/>
      <c r="QAU121" s="243"/>
      <c r="QAV121" s="243"/>
      <c r="QAW121" s="243"/>
      <c r="QAX121" s="243"/>
      <c r="QAY121" s="243"/>
      <c r="QAZ121" s="243"/>
      <c r="QBA121" s="243"/>
      <c r="QBB121" s="243"/>
      <c r="QBC121" s="243"/>
      <c r="QBD121" s="243"/>
      <c r="QBE121" s="243"/>
      <c r="QBF121" s="243"/>
      <c r="QBG121" s="243"/>
      <c r="QBH121" s="243"/>
      <c r="QBI121" s="243"/>
      <c r="QBJ121" s="243"/>
      <c r="QBK121" s="243"/>
      <c r="QBL121" s="243"/>
      <c r="QBM121" s="243"/>
      <c r="QBN121" s="243"/>
      <c r="QBO121" s="243"/>
      <c r="QBP121" s="243"/>
      <c r="QBQ121" s="243"/>
      <c r="QBR121" s="243"/>
      <c r="QBS121" s="243"/>
      <c r="QBT121" s="243"/>
      <c r="QBU121" s="243"/>
      <c r="QBV121" s="243"/>
      <c r="QBW121" s="243"/>
      <c r="QBX121" s="243"/>
      <c r="QBY121" s="243"/>
      <c r="QBZ121" s="243"/>
      <c r="QCA121" s="243"/>
      <c r="QCB121" s="243"/>
      <c r="QCC121" s="243"/>
      <c r="QCD121" s="243"/>
      <c r="QCE121" s="243"/>
      <c r="QCF121" s="243"/>
      <c r="QCG121" s="243"/>
      <c r="QCH121" s="243"/>
      <c r="QCI121" s="243"/>
      <c r="QCJ121" s="243"/>
      <c r="QCK121" s="243"/>
      <c r="QCL121" s="243"/>
      <c r="QCM121" s="243"/>
      <c r="QCN121" s="243"/>
      <c r="QCO121" s="243"/>
      <c r="QCP121" s="243"/>
      <c r="QCQ121" s="243"/>
      <c r="QCR121" s="243"/>
      <c r="QCS121" s="243"/>
      <c r="QCT121" s="243"/>
      <c r="QCU121" s="243"/>
      <c r="QCV121" s="243"/>
      <c r="QCW121" s="243"/>
      <c r="QCX121" s="243"/>
      <c r="QCY121" s="243"/>
      <c r="QCZ121" s="243"/>
      <c r="QDA121" s="243"/>
      <c r="QDB121" s="243"/>
      <c r="QDC121" s="243"/>
      <c r="QDD121" s="243"/>
      <c r="QDE121" s="243"/>
      <c r="QDF121" s="243"/>
      <c r="QDG121" s="243"/>
      <c r="QDH121" s="243"/>
      <c r="QDI121" s="243"/>
      <c r="QDJ121" s="243"/>
      <c r="QDK121" s="243"/>
      <c r="QDL121" s="243"/>
      <c r="QDM121" s="243"/>
      <c r="QDN121" s="243"/>
      <c r="QDO121" s="243"/>
      <c r="QDP121" s="243"/>
      <c r="QDQ121" s="243"/>
      <c r="QDR121" s="243"/>
      <c r="QDS121" s="243"/>
      <c r="QDT121" s="243"/>
      <c r="QDU121" s="243"/>
      <c r="QDV121" s="243"/>
      <c r="QDW121" s="243"/>
      <c r="QDX121" s="243"/>
      <c r="QDY121" s="243"/>
      <c r="QDZ121" s="243"/>
      <c r="QEA121" s="243"/>
      <c r="QEB121" s="243"/>
      <c r="QEC121" s="243"/>
      <c r="QED121" s="243"/>
      <c r="QEE121" s="243"/>
      <c r="QEF121" s="243"/>
      <c r="QEG121" s="243"/>
      <c r="QEH121" s="243"/>
      <c r="QEI121" s="243"/>
      <c r="QEJ121" s="243"/>
      <c r="QEK121" s="243"/>
      <c r="QEL121" s="243"/>
      <c r="QEM121" s="243"/>
      <c r="QEN121" s="243"/>
      <c r="QEO121" s="243"/>
      <c r="QEP121" s="243"/>
      <c r="QEQ121" s="243"/>
      <c r="QER121" s="243"/>
      <c r="QES121" s="243"/>
      <c r="QET121" s="243"/>
      <c r="QEU121" s="243"/>
      <c r="QEV121" s="243"/>
      <c r="QEW121" s="243"/>
      <c r="QEX121" s="243"/>
      <c r="QEY121" s="243"/>
      <c r="QEZ121" s="243"/>
      <c r="QFA121" s="243"/>
      <c r="QFB121" s="243"/>
      <c r="QFC121" s="243"/>
      <c r="QFD121" s="243"/>
      <c r="QFE121" s="243"/>
      <c r="QFF121" s="243"/>
      <c r="QFG121" s="243"/>
      <c r="QFH121" s="243"/>
      <c r="QFI121" s="243"/>
      <c r="QFJ121" s="243"/>
      <c r="QFK121" s="243"/>
      <c r="QFL121" s="243"/>
      <c r="QFM121" s="243"/>
      <c r="QFN121" s="243"/>
      <c r="QFO121" s="243"/>
      <c r="QFP121" s="243"/>
      <c r="QFQ121" s="243"/>
      <c r="QFR121" s="243"/>
      <c r="QFS121" s="243"/>
      <c r="QFT121" s="243"/>
      <c r="QFU121" s="243"/>
      <c r="QFV121" s="243"/>
      <c r="QFW121" s="243"/>
      <c r="QFX121" s="243"/>
      <c r="QFY121" s="243"/>
      <c r="QFZ121" s="243"/>
      <c r="QGA121" s="243"/>
      <c r="QGB121" s="243"/>
      <c r="QGC121" s="243"/>
      <c r="QGD121" s="243"/>
      <c r="QGE121" s="243"/>
      <c r="QGF121" s="243"/>
      <c r="QGG121" s="243"/>
      <c r="QGH121" s="243"/>
      <c r="QGI121" s="243"/>
      <c r="QGJ121" s="243"/>
      <c r="QGK121" s="243"/>
      <c r="QGL121" s="243"/>
      <c r="QGM121" s="243"/>
      <c r="QGN121" s="243"/>
      <c r="QGO121" s="243"/>
      <c r="QGP121" s="243"/>
      <c r="QGQ121" s="243"/>
      <c r="QGR121" s="243"/>
      <c r="QGS121" s="243"/>
      <c r="QGT121" s="243"/>
      <c r="QGU121" s="243"/>
      <c r="QGV121" s="243"/>
      <c r="QGW121" s="243"/>
      <c r="QGX121" s="243"/>
      <c r="QGY121" s="243"/>
      <c r="QGZ121" s="243"/>
      <c r="QHA121" s="243"/>
      <c r="QHB121" s="243"/>
      <c r="QHC121" s="243"/>
      <c r="QHD121" s="243"/>
      <c r="QHE121" s="243"/>
      <c r="QHF121" s="243"/>
      <c r="QHG121" s="243"/>
      <c r="QHH121" s="243"/>
      <c r="QHI121" s="243"/>
      <c r="QHJ121" s="243"/>
      <c r="QHK121" s="243"/>
      <c r="QHL121" s="243"/>
      <c r="QHM121" s="243"/>
      <c r="QHN121" s="243"/>
      <c r="QHO121" s="243"/>
      <c r="QHP121" s="243"/>
      <c r="QHQ121" s="243"/>
      <c r="QHR121" s="243"/>
      <c r="QHS121" s="243"/>
      <c r="QHT121" s="243"/>
      <c r="QHU121" s="243"/>
      <c r="QHV121" s="243"/>
      <c r="QHW121" s="243"/>
      <c r="QHX121" s="243"/>
      <c r="QHY121" s="243"/>
      <c r="QHZ121" s="243"/>
      <c r="QIA121" s="243"/>
      <c r="QIB121" s="243"/>
      <c r="QIC121" s="243"/>
      <c r="QID121" s="243"/>
      <c r="QIE121" s="243"/>
      <c r="QIF121" s="243"/>
      <c r="QIG121" s="243"/>
      <c r="QIH121" s="243"/>
      <c r="QII121" s="243"/>
      <c r="QIJ121" s="243"/>
      <c r="QIK121" s="243"/>
      <c r="QIL121" s="243"/>
      <c r="QIM121" s="243"/>
      <c r="QIN121" s="243"/>
      <c r="QIO121" s="243"/>
      <c r="QIP121" s="243"/>
      <c r="QIQ121" s="243"/>
      <c r="QIR121" s="243"/>
      <c r="QIS121" s="243"/>
      <c r="QIT121" s="243"/>
      <c r="QIU121" s="243"/>
      <c r="QIV121" s="243"/>
      <c r="QIW121" s="243"/>
      <c r="QIX121" s="243"/>
      <c r="QIY121" s="243"/>
      <c r="QIZ121" s="243"/>
      <c r="QJA121" s="243"/>
      <c r="QJB121" s="243"/>
      <c r="QJC121" s="243"/>
      <c r="QJD121" s="243"/>
      <c r="QJE121" s="243"/>
      <c r="QJF121" s="243"/>
      <c r="QJG121" s="243"/>
      <c r="QJH121" s="243"/>
      <c r="QJI121" s="243"/>
      <c r="QJJ121" s="243"/>
      <c r="QJK121" s="243"/>
      <c r="QJL121" s="243"/>
      <c r="QJM121" s="243"/>
      <c r="QJN121" s="243"/>
      <c r="QJO121" s="243"/>
      <c r="QJP121" s="243"/>
      <c r="QJQ121" s="243"/>
      <c r="QJR121" s="243"/>
      <c r="QJS121" s="243"/>
      <c r="QJT121" s="243"/>
      <c r="QJU121" s="243"/>
      <c r="QJV121" s="243"/>
      <c r="QJW121" s="243"/>
      <c r="QJX121" s="243"/>
      <c r="QJY121" s="243"/>
      <c r="QJZ121" s="243"/>
      <c r="QKA121" s="243"/>
      <c r="QKB121" s="243"/>
      <c r="QKC121" s="243"/>
      <c r="QKD121" s="243"/>
      <c r="QKE121" s="243"/>
      <c r="QKF121" s="243"/>
      <c r="QKG121" s="243"/>
      <c r="QKH121" s="243"/>
      <c r="QKI121" s="243"/>
      <c r="QKJ121" s="243"/>
      <c r="QKK121" s="243"/>
      <c r="QKL121" s="243"/>
      <c r="QKM121" s="243"/>
      <c r="QKN121" s="243"/>
      <c r="QKO121" s="243"/>
      <c r="QKP121" s="243"/>
      <c r="QKQ121" s="243"/>
      <c r="QKR121" s="243"/>
      <c r="QKS121" s="243"/>
      <c r="QKT121" s="243"/>
      <c r="QKU121" s="243"/>
      <c r="QKV121" s="243"/>
      <c r="QKW121" s="243"/>
      <c r="QKX121" s="243"/>
      <c r="QKY121" s="243"/>
      <c r="QKZ121" s="243"/>
      <c r="QLA121" s="243"/>
      <c r="QLB121" s="243"/>
      <c r="QLC121" s="243"/>
      <c r="QLD121" s="243"/>
      <c r="QLE121" s="243"/>
      <c r="QLF121" s="243"/>
      <c r="QLG121" s="243"/>
      <c r="QLH121" s="243"/>
      <c r="QLI121" s="243"/>
      <c r="QLJ121" s="243"/>
      <c r="QLK121" s="243"/>
      <c r="QLL121" s="243"/>
      <c r="QLM121" s="243"/>
      <c r="QLN121" s="243"/>
      <c r="QLO121" s="243"/>
      <c r="QLP121" s="243"/>
      <c r="QLQ121" s="243"/>
      <c r="QLR121" s="243"/>
      <c r="QLS121" s="243"/>
      <c r="QLT121" s="243"/>
      <c r="QLU121" s="243"/>
      <c r="QLV121" s="243"/>
      <c r="QLW121" s="243"/>
      <c r="QLX121" s="243"/>
      <c r="QLY121" s="243"/>
      <c r="QLZ121" s="243"/>
      <c r="QMA121" s="243"/>
      <c r="QMB121" s="243"/>
      <c r="QMC121" s="243"/>
      <c r="QMD121" s="243"/>
      <c r="QME121" s="243"/>
      <c r="QMF121" s="243"/>
      <c r="QMG121" s="243"/>
      <c r="QMH121" s="243"/>
      <c r="QMI121" s="243"/>
      <c r="QMJ121" s="243"/>
      <c r="QMK121" s="243"/>
      <c r="QML121" s="243"/>
      <c r="QMM121" s="243"/>
      <c r="QMN121" s="243"/>
      <c r="QMO121" s="243"/>
      <c r="QMP121" s="243"/>
      <c r="QMQ121" s="243"/>
      <c r="QMR121" s="243"/>
      <c r="QMS121" s="243"/>
      <c r="QMT121" s="243"/>
      <c r="QMU121" s="243"/>
      <c r="QMV121" s="243"/>
      <c r="QMW121" s="243"/>
      <c r="QMX121" s="243"/>
      <c r="QMY121" s="243"/>
      <c r="QMZ121" s="243"/>
      <c r="QNA121" s="243"/>
      <c r="QNB121" s="243"/>
      <c r="QNC121" s="243"/>
      <c r="QND121" s="243"/>
      <c r="QNE121" s="243"/>
      <c r="QNF121" s="243"/>
      <c r="QNG121" s="243"/>
      <c r="QNH121" s="243"/>
      <c r="QNI121" s="243"/>
      <c r="QNJ121" s="243"/>
      <c r="QNK121" s="243"/>
      <c r="QNL121" s="243"/>
      <c r="QNM121" s="243"/>
      <c r="QNN121" s="243"/>
      <c r="QNO121" s="243"/>
      <c r="QNP121" s="243"/>
      <c r="QNQ121" s="243"/>
      <c r="QNR121" s="243"/>
      <c r="QNS121" s="243"/>
      <c r="QNT121" s="243"/>
      <c r="QNU121" s="243"/>
      <c r="QNV121" s="243"/>
      <c r="QNW121" s="243"/>
      <c r="QNX121" s="243"/>
      <c r="QNY121" s="243"/>
      <c r="QNZ121" s="243"/>
      <c r="QOA121" s="243"/>
      <c r="QOB121" s="243"/>
      <c r="QOC121" s="243"/>
      <c r="QOD121" s="243"/>
      <c r="QOE121" s="243"/>
      <c r="QOF121" s="243"/>
      <c r="QOG121" s="243"/>
      <c r="QOH121" s="243"/>
      <c r="QOI121" s="243"/>
      <c r="QOJ121" s="243"/>
      <c r="QOK121" s="243"/>
      <c r="QOL121" s="243"/>
      <c r="QOM121" s="243"/>
      <c r="QON121" s="243"/>
      <c r="QOO121" s="243"/>
      <c r="QOP121" s="243"/>
      <c r="QOQ121" s="243"/>
      <c r="QOR121" s="243"/>
      <c r="QOS121" s="243"/>
      <c r="QOT121" s="243"/>
      <c r="QOU121" s="243"/>
      <c r="QOV121" s="243"/>
      <c r="QOW121" s="243"/>
      <c r="QOX121" s="243"/>
      <c r="QOY121" s="243"/>
      <c r="QOZ121" s="243"/>
      <c r="QPA121" s="243"/>
      <c r="QPB121" s="243"/>
      <c r="QPC121" s="243"/>
      <c r="QPD121" s="243"/>
      <c r="QPE121" s="243"/>
      <c r="QPF121" s="243"/>
      <c r="QPG121" s="243"/>
      <c r="QPH121" s="243"/>
      <c r="QPI121" s="243"/>
      <c r="QPJ121" s="243"/>
      <c r="QPK121" s="243"/>
      <c r="QPL121" s="243"/>
      <c r="QPM121" s="243"/>
      <c r="QPN121" s="243"/>
      <c r="QPO121" s="243"/>
      <c r="QPP121" s="243"/>
      <c r="QPQ121" s="243"/>
      <c r="QPR121" s="243"/>
      <c r="QPS121" s="243"/>
      <c r="QPT121" s="243"/>
      <c r="QPU121" s="243"/>
      <c r="QPV121" s="243"/>
      <c r="QPW121" s="243"/>
      <c r="QPX121" s="243"/>
      <c r="QPY121" s="243"/>
      <c r="QPZ121" s="243"/>
      <c r="QQA121" s="243"/>
      <c r="QQB121" s="243"/>
      <c r="QQC121" s="243"/>
      <c r="QQD121" s="243"/>
      <c r="QQE121" s="243"/>
      <c r="QQF121" s="243"/>
      <c r="QQG121" s="243"/>
      <c r="QQH121" s="243"/>
      <c r="QQI121" s="243"/>
      <c r="QQJ121" s="243"/>
      <c r="QQK121" s="243"/>
      <c r="QQL121" s="243"/>
      <c r="QQM121" s="243"/>
      <c r="QQN121" s="243"/>
      <c r="QQO121" s="243"/>
      <c r="QQP121" s="243"/>
      <c r="QQQ121" s="243"/>
      <c r="QQR121" s="243"/>
      <c r="QQS121" s="243"/>
      <c r="QQT121" s="243"/>
      <c r="QQU121" s="243"/>
      <c r="QQV121" s="243"/>
      <c r="QQW121" s="243"/>
      <c r="QQX121" s="243"/>
      <c r="QQY121" s="243"/>
      <c r="QQZ121" s="243"/>
      <c r="QRA121" s="243"/>
      <c r="QRB121" s="243"/>
      <c r="QRC121" s="243"/>
      <c r="QRD121" s="243"/>
      <c r="QRE121" s="243"/>
      <c r="QRF121" s="243"/>
      <c r="QRG121" s="243"/>
      <c r="QRH121" s="243"/>
      <c r="QRI121" s="243"/>
      <c r="QRJ121" s="243"/>
      <c r="QRK121" s="243"/>
      <c r="QRL121" s="243"/>
      <c r="QRM121" s="243"/>
      <c r="QRN121" s="243"/>
      <c r="QRO121" s="243"/>
      <c r="QRP121" s="243"/>
      <c r="QRQ121" s="243"/>
      <c r="QRR121" s="243"/>
      <c r="QRS121" s="243"/>
      <c r="QRT121" s="243"/>
      <c r="QRU121" s="243"/>
      <c r="QRV121" s="243"/>
      <c r="QRW121" s="243"/>
      <c r="QRX121" s="243"/>
      <c r="QRY121" s="243"/>
      <c r="QRZ121" s="243"/>
      <c r="QSA121" s="243"/>
      <c r="QSB121" s="243"/>
      <c r="QSC121" s="243"/>
      <c r="QSD121" s="243"/>
      <c r="QSE121" s="243"/>
      <c r="QSF121" s="243"/>
      <c r="QSG121" s="243"/>
      <c r="QSH121" s="243"/>
      <c r="QSI121" s="243"/>
      <c r="QSJ121" s="243"/>
      <c r="QSK121" s="243"/>
      <c r="QSL121" s="243"/>
      <c r="QSM121" s="243"/>
      <c r="QSN121" s="243"/>
      <c r="QSO121" s="243"/>
      <c r="QSP121" s="243"/>
      <c r="QSQ121" s="243"/>
      <c r="QSR121" s="243"/>
      <c r="QSS121" s="243"/>
      <c r="QST121" s="243"/>
      <c r="QSU121" s="243"/>
      <c r="QSV121" s="243"/>
      <c r="QSW121" s="243"/>
      <c r="QSX121" s="243"/>
      <c r="QSY121" s="243"/>
      <c r="QSZ121" s="243"/>
      <c r="QTA121" s="243"/>
      <c r="QTB121" s="243"/>
      <c r="QTC121" s="243"/>
      <c r="QTD121" s="243"/>
      <c r="QTE121" s="243"/>
      <c r="QTF121" s="243"/>
      <c r="QTG121" s="243"/>
      <c r="QTH121" s="243"/>
      <c r="QTI121" s="243"/>
      <c r="QTJ121" s="243"/>
      <c r="QTK121" s="243"/>
      <c r="QTL121" s="243"/>
      <c r="QTM121" s="243"/>
      <c r="QTN121" s="243"/>
      <c r="QTO121" s="243"/>
      <c r="QTP121" s="243"/>
      <c r="QTQ121" s="243"/>
      <c r="QTR121" s="243"/>
      <c r="QTS121" s="243"/>
      <c r="QTT121" s="243"/>
      <c r="QTU121" s="243"/>
      <c r="QTV121" s="243"/>
      <c r="QTW121" s="243"/>
      <c r="QTX121" s="243"/>
      <c r="QTY121" s="243"/>
      <c r="QTZ121" s="243"/>
      <c r="QUA121" s="243"/>
      <c r="QUB121" s="243"/>
      <c r="QUC121" s="243"/>
      <c r="QUD121" s="243"/>
      <c r="QUE121" s="243"/>
      <c r="QUF121" s="243"/>
      <c r="QUG121" s="243"/>
      <c r="QUH121" s="243"/>
      <c r="QUI121" s="243"/>
      <c r="QUJ121" s="243"/>
      <c r="QUK121" s="243"/>
      <c r="QUL121" s="243"/>
      <c r="QUM121" s="243"/>
      <c r="QUN121" s="243"/>
      <c r="QUO121" s="243"/>
      <c r="QUP121" s="243"/>
      <c r="QUQ121" s="243"/>
      <c r="QUR121" s="243"/>
      <c r="QUS121" s="243"/>
      <c r="QUT121" s="243"/>
      <c r="QUU121" s="243"/>
      <c r="QUV121" s="243"/>
      <c r="QUW121" s="243"/>
      <c r="QUX121" s="243"/>
      <c r="QUY121" s="243"/>
      <c r="QUZ121" s="243"/>
      <c r="QVA121" s="243"/>
      <c r="QVB121" s="243"/>
      <c r="QVC121" s="243"/>
      <c r="QVD121" s="243"/>
      <c r="QVE121" s="243"/>
      <c r="QVF121" s="243"/>
      <c r="QVG121" s="243"/>
      <c r="QVH121" s="243"/>
      <c r="QVI121" s="243"/>
      <c r="QVJ121" s="243"/>
      <c r="QVK121" s="243"/>
      <c r="QVL121" s="243"/>
      <c r="QVM121" s="243"/>
      <c r="QVN121" s="243"/>
      <c r="QVO121" s="243"/>
      <c r="QVP121" s="243"/>
      <c r="QVQ121" s="243"/>
      <c r="QVR121" s="243"/>
      <c r="QVS121" s="243"/>
      <c r="QVT121" s="243"/>
      <c r="QVU121" s="243"/>
      <c r="QVV121" s="243"/>
      <c r="QVW121" s="243"/>
      <c r="QVX121" s="243"/>
      <c r="QVY121" s="243"/>
      <c r="QVZ121" s="243"/>
      <c r="QWA121" s="243"/>
      <c r="QWB121" s="243"/>
      <c r="QWC121" s="243"/>
      <c r="QWD121" s="243"/>
      <c r="QWE121" s="243"/>
      <c r="QWF121" s="243"/>
      <c r="QWG121" s="243"/>
      <c r="QWH121" s="243"/>
      <c r="QWI121" s="243"/>
      <c r="QWJ121" s="243"/>
      <c r="QWK121" s="243"/>
      <c r="QWL121" s="243"/>
      <c r="QWM121" s="243"/>
      <c r="QWN121" s="243"/>
      <c r="QWO121" s="243"/>
      <c r="QWP121" s="243"/>
      <c r="QWQ121" s="243"/>
      <c r="QWR121" s="243"/>
      <c r="QWS121" s="243"/>
      <c r="QWT121" s="243"/>
      <c r="QWU121" s="243"/>
      <c r="QWV121" s="243"/>
      <c r="QWW121" s="243"/>
      <c r="QWX121" s="243"/>
      <c r="QWY121" s="243"/>
      <c r="QWZ121" s="243"/>
      <c r="QXA121" s="243"/>
      <c r="QXB121" s="243"/>
      <c r="QXC121" s="243"/>
      <c r="QXD121" s="243"/>
      <c r="QXE121" s="243"/>
      <c r="QXF121" s="243"/>
      <c r="QXG121" s="243"/>
      <c r="QXH121" s="243"/>
      <c r="QXI121" s="243"/>
      <c r="QXJ121" s="243"/>
      <c r="QXK121" s="243"/>
      <c r="QXL121" s="243"/>
      <c r="QXM121" s="243"/>
      <c r="QXN121" s="243"/>
      <c r="QXO121" s="243"/>
      <c r="QXP121" s="243"/>
      <c r="QXQ121" s="243"/>
      <c r="QXR121" s="243"/>
      <c r="QXS121" s="243"/>
      <c r="QXT121" s="243"/>
      <c r="QXU121" s="243"/>
      <c r="QXV121" s="243"/>
      <c r="QXW121" s="243"/>
      <c r="QXX121" s="243"/>
      <c r="QXY121" s="243"/>
      <c r="QXZ121" s="243"/>
      <c r="QYA121" s="243"/>
      <c r="QYB121" s="243"/>
      <c r="QYC121" s="243"/>
      <c r="QYD121" s="243"/>
      <c r="QYE121" s="243"/>
      <c r="QYF121" s="243"/>
      <c r="QYG121" s="243"/>
      <c r="QYH121" s="243"/>
      <c r="QYI121" s="243"/>
      <c r="QYJ121" s="243"/>
      <c r="QYK121" s="243"/>
      <c r="QYL121" s="243"/>
      <c r="QYM121" s="243"/>
      <c r="QYN121" s="243"/>
      <c r="QYO121" s="243"/>
      <c r="QYP121" s="243"/>
      <c r="QYQ121" s="243"/>
      <c r="QYR121" s="243"/>
      <c r="QYS121" s="243"/>
      <c r="QYT121" s="243"/>
      <c r="QYU121" s="243"/>
      <c r="QYV121" s="243"/>
      <c r="QYW121" s="243"/>
      <c r="QYX121" s="243"/>
      <c r="QYY121" s="243"/>
      <c r="QYZ121" s="243"/>
      <c r="QZA121" s="243"/>
      <c r="QZB121" s="243"/>
      <c r="QZC121" s="243"/>
      <c r="QZD121" s="243"/>
      <c r="QZE121" s="243"/>
      <c r="QZF121" s="243"/>
      <c r="QZG121" s="243"/>
      <c r="QZH121" s="243"/>
      <c r="QZI121" s="243"/>
      <c r="QZJ121" s="243"/>
      <c r="QZK121" s="243"/>
      <c r="QZL121" s="243"/>
      <c r="QZM121" s="243"/>
      <c r="QZN121" s="243"/>
      <c r="QZO121" s="243"/>
      <c r="QZP121" s="243"/>
      <c r="QZQ121" s="243"/>
      <c r="QZR121" s="243"/>
      <c r="QZS121" s="243"/>
      <c r="QZT121" s="243"/>
      <c r="QZU121" s="243"/>
      <c r="QZV121" s="243"/>
      <c r="QZW121" s="243"/>
      <c r="QZX121" s="243"/>
      <c r="QZY121" s="243"/>
      <c r="QZZ121" s="243"/>
      <c r="RAA121" s="243"/>
      <c r="RAB121" s="243"/>
      <c r="RAC121" s="243"/>
      <c r="RAD121" s="243"/>
      <c r="RAE121" s="243"/>
      <c r="RAF121" s="243"/>
      <c r="RAG121" s="243"/>
      <c r="RAH121" s="243"/>
      <c r="RAI121" s="243"/>
      <c r="RAJ121" s="243"/>
      <c r="RAK121" s="243"/>
      <c r="RAL121" s="243"/>
      <c r="RAM121" s="243"/>
      <c r="RAN121" s="243"/>
      <c r="RAO121" s="243"/>
      <c r="RAP121" s="243"/>
      <c r="RAQ121" s="243"/>
      <c r="RAR121" s="243"/>
      <c r="RAS121" s="243"/>
      <c r="RAT121" s="243"/>
      <c r="RAU121" s="243"/>
      <c r="RAV121" s="243"/>
      <c r="RAW121" s="243"/>
      <c r="RAX121" s="243"/>
      <c r="RAY121" s="243"/>
      <c r="RAZ121" s="243"/>
      <c r="RBA121" s="243"/>
      <c r="RBB121" s="243"/>
      <c r="RBC121" s="243"/>
      <c r="RBD121" s="243"/>
      <c r="RBE121" s="243"/>
      <c r="RBF121" s="243"/>
      <c r="RBG121" s="243"/>
      <c r="RBH121" s="243"/>
      <c r="RBI121" s="243"/>
      <c r="RBJ121" s="243"/>
      <c r="RBK121" s="243"/>
      <c r="RBL121" s="243"/>
      <c r="RBM121" s="243"/>
      <c r="RBN121" s="243"/>
      <c r="RBO121" s="243"/>
      <c r="RBP121" s="243"/>
      <c r="RBQ121" s="243"/>
      <c r="RBR121" s="243"/>
      <c r="RBS121" s="243"/>
      <c r="RBT121" s="243"/>
      <c r="RBU121" s="243"/>
      <c r="RBV121" s="243"/>
      <c r="RBW121" s="243"/>
      <c r="RBX121" s="243"/>
      <c r="RBY121" s="243"/>
      <c r="RBZ121" s="243"/>
      <c r="RCA121" s="243"/>
      <c r="RCB121" s="243"/>
      <c r="RCC121" s="243"/>
      <c r="RCD121" s="243"/>
      <c r="RCE121" s="243"/>
      <c r="RCF121" s="243"/>
      <c r="RCG121" s="243"/>
      <c r="RCH121" s="243"/>
      <c r="RCI121" s="243"/>
      <c r="RCJ121" s="243"/>
      <c r="RCK121" s="243"/>
      <c r="RCL121" s="243"/>
      <c r="RCM121" s="243"/>
      <c r="RCN121" s="243"/>
      <c r="RCO121" s="243"/>
      <c r="RCP121" s="243"/>
      <c r="RCQ121" s="243"/>
      <c r="RCR121" s="243"/>
      <c r="RCS121" s="243"/>
      <c r="RCT121" s="243"/>
      <c r="RCU121" s="243"/>
      <c r="RCV121" s="243"/>
      <c r="RCW121" s="243"/>
      <c r="RCX121" s="243"/>
      <c r="RCY121" s="243"/>
      <c r="RCZ121" s="243"/>
      <c r="RDA121" s="243"/>
      <c r="RDB121" s="243"/>
      <c r="RDC121" s="243"/>
      <c r="RDD121" s="243"/>
      <c r="RDE121" s="243"/>
      <c r="RDF121" s="243"/>
      <c r="RDG121" s="243"/>
      <c r="RDH121" s="243"/>
      <c r="RDI121" s="243"/>
      <c r="RDJ121" s="243"/>
      <c r="RDK121" s="243"/>
      <c r="RDL121" s="243"/>
      <c r="RDM121" s="243"/>
      <c r="RDN121" s="243"/>
      <c r="RDO121" s="243"/>
      <c r="RDP121" s="243"/>
      <c r="RDQ121" s="243"/>
      <c r="RDR121" s="243"/>
      <c r="RDS121" s="243"/>
      <c r="RDT121" s="243"/>
      <c r="RDU121" s="243"/>
      <c r="RDV121" s="243"/>
      <c r="RDW121" s="243"/>
      <c r="RDX121" s="243"/>
      <c r="RDY121" s="243"/>
      <c r="RDZ121" s="243"/>
      <c r="REA121" s="243"/>
      <c r="REB121" s="243"/>
      <c r="REC121" s="243"/>
      <c r="RED121" s="243"/>
      <c r="REE121" s="243"/>
      <c r="REF121" s="243"/>
      <c r="REG121" s="243"/>
      <c r="REH121" s="243"/>
      <c r="REI121" s="243"/>
      <c r="REJ121" s="243"/>
      <c r="REK121" s="243"/>
      <c r="REL121" s="243"/>
      <c r="REM121" s="243"/>
      <c r="REN121" s="243"/>
      <c r="REO121" s="243"/>
      <c r="REP121" s="243"/>
      <c r="REQ121" s="243"/>
      <c r="RER121" s="243"/>
      <c r="RES121" s="243"/>
      <c r="RET121" s="243"/>
      <c r="REU121" s="243"/>
      <c r="REV121" s="243"/>
      <c r="REW121" s="243"/>
      <c r="REX121" s="243"/>
      <c r="REY121" s="243"/>
      <c r="REZ121" s="243"/>
      <c r="RFA121" s="243"/>
      <c r="RFB121" s="243"/>
      <c r="RFC121" s="243"/>
      <c r="RFD121" s="243"/>
      <c r="RFE121" s="243"/>
      <c r="RFF121" s="243"/>
      <c r="RFG121" s="243"/>
      <c r="RFH121" s="243"/>
      <c r="RFI121" s="243"/>
      <c r="RFJ121" s="243"/>
      <c r="RFK121" s="243"/>
      <c r="RFL121" s="243"/>
      <c r="RFM121" s="243"/>
      <c r="RFN121" s="243"/>
      <c r="RFO121" s="243"/>
      <c r="RFP121" s="243"/>
      <c r="RFQ121" s="243"/>
      <c r="RFR121" s="243"/>
      <c r="RFS121" s="243"/>
      <c r="RFT121" s="243"/>
      <c r="RFU121" s="243"/>
      <c r="RFV121" s="243"/>
      <c r="RFW121" s="243"/>
      <c r="RFX121" s="243"/>
      <c r="RFY121" s="243"/>
      <c r="RFZ121" s="243"/>
      <c r="RGA121" s="243"/>
      <c r="RGB121" s="243"/>
      <c r="RGC121" s="243"/>
      <c r="RGD121" s="243"/>
      <c r="RGE121" s="243"/>
      <c r="RGF121" s="243"/>
      <c r="RGG121" s="243"/>
      <c r="RGH121" s="243"/>
      <c r="RGI121" s="243"/>
      <c r="RGJ121" s="243"/>
      <c r="RGK121" s="243"/>
      <c r="RGL121" s="243"/>
      <c r="RGM121" s="243"/>
      <c r="RGN121" s="243"/>
      <c r="RGO121" s="243"/>
      <c r="RGP121" s="243"/>
      <c r="RGQ121" s="243"/>
      <c r="RGR121" s="243"/>
      <c r="RGS121" s="243"/>
      <c r="RGT121" s="243"/>
      <c r="RGU121" s="243"/>
      <c r="RGV121" s="243"/>
      <c r="RGW121" s="243"/>
      <c r="RGX121" s="243"/>
      <c r="RGY121" s="243"/>
      <c r="RGZ121" s="243"/>
      <c r="RHA121" s="243"/>
      <c r="RHB121" s="243"/>
      <c r="RHC121" s="243"/>
      <c r="RHD121" s="243"/>
      <c r="RHE121" s="243"/>
      <c r="RHF121" s="243"/>
      <c r="RHG121" s="243"/>
      <c r="RHH121" s="243"/>
      <c r="RHI121" s="243"/>
      <c r="RHJ121" s="243"/>
      <c r="RHK121" s="243"/>
      <c r="RHL121" s="243"/>
      <c r="RHM121" s="243"/>
      <c r="RHN121" s="243"/>
      <c r="RHO121" s="243"/>
      <c r="RHP121" s="243"/>
      <c r="RHQ121" s="243"/>
      <c r="RHR121" s="243"/>
      <c r="RHS121" s="243"/>
      <c r="RHT121" s="243"/>
      <c r="RHU121" s="243"/>
      <c r="RHV121" s="243"/>
      <c r="RHW121" s="243"/>
      <c r="RHX121" s="243"/>
      <c r="RHY121" s="243"/>
      <c r="RHZ121" s="243"/>
      <c r="RIA121" s="243"/>
      <c r="RIB121" s="243"/>
      <c r="RIC121" s="243"/>
      <c r="RID121" s="243"/>
      <c r="RIE121" s="243"/>
      <c r="RIF121" s="243"/>
      <c r="RIG121" s="243"/>
      <c r="RIH121" s="243"/>
      <c r="RII121" s="243"/>
      <c r="RIJ121" s="243"/>
      <c r="RIK121" s="243"/>
      <c r="RIL121" s="243"/>
      <c r="RIM121" s="243"/>
      <c r="RIN121" s="243"/>
      <c r="RIO121" s="243"/>
      <c r="RIP121" s="243"/>
      <c r="RIQ121" s="243"/>
      <c r="RIR121" s="243"/>
      <c r="RIS121" s="243"/>
      <c r="RIT121" s="243"/>
      <c r="RIU121" s="243"/>
      <c r="RIV121" s="243"/>
      <c r="RIW121" s="243"/>
      <c r="RIX121" s="243"/>
      <c r="RIY121" s="243"/>
      <c r="RIZ121" s="243"/>
      <c r="RJA121" s="243"/>
      <c r="RJB121" s="243"/>
      <c r="RJC121" s="243"/>
      <c r="RJD121" s="243"/>
      <c r="RJE121" s="243"/>
      <c r="RJF121" s="243"/>
      <c r="RJG121" s="243"/>
      <c r="RJH121" s="243"/>
      <c r="RJI121" s="243"/>
      <c r="RJJ121" s="243"/>
      <c r="RJK121" s="243"/>
      <c r="RJL121" s="243"/>
      <c r="RJM121" s="243"/>
      <c r="RJN121" s="243"/>
      <c r="RJO121" s="243"/>
      <c r="RJP121" s="243"/>
      <c r="RJQ121" s="243"/>
      <c r="RJR121" s="243"/>
      <c r="RJS121" s="243"/>
      <c r="RJT121" s="243"/>
      <c r="RJU121" s="243"/>
      <c r="RJV121" s="243"/>
      <c r="RJW121" s="243"/>
      <c r="RJX121" s="243"/>
      <c r="RJY121" s="243"/>
      <c r="RJZ121" s="243"/>
      <c r="RKA121" s="243"/>
      <c r="RKB121" s="243"/>
      <c r="RKC121" s="243"/>
      <c r="RKD121" s="243"/>
      <c r="RKE121" s="243"/>
      <c r="RKF121" s="243"/>
      <c r="RKG121" s="243"/>
      <c r="RKH121" s="243"/>
      <c r="RKI121" s="243"/>
      <c r="RKJ121" s="243"/>
      <c r="RKK121" s="243"/>
      <c r="RKL121" s="243"/>
      <c r="RKM121" s="243"/>
      <c r="RKN121" s="243"/>
      <c r="RKO121" s="243"/>
      <c r="RKP121" s="243"/>
      <c r="RKQ121" s="243"/>
      <c r="RKR121" s="243"/>
      <c r="RKS121" s="243"/>
      <c r="RKT121" s="243"/>
      <c r="RKU121" s="243"/>
      <c r="RKV121" s="243"/>
      <c r="RKW121" s="243"/>
      <c r="RKX121" s="243"/>
      <c r="RKY121" s="243"/>
      <c r="RKZ121" s="243"/>
      <c r="RLA121" s="243"/>
      <c r="RLB121" s="243"/>
      <c r="RLC121" s="243"/>
      <c r="RLD121" s="243"/>
      <c r="RLE121" s="243"/>
      <c r="RLF121" s="243"/>
      <c r="RLG121" s="243"/>
      <c r="RLH121" s="243"/>
      <c r="RLI121" s="243"/>
      <c r="RLJ121" s="243"/>
      <c r="RLK121" s="243"/>
      <c r="RLL121" s="243"/>
      <c r="RLM121" s="243"/>
      <c r="RLN121" s="243"/>
      <c r="RLO121" s="243"/>
      <c r="RLP121" s="243"/>
      <c r="RLQ121" s="243"/>
      <c r="RLR121" s="243"/>
      <c r="RLS121" s="243"/>
      <c r="RLT121" s="243"/>
      <c r="RLU121" s="243"/>
      <c r="RLV121" s="243"/>
      <c r="RLW121" s="243"/>
      <c r="RLX121" s="243"/>
      <c r="RLY121" s="243"/>
      <c r="RLZ121" s="243"/>
      <c r="RMA121" s="243"/>
      <c r="RMB121" s="243"/>
      <c r="RMC121" s="243"/>
      <c r="RMD121" s="243"/>
      <c r="RME121" s="243"/>
      <c r="RMF121" s="243"/>
      <c r="RMG121" s="243"/>
      <c r="RMH121" s="243"/>
      <c r="RMI121" s="243"/>
      <c r="RMJ121" s="243"/>
      <c r="RMK121" s="243"/>
      <c r="RML121" s="243"/>
      <c r="RMM121" s="243"/>
      <c r="RMN121" s="243"/>
      <c r="RMO121" s="243"/>
      <c r="RMP121" s="243"/>
      <c r="RMQ121" s="243"/>
      <c r="RMR121" s="243"/>
      <c r="RMS121" s="243"/>
      <c r="RMT121" s="243"/>
      <c r="RMU121" s="243"/>
      <c r="RMV121" s="243"/>
      <c r="RMW121" s="243"/>
      <c r="RMX121" s="243"/>
      <c r="RMY121" s="243"/>
      <c r="RMZ121" s="243"/>
      <c r="RNA121" s="243"/>
      <c r="RNB121" s="243"/>
      <c r="RNC121" s="243"/>
      <c r="RND121" s="243"/>
      <c r="RNE121" s="243"/>
      <c r="RNF121" s="243"/>
      <c r="RNG121" s="243"/>
      <c r="RNH121" s="243"/>
      <c r="RNI121" s="243"/>
      <c r="RNJ121" s="243"/>
      <c r="RNK121" s="243"/>
      <c r="RNL121" s="243"/>
      <c r="RNM121" s="243"/>
      <c r="RNN121" s="243"/>
      <c r="RNO121" s="243"/>
      <c r="RNP121" s="243"/>
      <c r="RNQ121" s="243"/>
      <c r="RNR121" s="243"/>
      <c r="RNS121" s="243"/>
      <c r="RNT121" s="243"/>
      <c r="RNU121" s="243"/>
      <c r="RNV121" s="243"/>
      <c r="RNW121" s="243"/>
      <c r="RNX121" s="243"/>
      <c r="RNY121" s="243"/>
      <c r="RNZ121" s="243"/>
      <c r="ROA121" s="243"/>
      <c r="ROB121" s="243"/>
      <c r="ROC121" s="243"/>
      <c r="ROD121" s="243"/>
      <c r="ROE121" s="243"/>
      <c r="ROF121" s="243"/>
      <c r="ROG121" s="243"/>
      <c r="ROH121" s="243"/>
      <c r="ROI121" s="243"/>
      <c r="ROJ121" s="243"/>
      <c r="ROK121" s="243"/>
      <c r="ROL121" s="243"/>
      <c r="ROM121" s="243"/>
      <c r="RON121" s="243"/>
      <c r="ROO121" s="243"/>
      <c r="ROP121" s="243"/>
      <c r="ROQ121" s="243"/>
      <c r="ROR121" s="243"/>
      <c r="ROS121" s="243"/>
      <c r="ROT121" s="243"/>
      <c r="ROU121" s="243"/>
      <c r="ROV121" s="243"/>
      <c r="ROW121" s="243"/>
      <c r="ROX121" s="243"/>
      <c r="ROY121" s="243"/>
      <c r="ROZ121" s="243"/>
      <c r="RPA121" s="243"/>
      <c r="RPB121" s="243"/>
      <c r="RPC121" s="243"/>
      <c r="RPD121" s="243"/>
      <c r="RPE121" s="243"/>
      <c r="RPF121" s="243"/>
      <c r="RPG121" s="243"/>
      <c r="RPH121" s="243"/>
      <c r="RPI121" s="243"/>
      <c r="RPJ121" s="243"/>
      <c r="RPK121" s="243"/>
      <c r="RPL121" s="243"/>
      <c r="RPM121" s="243"/>
      <c r="RPN121" s="243"/>
      <c r="RPO121" s="243"/>
      <c r="RPP121" s="243"/>
      <c r="RPQ121" s="243"/>
      <c r="RPR121" s="243"/>
      <c r="RPS121" s="243"/>
      <c r="RPT121" s="243"/>
      <c r="RPU121" s="243"/>
      <c r="RPV121" s="243"/>
      <c r="RPW121" s="243"/>
      <c r="RPX121" s="243"/>
      <c r="RPY121" s="243"/>
      <c r="RPZ121" s="243"/>
      <c r="RQA121" s="243"/>
      <c r="RQB121" s="243"/>
      <c r="RQC121" s="243"/>
      <c r="RQD121" s="243"/>
      <c r="RQE121" s="243"/>
      <c r="RQF121" s="243"/>
      <c r="RQG121" s="243"/>
      <c r="RQH121" s="243"/>
      <c r="RQI121" s="243"/>
      <c r="RQJ121" s="243"/>
      <c r="RQK121" s="243"/>
      <c r="RQL121" s="243"/>
      <c r="RQM121" s="243"/>
      <c r="RQN121" s="243"/>
      <c r="RQO121" s="243"/>
      <c r="RQP121" s="243"/>
      <c r="RQQ121" s="243"/>
      <c r="RQR121" s="243"/>
      <c r="RQS121" s="243"/>
      <c r="RQT121" s="243"/>
      <c r="RQU121" s="243"/>
      <c r="RQV121" s="243"/>
      <c r="RQW121" s="243"/>
      <c r="RQX121" s="243"/>
      <c r="RQY121" s="243"/>
      <c r="RQZ121" s="243"/>
      <c r="RRA121" s="243"/>
      <c r="RRB121" s="243"/>
      <c r="RRC121" s="243"/>
      <c r="RRD121" s="243"/>
      <c r="RRE121" s="243"/>
      <c r="RRF121" s="243"/>
      <c r="RRG121" s="243"/>
      <c r="RRH121" s="243"/>
      <c r="RRI121" s="243"/>
      <c r="RRJ121" s="243"/>
      <c r="RRK121" s="243"/>
      <c r="RRL121" s="243"/>
      <c r="RRM121" s="243"/>
      <c r="RRN121" s="243"/>
      <c r="RRO121" s="243"/>
      <c r="RRP121" s="243"/>
      <c r="RRQ121" s="243"/>
      <c r="RRR121" s="243"/>
      <c r="RRS121" s="243"/>
      <c r="RRT121" s="243"/>
      <c r="RRU121" s="243"/>
      <c r="RRV121" s="243"/>
      <c r="RRW121" s="243"/>
      <c r="RRX121" s="243"/>
      <c r="RRY121" s="243"/>
      <c r="RRZ121" s="243"/>
      <c r="RSA121" s="243"/>
      <c r="RSB121" s="243"/>
      <c r="RSC121" s="243"/>
      <c r="RSD121" s="243"/>
      <c r="RSE121" s="243"/>
      <c r="RSF121" s="243"/>
      <c r="RSG121" s="243"/>
      <c r="RSH121" s="243"/>
      <c r="RSI121" s="243"/>
      <c r="RSJ121" s="243"/>
      <c r="RSK121" s="243"/>
      <c r="RSL121" s="243"/>
      <c r="RSM121" s="243"/>
      <c r="RSN121" s="243"/>
      <c r="RSO121" s="243"/>
      <c r="RSP121" s="243"/>
      <c r="RSQ121" s="243"/>
      <c r="RSR121" s="243"/>
      <c r="RSS121" s="243"/>
      <c r="RST121" s="243"/>
      <c r="RSU121" s="243"/>
      <c r="RSV121" s="243"/>
      <c r="RSW121" s="243"/>
      <c r="RSX121" s="243"/>
      <c r="RSY121" s="243"/>
      <c r="RSZ121" s="243"/>
      <c r="RTA121" s="243"/>
      <c r="RTB121" s="243"/>
      <c r="RTC121" s="243"/>
      <c r="RTD121" s="243"/>
      <c r="RTE121" s="243"/>
      <c r="RTF121" s="243"/>
      <c r="RTG121" s="243"/>
      <c r="RTH121" s="243"/>
      <c r="RTI121" s="243"/>
      <c r="RTJ121" s="243"/>
      <c r="RTK121" s="243"/>
      <c r="RTL121" s="243"/>
      <c r="RTM121" s="243"/>
      <c r="RTN121" s="243"/>
      <c r="RTO121" s="243"/>
      <c r="RTP121" s="243"/>
      <c r="RTQ121" s="243"/>
      <c r="RTR121" s="243"/>
      <c r="RTS121" s="243"/>
      <c r="RTT121" s="243"/>
      <c r="RTU121" s="243"/>
      <c r="RTV121" s="243"/>
      <c r="RTW121" s="243"/>
      <c r="RTX121" s="243"/>
      <c r="RTY121" s="243"/>
      <c r="RTZ121" s="243"/>
      <c r="RUA121" s="243"/>
      <c r="RUB121" s="243"/>
      <c r="RUC121" s="243"/>
      <c r="RUD121" s="243"/>
      <c r="RUE121" s="243"/>
      <c r="RUF121" s="243"/>
      <c r="RUG121" s="243"/>
      <c r="RUH121" s="243"/>
      <c r="RUI121" s="243"/>
      <c r="RUJ121" s="243"/>
      <c r="RUK121" s="243"/>
      <c r="RUL121" s="243"/>
      <c r="RUM121" s="243"/>
      <c r="RUN121" s="243"/>
      <c r="RUO121" s="243"/>
      <c r="RUP121" s="243"/>
      <c r="RUQ121" s="243"/>
      <c r="RUR121" s="243"/>
      <c r="RUS121" s="243"/>
      <c r="RUT121" s="243"/>
      <c r="RUU121" s="243"/>
      <c r="RUV121" s="243"/>
      <c r="RUW121" s="243"/>
      <c r="RUX121" s="243"/>
      <c r="RUY121" s="243"/>
      <c r="RUZ121" s="243"/>
      <c r="RVA121" s="243"/>
      <c r="RVB121" s="243"/>
      <c r="RVC121" s="243"/>
      <c r="RVD121" s="243"/>
      <c r="RVE121" s="243"/>
      <c r="RVF121" s="243"/>
      <c r="RVG121" s="243"/>
      <c r="RVH121" s="243"/>
      <c r="RVI121" s="243"/>
      <c r="RVJ121" s="243"/>
      <c r="RVK121" s="243"/>
      <c r="RVL121" s="243"/>
      <c r="RVM121" s="243"/>
      <c r="RVN121" s="243"/>
      <c r="RVO121" s="243"/>
      <c r="RVP121" s="243"/>
      <c r="RVQ121" s="243"/>
      <c r="RVR121" s="243"/>
      <c r="RVS121" s="243"/>
      <c r="RVT121" s="243"/>
      <c r="RVU121" s="243"/>
      <c r="RVV121" s="243"/>
      <c r="RVW121" s="243"/>
      <c r="RVX121" s="243"/>
      <c r="RVY121" s="243"/>
      <c r="RVZ121" s="243"/>
      <c r="RWA121" s="243"/>
      <c r="RWB121" s="243"/>
      <c r="RWC121" s="243"/>
      <c r="RWD121" s="243"/>
      <c r="RWE121" s="243"/>
      <c r="RWF121" s="243"/>
      <c r="RWG121" s="243"/>
      <c r="RWH121" s="243"/>
      <c r="RWI121" s="243"/>
      <c r="RWJ121" s="243"/>
      <c r="RWK121" s="243"/>
      <c r="RWL121" s="243"/>
      <c r="RWM121" s="243"/>
      <c r="RWN121" s="243"/>
      <c r="RWO121" s="243"/>
      <c r="RWP121" s="243"/>
      <c r="RWQ121" s="243"/>
      <c r="RWR121" s="243"/>
      <c r="RWS121" s="243"/>
      <c r="RWT121" s="243"/>
      <c r="RWU121" s="243"/>
      <c r="RWV121" s="243"/>
      <c r="RWW121" s="243"/>
      <c r="RWX121" s="243"/>
      <c r="RWY121" s="243"/>
      <c r="RWZ121" s="243"/>
      <c r="RXA121" s="243"/>
      <c r="RXB121" s="243"/>
      <c r="RXC121" s="243"/>
      <c r="RXD121" s="243"/>
      <c r="RXE121" s="243"/>
      <c r="RXF121" s="243"/>
      <c r="RXG121" s="243"/>
      <c r="RXH121" s="243"/>
      <c r="RXI121" s="243"/>
      <c r="RXJ121" s="243"/>
      <c r="RXK121" s="243"/>
      <c r="RXL121" s="243"/>
      <c r="RXM121" s="243"/>
      <c r="RXN121" s="243"/>
      <c r="RXO121" s="243"/>
      <c r="RXP121" s="243"/>
      <c r="RXQ121" s="243"/>
      <c r="RXR121" s="243"/>
      <c r="RXS121" s="243"/>
      <c r="RXT121" s="243"/>
      <c r="RXU121" s="243"/>
      <c r="RXV121" s="243"/>
      <c r="RXW121" s="243"/>
      <c r="RXX121" s="243"/>
      <c r="RXY121" s="243"/>
      <c r="RXZ121" s="243"/>
      <c r="RYA121" s="243"/>
      <c r="RYB121" s="243"/>
      <c r="RYC121" s="243"/>
      <c r="RYD121" s="243"/>
      <c r="RYE121" s="243"/>
      <c r="RYF121" s="243"/>
      <c r="RYG121" s="243"/>
      <c r="RYH121" s="243"/>
      <c r="RYI121" s="243"/>
      <c r="RYJ121" s="243"/>
      <c r="RYK121" s="243"/>
      <c r="RYL121" s="243"/>
      <c r="RYM121" s="243"/>
      <c r="RYN121" s="243"/>
      <c r="RYO121" s="243"/>
      <c r="RYP121" s="243"/>
      <c r="RYQ121" s="243"/>
      <c r="RYR121" s="243"/>
      <c r="RYS121" s="243"/>
      <c r="RYT121" s="243"/>
      <c r="RYU121" s="243"/>
      <c r="RYV121" s="243"/>
      <c r="RYW121" s="243"/>
      <c r="RYX121" s="243"/>
      <c r="RYY121" s="243"/>
      <c r="RYZ121" s="243"/>
      <c r="RZA121" s="243"/>
      <c r="RZB121" s="243"/>
      <c r="RZC121" s="243"/>
      <c r="RZD121" s="243"/>
      <c r="RZE121" s="243"/>
      <c r="RZF121" s="243"/>
      <c r="RZG121" s="243"/>
      <c r="RZH121" s="243"/>
      <c r="RZI121" s="243"/>
      <c r="RZJ121" s="243"/>
      <c r="RZK121" s="243"/>
      <c r="RZL121" s="243"/>
      <c r="RZM121" s="243"/>
      <c r="RZN121" s="243"/>
      <c r="RZO121" s="243"/>
      <c r="RZP121" s="243"/>
      <c r="RZQ121" s="243"/>
      <c r="RZR121" s="243"/>
      <c r="RZS121" s="243"/>
      <c r="RZT121" s="243"/>
      <c r="RZU121" s="243"/>
      <c r="RZV121" s="243"/>
      <c r="RZW121" s="243"/>
      <c r="RZX121" s="243"/>
      <c r="RZY121" s="243"/>
      <c r="RZZ121" s="243"/>
      <c r="SAA121" s="243"/>
      <c r="SAB121" s="243"/>
      <c r="SAC121" s="243"/>
      <c r="SAD121" s="243"/>
      <c r="SAE121" s="243"/>
      <c r="SAF121" s="243"/>
      <c r="SAG121" s="243"/>
      <c r="SAH121" s="243"/>
      <c r="SAI121" s="243"/>
      <c r="SAJ121" s="243"/>
      <c r="SAK121" s="243"/>
      <c r="SAL121" s="243"/>
      <c r="SAM121" s="243"/>
      <c r="SAN121" s="243"/>
      <c r="SAO121" s="243"/>
      <c r="SAP121" s="243"/>
      <c r="SAQ121" s="243"/>
      <c r="SAR121" s="243"/>
      <c r="SAS121" s="243"/>
      <c r="SAT121" s="243"/>
      <c r="SAU121" s="243"/>
      <c r="SAV121" s="243"/>
      <c r="SAW121" s="243"/>
      <c r="SAX121" s="243"/>
      <c r="SAY121" s="243"/>
      <c r="SAZ121" s="243"/>
      <c r="SBA121" s="243"/>
      <c r="SBB121" s="243"/>
      <c r="SBC121" s="243"/>
      <c r="SBD121" s="243"/>
      <c r="SBE121" s="243"/>
      <c r="SBF121" s="243"/>
      <c r="SBG121" s="243"/>
      <c r="SBH121" s="243"/>
      <c r="SBI121" s="243"/>
      <c r="SBJ121" s="243"/>
      <c r="SBK121" s="243"/>
      <c r="SBL121" s="243"/>
      <c r="SBM121" s="243"/>
      <c r="SBN121" s="243"/>
      <c r="SBO121" s="243"/>
      <c r="SBP121" s="243"/>
      <c r="SBQ121" s="243"/>
      <c r="SBR121" s="243"/>
      <c r="SBS121" s="243"/>
      <c r="SBT121" s="243"/>
      <c r="SBU121" s="243"/>
      <c r="SBV121" s="243"/>
      <c r="SBW121" s="243"/>
      <c r="SBX121" s="243"/>
      <c r="SBY121" s="243"/>
      <c r="SBZ121" s="243"/>
      <c r="SCA121" s="243"/>
      <c r="SCB121" s="243"/>
      <c r="SCC121" s="243"/>
      <c r="SCD121" s="243"/>
      <c r="SCE121" s="243"/>
      <c r="SCF121" s="243"/>
      <c r="SCG121" s="243"/>
      <c r="SCH121" s="243"/>
      <c r="SCI121" s="243"/>
      <c r="SCJ121" s="243"/>
      <c r="SCK121" s="243"/>
      <c r="SCL121" s="243"/>
      <c r="SCM121" s="243"/>
      <c r="SCN121" s="243"/>
      <c r="SCO121" s="243"/>
      <c r="SCP121" s="243"/>
      <c r="SCQ121" s="243"/>
      <c r="SCR121" s="243"/>
      <c r="SCS121" s="243"/>
      <c r="SCT121" s="243"/>
      <c r="SCU121" s="243"/>
      <c r="SCV121" s="243"/>
      <c r="SCW121" s="243"/>
      <c r="SCX121" s="243"/>
      <c r="SCY121" s="243"/>
      <c r="SCZ121" s="243"/>
      <c r="SDA121" s="243"/>
      <c r="SDB121" s="243"/>
      <c r="SDC121" s="243"/>
      <c r="SDD121" s="243"/>
      <c r="SDE121" s="243"/>
      <c r="SDF121" s="243"/>
      <c r="SDG121" s="243"/>
      <c r="SDH121" s="243"/>
      <c r="SDI121" s="243"/>
      <c r="SDJ121" s="243"/>
      <c r="SDK121" s="243"/>
      <c r="SDL121" s="243"/>
      <c r="SDM121" s="243"/>
      <c r="SDN121" s="243"/>
      <c r="SDO121" s="243"/>
      <c r="SDP121" s="243"/>
      <c r="SDQ121" s="243"/>
      <c r="SDR121" s="243"/>
      <c r="SDS121" s="243"/>
      <c r="SDT121" s="243"/>
      <c r="SDU121" s="243"/>
      <c r="SDV121" s="243"/>
      <c r="SDW121" s="243"/>
      <c r="SDX121" s="243"/>
      <c r="SDY121" s="243"/>
      <c r="SDZ121" s="243"/>
      <c r="SEA121" s="243"/>
      <c r="SEB121" s="243"/>
      <c r="SEC121" s="243"/>
      <c r="SED121" s="243"/>
      <c r="SEE121" s="243"/>
      <c r="SEF121" s="243"/>
      <c r="SEG121" s="243"/>
      <c r="SEH121" s="243"/>
      <c r="SEI121" s="243"/>
      <c r="SEJ121" s="243"/>
      <c r="SEK121" s="243"/>
      <c r="SEL121" s="243"/>
      <c r="SEM121" s="243"/>
      <c r="SEN121" s="243"/>
      <c r="SEO121" s="243"/>
      <c r="SEP121" s="243"/>
      <c r="SEQ121" s="243"/>
      <c r="SER121" s="243"/>
      <c r="SES121" s="243"/>
      <c r="SET121" s="243"/>
      <c r="SEU121" s="243"/>
      <c r="SEV121" s="243"/>
      <c r="SEW121" s="243"/>
      <c r="SEX121" s="243"/>
      <c r="SEY121" s="243"/>
      <c r="SEZ121" s="243"/>
      <c r="SFA121" s="243"/>
      <c r="SFB121" s="243"/>
      <c r="SFC121" s="243"/>
      <c r="SFD121" s="243"/>
      <c r="SFE121" s="243"/>
      <c r="SFF121" s="243"/>
      <c r="SFG121" s="243"/>
      <c r="SFH121" s="243"/>
      <c r="SFI121" s="243"/>
      <c r="SFJ121" s="243"/>
      <c r="SFK121" s="243"/>
      <c r="SFL121" s="243"/>
      <c r="SFM121" s="243"/>
      <c r="SFN121" s="243"/>
      <c r="SFO121" s="243"/>
      <c r="SFP121" s="243"/>
      <c r="SFQ121" s="243"/>
      <c r="SFR121" s="243"/>
      <c r="SFS121" s="243"/>
      <c r="SFT121" s="243"/>
      <c r="SFU121" s="243"/>
      <c r="SFV121" s="243"/>
      <c r="SFW121" s="243"/>
      <c r="SFX121" s="243"/>
      <c r="SFY121" s="243"/>
      <c r="SFZ121" s="243"/>
      <c r="SGA121" s="243"/>
      <c r="SGB121" s="243"/>
      <c r="SGC121" s="243"/>
      <c r="SGD121" s="243"/>
      <c r="SGE121" s="243"/>
      <c r="SGF121" s="243"/>
      <c r="SGG121" s="243"/>
      <c r="SGH121" s="243"/>
      <c r="SGI121" s="243"/>
      <c r="SGJ121" s="243"/>
      <c r="SGK121" s="243"/>
      <c r="SGL121" s="243"/>
      <c r="SGM121" s="243"/>
      <c r="SGN121" s="243"/>
      <c r="SGO121" s="243"/>
      <c r="SGP121" s="243"/>
      <c r="SGQ121" s="243"/>
      <c r="SGR121" s="243"/>
      <c r="SGS121" s="243"/>
      <c r="SGT121" s="243"/>
      <c r="SGU121" s="243"/>
      <c r="SGV121" s="243"/>
      <c r="SGW121" s="243"/>
      <c r="SGX121" s="243"/>
      <c r="SGY121" s="243"/>
      <c r="SGZ121" s="243"/>
      <c r="SHA121" s="243"/>
      <c r="SHB121" s="243"/>
      <c r="SHC121" s="243"/>
      <c r="SHD121" s="243"/>
      <c r="SHE121" s="243"/>
      <c r="SHF121" s="243"/>
      <c r="SHG121" s="243"/>
      <c r="SHH121" s="243"/>
      <c r="SHI121" s="243"/>
      <c r="SHJ121" s="243"/>
      <c r="SHK121" s="243"/>
      <c r="SHL121" s="243"/>
      <c r="SHM121" s="243"/>
      <c r="SHN121" s="243"/>
      <c r="SHO121" s="243"/>
      <c r="SHP121" s="243"/>
      <c r="SHQ121" s="243"/>
      <c r="SHR121" s="243"/>
      <c r="SHS121" s="243"/>
      <c r="SHT121" s="243"/>
      <c r="SHU121" s="243"/>
      <c r="SHV121" s="243"/>
      <c r="SHW121" s="243"/>
      <c r="SHX121" s="243"/>
      <c r="SHY121" s="243"/>
      <c r="SHZ121" s="243"/>
      <c r="SIA121" s="243"/>
      <c r="SIB121" s="243"/>
      <c r="SIC121" s="243"/>
      <c r="SID121" s="243"/>
      <c r="SIE121" s="243"/>
      <c r="SIF121" s="243"/>
      <c r="SIG121" s="243"/>
      <c r="SIH121" s="243"/>
      <c r="SII121" s="243"/>
      <c r="SIJ121" s="243"/>
      <c r="SIK121" s="243"/>
      <c r="SIL121" s="243"/>
      <c r="SIM121" s="243"/>
      <c r="SIN121" s="243"/>
      <c r="SIO121" s="243"/>
      <c r="SIP121" s="243"/>
      <c r="SIQ121" s="243"/>
      <c r="SIR121" s="243"/>
      <c r="SIS121" s="243"/>
      <c r="SIT121" s="243"/>
      <c r="SIU121" s="243"/>
      <c r="SIV121" s="243"/>
      <c r="SIW121" s="243"/>
      <c r="SIX121" s="243"/>
      <c r="SIY121" s="243"/>
      <c r="SIZ121" s="243"/>
      <c r="SJA121" s="243"/>
      <c r="SJB121" s="243"/>
      <c r="SJC121" s="243"/>
      <c r="SJD121" s="243"/>
      <c r="SJE121" s="243"/>
      <c r="SJF121" s="243"/>
      <c r="SJG121" s="243"/>
      <c r="SJH121" s="243"/>
      <c r="SJI121" s="243"/>
      <c r="SJJ121" s="243"/>
      <c r="SJK121" s="243"/>
      <c r="SJL121" s="243"/>
      <c r="SJM121" s="243"/>
      <c r="SJN121" s="243"/>
      <c r="SJO121" s="243"/>
      <c r="SJP121" s="243"/>
      <c r="SJQ121" s="243"/>
      <c r="SJR121" s="243"/>
      <c r="SJS121" s="243"/>
      <c r="SJT121" s="243"/>
      <c r="SJU121" s="243"/>
      <c r="SJV121" s="243"/>
      <c r="SJW121" s="243"/>
      <c r="SJX121" s="243"/>
      <c r="SJY121" s="243"/>
      <c r="SJZ121" s="243"/>
      <c r="SKA121" s="243"/>
      <c r="SKB121" s="243"/>
      <c r="SKC121" s="243"/>
      <c r="SKD121" s="243"/>
      <c r="SKE121" s="243"/>
      <c r="SKF121" s="243"/>
      <c r="SKG121" s="243"/>
      <c r="SKH121" s="243"/>
      <c r="SKI121" s="243"/>
      <c r="SKJ121" s="243"/>
      <c r="SKK121" s="243"/>
      <c r="SKL121" s="243"/>
      <c r="SKM121" s="243"/>
      <c r="SKN121" s="243"/>
      <c r="SKO121" s="243"/>
      <c r="SKP121" s="243"/>
      <c r="SKQ121" s="243"/>
      <c r="SKR121" s="243"/>
      <c r="SKS121" s="243"/>
      <c r="SKT121" s="243"/>
      <c r="SKU121" s="243"/>
      <c r="SKV121" s="243"/>
      <c r="SKW121" s="243"/>
      <c r="SKX121" s="243"/>
      <c r="SKY121" s="243"/>
      <c r="SKZ121" s="243"/>
      <c r="SLA121" s="243"/>
      <c r="SLB121" s="243"/>
      <c r="SLC121" s="243"/>
      <c r="SLD121" s="243"/>
      <c r="SLE121" s="243"/>
      <c r="SLF121" s="243"/>
      <c r="SLG121" s="243"/>
      <c r="SLH121" s="243"/>
      <c r="SLI121" s="243"/>
      <c r="SLJ121" s="243"/>
      <c r="SLK121" s="243"/>
      <c r="SLL121" s="243"/>
      <c r="SLM121" s="243"/>
      <c r="SLN121" s="243"/>
      <c r="SLO121" s="243"/>
      <c r="SLP121" s="243"/>
      <c r="SLQ121" s="243"/>
      <c r="SLR121" s="243"/>
      <c r="SLS121" s="243"/>
      <c r="SLT121" s="243"/>
      <c r="SLU121" s="243"/>
      <c r="SLV121" s="243"/>
      <c r="SLW121" s="243"/>
      <c r="SLX121" s="243"/>
      <c r="SLY121" s="243"/>
      <c r="SLZ121" s="243"/>
      <c r="SMA121" s="243"/>
      <c r="SMB121" s="243"/>
      <c r="SMC121" s="243"/>
      <c r="SMD121" s="243"/>
      <c r="SME121" s="243"/>
      <c r="SMF121" s="243"/>
      <c r="SMG121" s="243"/>
      <c r="SMH121" s="243"/>
      <c r="SMI121" s="243"/>
      <c r="SMJ121" s="243"/>
      <c r="SMK121" s="243"/>
      <c r="SML121" s="243"/>
      <c r="SMM121" s="243"/>
      <c r="SMN121" s="243"/>
      <c r="SMO121" s="243"/>
      <c r="SMP121" s="243"/>
      <c r="SMQ121" s="243"/>
      <c r="SMR121" s="243"/>
      <c r="SMS121" s="243"/>
      <c r="SMT121" s="243"/>
      <c r="SMU121" s="243"/>
      <c r="SMV121" s="243"/>
      <c r="SMW121" s="243"/>
      <c r="SMX121" s="243"/>
      <c r="SMY121" s="243"/>
      <c r="SMZ121" s="243"/>
      <c r="SNA121" s="243"/>
      <c r="SNB121" s="243"/>
      <c r="SNC121" s="243"/>
      <c r="SND121" s="243"/>
      <c r="SNE121" s="243"/>
      <c r="SNF121" s="243"/>
      <c r="SNG121" s="243"/>
      <c r="SNH121" s="243"/>
      <c r="SNI121" s="243"/>
      <c r="SNJ121" s="243"/>
      <c r="SNK121" s="243"/>
      <c r="SNL121" s="243"/>
      <c r="SNM121" s="243"/>
      <c r="SNN121" s="243"/>
      <c r="SNO121" s="243"/>
      <c r="SNP121" s="243"/>
      <c r="SNQ121" s="243"/>
      <c r="SNR121" s="243"/>
      <c r="SNS121" s="243"/>
      <c r="SNT121" s="243"/>
      <c r="SNU121" s="243"/>
      <c r="SNV121" s="243"/>
      <c r="SNW121" s="243"/>
      <c r="SNX121" s="243"/>
      <c r="SNY121" s="243"/>
      <c r="SNZ121" s="243"/>
      <c r="SOA121" s="243"/>
      <c r="SOB121" s="243"/>
      <c r="SOC121" s="243"/>
      <c r="SOD121" s="243"/>
      <c r="SOE121" s="243"/>
      <c r="SOF121" s="243"/>
      <c r="SOG121" s="243"/>
      <c r="SOH121" s="243"/>
      <c r="SOI121" s="243"/>
      <c r="SOJ121" s="243"/>
      <c r="SOK121" s="243"/>
      <c r="SOL121" s="243"/>
      <c r="SOM121" s="243"/>
      <c r="SON121" s="243"/>
      <c r="SOO121" s="243"/>
      <c r="SOP121" s="243"/>
      <c r="SOQ121" s="243"/>
      <c r="SOR121" s="243"/>
      <c r="SOS121" s="243"/>
      <c r="SOT121" s="243"/>
      <c r="SOU121" s="243"/>
      <c r="SOV121" s="243"/>
      <c r="SOW121" s="243"/>
      <c r="SOX121" s="243"/>
      <c r="SOY121" s="243"/>
      <c r="SOZ121" s="243"/>
      <c r="SPA121" s="243"/>
      <c r="SPB121" s="243"/>
      <c r="SPC121" s="243"/>
      <c r="SPD121" s="243"/>
      <c r="SPE121" s="243"/>
      <c r="SPF121" s="243"/>
      <c r="SPG121" s="243"/>
      <c r="SPH121" s="243"/>
      <c r="SPI121" s="243"/>
      <c r="SPJ121" s="243"/>
      <c r="SPK121" s="243"/>
      <c r="SPL121" s="243"/>
      <c r="SPM121" s="243"/>
      <c r="SPN121" s="243"/>
      <c r="SPO121" s="243"/>
      <c r="SPP121" s="243"/>
      <c r="SPQ121" s="243"/>
      <c r="SPR121" s="243"/>
      <c r="SPS121" s="243"/>
      <c r="SPT121" s="243"/>
      <c r="SPU121" s="243"/>
      <c r="SPV121" s="243"/>
      <c r="SPW121" s="243"/>
      <c r="SPX121" s="243"/>
      <c r="SPY121" s="243"/>
      <c r="SPZ121" s="243"/>
      <c r="SQA121" s="243"/>
      <c r="SQB121" s="243"/>
      <c r="SQC121" s="243"/>
      <c r="SQD121" s="243"/>
      <c r="SQE121" s="243"/>
      <c r="SQF121" s="243"/>
      <c r="SQG121" s="243"/>
      <c r="SQH121" s="243"/>
      <c r="SQI121" s="243"/>
      <c r="SQJ121" s="243"/>
      <c r="SQK121" s="243"/>
      <c r="SQL121" s="243"/>
      <c r="SQM121" s="243"/>
      <c r="SQN121" s="243"/>
      <c r="SQO121" s="243"/>
      <c r="SQP121" s="243"/>
      <c r="SQQ121" s="243"/>
      <c r="SQR121" s="243"/>
      <c r="SQS121" s="243"/>
      <c r="SQT121" s="243"/>
      <c r="SQU121" s="243"/>
      <c r="SQV121" s="243"/>
      <c r="SQW121" s="243"/>
      <c r="SQX121" s="243"/>
      <c r="SQY121" s="243"/>
      <c r="SQZ121" s="243"/>
      <c r="SRA121" s="243"/>
      <c r="SRB121" s="243"/>
      <c r="SRC121" s="243"/>
      <c r="SRD121" s="243"/>
      <c r="SRE121" s="243"/>
      <c r="SRF121" s="243"/>
      <c r="SRG121" s="243"/>
      <c r="SRH121" s="243"/>
      <c r="SRI121" s="243"/>
      <c r="SRJ121" s="243"/>
      <c r="SRK121" s="243"/>
      <c r="SRL121" s="243"/>
      <c r="SRM121" s="243"/>
      <c r="SRN121" s="243"/>
      <c r="SRO121" s="243"/>
      <c r="SRP121" s="243"/>
      <c r="SRQ121" s="243"/>
      <c r="SRR121" s="243"/>
      <c r="SRS121" s="243"/>
      <c r="SRT121" s="243"/>
      <c r="SRU121" s="243"/>
      <c r="SRV121" s="243"/>
      <c r="SRW121" s="243"/>
      <c r="SRX121" s="243"/>
      <c r="SRY121" s="243"/>
      <c r="SRZ121" s="243"/>
      <c r="SSA121" s="243"/>
      <c r="SSB121" s="243"/>
      <c r="SSC121" s="243"/>
      <c r="SSD121" s="243"/>
      <c r="SSE121" s="243"/>
      <c r="SSF121" s="243"/>
      <c r="SSG121" s="243"/>
      <c r="SSH121" s="243"/>
      <c r="SSI121" s="243"/>
      <c r="SSJ121" s="243"/>
      <c r="SSK121" s="243"/>
      <c r="SSL121" s="243"/>
      <c r="SSM121" s="243"/>
      <c r="SSN121" s="243"/>
      <c r="SSO121" s="243"/>
      <c r="SSP121" s="243"/>
      <c r="SSQ121" s="243"/>
      <c r="SSR121" s="243"/>
      <c r="SSS121" s="243"/>
      <c r="SST121" s="243"/>
      <c r="SSU121" s="243"/>
      <c r="SSV121" s="243"/>
      <c r="SSW121" s="243"/>
      <c r="SSX121" s="243"/>
      <c r="SSY121" s="243"/>
      <c r="SSZ121" s="243"/>
      <c r="STA121" s="243"/>
      <c r="STB121" s="243"/>
      <c r="STC121" s="243"/>
      <c r="STD121" s="243"/>
      <c r="STE121" s="243"/>
      <c r="STF121" s="243"/>
      <c r="STG121" s="243"/>
      <c r="STH121" s="243"/>
      <c r="STI121" s="243"/>
      <c r="STJ121" s="243"/>
      <c r="STK121" s="243"/>
      <c r="STL121" s="243"/>
      <c r="STM121" s="243"/>
      <c r="STN121" s="243"/>
      <c r="STO121" s="243"/>
      <c r="STP121" s="243"/>
      <c r="STQ121" s="243"/>
      <c r="STR121" s="243"/>
      <c r="STS121" s="243"/>
      <c r="STT121" s="243"/>
      <c r="STU121" s="243"/>
      <c r="STV121" s="243"/>
      <c r="STW121" s="243"/>
      <c r="STX121" s="243"/>
      <c r="STY121" s="243"/>
      <c r="STZ121" s="243"/>
      <c r="SUA121" s="243"/>
      <c r="SUB121" s="243"/>
      <c r="SUC121" s="243"/>
      <c r="SUD121" s="243"/>
      <c r="SUE121" s="243"/>
      <c r="SUF121" s="243"/>
      <c r="SUG121" s="243"/>
      <c r="SUH121" s="243"/>
      <c r="SUI121" s="243"/>
      <c r="SUJ121" s="243"/>
      <c r="SUK121" s="243"/>
      <c r="SUL121" s="243"/>
      <c r="SUM121" s="243"/>
      <c r="SUN121" s="243"/>
      <c r="SUO121" s="243"/>
      <c r="SUP121" s="243"/>
      <c r="SUQ121" s="243"/>
      <c r="SUR121" s="243"/>
      <c r="SUS121" s="243"/>
      <c r="SUT121" s="243"/>
      <c r="SUU121" s="243"/>
      <c r="SUV121" s="243"/>
      <c r="SUW121" s="243"/>
      <c r="SUX121" s="243"/>
      <c r="SUY121" s="243"/>
      <c r="SUZ121" s="243"/>
      <c r="SVA121" s="243"/>
      <c r="SVB121" s="243"/>
      <c r="SVC121" s="243"/>
      <c r="SVD121" s="243"/>
      <c r="SVE121" s="243"/>
      <c r="SVF121" s="243"/>
      <c r="SVG121" s="243"/>
      <c r="SVH121" s="243"/>
      <c r="SVI121" s="243"/>
      <c r="SVJ121" s="243"/>
      <c r="SVK121" s="243"/>
      <c r="SVL121" s="243"/>
      <c r="SVM121" s="243"/>
      <c r="SVN121" s="243"/>
      <c r="SVO121" s="243"/>
      <c r="SVP121" s="243"/>
      <c r="SVQ121" s="243"/>
      <c r="SVR121" s="243"/>
      <c r="SVS121" s="243"/>
      <c r="SVT121" s="243"/>
      <c r="SVU121" s="243"/>
      <c r="SVV121" s="243"/>
      <c r="SVW121" s="243"/>
      <c r="SVX121" s="243"/>
      <c r="SVY121" s="243"/>
      <c r="SVZ121" s="243"/>
      <c r="SWA121" s="243"/>
      <c r="SWB121" s="243"/>
      <c r="SWC121" s="243"/>
      <c r="SWD121" s="243"/>
      <c r="SWE121" s="243"/>
      <c r="SWF121" s="243"/>
      <c r="SWG121" s="243"/>
      <c r="SWH121" s="243"/>
      <c r="SWI121" s="243"/>
      <c r="SWJ121" s="243"/>
      <c r="SWK121" s="243"/>
      <c r="SWL121" s="243"/>
      <c r="SWM121" s="243"/>
      <c r="SWN121" s="243"/>
      <c r="SWO121" s="243"/>
      <c r="SWP121" s="243"/>
      <c r="SWQ121" s="243"/>
      <c r="SWR121" s="243"/>
      <c r="SWS121" s="243"/>
      <c r="SWT121" s="243"/>
      <c r="SWU121" s="243"/>
      <c r="SWV121" s="243"/>
      <c r="SWW121" s="243"/>
      <c r="SWX121" s="243"/>
      <c r="SWY121" s="243"/>
      <c r="SWZ121" s="243"/>
      <c r="SXA121" s="243"/>
      <c r="SXB121" s="243"/>
      <c r="SXC121" s="243"/>
      <c r="SXD121" s="243"/>
      <c r="SXE121" s="243"/>
      <c r="SXF121" s="243"/>
      <c r="SXG121" s="243"/>
      <c r="SXH121" s="243"/>
      <c r="SXI121" s="243"/>
      <c r="SXJ121" s="243"/>
      <c r="SXK121" s="243"/>
      <c r="SXL121" s="243"/>
      <c r="SXM121" s="243"/>
      <c r="SXN121" s="243"/>
      <c r="SXO121" s="243"/>
      <c r="SXP121" s="243"/>
      <c r="SXQ121" s="243"/>
      <c r="SXR121" s="243"/>
      <c r="SXS121" s="243"/>
      <c r="SXT121" s="243"/>
      <c r="SXU121" s="243"/>
      <c r="SXV121" s="243"/>
      <c r="SXW121" s="243"/>
      <c r="SXX121" s="243"/>
      <c r="SXY121" s="243"/>
      <c r="SXZ121" s="243"/>
      <c r="SYA121" s="243"/>
      <c r="SYB121" s="243"/>
      <c r="SYC121" s="243"/>
      <c r="SYD121" s="243"/>
      <c r="SYE121" s="243"/>
      <c r="SYF121" s="243"/>
      <c r="SYG121" s="243"/>
      <c r="SYH121" s="243"/>
      <c r="SYI121" s="243"/>
      <c r="SYJ121" s="243"/>
      <c r="SYK121" s="243"/>
      <c r="SYL121" s="243"/>
      <c r="SYM121" s="243"/>
      <c r="SYN121" s="243"/>
      <c r="SYO121" s="243"/>
      <c r="SYP121" s="243"/>
      <c r="SYQ121" s="243"/>
      <c r="SYR121" s="243"/>
      <c r="SYS121" s="243"/>
      <c r="SYT121" s="243"/>
      <c r="SYU121" s="243"/>
      <c r="SYV121" s="243"/>
      <c r="SYW121" s="243"/>
      <c r="SYX121" s="243"/>
      <c r="SYY121" s="243"/>
      <c r="SYZ121" s="243"/>
      <c r="SZA121" s="243"/>
      <c r="SZB121" s="243"/>
      <c r="SZC121" s="243"/>
      <c r="SZD121" s="243"/>
      <c r="SZE121" s="243"/>
      <c r="SZF121" s="243"/>
      <c r="SZG121" s="243"/>
      <c r="SZH121" s="243"/>
      <c r="SZI121" s="243"/>
      <c r="SZJ121" s="243"/>
      <c r="SZK121" s="243"/>
      <c r="SZL121" s="243"/>
      <c r="SZM121" s="243"/>
      <c r="SZN121" s="243"/>
      <c r="SZO121" s="243"/>
      <c r="SZP121" s="243"/>
      <c r="SZQ121" s="243"/>
      <c r="SZR121" s="243"/>
      <c r="SZS121" s="243"/>
      <c r="SZT121" s="243"/>
      <c r="SZU121" s="243"/>
      <c r="SZV121" s="243"/>
      <c r="SZW121" s="243"/>
      <c r="SZX121" s="243"/>
      <c r="SZY121" s="243"/>
      <c r="SZZ121" s="243"/>
      <c r="TAA121" s="243"/>
      <c r="TAB121" s="243"/>
      <c r="TAC121" s="243"/>
      <c r="TAD121" s="243"/>
      <c r="TAE121" s="243"/>
      <c r="TAF121" s="243"/>
      <c r="TAG121" s="243"/>
      <c r="TAH121" s="243"/>
      <c r="TAI121" s="243"/>
      <c r="TAJ121" s="243"/>
      <c r="TAK121" s="243"/>
      <c r="TAL121" s="243"/>
      <c r="TAM121" s="243"/>
      <c r="TAN121" s="243"/>
      <c r="TAO121" s="243"/>
      <c r="TAP121" s="243"/>
      <c r="TAQ121" s="243"/>
      <c r="TAR121" s="243"/>
      <c r="TAS121" s="243"/>
      <c r="TAT121" s="243"/>
      <c r="TAU121" s="243"/>
      <c r="TAV121" s="243"/>
      <c r="TAW121" s="243"/>
      <c r="TAX121" s="243"/>
      <c r="TAY121" s="243"/>
      <c r="TAZ121" s="243"/>
      <c r="TBA121" s="243"/>
      <c r="TBB121" s="243"/>
      <c r="TBC121" s="243"/>
      <c r="TBD121" s="243"/>
      <c r="TBE121" s="243"/>
      <c r="TBF121" s="243"/>
      <c r="TBG121" s="243"/>
      <c r="TBH121" s="243"/>
      <c r="TBI121" s="243"/>
      <c r="TBJ121" s="243"/>
      <c r="TBK121" s="243"/>
      <c r="TBL121" s="243"/>
      <c r="TBM121" s="243"/>
      <c r="TBN121" s="243"/>
      <c r="TBO121" s="243"/>
      <c r="TBP121" s="243"/>
      <c r="TBQ121" s="243"/>
      <c r="TBR121" s="243"/>
      <c r="TBS121" s="243"/>
      <c r="TBT121" s="243"/>
      <c r="TBU121" s="243"/>
      <c r="TBV121" s="243"/>
      <c r="TBW121" s="243"/>
      <c r="TBX121" s="243"/>
      <c r="TBY121" s="243"/>
      <c r="TBZ121" s="243"/>
      <c r="TCA121" s="243"/>
      <c r="TCB121" s="243"/>
      <c r="TCC121" s="243"/>
      <c r="TCD121" s="243"/>
      <c r="TCE121" s="243"/>
      <c r="TCF121" s="243"/>
      <c r="TCG121" s="243"/>
      <c r="TCH121" s="243"/>
      <c r="TCI121" s="243"/>
      <c r="TCJ121" s="243"/>
      <c r="TCK121" s="243"/>
      <c r="TCL121" s="243"/>
      <c r="TCM121" s="243"/>
      <c r="TCN121" s="243"/>
      <c r="TCO121" s="243"/>
      <c r="TCP121" s="243"/>
      <c r="TCQ121" s="243"/>
      <c r="TCR121" s="243"/>
      <c r="TCS121" s="243"/>
      <c r="TCT121" s="243"/>
      <c r="TCU121" s="243"/>
      <c r="TCV121" s="243"/>
      <c r="TCW121" s="243"/>
      <c r="TCX121" s="243"/>
      <c r="TCY121" s="243"/>
      <c r="TCZ121" s="243"/>
      <c r="TDA121" s="243"/>
      <c r="TDB121" s="243"/>
      <c r="TDC121" s="243"/>
      <c r="TDD121" s="243"/>
      <c r="TDE121" s="243"/>
      <c r="TDF121" s="243"/>
      <c r="TDG121" s="243"/>
      <c r="TDH121" s="243"/>
      <c r="TDI121" s="243"/>
      <c r="TDJ121" s="243"/>
      <c r="TDK121" s="243"/>
      <c r="TDL121" s="243"/>
      <c r="TDM121" s="243"/>
      <c r="TDN121" s="243"/>
      <c r="TDO121" s="243"/>
      <c r="TDP121" s="243"/>
      <c r="TDQ121" s="243"/>
      <c r="TDR121" s="243"/>
      <c r="TDS121" s="243"/>
      <c r="TDT121" s="243"/>
      <c r="TDU121" s="243"/>
      <c r="TDV121" s="243"/>
      <c r="TDW121" s="243"/>
      <c r="TDX121" s="243"/>
      <c r="TDY121" s="243"/>
      <c r="TDZ121" s="243"/>
      <c r="TEA121" s="243"/>
      <c r="TEB121" s="243"/>
      <c r="TEC121" s="243"/>
      <c r="TED121" s="243"/>
      <c r="TEE121" s="243"/>
      <c r="TEF121" s="243"/>
      <c r="TEG121" s="243"/>
      <c r="TEH121" s="243"/>
      <c r="TEI121" s="243"/>
      <c r="TEJ121" s="243"/>
      <c r="TEK121" s="243"/>
      <c r="TEL121" s="243"/>
      <c r="TEM121" s="243"/>
      <c r="TEN121" s="243"/>
      <c r="TEO121" s="243"/>
      <c r="TEP121" s="243"/>
      <c r="TEQ121" s="243"/>
      <c r="TER121" s="243"/>
      <c r="TES121" s="243"/>
      <c r="TET121" s="243"/>
      <c r="TEU121" s="243"/>
      <c r="TEV121" s="243"/>
      <c r="TEW121" s="243"/>
      <c r="TEX121" s="243"/>
      <c r="TEY121" s="243"/>
      <c r="TEZ121" s="243"/>
      <c r="TFA121" s="243"/>
      <c r="TFB121" s="243"/>
      <c r="TFC121" s="243"/>
      <c r="TFD121" s="243"/>
      <c r="TFE121" s="243"/>
      <c r="TFF121" s="243"/>
      <c r="TFG121" s="243"/>
      <c r="TFH121" s="243"/>
      <c r="TFI121" s="243"/>
      <c r="TFJ121" s="243"/>
      <c r="TFK121" s="243"/>
      <c r="TFL121" s="243"/>
      <c r="TFM121" s="243"/>
      <c r="TFN121" s="243"/>
      <c r="TFO121" s="243"/>
      <c r="TFP121" s="243"/>
      <c r="TFQ121" s="243"/>
      <c r="TFR121" s="243"/>
      <c r="TFS121" s="243"/>
      <c r="TFT121" s="243"/>
      <c r="TFU121" s="243"/>
      <c r="TFV121" s="243"/>
      <c r="TFW121" s="243"/>
      <c r="TFX121" s="243"/>
      <c r="TFY121" s="243"/>
      <c r="TFZ121" s="243"/>
      <c r="TGA121" s="243"/>
      <c r="TGB121" s="243"/>
      <c r="TGC121" s="243"/>
      <c r="TGD121" s="243"/>
      <c r="TGE121" s="243"/>
      <c r="TGF121" s="243"/>
      <c r="TGG121" s="243"/>
      <c r="TGH121" s="243"/>
      <c r="TGI121" s="243"/>
      <c r="TGJ121" s="243"/>
      <c r="TGK121" s="243"/>
      <c r="TGL121" s="243"/>
      <c r="TGM121" s="243"/>
      <c r="TGN121" s="243"/>
      <c r="TGO121" s="243"/>
      <c r="TGP121" s="243"/>
      <c r="TGQ121" s="243"/>
      <c r="TGR121" s="243"/>
      <c r="TGS121" s="243"/>
      <c r="TGT121" s="243"/>
      <c r="TGU121" s="243"/>
      <c r="TGV121" s="243"/>
      <c r="TGW121" s="243"/>
      <c r="TGX121" s="243"/>
      <c r="TGY121" s="243"/>
      <c r="TGZ121" s="243"/>
      <c r="THA121" s="243"/>
      <c r="THB121" s="243"/>
      <c r="THC121" s="243"/>
      <c r="THD121" s="243"/>
      <c r="THE121" s="243"/>
      <c r="THF121" s="243"/>
      <c r="THG121" s="243"/>
      <c r="THH121" s="243"/>
      <c r="THI121" s="243"/>
      <c r="THJ121" s="243"/>
      <c r="THK121" s="243"/>
      <c r="THL121" s="243"/>
      <c r="THM121" s="243"/>
      <c r="THN121" s="243"/>
      <c r="THO121" s="243"/>
      <c r="THP121" s="243"/>
      <c r="THQ121" s="243"/>
      <c r="THR121" s="243"/>
      <c r="THS121" s="243"/>
      <c r="THT121" s="243"/>
      <c r="THU121" s="243"/>
      <c r="THV121" s="243"/>
      <c r="THW121" s="243"/>
      <c r="THX121" s="243"/>
      <c r="THY121" s="243"/>
      <c r="THZ121" s="243"/>
      <c r="TIA121" s="243"/>
      <c r="TIB121" s="243"/>
      <c r="TIC121" s="243"/>
      <c r="TID121" s="243"/>
      <c r="TIE121" s="243"/>
      <c r="TIF121" s="243"/>
      <c r="TIG121" s="243"/>
      <c r="TIH121" s="243"/>
      <c r="TII121" s="243"/>
      <c r="TIJ121" s="243"/>
      <c r="TIK121" s="243"/>
      <c r="TIL121" s="243"/>
      <c r="TIM121" s="243"/>
      <c r="TIN121" s="243"/>
      <c r="TIO121" s="243"/>
      <c r="TIP121" s="243"/>
      <c r="TIQ121" s="243"/>
      <c r="TIR121" s="243"/>
      <c r="TIS121" s="243"/>
      <c r="TIT121" s="243"/>
      <c r="TIU121" s="243"/>
      <c r="TIV121" s="243"/>
      <c r="TIW121" s="243"/>
      <c r="TIX121" s="243"/>
      <c r="TIY121" s="243"/>
      <c r="TIZ121" s="243"/>
      <c r="TJA121" s="243"/>
      <c r="TJB121" s="243"/>
      <c r="TJC121" s="243"/>
      <c r="TJD121" s="243"/>
      <c r="TJE121" s="243"/>
      <c r="TJF121" s="243"/>
      <c r="TJG121" s="243"/>
      <c r="TJH121" s="243"/>
      <c r="TJI121" s="243"/>
      <c r="TJJ121" s="243"/>
      <c r="TJK121" s="243"/>
      <c r="TJL121" s="243"/>
      <c r="TJM121" s="243"/>
      <c r="TJN121" s="243"/>
      <c r="TJO121" s="243"/>
      <c r="TJP121" s="243"/>
      <c r="TJQ121" s="243"/>
      <c r="TJR121" s="243"/>
      <c r="TJS121" s="243"/>
      <c r="TJT121" s="243"/>
      <c r="TJU121" s="243"/>
      <c r="TJV121" s="243"/>
      <c r="TJW121" s="243"/>
      <c r="TJX121" s="243"/>
      <c r="TJY121" s="243"/>
      <c r="TJZ121" s="243"/>
      <c r="TKA121" s="243"/>
      <c r="TKB121" s="243"/>
      <c r="TKC121" s="243"/>
      <c r="TKD121" s="243"/>
      <c r="TKE121" s="243"/>
      <c r="TKF121" s="243"/>
      <c r="TKG121" s="243"/>
      <c r="TKH121" s="243"/>
      <c r="TKI121" s="243"/>
      <c r="TKJ121" s="243"/>
      <c r="TKK121" s="243"/>
      <c r="TKL121" s="243"/>
      <c r="TKM121" s="243"/>
      <c r="TKN121" s="243"/>
      <c r="TKO121" s="243"/>
      <c r="TKP121" s="243"/>
      <c r="TKQ121" s="243"/>
      <c r="TKR121" s="243"/>
      <c r="TKS121" s="243"/>
      <c r="TKT121" s="243"/>
      <c r="TKU121" s="243"/>
      <c r="TKV121" s="243"/>
      <c r="TKW121" s="243"/>
      <c r="TKX121" s="243"/>
      <c r="TKY121" s="243"/>
      <c r="TKZ121" s="243"/>
      <c r="TLA121" s="243"/>
      <c r="TLB121" s="243"/>
      <c r="TLC121" s="243"/>
      <c r="TLD121" s="243"/>
      <c r="TLE121" s="243"/>
      <c r="TLF121" s="243"/>
      <c r="TLG121" s="243"/>
      <c r="TLH121" s="243"/>
      <c r="TLI121" s="243"/>
      <c r="TLJ121" s="243"/>
      <c r="TLK121" s="243"/>
      <c r="TLL121" s="243"/>
      <c r="TLM121" s="243"/>
      <c r="TLN121" s="243"/>
      <c r="TLO121" s="243"/>
      <c r="TLP121" s="243"/>
      <c r="TLQ121" s="243"/>
      <c r="TLR121" s="243"/>
      <c r="TLS121" s="243"/>
      <c r="TLT121" s="243"/>
      <c r="TLU121" s="243"/>
      <c r="TLV121" s="243"/>
      <c r="TLW121" s="243"/>
      <c r="TLX121" s="243"/>
      <c r="TLY121" s="243"/>
      <c r="TLZ121" s="243"/>
      <c r="TMA121" s="243"/>
      <c r="TMB121" s="243"/>
      <c r="TMC121" s="243"/>
      <c r="TMD121" s="243"/>
      <c r="TME121" s="243"/>
      <c r="TMF121" s="243"/>
      <c r="TMG121" s="243"/>
      <c r="TMH121" s="243"/>
      <c r="TMI121" s="243"/>
      <c r="TMJ121" s="243"/>
      <c r="TMK121" s="243"/>
      <c r="TML121" s="243"/>
      <c r="TMM121" s="243"/>
      <c r="TMN121" s="243"/>
      <c r="TMO121" s="243"/>
      <c r="TMP121" s="243"/>
      <c r="TMQ121" s="243"/>
      <c r="TMR121" s="243"/>
      <c r="TMS121" s="243"/>
      <c r="TMT121" s="243"/>
      <c r="TMU121" s="243"/>
      <c r="TMV121" s="243"/>
      <c r="TMW121" s="243"/>
      <c r="TMX121" s="243"/>
      <c r="TMY121" s="243"/>
      <c r="TMZ121" s="243"/>
      <c r="TNA121" s="243"/>
      <c r="TNB121" s="243"/>
      <c r="TNC121" s="243"/>
      <c r="TND121" s="243"/>
      <c r="TNE121" s="243"/>
      <c r="TNF121" s="243"/>
      <c r="TNG121" s="243"/>
      <c r="TNH121" s="243"/>
      <c r="TNI121" s="243"/>
      <c r="TNJ121" s="243"/>
      <c r="TNK121" s="243"/>
      <c r="TNL121" s="243"/>
      <c r="TNM121" s="243"/>
      <c r="TNN121" s="243"/>
      <c r="TNO121" s="243"/>
      <c r="TNP121" s="243"/>
      <c r="TNQ121" s="243"/>
      <c r="TNR121" s="243"/>
      <c r="TNS121" s="243"/>
      <c r="TNT121" s="243"/>
      <c r="TNU121" s="243"/>
      <c r="TNV121" s="243"/>
      <c r="TNW121" s="243"/>
      <c r="TNX121" s="243"/>
      <c r="TNY121" s="243"/>
      <c r="TNZ121" s="243"/>
      <c r="TOA121" s="243"/>
      <c r="TOB121" s="243"/>
      <c r="TOC121" s="243"/>
      <c r="TOD121" s="243"/>
      <c r="TOE121" s="243"/>
      <c r="TOF121" s="243"/>
      <c r="TOG121" s="243"/>
      <c r="TOH121" s="243"/>
      <c r="TOI121" s="243"/>
      <c r="TOJ121" s="243"/>
      <c r="TOK121" s="243"/>
      <c r="TOL121" s="243"/>
      <c r="TOM121" s="243"/>
      <c r="TON121" s="243"/>
      <c r="TOO121" s="243"/>
      <c r="TOP121" s="243"/>
      <c r="TOQ121" s="243"/>
      <c r="TOR121" s="243"/>
      <c r="TOS121" s="243"/>
      <c r="TOT121" s="243"/>
      <c r="TOU121" s="243"/>
      <c r="TOV121" s="243"/>
      <c r="TOW121" s="243"/>
      <c r="TOX121" s="243"/>
      <c r="TOY121" s="243"/>
      <c r="TOZ121" s="243"/>
      <c r="TPA121" s="243"/>
      <c r="TPB121" s="243"/>
      <c r="TPC121" s="243"/>
      <c r="TPD121" s="243"/>
      <c r="TPE121" s="243"/>
      <c r="TPF121" s="243"/>
      <c r="TPG121" s="243"/>
      <c r="TPH121" s="243"/>
      <c r="TPI121" s="243"/>
      <c r="TPJ121" s="243"/>
      <c r="TPK121" s="243"/>
      <c r="TPL121" s="243"/>
      <c r="TPM121" s="243"/>
      <c r="TPN121" s="243"/>
      <c r="TPO121" s="243"/>
      <c r="TPP121" s="243"/>
      <c r="TPQ121" s="243"/>
      <c r="TPR121" s="243"/>
      <c r="TPS121" s="243"/>
      <c r="TPT121" s="243"/>
      <c r="TPU121" s="243"/>
      <c r="TPV121" s="243"/>
      <c r="TPW121" s="243"/>
      <c r="TPX121" s="243"/>
      <c r="TPY121" s="243"/>
      <c r="TPZ121" s="243"/>
      <c r="TQA121" s="243"/>
      <c r="TQB121" s="243"/>
      <c r="TQC121" s="243"/>
      <c r="TQD121" s="243"/>
      <c r="TQE121" s="243"/>
      <c r="TQF121" s="243"/>
      <c r="TQG121" s="243"/>
      <c r="TQH121" s="243"/>
      <c r="TQI121" s="243"/>
      <c r="TQJ121" s="243"/>
      <c r="TQK121" s="243"/>
      <c r="TQL121" s="243"/>
      <c r="TQM121" s="243"/>
      <c r="TQN121" s="243"/>
      <c r="TQO121" s="243"/>
      <c r="TQP121" s="243"/>
      <c r="TQQ121" s="243"/>
      <c r="TQR121" s="243"/>
      <c r="TQS121" s="243"/>
      <c r="TQT121" s="243"/>
      <c r="TQU121" s="243"/>
      <c r="TQV121" s="243"/>
      <c r="TQW121" s="243"/>
      <c r="TQX121" s="243"/>
      <c r="TQY121" s="243"/>
      <c r="TQZ121" s="243"/>
      <c r="TRA121" s="243"/>
      <c r="TRB121" s="243"/>
      <c r="TRC121" s="243"/>
      <c r="TRD121" s="243"/>
      <c r="TRE121" s="243"/>
      <c r="TRF121" s="243"/>
      <c r="TRG121" s="243"/>
      <c r="TRH121" s="243"/>
      <c r="TRI121" s="243"/>
      <c r="TRJ121" s="243"/>
      <c r="TRK121" s="243"/>
      <c r="TRL121" s="243"/>
      <c r="TRM121" s="243"/>
      <c r="TRN121" s="243"/>
      <c r="TRO121" s="243"/>
      <c r="TRP121" s="243"/>
      <c r="TRQ121" s="243"/>
      <c r="TRR121" s="243"/>
      <c r="TRS121" s="243"/>
      <c r="TRT121" s="243"/>
      <c r="TRU121" s="243"/>
      <c r="TRV121" s="243"/>
      <c r="TRW121" s="243"/>
      <c r="TRX121" s="243"/>
      <c r="TRY121" s="243"/>
      <c r="TRZ121" s="243"/>
      <c r="TSA121" s="243"/>
      <c r="TSB121" s="243"/>
      <c r="TSC121" s="243"/>
      <c r="TSD121" s="243"/>
      <c r="TSE121" s="243"/>
      <c r="TSF121" s="243"/>
      <c r="TSG121" s="243"/>
      <c r="TSH121" s="243"/>
      <c r="TSI121" s="243"/>
      <c r="TSJ121" s="243"/>
      <c r="TSK121" s="243"/>
      <c r="TSL121" s="243"/>
      <c r="TSM121" s="243"/>
      <c r="TSN121" s="243"/>
      <c r="TSO121" s="243"/>
      <c r="TSP121" s="243"/>
      <c r="TSQ121" s="243"/>
      <c r="TSR121" s="243"/>
      <c r="TSS121" s="243"/>
      <c r="TST121" s="243"/>
      <c r="TSU121" s="243"/>
      <c r="TSV121" s="243"/>
      <c r="TSW121" s="243"/>
      <c r="TSX121" s="243"/>
      <c r="TSY121" s="243"/>
      <c r="TSZ121" s="243"/>
      <c r="TTA121" s="243"/>
      <c r="TTB121" s="243"/>
      <c r="TTC121" s="243"/>
      <c r="TTD121" s="243"/>
      <c r="TTE121" s="243"/>
      <c r="TTF121" s="243"/>
      <c r="TTG121" s="243"/>
      <c r="TTH121" s="243"/>
      <c r="TTI121" s="243"/>
      <c r="TTJ121" s="243"/>
      <c r="TTK121" s="243"/>
      <c r="TTL121" s="243"/>
      <c r="TTM121" s="243"/>
      <c r="TTN121" s="243"/>
      <c r="TTO121" s="243"/>
      <c r="TTP121" s="243"/>
      <c r="TTQ121" s="243"/>
      <c r="TTR121" s="243"/>
      <c r="TTS121" s="243"/>
      <c r="TTT121" s="243"/>
      <c r="TTU121" s="243"/>
      <c r="TTV121" s="243"/>
      <c r="TTW121" s="243"/>
      <c r="TTX121" s="243"/>
      <c r="TTY121" s="243"/>
      <c r="TTZ121" s="243"/>
      <c r="TUA121" s="243"/>
      <c r="TUB121" s="243"/>
      <c r="TUC121" s="243"/>
      <c r="TUD121" s="243"/>
      <c r="TUE121" s="243"/>
      <c r="TUF121" s="243"/>
      <c r="TUG121" s="243"/>
      <c r="TUH121" s="243"/>
      <c r="TUI121" s="243"/>
      <c r="TUJ121" s="243"/>
      <c r="TUK121" s="243"/>
      <c r="TUL121" s="243"/>
      <c r="TUM121" s="243"/>
      <c r="TUN121" s="243"/>
      <c r="TUO121" s="243"/>
      <c r="TUP121" s="243"/>
      <c r="TUQ121" s="243"/>
      <c r="TUR121" s="243"/>
      <c r="TUS121" s="243"/>
      <c r="TUT121" s="243"/>
      <c r="TUU121" s="243"/>
      <c r="TUV121" s="243"/>
      <c r="TUW121" s="243"/>
      <c r="TUX121" s="243"/>
      <c r="TUY121" s="243"/>
      <c r="TUZ121" s="243"/>
      <c r="TVA121" s="243"/>
      <c r="TVB121" s="243"/>
      <c r="TVC121" s="243"/>
      <c r="TVD121" s="243"/>
      <c r="TVE121" s="243"/>
      <c r="TVF121" s="243"/>
      <c r="TVG121" s="243"/>
      <c r="TVH121" s="243"/>
      <c r="TVI121" s="243"/>
      <c r="TVJ121" s="243"/>
      <c r="TVK121" s="243"/>
      <c r="TVL121" s="243"/>
      <c r="TVM121" s="243"/>
      <c r="TVN121" s="243"/>
      <c r="TVO121" s="243"/>
      <c r="TVP121" s="243"/>
      <c r="TVQ121" s="243"/>
      <c r="TVR121" s="243"/>
      <c r="TVS121" s="243"/>
      <c r="TVT121" s="243"/>
      <c r="TVU121" s="243"/>
      <c r="TVV121" s="243"/>
      <c r="TVW121" s="243"/>
      <c r="TVX121" s="243"/>
      <c r="TVY121" s="243"/>
      <c r="TVZ121" s="243"/>
      <c r="TWA121" s="243"/>
      <c r="TWB121" s="243"/>
      <c r="TWC121" s="243"/>
      <c r="TWD121" s="243"/>
      <c r="TWE121" s="243"/>
      <c r="TWF121" s="243"/>
      <c r="TWG121" s="243"/>
      <c r="TWH121" s="243"/>
      <c r="TWI121" s="243"/>
      <c r="TWJ121" s="243"/>
      <c r="TWK121" s="243"/>
      <c r="TWL121" s="243"/>
      <c r="TWM121" s="243"/>
      <c r="TWN121" s="243"/>
      <c r="TWO121" s="243"/>
      <c r="TWP121" s="243"/>
      <c r="TWQ121" s="243"/>
      <c r="TWR121" s="243"/>
      <c r="TWS121" s="243"/>
      <c r="TWT121" s="243"/>
      <c r="TWU121" s="243"/>
      <c r="TWV121" s="243"/>
      <c r="TWW121" s="243"/>
      <c r="TWX121" s="243"/>
      <c r="TWY121" s="243"/>
      <c r="TWZ121" s="243"/>
      <c r="TXA121" s="243"/>
      <c r="TXB121" s="243"/>
      <c r="TXC121" s="243"/>
      <c r="TXD121" s="243"/>
      <c r="TXE121" s="243"/>
      <c r="TXF121" s="243"/>
      <c r="TXG121" s="243"/>
      <c r="TXH121" s="243"/>
      <c r="TXI121" s="243"/>
      <c r="TXJ121" s="243"/>
      <c r="TXK121" s="243"/>
      <c r="TXL121" s="243"/>
      <c r="TXM121" s="243"/>
      <c r="TXN121" s="243"/>
      <c r="TXO121" s="243"/>
      <c r="TXP121" s="243"/>
      <c r="TXQ121" s="243"/>
      <c r="TXR121" s="243"/>
      <c r="TXS121" s="243"/>
      <c r="TXT121" s="243"/>
      <c r="TXU121" s="243"/>
      <c r="TXV121" s="243"/>
      <c r="TXW121" s="243"/>
      <c r="TXX121" s="243"/>
      <c r="TXY121" s="243"/>
      <c r="TXZ121" s="243"/>
      <c r="TYA121" s="243"/>
      <c r="TYB121" s="243"/>
      <c r="TYC121" s="243"/>
      <c r="TYD121" s="243"/>
      <c r="TYE121" s="243"/>
      <c r="TYF121" s="243"/>
      <c r="TYG121" s="243"/>
      <c r="TYH121" s="243"/>
      <c r="TYI121" s="243"/>
      <c r="TYJ121" s="243"/>
      <c r="TYK121" s="243"/>
      <c r="TYL121" s="243"/>
      <c r="TYM121" s="243"/>
      <c r="TYN121" s="243"/>
      <c r="TYO121" s="243"/>
      <c r="TYP121" s="243"/>
      <c r="TYQ121" s="243"/>
      <c r="TYR121" s="243"/>
      <c r="TYS121" s="243"/>
      <c r="TYT121" s="243"/>
      <c r="TYU121" s="243"/>
      <c r="TYV121" s="243"/>
      <c r="TYW121" s="243"/>
      <c r="TYX121" s="243"/>
      <c r="TYY121" s="243"/>
      <c r="TYZ121" s="243"/>
      <c r="TZA121" s="243"/>
      <c r="TZB121" s="243"/>
      <c r="TZC121" s="243"/>
      <c r="TZD121" s="243"/>
      <c r="TZE121" s="243"/>
      <c r="TZF121" s="243"/>
      <c r="TZG121" s="243"/>
      <c r="TZH121" s="243"/>
      <c r="TZI121" s="243"/>
      <c r="TZJ121" s="243"/>
      <c r="TZK121" s="243"/>
      <c r="TZL121" s="243"/>
      <c r="TZM121" s="243"/>
      <c r="TZN121" s="243"/>
      <c r="TZO121" s="243"/>
      <c r="TZP121" s="243"/>
      <c r="TZQ121" s="243"/>
      <c r="TZR121" s="243"/>
      <c r="TZS121" s="243"/>
      <c r="TZT121" s="243"/>
      <c r="TZU121" s="243"/>
      <c r="TZV121" s="243"/>
      <c r="TZW121" s="243"/>
      <c r="TZX121" s="243"/>
      <c r="TZY121" s="243"/>
      <c r="TZZ121" s="243"/>
      <c r="UAA121" s="243"/>
      <c r="UAB121" s="243"/>
      <c r="UAC121" s="243"/>
      <c r="UAD121" s="243"/>
      <c r="UAE121" s="243"/>
      <c r="UAF121" s="243"/>
      <c r="UAG121" s="243"/>
      <c r="UAH121" s="243"/>
      <c r="UAI121" s="243"/>
      <c r="UAJ121" s="243"/>
      <c r="UAK121" s="243"/>
      <c r="UAL121" s="243"/>
      <c r="UAM121" s="243"/>
      <c r="UAN121" s="243"/>
      <c r="UAO121" s="243"/>
      <c r="UAP121" s="243"/>
      <c r="UAQ121" s="243"/>
      <c r="UAR121" s="243"/>
      <c r="UAS121" s="243"/>
      <c r="UAT121" s="243"/>
      <c r="UAU121" s="243"/>
      <c r="UAV121" s="243"/>
      <c r="UAW121" s="243"/>
      <c r="UAX121" s="243"/>
      <c r="UAY121" s="243"/>
      <c r="UAZ121" s="243"/>
      <c r="UBA121" s="243"/>
      <c r="UBB121" s="243"/>
      <c r="UBC121" s="243"/>
      <c r="UBD121" s="243"/>
      <c r="UBE121" s="243"/>
      <c r="UBF121" s="243"/>
      <c r="UBG121" s="243"/>
      <c r="UBH121" s="243"/>
      <c r="UBI121" s="243"/>
      <c r="UBJ121" s="243"/>
      <c r="UBK121" s="243"/>
      <c r="UBL121" s="243"/>
      <c r="UBM121" s="243"/>
      <c r="UBN121" s="243"/>
      <c r="UBO121" s="243"/>
      <c r="UBP121" s="243"/>
      <c r="UBQ121" s="243"/>
      <c r="UBR121" s="243"/>
      <c r="UBS121" s="243"/>
      <c r="UBT121" s="243"/>
      <c r="UBU121" s="243"/>
      <c r="UBV121" s="243"/>
      <c r="UBW121" s="243"/>
      <c r="UBX121" s="243"/>
      <c r="UBY121" s="243"/>
      <c r="UBZ121" s="243"/>
      <c r="UCA121" s="243"/>
      <c r="UCB121" s="243"/>
      <c r="UCC121" s="243"/>
      <c r="UCD121" s="243"/>
      <c r="UCE121" s="243"/>
      <c r="UCF121" s="243"/>
      <c r="UCG121" s="243"/>
      <c r="UCH121" s="243"/>
      <c r="UCI121" s="243"/>
      <c r="UCJ121" s="243"/>
      <c r="UCK121" s="243"/>
      <c r="UCL121" s="243"/>
      <c r="UCM121" s="243"/>
      <c r="UCN121" s="243"/>
      <c r="UCO121" s="243"/>
      <c r="UCP121" s="243"/>
      <c r="UCQ121" s="243"/>
      <c r="UCR121" s="243"/>
      <c r="UCS121" s="243"/>
      <c r="UCT121" s="243"/>
      <c r="UCU121" s="243"/>
      <c r="UCV121" s="243"/>
      <c r="UCW121" s="243"/>
      <c r="UCX121" s="243"/>
      <c r="UCY121" s="243"/>
      <c r="UCZ121" s="243"/>
      <c r="UDA121" s="243"/>
      <c r="UDB121" s="243"/>
      <c r="UDC121" s="243"/>
      <c r="UDD121" s="243"/>
      <c r="UDE121" s="243"/>
      <c r="UDF121" s="243"/>
      <c r="UDG121" s="243"/>
      <c r="UDH121" s="243"/>
      <c r="UDI121" s="243"/>
      <c r="UDJ121" s="243"/>
      <c r="UDK121" s="243"/>
      <c r="UDL121" s="243"/>
      <c r="UDM121" s="243"/>
      <c r="UDN121" s="243"/>
      <c r="UDO121" s="243"/>
      <c r="UDP121" s="243"/>
      <c r="UDQ121" s="243"/>
      <c r="UDR121" s="243"/>
      <c r="UDS121" s="243"/>
      <c r="UDT121" s="243"/>
      <c r="UDU121" s="243"/>
      <c r="UDV121" s="243"/>
      <c r="UDW121" s="243"/>
      <c r="UDX121" s="243"/>
      <c r="UDY121" s="243"/>
      <c r="UDZ121" s="243"/>
      <c r="UEA121" s="243"/>
      <c r="UEB121" s="243"/>
      <c r="UEC121" s="243"/>
      <c r="UED121" s="243"/>
      <c r="UEE121" s="243"/>
      <c r="UEF121" s="243"/>
      <c r="UEG121" s="243"/>
      <c r="UEH121" s="243"/>
      <c r="UEI121" s="243"/>
      <c r="UEJ121" s="243"/>
      <c r="UEK121" s="243"/>
      <c r="UEL121" s="243"/>
      <c r="UEM121" s="243"/>
      <c r="UEN121" s="243"/>
      <c r="UEO121" s="243"/>
      <c r="UEP121" s="243"/>
      <c r="UEQ121" s="243"/>
      <c r="UER121" s="243"/>
      <c r="UES121" s="243"/>
      <c r="UET121" s="243"/>
      <c r="UEU121" s="243"/>
      <c r="UEV121" s="243"/>
      <c r="UEW121" s="243"/>
      <c r="UEX121" s="243"/>
      <c r="UEY121" s="243"/>
      <c r="UEZ121" s="243"/>
      <c r="UFA121" s="243"/>
      <c r="UFB121" s="243"/>
      <c r="UFC121" s="243"/>
      <c r="UFD121" s="243"/>
      <c r="UFE121" s="243"/>
      <c r="UFF121" s="243"/>
      <c r="UFG121" s="243"/>
      <c r="UFH121" s="243"/>
      <c r="UFI121" s="243"/>
      <c r="UFJ121" s="243"/>
      <c r="UFK121" s="243"/>
      <c r="UFL121" s="243"/>
      <c r="UFM121" s="243"/>
      <c r="UFN121" s="243"/>
      <c r="UFO121" s="243"/>
      <c r="UFP121" s="243"/>
      <c r="UFQ121" s="243"/>
      <c r="UFR121" s="243"/>
      <c r="UFS121" s="243"/>
      <c r="UFT121" s="243"/>
      <c r="UFU121" s="243"/>
      <c r="UFV121" s="243"/>
      <c r="UFW121" s="243"/>
      <c r="UFX121" s="243"/>
      <c r="UFY121" s="243"/>
      <c r="UFZ121" s="243"/>
      <c r="UGA121" s="243"/>
      <c r="UGB121" s="243"/>
      <c r="UGC121" s="243"/>
      <c r="UGD121" s="243"/>
      <c r="UGE121" s="243"/>
      <c r="UGF121" s="243"/>
      <c r="UGG121" s="243"/>
      <c r="UGH121" s="243"/>
      <c r="UGI121" s="243"/>
      <c r="UGJ121" s="243"/>
      <c r="UGK121" s="243"/>
      <c r="UGL121" s="243"/>
      <c r="UGM121" s="243"/>
      <c r="UGN121" s="243"/>
      <c r="UGO121" s="243"/>
      <c r="UGP121" s="243"/>
      <c r="UGQ121" s="243"/>
      <c r="UGR121" s="243"/>
      <c r="UGS121" s="243"/>
      <c r="UGT121" s="243"/>
      <c r="UGU121" s="243"/>
      <c r="UGV121" s="243"/>
      <c r="UGW121" s="243"/>
      <c r="UGX121" s="243"/>
      <c r="UGY121" s="243"/>
      <c r="UGZ121" s="243"/>
      <c r="UHA121" s="243"/>
      <c r="UHB121" s="243"/>
      <c r="UHC121" s="243"/>
      <c r="UHD121" s="243"/>
      <c r="UHE121" s="243"/>
      <c r="UHF121" s="243"/>
      <c r="UHG121" s="243"/>
      <c r="UHH121" s="243"/>
      <c r="UHI121" s="243"/>
      <c r="UHJ121" s="243"/>
      <c r="UHK121" s="243"/>
      <c r="UHL121" s="243"/>
      <c r="UHM121" s="243"/>
      <c r="UHN121" s="243"/>
      <c r="UHO121" s="243"/>
      <c r="UHP121" s="243"/>
      <c r="UHQ121" s="243"/>
      <c r="UHR121" s="243"/>
      <c r="UHS121" s="243"/>
      <c r="UHT121" s="243"/>
      <c r="UHU121" s="243"/>
      <c r="UHV121" s="243"/>
      <c r="UHW121" s="243"/>
      <c r="UHX121" s="243"/>
      <c r="UHY121" s="243"/>
      <c r="UHZ121" s="243"/>
      <c r="UIA121" s="243"/>
      <c r="UIB121" s="243"/>
      <c r="UIC121" s="243"/>
      <c r="UID121" s="243"/>
      <c r="UIE121" s="243"/>
      <c r="UIF121" s="243"/>
      <c r="UIG121" s="243"/>
      <c r="UIH121" s="243"/>
      <c r="UII121" s="243"/>
      <c r="UIJ121" s="243"/>
      <c r="UIK121" s="243"/>
      <c r="UIL121" s="243"/>
      <c r="UIM121" s="243"/>
      <c r="UIN121" s="243"/>
      <c r="UIO121" s="243"/>
      <c r="UIP121" s="243"/>
      <c r="UIQ121" s="243"/>
      <c r="UIR121" s="243"/>
      <c r="UIS121" s="243"/>
      <c r="UIT121" s="243"/>
      <c r="UIU121" s="243"/>
      <c r="UIV121" s="243"/>
      <c r="UIW121" s="243"/>
      <c r="UIX121" s="243"/>
      <c r="UIY121" s="243"/>
      <c r="UIZ121" s="243"/>
      <c r="UJA121" s="243"/>
      <c r="UJB121" s="243"/>
      <c r="UJC121" s="243"/>
      <c r="UJD121" s="243"/>
      <c r="UJE121" s="243"/>
      <c r="UJF121" s="243"/>
      <c r="UJG121" s="243"/>
      <c r="UJH121" s="243"/>
      <c r="UJI121" s="243"/>
      <c r="UJJ121" s="243"/>
      <c r="UJK121" s="243"/>
      <c r="UJL121" s="243"/>
      <c r="UJM121" s="243"/>
      <c r="UJN121" s="243"/>
      <c r="UJO121" s="243"/>
      <c r="UJP121" s="243"/>
      <c r="UJQ121" s="243"/>
      <c r="UJR121" s="243"/>
      <c r="UJS121" s="243"/>
      <c r="UJT121" s="243"/>
      <c r="UJU121" s="243"/>
      <c r="UJV121" s="243"/>
      <c r="UJW121" s="243"/>
      <c r="UJX121" s="243"/>
      <c r="UJY121" s="243"/>
      <c r="UJZ121" s="243"/>
      <c r="UKA121" s="243"/>
      <c r="UKB121" s="243"/>
      <c r="UKC121" s="243"/>
      <c r="UKD121" s="243"/>
      <c r="UKE121" s="243"/>
      <c r="UKF121" s="243"/>
      <c r="UKG121" s="243"/>
      <c r="UKH121" s="243"/>
      <c r="UKI121" s="243"/>
      <c r="UKJ121" s="243"/>
      <c r="UKK121" s="243"/>
      <c r="UKL121" s="243"/>
      <c r="UKM121" s="243"/>
      <c r="UKN121" s="243"/>
      <c r="UKO121" s="243"/>
      <c r="UKP121" s="243"/>
      <c r="UKQ121" s="243"/>
      <c r="UKR121" s="243"/>
      <c r="UKS121" s="243"/>
      <c r="UKT121" s="243"/>
      <c r="UKU121" s="243"/>
      <c r="UKV121" s="243"/>
      <c r="UKW121" s="243"/>
      <c r="UKX121" s="243"/>
      <c r="UKY121" s="243"/>
      <c r="UKZ121" s="243"/>
      <c r="ULA121" s="243"/>
      <c r="ULB121" s="243"/>
      <c r="ULC121" s="243"/>
      <c r="ULD121" s="243"/>
      <c r="ULE121" s="243"/>
      <c r="ULF121" s="243"/>
      <c r="ULG121" s="243"/>
      <c r="ULH121" s="243"/>
      <c r="ULI121" s="243"/>
      <c r="ULJ121" s="243"/>
      <c r="ULK121" s="243"/>
      <c r="ULL121" s="243"/>
      <c r="ULM121" s="243"/>
      <c r="ULN121" s="243"/>
      <c r="ULO121" s="243"/>
      <c r="ULP121" s="243"/>
      <c r="ULQ121" s="243"/>
      <c r="ULR121" s="243"/>
      <c r="ULS121" s="243"/>
      <c r="ULT121" s="243"/>
      <c r="ULU121" s="243"/>
      <c r="ULV121" s="243"/>
      <c r="ULW121" s="243"/>
      <c r="ULX121" s="243"/>
      <c r="ULY121" s="243"/>
      <c r="ULZ121" s="243"/>
      <c r="UMA121" s="243"/>
      <c r="UMB121" s="243"/>
      <c r="UMC121" s="243"/>
      <c r="UMD121" s="243"/>
      <c r="UME121" s="243"/>
      <c r="UMF121" s="243"/>
      <c r="UMG121" s="243"/>
      <c r="UMH121" s="243"/>
      <c r="UMI121" s="243"/>
      <c r="UMJ121" s="243"/>
      <c r="UMK121" s="243"/>
      <c r="UML121" s="243"/>
      <c r="UMM121" s="243"/>
      <c r="UMN121" s="243"/>
      <c r="UMO121" s="243"/>
      <c r="UMP121" s="243"/>
      <c r="UMQ121" s="243"/>
      <c r="UMR121" s="243"/>
      <c r="UMS121" s="243"/>
      <c r="UMT121" s="243"/>
      <c r="UMU121" s="243"/>
      <c r="UMV121" s="243"/>
      <c r="UMW121" s="243"/>
      <c r="UMX121" s="243"/>
      <c r="UMY121" s="243"/>
      <c r="UMZ121" s="243"/>
      <c r="UNA121" s="243"/>
      <c r="UNB121" s="243"/>
      <c r="UNC121" s="243"/>
      <c r="UND121" s="243"/>
      <c r="UNE121" s="243"/>
      <c r="UNF121" s="243"/>
      <c r="UNG121" s="243"/>
      <c r="UNH121" s="243"/>
      <c r="UNI121" s="243"/>
      <c r="UNJ121" s="243"/>
      <c r="UNK121" s="243"/>
      <c r="UNL121" s="243"/>
      <c r="UNM121" s="243"/>
      <c r="UNN121" s="243"/>
      <c r="UNO121" s="243"/>
      <c r="UNP121" s="243"/>
      <c r="UNQ121" s="243"/>
      <c r="UNR121" s="243"/>
      <c r="UNS121" s="243"/>
      <c r="UNT121" s="243"/>
      <c r="UNU121" s="243"/>
      <c r="UNV121" s="243"/>
      <c r="UNW121" s="243"/>
      <c r="UNX121" s="243"/>
      <c r="UNY121" s="243"/>
      <c r="UNZ121" s="243"/>
      <c r="UOA121" s="243"/>
      <c r="UOB121" s="243"/>
      <c r="UOC121" s="243"/>
      <c r="UOD121" s="243"/>
      <c r="UOE121" s="243"/>
      <c r="UOF121" s="243"/>
      <c r="UOG121" s="243"/>
      <c r="UOH121" s="243"/>
      <c r="UOI121" s="243"/>
      <c r="UOJ121" s="243"/>
      <c r="UOK121" s="243"/>
      <c r="UOL121" s="243"/>
      <c r="UOM121" s="243"/>
      <c r="UON121" s="243"/>
      <c r="UOO121" s="243"/>
      <c r="UOP121" s="243"/>
      <c r="UOQ121" s="243"/>
      <c r="UOR121" s="243"/>
      <c r="UOS121" s="243"/>
      <c r="UOT121" s="243"/>
      <c r="UOU121" s="243"/>
      <c r="UOV121" s="243"/>
      <c r="UOW121" s="243"/>
      <c r="UOX121" s="243"/>
      <c r="UOY121" s="243"/>
      <c r="UOZ121" s="243"/>
      <c r="UPA121" s="243"/>
      <c r="UPB121" s="243"/>
      <c r="UPC121" s="243"/>
      <c r="UPD121" s="243"/>
      <c r="UPE121" s="243"/>
      <c r="UPF121" s="243"/>
      <c r="UPG121" s="243"/>
      <c r="UPH121" s="243"/>
      <c r="UPI121" s="243"/>
      <c r="UPJ121" s="243"/>
      <c r="UPK121" s="243"/>
      <c r="UPL121" s="243"/>
      <c r="UPM121" s="243"/>
      <c r="UPN121" s="243"/>
      <c r="UPO121" s="243"/>
      <c r="UPP121" s="243"/>
      <c r="UPQ121" s="243"/>
      <c r="UPR121" s="243"/>
      <c r="UPS121" s="243"/>
      <c r="UPT121" s="243"/>
      <c r="UPU121" s="243"/>
      <c r="UPV121" s="243"/>
      <c r="UPW121" s="243"/>
      <c r="UPX121" s="243"/>
      <c r="UPY121" s="243"/>
      <c r="UPZ121" s="243"/>
      <c r="UQA121" s="243"/>
      <c r="UQB121" s="243"/>
      <c r="UQC121" s="243"/>
      <c r="UQD121" s="243"/>
      <c r="UQE121" s="243"/>
      <c r="UQF121" s="243"/>
      <c r="UQG121" s="243"/>
      <c r="UQH121" s="243"/>
      <c r="UQI121" s="243"/>
      <c r="UQJ121" s="243"/>
      <c r="UQK121" s="243"/>
      <c r="UQL121" s="243"/>
      <c r="UQM121" s="243"/>
      <c r="UQN121" s="243"/>
      <c r="UQO121" s="243"/>
      <c r="UQP121" s="243"/>
      <c r="UQQ121" s="243"/>
      <c r="UQR121" s="243"/>
      <c r="UQS121" s="243"/>
      <c r="UQT121" s="243"/>
      <c r="UQU121" s="243"/>
      <c r="UQV121" s="243"/>
      <c r="UQW121" s="243"/>
      <c r="UQX121" s="243"/>
      <c r="UQY121" s="243"/>
      <c r="UQZ121" s="243"/>
      <c r="URA121" s="243"/>
      <c r="URB121" s="243"/>
      <c r="URC121" s="243"/>
      <c r="URD121" s="243"/>
      <c r="URE121" s="243"/>
      <c r="URF121" s="243"/>
      <c r="URG121" s="243"/>
      <c r="URH121" s="243"/>
      <c r="URI121" s="243"/>
      <c r="URJ121" s="243"/>
      <c r="URK121" s="243"/>
      <c r="URL121" s="243"/>
      <c r="URM121" s="243"/>
      <c r="URN121" s="243"/>
      <c r="URO121" s="243"/>
      <c r="URP121" s="243"/>
      <c r="URQ121" s="243"/>
      <c r="URR121" s="243"/>
      <c r="URS121" s="243"/>
      <c r="URT121" s="243"/>
      <c r="URU121" s="243"/>
      <c r="URV121" s="243"/>
      <c r="URW121" s="243"/>
      <c r="URX121" s="243"/>
      <c r="URY121" s="243"/>
      <c r="URZ121" s="243"/>
      <c r="USA121" s="243"/>
      <c r="USB121" s="243"/>
      <c r="USC121" s="243"/>
      <c r="USD121" s="243"/>
      <c r="USE121" s="243"/>
      <c r="USF121" s="243"/>
      <c r="USG121" s="243"/>
      <c r="USH121" s="243"/>
      <c r="USI121" s="243"/>
      <c r="USJ121" s="243"/>
      <c r="USK121" s="243"/>
      <c r="USL121" s="243"/>
      <c r="USM121" s="243"/>
      <c r="USN121" s="243"/>
      <c r="USO121" s="243"/>
      <c r="USP121" s="243"/>
      <c r="USQ121" s="243"/>
      <c r="USR121" s="243"/>
      <c r="USS121" s="243"/>
      <c r="UST121" s="243"/>
      <c r="USU121" s="243"/>
      <c r="USV121" s="243"/>
      <c r="USW121" s="243"/>
      <c r="USX121" s="243"/>
      <c r="USY121" s="243"/>
      <c r="USZ121" s="243"/>
      <c r="UTA121" s="243"/>
      <c r="UTB121" s="243"/>
      <c r="UTC121" s="243"/>
      <c r="UTD121" s="243"/>
      <c r="UTE121" s="243"/>
      <c r="UTF121" s="243"/>
      <c r="UTG121" s="243"/>
      <c r="UTH121" s="243"/>
      <c r="UTI121" s="243"/>
      <c r="UTJ121" s="243"/>
      <c r="UTK121" s="243"/>
      <c r="UTL121" s="243"/>
      <c r="UTM121" s="243"/>
      <c r="UTN121" s="243"/>
      <c r="UTO121" s="243"/>
      <c r="UTP121" s="243"/>
      <c r="UTQ121" s="243"/>
      <c r="UTR121" s="243"/>
      <c r="UTS121" s="243"/>
      <c r="UTT121" s="243"/>
      <c r="UTU121" s="243"/>
      <c r="UTV121" s="243"/>
      <c r="UTW121" s="243"/>
      <c r="UTX121" s="243"/>
      <c r="UTY121" s="243"/>
      <c r="UTZ121" s="243"/>
      <c r="UUA121" s="243"/>
      <c r="UUB121" s="243"/>
      <c r="UUC121" s="243"/>
      <c r="UUD121" s="243"/>
      <c r="UUE121" s="243"/>
      <c r="UUF121" s="243"/>
      <c r="UUG121" s="243"/>
      <c r="UUH121" s="243"/>
      <c r="UUI121" s="243"/>
      <c r="UUJ121" s="243"/>
      <c r="UUK121" s="243"/>
      <c r="UUL121" s="243"/>
      <c r="UUM121" s="243"/>
      <c r="UUN121" s="243"/>
      <c r="UUO121" s="243"/>
      <c r="UUP121" s="243"/>
      <c r="UUQ121" s="243"/>
      <c r="UUR121" s="243"/>
      <c r="UUS121" s="243"/>
      <c r="UUT121" s="243"/>
      <c r="UUU121" s="243"/>
      <c r="UUV121" s="243"/>
      <c r="UUW121" s="243"/>
      <c r="UUX121" s="243"/>
      <c r="UUY121" s="243"/>
      <c r="UUZ121" s="243"/>
      <c r="UVA121" s="243"/>
      <c r="UVB121" s="243"/>
      <c r="UVC121" s="243"/>
      <c r="UVD121" s="243"/>
      <c r="UVE121" s="243"/>
      <c r="UVF121" s="243"/>
      <c r="UVG121" s="243"/>
      <c r="UVH121" s="243"/>
      <c r="UVI121" s="243"/>
      <c r="UVJ121" s="243"/>
      <c r="UVK121" s="243"/>
      <c r="UVL121" s="243"/>
      <c r="UVM121" s="243"/>
      <c r="UVN121" s="243"/>
      <c r="UVO121" s="243"/>
      <c r="UVP121" s="243"/>
      <c r="UVQ121" s="243"/>
      <c r="UVR121" s="243"/>
      <c r="UVS121" s="243"/>
      <c r="UVT121" s="243"/>
      <c r="UVU121" s="243"/>
      <c r="UVV121" s="243"/>
      <c r="UVW121" s="243"/>
      <c r="UVX121" s="243"/>
      <c r="UVY121" s="243"/>
      <c r="UVZ121" s="243"/>
      <c r="UWA121" s="243"/>
      <c r="UWB121" s="243"/>
      <c r="UWC121" s="243"/>
      <c r="UWD121" s="243"/>
      <c r="UWE121" s="243"/>
      <c r="UWF121" s="243"/>
      <c r="UWG121" s="243"/>
      <c r="UWH121" s="243"/>
      <c r="UWI121" s="243"/>
      <c r="UWJ121" s="243"/>
      <c r="UWK121" s="243"/>
      <c r="UWL121" s="243"/>
      <c r="UWM121" s="243"/>
      <c r="UWN121" s="243"/>
      <c r="UWO121" s="243"/>
      <c r="UWP121" s="243"/>
      <c r="UWQ121" s="243"/>
      <c r="UWR121" s="243"/>
      <c r="UWS121" s="243"/>
      <c r="UWT121" s="243"/>
      <c r="UWU121" s="243"/>
      <c r="UWV121" s="243"/>
      <c r="UWW121" s="243"/>
      <c r="UWX121" s="243"/>
      <c r="UWY121" s="243"/>
      <c r="UWZ121" s="243"/>
      <c r="UXA121" s="243"/>
      <c r="UXB121" s="243"/>
      <c r="UXC121" s="243"/>
      <c r="UXD121" s="243"/>
      <c r="UXE121" s="243"/>
      <c r="UXF121" s="243"/>
      <c r="UXG121" s="243"/>
      <c r="UXH121" s="243"/>
      <c r="UXI121" s="243"/>
      <c r="UXJ121" s="243"/>
      <c r="UXK121" s="243"/>
      <c r="UXL121" s="243"/>
      <c r="UXM121" s="243"/>
      <c r="UXN121" s="243"/>
      <c r="UXO121" s="243"/>
      <c r="UXP121" s="243"/>
      <c r="UXQ121" s="243"/>
      <c r="UXR121" s="243"/>
      <c r="UXS121" s="243"/>
      <c r="UXT121" s="243"/>
      <c r="UXU121" s="243"/>
      <c r="UXV121" s="243"/>
      <c r="UXW121" s="243"/>
      <c r="UXX121" s="243"/>
      <c r="UXY121" s="243"/>
      <c r="UXZ121" s="243"/>
      <c r="UYA121" s="243"/>
      <c r="UYB121" s="243"/>
      <c r="UYC121" s="243"/>
      <c r="UYD121" s="243"/>
      <c r="UYE121" s="243"/>
      <c r="UYF121" s="243"/>
      <c r="UYG121" s="243"/>
      <c r="UYH121" s="243"/>
      <c r="UYI121" s="243"/>
      <c r="UYJ121" s="243"/>
      <c r="UYK121" s="243"/>
      <c r="UYL121" s="243"/>
      <c r="UYM121" s="243"/>
      <c r="UYN121" s="243"/>
      <c r="UYO121" s="243"/>
      <c r="UYP121" s="243"/>
      <c r="UYQ121" s="243"/>
      <c r="UYR121" s="243"/>
      <c r="UYS121" s="243"/>
      <c r="UYT121" s="243"/>
      <c r="UYU121" s="243"/>
      <c r="UYV121" s="243"/>
      <c r="UYW121" s="243"/>
      <c r="UYX121" s="243"/>
      <c r="UYY121" s="243"/>
      <c r="UYZ121" s="243"/>
      <c r="UZA121" s="243"/>
      <c r="UZB121" s="243"/>
      <c r="UZC121" s="243"/>
      <c r="UZD121" s="243"/>
      <c r="UZE121" s="243"/>
      <c r="UZF121" s="243"/>
      <c r="UZG121" s="243"/>
      <c r="UZH121" s="243"/>
      <c r="UZI121" s="243"/>
      <c r="UZJ121" s="243"/>
      <c r="UZK121" s="243"/>
      <c r="UZL121" s="243"/>
      <c r="UZM121" s="243"/>
      <c r="UZN121" s="243"/>
      <c r="UZO121" s="243"/>
      <c r="UZP121" s="243"/>
      <c r="UZQ121" s="243"/>
      <c r="UZR121" s="243"/>
      <c r="UZS121" s="243"/>
      <c r="UZT121" s="243"/>
      <c r="UZU121" s="243"/>
      <c r="UZV121" s="243"/>
      <c r="UZW121" s="243"/>
      <c r="UZX121" s="243"/>
      <c r="UZY121" s="243"/>
      <c r="UZZ121" s="243"/>
      <c r="VAA121" s="243"/>
      <c r="VAB121" s="243"/>
      <c r="VAC121" s="243"/>
      <c r="VAD121" s="243"/>
      <c r="VAE121" s="243"/>
      <c r="VAF121" s="243"/>
      <c r="VAG121" s="243"/>
      <c r="VAH121" s="243"/>
      <c r="VAI121" s="243"/>
      <c r="VAJ121" s="243"/>
      <c r="VAK121" s="243"/>
      <c r="VAL121" s="243"/>
      <c r="VAM121" s="243"/>
      <c r="VAN121" s="243"/>
      <c r="VAO121" s="243"/>
      <c r="VAP121" s="243"/>
      <c r="VAQ121" s="243"/>
      <c r="VAR121" s="243"/>
      <c r="VAS121" s="243"/>
      <c r="VAT121" s="243"/>
      <c r="VAU121" s="243"/>
      <c r="VAV121" s="243"/>
      <c r="VAW121" s="243"/>
      <c r="VAX121" s="243"/>
      <c r="VAY121" s="243"/>
      <c r="VAZ121" s="243"/>
      <c r="VBA121" s="243"/>
      <c r="VBB121" s="243"/>
      <c r="VBC121" s="243"/>
      <c r="VBD121" s="243"/>
      <c r="VBE121" s="243"/>
      <c r="VBF121" s="243"/>
      <c r="VBG121" s="243"/>
      <c r="VBH121" s="243"/>
      <c r="VBI121" s="243"/>
      <c r="VBJ121" s="243"/>
      <c r="VBK121" s="243"/>
      <c r="VBL121" s="243"/>
      <c r="VBM121" s="243"/>
      <c r="VBN121" s="243"/>
      <c r="VBO121" s="243"/>
      <c r="VBP121" s="243"/>
      <c r="VBQ121" s="243"/>
      <c r="VBR121" s="243"/>
      <c r="VBS121" s="243"/>
      <c r="VBT121" s="243"/>
      <c r="VBU121" s="243"/>
      <c r="VBV121" s="243"/>
      <c r="VBW121" s="243"/>
      <c r="VBX121" s="243"/>
      <c r="VBY121" s="243"/>
      <c r="VBZ121" s="243"/>
      <c r="VCA121" s="243"/>
      <c r="VCB121" s="243"/>
      <c r="VCC121" s="243"/>
      <c r="VCD121" s="243"/>
      <c r="VCE121" s="243"/>
      <c r="VCF121" s="243"/>
      <c r="VCG121" s="243"/>
      <c r="VCH121" s="243"/>
      <c r="VCI121" s="243"/>
      <c r="VCJ121" s="243"/>
      <c r="VCK121" s="243"/>
      <c r="VCL121" s="243"/>
      <c r="VCM121" s="243"/>
      <c r="VCN121" s="243"/>
      <c r="VCO121" s="243"/>
      <c r="VCP121" s="243"/>
      <c r="VCQ121" s="243"/>
      <c r="VCR121" s="243"/>
      <c r="VCS121" s="243"/>
      <c r="VCT121" s="243"/>
      <c r="VCU121" s="243"/>
      <c r="VCV121" s="243"/>
      <c r="VCW121" s="243"/>
      <c r="VCX121" s="243"/>
      <c r="VCY121" s="243"/>
      <c r="VCZ121" s="243"/>
      <c r="VDA121" s="243"/>
      <c r="VDB121" s="243"/>
      <c r="VDC121" s="243"/>
      <c r="VDD121" s="243"/>
      <c r="VDE121" s="243"/>
      <c r="VDF121" s="243"/>
      <c r="VDG121" s="243"/>
      <c r="VDH121" s="243"/>
      <c r="VDI121" s="243"/>
      <c r="VDJ121" s="243"/>
      <c r="VDK121" s="243"/>
      <c r="VDL121" s="243"/>
      <c r="VDM121" s="243"/>
      <c r="VDN121" s="243"/>
      <c r="VDO121" s="243"/>
      <c r="VDP121" s="243"/>
      <c r="VDQ121" s="243"/>
      <c r="VDR121" s="243"/>
      <c r="VDS121" s="243"/>
      <c r="VDT121" s="243"/>
      <c r="VDU121" s="243"/>
      <c r="VDV121" s="243"/>
      <c r="VDW121" s="243"/>
      <c r="VDX121" s="243"/>
      <c r="VDY121" s="243"/>
      <c r="VDZ121" s="243"/>
      <c r="VEA121" s="243"/>
      <c r="VEB121" s="243"/>
      <c r="VEC121" s="243"/>
      <c r="VED121" s="243"/>
      <c r="VEE121" s="243"/>
      <c r="VEF121" s="243"/>
      <c r="VEG121" s="243"/>
      <c r="VEH121" s="243"/>
      <c r="VEI121" s="243"/>
      <c r="VEJ121" s="243"/>
      <c r="VEK121" s="243"/>
      <c r="VEL121" s="243"/>
      <c r="VEM121" s="243"/>
      <c r="VEN121" s="243"/>
      <c r="VEO121" s="243"/>
      <c r="VEP121" s="243"/>
      <c r="VEQ121" s="243"/>
      <c r="VER121" s="243"/>
      <c r="VES121" s="243"/>
      <c r="VET121" s="243"/>
      <c r="VEU121" s="243"/>
      <c r="VEV121" s="243"/>
      <c r="VEW121" s="243"/>
      <c r="VEX121" s="243"/>
      <c r="VEY121" s="243"/>
      <c r="VEZ121" s="243"/>
      <c r="VFA121" s="243"/>
      <c r="VFB121" s="243"/>
      <c r="VFC121" s="243"/>
      <c r="VFD121" s="243"/>
      <c r="VFE121" s="243"/>
      <c r="VFF121" s="243"/>
      <c r="VFG121" s="243"/>
      <c r="VFH121" s="243"/>
      <c r="VFI121" s="243"/>
      <c r="VFJ121" s="243"/>
      <c r="VFK121" s="243"/>
      <c r="VFL121" s="243"/>
      <c r="VFM121" s="243"/>
      <c r="VFN121" s="243"/>
      <c r="VFO121" s="243"/>
      <c r="VFP121" s="243"/>
      <c r="VFQ121" s="243"/>
      <c r="VFR121" s="243"/>
      <c r="VFS121" s="243"/>
      <c r="VFT121" s="243"/>
      <c r="VFU121" s="243"/>
      <c r="VFV121" s="243"/>
      <c r="VFW121" s="243"/>
      <c r="VFX121" s="243"/>
      <c r="VFY121" s="243"/>
      <c r="VFZ121" s="243"/>
      <c r="VGA121" s="243"/>
      <c r="VGB121" s="243"/>
      <c r="VGC121" s="243"/>
      <c r="VGD121" s="243"/>
      <c r="VGE121" s="243"/>
      <c r="VGF121" s="243"/>
      <c r="VGG121" s="243"/>
      <c r="VGH121" s="243"/>
      <c r="VGI121" s="243"/>
      <c r="VGJ121" s="243"/>
      <c r="VGK121" s="243"/>
      <c r="VGL121" s="243"/>
      <c r="VGM121" s="243"/>
      <c r="VGN121" s="243"/>
      <c r="VGO121" s="243"/>
      <c r="VGP121" s="243"/>
      <c r="VGQ121" s="243"/>
      <c r="VGR121" s="243"/>
      <c r="VGS121" s="243"/>
      <c r="VGT121" s="243"/>
      <c r="VGU121" s="243"/>
      <c r="VGV121" s="243"/>
      <c r="VGW121" s="243"/>
      <c r="VGX121" s="243"/>
      <c r="VGY121" s="243"/>
      <c r="VGZ121" s="243"/>
      <c r="VHA121" s="243"/>
      <c r="VHB121" s="243"/>
      <c r="VHC121" s="243"/>
      <c r="VHD121" s="243"/>
      <c r="VHE121" s="243"/>
      <c r="VHF121" s="243"/>
      <c r="VHG121" s="243"/>
      <c r="VHH121" s="243"/>
      <c r="VHI121" s="243"/>
      <c r="VHJ121" s="243"/>
      <c r="VHK121" s="243"/>
      <c r="VHL121" s="243"/>
      <c r="VHM121" s="243"/>
      <c r="VHN121" s="243"/>
      <c r="VHO121" s="243"/>
      <c r="VHP121" s="243"/>
      <c r="VHQ121" s="243"/>
      <c r="VHR121" s="243"/>
      <c r="VHS121" s="243"/>
      <c r="VHT121" s="243"/>
      <c r="VHU121" s="243"/>
      <c r="VHV121" s="243"/>
      <c r="VHW121" s="243"/>
      <c r="VHX121" s="243"/>
      <c r="VHY121" s="243"/>
      <c r="VHZ121" s="243"/>
      <c r="VIA121" s="243"/>
      <c r="VIB121" s="243"/>
      <c r="VIC121" s="243"/>
      <c r="VID121" s="243"/>
      <c r="VIE121" s="243"/>
      <c r="VIF121" s="243"/>
      <c r="VIG121" s="243"/>
      <c r="VIH121" s="243"/>
      <c r="VII121" s="243"/>
      <c r="VIJ121" s="243"/>
      <c r="VIK121" s="243"/>
      <c r="VIL121" s="243"/>
      <c r="VIM121" s="243"/>
      <c r="VIN121" s="243"/>
      <c r="VIO121" s="243"/>
      <c r="VIP121" s="243"/>
      <c r="VIQ121" s="243"/>
      <c r="VIR121" s="243"/>
      <c r="VIS121" s="243"/>
      <c r="VIT121" s="243"/>
      <c r="VIU121" s="243"/>
      <c r="VIV121" s="243"/>
      <c r="VIW121" s="243"/>
      <c r="VIX121" s="243"/>
      <c r="VIY121" s="243"/>
      <c r="VIZ121" s="243"/>
      <c r="VJA121" s="243"/>
      <c r="VJB121" s="243"/>
      <c r="VJC121" s="243"/>
      <c r="VJD121" s="243"/>
      <c r="VJE121" s="243"/>
      <c r="VJF121" s="243"/>
      <c r="VJG121" s="243"/>
      <c r="VJH121" s="243"/>
      <c r="VJI121" s="243"/>
      <c r="VJJ121" s="243"/>
      <c r="VJK121" s="243"/>
      <c r="VJL121" s="243"/>
      <c r="VJM121" s="243"/>
      <c r="VJN121" s="243"/>
      <c r="VJO121" s="243"/>
      <c r="VJP121" s="243"/>
      <c r="VJQ121" s="243"/>
      <c r="VJR121" s="243"/>
      <c r="VJS121" s="243"/>
      <c r="VJT121" s="243"/>
      <c r="VJU121" s="243"/>
      <c r="VJV121" s="243"/>
      <c r="VJW121" s="243"/>
      <c r="VJX121" s="243"/>
      <c r="VJY121" s="243"/>
      <c r="VJZ121" s="243"/>
      <c r="VKA121" s="243"/>
      <c r="VKB121" s="243"/>
      <c r="VKC121" s="243"/>
      <c r="VKD121" s="243"/>
      <c r="VKE121" s="243"/>
      <c r="VKF121" s="243"/>
      <c r="VKG121" s="243"/>
      <c r="VKH121" s="243"/>
      <c r="VKI121" s="243"/>
      <c r="VKJ121" s="243"/>
      <c r="VKK121" s="243"/>
      <c r="VKL121" s="243"/>
      <c r="VKM121" s="243"/>
      <c r="VKN121" s="243"/>
      <c r="VKO121" s="243"/>
      <c r="VKP121" s="243"/>
      <c r="VKQ121" s="243"/>
      <c r="VKR121" s="243"/>
      <c r="VKS121" s="243"/>
      <c r="VKT121" s="243"/>
      <c r="VKU121" s="243"/>
      <c r="VKV121" s="243"/>
      <c r="VKW121" s="243"/>
      <c r="VKX121" s="243"/>
      <c r="VKY121" s="243"/>
      <c r="VKZ121" s="243"/>
      <c r="VLA121" s="243"/>
      <c r="VLB121" s="243"/>
      <c r="VLC121" s="243"/>
      <c r="VLD121" s="243"/>
      <c r="VLE121" s="243"/>
      <c r="VLF121" s="243"/>
      <c r="VLG121" s="243"/>
      <c r="VLH121" s="243"/>
      <c r="VLI121" s="243"/>
      <c r="VLJ121" s="243"/>
      <c r="VLK121" s="243"/>
      <c r="VLL121" s="243"/>
      <c r="VLM121" s="243"/>
      <c r="VLN121" s="243"/>
      <c r="VLO121" s="243"/>
      <c r="VLP121" s="243"/>
      <c r="VLQ121" s="243"/>
      <c r="VLR121" s="243"/>
      <c r="VLS121" s="243"/>
      <c r="VLT121" s="243"/>
      <c r="VLU121" s="243"/>
      <c r="VLV121" s="243"/>
      <c r="VLW121" s="243"/>
      <c r="VLX121" s="243"/>
      <c r="VLY121" s="243"/>
      <c r="VLZ121" s="243"/>
      <c r="VMA121" s="243"/>
      <c r="VMB121" s="243"/>
      <c r="VMC121" s="243"/>
      <c r="VMD121" s="243"/>
      <c r="VME121" s="243"/>
      <c r="VMF121" s="243"/>
      <c r="VMG121" s="243"/>
      <c r="VMH121" s="243"/>
      <c r="VMI121" s="243"/>
      <c r="VMJ121" s="243"/>
      <c r="VMK121" s="243"/>
      <c r="VML121" s="243"/>
      <c r="VMM121" s="243"/>
      <c r="VMN121" s="243"/>
      <c r="VMO121" s="243"/>
      <c r="VMP121" s="243"/>
      <c r="VMQ121" s="243"/>
      <c r="VMR121" s="243"/>
      <c r="VMS121" s="243"/>
      <c r="VMT121" s="243"/>
      <c r="VMU121" s="243"/>
      <c r="VMV121" s="243"/>
      <c r="VMW121" s="243"/>
      <c r="VMX121" s="243"/>
      <c r="VMY121" s="243"/>
      <c r="VMZ121" s="243"/>
      <c r="VNA121" s="243"/>
      <c r="VNB121" s="243"/>
      <c r="VNC121" s="243"/>
      <c r="VND121" s="243"/>
      <c r="VNE121" s="243"/>
      <c r="VNF121" s="243"/>
      <c r="VNG121" s="243"/>
      <c r="VNH121" s="243"/>
      <c r="VNI121" s="243"/>
      <c r="VNJ121" s="243"/>
      <c r="VNK121" s="243"/>
      <c r="VNL121" s="243"/>
      <c r="VNM121" s="243"/>
      <c r="VNN121" s="243"/>
      <c r="VNO121" s="243"/>
      <c r="VNP121" s="243"/>
      <c r="VNQ121" s="243"/>
      <c r="VNR121" s="243"/>
      <c r="VNS121" s="243"/>
      <c r="VNT121" s="243"/>
      <c r="VNU121" s="243"/>
      <c r="VNV121" s="243"/>
      <c r="VNW121" s="243"/>
      <c r="VNX121" s="243"/>
      <c r="VNY121" s="243"/>
      <c r="VNZ121" s="243"/>
      <c r="VOA121" s="243"/>
      <c r="VOB121" s="243"/>
      <c r="VOC121" s="243"/>
      <c r="VOD121" s="243"/>
      <c r="VOE121" s="243"/>
      <c r="VOF121" s="243"/>
      <c r="VOG121" s="243"/>
      <c r="VOH121" s="243"/>
      <c r="VOI121" s="243"/>
      <c r="VOJ121" s="243"/>
      <c r="VOK121" s="243"/>
      <c r="VOL121" s="243"/>
      <c r="VOM121" s="243"/>
      <c r="VON121" s="243"/>
      <c r="VOO121" s="243"/>
      <c r="VOP121" s="243"/>
      <c r="VOQ121" s="243"/>
      <c r="VOR121" s="243"/>
      <c r="VOS121" s="243"/>
      <c r="VOT121" s="243"/>
      <c r="VOU121" s="243"/>
      <c r="VOV121" s="243"/>
      <c r="VOW121" s="243"/>
      <c r="VOX121" s="243"/>
      <c r="VOY121" s="243"/>
      <c r="VOZ121" s="243"/>
      <c r="VPA121" s="243"/>
      <c r="VPB121" s="243"/>
      <c r="VPC121" s="243"/>
      <c r="VPD121" s="243"/>
      <c r="VPE121" s="243"/>
      <c r="VPF121" s="243"/>
      <c r="VPG121" s="243"/>
      <c r="VPH121" s="243"/>
      <c r="VPI121" s="243"/>
      <c r="VPJ121" s="243"/>
      <c r="VPK121" s="243"/>
      <c r="VPL121" s="243"/>
      <c r="VPM121" s="243"/>
      <c r="VPN121" s="243"/>
      <c r="VPO121" s="243"/>
      <c r="VPP121" s="243"/>
      <c r="VPQ121" s="243"/>
      <c r="VPR121" s="243"/>
      <c r="VPS121" s="243"/>
      <c r="VPT121" s="243"/>
      <c r="VPU121" s="243"/>
      <c r="VPV121" s="243"/>
      <c r="VPW121" s="243"/>
      <c r="VPX121" s="243"/>
      <c r="VPY121" s="243"/>
      <c r="VPZ121" s="243"/>
      <c r="VQA121" s="243"/>
      <c r="VQB121" s="243"/>
      <c r="VQC121" s="243"/>
      <c r="VQD121" s="243"/>
      <c r="VQE121" s="243"/>
      <c r="VQF121" s="243"/>
      <c r="VQG121" s="243"/>
      <c r="VQH121" s="243"/>
      <c r="VQI121" s="243"/>
      <c r="VQJ121" s="243"/>
      <c r="VQK121" s="243"/>
      <c r="VQL121" s="243"/>
      <c r="VQM121" s="243"/>
      <c r="VQN121" s="243"/>
      <c r="VQO121" s="243"/>
      <c r="VQP121" s="243"/>
      <c r="VQQ121" s="243"/>
      <c r="VQR121" s="243"/>
      <c r="VQS121" s="243"/>
      <c r="VQT121" s="243"/>
      <c r="VQU121" s="243"/>
      <c r="VQV121" s="243"/>
      <c r="VQW121" s="243"/>
      <c r="VQX121" s="243"/>
      <c r="VQY121" s="243"/>
      <c r="VQZ121" s="243"/>
      <c r="VRA121" s="243"/>
      <c r="VRB121" s="243"/>
      <c r="VRC121" s="243"/>
      <c r="VRD121" s="243"/>
      <c r="VRE121" s="243"/>
      <c r="VRF121" s="243"/>
      <c r="VRG121" s="243"/>
      <c r="VRH121" s="243"/>
      <c r="VRI121" s="243"/>
      <c r="VRJ121" s="243"/>
      <c r="VRK121" s="243"/>
      <c r="VRL121" s="243"/>
      <c r="VRM121" s="243"/>
      <c r="VRN121" s="243"/>
      <c r="VRO121" s="243"/>
      <c r="VRP121" s="243"/>
      <c r="VRQ121" s="243"/>
      <c r="VRR121" s="243"/>
      <c r="VRS121" s="243"/>
      <c r="VRT121" s="243"/>
      <c r="VRU121" s="243"/>
      <c r="VRV121" s="243"/>
      <c r="VRW121" s="243"/>
      <c r="VRX121" s="243"/>
      <c r="VRY121" s="243"/>
      <c r="VRZ121" s="243"/>
      <c r="VSA121" s="243"/>
      <c r="VSB121" s="243"/>
      <c r="VSC121" s="243"/>
      <c r="VSD121" s="243"/>
      <c r="VSE121" s="243"/>
      <c r="VSF121" s="243"/>
      <c r="VSG121" s="243"/>
      <c r="VSH121" s="243"/>
      <c r="VSI121" s="243"/>
      <c r="VSJ121" s="243"/>
      <c r="VSK121" s="243"/>
      <c r="VSL121" s="243"/>
      <c r="VSM121" s="243"/>
      <c r="VSN121" s="243"/>
      <c r="VSO121" s="243"/>
      <c r="VSP121" s="243"/>
      <c r="VSQ121" s="243"/>
      <c r="VSR121" s="243"/>
      <c r="VSS121" s="243"/>
      <c r="VST121" s="243"/>
      <c r="VSU121" s="243"/>
      <c r="VSV121" s="243"/>
      <c r="VSW121" s="243"/>
      <c r="VSX121" s="243"/>
      <c r="VSY121" s="243"/>
      <c r="VSZ121" s="243"/>
      <c r="VTA121" s="243"/>
      <c r="VTB121" s="243"/>
      <c r="VTC121" s="243"/>
      <c r="VTD121" s="243"/>
      <c r="VTE121" s="243"/>
      <c r="VTF121" s="243"/>
      <c r="VTG121" s="243"/>
      <c r="VTH121" s="243"/>
      <c r="VTI121" s="243"/>
      <c r="VTJ121" s="243"/>
      <c r="VTK121" s="243"/>
      <c r="VTL121" s="243"/>
      <c r="VTM121" s="243"/>
      <c r="VTN121" s="243"/>
      <c r="VTO121" s="243"/>
      <c r="VTP121" s="243"/>
      <c r="VTQ121" s="243"/>
      <c r="VTR121" s="243"/>
      <c r="VTS121" s="243"/>
      <c r="VTT121" s="243"/>
      <c r="VTU121" s="243"/>
      <c r="VTV121" s="243"/>
      <c r="VTW121" s="243"/>
      <c r="VTX121" s="243"/>
      <c r="VTY121" s="243"/>
      <c r="VTZ121" s="243"/>
      <c r="VUA121" s="243"/>
      <c r="VUB121" s="243"/>
      <c r="VUC121" s="243"/>
      <c r="VUD121" s="243"/>
      <c r="VUE121" s="243"/>
      <c r="VUF121" s="243"/>
      <c r="VUG121" s="243"/>
      <c r="VUH121" s="243"/>
      <c r="VUI121" s="243"/>
      <c r="VUJ121" s="243"/>
      <c r="VUK121" s="243"/>
      <c r="VUL121" s="243"/>
      <c r="VUM121" s="243"/>
      <c r="VUN121" s="243"/>
      <c r="VUO121" s="243"/>
      <c r="VUP121" s="243"/>
      <c r="VUQ121" s="243"/>
      <c r="VUR121" s="243"/>
      <c r="VUS121" s="243"/>
      <c r="VUT121" s="243"/>
      <c r="VUU121" s="243"/>
      <c r="VUV121" s="243"/>
      <c r="VUW121" s="243"/>
      <c r="VUX121" s="243"/>
      <c r="VUY121" s="243"/>
      <c r="VUZ121" s="243"/>
      <c r="VVA121" s="243"/>
      <c r="VVB121" s="243"/>
      <c r="VVC121" s="243"/>
      <c r="VVD121" s="243"/>
      <c r="VVE121" s="243"/>
      <c r="VVF121" s="243"/>
      <c r="VVG121" s="243"/>
      <c r="VVH121" s="243"/>
      <c r="VVI121" s="243"/>
      <c r="VVJ121" s="243"/>
      <c r="VVK121" s="243"/>
      <c r="VVL121" s="243"/>
      <c r="VVM121" s="243"/>
      <c r="VVN121" s="243"/>
      <c r="VVO121" s="243"/>
      <c r="VVP121" s="243"/>
      <c r="VVQ121" s="243"/>
      <c r="VVR121" s="243"/>
      <c r="VVS121" s="243"/>
      <c r="VVT121" s="243"/>
      <c r="VVU121" s="243"/>
      <c r="VVV121" s="243"/>
      <c r="VVW121" s="243"/>
      <c r="VVX121" s="243"/>
      <c r="VVY121" s="243"/>
      <c r="VVZ121" s="243"/>
      <c r="VWA121" s="243"/>
      <c r="VWB121" s="243"/>
      <c r="VWC121" s="243"/>
      <c r="VWD121" s="243"/>
      <c r="VWE121" s="243"/>
      <c r="VWF121" s="243"/>
      <c r="VWG121" s="243"/>
      <c r="VWH121" s="243"/>
      <c r="VWI121" s="243"/>
      <c r="VWJ121" s="243"/>
      <c r="VWK121" s="243"/>
      <c r="VWL121" s="243"/>
      <c r="VWM121" s="243"/>
      <c r="VWN121" s="243"/>
      <c r="VWO121" s="243"/>
      <c r="VWP121" s="243"/>
      <c r="VWQ121" s="243"/>
      <c r="VWR121" s="243"/>
      <c r="VWS121" s="243"/>
      <c r="VWT121" s="243"/>
      <c r="VWU121" s="243"/>
      <c r="VWV121" s="243"/>
      <c r="VWW121" s="243"/>
      <c r="VWX121" s="243"/>
      <c r="VWY121" s="243"/>
      <c r="VWZ121" s="243"/>
      <c r="VXA121" s="243"/>
      <c r="VXB121" s="243"/>
      <c r="VXC121" s="243"/>
      <c r="VXD121" s="243"/>
      <c r="VXE121" s="243"/>
      <c r="VXF121" s="243"/>
      <c r="VXG121" s="243"/>
      <c r="VXH121" s="243"/>
      <c r="VXI121" s="243"/>
      <c r="VXJ121" s="243"/>
      <c r="VXK121" s="243"/>
      <c r="VXL121" s="243"/>
      <c r="VXM121" s="243"/>
      <c r="VXN121" s="243"/>
      <c r="VXO121" s="243"/>
      <c r="VXP121" s="243"/>
      <c r="VXQ121" s="243"/>
      <c r="VXR121" s="243"/>
      <c r="VXS121" s="243"/>
      <c r="VXT121" s="243"/>
      <c r="VXU121" s="243"/>
      <c r="VXV121" s="243"/>
      <c r="VXW121" s="243"/>
      <c r="VXX121" s="243"/>
      <c r="VXY121" s="243"/>
      <c r="VXZ121" s="243"/>
      <c r="VYA121" s="243"/>
      <c r="VYB121" s="243"/>
      <c r="VYC121" s="243"/>
      <c r="VYD121" s="243"/>
      <c r="VYE121" s="243"/>
      <c r="VYF121" s="243"/>
      <c r="VYG121" s="243"/>
      <c r="VYH121" s="243"/>
      <c r="VYI121" s="243"/>
      <c r="VYJ121" s="243"/>
      <c r="VYK121" s="243"/>
      <c r="VYL121" s="243"/>
      <c r="VYM121" s="243"/>
      <c r="VYN121" s="243"/>
      <c r="VYO121" s="243"/>
      <c r="VYP121" s="243"/>
      <c r="VYQ121" s="243"/>
      <c r="VYR121" s="243"/>
      <c r="VYS121" s="243"/>
      <c r="VYT121" s="243"/>
      <c r="VYU121" s="243"/>
      <c r="VYV121" s="243"/>
      <c r="VYW121" s="243"/>
      <c r="VYX121" s="243"/>
      <c r="VYY121" s="243"/>
      <c r="VYZ121" s="243"/>
      <c r="VZA121" s="243"/>
      <c r="VZB121" s="243"/>
      <c r="VZC121" s="243"/>
      <c r="VZD121" s="243"/>
      <c r="VZE121" s="243"/>
      <c r="VZF121" s="243"/>
      <c r="VZG121" s="243"/>
      <c r="VZH121" s="243"/>
      <c r="VZI121" s="243"/>
      <c r="VZJ121" s="243"/>
      <c r="VZK121" s="243"/>
      <c r="VZL121" s="243"/>
      <c r="VZM121" s="243"/>
      <c r="VZN121" s="243"/>
      <c r="VZO121" s="243"/>
      <c r="VZP121" s="243"/>
      <c r="VZQ121" s="243"/>
      <c r="VZR121" s="243"/>
      <c r="VZS121" s="243"/>
      <c r="VZT121" s="243"/>
      <c r="VZU121" s="243"/>
      <c r="VZV121" s="243"/>
      <c r="VZW121" s="243"/>
      <c r="VZX121" s="243"/>
      <c r="VZY121" s="243"/>
      <c r="VZZ121" s="243"/>
      <c r="WAA121" s="243"/>
      <c r="WAB121" s="243"/>
      <c r="WAC121" s="243"/>
      <c r="WAD121" s="243"/>
      <c r="WAE121" s="243"/>
      <c r="WAF121" s="243"/>
      <c r="WAG121" s="243"/>
      <c r="WAH121" s="243"/>
      <c r="WAI121" s="243"/>
      <c r="WAJ121" s="243"/>
      <c r="WAK121" s="243"/>
      <c r="WAL121" s="243"/>
      <c r="WAM121" s="243"/>
      <c r="WAN121" s="243"/>
      <c r="WAO121" s="243"/>
      <c r="WAP121" s="243"/>
      <c r="WAQ121" s="243"/>
      <c r="WAR121" s="243"/>
      <c r="WAS121" s="243"/>
      <c r="WAT121" s="243"/>
      <c r="WAU121" s="243"/>
      <c r="WAV121" s="243"/>
      <c r="WAW121" s="243"/>
      <c r="WAX121" s="243"/>
      <c r="WAY121" s="243"/>
      <c r="WAZ121" s="243"/>
      <c r="WBA121" s="243"/>
      <c r="WBB121" s="243"/>
      <c r="WBC121" s="243"/>
      <c r="WBD121" s="243"/>
      <c r="WBE121" s="243"/>
      <c r="WBF121" s="243"/>
      <c r="WBG121" s="243"/>
      <c r="WBH121" s="243"/>
      <c r="WBI121" s="243"/>
      <c r="WBJ121" s="243"/>
      <c r="WBK121" s="243"/>
      <c r="WBL121" s="243"/>
      <c r="WBM121" s="243"/>
      <c r="WBN121" s="243"/>
      <c r="WBO121" s="243"/>
      <c r="WBP121" s="243"/>
      <c r="WBQ121" s="243"/>
      <c r="WBR121" s="243"/>
      <c r="WBS121" s="243"/>
      <c r="WBT121" s="243"/>
      <c r="WBU121" s="243"/>
      <c r="WBV121" s="243"/>
      <c r="WBW121" s="243"/>
      <c r="WBX121" s="243"/>
      <c r="WBY121" s="243"/>
      <c r="WBZ121" s="243"/>
      <c r="WCA121" s="243"/>
      <c r="WCB121" s="243"/>
      <c r="WCC121" s="243"/>
      <c r="WCD121" s="243"/>
      <c r="WCE121" s="243"/>
      <c r="WCF121" s="243"/>
      <c r="WCG121" s="243"/>
      <c r="WCH121" s="243"/>
      <c r="WCI121" s="243"/>
      <c r="WCJ121" s="243"/>
      <c r="WCK121" s="243"/>
      <c r="WCL121" s="243"/>
      <c r="WCM121" s="243"/>
      <c r="WCN121" s="243"/>
      <c r="WCO121" s="243"/>
      <c r="WCP121" s="243"/>
      <c r="WCQ121" s="243"/>
      <c r="WCR121" s="243"/>
      <c r="WCS121" s="243"/>
      <c r="WCT121" s="243"/>
      <c r="WCU121" s="243"/>
      <c r="WCV121" s="243"/>
      <c r="WCW121" s="243"/>
      <c r="WCX121" s="243"/>
      <c r="WCY121" s="243"/>
      <c r="WCZ121" s="243"/>
      <c r="WDA121" s="243"/>
      <c r="WDB121" s="243"/>
      <c r="WDC121" s="243"/>
      <c r="WDD121" s="243"/>
      <c r="WDE121" s="243"/>
      <c r="WDF121" s="243"/>
      <c r="WDG121" s="243"/>
      <c r="WDH121" s="243"/>
      <c r="WDI121" s="243"/>
      <c r="WDJ121" s="243"/>
      <c r="WDK121" s="243"/>
      <c r="WDL121" s="243"/>
      <c r="WDM121" s="243"/>
      <c r="WDN121" s="243"/>
      <c r="WDO121" s="243"/>
      <c r="WDP121" s="243"/>
      <c r="WDQ121" s="243"/>
      <c r="WDR121" s="243"/>
      <c r="WDS121" s="243"/>
      <c r="WDT121" s="243"/>
      <c r="WDU121" s="243"/>
      <c r="WDV121" s="243"/>
      <c r="WDW121" s="243"/>
      <c r="WDX121" s="243"/>
      <c r="WDY121" s="243"/>
      <c r="WDZ121" s="243"/>
      <c r="WEA121" s="243"/>
      <c r="WEB121" s="243"/>
      <c r="WEC121" s="243"/>
      <c r="WED121" s="243"/>
      <c r="WEE121" s="243"/>
      <c r="WEF121" s="243"/>
      <c r="WEG121" s="243"/>
      <c r="WEH121" s="243"/>
      <c r="WEI121" s="243"/>
      <c r="WEJ121" s="243"/>
      <c r="WEK121" s="243"/>
      <c r="WEL121" s="243"/>
      <c r="WEM121" s="243"/>
      <c r="WEN121" s="243"/>
      <c r="WEO121" s="243"/>
      <c r="WEP121" s="243"/>
      <c r="WEQ121" s="243"/>
      <c r="WER121" s="243"/>
      <c r="WES121" s="243"/>
      <c r="WET121" s="243"/>
      <c r="WEU121" s="243"/>
      <c r="WEV121" s="243"/>
      <c r="WEW121" s="243"/>
      <c r="WEX121" s="243"/>
      <c r="WEY121" s="243"/>
      <c r="WEZ121" s="243"/>
      <c r="WFA121" s="243"/>
      <c r="WFB121" s="243"/>
      <c r="WFC121" s="243"/>
      <c r="WFD121" s="243"/>
      <c r="WFE121" s="243"/>
      <c r="WFF121" s="243"/>
      <c r="WFG121" s="243"/>
      <c r="WFH121" s="243"/>
      <c r="WFI121" s="243"/>
      <c r="WFJ121" s="243"/>
      <c r="WFK121" s="243"/>
      <c r="WFL121" s="243"/>
      <c r="WFM121" s="243"/>
      <c r="WFN121" s="243"/>
      <c r="WFO121" s="243"/>
      <c r="WFP121" s="243"/>
      <c r="WFQ121" s="243"/>
      <c r="WFR121" s="243"/>
      <c r="WFS121" s="243"/>
      <c r="WFT121" s="243"/>
      <c r="WFU121" s="243"/>
      <c r="WFV121" s="243"/>
      <c r="WFW121" s="243"/>
      <c r="WFX121" s="243"/>
      <c r="WFY121" s="243"/>
      <c r="WFZ121" s="243"/>
      <c r="WGA121" s="243"/>
      <c r="WGB121" s="243"/>
      <c r="WGC121" s="243"/>
      <c r="WGD121" s="243"/>
      <c r="WGE121" s="243"/>
      <c r="WGF121" s="243"/>
      <c r="WGG121" s="243"/>
      <c r="WGH121" s="243"/>
      <c r="WGI121" s="243"/>
      <c r="WGJ121" s="243"/>
      <c r="WGK121" s="243"/>
      <c r="WGL121" s="243"/>
      <c r="WGM121" s="243"/>
      <c r="WGN121" s="243"/>
      <c r="WGO121" s="243"/>
      <c r="WGP121" s="243"/>
      <c r="WGQ121" s="243"/>
      <c r="WGR121" s="243"/>
      <c r="WGS121" s="243"/>
      <c r="WGT121" s="243"/>
      <c r="WGU121" s="243"/>
      <c r="WGV121" s="243"/>
      <c r="WGW121" s="243"/>
      <c r="WGX121" s="243"/>
      <c r="WGY121" s="243"/>
      <c r="WGZ121" s="243"/>
      <c r="WHA121" s="243"/>
      <c r="WHB121" s="243"/>
      <c r="WHC121" s="243"/>
      <c r="WHD121" s="243"/>
      <c r="WHE121" s="243"/>
      <c r="WHF121" s="243"/>
      <c r="WHG121" s="243"/>
      <c r="WHH121" s="243"/>
      <c r="WHI121" s="243"/>
      <c r="WHJ121" s="243"/>
      <c r="WHK121" s="243"/>
      <c r="WHL121" s="243"/>
      <c r="WHM121" s="243"/>
      <c r="WHN121" s="243"/>
      <c r="WHO121" s="243"/>
      <c r="WHP121" s="243"/>
      <c r="WHQ121" s="243"/>
      <c r="WHR121" s="243"/>
      <c r="WHS121" s="243"/>
      <c r="WHT121" s="243"/>
      <c r="WHU121" s="243"/>
      <c r="WHV121" s="243"/>
      <c r="WHW121" s="243"/>
      <c r="WHX121" s="243"/>
      <c r="WHY121" s="243"/>
      <c r="WHZ121" s="243"/>
      <c r="WIA121" s="243"/>
      <c r="WIB121" s="243"/>
      <c r="WIC121" s="243"/>
      <c r="WID121" s="243"/>
      <c r="WIE121" s="243"/>
      <c r="WIF121" s="243"/>
      <c r="WIG121" s="243"/>
      <c r="WIH121" s="243"/>
      <c r="WII121" s="243"/>
      <c r="WIJ121" s="243"/>
      <c r="WIK121" s="243"/>
      <c r="WIL121" s="243"/>
      <c r="WIM121" s="243"/>
      <c r="WIN121" s="243"/>
      <c r="WIO121" s="243"/>
      <c r="WIP121" s="243"/>
      <c r="WIQ121" s="243"/>
      <c r="WIR121" s="243"/>
      <c r="WIS121" s="243"/>
      <c r="WIT121" s="243"/>
      <c r="WIU121" s="243"/>
      <c r="WIV121" s="243"/>
      <c r="WIW121" s="243"/>
      <c r="WIX121" s="243"/>
      <c r="WIY121" s="243"/>
      <c r="WIZ121" s="243"/>
      <c r="WJA121" s="243"/>
      <c r="WJB121" s="243"/>
      <c r="WJC121" s="243"/>
      <c r="WJD121" s="243"/>
      <c r="WJE121" s="243"/>
      <c r="WJF121" s="243"/>
      <c r="WJG121" s="243"/>
      <c r="WJH121" s="243"/>
      <c r="WJI121" s="243"/>
      <c r="WJJ121" s="243"/>
      <c r="WJK121" s="243"/>
      <c r="WJL121" s="243"/>
      <c r="WJM121" s="243"/>
      <c r="WJN121" s="243"/>
      <c r="WJO121" s="243"/>
      <c r="WJP121" s="243"/>
      <c r="WJQ121" s="243"/>
      <c r="WJR121" s="243"/>
      <c r="WJS121" s="243"/>
      <c r="WJT121" s="243"/>
      <c r="WJU121" s="243"/>
      <c r="WJV121" s="243"/>
      <c r="WJW121" s="243"/>
      <c r="WJX121" s="243"/>
      <c r="WJY121" s="243"/>
      <c r="WJZ121" s="243"/>
      <c r="WKA121" s="243"/>
      <c r="WKB121" s="243"/>
      <c r="WKC121" s="243"/>
      <c r="WKD121" s="243"/>
      <c r="WKE121" s="243"/>
      <c r="WKF121" s="243"/>
      <c r="WKG121" s="243"/>
      <c r="WKH121" s="243"/>
      <c r="WKI121" s="243"/>
      <c r="WKJ121" s="243"/>
      <c r="WKK121" s="243"/>
      <c r="WKL121" s="243"/>
      <c r="WKM121" s="243"/>
      <c r="WKN121" s="243"/>
      <c r="WKO121" s="243"/>
      <c r="WKP121" s="243"/>
      <c r="WKQ121" s="243"/>
      <c r="WKR121" s="243"/>
      <c r="WKS121" s="243"/>
      <c r="WKT121" s="243"/>
      <c r="WKU121" s="243"/>
      <c r="WKV121" s="243"/>
      <c r="WKW121" s="243"/>
      <c r="WKX121" s="243"/>
      <c r="WKY121" s="243"/>
      <c r="WKZ121" s="243"/>
      <c r="WLA121" s="243"/>
      <c r="WLB121" s="243"/>
      <c r="WLC121" s="243"/>
      <c r="WLD121" s="243"/>
      <c r="WLE121" s="243"/>
      <c r="WLF121" s="243"/>
      <c r="WLG121" s="243"/>
      <c r="WLH121" s="243"/>
      <c r="WLI121" s="243"/>
      <c r="WLJ121" s="243"/>
      <c r="WLK121" s="243"/>
      <c r="WLL121" s="243"/>
      <c r="WLM121" s="243"/>
      <c r="WLN121" s="243"/>
      <c r="WLO121" s="243"/>
      <c r="WLP121" s="243"/>
      <c r="WLQ121" s="243"/>
      <c r="WLR121" s="243"/>
      <c r="WLS121" s="243"/>
      <c r="WLT121" s="243"/>
      <c r="WLU121" s="243"/>
      <c r="WLV121" s="243"/>
      <c r="WLW121" s="243"/>
      <c r="WLX121" s="243"/>
      <c r="WLY121" s="243"/>
      <c r="WLZ121" s="243"/>
      <c r="WMA121" s="243"/>
      <c r="WMB121" s="243"/>
      <c r="WMC121" s="243"/>
      <c r="WMD121" s="243"/>
      <c r="WME121" s="243"/>
      <c r="WMF121" s="243"/>
      <c r="WMG121" s="243"/>
      <c r="WMH121" s="243"/>
      <c r="WMI121" s="243"/>
      <c r="WMJ121" s="243"/>
      <c r="WMK121" s="243"/>
      <c r="WML121" s="243"/>
      <c r="WMM121" s="243"/>
      <c r="WMN121" s="243"/>
      <c r="WMO121" s="243"/>
      <c r="WMP121" s="243"/>
      <c r="WMQ121" s="243"/>
      <c r="WMR121" s="243"/>
      <c r="WMS121" s="243"/>
      <c r="WMT121" s="243"/>
      <c r="WMU121" s="243"/>
      <c r="WMV121" s="243"/>
      <c r="WMW121" s="243"/>
      <c r="WMX121" s="243"/>
      <c r="WMY121" s="243"/>
      <c r="WMZ121" s="243"/>
      <c r="WNA121" s="243"/>
      <c r="WNB121" s="243"/>
      <c r="WNC121" s="243"/>
      <c r="WND121" s="243"/>
      <c r="WNE121" s="243"/>
      <c r="WNF121" s="243"/>
      <c r="WNG121" s="243"/>
      <c r="WNH121" s="243"/>
      <c r="WNI121" s="243"/>
      <c r="WNJ121" s="243"/>
      <c r="WNK121" s="243"/>
      <c r="WNL121" s="243"/>
      <c r="WNM121" s="243"/>
      <c r="WNN121" s="243"/>
      <c r="WNO121" s="243"/>
      <c r="WNP121" s="243"/>
      <c r="WNQ121" s="243"/>
      <c r="WNR121" s="243"/>
      <c r="WNS121" s="243"/>
      <c r="WNT121" s="243"/>
      <c r="WNU121" s="243"/>
      <c r="WNV121" s="243"/>
      <c r="WNW121" s="243"/>
      <c r="WNX121" s="243"/>
      <c r="WNY121" s="243"/>
      <c r="WNZ121" s="243"/>
      <c r="WOA121" s="243"/>
      <c r="WOB121" s="243"/>
      <c r="WOC121" s="243"/>
      <c r="WOD121" s="243"/>
      <c r="WOE121" s="243"/>
      <c r="WOF121" s="243"/>
      <c r="WOG121" s="243"/>
      <c r="WOH121" s="243"/>
      <c r="WOI121" s="243"/>
      <c r="WOJ121" s="243"/>
      <c r="WOK121" s="243"/>
      <c r="WOL121" s="243"/>
      <c r="WOM121" s="243"/>
      <c r="WON121" s="243"/>
      <c r="WOO121" s="243"/>
      <c r="WOP121" s="243"/>
      <c r="WOQ121" s="243"/>
      <c r="WOR121" s="243"/>
      <c r="WOS121" s="243"/>
      <c r="WOT121" s="243"/>
      <c r="WOU121" s="243"/>
      <c r="WOV121" s="243"/>
      <c r="WOW121" s="243"/>
      <c r="WOX121" s="243"/>
      <c r="WOY121" s="243"/>
      <c r="WOZ121" s="243"/>
      <c r="WPA121" s="243"/>
      <c r="WPB121" s="243"/>
      <c r="WPC121" s="243"/>
      <c r="WPD121" s="243"/>
      <c r="WPE121" s="243"/>
      <c r="WPF121" s="243"/>
      <c r="WPG121" s="243"/>
      <c r="WPH121" s="243"/>
      <c r="WPI121" s="243"/>
      <c r="WPJ121" s="243"/>
      <c r="WPK121" s="243"/>
      <c r="WPL121" s="243"/>
      <c r="WPM121" s="243"/>
      <c r="WPN121" s="243"/>
      <c r="WPO121" s="243"/>
      <c r="WPP121" s="243"/>
      <c r="WPQ121" s="243"/>
      <c r="WPR121" s="243"/>
      <c r="WPS121" s="243"/>
      <c r="WPT121" s="243"/>
      <c r="WPU121" s="243"/>
      <c r="WPV121" s="243"/>
      <c r="WPW121" s="243"/>
      <c r="WPX121" s="243"/>
      <c r="WPY121" s="243"/>
      <c r="WPZ121" s="243"/>
      <c r="WQA121" s="243"/>
      <c r="WQB121" s="243"/>
      <c r="WQC121" s="243"/>
      <c r="WQD121" s="243"/>
      <c r="WQE121" s="243"/>
      <c r="WQF121" s="243"/>
      <c r="WQG121" s="243"/>
      <c r="WQH121" s="243"/>
      <c r="WQI121" s="243"/>
      <c r="WQJ121" s="243"/>
      <c r="WQK121" s="243"/>
      <c r="WQL121" s="243"/>
      <c r="WQM121" s="243"/>
      <c r="WQN121" s="243"/>
      <c r="WQO121" s="243"/>
      <c r="WQP121" s="243"/>
      <c r="WQQ121" s="243"/>
      <c r="WQR121" s="243"/>
      <c r="WQS121" s="243"/>
      <c r="WQT121" s="243"/>
      <c r="WQU121" s="243"/>
      <c r="WQV121" s="243"/>
      <c r="WQW121" s="243"/>
      <c r="WQX121" s="243"/>
      <c r="WQY121" s="243"/>
      <c r="WQZ121" s="243"/>
      <c r="WRA121" s="243"/>
      <c r="WRB121" s="243"/>
      <c r="WRC121" s="243"/>
      <c r="WRD121" s="243"/>
      <c r="WRE121" s="243"/>
      <c r="WRF121" s="243"/>
      <c r="WRG121" s="243"/>
      <c r="WRH121" s="243"/>
      <c r="WRI121" s="243"/>
      <c r="WRJ121" s="243"/>
      <c r="WRK121" s="243"/>
      <c r="WRL121" s="243"/>
      <c r="WRM121" s="243"/>
      <c r="WRN121" s="243"/>
      <c r="WRO121" s="243"/>
      <c r="WRP121" s="243"/>
      <c r="WRQ121" s="243"/>
      <c r="WRR121" s="243"/>
      <c r="WRS121" s="243"/>
      <c r="WRT121" s="243"/>
      <c r="WRU121" s="243"/>
      <c r="WRV121" s="243"/>
      <c r="WRW121" s="243"/>
      <c r="WRX121" s="243"/>
      <c r="WRY121" s="243"/>
      <c r="WRZ121" s="243"/>
      <c r="WSA121" s="243"/>
      <c r="WSB121" s="243"/>
      <c r="WSC121" s="243"/>
      <c r="WSD121" s="243"/>
      <c r="WSE121" s="243"/>
      <c r="WSF121" s="243"/>
      <c r="WSG121" s="243"/>
      <c r="WSH121" s="243"/>
      <c r="WSI121" s="243"/>
      <c r="WSJ121" s="243"/>
      <c r="WSK121" s="243"/>
      <c r="WSL121" s="243"/>
      <c r="WSM121" s="243"/>
      <c r="WSN121" s="243"/>
      <c r="WSO121" s="243"/>
      <c r="WSP121" s="243"/>
      <c r="WSQ121" s="243"/>
      <c r="WSR121" s="243"/>
      <c r="WSS121" s="243"/>
      <c r="WST121" s="243"/>
      <c r="WSU121" s="243"/>
      <c r="WSV121" s="243"/>
      <c r="WSW121" s="243"/>
      <c r="WSX121" s="243"/>
      <c r="WSY121" s="243"/>
      <c r="WSZ121" s="243"/>
      <c r="WTA121" s="243"/>
      <c r="WTB121" s="243"/>
      <c r="WTC121" s="243"/>
      <c r="WTD121" s="243"/>
      <c r="WTE121" s="243"/>
      <c r="WTF121" s="243"/>
      <c r="WTG121" s="243"/>
      <c r="WTH121" s="243"/>
      <c r="WTI121" s="243"/>
      <c r="WTJ121" s="243"/>
      <c r="WTK121" s="243"/>
      <c r="WTL121" s="243"/>
      <c r="WTM121" s="243"/>
      <c r="WTN121" s="243"/>
      <c r="WTO121" s="243"/>
      <c r="WTP121" s="243"/>
      <c r="WTQ121" s="243"/>
      <c r="WTR121" s="243"/>
      <c r="WTS121" s="243"/>
      <c r="WTT121" s="243"/>
      <c r="WTU121" s="243"/>
      <c r="WTV121" s="243"/>
      <c r="WTW121" s="243"/>
      <c r="WTX121" s="243"/>
      <c r="WTY121" s="243"/>
      <c r="WTZ121" s="243"/>
      <c r="WUA121" s="243"/>
      <c r="WUB121" s="243"/>
      <c r="WUC121" s="243"/>
      <c r="WUD121" s="243"/>
      <c r="WUE121" s="243"/>
      <c r="WUF121" s="243"/>
      <c r="WUG121" s="243"/>
      <c r="WUH121" s="243"/>
      <c r="WUI121" s="243"/>
      <c r="WUJ121" s="243"/>
      <c r="WUK121" s="243"/>
      <c r="WUL121" s="243"/>
      <c r="WUM121" s="243"/>
      <c r="WUN121" s="243"/>
      <c r="WUO121" s="243"/>
      <c r="WUP121" s="243"/>
      <c r="WUQ121" s="243"/>
      <c r="WUR121" s="243"/>
      <c r="WUS121" s="243"/>
      <c r="WUT121" s="243"/>
      <c r="WUU121" s="243"/>
      <c r="WUV121" s="243"/>
      <c r="WUW121" s="243"/>
      <c r="WUX121" s="243"/>
      <c r="WUY121" s="243"/>
      <c r="WUZ121" s="243"/>
      <c r="WVA121" s="243"/>
      <c r="WVB121" s="243"/>
      <c r="WVC121" s="243"/>
      <c r="WVD121" s="243"/>
      <c r="WVE121" s="243"/>
      <c r="WVF121" s="243"/>
      <c r="WVG121" s="243"/>
      <c r="WVH121" s="243"/>
      <c r="WVI121" s="243"/>
      <c r="WVJ121" s="243"/>
      <c r="WVK121" s="243"/>
      <c r="WVL121" s="243"/>
      <c r="WVM121" s="243"/>
      <c r="WVN121" s="243"/>
      <c r="WVO121" s="243"/>
      <c r="WVP121" s="243"/>
      <c r="WVQ121" s="243"/>
      <c r="WVR121" s="243"/>
      <c r="WVS121" s="243"/>
      <c r="WVT121" s="243"/>
      <c r="WVU121" s="243"/>
      <c r="WVV121" s="243"/>
      <c r="WVW121" s="243"/>
      <c r="WVX121" s="243"/>
      <c r="WVY121" s="243"/>
      <c r="WVZ121" s="243"/>
      <c r="WWA121" s="243"/>
      <c r="WWB121" s="243"/>
      <c r="WWC121" s="243"/>
      <c r="WWD121" s="243"/>
      <c r="WWE121" s="243"/>
      <c r="WWF121" s="243"/>
      <c r="WWG121" s="243"/>
      <c r="WWH121" s="243"/>
      <c r="WWI121" s="243"/>
      <c r="WWJ121" s="243"/>
      <c r="WWK121" s="243"/>
      <c r="WWL121" s="243"/>
      <c r="WWM121" s="243"/>
      <c r="WWN121" s="243"/>
      <c r="WWO121" s="243"/>
      <c r="WWP121" s="243"/>
      <c r="WWQ121" s="243"/>
      <c r="WWR121" s="243"/>
      <c r="WWS121" s="243"/>
      <c r="WWT121" s="243"/>
      <c r="WWU121" s="243"/>
      <c r="WWV121" s="243"/>
      <c r="WWW121" s="243"/>
      <c r="WWX121" s="243"/>
      <c r="WWY121" s="243"/>
      <c r="WWZ121" s="243"/>
      <c r="WXA121" s="243"/>
      <c r="WXB121" s="243"/>
      <c r="WXC121" s="243"/>
      <c r="WXD121" s="243"/>
      <c r="WXE121" s="243"/>
      <c r="WXF121" s="243"/>
      <c r="WXG121" s="243"/>
      <c r="WXH121" s="243"/>
      <c r="WXI121" s="243"/>
      <c r="WXJ121" s="243"/>
      <c r="WXK121" s="243"/>
      <c r="WXL121" s="243"/>
      <c r="WXM121" s="243"/>
      <c r="WXN121" s="243"/>
      <c r="WXO121" s="243"/>
      <c r="WXP121" s="243"/>
      <c r="WXQ121" s="243"/>
      <c r="WXR121" s="243"/>
      <c r="WXS121" s="243"/>
      <c r="WXT121" s="243"/>
      <c r="WXU121" s="243"/>
      <c r="WXV121" s="243"/>
      <c r="WXW121" s="243"/>
      <c r="WXX121" s="243"/>
      <c r="WXY121" s="243"/>
      <c r="WXZ121" s="243"/>
      <c r="WYA121" s="243"/>
      <c r="WYB121" s="243"/>
      <c r="WYC121" s="243"/>
      <c r="WYD121" s="243"/>
      <c r="WYE121" s="243"/>
      <c r="WYF121" s="243"/>
      <c r="WYG121" s="243"/>
      <c r="WYH121" s="243"/>
      <c r="WYI121" s="243"/>
      <c r="WYJ121" s="243"/>
      <c r="WYK121" s="243"/>
      <c r="WYL121" s="243"/>
      <c r="WYM121" s="243"/>
      <c r="WYN121" s="243"/>
      <c r="WYO121" s="243"/>
      <c r="WYP121" s="243"/>
      <c r="WYQ121" s="243"/>
      <c r="WYR121" s="243"/>
      <c r="WYS121" s="243"/>
      <c r="WYT121" s="243"/>
      <c r="WYU121" s="243"/>
      <c r="WYV121" s="243"/>
      <c r="WYW121" s="243"/>
      <c r="WYX121" s="243"/>
      <c r="WYY121" s="243"/>
      <c r="WYZ121" s="243"/>
      <c r="WZA121" s="243"/>
      <c r="WZB121" s="243"/>
      <c r="WZC121" s="243"/>
      <c r="WZD121" s="243"/>
      <c r="WZE121" s="243"/>
      <c r="WZF121" s="243"/>
      <c r="WZG121" s="243"/>
      <c r="WZH121" s="243"/>
      <c r="WZI121" s="243"/>
      <c r="WZJ121" s="243"/>
      <c r="WZK121" s="243"/>
      <c r="WZL121" s="243"/>
      <c r="WZM121" s="243"/>
      <c r="WZN121" s="243"/>
      <c r="WZO121" s="243"/>
      <c r="WZP121" s="243"/>
      <c r="WZQ121" s="243"/>
      <c r="WZR121" s="243"/>
      <c r="WZS121" s="243"/>
      <c r="WZT121" s="243"/>
      <c r="WZU121" s="243"/>
      <c r="WZV121" s="243"/>
      <c r="WZW121" s="243"/>
      <c r="WZX121" s="243"/>
      <c r="WZY121" s="243"/>
      <c r="WZZ121" s="243"/>
      <c r="XAA121" s="243"/>
      <c r="XAB121" s="243"/>
      <c r="XAC121" s="243"/>
      <c r="XAD121" s="243"/>
      <c r="XAE121" s="243"/>
      <c r="XAF121" s="243"/>
      <c r="XAG121" s="243"/>
      <c r="XAH121" s="243"/>
      <c r="XAI121" s="243"/>
      <c r="XAJ121" s="243"/>
      <c r="XAK121" s="243"/>
      <c r="XAL121" s="243"/>
      <c r="XAM121" s="243"/>
      <c r="XAN121" s="243"/>
      <c r="XAO121" s="243"/>
      <c r="XAP121" s="243"/>
      <c r="XAQ121" s="243"/>
      <c r="XAR121" s="243"/>
      <c r="XAS121" s="243"/>
      <c r="XAT121" s="243"/>
      <c r="XAU121" s="243"/>
      <c r="XAV121" s="243"/>
      <c r="XAW121" s="243"/>
      <c r="XAX121" s="243"/>
      <c r="XAY121" s="243"/>
      <c r="XAZ121" s="243"/>
      <c r="XBA121" s="243"/>
      <c r="XBB121" s="243"/>
      <c r="XBC121" s="243"/>
      <c r="XBD121" s="243"/>
      <c r="XBE121" s="243"/>
      <c r="XBF121" s="243"/>
      <c r="XBG121" s="243"/>
      <c r="XBH121" s="243"/>
      <c r="XBI121" s="243"/>
      <c r="XBJ121" s="243"/>
      <c r="XBK121" s="243"/>
      <c r="XBL121" s="243"/>
      <c r="XBM121" s="243"/>
      <c r="XBN121" s="243"/>
      <c r="XBO121" s="243"/>
      <c r="XBP121" s="243"/>
      <c r="XBQ121" s="243"/>
      <c r="XBR121" s="243"/>
      <c r="XBS121" s="243"/>
      <c r="XBT121" s="243"/>
      <c r="XBU121" s="243"/>
      <c r="XBV121" s="243"/>
      <c r="XBW121" s="243"/>
      <c r="XBX121" s="243"/>
      <c r="XBY121" s="243"/>
      <c r="XBZ121" s="243"/>
      <c r="XCA121" s="243"/>
      <c r="XCB121" s="243"/>
      <c r="XCC121" s="243"/>
      <c r="XCD121" s="243"/>
      <c r="XCE121" s="243"/>
      <c r="XCF121" s="243"/>
      <c r="XCG121" s="243"/>
      <c r="XCH121" s="243"/>
      <c r="XCI121" s="243"/>
      <c r="XCJ121" s="243"/>
      <c r="XCK121" s="243"/>
      <c r="XCL121" s="243"/>
      <c r="XCM121" s="243"/>
      <c r="XCN121" s="243"/>
      <c r="XCO121" s="243"/>
      <c r="XCP121" s="243"/>
      <c r="XCQ121" s="243"/>
      <c r="XCR121" s="243"/>
      <c r="XCS121" s="243"/>
      <c r="XCT121" s="243"/>
      <c r="XCU121" s="243"/>
      <c r="XCV121" s="243"/>
      <c r="XCW121" s="243"/>
      <c r="XCX121" s="243"/>
      <c r="XCY121" s="243"/>
      <c r="XCZ121" s="243"/>
      <c r="XDA121" s="243"/>
      <c r="XDB121" s="243"/>
      <c r="XDC121" s="243"/>
      <c r="XDD121" s="243"/>
      <c r="XDE121" s="243"/>
      <c r="XDF121" s="243"/>
      <c r="XDG121" s="243"/>
      <c r="XDH121" s="243"/>
      <c r="XDI121" s="243"/>
      <c r="XDJ121" s="243"/>
      <c r="XDK121" s="243"/>
      <c r="XDL121" s="243"/>
      <c r="XDM121" s="243"/>
      <c r="XDN121" s="243"/>
      <c r="XDO121" s="243"/>
      <c r="XDP121" s="243"/>
      <c r="XDQ121" s="243"/>
      <c r="XDR121" s="243"/>
      <c r="XDS121" s="243"/>
      <c r="XDT121" s="243"/>
      <c r="XDU121" s="243"/>
      <c r="XDV121" s="243"/>
      <c r="XDW121" s="243"/>
      <c r="XDX121" s="243"/>
      <c r="XDY121" s="243"/>
      <c r="XDZ121" s="243"/>
    </row>
    <row r="122" spans="1:16359" s="277" customFormat="1">
      <c r="E122" s="310"/>
      <c r="F122" s="310"/>
      <c r="G122" s="310"/>
      <c r="H122" s="310"/>
      <c r="I122" s="310"/>
      <c r="J122" s="310"/>
      <c r="K122" s="310"/>
      <c r="L122" s="310"/>
      <c r="M122" s="310"/>
      <c r="N122" s="310"/>
      <c r="P122" s="310"/>
      <c r="Q122" s="310"/>
      <c r="R122" s="310"/>
      <c r="S122" s="310"/>
      <c r="T122" s="310"/>
      <c r="U122" s="310"/>
      <c r="V122" s="310"/>
      <c r="W122" s="310"/>
      <c r="X122" s="310"/>
      <c r="Y122" s="310"/>
      <c r="Z122" s="310"/>
      <c r="AB122" s="310"/>
      <c r="AC122" s="310"/>
      <c r="AD122" s="310"/>
      <c r="AE122" s="310"/>
      <c r="AF122" s="310"/>
      <c r="AG122" s="310"/>
      <c r="AH122" s="243"/>
      <c r="AI122" s="243"/>
      <c r="AJ122" s="243"/>
      <c r="AK122" s="243"/>
      <c r="AL122" s="243"/>
      <c r="AM122" s="243"/>
      <c r="AN122" s="243"/>
      <c r="AO122" s="243"/>
      <c r="AP122" s="243"/>
      <c r="AQ122" s="243"/>
      <c r="AR122" s="243"/>
      <c r="AS122" s="243"/>
      <c r="AT122" s="243"/>
      <c r="AU122" s="243"/>
      <c r="AV122" s="243"/>
      <c r="AW122" s="243"/>
      <c r="AX122" s="243"/>
      <c r="AY122" s="243"/>
      <c r="AZ122" s="243"/>
      <c r="BA122" s="243"/>
      <c r="BB122" s="243"/>
      <c r="BC122" s="243"/>
      <c r="BD122" s="243"/>
      <c r="BE122" s="243"/>
      <c r="BF122" s="243"/>
      <c r="BG122" s="243"/>
      <c r="BH122" s="243"/>
      <c r="BI122" s="243"/>
      <c r="BJ122" s="243"/>
      <c r="BK122" s="243"/>
      <c r="BL122" s="243"/>
      <c r="BM122" s="243"/>
      <c r="BN122" s="243"/>
      <c r="BO122" s="243"/>
      <c r="BP122" s="243"/>
      <c r="BQ122" s="243"/>
      <c r="BR122" s="243"/>
      <c r="BS122" s="243"/>
      <c r="BT122" s="243"/>
      <c r="BU122" s="243"/>
      <c r="BV122" s="243"/>
      <c r="BW122" s="243"/>
      <c r="BX122" s="243"/>
      <c r="BY122" s="243"/>
      <c r="BZ122" s="243"/>
      <c r="CA122" s="243"/>
      <c r="CB122" s="243"/>
      <c r="CC122" s="243"/>
      <c r="CD122" s="243"/>
      <c r="CE122" s="243"/>
      <c r="CF122" s="243"/>
      <c r="CG122" s="243"/>
      <c r="CH122" s="243"/>
      <c r="CI122" s="243"/>
      <c r="CJ122" s="243"/>
      <c r="CK122" s="243"/>
      <c r="CL122" s="243"/>
      <c r="CM122" s="243"/>
      <c r="CN122" s="243"/>
      <c r="CO122" s="243"/>
      <c r="CP122" s="243"/>
      <c r="CQ122" s="243"/>
      <c r="CR122" s="243"/>
      <c r="CS122" s="243"/>
      <c r="CT122" s="243"/>
      <c r="CU122" s="243"/>
      <c r="CV122" s="243"/>
      <c r="CW122" s="243"/>
      <c r="CX122" s="243"/>
      <c r="CY122" s="243"/>
      <c r="CZ122" s="243"/>
      <c r="DA122" s="243"/>
      <c r="DB122" s="243"/>
      <c r="DC122" s="243"/>
      <c r="DD122" s="243"/>
      <c r="DE122" s="243"/>
      <c r="DF122" s="243"/>
      <c r="DG122" s="243"/>
      <c r="DH122" s="243"/>
      <c r="DI122" s="243"/>
      <c r="DJ122" s="243"/>
      <c r="DK122" s="243"/>
      <c r="DL122" s="243"/>
      <c r="DM122" s="243"/>
      <c r="DN122" s="243"/>
      <c r="DO122" s="243"/>
      <c r="DP122" s="243"/>
      <c r="DQ122" s="243"/>
      <c r="DR122" s="243"/>
      <c r="DS122" s="243"/>
      <c r="DT122" s="243"/>
      <c r="DU122" s="243"/>
      <c r="DV122" s="243"/>
      <c r="DW122" s="243"/>
      <c r="DX122" s="243"/>
      <c r="DY122" s="243"/>
      <c r="DZ122" s="243"/>
      <c r="EA122" s="243"/>
      <c r="EB122" s="243"/>
      <c r="EC122" s="243"/>
      <c r="ED122" s="243"/>
      <c r="EE122" s="243"/>
      <c r="EF122" s="243"/>
      <c r="EG122" s="243"/>
      <c r="EH122" s="243"/>
      <c r="EI122" s="243"/>
      <c r="EJ122" s="243"/>
      <c r="EK122" s="243"/>
      <c r="EL122" s="243"/>
      <c r="EM122" s="243"/>
      <c r="EN122" s="243"/>
      <c r="EO122" s="243"/>
      <c r="EP122" s="243"/>
      <c r="EQ122" s="243"/>
      <c r="ER122" s="243"/>
      <c r="ES122" s="243"/>
      <c r="ET122" s="243"/>
      <c r="EU122" s="243"/>
      <c r="EV122" s="243"/>
      <c r="EW122" s="243"/>
      <c r="EX122" s="243"/>
      <c r="EY122" s="243"/>
      <c r="EZ122" s="243"/>
      <c r="FA122" s="243"/>
      <c r="FB122" s="243"/>
      <c r="FC122" s="243"/>
      <c r="FD122" s="243"/>
      <c r="FE122" s="243"/>
      <c r="FF122" s="243"/>
      <c r="FG122" s="243"/>
      <c r="FH122" s="243"/>
      <c r="FI122" s="243"/>
      <c r="FJ122" s="243"/>
      <c r="FK122" s="243"/>
      <c r="FL122" s="243"/>
      <c r="FM122" s="243"/>
      <c r="FN122" s="243"/>
      <c r="FO122" s="243"/>
      <c r="FP122" s="243"/>
      <c r="FQ122" s="243"/>
      <c r="FR122" s="243"/>
      <c r="FS122" s="243"/>
      <c r="FT122" s="243"/>
      <c r="FU122" s="243"/>
      <c r="FV122" s="243"/>
      <c r="FW122" s="243"/>
      <c r="FX122" s="243"/>
      <c r="FY122" s="243"/>
      <c r="FZ122" s="243"/>
      <c r="GA122" s="243"/>
      <c r="GB122" s="243"/>
      <c r="GC122" s="243"/>
      <c r="GD122" s="243"/>
      <c r="GE122" s="243"/>
      <c r="GF122" s="243"/>
      <c r="GG122" s="243"/>
      <c r="GH122" s="243"/>
      <c r="GI122" s="243"/>
      <c r="GJ122" s="243"/>
      <c r="GK122" s="243"/>
      <c r="GL122" s="243"/>
      <c r="GM122" s="243"/>
      <c r="GN122" s="243"/>
      <c r="GO122" s="243"/>
      <c r="GP122" s="243"/>
      <c r="GQ122" s="243"/>
      <c r="GR122" s="243"/>
      <c r="GS122" s="243"/>
      <c r="GT122" s="243"/>
      <c r="GU122" s="243"/>
      <c r="GV122" s="243"/>
      <c r="GW122" s="243"/>
      <c r="GX122" s="243"/>
      <c r="GY122" s="243"/>
      <c r="GZ122" s="243"/>
      <c r="HA122" s="243"/>
      <c r="HB122" s="243"/>
      <c r="HC122" s="243"/>
      <c r="HD122" s="243"/>
      <c r="HE122" s="243"/>
      <c r="HF122" s="243"/>
      <c r="HG122" s="243"/>
      <c r="HH122" s="243"/>
      <c r="HI122" s="243"/>
      <c r="HJ122" s="243"/>
      <c r="HK122" s="243"/>
      <c r="HL122" s="243"/>
      <c r="HM122" s="243"/>
      <c r="HN122" s="243"/>
      <c r="HO122" s="243"/>
      <c r="HP122" s="243"/>
      <c r="HQ122" s="243"/>
      <c r="HR122" s="243"/>
      <c r="HS122" s="243"/>
      <c r="HT122" s="243"/>
      <c r="HU122" s="243"/>
      <c r="HV122" s="243"/>
      <c r="HW122" s="243"/>
      <c r="HX122" s="243"/>
      <c r="HY122" s="243"/>
      <c r="HZ122" s="243"/>
      <c r="IA122" s="243"/>
      <c r="IB122" s="243"/>
      <c r="IC122" s="243"/>
      <c r="ID122" s="243"/>
      <c r="IE122" s="243"/>
      <c r="IF122" s="243"/>
      <c r="IG122" s="243"/>
      <c r="IH122" s="243"/>
      <c r="II122" s="243"/>
      <c r="IJ122" s="243"/>
      <c r="IK122" s="243"/>
      <c r="IL122" s="243"/>
      <c r="IM122" s="243"/>
      <c r="IN122" s="243"/>
      <c r="IO122" s="243"/>
      <c r="IP122" s="243"/>
      <c r="IQ122" s="243"/>
      <c r="IR122" s="243"/>
      <c r="IS122" s="243"/>
      <c r="IT122" s="243"/>
      <c r="IU122" s="243"/>
      <c r="IV122" s="243"/>
      <c r="IW122" s="243"/>
      <c r="IX122" s="243"/>
      <c r="IY122" s="243"/>
      <c r="IZ122" s="243"/>
      <c r="JA122" s="243"/>
      <c r="JB122" s="243"/>
      <c r="JC122" s="243"/>
      <c r="JD122" s="243"/>
      <c r="JE122" s="243"/>
      <c r="JF122" s="243"/>
      <c r="JG122" s="243"/>
      <c r="JH122" s="243"/>
      <c r="JI122" s="243"/>
      <c r="JJ122" s="243"/>
      <c r="JK122" s="243"/>
      <c r="JL122" s="243"/>
      <c r="JM122" s="243"/>
      <c r="JN122" s="243"/>
      <c r="JO122" s="243"/>
      <c r="JP122" s="243"/>
      <c r="JQ122" s="243"/>
      <c r="JR122" s="243"/>
      <c r="JS122" s="243"/>
      <c r="JT122" s="243"/>
      <c r="JU122" s="243"/>
      <c r="JV122" s="243"/>
      <c r="JW122" s="243"/>
      <c r="JX122" s="243"/>
      <c r="JY122" s="243"/>
      <c r="JZ122" s="243"/>
      <c r="KA122" s="243"/>
      <c r="KB122" s="243"/>
      <c r="KC122" s="243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243"/>
      <c r="KS122" s="243"/>
      <c r="KT122" s="243"/>
      <c r="KU122" s="243"/>
      <c r="KV122" s="243"/>
      <c r="KW122" s="243"/>
      <c r="KX122" s="243"/>
      <c r="KY122" s="243"/>
      <c r="KZ122" s="243"/>
      <c r="LA122" s="243"/>
      <c r="LB122" s="243"/>
      <c r="LC122" s="243"/>
      <c r="LD122" s="243"/>
      <c r="LE122" s="243"/>
      <c r="LF122" s="243"/>
      <c r="LG122" s="243"/>
      <c r="LH122" s="243"/>
      <c r="LI122" s="243"/>
      <c r="LJ122" s="243"/>
      <c r="LK122" s="243"/>
      <c r="LL122" s="243"/>
      <c r="LM122" s="243"/>
      <c r="LN122" s="243"/>
      <c r="LO122" s="243"/>
      <c r="LP122" s="243"/>
      <c r="LQ122" s="243"/>
      <c r="LR122" s="243"/>
      <c r="LS122" s="243"/>
      <c r="LT122" s="243"/>
      <c r="LU122" s="243"/>
      <c r="LV122" s="243"/>
      <c r="LW122" s="243"/>
      <c r="LX122" s="243"/>
      <c r="LY122" s="243"/>
      <c r="LZ122" s="243"/>
      <c r="MA122" s="243"/>
      <c r="MB122" s="243"/>
      <c r="MC122" s="243"/>
      <c r="MD122" s="243"/>
      <c r="ME122" s="243"/>
      <c r="MF122" s="243"/>
      <c r="MG122" s="243"/>
      <c r="MH122" s="243"/>
      <c r="MI122" s="243"/>
      <c r="MJ122" s="243"/>
      <c r="MK122" s="243"/>
      <c r="ML122" s="243"/>
      <c r="MM122" s="243"/>
      <c r="MN122" s="243"/>
      <c r="MO122" s="243"/>
      <c r="MP122" s="243"/>
      <c r="MQ122" s="243"/>
      <c r="MR122" s="243"/>
      <c r="MS122" s="243"/>
      <c r="MT122" s="243"/>
      <c r="MU122" s="243"/>
      <c r="MV122" s="243"/>
      <c r="MW122" s="243"/>
      <c r="MX122" s="243"/>
      <c r="MY122" s="243"/>
      <c r="MZ122" s="243"/>
      <c r="NA122" s="243"/>
      <c r="NB122" s="243"/>
      <c r="NC122" s="243"/>
      <c r="ND122" s="243"/>
      <c r="NE122" s="243"/>
      <c r="NF122" s="243"/>
      <c r="NG122" s="243"/>
      <c r="NH122" s="243"/>
      <c r="NI122" s="243"/>
      <c r="NJ122" s="243"/>
      <c r="NK122" s="243"/>
      <c r="NL122" s="243"/>
      <c r="NM122" s="243"/>
      <c r="NN122" s="243"/>
      <c r="NO122" s="243"/>
      <c r="NP122" s="243"/>
      <c r="NQ122" s="243"/>
      <c r="NR122" s="243"/>
      <c r="NS122" s="243"/>
      <c r="NT122" s="243"/>
      <c r="NU122" s="243"/>
      <c r="NV122" s="243"/>
      <c r="NW122" s="243"/>
      <c r="NX122" s="243"/>
      <c r="NY122" s="243"/>
      <c r="NZ122" s="243"/>
      <c r="OA122" s="243"/>
      <c r="OB122" s="243"/>
      <c r="OC122" s="243"/>
      <c r="OD122" s="243"/>
      <c r="OE122" s="243"/>
      <c r="OF122" s="243"/>
      <c r="OG122" s="243"/>
      <c r="OH122" s="243"/>
      <c r="OI122" s="243"/>
      <c r="OJ122" s="243"/>
      <c r="OK122" s="243"/>
      <c r="OL122" s="243"/>
      <c r="OM122" s="243"/>
      <c r="ON122" s="243"/>
      <c r="OO122" s="243"/>
      <c r="OP122" s="243"/>
      <c r="OQ122" s="243"/>
      <c r="OR122" s="243"/>
      <c r="OS122" s="243"/>
      <c r="OT122" s="243"/>
      <c r="OU122" s="243"/>
      <c r="OV122" s="243"/>
      <c r="OW122" s="243"/>
      <c r="OX122" s="243"/>
      <c r="OY122" s="243"/>
      <c r="OZ122" s="243"/>
      <c r="PA122" s="243"/>
      <c r="PB122" s="243"/>
      <c r="PC122" s="243"/>
      <c r="PD122" s="243"/>
      <c r="PE122" s="243"/>
      <c r="PF122" s="243"/>
      <c r="PG122" s="243"/>
      <c r="PH122" s="243"/>
      <c r="PI122" s="243"/>
      <c r="PJ122" s="243"/>
      <c r="PK122" s="243"/>
      <c r="PL122" s="243"/>
      <c r="PM122" s="243"/>
      <c r="PN122" s="243"/>
      <c r="PO122" s="243"/>
      <c r="PP122" s="243"/>
      <c r="PQ122" s="243"/>
      <c r="PR122" s="243"/>
      <c r="PS122" s="243"/>
      <c r="PT122" s="243"/>
      <c r="PU122" s="243"/>
      <c r="PV122" s="243"/>
      <c r="PW122" s="243"/>
      <c r="PX122" s="243"/>
      <c r="PY122" s="243"/>
      <c r="PZ122" s="243"/>
      <c r="QA122" s="243"/>
      <c r="QB122" s="243"/>
      <c r="QC122" s="243"/>
      <c r="QD122" s="243"/>
      <c r="QE122" s="243"/>
      <c r="QF122" s="243"/>
      <c r="QG122" s="243"/>
      <c r="QH122" s="243"/>
      <c r="QI122" s="243"/>
      <c r="QJ122" s="243"/>
      <c r="QK122" s="243"/>
      <c r="QL122" s="243"/>
      <c r="QM122" s="243"/>
      <c r="QN122" s="243"/>
      <c r="QO122" s="243"/>
      <c r="QP122" s="243"/>
      <c r="QQ122" s="243"/>
      <c r="QR122" s="243"/>
      <c r="QS122" s="243"/>
      <c r="QT122" s="243"/>
      <c r="QU122" s="243"/>
      <c r="QV122" s="243"/>
      <c r="QW122" s="243"/>
      <c r="QX122" s="243"/>
      <c r="QY122" s="243"/>
      <c r="QZ122" s="243"/>
      <c r="RA122" s="243"/>
      <c r="RB122" s="243"/>
      <c r="RC122" s="243"/>
      <c r="RD122" s="243"/>
      <c r="RE122" s="243"/>
      <c r="RF122" s="243"/>
      <c r="RG122" s="243"/>
      <c r="RH122" s="243"/>
      <c r="RI122" s="243"/>
      <c r="RJ122" s="243"/>
      <c r="RK122" s="243"/>
      <c r="RL122" s="243"/>
      <c r="RM122" s="243"/>
      <c r="RN122" s="243"/>
      <c r="RO122" s="243"/>
      <c r="RP122" s="243"/>
      <c r="RQ122" s="243"/>
      <c r="RR122" s="243"/>
      <c r="RS122" s="243"/>
      <c r="RT122" s="243"/>
      <c r="RU122" s="243"/>
      <c r="RV122" s="243"/>
      <c r="RW122" s="243"/>
      <c r="RX122" s="243"/>
      <c r="RY122" s="243"/>
      <c r="RZ122" s="243"/>
      <c r="SA122" s="243"/>
      <c r="SB122" s="243"/>
      <c r="SC122" s="243"/>
      <c r="SD122" s="243"/>
      <c r="SE122" s="243"/>
      <c r="SF122" s="243"/>
      <c r="SG122" s="243"/>
      <c r="SH122" s="243"/>
      <c r="SI122" s="243"/>
      <c r="SJ122" s="243"/>
      <c r="SK122" s="243"/>
      <c r="SL122" s="243"/>
      <c r="SM122" s="243"/>
      <c r="SN122" s="243"/>
      <c r="SO122" s="243"/>
      <c r="SP122" s="243"/>
      <c r="SQ122" s="243"/>
      <c r="SR122" s="243"/>
      <c r="SS122" s="243"/>
      <c r="ST122" s="243"/>
      <c r="SU122" s="243"/>
      <c r="SV122" s="243"/>
      <c r="SW122" s="243"/>
      <c r="SX122" s="243"/>
      <c r="SY122" s="243"/>
      <c r="SZ122" s="243"/>
      <c r="TA122" s="243"/>
      <c r="TB122" s="243"/>
      <c r="TC122" s="243"/>
      <c r="TD122" s="243"/>
      <c r="TE122" s="243"/>
      <c r="TF122" s="243"/>
      <c r="TG122" s="243"/>
      <c r="TH122" s="243"/>
      <c r="TI122" s="243"/>
      <c r="TJ122" s="243"/>
      <c r="TK122" s="243"/>
      <c r="TL122" s="243"/>
      <c r="TM122" s="243"/>
      <c r="TN122" s="243"/>
      <c r="TO122" s="243"/>
      <c r="TP122" s="243"/>
      <c r="TQ122" s="243"/>
      <c r="TR122" s="243"/>
      <c r="TS122" s="243"/>
      <c r="TT122" s="243"/>
      <c r="TU122" s="243"/>
      <c r="TV122" s="243"/>
      <c r="TW122" s="243"/>
      <c r="TX122" s="243"/>
      <c r="TY122" s="243"/>
      <c r="TZ122" s="243"/>
      <c r="UA122" s="243"/>
      <c r="UB122" s="243"/>
      <c r="UC122" s="243"/>
      <c r="UD122" s="243"/>
      <c r="UE122" s="243"/>
      <c r="UF122" s="243"/>
      <c r="UG122" s="243"/>
      <c r="UH122" s="243"/>
      <c r="UI122" s="243"/>
      <c r="UJ122" s="243"/>
      <c r="UK122" s="243"/>
      <c r="UL122" s="243"/>
      <c r="UM122" s="243"/>
      <c r="UN122" s="243"/>
      <c r="UO122" s="243"/>
      <c r="UP122" s="243"/>
      <c r="UQ122" s="243"/>
      <c r="UR122" s="243"/>
      <c r="US122" s="243"/>
      <c r="UT122" s="243"/>
      <c r="UU122" s="243"/>
      <c r="UV122" s="243"/>
      <c r="UW122" s="243"/>
      <c r="UX122" s="243"/>
      <c r="UY122" s="243"/>
      <c r="UZ122" s="243"/>
      <c r="VA122" s="243"/>
      <c r="VB122" s="243"/>
      <c r="VC122" s="243"/>
      <c r="VD122" s="243"/>
      <c r="VE122" s="243"/>
      <c r="VF122" s="243"/>
      <c r="VG122" s="243"/>
      <c r="VH122" s="243"/>
      <c r="VI122" s="243"/>
      <c r="VJ122" s="243"/>
      <c r="VK122" s="243"/>
      <c r="VL122" s="243"/>
      <c r="VM122" s="243"/>
      <c r="VN122" s="243"/>
      <c r="VO122" s="243"/>
      <c r="VP122" s="243"/>
      <c r="VQ122" s="243"/>
      <c r="VR122" s="243"/>
      <c r="VS122" s="243"/>
      <c r="VT122" s="243"/>
      <c r="VU122" s="243"/>
      <c r="VV122" s="243"/>
      <c r="VW122" s="243"/>
      <c r="VX122" s="243"/>
      <c r="VY122" s="243"/>
      <c r="VZ122" s="243"/>
      <c r="WA122" s="243"/>
      <c r="WB122" s="243"/>
      <c r="WC122" s="243"/>
      <c r="WD122" s="243"/>
      <c r="WE122" s="243"/>
      <c r="WF122" s="243"/>
      <c r="WG122" s="243"/>
      <c r="WH122" s="243"/>
      <c r="WI122" s="243"/>
      <c r="WJ122" s="243"/>
      <c r="WK122" s="243"/>
      <c r="WL122" s="243"/>
      <c r="WM122" s="243"/>
      <c r="WN122" s="243"/>
      <c r="WO122" s="243"/>
      <c r="WP122" s="243"/>
      <c r="WQ122" s="243"/>
      <c r="WR122" s="243"/>
      <c r="WS122" s="243"/>
      <c r="WT122" s="243"/>
      <c r="WU122" s="243"/>
      <c r="WV122" s="243"/>
      <c r="WW122" s="243"/>
      <c r="WX122" s="243"/>
      <c r="WY122" s="243"/>
      <c r="WZ122" s="243"/>
      <c r="XA122" s="243"/>
      <c r="XB122" s="243"/>
      <c r="XC122" s="243"/>
      <c r="XD122" s="243"/>
      <c r="XE122" s="243"/>
      <c r="XF122" s="243"/>
      <c r="XG122" s="243"/>
      <c r="XH122" s="243"/>
      <c r="XI122" s="243"/>
      <c r="XJ122" s="243"/>
      <c r="XK122" s="243"/>
      <c r="XL122" s="243"/>
      <c r="XM122" s="243"/>
      <c r="XN122" s="243"/>
      <c r="XO122" s="243"/>
      <c r="XP122" s="243"/>
      <c r="XQ122" s="243"/>
      <c r="XR122" s="243"/>
      <c r="XS122" s="243"/>
      <c r="XT122" s="243"/>
      <c r="XU122" s="243"/>
      <c r="XV122" s="243"/>
      <c r="XW122" s="243"/>
      <c r="XX122" s="243"/>
      <c r="XY122" s="243"/>
      <c r="XZ122" s="243"/>
      <c r="YA122" s="243"/>
      <c r="YB122" s="243"/>
      <c r="YC122" s="243"/>
      <c r="YD122" s="243"/>
      <c r="YE122" s="243"/>
      <c r="YF122" s="243"/>
      <c r="YG122" s="243"/>
      <c r="YH122" s="243"/>
      <c r="YI122" s="243"/>
      <c r="YJ122" s="243"/>
      <c r="YK122" s="243"/>
      <c r="YL122" s="243"/>
      <c r="YM122" s="243"/>
      <c r="YN122" s="243"/>
      <c r="YO122" s="243"/>
      <c r="YP122" s="243"/>
      <c r="YQ122" s="243"/>
      <c r="YR122" s="243"/>
      <c r="YS122" s="243"/>
      <c r="YT122" s="243"/>
      <c r="YU122" s="243"/>
      <c r="YV122" s="243"/>
      <c r="YW122" s="243"/>
      <c r="YX122" s="243"/>
      <c r="YY122" s="243"/>
      <c r="YZ122" s="243"/>
      <c r="ZA122" s="243"/>
      <c r="ZB122" s="243"/>
      <c r="ZC122" s="243"/>
      <c r="ZD122" s="243"/>
      <c r="ZE122" s="243"/>
      <c r="ZF122" s="243"/>
      <c r="ZG122" s="243"/>
      <c r="ZH122" s="243"/>
      <c r="ZI122" s="243"/>
      <c r="ZJ122" s="243"/>
      <c r="ZK122" s="243"/>
      <c r="ZL122" s="243"/>
      <c r="ZM122" s="243"/>
      <c r="ZN122" s="243"/>
      <c r="ZO122" s="243"/>
      <c r="ZP122" s="243"/>
      <c r="ZQ122" s="243"/>
      <c r="ZR122" s="243"/>
      <c r="ZS122" s="243"/>
      <c r="ZT122" s="243"/>
      <c r="ZU122" s="243"/>
      <c r="ZV122" s="243"/>
      <c r="ZW122" s="243"/>
      <c r="ZX122" s="243"/>
      <c r="ZY122" s="243"/>
      <c r="ZZ122" s="243"/>
      <c r="AAA122" s="243"/>
      <c r="AAB122" s="243"/>
      <c r="AAC122" s="243"/>
      <c r="AAD122" s="243"/>
      <c r="AAE122" s="243"/>
      <c r="AAF122" s="243"/>
      <c r="AAG122" s="243"/>
      <c r="AAH122" s="243"/>
      <c r="AAI122" s="243"/>
      <c r="AAJ122" s="243"/>
      <c r="AAK122" s="243"/>
      <c r="AAL122" s="243"/>
      <c r="AAM122" s="243"/>
      <c r="AAN122" s="243"/>
      <c r="AAO122" s="243"/>
      <c r="AAP122" s="243"/>
      <c r="AAQ122" s="243"/>
      <c r="AAR122" s="243"/>
      <c r="AAS122" s="243"/>
      <c r="AAT122" s="243"/>
      <c r="AAU122" s="243"/>
      <c r="AAV122" s="243"/>
      <c r="AAW122" s="243"/>
      <c r="AAX122" s="243"/>
      <c r="AAY122" s="243"/>
      <c r="AAZ122" s="243"/>
      <c r="ABA122" s="243"/>
      <c r="ABB122" s="243"/>
      <c r="ABC122" s="243"/>
      <c r="ABD122" s="243"/>
      <c r="ABE122" s="243"/>
      <c r="ABF122" s="243"/>
      <c r="ABG122" s="243"/>
      <c r="ABH122" s="243"/>
      <c r="ABI122" s="243"/>
      <c r="ABJ122" s="243"/>
      <c r="ABK122" s="243"/>
      <c r="ABL122" s="243"/>
      <c r="ABM122" s="243"/>
      <c r="ABN122" s="243"/>
      <c r="ABO122" s="243"/>
      <c r="ABP122" s="243"/>
      <c r="ABQ122" s="243"/>
      <c r="ABR122" s="243"/>
      <c r="ABS122" s="243"/>
      <c r="ABT122" s="243"/>
      <c r="ABU122" s="243"/>
      <c r="ABV122" s="243"/>
      <c r="ABW122" s="243"/>
      <c r="ABX122" s="243"/>
      <c r="ABY122" s="243"/>
      <c r="ABZ122" s="243"/>
      <c r="ACA122" s="243"/>
      <c r="ACB122" s="243"/>
      <c r="ACC122" s="243"/>
      <c r="ACD122" s="243"/>
      <c r="ACE122" s="243"/>
      <c r="ACF122" s="243"/>
      <c r="ACG122" s="243"/>
      <c r="ACH122" s="243"/>
      <c r="ACI122" s="243"/>
      <c r="ACJ122" s="243"/>
      <c r="ACK122" s="243"/>
      <c r="ACL122" s="243"/>
      <c r="ACM122" s="243"/>
      <c r="ACN122" s="243"/>
      <c r="ACO122" s="243"/>
      <c r="ACP122" s="243"/>
      <c r="ACQ122" s="243"/>
      <c r="ACR122" s="243"/>
      <c r="ACS122" s="243"/>
      <c r="ACT122" s="243"/>
      <c r="ACU122" s="243"/>
      <c r="ACV122" s="243"/>
      <c r="ACW122" s="243"/>
      <c r="ACX122" s="243"/>
      <c r="ACY122" s="243"/>
      <c r="ACZ122" s="243"/>
      <c r="ADA122" s="243"/>
      <c r="ADB122" s="243"/>
      <c r="ADC122" s="243"/>
      <c r="ADD122" s="243"/>
      <c r="ADE122" s="243"/>
      <c r="ADF122" s="243"/>
      <c r="ADG122" s="243"/>
      <c r="ADH122" s="243"/>
      <c r="ADI122" s="243"/>
      <c r="ADJ122" s="243"/>
      <c r="ADK122" s="243"/>
      <c r="ADL122" s="243"/>
      <c r="ADM122" s="243"/>
      <c r="ADN122" s="243"/>
      <c r="ADO122" s="243"/>
      <c r="ADP122" s="243"/>
      <c r="ADQ122" s="243"/>
      <c r="ADR122" s="243"/>
      <c r="ADS122" s="243"/>
      <c r="ADT122" s="243"/>
      <c r="ADU122" s="243"/>
      <c r="ADV122" s="243"/>
      <c r="ADW122" s="243"/>
      <c r="ADX122" s="243"/>
      <c r="ADY122" s="243"/>
      <c r="ADZ122" s="243"/>
      <c r="AEA122" s="243"/>
      <c r="AEB122" s="243"/>
      <c r="AEC122" s="243"/>
      <c r="AED122" s="243"/>
      <c r="AEE122" s="243"/>
      <c r="AEF122" s="243"/>
      <c r="AEG122" s="243"/>
      <c r="AEH122" s="243"/>
      <c r="AEI122" s="243"/>
      <c r="AEJ122" s="243"/>
      <c r="AEK122" s="243"/>
      <c r="AEL122" s="243"/>
      <c r="AEM122" s="243"/>
      <c r="AEN122" s="243"/>
      <c r="AEO122" s="243"/>
      <c r="AEP122" s="243"/>
      <c r="AEQ122" s="243"/>
      <c r="AER122" s="243"/>
      <c r="AES122" s="243"/>
      <c r="AET122" s="243"/>
      <c r="AEU122" s="243"/>
      <c r="AEV122" s="243"/>
      <c r="AEW122" s="243"/>
      <c r="AEX122" s="243"/>
      <c r="AEY122" s="243"/>
      <c r="AEZ122" s="243"/>
      <c r="AFA122" s="243"/>
      <c r="AFB122" s="243"/>
      <c r="AFC122" s="243"/>
      <c r="AFD122" s="243"/>
      <c r="AFE122" s="243"/>
      <c r="AFF122" s="243"/>
      <c r="AFG122" s="243"/>
      <c r="AFH122" s="243"/>
      <c r="AFI122" s="243"/>
      <c r="AFJ122" s="243"/>
      <c r="AFK122" s="243"/>
      <c r="AFL122" s="243"/>
      <c r="AFM122" s="243"/>
      <c r="AFN122" s="243"/>
      <c r="AFO122" s="243"/>
      <c r="AFP122" s="243"/>
      <c r="AFQ122" s="243"/>
      <c r="AFR122" s="243"/>
      <c r="AFS122" s="243"/>
      <c r="AFT122" s="243"/>
      <c r="AFU122" s="243"/>
      <c r="AFV122" s="243"/>
      <c r="AFW122" s="243"/>
      <c r="AFX122" s="243"/>
      <c r="AFY122" s="243"/>
      <c r="AFZ122" s="243"/>
      <c r="AGA122" s="243"/>
      <c r="AGB122" s="243"/>
      <c r="AGC122" s="243"/>
      <c r="AGD122" s="243"/>
      <c r="AGE122" s="243"/>
      <c r="AGF122" s="243"/>
      <c r="AGG122" s="243"/>
      <c r="AGH122" s="243"/>
      <c r="AGI122" s="243"/>
      <c r="AGJ122" s="243"/>
      <c r="AGK122" s="243"/>
      <c r="AGL122" s="243"/>
      <c r="AGM122" s="243"/>
      <c r="AGN122" s="243"/>
      <c r="AGO122" s="243"/>
      <c r="AGP122" s="243"/>
      <c r="AGQ122" s="243"/>
      <c r="AGR122" s="243"/>
      <c r="AGS122" s="243"/>
      <c r="AGT122" s="243"/>
      <c r="AGU122" s="243"/>
      <c r="AGV122" s="243"/>
      <c r="AGW122" s="243"/>
      <c r="AGX122" s="243"/>
      <c r="AGY122" s="243"/>
      <c r="AGZ122" s="243"/>
      <c r="AHA122" s="243"/>
      <c r="AHB122" s="243"/>
      <c r="AHC122" s="243"/>
      <c r="AHD122" s="243"/>
      <c r="AHE122" s="243"/>
      <c r="AHF122" s="243"/>
      <c r="AHG122" s="243"/>
      <c r="AHH122" s="243"/>
      <c r="AHI122" s="243"/>
      <c r="AHJ122" s="243"/>
      <c r="AHK122" s="243"/>
      <c r="AHL122" s="243"/>
      <c r="AHM122" s="243"/>
      <c r="AHN122" s="243"/>
      <c r="AHO122" s="243"/>
      <c r="AHP122" s="243"/>
      <c r="AHQ122" s="243"/>
      <c r="AHR122" s="243"/>
      <c r="AHS122" s="243"/>
      <c r="AHT122" s="243"/>
      <c r="AHU122" s="243"/>
      <c r="AHV122" s="243"/>
      <c r="AHW122" s="243"/>
      <c r="AHX122" s="243"/>
      <c r="AHY122" s="243"/>
      <c r="AHZ122" s="243"/>
      <c r="AIA122" s="243"/>
      <c r="AIB122" s="243"/>
      <c r="AIC122" s="243"/>
      <c r="AID122" s="243"/>
      <c r="AIE122" s="243"/>
      <c r="AIF122" s="243"/>
      <c r="AIG122" s="243"/>
      <c r="AIH122" s="243"/>
      <c r="AII122" s="243"/>
      <c r="AIJ122" s="243"/>
      <c r="AIK122" s="243"/>
      <c r="AIL122" s="243"/>
      <c r="AIM122" s="243"/>
      <c r="AIN122" s="243"/>
      <c r="AIO122" s="243"/>
      <c r="AIP122" s="243"/>
      <c r="AIQ122" s="243"/>
      <c r="AIR122" s="243"/>
      <c r="AIS122" s="243"/>
      <c r="AIT122" s="243"/>
      <c r="AIU122" s="243"/>
      <c r="AIV122" s="243"/>
      <c r="AIW122" s="243"/>
      <c r="AIX122" s="243"/>
      <c r="AIY122" s="243"/>
      <c r="AIZ122" s="243"/>
      <c r="AJA122" s="243"/>
      <c r="AJB122" s="243"/>
      <c r="AJC122" s="243"/>
      <c r="AJD122" s="243"/>
      <c r="AJE122" s="243"/>
      <c r="AJF122" s="243"/>
      <c r="AJG122" s="243"/>
      <c r="AJH122" s="243"/>
      <c r="AJI122" s="243"/>
      <c r="AJJ122" s="243"/>
      <c r="AJK122" s="243"/>
      <c r="AJL122" s="243"/>
      <c r="AJM122" s="243"/>
      <c r="AJN122" s="243"/>
      <c r="AJO122" s="243"/>
      <c r="AJP122" s="243"/>
      <c r="AJQ122" s="243"/>
      <c r="AJR122" s="243"/>
      <c r="AJS122" s="243"/>
      <c r="AJT122" s="243"/>
      <c r="AJU122" s="243"/>
      <c r="AJV122" s="243"/>
      <c r="AJW122" s="243"/>
      <c r="AJX122" s="243"/>
      <c r="AJY122" s="243"/>
      <c r="AJZ122" s="243"/>
      <c r="AKA122" s="243"/>
      <c r="AKB122" s="243"/>
      <c r="AKC122" s="243"/>
      <c r="AKD122" s="243"/>
      <c r="AKE122" s="243"/>
      <c r="AKF122" s="243"/>
      <c r="AKG122" s="243"/>
      <c r="AKH122" s="243"/>
      <c r="AKI122" s="243"/>
      <c r="AKJ122" s="243"/>
      <c r="AKK122" s="243"/>
      <c r="AKL122" s="243"/>
      <c r="AKM122" s="243"/>
      <c r="AKN122" s="243"/>
      <c r="AKO122" s="243"/>
      <c r="AKP122" s="243"/>
      <c r="AKQ122" s="243"/>
      <c r="AKR122" s="243"/>
      <c r="AKS122" s="243"/>
      <c r="AKT122" s="243"/>
      <c r="AKU122" s="243"/>
      <c r="AKV122" s="243"/>
      <c r="AKW122" s="243"/>
      <c r="AKX122" s="243"/>
      <c r="AKY122" s="243"/>
      <c r="AKZ122" s="243"/>
      <c r="ALA122" s="243"/>
      <c r="ALB122" s="243"/>
      <c r="ALC122" s="243"/>
      <c r="ALD122" s="243"/>
      <c r="ALE122" s="243"/>
      <c r="ALF122" s="243"/>
      <c r="ALG122" s="243"/>
      <c r="ALH122" s="243"/>
      <c r="ALI122" s="243"/>
      <c r="ALJ122" s="243"/>
      <c r="ALK122" s="243"/>
      <c r="ALL122" s="243"/>
      <c r="ALM122" s="243"/>
      <c r="ALN122" s="243"/>
      <c r="ALO122" s="243"/>
      <c r="ALP122" s="243"/>
      <c r="ALQ122" s="243"/>
      <c r="ALR122" s="243"/>
      <c r="ALS122" s="243"/>
      <c r="ALT122" s="243"/>
      <c r="ALU122" s="243"/>
      <c r="ALV122" s="243"/>
      <c r="ALW122" s="243"/>
      <c r="ALX122" s="243"/>
      <c r="ALY122" s="243"/>
      <c r="ALZ122" s="243"/>
      <c r="AMA122" s="243"/>
      <c r="AMB122" s="243"/>
      <c r="AMC122" s="243"/>
      <c r="AMD122" s="243"/>
      <c r="AME122" s="243"/>
      <c r="AMF122" s="243"/>
      <c r="AMG122" s="243"/>
      <c r="AMH122" s="243"/>
      <c r="AMI122" s="243"/>
      <c r="AMJ122" s="243"/>
      <c r="AMK122" s="243"/>
      <c r="AML122" s="243"/>
      <c r="AMM122" s="243"/>
      <c r="AMN122" s="243"/>
      <c r="AMO122" s="243"/>
      <c r="AMP122" s="243"/>
      <c r="AMQ122" s="243"/>
      <c r="AMR122" s="243"/>
      <c r="AMS122" s="243"/>
      <c r="AMT122" s="243"/>
      <c r="AMU122" s="243"/>
      <c r="AMV122" s="243"/>
      <c r="AMW122" s="243"/>
      <c r="AMX122" s="243"/>
      <c r="AMY122" s="243"/>
      <c r="AMZ122" s="243"/>
      <c r="ANA122" s="243"/>
      <c r="ANB122" s="243"/>
      <c r="ANC122" s="243"/>
      <c r="AND122" s="243"/>
      <c r="ANE122" s="243"/>
      <c r="ANF122" s="243"/>
      <c r="ANG122" s="243"/>
      <c r="ANH122" s="243"/>
      <c r="ANI122" s="243"/>
      <c r="ANJ122" s="243"/>
      <c r="ANK122" s="243"/>
      <c r="ANL122" s="243"/>
      <c r="ANM122" s="243"/>
      <c r="ANN122" s="243"/>
      <c r="ANO122" s="243"/>
      <c r="ANP122" s="243"/>
      <c r="ANQ122" s="243"/>
      <c r="ANR122" s="243"/>
      <c r="ANS122" s="243"/>
      <c r="ANT122" s="243"/>
      <c r="ANU122" s="243"/>
      <c r="ANV122" s="243"/>
      <c r="ANW122" s="243"/>
      <c r="ANX122" s="243"/>
      <c r="ANY122" s="243"/>
      <c r="ANZ122" s="243"/>
      <c r="AOA122" s="243"/>
      <c r="AOB122" s="243"/>
      <c r="AOC122" s="243"/>
      <c r="AOD122" s="243"/>
      <c r="AOE122" s="243"/>
      <c r="AOF122" s="243"/>
      <c r="AOG122" s="243"/>
      <c r="AOH122" s="243"/>
      <c r="AOI122" s="243"/>
      <c r="AOJ122" s="243"/>
      <c r="AOK122" s="243"/>
      <c r="AOL122" s="243"/>
      <c r="AOM122" s="243"/>
      <c r="AON122" s="243"/>
      <c r="AOO122" s="243"/>
      <c r="AOP122" s="243"/>
      <c r="AOQ122" s="243"/>
      <c r="AOR122" s="243"/>
      <c r="AOS122" s="243"/>
      <c r="AOT122" s="243"/>
      <c r="AOU122" s="243"/>
      <c r="AOV122" s="243"/>
      <c r="AOW122" s="243"/>
      <c r="AOX122" s="243"/>
      <c r="AOY122" s="243"/>
      <c r="AOZ122" s="243"/>
      <c r="APA122" s="243"/>
      <c r="APB122" s="243"/>
      <c r="APC122" s="243"/>
      <c r="APD122" s="243"/>
      <c r="APE122" s="243"/>
      <c r="APF122" s="243"/>
      <c r="APG122" s="243"/>
      <c r="APH122" s="243"/>
      <c r="API122" s="243"/>
      <c r="APJ122" s="243"/>
      <c r="APK122" s="243"/>
      <c r="APL122" s="243"/>
      <c r="APM122" s="243"/>
      <c r="APN122" s="243"/>
      <c r="APO122" s="243"/>
      <c r="APP122" s="243"/>
      <c r="APQ122" s="243"/>
      <c r="APR122" s="243"/>
      <c r="APS122" s="243"/>
      <c r="APT122" s="243"/>
      <c r="APU122" s="243"/>
      <c r="APV122" s="243"/>
      <c r="APW122" s="243"/>
      <c r="APX122" s="243"/>
      <c r="APY122" s="243"/>
      <c r="APZ122" s="243"/>
      <c r="AQA122" s="243"/>
      <c r="AQB122" s="243"/>
      <c r="AQC122" s="243"/>
      <c r="AQD122" s="243"/>
      <c r="AQE122" s="243"/>
      <c r="AQF122" s="243"/>
      <c r="AQG122" s="243"/>
      <c r="AQH122" s="243"/>
      <c r="AQI122" s="243"/>
      <c r="AQJ122" s="243"/>
      <c r="AQK122" s="243"/>
      <c r="AQL122" s="243"/>
      <c r="AQM122" s="243"/>
      <c r="AQN122" s="243"/>
      <c r="AQO122" s="243"/>
      <c r="AQP122" s="243"/>
      <c r="AQQ122" s="243"/>
      <c r="AQR122" s="243"/>
      <c r="AQS122" s="243"/>
      <c r="AQT122" s="243"/>
      <c r="AQU122" s="243"/>
      <c r="AQV122" s="243"/>
      <c r="AQW122" s="243"/>
      <c r="AQX122" s="243"/>
      <c r="AQY122" s="243"/>
      <c r="AQZ122" s="243"/>
      <c r="ARA122" s="243"/>
      <c r="ARB122" s="243"/>
      <c r="ARC122" s="243"/>
      <c r="ARD122" s="243"/>
      <c r="ARE122" s="243"/>
      <c r="ARF122" s="243"/>
      <c r="ARG122" s="243"/>
      <c r="ARH122" s="243"/>
      <c r="ARI122" s="243"/>
      <c r="ARJ122" s="243"/>
      <c r="ARK122" s="243"/>
      <c r="ARL122" s="243"/>
      <c r="ARM122" s="243"/>
      <c r="ARN122" s="243"/>
      <c r="ARO122" s="243"/>
      <c r="ARP122" s="243"/>
      <c r="ARQ122" s="243"/>
      <c r="ARR122" s="243"/>
      <c r="ARS122" s="243"/>
      <c r="ART122" s="243"/>
      <c r="ARU122" s="243"/>
      <c r="ARV122" s="243"/>
      <c r="ARW122" s="243"/>
      <c r="ARX122" s="243"/>
      <c r="ARY122" s="243"/>
      <c r="ARZ122" s="243"/>
      <c r="ASA122" s="243"/>
      <c r="ASB122" s="243"/>
      <c r="ASC122" s="243"/>
      <c r="ASD122" s="243"/>
      <c r="ASE122" s="243"/>
      <c r="ASF122" s="243"/>
      <c r="ASG122" s="243"/>
      <c r="ASH122" s="243"/>
      <c r="ASI122" s="243"/>
      <c r="ASJ122" s="243"/>
      <c r="ASK122" s="243"/>
      <c r="ASL122" s="243"/>
      <c r="ASM122" s="243"/>
      <c r="ASN122" s="243"/>
      <c r="ASO122" s="243"/>
      <c r="ASP122" s="243"/>
      <c r="ASQ122" s="243"/>
      <c r="ASR122" s="243"/>
      <c r="ASS122" s="243"/>
      <c r="AST122" s="243"/>
      <c r="ASU122" s="243"/>
      <c r="ASV122" s="243"/>
      <c r="ASW122" s="243"/>
      <c r="ASX122" s="243"/>
      <c r="ASY122" s="243"/>
      <c r="ASZ122" s="243"/>
      <c r="ATA122" s="243"/>
      <c r="ATB122" s="243"/>
      <c r="ATC122" s="243"/>
      <c r="ATD122" s="243"/>
      <c r="ATE122" s="243"/>
      <c r="ATF122" s="243"/>
      <c r="ATG122" s="243"/>
      <c r="ATH122" s="243"/>
      <c r="ATI122" s="243"/>
      <c r="ATJ122" s="243"/>
      <c r="ATK122" s="243"/>
      <c r="ATL122" s="243"/>
      <c r="ATM122" s="243"/>
      <c r="ATN122" s="243"/>
      <c r="ATO122" s="243"/>
      <c r="ATP122" s="243"/>
      <c r="ATQ122" s="243"/>
      <c r="ATR122" s="243"/>
      <c r="ATS122" s="243"/>
      <c r="ATT122" s="243"/>
      <c r="ATU122" s="243"/>
      <c r="ATV122" s="243"/>
      <c r="ATW122" s="243"/>
      <c r="ATX122" s="243"/>
      <c r="ATY122" s="243"/>
      <c r="ATZ122" s="243"/>
      <c r="AUA122" s="243"/>
      <c r="AUB122" s="243"/>
      <c r="AUC122" s="243"/>
      <c r="AUD122" s="243"/>
      <c r="AUE122" s="243"/>
      <c r="AUF122" s="243"/>
      <c r="AUG122" s="243"/>
      <c r="AUH122" s="243"/>
      <c r="AUI122" s="243"/>
      <c r="AUJ122" s="243"/>
      <c r="AUK122" s="243"/>
      <c r="AUL122" s="243"/>
      <c r="AUM122" s="243"/>
      <c r="AUN122" s="243"/>
      <c r="AUO122" s="243"/>
      <c r="AUP122" s="243"/>
      <c r="AUQ122" s="243"/>
      <c r="AUR122" s="243"/>
      <c r="AUS122" s="243"/>
      <c r="AUT122" s="243"/>
      <c r="AUU122" s="243"/>
      <c r="AUV122" s="243"/>
      <c r="AUW122" s="243"/>
      <c r="AUX122" s="243"/>
      <c r="AUY122" s="243"/>
      <c r="AUZ122" s="243"/>
      <c r="AVA122" s="243"/>
      <c r="AVB122" s="243"/>
      <c r="AVC122" s="243"/>
      <c r="AVD122" s="243"/>
      <c r="AVE122" s="243"/>
      <c r="AVF122" s="243"/>
      <c r="AVG122" s="243"/>
      <c r="AVH122" s="243"/>
      <c r="AVI122" s="243"/>
      <c r="AVJ122" s="243"/>
      <c r="AVK122" s="243"/>
      <c r="AVL122" s="243"/>
      <c r="AVM122" s="243"/>
      <c r="AVN122" s="243"/>
      <c r="AVO122" s="243"/>
      <c r="AVP122" s="243"/>
      <c r="AVQ122" s="243"/>
      <c r="AVR122" s="243"/>
      <c r="AVS122" s="243"/>
      <c r="AVT122" s="243"/>
      <c r="AVU122" s="243"/>
      <c r="AVV122" s="243"/>
      <c r="AVW122" s="243"/>
      <c r="AVX122" s="243"/>
      <c r="AVY122" s="243"/>
      <c r="AVZ122" s="243"/>
      <c r="AWA122" s="243"/>
      <c r="AWB122" s="243"/>
      <c r="AWC122" s="243"/>
      <c r="AWD122" s="243"/>
      <c r="AWE122" s="243"/>
      <c r="AWF122" s="243"/>
      <c r="AWG122" s="243"/>
      <c r="AWH122" s="243"/>
      <c r="AWI122" s="243"/>
      <c r="AWJ122" s="243"/>
      <c r="AWK122" s="243"/>
      <c r="AWL122" s="243"/>
      <c r="AWM122" s="243"/>
      <c r="AWN122" s="243"/>
      <c r="AWO122" s="243"/>
      <c r="AWP122" s="243"/>
      <c r="AWQ122" s="243"/>
      <c r="AWR122" s="243"/>
      <c r="AWS122" s="243"/>
      <c r="AWT122" s="243"/>
      <c r="AWU122" s="243"/>
      <c r="AWV122" s="243"/>
      <c r="AWW122" s="243"/>
      <c r="AWX122" s="243"/>
      <c r="AWY122" s="243"/>
      <c r="AWZ122" s="243"/>
      <c r="AXA122" s="243"/>
      <c r="AXB122" s="243"/>
      <c r="AXC122" s="243"/>
      <c r="AXD122" s="243"/>
      <c r="AXE122" s="243"/>
      <c r="AXF122" s="243"/>
      <c r="AXG122" s="243"/>
      <c r="AXH122" s="243"/>
      <c r="AXI122" s="243"/>
      <c r="AXJ122" s="243"/>
      <c r="AXK122" s="243"/>
      <c r="AXL122" s="243"/>
      <c r="AXM122" s="243"/>
      <c r="AXN122" s="243"/>
      <c r="AXO122" s="243"/>
      <c r="AXP122" s="243"/>
      <c r="AXQ122" s="243"/>
      <c r="AXR122" s="243"/>
      <c r="AXS122" s="243"/>
      <c r="AXT122" s="243"/>
      <c r="AXU122" s="243"/>
      <c r="AXV122" s="243"/>
      <c r="AXW122" s="243"/>
      <c r="AXX122" s="243"/>
      <c r="AXY122" s="243"/>
      <c r="AXZ122" s="243"/>
      <c r="AYA122" s="243"/>
      <c r="AYB122" s="243"/>
      <c r="AYC122" s="243"/>
      <c r="AYD122" s="243"/>
      <c r="AYE122" s="243"/>
      <c r="AYF122" s="243"/>
      <c r="AYG122" s="243"/>
      <c r="AYH122" s="243"/>
      <c r="AYI122" s="243"/>
      <c r="AYJ122" s="243"/>
      <c r="AYK122" s="243"/>
      <c r="AYL122" s="243"/>
      <c r="AYM122" s="243"/>
      <c r="AYN122" s="243"/>
      <c r="AYO122" s="243"/>
      <c r="AYP122" s="243"/>
      <c r="AYQ122" s="243"/>
      <c r="AYR122" s="243"/>
      <c r="AYS122" s="243"/>
      <c r="AYT122" s="243"/>
      <c r="AYU122" s="243"/>
      <c r="AYV122" s="243"/>
      <c r="AYW122" s="243"/>
      <c r="AYX122" s="243"/>
      <c r="AYY122" s="243"/>
      <c r="AYZ122" s="243"/>
      <c r="AZA122" s="243"/>
      <c r="AZB122" s="243"/>
      <c r="AZC122" s="243"/>
      <c r="AZD122" s="243"/>
      <c r="AZE122" s="243"/>
      <c r="AZF122" s="243"/>
      <c r="AZG122" s="243"/>
      <c r="AZH122" s="243"/>
      <c r="AZI122" s="243"/>
      <c r="AZJ122" s="243"/>
      <c r="AZK122" s="243"/>
      <c r="AZL122" s="243"/>
      <c r="AZM122" s="243"/>
      <c r="AZN122" s="243"/>
      <c r="AZO122" s="243"/>
      <c r="AZP122" s="243"/>
      <c r="AZQ122" s="243"/>
      <c r="AZR122" s="243"/>
      <c r="AZS122" s="243"/>
      <c r="AZT122" s="243"/>
      <c r="AZU122" s="243"/>
      <c r="AZV122" s="243"/>
      <c r="AZW122" s="243"/>
      <c r="AZX122" s="243"/>
      <c r="AZY122" s="243"/>
      <c r="AZZ122" s="243"/>
      <c r="BAA122" s="243"/>
      <c r="BAB122" s="243"/>
      <c r="BAC122" s="243"/>
      <c r="BAD122" s="243"/>
      <c r="BAE122" s="243"/>
      <c r="BAF122" s="243"/>
      <c r="BAG122" s="243"/>
      <c r="BAH122" s="243"/>
      <c r="BAI122" s="243"/>
      <c r="BAJ122" s="243"/>
      <c r="BAK122" s="243"/>
      <c r="BAL122" s="243"/>
      <c r="BAM122" s="243"/>
      <c r="BAN122" s="243"/>
      <c r="BAO122" s="243"/>
      <c r="BAP122" s="243"/>
      <c r="BAQ122" s="243"/>
      <c r="BAR122" s="243"/>
      <c r="BAS122" s="243"/>
      <c r="BAT122" s="243"/>
      <c r="BAU122" s="243"/>
      <c r="BAV122" s="243"/>
      <c r="BAW122" s="243"/>
      <c r="BAX122" s="243"/>
      <c r="BAY122" s="243"/>
      <c r="BAZ122" s="243"/>
      <c r="BBA122" s="243"/>
      <c r="BBB122" s="243"/>
      <c r="BBC122" s="243"/>
      <c r="BBD122" s="243"/>
      <c r="BBE122" s="243"/>
      <c r="BBF122" s="243"/>
      <c r="BBG122" s="243"/>
      <c r="BBH122" s="243"/>
      <c r="BBI122" s="243"/>
      <c r="BBJ122" s="243"/>
      <c r="BBK122" s="243"/>
      <c r="BBL122" s="243"/>
      <c r="BBM122" s="243"/>
      <c r="BBN122" s="243"/>
      <c r="BBO122" s="243"/>
      <c r="BBP122" s="243"/>
      <c r="BBQ122" s="243"/>
      <c r="BBR122" s="243"/>
      <c r="BBS122" s="243"/>
      <c r="BBT122" s="243"/>
      <c r="BBU122" s="243"/>
      <c r="BBV122" s="243"/>
      <c r="BBW122" s="243"/>
      <c r="BBX122" s="243"/>
      <c r="BBY122" s="243"/>
      <c r="BBZ122" s="243"/>
      <c r="BCA122" s="243"/>
      <c r="BCB122" s="243"/>
      <c r="BCC122" s="243"/>
      <c r="BCD122" s="243"/>
      <c r="BCE122" s="243"/>
      <c r="BCF122" s="243"/>
      <c r="BCG122" s="243"/>
      <c r="BCH122" s="243"/>
      <c r="BCI122" s="243"/>
      <c r="BCJ122" s="243"/>
      <c r="BCK122" s="243"/>
      <c r="BCL122" s="243"/>
      <c r="BCM122" s="243"/>
      <c r="BCN122" s="243"/>
      <c r="BCO122" s="243"/>
      <c r="BCP122" s="243"/>
      <c r="BCQ122" s="243"/>
      <c r="BCR122" s="243"/>
      <c r="BCS122" s="243"/>
      <c r="BCT122" s="243"/>
      <c r="BCU122" s="243"/>
      <c r="BCV122" s="243"/>
      <c r="BCW122" s="243"/>
      <c r="BCX122" s="243"/>
      <c r="BCY122" s="243"/>
      <c r="BCZ122" s="243"/>
      <c r="BDA122" s="243"/>
      <c r="BDB122" s="243"/>
      <c r="BDC122" s="243"/>
      <c r="BDD122" s="243"/>
      <c r="BDE122" s="243"/>
      <c r="BDF122" s="243"/>
      <c r="BDG122" s="243"/>
      <c r="BDH122" s="243"/>
      <c r="BDI122" s="243"/>
      <c r="BDJ122" s="243"/>
      <c r="BDK122" s="243"/>
      <c r="BDL122" s="243"/>
      <c r="BDM122" s="243"/>
      <c r="BDN122" s="243"/>
      <c r="BDO122" s="243"/>
      <c r="BDP122" s="243"/>
      <c r="BDQ122" s="243"/>
      <c r="BDR122" s="243"/>
      <c r="BDS122" s="243"/>
      <c r="BDT122" s="243"/>
      <c r="BDU122" s="243"/>
      <c r="BDV122" s="243"/>
      <c r="BDW122" s="243"/>
      <c r="BDX122" s="243"/>
      <c r="BDY122" s="243"/>
      <c r="BDZ122" s="243"/>
      <c r="BEA122" s="243"/>
      <c r="BEB122" s="243"/>
      <c r="BEC122" s="243"/>
      <c r="BED122" s="243"/>
      <c r="BEE122" s="243"/>
      <c r="BEF122" s="243"/>
      <c r="BEG122" s="243"/>
      <c r="BEH122" s="243"/>
      <c r="BEI122" s="243"/>
      <c r="BEJ122" s="243"/>
      <c r="BEK122" s="243"/>
      <c r="BEL122" s="243"/>
      <c r="BEM122" s="243"/>
      <c r="BEN122" s="243"/>
      <c r="BEO122" s="243"/>
      <c r="BEP122" s="243"/>
      <c r="BEQ122" s="243"/>
      <c r="BER122" s="243"/>
      <c r="BES122" s="243"/>
      <c r="BET122" s="243"/>
      <c r="BEU122" s="243"/>
      <c r="BEV122" s="243"/>
      <c r="BEW122" s="243"/>
      <c r="BEX122" s="243"/>
      <c r="BEY122" s="243"/>
      <c r="BEZ122" s="243"/>
      <c r="BFA122" s="243"/>
      <c r="BFB122" s="243"/>
      <c r="BFC122" s="243"/>
      <c r="BFD122" s="243"/>
      <c r="BFE122" s="243"/>
      <c r="BFF122" s="243"/>
      <c r="BFG122" s="243"/>
      <c r="BFH122" s="243"/>
      <c r="BFI122" s="243"/>
      <c r="BFJ122" s="243"/>
      <c r="BFK122" s="243"/>
      <c r="BFL122" s="243"/>
      <c r="BFM122" s="243"/>
      <c r="BFN122" s="243"/>
      <c r="BFO122" s="243"/>
      <c r="BFP122" s="243"/>
      <c r="BFQ122" s="243"/>
      <c r="BFR122" s="243"/>
      <c r="BFS122" s="243"/>
      <c r="BFT122" s="243"/>
      <c r="BFU122" s="243"/>
      <c r="BFV122" s="243"/>
      <c r="BFW122" s="243"/>
      <c r="BFX122" s="243"/>
      <c r="BFY122" s="243"/>
      <c r="BFZ122" s="243"/>
      <c r="BGA122" s="243"/>
      <c r="BGB122" s="243"/>
      <c r="BGC122" s="243"/>
      <c r="BGD122" s="243"/>
      <c r="BGE122" s="243"/>
      <c r="BGF122" s="243"/>
      <c r="BGG122" s="243"/>
      <c r="BGH122" s="243"/>
      <c r="BGI122" s="243"/>
      <c r="BGJ122" s="243"/>
      <c r="BGK122" s="243"/>
      <c r="BGL122" s="243"/>
      <c r="BGM122" s="243"/>
      <c r="BGN122" s="243"/>
      <c r="BGO122" s="243"/>
      <c r="BGP122" s="243"/>
      <c r="BGQ122" s="243"/>
      <c r="BGR122" s="243"/>
      <c r="BGS122" s="243"/>
      <c r="BGT122" s="243"/>
      <c r="BGU122" s="243"/>
      <c r="BGV122" s="243"/>
      <c r="BGW122" s="243"/>
      <c r="BGX122" s="243"/>
      <c r="BGY122" s="243"/>
      <c r="BGZ122" s="243"/>
      <c r="BHA122" s="243"/>
      <c r="BHB122" s="243"/>
      <c r="BHC122" s="243"/>
      <c r="BHD122" s="243"/>
      <c r="BHE122" s="243"/>
      <c r="BHF122" s="243"/>
      <c r="BHG122" s="243"/>
      <c r="BHH122" s="243"/>
      <c r="BHI122" s="243"/>
      <c r="BHJ122" s="243"/>
      <c r="BHK122" s="243"/>
      <c r="BHL122" s="243"/>
      <c r="BHM122" s="243"/>
      <c r="BHN122" s="243"/>
      <c r="BHO122" s="243"/>
      <c r="BHP122" s="243"/>
      <c r="BHQ122" s="243"/>
      <c r="BHR122" s="243"/>
      <c r="BHS122" s="243"/>
      <c r="BHT122" s="243"/>
      <c r="BHU122" s="243"/>
      <c r="BHV122" s="243"/>
      <c r="BHW122" s="243"/>
      <c r="BHX122" s="243"/>
      <c r="BHY122" s="243"/>
      <c r="BHZ122" s="243"/>
      <c r="BIA122" s="243"/>
      <c r="BIB122" s="243"/>
      <c r="BIC122" s="243"/>
      <c r="BID122" s="243"/>
      <c r="BIE122" s="243"/>
      <c r="BIF122" s="243"/>
      <c r="BIG122" s="243"/>
      <c r="BIH122" s="243"/>
      <c r="BII122" s="243"/>
      <c r="BIJ122" s="243"/>
      <c r="BIK122" s="243"/>
      <c r="BIL122" s="243"/>
      <c r="BIM122" s="243"/>
      <c r="BIN122" s="243"/>
      <c r="BIO122" s="243"/>
      <c r="BIP122" s="243"/>
      <c r="BIQ122" s="243"/>
      <c r="BIR122" s="243"/>
      <c r="BIS122" s="243"/>
      <c r="BIT122" s="243"/>
      <c r="BIU122" s="243"/>
      <c r="BIV122" s="243"/>
      <c r="BIW122" s="243"/>
      <c r="BIX122" s="243"/>
      <c r="BIY122" s="243"/>
      <c r="BIZ122" s="243"/>
      <c r="BJA122" s="243"/>
      <c r="BJB122" s="243"/>
      <c r="BJC122" s="243"/>
      <c r="BJD122" s="243"/>
      <c r="BJE122" s="243"/>
      <c r="BJF122" s="243"/>
      <c r="BJG122" s="243"/>
      <c r="BJH122" s="243"/>
      <c r="BJI122" s="243"/>
      <c r="BJJ122" s="243"/>
      <c r="BJK122" s="243"/>
      <c r="BJL122" s="243"/>
      <c r="BJM122" s="243"/>
      <c r="BJN122" s="243"/>
      <c r="BJO122" s="243"/>
      <c r="BJP122" s="243"/>
      <c r="BJQ122" s="243"/>
      <c r="BJR122" s="243"/>
      <c r="BJS122" s="243"/>
      <c r="BJT122" s="243"/>
      <c r="BJU122" s="243"/>
      <c r="BJV122" s="243"/>
      <c r="BJW122" s="243"/>
      <c r="BJX122" s="243"/>
      <c r="BJY122" s="243"/>
      <c r="BJZ122" s="243"/>
      <c r="BKA122" s="243"/>
      <c r="BKB122" s="243"/>
      <c r="BKC122" s="243"/>
      <c r="BKD122" s="243"/>
      <c r="BKE122" s="243"/>
      <c r="BKF122" s="243"/>
      <c r="BKG122" s="243"/>
      <c r="BKH122" s="243"/>
      <c r="BKI122" s="243"/>
      <c r="BKJ122" s="243"/>
      <c r="BKK122" s="243"/>
      <c r="BKL122" s="243"/>
      <c r="BKM122" s="243"/>
      <c r="BKN122" s="243"/>
      <c r="BKO122" s="243"/>
      <c r="BKP122" s="243"/>
      <c r="BKQ122" s="243"/>
      <c r="BKR122" s="243"/>
      <c r="BKS122" s="243"/>
      <c r="BKT122" s="243"/>
      <c r="BKU122" s="243"/>
      <c r="BKV122" s="243"/>
      <c r="BKW122" s="243"/>
      <c r="BKX122" s="243"/>
      <c r="BKY122" s="243"/>
      <c r="BKZ122" s="243"/>
      <c r="BLA122" s="243"/>
      <c r="BLB122" s="243"/>
      <c r="BLC122" s="243"/>
      <c r="BLD122" s="243"/>
      <c r="BLE122" s="243"/>
      <c r="BLF122" s="243"/>
      <c r="BLG122" s="243"/>
      <c r="BLH122" s="243"/>
      <c r="BLI122" s="243"/>
      <c r="BLJ122" s="243"/>
      <c r="BLK122" s="243"/>
      <c r="BLL122" s="243"/>
      <c r="BLM122" s="243"/>
      <c r="BLN122" s="243"/>
      <c r="BLO122" s="243"/>
      <c r="BLP122" s="243"/>
      <c r="BLQ122" s="243"/>
      <c r="BLR122" s="243"/>
      <c r="BLS122" s="243"/>
      <c r="BLT122" s="243"/>
      <c r="BLU122" s="243"/>
      <c r="BLV122" s="243"/>
      <c r="BLW122" s="243"/>
      <c r="BLX122" s="243"/>
      <c r="BLY122" s="243"/>
      <c r="BLZ122" s="243"/>
      <c r="BMA122" s="243"/>
      <c r="BMB122" s="243"/>
      <c r="BMC122" s="243"/>
      <c r="BMD122" s="243"/>
      <c r="BME122" s="243"/>
      <c r="BMF122" s="243"/>
      <c r="BMG122" s="243"/>
      <c r="BMH122" s="243"/>
      <c r="BMI122" s="243"/>
      <c r="BMJ122" s="243"/>
      <c r="BMK122" s="243"/>
      <c r="BML122" s="243"/>
      <c r="BMM122" s="243"/>
      <c r="BMN122" s="243"/>
      <c r="BMO122" s="243"/>
      <c r="BMP122" s="243"/>
      <c r="BMQ122" s="243"/>
      <c r="BMR122" s="243"/>
      <c r="BMS122" s="243"/>
      <c r="BMT122" s="243"/>
      <c r="BMU122" s="243"/>
      <c r="BMV122" s="243"/>
      <c r="BMW122" s="243"/>
      <c r="BMX122" s="243"/>
      <c r="BMY122" s="243"/>
      <c r="BMZ122" s="243"/>
      <c r="BNA122" s="243"/>
      <c r="BNB122" s="243"/>
      <c r="BNC122" s="243"/>
      <c r="BND122" s="243"/>
      <c r="BNE122" s="243"/>
      <c r="BNF122" s="243"/>
      <c r="BNG122" s="243"/>
      <c r="BNH122" s="243"/>
      <c r="BNI122" s="243"/>
      <c r="BNJ122" s="243"/>
      <c r="BNK122" s="243"/>
      <c r="BNL122" s="243"/>
      <c r="BNM122" s="243"/>
      <c r="BNN122" s="243"/>
      <c r="BNO122" s="243"/>
      <c r="BNP122" s="243"/>
      <c r="BNQ122" s="243"/>
      <c r="BNR122" s="243"/>
      <c r="BNS122" s="243"/>
      <c r="BNT122" s="243"/>
      <c r="BNU122" s="243"/>
      <c r="BNV122" s="243"/>
      <c r="BNW122" s="243"/>
      <c r="BNX122" s="243"/>
      <c r="BNY122" s="243"/>
      <c r="BNZ122" s="243"/>
      <c r="BOA122" s="243"/>
      <c r="BOB122" s="243"/>
      <c r="BOC122" s="243"/>
      <c r="BOD122" s="243"/>
      <c r="BOE122" s="243"/>
      <c r="BOF122" s="243"/>
      <c r="BOG122" s="243"/>
      <c r="BOH122" s="243"/>
      <c r="BOI122" s="243"/>
      <c r="BOJ122" s="243"/>
      <c r="BOK122" s="243"/>
      <c r="BOL122" s="243"/>
      <c r="BOM122" s="243"/>
      <c r="BON122" s="243"/>
      <c r="BOO122" s="243"/>
      <c r="BOP122" s="243"/>
      <c r="BOQ122" s="243"/>
      <c r="BOR122" s="243"/>
      <c r="BOS122" s="243"/>
      <c r="BOT122" s="243"/>
      <c r="BOU122" s="243"/>
      <c r="BOV122" s="243"/>
      <c r="BOW122" s="243"/>
      <c r="BOX122" s="243"/>
      <c r="BOY122" s="243"/>
      <c r="BOZ122" s="243"/>
      <c r="BPA122" s="243"/>
      <c r="BPB122" s="243"/>
      <c r="BPC122" s="243"/>
      <c r="BPD122" s="243"/>
      <c r="BPE122" s="243"/>
      <c r="BPF122" s="243"/>
      <c r="BPG122" s="243"/>
      <c r="BPH122" s="243"/>
      <c r="BPI122" s="243"/>
      <c r="BPJ122" s="243"/>
      <c r="BPK122" s="243"/>
      <c r="BPL122" s="243"/>
      <c r="BPM122" s="243"/>
      <c r="BPN122" s="243"/>
      <c r="BPO122" s="243"/>
      <c r="BPP122" s="243"/>
      <c r="BPQ122" s="243"/>
      <c r="BPR122" s="243"/>
      <c r="BPS122" s="243"/>
      <c r="BPT122" s="243"/>
      <c r="BPU122" s="243"/>
      <c r="BPV122" s="243"/>
      <c r="BPW122" s="243"/>
      <c r="BPX122" s="243"/>
      <c r="BPY122" s="243"/>
      <c r="BPZ122" s="243"/>
      <c r="BQA122" s="243"/>
      <c r="BQB122" s="243"/>
      <c r="BQC122" s="243"/>
      <c r="BQD122" s="243"/>
      <c r="BQE122" s="243"/>
      <c r="BQF122" s="243"/>
      <c r="BQG122" s="243"/>
      <c r="BQH122" s="243"/>
      <c r="BQI122" s="243"/>
      <c r="BQJ122" s="243"/>
      <c r="BQK122" s="243"/>
      <c r="BQL122" s="243"/>
      <c r="BQM122" s="243"/>
      <c r="BQN122" s="243"/>
      <c r="BQO122" s="243"/>
      <c r="BQP122" s="243"/>
      <c r="BQQ122" s="243"/>
      <c r="BQR122" s="243"/>
      <c r="BQS122" s="243"/>
      <c r="BQT122" s="243"/>
      <c r="BQU122" s="243"/>
      <c r="BQV122" s="243"/>
      <c r="BQW122" s="243"/>
      <c r="BQX122" s="243"/>
      <c r="BQY122" s="243"/>
      <c r="BQZ122" s="243"/>
      <c r="BRA122" s="243"/>
      <c r="BRB122" s="243"/>
      <c r="BRC122" s="243"/>
      <c r="BRD122" s="243"/>
      <c r="BRE122" s="243"/>
      <c r="BRF122" s="243"/>
      <c r="BRG122" s="243"/>
      <c r="BRH122" s="243"/>
      <c r="BRI122" s="243"/>
      <c r="BRJ122" s="243"/>
      <c r="BRK122" s="243"/>
      <c r="BRL122" s="243"/>
      <c r="BRM122" s="243"/>
      <c r="BRN122" s="243"/>
      <c r="BRO122" s="243"/>
      <c r="BRP122" s="243"/>
      <c r="BRQ122" s="243"/>
      <c r="BRR122" s="243"/>
      <c r="BRS122" s="243"/>
      <c r="BRT122" s="243"/>
      <c r="BRU122" s="243"/>
      <c r="BRV122" s="243"/>
      <c r="BRW122" s="243"/>
      <c r="BRX122" s="243"/>
      <c r="BRY122" s="243"/>
      <c r="BRZ122" s="243"/>
      <c r="BSA122" s="243"/>
      <c r="BSB122" s="243"/>
      <c r="BSC122" s="243"/>
      <c r="BSD122" s="243"/>
      <c r="BSE122" s="243"/>
      <c r="BSF122" s="243"/>
      <c r="BSG122" s="243"/>
      <c r="BSH122" s="243"/>
      <c r="BSI122" s="243"/>
      <c r="BSJ122" s="243"/>
      <c r="BSK122" s="243"/>
      <c r="BSL122" s="243"/>
      <c r="BSM122" s="243"/>
      <c r="BSN122" s="243"/>
      <c r="BSO122" s="243"/>
      <c r="BSP122" s="243"/>
      <c r="BSQ122" s="243"/>
      <c r="BSR122" s="243"/>
      <c r="BSS122" s="243"/>
      <c r="BST122" s="243"/>
      <c r="BSU122" s="243"/>
      <c r="BSV122" s="243"/>
      <c r="BSW122" s="243"/>
      <c r="BSX122" s="243"/>
      <c r="BSY122" s="243"/>
      <c r="BSZ122" s="243"/>
      <c r="BTA122" s="243"/>
      <c r="BTB122" s="243"/>
      <c r="BTC122" s="243"/>
      <c r="BTD122" s="243"/>
      <c r="BTE122" s="243"/>
      <c r="BTF122" s="243"/>
      <c r="BTG122" s="243"/>
      <c r="BTH122" s="243"/>
      <c r="BTI122" s="243"/>
      <c r="BTJ122" s="243"/>
      <c r="BTK122" s="243"/>
      <c r="BTL122" s="243"/>
      <c r="BTM122" s="243"/>
      <c r="BTN122" s="243"/>
      <c r="BTO122" s="243"/>
      <c r="BTP122" s="243"/>
      <c r="BTQ122" s="243"/>
      <c r="BTR122" s="243"/>
      <c r="BTS122" s="243"/>
      <c r="BTT122" s="243"/>
      <c r="BTU122" s="243"/>
      <c r="BTV122" s="243"/>
      <c r="BTW122" s="243"/>
      <c r="BTX122" s="243"/>
      <c r="BTY122" s="243"/>
      <c r="BTZ122" s="243"/>
      <c r="BUA122" s="243"/>
      <c r="BUB122" s="243"/>
      <c r="BUC122" s="243"/>
      <c r="BUD122" s="243"/>
      <c r="BUE122" s="243"/>
      <c r="BUF122" s="243"/>
      <c r="BUG122" s="243"/>
      <c r="BUH122" s="243"/>
      <c r="BUI122" s="243"/>
      <c r="BUJ122" s="243"/>
      <c r="BUK122" s="243"/>
      <c r="BUL122" s="243"/>
      <c r="BUM122" s="243"/>
      <c r="BUN122" s="243"/>
      <c r="BUO122" s="243"/>
      <c r="BUP122" s="243"/>
      <c r="BUQ122" s="243"/>
      <c r="BUR122" s="243"/>
      <c r="BUS122" s="243"/>
      <c r="BUT122" s="243"/>
      <c r="BUU122" s="243"/>
      <c r="BUV122" s="243"/>
      <c r="BUW122" s="243"/>
      <c r="BUX122" s="243"/>
      <c r="BUY122" s="243"/>
      <c r="BUZ122" s="243"/>
      <c r="BVA122" s="243"/>
      <c r="BVB122" s="243"/>
      <c r="BVC122" s="243"/>
      <c r="BVD122" s="243"/>
      <c r="BVE122" s="243"/>
      <c r="BVF122" s="243"/>
      <c r="BVG122" s="243"/>
      <c r="BVH122" s="243"/>
      <c r="BVI122" s="243"/>
      <c r="BVJ122" s="243"/>
      <c r="BVK122" s="243"/>
      <c r="BVL122" s="243"/>
      <c r="BVM122" s="243"/>
      <c r="BVN122" s="243"/>
      <c r="BVO122" s="243"/>
      <c r="BVP122" s="243"/>
      <c r="BVQ122" s="243"/>
      <c r="BVR122" s="243"/>
      <c r="BVS122" s="243"/>
      <c r="BVT122" s="243"/>
      <c r="BVU122" s="243"/>
      <c r="BVV122" s="243"/>
      <c r="BVW122" s="243"/>
      <c r="BVX122" s="243"/>
      <c r="BVY122" s="243"/>
      <c r="BVZ122" s="243"/>
      <c r="BWA122" s="243"/>
      <c r="BWB122" s="243"/>
      <c r="BWC122" s="243"/>
      <c r="BWD122" s="243"/>
      <c r="BWE122" s="243"/>
      <c r="BWF122" s="243"/>
      <c r="BWG122" s="243"/>
      <c r="BWH122" s="243"/>
      <c r="BWI122" s="243"/>
      <c r="BWJ122" s="243"/>
      <c r="BWK122" s="243"/>
      <c r="BWL122" s="243"/>
      <c r="BWM122" s="243"/>
      <c r="BWN122" s="243"/>
      <c r="BWO122" s="243"/>
      <c r="BWP122" s="243"/>
      <c r="BWQ122" s="243"/>
      <c r="BWR122" s="243"/>
      <c r="BWS122" s="243"/>
      <c r="BWT122" s="243"/>
      <c r="BWU122" s="243"/>
      <c r="BWV122" s="243"/>
      <c r="BWW122" s="243"/>
      <c r="BWX122" s="243"/>
      <c r="BWY122" s="243"/>
      <c r="BWZ122" s="243"/>
      <c r="BXA122" s="243"/>
      <c r="BXB122" s="243"/>
      <c r="BXC122" s="243"/>
      <c r="BXD122" s="243"/>
      <c r="BXE122" s="243"/>
      <c r="BXF122" s="243"/>
      <c r="BXG122" s="243"/>
      <c r="BXH122" s="243"/>
      <c r="BXI122" s="243"/>
      <c r="BXJ122" s="243"/>
      <c r="BXK122" s="243"/>
      <c r="BXL122" s="243"/>
      <c r="BXM122" s="243"/>
      <c r="BXN122" s="243"/>
      <c r="BXO122" s="243"/>
      <c r="BXP122" s="243"/>
      <c r="BXQ122" s="243"/>
      <c r="BXR122" s="243"/>
      <c r="BXS122" s="243"/>
      <c r="BXT122" s="243"/>
      <c r="BXU122" s="243"/>
      <c r="BXV122" s="243"/>
      <c r="BXW122" s="243"/>
      <c r="BXX122" s="243"/>
      <c r="BXY122" s="243"/>
      <c r="BXZ122" s="243"/>
      <c r="BYA122" s="243"/>
      <c r="BYB122" s="243"/>
      <c r="BYC122" s="243"/>
      <c r="BYD122" s="243"/>
      <c r="BYE122" s="243"/>
      <c r="BYF122" s="243"/>
      <c r="BYG122" s="243"/>
      <c r="BYH122" s="243"/>
      <c r="BYI122" s="243"/>
      <c r="BYJ122" s="243"/>
      <c r="BYK122" s="243"/>
      <c r="BYL122" s="243"/>
      <c r="BYM122" s="243"/>
      <c r="BYN122" s="243"/>
      <c r="BYO122" s="243"/>
      <c r="BYP122" s="243"/>
      <c r="BYQ122" s="243"/>
      <c r="BYR122" s="243"/>
      <c r="BYS122" s="243"/>
      <c r="BYT122" s="243"/>
      <c r="BYU122" s="243"/>
      <c r="BYV122" s="243"/>
      <c r="BYW122" s="243"/>
      <c r="BYX122" s="243"/>
      <c r="BYY122" s="243"/>
      <c r="BYZ122" s="243"/>
      <c r="BZA122" s="243"/>
      <c r="BZB122" s="243"/>
      <c r="BZC122" s="243"/>
      <c r="BZD122" s="243"/>
      <c r="BZE122" s="243"/>
      <c r="BZF122" s="243"/>
      <c r="BZG122" s="243"/>
      <c r="BZH122" s="243"/>
      <c r="BZI122" s="243"/>
      <c r="BZJ122" s="243"/>
      <c r="BZK122" s="243"/>
      <c r="BZL122" s="243"/>
      <c r="BZM122" s="243"/>
      <c r="BZN122" s="243"/>
      <c r="BZO122" s="243"/>
      <c r="BZP122" s="243"/>
      <c r="BZQ122" s="243"/>
      <c r="BZR122" s="243"/>
      <c r="BZS122" s="243"/>
      <c r="BZT122" s="243"/>
      <c r="BZU122" s="243"/>
      <c r="BZV122" s="243"/>
      <c r="BZW122" s="243"/>
      <c r="BZX122" s="243"/>
      <c r="BZY122" s="243"/>
      <c r="BZZ122" s="243"/>
      <c r="CAA122" s="243"/>
      <c r="CAB122" s="243"/>
      <c r="CAC122" s="243"/>
      <c r="CAD122" s="243"/>
      <c r="CAE122" s="243"/>
      <c r="CAF122" s="243"/>
      <c r="CAG122" s="243"/>
      <c r="CAH122" s="243"/>
      <c r="CAI122" s="243"/>
      <c r="CAJ122" s="243"/>
      <c r="CAK122" s="243"/>
      <c r="CAL122" s="243"/>
      <c r="CAM122" s="243"/>
      <c r="CAN122" s="243"/>
      <c r="CAO122" s="243"/>
      <c r="CAP122" s="243"/>
      <c r="CAQ122" s="243"/>
      <c r="CAR122" s="243"/>
      <c r="CAS122" s="243"/>
      <c r="CAT122" s="243"/>
      <c r="CAU122" s="243"/>
      <c r="CAV122" s="243"/>
      <c r="CAW122" s="243"/>
      <c r="CAX122" s="243"/>
      <c r="CAY122" s="243"/>
      <c r="CAZ122" s="243"/>
      <c r="CBA122" s="243"/>
      <c r="CBB122" s="243"/>
      <c r="CBC122" s="243"/>
      <c r="CBD122" s="243"/>
      <c r="CBE122" s="243"/>
      <c r="CBF122" s="243"/>
      <c r="CBG122" s="243"/>
      <c r="CBH122" s="243"/>
      <c r="CBI122" s="243"/>
      <c r="CBJ122" s="243"/>
      <c r="CBK122" s="243"/>
      <c r="CBL122" s="243"/>
      <c r="CBM122" s="243"/>
      <c r="CBN122" s="243"/>
      <c r="CBO122" s="243"/>
      <c r="CBP122" s="243"/>
      <c r="CBQ122" s="243"/>
      <c r="CBR122" s="243"/>
      <c r="CBS122" s="243"/>
      <c r="CBT122" s="243"/>
      <c r="CBU122" s="243"/>
      <c r="CBV122" s="243"/>
      <c r="CBW122" s="243"/>
      <c r="CBX122" s="243"/>
      <c r="CBY122" s="243"/>
      <c r="CBZ122" s="243"/>
      <c r="CCA122" s="243"/>
      <c r="CCB122" s="243"/>
      <c r="CCC122" s="243"/>
      <c r="CCD122" s="243"/>
      <c r="CCE122" s="243"/>
      <c r="CCF122" s="243"/>
      <c r="CCG122" s="243"/>
      <c r="CCH122" s="243"/>
      <c r="CCI122" s="243"/>
      <c r="CCJ122" s="243"/>
      <c r="CCK122" s="243"/>
      <c r="CCL122" s="243"/>
      <c r="CCM122" s="243"/>
      <c r="CCN122" s="243"/>
      <c r="CCO122" s="243"/>
      <c r="CCP122" s="243"/>
      <c r="CCQ122" s="243"/>
      <c r="CCR122" s="243"/>
      <c r="CCS122" s="243"/>
      <c r="CCT122" s="243"/>
      <c r="CCU122" s="243"/>
      <c r="CCV122" s="243"/>
      <c r="CCW122" s="243"/>
      <c r="CCX122" s="243"/>
      <c r="CCY122" s="243"/>
      <c r="CCZ122" s="243"/>
      <c r="CDA122" s="243"/>
      <c r="CDB122" s="243"/>
      <c r="CDC122" s="243"/>
      <c r="CDD122" s="243"/>
      <c r="CDE122" s="243"/>
      <c r="CDF122" s="243"/>
      <c r="CDG122" s="243"/>
      <c r="CDH122" s="243"/>
      <c r="CDI122" s="243"/>
      <c r="CDJ122" s="243"/>
      <c r="CDK122" s="243"/>
      <c r="CDL122" s="243"/>
      <c r="CDM122" s="243"/>
      <c r="CDN122" s="243"/>
      <c r="CDO122" s="243"/>
      <c r="CDP122" s="243"/>
      <c r="CDQ122" s="243"/>
      <c r="CDR122" s="243"/>
      <c r="CDS122" s="243"/>
      <c r="CDT122" s="243"/>
      <c r="CDU122" s="243"/>
      <c r="CDV122" s="243"/>
      <c r="CDW122" s="243"/>
      <c r="CDX122" s="243"/>
      <c r="CDY122" s="243"/>
      <c r="CDZ122" s="243"/>
      <c r="CEA122" s="243"/>
      <c r="CEB122" s="243"/>
      <c r="CEC122" s="243"/>
      <c r="CED122" s="243"/>
      <c r="CEE122" s="243"/>
      <c r="CEF122" s="243"/>
      <c r="CEG122" s="243"/>
      <c r="CEH122" s="243"/>
      <c r="CEI122" s="243"/>
      <c r="CEJ122" s="243"/>
      <c r="CEK122" s="243"/>
      <c r="CEL122" s="243"/>
      <c r="CEM122" s="243"/>
      <c r="CEN122" s="243"/>
      <c r="CEO122" s="243"/>
      <c r="CEP122" s="243"/>
      <c r="CEQ122" s="243"/>
      <c r="CER122" s="243"/>
      <c r="CES122" s="243"/>
      <c r="CET122" s="243"/>
      <c r="CEU122" s="243"/>
      <c r="CEV122" s="243"/>
      <c r="CEW122" s="243"/>
      <c r="CEX122" s="243"/>
      <c r="CEY122" s="243"/>
      <c r="CEZ122" s="243"/>
      <c r="CFA122" s="243"/>
      <c r="CFB122" s="243"/>
      <c r="CFC122" s="243"/>
      <c r="CFD122" s="243"/>
      <c r="CFE122" s="243"/>
      <c r="CFF122" s="243"/>
      <c r="CFG122" s="243"/>
      <c r="CFH122" s="243"/>
      <c r="CFI122" s="243"/>
      <c r="CFJ122" s="243"/>
      <c r="CFK122" s="243"/>
      <c r="CFL122" s="243"/>
      <c r="CFM122" s="243"/>
      <c r="CFN122" s="243"/>
      <c r="CFO122" s="243"/>
      <c r="CFP122" s="243"/>
      <c r="CFQ122" s="243"/>
      <c r="CFR122" s="243"/>
      <c r="CFS122" s="243"/>
      <c r="CFT122" s="243"/>
      <c r="CFU122" s="243"/>
      <c r="CFV122" s="243"/>
      <c r="CFW122" s="243"/>
      <c r="CFX122" s="243"/>
      <c r="CFY122" s="243"/>
      <c r="CFZ122" s="243"/>
      <c r="CGA122" s="243"/>
      <c r="CGB122" s="243"/>
      <c r="CGC122" s="243"/>
      <c r="CGD122" s="243"/>
      <c r="CGE122" s="243"/>
      <c r="CGF122" s="243"/>
      <c r="CGG122" s="243"/>
      <c r="CGH122" s="243"/>
      <c r="CGI122" s="243"/>
      <c r="CGJ122" s="243"/>
      <c r="CGK122" s="243"/>
      <c r="CGL122" s="243"/>
      <c r="CGM122" s="243"/>
      <c r="CGN122" s="243"/>
      <c r="CGO122" s="243"/>
      <c r="CGP122" s="243"/>
      <c r="CGQ122" s="243"/>
      <c r="CGR122" s="243"/>
      <c r="CGS122" s="243"/>
      <c r="CGT122" s="243"/>
      <c r="CGU122" s="243"/>
      <c r="CGV122" s="243"/>
      <c r="CGW122" s="243"/>
      <c r="CGX122" s="243"/>
      <c r="CGY122" s="243"/>
      <c r="CGZ122" s="243"/>
      <c r="CHA122" s="243"/>
      <c r="CHB122" s="243"/>
      <c r="CHC122" s="243"/>
      <c r="CHD122" s="243"/>
      <c r="CHE122" s="243"/>
      <c r="CHF122" s="243"/>
      <c r="CHG122" s="243"/>
      <c r="CHH122" s="243"/>
      <c r="CHI122" s="243"/>
      <c r="CHJ122" s="243"/>
      <c r="CHK122" s="243"/>
      <c r="CHL122" s="243"/>
      <c r="CHM122" s="243"/>
      <c r="CHN122" s="243"/>
      <c r="CHO122" s="243"/>
      <c r="CHP122" s="243"/>
      <c r="CHQ122" s="243"/>
      <c r="CHR122" s="243"/>
      <c r="CHS122" s="243"/>
      <c r="CHT122" s="243"/>
      <c r="CHU122" s="243"/>
      <c r="CHV122" s="243"/>
      <c r="CHW122" s="243"/>
      <c r="CHX122" s="243"/>
      <c r="CHY122" s="243"/>
      <c r="CHZ122" s="243"/>
      <c r="CIA122" s="243"/>
      <c r="CIB122" s="243"/>
      <c r="CIC122" s="243"/>
      <c r="CID122" s="243"/>
      <c r="CIE122" s="243"/>
      <c r="CIF122" s="243"/>
      <c r="CIG122" s="243"/>
      <c r="CIH122" s="243"/>
      <c r="CII122" s="243"/>
      <c r="CIJ122" s="243"/>
      <c r="CIK122" s="243"/>
      <c r="CIL122" s="243"/>
      <c r="CIM122" s="243"/>
      <c r="CIN122" s="243"/>
      <c r="CIO122" s="243"/>
      <c r="CIP122" s="243"/>
      <c r="CIQ122" s="243"/>
      <c r="CIR122" s="243"/>
      <c r="CIS122" s="243"/>
      <c r="CIT122" s="243"/>
      <c r="CIU122" s="243"/>
      <c r="CIV122" s="243"/>
      <c r="CIW122" s="243"/>
      <c r="CIX122" s="243"/>
      <c r="CIY122" s="243"/>
      <c r="CIZ122" s="243"/>
      <c r="CJA122" s="243"/>
      <c r="CJB122" s="243"/>
      <c r="CJC122" s="243"/>
      <c r="CJD122" s="243"/>
      <c r="CJE122" s="243"/>
      <c r="CJF122" s="243"/>
      <c r="CJG122" s="243"/>
      <c r="CJH122" s="243"/>
      <c r="CJI122" s="243"/>
      <c r="CJJ122" s="243"/>
      <c r="CJK122" s="243"/>
      <c r="CJL122" s="243"/>
      <c r="CJM122" s="243"/>
      <c r="CJN122" s="243"/>
      <c r="CJO122" s="243"/>
      <c r="CJP122" s="243"/>
      <c r="CJQ122" s="243"/>
      <c r="CJR122" s="243"/>
      <c r="CJS122" s="243"/>
      <c r="CJT122" s="243"/>
      <c r="CJU122" s="243"/>
      <c r="CJV122" s="243"/>
      <c r="CJW122" s="243"/>
      <c r="CJX122" s="243"/>
      <c r="CJY122" s="243"/>
      <c r="CJZ122" s="243"/>
      <c r="CKA122" s="243"/>
      <c r="CKB122" s="243"/>
      <c r="CKC122" s="243"/>
      <c r="CKD122" s="243"/>
      <c r="CKE122" s="243"/>
      <c r="CKF122" s="243"/>
      <c r="CKG122" s="243"/>
      <c r="CKH122" s="243"/>
      <c r="CKI122" s="243"/>
      <c r="CKJ122" s="243"/>
      <c r="CKK122" s="243"/>
      <c r="CKL122" s="243"/>
      <c r="CKM122" s="243"/>
      <c r="CKN122" s="243"/>
      <c r="CKO122" s="243"/>
      <c r="CKP122" s="243"/>
      <c r="CKQ122" s="243"/>
      <c r="CKR122" s="243"/>
      <c r="CKS122" s="243"/>
      <c r="CKT122" s="243"/>
      <c r="CKU122" s="243"/>
      <c r="CKV122" s="243"/>
      <c r="CKW122" s="243"/>
      <c r="CKX122" s="243"/>
      <c r="CKY122" s="243"/>
      <c r="CKZ122" s="243"/>
      <c r="CLA122" s="243"/>
      <c r="CLB122" s="243"/>
      <c r="CLC122" s="243"/>
      <c r="CLD122" s="243"/>
      <c r="CLE122" s="243"/>
      <c r="CLF122" s="243"/>
      <c r="CLG122" s="243"/>
      <c r="CLH122" s="243"/>
      <c r="CLI122" s="243"/>
      <c r="CLJ122" s="243"/>
      <c r="CLK122" s="243"/>
      <c r="CLL122" s="243"/>
      <c r="CLM122" s="243"/>
      <c r="CLN122" s="243"/>
      <c r="CLO122" s="243"/>
      <c r="CLP122" s="243"/>
      <c r="CLQ122" s="243"/>
      <c r="CLR122" s="243"/>
      <c r="CLS122" s="243"/>
      <c r="CLT122" s="243"/>
      <c r="CLU122" s="243"/>
      <c r="CLV122" s="243"/>
      <c r="CLW122" s="243"/>
      <c r="CLX122" s="243"/>
      <c r="CLY122" s="243"/>
      <c r="CLZ122" s="243"/>
      <c r="CMA122" s="243"/>
      <c r="CMB122" s="243"/>
      <c r="CMC122" s="243"/>
      <c r="CMD122" s="243"/>
      <c r="CME122" s="243"/>
      <c r="CMF122" s="243"/>
      <c r="CMG122" s="243"/>
      <c r="CMH122" s="243"/>
      <c r="CMI122" s="243"/>
      <c r="CMJ122" s="243"/>
      <c r="CMK122" s="243"/>
      <c r="CML122" s="243"/>
      <c r="CMM122" s="243"/>
      <c r="CMN122" s="243"/>
      <c r="CMO122" s="243"/>
      <c r="CMP122" s="243"/>
      <c r="CMQ122" s="243"/>
      <c r="CMR122" s="243"/>
      <c r="CMS122" s="243"/>
      <c r="CMT122" s="243"/>
      <c r="CMU122" s="243"/>
      <c r="CMV122" s="243"/>
      <c r="CMW122" s="243"/>
      <c r="CMX122" s="243"/>
      <c r="CMY122" s="243"/>
      <c r="CMZ122" s="243"/>
      <c r="CNA122" s="243"/>
      <c r="CNB122" s="243"/>
      <c r="CNC122" s="243"/>
      <c r="CND122" s="243"/>
      <c r="CNE122" s="243"/>
      <c r="CNF122" s="243"/>
      <c r="CNG122" s="243"/>
      <c r="CNH122" s="243"/>
      <c r="CNI122" s="243"/>
      <c r="CNJ122" s="243"/>
      <c r="CNK122" s="243"/>
      <c r="CNL122" s="243"/>
      <c r="CNM122" s="243"/>
      <c r="CNN122" s="243"/>
      <c r="CNO122" s="243"/>
      <c r="CNP122" s="243"/>
      <c r="CNQ122" s="243"/>
      <c r="CNR122" s="243"/>
      <c r="CNS122" s="243"/>
      <c r="CNT122" s="243"/>
      <c r="CNU122" s="243"/>
      <c r="CNV122" s="243"/>
      <c r="CNW122" s="243"/>
      <c r="CNX122" s="243"/>
      <c r="CNY122" s="243"/>
      <c r="CNZ122" s="243"/>
      <c r="COA122" s="243"/>
      <c r="COB122" s="243"/>
      <c r="COC122" s="243"/>
      <c r="COD122" s="243"/>
      <c r="COE122" s="243"/>
      <c r="COF122" s="243"/>
      <c r="COG122" s="243"/>
      <c r="COH122" s="243"/>
      <c r="COI122" s="243"/>
      <c r="COJ122" s="243"/>
      <c r="COK122" s="243"/>
      <c r="COL122" s="243"/>
      <c r="COM122" s="243"/>
      <c r="CON122" s="243"/>
      <c r="COO122" s="243"/>
      <c r="COP122" s="243"/>
      <c r="COQ122" s="243"/>
      <c r="COR122" s="243"/>
      <c r="COS122" s="243"/>
      <c r="COT122" s="243"/>
      <c r="COU122" s="243"/>
      <c r="COV122" s="243"/>
      <c r="COW122" s="243"/>
      <c r="COX122" s="243"/>
      <c r="COY122" s="243"/>
      <c r="COZ122" s="243"/>
      <c r="CPA122" s="243"/>
      <c r="CPB122" s="243"/>
      <c r="CPC122" s="243"/>
      <c r="CPD122" s="243"/>
      <c r="CPE122" s="243"/>
      <c r="CPF122" s="243"/>
      <c r="CPG122" s="243"/>
      <c r="CPH122" s="243"/>
      <c r="CPI122" s="243"/>
      <c r="CPJ122" s="243"/>
      <c r="CPK122" s="243"/>
      <c r="CPL122" s="243"/>
      <c r="CPM122" s="243"/>
      <c r="CPN122" s="243"/>
      <c r="CPO122" s="243"/>
      <c r="CPP122" s="243"/>
      <c r="CPQ122" s="243"/>
      <c r="CPR122" s="243"/>
      <c r="CPS122" s="243"/>
      <c r="CPT122" s="243"/>
      <c r="CPU122" s="243"/>
      <c r="CPV122" s="243"/>
      <c r="CPW122" s="243"/>
      <c r="CPX122" s="243"/>
      <c r="CPY122" s="243"/>
      <c r="CPZ122" s="243"/>
      <c r="CQA122" s="243"/>
      <c r="CQB122" s="243"/>
      <c r="CQC122" s="243"/>
      <c r="CQD122" s="243"/>
      <c r="CQE122" s="243"/>
      <c r="CQF122" s="243"/>
      <c r="CQG122" s="243"/>
      <c r="CQH122" s="243"/>
      <c r="CQI122" s="243"/>
      <c r="CQJ122" s="243"/>
      <c r="CQK122" s="243"/>
      <c r="CQL122" s="243"/>
      <c r="CQM122" s="243"/>
      <c r="CQN122" s="243"/>
      <c r="CQO122" s="243"/>
      <c r="CQP122" s="243"/>
      <c r="CQQ122" s="243"/>
      <c r="CQR122" s="243"/>
      <c r="CQS122" s="243"/>
      <c r="CQT122" s="243"/>
      <c r="CQU122" s="243"/>
      <c r="CQV122" s="243"/>
      <c r="CQW122" s="243"/>
      <c r="CQX122" s="243"/>
      <c r="CQY122" s="243"/>
      <c r="CQZ122" s="243"/>
      <c r="CRA122" s="243"/>
      <c r="CRB122" s="243"/>
      <c r="CRC122" s="243"/>
      <c r="CRD122" s="243"/>
      <c r="CRE122" s="243"/>
      <c r="CRF122" s="243"/>
      <c r="CRG122" s="243"/>
      <c r="CRH122" s="243"/>
      <c r="CRI122" s="243"/>
      <c r="CRJ122" s="243"/>
      <c r="CRK122" s="243"/>
      <c r="CRL122" s="243"/>
      <c r="CRM122" s="243"/>
      <c r="CRN122" s="243"/>
      <c r="CRO122" s="243"/>
      <c r="CRP122" s="243"/>
      <c r="CRQ122" s="243"/>
      <c r="CRR122" s="243"/>
      <c r="CRS122" s="243"/>
      <c r="CRT122" s="243"/>
      <c r="CRU122" s="243"/>
      <c r="CRV122" s="243"/>
      <c r="CRW122" s="243"/>
      <c r="CRX122" s="243"/>
      <c r="CRY122" s="243"/>
      <c r="CRZ122" s="243"/>
      <c r="CSA122" s="243"/>
      <c r="CSB122" s="243"/>
      <c r="CSC122" s="243"/>
      <c r="CSD122" s="243"/>
      <c r="CSE122" s="243"/>
      <c r="CSF122" s="243"/>
      <c r="CSG122" s="243"/>
      <c r="CSH122" s="243"/>
      <c r="CSI122" s="243"/>
      <c r="CSJ122" s="243"/>
      <c r="CSK122" s="243"/>
      <c r="CSL122" s="243"/>
      <c r="CSM122" s="243"/>
      <c r="CSN122" s="243"/>
      <c r="CSO122" s="243"/>
      <c r="CSP122" s="243"/>
      <c r="CSQ122" s="243"/>
      <c r="CSR122" s="243"/>
      <c r="CSS122" s="243"/>
      <c r="CST122" s="243"/>
      <c r="CSU122" s="243"/>
      <c r="CSV122" s="243"/>
      <c r="CSW122" s="243"/>
      <c r="CSX122" s="243"/>
      <c r="CSY122" s="243"/>
      <c r="CSZ122" s="243"/>
      <c r="CTA122" s="243"/>
      <c r="CTB122" s="243"/>
      <c r="CTC122" s="243"/>
      <c r="CTD122" s="243"/>
      <c r="CTE122" s="243"/>
      <c r="CTF122" s="243"/>
      <c r="CTG122" s="243"/>
      <c r="CTH122" s="243"/>
      <c r="CTI122" s="243"/>
      <c r="CTJ122" s="243"/>
      <c r="CTK122" s="243"/>
      <c r="CTL122" s="243"/>
      <c r="CTM122" s="243"/>
      <c r="CTN122" s="243"/>
      <c r="CTO122" s="243"/>
      <c r="CTP122" s="243"/>
      <c r="CTQ122" s="243"/>
      <c r="CTR122" s="243"/>
      <c r="CTS122" s="243"/>
      <c r="CTT122" s="243"/>
      <c r="CTU122" s="243"/>
      <c r="CTV122" s="243"/>
      <c r="CTW122" s="243"/>
      <c r="CTX122" s="243"/>
      <c r="CTY122" s="243"/>
      <c r="CTZ122" s="243"/>
      <c r="CUA122" s="243"/>
      <c r="CUB122" s="243"/>
      <c r="CUC122" s="243"/>
      <c r="CUD122" s="243"/>
      <c r="CUE122" s="243"/>
      <c r="CUF122" s="243"/>
      <c r="CUG122" s="243"/>
      <c r="CUH122" s="243"/>
      <c r="CUI122" s="243"/>
      <c r="CUJ122" s="243"/>
      <c r="CUK122" s="243"/>
      <c r="CUL122" s="243"/>
      <c r="CUM122" s="243"/>
      <c r="CUN122" s="243"/>
      <c r="CUO122" s="243"/>
      <c r="CUP122" s="243"/>
      <c r="CUQ122" s="243"/>
      <c r="CUR122" s="243"/>
      <c r="CUS122" s="243"/>
      <c r="CUT122" s="243"/>
      <c r="CUU122" s="243"/>
      <c r="CUV122" s="243"/>
      <c r="CUW122" s="243"/>
      <c r="CUX122" s="243"/>
      <c r="CUY122" s="243"/>
      <c r="CUZ122" s="243"/>
      <c r="CVA122" s="243"/>
      <c r="CVB122" s="243"/>
      <c r="CVC122" s="243"/>
      <c r="CVD122" s="243"/>
      <c r="CVE122" s="243"/>
      <c r="CVF122" s="243"/>
      <c r="CVG122" s="243"/>
      <c r="CVH122" s="243"/>
      <c r="CVI122" s="243"/>
      <c r="CVJ122" s="243"/>
      <c r="CVK122" s="243"/>
      <c r="CVL122" s="243"/>
      <c r="CVM122" s="243"/>
      <c r="CVN122" s="243"/>
      <c r="CVO122" s="243"/>
      <c r="CVP122" s="243"/>
      <c r="CVQ122" s="243"/>
      <c r="CVR122" s="243"/>
      <c r="CVS122" s="243"/>
      <c r="CVT122" s="243"/>
      <c r="CVU122" s="243"/>
      <c r="CVV122" s="243"/>
      <c r="CVW122" s="243"/>
      <c r="CVX122" s="243"/>
      <c r="CVY122" s="243"/>
      <c r="CVZ122" s="243"/>
      <c r="CWA122" s="243"/>
      <c r="CWB122" s="243"/>
      <c r="CWC122" s="243"/>
      <c r="CWD122" s="243"/>
      <c r="CWE122" s="243"/>
      <c r="CWF122" s="243"/>
      <c r="CWG122" s="243"/>
      <c r="CWH122" s="243"/>
      <c r="CWI122" s="243"/>
      <c r="CWJ122" s="243"/>
      <c r="CWK122" s="243"/>
      <c r="CWL122" s="243"/>
      <c r="CWM122" s="243"/>
      <c r="CWN122" s="243"/>
      <c r="CWO122" s="243"/>
      <c r="CWP122" s="243"/>
      <c r="CWQ122" s="243"/>
      <c r="CWR122" s="243"/>
      <c r="CWS122" s="243"/>
      <c r="CWT122" s="243"/>
      <c r="CWU122" s="243"/>
      <c r="CWV122" s="243"/>
      <c r="CWW122" s="243"/>
      <c r="CWX122" s="243"/>
      <c r="CWY122" s="243"/>
      <c r="CWZ122" s="243"/>
      <c r="CXA122" s="243"/>
      <c r="CXB122" s="243"/>
      <c r="CXC122" s="243"/>
      <c r="CXD122" s="243"/>
      <c r="CXE122" s="243"/>
      <c r="CXF122" s="243"/>
      <c r="CXG122" s="243"/>
      <c r="CXH122" s="243"/>
      <c r="CXI122" s="243"/>
      <c r="CXJ122" s="243"/>
      <c r="CXK122" s="243"/>
      <c r="CXL122" s="243"/>
      <c r="CXM122" s="243"/>
      <c r="CXN122" s="243"/>
      <c r="CXO122" s="243"/>
      <c r="CXP122" s="243"/>
      <c r="CXQ122" s="243"/>
      <c r="CXR122" s="243"/>
      <c r="CXS122" s="243"/>
      <c r="CXT122" s="243"/>
      <c r="CXU122" s="243"/>
      <c r="CXV122" s="243"/>
      <c r="CXW122" s="243"/>
      <c r="CXX122" s="243"/>
      <c r="CXY122" s="243"/>
      <c r="CXZ122" s="243"/>
      <c r="CYA122" s="243"/>
      <c r="CYB122" s="243"/>
      <c r="CYC122" s="243"/>
      <c r="CYD122" s="243"/>
      <c r="CYE122" s="243"/>
      <c r="CYF122" s="243"/>
      <c r="CYG122" s="243"/>
      <c r="CYH122" s="243"/>
      <c r="CYI122" s="243"/>
      <c r="CYJ122" s="243"/>
      <c r="CYK122" s="243"/>
      <c r="CYL122" s="243"/>
      <c r="CYM122" s="243"/>
      <c r="CYN122" s="243"/>
      <c r="CYO122" s="243"/>
      <c r="CYP122" s="243"/>
      <c r="CYQ122" s="243"/>
      <c r="CYR122" s="243"/>
      <c r="CYS122" s="243"/>
      <c r="CYT122" s="243"/>
      <c r="CYU122" s="243"/>
      <c r="CYV122" s="243"/>
      <c r="CYW122" s="243"/>
      <c r="CYX122" s="243"/>
      <c r="CYY122" s="243"/>
      <c r="CYZ122" s="243"/>
      <c r="CZA122" s="243"/>
      <c r="CZB122" s="243"/>
      <c r="CZC122" s="243"/>
      <c r="CZD122" s="243"/>
      <c r="CZE122" s="243"/>
      <c r="CZF122" s="243"/>
      <c r="CZG122" s="243"/>
      <c r="CZH122" s="243"/>
      <c r="CZI122" s="243"/>
      <c r="CZJ122" s="243"/>
      <c r="CZK122" s="243"/>
      <c r="CZL122" s="243"/>
      <c r="CZM122" s="243"/>
      <c r="CZN122" s="243"/>
      <c r="CZO122" s="243"/>
      <c r="CZP122" s="243"/>
      <c r="CZQ122" s="243"/>
      <c r="CZR122" s="243"/>
      <c r="CZS122" s="243"/>
      <c r="CZT122" s="243"/>
      <c r="CZU122" s="243"/>
      <c r="CZV122" s="243"/>
      <c r="CZW122" s="243"/>
      <c r="CZX122" s="243"/>
      <c r="CZY122" s="243"/>
      <c r="CZZ122" s="243"/>
      <c r="DAA122" s="243"/>
      <c r="DAB122" s="243"/>
      <c r="DAC122" s="243"/>
      <c r="DAD122" s="243"/>
      <c r="DAE122" s="243"/>
      <c r="DAF122" s="243"/>
      <c r="DAG122" s="243"/>
      <c r="DAH122" s="243"/>
      <c r="DAI122" s="243"/>
      <c r="DAJ122" s="243"/>
      <c r="DAK122" s="243"/>
      <c r="DAL122" s="243"/>
      <c r="DAM122" s="243"/>
      <c r="DAN122" s="243"/>
      <c r="DAO122" s="243"/>
      <c r="DAP122" s="243"/>
      <c r="DAQ122" s="243"/>
      <c r="DAR122" s="243"/>
      <c r="DAS122" s="243"/>
      <c r="DAT122" s="243"/>
      <c r="DAU122" s="243"/>
      <c r="DAV122" s="243"/>
      <c r="DAW122" s="243"/>
      <c r="DAX122" s="243"/>
      <c r="DAY122" s="243"/>
      <c r="DAZ122" s="243"/>
      <c r="DBA122" s="243"/>
      <c r="DBB122" s="243"/>
      <c r="DBC122" s="243"/>
      <c r="DBD122" s="243"/>
      <c r="DBE122" s="243"/>
      <c r="DBF122" s="243"/>
      <c r="DBG122" s="243"/>
      <c r="DBH122" s="243"/>
      <c r="DBI122" s="243"/>
      <c r="DBJ122" s="243"/>
      <c r="DBK122" s="243"/>
      <c r="DBL122" s="243"/>
      <c r="DBM122" s="243"/>
      <c r="DBN122" s="243"/>
      <c r="DBO122" s="243"/>
      <c r="DBP122" s="243"/>
      <c r="DBQ122" s="243"/>
      <c r="DBR122" s="243"/>
      <c r="DBS122" s="243"/>
      <c r="DBT122" s="243"/>
      <c r="DBU122" s="243"/>
      <c r="DBV122" s="243"/>
      <c r="DBW122" s="243"/>
      <c r="DBX122" s="243"/>
      <c r="DBY122" s="243"/>
      <c r="DBZ122" s="243"/>
      <c r="DCA122" s="243"/>
      <c r="DCB122" s="243"/>
      <c r="DCC122" s="243"/>
      <c r="DCD122" s="243"/>
      <c r="DCE122" s="243"/>
      <c r="DCF122" s="243"/>
      <c r="DCG122" s="243"/>
      <c r="DCH122" s="243"/>
      <c r="DCI122" s="243"/>
      <c r="DCJ122" s="243"/>
      <c r="DCK122" s="243"/>
      <c r="DCL122" s="243"/>
      <c r="DCM122" s="243"/>
      <c r="DCN122" s="243"/>
      <c r="DCO122" s="243"/>
      <c r="DCP122" s="243"/>
      <c r="DCQ122" s="243"/>
      <c r="DCR122" s="243"/>
      <c r="DCS122" s="243"/>
      <c r="DCT122" s="243"/>
      <c r="DCU122" s="243"/>
      <c r="DCV122" s="243"/>
      <c r="DCW122" s="243"/>
      <c r="DCX122" s="243"/>
      <c r="DCY122" s="243"/>
      <c r="DCZ122" s="243"/>
      <c r="DDA122" s="243"/>
      <c r="DDB122" s="243"/>
      <c r="DDC122" s="243"/>
      <c r="DDD122" s="243"/>
      <c r="DDE122" s="243"/>
      <c r="DDF122" s="243"/>
      <c r="DDG122" s="243"/>
      <c r="DDH122" s="243"/>
      <c r="DDI122" s="243"/>
      <c r="DDJ122" s="243"/>
      <c r="DDK122" s="243"/>
      <c r="DDL122" s="243"/>
      <c r="DDM122" s="243"/>
      <c r="DDN122" s="243"/>
      <c r="DDO122" s="243"/>
      <c r="DDP122" s="243"/>
      <c r="DDQ122" s="243"/>
      <c r="DDR122" s="243"/>
      <c r="DDS122" s="243"/>
      <c r="DDT122" s="243"/>
      <c r="DDU122" s="243"/>
      <c r="DDV122" s="243"/>
      <c r="DDW122" s="243"/>
      <c r="DDX122" s="243"/>
      <c r="DDY122" s="243"/>
      <c r="DDZ122" s="243"/>
      <c r="DEA122" s="243"/>
      <c r="DEB122" s="243"/>
      <c r="DEC122" s="243"/>
      <c r="DED122" s="243"/>
      <c r="DEE122" s="243"/>
      <c r="DEF122" s="243"/>
      <c r="DEG122" s="243"/>
      <c r="DEH122" s="243"/>
      <c r="DEI122" s="243"/>
      <c r="DEJ122" s="243"/>
      <c r="DEK122" s="243"/>
      <c r="DEL122" s="243"/>
      <c r="DEM122" s="243"/>
      <c r="DEN122" s="243"/>
      <c r="DEO122" s="243"/>
      <c r="DEP122" s="243"/>
      <c r="DEQ122" s="243"/>
      <c r="DER122" s="243"/>
      <c r="DES122" s="243"/>
      <c r="DET122" s="243"/>
      <c r="DEU122" s="243"/>
      <c r="DEV122" s="243"/>
      <c r="DEW122" s="243"/>
      <c r="DEX122" s="243"/>
      <c r="DEY122" s="243"/>
      <c r="DEZ122" s="243"/>
      <c r="DFA122" s="243"/>
      <c r="DFB122" s="243"/>
      <c r="DFC122" s="243"/>
      <c r="DFD122" s="243"/>
      <c r="DFE122" s="243"/>
      <c r="DFF122" s="243"/>
      <c r="DFG122" s="243"/>
      <c r="DFH122" s="243"/>
      <c r="DFI122" s="243"/>
      <c r="DFJ122" s="243"/>
      <c r="DFK122" s="243"/>
      <c r="DFL122" s="243"/>
      <c r="DFM122" s="243"/>
      <c r="DFN122" s="243"/>
      <c r="DFO122" s="243"/>
      <c r="DFP122" s="243"/>
      <c r="DFQ122" s="243"/>
      <c r="DFR122" s="243"/>
      <c r="DFS122" s="243"/>
      <c r="DFT122" s="243"/>
      <c r="DFU122" s="243"/>
      <c r="DFV122" s="243"/>
      <c r="DFW122" s="243"/>
      <c r="DFX122" s="243"/>
      <c r="DFY122" s="243"/>
      <c r="DFZ122" s="243"/>
      <c r="DGA122" s="243"/>
      <c r="DGB122" s="243"/>
      <c r="DGC122" s="243"/>
      <c r="DGD122" s="243"/>
      <c r="DGE122" s="243"/>
      <c r="DGF122" s="243"/>
      <c r="DGG122" s="243"/>
      <c r="DGH122" s="243"/>
      <c r="DGI122" s="243"/>
      <c r="DGJ122" s="243"/>
      <c r="DGK122" s="243"/>
      <c r="DGL122" s="243"/>
      <c r="DGM122" s="243"/>
      <c r="DGN122" s="243"/>
      <c r="DGO122" s="243"/>
      <c r="DGP122" s="243"/>
      <c r="DGQ122" s="243"/>
      <c r="DGR122" s="243"/>
      <c r="DGS122" s="243"/>
      <c r="DGT122" s="243"/>
      <c r="DGU122" s="243"/>
      <c r="DGV122" s="243"/>
      <c r="DGW122" s="243"/>
      <c r="DGX122" s="243"/>
      <c r="DGY122" s="243"/>
      <c r="DGZ122" s="243"/>
      <c r="DHA122" s="243"/>
      <c r="DHB122" s="243"/>
      <c r="DHC122" s="243"/>
      <c r="DHD122" s="243"/>
      <c r="DHE122" s="243"/>
      <c r="DHF122" s="243"/>
      <c r="DHG122" s="243"/>
      <c r="DHH122" s="243"/>
      <c r="DHI122" s="243"/>
      <c r="DHJ122" s="243"/>
      <c r="DHK122" s="243"/>
      <c r="DHL122" s="243"/>
      <c r="DHM122" s="243"/>
      <c r="DHN122" s="243"/>
      <c r="DHO122" s="243"/>
      <c r="DHP122" s="243"/>
      <c r="DHQ122" s="243"/>
      <c r="DHR122" s="243"/>
      <c r="DHS122" s="243"/>
      <c r="DHT122" s="243"/>
      <c r="DHU122" s="243"/>
      <c r="DHV122" s="243"/>
      <c r="DHW122" s="243"/>
      <c r="DHX122" s="243"/>
      <c r="DHY122" s="243"/>
      <c r="DHZ122" s="243"/>
      <c r="DIA122" s="243"/>
      <c r="DIB122" s="243"/>
      <c r="DIC122" s="243"/>
      <c r="DID122" s="243"/>
      <c r="DIE122" s="243"/>
      <c r="DIF122" s="243"/>
      <c r="DIG122" s="243"/>
      <c r="DIH122" s="243"/>
      <c r="DII122" s="243"/>
      <c r="DIJ122" s="243"/>
      <c r="DIK122" s="243"/>
      <c r="DIL122" s="243"/>
      <c r="DIM122" s="243"/>
      <c r="DIN122" s="243"/>
      <c r="DIO122" s="243"/>
      <c r="DIP122" s="243"/>
      <c r="DIQ122" s="243"/>
      <c r="DIR122" s="243"/>
      <c r="DIS122" s="243"/>
      <c r="DIT122" s="243"/>
      <c r="DIU122" s="243"/>
      <c r="DIV122" s="243"/>
      <c r="DIW122" s="243"/>
      <c r="DIX122" s="243"/>
      <c r="DIY122" s="243"/>
      <c r="DIZ122" s="243"/>
      <c r="DJA122" s="243"/>
      <c r="DJB122" s="243"/>
      <c r="DJC122" s="243"/>
      <c r="DJD122" s="243"/>
      <c r="DJE122" s="243"/>
      <c r="DJF122" s="243"/>
      <c r="DJG122" s="243"/>
      <c r="DJH122" s="243"/>
      <c r="DJI122" s="243"/>
      <c r="DJJ122" s="243"/>
      <c r="DJK122" s="243"/>
      <c r="DJL122" s="243"/>
      <c r="DJM122" s="243"/>
      <c r="DJN122" s="243"/>
      <c r="DJO122" s="243"/>
      <c r="DJP122" s="243"/>
      <c r="DJQ122" s="243"/>
      <c r="DJR122" s="243"/>
      <c r="DJS122" s="243"/>
      <c r="DJT122" s="243"/>
      <c r="DJU122" s="243"/>
      <c r="DJV122" s="243"/>
      <c r="DJW122" s="243"/>
      <c r="DJX122" s="243"/>
      <c r="DJY122" s="243"/>
      <c r="DJZ122" s="243"/>
      <c r="DKA122" s="243"/>
      <c r="DKB122" s="243"/>
      <c r="DKC122" s="243"/>
      <c r="DKD122" s="243"/>
      <c r="DKE122" s="243"/>
      <c r="DKF122" s="243"/>
      <c r="DKG122" s="243"/>
      <c r="DKH122" s="243"/>
      <c r="DKI122" s="243"/>
      <c r="DKJ122" s="243"/>
      <c r="DKK122" s="243"/>
      <c r="DKL122" s="243"/>
      <c r="DKM122" s="243"/>
      <c r="DKN122" s="243"/>
      <c r="DKO122" s="243"/>
      <c r="DKP122" s="243"/>
      <c r="DKQ122" s="243"/>
      <c r="DKR122" s="243"/>
      <c r="DKS122" s="243"/>
      <c r="DKT122" s="243"/>
      <c r="DKU122" s="243"/>
      <c r="DKV122" s="243"/>
      <c r="DKW122" s="243"/>
      <c r="DKX122" s="243"/>
      <c r="DKY122" s="243"/>
      <c r="DKZ122" s="243"/>
      <c r="DLA122" s="243"/>
      <c r="DLB122" s="243"/>
      <c r="DLC122" s="243"/>
      <c r="DLD122" s="243"/>
      <c r="DLE122" s="243"/>
      <c r="DLF122" s="243"/>
      <c r="DLG122" s="243"/>
      <c r="DLH122" s="243"/>
      <c r="DLI122" s="243"/>
      <c r="DLJ122" s="243"/>
      <c r="DLK122" s="243"/>
      <c r="DLL122" s="243"/>
      <c r="DLM122" s="243"/>
      <c r="DLN122" s="243"/>
      <c r="DLO122" s="243"/>
      <c r="DLP122" s="243"/>
      <c r="DLQ122" s="243"/>
      <c r="DLR122" s="243"/>
      <c r="DLS122" s="243"/>
      <c r="DLT122" s="243"/>
      <c r="DLU122" s="243"/>
      <c r="DLV122" s="243"/>
      <c r="DLW122" s="243"/>
      <c r="DLX122" s="243"/>
      <c r="DLY122" s="243"/>
      <c r="DLZ122" s="243"/>
      <c r="DMA122" s="243"/>
      <c r="DMB122" s="243"/>
      <c r="DMC122" s="243"/>
      <c r="DMD122" s="243"/>
      <c r="DME122" s="243"/>
      <c r="DMF122" s="243"/>
      <c r="DMG122" s="243"/>
      <c r="DMH122" s="243"/>
      <c r="DMI122" s="243"/>
      <c r="DMJ122" s="243"/>
      <c r="DMK122" s="243"/>
      <c r="DML122" s="243"/>
      <c r="DMM122" s="243"/>
      <c r="DMN122" s="243"/>
      <c r="DMO122" s="243"/>
      <c r="DMP122" s="243"/>
      <c r="DMQ122" s="243"/>
      <c r="DMR122" s="243"/>
      <c r="DMS122" s="243"/>
      <c r="DMT122" s="243"/>
      <c r="DMU122" s="243"/>
      <c r="DMV122" s="243"/>
      <c r="DMW122" s="243"/>
      <c r="DMX122" s="243"/>
      <c r="DMY122" s="243"/>
      <c r="DMZ122" s="243"/>
      <c r="DNA122" s="243"/>
      <c r="DNB122" s="243"/>
      <c r="DNC122" s="243"/>
      <c r="DND122" s="243"/>
      <c r="DNE122" s="243"/>
      <c r="DNF122" s="243"/>
      <c r="DNG122" s="243"/>
      <c r="DNH122" s="243"/>
      <c r="DNI122" s="243"/>
      <c r="DNJ122" s="243"/>
      <c r="DNK122" s="243"/>
      <c r="DNL122" s="243"/>
      <c r="DNM122" s="243"/>
      <c r="DNN122" s="243"/>
      <c r="DNO122" s="243"/>
      <c r="DNP122" s="243"/>
      <c r="DNQ122" s="243"/>
      <c r="DNR122" s="243"/>
      <c r="DNS122" s="243"/>
      <c r="DNT122" s="243"/>
      <c r="DNU122" s="243"/>
      <c r="DNV122" s="243"/>
      <c r="DNW122" s="243"/>
      <c r="DNX122" s="243"/>
      <c r="DNY122" s="243"/>
      <c r="DNZ122" s="243"/>
      <c r="DOA122" s="243"/>
      <c r="DOB122" s="243"/>
      <c r="DOC122" s="243"/>
      <c r="DOD122" s="243"/>
      <c r="DOE122" s="243"/>
      <c r="DOF122" s="243"/>
      <c r="DOG122" s="243"/>
      <c r="DOH122" s="243"/>
      <c r="DOI122" s="243"/>
      <c r="DOJ122" s="243"/>
      <c r="DOK122" s="243"/>
      <c r="DOL122" s="243"/>
      <c r="DOM122" s="243"/>
      <c r="DON122" s="243"/>
      <c r="DOO122" s="243"/>
      <c r="DOP122" s="243"/>
      <c r="DOQ122" s="243"/>
      <c r="DOR122" s="243"/>
      <c r="DOS122" s="243"/>
      <c r="DOT122" s="243"/>
      <c r="DOU122" s="243"/>
      <c r="DOV122" s="243"/>
      <c r="DOW122" s="243"/>
      <c r="DOX122" s="243"/>
      <c r="DOY122" s="243"/>
      <c r="DOZ122" s="243"/>
      <c r="DPA122" s="243"/>
      <c r="DPB122" s="243"/>
      <c r="DPC122" s="243"/>
      <c r="DPD122" s="243"/>
      <c r="DPE122" s="243"/>
      <c r="DPF122" s="243"/>
      <c r="DPG122" s="243"/>
      <c r="DPH122" s="243"/>
      <c r="DPI122" s="243"/>
      <c r="DPJ122" s="243"/>
      <c r="DPK122" s="243"/>
      <c r="DPL122" s="243"/>
      <c r="DPM122" s="243"/>
      <c r="DPN122" s="243"/>
      <c r="DPO122" s="243"/>
      <c r="DPP122" s="243"/>
      <c r="DPQ122" s="243"/>
      <c r="DPR122" s="243"/>
      <c r="DPS122" s="243"/>
      <c r="DPT122" s="243"/>
      <c r="DPU122" s="243"/>
      <c r="DPV122" s="243"/>
      <c r="DPW122" s="243"/>
      <c r="DPX122" s="243"/>
      <c r="DPY122" s="243"/>
      <c r="DPZ122" s="243"/>
      <c r="DQA122" s="243"/>
      <c r="DQB122" s="243"/>
      <c r="DQC122" s="243"/>
      <c r="DQD122" s="243"/>
      <c r="DQE122" s="243"/>
      <c r="DQF122" s="243"/>
      <c r="DQG122" s="243"/>
      <c r="DQH122" s="243"/>
      <c r="DQI122" s="243"/>
      <c r="DQJ122" s="243"/>
      <c r="DQK122" s="243"/>
      <c r="DQL122" s="243"/>
      <c r="DQM122" s="243"/>
      <c r="DQN122" s="243"/>
      <c r="DQO122" s="243"/>
      <c r="DQP122" s="243"/>
      <c r="DQQ122" s="243"/>
      <c r="DQR122" s="243"/>
      <c r="DQS122" s="243"/>
      <c r="DQT122" s="243"/>
      <c r="DQU122" s="243"/>
      <c r="DQV122" s="243"/>
      <c r="DQW122" s="243"/>
      <c r="DQX122" s="243"/>
      <c r="DQY122" s="243"/>
      <c r="DQZ122" s="243"/>
      <c r="DRA122" s="243"/>
      <c r="DRB122" s="243"/>
      <c r="DRC122" s="243"/>
      <c r="DRD122" s="243"/>
      <c r="DRE122" s="243"/>
      <c r="DRF122" s="243"/>
      <c r="DRG122" s="243"/>
      <c r="DRH122" s="243"/>
      <c r="DRI122" s="243"/>
      <c r="DRJ122" s="243"/>
      <c r="DRK122" s="243"/>
      <c r="DRL122" s="243"/>
      <c r="DRM122" s="243"/>
      <c r="DRN122" s="243"/>
      <c r="DRO122" s="243"/>
      <c r="DRP122" s="243"/>
      <c r="DRQ122" s="243"/>
      <c r="DRR122" s="243"/>
      <c r="DRS122" s="243"/>
      <c r="DRT122" s="243"/>
      <c r="DRU122" s="243"/>
      <c r="DRV122" s="243"/>
      <c r="DRW122" s="243"/>
      <c r="DRX122" s="243"/>
      <c r="DRY122" s="243"/>
      <c r="DRZ122" s="243"/>
      <c r="DSA122" s="243"/>
      <c r="DSB122" s="243"/>
      <c r="DSC122" s="243"/>
      <c r="DSD122" s="243"/>
      <c r="DSE122" s="243"/>
      <c r="DSF122" s="243"/>
      <c r="DSG122" s="243"/>
      <c r="DSH122" s="243"/>
      <c r="DSI122" s="243"/>
      <c r="DSJ122" s="243"/>
      <c r="DSK122" s="243"/>
      <c r="DSL122" s="243"/>
      <c r="DSM122" s="243"/>
      <c r="DSN122" s="243"/>
      <c r="DSO122" s="243"/>
      <c r="DSP122" s="243"/>
      <c r="DSQ122" s="243"/>
      <c r="DSR122" s="243"/>
      <c r="DSS122" s="243"/>
      <c r="DST122" s="243"/>
      <c r="DSU122" s="243"/>
      <c r="DSV122" s="243"/>
      <c r="DSW122" s="243"/>
      <c r="DSX122" s="243"/>
      <c r="DSY122" s="243"/>
      <c r="DSZ122" s="243"/>
      <c r="DTA122" s="243"/>
      <c r="DTB122" s="243"/>
      <c r="DTC122" s="243"/>
      <c r="DTD122" s="243"/>
      <c r="DTE122" s="243"/>
      <c r="DTF122" s="243"/>
      <c r="DTG122" s="243"/>
      <c r="DTH122" s="243"/>
      <c r="DTI122" s="243"/>
      <c r="DTJ122" s="243"/>
      <c r="DTK122" s="243"/>
      <c r="DTL122" s="243"/>
      <c r="DTM122" s="243"/>
      <c r="DTN122" s="243"/>
      <c r="DTO122" s="243"/>
      <c r="DTP122" s="243"/>
      <c r="DTQ122" s="243"/>
      <c r="DTR122" s="243"/>
      <c r="DTS122" s="243"/>
      <c r="DTT122" s="243"/>
      <c r="DTU122" s="243"/>
      <c r="DTV122" s="243"/>
      <c r="DTW122" s="243"/>
      <c r="DTX122" s="243"/>
      <c r="DTY122" s="243"/>
      <c r="DTZ122" s="243"/>
      <c r="DUA122" s="243"/>
      <c r="DUB122" s="243"/>
      <c r="DUC122" s="243"/>
      <c r="DUD122" s="243"/>
      <c r="DUE122" s="243"/>
      <c r="DUF122" s="243"/>
      <c r="DUG122" s="243"/>
      <c r="DUH122" s="243"/>
      <c r="DUI122" s="243"/>
      <c r="DUJ122" s="243"/>
      <c r="DUK122" s="243"/>
      <c r="DUL122" s="243"/>
      <c r="DUM122" s="243"/>
      <c r="DUN122" s="243"/>
      <c r="DUO122" s="243"/>
      <c r="DUP122" s="243"/>
      <c r="DUQ122" s="243"/>
      <c r="DUR122" s="243"/>
      <c r="DUS122" s="243"/>
      <c r="DUT122" s="243"/>
      <c r="DUU122" s="243"/>
      <c r="DUV122" s="243"/>
      <c r="DUW122" s="243"/>
      <c r="DUX122" s="243"/>
      <c r="DUY122" s="243"/>
      <c r="DUZ122" s="243"/>
      <c r="DVA122" s="243"/>
      <c r="DVB122" s="243"/>
      <c r="DVC122" s="243"/>
      <c r="DVD122" s="243"/>
      <c r="DVE122" s="243"/>
      <c r="DVF122" s="243"/>
      <c r="DVG122" s="243"/>
      <c r="DVH122" s="243"/>
      <c r="DVI122" s="243"/>
      <c r="DVJ122" s="243"/>
      <c r="DVK122" s="243"/>
      <c r="DVL122" s="243"/>
      <c r="DVM122" s="243"/>
      <c r="DVN122" s="243"/>
      <c r="DVO122" s="243"/>
      <c r="DVP122" s="243"/>
      <c r="DVQ122" s="243"/>
      <c r="DVR122" s="243"/>
      <c r="DVS122" s="243"/>
      <c r="DVT122" s="243"/>
      <c r="DVU122" s="243"/>
      <c r="DVV122" s="243"/>
      <c r="DVW122" s="243"/>
      <c r="DVX122" s="243"/>
      <c r="DVY122" s="243"/>
      <c r="DVZ122" s="243"/>
      <c r="DWA122" s="243"/>
      <c r="DWB122" s="243"/>
      <c r="DWC122" s="243"/>
      <c r="DWD122" s="243"/>
      <c r="DWE122" s="243"/>
      <c r="DWF122" s="243"/>
      <c r="DWG122" s="243"/>
      <c r="DWH122" s="243"/>
      <c r="DWI122" s="243"/>
      <c r="DWJ122" s="243"/>
      <c r="DWK122" s="243"/>
      <c r="DWL122" s="243"/>
      <c r="DWM122" s="243"/>
      <c r="DWN122" s="243"/>
      <c r="DWO122" s="243"/>
      <c r="DWP122" s="243"/>
      <c r="DWQ122" s="243"/>
      <c r="DWR122" s="243"/>
      <c r="DWS122" s="243"/>
      <c r="DWT122" s="243"/>
      <c r="DWU122" s="243"/>
      <c r="DWV122" s="243"/>
      <c r="DWW122" s="243"/>
      <c r="DWX122" s="243"/>
      <c r="DWY122" s="243"/>
      <c r="DWZ122" s="243"/>
      <c r="DXA122" s="243"/>
      <c r="DXB122" s="243"/>
      <c r="DXC122" s="243"/>
      <c r="DXD122" s="243"/>
      <c r="DXE122" s="243"/>
      <c r="DXF122" s="243"/>
      <c r="DXG122" s="243"/>
      <c r="DXH122" s="243"/>
      <c r="DXI122" s="243"/>
      <c r="DXJ122" s="243"/>
      <c r="DXK122" s="243"/>
      <c r="DXL122" s="243"/>
      <c r="DXM122" s="243"/>
      <c r="DXN122" s="243"/>
      <c r="DXO122" s="243"/>
      <c r="DXP122" s="243"/>
      <c r="DXQ122" s="243"/>
      <c r="DXR122" s="243"/>
      <c r="DXS122" s="243"/>
      <c r="DXT122" s="243"/>
      <c r="DXU122" s="243"/>
      <c r="DXV122" s="243"/>
      <c r="DXW122" s="243"/>
      <c r="DXX122" s="243"/>
      <c r="DXY122" s="243"/>
      <c r="DXZ122" s="243"/>
      <c r="DYA122" s="243"/>
      <c r="DYB122" s="243"/>
      <c r="DYC122" s="243"/>
      <c r="DYD122" s="243"/>
      <c r="DYE122" s="243"/>
      <c r="DYF122" s="243"/>
      <c r="DYG122" s="243"/>
      <c r="DYH122" s="243"/>
      <c r="DYI122" s="243"/>
      <c r="DYJ122" s="243"/>
      <c r="DYK122" s="243"/>
      <c r="DYL122" s="243"/>
      <c r="DYM122" s="243"/>
      <c r="DYN122" s="243"/>
      <c r="DYO122" s="243"/>
      <c r="DYP122" s="243"/>
      <c r="DYQ122" s="243"/>
      <c r="DYR122" s="243"/>
      <c r="DYS122" s="243"/>
      <c r="DYT122" s="243"/>
      <c r="DYU122" s="243"/>
      <c r="DYV122" s="243"/>
      <c r="DYW122" s="243"/>
      <c r="DYX122" s="243"/>
      <c r="DYY122" s="243"/>
      <c r="DYZ122" s="243"/>
      <c r="DZA122" s="243"/>
      <c r="DZB122" s="243"/>
      <c r="DZC122" s="243"/>
      <c r="DZD122" s="243"/>
      <c r="DZE122" s="243"/>
      <c r="DZF122" s="243"/>
      <c r="DZG122" s="243"/>
      <c r="DZH122" s="243"/>
      <c r="DZI122" s="243"/>
      <c r="DZJ122" s="243"/>
      <c r="DZK122" s="243"/>
      <c r="DZL122" s="243"/>
      <c r="DZM122" s="243"/>
      <c r="DZN122" s="243"/>
      <c r="DZO122" s="243"/>
      <c r="DZP122" s="243"/>
      <c r="DZQ122" s="243"/>
      <c r="DZR122" s="243"/>
      <c r="DZS122" s="243"/>
      <c r="DZT122" s="243"/>
      <c r="DZU122" s="243"/>
      <c r="DZV122" s="243"/>
      <c r="DZW122" s="243"/>
      <c r="DZX122" s="243"/>
      <c r="DZY122" s="243"/>
      <c r="DZZ122" s="243"/>
      <c r="EAA122" s="243"/>
      <c r="EAB122" s="243"/>
      <c r="EAC122" s="243"/>
      <c r="EAD122" s="243"/>
      <c r="EAE122" s="243"/>
      <c r="EAF122" s="243"/>
      <c r="EAG122" s="243"/>
      <c r="EAH122" s="243"/>
      <c r="EAI122" s="243"/>
      <c r="EAJ122" s="243"/>
      <c r="EAK122" s="243"/>
      <c r="EAL122" s="243"/>
      <c r="EAM122" s="243"/>
      <c r="EAN122" s="243"/>
      <c r="EAO122" s="243"/>
      <c r="EAP122" s="243"/>
      <c r="EAQ122" s="243"/>
      <c r="EAR122" s="243"/>
      <c r="EAS122" s="243"/>
      <c r="EAT122" s="243"/>
      <c r="EAU122" s="243"/>
      <c r="EAV122" s="243"/>
      <c r="EAW122" s="243"/>
      <c r="EAX122" s="243"/>
      <c r="EAY122" s="243"/>
      <c r="EAZ122" s="243"/>
      <c r="EBA122" s="243"/>
      <c r="EBB122" s="243"/>
      <c r="EBC122" s="243"/>
      <c r="EBD122" s="243"/>
      <c r="EBE122" s="243"/>
      <c r="EBF122" s="243"/>
      <c r="EBG122" s="243"/>
      <c r="EBH122" s="243"/>
      <c r="EBI122" s="243"/>
      <c r="EBJ122" s="243"/>
      <c r="EBK122" s="243"/>
      <c r="EBL122" s="243"/>
      <c r="EBM122" s="243"/>
      <c r="EBN122" s="243"/>
      <c r="EBO122" s="243"/>
      <c r="EBP122" s="243"/>
      <c r="EBQ122" s="243"/>
      <c r="EBR122" s="243"/>
      <c r="EBS122" s="243"/>
      <c r="EBT122" s="243"/>
      <c r="EBU122" s="243"/>
      <c r="EBV122" s="243"/>
      <c r="EBW122" s="243"/>
      <c r="EBX122" s="243"/>
      <c r="EBY122" s="243"/>
      <c r="EBZ122" s="243"/>
      <c r="ECA122" s="243"/>
      <c r="ECB122" s="243"/>
      <c r="ECC122" s="243"/>
      <c r="ECD122" s="243"/>
      <c r="ECE122" s="243"/>
      <c r="ECF122" s="243"/>
      <c r="ECG122" s="243"/>
      <c r="ECH122" s="243"/>
      <c r="ECI122" s="243"/>
      <c r="ECJ122" s="243"/>
      <c r="ECK122" s="243"/>
      <c r="ECL122" s="243"/>
      <c r="ECM122" s="243"/>
      <c r="ECN122" s="243"/>
      <c r="ECO122" s="243"/>
      <c r="ECP122" s="243"/>
      <c r="ECQ122" s="243"/>
      <c r="ECR122" s="243"/>
      <c r="ECS122" s="243"/>
      <c r="ECT122" s="243"/>
      <c r="ECU122" s="243"/>
      <c r="ECV122" s="243"/>
      <c r="ECW122" s="243"/>
      <c r="ECX122" s="243"/>
      <c r="ECY122" s="243"/>
      <c r="ECZ122" s="243"/>
      <c r="EDA122" s="243"/>
      <c r="EDB122" s="243"/>
      <c r="EDC122" s="243"/>
      <c r="EDD122" s="243"/>
      <c r="EDE122" s="243"/>
      <c r="EDF122" s="243"/>
      <c r="EDG122" s="243"/>
      <c r="EDH122" s="243"/>
      <c r="EDI122" s="243"/>
      <c r="EDJ122" s="243"/>
      <c r="EDK122" s="243"/>
      <c r="EDL122" s="243"/>
      <c r="EDM122" s="243"/>
      <c r="EDN122" s="243"/>
      <c r="EDO122" s="243"/>
      <c r="EDP122" s="243"/>
      <c r="EDQ122" s="243"/>
      <c r="EDR122" s="243"/>
      <c r="EDS122" s="243"/>
      <c r="EDT122" s="243"/>
      <c r="EDU122" s="243"/>
      <c r="EDV122" s="243"/>
      <c r="EDW122" s="243"/>
      <c r="EDX122" s="243"/>
      <c r="EDY122" s="243"/>
      <c r="EDZ122" s="243"/>
      <c r="EEA122" s="243"/>
      <c r="EEB122" s="243"/>
      <c r="EEC122" s="243"/>
      <c r="EED122" s="243"/>
      <c r="EEE122" s="243"/>
      <c r="EEF122" s="243"/>
      <c r="EEG122" s="243"/>
      <c r="EEH122" s="243"/>
      <c r="EEI122" s="243"/>
      <c r="EEJ122" s="243"/>
      <c r="EEK122" s="243"/>
      <c r="EEL122" s="243"/>
      <c r="EEM122" s="243"/>
      <c r="EEN122" s="243"/>
      <c r="EEO122" s="243"/>
      <c r="EEP122" s="243"/>
      <c r="EEQ122" s="243"/>
      <c r="EER122" s="243"/>
      <c r="EES122" s="243"/>
      <c r="EET122" s="243"/>
      <c r="EEU122" s="243"/>
      <c r="EEV122" s="243"/>
      <c r="EEW122" s="243"/>
      <c r="EEX122" s="243"/>
      <c r="EEY122" s="243"/>
      <c r="EEZ122" s="243"/>
      <c r="EFA122" s="243"/>
      <c r="EFB122" s="243"/>
      <c r="EFC122" s="243"/>
      <c r="EFD122" s="243"/>
      <c r="EFE122" s="243"/>
      <c r="EFF122" s="243"/>
      <c r="EFG122" s="243"/>
      <c r="EFH122" s="243"/>
      <c r="EFI122" s="243"/>
      <c r="EFJ122" s="243"/>
      <c r="EFK122" s="243"/>
      <c r="EFL122" s="243"/>
      <c r="EFM122" s="243"/>
      <c r="EFN122" s="243"/>
      <c r="EFO122" s="243"/>
      <c r="EFP122" s="243"/>
      <c r="EFQ122" s="243"/>
      <c r="EFR122" s="243"/>
      <c r="EFS122" s="243"/>
      <c r="EFT122" s="243"/>
      <c r="EFU122" s="243"/>
      <c r="EFV122" s="243"/>
      <c r="EFW122" s="243"/>
      <c r="EFX122" s="243"/>
      <c r="EFY122" s="243"/>
      <c r="EFZ122" s="243"/>
      <c r="EGA122" s="243"/>
      <c r="EGB122" s="243"/>
      <c r="EGC122" s="243"/>
      <c r="EGD122" s="243"/>
      <c r="EGE122" s="243"/>
      <c r="EGF122" s="243"/>
      <c r="EGG122" s="243"/>
      <c r="EGH122" s="243"/>
      <c r="EGI122" s="243"/>
      <c r="EGJ122" s="243"/>
      <c r="EGK122" s="243"/>
      <c r="EGL122" s="243"/>
      <c r="EGM122" s="243"/>
      <c r="EGN122" s="243"/>
      <c r="EGO122" s="243"/>
      <c r="EGP122" s="243"/>
      <c r="EGQ122" s="243"/>
      <c r="EGR122" s="243"/>
      <c r="EGS122" s="243"/>
      <c r="EGT122" s="243"/>
      <c r="EGU122" s="243"/>
      <c r="EGV122" s="243"/>
      <c r="EGW122" s="243"/>
      <c r="EGX122" s="243"/>
      <c r="EGY122" s="243"/>
      <c r="EGZ122" s="243"/>
      <c r="EHA122" s="243"/>
      <c r="EHB122" s="243"/>
      <c r="EHC122" s="243"/>
      <c r="EHD122" s="243"/>
      <c r="EHE122" s="243"/>
      <c r="EHF122" s="243"/>
      <c r="EHG122" s="243"/>
      <c r="EHH122" s="243"/>
      <c r="EHI122" s="243"/>
      <c r="EHJ122" s="243"/>
      <c r="EHK122" s="243"/>
      <c r="EHL122" s="243"/>
      <c r="EHM122" s="243"/>
      <c r="EHN122" s="243"/>
      <c r="EHO122" s="243"/>
      <c r="EHP122" s="243"/>
      <c r="EHQ122" s="243"/>
      <c r="EHR122" s="243"/>
      <c r="EHS122" s="243"/>
      <c r="EHT122" s="243"/>
      <c r="EHU122" s="243"/>
      <c r="EHV122" s="243"/>
      <c r="EHW122" s="243"/>
      <c r="EHX122" s="243"/>
      <c r="EHY122" s="243"/>
      <c r="EHZ122" s="243"/>
      <c r="EIA122" s="243"/>
      <c r="EIB122" s="243"/>
      <c r="EIC122" s="243"/>
      <c r="EID122" s="243"/>
      <c r="EIE122" s="243"/>
      <c r="EIF122" s="243"/>
      <c r="EIG122" s="243"/>
      <c r="EIH122" s="243"/>
      <c r="EII122" s="243"/>
      <c r="EIJ122" s="243"/>
      <c r="EIK122" s="243"/>
      <c r="EIL122" s="243"/>
      <c r="EIM122" s="243"/>
      <c r="EIN122" s="243"/>
      <c r="EIO122" s="243"/>
      <c r="EIP122" s="243"/>
      <c r="EIQ122" s="243"/>
      <c r="EIR122" s="243"/>
      <c r="EIS122" s="243"/>
      <c r="EIT122" s="243"/>
      <c r="EIU122" s="243"/>
      <c r="EIV122" s="243"/>
      <c r="EIW122" s="243"/>
      <c r="EIX122" s="243"/>
      <c r="EIY122" s="243"/>
      <c r="EIZ122" s="243"/>
      <c r="EJA122" s="243"/>
      <c r="EJB122" s="243"/>
      <c r="EJC122" s="243"/>
      <c r="EJD122" s="243"/>
      <c r="EJE122" s="243"/>
      <c r="EJF122" s="243"/>
      <c r="EJG122" s="243"/>
      <c r="EJH122" s="243"/>
      <c r="EJI122" s="243"/>
      <c r="EJJ122" s="243"/>
      <c r="EJK122" s="243"/>
      <c r="EJL122" s="243"/>
      <c r="EJM122" s="243"/>
      <c r="EJN122" s="243"/>
      <c r="EJO122" s="243"/>
      <c r="EJP122" s="243"/>
      <c r="EJQ122" s="243"/>
      <c r="EJR122" s="243"/>
      <c r="EJS122" s="243"/>
      <c r="EJT122" s="243"/>
      <c r="EJU122" s="243"/>
      <c r="EJV122" s="243"/>
      <c r="EJW122" s="243"/>
      <c r="EJX122" s="243"/>
      <c r="EJY122" s="243"/>
      <c r="EJZ122" s="243"/>
      <c r="EKA122" s="243"/>
      <c r="EKB122" s="243"/>
      <c r="EKC122" s="243"/>
      <c r="EKD122" s="243"/>
      <c r="EKE122" s="243"/>
      <c r="EKF122" s="243"/>
      <c r="EKG122" s="243"/>
      <c r="EKH122" s="243"/>
      <c r="EKI122" s="243"/>
      <c r="EKJ122" s="243"/>
      <c r="EKK122" s="243"/>
      <c r="EKL122" s="243"/>
      <c r="EKM122" s="243"/>
      <c r="EKN122" s="243"/>
      <c r="EKO122" s="243"/>
      <c r="EKP122" s="243"/>
      <c r="EKQ122" s="243"/>
      <c r="EKR122" s="243"/>
      <c r="EKS122" s="243"/>
      <c r="EKT122" s="243"/>
      <c r="EKU122" s="243"/>
      <c r="EKV122" s="243"/>
      <c r="EKW122" s="243"/>
      <c r="EKX122" s="243"/>
      <c r="EKY122" s="243"/>
      <c r="EKZ122" s="243"/>
      <c r="ELA122" s="243"/>
      <c r="ELB122" s="243"/>
      <c r="ELC122" s="243"/>
      <c r="ELD122" s="243"/>
      <c r="ELE122" s="243"/>
      <c r="ELF122" s="243"/>
      <c r="ELG122" s="243"/>
      <c r="ELH122" s="243"/>
      <c r="ELI122" s="243"/>
      <c r="ELJ122" s="243"/>
      <c r="ELK122" s="243"/>
      <c r="ELL122" s="243"/>
      <c r="ELM122" s="243"/>
      <c r="ELN122" s="243"/>
      <c r="ELO122" s="243"/>
      <c r="ELP122" s="243"/>
      <c r="ELQ122" s="243"/>
      <c r="ELR122" s="243"/>
      <c r="ELS122" s="243"/>
      <c r="ELT122" s="243"/>
      <c r="ELU122" s="243"/>
      <c r="ELV122" s="243"/>
      <c r="ELW122" s="243"/>
      <c r="ELX122" s="243"/>
      <c r="ELY122" s="243"/>
      <c r="ELZ122" s="243"/>
      <c r="EMA122" s="243"/>
      <c r="EMB122" s="243"/>
      <c r="EMC122" s="243"/>
      <c r="EMD122" s="243"/>
      <c r="EME122" s="243"/>
      <c r="EMF122" s="243"/>
      <c r="EMG122" s="243"/>
      <c r="EMH122" s="243"/>
      <c r="EMI122" s="243"/>
      <c r="EMJ122" s="243"/>
      <c r="EMK122" s="243"/>
      <c r="EML122" s="243"/>
      <c r="EMM122" s="243"/>
      <c r="EMN122" s="243"/>
      <c r="EMO122" s="243"/>
      <c r="EMP122" s="243"/>
      <c r="EMQ122" s="243"/>
      <c r="EMR122" s="243"/>
      <c r="EMS122" s="243"/>
      <c r="EMT122" s="243"/>
      <c r="EMU122" s="243"/>
      <c r="EMV122" s="243"/>
      <c r="EMW122" s="243"/>
      <c r="EMX122" s="243"/>
      <c r="EMY122" s="243"/>
      <c r="EMZ122" s="243"/>
      <c r="ENA122" s="243"/>
      <c r="ENB122" s="243"/>
      <c r="ENC122" s="243"/>
      <c r="END122" s="243"/>
      <c r="ENE122" s="243"/>
      <c r="ENF122" s="243"/>
      <c r="ENG122" s="243"/>
      <c r="ENH122" s="243"/>
      <c r="ENI122" s="243"/>
      <c r="ENJ122" s="243"/>
      <c r="ENK122" s="243"/>
      <c r="ENL122" s="243"/>
      <c r="ENM122" s="243"/>
      <c r="ENN122" s="243"/>
      <c r="ENO122" s="243"/>
      <c r="ENP122" s="243"/>
      <c r="ENQ122" s="243"/>
      <c r="ENR122" s="243"/>
      <c r="ENS122" s="243"/>
      <c r="ENT122" s="243"/>
      <c r="ENU122" s="243"/>
      <c r="ENV122" s="243"/>
      <c r="ENW122" s="243"/>
      <c r="ENX122" s="243"/>
      <c r="ENY122" s="243"/>
      <c r="ENZ122" s="243"/>
      <c r="EOA122" s="243"/>
      <c r="EOB122" s="243"/>
      <c r="EOC122" s="243"/>
      <c r="EOD122" s="243"/>
      <c r="EOE122" s="243"/>
      <c r="EOF122" s="243"/>
      <c r="EOG122" s="243"/>
      <c r="EOH122" s="243"/>
      <c r="EOI122" s="243"/>
      <c r="EOJ122" s="243"/>
      <c r="EOK122" s="243"/>
      <c r="EOL122" s="243"/>
      <c r="EOM122" s="243"/>
      <c r="EON122" s="243"/>
      <c r="EOO122" s="243"/>
      <c r="EOP122" s="243"/>
      <c r="EOQ122" s="243"/>
      <c r="EOR122" s="243"/>
      <c r="EOS122" s="243"/>
      <c r="EOT122" s="243"/>
      <c r="EOU122" s="243"/>
      <c r="EOV122" s="243"/>
      <c r="EOW122" s="243"/>
      <c r="EOX122" s="243"/>
      <c r="EOY122" s="243"/>
      <c r="EOZ122" s="243"/>
      <c r="EPA122" s="243"/>
      <c r="EPB122" s="243"/>
      <c r="EPC122" s="243"/>
      <c r="EPD122" s="243"/>
      <c r="EPE122" s="243"/>
      <c r="EPF122" s="243"/>
      <c r="EPG122" s="243"/>
      <c r="EPH122" s="243"/>
      <c r="EPI122" s="243"/>
      <c r="EPJ122" s="243"/>
      <c r="EPK122" s="243"/>
      <c r="EPL122" s="243"/>
      <c r="EPM122" s="243"/>
      <c r="EPN122" s="243"/>
      <c r="EPO122" s="243"/>
      <c r="EPP122" s="243"/>
      <c r="EPQ122" s="243"/>
      <c r="EPR122" s="243"/>
      <c r="EPS122" s="243"/>
      <c r="EPT122" s="243"/>
      <c r="EPU122" s="243"/>
      <c r="EPV122" s="243"/>
      <c r="EPW122" s="243"/>
      <c r="EPX122" s="243"/>
      <c r="EPY122" s="243"/>
      <c r="EPZ122" s="243"/>
      <c r="EQA122" s="243"/>
      <c r="EQB122" s="243"/>
      <c r="EQC122" s="243"/>
      <c r="EQD122" s="243"/>
      <c r="EQE122" s="243"/>
      <c r="EQF122" s="243"/>
      <c r="EQG122" s="243"/>
      <c r="EQH122" s="243"/>
      <c r="EQI122" s="243"/>
      <c r="EQJ122" s="243"/>
      <c r="EQK122" s="243"/>
      <c r="EQL122" s="243"/>
      <c r="EQM122" s="243"/>
      <c r="EQN122" s="243"/>
      <c r="EQO122" s="243"/>
      <c r="EQP122" s="243"/>
      <c r="EQQ122" s="243"/>
      <c r="EQR122" s="243"/>
      <c r="EQS122" s="243"/>
      <c r="EQT122" s="243"/>
      <c r="EQU122" s="243"/>
      <c r="EQV122" s="243"/>
      <c r="EQW122" s="243"/>
      <c r="EQX122" s="243"/>
      <c r="EQY122" s="243"/>
      <c r="EQZ122" s="243"/>
      <c r="ERA122" s="243"/>
      <c r="ERB122" s="243"/>
      <c r="ERC122" s="243"/>
      <c r="ERD122" s="243"/>
      <c r="ERE122" s="243"/>
      <c r="ERF122" s="243"/>
      <c r="ERG122" s="243"/>
      <c r="ERH122" s="243"/>
      <c r="ERI122" s="243"/>
      <c r="ERJ122" s="243"/>
      <c r="ERK122" s="243"/>
      <c r="ERL122" s="243"/>
      <c r="ERM122" s="243"/>
      <c r="ERN122" s="243"/>
      <c r="ERO122" s="243"/>
      <c r="ERP122" s="243"/>
      <c r="ERQ122" s="243"/>
      <c r="ERR122" s="243"/>
      <c r="ERS122" s="243"/>
      <c r="ERT122" s="243"/>
      <c r="ERU122" s="243"/>
      <c r="ERV122" s="243"/>
      <c r="ERW122" s="243"/>
      <c r="ERX122" s="243"/>
      <c r="ERY122" s="243"/>
      <c r="ERZ122" s="243"/>
      <c r="ESA122" s="243"/>
      <c r="ESB122" s="243"/>
      <c r="ESC122" s="243"/>
      <c r="ESD122" s="243"/>
      <c r="ESE122" s="243"/>
      <c r="ESF122" s="243"/>
      <c r="ESG122" s="243"/>
      <c r="ESH122" s="243"/>
      <c r="ESI122" s="243"/>
      <c r="ESJ122" s="243"/>
      <c r="ESK122" s="243"/>
      <c r="ESL122" s="243"/>
      <c r="ESM122" s="243"/>
      <c r="ESN122" s="243"/>
      <c r="ESO122" s="243"/>
      <c r="ESP122" s="243"/>
      <c r="ESQ122" s="243"/>
      <c r="ESR122" s="243"/>
      <c r="ESS122" s="243"/>
      <c r="EST122" s="243"/>
      <c r="ESU122" s="243"/>
      <c r="ESV122" s="243"/>
      <c r="ESW122" s="243"/>
      <c r="ESX122" s="243"/>
      <c r="ESY122" s="243"/>
      <c r="ESZ122" s="243"/>
      <c r="ETA122" s="243"/>
      <c r="ETB122" s="243"/>
      <c r="ETC122" s="243"/>
      <c r="ETD122" s="243"/>
      <c r="ETE122" s="243"/>
      <c r="ETF122" s="243"/>
      <c r="ETG122" s="243"/>
      <c r="ETH122" s="243"/>
      <c r="ETI122" s="243"/>
      <c r="ETJ122" s="243"/>
      <c r="ETK122" s="243"/>
      <c r="ETL122" s="243"/>
      <c r="ETM122" s="243"/>
      <c r="ETN122" s="243"/>
      <c r="ETO122" s="243"/>
      <c r="ETP122" s="243"/>
      <c r="ETQ122" s="243"/>
      <c r="ETR122" s="243"/>
      <c r="ETS122" s="243"/>
      <c r="ETT122" s="243"/>
      <c r="ETU122" s="243"/>
      <c r="ETV122" s="243"/>
      <c r="ETW122" s="243"/>
      <c r="ETX122" s="243"/>
      <c r="ETY122" s="243"/>
      <c r="ETZ122" s="243"/>
      <c r="EUA122" s="243"/>
      <c r="EUB122" s="243"/>
      <c r="EUC122" s="243"/>
      <c r="EUD122" s="243"/>
      <c r="EUE122" s="243"/>
      <c r="EUF122" s="243"/>
      <c r="EUG122" s="243"/>
      <c r="EUH122" s="243"/>
      <c r="EUI122" s="243"/>
      <c r="EUJ122" s="243"/>
      <c r="EUK122" s="243"/>
      <c r="EUL122" s="243"/>
      <c r="EUM122" s="243"/>
      <c r="EUN122" s="243"/>
      <c r="EUO122" s="243"/>
      <c r="EUP122" s="243"/>
      <c r="EUQ122" s="243"/>
      <c r="EUR122" s="243"/>
      <c r="EUS122" s="243"/>
      <c r="EUT122" s="243"/>
      <c r="EUU122" s="243"/>
      <c r="EUV122" s="243"/>
      <c r="EUW122" s="243"/>
      <c r="EUX122" s="243"/>
      <c r="EUY122" s="243"/>
      <c r="EUZ122" s="243"/>
      <c r="EVA122" s="243"/>
      <c r="EVB122" s="243"/>
      <c r="EVC122" s="243"/>
      <c r="EVD122" s="243"/>
      <c r="EVE122" s="243"/>
      <c r="EVF122" s="243"/>
      <c r="EVG122" s="243"/>
      <c r="EVH122" s="243"/>
      <c r="EVI122" s="243"/>
      <c r="EVJ122" s="243"/>
      <c r="EVK122" s="243"/>
      <c r="EVL122" s="243"/>
      <c r="EVM122" s="243"/>
      <c r="EVN122" s="243"/>
      <c r="EVO122" s="243"/>
      <c r="EVP122" s="243"/>
      <c r="EVQ122" s="243"/>
      <c r="EVR122" s="243"/>
      <c r="EVS122" s="243"/>
      <c r="EVT122" s="243"/>
      <c r="EVU122" s="243"/>
      <c r="EVV122" s="243"/>
      <c r="EVW122" s="243"/>
      <c r="EVX122" s="243"/>
      <c r="EVY122" s="243"/>
      <c r="EVZ122" s="243"/>
      <c r="EWA122" s="243"/>
      <c r="EWB122" s="243"/>
      <c r="EWC122" s="243"/>
      <c r="EWD122" s="243"/>
      <c r="EWE122" s="243"/>
      <c r="EWF122" s="243"/>
      <c r="EWG122" s="243"/>
      <c r="EWH122" s="243"/>
      <c r="EWI122" s="243"/>
      <c r="EWJ122" s="243"/>
      <c r="EWK122" s="243"/>
      <c r="EWL122" s="243"/>
      <c r="EWM122" s="243"/>
      <c r="EWN122" s="243"/>
      <c r="EWO122" s="243"/>
      <c r="EWP122" s="243"/>
      <c r="EWQ122" s="243"/>
      <c r="EWR122" s="243"/>
      <c r="EWS122" s="243"/>
      <c r="EWT122" s="243"/>
      <c r="EWU122" s="243"/>
      <c r="EWV122" s="243"/>
      <c r="EWW122" s="243"/>
      <c r="EWX122" s="243"/>
      <c r="EWY122" s="243"/>
      <c r="EWZ122" s="243"/>
      <c r="EXA122" s="243"/>
      <c r="EXB122" s="243"/>
      <c r="EXC122" s="243"/>
      <c r="EXD122" s="243"/>
      <c r="EXE122" s="243"/>
      <c r="EXF122" s="243"/>
      <c r="EXG122" s="243"/>
      <c r="EXH122" s="243"/>
      <c r="EXI122" s="243"/>
      <c r="EXJ122" s="243"/>
      <c r="EXK122" s="243"/>
      <c r="EXL122" s="243"/>
      <c r="EXM122" s="243"/>
      <c r="EXN122" s="243"/>
      <c r="EXO122" s="243"/>
      <c r="EXP122" s="243"/>
      <c r="EXQ122" s="243"/>
      <c r="EXR122" s="243"/>
      <c r="EXS122" s="243"/>
      <c r="EXT122" s="243"/>
      <c r="EXU122" s="243"/>
      <c r="EXV122" s="243"/>
      <c r="EXW122" s="243"/>
      <c r="EXX122" s="243"/>
      <c r="EXY122" s="243"/>
      <c r="EXZ122" s="243"/>
      <c r="EYA122" s="243"/>
      <c r="EYB122" s="243"/>
      <c r="EYC122" s="243"/>
      <c r="EYD122" s="243"/>
      <c r="EYE122" s="243"/>
      <c r="EYF122" s="243"/>
      <c r="EYG122" s="243"/>
      <c r="EYH122" s="243"/>
      <c r="EYI122" s="243"/>
      <c r="EYJ122" s="243"/>
      <c r="EYK122" s="243"/>
      <c r="EYL122" s="243"/>
      <c r="EYM122" s="243"/>
      <c r="EYN122" s="243"/>
      <c r="EYO122" s="243"/>
      <c r="EYP122" s="243"/>
      <c r="EYQ122" s="243"/>
      <c r="EYR122" s="243"/>
      <c r="EYS122" s="243"/>
      <c r="EYT122" s="243"/>
      <c r="EYU122" s="243"/>
      <c r="EYV122" s="243"/>
      <c r="EYW122" s="243"/>
      <c r="EYX122" s="243"/>
      <c r="EYY122" s="243"/>
      <c r="EYZ122" s="243"/>
      <c r="EZA122" s="243"/>
      <c r="EZB122" s="243"/>
      <c r="EZC122" s="243"/>
      <c r="EZD122" s="243"/>
      <c r="EZE122" s="243"/>
      <c r="EZF122" s="243"/>
      <c r="EZG122" s="243"/>
      <c r="EZH122" s="243"/>
      <c r="EZI122" s="243"/>
      <c r="EZJ122" s="243"/>
      <c r="EZK122" s="243"/>
      <c r="EZL122" s="243"/>
      <c r="EZM122" s="243"/>
      <c r="EZN122" s="243"/>
      <c r="EZO122" s="243"/>
      <c r="EZP122" s="243"/>
      <c r="EZQ122" s="243"/>
      <c r="EZR122" s="243"/>
      <c r="EZS122" s="243"/>
      <c r="EZT122" s="243"/>
      <c r="EZU122" s="243"/>
      <c r="EZV122" s="243"/>
      <c r="EZW122" s="243"/>
      <c r="EZX122" s="243"/>
      <c r="EZY122" s="243"/>
      <c r="EZZ122" s="243"/>
      <c r="FAA122" s="243"/>
      <c r="FAB122" s="243"/>
      <c r="FAC122" s="243"/>
      <c r="FAD122" s="243"/>
      <c r="FAE122" s="243"/>
      <c r="FAF122" s="243"/>
      <c r="FAG122" s="243"/>
      <c r="FAH122" s="243"/>
      <c r="FAI122" s="243"/>
      <c r="FAJ122" s="243"/>
      <c r="FAK122" s="243"/>
      <c r="FAL122" s="243"/>
      <c r="FAM122" s="243"/>
      <c r="FAN122" s="243"/>
      <c r="FAO122" s="243"/>
      <c r="FAP122" s="243"/>
      <c r="FAQ122" s="243"/>
      <c r="FAR122" s="243"/>
      <c r="FAS122" s="243"/>
      <c r="FAT122" s="243"/>
      <c r="FAU122" s="243"/>
      <c r="FAV122" s="243"/>
      <c r="FAW122" s="243"/>
      <c r="FAX122" s="243"/>
      <c r="FAY122" s="243"/>
      <c r="FAZ122" s="243"/>
      <c r="FBA122" s="243"/>
      <c r="FBB122" s="243"/>
      <c r="FBC122" s="243"/>
      <c r="FBD122" s="243"/>
      <c r="FBE122" s="243"/>
      <c r="FBF122" s="243"/>
      <c r="FBG122" s="243"/>
      <c r="FBH122" s="243"/>
      <c r="FBI122" s="243"/>
      <c r="FBJ122" s="243"/>
      <c r="FBK122" s="243"/>
      <c r="FBL122" s="243"/>
      <c r="FBM122" s="243"/>
      <c r="FBN122" s="243"/>
      <c r="FBO122" s="243"/>
      <c r="FBP122" s="243"/>
      <c r="FBQ122" s="243"/>
      <c r="FBR122" s="243"/>
      <c r="FBS122" s="243"/>
      <c r="FBT122" s="243"/>
      <c r="FBU122" s="243"/>
      <c r="FBV122" s="243"/>
      <c r="FBW122" s="243"/>
      <c r="FBX122" s="243"/>
      <c r="FBY122" s="243"/>
      <c r="FBZ122" s="243"/>
      <c r="FCA122" s="243"/>
      <c r="FCB122" s="243"/>
      <c r="FCC122" s="243"/>
      <c r="FCD122" s="243"/>
      <c r="FCE122" s="243"/>
      <c r="FCF122" s="243"/>
      <c r="FCG122" s="243"/>
      <c r="FCH122" s="243"/>
      <c r="FCI122" s="243"/>
      <c r="FCJ122" s="243"/>
      <c r="FCK122" s="243"/>
      <c r="FCL122" s="243"/>
      <c r="FCM122" s="243"/>
      <c r="FCN122" s="243"/>
      <c r="FCO122" s="243"/>
      <c r="FCP122" s="243"/>
      <c r="FCQ122" s="243"/>
      <c r="FCR122" s="243"/>
      <c r="FCS122" s="243"/>
      <c r="FCT122" s="243"/>
      <c r="FCU122" s="243"/>
      <c r="FCV122" s="243"/>
      <c r="FCW122" s="243"/>
      <c r="FCX122" s="243"/>
      <c r="FCY122" s="243"/>
      <c r="FCZ122" s="243"/>
      <c r="FDA122" s="243"/>
      <c r="FDB122" s="243"/>
      <c r="FDC122" s="243"/>
      <c r="FDD122" s="243"/>
      <c r="FDE122" s="243"/>
      <c r="FDF122" s="243"/>
      <c r="FDG122" s="243"/>
      <c r="FDH122" s="243"/>
      <c r="FDI122" s="243"/>
      <c r="FDJ122" s="243"/>
      <c r="FDK122" s="243"/>
      <c r="FDL122" s="243"/>
      <c r="FDM122" s="243"/>
      <c r="FDN122" s="243"/>
      <c r="FDO122" s="243"/>
      <c r="FDP122" s="243"/>
      <c r="FDQ122" s="243"/>
      <c r="FDR122" s="243"/>
      <c r="FDS122" s="243"/>
      <c r="FDT122" s="243"/>
      <c r="FDU122" s="243"/>
      <c r="FDV122" s="243"/>
      <c r="FDW122" s="243"/>
      <c r="FDX122" s="243"/>
      <c r="FDY122" s="243"/>
      <c r="FDZ122" s="243"/>
      <c r="FEA122" s="243"/>
      <c r="FEB122" s="243"/>
      <c r="FEC122" s="243"/>
      <c r="FED122" s="243"/>
      <c r="FEE122" s="243"/>
      <c r="FEF122" s="243"/>
      <c r="FEG122" s="243"/>
      <c r="FEH122" s="243"/>
      <c r="FEI122" s="243"/>
      <c r="FEJ122" s="243"/>
      <c r="FEK122" s="243"/>
      <c r="FEL122" s="243"/>
      <c r="FEM122" s="243"/>
      <c r="FEN122" s="243"/>
      <c r="FEO122" s="243"/>
      <c r="FEP122" s="243"/>
      <c r="FEQ122" s="243"/>
      <c r="FER122" s="243"/>
      <c r="FES122" s="243"/>
      <c r="FET122" s="243"/>
      <c r="FEU122" s="243"/>
      <c r="FEV122" s="243"/>
      <c r="FEW122" s="243"/>
      <c r="FEX122" s="243"/>
      <c r="FEY122" s="243"/>
      <c r="FEZ122" s="243"/>
      <c r="FFA122" s="243"/>
      <c r="FFB122" s="243"/>
      <c r="FFC122" s="243"/>
      <c r="FFD122" s="243"/>
      <c r="FFE122" s="243"/>
      <c r="FFF122" s="243"/>
      <c r="FFG122" s="243"/>
      <c r="FFH122" s="243"/>
      <c r="FFI122" s="243"/>
      <c r="FFJ122" s="243"/>
      <c r="FFK122" s="243"/>
      <c r="FFL122" s="243"/>
      <c r="FFM122" s="243"/>
      <c r="FFN122" s="243"/>
      <c r="FFO122" s="243"/>
      <c r="FFP122" s="243"/>
      <c r="FFQ122" s="243"/>
      <c r="FFR122" s="243"/>
      <c r="FFS122" s="243"/>
      <c r="FFT122" s="243"/>
      <c r="FFU122" s="243"/>
      <c r="FFV122" s="243"/>
      <c r="FFW122" s="243"/>
      <c r="FFX122" s="243"/>
      <c r="FFY122" s="243"/>
      <c r="FFZ122" s="243"/>
      <c r="FGA122" s="243"/>
      <c r="FGB122" s="243"/>
      <c r="FGC122" s="243"/>
      <c r="FGD122" s="243"/>
      <c r="FGE122" s="243"/>
      <c r="FGF122" s="243"/>
      <c r="FGG122" s="243"/>
      <c r="FGH122" s="243"/>
      <c r="FGI122" s="243"/>
      <c r="FGJ122" s="243"/>
      <c r="FGK122" s="243"/>
      <c r="FGL122" s="243"/>
      <c r="FGM122" s="243"/>
      <c r="FGN122" s="243"/>
      <c r="FGO122" s="243"/>
      <c r="FGP122" s="243"/>
      <c r="FGQ122" s="243"/>
      <c r="FGR122" s="243"/>
      <c r="FGS122" s="243"/>
      <c r="FGT122" s="243"/>
      <c r="FGU122" s="243"/>
      <c r="FGV122" s="243"/>
      <c r="FGW122" s="243"/>
      <c r="FGX122" s="243"/>
      <c r="FGY122" s="243"/>
      <c r="FGZ122" s="243"/>
      <c r="FHA122" s="243"/>
      <c r="FHB122" s="243"/>
      <c r="FHC122" s="243"/>
      <c r="FHD122" s="243"/>
      <c r="FHE122" s="243"/>
      <c r="FHF122" s="243"/>
      <c r="FHG122" s="243"/>
      <c r="FHH122" s="243"/>
      <c r="FHI122" s="243"/>
      <c r="FHJ122" s="243"/>
      <c r="FHK122" s="243"/>
      <c r="FHL122" s="243"/>
      <c r="FHM122" s="243"/>
      <c r="FHN122" s="243"/>
      <c r="FHO122" s="243"/>
      <c r="FHP122" s="243"/>
      <c r="FHQ122" s="243"/>
      <c r="FHR122" s="243"/>
      <c r="FHS122" s="243"/>
      <c r="FHT122" s="243"/>
      <c r="FHU122" s="243"/>
      <c r="FHV122" s="243"/>
      <c r="FHW122" s="243"/>
      <c r="FHX122" s="243"/>
      <c r="FHY122" s="243"/>
      <c r="FHZ122" s="243"/>
      <c r="FIA122" s="243"/>
      <c r="FIB122" s="243"/>
      <c r="FIC122" s="243"/>
      <c r="FID122" s="243"/>
      <c r="FIE122" s="243"/>
      <c r="FIF122" s="243"/>
      <c r="FIG122" s="243"/>
      <c r="FIH122" s="243"/>
      <c r="FII122" s="243"/>
      <c r="FIJ122" s="243"/>
      <c r="FIK122" s="243"/>
      <c r="FIL122" s="243"/>
      <c r="FIM122" s="243"/>
      <c r="FIN122" s="243"/>
      <c r="FIO122" s="243"/>
      <c r="FIP122" s="243"/>
      <c r="FIQ122" s="243"/>
      <c r="FIR122" s="243"/>
      <c r="FIS122" s="243"/>
      <c r="FIT122" s="243"/>
      <c r="FIU122" s="243"/>
      <c r="FIV122" s="243"/>
      <c r="FIW122" s="243"/>
      <c r="FIX122" s="243"/>
      <c r="FIY122" s="243"/>
      <c r="FIZ122" s="243"/>
      <c r="FJA122" s="243"/>
      <c r="FJB122" s="243"/>
      <c r="FJC122" s="243"/>
      <c r="FJD122" s="243"/>
      <c r="FJE122" s="243"/>
      <c r="FJF122" s="243"/>
      <c r="FJG122" s="243"/>
      <c r="FJH122" s="243"/>
      <c r="FJI122" s="243"/>
      <c r="FJJ122" s="243"/>
      <c r="FJK122" s="243"/>
      <c r="FJL122" s="243"/>
      <c r="FJM122" s="243"/>
      <c r="FJN122" s="243"/>
      <c r="FJO122" s="243"/>
      <c r="FJP122" s="243"/>
      <c r="FJQ122" s="243"/>
      <c r="FJR122" s="243"/>
      <c r="FJS122" s="243"/>
      <c r="FJT122" s="243"/>
      <c r="FJU122" s="243"/>
      <c r="FJV122" s="243"/>
      <c r="FJW122" s="243"/>
      <c r="FJX122" s="243"/>
      <c r="FJY122" s="243"/>
      <c r="FJZ122" s="243"/>
      <c r="FKA122" s="243"/>
      <c r="FKB122" s="243"/>
      <c r="FKC122" s="243"/>
      <c r="FKD122" s="243"/>
      <c r="FKE122" s="243"/>
      <c r="FKF122" s="243"/>
      <c r="FKG122" s="243"/>
      <c r="FKH122" s="243"/>
      <c r="FKI122" s="243"/>
      <c r="FKJ122" s="243"/>
      <c r="FKK122" s="243"/>
      <c r="FKL122" s="243"/>
      <c r="FKM122" s="243"/>
      <c r="FKN122" s="243"/>
      <c r="FKO122" s="243"/>
      <c r="FKP122" s="243"/>
      <c r="FKQ122" s="243"/>
      <c r="FKR122" s="243"/>
      <c r="FKS122" s="243"/>
      <c r="FKT122" s="243"/>
      <c r="FKU122" s="243"/>
      <c r="FKV122" s="243"/>
      <c r="FKW122" s="243"/>
      <c r="FKX122" s="243"/>
      <c r="FKY122" s="243"/>
      <c r="FKZ122" s="243"/>
      <c r="FLA122" s="243"/>
      <c r="FLB122" s="243"/>
      <c r="FLC122" s="243"/>
      <c r="FLD122" s="243"/>
      <c r="FLE122" s="243"/>
      <c r="FLF122" s="243"/>
      <c r="FLG122" s="243"/>
      <c r="FLH122" s="243"/>
      <c r="FLI122" s="243"/>
      <c r="FLJ122" s="243"/>
      <c r="FLK122" s="243"/>
      <c r="FLL122" s="243"/>
      <c r="FLM122" s="243"/>
      <c r="FLN122" s="243"/>
      <c r="FLO122" s="243"/>
      <c r="FLP122" s="243"/>
      <c r="FLQ122" s="243"/>
      <c r="FLR122" s="243"/>
      <c r="FLS122" s="243"/>
      <c r="FLT122" s="243"/>
      <c r="FLU122" s="243"/>
      <c r="FLV122" s="243"/>
      <c r="FLW122" s="243"/>
      <c r="FLX122" s="243"/>
      <c r="FLY122" s="243"/>
      <c r="FLZ122" s="243"/>
      <c r="FMA122" s="243"/>
      <c r="FMB122" s="243"/>
      <c r="FMC122" s="243"/>
      <c r="FMD122" s="243"/>
      <c r="FME122" s="243"/>
      <c r="FMF122" s="243"/>
      <c r="FMG122" s="243"/>
      <c r="FMH122" s="243"/>
      <c r="FMI122" s="243"/>
      <c r="FMJ122" s="243"/>
      <c r="FMK122" s="243"/>
      <c r="FML122" s="243"/>
      <c r="FMM122" s="243"/>
      <c r="FMN122" s="243"/>
      <c r="FMO122" s="243"/>
      <c r="FMP122" s="243"/>
      <c r="FMQ122" s="243"/>
      <c r="FMR122" s="243"/>
      <c r="FMS122" s="243"/>
      <c r="FMT122" s="243"/>
      <c r="FMU122" s="243"/>
      <c r="FMV122" s="243"/>
      <c r="FMW122" s="243"/>
      <c r="FMX122" s="243"/>
      <c r="FMY122" s="243"/>
      <c r="FMZ122" s="243"/>
      <c r="FNA122" s="243"/>
      <c r="FNB122" s="243"/>
      <c r="FNC122" s="243"/>
      <c r="FND122" s="243"/>
      <c r="FNE122" s="243"/>
      <c r="FNF122" s="243"/>
      <c r="FNG122" s="243"/>
      <c r="FNH122" s="243"/>
      <c r="FNI122" s="243"/>
      <c r="FNJ122" s="243"/>
      <c r="FNK122" s="243"/>
      <c r="FNL122" s="243"/>
      <c r="FNM122" s="243"/>
      <c r="FNN122" s="243"/>
      <c r="FNO122" s="243"/>
      <c r="FNP122" s="243"/>
      <c r="FNQ122" s="243"/>
      <c r="FNR122" s="243"/>
      <c r="FNS122" s="243"/>
      <c r="FNT122" s="243"/>
      <c r="FNU122" s="243"/>
      <c r="FNV122" s="243"/>
      <c r="FNW122" s="243"/>
      <c r="FNX122" s="243"/>
      <c r="FNY122" s="243"/>
      <c r="FNZ122" s="243"/>
      <c r="FOA122" s="243"/>
      <c r="FOB122" s="243"/>
      <c r="FOC122" s="243"/>
      <c r="FOD122" s="243"/>
      <c r="FOE122" s="243"/>
      <c r="FOF122" s="243"/>
      <c r="FOG122" s="243"/>
      <c r="FOH122" s="243"/>
      <c r="FOI122" s="243"/>
      <c r="FOJ122" s="243"/>
      <c r="FOK122" s="243"/>
      <c r="FOL122" s="243"/>
      <c r="FOM122" s="243"/>
      <c r="FON122" s="243"/>
      <c r="FOO122" s="243"/>
      <c r="FOP122" s="243"/>
      <c r="FOQ122" s="243"/>
      <c r="FOR122" s="243"/>
      <c r="FOS122" s="243"/>
      <c r="FOT122" s="243"/>
      <c r="FOU122" s="243"/>
      <c r="FOV122" s="243"/>
      <c r="FOW122" s="243"/>
      <c r="FOX122" s="243"/>
      <c r="FOY122" s="243"/>
      <c r="FOZ122" s="243"/>
      <c r="FPA122" s="243"/>
      <c r="FPB122" s="243"/>
      <c r="FPC122" s="243"/>
      <c r="FPD122" s="243"/>
      <c r="FPE122" s="243"/>
      <c r="FPF122" s="243"/>
      <c r="FPG122" s="243"/>
      <c r="FPH122" s="243"/>
      <c r="FPI122" s="243"/>
      <c r="FPJ122" s="243"/>
      <c r="FPK122" s="243"/>
      <c r="FPL122" s="243"/>
      <c r="FPM122" s="243"/>
      <c r="FPN122" s="243"/>
      <c r="FPO122" s="243"/>
      <c r="FPP122" s="243"/>
      <c r="FPQ122" s="243"/>
      <c r="FPR122" s="243"/>
      <c r="FPS122" s="243"/>
      <c r="FPT122" s="243"/>
      <c r="FPU122" s="243"/>
      <c r="FPV122" s="243"/>
      <c r="FPW122" s="243"/>
      <c r="FPX122" s="243"/>
      <c r="FPY122" s="243"/>
      <c r="FPZ122" s="243"/>
      <c r="FQA122" s="243"/>
      <c r="FQB122" s="243"/>
      <c r="FQC122" s="243"/>
      <c r="FQD122" s="243"/>
      <c r="FQE122" s="243"/>
      <c r="FQF122" s="243"/>
      <c r="FQG122" s="243"/>
      <c r="FQH122" s="243"/>
      <c r="FQI122" s="243"/>
      <c r="FQJ122" s="243"/>
      <c r="FQK122" s="243"/>
      <c r="FQL122" s="243"/>
      <c r="FQM122" s="243"/>
      <c r="FQN122" s="243"/>
      <c r="FQO122" s="243"/>
      <c r="FQP122" s="243"/>
      <c r="FQQ122" s="243"/>
      <c r="FQR122" s="243"/>
      <c r="FQS122" s="243"/>
      <c r="FQT122" s="243"/>
      <c r="FQU122" s="243"/>
      <c r="FQV122" s="243"/>
      <c r="FQW122" s="243"/>
      <c r="FQX122" s="243"/>
      <c r="FQY122" s="243"/>
      <c r="FQZ122" s="243"/>
      <c r="FRA122" s="243"/>
      <c r="FRB122" s="243"/>
      <c r="FRC122" s="243"/>
      <c r="FRD122" s="243"/>
      <c r="FRE122" s="243"/>
      <c r="FRF122" s="243"/>
      <c r="FRG122" s="243"/>
      <c r="FRH122" s="243"/>
      <c r="FRI122" s="243"/>
      <c r="FRJ122" s="243"/>
      <c r="FRK122" s="243"/>
      <c r="FRL122" s="243"/>
      <c r="FRM122" s="243"/>
      <c r="FRN122" s="243"/>
      <c r="FRO122" s="243"/>
      <c r="FRP122" s="243"/>
      <c r="FRQ122" s="243"/>
      <c r="FRR122" s="243"/>
      <c r="FRS122" s="243"/>
      <c r="FRT122" s="243"/>
      <c r="FRU122" s="243"/>
      <c r="FRV122" s="243"/>
      <c r="FRW122" s="243"/>
      <c r="FRX122" s="243"/>
      <c r="FRY122" s="243"/>
      <c r="FRZ122" s="243"/>
      <c r="FSA122" s="243"/>
      <c r="FSB122" s="243"/>
      <c r="FSC122" s="243"/>
      <c r="FSD122" s="243"/>
      <c r="FSE122" s="243"/>
      <c r="FSF122" s="243"/>
      <c r="FSG122" s="243"/>
      <c r="FSH122" s="243"/>
      <c r="FSI122" s="243"/>
      <c r="FSJ122" s="243"/>
      <c r="FSK122" s="243"/>
      <c r="FSL122" s="243"/>
      <c r="FSM122" s="243"/>
      <c r="FSN122" s="243"/>
      <c r="FSO122" s="243"/>
      <c r="FSP122" s="243"/>
      <c r="FSQ122" s="243"/>
      <c r="FSR122" s="243"/>
      <c r="FSS122" s="243"/>
      <c r="FST122" s="243"/>
      <c r="FSU122" s="243"/>
      <c r="FSV122" s="243"/>
      <c r="FSW122" s="243"/>
      <c r="FSX122" s="243"/>
      <c r="FSY122" s="243"/>
      <c r="FSZ122" s="243"/>
      <c r="FTA122" s="243"/>
      <c r="FTB122" s="243"/>
      <c r="FTC122" s="243"/>
      <c r="FTD122" s="243"/>
      <c r="FTE122" s="243"/>
      <c r="FTF122" s="243"/>
      <c r="FTG122" s="243"/>
      <c r="FTH122" s="243"/>
      <c r="FTI122" s="243"/>
      <c r="FTJ122" s="243"/>
      <c r="FTK122" s="243"/>
      <c r="FTL122" s="243"/>
      <c r="FTM122" s="243"/>
      <c r="FTN122" s="243"/>
      <c r="FTO122" s="243"/>
      <c r="FTP122" s="243"/>
      <c r="FTQ122" s="243"/>
      <c r="FTR122" s="243"/>
      <c r="FTS122" s="243"/>
      <c r="FTT122" s="243"/>
      <c r="FTU122" s="243"/>
      <c r="FTV122" s="243"/>
      <c r="FTW122" s="243"/>
      <c r="FTX122" s="243"/>
      <c r="FTY122" s="243"/>
      <c r="FTZ122" s="243"/>
      <c r="FUA122" s="243"/>
      <c r="FUB122" s="243"/>
      <c r="FUC122" s="243"/>
      <c r="FUD122" s="243"/>
      <c r="FUE122" s="243"/>
      <c r="FUF122" s="243"/>
      <c r="FUG122" s="243"/>
      <c r="FUH122" s="243"/>
      <c r="FUI122" s="243"/>
      <c r="FUJ122" s="243"/>
      <c r="FUK122" s="243"/>
      <c r="FUL122" s="243"/>
      <c r="FUM122" s="243"/>
      <c r="FUN122" s="243"/>
      <c r="FUO122" s="243"/>
      <c r="FUP122" s="243"/>
      <c r="FUQ122" s="243"/>
      <c r="FUR122" s="243"/>
      <c r="FUS122" s="243"/>
      <c r="FUT122" s="243"/>
      <c r="FUU122" s="243"/>
      <c r="FUV122" s="243"/>
      <c r="FUW122" s="243"/>
      <c r="FUX122" s="243"/>
      <c r="FUY122" s="243"/>
      <c r="FUZ122" s="243"/>
      <c r="FVA122" s="243"/>
      <c r="FVB122" s="243"/>
      <c r="FVC122" s="243"/>
      <c r="FVD122" s="243"/>
      <c r="FVE122" s="243"/>
      <c r="FVF122" s="243"/>
      <c r="FVG122" s="243"/>
      <c r="FVH122" s="243"/>
      <c r="FVI122" s="243"/>
      <c r="FVJ122" s="243"/>
      <c r="FVK122" s="243"/>
      <c r="FVL122" s="243"/>
      <c r="FVM122" s="243"/>
      <c r="FVN122" s="243"/>
      <c r="FVO122" s="243"/>
      <c r="FVP122" s="243"/>
      <c r="FVQ122" s="243"/>
      <c r="FVR122" s="243"/>
      <c r="FVS122" s="243"/>
      <c r="FVT122" s="243"/>
      <c r="FVU122" s="243"/>
      <c r="FVV122" s="243"/>
      <c r="FVW122" s="243"/>
      <c r="FVX122" s="243"/>
      <c r="FVY122" s="243"/>
      <c r="FVZ122" s="243"/>
      <c r="FWA122" s="243"/>
      <c r="FWB122" s="243"/>
      <c r="FWC122" s="243"/>
      <c r="FWD122" s="243"/>
      <c r="FWE122" s="243"/>
      <c r="FWF122" s="243"/>
      <c r="FWG122" s="243"/>
      <c r="FWH122" s="243"/>
      <c r="FWI122" s="243"/>
      <c r="FWJ122" s="243"/>
      <c r="FWK122" s="243"/>
      <c r="FWL122" s="243"/>
      <c r="FWM122" s="243"/>
      <c r="FWN122" s="243"/>
      <c r="FWO122" s="243"/>
      <c r="FWP122" s="243"/>
      <c r="FWQ122" s="243"/>
      <c r="FWR122" s="243"/>
      <c r="FWS122" s="243"/>
      <c r="FWT122" s="243"/>
      <c r="FWU122" s="243"/>
      <c r="FWV122" s="243"/>
      <c r="FWW122" s="243"/>
      <c r="FWX122" s="243"/>
      <c r="FWY122" s="243"/>
      <c r="FWZ122" s="243"/>
      <c r="FXA122" s="243"/>
      <c r="FXB122" s="243"/>
      <c r="FXC122" s="243"/>
      <c r="FXD122" s="243"/>
      <c r="FXE122" s="243"/>
      <c r="FXF122" s="243"/>
      <c r="FXG122" s="243"/>
      <c r="FXH122" s="243"/>
      <c r="FXI122" s="243"/>
      <c r="FXJ122" s="243"/>
      <c r="FXK122" s="243"/>
      <c r="FXL122" s="243"/>
      <c r="FXM122" s="243"/>
      <c r="FXN122" s="243"/>
      <c r="FXO122" s="243"/>
      <c r="FXP122" s="243"/>
      <c r="FXQ122" s="243"/>
      <c r="FXR122" s="243"/>
      <c r="FXS122" s="243"/>
      <c r="FXT122" s="243"/>
      <c r="FXU122" s="243"/>
      <c r="FXV122" s="243"/>
      <c r="FXW122" s="243"/>
      <c r="FXX122" s="243"/>
      <c r="FXY122" s="243"/>
      <c r="FXZ122" s="243"/>
      <c r="FYA122" s="243"/>
      <c r="FYB122" s="243"/>
      <c r="FYC122" s="243"/>
      <c r="FYD122" s="243"/>
      <c r="FYE122" s="243"/>
      <c r="FYF122" s="243"/>
      <c r="FYG122" s="243"/>
      <c r="FYH122" s="243"/>
      <c r="FYI122" s="243"/>
      <c r="FYJ122" s="243"/>
      <c r="FYK122" s="243"/>
      <c r="FYL122" s="243"/>
      <c r="FYM122" s="243"/>
      <c r="FYN122" s="243"/>
      <c r="FYO122" s="243"/>
      <c r="FYP122" s="243"/>
      <c r="FYQ122" s="243"/>
      <c r="FYR122" s="243"/>
      <c r="FYS122" s="243"/>
      <c r="FYT122" s="243"/>
      <c r="FYU122" s="243"/>
      <c r="FYV122" s="243"/>
      <c r="FYW122" s="243"/>
      <c r="FYX122" s="243"/>
      <c r="FYY122" s="243"/>
      <c r="FYZ122" s="243"/>
      <c r="FZA122" s="243"/>
      <c r="FZB122" s="243"/>
      <c r="FZC122" s="243"/>
      <c r="FZD122" s="243"/>
      <c r="FZE122" s="243"/>
      <c r="FZF122" s="243"/>
      <c r="FZG122" s="243"/>
      <c r="FZH122" s="243"/>
      <c r="FZI122" s="243"/>
      <c r="FZJ122" s="243"/>
      <c r="FZK122" s="243"/>
      <c r="FZL122" s="243"/>
      <c r="FZM122" s="243"/>
      <c r="FZN122" s="243"/>
      <c r="FZO122" s="243"/>
      <c r="FZP122" s="243"/>
      <c r="FZQ122" s="243"/>
      <c r="FZR122" s="243"/>
      <c r="FZS122" s="243"/>
      <c r="FZT122" s="243"/>
      <c r="FZU122" s="243"/>
      <c r="FZV122" s="243"/>
      <c r="FZW122" s="243"/>
      <c r="FZX122" s="243"/>
      <c r="FZY122" s="243"/>
      <c r="FZZ122" s="243"/>
      <c r="GAA122" s="243"/>
      <c r="GAB122" s="243"/>
      <c r="GAC122" s="243"/>
      <c r="GAD122" s="243"/>
      <c r="GAE122" s="243"/>
      <c r="GAF122" s="243"/>
      <c r="GAG122" s="243"/>
      <c r="GAH122" s="243"/>
      <c r="GAI122" s="243"/>
      <c r="GAJ122" s="243"/>
      <c r="GAK122" s="243"/>
      <c r="GAL122" s="243"/>
      <c r="GAM122" s="243"/>
      <c r="GAN122" s="243"/>
      <c r="GAO122" s="243"/>
      <c r="GAP122" s="243"/>
      <c r="GAQ122" s="243"/>
      <c r="GAR122" s="243"/>
      <c r="GAS122" s="243"/>
      <c r="GAT122" s="243"/>
      <c r="GAU122" s="243"/>
      <c r="GAV122" s="243"/>
      <c r="GAW122" s="243"/>
      <c r="GAX122" s="243"/>
      <c r="GAY122" s="243"/>
      <c r="GAZ122" s="243"/>
      <c r="GBA122" s="243"/>
      <c r="GBB122" s="243"/>
      <c r="GBC122" s="243"/>
      <c r="GBD122" s="243"/>
      <c r="GBE122" s="243"/>
      <c r="GBF122" s="243"/>
      <c r="GBG122" s="243"/>
      <c r="GBH122" s="243"/>
      <c r="GBI122" s="243"/>
      <c r="GBJ122" s="243"/>
      <c r="GBK122" s="243"/>
      <c r="GBL122" s="243"/>
      <c r="GBM122" s="243"/>
      <c r="GBN122" s="243"/>
      <c r="GBO122" s="243"/>
      <c r="GBP122" s="243"/>
      <c r="GBQ122" s="243"/>
      <c r="GBR122" s="243"/>
      <c r="GBS122" s="243"/>
      <c r="GBT122" s="243"/>
      <c r="GBU122" s="243"/>
      <c r="GBV122" s="243"/>
      <c r="GBW122" s="243"/>
      <c r="GBX122" s="243"/>
      <c r="GBY122" s="243"/>
      <c r="GBZ122" s="243"/>
      <c r="GCA122" s="243"/>
      <c r="GCB122" s="243"/>
      <c r="GCC122" s="243"/>
      <c r="GCD122" s="243"/>
      <c r="GCE122" s="243"/>
      <c r="GCF122" s="243"/>
      <c r="GCG122" s="243"/>
      <c r="GCH122" s="243"/>
      <c r="GCI122" s="243"/>
      <c r="GCJ122" s="243"/>
      <c r="GCK122" s="243"/>
      <c r="GCL122" s="243"/>
      <c r="GCM122" s="243"/>
      <c r="GCN122" s="243"/>
      <c r="GCO122" s="243"/>
      <c r="GCP122" s="243"/>
      <c r="GCQ122" s="243"/>
      <c r="GCR122" s="243"/>
      <c r="GCS122" s="243"/>
      <c r="GCT122" s="243"/>
      <c r="GCU122" s="243"/>
      <c r="GCV122" s="243"/>
      <c r="GCW122" s="243"/>
      <c r="GCX122" s="243"/>
      <c r="GCY122" s="243"/>
      <c r="GCZ122" s="243"/>
      <c r="GDA122" s="243"/>
      <c r="GDB122" s="243"/>
      <c r="GDC122" s="243"/>
      <c r="GDD122" s="243"/>
      <c r="GDE122" s="243"/>
      <c r="GDF122" s="243"/>
      <c r="GDG122" s="243"/>
      <c r="GDH122" s="243"/>
      <c r="GDI122" s="243"/>
      <c r="GDJ122" s="243"/>
      <c r="GDK122" s="243"/>
      <c r="GDL122" s="243"/>
      <c r="GDM122" s="243"/>
      <c r="GDN122" s="243"/>
      <c r="GDO122" s="243"/>
      <c r="GDP122" s="243"/>
      <c r="GDQ122" s="243"/>
      <c r="GDR122" s="243"/>
      <c r="GDS122" s="243"/>
      <c r="GDT122" s="243"/>
      <c r="GDU122" s="243"/>
      <c r="GDV122" s="243"/>
      <c r="GDW122" s="243"/>
      <c r="GDX122" s="243"/>
      <c r="GDY122" s="243"/>
      <c r="GDZ122" s="243"/>
      <c r="GEA122" s="243"/>
      <c r="GEB122" s="243"/>
      <c r="GEC122" s="243"/>
      <c r="GED122" s="243"/>
      <c r="GEE122" s="243"/>
      <c r="GEF122" s="243"/>
      <c r="GEG122" s="243"/>
      <c r="GEH122" s="243"/>
      <c r="GEI122" s="243"/>
      <c r="GEJ122" s="243"/>
      <c r="GEK122" s="243"/>
      <c r="GEL122" s="243"/>
      <c r="GEM122" s="243"/>
      <c r="GEN122" s="243"/>
      <c r="GEO122" s="243"/>
      <c r="GEP122" s="243"/>
      <c r="GEQ122" s="243"/>
      <c r="GER122" s="243"/>
      <c r="GES122" s="243"/>
      <c r="GET122" s="243"/>
      <c r="GEU122" s="243"/>
      <c r="GEV122" s="243"/>
      <c r="GEW122" s="243"/>
      <c r="GEX122" s="243"/>
      <c r="GEY122" s="243"/>
      <c r="GEZ122" s="243"/>
      <c r="GFA122" s="243"/>
      <c r="GFB122" s="243"/>
      <c r="GFC122" s="243"/>
      <c r="GFD122" s="243"/>
      <c r="GFE122" s="243"/>
      <c r="GFF122" s="243"/>
      <c r="GFG122" s="243"/>
      <c r="GFH122" s="243"/>
      <c r="GFI122" s="243"/>
      <c r="GFJ122" s="243"/>
      <c r="GFK122" s="243"/>
      <c r="GFL122" s="243"/>
      <c r="GFM122" s="243"/>
      <c r="GFN122" s="243"/>
      <c r="GFO122" s="243"/>
      <c r="GFP122" s="243"/>
      <c r="GFQ122" s="243"/>
      <c r="GFR122" s="243"/>
      <c r="GFS122" s="243"/>
      <c r="GFT122" s="243"/>
      <c r="GFU122" s="243"/>
      <c r="GFV122" s="243"/>
      <c r="GFW122" s="243"/>
      <c r="GFX122" s="243"/>
      <c r="GFY122" s="243"/>
      <c r="GFZ122" s="243"/>
      <c r="GGA122" s="243"/>
      <c r="GGB122" s="243"/>
      <c r="GGC122" s="243"/>
      <c r="GGD122" s="243"/>
      <c r="GGE122" s="243"/>
      <c r="GGF122" s="243"/>
      <c r="GGG122" s="243"/>
      <c r="GGH122" s="243"/>
      <c r="GGI122" s="243"/>
      <c r="GGJ122" s="243"/>
      <c r="GGK122" s="243"/>
      <c r="GGL122" s="243"/>
      <c r="GGM122" s="243"/>
      <c r="GGN122" s="243"/>
      <c r="GGO122" s="243"/>
      <c r="GGP122" s="243"/>
      <c r="GGQ122" s="243"/>
      <c r="GGR122" s="243"/>
      <c r="GGS122" s="243"/>
      <c r="GGT122" s="243"/>
      <c r="GGU122" s="243"/>
      <c r="GGV122" s="243"/>
      <c r="GGW122" s="243"/>
      <c r="GGX122" s="243"/>
      <c r="GGY122" s="243"/>
      <c r="GGZ122" s="243"/>
      <c r="GHA122" s="243"/>
      <c r="GHB122" s="243"/>
      <c r="GHC122" s="243"/>
      <c r="GHD122" s="243"/>
      <c r="GHE122" s="243"/>
      <c r="GHF122" s="243"/>
      <c r="GHG122" s="243"/>
      <c r="GHH122" s="243"/>
      <c r="GHI122" s="243"/>
      <c r="GHJ122" s="243"/>
      <c r="GHK122" s="243"/>
      <c r="GHL122" s="243"/>
      <c r="GHM122" s="243"/>
      <c r="GHN122" s="243"/>
      <c r="GHO122" s="243"/>
      <c r="GHP122" s="243"/>
      <c r="GHQ122" s="243"/>
      <c r="GHR122" s="243"/>
      <c r="GHS122" s="243"/>
      <c r="GHT122" s="243"/>
      <c r="GHU122" s="243"/>
      <c r="GHV122" s="243"/>
      <c r="GHW122" s="243"/>
      <c r="GHX122" s="243"/>
      <c r="GHY122" s="243"/>
      <c r="GHZ122" s="243"/>
      <c r="GIA122" s="243"/>
      <c r="GIB122" s="243"/>
      <c r="GIC122" s="243"/>
      <c r="GID122" s="243"/>
      <c r="GIE122" s="243"/>
      <c r="GIF122" s="243"/>
      <c r="GIG122" s="243"/>
      <c r="GIH122" s="243"/>
      <c r="GII122" s="243"/>
      <c r="GIJ122" s="243"/>
      <c r="GIK122" s="243"/>
      <c r="GIL122" s="243"/>
      <c r="GIM122" s="243"/>
      <c r="GIN122" s="243"/>
      <c r="GIO122" s="243"/>
      <c r="GIP122" s="243"/>
      <c r="GIQ122" s="243"/>
      <c r="GIR122" s="243"/>
      <c r="GIS122" s="243"/>
      <c r="GIT122" s="243"/>
      <c r="GIU122" s="243"/>
      <c r="GIV122" s="243"/>
      <c r="GIW122" s="243"/>
      <c r="GIX122" s="243"/>
      <c r="GIY122" s="243"/>
      <c r="GIZ122" s="243"/>
      <c r="GJA122" s="243"/>
      <c r="GJB122" s="243"/>
      <c r="GJC122" s="243"/>
      <c r="GJD122" s="243"/>
      <c r="GJE122" s="243"/>
      <c r="GJF122" s="243"/>
      <c r="GJG122" s="243"/>
      <c r="GJH122" s="243"/>
      <c r="GJI122" s="243"/>
      <c r="GJJ122" s="243"/>
      <c r="GJK122" s="243"/>
      <c r="GJL122" s="243"/>
      <c r="GJM122" s="243"/>
      <c r="GJN122" s="243"/>
      <c r="GJO122" s="243"/>
      <c r="GJP122" s="243"/>
      <c r="GJQ122" s="243"/>
      <c r="GJR122" s="243"/>
      <c r="GJS122" s="243"/>
      <c r="GJT122" s="243"/>
      <c r="GJU122" s="243"/>
      <c r="GJV122" s="243"/>
      <c r="GJW122" s="243"/>
      <c r="GJX122" s="243"/>
      <c r="GJY122" s="243"/>
      <c r="GJZ122" s="243"/>
      <c r="GKA122" s="243"/>
      <c r="GKB122" s="243"/>
      <c r="GKC122" s="243"/>
      <c r="GKD122" s="243"/>
      <c r="GKE122" s="243"/>
      <c r="GKF122" s="243"/>
      <c r="GKG122" s="243"/>
      <c r="GKH122" s="243"/>
      <c r="GKI122" s="243"/>
      <c r="GKJ122" s="243"/>
      <c r="GKK122" s="243"/>
      <c r="GKL122" s="243"/>
      <c r="GKM122" s="243"/>
      <c r="GKN122" s="243"/>
      <c r="GKO122" s="243"/>
      <c r="GKP122" s="243"/>
      <c r="GKQ122" s="243"/>
      <c r="GKR122" s="243"/>
      <c r="GKS122" s="243"/>
      <c r="GKT122" s="243"/>
      <c r="GKU122" s="243"/>
      <c r="GKV122" s="243"/>
      <c r="GKW122" s="243"/>
      <c r="GKX122" s="243"/>
      <c r="GKY122" s="243"/>
      <c r="GKZ122" s="243"/>
      <c r="GLA122" s="243"/>
      <c r="GLB122" s="243"/>
      <c r="GLC122" s="243"/>
      <c r="GLD122" s="243"/>
      <c r="GLE122" s="243"/>
      <c r="GLF122" s="243"/>
      <c r="GLG122" s="243"/>
      <c r="GLH122" s="243"/>
      <c r="GLI122" s="243"/>
      <c r="GLJ122" s="243"/>
      <c r="GLK122" s="243"/>
      <c r="GLL122" s="243"/>
      <c r="GLM122" s="243"/>
      <c r="GLN122" s="243"/>
      <c r="GLO122" s="243"/>
      <c r="GLP122" s="243"/>
      <c r="GLQ122" s="243"/>
      <c r="GLR122" s="243"/>
      <c r="GLS122" s="243"/>
      <c r="GLT122" s="243"/>
      <c r="GLU122" s="243"/>
      <c r="GLV122" s="243"/>
      <c r="GLW122" s="243"/>
      <c r="GLX122" s="243"/>
      <c r="GLY122" s="243"/>
      <c r="GLZ122" s="243"/>
      <c r="GMA122" s="243"/>
      <c r="GMB122" s="243"/>
      <c r="GMC122" s="243"/>
      <c r="GMD122" s="243"/>
      <c r="GME122" s="243"/>
      <c r="GMF122" s="243"/>
      <c r="GMG122" s="243"/>
      <c r="GMH122" s="243"/>
      <c r="GMI122" s="243"/>
      <c r="GMJ122" s="243"/>
      <c r="GMK122" s="243"/>
      <c r="GML122" s="243"/>
      <c r="GMM122" s="243"/>
      <c r="GMN122" s="243"/>
      <c r="GMO122" s="243"/>
      <c r="GMP122" s="243"/>
      <c r="GMQ122" s="243"/>
      <c r="GMR122" s="243"/>
      <c r="GMS122" s="243"/>
      <c r="GMT122" s="243"/>
      <c r="GMU122" s="243"/>
      <c r="GMV122" s="243"/>
      <c r="GMW122" s="243"/>
      <c r="GMX122" s="243"/>
      <c r="GMY122" s="243"/>
      <c r="GMZ122" s="243"/>
      <c r="GNA122" s="243"/>
      <c r="GNB122" s="243"/>
      <c r="GNC122" s="243"/>
      <c r="GND122" s="243"/>
      <c r="GNE122" s="243"/>
      <c r="GNF122" s="243"/>
      <c r="GNG122" s="243"/>
      <c r="GNH122" s="243"/>
      <c r="GNI122" s="243"/>
      <c r="GNJ122" s="243"/>
      <c r="GNK122" s="243"/>
      <c r="GNL122" s="243"/>
      <c r="GNM122" s="243"/>
      <c r="GNN122" s="243"/>
      <c r="GNO122" s="243"/>
      <c r="GNP122" s="243"/>
      <c r="GNQ122" s="243"/>
      <c r="GNR122" s="243"/>
      <c r="GNS122" s="243"/>
      <c r="GNT122" s="243"/>
      <c r="GNU122" s="243"/>
      <c r="GNV122" s="243"/>
      <c r="GNW122" s="243"/>
      <c r="GNX122" s="243"/>
      <c r="GNY122" s="243"/>
      <c r="GNZ122" s="243"/>
      <c r="GOA122" s="243"/>
      <c r="GOB122" s="243"/>
      <c r="GOC122" s="243"/>
      <c r="GOD122" s="243"/>
      <c r="GOE122" s="243"/>
      <c r="GOF122" s="243"/>
      <c r="GOG122" s="243"/>
      <c r="GOH122" s="243"/>
      <c r="GOI122" s="243"/>
      <c r="GOJ122" s="243"/>
      <c r="GOK122" s="243"/>
      <c r="GOL122" s="243"/>
      <c r="GOM122" s="243"/>
      <c r="GON122" s="243"/>
      <c r="GOO122" s="243"/>
      <c r="GOP122" s="243"/>
      <c r="GOQ122" s="243"/>
      <c r="GOR122" s="243"/>
      <c r="GOS122" s="243"/>
      <c r="GOT122" s="243"/>
      <c r="GOU122" s="243"/>
      <c r="GOV122" s="243"/>
      <c r="GOW122" s="243"/>
      <c r="GOX122" s="243"/>
      <c r="GOY122" s="243"/>
      <c r="GOZ122" s="243"/>
      <c r="GPA122" s="243"/>
      <c r="GPB122" s="243"/>
      <c r="GPC122" s="243"/>
      <c r="GPD122" s="243"/>
      <c r="GPE122" s="243"/>
      <c r="GPF122" s="243"/>
      <c r="GPG122" s="243"/>
      <c r="GPH122" s="243"/>
      <c r="GPI122" s="243"/>
      <c r="GPJ122" s="243"/>
      <c r="GPK122" s="243"/>
      <c r="GPL122" s="243"/>
      <c r="GPM122" s="243"/>
      <c r="GPN122" s="243"/>
      <c r="GPO122" s="243"/>
      <c r="GPP122" s="243"/>
      <c r="GPQ122" s="243"/>
      <c r="GPR122" s="243"/>
      <c r="GPS122" s="243"/>
      <c r="GPT122" s="243"/>
      <c r="GPU122" s="243"/>
      <c r="GPV122" s="243"/>
      <c r="GPW122" s="243"/>
      <c r="GPX122" s="243"/>
      <c r="GPY122" s="243"/>
      <c r="GPZ122" s="243"/>
      <c r="GQA122" s="243"/>
      <c r="GQB122" s="243"/>
      <c r="GQC122" s="243"/>
      <c r="GQD122" s="243"/>
      <c r="GQE122" s="243"/>
      <c r="GQF122" s="243"/>
      <c r="GQG122" s="243"/>
      <c r="GQH122" s="243"/>
      <c r="GQI122" s="243"/>
      <c r="GQJ122" s="243"/>
      <c r="GQK122" s="243"/>
      <c r="GQL122" s="243"/>
      <c r="GQM122" s="243"/>
      <c r="GQN122" s="243"/>
      <c r="GQO122" s="243"/>
      <c r="GQP122" s="243"/>
      <c r="GQQ122" s="243"/>
      <c r="GQR122" s="243"/>
      <c r="GQS122" s="243"/>
      <c r="GQT122" s="243"/>
      <c r="GQU122" s="243"/>
      <c r="GQV122" s="243"/>
      <c r="GQW122" s="243"/>
      <c r="GQX122" s="243"/>
      <c r="GQY122" s="243"/>
      <c r="GQZ122" s="243"/>
      <c r="GRA122" s="243"/>
      <c r="GRB122" s="243"/>
      <c r="GRC122" s="243"/>
      <c r="GRD122" s="243"/>
      <c r="GRE122" s="243"/>
      <c r="GRF122" s="243"/>
      <c r="GRG122" s="243"/>
      <c r="GRH122" s="243"/>
      <c r="GRI122" s="243"/>
      <c r="GRJ122" s="243"/>
      <c r="GRK122" s="243"/>
      <c r="GRL122" s="243"/>
      <c r="GRM122" s="243"/>
      <c r="GRN122" s="243"/>
      <c r="GRO122" s="243"/>
      <c r="GRP122" s="243"/>
      <c r="GRQ122" s="243"/>
      <c r="GRR122" s="243"/>
      <c r="GRS122" s="243"/>
      <c r="GRT122" s="243"/>
      <c r="GRU122" s="243"/>
      <c r="GRV122" s="243"/>
      <c r="GRW122" s="243"/>
      <c r="GRX122" s="243"/>
      <c r="GRY122" s="243"/>
      <c r="GRZ122" s="243"/>
      <c r="GSA122" s="243"/>
      <c r="GSB122" s="243"/>
      <c r="GSC122" s="243"/>
      <c r="GSD122" s="243"/>
      <c r="GSE122" s="243"/>
      <c r="GSF122" s="243"/>
      <c r="GSG122" s="243"/>
      <c r="GSH122" s="243"/>
      <c r="GSI122" s="243"/>
      <c r="GSJ122" s="243"/>
      <c r="GSK122" s="243"/>
      <c r="GSL122" s="243"/>
      <c r="GSM122" s="243"/>
      <c r="GSN122" s="243"/>
      <c r="GSO122" s="243"/>
      <c r="GSP122" s="243"/>
      <c r="GSQ122" s="243"/>
      <c r="GSR122" s="243"/>
      <c r="GSS122" s="243"/>
      <c r="GST122" s="243"/>
      <c r="GSU122" s="243"/>
      <c r="GSV122" s="243"/>
      <c r="GSW122" s="243"/>
      <c r="GSX122" s="243"/>
      <c r="GSY122" s="243"/>
      <c r="GSZ122" s="243"/>
      <c r="GTA122" s="243"/>
      <c r="GTB122" s="243"/>
      <c r="GTC122" s="243"/>
      <c r="GTD122" s="243"/>
      <c r="GTE122" s="243"/>
      <c r="GTF122" s="243"/>
      <c r="GTG122" s="243"/>
      <c r="GTH122" s="243"/>
      <c r="GTI122" s="243"/>
      <c r="GTJ122" s="243"/>
      <c r="GTK122" s="243"/>
      <c r="GTL122" s="243"/>
      <c r="GTM122" s="243"/>
      <c r="GTN122" s="243"/>
      <c r="GTO122" s="243"/>
      <c r="GTP122" s="243"/>
      <c r="GTQ122" s="243"/>
      <c r="GTR122" s="243"/>
      <c r="GTS122" s="243"/>
      <c r="GTT122" s="243"/>
      <c r="GTU122" s="243"/>
      <c r="GTV122" s="243"/>
      <c r="GTW122" s="243"/>
      <c r="GTX122" s="243"/>
      <c r="GTY122" s="243"/>
      <c r="GTZ122" s="243"/>
      <c r="GUA122" s="243"/>
      <c r="GUB122" s="243"/>
      <c r="GUC122" s="243"/>
      <c r="GUD122" s="243"/>
      <c r="GUE122" s="243"/>
      <c r="GUF122" s="243"/>
      <c r="GUG122" s="243"/>
      <c r="GUH122" s="243"/>
      <c r="GUI122" s="243"/>
      <c r="GUJ122" s="243"/>
      <c r="GUK122" s="243"/>
      <c r="GUL122" s="243"/>
      <c r="GUM122" s="243"/>
      <c r="GUN122" s="243"/>
      <c r="GUO122" s="243"/>
      <c r="GUP122" s="243"/>
      <c r="GUQ122" s="243"/>
      <c r="GUR122" s="243"/>
      <c r="GUS122" s="243"/>
      <c r="GUT122" s="243"/>
      <c r="GUU122" s="243"/>
      <c r="GUV122" s="243"/>
      <c r="GUW122" s="243"/>
      <c r="GUX122" s="243"/>
      <c r="GUY122" s="243"/>
      <c r="GUZ122" s="243"/>
      <c r="GVA122" s="243"/>
      <c r="GVB122" s="243"/>
      <c r="GVC122" s="243"/>
      <c r="GVD122" s="243"/>
      <c r="GVE122" s="243"/>
      <c r="GVF122" s="243"/>
      <c r="GVG122" s="243"/>
      <c r="GVH122" s="243"/>
      <c r="GVI122" s="243"/>
      <c r="GVJ122" s="243"/>
      <c r="GVK122" s="243"/>
      <c r="GVL122" s="243"/>
      <c r="GVM122" s="243"/>
      <c r="GVN122" s="243"/>
      <c r="GVO122" s="243"/>
      <c r="GVP122" s="243"/>
      <c r="GVQ122" s="243"/>
      <c r="GVR122" s="243"/>
      <c r="GVS122" s="243"/>
      <c r="GVT122" s="243"/>
      <c r="GVU122" s="243"/>
      <c r="GVV122" s="243"/>
      <c r="GVW122" s="243"/>
      <c r="GVX122" s="243"/>
      <c r="GVY122" s="243"/>
      <c r="GVZ122" s="243"/>
      <c r="GWA122" s="243"/>
      <c r="GWB122" s="243"/>
      <c r="GWC122" s="243"/>
      <c r="GWD122" s="243"/>
      <c r="GWE122" s="243"/>
      <c r="GWF122" s="243"/>
      <c r="GWG122" s="243"/>
      <c r="GWH122" s="243"/>
      <c r="GWI122" s="243"/>
      <c r="GWJ122" s="243"/>
      <c r="GWK122" s="243"/>
      <c r="GWL122" s="243"/>
      <c r="GWM122" s="243"/>
      <c r="GWN122" s="243"/>
      <c r="GWO122" s="243"/>
      <c r="GWP122" s="243"/>
      <c r="GWQ122" s="243"/>
      <c r="GWR122" s="243"/>
      <c r="GWS122" s="243"/>
      <c r="GWT122" s="243"/>
      <c r="GWU122" s="243"/>
      <c r="GWV122" s="243"/>
      <c r="GWW122" s="243"/>
      <c r="GWX122" s="243"/>
      <c r="GWY122" s="243"/>
      <c r="GWZ122" s="243"/>
      <c r="GXA122" s="243"/>
      <c r="GXB122" s="243"/>
      <c r="GXC122" s="243"/>
      <c r="GXD122" s="243"/>
      <c r="GXE122" s="243"/>
      <c r="GXF122" s="243"/>
      <c r="GXG122" s="243"/>
      <c r="GXH122" s="243"/>
      <c r="GXI122" s="243"/>
      <c r="GXJ122" s="243"/>
      <c r="GXK122" s="243"/>
      <c r="GXL122" s="243"/>
      <c r="GXM122" s="243"/>
      <c r="GXN122" s="243"/>
      <c r="GXO122" s="243"/>
      <c r="GXP122" s="243"/>
      <c r="GXQ122" s="243"/>
      <c r="GXR122" s="243"/>
      <c r="GXS122" s="243"/>
      <c r="GXT122" s="243"/>
      <c r="GXU122" s="243"/>
      <c r="GXV122" s="243"/>
      <c r="GXW122" s="243"/>
      <c r="GXX122" s="243"/>
      <c r="GXY122" s="243"/>
      <c r="GXZ122" s="243"/>
      <c r="GYA122" s="243"/>
      <c r="GYB122" s="243"/>
      <c r="GYC122" s="243"/>
      <c r="GYD122" s="243"/>
      <c r="GYE122" s="243"/>
      <c r="GYF122" s="243"/>
      <c r="GYG122" s="243"/>
      <c r="GYH122" s="243"/>
      <c r="GYI122" s="243"/>
      <c r="GYJ122" s="243"/>
      <c r="GYK122" s="243"/>
      <c r="GYL122" s="243"/>
      <c r="GYM122" s="243"/>
      <c r="GYN122" s="243"/>
      <c r="GYO122" s="243"/>
      <c r="GYP122" s="243"/>
      <c r="GYQ122" s="243"/>
      <c r="GYR122" s="243"/>
      <c r="GYS122" s="243"/>
      <c r="GYT122" s="243"/>
      <c r="GYU122" s="243"/>
      <c r="GYV122" s="243"/>
      <c r="GYW122" s="243"/>
      <c r="GYX122" s="243"/>
      <c r="GYY122" s="243"/>
      <c r="GYZ122" s="243"/>
      <c r="GZA122" s="243"/>
      <c r="GZB122" s="243"/>
      <c r="GZC122" s="243"/>
      <c r="GZD122" s="243"/>
      <c r="GZE122" s="243"/>
      <c r="GZF122" s="243"/>
      <c r="GZG122" s="243"/>
      <c r="GZH122" s="243"/>
      <c r="GZI122" s="243"/>
      <c r="GZJ122" s="243"/>
      <c r="GZK122" s="243"/>
      <c r="GZL122" s="243"/>
      <c r="GZM122" s="243"/>
      <c r="GZN122" s="243"/>
      <c r="GZO122" s="243"/>
      <c r="GZP122" s="243"/>
      <c r="GZQ122" s="243"/>
      <c r="GZR122" s="243"/>
      <c r="GZS122" s="243"/>
      <c r="GZT122" s="243"/>
      <c r="GZU122" s="243"/>
      <c r="GZV122" s="243"/>
      <c r="GZW122" s="243"/>
      <c r="GZX122" s="243"/>
      <c r="GZY122" s="243"/>
      <c r="GZZ122" s="243"/>
      <c r="HAA122" s="243"/>
      <c r="HAB122" s="243"/>
      <c r="HAC122" s="243"/>
      <c r="HAD122" s="243"/>
      <c r="HAE122" s="243"/>
      <c r="HAF122" s="243"/>
      <c r="HAG122" s="243"/>
      <c r="HAH122" s="243"/>
      <c r="HAI122" s="243"/>
      <c r="HAJ122" s="243"/>
      <c r="HAK122" s="243"/>
      <c r="HAL122" s="243"/>
      <c r="HAM122" s="243"/>
      <c r="HAN122" s="243"/>
      <c r="HAO122" s="243"/>
      <c r="HAP122" s="243"/>
      <c r="HAQ122" s="243"/>
      <c r="HAR122" s="243"/>
      <c r="HAS122" s="243"/>
      <c r="HAT122" s="243"/>
      <c r="HAU122" s="243"/>
      <c r="HAV122" s="243"/>
      <c r="HAW122" s="243"/>
      <c r="HAX122" s="243"/>
      <c r="HAY122" s="243"/>
      <c r="HAZ122" s="243"/>
      <c r="HBA122" s="243"/>
      <c r="HBB122" s="243"/>
      <c r="HBC122" s="243"/>
      <c r="HBD122" s="243"/>
      <c r="HBE122" s="243"/>
      <c r="HBF122" s="243"/>
      <c r="HBG122" s="243"/>
      <c r="HBH122" s="243"/>
      <c r="HBI122" s="243"/>
      <c r="HBJ122" s="243"/>
      <c r="HBK122" s="243"/>
      <c r="HBL122" s="243"/>
      <c r="HBM122" s="243"/>
      <c r="HBN122" s="243"/>
      <c r="HBO122" s="243"/>
      <c r="HBP122" s="243"/>
      <c r="HBQ122" s="243"/>
      <c r="HBR122" s="243"/>
      <c r="HBS122" s="243"/>
      <c r="HBT122" s="243"/>
      <c r="HBU122" s="243"/>
      <c r="HBV122" s="243"/>
      <c r="HBW122" s="243"/>
      <c r="HBX122" s="243"/>
      <c r="HBY122" s="243"/>
      <c r="HBZ122" s="243"/>
      <c r="HCA122" s="243"/>
      <c r="HCB122" s="243"/>
      <c r="HCC122" s="243"/>
      <c r="HCD122" s="243"/>
      <c r="HCE122" s="243"/>
      <c r="HCF122" s="243"/>
      <c r="HCG122" s="243"/>
      <c r="HCH122" s="243"/>
      <c r="HCI122" s="243"/>
      <c r="HCJ122" s="243"/>
      <c r="HCK122" s="243"/>
      <c r="HCL122" s="243"/>
      <c r="HCM122" s="243"/>
      <c r="HCN122" s="243"/>
      <c r="HCO122" s="243"/>
      <c r="HCP122" s="243"/>
      <c r="HCQ122" s="243"/>
      <c r="HCR122" s="243"/>
      <c r="HCS122" s="243"/>
      <c r="HCT122" s="243"/>
      <c r="HCU122" s="243"/>
      <c r="HCV122" s="243"/>
      <c r="HCW122" s="243"/>
      <c r="HCX122" s="243"/>
      <c r="HCY122" s="243"/>
      <c r="HCZ122" s="243"/>
      <c r="HDA122" s="243"/>
      <c r="HDB122" s="243"/>
      <c r="HDC122" s="243"/>
      <c r="HDD122" s="243"/>
      <c r="HDE122" s="243"/>
      <c r="HDF122" s="243"/>
      <c r="HDG122" s="243"/>
      <c r="HDH122" s="243"/>
      <c r="HDI122" s="243"/>
      <c r="HDJ122" s="243"/>
      <c r="HDK122" s="243"/>
      <c r="HDL122" s="243"/>
      <c r="HDM122" s="243"/>
      <c r="HDN122" s="243"/>
      <c r="HDO122" s="243"/>
      <c r="HDP122" s="243"/>
      <c r="HDQ122" s="243"/>
      <c r="HDR122" s="243"/>
      <c r="HDS122" s="243"/>
      <c r="HDT122" s="243"/>
      <c r="HDU122" s="243"/>
      <c r="HDV122" s="243"/>
      <c r="HDW122" s="243"/>
      <c r="HDX122" s="243"/>
      <c r="HDY122" s="243"/>
      <c r="HDZ122" s="243"/>
      <c r="HEA122" s="243"/>
      <c r="HEB122" s="243"/>
      <c r="HEC122" s="243"/>
      <c r="HED122" s="243"/>
      <c r="HEE122" s="243"/>
      <c r="HEF122" s="243"/>
      <c r="HEG122" s="243"/>
      <c r="HEH122" s="243"/>
      <c r="HEI122" s="243"/>
      <c r="HEJ122" s="243"/>
      <c r="HEK122" s="243"/>
      <c r="HEL122" s="243"/>
      <c r="HEM122" s="243"/>
      <c r="HEN122" s="243"/>
      <c r="HEO122" s="243"/>
      <c r="HEP122" s="243"/>
      <c r="HEQ122" s="243"/>
      <c r="HER122" s="243"/>
      <c r="HES122" s="243"/>
      <c r="HET122" s="243"/>
      <c r="HEU122" s="243"/>
      <c r="HEV122" s="243"/>
      <c r="HEW122" s="243"/>
      <c r="HEX122" s="243"/>
      <c r="HEY122" s="243"/>
      <c r="HEZ122" s="243"/>
      <c r="HFA122" s="243"/>
      <c r="HFB122" s="243"/>
      <c r="HFC122" s="243"/>
      <c r="HFD122" s="243"/>
      <c r="HFE122" s="243"/>
      <c r="HFF122" s="243"/>
      <c r="HFG122" s="243"/>
      <c r="HFH122" s="243"/>
      <c r="HFI122" s="243"/>
      <c r="HFJ122" s="243"/>
      <c r="HFK122" s="243"/>
      <c r="HFL122" s="243"/>
      <c r="HFM122" s="243"/>
      <c r="HFN122" s="243"/>
      <c r="HFO122" s="243"/>
      <c r="HFP122" s="243"/>
      <c r="HFQ122" s="243"/>
      <c r="HFR122" s="243"/>
      <c r="HFS122" s="243"/>
      <c r="HFT122" s="243"/>
      <c r="HFU122" s="243"/>
      <c r="HFV122" s="243"/>
      <c r="HFW122" s="243"/>
      <c r="HFX122" s="243"/>
      <c r="HFY122" s="243"/>
      <c r="HFZ122" s="243"/>
      <c r="HGA122" s="243"/>
      <c r="HGB122" s="243"/>
      <c r="HGC122" s="243"/>
      <c r="HGD122" s="243"/>
      <c r="HGE122" s="243"/>
      <c r="HGF122" s="243"/>
      <c r="HGG122" s="243"/>
      <c r="HGH122" s="243"/>
      <c r="HGI122" s="243"/>
      <c r="HGJ122" s="243"/>
      <c r="HGK122" s="243"/>
      <c r="HGL122" s="243"/>
      <c r="HGM122" s="243"/>
      <c r="HGN122" s="243"/>
      <c r="HGO122" s="243"/>
      <c r="HGP122" s="243"/>
      <c r="HGQ122" s="243"/>
      <c r="HGR122" s="243"/>
      <c r="HGS122" s="243"/>
      <c r="HGT122" s="243"/>
      <c r="HGU122" s="243"/>
      <c r="HGV122" s="243"/>
      <c r="HGW122" s="243"/>
      <c r="HGX122" s="243"/>
      <c r="HGY122" s="243"/>
      <c r="HGZ122" s="243"/>
      <c r="HHA122" s="243"/>
      <c r="HHB122" s="243"/>
      <c r="HHC122" s="243"/>
      <c r="HHD122" s="243"/>
      <c r="HHE122" s="243"/>
      <c r="HHF122" s="243"/>
      <c r="HHG122" s="243"/>
      <c r="HHH122" s="243"/>
      <c r="HHI122" s="243"/>
      <c r="HHJ122" s="243"/>
      <c r="HHK122" s="243"/>
      <c r="HHL122" s="243"/>
      <c r="HHM122" s="243"/>
      <c r="HHN122" s="243"/>
      <c r="HHO122" s="243"/>
      <c r="HHP122" s="243"/>
      <c r="HHQ122" s="243"/>
      <c r="HHR122" s="243"/>
      <c r="HHS122" s="243"/>
      <c r="HHT122" s="243"/>
      <c r="HHU122" s="243"/>
      <c r="HHV122" s="243"/>
      <c r="HHW122" s="243"/>
      <c r="HHX122" s="243"/>
      <c r="HHY122" s="243"/>
      <c r="HHZ122" s="243"/>
      <c r="HIA122" s="243"/>
      <c r="HIB122" s="243"/>
      <c r="HIC122" s="243"/>
      <c r="HID122" s="243"/>
      <c r="HIE122" s="243"/>
      <c r="HIF122" s="243"/>
      <c r="HIG122" s="243"/>
      <c r="HIH122" s="243"/>
      <c r="HII122" s="243"/>
      <c r="HIJ122" s="243"/>
      <c r="HIK122" s="243"/>
      <c r="HIL122" s="243"/>
      <c r="HIM122" s="243"/>
      <c r="HIN122" s="243"/>
      <c r="HIO122" s="243"/>
      <c r="HIP122" s="243"/>
      <c r="HIQ122" s="243"/>
      <c r="HIR122" s="243"/>
      <c r="HIS122" s="243"/>
      <c r="HIT122" s="243"/>
      <c r="HIU122" s="243"/>
      <c r="HIV122" s="243"/>
      <c r="HIW122" s="243"/>
      <c r="HIX122" s="243"/>
      <c r="HIY122" s="243"/>
      <c r="HIZ122" s="243"/>
      <c r="HJA122" s="243"/>
      <c r="HJB122" s="243"/>
      <c r="HJC122" s="243"/>
      <c r="HJD122" s="243"/>
      <c r="HJE122" s="243"/>
      <c r="HJF122" s="243"/>
      <c r="HJG122" s="243"/>
      <c r="HJH122" s="243"/>
      <c r="HJI122" s="243"/>
      <c r="HJJ122" s="243"/>
      <c r="HJK122" s="243"/>
      <c r="HJL122" s="243"/>
      <c r="HJM122" s="243"/>
      <c r="HJN122" s="243"/>
      <c r="HJO122" s="243"/>
      <c r="HJP122" s="243"/>
      <c r="HJQ122" s="243"/>
      <c r="HJR122" s="243"/>
      <c r="HJS122" s="243"/>
      <c r="HJT122" s="243"/>
      <c r="HJU122" s="243"/>
      <c r="HJV122" s="243"/>
      <c r="HJW122" s="243"/>
      <c r="HJX122" s="243"/>
      <c r="HJY122" s="243"/>
      <c r="HJZ122" s="243"/>
      <c r="HKA122" s="243"/>
      <c r="HKB122" s="243"/>
      <c r="HKC122" s="243"/>
      <c r="HKD122" s="243"/>
      <c r="HKE122" s="243"/>
      <c r="HKF122" s="243"/>
      <c r="HKG122" s="243"/>
      <c r="HKH122" s="243"/>
      <c r="HKI122" s="243"/>
      <c r="HKJ122" s="243"/>
      <c r="HKK122" s="243"/>
      <c r="HKL122" s="243"/>
      <c r="HKM122" s="243"/>
      <c r="HKN122" s="243"/>
      <c r="HKO122" s="243"/>
      <c r="HKP122" s="243"/>
      <c r="HKQ122" s="243"/>
      <c r="HKR122" s="243"/>
      <c r="HKS122" s="243"/>
      <c r="HKT122" s="243"/>
      <c r="HKU122" s="243"/>
      <c r="HKV122" s="243"/>
      <c r="HKW122" s="243"/>
      <c r="HKX122" s="243"/>
      <c r="HKY122" s="243"/>
      <c r="HKZ122" s="243"/>
      <c r="HLA122" s="243"/>
      <c r="HLB122" s="243"/>
      <c r="HLC122" s="243"/>
      <c r="HLD122" s="243"/>
      <c r="HLE122" s="243"/>
      <c r="HLF122" s="243"/>
      <c r="HLG122" s="243"/>
      <c r="HLH122" s="243"/>
      <c r="HLI122" s="243"/>
      <c r="HLJ122" s="243"/>
      <c r="HLK122" s="243"/>
      <c r="HLL122" s="243"/>
      <c r="HLM122" s="243"/>
      <c r="HLN122" s="243"/>
      <c r="HLO122" s="243"/>
      <c r="HLP122" s="243"/>
      <c r="HLQ122" s="243"/>
      <c r="HLR122" s="243"/>
      <c r="HLS122" s="243"/>
      <c r="HLT122" s="243"/>
      <c r="HLU122" s="243"/>
      <c r="HLV122" s="243"/>
      <c r="HLW122" s="243"/>
      <c r="HLX122" s="243"/>
      <c r="HLY122" s="243"/>
      <c r="HLZ122" s="243"/>
      <c r="HMA122" s="243"/>
      <c r="HMB122" s="243"/>
      <c r="HMC122" s="243"/>
      <c r="HMD122" s="243"/>
      <c r="HME122" s="243"/>
      <c r="HMF122" s="243"/>
      <c r="HMG122" s="243"/>
      <c r="HMH122" s="243"/>
      <c r="HMI122" s="243"/>
      <c r="HMJ122" s="243"/>
      <c r="HMK122" s="243"/>
      <c r="HML122" s="243"/>
      <c r="HMM122" s="243"/>
      <c r="HMN122" s="243"/>
      <c r="HMO122" s="243"/>
      <c r="HMP122" s="243"/>
      <c r="HMQ122" s="243"/>
      <c r="HMR122" s="243"/>
      <c r="HMS122" s="243"/>
      <c r="HMT122" s="243"/>
      <c r="HMU122" s="243"/>
      <c r="HMV122" s="243"/>
      <c r="HMW122" s="243"/>
      <c r="HMX122" s="243"/>
      <c r="HMY122" s="243"/>
      <c r="HMZ122" s="243"/>
      <c r="HNA122" s="243"/>
      <c r="HNB122" s="243"/>
      <c r="HNC122" s="243"/>
      <c r="HND122" s="243"/>
      <c r="HNE122" s="243"/>
      <c r="HNF122" s="243"/>
      <c r="HNG122" s="243"/>
      <c r="HNH122" s="243"/>
      <c r="HNI122" s="243"/>
      <c r="HNJ122" s="243"/>
      <c r="HNK122" s="243"/>
      <c r="HNL122" s="243"/>
      <c r="HNM122" s="243"/>
      <c r="HNN122" s="243"/>
      <c r="HNO122" s="243"/>
      <c r="HNP122" s="243"/>
      <c r="HNQ122" s="243"/>
      <c r="HNR122" s="243"/>
      <c r="HNS122" s="243"/>
      <c r="HNT122" s="243"/>
      <c r="HNU122" s="243"/>
      <c r="HNV122" s="243"/>
      <c r="HNW122" s="243"/>
      <c r="HNX122" s="243"/>
      <c r="HNY122" s="243"/>
      <c r="HNZ122" s="243"/>
      <c r="HOA122" s="243"/>
      <c r="HOB122" s="243"/>
      <c r="HOC122" s="243"/>
      <c r="HOD122" s="243"/>
      <c r="HOE122" s="243"/>
      <c r="HOF122" s="243"/>
      <c r="HOG122" s="243"/>
      <c r="HOH122" s="243"/>
      <c r="HOI122" s="243"/>
      <c r="HOJ122" s="243"/>
      <c r="HOK122" s="243"/>
      <c r="HOL122" s="243"/>
      <c r="HOM122" s="243"/>
      <c r="HON122" s="243"/>
      <c r="HOO122" s="243"/>
      <c r="HOP122" s="243"/>
      <c r="HOQ122" s="243"/>
      <c r="HOR122" s="243"/>
      <c r="HOS122" s="243"/>
      <c r="HOT122" s="243"/>
      <c r="HOU122" s="243"/>
      <c r="HOV122" s="243"/>
      <c r="HOW122" s="243"/>
      <c r="HOX122" s="243"/>
      <c r="HOY122" s="243"/>
      <c r="HOZ122" s="243"/>
      <c r="HPA122" s="243"/>
      <c r="HPB122" s="243"/>
      <c r="HPC122" s="243"/>
      <c r="HPD122" s="243"/>
      <c r="HPE122" s="243"/>
      <c r="HPF122" s="243"/>
      <c r="HPG122" s="243"/>
      <c r="HPH122" s="243"/>
      <c r="HPI122" s="243"/>
      <c r="HPJ122" s="243"/>
      <c r="HPK122" s="243"/>
      <c r="HPL122" s="243"/>
      <c r="HPM122" s="243"/>
      <c r="HPN122" s="243"/>
      <c r="HPO122" s="243"/>
      <c r="HPP122" s="243"/>
      <c r="HPQ122" s="243"/>
      <c r="HPR122" s="243"/>
      <c r="HPS122" s="243"/>
      <c r="HPT122" s="243"/>
      <c r="HPU122" s="243"/>
      <c r="HPV122" s="243"/>
      <c r="HPW122" s="243"/>
      <c r="HPX122" s="243"/>
      <c r="HPY122" s="243"/>
      <c r="HPZ122" s="243"/>
      <c r="HQA122" s="243"/>
      <c r="HQB122" s="243"/>
      <c r="HQC122" s="243"/>
      <c r="HQD122" s="243"/>
      <c r="HQE122" s="243"/>
      <c r="HQF122" s="243"/>
      <c r="HQG122" s="243"/>
      <c r="HQH122" s="243"/>
      <c r="HQI122" s="243"/>
      <c r="HQJ122" s="243"/>
      <c r="HQK122" s="243"/>
      <c r="HQL122" s="243"/>
      <c r="HQM122" s="243"/>
      <c r="HQN122" s="243"/>
      <c r="HQO122" s="243"/>
      <c r="HQP122" s="243"/>
      <c r="HQQ122" s="243"/>
      <c r="HQR122" s="243"/>
      <c r="HQS122" s="243"/>
      <c r="HQT122" s="243"/>
      <c r="HQU122" s="243"/>
      <c r="HQV122" s="243"/>
      <c r="HQW122" s="243"/>
      <c r="HQX122" s="243"/>
      <c r="HQY122" s="243"/>
      <c r="HQZ122" s="243"/>
      <c r="HRA122" s="243"/>
      <c r="HRB122" s="243"/>
      <c r="HRC122" s="243"/>
      <c r="HRD122" s="243"/>
      <c r="HRE122" s="243"/>
      <c r="HRF122" s="243"/>
      <c r="HRG122" s="243"/>
      <c r="HRH122" s="243"/>
      <c r="HRI122" s="243"/>
      <c r="HRJ122" s="243"/>
      <c r="HRK122" s="243"/>
      <c r="HRL122" s="243"/>
      <c r="HRM122" s="243"/>
      <c r="HRN122" s="243"/>
      <c r="HRO122" s="243"/>
      <c r="HRP122" s="243"/>
      <c r="HRQ122" s="243"/>
      <c r="HRR122" s="243"/>
      <c r="HRS122" s="243"/>
      <c r="HRT122" s="243"/>
      <c r="HRU122" s="243"/>
      <c r="HRV122" s="243"/>
      <c r="HRW122" s="243"/>
      <c r="HRX122" s="243"/>
      <c r="HRY122" s="243"/>
      <c r="HRZ122" s="243"/>
      <c r="HSA122" s="243"/>
      <c r="HSB122" s="243"/>
      <c r="HSC122" s="243"/>
      <c r="HSD122" s="243"/>
      <c r="HSE122" s="243"/>
      <c r="HSF122" s="243"/>
      <c r="HSG122" s="243"/>
      <c r="HSH122" s="243"/>
      <c r="HSI122" s="243"/>
      <c r="HSJ122" s="243"/>
      <c r="HSK122" s="243"/>
      <c r="HSL122" s="243"/>
      <c r="HSM122" s="243"/>
      <c r="HSN122" s="243"/>
      <c r="HSO122" s="243"/>
      <c r="HSP122" s="243"/>
      <c r="HSQ122" s="243"/>
      <c r="HSR122" s="243"/>
      <c r="HSS122" s="243"/>
      <c r="HST122" s="243"/>
      <c r="HSU122" s="243"/>
      <c r="HSV122" s="243"/>
      <c r="HSW122" s="243"/>
      <c r="HSX122" s="243"/>
      <c r="HSY122" s="243"/>
      <c r="HSZ122" s="243"/>
      <c r="HTA122" s="243"/>
      <c r="HTB122" s="243"/>
      <c r="HTC122" s="243"/>
      <c r="HTD122" s="243"/>
      <c r="HTE122" s="243"/>
      <c r="HTF122" s="243"/>
      <c r="HTG122" s="243"/>
      <c r="HTH122" s="243"/>
      <c r="HTI122" s="243"/>
      <c r="HTJ122" s="243"/>
      <c r="HTK122" s="243"/>
      <c r="HTL122" s="243"/>
      <c r="HTM122" s="243"/>
      <c r="HTN122" s="243"/>
      <c r="HTO122" s="243"/>
      <c r="HTP122" s="243"/>
      <c r="HTQ122" s="243"/>
      <c r="HTR122" s="243"/>
      <c r="HTS122" s="243"/>
      <c r="HTT122" s="243"/>
      <c r="HTU122" s="243"/>
      <c r="HTV122" s="243"/>
      <c r="HTW122" s="243"/>
      <c r="HTX122" s="243"/>
      <c r="HTY122" s="243"/>
      <c r="HTZ122" s="243"/>
      <c r="HUA122" s="243"/>
      <c r="HUB122" s="243"/>
      <c r="HUC122" s="243"/>
      <c r="HUD122" s="243"/>
      <c r="HUE122" s="243"/>
      <c r="HUF122" s="243"/>
      <c r="HUG122" s="243"/>
      <c r="HUH122" s="243"/>
      <c r="HUI122" s="243"/>
      <c r="HUJ122" s="243"/>
      <c r="HUK122" s="243"/>
      <c r="HUL122" s="243"/>
      <c r="HUM122" s="243"/>
      <c r="HUN122" s="243"/>
      <c r="HUO122" s="243"/>
      <c r="HUP122" s="243"/>
      <c r="HUQ122" s="243"/>
      <c r="HUR122" s="243"/>
      <c r="HUS122" s="243"/>
      <c r="HUT122" s="243"/>
      <c r="HUU122" s="243"/>
      <c r="HUV122" s="243"/>
      <c r="HUW122" s="243"/>
      <c r="HUX122" s="243"/>
      <c r="HUY122" s="243"/>
      <c r="HUZ122" s="243"/>
      <c r="HVA122" s="243"/>
      <c r="HVB122" s="243"/>
      <c r="HVC122" s="243"/>
      <c r="HVD122" s="243"/>
      <c r="HVE122" s="243"/>
      <c r="HVF122" s="243"/>
      <c r="HVG122" s="243"/>
      <c r="HVH122" s="243"/>
      <c r="HVI122" s="243"/>
      <c r="HVJ122" s="243"/>
      <c r="HVK122" s="243"/>
      <c r="HVL122" s="243"/>
      <c r="HVM122" s="243"/>
      <c r="HVN122" s="243"/>
      <c r="HVO122" s="243"/>
      <c r="HVP122" s="243"/>
      <c r="HVQ122" s="243"/>
      <c r="HVR122" s="243"/>
      <c r="HVS122" s="243"/>
      <c r="HVT122" s="243"/>
      <c r="HVU122" s="243"/>
      <c r="HVV122" s="243"/>
      <c r="HVW122" s="243"/>
      <c r="HVX122" s="243"/>
      <c r="HVY122" s="243"/>
      <c r="HVZ122" s="243"/>
      <c r="HWA122" s="243"/>
      <c r="HWB122" s="243"/>
      <c r="HWC122" s="243"/>
      <c r="HWD122" s="243"/>
      <c r="HWE122" s="243"/>
      <c r="HWF122" s="243"/>
      <c r="HWG122" s="243"/>
      <c r="HWH122" s="243"/>
      <c r="HWI122" s="243"/>
      <c r="HWJ122" s="243"/>
      <c r="HWK122" s="243"/>
      <c r="HWL122" s="243"/>
      <c r="HWM122" s="243"/>
      <c r="HWN122" s="243"/>
      <c r="HWO122" s="243"/>
      <c r="HWP122" s="243"/>
      <c r="HWQ122" s="243"/>
      <c r="HWR122" s="243"/>
      <c r="HWS122" s="243"/>
      <c r="HWT122" s="243"/>
      <c r="HWU122" s="243"/>
      <c r="HWV122" s="243"/>
      <c r="HWW122" s="243"/>
      <c r="HWX122" s="243"/>
      <c r="HWY122" s="243"/>
      <c r="HWZ122" s="243"/>
      <c r="HXA122" s="243"/>
      <c r="HXB122" s="243"/>
      <c r="HXC122" s="243"/>
      <c r="HXD122" s="243"/>
      <c r="HXE122" s="243"/>
      <c r="HXF122" s="243"/>
      <c r="HXG122" s="243"/>
      <c r="HXH122" s="243"/>
      <c r="HXI122" s="243"/>
      <c r="HXJ122" s="243"/>
      <c r="HXK122" s="243"/>
      <c r="HXL122" s="243"/>
      <c r="HXM122" s="243"/>
      <c r="HXN122" s="243"/>
      <c r="HXO122" s="243"/>
      <c r="HXP122" s="243"/>
      <c r="HXQ122" s="243"/>
      <c r="HXR122" s="243"/>
      <c r="HXS122" s="243"/>
      <c r="HXT122" s="243"/>
      <c r="HXU122" s="243"/>
      <c r="HXV122" s="243"/>
      <c r="HXW122" s="243"/>
      <c r="HXX122" s="243"/>
      <c r="HXY122" s="243"/>
      <c r="HXZ122" s="243"/>
      <c r="HYA122" s="243"/>
      <c r="HYB122" s="243"/>
      <c r="HYC122" s="243"/>
      <c r="HYD122" s="243"/>
      <c r="HYE122" s="243"/>
      <c r="HYF122" s="243"/>
      <c r="HYG122" s="243"/>
      <c r="HYH122" s="243"/>
      <c r="HYI122" s="243"/>
      <c r="HYJ122" s="243"/>
      <c r="HYK122" s="243"/>
      <c r="HYL122" s="243"/>
      <c r="HYM122" s="243"/>
      <c r="HYN122" s="243"/>
      <c r="HYO122" s="243"/>
      <c r="HYP122" s="243"/>
      <c r="HYQ122" s="243"/>
      <c r="HYR122" s="243"/>
      <c r="HYS122" s="243"/>
      <c r="HYT122" s="243"/>
      <c r="HYU122" s="243"/>
      <c r="HYV122" s="243"/>
      <c r="HYW122" s="243"/>
      <c r="HYX122" s="243"/>
      <c r="HYY122" s="243"/>
      <c r="HYZ122" s="243"/>
      <c r="HZA122" s="243"/>
      <c r="HZB122" s="243"/>
      <c r="HZC122" s="243"/>
      <c r="HZD122" s="243"/>
      <c r="HZE122" s="243"/>
      <c r="HZF122" s="243"/>
      <c r="HZG122" s="243"/>
      <c r="HZH122" s="243"/>
      <c r="HZI122" s="243"/>
      <c r="HZJ122" s="243"/>
      <c r="HZK122" s="243"/>
      <c r="HZL122" s="243"/>
      <c r="HZM122" s="243"/>
      <c r="HZN122" s="243"/>
      <c r="HZO122" s="243"/>
      <c r="HZP122" s="243"/>
      <c r="HZQ122" s="243"/>
      <c r="HZR122" s="243"/>
      <c r="HZS122" s="243"/>
      <c r="HZT122" s="243"/>
      <c r="HZU122" s="243"/>
      <c r="HZV122" s="243"/>
      <c r="HZW122" s="243"/>
      <c r="HZX122" s="243"/>
      <c r="HZY122" s="243"/>
      <c r="HZZ122" s="243"/>
      <c r="IAA122" s="243"/>
      <c r="IAB122" s="243"/>
      <c r="IAC122" s="243"/>
      <c r="IAD122" s="243"/>
      <c r="IAE122" s="243"/>
      <c r="IAF122" s="243"/>
      <c r="IAG122" s="243"/>
      <c r="IAH122" s="243"/>
      <c r="IAI122" s="243"/>
      <c r="IAJ122" s="243"/>
      <c r="IAK122" s="243"/>
      <c r="IAL122" s="243"/>
      <c r="IAM122" s="243"/>
      <c r="IAN122" s="243"/>
      <c r="IAO122" s="243"/>
      <c r="IAP122" s="243"/>
      <c r="IAQ122" s="243"/>
      <c r="IAR122" s="243"/>
      <c r="IAS122" s="243"/>
      <c r="IAT122" s="243"/>
      <c r="IAU122" s="243"/>
      <c r="IAV122" s="243"/>
      <c r="IAW122" s="243"/>
      <c r="IAX122" s="243"/>
      <c r="IAY122" s="243"/>
      <c r="IAZ122" s="243"/>
      <c r="IBA122" s="243"/>
      <c r="IBB122" s="243"/>
      <c r="IBC122" s="243"/>
      <c r="IBD122" s="243"/>
      <c r="IBE122" s="243"/>
      <c r="IBF122" s="243"/>
      <c r="IBG122" s="243"/>
      <c r="IBH122" s="243"/>
      <c r="IBI122" s="243"/>
      <c r="IBJ122" s="243"/>
      <c r="IBK122" s="243"/>
      <c r="IBL122" s="243"/>
      <c r="IBM122" s="243"/>
      <c r="IBN122" s="243"/>
      <c r="IBO122" s="243"/>
      <c r="IBP122" s="243"/>
      <c r="IBQ122" s="243"/>
      <c r="IBR122" s="243"/>
      <c r="IBS122" s="243"/>
      <c r="IBT122" s="243"/>
      <c r="IBU122" s="243"/>
      <c r="IBV122" s="243"/>
      <c r="IBW122" s="243"/>
      <c r="IBX122" s="243"/>
      <c r="IBY122" s="243"/>
      <c r="IBZ122" s="243"/>
      <c r="ICA122" s="243"/>
      <c r="ICB122" s="243"/>
      <c r="ICC122" s="243"/>
      <c r="ICD122" s="243"/>
      <c r="ICE122" s="243"/>
      <c r="ICF122" s="243"/>
      <c r="ICG122" s="243"/>
      <c r="ICH122" s="243"/>
      <c r="ICI122" s="243"/>
      <c r="ICJ122" s="243"/>
      <c r="ICK122" s="243"/>
      <c r="ICL122" s="243"/>
      <c r="ICM122" s="243"/>
      <c r="ICN122" s="243"/>
      <c r="ICO122" s="243"/>
      <c r="ICP122" s="243"/>
      <c r="ICQ122" s="243"/>
      <c r="ICR122" s="243"/>
      <c r="ICS122" s="243"/>
      <c r="ICT122" s="243"/>
      <c r="ICU122" s="243"/>
      <c r="ICV122" s="243"/>
      <c r="ICW122" s="243"/>
      <c r="ICX122" s="243"/>
      <c r="ICY122" s="243"/>
      <c r="ICZ122" s="243"/>
      <c r="IDA122" s="243"/>
      <c r="IDB122" s="243"/>
      <c r="IDC122" s="243"/>
      <c r="IDD122" s="243"/>
      <c r="IDE122" s="243"/>
      <c r="IDF122" s="243"/>
      <c r="IDG122" s="243"/>
      <c r="IDH122" s="243"/>
      <c r="IDI122" s="243"/>
      <c r="IDJ122" s="243"/>
      <c r="IDK122" s="243"/>
      <c r="IDL122" s="243"/>
      <c r="IDM122" s="243"/>
      <c r="IDN122" s="243"/>
      <c r="IDO122" s="243"/>
      <c r="IDP122" s="243"/>
      <c r="IDQ122" s="243"/>
      <c r="IDR122" s="243"/>
      <c r="IDS122" s="243"/>
      <c r="IDT122" s="243"/>
      <c r="IDU122" s="243"/>
      <c r="IDV122" s="243"/>
      <c r="IDW122" s="243"/>
      <c r="IDX122" s="243"/>
      <c r="IDY122" s="243"/>
      <c r="IDZ122" s="243"/>
      <c r="IEA122" s="243"/>
      <c r="IEB122" s="243"/>
      <c r="IEC122" s="243"/>
      <c r="IED122" s="243"/>
      <c r="IEE122" s="243"/>
      <c r="IEF122" s="243"/>
      <c r="IEG122" s="243"/>
      <c r="IEH122" s="243"/>
      <c r="IEI122" s="243"/>
      <c r="IEJ122" s="243"/>
      <c r="IEK122" s="243"/>
      <c r="IEL122" s="243"/>
      <c r="IEM122" s="243"/>
      <c r="IEN122" s="243"/>
      <c r="IEO122" s="243"/>
      <c r="IEP122" s="243"/>
      <c r="IEQ122" s="243"/>
      <c r="IER122" s="243"/>
      <c r="IES122" s="243"/>
      <c r="IET122" s="243"/>
      <c r="IEU122" s="243"/>
      <c r="IEV122" s="243"/>
      <c r="IEW122" s="243"/>
      <c r="IEX122" s="243"/>
      <c r="IEY122" s="243"/>
      <c r="IEZ122" s="243"/>
      <c r="IFA122" s="243"/>
      <c r="IFB122" s="243"/>
      <c r="IFC122" s="243"/>
      <c r="IFD122" s="243"/>
      <c r="IFE122" s="243"/>
      <c r="IFF122" s="243"/>
      <c r="IFG122" s="243"/>
      <c r="IFH122" s="243"/>
      <c r="IFI122" s="243"/>
      <c r="IFJ122" s="243"/>
      <c r="IFK122" s="243"/>
      <c r="IFL122" s="243"/>
      <c r="IFM122" s="243"/>
      <c r="IFN122" s="243"/>
      <c r="IFO122" s="243"/>
      <c r="IFP122" s="243"/>
      <c r="IFQ122" s="243"/>
      <c r="IFR122" s="243"/>
      <c r="IFS122" s="243"/>
      <c r="IFT122" s="243"/>
      <c r="IFU122" s="243"/>
      <c r="IFV122" s="243"/>
      <c r="IFW122" s="243"/>
      <c r="IFX122" s="243"/>
      <c r="IFY122" s="243"/>
      <c r="IFZ122" s="243"/>
      <c r="IGA122" s="243"/>
      <c r="IGB122" s="243"/>
      <c r="IGC122" s="243"/>
      <c r="IGD122" s="243"/>
      <c r="IGE122" s="243"/>
      <c r="IGF122" s="243"/>
      <c r="IGG122" s="243"/>
      <c r="IGH122" s="243"/>
      <c r="IGI122" s="243"/>
      <c r="IGJ122" s="243"/>
      <c r="IGK122" s="243"/>
      <c r="IGL122" s="243"/>
      <c r="IGM122" s="243"/>
      <c r="IGN122" s="243"/>
      <c r="IGO122" s="243"/>
      <c r="IGP122" s="243"/>
      <c r="IGQ122" s="243"/>
      <c r="IGR122" s="243"/>
      <c r="IGS122" s="243"/>
      <c r="IGT122" s="243"/>
      <c r="IGU122" s="243"/>
      <c r="IGV122" s="243"/>
      <c r="IGW122" s="243"/>
      <c r="IGX122" s="243"/>
      <c r="IGY122" s="243"/>
      <c r="IGZ122" s="243"/>
      <c r="IHA122" s="243"/>
      <c r="IHB122" s="243"/>
      <c r="IHC122" s="243"/>
      <c r="IHD122" s="243"/>
      <c r="IHE122" s="243"/>
      <c r="IHF122" s="243"/>
      <c r="IHG122" s="243"/>
      <c r="IHH122" s="243"/>
      <c r="IHI122" s="243"/>
      <c r="IHJ122" s="243"/>
      <c r="IHK122" s="243"/>
      <c r="IHL122" s="243"/>
      <c r="IHM122" s="243"/>
      <c r="IHN122" s="243"/>
      <c r="IHO122" s="243"/>
      <c r="IHP122" s="243"/>
      <c r="IHQ122" s="243"/>
      <c r="IHR122" s="243"/>
      <c r="IHS122" s="243"/>
      <c r="IHT122" s="243"/>
      <c r="IHU122" s="243"/>
      <c r="IHV122" s="243"/>
      <c r="IHW122" s="243"/>
      <c r="IHX122" s="243"/>
      <c r="IHY122" s="243"/>
      <c r="IHZ122" s="243"/>
      <c r="IIA122" s="243"/>
      <c r="IIB122" s="243"/>
      <c r="IIC122" s="243"/>
      <c r="IID122" s="243"/>
      <c r="IIE122" s="243"/>
      <c r="IIF122" s="243"/>
      <c r="IIG122" s="243"/>
      <c r="IIH122" s="243"/>
      <c r="III122" s="243"/>
      <c r="IIJ122" s="243"/>
      <c r="IIK122" s="243"/>
      <c r="IIL122" s="243"/>
      <c r="IIM122" s="243"/>
      <c r="IIN122" s="243"/>
      <c r="IIO122" s="243"/>
      <c r="IIP122" s="243"/>
      <c r="IIQ122" s="243"/>
      <c r="IIR122" s="243"/>
      <c r="IIS122" s="243"/>
      <c r="IIT122" s="243"/>
      <c r="IIU122" s="243"/>
      <c r="IIV122" s="243"/>
      <c r="IIW122" s="243"/>
      <c r="IIX122" s="243"/>
      <c r="IIY122" s="243"/>
      <c r="IIZ122" s="243"/>
      <c r="IJA122" s="243"/>
      <c r="IJB122" s="243"/>
      <c r="IJC122" s="243"/>
      <c r="IJD122" s="243"/>
      <c r="IJE122" s="243"/>
      <c r="IJF122" s="243"/>
      <c r="IJG122" s="243"/>
      <c r="IJH122" s="243"/>
      <c r="IJI122" s="243"/>
      <c r="IJJ122" s="243"/>
      <c r="IJK122" s="243"/>
      <c r="IJL122" s="243"/>
      <c r="IJM122" s="243"/>
      <c r="IJN122" s="243"/>
      <c r="IJO122" s="243"/>
      <c r="IJP122" s="243"/>
      <c r="IJQ122" s="243"/>
      <c r="IJR122" s="243"/>
      <c r="IJS122" s="243"/>
      <c r="IJT122" s="243"/>
      <c r="IJU122" s="243"/>
      <c r="IJV122" s="243"/>
      <c r="IJW122" s="243"/>
      <c r="IJX122" s="243"/>
      <c r="IJY122" s="243"/>
      <c r="IJZ122" s="243"/>
      <c r="IKA122" s="243"/>
      <c r="IKB122" s="243"/>
      <c r="IKC122" s="243"/>
      <c r="IKD122" s="243"/>
      <c r="IKE122" s="243"/>
      <c r="IKF122" s="243"/>
      <c r="IKG122" s="243"/>
      <c r="IKH122" s="243"/>
      <c r="IKI122" s="243"/>
      <c r="IKJ122" s="243"/>
      <c r="IKK122" s="243"/>
      <c r="IKL122" s="243"/>
      <c r="IKM122" s="243"/>
      <c r="IKN122" s="243"/>
      <c r="IKO122" s="243"/>
      <c r="IKP122" s="243"/>
      <c r="IKQ122" s="243"/>
      <c r="IKR122" s="243"/>
      <c r="IKS122" s="243"/>
      <c r="IKT122" s="243"/>
      <c r="IKU122" s="243"/>
      <c r="IKV122" s="243"/>
      <c r="IKW122" s="243"/>
      <c r="IKX122" s="243"/>
      <c r="IKY122" s="243"/>
      <c r="IKZ122" s="243"/>
      <c r="ILA122" s="243"/>
      <c r="ILB122" s="243"/>
      <c r="ILC122" s="243"/>
      <c r="ILD122" s="243"/>
      <c r="ILE122" s="243"/>
      <c r="ILF122" s="243"/>
      <c r="ILG122" s="243"/>
      <c r="ILH122" s="243"/>
      <c r="ILI122" s="243"/>
      <c r="ILJ122" s="243"/>
      <c r="ILK122" s="243"/>
      <c r="ILL122" s="243"/>
      <c r="ILM122" s="243"/>
      <c r="ILN122" s="243"/>
      <c r="ILO122" s="243"/>
      <c r="ILP122" s="243"/>
      <c r="ILQ122" s="243"/>
      <c r="ILR122" s="243"/>
      <c r="ILS122" s="243"/>
      <c r="ILT122" s="243"/>
      <c r="ILU122" s="243"/>
      <c r="ILV122" s="243"/>
      <c r="ILW122" s="243"/>
      <c r="ILX122" s="243"/>
      <c r="ILY122" s="243"/>
      <c r="ILZ122" s="243"/>
      <c r="IMA122" s="243"/>
      <c r="IMB122" s="243"/>
      <c r="IMC122" s="243"/>
      <c r="IMD122" s="243"/>
      <c r="IME122" s="243"/>
      <c r="IMF122" s="243"/>
      <c r="IMG122" s="243"/>
      <c r="IMH122" s="243"/>
      <c r="IMI122" s="243"/>
      <c r="IMJ122" s="243"/>
      <c r="IMK122" s="243"/>
      <c r="IML122" s="243"/>
      <c r="IMM122" s="243"/>
      <c r="IMN122" s="243"/>
      <c r="IMO122" s="243"/>
      <c r="IMP122" s="243"/>
      <c r="IMQ122" s="243"/>
      <c r="IMR122" s="243"/>
      <c r="IMS122" s="243"/>
      <c r="IMT122" s="243"/>
      <c r="IMU122" s="243"/>
      <c r="IMV122" s="243"/>
      <c r="IMW122" s="243"/>
      <c r="IMX122" s="243"/>
      <c r="IMY122" s="243"/>
      <c r="IMZ122" s="243"/>
      <c r="INA122" s="243"/>
      <c r="INB122" s="243"/>
      <c r="INC122" s="243"/>
      <c r="IND122" s="243"/>
      <c r="INE122" s="243"/>
      <c r="INF122" s="243"/>
      <c r="ING122" s="243"/>
      <c r="INH122" s="243"/>
      <c r="INI122" s="243"/>
      <c r="INJ122" s="243"/>
      <c r="INK122" s="243"/>
      <c r="INL122" s="243"/>
      <c r="INM122" s="243"/>
      <c r="INN122" s="243"/>
      <c r="INO122" s="243"/>
      <c r="INP122" s="243"/>
      <c r="INQ122" s="243"/>
      <c r="INR122" s="243"/>
      <c r="INS122" s="243"/>
      <c r="INT122" s="243"/>
      <c r="INU122" s="243"/>
      <c r="INV122" s="243"/>
      <c r="INW122" s="243"/>
      <c r="INX122" s="243"/>
      <c r="INY122" s="243"/>
      <c r="INZ122" s="243"/>
      <c r="IOA122" s="243"/>
      <c r="IOB122" s="243"/>
      <c r="IOC122" s="243"/>
      <c r="IOD122" s="243"/>
      <c r="IOE122" s="243"/>
      <c r="IOF122" s="243"/>
      <c r="IOG122" s="243"/>
      <c r="IOH122" s="243"/>
      <c r="IOI122" s="243"/>
      <c r="IOJ122" s="243"/>
      <c r="IOK122" s="243"/>
      <c r="IOL122" s="243"/>
      <c r="IOM122" s="243"/>
      <c r="ION122" s="243"/>
      <c r="IOO122" s="243"/>
      <c r="IOP122" s="243"/>
      <c r="IOQ122" s="243"/>
      <c r="IOR122" s="243"/>
      <c r="IOS122" s="243"/>
      <c r="IOT122" s="243"/>
      <c r="IOU122" s="243"/>
      <c r="IOV122" s="243"/>
      <c r="IOW122" s="243"/>
      <c r="IOX122" s="243"/>
      <c r="IOY122" s="243"/>
      <c r="IOZ122" s="243"/>
      <c r="IPA122" s="243"/>
      <c r="IPB122" s="243"/>
      <c r="IPC122" s="243"/>
      <c r="IPD122" s="243"/>
      <c r="IPE122" s="243"/>
      <c r="IPF122" s="243"/>
      <c r="IPG122" s="243"/>
      <c r="IPH122" s="243"/>
      <c r="IPI122" s="243"/>
      <c r="IPJ122" s="243"/>
      <c r="IPK122" s="243"/>
      <c r="IPL122" s="243"/>
      <c r="IPM122" s="243"/>
      <c r="IPN122" s="243"/>
      <c r="IPO122" s="243"/>
      <c r="IPP122" s="243"/>
      <c r="IPQ122" s="243"/>
      <c r="IPR122" s="243"/>
      <c r="IPS122" s="243"/>
      <c r="IPT122" s="243"/>
      <c r="IPU122" s="243"/>
      <c r="IPV122" s="243"/>
      <c r="IPW122" s="243"/>
      <c r="IPX122" s="243"/>
      <c r="IPY122" s="243"/>
      <c r="IPZ122" s="243"/>
      <c r="IQA122" s="243"/>
      <c r="IQB122" s="243"/>
      <c r="IQC122" s="243"/>
      <c r="IQD122" s="243"/>
      <c r="IQE122" s="243"/>
      <c r="IQF122" s="243"/>
      <c r="IQG122" s="243"/>
      <c r="IQH122" s="243"/>
      <c r="IQI122" s="243"/>
      <c r="IQJ122" s="243"/>
      <c r="IQK122" s="243"/>
      <c r="IQL122" s="243"/>
      <c r="IQM122" s="243"/>
      <c r="IQN122" s="243"/>
      <c r="IQO122" s="243"/>
      <c r="IQP122" s="243"/>
      <c r="IQQ122" s="243"/>
      <c r="IQR122" s="243"/>
      <c r="IQS122" s="243"/>
      <c r="IQT122" s="243"/>
      <c r="IQU122" s="243"/>
      <c r="IQV122" s="243"/>
      <c r="IQW122" s="243"/>
      <c r="IQX122" s="243"/>
      <c r="IQY122" s="243"/>
      <c r="IQZ122" s="243"/>
      <c r="IRA122" s="243"/>
      <c r="IRB122" s="243"/>
      <c r="IRC122" s="243"/>
      <c r="IRD122" s="243"/>
      <c r="IRE122" s="243"/>
      <c r="IRF122" s="243"/>
      <c r="IRG122" s="243"/>
      <c r="IRH122" s="243"/>
      <c r="IRI122" s="243"/>
      <c r="IRJ122" s="243"/>
      <c r="IRK122" s="243"/>
      <c r="IRL122" s="243"/>
      <c r="IRM122" s="243"/>
      <c r="IRN122" s="243"/>
      <c r="IRO122" s="243"/>
      <c r="IRP122" s="243"/>
      <c r="IRQ122" s="243"/>
      <c r="IRR122" s="243"/>
      <c r="IRS122" s="243"/>
      <c r="IRT122" s="243"/>
      <c r="IRU122" s="243"/>
      <c r="IRV122" s="243"/>
      <c r="IRW122" s="243"/>
      <c r="IRX122" s="243"/>
      <c r="IRY122" s="243"/>
      <c r="IRZ122" s="243"/>
      <c r="ISA122" s="243"/>
      <c r="ISB122" s="243"/>
      <c r="ISC122" s="243"/>
      <c r="ISD122" s="243"/>
      <c r="ISE122" s="243"/>
      <c r="ISF122" s="243"/>
      <c r="ISG122" s="243"/>
      <c r="ISH122" s="243"/>
      <c r="ISI122" s="243"/>
      <c r="ISJ122" s="243"/>
      <c r="ISK122" s="243"/>
      <c r="ISL122" s="243"/>
      <c r="ISM122" s="243"/>
      <c r="ISN122" s="243"/>
      <c r="ISO122" s="243"/>
      <c r="ISP122" s="243"/>
      <c r="ISQ122" s="243"/>
      <c r="ISR122" s="243"/>
      <c r="ISS122" s="243"/>
      <c r="IST122" s="243"/>
      <c r="ISU122" s="243"/>
      <c r="ISV122" s="243"/>
      <c r="ISW122" s="243"/>
      <c r="ISX122" s="243"/>
      <c r="ISY122" s="243"/>
      <c r="ISZ122" s="243"/>
      <c r="ITA122" s="243"/>
      <c r="ITB122" s="243"/>
      <c r="ITC122" s="243"/>
      <c r="ITD122" s="243"/>
      <c r="ITE122" s="243"/>
      <c r="ITF122" s="243"/>
      <c r="ITG122" s="243"/>
      <c r="ITH122" s="243"/>
      <c r="ITI122" s="243"/>
      <c r="ITJ122" s="243"/>
      <c r="ITK122" s="243"/>
      <c r="ITL122" s="243"/>
      <c r="ITM122" s="243"/>
      <c r="ITN122" s="243"/>
      <c r="ITO122" s="243"/>
      <c r="ITP122" s="243"/>
      <c r="ITQ122" s="243"/>
      <c r="ITR122" s="243"/>
      <c r="ITS122" s="243"/>
      <c r="ITT122" s="243"/>
      <c r="ITU122" s="243"/>
      <c r="ITV122" s="243"/>
      <c r="ITW122" s="243"/>
      <c r="ITX122" s="243"/>
      <c r="ITY122" s="243"/>
      <c r="ITZ122" s="243"/>
      <c r="IUA122" s="243"/>
      <c r="IUB122" s="243"/>
      <c r="IUC122" s="243"/>
      <c r="IUD122" s="243"/>
      <c r="IUE122" s="243"/>
      <c r="IUF122" s="243"/>
      <c r="IUG122" s="243"/>
      <c r="IUH122" s="243"/>
      <c r="IUI122" s="243"/>
      <c r="IUJ122" s="243"/>
      <c r="IUK122" s="243"/>
      <c r="IUL122" s="243"/>
      <c r="IUM122" s="243"/>
      <c r="IUN122" s="243"/>
      <c r="IUO122" s="243"/>
      <c r="IUP122" s="243"/>
      <c r="IUQ122" s="243"/>
      <c r="IUR122" s="243"/>
      <c r="IUS122" s="243"/>
      <c r="IUT122" s="243"/>
      <c r="IUU122" s="243"/>
      <c r="IUV122" s="243"/>
      <c r="IUW122" s="243"/>
      <c r="IUX122" s="243"/>
      <c r="IUY122" s="243"/>
      <c r="IUZ122" s="243"/>
      <c r="IVA122" s="243"/>
      <c r="IVB122" s="243"/>
      <c r="IVC122" s="243"/>
      <c r="IVD122" s="243"/>
      <c r="IVE122" s="243"/>
      <c r="IVF122" s="243"/>
      <c r="IVG122" s="243"/>
      <c r="IVH122" s="243"/>
      <c r="IVI122" s="243"/>
      <c r="IVJ122" s="243"/>
      <c r="IVK122" s="243"/>
      <c r="IVL122" s="243"/>
      <c r="IVM122" s="243"/>
      <c r="IVN122" s="243"/>
      <c r="IVO122" s="243"/>
      <c r="IVP122" s="243"/>
      <c r="IVQ122" s="243"/>
      <c r="IVR122" s="243"/>
      <c r="IVS122" s="243"/>
      <c r="IVT122" s="243"/>
      <c r="IVU122" s="243"/>
      <c r="IVV122" s="243"/>
      <c r="IVW122" s="243"/>
      <c r="IVX122" s="243"/>
      <c r="IVY122" s="243"/>
      <c r="IVZ122" s="243"/>
      <c r="IWA122" s="243"/>
      <c r="IWB122" s="243"/>
      <c r="IWC122" s="243"/>
      <c r="IWD122" s="243"/>
      <c r="IWE122" s="243"/>
      <c r="IWF122" s="243"/>
      <c r="IWG122" s="243"/>
      <c r="IWH122" s="243"/>
      <c r="IWI122" s="243"/>
      <c r="IWJ122" s="243"/>
      <c r="IWK122" s="243"/>
      <c r="IWL122" s="243"/>
      <c r="IWM122" s="243"/>
      <c r="IWN122" s="243"/>
      <c r="IWO122" s="243"/>
      <c r="IWP122" s="243"/>
      <c r="IWQ122" s="243"/>
      <c r="IWR122" s="243"/>
      <c r="IWS122" s="243"/>
      <c r="IWT122" s="243"/>
      <c r="IWU122" s="243"/>
      <c r="IWV122" s="243"/>
      <c r="IWW122" s="243"/>
      <c r="IWX122" s="243"/>
      <c r="IWY122" s="243"/>
      <c r="IWZ122" s="243"/>
      <c r="IXA122" s="243"/>
      <c r="IXB122" s="243"/>
      <c r="IXC122" s="243"/>
      <c r="IXD122" s="243"/>
      <c r="IXE122" s="243"/>
      <c r="IXF122" s="243"/>
      <c r="IXG122" s="243"/>
      <c r="IXH122" s="243"/>
      <c r="IXI122" s="243"/>
      <c r="IXJ122" s="243"/>
      <c r="IXK122" s="243"/>
      <c r="IXL122" s="243"/>
      <c r="IXM122" s="243"/>
      <c r="IXN122" s="243"/>
      <c r="IXO122" s="243"/>
      <c r="IXP122" s="243"/>
      <c r="IXQ122" s="243"/>
      <c r="IXR122" s="243"/>
      <c r="IXS122" s="243"/>
      <c r="IXT122" s="243"/>
      <c r="IXU122" s="243"/>
      <c r="IXV122" s="243"/>
      <c r="IXW122" s="243"/>
      <c r="IXX122" s="243"/>
      <c r="IXY122" s="243"/>
      <c r="IXZ122" s="243"/>
      <c r="IYA122" s="243"/>
      <c r="IYB122" s="243"/>
      <c r="IYC122" s="243"/>
      <c r="IYD122" s="243"/>
      <c r="IYE122" s="243"/>
      <c r="IYF122" s="243"/>
      <c r="IYG122" s="243"/>
      <c r="IYH122" s="243"/>
      <c r="IYI122" s="243"/>
      <c r="IYJ122" s="243"/>
      <c r="IYK122" s="243"/>
      <c r="IYL122" s="243"/>
      <c r="IYM122" s="243"/>
      <c r="IYN122" s="243"/>
      <c r="IYO122" s="243"/>
      <c r="IYP122" s="243"/>
      <c r="IYQ122" s="243"/>
      <c r="IYR122" s="243"/>
      <c r="IYS122" s="243"/>
      <c r="IYT122" s="243"/>
      <c r="IYU122" s="243"/>
      <c r="IYV122" s="243"/>
      <c r="IYW122" s="243"/>
      <c r="IYX122" s="243"/>
      <c r="IYY122" s="243"/>
      <c r="IYZ122" s="243"/>
      <c r="IZA122" s="243"/>
      <c r="IZB122" s="243"/>
      <c r="IZC122" s="243"/>
      <c r="IZD122" s="243"/>
      <c r="IZE122" s="243"/>
      <c r="IZF122" s="243"/>
      <c r="IZG122" s="243"/>
      <c r="IZH122" s="243"/>
      <c r="IZI122" s="243"/>
      <c r="IZJ122" s="243"/>
      <c r="IZK122" s="243"/>
      <c r="IZL122" s="243"/>
      <c r="IZM122" s="243"/>
      <c r="IZN122" s="243"/>
      <c r="IZO122" s="243"/>
      <c r="IZP122" s="243"/>
      <c r="IZQ122" s="243"/>
      <c r="IZR122" s="243"/>
      <c r="IZS122" s="243"/>
      <c r="IZT122" s="243"/>
      <c r="IZU122" s="243"/>
      <c r="IZV122" s="243"/>
      <c r="IZW122" s="243"/>
      <c r="IZX122" s="243"/>
      <c r="IZY122" s="243"/>
      <c r="IZZ122" s="243"/>
      <c r="JAA122" s="243"/>
      <c r="JAB122" s="243"/>
      <c r="JAC122" s="243"/>
      <c r="JAD122" s="243"/>
      <c r="JAE122" s="243"/>
      <c r="JAF122" s="243"/>
      <c r="JAG122" s="243"/>
      <c r="JAH122" s="243"/>
      <c r="JAI122" s="243"/>
      <c r="JAJ122" s="243"/>
      <c r="JAK122" s="243"/>
      <c r="JAL122" s="243"/>
      <c r="JAM122" s="243"/>
      <c r="JAN122" s="243"/>
      <c r="JAO122" s="243"/>
      <c r="JAP122" s="243"/>
      <c r="JAQ122" s="243"/>
      <c r="JAR122" s="243"/>
      <c r="JAS122" s="243"/>
      <c r="JAT122" s="243"/>
      <c r="JAU122" s="243"/>
      <c r="JAV122" s="243"/>
      <c r="JAW122" s="243"/>
      <c r="JAX122" s="243"/>
      <c r="JAY122" s="243"/>
      <c r="JAZ122" s="243"/>
      <c r="JBA122" s="243"/>
      <c r="JBB122" s="243"/>
      <c r="JBC122" s="243"/>
      <c r="JBD122" s="243"/>
      <c r="JBE122" s="243"/>
      <c r="JBF122" s="243"/>
      <c r="JBG122" s="243"/>
      <c r="JBH122" s="243"/>
      <c r="JBI122" s="243"/>
      <c r="JBJ122" s="243"/>
      <c r="JBK122" s="243"/>
      <c r="JBL122" s="243"/>
      <c r="JBM122" s="243"/>
      <c r="JBN122" s="243"/>
      <c r="JBO122" s="243"/>
      <c r="JBP122" s="243"/>
      <c r="JBQ122" s="243"/>
      <c r="JBR122" s="243"/>
      <c r="JBS122" s="243"/>
      <c r="JBT122" s="243"/>
      <c r="JBU122" s="243"/>
      <c r="JBV122" s="243"/>
      <c r="JBW122" s="243"/>
      <c r="JBX122" s="243"/>
      <c r="JBY122" s="243"/>
      <c r="JBZ122" s="243"/>
      <c r="JCA122" s="243"/>
      <c r="JCB122" s="243"/>
      <c r="JCC122" s="243"/>
      <c r="JCD122" s="243"/>
      <c r="JCE122" s="243"/>
      <c r="JCF122" s="243"/>
      <c r="JCG122" s="243"/>
      <c r="JCH122" s="243"/>
      <c r="JCI122" s="243"/>
      <c r="JCJ122" s="243"/>
      <c r="JCK122" s="243"/>
      <c r="JCL122" s="243"/>
      <c r="JCM122" s="243"/>
      <c r="JCN122" s="243"/>
      <c r="JCO122" s="243"/>
      <c r="JCP122" s="243"/>
      <c r="JCQ122" s="243"/>
      <c r="JCR122" s="243"/>
      <c r="JCS122" s="243"/>
      <c r="JCT122" s="243"/>
      <c r="JCU122" s="243"/>
      <c r="JCV122" s="243"/>
      <c r="JCW122" s="243"/>
      <c r="JCX122" s="243"/>
      <c r="JCY122" s="243"/>
      <c r="JCZ122" s="243"/>
      <c r="JDA122" s="243"/>
      <c r="JDB122" s="243"/>
      <c r="JDC122" s="243"/>
      <c r="JDD122" s="243"/>
      <c r="JDE122" s="243"/>
      <c r="JDF122" s="243"/>
      <c r="JDG122" s="243"/>
      <c r="JDH122" s="243"/>
      <c r="JDI122" s="243"/>
      <c r="JDJ122" s="243"/>
      <c r="JDK122" s="243"/>
      <c r="JDL122" s="243"/>
      <c r="JDM122" s="243"/>
      <c r="JDN122" s="243"/>
      <c r="JDO122" s="243"/>
      <c r="JDP122" s="243"/>
      <c r="JDQ122" s="243"/>
      <c r="JDR122" s="243"/>
      <c r="JDS122" s="243"/>
      <c r="JDT122" s="243"/>
      <c r="JDU122" s="243"/>
      <c r="JDV122" s="243"/>
      <c r="JDW122" s="243"/>
      <c r="JDX122" s="243"/>
      <c r="JDY122" s="243"/>
      <c r="JDZ122" s="243"/>
      <c r="JEA122" s="243"/>
      <c r="JEB122" s="243"/>
      <c r="JEC122" s="243"/>
      <c r="JED122" s="243"/>
      <c r="JEE122" s="243"/>
      <c r="JEF122" s="243"/>
      <c r="JEG122" s="243"/>
      <c r="JEH122" s="243"/>
      <c r="JEI122" s="243"/>
      <c r="JEJ122" s="243"/>
      <c r="JEK122" s="243"/>
      <c r="JEL122" s="243"/>
      <c r="JEM122" s="243"/>
      <c r="JEN122" s="243"/>
      <c r="JEO122" s="243"/>
      <c r="JEP122" s="243"/>
      <c r="JEQ122" s="243"/>
      <c r="JER122" s="243"/>
      <c r="JES122" s="243"/>
      <c r="JET122" s="243"/>
      <c r="JEU122" s="243"/>
      <c r="JEV122" s="243"/>
      <c r="JEW122" s="243"/>
      <c r="JEX122" s="243"/>
      <c r="JEY122" s="243"/>
      <c r="JEZ122" s="243"/>
      <c r="JFA122" s="243"/>
      <c r="JFB122" s="243"/>
      <c r="JFC122" s="243"/>
      <c r="JFD122" s="243"/>
      <c r="JFE122" s="243"/>
      <c r="JFF122" s="243"/>
      <c r="JFG122" s="243"/>
      <c r="JFH122" s="243"/>
      <c r="JFI122" s="243"/>
      <c r="JFJ122" s="243"/>
      <c r="JFK122" s="243"/>
      <c r="JFL122" s="243"/>
      <c r="JFM122" s="243"/>
      <c r="JFN122" s="243"/>
      <c r="JFO122" s="243"/>
      <c r="JFP122" s="243"/>
      <c r="JFQ122" s="243"/>
      <c r="JFR122" s="243"/>
      <c r="JFS122" s="243"/>
      <c r="JFT122" s="243"/>
      <c r="JFU122" s="243"/>
      <c r="JFV122" s="243"/>
      <c r="JFW122" s="243"/>
      <c r="JFX122" s="243"/>
      <c r="JFY122" s="243"/>
      <c r="JFZ122" s="243"/>
      <c r="JGA122" s="243"/>
      <c r="JGB122" s="243"/>
      <c r="JGC122" s="243"/>
      <c r="JGD122" s="243"/>
      <c r="JGE122" s="243"/>
      <c r="JGF122" s="243"/>
      <c r="JGG122" s="243"/>
      <c r="JGH122" s="243"/>
      <c r="JGI122" s="243"/>
      <c r="JGJ122" s="243"/>
      <c r="JGK122" s="243"/>
      <c r="JGL122" s="243"/>
      <c r="JGM122" s="243"/>
      <c r="JGN122" s="243"/>
      <c r="JGO122" s="243"/>
      <c r="JGP122" s="243"/>
      <c r="JGQ122" s="243"/>
      <c r="JGR122" s="243"/>
      <c r="JGS122" s="243"/>
      <c r="JGT122" s="243"/>
      <c r="JGU122" s="243"/>
      <c r="JGV122" s="243"/>
      <c r="JGW122" s="243"/>
      <c r="JGX122" s="243"/>
      <c r="JGY122" s="243"/>
      <c r="JGZ122" s="243"/>
      <c r="JHA122" s="243"/>
      <c r="JHB122" s="243"/>
      <c r="JHC122" s="243"/>
      <c r="JHD122" s="243"/>
      <c r="JHE122" s="243"/>
      <c r="JHF122" s="243"/>
      <c r="JHG122" s="243"/>
      <c r="JHH122" s="243"/>
      <c r="JHI122" s="243"/>
      <c r="JHJ122" s="243"/>
      <c r="JHK122" s="243"/>
      <c r="JHL122" s="243"/>
      <c r="JHM122" s="243"/>
      <c r="JHN122" s="243"/>
      <c r="JHO122" s="243"/>
      <c r="JHP122" s="243"/>
      <c r="JHQ122" s="243"/>
      <c r="JHR122" s="243"/>
      <c r="JHS122" s="243"/>
      <c r="JHT122" s="243"/>
      <c r="JHU122" s="243"/>
      <c r="JHV122" s="243"/>
      <c r="JHW122" s="243"/>
      <c r="JHX122" s="243"/>
      <c r="JHY122" s="243"/>
      <c r="JHZ122" s="243"/>
      <c r="JIA122" s="243"/>
      <c r="JIB122" s="243"/>
      <c r="JIC122" s="243"/>
      <c r="JID122" s="243"/>
      <c r="JIE122" s="243"/>
      <c r="JIF122" s="243"/>
      <c r="JIG122" s="243"/>
      <c r="JIH122" s="243"/>
      <c r="JII122" s="243"/>
      <c r="JIJ122" s="243"/>
      <c r="JIK122" s="243"/>
      <c r="JIL122" s="243"/>
      <c r="JIM122" s="243"/>
      <c r="JIN122" s="243"/>
      <c r="JIO122" s="243"/>
      <c r="JIP122" s="243"/>
      <c r="JIQ122" s="243"/>
      <c r="JIR122" s="243"/>
      <c r="JIS122" s="243"/>
      <c r="JIT122" s="243"/>
      <c r="JIU122" s="243"/>
      <c r="JIV122" s="243"/>
      <c r="JIW122" s="243"/>
      <c r="JIX122" s="243"/>
      <c r="JIY122" s="243"/>
      <c r="JIZ122" s="243"/>
      <c r="JJA122" s="243"/>
      <c r="JJB122" s="243"/>
      <c r="JJC122" s="243"/>
      <c r="JJD122" s="243"/>
      <c r="JJE122" s="243"/>
      <c r="JJF122" s="243"/>
      <c r="JJG122" s="243"/>
      <c r="JJH122" s="243"/>
      <c r="JJI122" s="243"/>
      <c r="JJJ122" s="243"/>
      <c r="JJK122" s="243"/>
      <c r="JJL122" s="243"/>
      <c r="JJM122" s="243"/>
      <c r="JJN122" s="243"/>
      <c r="JJO122" s="243"/>
      <c r="JJP122" s="243"/>
      <c r="JJQ122" s="243"/>
      <c r="JJR122" s="243"/>
      <c r="JJS122" s="243"/>
      <c r="JJT122" s="243"/>
      <c r="JJU122" s="243"/>
      <c r="JJV122" s="243"/>
      <c r="JJW122" s="243"/>
      <c r="JJX122" s="243"/>
      <c r="JJY122" s="243"/>
      <c r="JJZ122" s="243"/>
      <c r="JKA122" s="243"/>
      <c r="JKB122" s="243"/>
      <c r="JKC122" s="243"/>
      <c r="JKD122" s="243"/>
      <c r="JKE122" s="243"/>
      <c r="JKF122" s="243"/>
      <c r="JKG122" s="243"/>
      <c r="JKH122" s="243"/>
      <c r="JKI122" s="243"/>
      <c r="JKJ122" s="243"/>
      <c r="JKK122" s="243"/>
      <c r="JKL122" s="243"/>
      <c r="JKM122" s="243"/>
      <c r="JKN122" s="243"/>
      <c r="JKO122" s="243"/>
      <c r="JKP122" s="243"/>
      <c r="JKQ122" s="243"/>
      <c r="JKR122" s="243"/>
      <c r="JKS122" s="243"/>
      <c r="JKT122" s="243"/>
      <c r="JKU122" s="243"/>
      <c r="JKV122" s="243"/>
      <c r="JKW122" s="243"/>
      <c r="JKX122" s="243"/>
      <c r="JKY122" s="243"/>
      <c r="JKZ122" s="243"/>
      <c r="JLA122" s="243"/>
      <c r="JLB122" s="243"/>
      <c r="JLC122" s="243"/>
      <c r="JLD122" s="243"/>
      <c r="JLE122" s="243"/>
      <c r="JLF122" s="243"/>
      <c r="JLG122" s="243"/>
      <c r="JLH122" s="243"/>
      <c r="JLI122" s="243"/>
      <c r="JLJ122" s="243"/>
      <c r="JLK122" s="243"/>
      <c r="JLL122" s="243"/>
      <c r="JLM122" s="243"/>
      <c r="JLN122" s="243"/>
      <c r="JLO122" s="243"/>
      <c r="JLP122" s="243"/>
      <c r="JLQ122" s="243"/>
      <c r="JLR122" s="243"/>
      <c r="JLS122" s="243"/>
      <c r="JLT122" s="243"/>
      <c r="JLU122" s="243"/>
      <c r="JLV122" s="243"/>
      <c r="JLW122" s="243"/>
      <c r="JLX122" s="243"/>
      <c r="JLY122" s="243"/>
      <c r="JLZ122" s="243"/>
      <c r="JMA122" s="243"/>
      <c r="JMB122" s="243"/>
      <c r="JMC122" s="243"/>
      <c r="JMD122" s="243"/>
      <c r="JME122" s="243"/>
      <c r="JMF122" s="243"/>
      <c r="JMG122" s="243"/>
      <c r="JMH122" s="243"/>
      <c r="JMI122" s="243"/>
      <c r="JMJ122" s="243"/>
      <c r="JMK122" s="243"/>
      <c r="JML122" s="243"/>
      <c r="JMM122" s="243"/>
      <c r="JMN122" s="243"/>
      <c r="JMO122" s="243"/>
      <c r="JMP122" s="243"/>
      <c r="JMQ122" s="243"/>
      <c r="JMR122" s="243"/>
      <c r="JMS122" s="243"/>
      <c r="JMT122" s="243"/>
      <c r="JMU122" s="243"/>
      <c r="JMV122" s="243"/>
      <c r="JMW122" s="243"/>
      <c r="JMX122" s="243"/>
      <c r="JMY122" s="243"/>
      <c r="JMZ122" s="243"/>
      <c r="JNA122" s="243"/>
      <c r="JNB122" s="243"/>
      <c r="JNC122" s="243"/>
      <c r="JND122" s="243"/>
      <c r="JNE122" s="243"/>
      <c r="JNF122" s="243"/>
      <c r="JNG122" s="243"/>
      <c r="JNH122" s="243"/>
      <c r="JNI122" s="243"/>
      <c r="JNJ122" s="243"/>
      <c r="JNK122" s="243"/>
      <c r="JNL122" s="243"/>
      <c r="JNM122" s="243"/>
      <c r="JNN122" s="243"/>
      <c r="JNO122" s="243"/>
      <c r="JNP122" s="243"/>
      <c r="JNQ122" s="243"/>
      <c r="JNR122" s="243"/>
      <c r="JNS122" s="243"/>
      <c r="JNT122" s="243"/>
      <c r="JNU122" s="243"/>
      <c r="JNV122" s="243"/>
      <c r="JNW122" s="243"/>
      <c r="JNX122" s="243"/>
      <c r="JNY122" s="243"/>
      <c r="JNZ122" s="243"/>
      <c r="JOA122" s="243"/>
      <c r="JOB122" s="243"/>
      <c r="JOC122" s="243"/>
      <c r="JOD122" s="243"/>
      <c r="JOE122" s="243"/>
      <c r="JOF122" s="243"/>
      <c r="JOG122" s="243"/>
      <c r="JOH122" s="243"/>
      <c r="JOI122" s="243"/>
      <c r="JOJ122" s="243"/>
      <c r="JOK122" s="243"/>
      <c r="JOL122" s="243"/>
      <c r="JOM122" s="243"/>
      <c r="JON122" s="243"/>
      <c r="JOO122" s="243"/>
      <c r="JOP122" s="243"/>
      <c r="JOQ122" s="243"/>
      <c r="JOR122" s="243"/>
      <c r="JOS122" s="243"/>
      <c r="JOT122" s="243"/>
      <c r="JOU122" s="243"/>
      <c r="JOV122" s="243"/>
      <c r="JOW122" s="243"/>
      <c r="JOX122" s="243"/>
      <c r="JOY122" s="243"/>
      <c r="JOZ122" s="243"/>
      <c r="JPA122" s="243"/>
      <c r="JPB122" s="243"/>
      <c r="JPC122" s="243"/>
      <c r="JPD122" s="243"/>
      <c r="JPE122" s="243"/>
      <c r="JPF122" s="243"/>
      <c r="JPG122" s="243"/>
      <c r="JPH122" s="243"/>
      <c r="JPI122" s="243"/>
      <c r="JPJ122" s="243"/>
      <c r="JPK122" s="243"/>
      <c r="JPL122" s="243"/>
      <c r="JPM122" s="243"/>
      <c r="JPN122" s="243"/>
      <c r="JPO122" s="243"/>
      <c r="JPP122" s="243"/>
      <c r="JPQ122" s="243"/>
      <c r="JPR122" s="243"/>
      <c r="JPS122" s="243"/>
      <c r="JPT122" s="243"/>
      <c r="JPU122" s="243"/>
      <c r="JPV122" s="243"/>
      <c r="JPW122" s="243"/>
      <c r="JPX122" s="243"/>
      <c r="JPY122" s="243"/>
      <c r="JPZ122" s="243"/>
      <c r="JQA122" s="243"/>
      <c r="JQB122" s="243"/>
      <c r="JQC122" s="243"/>
      <c r="JQD122" s="243"/>
      <c r="JQE122" s="243"/>
      <c r="JQF122" s="243"/>
      <c r="JQG122" s="243"/>
      <c r="JQH122" s="243"/>
      <c r="JQI122" s="243"/>
      <c r="JQJ122" s="243"/>
      <c r="JQK122" s="243"/>
      <c r="JQL122" s="243"/>
      <c r="JQM122" s="243"/>
      <c r="JQN122" s="243"/>
      <c r="JQO122" s="243"/>
      <c r="JQP122" s="243"/>
      <c r="JQQ122" s="243"/>
      <c r="JQR122" s="243"/>
      <c r="JQS122" s="243"/>
      <c r="JQT122" s="243"/>
      <c r="JQU122" s="243"/>
      <c r="JQV122" s="243"/>
      <c r="JQW122" s="243"/>
      <c r="JQX122" s="243"/>
      <c r="JQY122" s="243"/>
      <c r="JQZ122" s="243"/>
      <c r="JRA122" s="243"/>
      <c r="JRB122" s="243"/>
      <c r="JRC122" s="243"/>
      <c r="JRD122" s="243"/>
      <c r="JRE122" s="243"/>
      <c r="JRF122" s="243"/>
      <c r="JRG122" s="243"/>
      <c r="JRH122" s="243"/>
      <c r="JRI122" s="243"/>
      <c r="JRJ122" s="243"/>
      <c r="JRK122" s="243"/>
      <c r="JRL122" s="243"/>
      <c r="JRM122" s="243"/>
      <c r="JRN122" s="243"/>
      <c r="JRO122" s="243"/>
      <c r="JRP122" s="243"/>
      <c r="JRQ122" s="243"/>
      <c r="JRR122" s="243"/>
      <c r="JRS122" s="243"/>
      <c r="JRT122" s="243"/>
      <c r="JRU122" s="243"/>
      <c r="JRV122" s="243"/>
      <c r="JRW122" s="243"/>
      <c r="JRX122" s="243"/>
      <c r="JRY122" s="243"/>
      <c r="JRZ122" s="243"/>
      <c r="JSA122" s="243"/>
      <c r="JSB122" s="243"/>
      <c r="JSC122" s="243"/>
      <c r="JSD122" s="243"/>
      <c r="JSE122" s="243"/>
      <c r="JSF122" s="243"/>
      <c r="JSG122" s="243"/>
      <c r="JSH122" s="243"/>
      <c r="JSI122" s="243"/>
      <c r="JSJ122" s="243"/>
      <c r="JSK122" s="243"/>
      <c r="JSL122" s="243"/>
      <c r="JSM122" s="243"/>
      <c r="JSN122" s="243"/>
      <c r="JSO122" s="243"/>
      <c r="JSP122" s="243"/>
      <c r="JSQ122" s="243"/>
      <c r="JSR122" s="243"/>
      <c r="JSS122" s="243"/>
      <c r="JST122" s="243"/>
      <c r="JSU122" s="243"/>
      <c r="JSV122" s="243"/>
      <c r="JSW122" s="243"/>
      <c r="JSX122" s="243"/>
      <c r="JSY122" s="243"/>
      <c r="JSZ122" s="243"/>
      <c r="JTA122" s="243"/>
      <c r="JTB122" s="243"/>
      <c r="JTC122" s="243"/>
      <c r="JTD122" s="243"/>
      <c r="JTE122" s="243"/>
      <c r="JTF122" s="243"/>
      <c r="JTG122" s="243"/>
      <c r="JTH122" s="243"/>
      <c r="JTI122" s="243"/>
      <c r="JTJ122" s="243"/>
      <c r="JTK122" s="243"/>
      <c r="JTL122" s="243"/>
      <c r="JTM122" s="243"/>
      <c r="JTN122" s="243"/>
      <c r="JTO122" s="243"/>
      <c r="JTP122" s="243"/>
      <c r="JTQ122" s="243"/>
      <c r="JTR122" s="243"/>
      <c r="JTS122" s="243"/>
      <c r="JTT122" s="243"/>
      <c r="JTU122" s="243"/>
      <c r="JTV122" s="243"/>
      <c r="JTW122" s="243"/>
      <c r="JTX122" s="243"/>
      <c r="JTY122" s="243"/>
      <c r="JTZ122" s="243"/>
      <c r="JUA122" s="243"/>
      <c r="JUB122" s="243"/>
      <c r="JUC122" s="243"/>
      <c r="JUD122" s="243"/>
      <c r="JUE122" s="243"/>
      <c r="JUF122" s="243"/>
      <c r="JUG122" s="243"/>
      <c r="JUH122" s="243"/>
      <c r="JUI122" s="243"/>
      <c r="JUJ122" s="243"/>
      <c r="JUK122" s="243"/>
      <c r="JUL122" s="243"/>
      <c r="JUM122" s="243"/>
      <c r="JUN122" s="243"/>
      <c r="JUO122" s="243"/>
      <c r="JUP122" s="243"/>
      <c r="JUQ122" s="243"/>
      <c r="JUR122" s="243"/>
      <c r="JUS122" s="243"/>
      <c r="JUT122" s="243"/>
      <c r="JUU122" s="243"/>
      <c r="JUV122" s="243"/>
      <c r="JUW122" s="243"/>
      <c r="JUX122" s="243"/>
      <c r="JUY122" s="243"/>
      <c r="JUZ122" s="243"/>
      <c r="JVA122" s="243"/>
      <c r="JVB122" s="243"/>
      <c r="JVC122" s="243"/>
      <c r="JVD122" s="243"/>
      <c r="JVE122" s="243"/>
      <c r="JVF122" s="243"/>
      <c r="JVG122" s="243"/>
      <c r="JVH122" s="243"/>
      <c r="JVI122" s="243"/>
      <c r="JVJ122" s="243"/>
      <c r="JVK122" s="243"/>
      <c r="JVL122" s="243"/>
      <c r="JVM122" s="243"/>
      <c r="JVN122" s="243"/>
      <c r="JVO122" s="243"/>
      <c r="JVP122" s="243"/>
      <c r="JVQ122" s="243"/>
      <c r="JVR122" s="243"/>
      <c r="JVS122" s="243"/>
      <c r="JVT122" s="243"/>
      <c r="JVU122" s="243"/>
      <c r="JVV122" s="243"/>
      <c r="JVW122" s="243"/>
      <c r="JVX122" s="243"/>
      <c r="JVY122" s="243"/>
      <c r="JVZ122" s="243"/>
      <c r="JWA122" s="243"/>
      <c r="JWB122" s="243"/>
      <c r="JWC122" s="243"/>
      <c r="JWD122" s="243"/>
      <c r="JWE122" s="243"/>
      <c r="JWF122" s="243"/>
      <c r="JWG122" s="243"/>
      <c r="JWH122" s="243"/>
      <c r="JWI122" s="243"/>
      <c r="JWJ122" s="243"/>
      <c r="JWK122" s="243"/>
      <c r="JWL122" s="243"/>
      <c r="JWM122" s="243"/>
      <c r="JWN122" s="243"/>
      <c r="JWO122" s="243"/>
      <c r="JWP122" s="243"/>
      <c r="JWQ122" s="243"/>
      <c r="JWR122" s="243"/>
      <c r="JWS122" s="243"/>
      <c r="JWT122" s="243"/>
      <c r="JWU122" s="243"/>
      <c r="JWV122" s="243"/>
      <c r="JWW122" s="243"/>
      <c r="JWX122" s="243"/>
      <c r="JWY122" s="243"/>
      <c r="JWZ122" s="243"/>
      <c r="JXA122" s="243"/>
      <c r="JXB122" s="243"/>
      <c r="JXC122" s="243"/>
      <c r="JXD122" s="243"/>
      <c r="JXE122" s="243"/>
      <c r="JXF122" s="243"/>
      <c r="JXG122" s="243"/>
      <c r="JXH122" s="243"/>
      <c r="JXI122" s="243"/>
      <c r="JXJ122" s="243"/>
      <c r="JXK122" s="243"/>
      <c r="JXL122" s="243"/>
      <c r="JXM122" s="243"/>
      <c r="JXN122" s="243"/>
      <c r="JXO122" s="243"/>
      <c r="JXP122" s="243"/>
      <c r="JXQ122" s="243"/>
      <c r="JXR122" s="243"/>
      <c r="JXS122" s="243"/>
      <c r="JXT122" s="243"/>
      <c r="JXU122" s="243"/>
      <c r="JXV122" s="243"/>
      <c r="JXW122" s="243"/>
      <c r="JXX122" s="243"/>
      <c r="JXY122" s="243"/>
      <c r="JXZ122" s="243"/>
      <c r="JYA122" s="243"/>
      <c r="JYB122" s="243"/>
      <c r="JYC122" s="243"/>
      <c r="JYD122" s="243"/>
      <c r="JYE122" s="243"/>
      <c r="JYF122" s="243"/>
      <c r="JYG122" s="243"/>
      <c r="JYH122" s="243"/>
      <c r="JYI122" s="243"/>
      <c r="JYJ122" s="243"/>
      <c r="JYK122" s="243"/>
      <c r="JYL122" s="243"/>
      <c r="JYM122" s="243"/>
      <c r="JYN122" s="243"/>
      <c r="JYO122" s="243"/>
      <c r="JYP122" s="243"/>
      <c r="JYQ122" s="243"/>
      <c r="JYR122" s="243"/>
      <c r="JYS122" s="243"/>
      <c r="JYT122" s="243"/>
      <c r="JYU122" s="243"/>
      <c r="JYV122" s="243"/>
      <c r="JYW122" s="243"/>
      <c r="JYX122" s="243"/>
      <c r="JYY122" s="243"/>
      <c r="JYZ122" s="243"/>
      <c r="JZA122" s="243"/>
      <c r="JZB122" s="243"/>
      <c r="JZC122" s="243"/>
      <c r="JZD122" s="243"/>
      <c r="JZE122" s="243"/>
      <c r="JZF122" s="243"/>
      <c r="JZG122" s="243"/>
      <c r="JZH122" s="243"/>
      <c r="JZI122" s="243"/>
      <c r="JZJ122" s="243"/>
      <c r="JZK122" s="243"/>
      <c r="JZL122" s="243"/>
      <c r="JZM122" s="243"/>
      <c r="JZN122" s="243"/>
      <c r="JZO122" s="243"/>
      <c r="JZP122" s="243"/>
      <c r="JZQ122" s="243"/>
      <c r="JZR122" s="243"/>
      <c r="JZS122" s="243"/>
      <c r="JZT122" s="243"/>
      <c r="JZU122" s="243"/>
      <c r="JZV122" s="243"/>
      <c r="JZW122" s="243"/>
      <c r="JZX122" s="243"/>
      <c r="JZY122" s="243"/>
      <c r="JZZ122" s="243"/>
      <c r="KAA122" s="243"/>
      <c r="KAB122" s="243"/>
      <c r="KAC122" s="243"/>
      <c r="KAD122" s="243"/>
      <c r="KAE122" s="243"/>
      <c r="KAF122" s="243"/>
      <c r="KAG122" s="243"/>
      <c r="KAH122" s="243"/>
      <c r="KAI122" s="243"/>
      <c r="KAJ122" s="243"/>
      <c r="KAK122" s="243"/>
      <c r="KAL122" s="243"/>
      <c r="KAM122" s="243"/>
      <c r="KAN122" s="243"/>
      <c r="KAO122" s="243"/>
      <c r="KAP122" s="243"/>
      <c r="KAQ122" s="243"/>
      <c r="KAR122" s="243"/>
      <c r="KAS122" s="243"/>
      <c r="KAT122" s="243"/>
      <c r="KAU122" s="243"/>
      <c r="KAV122" s="243"/>
      <c r="KAW122" s="243"/>
      <c r="KAX122" s="243"/>
      <c r="KAY122" s="243"/>
      <c r="KAZ122" s="243"/>
      <c r="KBA122" s="243"/>
      <c r="KBB122" s="243"/>
      <c r="KBC122" s="243"/>
      <c r="KBD122" s="243"/>
      <c r="KBE122" s="243"/>
      <c r="KBF122" s="243"/>
      <c r="KBG122" s="243"/>
      <c r="KBH122" s="243"/>
      <c r="KBI122" s="243"/>
      <c r="KBJ122" s="243"/>
      <c r="KBK122" s="243"/>
      <c r="KBL122" s="243"/>
      <c r="KBM122" s="243"/>
      <c r="KBN122" s="243"/>
      <c r="KBO122" s="243"/>
      <c r="KBP122" s="243"/>
      <c r="KBQ122" s="243"/>
      <c r="KBR122" s="243"/>
      <c r="KBS122" s="243"/>
      <c r="KBT122" s="243"/>
      <c r="KBU122" s="243"/>
      <c r="KBV122" s="243"/>
      <c r="KBW122" s="243"/>
      <c r="KBX122" s="243"/>
      <c r="KBY122" s="243"/>
      <c r="KBZ122" s="243"/>
      <c r="KCA122" s="243"/>
      <c r="KCB122" s="243"/>
      <c r="KCC122" s="243"/>
      <c r="KCD122" s="243"/>
      <c r="KCE122" s="243"/>
      <c r="KCF122" s="243"/>
      <c r="KCG122" s="243"/>
      <c r="KCH122" s="243"/>
      <c r="KCI122" s="243"/>
      <c r="KCJ122" s="243"/>
      <c r="KCK122" s="243"/>
      <c r="KCL122" s="243"/>
      <c r="KCM122" s="243"/>
      <c r="KCN122" s="243"/>
      <c r="KCO122" s="243"/>
      <c r="KCP122" s="243"/>
      <c r="KCQ122" s="243"/>
      <c r="KCR122" s="243"/>
      <c r="KCS122" s="243"/>
      <c r="KCT122" s="243"/>
      <c r="KCU122" s="243"/>
      <c r="KCV122" s="243"/>
      <c r="KCW122" s="243"/>
      <c r="KCX122" s="243"/>
      <c r="KCY122" s="243"/>
      <c r="KCZ122" s="243"/>
      <c r="KDA122" s="243"/>
      <c r="KDB122" s="243"/>
      <c r="KDC122" s="243"/>
      <c r="KDD122" s="243"/>
      <c r="KDE122" s="243"/>
      <c r="KDF122" s="243"/>
      <c r="KDG122" s="243"/>
      <c r="KDH122" s="243"/>
      <c r="KDI122" s="243"/>
      <c r="KDJ122" s="243"/>
      <c r="KDK122" s="243"/>
      <c r="KDL122" s="243"/>
      <c r="KDM122" s="243"/>
      <c r="KDN122" s="243"/>
      <c r="KDO122" s="243"/>
      <c r="KDP122" s="243"/>
      <c r="KDQ122" s="243"/>
      <c r="KDR122" s="243"/>
      <c r="KDS122" s="243"/>
      <c r="KDT122" s="243"/>
      <c r="KDU122" s="243"/>
      <c r="KDV122" s="243"/>
      <c r="KDW122" s="243"/>
      <c r="KDX122" s="243"/>
      <c r="KDY122" s="243"/>
      <c r="KDZ122" s="243"/>
      <c r="KEA122" s="243"/>
      <c r="KEB122" s="243"/>
      <c r="KEC122" s="243"/>
      <c r="KED122" s="243"/>
      <c r="KEE122" s="243"/>
      <c r="KEF122" s="243"/>
      <c r="KEG122" s="243"/>
      <c r="KEH122" s="243"/>
      <c r="KEI122" s="243"/>
      <c r="KEJ122" s="243"/>
      <c r="KEK122" s="243"/>
      <c r="KEL122" s="243"/>
      <c r="KEM122" s="243"/>
      <c r="KEN122" s="243"/>
      <c r="KEO122" s="243"/>
      <c r="KEP122" s="243"/>
      <c r="KEQ122" s="243"/>
      <c r="KER122" s="243"/>
      <c r="KES122" s="243"/>
      <c r="KET122" s="243"/>
      <c r="KEU122" s="243"/>
      <c r="KEV122" s="243"/>
      <c r="KEW122" s="243"/>
      <c r="KEX122" s="243"/>
      <c r="KEY122" s="243"/>
      <c r="KEZ122" s="243"/>
      <c r="KFA122" s="243"/>
      <c r="KFB122" s="243"/>
      <c r="KFC122" s="243"/>
      <c r="KFD122" s="243"/>
      <c r="KFE122" s="243"/>
      <c r="KFF122" s="243"/>
      <c r="KFG122" s="243"/>
      <c r="KFH122" s="243"/>
      <c r="KFI122" s="243"/>
      <c r="KFJ122" s="243"/>
      <c r="KFK122" s="243"/>
      <c r="KFL122" s="243"/>
      <c r="KFM122" s="243"/>
      <c r="KFN122" s="243"/>
      <c r="KFO122" s="243"/>
      <c r="KFP122" s="243"/>
      <c r="KFQ122" s="243"/>
      <c r="KFR122" s="243"/>
      <c r="KFS122" s="243"/>
      <c r="KFT122" s="243"/>
      <c r="KFU122" s="243"/>
      <c r="KFV122" s="243"/>
      <c r="KFW122" s="243"/>
      <c r="KFX122" s="243"/>
      <c r="KFY122" s="243"/>
      <c r="KFZ122" s="243"/>
      <c r="KGA122" s="243"/>
      <c r="KGB122" s="243"/>
      <c r="KGC122" s="243"/>
      <c r="KGD122" s="243"/>
      <c r="KGE122" s="243"/>
      <c r="KGF122" s="243"/>
      <c r="KGG122" s="243"/>
      <c r="KGH122" s="243"/>
      <c r="KGI122" s="243"/>
      <c r="KGJ122" s="243"/>
      <c r="KGK122" s="243"/>
      <c r="KGL122" s="243"/>
      <c r="KGM122" s="243"/>
      <c r="KGN122" s="243"/>
      <c r="KGO122" s="243"/>
      <c r="KGP122" s="243"/>
      <c r="KGQ122" s="243"/>
      <c r="KGR122" s="243"/>
      <c r="KGS122" s="243"/>
      <c r="KGT122" s="243"/>
      <c r="KGU122" s="243"/>
      <c r="KGV122" s="243"/>
      <c r="KGW122" s="243"/>
      <c r="KGX122" s="243"/>
      <c r="KGY122" s="243"/>
      <c r="KGZ122" s="243"/>
      <c r="KHA122" s="243"/>
      <c r="KHB122" s="243"/>
      <c r="KHC122" s="243"/>
      <c r="KHD122" s="243"/>
      <c r="KHE122" s="243"/>
      <c r="KHF122" s="243"/>
      <c r="KHG122" s="243"/>
      <c r="KHH122" s="243"/>
      <c r="KHI122" s="243"/>
      <c r="KHJ122" s="243"/>
      <c r="KHK122" s="243"/>
      <c r="KHL122" s="243"/>
      <c r="KHM122" s="243"/>
      <c r="KHN122" s="243"/>
      <c r="KHO122" s="243"/>
      <c r="KHP122" s="243"/>
      <c r="KHQ122" s="243"/>
      <c r="KHR122" s="243"/>
      <c r="KHS122" s="243"/>
      <c r="KHT122" s="243"/>
      <c r="KHU122" s="243"/>
      <c r="KHV122" s="243"/>
      <c r="KHW122" s="243"/>
      <c r="KHX122" s="243"/>
      <c r="KHY122" s="243"/>
      <c r="KHZ122" s="243"/>
      <c r="KIA122" s="243"/>
      <c r="KIB122" s="243"/>
      <c r="KIC122" s="243"/>
      <c r="KID122" s="243"/>
      <c r="KIE122" s="243"/>
      <c r="KIF122" s="243"/>
      <c r="KIG122" s="243"/>
      <c r="KIH122" s="243"/>
      <c r="KII122" s="243"/>
      <c r="KIJ122" s="243"/>
      <c r="KIK122" s="243"/>
      <c r="KIL122" s="243"/>
      <c r="KIM122" s="243"/>
      <c r="KIN122" s="243"/>
      <c r="KIO122" s="243"/>
      <c r="KIP122" s="243"/>
      <c r="KIQ122" s="243"/>
      <c r="KIR122" s="243"/>
      <c r="KIS122" s="243"/>
      <c r="KIT122" s="243"/>
      <c r="KIU122" s="243"/>
      <c r="KIV122" s="243"/>
      <c r="KIW122" s="243"/>
      <c r="KIX122" s="243"/>
      <c r="KIY122" s="243"/>
      <c r="KIZ122" s="243"/>
      <c r="KJA122" s="243"/>
      <c r="KJB122" s="243"/>
      <c r="KJC122" s="243"/>
      <c r="KJD122" s="243"/>
      <c r="KJE122" s="243"/>
      <c r="KJF122" s="243"/>
      <c r="KJG122" s="243"/>
      <c r="KJH122" s="243"/>
      <c r="KJI122" s="243"/>
      <c r="KJJ122" s="243"/>
      <c r="KJK122" s="243"/>
      <c r="KJL122" s="243"/>
      <c r="KJM122" s="243"/>
      <c r="KJN122" s="243"/>
      <c r="KJO122" s="243"/>
      <c r="KJP122" s="243"/>
      <c r="KJQ122" s="243"/>
      <c r="KJR122" s="243"/>
      <c r="KJS122" s="243"/>
      <c r="KJT122" s="243"/>
      <c r="KJU122" s="243"/>
      <c r="KJV122" s="243"/>
      <c r="KJW122" s="243"/>
      <c r="KJX122" s="243"/>
      <c r="KJY122" s="243"/>
      <c r="KJZ122" s="243"/>
      <c r="KKA122" s="243"/>
      <c r="KKB122" s="243"/>
      <c r="KKC122" s="243"/>
      <c r="KKD122" s="243"/>
      <c r="KKE122" s="243"/>
      <c r="KKF122" s="243"/>
      <c r="KKG122" s="243"/>
      <c r="KKH122" s="243"/>
      <c r="KKI122" s="243"/>
      <c r="KKJ122" s="243"/>
      <c r="KKK122" s="243"/>
      <c r="KKL122" s="243"/>
      <c r="KKM122" s="243"/>
      <c r="KKN122" s="243"/>
      <c r="KKO122" s="243"/>
      <c r="KKP122" s="243"/>
      <c r="KKQ122" s="243"/>
      <c r="KKR122" s="243"/>
      <c r="KKS122" s="243"/>
      <c r="KKT122" s="243"/>
      <c r="KKU122" s="243"/>
      <c r="KKV122" s="243"/>
      <c r="KKW122" s="243"/>
      <c r="KKX122" s="243"/>
      <c r="KKY122" s="243"/>
      <c r="KKZ122" s="243"/>
      <c r="KLA122" s="243"/>
      <c r="KLB122" s="243"/>
      <c r="KLC122" s="243"/>
      <c r="KLD122" s="243"/>
      <c r="KLE122" s="243"/>
      <c r="KLF122" s="243"/>
      <c r="KLG122" s="243"/>
      <c r="KLH122" s="243"/>
      <c r="KLI122" s="243"/>
      <c r="KLJ122" s="243"/>
      <c r="KLK122" s="243"/>
      <c r="KLL122" s="243"/>
      <c r="KLM122" s="243"/>
      <c r="KLN122" s="243"/>
      <c r="KLO122" s="243"/>
      <c r="KLP122" s="243"/>
      <c r="KLQ122" s="243"/>
      <c r="KLR122" s="243"/>
      <c r="KLS122" s="243"/>
      <c r="KLT122" s="243"/>
      <c r="KLU122" s="243"/>
      <c r="KLV122" s="243"/>
      <c r="KLW122" s="243"/>
      <c r="KLX122" s="243"/>
      <c r="KLY122" s="243"/>
      <c r="KLZ122" s="243"/>
      <c r="KMA122" s="243"/>
      <c r="KMB122" s="243"/>
      <c r="KMC122" s="243"/>
      <c r="KMD122" s="243"/>
      <c r="KME122" s="243"/>
      <c r="KMF122" s="243"/>
      <c r="KMG122" s="243"/>
      <c r="KMH122" s="243"/>
      <c r="KMI122" s="243"/>
      <c r="KMJ122" s="243"/>
      <c r="KMK122" s="243"/>
      <c r="KML122" s="243"/>
      <c r="KMM122" s="243"/>
      <c r="KMN122" s="243"/>
      <c r="KMO122" s="243"/>
      <c r="KMP122" s="243"/>
      <c r="KMQ122" s="243"/>
      <c r="KMR122" s="243"/>
      <c r="KMS122" s="243"/>
      <c r="KMT122" s="243"/>
      <c r="KMU122" s="243"/>
      <c r="KMV122" s="243"/>
      <c r="KMW122" s="243"/>
      <c r="KMX122" s="243"/>
      <c r="KMY122" s="243"/>
      <c r="KMZ122" s="243"/>
      <c r="KNA122" s="243"/>
      <c r="KNB122" s="243"/>
      <c r="KNC122" s="243"/>
      <c r="KND122" s="243"/>
      <c r="KNE122" s="243"/>
      <c r="KNF122" s="243"/>
      <c r="KNG122" s="243"/>
      <c r="KNH122" s="243"/>
      <c r="KNI122" s="243"/>
      <c r="KNJ122" s="243"/>
      <c r="KNK122" s="243"/>
      <c r="KNL122" s="243"/>
      <c r="KNM122" s="243"/>
      <c r="KNN122" s="243"/>
      <c r="KNO122" s="243"/>
      <c r="KNP122" s="243"/>
      <c r="KNQ122" s="243"/>
      <c r="KNR122" s="243"/>
      <c r="KNS122" s="243"/>
      <c r="KNT122" s="243"/>
      <c r="KNU122" s="243"/>
      <c r="KNV122" s="243"/>
      <c r="KNW122" s="243"/>
      <c r="KNX122" s="243"/>
      <c r="KNY122" s="243"/>
      <c r="KNZ122" s="243"/>
      <c r="KOA122" s="243"/>
      <c r="KOB122" s="243"/>
      <c r="KOC122" s="243"/>
      <c r="KOD122" s="243"/>
      <c r="KOE122" s="243"/>
      <c r="KOF122" s="243"/>
      <c r="KOG122" s="243"/>
      <c r="KOH122" s="243"/>
      <c r="KOI122" s="243"/>
      <c r="KOJ122" s="243"/>
      <c r="KOK122" s="243"/>
      <c r="KOL122" s="243"/>
      <c r="KOM122" s="243"/>
      <c r="KON122" s="243"/>
      <c r="KOO122" s="243"/>
      <c r="KOP122" s="243"/>
      <c r="KOQ122" s="243"/>
      <c r="KOR122" s="243"/>
      <c r="KOS122" s="243"/>
      <c r="KOT122" s="243"/>
      <c r="KOU122" s="243"/>
      <c r="KOV122" s="243"/>
      <c r="KOW122" s="243"/>
      <c r="KOX122" s="243"/>
      <c r="KOY122" s="243"/>
      <c r="KOZ122" s="243"/>
      <c r="KPA122" s="243"/>
      <c r="KPB122" s="243"/>
      <c r="KPC122" s="243"/>
      <c r="KPD122" s="243"/>
      <c r="KPE122" s="243"/>
      <c r="KPF122" s="243"/>
      <c r="KPG122" s="243"/>
      <c r="KPH122" s="243"/>
      <c r="KPI122" s="243"/>
      <c r="KPJ122" s="243"/>
      <c r="KPK122" s="243"/>
      <c r="KPL122" s="243"/>
      <c r="KPM122" s="243"/>
      <c r="KPN122" s="243"/>
      <c r="KPO122" s="243"/>
      <c r="KPP122" s="243"/>
      <c r="KPQ122" s="243"/>
      <c r="KPR122" s="243"/>
      <c r="KPS122" s="243"/>
      <c r="KPT122" s="243"/>
      <c r="KPU122" s="243"/>
      <c r="KPV122" s="243"/>
      <c r="KPW122" s="243"/>
      <c r="KPX122" s="243"/>
      <c r="KPY122" s="243"/>
      <c r="KPZ122" s="243"/>
      <c r="KQA122" s="243"/>
      <c r="KQB122" s="243"/>
      <c r="KQC122" s="243"/>
      <c r="KQD122" s="243"/>
      <c r="KQE122" s="243"/>
      <c r="KQF122" s="243"/>
      <c r="KQG122" s="243"/>
      <c r="KQH122" s="243"/>
      <c r="KQI122" s="243"/>
      <c r="KQJ122" s="243"/>
      <c r="KQK122" s="243"/>
      <c r="KQL122" s="243"/>
      <c r="KQM122" s="243"/>
      <c r="KQN122" s="243"/>
      <c r="KQO122" s="243"/>
      <c r="KQP122" s="243"/>
      <c r="KQQ122" s="243"/>
      <c r="KQR122" s="243"/>
      <c r="KQS122" s="243"/>
      <c r="KQT122" s="243"/>
      <c r="KQU122" s="243"/>
      <c r="KQV122" s="243"/>
      <c r="KQW122" s="243"/>
      <c r="KQX122" s="243"/>
      <c r="KQY122" s="243"/>
      <c r="KQZ122" s="243"/>
      <c r="KRA122" s="243"/>
      <c r="KRB122" s="243"/>
      <c r="KRC122" s="243"/>
      <c r="KRD122" s="243"/>
      <c r="KRE122" s="243"/>
      <c r="KRF122" s="243"/>
      <c r="KRG122" s="243"/>
      <c r="KRH122" s="243"/>
      <c r="KRI122" s="243"/>
      <c r="KRJ122" s="243"/>
      <c r="KRK122" s="243"/>
      <c r="KRL122" s="243"/>
      <c r="KRM122" s="243"/>
      <c r="KRN122" s="243"/>
      <c r="KRO122" s="243"/>
      <c r="KRP122" s="243"/>
      <c r="KRQ122" s="243"/>
      <c r="KRR122" s="243"/>
      <c r="KRS122" s="243"/>
      <c r="KRT122" s="243"/>
      <c r="KRU122" s="243"/>
      <c r="KRV122" s="243"/>
      <c r="KRW122" s="243"/>
      <c r="KRX122" s="243"/>
      <c r="KRY122" s="243"/>
      <c r="KRZ122" s="243"/>
      <c r="KSA122" s="243"/>
      <c r="KSB122" s="243"/>
      <c r="KSC122" s="243"/>
      <c r="KSD122" s="243"/>
      <c r="KSE122" s="243"/>
      <c r="KSF122" s="243"/>
      <c r="KSG122" s="243"/>
      <c r="KSH122" s="243"/>
      <c r="KSI122" s="243"/>
      <c r="KSJ122" s="243"/>
      <c r="KSK122" s="243"/>
      <c r="KSL122" s="243"/>
      <c r="KSM122" s="243"/>
      <c r="KSN122" s="243"/>
      <c r="KSO122" s="243"/>
      <c r="KSP122" s="243"/>
      <c r="KSQ122" s="243"/>
      <c r="KSR122" s="243"/>
      <c r="KSS122" s="243"/>
      <c r="KST122" s="243"/>
      <c r="KSU122" s="243"/>
      <c r="KSV122" s="243"/>
      <c r="KSW122" s="243"/>
      <c r="KSX122" s="243"/>
      <c r="KSY122" s="243"/>
      <c r="KSZ122" s="243"/>
      <c r="KTA122" s="243"/>
      <c r="KTB122" s="243"/>
      <c r="KTC122" s="243"/>
      <c r="KTD122" s="243"/>
      <c r="KTE122" s="243"/>
      <c r="KTF122" s="243"/>
      <c r="KTG122" s="243"/>
      <c r="KTH122" s="243"/>
      <c r="KTI122" s="243"/>
      <c r="KTJ122" s="243"/>
      <c r="KTK122" s="243"/>
      <c r="KTL122" s="243"/>
      <c r="KTM122" s="243"/>
      <c r="KTN122" s="243"/>
      <c r="KTO122" s="243"/>
      <c r="KTP122" s="243"/>
      <c r="KTQ122" s="243"/>
      <c r="KTR122" s="243"/>
      <c r="KTS122" s="243"/>
      <c r="KTT122" s="243"/>
      <c r="KTU122" s="243"/>
      <c r="KTV122" s="243"/>
      <c r="KTW122" s="243"/>
      <c r="KTX122" s="243"/>
      <c r="KTY122" s="243"/>
      <c r="KTZ122" s="243"/>
      <c r="KUA122" s="243"/>
      <c r="KUB122" s="243"/>
      <c r="KUC122" s="243"/>
      <c r="KUD122" s="243"/>
      <c r="KUE122" s="243"/>
      <c r="KUF122" s="243"/>
      <c r="KUG122" s="243"/>
      <c r="KUH122" s="243"/>
      <c r="KUI122" s="243"/>
      <c r="KUJ122" s="243"/>
      <c r="KUK122" s="243"/>
      <c r="KUL122" s="243"/>
      <c r="KUM122" s="243"/>
      <c r="KUN122" s="243"/>
      <c r="KUO122" s="243"/>
      <c r="KUP122" s="243"/>
      <c r="KUQ122" s="243"/>
      <c r="KUR122" s="243"/>
      <c r="KUS122" s="243"/>
      <c r="KUT122" s="243"/>
      <c r="KUU122" s="243"/>
      <c r="KUV122" s="243"/>
      <c r="KUW122" s="243"/>
      <c r="KUX122" s="243"/>
      <c r="KUY122" s="243"/>
      <c r="KUZ122" s="243"/>
      <c r="KVA122" s="243"/>
      <c r="KVB122" s="243"/>
      <c r="KVC122" s="243"/>
      <c r="KVD122" s="243"/>
      <c r="KVE122" s="243"/>
      <c r="KVF122" s="243"/>
      <c r="KVG122" s="243"/>
      <c r="KVH122" s="243"/>
      <c r="KVI122" s="243"/>
      <c r="KVJ122" s="243"/>
      <c r="KVK122" s="243"/>
      <c r="KVL122" s="243"/>
      <c r="KVM122" s="243"/>
      <c r="KVN122" s="243"/>
      <c r="KVO122" s="243"/>
      <c r="KVP122" s="243"/>
      <c r="KVQ122" s="243"/>
      <c r="KVR122" s="243"/>
      <c r="KVS122" s="243"/>
      <c r="KVT122" s="243"/>
      <c r="KVU122" s="243"/>
      <c r="KVV122" s="243"/>
      <c r="KVW122" s="243"/>
      <c r="KVX122" s="243"/>
      <c r="KVY122" s="243"/>
      <c r="KVZ122" s="243"/>
      <c r="KWA122" s="243"/>
      <c r="KWB122" s="243"/>
      <c r="KWC122" s="243"/>
      <c r="KWD122" s="243"/>
      <c r="KWE122" s="243"/>
      <c r="KWF122" s="243"/>
      <c r="KWG122" s="243"/>
      <c r="KWH122" s="243"/>
      <c r="KWI122" s="243"/>
      <c r="KWJ122" s="243"/>
      <c r="KWK122" s="243"/>
      <c r="KWL122" s="243"/>
      <c r="KWM122" s="243"/>
      <c r="KWN122" s="243"/>
      <c r="KWO122" s="243"/>
      <c r="KWP122" s="243"/>
      <c r="KWQ122" s="243"/>
      <c r="KWR122" s="243"/>
      <c r="KWS122" s="243"/>
      <c r="KWT122" s="243"/>
      <c r="KWU122" s="243"/>
      <c r="KWV122" s="243"/>
      <c r="KWW122" s="243"/>
      <c r="KWX122" s="243"/>
      <c r="KWY122" s="243"/>
      <c r="KWZ122" s="243"/>
      <c r="KXA122" s="243"/>
      <c r="KXB122" s="243"/>
      <c r="KXC122" s="243"/>
      <c r="KXD122" s="243"/>
      <c r="KXE122" s="243"/>
      <c r="KXF122" s="243"/>
      <c r="KXG122" s="243"/>
      <c r="KXH122" s="243"/>
      <c r="KXI122" s="243"/>
      <c r="KXJ122" s="243"/>
      <c r="KXK122" s="243"/>
      <c r="KXL122" s="243"/>
      <c r="KXM122" s="243"/>
      <c r="KXN122" s="243"/>
      <c r="KXO122" s="243"/>
      <c r="KXP122" s="243"/>
      <c r="KXQ122" s="243"/>
      <c r="KXR122" s="243"/>
      <c r="KXS122" s="243"/>
      <c r="KXT122" s="243"/>
      <c r="KXU122" s="243"/>
      <c r="KXV122" s="243"/>
      <c r="KXW122" s="243"/>
      <c r="KXX122" s="243"/>
      <c r="KXY122" s="243"/>
      <c r="KXZ122" s="243"/>
      <c r="KYA122" s="243"/>
      <c r="KYB122" s="243"/>
      <c r="KYC122" s="243"/>
      <c r="KYD122" s="243"/>
      <c r="KYE122" s="243"/>
      <c r="KYF122" s="243"/>
      <c r="KYG122" s="243"/>
      <c r="KYH122" s="243"/>
      <c r="KYI122" s="243"/>
      <c r="KYJ122" s="243"/>
      <c r="KYK122" s="243"/>
      <c r="KYL122" s="243"/>
      <c r="KYM122" s="243"/>
      <c r="KYN122" s="243"/>
      <c r="KYO122" s="243"/>
      <c r="KYP122" s="243"/>
      <c r="KYQ122" s="243"/>
      <c r="KYR122" s="243"/>
      <c r="KYS122" s="243"/>
      <c r="KYT122" s="243"/>
      <c r="KYU122" s="243"/>
      <c r="KYV122" s="243"/>
      <c r="KYW122" s="243"/>
      <c r="KYX122" s="243"/>
      <c r="KYY122" s="243"/>
      <c r="KYZ122" s="243"/>
      <c r="KZA122" s="243"/>
      <c r="KZB122" s="243"/>
      <c r="KZC122" s="243"/>
      <c r="KZD122" s="243"/>
      <c r="KZE122" s="243"/>
      <c r="KZF122" s="243"/>
      <c r="KZG122" s="243"/>
      <c r="KZH122" s="243"/>
      <c r="KZI122" s="243"/>
      <c r="KZJ122" s="243"/>
      <c r="KZK122" s="243"/>
      <c r="KZL122" s="243"/>
      <c r="KZM122" s="243"/>
      <c r="KZN122" s="243"/>
      <c r="KZO122" s="243"/>
      <c r="KZP122" s="243"/>
      <c r="KZQ122" s="243"/>
      <c r="KZR122" s="243"/>
      <c r="KZS122" s="243"/>
      <c r="KZT122" s="243"/>
      <c r="KZU122" s="243"/>
      <c r="KZV122" s="243"/>
      <c r="KZW122" s="243"/>
      <c r="KZX122" s="243"/>
      <c r="KZY122" s="243"/>
      <c r="KZZ122" s="243"/>
      <c r="LAA122" s="243"/>
      <c r="LAB122" s="243"/>
      <c r="LAC122" s="243"/>
      <c r="LAD122" s="243"/>
      <c r="LAE122" s="243"/>
      <c r="LAF122" s="243"/>
      <c r="LAG122" s="243"/>
      <c r="LAH122" s="243"/>
      <c r="LAI122" s="243"/>
      <c r="LAJ122" s="243"/>
      <c r="LAK122" s="243"/>
      <c r="LAL122" s="243"/>
      <c r="LAM122" s="243"/>
      <c r="LAN122" s="243"/>
      <c r="LAO122" s="243"/>
      <c r="LAP122" s="243"/>
      <c r="LAQ122" s="243"/>
      <c r="LAR122" s="243"/>
      <c r="LAS122" s="243"/>
      <c r="LAT122" s="243"/>
      <c r="LAU122" s="243"/>
      <c r="LAV122" s="243"/>
      <c r="LAW122" s="243"/>
      <c r="LAX122" s="243"/>
      <c r="LAY122" s="243"/>
      <c r="LAZ122" s="243"/>
      <c r="LBA122" s="243"/>
      <c r="LBB122" s="243"/>
      <c r="LBC122" s="243"/>
      <c r="LBD122" s="243"/>
      <c r="LBE122" s="243"/>
      <c r="LBF122" s="243"/>
      <c r="LBG122" s="243"/>
      <c r="LBH122" s="243"/>
      <c r="LBI122" s="243"/>
      <c r="LBJ122" s="243"/>
      <c r="LBK122" s="243"/>
      <c r="LBL122" s="243"/>
      <c r="LBM122" s="243"/>
      <c r="LBN122" s="243"/>
      <c r="LBO122" s="243"/>
      <c r="LBP122" s="243"/>
      <c r="LBQ122" s="243"/>
      <c r="LBR122" s="243"/>
      <c r="LBS122" s="243"/>
      <c r="LBT122" s="243"/>
      <c r="LBU122" s="243"/>
      <c r="LBV122" s="243"/>
      <c r="LBW122" s="243"/>
      <c r="LBX122" s="243"/>
      <c r="LBY122" s="243"/>
      <c r="LBZ122" s="243"/>
      <c r="LCA122" s="243"/>
      <c r="LCB122" s="243"/>
      <c r="LCC122" s="243"/>
      <c r="LCD122" s="243"/>
      <c r="LCE122" s="243"/>
      <c r="LCF122" s="243"/>
      <c r="LCG122" s="243"/>
      <c r="LCH122" s="243"/>
      <c r="LCI122" s="243"/>
      <c r="LCJ122" s="243"/>
      <c r="LCK122" s="243"/>
      <c r="LCL122" s="243"/>
      <c r="LCM122" s="243"/>
      <c r="LCN122" s="243"/>
      <c r="LCO122" s="243"/>
      <c r="LCP122" s="243"/>
      <c r="LCQ122" s="243"/>
      <c r="LCR122" s="243"/>
      <c r="LCS122" s="243"/>
      <c r="LCT122" s="243"/>
      <c r="LCU122" s="243"/>
      <c r="LCV122" s="243"/>
      <c r="LCW122" s="243"/>
      <c r="LCX122" s="243"/>
      <c r="LCY122" s="243"/>
      <c r="LCZ122" s="243"/>
      <c r="LDA122" s="243"/>
      <c r="LDB122" s="243"/>
      <c r="LDC122" s="243"/>
      <c r="LDD122" s="243"/>
      <c r="LDE122" s="243"/>
      <c r="LDF122" s="243"/>
      <c r="LDG122" s="243"/>
      <c r="LDH122" s="243"/>
      <c r="LDI122" s="243"/>
      <c r="LDJ122" s="243"/>
      <c r="LDK122" s="243"/>
      <c r="LDL122" s="243"/>
      <c r="LDM122" s="243"/>
      <c r="LDN122" s="243"/>
      <c r="LDO122" s="243"/>
      <c r="LDP122" s="243"/>
      <c r="LDQ122" s="243"/>
      <c r="LDR122" s="243"/>
      <c r="LDS122" s="243"/>
      <c r="LDT122" s="243"/>
      <c r="LDU122" s="243"/>
      <c r="LDV122" s="243"/>
      <c r="LDW122" s="243"/>
      <c r="LDX122" s="243"/>
      <c r="LDY122" s="243"/>
      <c r="LDZ122" s="243"/>
      <c r="LEA122" s="243"/>
      <c r="LEB122" s="243"/>
      <c r="LEC122" s="243"/>
      <c r="LED122" s="243"/>
      <c r="LEE122" s="243"/>
      <c r="LEF122" s="243"/>
      <c r="LEG122" s="243"/>
      <c r="LEH122" s="243"/>
      <c r="LEI122" s="243"/>
      <c r="LEJ122" s="243"/>
      <c r="LEK122" s="243"/>
      <c r="LEL122" s="243"/>
      <c r="LEM122" s="243"/>
      <c r="LEN122" s="243"/>
      <c r="LEO122" s="243"/>
      <c r="LEP122" s="243"/>
      <c r="LEQ122" s="243"/>
      <c r="LER122" s="243"/>
      <c r="LES122" s="243"/>
      <c r="LET122" s="243"/>
      <c r="LEU122" s="243"/>
      <c r="LEV122" s="243"/>
      <c r="LEW122" s="243"/>
      <c r="LEX122" s="243"/>
      <c r="LEY122" s="243"/>
      <c r="LEZ122" s="243"/>
      <c r="LFA122" s="243"/>
      <c r="LFB122" s="243"/>
      <c r="LFC122" s="243"/>
      <c r="LFD122" s="243"/>
      <c r="LFE122" s="243"/>
      <c r="LFF122" s="243"/>
      <c r="LFG122" s="243"/>
      <c r="LFH122" s="243"/>
      <c r="LFI122" s="243"/>
      <c r="LFJ122" s="243"/>
      <c r="LFK122" s="243"/>
      <c r="LFL122" s="243"/>
      <c r="LFM122" s="243"/>
      <c r="LFN122" s="243"/>
      <c r="LFO122" s="243"/>
      <c r="LFP122" s="243"/>
      <c r="LFQ122" s="243"/>
      <c r="LFR122" s="243"/>
      <c r="LFS122" s="243"/>
      <c r="LFT122" s="243"/>
      <c r="LFU122" s="243"/>
      <c r="LFV122" s="243"/>
      <c r="LFW122" s="243"/>
      <c r="LFX122" s="243"/>
      <c r="LFY122" s="243"/>
      <c r="LFZ122" s="243"/>
      <c r="LGA122" s="243"/>
      <c r="LGB122" s="243"/>
      <c r="LGC122" s="243"/>
      <c r="LGD122" s="243"/>
      <c r="LGE122" s="243"/>
      <c r="LGF122" s="243"/>
      <c r="LGG122" s="243"/>
      <c r="LGH122" s="243"/>
      <c r="LGI122" s="243"/>
      <c r="LGJ122" s="243"/>
      <c r="LGK122" s="243"/>
      <c r="LGL122" s="243"/>
      <c r="LGM122" s="243"/>
      <c r="LGN122" s="243"/>
      <c r="LGO122" s="243"/>
      <c r="LGP122" s="243"/>
      <c r="LGQ122" s="243"/>
      <c r="LGR122" s="243"/>
      <c r="LGS122" s="243"/>
      <c r="LGT122" s="243"/>
      <c r="LGU122" s="243"/>
      <c r="LGV122" s="243"/>
      <c r="LGW122" s="243"/>
      <c r="LGX122" s="243"/>
      <c r="LGY122" s="243"/>
      <c r="LGZ122" s="243"/>
      <c r="LHA122" s="243"/>
      <c r="LHB122" s="243"/>
      <c r="LHC122" s="243"/>
      <c r="LHD122" s="243"/>
      <c r="LHE122" s="243"/>
      <c r="LHF122" s="243"/>
      <c r="LHG122" s="243"/>
      <c r="LHH122" s="243"/>
      <c r="LHI122" s="243"/>
      <c r="LHJ122" s="243"/>
      <c r="LHK122" s="243"/>
      <c r="LHL122" s="243"/>
      <c r="LHM122" s="243"/>
      <c r="LHN122" s="243"/>
      <c r="LHO122" s="243"/>
      <c r="LHP122" s="243"/>
      <c r="LHQ122" s="243"/>
      <c r="LHR122" s="243"/>
      <c r="LHS122" s="243"/>
      <c r="LHT122" s="243"/>
      <c r="LHU122" s="243"/>
      <c r="LHV122" s="243"/>
      <c r="LHW122" s="243"/>
      <c r="LHX122" s="243"/>
      <c r="LHY122" s="243"/>
      <c r="LHZ122" s="243"/>
      <c r="LIA122" s="243"/>
      <c r="LIB122" s="243"/>
      <c r="LIC122" s="243"/>
      <c r="LID122" s="243"/>
      <c r="LIE122" s="243"/>
      <c r="LIF122" s="243"/>
      <c r="LIG122" s="243"/>
      <c r="LIH122" s="243"/>
      <c r="LII122" s="243"/>
      <c r="LIJ122" s="243"/>
      <c r="LIK122" s="243"/>
      <c r="LIL122" s="243"/>
      <c r="LIM122" s="243"/>
      <c r="LIN122" s="243"/>
      <c r="LIO122" s="243"/>
      <c r="LIP122" s="243"/>
      <c r="LIQ122" s="243"/>
      <c r="LIR122" s="243"/>
      <c r="LIS122" s="243"/>
      <c r="LIT122" s="243"/>
      <c r="LIU122" s="243"/>
      <c r="LIV122" s="243"/>
      <c r="LIW122" s="243"/>
      <c r="LIX122" s="243"/>
      <c r="LIY122" s="243"/>
      <c r="LIZ122" s="243"/>
      <c r="LJA122" s="243"/>
      <c r="LJB122" s="243"/>
      <c r="LJC122" s="243"/>
      <c r="LJD122" s="243"/>
      <c r="LJE122" s="243"/>
      <c r="LJF122" s="243"/>
      <c r="LJG122" s="243"/>
      <c r="LJH122" s="243"/>
      <c r="LJI122" s="243"/>
      <c r="LJJ122" s="243"/>
      <c r="LJK122" s="243"/>
      <c r="LJL122" s="243"/>
      <c r="LJM122" s="243"/>
      <c r="LJN122" s="243"/>
      <c r="LJO122" s="243"/>
      <c r="LJP122" s="243"/>
      <c r="LJQ122" s="243"/>
      <c r="LJR122" s="243"/>
      <c r="LJS122" s="243"/>
      <c r="LJT122" s="243"/>
      <c r="LJU122" s="243"/>
      <c r="LJV122" s="243"/>
      <c r="LJW122" s="243"/>
      <c r="LJX122" s="243"/>
      <c r="LJY122" s="243"/>
      <c r="LJZ122" s="243"/>
      <c r="LKA122" s="243"/>
      <c r="LKB122" s="243"/>
      <c r="LKC122" s="243"/>
      <c r="LKD122" s="243"/>
      <c r="LKE122" s="243"/>
      <c r="LKF122" s="243"/>
      <c r="LKG122" s="243"/>
      <c r="LKH122" s="243"/>
      <c r="LKI122" s="243"/>
      <c r="LKJ122" s="243"/>
      <c r="LKK122" s="243"/>
      <c r="LKL122" s="243"/>
      <c r="LKM122" s="243"/>
      <c r="LKN122" s="243"/>
      <c r="LKO122" s="243"/>
      <c r="LKP122" s="243"/>
      <c r="LKQ122" s="243"/>
      <c r="LKR122" s="243"/>
      <c r="LKS122" s="243"/>
      <c r="LKT122" s="243"/>
      <c r="LKU122" s="243"/>
      <c r="LKV122" s="243"/>
      <c r="LKW122" s="243"/>
      <c r="LKX122" s="243"/>
      <c r="LKY122" s="243"/>
      <c r="LKZ122" s="243"/>
      <c r="LLA122" s="243"/>
      <c r="LLB122" s="243"/>
      <c r="LLC122" s="243"/>
      <c r="LLD122" s="243"/>
      <c r="LLE122" s="243"/>
      <c r="LLF122" s="243"/>
      <c r="LLG122" s="243"/>
      <c r="LLH122" s="243"/>
      <c r="LLI122" s="243"/>
      <c r="LLJ122" s="243"/>
      <c r="LLK122" s="243"/>
      <c r="LLL122" s="243"/>
      <c r="LLM122" s="243"/>
      <c r="LLN122" s="243"/>
      <c r="LLO122" s="243"/>
      <c r="LLP122" s="243"/>
      <c r="LLQ122" s="243"/>
      <c r="LLR122" s="243"/>
      <c r="LLS122" s="243"/>
      <c r="LLT122" s="243"/>
      <c r="LLU122" s="243"/>
      <c r="LLV122" s="243"/>
      <c r="LLW122" s="243"/>
      <c r="LLX122" s="243"/>
      <c r="LLY122" s="243"/>
      <c r="LLZ122" s="243"/>
      <c r="LMA122" s="243"/>
      <c r="LMB122" s="243"/>
      <c r="LMC122" s="243"/>
      <c r="LMD122" s="243"/>
      <c r="LME122" s="243"/>
      <c r="LMF122" s="243"/>
      <c r="LMG122" s="243"/>
      <c r="LMH122" s="243"/>
      <c r="LMI122" s="243"/>
      <c r="LMJ122" s="243"/>
      <c r="LMK122" s="243"/>
      <c r="LML122" s="243"/>
      <c r="LMM122" s="243"/>
      <c r="LMN122" s="243"/>
      <c r="LMO122" s="243"/>
      <c r="LMP122" s="243"/>
      <c r="LMQ122" s="243"/>
      <c r="LMR122" s="243"/>
      <c r="LMS122" s="243"/>
      <c r="LMT122" s="243"/>
      <c r="LMU122" s="243"/>
      <c r="LMV122" s="243"/>
      <c r="LMW122" s="243"/>
      <c r="LMX122" s="243"/>
      <c r="LMY122" s="243"/>
      <c r="LMZ122" s="243"/>
      <c r="LNA122" s="243"/>
      <c r="LNB122" s="243"/>
      <c r="LNC122" s="243"/>
      <c r="LND122" s="243"/>
      <c r="LNE122" s="243"/>
      <c r="LNF122" s="243"/>
      <c r="LNG122" s="243"/>
      <c r="LNH122" s="243"/>
      <c r="LNI122" s="243"/>
      <c r="LNJ122" s="243"/>
      <c r="LNK122" s="243"/>
      <c r="LNL122" s="243"/>
      <c r="LNM122" s="243"/>
      <c r="LNN122" s="243"/>
      <c r="LNO122" s="243"/>
      <c r="LNP122" s="243"/>
      <c r="LNQ122" s="243"/>
      <c r="LNR122" s="243"/>
      <c r="LNS122" s="243"/>
      <c r="LNT122" s="243"/>
      <c r="LNU122" s="243"/>
      <c r="LNV122" s="243"/>
      <c r="LNW122" s="243"/>
      <c r="LNX122" s="243"/>
      <c r="LNY122" s="243"/>
      <c r="LNZ122" s="243"/>
      <c r="LOA122" s="243"/>
      <c r="LOB122" s="243"/>
      <c r="LOC122" s="243"/>
      <c r="LOD122" s="243"/>
      <c r="LOE122" s="243"/>
      <c r="LOF122" s="243"/>
      <c r="LOG122" s="243"/>
      <c r="LOH122" s="243"/>
      <c r="LOI122" s="243"/>
      <c r="LOJ122" s="243"/>
      <c r="LOK122" s="243"/>
      <c r="LOL122" s="243"/>
      <c r="LOM122" s="243"/>
      <c r="LON122" s="243"/>
      <c r="LOO122" s="243"/>
      <c r="LOP122" s="243"/>
      <c r="LOQ122" s="243"/>
      <c r="LOR122" s="243"/>
      <c r="LOS122" s="243"/>
      <c r="LOT122" s="243"/>
      <c r="LOU122" s="243"/>
      <c r="LOV122" s="243"/>
      <c r="LOW122" s="243"/>
      <c r="LOX122" s="243"/>
      <c r="LOY122" s="243"/>
      <c r="LOZ122" s="243"/>
      <c r="LPA122" s="243"/>
      <c r="LPB122" s="243"/>
      <c r="LPC122" s="243"/>
      <c r="LPD122" s="243"/>
      <c r="LPE122" s="243"/>
      <c r="LPF122" s="243"/>
      <c r="LPG122" s="243"/>
      <c r="LPH122" s="243"/>
      <c r="LPI122" s="243"/>
      <c r="LPJ122" s="243"/>
      <c r="LPK122" s="243"/>
      <c r="LPL122" s="243"/>
      <c r="LPM122" s="243"/>
      <c r="LPN122" s="243"/>
      <c r="LPO122" s="243"/>
      <c r="LPP122" s="243"/>
      <c r="LPQ122" s="243"/>
      <c r="LPR122" s="243"/>
      <c r="LPS122" s="243"/>
      <c r="LPT122" s="243"/>
      <c r="LPU122" s="243"/>
      <c r="LPV122" s="243"/>
      <c r="LPW122" s="243"/>
      <c r="LPX122" s="243"/>
      <c r="LPY122" s="243"/>
      <c r="LPZ122" s="243"/>
      <c r="LQA122" s="243"/>
      <c r="LQB122" s="243"/>
      <c r="LQC122" s="243"/>
      <c r="LQD122" s="243"/>
      <c r="LQE122" s="243"/>
      <c r="LQF122" s="243"/>
      <c r="LQG122" s="243"/>
      <c r="LQH122" s="243"/>
      <c r="LQI122" s="243"/>
      <c r="LQJ122" s="243"/>
      <c r="LQK122" s="243"/>
      <c r="LQL122" s="243"/>
      <c r="LQM122" s="243"/>
      <c r="LQN122" s="243"/>
      <c r="LQO122" s="243"/>
      <c r="LQP122" s="243"/>
      <c r="LQQ122" s="243"/>
      <c r="LQR122" s="243"/>
      <c r="LQS122" s="243"/>
      <c r="LQT122" s="243"/>
      <c r="LQU122" s="243"/>
      <c r="LQV122" s="243"/>
      <c r="LQW122" s="243"/>
      <c r="LQX122" s="243"/>
      <c r="LQY122" s="243"/>
      <c r="LQZ122" s="243"/>
      <c r="LRA122" s="243"/>
      <c r="LRB122" s="243"/>
      <c r="LRC122" s="243"/>
      <c r="LRD122" s="243"/>
      <c r="LRE122" s="243"/>
      <c r="LRF122" s="243"/>
      <c r="LRG122" s="243"/>
      <c r="LRH122" s="243"/>
      <c r="LRI122" s="243"/>
      <c r="LRJ122" s="243"/>
      <c r="LRK122" s="243"/>
      <c r="LRL122" s="243"/>
      <c r="LRM122" s="243"/>
      <c r="LRN122" s="243"/>
      <c r="LRO122" s="243"/>
      <c r="LRP122" s="243"/>
      <c r="LRQ122" s="243"/>
      <c r="LRR122" s="243"/>
      <c r="LRS122" s="243"/>
      <c r="LRT122" s="243"/>
      <c r="LRU122" s="243"/>
      <c r="LRV122" s="243"/>
      <c r="LRW122" s="243"/>
      <c r="LRX122" s="243"/>
      <c r="LRY122" s="243"/>
      <c r="LRZ122" s="243"/>
      <c r="LSA122" s="243"/>
      <c r="LSB122" s="243"/>
      <c r="LSC122" s="243"/>
      <c r="LSD122" s="243"/>
      <c r="LSE122" s="243"/>
      <c r="LSF122" s="243"/>
      <c r="LSG122" s="243"/>
      <c r="LSH122" s="243"/>
      <c r="LSI122" s="243"/>
      <c r="LSJ122" s="243"/>
      <c r="LSK122" s="243"/>
      <c r="LSL122" s="243"/>
      <c r="LSM122" s="243"/>
      <c r="LSN122" s="243"/>
      <c r="LSO122" s="243"/>
      <c r="LSP122" s="243"/>
      <c r="LSQ122" s="243"/>
      <c r="LSR122" s="243"/>
      <c r="LSS122" s="243"/>
      <c r="LST122" s="243"/>
      <c r="LSU122" s="243"/>
      <c r="LSV122" s="243"/>
      <c r="LSW122" s="243"/>
      <c r="LSX122" s="243"/>
      <c r="LSY122" s="243"/>
      <c r="LSZ122" s="243"/>
      <c r="LTA122" s="243"/>
      <c r="LTB122" s="243"/>
      <c r="LTC122" s="243"/>
      <c r="LTD122" s="243"/>
      <c r="LTE122" s="243"/>
      <c r="LTF122" s="243"/>
      <c r="LTG122" s="243"/>
      <c r="LTH122" s="243"/>
      <c r="LTI122" s="243"/>
      <c r="LTJ122" s="243"/>
      <c r="LTK122" s="243"/>
      <c r="LTL122" s="243"/>
      <c r="LTM122" s="243"/>
      <c r="LTN122" s="243"/>
      <c r="LTO122" s="243"/>
      <c r="LTP122" s="243"/>
      <c r="LTQ122" s="243"/>
      <c r="LTR122" s="243"/>
      <c r="LTS122" s="243"/>
      <c r="LTT122" s="243"/>
      <c r="LTU122" s="243"/>
      <c r="LTV122" s="243"/>
      <c r="LTW122" s="243"/>
      <c r="LTX122" s="243"/>
      <c r="LTY122" s="243"/>
      <c r="LTZ122" s="243"/>
      <c r="LUA122" s="243"/>
      <c r="LUB122" s="243"/>
      <c r="LUC122" s="243"/>
      <c r="LUD122" s="243"/>
      <c r="LUE122" s="243"/>
      <c r="LUF122" s="243"/>
      <c r="LUG122" s="243"/>
      <c r="LUH122" s="243"/>
      <c r="LUI122" s="243"/>
      <c r="LUJ122" s="243"/>
      <c r="LUK122" s="243"/>
      <c r="LUL122" s="243"/>
      <c r="LUM122" s="243"/>
      <c r="LUN122" s="243"/>
      <c r="LUO122" s="243"/>
      <c r="LUP122" s="243"/>
      <c r="LUQ122" s="243"/>
      <c r="LUR122" s="243"/>
      <c r="LUS122" s="243"/>
      <c r="LUT122" s="243"/>
      <c r="LUU122" s="243"/>
      <c r="LUV122" s="243"/>
      <c r="LUW122" s="243"/>
      <c r="LUX122" s="243"/>
      <c r="LUY122" s="243"/>
      <c r="LUZ122" s="243"/>
      <c r="LVA122" s="243"/>
      <c r="LVB122" s="243"/>
      <c r="LVC122" s="243"/>
      <c r="LVD122" s="243"/>
      <c r="LVE122" s="243"/>
      <c r="LVF122" s="243"/>
      <c r="LVG122" s="243"/>
      <c r="LVH122" s="243"/>
      <c r="LVI122" s="243"/>
      <c r="LVJ122" s="243"/>
      <c r="LVK122" s="243"/>
      <c r="LVL122" s="243"/>
      <c r="LVM122" s="243"/>
      <c r="LVN122" s="243"/>
      <c r="LVO122" s="243"/>
      <c r="LVP122" s="243"/>
      <c r="LVQ122" s="243"/>
      <c r="LVR122" s="243"/>
      <c r="LVS122" s="243"/>
      <c r="LVT122" s="243"/>
      <c r="LVU122" s="243"/>
      <c r="LVV122" s="243"/>
      <c r="LVW122" s="243"/>
      <c r="LVX122" s="243"/>
      <c r="LVY122" s="243"/>
      <c r="LVZ122" s="243"/>
      <c r="LWA122" s="243"/>
      <c r="LWB122" s="243"/>
      <c r="LWC122" s="243"/>
      <c r="LWD122" s="243"/>
      <c r="LWE122" s="243"/>
      <c r="LWF122" s="243"/>
      <c r="LWG122" s="243"/>
      <c r="LWH122" s="243"/>
      <c r="LWI122" s="243"/>
      <c r="LWJ122" s="243"/>
      <c r="LWK122" s="243"/>
      <c r="LWL122" s="243"/>
      <c r="LWM122" s="243"/>
      <c r="LWN122" s="243"/>
      <c r="LWO122" s="243"/>
      <c r="LWP122" s="243"/>
      <c r="LWQ122" s="243"/>
      <c r="LWR122" s="243"/>
      <c r="LWS122" s="243"/>
      <c r="LWT122" s="243"/>
      <c r="LWU122" s="243"/>
      <c r="LWV122" s="243"/>
      <c r="LWW122" s="243"/>
      <c r="LWX122" s="243"/>
      <c r="LWY122" s="243"/>
      <c r="LWZ122" s="243"/>
      <c r="LXA122" s="243"/>
      <c r="LXB122" s="243"/>
      <c r="LXC122" s="243"/>
      <c r="LXD122" s="243"/>
      <c r="LXE122" s="243"/>
      <c r="LXF122" s="243"/>
      <c r="LXG122" s="243"/>
      <c r="LXH122" s="243"/>
      <c r="LXI122" s="243"/>
      <c r="LXJ122" s="243"/>
      <c r="LXK122" s="243"/>
      <c r="LXL122" s="243"/>
      <c r="LXM122" s="243"/>
      <c r="LXN122" s="243"/>
      <c r="LXO122" s="243"/>
      <c r="LXP122" s="243"/>
      <c r="LXQ122" s="243"/>
      <c r="LXR122" s="243"/>
      <c r="LXS122" s="243"/>
      <c r="LXT122" s="243"/>
      <c r="LXU122" s="243"/>
      <c r="LXV122" s="243"/>
      <c r="LXW122" s="243"/>
      <c r="LXX122" s="243"/>
      <c r="LXY122" s="243"/>
      <c r="LXZ122" s="243"/>
      <c r="LYA122" s="243"/>
      <c r="LYB122" s="243"/>
      <c r="LYC122" s="243"/>
      <c r="LYD122" s="243"/>
      <c r="LYE122" s="243"/>
      <c r="LYF122" s="243"/>
      <c r="LYG122" s="243"/>
      <c r="LYH122" s="243"/>
      <c r="LYI122" s="243"/>
      <c r="LYJ122" s="243"/>
      <c r="LYK122" s="243"/>
      <c r="LYL122" s="243"/>
      <c r="LYM122" s="243"/>
      <c r="LYN122" s="243"/>
      <c r="LYO122" s="243"/>
      <c r="LYP122" s="243"/>
      <c r="LYQ122" s="243"/>
      <c r="LYR122" s="243"/>
      <c r="LYS122" s="243"/>
      <c r="LYT122" s="243"/>
      <c r="LYU122" s="243"/>
      <c r="LYV122" s="243"/>
      <c r="LYW122" s="243"/>
      <c r="LYX122" s="243"/>
      <c r="LYY122" s="243"/>
      <c r="LYZ122" s="243"/>
      <c r="LZA122" s="243"/>
      <c r="LZB122" s="243"/>
      <c r="LZC122" s="243"/>
      <c r="LZD122" s="243"/>
      <c r="LZE122" s="243"/>
      <c r="LZF122" s="243"/>
      <c r="LZG122" s="243"/>
      <c r="LZH122" s="243"/>
      <c r="LZI122" s="243"/>
      <c r="LZJ122" s="243"/>
      <c r="LZK122" s="243"/>
      <c r="LZL122" s="243"/>
      <c r="LZM122" s="243"/>
      <c r="LZN122" s="243"/>
      <c r="LZO122" s="243"/>
      <c r="LZP122" s="243"/>
      <c r="LZQ122" s="243"/>
      <c r="LZR122" s="243"/>
      <c r="LZS122" s="243"/>
      <c r="LZT122" s="243"/>
      <c r="LZU122" s="243"/>
      <c r="LZV122" s="243"/>
      <c r="LZW122" s="243"/>
      <c r="LZX122" s="243"/>
      <c r="LZY122" s="243"/>
      <c r="LZZ122" s="243"/>
      <c r="MAA122" s="243"/>
      <c r="MAB122" s="243"/>
      <c r="MAC122" s="243"/>
      <c r="MAD122" s="243"/>
      <c r="MAE122" s="243"/>
      <c r="MAF122" s="243"/>
      <c r="MAG122" s="243"/>
      <c r="MAH122" s="243"/>
      <c r="MAI122" s="243"/>
      <c r="MAJ122" s="243"/>
      <c r="MAK122" s="243"/>
      <c r="MAL122" s="243"/>
      <c r="MAM122" s="243"/>
      <c r="MAN122" s="243"/>
      <c r="MAO122" s="243"/>
      <c r="MAP122" s="243"/>
      <c r="MAQ122" s="243"/>
      <c r="MAR122" s="243"/>
      <c r="MAS122" s="243"/>
      <c r="MAT122" s="243"/>
      <c r="MAU122" s="243"/>
      <c r="MAV122" s="243"/>
      <c r="MAW122" s="243"/>
      <c r="MAX122" s="243"/>
      <c r="MAY122" s="243"/>
      <c r="MAZ122" s="243"/>
      <c r="MBA122" s="243"/>
      <c r="MBB122" s="243"/>
      <c r="MBC122" s="243"/>
      <c r="MBD122" s="243"/>
      <c r="MBE122" s="243"/>
      <c r="MBF122" s="243"/>
      <c r="MBG122" s="243"/>
      <c r="MBH122" s="243"/>
      <c r="MBI122" s="243"/>
      <c r="MBJ122" s="243"/>
      <c r="MBK122" s="243"/>
      <c r="MBL122" s="243"/>
      <c r="MBM122" s="243"/>
      <c r="MBN122" s="243"/>
      <c r="MBO122" s="243"/>
      <c r="MBP122" s="243"/>
      <c r="MBQ122" s="243"/>
      <c r="MBR122" s="243"/>
      <c r="MBS122" s="243"/>
      <c r="MBT122" s="243"/>
      <c r="MBU122" s="243"/>
      <c r="MBV122" s="243"/>
      <c r="MBW122" s="243"/>
      <c r="MBX122" s="243"/>
      <c r="MBY122" s="243"/>
      <c r="MBZ122" s="243"/>
      <c r="MCA122" s="243"/>
      <c r="MCB122" s="243"/>
      <c r="MCC122" s="243"/>
      <c r="MCD122" s="243"/>
      <c r="MCE122" s="243"/>
      <c r="MCF122" s="243"/>
      <c r="MCG122" s="243"/>
      <c r="MCH122" s="243"/>
      <c r="MCI122" s="243"/>
      <c r="MCJ122" s="243"/>
      <c r="MCK122" s="243"/>
      <c r="MCL122" s="243"/>
      <c r="MCM122" s="243"/>
      <c r="MCN122" s="243"/>
      <c r="MCO122" s="243"/>
      <c r="MCP122" s="243"/>
      <c r="MCQ122" s="243"/>
      <c r="MCR122" s="243"/>
      <c r="MCS122" s="243"/>
      <c r="MCT122" s="243"/>
      <c r="MCU122" s="243"/>
      <c r="MCV122" s="243"/>
      <c r="MCW122" s="243"/>
      <c r="MCX122" s="243"/>
      <c r="MCY122" s="243"/>
      <c r="MCZ122" s="243"/>
      <c r="MDA122" s="243"/>
      <c r="MDB122" s="243"/>
      <c r="MDC122" s="243"/>
      <c r="MDD122" s="243"/>
      <c r="MDE122" s="243"/>
      <c r="MDF122" s="243"/>
      <c r="MDG122" s="243"/>
      <c r="MDH122" s="243"/>
      <c r="MDI122" s="243"/>
      <c r="MDJ122" s="243"/>
      <c r="MDK122" s="243"/>
      <c r="MDL122" s="243"/>
      <c r="MDM122" s="243"/>
      <c r="MDN122" s="243"/>
      <c r="MDO122" s="243"/>
      <c r="MDP122" s="243"/>
      <c r="MDQ122" s="243"/>
      <c r="MDR122" s="243"/>
      <c r="MDS122" s="243"/>
      <c r="MDT122" s="243"/>
      <c r="MDU122" s="243"/>
      <c r="MDV122" s="243"/>
      <c r="MDW122" s="243"/>
      <c r="MDX122" s="243"/>
      <c r="MDY122" s="243"/>
      <c r="MDZ122" s="243"/>
      <c r="MEA122" s="243"/>
      <c r="MEB122" s="243"/>
      <c r="MEC122" s="243"/>
      <c r="MED122" s="243"/>
      <c r="MEE122" s="243"/>
      <c r="MEF122" s="243"/>
      <c r="MEG122" s="243"/>
      <c r="MEH122" s="243"/>
      <c r="MEI122" s="243"/>
      <c r="MEJ122" s="243"/>
      <c r="MEK122" s="243"/>
      <c r="MEL122" s="243"/>
      <c r="MEM122" s="243"/>
      <c r="MEN122" s="243"/>
      <c r="MEO122" s="243"/>
      <c r="MEP122" s="243"/>
      <c r="MEQ122" s="243"/>
      <c r="MER122" s="243"/>
      <c r="MES122" s="243"/>
      <c r="MET122" s="243"/>
      <c r="MEU122" s="243"/>
      <c r="MEV122" s="243"/>
      <c r="MEW122" s="243"/>
      <c r="MEX122" s="243"/>
      <c r="MEY122" s="243"/>
      <c r="MEZ122" s="243"/>
      <c r="MFA122" s="243"/>
      <c r="MFB122" s="243"/>
      <c r="MFC122" s="243"/>
      <c r="MFD122" s="243"/>
      <c r="MFE122" s="243"/>
      <c r="MFF122" s="243"/>
      <c r="MFG122" s="243"/>
      <c r="MFH122" s="243"/>
      <c r="MFI122" s="243"/>
      <c r="MFJ122" s="243"/>
      <c r="MFK122" s="243"/>
      <c r="MFL122" s="243"/>
      <c r="MFM122" s="243"/>
      <c r="MFN122" s="243"/>
      <c r="MFO122" s="243"/>
      <c r="MFP122" s="243"/>
      <c r="MFQ122" s="243"/>
      <c r="MFR122" s="243"/>
      <c r="MFS122" s="243"/>
      <c r="MFT122" s="243"/>
      <c r="MFU122" s="243"/>
      <c r="MFV122" s="243"/>
      <c r="MFW122" s="243"/>
      <c r="MFX122" s="243"/>
      <c r="MFY122" s="243"/>
      <c r="MFZ122" s="243"/>
      <c r="MGA122" s="243"/>
      <c r="MGB122" s="243"/>
      <c r="MGC122" s="243"/>
      <c r="MGD122" s="243"/>
      <c r="MGE122" s="243"/>
      <c r="MGF122" s="243"/>
      <c r="MGG122" s="243"/>
      <c r="MGH122" s="243"/>
      <c r="MGI122" s="243"/>
      <c r="MGJ122" s="243"/>
      <c r="MGK122" s="243"/>
      <c r="MGL122" s="243"/>
      <c r="MGM122" s="243"/>
      <c r="MGN122" s="243"/>
      <c r="MGO122" s="243"/>
      <c r="MGP122" s="243"/>
      <c r="MGQ122" s="243"/>
      <c r="MGR122" s="243"/>
      <c r="MGS122" s="243"/>
      <c r="MGT122" s="243"/>
      <c r="MGU122" s="243"/>
      <c r="MGV122" s="243"/>
      <c r="MGW122" s="243"/>
      <c r="MGX122" s="243"/>
      <c r="MGY122" s="243"/>
      <c r="MGZ122" s="243"/>
      <c r="MHA122" s="243"/>
      <c r="MHB122" s="243"/>
      <c r="MHC122" s="243"/>
      <c r="MHD122" s="243"/>
      <c r="MHE122" s="243"/>
      <c r="MHF122" s="243"/>
      <c r="MHG122" s="243"/>
      <c r="MHH122" s="243"/>
      <c r="MHI122" s="243"/>
      <c r="MHJ122" s="243"/>
      <c r="MHK122" s="243"/>
      <c r="MHL122" s="243"/>
      <c r="MHM122" s="243"/>
      <c r="MHN122" s="243"/>
      <c r="MHO122" s="243"/>
      <c r="MHP122" s="243"/>
      <c r="MHQ122" s="243"/>
      <c r="MHR122" s="243"/>
      <c r="MHS122" s="243"/>
      <c r="MHT122" s="243"/>
      <c r="MHU122" s="243"/>
      <c r="MHV122" s="243"/>
      <c r="MHW122" s="243"/>
      <c r="MHX122" s="243"/>
      <c r="MHY122" s="243"/>
      <c r="MHZ122" s="243"/>
      <c r="MIA122" s="243"/>
      <c r="MIB122" s="243"/>
      <c r="MIC122" s="243"/>
      <c r="MID122" s="243"/>
      <c r="MIE122" s="243"/>
      <c r="MIF122" s="243"/>
      <c r="MIG122" s="243"/>
      <c r="MIH122" s="243"/>
      <c r="MII122" s="243"/>
      <c r="MIJ122" s="243"/>
      <c r="MIK122" s="243"/>
      <c r="MIL122" s="243"/>
      <c r="MIM122" s="243"/>
      <c r="MIN122" s="243"/>
      <c r="MIO122" s="243"/>
      <c r="MIP122" s="243"/>
      <c r="MIQ122" s="243"/>
      <c r="MIR122" s="243"/>
      <c r="MIS122" s="243"/>
      <c r="MIT122" s="243"/>
      <c r="MIU122" s="243"/>
      <c r="MIV122" s="243"/>
      <c r="MIW122" s="243"/>
      <c r="MIX122" s="243"/>
      <c r="MIY122" s="243"/>
      <c r="MIZ122" s="243"/>
      <c r="MJA122" s="243"/>
      <c r="MJB122" s="243"/>
      <c r="MJC122" s="243"/>
      <c r="MJD122" s="243"/>
      <c r="MJE122" s="243"/>
      <c r="MJF122" s="243"/>
      <c r="MJG122" s="243"/>
      <c r="MJH122" s="243"/>
      <c r="MJI122" s="243"/>
      <c r="MJJ122" s="243"/>
      <c r="MJK122" s="243"/>
      <c r="MJL122" s="243"/>
      <c r="MJM122" s="243"/>
      <c r="MJN122" s="243"/>
      <c r="MJO122" s="243"/>
      <c r="MJP122" s="243"/>
      <c r="MJQ122" s="243"/>
      <c r="MJR122" s="243"/>
      <c r="MJS122" s="243"/>
      <c r="MJT122" s="243"/>
      <c r="MJU122" s="243"/>
      <c r="MJV122" s="243"/>
      <c r="MJW122" s="243"/>
      <c r="MJX122" s="243"/>
      <c r="MJY122" s="243"/>
      <c r="MJZ122" s="243"/>
      <c r="MKA122" s="243"/>
      <c r="MKB122" s="243"/>
      <c r="MKC122" s="243"/>
      <c r="MKD122" s="243"/>
      <c r="MKE122" s="243"/>
      <c r="MKF122" s="243"/>
      <c r="MKG122" s="243"/>
      <c r="MKH122" s="243"/>
      <c r="MKI122" s="243"/>
      <c r="MKJ122" s="243"/>
      <c r="MKK122" s="243"/>
      <c r="MKL122" s="243"/>
      <c r="MKM122" s="243"/>
      <c r="MKN122" s="243"/>
      <c r="MKO122" s="243"/>
      <c r="MKP122" s="243"/>
      <c r="MKQ122" s="243"/>
      <c r="MKR122" s="243"/>
      <c r="MKS122" s="243"/>
      <c r="MKT122" s="243"/>
      <c r="MKU122" s="243"/>
      <c r="MKV122" s="243"/>
      <c r="MKW122" s="243"/>
      <c r="MKX122" s="243"/>
      <c r="MKY122" s="243"/>
      <c r="MKZ122" s="243"/>
      <c r="MLA122" s="243"/>
      <c r="MLB122" s="243"/>
      <c r="MLC122" s="243"/>
      <c r="MLD122" s="243"/>
      <c r="MLE122" s="243"/>
      <c r="MLF122" s="243"/>
      <c r="MLG122" s="243"/>
      <c r="MLH122" s="243"/>
      <c r="MLI122" s="243"/>
      <c r="MLJ122" s="243"/>
      <c r="MLK122" s="243"/>
      <c r="MLL122" s="243"/>
      <c r="MLM122" s="243"/>
      <c r="MLN122" s="243"/>
      <c r="MLO122" s="243"/>
      <c r="MLP122" s="243"/>
      <c r="MLQ122" s="243"/>
      <c r="MLR122" s="243"/>
      <c r="MLS122" s="243"/>
      <c r="MLT122" s="243"/>
      <c r="MLU122" s="243"/>
      <c r="MLV122" s="243"/>
      <c r="MLW122" s="243"/>
      <c r="MLX122" s="243"/>
      <c r="MLY122" s="243"/>
      <c r="MLZ122" s="243"/>
      <c r="MMA122" s="243"/>
      <c r="MMB122" s="243"/>
      <c r="MMC122" s="243"/>
      <c r="MMD122" s="243"/>
      <c r="MME122" s="243"/>
      <c r="MMF122" s="243"/>
      <c r="MMG122" s="243"/>
      <c r="MMH122" s="243"/>
      <c r="MMI122" s="243"/>
      <c r="MMJ122" s="243"/>
      <c r="MMK122" s="243"/>
      <c r="MML122" s="243"/>
      <c r="MMM122" s="243"/>
      <c r="MMN122" s="243"/>
      <c r="MMO122" s="243"/>
      <c r="MMP122" s="243"/>
      <c r="MMQ122" s="243"/>
      <c r="MMR122" s="243"/>
      <c r="MMS122" s="243"/>
      <c r="MMT122" s="243"/>
      <c r="MMU122" s="243"/>
      <c r="MMV122" s="243"/>
      <c r="MMW122" s="243"/>
      <c r="MMX122" s="243"/>
      <c r="MMY122" s="243"/>
      <c r="MMZ122" s="243"/>
      <c r="MNA122" s="243"/>
      <c r="MNB122" s="243"/>
      <c r="MNC122" s="243"/>
      <c r="MND122" s="243"/>
      <c r="MNE122" s="243"/>
      <c r="MNF122" s="243"/>
      <c r="MNG122" s="243"/>
      <c r="MNH122" s="243"/>
      <c r="MNI122" s="243"/>
      <c r="MNJ122" s="243"/>
      <c r="MNK122" s="243"/>
      <c r="MNL122" s="243"/>
      <c r="MNM122" s="243"/>
      <c r="MNN122" s="243"/>
      <c r="MNO122" s="243"/>
      <c r="MNP122" s="243"/>
      <c r="MNQ122" s="243"/>
      <c r="MNR122" s="243"/>
      <c r="MNS122" s="243"/>
      <c r="MNT122" s="243"/>
      <c r="MNU122" s="243"/>
      <c r="MNV122" s="243"/>
      <c r="MNW122" s="243"/>
      <c r="MNX122" s="243"/>
      <c r="MNY122" s="243"/>
      <c r="MNZ122" s="243"/>
      <c r="MOA122" s="243"/>
      <c r="MOB122" s="243"/>
      <c r="MOC122" s="243"/>
      <c r="MOD122" s="243"/>
      <c r="MOE122" s="243"/>
      <c r="MOF122" s="243"/>
      <c r="MOG122" s="243"/>
      <c r="MOH122" s="243"/>
      <c r="MOI122" s="243"/>
      <c r="MOJ122" s="243"/>
      <c r="MOK122" s="243"/>
      <c r="MOL122" s="243"/>
      <c r="MOM122" s="243"/>
      <c r="MON122" s="243"/>
      <c r="MOO122" s="243"/>
      <c r="MOP122" s="243"/>
      <c r="MOQ122" s="243"/>
      <c r="MOR122" s="243"/>
      <c r="MOS122" s="243"/>
      <c r="MOT122" s="243"/>
      <c r="MOU122" s="243"/>
      <c r="MOV122" s="243"/>
      <c r="MOW122" s="243"/>
      <c r="MOX122" s="243"/>
      <c r="MOY122" s="243"/>
      <c r="MOZ122" s="243"/>
      <c r="MPA122" s="243"/>
      <c r="MPB122" s="243"/>
      <c r="MPC122" s="243"/>
      <c r="MPD122" s="243"/>
      <c r="MPE122" s="243"/>
      <c r="MPF122" s="243"/>
      <c r="MPG122" s="243"/>
      <c r="MPH122" s="243"/>
      <c r="MPI122" s="243"/>
      <c r="MPJ122" s="243"/>
      <c r="MPK122" s="243"/>
      <c r="MPL122" s="243"/>
      <c r="MPM122" s="243"/>
      <c r="MPN122" s="243"/>
      <c r="MPO122" s="243"/>
      <c r="MPP122" s="243"/>
      <c r="MPQ122" s="243"/>
      <c r="MPR122" s="243"/>
      <c r="MPS122" s="243"/>
      <c r="MPT122" s="243"/>
      <c r="MPU122" s="243"/>
      <c r="MPV122" s="243"/>
      <c r="MPW122" s="243"/>
      <c r="MPX122" s="243"/>
      <c r="MPY122" s="243"/>
      <c r="MPZ122" s="243"/>
      <c r="MQA122" s="243"/>
      <c r="MQB122" s="243"/>
      <c r="MQC122" s="243"/>
      <c r="MQD122" s="243"/>
      <c r="MQE122" s="243"/>
      <c r="MQF122" s="243"/>
      <c r="MQG122" s="243"/>
      <c r="MQH122" s="243"/>
      <c r="MQI122" s="243"/>
      <c r="MQJ122" s="243"/>
      <c r="MQK122" s="243"/>
      <c r="MQL122" s="243"/>
      <c r="MQM122" s="243"/>
      <c r="MQN122" s="243"/>
      <c r="MQO122" s="243"/>
      <c r="MQP122" s="243"/>
      <c r="MQQ122" s="243"/>
      <c r="MQR122" s="243"/>
      <c r="MQS122" s="243"/>
      <c r="MQT122" s="243"/>
      <c r="MQU122" s="243"/>
      <c r="MQV122" s="243"/>
      <c r="MQW122" s="243"/>
      <c r="MQX122" s="243"/>
      <c r="MQY122" s="243"/>
      <c r="MQZ122" s="243"/>
      <c r="MRA122" s="243"/>
      <c r="MRB122" s="243"/>
      <c r="MRC122" s="243"/>
      <c r="MRD122" s="243"/>
      <c r="MRE122" s="243"/>
      <c r="MRF122" s="243"/>
      <c r="MRG122" s="243"/>
      <c r="MRH122" s="243"/>
      <c r="MRI122" s="243"/>
      <c r="MRJ122" s="243"/>
      <c r="MRK122" s="243"/>
      <c r="MRL122" s="243"/>
      <c r="MRM122" s="243"/>
      <c r="MRN122" s="243"/>
      <c r="MRO122" s="243"/>
      <c r="MRP122" s="243"/>
      <c r="MRQ122" s="243"/>
      <c r="MRR122" s="243"/>
      <c r="MRS122" s="243"/>
      <c r="MRT122" s="243"/>
      <c r="MRU122" s="243"/>
      <c r="MRV122" s="243"/>
      <c r="MRW122" s="243"/>
      <c r="MRX122" s="243"/>
      <c r="MRY122" s="243"/>
      <c r="MRZ122" s="243"/>
      <c r="MSA122" s="243"/>
      <c r="MSB122" s="243"/>
      <c r="MSC122" s="243"/>
      <c r="MSD122" s="243"/>
      <c r="MSE122" s="243"/>
      <c r="MSF122" s="243"/>
      <c r="MSG122" s="243"/>
      <c r="MSH122" s="243"/>
      <c r="MSI122" s="243"/>
      <c r="MSJ122" s="243"/>
      <c r="MSK122" s="243"/>
      <c r="MSL122" s="243"/>
      <c r="MSM122" s="243"/>
      <c r="MSN122" s="243"/>
      <c r="MSO122" s="243"/>
      <c r="MSP122" s="243"/>
      <c r="MSQ122" s="243"/>
      <c r="MSR122" s="243"/>
      <c r="MSS122" s="243"/>
      <c r="MST122" s="243"/>
      <c r="MSU122" s="243"/>
      <c r="MSV122" s="243"/>
      <c r="MSW122" s="243"/>
      <c r="MSX122" s="243"/>
      <c r="MSY122" s="243"/>
      <c r="MSZ122" s="243"/>
      <c r="MTA122" s="243"/>
      <c r="MTB122" s="243"/>
      <c r="MTC122" s="243"/>
      <c r="MTD122" s="243"/>
      <c r="MTE122" s="243"/>
      <c r="MTF122" s="243"/>
      <c r="MTG122" s="243"/>
      <c r="MTH122" s="243"/>
      <c r="MTI122" s="243"/>
      <c r="MTJ122" s="243"/>
      <c r="MTK122" s="243"/>
      <c r="MTL122" s="243"/>
      <c r="MTM122" s="243"/>
      <c r="MTN122" s="243"/>
      <c r="MTO122" s="243"/>
      <c r="MTP122" s="243"/>
      <c r="MTQ122" s="243"/>
      <c r="MTR122" s="243"/>
      <c r="MTS122" s="243"/>
      <c r="MTT122" s="243"/>
      <c r="MTU122" s="243"/>
      <c r="MTV122" s="243"/>
      <c r="MTW122" s="243"/>
      <c r="MTX122" s="243"/>
      <c r="MTY122" s="243"/>
      <c r="MTZ122" s="243"/>
      <c r="MUA122" s="243"/>
      <c r="MUB122" s="243"/>
      <c r="MUC122" s="243"/>
      <c r="MUD122" s="243"/>
      <c r="MUE122" s="243"/>
      <c r="MUF122" s="243"/>
      <c r="MUG122" s="243"/>
      <c r="MUH122" s="243"/>
      <c r="MUI122" s="243"/>
      <c r="MUJ122" s="243"/>
      <c r="MUK122" s="243"/>
      <c r="MUL122" s="243"/>
      <c r="MUM122" s="243"/>
      <c r="MUN122" s="243"/>
      <c r="MUO122" s="243"/>
      <c r="MUP122" s="243"/>
      <c r="MUQ122" s="243"/>
      <c r="MUR122" s="243"/>
      <c r="MUS122" s="243"/>
      <c r="MUT122" s="243"/>
      <c r="MUU122" s="243"/>
      <c r="MUV122" s="243"/>
      <c r="MUW122" s="243"/>
      <c r="MUX122" s="243"/>
      <c r="MUY122" s="243"/>
      <c r="MUZ122" s="243"/>
      <c r="MVA122" s="243"/>
      <c r="MVB122" s="243"/>
      <c r="MVC122" s="243"/>
      <c r="MVD122" s="243"/>
      <c r="MVE122" s="243"/>
      <c r="MVF122" s="243"/>
      <c r="MVG122" s="243"/>
      <c r="MVH122" s="243"/>
      <c r="MVI122" s="243"/>
      <c r="MVJ122" s="243"/>
      <c r="MVK122" s="243"/>
      <c r="MVL122" s="243"/>
      <c r="MVM122" s="243"/>
      <c r="MVN122" s="243"/>
      <c r="MVO122" s="243"/>
      <c r="MVP122" s="243"/>
      <c r="MVQ122" s="243"/>
      <c r="MVR122" s="243"/>
      <c r="MVS122" s="243"/>
      <c r="MVT122" s="243"/>
      <c r="MVU122" s="243"/>
      <c r="MVV122" s="243"/>
      <c r="MVW122" s="243"/>
      <c r="MVX122" s="243"/>
      <c r="MVY122" s="243"/>
      <c r="MVZ122" s="243"/>
      <c r="MWA122" s="243"/>
      <c r="MWB122" s="243"/>
      <c r="MWC122" s="243"/>
      <c r="MWD122" s="243"/>
      <c r="MWE122" s="243"/>
      <c r="MWF122" s="243"/>
      <c r="MWG122" s="243"/>
      <c r="MWH122" s="243"/>
      <c r="MWI122" s="243"/>
      <c r="MWJ122" s="243"/>
      <c r="MWK122" s="243"/>
      <c r="MWL122" s="243"/>
      <c r="MWM122" s="243"/>
      <c r="MWN122" s="243"/>
      <c r="MWO122" s="243"/>
      <c r="MWP122" s="243"/>
      <c r="MWQ122" s="243"/>
      <c r="MWR122" s="243"/>
      <c r="MWS122" s="243"/>
      <c r="MWT122" s="243"/>
      <c r="MWU122" s="243"/>
      <c r="MWV122" s="243"/>
      <c r="MWW122" s="243"/>
      <c r="MWX122" s="243"/>
      <c r="MWY122" s="243"/>
      <c r="MWZ122" s="243"/>
      <c r="MXA122" s="243"/>
      <c r="MXB122" s="243"/>
      <c r="MXC122" s="243"/>
      <c r="MXD122" s="243"/>
      <c r="MXE122" s="243"/>
      <c r="MXF122" s="243"/>
      <c r="MXG122" s="243"/>
      <c r="MXH122" s="243"/>
      <c r="MXI122" s="243"/>
      <c r="MXJ122" s="243"/>
      <c r="MXK122" s="243"/>
      <c r="MXL122" s="243"/>
      <c r="MXM122" s="243"/>
      <c r="MXN122" s="243"/>
      <c r="MXO122" s="243"/>
      <c r="MXP122" s="243"/>
      <c r="MXQ122" s="243"/>
      <c r="MXR122" s="243"/>
      <c r="MXS122" s="243"/>
      <c r="MXT122" s="243"/>
      <c r="MXU122" s="243"/>
      <c r="MXV122" s="243"/>
      <c r="MXW122" s="243"/>
      <c r="MXX122" s="243"/>
      <c r="MXY122" s="243"/>
      <c r="MXZ122" s="243"/>
      <c r="MYA122" s="243"/>
      <c r="MYB122" s="243"/>
      <c r="MYC122" s="243"/>
      <c r="MYD122" s="243"/>
      <c r="MYE122" s="243"/>
      <c r="MYF122" s="243"/>
      <c r="MYG122" s="243"/>
      <c r="MYH122" s="243"/>
      <c r="MYI122" s="243"/>
      <c r="MYJ122" s="243"/>
      <c r="MYK122" s="243"/>
      <c r="MYL122" s="243"/>
      <c r="MYM122" s="243"/>
      <c r="MYN122" s="243"/>
      <c r="MYO122" s="243"/>
      <c r="MYP122" s="243"/>
      <c r="MYQ122" s="243"/>
      <c r="MYR122" s="243"/>
      <c r="MYS122" s="243"/>
      <c r="MYT122" s="243"/>
      <c r="MYU122" s="243"/>
      <c r="MYV122" s="243"/>
      <c r="MYW122" s="243"/>
      <c r="MYX122" s="243"/>
      <c r="MYY122" s="243"/>
      <c r="MYZ122" s="243"/>
      <c r="MZA122" s="243"/>
      <c r="MZB122" s="243"/>
      <c r="MZC122" s="243"/>
      <c r="MZD122" s="243"/>
      <c r="MZE122" s="243"/>
      <c r="MZF122" s="243"/>
      <c r="MZG122" s="243"/>
      <c r="MZH122" s="243"/>
      <c r="MZI122" s="243"/>
      <c r="MZJ122" s="243"/>
      <c r="MZK122" s="243"/>
      <c r="MZL122" s="243"/>
      <c r="MZM122" s="243"/>
      <c r="MZN122" s="243"/>
      <c r="MZO122" s="243"/>
      <c r="MZP122" s="243"/>
      <c r="MZQ122" s="243"/>
      <c r="MZR122" s="243"/>
      <c r="MZS122" s="243"/>
      <c r="MZT122" s="243"/>
      <c r="MZU122" s="243"/>
      <c r="MZV122" s="243"/>
      <c r="MZW122" s="243"/>
      <c r="MZX122" s="243"/>
      <c r="MZY122" s="243"/>
      <c r="MZZ122" s="243"/>
      <c r="NAA122" s="243"/>
      <c r="NAB122" s="243"/>
      <c r="NAC122" s="243"/>
      <c r="NAD122" s="243"/>
      <c r="NAE122" s="243"/>
      <c r="NAF122" s="243"/>
      <c r="NAG122" s="243"/>
      <c r="NAH122" s="243"/>
      <c r="NAI122" s="243"/>
      <c r="NAJ122" s="243"/>
      <c r="NAK122" s="243"/>
      <c r="NAL122" s="243"/>
      <c r="NAM122" s="243"/>
      <c r="NAN122" s="243"/>
      <c r="NAO122" s="243"/>
      <c r="NAP122" s="243"/>
      <c r="NAQ122" s="243"/>
      <c r="NAR122" s="243"/>
      <c r="NAS122" s="243"/>
      <c r="NAT122" s="243"/>
      <c r="NAU122" s="243"/>
      <c r="NAV122" s="243"/>
      <c r="NAW122" s="243"/>
      <c r="NAX122" s="243"/>
      <c r="NAY122" s="243"/>
      <c r="NAZ122" s="243"/>
      <c r="NBA122" s="243"/>
      <c r="NBB122" s="243"/>
      <c r="NBC122" s="243"/>
      <c r="NBD122" s="243"/>
      <c r="NBE122" s="243"/>
      <c r="NBF122" s="243"/>
      <c r="NBG122" s="243"/>
      <c r="NBH122" s="243"/>
      <c r="NBI122" s="243"/>
      <c r="NBJ122" s="243"/>
      <c r="NBK122" s="243"/>
      <c r="NBL122" s="243"/>
      <c r="NBM122" s="243"/>
      <c r="NBN122" s="243"/>
      <c r="NBO122" s="243"/>
      <c r="NBP122" s="243"/>
      <c r="NBQ122" s="243"/>
      <c r="NBR122" s="243"/>
      <c r="NBS122" s="243"/>
      <c r="NBT122" s="243"/>
      <c r="NBU122" s="243"/>
      <c r="NBV122" s="243"/>
      <c r="NBW122" s="243"/>
      <c r="NBX122" s="243"/>
      <c r="NBY122" s="243"/>
      <c r="NBZ122" s="243"/>
      <c r="NCA122" s="243"/>
      <c r="NCB122" s="243"/>
      <c r="NCC122" s="243"/>
      <c r="NCD122" s="243"/>
      <c r="NCE122" s="243"/>
      <c r="NCF122" s="243"/>
      <c r="NCG122" s="243"/>
      <c r="NCH122" s="243"/>
      <c r="NCI122" s="243"/>
      <c r="NCJ122" s="243"/>
      <c r="NCK122" s="243"/>
      <c r="NCL122" s="243"/>
      <c r="NCM122" s="243"/>
      <c r="NCN122" s="243"/>
      <c r="NCO122" s="243"/>
      <c r="NCP122" s="243"/>
      <c r="NCQ122" s="243"/>
      <c r="NCR122" s="243"/>
      <c r="NCS122" s="243"/>
      <c r="NCT122" s="243"/>
      <c r="NCU122" s="243"/>
      <c r="NCV122" s="243"/>
      <c r="NCW122" s="243"/>
      <c r="NCX122" s="243"/>
      <c r="NCY122" s="243"/>
      <c r="NCZ122" s="243"/>
      <c r="NDA122" s="243"/>
      <c r="NDB122" s="243"/>
      <c r="NDC122" s="243"/>
      <c r="NDD122" s="243"/>
      <c r="NDE122" s="243"/>
      <c r="NDF122" s="243"/>
      <c r="NDG122" s="243"/>
      <c r="NDH122" s="243"/>
      <c r="NDI122" s="243"/>
      <c r="NDJ122" s="243"/>
      <c r="NDK122" s="243"/>
      <c r="NDL122" s="243"/>
      <c r="NDM122" s="243"/>
      <c r="NDN122" s="243"/>
      <c r="NDO122" s="243"/>
      <c r="NDP122" s="243"/>
      <c r="NDQ122" s="243"/>
      <c r="NDR122" s="243"/>
      <c r="NDS122" s="243"/>
      <c r="NDT122" s="243"/>
      <c r="NDU122" s="243"/>
      <c r="NDV122" s="243"/>
      <c r="NDW122" s="243"/>
      <c r="NDX122" s="243"/>
      <c r="NDY122" s="243"/>
      <c r="NDZ122" s="243"/>
      <c r="NEA122" s="243"/>
      <c r="NEB122" s="243"/>
      <c r="NEC122" s="243"/>
      <c r="NED122" s="243"/>
      <c r="NEE122" s="243"/>
      <c r="NEF122" s="243"/>
      <c r="NEG122" s="243"/>
      <c r="NEH122" s="243"/>
      <c r="NEI122" s="243"/>
      <c r="NEJ122" s="243"/>
      <c r="NEK122" s="243"/>
      <c r="NEL122" s="243"/>
      <c r="NEM122" s="243"/>
      <c r="NEN122" s="243"/>
      <c r="NEO122" s="243"/>
      <c r="NEP122" s="243"/>
      <c r="NEQ122" s="243"/>
      <c r="NER122" s="243"/>
      <c r="NES122" s="243"/>
      <c r="NET122" s="243"/>
      <c r="NEU122" s="243"/>
      <c r="NEV122" s="243"/>
      <c r="NEW122" s="243"/>
      <c r="NEX122" s="243"/>
      <c r="NEY122" s="243"/>
      <c r="NEZ122" s="243"/>
      <c r="NFA122" s="243"/>
      <c r="NFB122" s="243"/>
      <c r="NFC122" s="243"/>
      <c r="NFD122" s="243"/>
      <c r="NFE122" s="243"/>
      <c r="NFF122" s="243"/>
      <c r="NFG122" s="243"/>
      <c r="NFH122" s="243"/>
      <c r="NFI122" s="243"/>
      <c r="NFJ122" s="243"/>
      <c r="NFK122" s="243"/>
      <c r="NFL122" s="243"/>
      <c r="NFM122" s="243"/>
      <c r="NFN122" s="243"/>
      <c r="NFO122" s="243"/>
      <c r="NFP122" s="243"/>
      <c r="NFQ122" s="243"/>
      <c r="NFR122" s="243"/>
      <c r="NFS122" s="243"/>
      <c r="NFT122" s="243"/>
      <c r="NFU122" s="243"/>
      <c r="NFV122" s="243"/>
      <c r="NFW122" s="243"/>
      <c r="NFX122" s="243"/>
      <c r="NFY122" s="243"/>
      <c r="NFZ122" s="243"/>
      <c r="NGA122" s="243"/>
      <c r="NGB122" s="243"/>
      <c r="NGC122" s="243"/>
      <c r="NGD122" s="243"/>
      <c r="NGE122" s="243"/>
      <c r="NGF122" s="243"/>
      <c r="NGG122" s="243"/>
      <c r="NGH122" s="243"/>
      <c r="NGI122" s="243"/>
      <c r="NGJ122" s="243"/>
      <c r="NGK122" s="243"/>
      <c r="NGL122" s="243"/>
      <c r="NGM122" s="243"/>
      <c r="NGN122" s="243"/>
      <c r="NGO122" s="243"/>
      <c r="NGP122" s="243"/>
      <c r="NGQ122" s="243"/>
      <c r="NGR122" s="243"/>
      <c r="NGS122" s="243"/>
      <c r="NGT122" s="243"/>
      <c r="NGU122" s="243"/>
      <c r="NGV122" s="243"/>
      <c r="NGW122" s="243"/>
      <c r="NGX122" s="243"/>
      <c r="NGY122" s="243"/>
      <c r="NGZ122" s="243"/>
      <c r="NHA122" s="243"/>
      <c r="NHB122" s="243"/>
      <c r="NHC122" s="243"/>
      <c r="NHD122" s="243"/>
      <c r="NHE122" s="243"/>
      <c r="NHF122" s="243"/>
      <c r="NHG122" s="243"/>
      <c r="NHH122" s="243"/>
      <c r="NHI122" s="243"/>
      <c r="NHJ122" s="243"/>
      <c r="NHK122" s="243"/>
      <c r="NHL122" s="243"/>
      <c r="NHM122" s="243"/>
      <c r="NHN122" s="243"/>
      <c r="NHO122" s="243"/>
      <c r="NHP122" s="243"/>
      <c r="NHQ122" s="243"/>
      <c r="NHR122" s="243"/>
      <c r="NHS122" s="243"/>
      <c r="NHT122" s="243"/>
      <c r="NHU122" s="243"/>
      <c r="NHV122" s="243"/>
      <c r="NHW122" s="243"/>
      <c r="NHX122" s="243"/>
      <c r="NHY122" s="243"/>
      <c r="NHZ122" s="243"/>
      <c r="NIA122" s="243"/>
      <c r="NIB122" s="243"/>
      <c r="NIC122" s="243"/>
      <c r="NID122" s="243"/>
      <c r="NIE122" s="243"/>
      <c r="NIF122" s="243"/>
      <c r="NIG122" s="243"/>
      <c r="NIH122" s="243"/>
      <c r="NII122" s="243"/>
      <c r="NIJ122" s="243"/>
      <c r="NIK122" s="243"/>
      <c r="NIL122" s="243"/>
      <c r="NIM122" s="243"/>
      <c r="NIN122" s="243"/>
      <c r="NIO122" s="243"/>
      <c r="NIP122" s="243"/>
      <c r="NIQ122" s="243"/>
      <c r="NIR122" s="243"/>
      <c r="NIS122" s="243"/>
      <c r="NIT122" s="243"/>
      <c r="NIU122" s="243"/>
      <c r="NIV122" s="243"/>
      <c r="NIW122" s="243"/>
      <c r="NIX122" s="243"/>
      <c r="NIY122" s="243"/>
      <c r="NIZ122" s="243"/>
      <c r="NJA122" s="243"/>
      <c r="NJB122" s="243"/>
      <c r="NJC122" s="243"/>
      <c r="NJD122" s="243"/>
      <c r="NJE122" s="243"/>
      <c r="NJF122" s="243"/>
      <c r="NJG122" s="243"/>
      <c r="NJH122" s="243"/>
      <c r="NJI122" s="243"/>
      <c r="NJJ122" s="243"/>
      <c r="NJK122" s="243"/>
      <c r="NJL122" s="243"/>
      <c r="NJM122" s="243"/>
      <c r="NJN122" s="243"/>
      <c r="NJO122" s="243"/>
      <c r="NJP122" s="243"/>
      <c r="NJQ122" s="243"/>
      <c r="NJR122" s="243"/>
      <c r="NJS122" s="243"/>
      <c r="NJT122" s="243"/>
      <c r="NJU122" s="243"/>
      <c r="NJV122" s="243"/>
      <c r="NJW122" s="243"/>
      <c r="NJX122" s="243"/>
      <c r="NJY122" s="243"/>
      <c r="NJZ122" s="243"/>
      <c r="NKA122" s="243"/>
      <c r="NKB122" s="243"/>
      <c r="NKC122" s="243"/>
      <c r="NKD122" s="243"/>
      <c r="NKE122" s="243"/>
      <c r="NKF122" s="243"/>
      <c r="NKG122" s="243"/>
      <c r="NKH122" s="243"/>
      <c r="NKI122" s="243"/>
      <c r="NKJ122" s="243"/>
      <c r="NKK122" s="243"/>
      <c r="NKL122" s="243"/>
      <c r="NKM122" s="243"/>
      <c r="NKN122" s="243"/>
      <c r="NKO122" s="243"/>
      <c r="NKP122" s="243"/>
      <c r="NKQ122" s="243"/>
      <c r="NKR122" s="243"/>
      <c r="NKS122" s="243"/>
      <c r="NKT122" s="243"/>
      <c r="NKU122" s="243"/>
      <c r="NKV122" s="243"/>
      <c r="NKW122" s="243"/>
      <c r="NKX122" s="243"/>
      <c r="NKY122" s="243"/>
      <c r="NKZ122" s="243"/>
      <c r="NLA122" s="243"/>
      <c r="NLB122" s="243"/>
      <c r="NLC122" s="243"/>
      <c r="NLD122" s="243"/>
      <c r="NLE122" s="243"/>
      <c r="NLF122" s="243"/>
      <c r="NLG122" s="243"/>
      <c r="NLH122" s="243"/>
      <c r="NLI122" s="243"/>
      <c r="NLJ122" s="243"/>
      <c r="NLK122" s="243"/>
      <c r="NLL122" s="243"/>
      <c r="NLM122" s="243"/>
      <c r="NLN122" s="243"/>
      <c r="NLO122" s="243"/>
      <c r="NLP122" s="243"/>
      <c r="NLQ122" s="243"/>
      <c r="NLR122" s="243"/>
      <c r="NLS122" s="243"/>
      <c r="NLT122" s="243"/>
      <c r="NLU122" s="243"/>
      <c r="NLV122" s="243"/>
      <c r="NLW122" s="243"/>
      <c r="NLX122" s="243"/>
      <c r="NLY122" s="243"/>
      <c r="NLZ122" s="243"/>
      <c r="NMA122" s="243"/>
      <c r="NMB122" s="243"/>
      <c r="NMC122" s="243"/>
      <c r="NMD122" s="243"/>
      <c r="NME122" s="243"/>
      <c r="NMF122" s="243"/>
      <c r="NMG122" s="243"/>
      <c r="NMH122" s="243"/>
      <c r="NMI122" s="243"/>
      <c r="NMJ122" s="243"/>
      <c r="NMK122" s="243"/>
      <c r="NML122" s="243"/>
      <c r="NMM122" s="243"/>
      <c r="NMN122" s="243"/>
      <c r="NMO122" s="243"/>
      <c r="NMP122" s="243"/>
      <c r="NMQ122" s="243"/>
      <c r="NMR122" s="243"/>
      <c r="NMS122" s="243"/>
      <c r="NMT122" s="243"/>
      <c r="NMU122" s="243"/>
      <c r="NMV122" s="243"/>
      <c r="NMW122" s="243"/>
      <c r="NMX122" s="243"/>
      <c r="NMY122" s="243"/>
      <c r="NMZ122" s="243"/>
      <c r="NNA122" s="243"/>
      <c r="NNB122" s="243"/>
      <c r="NNC122" s="243"/>
      <c r="NND122" s="243"/>
      <c r="NNE122" s="243"/>
      <c r="NNF122" s="243"/>
      <c r="NNG122" s="243"/>
      <c r="NNH122" s="243"/>
      <c r="NNI122" s="243"/>
      <c r="NNJ122" s="243"/>
      <c r="NNK122" s="243"/>
      <c r="NNL122" s="243"/>
      <c r="NNM122" s="243"/>
      <c r="NNN122" s="243"/>
      <c r="NNO122" s="243"/>
      <c r="NNP122" s="243"/>
      <c r="NNQ122" s="243"/>
      <c r="NNR122" s="243"/>
      <c r="NNS122" s="243"/>
      <c r="NNT122" s="243"/>
      <c r="NNU122" s="243"/>
      <c r="NNV122" s="243"/>
      <c r="NNW122" s="243"/>
      <c r="NNX122" s="243"/>
      <c r="NNY122" s="243"/>
      <c r="NNZ122" s="243"/>
      <c r="NOA122" s="243"/>
      <c r="NOB122" s="243"/>
      <c r="NOC122" s="243"/>
      <c r="NOD122" s="243"/>
      <c r="NOE122" s="243"/>
      <c r="NOF122" s="243"/>
      <c r="NOG122" s="243"/>
      <c r="NOH122" s="243"/>
      <c r="NOI122" s="243"/>
      <c r="NOJ122" s="243"/>
      <c r="NOK122" s="243"/>
      <c r="NOL122" s="243"/>
      <c r="NOM122" s="243"/>
      <c r="NON122" s="243"/>
      <c r="NOO122" s="243"/>
      <c r="NOP122" s="243"/>
      <c r="NOQ122" s="243"/>
      <c r="NOR122" s="243"/>
      <c r="NOS122" s="243"/>
      <c r="NOT122" s="243"/>
      <c r="NOU122" s="243"/>
      <c r="NOV122" s="243"/>
      <c r="NOW122" s="243"/>
      <c r="NOX122" s="243"/>
      <c r="NOY122" s="243"/>
      <c r="NOZ122" s="243"/>
      <c r="NPA122" s="243"/>
      <c r="NPB122" s="243"/>
      <c r="NPC122" s="243"/>
      <c r="NPD122" s="243"/>
      <c r="NPE122" s="243"/>
      <c r="NPF122" s="243"/>
      <c r="NPG122" s="243"/>
      <c r="NPH122" s="243"/>
      <c r="NPI122" s="243"/>
      <c r="NPJ122" s="243"/>
      <c r="NPK122" s="243"/>
      <c r="NPL122" s="243"/>
      <c r="NPM122" s="243"/>
      <c r="NPN122" s="243"/>
      <c r="NPO122" s="243"/>
      <c r="NPP122" s="243"/>
      <c r="NPQ122" s="243"/>
      <c r="NPR122" s="243"/>
      <c r="NPS122" s="243"/>
      <c r="NPT122" s="243"/>
      <c r="NPU122" s="243"/>
      <c r="NPV122" s="243"/>
      <c r="NPW122" s="243"/>
      <c r="NPX122" s="243"/>
      <c r="NPY122" s="243"/>
      <c r="NPZ122" s="243"/>
      <c r="NQA122" s="243"/>
      <c r="NQB122" s="243"/>
      <c r="NQC122" s="243"/>
      <c r="NQD122" s="243"/>
      <c r="NQE122" s="243"/>
      <c r="NQF122" s="243"/>
      <c r="NQG122" s="243"/>
      <c r="NQH122" s="243"/>
      <c r="NQI122" s="243"/>
      <c r="NQJ122" s="243"/>
      <c r="NQK122" s="243"/>
      <c r="NQL122" s="243"/>
      <c r="NQM122" s="243"/>
      <c r="NQN122" s="243"/>
      <c r="NQO122" s="243"/>
      <c r="NQP122" s="243"/>
      <c r="NQQ122" s="243"/>
      <c r="NQR122" s="243"/>
      <c r="NQS122" s="243"/>
      <c r="NQT122" s="243"/>
      <c r="NQU122" s="243"/>
      <c r="NQV122" s="243"/>
      <c r="NQW122" s="243"/>
      <c r="NQX122" s="243"/>
      <c r="NQY122" s="243"/>
      <c r="NQZ122" s="243"/>
      <c r="NRA122" s="243"/>
      <c r="NRB122" s="243"/>
      <c r="NRC122" s="243"/>
      <c r="NRD122" s="243"/>
      <c r="NRE122" s="243"/>
      <c r="NRF122" s="243"/>
      <c r="NRG122" s="243"/>
      <c r="NRH122" s="243"/>
      <c r="NRI122" s="243"/>
      <c r="NRJ122" s="243"/>
      <c r="NRK122" s="243"/>
      <c r="NRL122" s="243"/>
      <c r="NRM122" s="243"/>
      <c r="NRN122" s="243"/>
      <c r="NRO122" s="243"/>
      <c r="NRP122" s="243"/>
      <c r="NRQ122" s="243"/>
      <c r="NRR122" s="243"/>
      <c r="NRS122" s="243"/>
      <c r="NRT122" s="243"/>
      <c r="NRU122" s="243"/>
      <c r="NRV122" s="243"/>
      <c r="NRW122" s="243"/>
      <c r="NRX122" s="243"/>
      <c r="NRY122" s="243"/>
      <c r="NRZ122" s="243"/>
      <c r="NSA122" s="243"/>
      <c r="NSB122" s="243"/>
      <c r="NSC122" s="243"/>
      <c r="NSD122" s="243"/>
      <c r="NSE122" s="243"/>
      <c r="NSF122" s="243"/>
      <c r="NSG122" s="243"/>
      <c r="NSH122" s="243"/>
      <c r="NSI122" s="243"/>
      <c r="NSJ122" s="243"/>
      <c r="NSK122" s="243"/>
      <c r="NSL122" s="243"/>
      <c r="NSM122" s="243"/>
      <c r="NSN122" s="243"/>
      <c r="NSO122" s="243"/>
      <c r="NSP122" s="243"/>
      <c r="NSQ122" s="243"/>
      <c r="NSR122" s="243"/>
      <c r="NSS122" s="243"/>
      <c r="NST122" s="243"/>
      <c r="NSU122" s="243"/>
      <c r="NSV122" s="243"/>
      <c r="NSW122" s="243"/>
      <c r="NSX122" s="243"/>
      <c r="NSY122" s="243"/>
      <c r="NSZ122" s="243"/>
      <c r="NTA122" s="243"/>
      <c r="NTB122" s="243"/>
      <c r="NTC122" s="243"/>
      <c r="NTD122" s="243"/>
      <c r="NTE122" s="243"/>
      <c r="NTF122" s="243"/>
      <c r="NTG122" s="243"/>
      <c r="NTH122" s="243"/>
      <c r="NTI122" s="243"/>
      <c r="NTJ122" s="243"/>
      <c r="NTK122" s="243"/>
      <c r="NTL122" s="243"/>
      <c r="NTM122" s="243"/>
      <c r="NTN122" s="243"/>
      <c r="NTO122" s="243"/>
      <c r="NTP122" s="243"/>
      <c r="NTQ122" s="243"/>
      <c r="NTR122" s="243"/>
      <c r="NTS122" s="243"/>
      <c r="NTT122" s="243"/>
      <c r="NTU122" s="243"/>
      <c r="NTV122" s="243"/>
      <c r="NTW122" s="243"/>
      <c r="NTX122" s="243"/>
      <c r="NTY122" s="243"/>
      <c r="NTZ122" s="243"/>
      <c r="NUA122" s="243"/>
      <c r="NUB122" s="243"/>
      <c r="NUC122" s="243"/>
      <c r="NUD122" s="243"/>
      <c r="NUE122" s="243"/>
      <c r="NUF122" s="243"/>
      <c r="NUG122" s="243"/>
      <c r="NUH122" s="243"/>
      <c r="NUI122" s="243"/>
      <c r="NUJ122" s="243"/>
      <c r="NUK122" s="243"/>
      <c r="NUL122" s="243"/>
      <c r="NUM122" s="243"/>
      <c r="NUN122" s="243"/>
      <c r="NUO122" s="243"/>
      <c r="NUP122" s="243"/>
      <c r="NUQ122" s="243"/>
      <c r="NUR122" s="243"/>
      <c r="NUS122" s="243"/>
      <c r="NUT122" s="243"/>
      <c r="NUU122" s="243"/>
      <c r="NUV122" s="243"/>
      <c r="NUW122" s="243"/>
      <c r="NUX122" s="243"/>
      <c r="NUY122" s="243"/>
      <c r="NUZ122" s="243"/>
      <c r="NVA122" s="243"/>
      <c r="NVB122" s="243"/>
      <c r="NVC122" s="243"/>
      <c r="NVD122" s="243"/>
      <c r="NVE122" s="243"/>
      <c r="NVF122" s="243"/>
      <c r="NVG122" s="243"/>
      <c r="NVH122" s="243"/>
      <c r="NVI122" s="243"/>
      <c r="NVJ122" s="243"/>
      <c r="NVK122" s="243"/>
      <c r="NVL122" s="243"/>
      <c r="NVM122" s="243"/>
      <c r="NVN122" s="243"/>
      <c r="NVO122" s="243"/>
      <c r="NVP122" s="243"/>
      <c r="NVQ122" s="243"/>
      <c r="NVR122" s="243"/>
      <c r="NVS122" s="243"/>
      <c r="NVT122" s="243"/>
      <c r="NVU122" s="243"/>
      <c r="NVV122" s="243"/>
      <c r="NVW122" s="243"/>
      <c r="NVX122" s="243"/>
      <c r="NVY122" s="243"/>
      <c r="NVZ122" s="243"/>
      <c r="NWA122" s="243"/>
      <c r="NWB122" s="243"/>
      <c r="NWC122" s="243"/>
      <c r="NWD122" s="243"/>
      <c r="NWE122" s="243"/>
      <c r="NWF122" s="243"/>
      <c r="NWG122" s="243"/>
      <c r="NWH122" s="243"/>
      <c r="NWI122" s="243"/>
      <c r="NWJ122" s="243"/>
      <c r="NWK122" s="243"/>
      <c r="NWL122" s="243"/>
      <c r="NWM122" s="243"/>
      <c r="NWN122" s="243"/>
      <c r="NWO122" s="243"/>
      <c r="NWP122" s="243"/>
      <c r="NWQ122" s="243"/>
      <c r="NWR122" s="243"/>
      <c r="NWS122" s="243"/>
      <c r="NWT122" s="243"/>
      <c r="NWU122" s="243"/>
      <c r="NWV122" s="243"/>
      <c r="NWW122" s="243"/>
      <c r="NWX122" s="243"/>
      <c r="NWY122" s="243"/>
      <c r="NWZ122" s="243"/>
      <c r="NXA122" s="243"/>
      <c r="NXB122" s="243"/>
      <c r="NXC122" s="243"/>
      <c r="NXD122" s="243"/>
      <c r="NXE122" s="243"/>
      <c r="NXF122" s="243"/>
      <c r="NXG122" s="243"/>
      <c r="NXH122" s="243"/>
      <c r="NXI122" s="243"/>
      <c r="NXJ122" s="243"/>
      <c r="NXK122" s="243"/>
      <c r="NXL122" s="243"/>
      <c r="NXM122" s="243"/>
      <c r="NXN122" s="243"/>
      <c r="NXO122" s="243"/>
      <c r="NXP122" s="243"/>
      <c r="NXQ122" s="243"/>
      <c r="NXR122" s="243"/>
      <c r="NXS122" s="243"/>
      <c r="NXT122" s="243"/>
      <c r="NXU122" s="243"/>
      <c r="NXV122" s="243"/>
      <c r="NXW122" s="243"/>
      <c r="NXX122" s="243"/>
      <c r="NXY122" s="243"/>
      <c r="NXZ122" s="243"/>
      <c r="NYA122" s="243"/>
      <c r="NYB122" s="243"/>
      <c r="NYC122" s="243"/>
      <c r="NYD122" s="243"/>
      <c r="NYE122" s="243"/>
      <c r="NYF122" s="243"/>
      <c r="NYG122" s="243"/>
      <c r="NYH122" s="243"/>
      <c r="NYI122" s="243"/>
      <c r="NYJ122" s="243"/>
      <c r="NYK122" s="243"/>
      <c r="NYL122" s="243"/>
      <c r="NYM122" s="243"/>
      <c r="NYN122" s="243"/>
      <c r="NYO122" s="243"/>
      <c r="NYP122" s="243"/>
      <c r="NYQ122" s="243"/>
      <c r="NYR122" s="243"/>
      <c r="NYS122" s="243"/>
      <c r="NYT122" s="243"/>
      <c r="NYU122" s="243"/>
      <c r="NYV122" s="243"/>
      <c r="NYW122" s="243"/>
      <c r="NYX122" s="243"/>
      <c r="NYY122" s="243"/>
      <c r="NYZ122" s="243"/>
      <c r="NZA122" s="243"/>
      <c r="NZB122" s="243"/>
      <c r="NZC122" s="243"/>
      <c r="NZD122" s="243"/>
      <c r="NZE122" s="243"/>
      <c r="NZF122" s="243"/>
      <c r="NZG122" s="243"/>
      <c r="NZH122" s="243"/>
      <c r="NZI122" s="243"/>
      <c r="NZJ122" s="243"/>
      <c r="NZK122" s="243"/>
      <c r="NZL122" s="243"/>
      <c r="NZM122" s="243"/>
      <c r="NZN122" s="243"/>
      <c r="NZO122" s="243"/>
      <c r="NZP122" s="243"/>
      <c r="NZQ122" s="243"/>
      <c r="NZR122" s="243"/>
      <c r="NZS122" s="243"/>
      <c r="NZT122" s="243"/>
      <c r="NZU122" s="243"/>
      <c r="NZV122" s="243"/>
      <c r="NZW122" s="243"/>
      <c r="NZX122" s="243"/>
      <c r="NZY122" s="243"/>
      <c r="NZZ122" s="243"/>
      <c r="OAA122" s="243"/>
      <c r="OAB122" s="243"/>
      <c r="OAC122" s="243"/>
      <c r="OAD122" s="243"/>
      <c r="OAE122" s="243"/>
      <c r="OAF122" s="243"/>
      <c r="OAG122" s="243"/>
      <c r="OAH122" s="243"/>
      <c r="OAI122" s="243"/>
      <c r="OAJ122" s="243"/>
      <c r="OAK122" s="243"/>
      <c r="OAL122" s="243"/>
      <c r="OAM122" s="243"/>
      <c r="OAN122" s="243"/>
      <c r="OAO122" s="243"/>
      <c r="OAP122" s="243"/>
      <c r="OAQ122" s="243"/>
      <c r="OAR122" s="243"/>
      <c r="OAS122" s="243"/>
      <c r="OAT122" s="243"/>
      <c r="OAU122" s="243"/>
      <c r="OAV122" s="243"/>
      <c r="OAW122" s="243"/>
      <c r="OAX122" s="243"/>
      <c r="OAY122" s="243"/>
      <c r="OAZ122" s="243"/>
      <c r="OBA122" s="243"/>
      <c r="OBB122" s="243"/>
      <c r="OBC122" s="243"/>
      <c r="OBD122" s="243"/>
      <c r="OBE122" s="243"/>
      <c r="OBF122" s="243"/>
      <c r="OBG122" s="243"/>
      <c r="OBH122" s="243"/>
      <c r="OBI122" s="243"/>
      <c r="OBJ122" s="243"/>
      <c r="OBK122" s="243"/>
      <c r="OBL122" s="243"/>
      <c r="OBM122" s="243"/>
      <c r="OBN122" s="243"/>
      <c r="OBO122" s="243"/>
      <c r="OBP122" s="243"/>
      <c r="OBQ122" s="243"/>
      <c r="OBR122" s="243"/>
      <c r="OBS122" s="243"/>
      <c r="OBT122" s="243"/>
      <c r="OBU122" s="243"/>
      <c r="OBV122" s="243"/>
      <c r="OBW122" s="243"/>
      <c r="OBX122" s="243"/>
      <c r="OBY122" s="243"/>
      <c r="OBZ122" s="243"/>
      <c r="OCA122" s="243"/>
      <c r="OCB122" s="243"/>
      <c r="OCC122" s="243"/>
      <c r="OCD122" s="243"/>
      <c r="OCE122" s="243"/>
      <c r="OCF122" s="243"/>
      <c r="OCG122" s="243"/>
      <c r="OCH122" s="243"/>
      <c r="OCI122" s="243"/>
      <c r="OCJ122" s="243"/>
      <c r="OCK122" s="243"/>
      <c r="OCL122" s="243"/>
      <c r="OCM122" s="243"/>
      <c r="OCN122" s="243"/>
      <c r="OCO122" s="243"/>
      <c r="OCP122" s="243"/>
      <c r="OCQ122" s="243"/>
      <c r="OCR122" s="243"/>
      <c r="OCS122" s="243"/>
      <c r="OCT122" s="243"/>
      <c r="OCU122" s="243"/>
      <c r="OCV122" s="243"/>
      <c r="OCW122" s="243"/>
      <c r="OCX122" s="243"/>
      <c r="OCY122" s="243"/>
      <c r="OCZ122" s="243"/>
      <c r="ODA122" s="243"/>
      <c r="ODB122" s="243"/>
      <c r="ODC122" s="243"/>
      <c r="ODD122" s="243"/>
      <c r="ODE122" s="243"/>
      <c r="ODF122" s="243"/>
      <c r="ODG122" s="243"/>
      <c r="ODH122" s="243"/>
      <c r="ODI122" s="243"/>
      <c r="ODJ122" s="243"/>
      <c r="ODK122" s="243"/>
      <c r="ODL122" s="243"/>
      <c r="ODM122" s="243"/>
      <c r="ODN122" s="243"/>
      <c r="ODO122" s="243"/>
      <c r="ODP122" s="243"/>
      <c r="ODQ122" s="243"/>
      <c r="ODR122" s="243"/>
      <c r="ODS122" s="243"/>
      <c r="ODT122" s="243"/>
      <c r="ODU122" s="243"/>
      <c r="ODV122" s="243"/>
      <c r="ODW122" s="243"/>
      <c r="ODX122" s="243"/>
      <c r="ODY122" s="243"/>
      <c r="ODZ122" s="243"/>
      <c r="OEA122" s="243"/>
      <c r="OEB122" s="243"/>
      <c r="OEC122" s="243"/>
      <c r="OED122" s="243"/>
      <c r="OEE122" s="243"/>
      <c r="OEF122" s="243"/>
      <c r="OEG122" s="243"/>
      <c r="OEH122" s="243"/>
      <c r="OEI122" s="243"/>
      <c r="OEJ122" s="243"/>
      <c r="OEK122" s="243"/>
      <c r="OEL122" s="243"/>
      <c r="OEM122" s="243"/>
      <c r="OEN122" s="243"/>
      <c r="OEO122" s="243"/>
      <c r="OEP122" s="243"/>
      <c r="OEQ122" s="243"/>
      <c r="OER122" s="243"/>
      <c r="OES122" s="243"/>
      <c r="OET122" s="243"/>
      <c r="OEU122" s="243"/>
      <c r="OEV122" s="243"/>
      <c r="OEW122" s="243"/>
      <c r="OEX122" s="243"/>
      <c r="OEY122" s="243"/>
      <c r="OEZ122" s="243"/>
      <c r="OFA122" s="243"/>
      <c r="OFB122" s="243"/>
      <c r="OFC122" s="243"/>
      <c r="OFD122" s="243"/>
      <c r="OFE122" s="243"/>
      <c r="OFF122" s="243"/>
      <c r="OFG122" s="243"/>
      <c r="OFH122" s="243"/>
      <c r="OFI122" s="243"/>
      <c r="OFJ122" s="243"/>
      <c r="OFK122" s="243"/>
      <c r="OFL122" s="243"/>
      <c r="OFM122" s="243"/>
      <c r="OFN122" s="243"/>
      <c r="OFO122" s="243"/>
      <c r="OFP122" s="243"/>
      <c r="OFQ122" s="243"/>
      <c r="OFR122" s="243"/>
      <c r="OFS122" s="243"/>
      <c r="OFT122" s="243"/>
      <c r="OFU122" s="243"/>
      <c r="OFV122" s="243"/>
      <c r="OFW122" s="243"/>
      <c r="OFX122" s="243"/>
      <c r="OFY122" s="243"/>
      <c r="OFZ122" s="243"/>
      <c r="OGA122" s="243"/>
      <c r="OGB122" s="243"/>
      <c r="OGC122" s="243"/>
      <c r="OGD122" s="243"/>
      <c r="OGE122" s="243"/>
      <c r="OGF122" s="243"/>
      <c r="OGG122" s="243"/>
      <c r="OGH122" s="243"/>
      <c r="OGI122" s="243"/>
      <c r="OGJ122" s="243"/>
      <c r="OGK122" s="243"/>
      <c r="OGL122" s="243"/>
      <c r="OGM122" s="243"/>
      <c r="OGN122" s="243"/>
      <c r="OGO122" s="243"/>
      <c r="OGP122" s="243"/>
      <c r="OGQ122" s="243"/>
      <c r="OGR122" s="243"/>
      <c r="OGS122" s="243"/>
      <c r="OGT122" s="243"/>
      <c r="OGU122" s="243"/>
      <c r="OGV122" s="243"/>
      <c r="OGW122" s="243"/>
      <c r="OGX122" s="243"/>
      <c r="OGY122" s="243"/>
      <c r="OGZ122" s="243"/>
      <c r="OHA122" s="243"/>
      <c r="OHB122" s="243"/>
      <c r="OHC122" s="243"/>
      <c r="OHD122" s="243"/>
      <c r="OHE122" s="243"/>
      <c r="OHF122" s="243"/>
      <c r="OHG122" s="243"/>
      <c r="OHH122" s="243"/>
      <c r="OHI122" s="243"/>
      <c r="OHJ122" s="243"/>
      <c r="OHK122" s="243"/>
      <c r="OHL122" s="243"/>
      <c r="OHM122" s="243"/>
      <c r="OHN122" s="243"/>
      <c r="OHO122" s="243"/>
      <c r="OHP122" s="243"/>
      <c r="OHQ122" s="243"/>
      <c r="OHR122" s="243"/>
      <c r="OHS122" s="243"/>
      <c r="OHT122" s="243"/>
      <c r="OHU122" s="243"/>
      <c r="OHV122" s="243"/>
      <c r="OHW122" s="243"/>
      <c r="OHX122" s="243"/>
      <c r="OHY122" s="243"/>
      <c r="OHZ122" s="243"/>
      <c r="OIA122" s="243"/>
      <c r="OIB122" s="243"/>
      <c r="OIC122" s="243"/>
      <c r="OID122" s="243"/>
      <c r="OIE122" s="243"/>
      <c r="OIF122" s="243"/>
      <c r="OIG122" s="243"/>
      <c r="OIH122" s="243"/>
      <c r="OII122" s="243"/>
      <c r="OIJ122" s="243"/>
      <c r="OIK122" s="243"/>
      <c r="OIL122" s="243"/>
      <c r="OIM122" s="243"/>
      <c r="OIN122" s="243"/>
      <c r="OIO122" s="243"/>
      <c r="OIP122" s="243"/>
      <c r="OIQ122" s="243"/>
      <c r="OIR122" s="243"/>
      <c r="OIS122" s="243"/>
      <c r="OIT122" s="243"/>
      <c r="OIU122" s="243"/>
      <c r="OIV122" s="243"/>
      <c r="OIW122" s="243"/>
      <c r="OIX122" s="243"/>
      <c r="OIY122" s="243"/>
      <c r="OIZ122" s="243"/>
      <c r="OJA122" s="243"/>
      <c r="OJB122" s="243"/>
      <c r="OJC122" s="243"/>
      <c r="OJD122" s="243"/>
      <c r="OJE122" s="243"/>
      <c r="OJF122" s="243"/>
      <c r="OJG122" s="243"/>
      <c r="OJH122" s="243"/>
      <c r="OJI122" s="243"/>
      <c r="OJJ122" s="243"/>
      <c r="OJK122" s="243"/>
      <c r="OJL122" s="243"/>
      <c r="OJM122" s="243"/>
      <c r="OJN122" s="243"/>
      <c r="OJO122" s="243"/>
      <c r="OJP122" s="243"/>
      <c r="OJQ122" s="243"/>
      <c r="OJR122" s="243"/>
      <c r="OJS122" s="243"/>
      <c r="OJT122" s="243"/>
      <c r="OJU122" s="243"/>
      <c r="OJV122" s="243"/>
      <c r="OJW122" s="243"/>
      <c r="OJX122" s="243"/>
      <c r="OJY122" s="243"/>
      <c r="OJZ122" s="243"/>
      <c r="OKA122" s="243"/>
      <c r="OKB122" s="243"/>
      <c r="OKC122" s="243"/>
      <c r="OKD122" s="243"/>
      <c r="OKE122" s="243"/>
      <c r="OKF122" s="243"/>
      <c r="OKG122" s="243"/>
      <c r="OKH122" s="243"/>
      <c r="OKI122" s="243"/>
      <c r="OKJ122" s="243"/>
      <c r="OKK122" s="243"/>
      <c r="OKL122" s="243"/>
      <c r="OKM122" s="243"/>
      <c r="OKN122" s="243"/>
      <c r="OKO122" s="243"/>
      <c r="OKP122" s="243"/>
      <c r="OKQ122" s="243"/>
      <c r="OKR122" s="243"/>
      <c r="OKS122" s="243"/>
      <c r="OKT122" s="243"/>
      <c r="OKU122" s="243"/>
      <c r="OKV122" s="243"/>
      <c r="OKW122" s="243"/>
      <c r="OKX122" s="243"/>
      <c r="OKY122" s="243"/>
      <c r="OKZ122" s="243"/>
      <c r="OLA122" s="243"/>
      <c r="OLB122" s="243"/>
      <c r="OLC122" s="243"/>
      <c r="OLD122" s="243"/>
      <c r="OLE122" s="243"/>
      <c r="OLF122" s="243"/>
      <c r="OLG122" s="243"/>
      <c r="OLH122" s="243"/>
      <c r="OLI122" s="243"/>
      <c r="OLJ122" s="243"/>
      <c r="OLK122" s="243"/>
      <c r="OLL122" s="243"/>
      <c r="OLM122" s="243"/>
      <c r="OLN122" s="243"/>
      <c r="OLO122" s="243"/>
      <c r="OLP122" s="243"/>
      <c r="OLQ122" s="243"/>
      <c r="OLR122" s="243"/>
      <c r="OLS122" s="243"/>
      <c r="OLT122" s="243"/>
      <c r="OLU122" s="243"/>
      <c r="OLV122" s="243"/>
      <c r="OLW122" s="243"/>
      <c r="OLX122" s="243"/>
      <c r="OLY122" s="243"/>
      <c r="OLZ122" s="243"/>
      <c r="OMA122" s="243"/>
      <c r="OMB122" s="243"/>
      <c r="OMC122" s="243"/>
      <c r="OMD122" s="243"/>
      <c r="OME122" s="243"/>
      <c r="OMF122" s="243"/>
      <c r="OMG122" s="243"/>
      <c r="OMH122" s="243"/>
      <c r="OMI122" s="243"/>
      <c r="OMJ122" s="243"/>
      <c r="OMK122" s="243"/>
      <c r="OML122" s="243"/>
      <c r="OMM122" s="243"/>
      <c r="OMN122" s="243"/>
      <c r="OMO122" s="243"/>
      <c r="OMP122" s="243"/>
      <c r="OMQ122" s="243"/>
      <c r="OMR122" s="243"/>
      <c r="OMS122" s="243"/>
      <c r="OMT122" s="243"/>
      <c r="OMU122" s="243"/>
      <c r="OMV122" s="243"/>
      <c r="OMW122" s="243"/>
      <c r="OMX122" s="243"/>
      <c r="OMY122" s="243"/>
      <c r="OMZ122" s="243"/>
      <c r="ONA122" s="243"/>
      <c r="ONB122" s="243"/>
      <c r="ONC122" s="243"/>
      <c r="OND122" s="243"/>
      <c r="ONE122" s="243"/>
      <c r="ONF122" s="243"/>
      <c r="ONG122" s="243"/>
      <c r="ONH122" s="243"/>
      <c r="ONI122" s="243"/>
      <c r="ONJ122" s="243"/>
      <c r="ONK122" s="243"/>
      <c r="ONL122" s="243"/>
      <c r="ONM122" s="243"/>
      <c r="ONN122" s="243"/>
      <c r="ONO122" s="243"/>
      <c r="ONP122" s="243"/>
      <c r="ONQ122" s="243"/>
      <c r="ONR122" s="243"/>
      <c r="ONS122" s="243"/>
      <c r="ONT122" s="243"/>
      <c r="ONU122" s="243"/>
      <c r="ONV122" s="243"/>
      <c r="ONW122" s="243"/>
      <c r="ONX122" s="243"/>
      <c r="ONY122" s="243"/>
      <c r="ONZ122" s="243"/>
      <c r="OOA122" s="243"/>
      <c r="OOB122" s="243"/>
      <c r="OOC122" s="243"/>
      <c r="OOD122" s="243"/>
      <c r="OOE122" s="243"/>
      <c r="OOF122" s="243"/>
      <c r="OOG122" s="243"/>
      <c r="OOH122" s="243"/>
      <c r="OOI122" s="243"/>
      <c r="OOJ122" s="243"/>
      <c r="OOK122" s="243"/>
      <c r="OOL122" s="243"/>
      <c r="OOM122" s="243"/>
      <c r="OON122" s="243"/>
      <c r="OOO122" s="243"/>
      <c r="OOP122" s="243"/>
      <c r="OOQ122" s="243"/>
      <c r="OOR122" s="243"/>
      <c r="OOS122" s="243"/>
      <c r="OOT122" s="243"/>
      <c r="OOU122" s="243"/>
      <c r="OOV122" s="243"/>
      <c r="OOW122" s="243"/>
      <c r="OOX122" s="243"/>
      <c r="OOY122" s="243"/>
      <c r="OOZ122" s="243"/>
      <c r="OPA122" s="243"/>
      <c r="OPB122" s="243"/>
      <c r="OPC122" s="243"/>
      <c r="OPD122" s="243"/>
      <c r="OPE122" s="243"/>
      <c r="OPF122" s="243"/>
      <c r="OPG122" s="243"/>
      <c r="OPH122" s="243"/>
      <c r="OPI122" s="243"/>
      <c r="OPJ122" s="243"/>
      <c r="OPK122" s="243"/>
      <c r="OPL122" s="243"/>
      <c r="OPM122" s="243"/>
      <c r="OPN122" s="243"/>
      <c r="OPO122" s="243"/>
      <c r="OPP122" s="243"/>
      <c r="OPQ122" s="243"/>
      <c r="OPR122" s="243"/>
      <c r="OPS122" s="243"/>
      <c r="OPT122" s="243"/>
      <c r="OPU122" s="243"/>
      <c r="OPV122" s="243"/>
      <c r="OPW122" s="243"/>
      <c r="OPX122" s="243"/>
      <c r="OPY122" s="243"/>
      <c r="OPZ122" s="243"/>
      <c r="OQA122" s="243"/>
      <c r="OQB122" s="243"/>
      <c r="OQC122" s="243"/>
      <c r="OQD122" s="243"/>
      <c r="OQE122" s="243"/>
      <c r="OQF122" s="243"/>
      <c r="OQG122" s="243"/>
      <c r="OQH122" s="243"/>
      <c r="OQI122" s="243"/>
      <c r="OQJ122" s="243"/>
      <c r="OQK122" s="243"/>
      <c r="OQL122" s="243"/>
      <c r="OQM122" s="243"/>
      <c r="OQN122" s="243"/>
      <c r="OQO122" s="243"/>
      <c r="OQP122" s="243"/>
      <c r="OQQ122" s="243"/>
      <c r="OQR122" s="243"/>
      <c r="OQS122" s="243"/>
      <c r="OQT122" s="243"/>
      <c r="OQU122" s="243"/>
      <c r="OQV122" s="243"/>
      <c r="OQW122" s="243"/>
      <c r="OQX122" s="243"/>
      <c r="OQY122" s="243"/>
      <c r="OQZ122" s="243"/>
      <c r="ORA122" s="243"/>
      <c r="ORB122" s="243"/>
      <c r="ORC122" s="243"/>
      <c r="ORD122" s="243"/>
      <c r="ORE122" s="243"/>
      <c r="ORF122" s="243"/>
      <c r="ORG122" s="243"/>
      <c r="ORH122" s="243"/>
      <c r="ORI122" s="243"/>
      <c r="ORJ122" s="243"/>
      <c r="ORK122" s="243"/>
      <c r="ORL122" s="243"/>
      <c r="ORM122" s="243"/>
      <c r="ORN122" s="243"/>
      <c r="ORO122" s="243"/>
      <c r="ORP122" s="243"/>
      <c r="ORQ122" s="243"/>
      <c r="ORR122" s="243"/>
      <c r="ORS122" s="243"/>
      <c r="ORT122" s="243"/>
      <c r="ORU122" s="243"/>
      <c r="ORV122" s="243"/>
      <c r="ORW122" s="243"/>
      <c r="ORX122" s="243"/>
      <c r="ORY122" s="243"/>
      <c r="ORZ122" s="243"/>
      <c r="OSA122" s="243"/>
      <c r="OSB122" s="243"/>
      <c r="OSC122" s="243"/>
      <c r="OSD122" s="243"/>
      <c r="OSE122" s="243"/>
      <c r="OSF122" s="243"/>
      <c r="OSG122" s="243"/>
      <c r="OSH122" s="243"/>
      <c r="OSI122" s="243"/>
      <c r="OSJ122" s="243"/>
      <c r="OSK122" s="243"/>
      <c r="OSL122" s="243"/>
      <c r="OSM122" s="243"/>
      <c r="OSN122" s="243"/>
      <c r="OSO122" s="243"/>
      <c r="OSP122" s="243"/>
      <c r="OSQ122" s="243"/>
      <c r="OSR122" s="243"/>
      <c r="OSS122" s="243"/>
      <c r="OST122" s="243"/>
      <c r="OSU122" s="243"/>
      <c r="OSV122" s="243"/>
      <c r="OSW122" s="243"/>
      <c r="OSX122" s="243"/>
      <c r="OSY122" s="243"/>
      <c r="OSZ122" s="243"/>
      <c r="OTA122" s="243"/>
      <c r="OTB122" s="243"/>
      <c r="OTC122" s="243"/>
      <c r="OTD122" s="243"/>
      <c r="OTE122" s="243"/>
      <c r="OTF122" s="243"/>
      <c r="OTG122" s="243"/>
      <c r="OTH122" s="243"/>
      <c r="OTI122" s="243"/>
      <c r="OTJ122" s="243"/>
      <c r="OTK122" s="243"/>
      <c r="OTL122" s="243"/>
      <c r="OTM122" s="243"/>
      <c r="OTN122" s="243"/>
      <c r="OTO122" s="243"/>
      <c r="OTP122" s="243"/>
      <c r="OTQ122" s="243"/>
      <c r="OTR122" s="243"/>
      <c r="OTS122" s="243"/>
      <c r="OTT122" s="243"/>
      <c r="OTU122" s="243"/>
      <c r="OTV122" s="243"/>
      <c r="OTW122" s="243"/>
      <c r="OTX122" s="243"/>
      <c r="OTY122" s="243"/>
      <c r="OTZ122" s="243"/>
      <c r="OUA122" s="243"/>
      <c r="OUB122" s="243"/>
      <c r="OUC122" s="243"/>
      <c r="OUD122" s="243"/>
      <c r="OUE122" s="243"/>
      <c r="OUF122" s="243"/>
      <c r="OUG122" s="243"/>
      <c r="OUH122" s="243"/>
      <c r="OUI122" s="243"/>
      <c r="OUJ122" s="243"/>
      <c r="OUK122" s="243"/>
      <c r="OUL122" s="243"/>
      <c r="OUM122" s="243"/>
      <c r="OUN122" s="243"/>
      <c r="OUO122" s="243"/>
      <c r="OUP122" s="243"/>
      <c r="OUQ122" s="243"/>
      <c r="OUR122" s="243"/>
      <c r="OUS122" s="243"/>
      <c r="OUT122" s="243"/>
      <c r="OUU122" s="243"/>
      <c r="OUV122" s="243"/>
      <c r="OUW122" s="243"/>
      <c r="OUX122" s="243"/>
      <c r="OUY122" s="243"/>
      <c r="OUZ122" s="243"/>
      <c r="OVA122" s="243"/>
      <c r="OVB122" s="243"/>
      <c r="OVC122" s="243"/>
      <c r="OVD122" s="243"/>
      <c r="OVE122" s="243"/>
      <c r="OVF122" s="243"/>
      <c r="OVG122" s="243"/>
      <c r="OVH122" s="243"/>
      <c r="OVI122" s="243"/>
      <c r="OVJ122" s="243"/>
      <c r="OVK122" s="243"/>
      <c r="OVL122" s="243"/>
      <c r="OVM122" s="243"/>
      <c r="OVN122" s="243"/>
      <c r="OVO122" s="243"/>
      <c r="OVP122" s="243"/>
      <c r="OVQ122" s="243"/>
      <c r="OVR122" s="243"/>
      <c r="OVS122" s="243"/>
      <c r="OVT122" s="243"/>
      <c r="OVU122" s="243"/>
      <c r="OVV122" s="243"/>
      <c r="OVW122" s="243"/>
      <c r="OVX122" s="243"/>
      <c r="OVY122" s="243"/>
      <c r="OVZ122" s="243"/>
      <c r="OWA122" s="243"/>
      <c r="OWB122" s="243"/>
      <c r="OWC122" s="243"/>
      <c r="OWD122" s="243"/>
      <c r="OWE122" s="243"/>
      <c r="OWF122" s="243"/>
      <c r="OWG122" s="243"/>
      <c r="OWH122" s="243"/>
      <c r="OWI122" s="243"/>
      <c r="OWJ122" s="243"/>
      <c r="OWK122" s="243"/>
      <c r="OWL122" s="243"/>
      <c r="OWM122" s="243"/>
      <c r="OWN122" s="243"/>
      <c r="OWO122" s="243"/>
      <c r="OWP122" s="243"/>
      <c r="OWQ122" s="243"/>
      <c r="OWR122" s="243"/>
      <c r="OWS122" s="243"/>
      <c r="OWT122" s="243"/>
      <c r="OWU122" s="243"/>
      <c r="OWV122" s="243"/>
      <c r="OWW122" s="243"/>
      <c r="OWX122" s="243"/>
      <c r="OWY122" s="243"/>
      <c r="OWZ122" s="243"/>
      <c r="OXA122" s="243"/>
      <c r="OXB122" s="243"/>
      <c r="OXC122" s="243"/>
      <c r="OXD122" s="243"/>
      <c r="OXE122" s="243"/>
      <c r="OXF122" s="243"/>
      <c r="OXG122" s="243"/>
      <c r="OXH122" s="243"/>
      <c r="OXI122" s="243"/>
      <c r="OXJ122" s="243"/>
      <c r="OXK122" s="243"/>
      <c r="OXL122" s="243"/>
      <c r="OXM122" s="243"/>
      <c r="OXN122" s="243"/>
      <c r="OXO122" s="243"/>
      <c r="OXP122" s="243"/>
      <c r="OXQ122" s="243"/>
      <c r="OXR122" s="243"/>
      <c r="OXS122" s="243"/>
      <c r="OXT122" s="243"/>
      <c r="OXU122" s="243"/>
      <c r="OXV122" s="243"/>
      <c r="OXW122" s="243"/>
      <c r="OXX122" s="243"/>
      <c r="OXY122" s="243"/>
      <c r="OXZ122" s="243"/>
      <c r="OYA122" s="243"/>
      <c r="OYB122" s="243"/>
      <c r="OYC122" s="243"/>
      <c r="OYD122" s="243"/>
      <c r="OYE122" s="243"/>
      <c r="OYF122" s="243"/>
      <c r="OYG122" s="243"/>
      <c r="OYH122" s="243"/>
      <c r="OYI122" s="243"/>
      <c r="OYJ122" s="243"/>
      <c r="OYK122" s="243"/>
      <c r="OYL122" s="243"/>
      <c r="OYM122" s="243"/>
      <c r="OYN122" s="243"/>
      <c r="OYO122" s="243"/>
      <c r="OYP122" s="243"/>
      <c r="OYQ122" s="243"/>
      <c r="OYR122" s="243"/>
      <c r="OYS122" s="243"/>
      <c r="OYT122" s="243"/>
      <c r="OYU122" s="243"/>
      <c r="OYV122" s="243"/>
      <c r="OYW122" s="243"/>
      <c r="OYX122" s="243"/>
      <c r="OYY122" s="243"/>
      <c r="OYZ122" s="243"/>
      <c r="OZA122" s="243"/>
      <c r="OZB122" s="243"/>
      <c r="OZC122" s="243"/>
      <c r="OZD122" s="243"/>
      <c r="OZE122" s="243"/>
      <c r="OZF122" s="243"/>
      <c r="OZG122" s="243"/>
      <c r="OZH122" s="243"/>
      <c r="OZI122" s="243"/>
      <c r="OZJ122" s="243"/>
      <c r="OZK122" s="243"/>
      <c r="OZL122" s="243"/>
      <c r="OZM122" s="243"/>
      <c r="OZN122" s="243"/>
      <c r="OZO122" s="243"/>
      <c r="OZP122" s="243"/>
      <c r="OZQ122" s="243"/>
      <c r="OZR122" s="243"/>
      <c r="OZS122" s="243"/>
      <c r="OZT122" s="243"/>
      <c r="OZU122" s="243"/>
      <c r="OZV122" s="243"/>
      <c r="OZW122" s="243"/>
      <c r="OZX122" s="243"/>
      <c r="OZY122" s="243"/>
      <c r="OZZ122" s="243"/>
      <c r="PAA122" s="243"/>
      <c r="PAB122" s="243"/>
      <c r="PAC122" s="243"/>
      <c r="PAD122" s="243"/>
      <c r="PAE122" s="243"/>
      <c r="PAF122" s="243"/>
      <c r="PAG122" s="243"/>
      <c r="PAH122" s="243"/>
      <c r="PAI122" s="243"/>
      <c r="PAJ122" s="243"/>
      <c r="PAK122" s="243"/>
      <c r="PAL122" s="243"/>
      <c r="PAM122" s="243"/>
      <c r="PAN122" s="243"/>
      <c r="PAO122" s="243"/>
      <c r="PAP122" s="243"/>
      <c r="PAQ122" s="243"/>
      <c r="PAR122" s="243"/>
      <c r="PAS122" s="243"/>
      <c r="PAT122" s="243"/>
      <c r="PAU122" s="243"/>
      <c r="PAV122" s="243"/>
      <c r="PAW122" s="243"/>
      <c r="PAX122" s="243"/>
      <c r="PAY122" s="243"/>
      <c r="PAZ122" s="243"/>
      <c r="PBA122" s="243"/>
      <c r="PBB122" s="243"/>
      <c r="PBC122" s="243"/>
      <c r="PBD122" s="243"/>
      <c r="PBE122" s="243"/>
      <c r="PBF122" s="243"/>
      <c r="PBG122" s="243"/>
      <c r="PBH122" s="243"/>
      <c r="PBI122" s="243"/>
      <c r="PBJ122" s="243"/>
      <c r="PBK122" s="243"/>
      <c r="PBL122" s="243"/>
      <c r="PBM122" s="243"/>
      <c r="PBN122" s="243"/>
      <c r="PBO122" s="243"/>
      <c r="PBP122" s="243"/>
      <c r="PBQ122" s="243"/>
      <c r="PBR122" s="243"/>
      <c r="PBS122" s="243"/>
      <c r="PBT122" s="243"/>
      <c r="PBU122" s="243"/>
      <c r="PBV122" s="243"/>
      <c r="PBW122" s="243"/>
      <c r="PBX122" s="243"/>
      <c r="PBY122" s="243"/>
      <c r="PBZ122" s="243"/>
      <c r="PCA122" s="243"/>
      <c r="PCB122" s="243"/>
      <c r="PCC122" s="243"/>
      <c r="PCD122" s="243"/>
      <c r="PCE122" s="243"/>
      <c r="PCF122" s="243"/>
      <c r="PCG122" s="243"/>
      <c r="PCH122" s="243"/>
      <c r="PCI122" s="243"/>
      <c r="PCJ122" s="243"/>
      <c r="PCK122" s="243"/>
      <c r="PCL122" s="243"/>
      <c r="PCM122" s="243"/>
      <c r="PCN122" s="243"/>
      <c r="PCO122" s="243"/>
      <c r="PCP122" s="243"/>
      <c r="PCQ122" s="243"/>
      <c r="PCR122" s="243"/>
      <c r="PCS122" s="243"/>
      <c r="PCT122" s="243"/>
      <c r="PCU122" s="243"/>
      <c r="PCV122" s="243"/>
      <c r="PCW122" s="243"/>
      <c r="PCX122" s="243"/>
      <c r="PCY122" s="243"/>
      <c r="PCZ122" s="243"/>
      <c r="PDA122" s="243"/>
      <c r="PDB122" s="243"/>
      <c r="PDC122" s="243"/>
      <c r="PDD122" s="243"/>
      <c r="PDE122" s="243"/>
      <c r="PDF122" s="243"/>
      <c r="PDG122" s="243"/>
      <c r="PDH122" s="243"/>
      <c r="PDI122" s="243"/>
      <c r="PDJ122" s="243"/>
      <c r="PDK122" s="243"/>
      <c r="PDL122" s="243"/>
      <c r="PDM122" s="243"/>
      <c r="PDN122" s="243"/>
      <c r="PDO122" s="243"/>
      <c r="PDP122" s="243"/>
      <c r="PDQ122" s="243"/>
      <c r="PDR122" s="243"/>
      <c r="PDS122" s="243"/>
      <c r="PDT122" s="243"/>
      <c r="PDU122" s="243"/>
      <c r="PDV122" s="243"/>
      <c r="PDW122" s="243"/>
      <c r="PDX122" s="243"/>
      <c r="PDY122" s="243"/>
      <c r="PDZ122" s="243"/>
      <c r="PEA122" s="243"/>
      <c r="PEB122" s="243"/>
      <c r="PEC122" s="243"/>
      <c r="PED122" s="243"/>
      <c r="PEE122" s="243"/>
      <c r="PEF122" s="243"/>
      <c r="PEG122" s="243"/>
      <c r="PEH122" s="243"/>
      <c r="PEI122" s="243"/>
      <c r="PEJ122" s="243"/>
      <c r="PEK122" s="243"/>
      <c r="PEL122" s="243"/>
      <c r="PEM122" s="243"/>
      <c r="PEN122" s="243"/>
      <c r="PEO122" s="243"/>
      <c r="PEP122" s="243"/>
      <c r="PEQ122" s="243"/>
      <c r="PER122" s="243"/>
      <c r="PES122" s="243"/>
      <c r="PET122" s="243"/>
      <c r="PEU122" s="243"/>
      <c r="PEV122" s="243"/>
      <c r="PEW122" s="243"/>
      <c r="PEX122" s="243"/>
      <c r="PEY122" s="243"/>
      <c r="PEZ122" s="243"/>
      <c r="PFA122" s="243"/>
      <c r="PFB122" s="243"/>
      <c r="PFC122" s="243"/>
      <c r="PFD122" s="243"/>
      <c r="PFE122" s="243"/>
      <c r="PFF122" s="243"/>
      <c r="PFG122" s="243"/>
      <c r="PFH122" s="243"/>
      <c r="PFI122" s="243"/>
      <c r="PFJ122" s="243"/>
      <c r="PFK122" s="243"/>
      <c r="PFL122" s="243"/>
      <c r="PFM122" s="243"/>
      <c r="PFN122" s="243"/>
      <c r="PFO122" s="243"/>
      <c r="PFP122" s="243"/>
      <c r="PFQ122" s="243"/>
      <c r="PFR122" s="243"/>
      <c r="PFS122" s="243"/>
      <c r="PFT122" s="243"/>
      <c r="PFU122" s="243"/>
      <c r="PFV122" s="243"/>
      <c r="PFW122" s="243"/>
      <c r="PFX122" s="243"/>
      <c r="PFY122" s="243"/>
      <c r="PFZ122" s="243"/>
      <c r="PGA122" s="243"/>
      <c r="PGB122" s="243"/>
      <c r="PGC122" s="243"/>
      <c r="PGD122" s="243"/>
      <c r="PGE122" s="243"/>
      <c r="PGF122" s="243"/>
      <c r="PGG122" s="243"/>
      <c r="PGH122" s="243"/>
      <c r="PGI122" s="243"/>
      <c r="PGJ122" s="243"/>
      <c r="PGK122" s="243"/>
      <c r="PGL122" s="243"/>
      <c r="PGM122" s="243"/>
      <c r="PGN122" s="243"/>
      <c r="PGO122" s="243"/>
      <c r="PGP122" s="243"/>
      <c r="PGQ122" s="243"/>
      <c r="PGR122" s="243"/>
      <c r="PGS122" s="243"/>
      <c r="PGT122" s="243"/>
      <c r="PGU122" s="243"/>
      <c r="PGV122" s="243"/>
      <c r="PGW122" s="243"/>
      <c r="PGX122" s="243"/>
      <c r="PGY122" s="243"/>
      <c r="PGZ122" s="243"/>
      <c r="PHA122" s="243"/>
      <c r="PHB122" s="243"/>
      <c r="PHC122" s="243"/>
      <c r="PHD122" s="243"/>
      <c r="PHE122" s="243"/>
      <c r="PHF122" s="243"/>
      <c r="PHG122" s="243"/>
      <c r="PHH122" s="243"/>
      <c r="PHI122" s="243"/>
      <c r="PHJ122" s="243"/>
      <c r="PHK122" s="243"/>
      <c r="PHL122" s="243"/>
      <c r="PHM122" s="243"/>
      <c r="PHN122" s="243"/>
      <c r="PHO122" s="243"/>
      <c r="PHP122" s="243"/>
      <c r="PHQ122" s="243"/>
      <c r="PHR122" s="243"/>
      <c r="PHS122" s="243"/>
      <c r="PHT122" s="243"/>
      <c r="PHU122" s="243"/>
      <c r="PHV122" s="243"/>
      <c r="PHW122" s="243"/>
      <c r="PHX122" s="243"/>
      <c r="PHY122" s="243"/>
      <c r="PHZ122" s="243"/>
      <c r="PIA122" s="243"/>
      <c r="PIB122" s="243"/>
      <c r="PIC122" s="243"/>
      <c r="PID122" s="243"/>
      <c r="PIE122" s="243"/>
      <c r="PIF122" s="243"/>
      <c r="PIG122" s="243"/>
      <c r="PIH122" s="243"/>
      <c r="PII122" s="243"/>
      <c r="PIJ122" s="243"/>
      <c r="PIK122" s="243"/>
      <c r="PIL122" s="243"/>
      <c r="PIM122" s="243"/>
      <c r="PIN122" s="243"/>
      <c r="PIO122" s="243"/>
      <c r="PIP122" s="243"/>
      <c r="PIQ122" s="243"/>
      <c r="PIR122" s="243"/>
      <c r="PIS122" s="243"/>
      <c r="PIT122" s="243"/>
      <c r="PIU122" s="243"/>
      <c r="PIV122" s="243"/>
      <c r="PIW122" s="243"/>
      <c r="PIX122" s="243"/>
      <c r="PIY122" s="243"/>
      <c r="PIZ122" s="243"/>
      <c r="PJA122" s="243"/>
      <c r="PJB122" s="243"/>
      <c r="PJC122" s="243"/>
      <c r="PJD122" s="243"/>
      <c r="PJE122" s="243"/>
      <c r="PJF122" s="243"/>
      <c r="PJG122" s="243"/>
      <c r="PJH122" s="243"/>
      <c r="PJI122" s="243"/>
      <c r="PJJ122" s="243"/>
      <c r="PJK122" s="243"/>
      <c r="PJL122" s="243"/>
      <c r="PJM122" s="243"/>
      <c r="PJN122" s="243"/>
      <c r="PJO122" s="243"/>
      <c r="PJP122" s="243"/>
      <c r="PJQ122" s="243"/>
      <c r="PJR122" s="243"/>
      <c r="PJS122" s="243"/>
      <c r="PJT122" s="243"/>
      <c r="PJU122" s="243"/>
      <c r="PJV122" s="243"/>
      <c r="PJW122" s="243"/>
      <c r="PJX122" s="243"/>
      <c r="PJY122" s="243"/>
      <c r="PJZ122" s="243"/>
      <c r="PKA122" s="243"/>
      <c r="PKB122" s="243"/>
      <c r="PKC122" s="243"/>
      <c r="PKD122" s="243"/>
      <c r="PKE122" s="243"/>
      <c r="PKF122" s="243"/>
      <c r="PKG122" s="243"/>
      <c r="PKH122" s="243"/>
      <c r="PKI122" s="243"/>
      <c r="PKJ122" s="243"/>
      <c r="PKK122" s="243"/>
      <c r="PKL122" s="243"/>
      <c r="PKM122" s="243"/>
      <c r="PKN122" s="243"/>
      <c r="PKO122" s="243"/>
      <c r="PKP122" s="243"/>
      <c r="PKQ122" s="243"/>
      <c r="PKR122" s="243"/>
      <c r="PKS122" s="243"/>
      <c r="PKT122" s="243"/>
      <c r="PKU122" s="243"/>
      <c r="PKV122" s="243"/>
      <c r="PKW122" s="243"/>
      <c r="PKX122" s="243"/>
      <c r="PKY122" s="243"/>
      <c r="PKZ122" s="243"/>
      <c r="PLA122" s="243"/>
      <c r="PLB122" s="243"/>
      <c r="PLC122" s="243"/>
      <c r="PLD122" s="243"/>
      <c r="PLE122" s="243"/>
      <c r="PLF122" s="243"/>
      <c r="PLG122" s="243"/>
      <c r="PLH122" s="243"/>
      <c r="PLI122" s="243"/>
      <c r="PLJ122" s="243"/>
      <c r="PLK122" s="243"/>
      <c r="PLL122" s="243"/>
      <c r="PLM122" s="243"/>
      <c r="PLN122" s="243"/>
      <c r="PLO122" s="243"/>
      <c r="PLP122" s="243"/>
      <c r="PLQ122" s="243"/>
      <c r="PLR122" s="243"/>
      <c r="PLS122" s="243"/>
      <c r="PLT122" s="243"/>
      <c r="PLU122" s="243"/>
      <c r="PLV122" s="243"/>
      <c r="PLW122" s="243"/>
      <c r="PLX122" s="243"/>
      <c r="PLY122" s="243"/>
      <c r="PLZ122" s="243"/>
      <c r="PMA122" s="243"/>
      <c r="PMB122" s="243"/>
      <c r="PMC122" s="243"/>
      <c r="PMD122" s="243"/>
      <c r="PME122" s="243"/>
      <c r="PMF122" s="243"/>
      <c r="PMG122" s="243"/>
      <c r="PMH122" s="243"/>
      <c r="PMI122" s="243"/>
      <c r="PMJ122" s="243"/>
      <c r="PMK122" s="243"/>
      <c r="PML122" s="243"/>
      <c r="PMM122" s="243"/>
      <c r="PMN122" s="243"/>
      <c r="PMO122" s="243"/>
      <c r="PMP122" s="243"/>
      <c r="PMQ122" s="243"/>
      <c r="PMR122" s="243"/>
      <c r="PMS122" s="243"/>
      <c r="PMT122" s="243"/>
      <c r="PMU122" s="243"/>
      <c r="PMV122" s="243"/>
      <c r="PMW122" s="243"/>
      <c r="PMX122" s="243"/>
      <c r="PMY122" s="243"/>
      <c r="PMZ122" s="243"/>
      <c r="PNA122" s="243"/>
      <c r="PNB122" s="243"/>
      <c r="PNC122" s="243"/>
      <c r="PND122" s="243"/>
      <c r="PNE122" s="243"/>
      <c r="PNF122" s="243"/>
      <c r="PNG122" s="243"/>
      <c r="PNH122" s="243"/>
      <c r="PNI122" s="243"/>
      <c r="PNJ122" s="243"/>
      <c r="PNK122" s="243"/>
      <c r="PNL122" s="243"/>
      <c r="PNM122" s="243"/>
      <c r="PNN122" s="243"/>
      <c r="PNO122" s="243"/>
      <c r="PNP122" s="243"/>
      <c r="PNQ122" s="243"/>
      <c r="PNR122" s="243"/>
      <c r="PNS122" s="243"/>
      <c r="PNT122" s="243"/>
      <c r="PNU122" s="243"/>
      <c r="PNV122" s="243"/>
      <c r="PNW122" s="243"/>
      <c r="PNX122" s="243"/>
      <c r="PNY122" s="243"/>
      <c r="PNZ122" s="243"/>
      <c r="POA122" s="243"/>
      <c r="POB122" s="243"/>
      <c r="POC122" s="243"/>
      <c r="POD122" s="243"/>
      <c r="POE122" s="243"/>
      <c r="POF122" s="243"/>
      <c r="POG122" s="243"/>
      <c r="POH122" s="243"/>
      <c r="POI122" s="243"/>
      <c r="POJ122" s="243"/>
      <c r="POK122" s="243"/>
      <c r="POL122" s="243"/>
      <c r="POM122" s="243"/>
      <c r="PON122" s="243"/>
      <c r="POO122" s="243"/>
      <c r="POP122" s="243"/>
      <c r="POQ122" s="243"/>
      <c r="POR122" s="243"/>
      <c r="POS122" s="243"/>
      <c r="POT122" s="243"/>
      <c r="POU122" s="243"/>
      <c r="POV122" s="243"/>
      <c r="POW122" s="243"/>
      <c r="POX122" s="243"/>
      <c r="POY122" s="243"/>
      <c r="POZ122" s="243"/>
      <c r="PPA122" s="243"/>
      <c r="PPB122" s="243"/>
      <c r="PPC122" s="243"/>
      <c r="PPD122" s="243"/>
      <c r="PPE122" s="243"/>
      <c r="PPF122" s="243"/>
      <c r="PPG122" s="243"/>
      <c r="PPH122" s="243"/>
      <c r="PPI122" s="243"/>
      <c r="PPJ122" s="243"/>
      <c r="PPK122" s="243"/>
      <c r="PPL122" s="243"/>
      <c r="PPM122" s="243"/>
      <c r="PPN122" s="243"/>
      <c r="PPO122" s="243"/>
      <c r="PPP122" s="243"/>
      <c r="PPQ122" s="243"/>
      <c r="PPR122" s="243"/>
      <c r="PPS122" s="243"/>
      <c r="PPT122" s="243"/>
      <c r="PPU122" s="243"/>
      <c r="PPV122" s="243"/>
      <c r="PPW122" s="243"/>
      <c r="PPX122" s="243"/>
      <c r="PPY122" s="243"/>
      <c r="PPZ122" s="243"/>
      <c r="PQA122" s="243"/>
      <c r="PQB122" s="243"/>
      <c r="PQC122" s="243"/>
      <c r="PQD122" s="243"/>
      <c r="PQE122" s="243"/>
      <c r="PQF122" s="243"/>
      <c r="PQG122" s="243"/>
      <c r="PQH122" s="243"/>
      <c r="PQI122" s="243"/>
      <c r="PQJ122" s="243"/>
      <c r="PQK122" s="243"/>
      <c r="PQL122" s="243"/>
      <c r="PQM122" s="243"/>
      <c r="PQN122" s="243"/>
      <c r="PQO122" s="243"/>
      <c r="PQP122" s="243"/>
      <c r="PQQ122" s="243"/>
      <c r="PQR122" s="243"/>
      <c r="PQS122" s="243"/>
      <c r="PQT122" s="243"/>
      <c r="PQU122" s="243"/>
      <c r="PQV122" s="243"/>
      <c r="PQW122" s="243"/>
      <c r="PQX122" s="243"/>
      <c r="PQY122" s="243"/>
      <c r="PQZ122" s="243"/>
      <c r="PRA122" s="243"/>
      <c r="PRB122" s="243"/>
      <c r="PRC122" s="243"/>
      <c r="PRD122" s="243"/>
      <c r="PRE122" s="243"/>
      <c r="PRF122" s="243"/>
      <c r="PRG122" s="243"/>
      <c r="PRH122" s="243"/>
      <c r="PRI122" s="243"/>
      <c r="PRJ122" s="243"/>
      <c r="PRK122" s="243"/>
      <c r="PRL122" s="243"/>
      <c r="PRM122" s="243"/>
      <c r="PRN122" s="243"/>
      <c r="PRO122" s="243"/>
      <c r="PRP122" s="243"/>
      <c r="PRQ122" s="243"/>
      <c r="PRR122" s="243"/>
      <c r="PRS122" s="243"/>
      <c r="PRT122" s="243"/>
      <c r="PRU122" s="243"/>
      <c r="PRV122" s="243"/>
      <c r="PRW122" s="243"/>
      <c r="PRX122" s="243"/>
      <c r="PRY122" s="243"/>
      <c r="PRZ122" s="243"/>
      <c r="PSA122" s="243"/>
      <c r="PSB122" s="243"/>
      <c r="PSC122" s="243"/>
      <c r="PSD122" s="243"/>
      <c r="PSE122" s="243"/>
      <c r="PSF122" s="243"/>
      <c r="PSG122" s="243"/>
      <c r="PSH122" s="243"/>
      <c r="PSI122" s="243"/>
      <c r="PSJ122" s="243"/>
      <c r="PSK122" s="243"/>
      <c r="PSL122" s="243"/>
      <c r="PSM122" s="243"/>
      <c r="PSN122" s="243"/>
      <c r="PSO122" s="243"/>
      <c r="PSP122" s="243"/>
      <c r="PSQ122" s="243"/>
      <c r="PSR122" s="243"/>
      <c r="PSS122" s="243"/>
      <c r="PST122" s="243"/>
      <c r="PSU122" s="243"/>
      <c r="PSV122" s="243"/>
      <c r="PSW122" s="243"/>
      <c r="PSX122" s="243"/>
      <c r="PSY122" s="243"/>
      <c r="PSZ122" s="243"/>
      <c r="PTA122" s="243"/>
      <c r="PTB122" s="243"/>
      <c r="PTC122" s="243"/>
      <c r="PTD122" s="243"/>
      <c r="PTE122" s="243"/>
      <c r="PTF122" s="243"/>
      <c r="PTG122" s="243"/>
      <c r="PTH122" s="243"/>
      <c r="PTI122" s="243"/>
      <c r="PTJ122" s="243"/>
      <c r="PTK122" s="243"/>
      <c r="PTL122" s="243"/>
      <c r="PTM122" s="243"/>
      <c r="PTN122" s="243"/>
      <c r="PTO122" s="243"/>
      <c r="PTP122" s="243"/>
      <c r="PTQ122" s="243"/>
      <c r="PTR122" s="243"/>
      <c r="PTS122" s="243"/>
      <c r="PTT122" s="243"/>
      <c r="PTU122" s="243"/>
      <c r="PTV122" s="243"/>
      <c r="PTW122" s="243"/>
      <c r="PTX122" s="243"/>
      <c r="PTY122" s="243"/>
      <c r="PTZ122" s="243"/>
      <c r="PUA122" s="243"/>
      <c r="PUB122" s="243"/>
      <c r="PUC122" s="243"/>
      <c r="PUD122" s="243"/>
      <c r="PUE122" s="243"/>
      <c r="PUF122" s="243"/>
      <c r="PUG122" s="243"/>
      <c r="PUH122" s="243"/>
      <c r="PUI122" s="243"/>
      <c r="PUJ122" s="243"/>
      <c r="PUK122" s="243"/>
      <c r="PUL122" s="243"/>
      <c r="PUM122" s="243"/>
      <c r="PUN122" s="243"/>
      <c r="PUO122" s="243"/>
      <c r="PUP122" s="243"/>
      <c r="PUQ122" s="243"/>
      <c r="PUR122" s="243"/>
      <c r="PUS122" s="243"/>
      <c r="PUT122" s="243"/>
      <c r="PUU122" s="243"/>
      <c r="PUV122" s="243"/>
      <c r="PUW122" s="243"/>
      <c r="PUX122" s="243"/>
      <c r="PUY122" s="243"/>
      <c r="PUZ122" s="243"/>
      <c r="PVA122" s="243"/>
      <c r="PVB122" s="243"/>
      <c r="PVC122" s="243"/>
      <c r="PVD122" s="243"/>
      <c r="PVE122" s="243"/>
      <c r="PVF122" s="243"/>
      <c r="PVG122" s="243"/>
      <c r="PVH122" s="243"/>
      <c r="PVI122" s="243"/>
      <c r="PVJ122" s="243"/>
      <c r="PVK122" s="243"/>
      <c r="PVL122" s="243"/>
      <c r="PVM122" s="243"/>
      <c r="PVN122" s="243"/>
      <c r="PVO122" s="243"/>
      <c r="PVP122" s="243"/>
      <c r="PVQ122" s="243"/>
      <c r="PVR122" s="243"/>
      <c r="PVS122" s="243"/>
      <c r="PVT122" s="243"/>
      <c r="PVU122" s="243"/>
      <c r="PVV122" s="243"/>
      <c r="PVW122" s="243"/>
      <c r="PVX122" s="243"/>
      <c r="PVY122" s="243"/>
      <c r="PVZ122" s="243"/>
      <c r="PWA122" s="243"/>
      <c r="PWB122" s="243"/>
      <c r="PWC122" s="243"/>
      <c r="PWD122" s="243"/>
      <c r="PWE122" s="243"/>
      <c r="PWF122" s="243"/>
      <c r="PWG122" s="243"/>
      <c r="PWH122" s="243"/>
      <c r="PWI122" s="243"/>
      <c r="PWJ122" s="243"/>
      <c r="PWK122" s="243"/>
      <c r="PWL122" s="243"/>
      <c r="PWM122" s="243"/>
      <c r="PWN122" s="243"/>
      <c r="PWO122" s="243"/>
      <c r="PWP122" s="243"/>
      <c r="PWQ122" s="243"/>
      <c r="PWR122" s="243"/>
      <c r="PWS122" s="243"/>
      <c r="PWT122" s="243"/>
      <c r="PWU122" s="243"/>
      <c r="PWV122" s="243"/>
      <c r="PWW122" s="243"/>
      <c r="PWX122" s="243"/>
      <c r="PWY122" s="243"/>
      <c r="PWZ122" s="243"/>
      <c r="PXA122" s="243"/>
      <c r="PXB122" s="243"/>
      <c r="PXC122" s="243"/>
      <c r="PXD122" s="243"/>
      <c r="PXE122" s="243"/>
      <c r="PXF122" s="243"/>
      <c r="PXG122" s="243"/>
      <c r="PXH122" s="243"/>
      <c r="PXI122" s="243"/>
      <c r="PXJ122" s="243"/>
      <c r="PXK122" s="243"/>
      <c r="PXL122" s="243"/>
      <c r="PXM122" s="243"/>
      <c r="PXN122" s="243"/>
      <c r="PXO122" s="243"/>
      <c r="PXP122" s="243"/>
      <c r="PXQ122" s="243"/>
      <c r="PXR122" s="243"/>
      <c r="PXS122" s="243"/>
      <c r="PXT122" s="243"/>
      <c r="PXU122" s="243"/>
      <c r="PXV122" s="243"/>
      <c r="PXW122" s="243"/>
      <c r="PXX122" s="243"/>
      <c r="PXY122" s="243"/>
      <c r="PXZ122" s="243"/>
      <c r="PYA122" s="243"/>
      <c r="PYB122" s="243"/>
      <c r="PYC122" s="243"/>
      <c r="PYD122" s="243"/>
      <c r="PYE122" s="243"/>
      <c r="PYF122" s="243"/>
      <c r="PYG122" s="243"/>
      <c r="PYH122" s="243"/>
      <c r="PYI122" s="243"/>
      <c r="PYJ122" s="243"/>
      <c r="PYK122" s="243"/>
      <c r="PYL122" s="243"/>
      <c r="PYM122" s="243"/>
      <c r="PYN122" s="243"/>
      <c r="PYO122" s="243"/>
      <c r="PYP122" s="243"/>
      <c r="PYQ122" s="243"/>
      <c r="PYR122" s="243"/>
      <c r="PYS122" s="243"/>
      <c r="PYT122" s="243"/>
      <c r="PYU122" s="243"/>
      <c r="PYV122" s="243"/>
      <c r="PYW122" s="243"/>
      <c r="PYX122" s="243"/>
      <c r="PYY122" s="243"/>
      <c r="PYZ122" s="243"/>
      <c r="PZA122" s="243"/>
      <c r="PZB122" s="243"/>
      <c r="PZC122" s="243"/>
      <c r="PZD122" s="243"/>
      <c r="PZE122" s="243"/>
      <c r="PZF122" s="243"/>
      <c r="PZG122" s="243"/>
      <c r="PZH122" s="243"/>
      <c r="PZI122" s="243"/>
      <c r="PZJ122" s="243"/>
      <c r="PZK122" s="243"/>
      <c r="PZL122" s="243"/>
      <c r="PZM122" s="243"/>
      <c r="PZN122" s="243"/>
      <c r="PZO122" s="243"/>
      <c r="PZP122" s="243"/>
      <c r="PZQ122" s="243"/>
      <c r="PZR122" s="243"/>
      <c r="PZS122" s="243"/>
      <c r="PZT122" s="243"/>
      <c r="PZU122" s="243"/>
      <c r="PZV122" s="243"/>
      <c r="PZW122" s="243"/>
      <c r="PZX122" s="243"/>
      <c r="PZY122" s="243"/>
      <c r="PZZ122" s="243"/>
      <c r="QAA122" s="243"/>
      <c r="QAB122" s="243"/>
      <c r="QAC122" s="243"/>
      <c r="QAD122" s="243"/>
      <c r="QAE122" s="243"/>
      <c r="QAF122" s="243"/>
      <c r="QAG122" s="243"/>
      <c r="QAH122" s="243"/>
      <c r="QAI122" s="243"/>
      <c r="QAJ122" s="243"/>
      <c r="QAK122" s="243"/>
      <c r="QAL122" s="243"/>
      <c r="QAM122" s="243"/>
      <c r="QAN122" s="243"/>
      <c r="QAO122" s="243"/>
      <c r="QAP122" s="243"/>
      <c r="QAQ122" s="243"/>
      <c r="QAR122" s="243"/>
      <c r="QAS122" s="243"/>
      <c r="QAT122" s="243"/>
      <c r="QAU122" s="243"/>
      <c r="QAV122" s="243"/>
      <c r="QAW122" s="243"/>
      <c r="QAX122" s="243"/>
      <c r="QAY122" s="243"/>
      <c r="QAZ122" s="243"/>
      <c r="QBA122" s="243"/>
      <c r="QBB122" s="243"/>
      <c r="QBC122" s="243"/>
      <c r="QBD122" s="243"/>
      <c r="QBE122" s="243"/>
      <c r="QBF122" s="243"/>
      <c r="QBG122" s="243"/>
      <c r="QBH122" s="243"/>
      <c r="QBI122" s="243"/>
      <c r="QBJ122" s="243"/>
      <c r="QBK122" s="243"/>
      <c r="QBL122" s="243"/>
      <c r="QBM122" s="243"/>
      <c r="QBN122" s="243"/>
      <c r="QBO122" s="243"/>
      <c r="QBP122" s="243"/>
      <c r="QBQ122" s="243"/>
      <c r="QBR122" s="243"/>
      <c r="QBS122" s="243"/>
      <c r="QBT122" s="243"/>
      <c r="QBU122" s="243"/>
      <c r="QBV122" s="243"/>
      <c r="QBW122" s="243"/>
      <c r="QBX122" s="243"/>
      <c r="QBY122" s="243"/>
      <c r="QBZ122" s="243"/>
      <c r="QCA122" s="243"/>
      <c r="QCB122" s="243"/>
      <c r="QCC122" s="243"/>
      <c r="QCD122" s="243"/>
      <c r="QCE122" s="243"/>
      <c r="QCF122" s="243"/>
      <c r="QCG122" s="243"/>
      <c r="QCH122" s="243"/>
      <c r="QCI122" s="243"/>
      <c r="QCJ122" s="243"/>
      <c r="QCK122" s="243"/>
      <c r="QCL122" s="243"/>
      <c r="QCM122" s="243"/>
      <c r="QCN122" s="243"/>
      <c r="QCO122" s="243"/>
      <c r="QCP122" s="243"/>
      <c r="QCQ122" s="243"/>
      <c r="QCR122" s="243"/>
      <c r="QCS122" s="243"/>
      <c r="QCT122" s="243"/>
      <c r="QCU122" s="243"/>
      <c r="QCV122" s="243"/>
      <c r="QCW122" s="243"/>
      <c r="QCX122" s="243"/>
      <c r="QCY122" s="243"/>
      <c r="QCZ122" s="243"/>
      <c r="QDA122" s="243"/>
      <c r="QDB122" s="243"/>
      <c r="QDC122" s="243"/>
      <c r="QDD122" s="243"/>
      <c r="QDE122" s="243"/>
      <c r="QDF122" s="243"/>
      <c r="QDG122" s="243"/>
      <c r="QDH122" s="243"/>
      <c r="QDI122" s="243"/>
      <c r="QDJ122" s="243"/>
      <c r="QDK122" s="243"/>
      <c r="QDL122" s="243"/>
      <c r="QDM122" s="243"/>
      <c r="QDN122" s="243"/>
      <c r="QDO122" s="243"/>
      <c r="QDP122" s="243"/>
      <c r="QDQ122" s="243"/>
      <c r="QDR122" s="243"/>
      <c r="QDS122" s="243"/>
      <c r="QDT122" s="243"/>
      <c r="QDU122" s="243"/>
      <c r="QDV122" s="243"/>
      <c r="QDW122" s="243"/>
      <c r="QDX122" s="243"/>
      <c r="QDY122" s="243"/>
      <c r="QDZ122" s="243"/>
      <c r="QEA122" s="243"/>
      <c r="QEB122" s="243"/>
      <c r="QEC122" s="243"/>
      <c r="QED122" s="243"/>
      <c r="QEE122" s="243"/>
      <c r="QEF122" s="243"/>
      <c r="QEG122" s="243"/>
      <c r="QEH122" s="243"/>
      <c r="QEI122" s="243"/>
      <c r="QEJ122" s="243"/>
      <c r="QEK122" s="243"/>
      <c r="QEL122" s="243"/>
      <c r="QEM122" s="243"/>
      <c r="QEN122" s="243"/>
      <c r="QEO122" s="243"/>
      <c r="QEP122" s="243"/>
      <c r="QEQ122" s="243"/>
      <c r="QER122" s="243"/>
      <c r="QES122" s="243"/>
      <c r="QET122" s="243"/>
      <c r="QEU122" s="243"/>
      <c r="QEV122" s="243"/>
      <c r="QEW122" s="243"/>
      <c r="QEX122" s="243"/>
      <c r="QEY122" s="243"/>
      <c r="QEZ122" s="243"/>
      <c r="QFA122" s="243"/>
      <c r="QFB122" s="243"/>
      <c r="QFC122" s="243"/>
      <c r="QFD122" s="243"/>
      <c r="QFE122" s="243"/>
      <c r="QFF122" s="243"/>
      <c r="QFG122" s="243"/>
      <c r="QFH122" s="243"/>
      <c r="QFI122" s="243"/>
      <c r="QFJ122" s="243"/>
      <c r="QFK122" s="243"/>
      <c r="QFL122" s="243"/>
      <c r="QFM122" s="243"/>
      <c r="QFN122" s="243"/>
      <c r="QFO122" s="243"/>
      <c r="QFP122" s="243"/>
      <c r="QFQ122" s="243"/>
      <c r="QFR122" s="243"/>
      <c r="QFS122" s="243"/>
      <c r="QFT122" s="243"/>
      <c r="QFU122" s="243"/>
      <c r="QFV122" s="243"/>
      <c r="QFW122" s="243"/>
      <c r="QFX122" s="243"/>
      <c r="QFY122" s="243"/>
      <c r="QFZ122" s="243"/>
      <c r="QGA122" s="243"/>
      <c r="QGB122" s="243"/>
      <c r="QGC122" s="243"/>
      <c r="QGD122" s="243"/>
      <c r="QGE122" s="243"/>
      <c r="QGF122" s="243"/>
      <c r="QGG122" s="243"/>
      <c r="QGH122" s="243"/>
      <c r="QGI122" s="243"/>
      <c r="QGJ122" s="243"/>
      <c r="QGK122" s="243"/>
      <c r="QGL122" s="243"/>
      <c r="QGM122" s="243"/>
      <c r="QGN122" s="243"/>
      <c r="QGO122" s="243"/>
      <c r="QGP122" s="243"/>
      <c r="QGQ122" s="243"/>
      <c r="QGR122" s="243"/>
      <c r="QGS122" s="243"/>
      <c r="QGT122" s="243"/>
      <c r="QGU122" s="243"/>
      <c r="QGV122" s="243"/>
      <c r="QGW122" s="243"/>
      <c r="QGX122" s="243"/>
      <c r="QGY122" s="243"/>
      <c r="QGZ122" s="243"/>
      <c r="QHA122" s="243"/>
      <c r="QHB122" s="243"/>
      <c r="QHC122" s="243"/>
      <c r="QHD122" s="243"/>
      <c r="QHE122" s="243"/>
      <c r="QHF122" s="243"/>
      <c r="QHG122" s="243"/>
      <c r="QHH122" s="243"/>
      <c r="QHI122" s="243"/>
      <c r="QHJ122" s="243"/>
      <c r="QHK122" s="243"/>
      <c r="QHL122" s="243"/>
      <c r="QHM122" s="243"/>
      <c r="QHN122" s="243"/>
      <c r="QHO122" s="243"/>
      <c r="QHP122" s="243"/>
      <c r="QHQ122" s="243"/>
      <c r="QHR122" s="243"/>
      <c r="QHS122" s="243"/>
      <c r="QHT122" s="243"/>
      <c r="QHU122" s="243"/>
      <c r="QHV122" s="243"/>
      <c r="QHW122" s="243"/>
      <c r="QHX122" s="243"/>
      <c r="QHY122" s="243"/>
      <c r="QHZ122" s="243"/>
      <c r="QIA122" s="243"/>
      <c r="QIB122" s="243"/>
      <c r="QIC122" s="243"/>
      <c r="QID122" s="243"/>
      <c r="QIE122" s="243"/>
      <c r="QIF122" s="243"/>
      <c r="QIG122" s="243"/>
      <c r="QIH122" s="243"/>
      <c r="QII122" s="243"/>
      <c r="QIJ122" s="243"/>
      <c r="QIK122" s="243"/>
      <c r="QIL122" s="243"/>
      <c r="QIM122" s="243"/>
      <c r="QIN122" s="243"/>
      <c r="QIO122" s="243"/>
      <c r="QIP122" s="243"/>
      <c r="QIQ122" s="243"/>
      <c r="QIR122" s="243"/>
      <c r="QIS122" s="243"/>
      <c r="QIT122" s="243"/>
      <c r="QIU122" s="243"/>
      <c r="QIV122" s="243"/>
      <c r="QIW122" s="243"/>
      <c r="QIX122" s="243"/>
      <c r="QIY122" s="243"/>
      <c r="QIZ122" s="243"/>
      <c r="QJA122" s="243"/>
      <c r="QJB122" s="243"/>
      <c r="QJC122" s="243"/>
      <c r="QJD122" s="243"/>
      <c r="QJE122" s="243"/>
      <c r="QJF122" s="243"/>
      <c r="QJG122" s="243"/>
      <c r="QJH122" s="243"/>
      <c r="QJI122" s="243"/>
      <c r="QJJ122" s="243"/>
      <c r="QJK122" s="243"/>
      <c r="QJL122" s="243"/>
      <c r="QJM122" s="243"/>
      <c r="QJN122" s="243"/>
      <c r="QJO122" s="243"/>
      <c r="QJP122" s="243"/>
      <c r="QJQ122" s="243"/>
      <c r="QJR122" s="243"/>
      <c r="QJS122" s="243"/>
      <c r="QJT122" s="243"/>
      <c r="QJU122" s="243"/>
      <c r="QJV122" s="243"/>
      <c r="QJW122" s="243"/>
      <c r="QJX122" s="243"/>
      <c r="QJY122" s="243"/>
      <c r="QJZ122" s="243"/>
      <c r="QKA122" s="243"/>
      <c r="QKB122" s="243"/>
      <c r="QKC122" s="243"/>
      <c r="QKD122" s="243"/>
      <c r="QKE122" s="243"/>
      <c r="QKF122" s="243"/>
      <c r="QKG122" s="243"/>
      <c r="QKH122" s="243"/>
      <c r="QKI122" s="243"/>
      <c r="QKJ122" s="243"/>
      <c r="QKK122" s="243"/>
      <c r="QKL122" s="243"/>
      <c r="QKM122" s="243"/>
      <c r="QKN122" s="243"/>
      <c r="QKO122" s="243"/>
      <c r="QKP122" s="243"/>
      <c r="QKQ122" s="243"/>
      <c r="QKR122" s="243"/>
      <c r="QKS122" s="243"/>
      <c r="QKT122" s="243"/>
      <c r="QKU122" s="243"/>
      <c r="QKV122" s="243"/>
      <c r="QKW122" s="243"/>
      <c r="QKX122" s="243"/>
      <c r="QKY122" s="243"/>
      <c r="QKZ122" s="243"/>
      <c r="QLA122" s="243"/>
      <c r="QLB122" s="243"/>
      <c r="QLC122" s="243"/>
      <c r="QLD122" s="243"/>
      <c r="QLE122" s="243"/>
      <c r="QLF122" s="243"/>
      <c r="QLG122" s="243"/>
      <c r="QLH122" s="243"/>
      <c r="QLI122" s="243"/>
      <c r="QLJ122" s="243"/>
      <c r="QLK122" s="243"/>
      <c r="QLL122" s="243"/>
      <c r="QLM122" s="243"/>
      <c r="QLN122" s="243"/>
      <c r="QLO122" s="243"/>
      <c r="QLP122" s="243"/>
      <c r="QLQ122" s="243"/>
      <c r="QLR122" s="243"/>
      <c r="QLS122" s="243"/>
      <c r="QLT122" s="243"/>
      <c r="QLU122" s="243"/>
      <c r="QLV122" s="243"/>
      <c r="QLW122" s="243"/>
      <c r="QLX122" s="243"/>
      <c r="QLY122" s="243"/>
      <c r="QLZ122" s="243"/>
      <c r="QMA122" s="243"/>
      <c r="QMB122" s="243"/>
      <c r="QMC122" s="243"/>
      <c r="QMD122" s="243"/>
      <c r="QME122" s="243"/>
      <c r="QMF122" s="243"/>
      <c r="QMG122" s="243"/>
      <c r="QMH122" s="243"/>
      <c r="QMI122" s="243"/>
      <c r="QMJ122" s="243"/>
      <c r="QMK122" s="243"/>
      <c r="QML122" s="243"/>
      <c r="QMM122" s="243"/>
      <c r="QMN122" s="243"/>
      <c r="QMO122" s="243"/>
      <c r="QMP122" s="243"/>
      <c r="QMQ122" s="243"/>
      <c r="QMR122" s="243"/>
      <c r="QMS122" s="243"/>
      <c r="QMT122" s="243"/>
      <c r="QMU122" s="243"/>
      <c r="QMV122" s="243"/>
      <c r="QMW122" s="243"/>
      <c r="QMX122" s="243"/>
      <c r="QMY122" s="243"/>
      <c r="QMZ122" s="243"/>
      <c r="QNA122" s="243"/>
      <c r="QNB122" s="243"/>
      <c r="QNC122" s="243"/>
      <c r="QND122" s="243"/>
      <c r="QNE122" s="243"/>
      <c r="QNF122" s="243"/>
      <c r="QNG122" s="243"/>
      <c r="QNH122" s="243"/>
      <c r="QNI122" s="243"/>
      <c r="QNJ122" s="243"/>
      <c r="QNK122" s="243"/>
      <c r="QNL122" s="243"/>
      <c r="QNM122" s="243"/>
      <c r="QNN122" s="243"/>
      <c r="QNO122" s="243"/>
      <c r="QNP122" s="243"/>
      <c r="QNQ122" s="243"/>
      <c r="QNR122" s="243"/>
      <c r="QNS122" s="243"/>
      <c r="QNT122" s="243"/>
      <c r="QNU122" s="243"/>
      <c r="QNV122" s="243"/>
      <c r="QNW122" s="243"/>
      <c r="QNX122" s="243"/>
      <c r="QNY122" s="243"/>
      <c r="QNZ122" s="243"/>
      <c r="QOA122" s="243"/>
      <c r="QOB122" s="243"/>
      <c r="QOC122" s="243"/>
      <c r="QOD122" s="243"/>
      <c r="QOE122" s="243"/>
      <c r="QOF122" s="243"/>
      <c r="QOG122" s="243"/>
      <c r="QOH122" s="243"/>
      <c r="QOI122" s="243"/>
      <c r="QOJ122" s="243"/>
      <c r="QOK122" s="243"/>
      <c r="QOL122" s="243"/>
      <c r="QOM122" s="243"/>
      <c r="QON122" s="243"/>
      <c r="QOO122" s="243"/>
      <c r="QOP122" s="243"/>
      <c r="QOQ122" s="243"/>
      <c r="QOR122" s="243"/>
      <c r="QOS122" s="243"/>
      <c r="QOT122" s="243"/>
      <c r="QOU122" s="243"/>
      <c r="QOV122" s="243"/>
      <c r="QOW122" s="243"/>
      <c r="QOX122" s="243"/>
      <c r="QOY122" s="243"/>
      <c r="QOZ122" s="243"/>
      <c r="QPA122" s="243"/>
      <c r="QPB122" s="243"/>
      <c r="QPC122" s="243"/>
      <c r="QPD122" s="243"/>
      <c r="QPE122" s="243"/>
      <c r="QPF122" s="243"/>
      <c r="QPG122" s="243"/>
      <c r="QPH122" s="243"/>
      <c r="QPI122" s="243"/>
      <c r="QPJ122" s="243"/>
      <c r="QPK122" s="243"/>
      <c r="QPL122" s="243"/>
      <c r="QPM122" s="243"/>
      <c r="QPN122" s="243"/>
      <c r="QPO122" s="243"/>
      <c r="QPP122" s="243"/>
      <c r="QPQ122" s="243"/>
      <c r="QPR122" s="243"/>
      <c r="QPS122" s="243"/>
      <c r="QPT122" s="243"/>
      <c r="QPU122" s="243"/>
      <c r="QPV122" s="243"/>
      <c r="QPW122" s="243"/>
      <c r="QPX122" s="243"/>
      <c r="QPY122" s="243"/>
      <c r="QPZ122" s="243"/>
      <c r="QQA122" s="243"/>
      <c r="QQB122" s="243"/>
      <c r="QQC122" s="243"/>
      <c r="QQD122" s="243"/>
      <c r="QQE122" s="243"/>
      <c r="QQF122" s="243"/>
      <c r="QQG122" s="243"/>
      <c r="QQH122" s="243"/>
      <c r="QQI122" s="243"/>
      <c r="QQJ122" s="243"/>
      <c r="QQK122" s="243"/>
      <c r="QQL122" s="243"/>
      <c r="QQM122" s="243"/>
      <c r="QQN122" s="243"/>
      <c r="QQO122" s="243"/>
      <c r="QQP122" s="243"/>
      <c r="QQQ122" s="243"/>
      <c r="QQR122" s="243"/>
      <c r="QQS122" s="243"/>
      <c r="QQT122" s="243"/>
      <c r="QQU122" s="243"/>
      <c r="QQV122" s="243"/>
      <c r="QQW122" s="243"/>
      <c r="QQX122" s="243"/>
      <c r="QQY122" s="243"/>
      <c r="QQZ122" s="243"/>
      <c r="QRA122" s="243"/>
      <c r="QRB122" s="243"/>
      <c r="QRC122" s="243"/>
      <c r="QRD122" s="243"/>
      <c r="QRE122" s="243"/>
      <c r="QRF122" s="243"/>
      <c r="QRG122" s="243"/>
      <c r="QRH122" s="243"/>
      <c r="QRI122" s="243"/>
      <c r="QRJ122" s="243"/>
      <c r="QRK122" s="243"/>
      <c r="QRL122" s="243"/>
      <c r="QRM122" s="243"/>
      <c r="QRN122" s="243"/>
      <c r="QRO122" s="243"/>
      <c r="QRP122" s="243"/>
      <c r="QRQ122" s="243"/>
      <c r="QRR122" s="243"/>
      <c r="QRS122" s="243"/>
      <c r="QRT122" s="243"/>
      <c r="QRU122" s="243"/>
      <c r="QRV122" s="243"/>
      <c r="QRW122" s="243"/>
      <c r="QRX122" s="243"/>
      <c r="QRY122" s="243"/>
      <c r="QRZ122" s="243"/>
      <c r="QSA122" s="243"/>
      <c r="QSB122" s="243"/>
      <c r="QSC122" s="243"/>
      <c r="QSD122" s="243"/>
      <c r="QSE122" s="243"/>
      <c r="QSF122" s="243"/>
      <c r="QSG122" s="243"/>
      <c r="QSH122" s="243"/>
      <c r="QSI122" s="243"/>
      <c r="QSJ122" s="243"/>
      <c r="QSK122" s="243"/>
      <c r="QSL122" s="243"/>
      <c r="QSM122" s="243"/>
      <c r="QSN122" s="243"/>
      <c r="QSO122" s="243"/>
      <c r="QSP122" s="243"/>
      <c r="QSQ122" s="243"/>
      <c r="QSR122" s="243"/>
      <c r="QSS122" s="243"/>
      <c r="QST122" s="243"/>
      <c r="QSU122" s="243"/>
      <c r="QSV122" s="243"/>
      <c r="QSW122" s="243"/>
      <c r="QSX122" s="243"/>
      <c r="QSY122" s="243"/>
      <c r="QSZ122" s="243"/>
      <c r="QTA122" s="243"/>
      <c r="QTB122" s="243"/>
      <c r="QTC122" s="243"/>
      <c r="QTD122" s="243"/>
      <c r="QTE122" s="243"/>
      <c r="QTF122" s="243"/>
      <c r="QTG122" s="243"/>
      <c r="QTH122" s="243"/>
      <c r="QTI122" s="243"/>
      <c r="QTJ122" s="243"/>
      <c r="QTK122" s="243"/>
      <c r="QTL122" s="243"/>
      <c r="QTM122" s="243"/>
      <c r="QTN122" s="243"/>
      <c r="QTO122" s="243"/>
      <c r="QTP122" s="243"/>
      <c r="QTQ122" s="243"/>
      <c r="QTR122" s="243"/>
      <c r="QTS122" s="243"/>
      <c r="QTT122" s="243"/>
      <c r="QTU122" s="243"/>
      <c r="QTV122" s="243"/>
      <c r="QTW122" s="243"/>
      <c r="QTX122" s="243"/>
      <c r="QTY122" s="243"/>
      <c r="QTZ122" s="243"/>
      <c r="QUA122" s="243"/>
      <c r="QUB122" s="243"/>
      <c r="QUC122" s="243"/>
      <c r="QUD122" s="243"/>
      <c r="QUE122" s="243"/>
      <c r="QUF122" s="243"/>
      <c r="QUG122" s="243"/>
      <c r="QUH122" s="243"/>
      <c r="QUI122" s="243"/>
      <c r="QUJ122" s="243"/>
      <c r="QUK122" s="243"/>
      <c r="QUL122" s="243"/>
      <c r="QUM122" s="243"/>
      <c r="QUN122" s="243"/>
      <c r="QUO122" s="243"/>
      <c r="QUP122" s="243"/>
      <c r="QUQ122" s="243"/>
      <c r="QUR122" s="243"/>
      <c r="QUS122" s="243"/>
      <c r="QUT122" s="243"/>
      <c r="QUU122" s="243"/>
      <c r="QUV122" s="243"/>
      <c r="QUW122" s="243"/>
      <c r="QUX122" s="243"/>
      <c r="QUY122" s="243"/>
      <c r="QUZ122" s="243"/>
      <c r="QVA122" s="243"/>
      <c r="QVB122" s="243"/>
      <c r="QVC122" s="243"/>
      <c r="QVD122" s="243"/>
      <c r="QVE122" s="243"/>
      <c r="QVF122" s="243"/>
      <c r="QVG122" s="243"/>
      <c r="QVH122" s="243"/>
      <c r="QVI122" s="243"/>
      <c r="QVJ122" s="243"/>
      <c r="QVK122" s="243"/>
      <c r="QVL122" s="243"/>
      <c r="QVM122" s="243"/>
      <c r="QVN122" s="243"/>
      <c r="QVO122" s="243"/>
      <c r="QVP122" s="243"/>
      <c r="QVQ122" s="243"/>
      <c r="QVR122" s="243"/>
      <c r="QVS122" s="243"/>
      <c r="QVT122" s="243"/>
      <c r="QVU122" s="243"/>
      <c r="QVV122" s="243"/>
      <c r="QVW122" s="243"/>
      <c r="QVX122" s="243"/>
      <c r="QVY122" s="243"/>
      <c r="QVZ122" s="243"/>
      <c r="QWA122" s="243"/>
      <c r="QWB122" s="243"/>
      <c r="QWC122" s="243"/>
      <c r="QWD122" s="243"/>
      <c r="QWE122" s="243"/>
      <c r="QWF122" s="243"/>
      <c r="QWG122" s="243"/>
      <c r="QWH122" s="243"/>
      <c r="QWI122" s="243"/>
      <c r="QWJ122" s="243"/>
      <c r="QWK122" s="243"/>
      <c r="QWL122" s="243"/>
      <c r="QWM122" s="243"/>
      <c r="QWN122" s="243"/>
      <c r="QWO122" s="243"/>
      <c r="QWP122" s="243"/>
      <c r="QWQ122" s="243"/>
      <c r="QWR122" s="243"/>
      <c r="QWS122" s="243"/>
      <c r="QWT122" s="243"/>
      <c r="QWU122" s="243"/>
      <c r="QWV122" s="243"/>
      <c r="QWW122" s="243"/>
      <c r="QWX122" s="243"/>
      <c r="QWY122" s="243"/>
      <c r="QWZ122" s="243"/>
      <c r="QXA122" s="243"/>
      <c r="QXB122" s="243"/>
      <c r="QXC122" s="243"/>
      <c r="QXD122" s="243"/>
      <c r="QXE122" s="243"/>
      <c r="QXF122" s="243"/>
      <c r="QXG122" s="243"/>
      <c r="QXH122" s="243"/>
      <c r="QXI122" s="243"/>
      <c r="QXJ122" s="243"/>
      <c r="QXK122" s="243"/>
      <c r="QXL122" s="243"/>
      <c r="QXM122" s="243"/>
      <c r="QXN122" s="243"/>
      <c r="QXO122" s="243"/>
      <c r="QXP122" s="243"/>
      <c r="QXQ122" s="243"/>
      <c r="QXR122" s="243"/>
      <c r="QXS122" s="243"/>
      <c r="QXT122" s="243"/>
      <c r="QXU122" s="243"/>
      <c r="QXV122" s="243"/>
      <c r="QXW122" s="243"/>
      <c r="QXX122" s="243"/>
      <c r="QXY122" s="243"/>
      <c r="QXZ122" s="243"/>
      <c r="QYA122" s="243"/>
      <c r="QYB122" s="243"/>
      <c r="QYC122" s="243"/>
      <c r="QYD122" s="243"/>
      <c r="QYE122" s="243"/>
      <c r="QYF122" s="243"/>
      <c r="QYG122" s="243"/>
      <c r="QYH122" s="243"/>
      <c r="QYI122" s="243"/>
      <c r="QYJ122" s="243"/>
      <c r="QYK122" s="243"/>
      <c r="QYL122" s="243"/>
      <c r="QYM122" s="243"/>
      <c r="QYN122" s="243"/>
      <c r="QYO122" s="243"/>
      <c r="QYP122" s="243"/>
      <c r="QYQ122" s="243"/>
      <c r="QYR122" s="243"/>
      <c r="QYS122" s="243"/>
      <c r="QYT122" s="243"/>
      <c r="QYU122" s="243"/>
      <c r="QYV122" s="243"/>
      <c r="QYW122" s="243"/>
      <c r="QYX122" s="243"/>
      <c r="QYY122" s="243"/>
      <c r="QYZ122" s="243"/>
      <c r="QZA122" s="243"/>
      <c r="QZB122" s="243"/>
      <c r="QZC122" s="243"/>
      <c r="QZD122" s="243"/>
      <c r="QZE122" s="243"/>
      <c r="QZF122" s="243"/>
      <c r="QZG122" s="243"/>
      <c r="QZH122" s="243"/>
      <c r="QZI122" s="243"/>
      <c r="QZJ122" s="243"/>
      <c r="QZK122" s="243"/>
      <c r="QZL122" s="243"/>
      <c r="QZM122" s="243"/>
      <c r="QZN122" s="243"/>
      <c r="QZO122" s="243"/>
      <c r="QZP122" s="243"/>
      <c r="QZQ122" s="243"/>
      <c r="QZR122" s="243"/>
      <c r="QZS122" s="243"/>
      <c r="QZT122" s="243"/>
      <c r="QZU122" s="243"/>
      <c r="QZV122" s="243"/>
      <c r="QZW122" s="243"/>
      <c r="QZX122" s="243"/>
      <c r="QZY122" s="243"/>
      <c r="QZZ122" s="243"/>
      <c r="RAA122" s="243"/>
      <c r="RAB122" s="243"/>
      <c r="RAC122" s="243"/>
      <c r="RAD122" s="243"/>
      <c r="RAE122" s="243"/>
      <c r="RAF122" s="243"/>
      <c r="RAG122" s="243"/>
      <c r="RAH122" s="243"/>
      <c r="RAI122" s="243"/>
      <c r="RAJ122" s="243"/>
      <c r="RAK122" s="243"/>
      <c r="RAL122" s="243"/>
      <c r="RAM122" s="243"/>
      <c r="RAN122" s="243"/>
      <c r="RAO122" s="243"/>
      <c r="RAP122" s="243"/>
      <c r="RAQ122" s="243"/>
      <c r="RAR122" s="243"/>
      <c r="RAS122" s="243"/>
      <c r="RAT122" s="243"/>
      <c r="RAU122" s="243"/>
      <c r="RAV122" s="243"/>
      <c r="RAW122" s="243"/>
      <c r="RAX122" s="243"/>
      <c r="RAY122" s="243"/>
      <c r="RAZ122" s="243"/>
      <c r="RBA122" s="243"/>
      <c r="RBB122" s="243"/>
      <c r="RBC122" s="243"/>
      <c r="RBD122" s="243"/>
      <c r="RBE122" s="243"/>
      <c r="RBF122" s="243"/>
      <c r="RBG122" s="243"/>
      <c r="RBH122" s="243"/>
      <c r="RBI122" s="243"/>
      <c r="RBJ122" s="243"/>
      <c r="RBK122" s="243"/>
      <c r="RBL122" s="243"/>
      <c r="RBM122" s="243"/>
      <c r="RBN122" s="243"/>
      <c r="RBO122" s="243"/>
      <c r="RBP122" s="243"/>
      <c r="RBQ122" s="243"/>
      <c r="RBR122" s="243"/>
      <c r="RBS122" s="243"/>
      <c r="RBT122" s="243"/>
      <c r="RBU122" s="243"/>
      <c r="RBV122" s="243"/>
      <c r="RBW122" s="243"/>
      <c r="RBX122" s="243"/>
      <c r="RBY122" s="243"/>
      <c r="RBZ122" s="243"/>
      <c r="RCA122" s="243"/>
      <c r="RCB122" s="243"/>
      <c r="RCC122" s="243"/>
      <c r="RCD122" s="243"/>
      <c r="RCE122" s="243"/>
      <c r="RCF122" s="243"/>
      <c r="RCG122" s="243"/>
      <c r="RCH122" s="243"/>
      <c r="RCI122" s="243"/>
      <c r="RCJ122" s="243"/>
      <c r="RCK122" s="243"/>
      <c r="RCL122" s="243"/>
      <c r="RCM122" s="243"/>
      <c r="RCN122" s="243"/>
      <c r="RCO122" s="243"/>
      <c r="RCP122" s="243"/>
      <c r="RCQ122" s="243"/>
      <c r="RCR122" s="243"/>
      <c r="RCS122" s="243"/>
      <c r="RCT122" s="243"/>
      <c r="RCU122" s="243"/>
      <c r="RCV122" s="243"/>
      <c r="RCW122" s="243"/>
      <c r="RCX122" s="243"/>
      <c r="RCY122" s="243"/>
      <c r="RCZ122" s="243"/>
      <c r="RDA122" s="243"/>
      <c r="RDB122" s="243"/>
      <c r="RDC122" s="243"/>
      <c r="RDD122" s="243"/>
      <c r="RDE122" s="243"/>
      <c r="RDF122" s="243"/>
      <c r="RDG122" s="243"/>
      <c r="RDH122" s="243"/>
      <c r="RDI122" s="243"/>
      <c r="RDJ122" s="243"/>
      <c r="RDK122" s="243"/>
      <c r="RDL122" s="243"/>
      <c r="RDM122" s="243"/>
      <c r="RDN122" s="243"/>
      <c r="RDO122" s="243"/>
      <c r="RDP122" s="243"/>
      <c r="RDQ122" s="243"/>
      <c r="RDR122" s="243"/>
      <c r="RDS122" s="243"/>
      <c r="RDT122" s="243"/>
      <c r="RDU122" s="243"/>
      <c r="RDV122" s="243"/>
      <c r="RDW122" s="243"/>
      <c r="RDX122" s="243"/>
      <c r="RDY122" s="243"/>
      <c r="RDZ122" s="243"/>
      <c r="REA122" s="243"/>
      <c r="REB122" s="243"/>
      <c r="REC122" s="243"/>
      <c r="RED122" s="243"/>
      <c r="REE122" s="243"/>
      <c r="REF122" s="243"/>
      <c r="REG122" s="243"/>
      <c r="REH122" s="243"/>
      <c r="REI122" s="243"/>
      <c r="REJ122" s="243"/>
      <c r="REK122" s="243"/>
      <c r="REL122" s="243"/>
      <c r="REM122" s="243"/>
      <c r="REN122" s="243"/>
      <c r="REO122" s="243"/>
      <c r="REP122" s="243"/>
      <c r="REQ122" s="243"/>
      <c r="RER122" s="243"/>
      <c r="RES122" s="243"/>
      <c r="RET122" s="243"/>
      <c r="REU122" s="243"/>
      <c r="REV122" s="243"/>
      <c r="REW122" s="243"/>
      <c r="REX122" s="243"/>
      <c r="REY122" s="243"/>
      <c r="REZ122" s="243"/>
      <c r="RFA122" s="243"/>
      <c r="RFB122" s="243"/>
      <c r="RFC122" s="243"/>
      <c r="RFD122" s="243"/>
      <c r="RFE122" s="243"/>
      <c r="RFF122" s="243"/>
      <c r="RFG122" s="243"/>
      <c r="RFH122" s="243"/>
      <c r="RFI122" s="243"/>
      <c r="RFJ122" s="243"/>
      <c r="RFK122" s="243"/>
      <c r="RFL122" s="243"/>
      <c r="RFM122" s="243"/>
      <c r="RFN122" s="243"/>
      <c r="RFO122" s="243"/>
      <c r="RFP122" s="243"/>
      <c r="RFQ122" s="243"/>
      <c r="RFR122" s="243"/>
      <c r="RFS122" s="243"/>
      <c r="RFT122" s="243"/>
      <c r="RFU122" s="243"/>
      <c r="RFV122" s="243"/>
      <c r="RFW122" s="243"/>
      <c r="RFX122" s="243"/>
      <c r="RFY122" s="243"/>
      <c r="RFZ122" s="243"/>
      <c r="RGA122" s="243"/>
      <c r="RGB122" s="243"/>
      <c r="RGC122" s="243"/>
      <c r="RGD122" s="243"/>
      <c r="RGE122" s="243"/>
      <c r="RGF122" s="243"/>
      <c r="RGG122" s="243"/>
      <c r="RGH122" s="243"/>
      <c r="RGI122" s="243"/>
      <c r="RGJ122" s="243"/>
      <c r="RGK122" s="243"/>
      <c r="RGL122" s="243"/>
      <c r="RGM122" s="243"/>
      <c r="RGN122" s="243"/>
      <c r="RGO122" s="243"/>
      <c r="RGP122" s="243"/>
      <c r="RGQ122" s="243"/>
      <c r="RGR122" s="243"/>
      <c r="RGS122" s="243"/>
      <c r="RGT122" s="243"/>
      <c r="RGU122" s="243"/>
      <c r="RGV122" s="243"/>
      <c r="RGW122" s="243"/>
      <c r="RGX122" s="243"/>
      <c r="RGY122" s="243"/>
      <c r="RGZ122" s="243"/>
      <c r="RHA122" s="243"/>
      <c r="RHB122" s="243"/>
      <c r="RHC122" s="243"/>
      <c r="RHD122" s="243"/>
      <c r="RHE122" s="243"/>
      <c r="RHF122" s="243"/>
      <c r="RHG122" s="243"/>
      <c r="RHH122" s="243"/>
      <c r="RHI122" s="243"/>
      <c r="RHJ122" s="243"/>
      <c r="RHK122" s="243"/>
      <c r="RHL122" s="243"/>
      <c r="RHM122" s="243"/>
      <c r="RHN122" s="243"/>
      <c r="RHO122" s="243"/>
      <c r="RHP122" s="243"/>
      <c r="RHQ122" s="243"/>
      <c r="RHR122" s="243"/>
      <c r="RHS122" s="243"/>
      <c r="RHT122" s="243"/>
      <c r="RHU122" s="243"/>
      <c r="RHV122" s="243"/>
      <c r="RHW122" s="243"/>
      <c r="RHX122" s="243"/>
      <c r="RHY122" s="243"/>
      <c r="RHZ122" s="243"/>
      <c r="RIA122" s="243"/>
      <c r="RIB122" s="243"/>
      <c r="RIC122" s="243"/>
      <c r="RID122" s="243"/>
      <c r="RIE122" s="243"/>
      <c r="RIF122" s="243"/>
      <c r="RIG122" s="243"/>
      <c r="RIH122" s="243"/>
      <c r="RII122" s="243"/>
      <c r="RIJ122" s="243"/>
      <c r="RIK122" s="243"/>
      <c r="RIL122" s="243"/>
      <c r="RIM122" s="243"/>
      <c r="RIN122" s="243"/>
      <c r="RIO122" s="243"/>
      <c r="RIP122" s="243"/>
      <c r="RIQ122" s="243"/>
      <c r="RIR122" s="243"/>
      <c r="RIS122" s="243"/>
      <c r="RIT122" s="243"/>
      <c r="RIU122" s="243"/>
      <c r="RIV122" s="243"/>
      <c r="RIW122" s="243"/>
      <c r="RIX122" s="243"/>
      <c r="RIY122" s="243"/>
      <c r="RIZ122" s="243"/>
      <c r="RJA122" s="243"/>
      <c r="RJB122" s="243"/>
      <c r="RJC122" s="243"/>
      <c r="RJD122" s="243"/>
      <c r="RJE122" s="243"/>
      <c r="RJF122" s="243"/>
      <c r="RJG122" s="243"/>
      <c r="RJH122" s="243"/>
      <c r="RJI122" s="243"/>
      <c r="RJJ122" s="243"/>
      <c r="RJK122" s="243"/>
      <c r="RJL122" s="243"/>
      <c r="RJM122" s="243"/>
      <c r="RJN122" s="243"/>
      <c r="RJO122" s="243"/>
      <c r="RJP122" s="243"/>
      <c r="RJQ122" s="243"/>
      <c r="RJR122" s="243"/>
      <c r="RJS122" s="243"/>
      <c r="RJT122" s="243"/>
      <c r="RJU122" s="243"/>
      <c r="RJV122" s="243"/>
      <c r="RJW122" s="243"/>
      <c r="RJX122" s="243"/>
      <c r="RJY122" s="243"/>
      <c r="RJZ122" s="243"/>
      <c r="RKA122" s="243"/>
      <c r="RKB122" s="243"/>
      <c r="RKC122" s="243"/>
      <c r="RKD122" s="243"/>
      <c r="RKE122" s="243"/>
      <c r="RKF122" s="243"/>
      <c r="RKG122" s="243"/>
      <c r="RKH122" s="243"/>
      <c r="RKI122" s="243"/>
      <c r="RKJ122" s="243"/>
      <c r="RKK122" s="243"/>
      <c r="RKL122" s="243"/>
      <c r="RKM122" s="243"/>
      <c r="RKN122" s="243"/>
      <c r="RKO122" s="243"/>
      <c r="RKP122" s="243"/>
      <c r="RKQ122" s="243"/>
      <c r="RKR122" s="243"/>
      <c r="RKS122" s="243"/>
      <c r="RKT122" s="243"/>
      <c r="RKU122" s="243"/>
      <c r="RKV122" s="243"/>
      <c r="RKW122" s="243"/>
      <c r="RKX122" s="243"/>
      <c r="RKY122" s="243"/>
      <c r="RKZ122" s="243"/>
      <c r="RLA122" s="243"/>
      <c r="RLB122" s="243"/>
      <c r="RLC122" s="243"/>
      <c r="RLD122" s="243"/>
      <c r="RLE122" s="243"/>
      <c r="RLF122" s="243"/>
      <c r="RLG122" s="243"/>
      <c r="RLH122" s="243"/>
      <c r="RLI122" s="243"/>
      <c r="RLJ122" s="243"/>
      <c r="RLK122" s="243"/>
      <c r="RLL122" s="243"/>
      <c r="RLM122" s="243"/>
      <c r="RLN122" s="243"/>
      <c r="RLO122" s="243"/>
      <c r="RLP122" s="243"/>
      <c r="RLQ122" s="243"/>
      <c r="RLR122" s="243"/>
      <c r="RLS122" s="243"/>
      <c r="RLT122" s="243"/>
      <c r="RLU122" s="243"/>
      <c r="RLV122" s="243"/>
      <c r="RLW122" s="243"/>
      <c r="RLX122" s="243"/>
      <c r="RLY122" s="243"/>
      <c r="RLZ122" s="243"/>
      <c r="RMA122" s="243"/>
      <c r="RMB122" s="243"/>
      <c r="RMC122" s="243"/>
      <c r="RMD122" s="243"/>
      <c r="RME122" s="243"/>
      <c r="RMF122" s="243"/>
      <c r="RMG122" s="243"/>
      <c r="RMH122" s="243"/>
      <c r="RMI122" s="243"/>
      <c r="RMJ122" s="243"/>
      <c r="RMK122" s="243"/>
      <c r="RML122" s="243"/>
      <c r="RMM122" s="243"/>
      <c r="RMN122" s="243"/>
      <c r="RMO122" s="243"/>
      <c r="RMP122" s="243"/>
      <c r="RMQ122" s="243"/>
      <c r="RMR122" s="243"/>
      <c r="RMS122" s="243"/>
      <c r="RMT122" s="243"/>
      <c r="RMU122" s="243"/>
      <c r="RMV122" s="243"/>
      <c r="RMW122" s="243"/>
      <c r="RMX122" s="243"/>
      <c r="RMY122" s="243"/>
      <c r="RMZ122" s="243"/>
      <c r="RNA122" s="243"/>
      <c r="RNB122" s="243"/>
      <c r="RNC122" s="243"/>
      <c r="RND122" s="243"/>
      <c r="RNE122" s="243"/>
      <c r="RNF122" s="243"/>
      <c r="RNG122" s="243"/>
      <c r="RNH122" s="243"/>
      <c r="RNI122" s="243"/>
      <c r="RNJ122" s="243"/>
      <c r="RNK122" s="243"/>
      <c r="RNL122" s="243"/>
      <c r="RNM122" s="243"/>
      <c r="RNN122" s="243"/>
      <c r="RNO122" s="243"/>
      <c r="RNP122" s="243"/>
      <c r="RNQ122" s="243"/>
      <c r="RNR122" s="243"/>
      <c r="RNS122" s="243"/>
      <c r="RNT122" s="243"/>
      <c r="RNU122" s="243"/>
      <c r="RNV122" s="243"/>
      <c r="RNW122" s="243"/>
      <c r="RNX122" s="243"/>
      <c r="RNY122" s="243"/>
      <c r="RNZ122" s="243"/>
      <c r="ROA122" s="243"/>
      <c r="ROB122" s="243"/>
      <c r="ROC122" s="243"/>
      <c r="ROD122" s="243"/>
      <c r="ROE122" s="243"/>
      <c r="ROF122" s="243"/>
      <c r="ROG122" s="243"/>
      <c r="ROH122" s="243"/>
      <c r="ROI122" s="243"/>
      <c r="ROJ122" s="243"/>
      <c r="ROK122" s="243"/>
      <c r="ROL122" s="243"/>
      <c r="ROM122" s="243"/>
      <c r="RON122" s="243"/>
      <c r="ROO122" s="243"/>
      <c r="ROP122" s="243"/>
      <c r="ROQ122" s="243"/>
      <c r="ROR122" s="243"/>
      <c r="ROS122" s="243"/>
      <c r="ROT122" s="243"/>
      <c r="ROU122" s="243"/>
      <c r="ROV122" s="243"/>
      <c r="ROW122" s="243"/>
      <c r="ROX122" s="243"/>
      <c r="ROY122" s="243"/>
      <c r="ROZ122" s="243"/>
      <c r="RPA122" s="243"/>
      <c r="RPB122" s="243"/>
      <c r="RPC122" s="243"/>
      <c r="RPD122" s="243"/>
      <c r="RPE122" s="243"/>
      <c r="RPF122" s="243"/>
      <c r="RPG122" s="243"/>
      <c r="RPH122" s="243"/>
      <c r="RPI122" s="243"/>
      <c r="RPJ122" s="243"/>
      <c r="RPK122" s="243"/>
      <c r="RPL122" s="243"/>
      <c r="RPM122" s="243"/>
      <c r="RPN122" s="243"/>
      <c r="RPO122" s="243"/>
      <c r="RPP122" s="243"/>
      <c r="RPQ122" s="243"/>
      <c r="RPR122" s="243"/>
      <c r="RPS122" s="243"/>
      <c r="RPT122" s="243"/>
      <c r="RPU122" s="243"/>
      <c r="RPV122" s="243"/>
      <c r="RPW122" s="243"/>
      <c r="RPX122" s="243"/>
      <c r="RPY122" s="243"/>
      <c r="RPZ122" s="243"/>
      <c r="RQA122" s="243"/>
      <c r="RQB122" s="243"/>
      <c r="RQC122" s="243"/>
      <c r="RQD122" s="243"/>
      <c r="RQE122" s="243"/>
      <c r="RQF122" s="243"/>
      <c r="RQG122" s="243"/>
      <c r="RQH122" s="243"/>
      <c r="RQI122" s="243"/>
      <c r="RQJ122" s="243"/>
      <c r="RQK122" s="243"/>
      <c r="RQL122" s="243"/>
      <c r="RQM122" s="243"/>
      <c r="RQN122" s="243"/>
      <c r="RQO122" s="243"/>
      <c r="RQP122" s="243"/>
      <c r="RQQ122" s="243"/>
      <c r="RQR122" s="243"/>
      <c r="RQS122" s="243"/>
      <c r="RQT122" s="243"/>
      <c r="RQU122" s="243"/>
      <c r="RQV122" s="243"/>
      <c r="RQW122" s="243"/>
      <c r="RQX122" s="243"/>
      <c r="RQY122" s="243"/>
      <c r="RQZ122" s="243"/>
      <c r="RRA122" s="243"/>
      <c r="RRB122" s="243"/>
      <c r="RRC122" s="243"/>
      <c r="RRD122" s="243"/>
      <c r="RRE122" s="243"/>
      <c r="RRF122" s="243"/>
      <c r="RRG122" s="243"/>
      <c r="RRH122" s="243"/>
      <c r="RRI122" s="243"/>
      <c r="RRJ122" s="243"/>
      <c r="RRK122" s="243"/>
      <c r="RRL122" s="243"/>
      <c r="RRM122" s="243"/>
      <c r="RRN122" s="243"/>
      <c r="RRO122" s="243"/>
      <c r="RRP122" s="243"/>
      <c r="RRQ122" s="243"/>
      <c r="RRR122" s="243"/>
      <c r="RRS122" s="243"/>
      <c r="RRT122" s="243"/>
      <c r="RRU122" s="243"/>
      <c r="RRV122" s="243"/>
      <c r="RRW122" s="243"/>
      <c r="RRX122" s="243"/>
      <c r="RRY122" s="243"/>
      <c r="RRZ122" s="243"/>
      <c r="RSA122" s="243"/>
      <c r="RSB122" s="243"/>
      <c r="RSC122" s="243"/>
      <c r="RSD122" s="243"/>
      <c r="RSE122" s="243"/>
      <c r="RSF122" s="243"/>
      <c r="RSG122" s="243"/>
      <c r="RSH122" s="243"/>
      <c r="RSI122" s="243"/>
      <c r="RSJ122" s="243"/>
      <c r="RSK122" s="243"/>
      <c r="RSL122" s="243"/>
      <c r="RSM122" s="243"/>
      <c r="RSN122" s="243"/>
      <c r="RSO122" s="243"/>
      <c r="RSP122" s="243"/>
      <c r="RSQ122" s="243"/>
      <c r="RSR122" s="243"/>
      <c r="RSS122" s="243"/>
      <c r="RST122" s="243"/>
      <c r="RSU122" s="243"/>
      <c r="RSV122" s="243"/>
      <c r="RSW122" s="243"/>
      <c r="RSX122" s="243"/>
      <c r="RSY122" s="243"/>
      <c r="RSZ122" s="243"/>
      <c r="RTA122" s="243"/>
      <c r="RTB122" s="243"/>
      <c r="RTC122" s="243"/>
      <c r="RTD122" s="243"/>
      <c r="RTE122" s="243"/>
      <c r="RTF122" s="243"/>
      <c r="RTG122" s="243"/>
      <c r="RTH122" s="243"/>
      <c r="RTI122" s="243"/>
      <c r="RTJ122" s="243"/>
      <c r="RTK122" s="243"/>
      <c r="RTL122" s="243"/>
      <c r="RTM122" s="243"/>
      <c r="RTN122" s="243"/>
      <c r="RTO122" s="243"/>
      <c r="RTP122" s="243"/>
      <c r="RTQ122" s="243"/>
      <c r="RTR122" s="243"/>
      <c r="RTS122" s="243"/>
      <c r="RTT122" s="243"/>
      <c r="RTU122" s="243"/>
      <c r="RTV122" s="243"/>
      <c r="RTW122" s="243"/>
      <c r="RTX122" s="243"/>
      <c r="RTY122" s="243"/>
      <c r="RTZ122" s="243"/>
      <c r="RUA122" s="243"/>
      <c r="RUB122" s="243"/>
      <c r="RUC122" s="243"/>
      <c r="RUD122" s="243"/>
      <c r="RUE122" s="243"/>
      <c r="RUF122" s="243"/>
      <c r="RUG122" s="243"/>
      <c r="RUH122" s="243"/>
      <c r="RUI122" s="243"/>
      <c r="RUJ122" s="243"/>
      <c r="RUK122" s="243"/>
      <c r="RUL122" s="243"/>
      <c r="RUM122" s="243"/>
      <c r="RUN122" s="243"/>
      <c r="RUO122" s="243"/>
      <c r="RUP122" s="243"/>
      <c r="RUQ122" s="243"/>
      <c r="RUR122" s="243"/>
      <c r="RUS122" s="243"/>
      <c r="RUT122" s="243"/>
      <c r="RUU122" s="243"/>
      <c r="RUV122" s="243"/>
      <c r="RUW122" s="243"/>
      <c r="RUX122" s="243"/>
      <c r="RUY122" s="243"/>
      <c r="RUZ122" s="243"/>
      <c r="RVA122" s="243"/>
      <c r="RVB122" s="243"/>
      <c r="RVC122" s="243"/>
      <c r="RVD122" s="243"/>
      <c r="RVE122" s="243"/>
      <c r="RVF122" s="243"/>
      <c r="RVG122" s="243"/>
      <c r="RVH122" s="243"/>
      <c r="RVI122" s="243"/>
      <c r="RVJ122" s="243"/>
      <c r="RVK122" s="243"/>
      <c r="RVL122" s="243"/>
      <c r="RVM122" s="243"/>
      <c r="RVN122" s="243"/>
      <c r="RVO122" s="243"/>
      <c r="RVP122" s="243"/>
      <c r="RVQ122" s="243"/>
      <c r="RVR122" s="243"/>
      <c r="RVS122" s="243"/>
      <c r="RVT122" s="243"/>
      <c r="RVU122" s="243"/>
      <c r="RVV122" s="243"/>
      <c r="RVW122" s="243"/>
      <c r="RVX122" s="243"/>
      <c r="RVY122" s="243"/>
      <c r="RVZ122" s="243"/>
      <c r="RWA122" s="243"/>
      <c r="RWB122" s="243"/>
      <c r="RWC122" s="243"/>
      <c r="RWD122" s="243"/>
      <c r="RWE122" s="243"/>
      <c r="RWF122" s="243"/>
      <c r="RWG122" s="243"/>
      <c r="RWH122" s="243"/>
      <c r="RWI122" s="243"/>
      <c r="RWJ122" s="243"/>
      <c r="RWK122" s="243"/>
      <c r="RWL122" s="243"/>
      <c r="RWM122" s="243"/>
      <c r="RWN122" s="243"/>
      <c r="RWO122" s="243"/>
      <c r="RWP122" s="243"/>
      <c r="RWQ122" s="243"/>
      <c r="RWR122" s="243"/>
      <c r="RWS122" s="243"/>
      <c r="RWT122" s="243"/>
      <c r="RWU122" s="243"/>
      <c r="RWV122" s="243"/>
      <c r="RWW122" s="243"/>
      <c r="RWX122" s="243"/>
      <c r="RWY122" s="243"/>
      <c r="RWZ122" s="243"/>
      <c r="RXA122" s="243"/>
      <c r="RXB122" s="243"/>
      <c r="RXC122" s="243"/>
      <c r="RXD122" s="243"/>
      <c r="RXE122" s="243"/>
      <c r="RXF122" s="243"/>
      <c r="RXG122" s="243"/>
      <c r="RXH122" s="243"/>
      <c r="RXI122" s="243"/>
      <c r="RXJ122" s="243"/>
      <c r="RXK122" s="243"/>
      <c r="RXL122" s="243"/>
      <c r="RXM122" s="243"/>
      <c r="RXN122" s="243"/>
      <c r="RXO122" s="243"/>
      <c r="RXP122" s="243"/>
      <c r="RXQ122" s="243"/>
      <c r="RXR122" s="243"/>
      <c r="RXS122" s="243"/>
      <c r="RXT122" s="243"/>
      <c r="RXU122" s="243"/>
      <c r="RXV122" s="243"/>
      <c r="RXW122" s="243"/>
      <c r="RXX122" s="243"/>
      <c r="RXY122" s="243"/>
      <c r="RXZ122" s="243"/>
      <c r="RYA122" s="243"/>
      <c r="RYB122" s="243"/>
      <c r="RYC122" s="243"/>
      <c r="RYD122" s="243"/>
      <c r="RYE122" s="243"/>
      <c r="RYF122" s="243"/>
      <c r="RYG122" s="243"/>
      <c r="RYH122" s="243"/>
      <c r="RYI122" s="243"/>
      <c r="RYJ122" s="243"/>
      <c r="RYK122" s="243"/>
      <c r="RYL122" s="243"/>
      <c r="RYM122" s="243"/>
      <c r="RYN122" s="243"/>
      <c r="RYO122" s="243"/>
      <c r="RYP122" s="243"/>
      <c r="RYQ122" s="243"/>
      <c r="RYR122" s="243"/>
      <c r="RYS122" s="243"/>
      <c r="RYT122" s="243"/>
      <c r="RYU122" s="243"/>
      <c r="RYV122" s="243"/>
      <c r="RYW122" s="243"/>
      <c r="RYX122" s="243"/>
      <c r="RYY122" s="243"/>
      <c r="RYZ122" s="243"/>
      <c r="RZA122" s="243"/>
      <c r="RZB122" s="243"/>
      <c r="RZC122" s="243"/>
      <c r="RZD122" s="243"/>
      <c r="RZE122" s="243"/>
      <c r="RZF122" s="243"/>
      <c r="RZG122" s="243"/>
      <c r="RZH122" s="243"/>
      <c r="RZI122" s="243"/>
      <c r="RZJ122" s="243"/>
      <c r="RZK122" s="243"/>
      <c r="RZL122" s="243"/>
      <c r="RZM122" s="243"/>
      <c r="RZN122" s="243"/>
      <c r="RZO122" s="243"/>
      <c r="RZP122" s="243"/>
      <c r="RZQ122" s="243"/>
      <c r="RZR122" s="243"/>
      <c r="RZS122" s="243"/>
      <c r="RZT122" s="243"/>
      <c r="RZU122" s="243"/>
      <c r="RZV122" s="243"/>
      <c r="RZW122" s="243"/>
      <c r="RZX122" s="243"/>
      <c r="RZY122" s="243"/>
      <c r="RZZ122" s="243"/>
      <c r="SAA122" s="243"/>
      <c r="SAB122" s="243"/>
      <c r="SAC122" s="243"/>
      <c r="SAD122" s="243"/>
      <c r="SAE122" s="243"/>
      <c r="SAF122" s="243"/>
      <c r="SAG122" s="243"/>
      <c r="SAH122" s="243"/>
      <c r="SAI122" s="243"/>
      <c r="SAJ122" s="243"/>
      <c r="SAK122" s="243"/>
      <c r="SAL122" s="243"/>
      <c r="SAM122" s="243"/>
      <c r="SAN122" s="243"/>
      <c r="SAO122" s="243"/>
      <c r="SAP122" s="243"/>
      <c r="SAQ122" s="243"/>
      <c r="SAR122" s="243"/>
      <c r="SAS122" s="243"/>
      <c r="SAT122" s="243"/>
      <c r="SAU122" s="243"/>
      <c r="SAV122" s="243"/>
      <c r="SAW122" s="243"/>
      <c r="SAX122" s="243"/>
      <c r="SAY122" s="243"/>
      <c r="SAZ122" s="243"/>
      <c r="SBA122" s="243"/>
      <c r="SBB122" s="243"/>
      <c r="SBC122" s="243"/>
      <c r="SBD122" s="243"/>
      <c r="SBE122" s="243"/>
      <c r="SBF122" s="243"/>
      <c r="SBG122" s="243"/>
      <c r="SBH122" s="243"/>
      <c r="SBI122" s="243"/>
      <c r="SBJ122" s="243"/>
      <c r="SBK122" s="243"/>
      <c r="SBL122" s="243"/>
      <c r="SBM122" s="243"/>
      <c r="SBN122" s="243"/>
      <c r="SBO122" s="243"/>
      <c r="SBP122" s="243"/>
      <c r="SBQ122" s="243"/>
      <c r="SBR122" s="243"/>
      <c r="SBS122" s="243"/>
      <c r="SBT122" s="243"/>
      <c r="SBU122" s="243"/>
      <c r="SBV122" s="243"/>
      <c r="SBW122" s="243"/>
      <c r="SBX122" s="243"/>
      <c r="SBY122" s="243"/>
      <c r="SBZ122" s="243"/>
      <c r="SCA122" s="243"/>
      <c r="SCB122" s="243"/>
      <c r="SCC122" s="243"/>
      <c r="SCD122" s="243"/>
      <c r="SCE122" s="243"/>
      <c r="SCF122" s="243"/>
      <c r="SCG122" s="243"/>
      <c r="SCH122" s="243"/>
      <c r="SCI122" s="243"/>
      <c r="SCJ122" s="243"/>
      <c r="SCK122" s="243"/>
      <c r="SCL122" s="243"/>
      <c r="SCM122" s="243"/>
      <c r="SCN122" s="243"/>
      <c r="SCO122" s="243"/>
      <c r="SCP122" s="243"/>
      <c r="SCQ122" s="243"/>
      <c r="SCR122" s="243"/>
      <c r="SCS122" s="243"/>
      <c r="SCT122" s="243"/>
      <c r="SCU122" s="243"/>
      <c r="SCV122" s="243"/>
      <c r="SCW122" s="243"/>
      <c r="SCX122" s="243"/>
      <c r="SCY122" s="243"/>
      <c r="SCZ122" s="243"/>
      <c r="SDA122" s="243"/>
      <c r="SDB122" s="243"/>
      <c r="SDC122" s="243"/>
      <c r="SDD122" s="243"/>
      <c r="SDE122" s="243"/>
      <c r="SDF122" s="243"/>
      <c r="SDG122" s="243"/>
      <c r="SDH122" s="243"/>
      <c r="SDI122" s="243"/>
      <c r="SDJ122" s="243"/>
      <c r="SDK122" s="243"/>
      <c r="SDL122" s="243"/>
      <c r="SDM122" s="243"/>
      <c r="SDN122" s="243"/>
      <c r="SDO122" s="243"/>
      <c r="SDP122" s="243"/>
      <c r="SDQ122" s="243"/>
      <c r="SDR122" s="243"/>
      <c r="SDS122" s="243"/>
      <c r="SDT122" s="243"/>
      <c r="SDU122" s="243"/>
      <c r="SDV122" s="243"/>
      <c r="SDW122" s="243"/>
      <c r="SDX122" s="243"/>
      <c r="SDY122" s="243"/>
      <c r="SDZ122" s="243"/>
      <c r="SEA122" s="243"/>
      <c r="SEB122" s="243"/>
      <c r="SEC122" s="243"/>
      <c r="SED122" s="243"/>
      <c r="SEE122" s="243"/>
      <c r="SEF122" s="243"/>
      <c r="SEG122" s="243"/>
      <c r="SEH122" s="243"/>
      <c r="SEI122" s="243"/>
      <c r="SEJ122" s="243"/>
      <c r="SEK122" s="243"/>
      <c r="SEL122" s="243"/>
      <c r="SEM122" s="243"/>
      <c r="SEN122" s="243"/>
      <c r="SEO122" s="243"/>
      <c r="SEP122" s="243"/>
      <c r="SEQ122" s="243"/>
      <c r="SER122" s="243"/>
      <c r="SES122" s="243"/>
      <c r="SET122" s="243"/>
      <c r="SEU122" s="243"/>
      <c r="SEV122" s="243"/>
      <c r="SEW122" s="243"/>
      <c r="SEX122" s="243"/>
      <c r="SEY122" s="243"/>
      <c r="SEZ122" s="243"/>
      <c r="SFA122" s="243"/>
      <c r="SFB122" s="243"/>
      <c r="SFC122" s="243"/>
      <c r="SFD122" s="243"/>
      <c r="SFE122" s="243"/>
      <c r="SFF122" s="243"/>
      <c r="SFG122" s="243"/>
      <c r="SFH122" s="243"/>
      <c r="SFI122" s="243"/>
      <c r="SFJ122" s="243"/>
      <c r="SFK122" s="243"/>
      <c r="SFL122" s="243"/>
      <c r="SFM122" s="243"/>
      <c r="SFN122" s="243"/>
      <c r="SFO122" s="243"/>
      <c r="SFP122" s="243"/>
      <c r="SFQ122" s="243"/>
      <c r="SFR122" s="243"/>
      <c r="SFS122" s="243"/>
      <c r="SFT122" s="243"/>
      <c r="SFU122" s="243"/>
      <c r="SFV122" s="243"/>
      <c r="SFW122" s="243"/>
      <c r="SFX122" s="243"/>
      <c r="SFY122" s="243"/>
      <c r="SFZ122" s="243"/>
      <c r="SGA122" s="243"/>
      <c r="SGB122" s="243"/>
      <c r="SGC122" s="243"/>
      <c r="SGD122" s="243"/>
      <c r="SGE122" s="243"/>
      <c r="SGF122" s="243"/>
      <c r="SGG122" s="243"/>
      <c r="SGH122" s="243"/>
      <c r="SGI122" s="243"/>
      <c r="SGJ122" s="243"/>
      <c r="SGK122" s="243"/>
      <c r="SGL122" s="243"/>
      <c r="SGM122" s="243"/>
      <c r="SGN122" s="243"/>
      <c r="SGO122" s="243"/>
      <c r="SGP122" s="243"/>
      <c r="SGQ122" s="243"/>
      <c r="SGR122" s="243"/>
      <c r="SGS122" s="243"/>
      <c r="SGT122" s="243"/>
      <c r="SGU122" s="243"/>
      <c r="SGV122" s="243"/>
      <c r="SGW122" s="243"/>
      <c r="SGX122" s="243"/>
      <c r="SGY122" s="243"/>
      <c r="SGZ122" s="243"/>
      <c r="SHA122" s="243"/>
      <c r="SHB122" s="243"/>
      <c r="SHC122" s="243"/>
      <c r="SHD122" s="243"/>
      <c r="SHE122" s="243"/>
      <c r="SHF122" s="243"/>
      <c r="SHG122" s="243"/>
      <c r="SHH122" s="243"/>
      <c r="SHI122" s="243"/>
      <c r="SHJ122" s="243"/>
      <c r="SHK122" s="243"/>
      <c r="SHL122" s="243"/>
      <c r="SHM122" s="243"/>
      <c r="SHN122" s="243"/>
      <c r="SHO122" s="243"/>
      <c r="SHP122" s="243"/>
      <c r="SHQ122" s="243"/>
      <c r="SHR122" s="243"/>
      <c r="SHS122" s="243"/>
      <c r="SHT122" s="243"/>
      <c r="SHU122" s="243"/>
      <c r="SHV122" s="243"/>
      <c r="SHW122" s="243"/>
      <c r="SHX122" s="243"/>
      <c r="SHY122" s="243"/>
      <c r="SHZ122" s="243"/>
      <c r="SIA122" s="243"/>
      <c r="SIB122" s="243"/>
      <c r="SIC122" s="243"/>
      <c r="SID122" s="243"/>
      <c r="SIE122" s="243"/>
      <c r="SIF122" s="243"/>
      <c r="SIG122" s="243"/>
      <c r="SIH122" s="243"/>
      <c r="SII122" s="243"/>
      <c r="SIJ122" s="243"/>
      <c r="SIK122" s="243"/>
      <c r="SIL122" s="243"/>
      <c r="SIM122" s="243"/>
      <c r="SIN122" s="243"/>
      <c r="SIO122" s="243"/>
      <c r="SIP122" s="243"/>
      <c r="SIQ122" s="243"/>
      <c r="SIR122" s="243"/>
      <c r="SIS122" s="243"/>
      <c r="SIT122" s="243"/>
      <c r="SIU122" s="243"/>
      <c r="SIV122" s="243"/>
      <c r="SIW122" s="243"/>
      <c r="SIX122" s="243"/>
      <c r="SIY122" s="243"/>
      <c r="SIZ122" s="243"/>
      <c r="SJA122" s="243"/>
      <c r="SJB122" s="243"/>
      <c r="SJC122" s="243"/>
      <c r="SJD122" s="243"/>
      <c r="SJE122" s="243"/>
      <c r="SJF122" s="243"/>
      <c r="SJG122" s="243"/>
      <c r="SJH122" s="243"/>
      <c r="SJI122" s="243"/>
      <c r="SJJ122" s="243"/>
      <c r="SJK122" s="243"/>
      <c r="SJL122" s="243"/>
      <c r="SJM122" s="243"/>
      <c r="SJN122" s="243"/>
      <c r="SJO122" s="243"/>
      <c r="SJP122" s="243"/>
      <c r="SJQ122" s="243"/>
      <c r="SJR122" s="243"/>
      <c r="SJS122" s="243"/>
      <c r="SJT122" s="243"/>
      <c r="SJU122" s="243"/>
      <c r="SJV122" s="243"/>
      <c r="SJW122" s="243"/>
      <c r="SJX122" s="243"/>
      <c r="SJY122" s="243"/>
      <c r="SJZ122" s="243"/>
      <c r="SKA122" s="243"/>
      <c r="SKB122" s="243"/>
      <c r="SKC122" s="243"/>
      <c r="SKD122" s="243"/>
      <c r="SKE122" s="243"/>
      <c r="SKF122" s="243"/>
      <c r="SKG122" s="243"/>
      <c r="SKH122" s="243"/>
      <c r="SKI122" s="243"/>
      <c r="SKJ122" s="243"/>
      <c r="SKK122" s="243"/>
      <c r="SKL122" s="243"/>
      <c r="SKM122" s="243"/>
      <c r="SKN122" s="243"/>
      <c r="SKO122" s="243"/>
      <c r="SKP122" s="243"/>
      <c r="SKQ122" s="243"/>
      <c r="SKR122" s="243"/>
      <c r="SKS122" s="243"/>
      <c r="SKT122" s="243"/>
      <c r="SKU122" s="243"/>
      <c r="SKV122" s="243"/>
      <c r="SKW122" s="243"/>
      <c r="SKX122" s="243"/>
      <c r="SKY122" s="243"/>
      <c r="SKZ122" s="243"/>
      <c r="SLA122" s="243"/>
      <c r="SLB122" s="243"/>
      <c r="SLC122" s="243"/>
      <c r="SLD122" s="243"/>
      <c r="SLE122" s="243"/>
      <c r="SLF122" s="243"/>
      <c r="SLG122" s="243"/>
      <c r="SLH122" s="243"/>
      <c r="SLI122" s="243"/>
      <c r="SLJ122" s="243"/>
      <c r="SLK122" s="243"/>
      <c r="SLL122" s="243"/>
      <c r="SLM122" s="243"/>
      <c r="SLN122" s="243"/>
      <c r="SLO122" s="243"/>
      <c r="SLP122" s="243"/>
      <c r="SLQ122" s="243"/>
      <c r="SLR122" s="243"/>
      <c r="SLS122" s="243"/>
      <c r="SLT122" s="243"/>
      <c r="SLU122" s="243"/>
      <c r="SLV122" s="243"/>
      <c r="SLW122" s="243"/>
      <c r="SLX122" s="243"/>
      <c r="SLY122" s="243"/>
      <c r="SLZ122" s="243"/>
      <c r="SMA122" s="243"/>
      <c r="SMB122" s="243"/>
      <c r="SMC122" s="243"/>
      <c r="SMD122" s="243"/>
      <c r="SME122" s="243"/>
      <c r="SMF122" s="243"/>
      <c r="SMG122" s="243"/>
      <c r="SMH122" s="243"/>
      <c r="SMI122" s="243"/>
      <c r="SMJ122" s="243"/>
      <c r="SMK122" s="243"/>
      <c r="SML122" s="243"/>
      <c r="SMM122" s="243"/>
      <c r="SMN122" s="243"/>
      <c r="SMO122" s="243"/>
      <c r="SMP122" s="243"/>
      <c r="SMQ122" s="243"/>
      <c r="SMR122" s="243"/>
      <c r="SMS122" s="243"/>
      <c r="SMT122" s="243"/>
      <c r="SMU122" s="243"/>
      <c r="SMV122" s="243"/>
      <c r="SMW122" s="243"/>
      <c r="SMX122" s="243"/>
      <c r="SMY122" s="243"/>
      <c r="SMZ122" s="243"/>
      <c r="SNA122" s="243"/>
      <c r="SNB122" s="243"/>
      <c r="SNC122" s="243"/>
      <c r="SND122" s="243"/>
      <c r="SNE122" s="243"/>
      <c r="SNF122" s="243"/>
      <c r="SNG122" s="243"/>
      <c r="SNH122" s="243"/>
      <c r="SNI122" s="243"/>
      <c r="SNJ122" s="243"/>
      <c r="SNK122" s="243"/>
      <c r="SNL122" s="243"/>
      <c r="SNM122" s="243"/>
      <c r="SNN122" s="243"/>
      <c r="SNO122" s="243"/>
      <c r="SNP122" s="243"/>
      <c r="SNQ122" s="243"/>
      <c r="SNR122" s="243"/>
      <c r="SNS122" s="243"/>
      <c r="SNT122" s="243"/>
      <c r="SNU122" s="243"/>
      <c r="SNV122" s="243"/>
      <c r="SNW122" s="243"/>
      <c r="SNX122" s="243"/>
      <c r="SNY122" s="243"/>
      <c r="SNZ122" s="243"/>
      <c r="SOA122" s="243"/>
      <c r="SOB122" s="243"/>
      <c r="SOC122" s="243"/>
      <c r="SOD122" s="243"/>
      <c r="SOE122" s="243"/>
      <c r="SOF122" s="243"/>
      <c r="SOG122" s="243"/>
      <c r="SOH122" s="243"/>
      <c r="SOI122" s="243"/>
      <c r="SOJ122" s="243"/>
      <c r="SOK122" s="243"/>
      <c r="SOL122" s="243"/>
      <c r="SOM122" s="243"/>
      <c r="SON122" s="243"/>
      <c r="SOO122" s="243"/>
      <c r="SOP122" s="243"/>
      <c r="SOQ122" s="243"/>
      <c r="SOR122" s="243"/>
      <c r="SOS122" s="243"/>
      <c r="SOT122" s="243"/>
      <c r="SOU122" s="243"/>
      <c r="SOV122" s="243"/>
      <c r="SOW122" s="243"/>
      <c r="SOX122" s="243"/>
      <c r="SOY122" s="243"/>
      <c r="SOZ122" s="243"/>
      <c r="SPA122" s="243"/>
      <c r="SPB122" s="243"/>
      <c r="SPC122" s="243"/>
      <c r="SPD122" s="243"/>
      <c r="SPE122" s="243"/>
      <c r="SPF122" s="243"/>
      <c r="SPG122" s="243"/>
      <c r="SPH122" s="243"/>
      <c r="SPI122" s="243"/>
      <c r="SPJ122" s="243"/>
      <c r="SPK122" s="243"/>
      <c r="SPL122" s="243"/>
      <c r="SPM122" s="243"/>
      <c r="SPN122" s="243"/>
      <c r="SPO122" s="243"/>
      <c r="SPP122" s="243"/>
      <c r="SPQ122" s="243"/>
      <c r="SPR122" s="243"/>
      <c r="SPS122" s="243"/>
      <c r="SPT122" s="243"/>
      <c r="SPU122" s="243"/>
      <c r="SPV122" s="243"/>
      <c r="SPW122" s="243"/>
      <c r="SPX122" s="243"/>
      <c r="SPY122" s="243"/>
      <c r="SPZ122" s="243"/>
      <c r="SQA122" s="243"/>
      <c r="SQB122" s="243"/>
      <c r="SQC122" s="243"/>
      <c r="SQD122" s="243"/>
      <c r="SQE122" s="243"/>
      <c r="SQF122" s="243"/>
      <c r="SQG122" s="243"/>
      <c r="SQH122" s="243"/>
      <c r="SQI122" s="243"/>
      <c r="SQJ122" s="243"/>
      <c r="SQK122" s="243"/>
      <c r="SQL122" s="243"/>
      <c r="SQM122" s="243"/>
      <c r="SQN122" s="243"/>
      <c r="SQO122" s="243"/>
      <c r="SQP122" s="243"/>
      <c r="SQQ122" s="243"/>
      <c r="SQR122" s="243"/>
      <c r="SQS122" s="243"/>
      <c r="SQT122" s="243"/>
      <c r="SQU122" s="243"/>
      <c r="SQV122" s="243"/>
      <c r="SQW122" s="243"/>
      <c r="SQX122" s="243"/>
      <c r="SQY122" s="243"/>
      <c r="SQZ122" s="243"/>
      <c r="SRA122" s="243"/>
      <c r="SRB122" s="243"/>
      <c r="SRC122" s="243"/>
      <c r="SRD122" s="243"/>
      <c r="SRE122" s="243"/>
      <c r="SRF122" s="243"/>
      <c r="SRG122" s="243"/>
      <c r="SRH122" s="243"/>
      <c r="SRI122" s="243"/>
      <c r="SRJ122" s="243"/>
      <c r="SRK122" s="243"/>
      <c r="SRL122" s="243"/>
      <c r="SRM122" s="243"/>
      <c r="SRN122" s="243"/>
      <c r="SRO122" s="243"/>
      <c r="SRP122" s="243"/>
      <c r="SRQ122" s="243"/>
      <c r="SRR122" s="243"/>
      <c r="SRS122" s="243"/>
      <c r="SRT122" s="243"/>
      <c r="SRU122" s="243"/>
      <c r="SRV122" s="243"/>
      <c r="SRW122" s="243"/>
      <c r="SRX122" s="243"/>
      <c r="SRY122" s="243"/>
      <c r="SRZ122" s="243"/>
      <c r="SSA122" s="243"/>
      <c r="SSB122" s="243"/>
      <c r="SSC122" s="243"/>
      <c r="SSD122" s="243"/>
      <c r="SSE122" s="243"/>
      <c r="SSF122" s="243"/>
      <c r="SSG122" s="243"/>
      <c r="SSH122" s="243"/>
      <c r="SSI122" s="243"/>
      <c r="SSJ122" s="243"/>
      <c r="SSK122" s="243"/>
      <c r="SSL122" s="243"/>
      <c r="SSM122" s="243"/>
      <c r="SSN122" s="243"/>
      <c r="SSO122" s="243"/>
      <c r="SSP122" s="243"/>
      <c r="SSQ122" s="243"/>
      <c r="SSR122" s="243"/>
      <c r="SSS122" s="243"/>
      <c r="SST122" s="243"/>
      <c r="SSU122" s="243"/>
      <c r="SSV122" s="243"/>
      <c r="SSW122" s="243"/>
      <c r="SSX122" s="243"/>
      <c r="SSY122" s="243"/>
      <c r="SSZ122" s="243"/>
      <c r="STA122" s="243"/>
      <c r="STB122" s="243"/>
      <c r="STC122" s="243"/>
      <c r="STD122" s="243"/>
      <c r="STE122" s="243"/>
      <c r="STF122" s="243"/>
      <c r="STG122" s="243"/>
      <c r="STH122" s="243"/>
      <c r="STI122" s="243"/>
      <c r="STJ122" s="243"/>
      <c r="STK122" s="243"/>
      <c r="STL122" s="243"/>
      <c r="STM122" s="243"/>
      <c r="STN122" s="243"/>
      <c r="STO122" s="243"/>
      <c r="STP122" s="243"/>
      <c r="STQ122" s="243"/>
      <c r="STR122" s="243"/>
      <c r="STS122" s="243"/>
      <c r="STT122" s="243"/>
      <c r="STU122" s="243"/>
      <c r="STV122" s="243"/>
      <c r="STW122" s="243"/>
      <c r="STX122" s="243"/>
      <c r="STY122" s="243"/>
      <c r="STZ122" s="243"/>
      <c r="SUA122" s="243"/>
      <c r="SUB122" s="243"/>
      <c r="SUC122" s="243"/>
      <c r="SUD122" s="243"/>
      <c r="SUE122" s="243"/>
      <c r="SUF122" s="243"/>
      <c r="SUG122" s="243"/>
      <c r="SUH122" s="243"/>
      <c r="SUI122" s="243"/>
      <c r="SUJ122" s="243"/>
      <c r="SUK122" s="243"/>
      <c r="SUL122" s="243"/>
      <c r="SUM122" s="243"/>
      <c r="SUN122" s="243"/>
      <c r="SUO122" s="243"/>
      <c r="SUP122" s="243"/>
      <c r="SUQ122" s="243"/>
      <c r="SUR122" s="243"/>
      <c r="SUS122" s="243"/>
      <c r="SUT122" s="243"/>
      <c r="SUU122" s="243"/>
      <c r="SUV122" s="243"/>
      <c r="SUW122" s="243"/>
      <c r="SUX122" s="243"/>
      <c r="SUY122" s="243"/>
      <c r="SUZ122" s="243"/>
      <c r="SVA122" s="243"/>
      <c r="SVB122" s="243"/>
      <c r="SVC122" s="243"/>
      <c r="SVD122" s="243"/>
      <c r="SVE122" s="243"/>
      <c r="SVF122" s="243"/>
      <c r="SVG122" s="243"/>
      <c r="SVH122" s="243"/>
      <c r="SVI122" s="243"/>
      <c r="SVJ122" s="243"/>
      <c r="SVK122" s="243"/>
      <c r="SVL122" s="243"/>
      <c r="SVM122" s="243"/>
      <c r="SVN122" s="243"/>
      <c r="SVO122" s="243"/>
      <c r="SVP122" s="243"/>
      <c r="SVQ122" s="243"/>
      <c r="SVR122" s="243"/>
      <c r="SVS122" s="243"/>
      <c r="SVT122" s="243"/>
      <c r="SVU122" s="243"/>
      <c r="SVV122" s="243"/>
      <c r="SVW122" s="243"/>
      <c r="SVX122" s="243"/>
      <c r="SVY122" s="243"/>
      <c r="SVZ122" s="243"/>
      <c r="SWA122" s="243"/>
      <c r="SWB122" s="243"/>
      <c r="SWC122" s="243"/>
      <c r="SWD122" s="243"/>
      <c r="SWE122" s="243"/>
      <c r="SWF122" s="243"/>
      <c r="SWG122" s="243"/>
      <c r="SWH122" s="243"/>
      <c r="SWI122" s="243"/>
      <c r="SWJ122" s="243"/>
      <c r="SWK122" s="243"/>
      <c r="SWL122" s="243"/>
      <c r="SWM122" s="243"/>
      <c r="SWN122" s="243"/>
      <c r="SWO122" s="243"/>
      <c r="SWP122" s="243"/>
      <c r="SWQ122" s="243"/>
      <c r="SWR122" s="243"/>
      <c r="SWS122" s="243"/>
      <c r="SWT122" s="243"/>
      <c r="SWU122" s="243"/>
      <c r="SWV122" s="243"/>
      <c r="SWW122" s="243"/>
      <c r="SWX122" s="243"/>
      <c r="SWY122" s="243"/>
      <c r="SWZ122" s="243"/>
      <c r="SXA122" s="243"/>
      <c r="SXB122" s="243"/>
      <c r="SXC122" s="243"/>
      <c r="SXD122" s="243"/>
      <c r="SXE122" s="243"/>
      <c r="SXF122" s="243"/>
      <c r="SXG122" s="243"/>
      <c r="SXH122" s="243"/>
      <c r="SXI122" s="243"/>
      <c r="SXJ122" s="243"/>
      <c r="SXK122" s="243"/>
      <c r="SXL122" s="243"/>
      <c r="SXM122" s="243"/>
      <c r="SXN122" s="243"/>
      <c r="SXO122" s="243"/>
      <c r="SXP122" s="243"/>
      <c r="SXQ122" s="243"/>
      <c r="SXR122" s="243"/>
      <c r="SXS122" s="243"/>
      <c r="SXT122" s="243"/>
      <c r="SXU122" s="243"/>
      <c r="SXV122" s="243"/>
      <c r="SXW122" s="243"/>
      <c r="SXX122" s="243"/>
      <c r="SXY122" s="243"/>
      <c r="SXZ122" s="243"/>
      <c r="SYA122" s="243"/>
      <c r="SYB122" s="243"/>
      <c r="SYC122" s="243"/>
      <c r="SYD122" s="243"/>
      <c r="SYE122" s="243"/>
      <c r="SYF122" s="243"/>
      <c r="SYG122" s="243"/>
      <c r="SYH122" s="243"/>
      <c r="SYI122" s="243"/>
      <c r="SYJ122" s="243"/>
      <c r="SYK122" s="243"/>
      <c r="SYL122" s="243"/>
      <c r="SYM122" s="243"/>
      <c r="SYN122" s="243"/>
      <c r="SYO122" s="243"/>
      <c r="SYP122" s="243"/>
      <c r="SYQ122" s="243"/>
      <c r="SYR122" s="243"/>
      <c r="SYS122" s="243"/>
      <c r="SYT122" s="243"/>
      <c r="SYU122" s="243"/>
      <c r="SYV122" s="243"/>
      <c r="SYW122" s="243"/>
      <c r="SYX122" s="243"/>
      <c r="SYY122" s="243"/>
      <c r="SYZ122" s="243"/>
      <c r="SZA122" s="243"/>
      <c r="SZB122" s="243"/>
      <c r="SZC122" s="243"/>
      <c r="SZD122" s="243"/>
      <c r="SZE122" s="243"/>
      <c r="SZF122" s="243"/>
      <c r="SZG122" s="243"/>
      <c r="SZH122" s="243"/>
      <c r="SZI122" s="243"/>
      <c r="SZJ122" s="243"/>
      <c r="SZK122" s="243"/>
      <c r="SZL122" s="243"/>
      <c r="SZM122" s="243"/>
      <c r="SZN122" s="243"/>
      <c r="SZO122" s="243"/>
      <c r="SZP122" s="243"/>
      <c r="SZQ122" s="243"/>
      <c r="SZR122" s="243"/>
      <c r="SZS122" s="243"/>
      <c r="SZT122" s="243"/>
      <c r="SZU122" s="243"/>
      <c r="SZV122" s="243"/>
      <c r="SZW122" s="243"/>
      <c r="SZX122" s="243"/>
      <c r="SZY122" s="243"/>
      <c r="SZZ122" s="243"/>
      <c r="TAA122" s="243"/>
      <c r="TAB122" s="243"/>
      <c r="TAC122" s="243"/>
      <c r="TAD122" s="243"/>
      <c r="TAE122" s="243"/>
      <c r="TAF122" s="243"/>
      <c r="TAG122" s="243"/>
      <c r="TAH122" s="243"/>
      <c r="TAI122" s="243"/>
      <c r="TAJ122" s="243"/>
      <c r="TAK122" s="243"/>
      <c r="TAL122" s="243"/>
      <c r="TAM122" s="243"/>
      <c r="TAN122" s="243"/>
      <c r="TAO122" s="243"/>
      <c r="TAP122" s="243"/>
      <c r="TAQ122" s="243"/>
      <c r="TAR122" s="243"/>
      <c r="TAS122" s="243"/>
      <c r="TAT122" s="243"/>
      <c r="TAU122" s="243"/>
      <c r="TAV122" s="243"/>
      <c r="TAW122" s="243"/>
      <c r="TAX122" s="243"/>
      <c r="TAY122" s="243"/>
      <c r="TAZ122" s="243"/>
      <c r="TBA122" s="243"/>
      <c r="TBB122" s="243"/>
      <c r="TBC122" s="243"/>
      <c r="TBD122" s="243"/>
      <c r="TBE122" s="243"/>
      <c r="TBF122" s="243"/>
      <c r="TBG122" s="243"/>
      <c r="TBH122" s="243"/>
      <c r="TBI122" s="243"/>
      <c r="TBJ122" s="243"/>
      <c r="TBK122" s="243"/>
      <c r="TBL122" s="243"/>
      <c r="TBM122" s="243"/>
      <c r="TBN122" s="243"/>
      <c r="TBO122" s="243"/>
      <c r="TBP122" s="243"/>
      <c r="TBQ122" s="243"/>
      <c r="TBR122" s="243"/>
      <c r="TBS122" s="243"/>
      <c r="TBT122" s="243"/>
      <c r="TBU122" s="243"/>
      <c r="TBV122" s="243"/>
      <c r="TBW122" s="243"/>
      <c r="TBX122" s="243"/>
      <c r="TBY122" s="243"/>
      <c r="TBZ122" s="243"/>
      <c r="TCA122" s="243"/>
      <c r="TCB122" s="243"/>
      <c r="TCC122" s="243"/>
      <c r="TCD122" s="243"/>
      <c r="TCE122" s="243"/>
      <c r="TCF122" s="243"/>
      <c r="TCG122" s="243"/>
      <c r="TCH122" s="243"/>
      <c r="TCI122" s="243"/>
      <c r="TCJ122" s="243"/>
      <c r="TCK122" s="243"/>
      <c r="TCL122" s="243"/>
      <c r="TCM122" s="243"/>
      <c r="TCN122" s="243"/>
      <c r="TCO122" s="243"/>
      <c r="TCP122" s="243"/>
      <c r="TCQ122" s="243"/>
      <c r="TCR122" s="243"/>
      <c r="TCS122" s="243"/>
      <c r="TCT122" s="243"/>
      <c r="TCU122" s="243"/>
      <c r="TCV122" s="243"/>
      <c r="TCW122" s="243"/>
      <c r="TCX122" s="243"/>
      <c r="TCY122" s="243"/>
      <c r="TCZ122" s="243"/>
      <c r="TDA122" s="243"/>
      <c r="TDB122" s="243"/>
      <c r="TDC122" s="243"/>
      <c r="TDD122" s="243"/>
      <c r="TDE122" s="243"/>
      <c r="TDF122" s="243"/>
      <c r="TDG122" s="243"/>
      <c r="TDH122" s="243"/>
      <c r="TDI122" s="243"/>
      <c r="TDJ122" s="243"/>
      <c r="TDK122" s="243"/>
      <c r="TDL122" s="243"/>
      <c r="TDM122" s="243"/>
      <c r="TDN122" s="243"/>
      <c r="TDO122" s="243"/>
      <c r="TDP122" s="243"/>
      <c r="TDQ122" s="243"/>
      <c r="TDR122" s="243"/>
      <c r="TDS122" s="243"/>
      <c r="TDT122" s="243"/>
      <c r="TDU122" s="243"/>
      <c r="TDV122" s="243"/>
      <c r="TDW122" s="243"/>
      <c r="TDX122" s="243"/>
      <c r="TDY122" s="243"/>
      <c r="TDZ122" s="243"/>
      <c r="TEA122" s="243"/>
      <c r="TEB122" s="243"/>
      <c r="TEC122" s="243"/>
      <c r="TED122" s="243"/>
      <c r="TEE122" s="243"/>
      <c r="TEF122" s="243"/>
      <c r="TEG122" s="243"/>
      <c r="TEH122" s="243"/>
      <c r="TEI122" s="243"/>
      <c r="TEJ122" s="243"/>
      <c r="TEK122" s="243"/>
      <c r="TEL122" s="243"/>
      <c r="TEM122" s="243"/>
      <c r="TEN122" s="243"/>
      <c r="TEO122" s="243"/>
      <c r="TEP122" s="243"/>
      <c r="TEQ122" s="243"/>
      <c r="TER122" s="243"/>
      <c r="TES122" s="243"/>
      <c r="TET122" s="243"/>
      <c r="TEU122" s="243"/>
      <c r="TEV122" s="243"/>
      <c r="TEW122" s="243"/>
      <c r="TEX122" s="243"/>
      <c r="TEY122" s="243"/>
      <c r="TEZ122" s="243"/>
      <c r="TFA122" s="243"/>
      <c r="TFB122" s="243"/>
      <c r="TFC122" s="243"/>
      <c r="TFD122" s="243"/>
      <c r="TFE122" s="243"/>
      <c r="TFF122" s="243"/>
      <c r="TFG122" s="243"/>
      <c r="TFH122" s="243"/>
      <c r="TFI122" s="243"/>
      <c r="TFJ122" s="243"/>
      <c r="TFK122" s="243"/>
      <c r="TFL122" s="243"/>
      <c r="TFM122" s="243"/>
      <c r="TFN122" s="243"/>
      <c r="TFO122" s="243"/>
      <c r="TFP122" s="243"/>
      <c r="TFQ122" s="243"/>
      <c r="TFR122" s="243"/>
      <c r="TFS122" s="243"/>
      <c r="TFT122" s="243"/>
      <c r="TFU122" s="243"/>
      <c r="TFV122" s="243"/>
      <c r="TFW122" s="243"/>
      <c r="TFX122" s="243"/>
      <c r="TFY122" s="243"/>
      <c r="TFZ122" s="243"/>
      <c r="TGA122" s="243"/>
      <c r="TGB122" s="243"/>
      <c r="TGC122" s="243"/>
      <c r="TGD122" s="243"/>
      <c r="TGE122" s="243"/>
      <c r="TGF122" s="243"/>
      <c r="TGG122" s="243"/>
      <c r="TGH122" s="243"/>
      <c r="TGI122" s="243"/>
      <c r="TGJ122" s="243"/>
      <c r="TGK122" s="243"/>
      <c r="TGL122" s="243"/>
      <c r="TGM122" s="243"/>
      <c r="TGN122" s="243"/>
      <c r="TGO122" s="243"/>
      <c r="TGP122" s="243"/>
      <c r="TGQ122" s="243"/>
      <c r="TGR122" s="243"/>
      <c r="TGS122" s="243"/>
      <c r="TGT122" s="243"/>
      <c r="TGU122" s="243"/>
      <c r="TGV122" s="243"/>
      <c r="TGW122" s="243"/>
      <c r="TGX122" s="243"/>
      <c r="TGY122" s="243"/>
      <c r="TGZ122" s="243"/>
      <c r="THA122" s="243"/>
      <c r="THB122" s="243"/>
      <c r="THC122" s="243"/>
      <c r="THD122" s="243"/>
      <c r="THE122" s="243"/>
      <c r="THF122" s="243"/>
      <c r="THG122" s="243"/>
      <c r="THH122" s="243"/>
      <c r="THI122" s="243"/>
      <c r="THJ122" s="243"/>
      <c r="THK122" s="243"/>
      <c r="THL122" s="243"/>
      <c r="THM122" s="243"/>
      <c r="THN122" s="243"/>
      <c r="THO122" s="243"/>
      <c r="THP122" s="243"/>
      <c r="THQ122" s="243"/>
      <c r="THR122" s="243"/>
      <c r="THS122" s="243"/>
      <c r="THT122" s="243"/>
      <c r="THU122" s="243"/>
      <c r="THV122" s="243"/>
      <c r="THW122" s="243"/>
      <c r="THX122" s="243"/>
      <c r="THY122" s="243"/>
      <c r="THZ122" s="243"/>
      <c r="TIA122" s="243"/>
      <c r="TIB122" s="243"/>
      <c r="TIC122" s="243"/>
      <c r="TID122" s="243"/>
      <c r="TIE122" s="243"/>
      <c r="TIF122" s="243"/>
      <c r="TIG122" s="243"/>
      <c r="TIH122" s="243"/>
      <c r="TII122" s="243"/>
      <c r="TIJ122" s="243"/>
      <c r="TIK122" s="243"/>
      <c r="TIL122" s="243"/>
      <c r="TIM122" s="243"/>
      <c r="TIN122" s="243"/>
      <c r="TIO122" s="243"/>
      <c r="TIP122" s="243"/>
      <c r="TIQ122" s="243"/>
      <c r="TIR122" s="243"/>
      <c r="TIS122" s="243"/>
      <c r="TIT122" s="243"/>
      <c r="TIU122" s="243"/>
      <c r="TIV122" s="243"/>
      <c r="TIW122" s="243"/>
      <c r="TIX122" s="243"/>
      <c r="TIY122" s="243"/>
      <c r="TIZ122" s="243"/>
      <c r="TJA122" s="243"/>
      <c r="TJB122" s="243"/>
      <c r="TJC122" s="243"/>
      <c r="TJD122" s="243"/>
      <c r="TJE122" s="243"/>
      <c r="TJF122" s="243"/>
      <c r="TJG122" s="243"/>
      <c r="TJH122" s="243"/>
      <c r="TJI122" s="243"/>
      <c r="TJJ122" s="243"/>
      <c r="TJK122" s="243"/>
      <c r="TJL122" s="243"/>
      <c r="TJM122" s="243"/>
      <c r="TJN122" s="243"/>
      <c r="TJO122" s="243"/>
      <c r="TJP122" s="243"/>
      <c r="TJQ122" s="243"/>
      <c r="TJR122" s="243"/>
      <c r="TJS122" s="243"/>
      <c r="TJT122" s="243"/>
      <c r="TJU122" s="243"/>
      <c r="TJV122" s="243"/>
      <c r="TJW122" s="243"/>
      <c r="TJX122" s="243"/>
      <c r="TJY122" s="243"/>
      <c r="TJZ122" s="243"/>
      <c r="TKA122" s="243"/>
      <c r="TKB122" s="243"/>
      <c r="TKC122" s="243"/>
      <c r="TKD122" s="243"/>
      <c r="TKE122" s="243"/>
      <c r="TKF122" s="243"/>
      <c r="TKG122" s="243"/>
      <c r="TKH122" s="243"/>
      <c r="TKI122" s="243"/>
      <c r="TKJ122" s="243"/>
      <c r="TKK122" s="243"/>
      <c r="TKL122" s="243"/>
      <c r="TKM122" s="243"/>
      <c r="TKN122" s="243"/>
      <c r="TKO122" s="243"/>
      <c r="TKP122" s="243"/>
      <c r="TKQ122" s="243"/>
      <c r="TKR122" s="243"/>
      <c r="TKS122" s="243"/>
      <c r="TKT122" s="243"/>
      <c r="TKU122" s="243"/>
      <c r="TKV122" s="243"/>
      <c r="TKW122" s="243"/>
      <c r="TKX122" s="243"/>
      <c r="TKY122" s="243"/>
      <c r="TKZ122" s="243"/>
      <c r="TLA122" s="243"/>
      <c r="TLB122" s="243"/>
      <c r="TLC122" s="243"/>
      <c r="TLD122" s="243"/>
      <c r="TLE122" s="243"/>
      <c r="TLF122" s="243"/>
      <c r="TLG122" s="243"/>
      <c r="TLH122" s="243"/>
      <c r="TLI122" s="243"/>
      <c r="TLJ122" s="243"/>
      <c r="TLK122" s="243"/>
      <c r="TLL122" s="243"/>
      <c r="TLM122" s="243"/>
      <c r="TLN122" s="243"/>
      <c r="TLO122" s="243"/>
      <c r="TLP122" s="243"/>
      <c r="TLQ122" s="243"/>
      <c r="TLR122" s="243"/>
      <c r="TLS122" s="243"/>
      <c r="TLT122" s="243"/>
      <c r="TLU122" s="243"/>
      <c r="TLV122" s="243"/>
      <c r="TLW122" s="243"/>
      <c r="TLX122" s="243"/>
      <c r="TLY122" s="243"/>
      <c r="TLZ122" s="243"/>
      <c r="TMA122" s="243"/>
      <c r="TMB122" s="243"/>
      <c r="TMC122" s="243"/>
      <c r="TMD122" s="243"/>
      <c r="TME122" s="243"/>
      <c r="TMF122" s="243"/>
      <c r="TMG122" s="243"/>
      <c r="TMH122" s="243"/>
      <c r="TMI122" s="243"/>
      <c r="TMJ122" s="243"/>
      <c r="TMK122" s="243"/>
      <c r="TML122" s="243"/>
      <c r="TMM122" s="243"/>
      <c r="TMN122" s="243"/>
      <c r="TMO122" s="243"/>
      <c r="TMP122" s="243"/>
      <c r="TMQ122" s="243"/>
      <c r="TMR122" s="243"/>
      <c r="TMS122" s="243"/>
      <c r="TMT122" s="243"/>
      <c r="TMU122" s="243"/>
      <c r="TMV122" s="243"/>
      <c r="TMW122" s="243"/>
      <c r="TMX122" s="243"/>
      <c r="TMY122" s="243"/>
      <c r="TMZ122" s="243"/>
      <c r="TNA122" s="243"/>
      <c r="TNB122" s="243"/>
      <c r="TNC122" s="243"/>
      <c r="TND122" s="243"/>
      <c r="TNE122" s="243"/>
      <c r="TNF122" s="243"/>
      <c r="TNG122" s="243"/>
      <c r="TNH122" s="243"/>
      <c r="TNI122" s="243"/>
      <c r="TNJ122" s="243"/>
      <c r="TNK122" s="243"/>
      <c r="TNL122" s="243"/>
      <c r="TNM122" s="243"/>
      <c r="TNN122" s="243"/>
      <c r="TNO122" s="243"/>
      <c r="TNP122" s="243"/>
      <c r="TNQ122" s="243"/>
      <c r="TNR122" s="243"/>
      <c r="TNS122" s="243"/>
      <c r="TNT122" s="243"/>
      <c r="TNU122" s="243"/>
      <c r="TNV122" s="243"/>
      <c r="TNW122" s="243"/>
      <c r="TNX122" s="243"/>
      <c r="TNY122" s="243"/>
      <c r="TNZ122" s="243"/>
      <c r="TOA122" s="243"/>
      <c r="TOB122" s="243"/>
      <c r="TOC122" s="243"/>
      <c r="TOD122" s="243"/>
      <c r="TOE122" s="243"/>
      <c r="TOF122" s="243"/>
      <c r="TOG122" s="243"/>
      <c r="TOH122" s="243"/>
      <c r="TOI122" s="243"/>
      <c r="TOJ122" s="243"/>
      <c r="TOK122" s="243"/>
      <c r="TOL122" s="243"/>
      <c r="TOM122" s="243"/>
      <c r="TON122" s="243"/>
      <c r="TOO122" s="243"/>
      <c r="TOP122" s="243"/>
      <c r="TOQ122" s="243"/>
      <c r="TOR122" s="243"/>
      <c r="TOS122" s="243"/>
      <c r="TOT122" s="243"/>
      <c r="TOU122" s="243"/>
      <c r="TOV122" s="243"/>
      <c r="TOW122" s="243"/>
      <c r="TOX122" s="243"/>
      <c r="TOY122" s="243"/>
      <c r="TOZ122" s="243"/>
      <c r="TPA122" s="243"/>
      <c r="TPB122" s="243"/>
      <c r="TPC122" s="243"/>
      <c r="TPD122" s="243"/>
      <c r="TPE122" s="243"/>
      <c r="TPF122" s="243"/>
      <c r="TPG122" s="243"/>
      <c r="TPH122" s="243"/>
      <c r="TPI122" s="243"/>
      <c r="TPJ122" s="243"/>
      <c r="TPK122" s="243"/>
      <c r="TPL122" s="243"/>
      <c r="TPM122" s="243"/>
      <c r="TPN122" s="243"/>
      <c r="TPO122" s="243"/>
      <c r="TPP122" s="243"/>
      <c r="TPQ122" s="243"/>
      <c r="TPR122" s="243"/>
      <c r="TPS122" s="243"/>
      <c r="TPT122" s="243"/>
      <c r="TPU122" s="243"/>
      <c r="TPV122" s="243"/>
      <c r="TPW122" s="243"/>
      <c r="TPX122" s="243"/>
      <c r="TPY122" s="243"/>
      <c r="TPZ122" s="243"/>
      <c r="TQA122" s="243"/>
      <c r="TQB122" s="243"/>
      <c r="TQC122" s="243"/>
      <c r="TQD122" s="243"/>
      <c r="TQE122" s="243"/>
      <c r="TQF122" s="243"/>
      <c r="TQG122" s="243"/>
      <c r="TQH122" s="243"/>
      <c r="TQI122" s="243"/>
      <c r="TQJ122" s="243"/>
      <c r="TQK122" s="243"/>
      <c r="TQL122" s="243"/>
      <c r="TQM122" s="243"/>
      <c r="TQN122" s="243"/>
      <c r="TQO122" s="243"/>
      <c r="TQP122" s="243"/>
      <c r="TQQ122" s="243"/>
      <c r="TQR122" s="243"/>
      <c r="TQS122" s="243"/>
      <c r="TQT122" s="243"/>
      <c r="TQU122" s="243"/>
      <c r="TQV122" s="243"/>
      <c r="TQW122" s="243"/>
      <c r="TQX122" s="243"/>
      <c r="TQY122" s="243"/>
      <c r="TQZ122" s="243"/>
      <c r="TRA122" s="243"/>
      <c r="TRB122" s="243"/>
      <c r="TRC122" s="243"/>
      <c r="TRD122" s="243"/>
      <c r="TRE122" s="243"/>
      <c r="TRF122" s="243"/>
      <c r="TRG122" s="243"/>
      <c r="TRH122" s="243"/>
      <c r="TRI122" s="243"/>
      <c r="TRJ122" s="243"/>
      <c r="TRK122" s="243"/>
      <c r="TRL122" s="243"/>
      <c r="TRM122" s="243"/>
      <c r="TRN122" s="243"/>
      <c r="TRO122" s="243"/>
      <c r="TRP122" s="243"/>
      <c r="TRQ122" s="243"/>
      <c r="TRR122" s="243"/>
      <c r="TRS122" s="243"/>
      <c r="TRT122" s="243"/>
      <c r="TRU122" s="243"/>
      <c r="TRV122" s="243"/>
      <c r="TRW122" s="243"/>
      <c r="TRX122" s="243"/>
      <c r="TRY122" s="243"/>
      <c r="TRZ122" s="243"/>
      <c r="TSA122" s="243"/>
      <c r="TSB122" s="243"/>
      <c r="TSC122" s="243"/>
      <c r="TSD122" s="243"/>
      <c r="TSE122" s="243"/>
      <c r="TSF122" s="243"/>
      <c r="TSG122" s="243"/>
      <c r="TSH122" s="243"/>
      <c r="TSI122" s="243"/>
      <c r="TSJ122" s="243"/>
      <c r="TSK122" s="243"/>
      <c r="TSL122" s="243"/>
      <c r="TSM122" s="243"/>
      <c r="TSN122" s="243"/>
      <c r="TSO122" s="243"/>
      <c r="TSP122" s="243"/>
      <c r="TSQ122" s="243"/>
      <c r="TSR122" s="243"/>
      <c r="TSS122" s="243"/>
      <c r="TST122" s="243"/>
      <c r="TSU122" s="243"/>
      <c r="TSV122" s="243"/>
      <c r="TSW122" s="243"/>
      <c r="TSX122" s="243"/>
      <c r="TSY122" s="243"/>
      <c r="TSZ122" s="243"/>
      <c r="TTA122" s="243"/>
      <c r="TTB122" s="243"/>
      <c r="TTC122" s="243"/>
      <c r="TTD122" s="243"/>
      <c r="TTE122" s="243"/>
      <c r="TTF122" s="243"/>
      <c r="TTG122" s="243"/>
      <c r="TTH122" s="243"/>
      <c r="TTI122" s="243"/>
      <c r="TTJ122" s="243"/>
      <c r="TTK122" s="243"/>
      <c r="TTL122" s="243"/>
      <c r="TTM122" s="243"/>
      <c r="TTN122" s="243"/>
      <c r="TTO122" s="243"/>
      <c r="TTP122" s="243"/>
      <c r="TTQ122" s="243"/>
      <c r="TTR122" s="243"/>
      <c r="TTS122" s="243"/>
      <c r="TTT122" s="243"/>
      <c r="TTU122" s="243"/>
      <c r="TTV122" s="243"/>
      <c r="TTW122" s="243"/>
      <c r="TTX122" s="243"/>
      <c r="TTY122" s="243"/>
      <c r="TTZ122" s="243"/>
      <c r="TUA122" s="243"/>
      <c r="TUB122" s="243"/>
      <c r="TUC122" s="243"/>
      <c r="TUD122" s="243"/>
      <c r="TUE122" s="243"/>
      <c r="TUF122" s="243"/>
      <c r="TUG122" s="243"/>
      <c r="TUH122" s="243"/>
      <c r="TUI122" s="243"/>
      <c r="TUJ122" s="243"/>
      <c r="TUK122" s="243"/>
      <c r="TUL122" s="243"/>
      <c r="TUM122" s="243"/>
      <c r="TUN122" s="243"/>
      <c r="TUO122" s="243"/>
      <c r="TUP122" s="243"/>
      <c r="TUQ122" s="243"/>
      <c r="TUR122" s="243"/>
      <c r="TUS122" s="243"/>
      <c r="TUT122" s="243"/>
      <c r="TUU122" s="243"/>
      <c r="TUV122" s="243"/>
      <c r="TUW122" s="243"/>
      <c r="TUX122" s="243"/>
      <c r="TUY122" s="243"/>
      <c r="TUZ122" s="243"/>
      <c r="TVA122" s="243"/>
      <c r="TVB122" s="243"/>
      <c r="TVC122" s="243"/>
      <c r="TVD122" s="243"/>
      <c r="TVE122" s="243"/>
      <c r="TVF122" s="243"/>
      <c r="TVG122" s="243"/>
      <c r="TVH122" s="243"/>
      <c r="TVI122" s="243"/>
      <c r="TVJ122" s="243"/>
      <c r="TVK122" s="243"/>
      <c r="TVL122" s="243"/>
      <c r="TVM122" s="243"/>
      <c r="TVN122" s="243"/>
      <c r="TVO122" s="243"/>
      <c r="TVP122" s="243"/>
      <c r="TVQ122" s="243"/>
      <c r="TVR122" s="243"/>
      <c r="TVS122" s="243"/>
      <c r="TVT122" s="243"/>
      <c r="TVU122" s="243"/>
      <c r="TVV122" s="243"/>
      <c r="TVW122" s="243"/>
      <c r="TVX122" s="243"/>
      <c r="TVY122" s="243"/>
      <c r="TVZ122" s="243"/>
      <c r="TWA122" s="243"/>
      <c r="TWB122" s="243"/>
      <c r="TWC122" s="243"/>
      <c r="TWD122" s="243"/>
      <c r="TWE122" s="243"/>
      <c r="TWF122" s="243"/>
      <c r="TWG122" s="243"/>
      <c r="TWH122" s="243"/>
      <c r="TWI122" s="243"/>
      <c r="TWJ122" s="243"/>
      <c r="TWK122" s="243"/>
      <c r="TWL122" s="243"/>
      <c r="TWM122" s="243"/>
      <c r="TWN122" s="243"/>
      <c r="TWO122" s="243"/>
      <c r="TWP122" s="243"/>
      <c r="TWQ122" s="243"/>
      <c r="TWR122" s="243"/>
      <c r="TWS122" s="243"/>
      <c r="TWT122" s="243"/>
      <c r="TWU122" s="243"/>
      <c r="TWV122" s="243"/>
      <c r="TWW122" s="243"/>
      <c r="TWX122" s="243"/>
      <c r="TWY122" s="243"/>
      <c r="TWZ122" s="243"/>
      <c r="TXA122" s="243"/>
      <c r="TXB122" s="243"/>
      <c r="TXC122" s="243"/>
      <c r="TXD122" s="243"/>
      <c r="TXE122" s="243"/>
      <c r="TXF122" s="243"/>
      <c r="TXG122" s="243"/>
      <c r="TXH122" s="243"/>
      <c r="TXI122" s="243"/>
      <c r="TXJ122" s="243"/>
      <c r="TXK122" s="243"/>
      <c r="TXL122" s="243"/>
      <c r="TXM122" s="243"/>
      <c r="TXN122" s="243"/>
      <c r="TXO122" s="243"/>
      <c r="TXP122" s="243"/>
      <c r="TXQ122" s="243"/>
      <c r="TXR122" s="243"/>
      <c r="TXS122" s="243"/>
      <c r="TXT122" s="243"/>
      <c r="TXU122" s="243"/>
      <c r="TXV122" s="243"/>
      <c r="TXW122" s="243"/>
      <c r="TXX122" s="243"/>
      <c r="TXY122" s="243"/>
      <c r="TXZ122" s="243"/>
      <c r="TYA122" s="243"/>
      <c r="TYB122" s="243"/>
      <c r="TYC122" s="243"/>
      <c r="TYD122" s="243"/>
      <c r="TYE122" s="243"/>
      <c r="TYF122" s="243"/>
      <c r="TYG122" s="243"/>
      <c r="TYH122" s="243"/>
      <c r="TYI122" s="243"/>
      <c r="TYJ122" s="243"/>
      <c r="TYK122" s="243"/>
      <c r="TYL122" s="243"/>
      <c r="TYM122" s="243"/>
      <c r="TYN122" s="243"/>
      <c r="TYO122" s="243"/>
      <c r="TYP122" s="243"/>
      <c r="TYQ122" s="243"/>
      <c r="TYR122" s="243"/>
      <c r="TYS122" s="243"/>
      <c r="TYT122" s="243"/>
      <c r="TYU122" s="243"/>
      <c r="TYV122" s="243"/>
      <c r="TYW122" s="243"/>
      <c r="TYX122" s="243"/>
      <c r="TYY122" s="243"/>
      <c r="TYZ122" s="243"/>
      <c r="TZA122" s="243"/>
      <c r="TZB122" s="243"/>
      <c r="TZC122" s="243"/>
      <c r="TZD122" s="243"/>
      <c r="TZE122" s="243"/>
      <c r="TZF122" s="243"/>
      <c r="TZG122" s="243"/>
      <c r="TZH122" s="243"/>
      <c r="TZI122" s="243"/>
      <c r="TZJ122" s="243"/>
      <c r="TZK122" s="243"/>
      <c r="TZL122" s="243"/>
      <c r="TZM122" s="243"/>
      <c r="TZN122" s="243"/>
      <c r="TZO122" s="243"/>
      <c r="TZP122" s="243"/>
      <c r="TZQ122" s="243"/>
      <c r="TZR122" s="243"/>
      <c r="TZS122" s="243"/>
      <c r="TZT122" s="243"/>
      <c r="TZU122" s="243"/>
      <c r="TZV122" s="243"/>
      <c r="TZW122" s="243"/>
      <c r="TZX122" s="243"/>
      <c r="TZY122" s="243"/>
      <c r="TZZ122" s="243"/>
      <c r="UAA122" s="243"/>
      <c r="UAB122" s="243"/>
      <c r="UAC122" s="243"/>
      <c r="UAD122" s="243"/>
      <c r="UAE122" s="243"/>
      <c r="UAF122" s="243"/>
      <c r="UAG122" s="243"/>
      <c r="UAH122" s="243"/>
      <c r="UAI122" s="243"/>
      <c r="UAJ122" s="243"/>
      <c r="UAK122" s="243"/>
      <c r="UAL122" s="243"/>
      <c r="UAM122" s="243"/>
      <c r="UAN122" s="243"/>
      <c r="UAO122" s="243"/>
      <c r="UAP122" s="243"/>
      <c r="UAQ122" s="243"/>
      <c r="UAR122" s="243"/>
      <c r="UAS122" s="243"/>
      <c r="UAT122" s="243"/>
      <c r="UAU122" s="243"/>
      <c r="UAV122" s="243"/>
      <c r="UAW122" s="243"/>
      <c r="UAX122" s="243"/>
      <c r="UAY122" s="243"/>
      <c r="UAZ122" s="243"/>
      <c r="UBA122" s="243"/>
      <c r="UBB122" s="243"/>
      <c r="UBC122" s="243"/>
      <c r="UBD122" s="243"/>
      <c r="UBE122" s="243"/>
      <c r="UBF122" s="243"/>
      <c r="UBG122" s="243"/>
      <c r="UBH122" s="243"/>
      <c r="UBI122" s="243"/>
      <c r="UBJ122" s="243"/>
      <c r="UBK122" s="243"/>
      <c r="UBL122" s="243"/>
      <c r="UBM122" s="243"/>
      <c r="UBN122" s="243"/>
      <c r="UBO122" s="243"/>
      <c r="UBP122" s="243"/>
      <c r="UBQ122" s="243"/>
      <c r="UBR122" s="243"/>
      <c r="UBS122" s="243"/>
      <c r="UBT122" s="243"/>
      <c r="UBU122" s="243"/>
      <c r="UBV122" s="243"/>
      <c r="UBW122" s="243"/>
      <c r="UBX122" s="243"/>
      <c r="UBY122" s="243"/>
      <c r="UBZ122" s="243"/>
      <c r="UCA122" s="243"/>
      <c r="UCB122" s="243"/>
      <c r="UCC122" s="243"/>
      <c r="UCD122" s="243"/>
      <c r="UCE122" s="243"/>
      <c r="UCF122" s="243"/>
      <c r="UCG122" s="243"/>
      <c r="UCH122" s="243"/>
      <c r="UCI122" s="243"/>
      <c r="UCJ122" s="243"/>
      <c r="UCK122" s="243"/>
      <c r="UCL122" s="243"/>
      <c r="UCM122" s="243"/>
      <c r="UCN122" s="243"/>
      <c r="UCO122" s="243"/>
      <c r="UCP122" s="243"/>
      <c r="UCQ122" s="243"/>
      <c r="UCR122" s="243"/>
      <c r="UCS122" s="243"/>
      <c r="UCT122" s="243"/>
      <c r="UCU122" s="243"/>
      <c r="UCV122" s="243"/>
      <c r="UCW122" s="243"/>
      <c r="UCX122" s="243"/>
      <c r="UCY122" s="243"/>
      <c r="UCZ122" s="243"/>
      <c r="UDA122" s="243"/>
      <c r="UDB122" s="243"/>
      <c r="UDC122" s="243"/>
      <c r="UDD122" s="243"/>
      <c r="UDE122" s="243"/>
      <c r="UDF122" s="243"/>
      <c r="UDG122" s="243"/>
      <c r="UDH122" s="243"/>
      <c r="UDI122" s="243"/>
      <c r="UDJ122" s="243"/>
      <c r="UDK122" s="243"/>
      <c r="UDL122" s="243"/>
      <c r="UDM122" s="243"/>
      <c r="UDN122" s="243"/>
      <c r="UDO122" s="243"/>
      <c r="UDP122" s="243"/>
      <c r="UDQ122" s="243"/>
      <c r="UDR122" s="243"/>
      <c r="UDS122" s="243"/>
      <c r="UDT122" s="243"/>
      <c r="UDU122" s="243"/>
      <c r="UDV122" s="243"/>
      <c r="UDW122" s="243"/>
      <c r="UDX122" s="243"/>
      <c r="UDY122" s="243"/>
      <c r="UDZ122" s="243"/>
      <c r="UEA122" s="243"/>
      <c r="UEB122" s="243"/>
      <c r="UEC122" s="243"/>
      <c r="UED122" s="243"/>
      <c r="UEE122" s="243"/>
      <c r="UEF122" s="243"/>
      <c r="UEG122" s="243"/>
      <c r="UEH122" s="243"/>
      <c r="UEI122" s="243"/>
      <c r="UEJ122" s="243"/>
      <c r="UEK122" s="243"/>
      <c r="UEL122" s="243"/>
      <c r="UEM122" s="243"/>
      <c r="UEN122" s="243"/>
      <c r="UEO122" s="243"/>
      <c r="UEP122" s="243"/>
      <c r="UEQ122" s="243"/>
      <c r="UER122" s="243"/>
      <c r="UES122" s="243"/>
      <c r="UET122" s="243"/>
      <c r="UEU122" s="243"/>
      <c r="UEV122" s="243"/>
      <c r="UEW122" s="243"/>
      <c r="UEX122" s="243"/>
      <c r="UEY122" s="243"/>
      <c r="UEZ122" s="243"/>
      <c r="UFA122" s="243"/>
      <c r="UFB122" s="243"/>
      <c r="UFC122" s="243"/>
      <c r="UFD122" s="243"/>
      <c r="UFE122" s="243"/>
      <c r="UFF122" s="243"/>
      <c r="UFG122" s="243"/>
      <c r="UFH122" s="243"/>
      <c r="UFI122" s="243"/>
      <c r="UFJ122" s="243"/>
      <c r="UFK122" s="243"/>
      <c r="UFL122" s="243"/>
      <c r="UFM122" s="243"/>
      <c r="UFN122" s="243"/>
      <c r="UFO122" s="243"/>
      <c r="UFP122" s="243"/>
      <c r="UFQ122" s="243"/>
      <c r="UFR122" s="243"/>
      <c r="UFS122" s="243"/>
      <c r="UFT122" s="243"/>
      <c r="UFU122" s="243"/>
      <c r="UFV122" s="243"/>
      <c r="UFW122" s="243"/>
      <c r="UFX122" s="243"/>
      <c r="UFY122" s="243"/>
      <c r="UFZ122" s="243"/>
      <c r="UGA122" s="243"/>
      <c r="UGB122" s="243"/>
      <c r="UGC122" s="243"/>
      <c r="UGD122" s="243"/>
      <c r="UGE122" s="243"/>
      <c r="UGF122" s="243"/>
      <c r="UGG122" s="243"/>
      <c r="UGH122" s="243"/>
      <c r="UGI122" s="243"/>
      <c r="UGJ122" s="243"/>
      <c r="UGK122" s="243"/>
      <c r="UGL122" s="243"/>
      <c r="UGM122" s="243"/>
      <c r="UGN122" s="243"/>
      <c r="UGO122" s="243"/>
      <c r="UGP122" s="243"/>
      <c r="UGQ122" s="243"/>
      <c r="UGR122" s="243"/>
      <c r="UGS122" s="243"/>
      <c r="UGT122" s="243"/>
      <c r="UGU122" s="243"/>
      <c r="UGV122" s="243"/>
      <c r="UGW122" s="243"/>
      <c r="UGX122" s="243"/>
      <c r="UGY122" s="243"/>
      <c r="UGZ122" s="243"/>
      <c r="UHA122" s="243"/>
      <c r="UHB122" s="243"/>
      <c r="UHC122" s="243"/>
      <c r="UHD122" s="243"/>
      <c r="UHE122" s="243"/>
      <c r="UHF122" s="243"/>
      <c r="UHG122" s="243"/>
      <c r="UHH122" s="243"/>
      <c r="UHI122" s="243"/>
      <c r="UHJ122" s="243"/>
      <c r="UHK122" s="243"/>
      <c r="UHL122" s="243"/>
      <c r="UHM122" s="243"/>
      <c r="UHN122" s="243"/>
      <c r="UHO122" s="243"/>
      <c r="UHP122" s="243"/>
      <c r="UHQ122" s="243"/>
      <c r="UHR122" s="243"/>
      <c r="UHS122" s="243"/>
      <c r="UHT122" s="243"/>
      <c r="UHU122" s="243"/>
      <c r="UHV122" s="243"/>
      <c r="UHW122" s="243"/>
      <c r="UHX122" s="243"/>
      <c r="UHY122" s="243"/>
      <c r="UHZ122" s="243"/>
      <c r="UIA122" s="243"/>
      <c r="UIB122" s="243"/>
      <c r="UIC122" s="243"/>
      <c r="UID122" s="243"/>
      <c r="UIE122" s="243"/>
      <c r="UIF122" s="243"/>
      <c r="UIG122" s="243"/>
      <c r="UIH122" s="243"/>
      <c r="UII122" s="243"/>
      <c r="UIJ122" s="243"/>
      <c r="UIK122" s="243"/>
      <c r="UIL122" s="243"/>
      <c r="UIM122" s="243"/>
      <c r="UIN122" s="243"/>
      <c r="UIO122" s="243"/>
      <c r="UIP122" s="243"/>
      <c r="UIQ122" s="243"/>
      <c r="UIR122" s="243"/>
      <c r="UIS122" s="243"/>
      <c r="UIT122" s="243"/>
      <c r="UIU122" s="243"/>
      <c r="UIV122" s="243"/>
      <c r="UIW122" s="243"/>
      <c r="UIX122" s="243"/>
      <c r="UIY122" s="243"/>
      <c r="UIZ122" s="243"/>
      <c r="UJA122" s="243"/>
      <c r="UJB122" s="243"/>
      <c r="UJC122" s="243"/>
      <c r="UJD122" s="243"/>
      <c r="UJE122" s="243"/>
      <c r="UJF122" s="243"/>
      <c r="UJG122" s="243"/>
      <c r="UJH122" s="243"/>
      <c r="UJI122" s="243"/>
      <c r="UJJ122" s="243"/>
      <c r="UJK122" s="243"/>
      <c r="UJL122" s="243"/>
      <c r="UJM122" s="243"/>
      <c r="UJN122" s="243"/>
      <c r="UJO122" s="243"/>
      <c r="UJP122" s="243"/>
      <c r="UJQ122" s="243"/>
      <c r="UJR122" s="243"/>
      <c r="UJS122" s="243"/>
      <c r="UJT122" s="243"/>
      <c r="UJU122" s="243"/>
      <c r="UJV122" s="243"/>
      <c r="UJW122" s="243"/>
      <c r="UJX122" s="243"/>
      <c r="UJY122" s="243"/>
      <c r="UJZ122" s="243"/>
      <c r="UKA122" s="243"/>
      <c r="UKB122" s="243"/>
      <c r="UKC122" s="243"/>
      <c r="UKD122" s="243"/>
      <c r="UKE122" s="243"/>
      <c r="UKF122" s="243"/>
      <c r="UKG122" s="243"/>
      <c r="UKH122" s="243"/>
      <c r="UKI122" s="243"/>
      <c r="UKJ122" s="243"/>
      <c r="UKK122" s="243"/>
      <c r="UKL122" s="243"/>
      <c r="UKM122" s="243"/>
      <c r="UKN122" s="243"/>
      <c r="UKO122" s="243"/>
      <c r="UKP122" s="243"/>
      <c r="UKQ122" s="243"/>
      <c r="UKR122" s="243"/>
      <c r="UKS122" s="243"/>
      <c r="UKT122" s="243"/>
      <c r="UKU122" s="243"/>
      <c r="UKV122" s="243"/>
      <c r="UKW122" s="243"/>
      <c r="UKX122" s="243"/>
      <c r="UKY122" s="243"/>
      <c r="UKZ122" s="243"/>
      <c r="ULA122" s="243"/>
      <c r="ULB122" s="243"/>
      <c r="ULC122" s="243"/>
      <c r="ULD122" s="243"/>
      <c r="ULE122" s="243"/>
      <c r="ULF122" s="243"/>
      <c r="ULG122" s="243"/>
      <c r="ULH122" s="243"/>
      <c r="ULI122" s="243"/>
      <c r="ULJ122" s="243"/>
      <c r="ULK122" s="243"/>
      <c r="ULL122" s="243"/>
      <c r="ULM122" s="243"/>
      <c r="ULN122" s="243"/>
      <c r="ULO122" s="243"/>
      <c r="ULP122" s="243"/>
      <c r="ULQ122" s="243"/>
      <c r="ULR122" s="243"/>
      <c r="ULS122" s="243"/>
      <c r="ULT122" s="243"/>
      <c r="ULU122" s="243"/>
      <c r="ULV122" s="243"/>
      <c r="ULW122" s="243"/>
      <c r="ULX122" s="243"/>
      <c r="ULY122" s="243"/>
      <c r="ULZ122" s="243"/>
      <c r="UMA122" s="243"/>
      <c r="UMB122" s="243"/>
      <c r="UMC122" s="243"/>
      <c r="UMD122" s="243"/>
      <c r="UME122" s="243"/>
      <c r="UMF122" s="243"/>
      <c r="UMG122" s="243"/>
      <c r="UMH122" s="243"/>
      <c r="UMI122" s="243"/>
      <c r="UMJ122" s="243"/>
      <c r="UMK122" s="243"/>
      <c r="UML122" s="243"/>
      <c r="UMM122" s="243"/>
      <c r="UMN122" s="243"/>
      <c r="UMO122" s="243"/>
      <c r="UMP122" s="243"/>
      <c r="UMQ122" s="243"/>
      <c r="UMR122" s="243"/>
      <c r="UMS122" s="243"/>
      <c r="UMT122" s="243"/>
      <c r="UMU122" s="243"/>
      <c r="UMV122" s="243"/>
      <c r="UMW122" s="243"/>
      <c r="UMX122" s="243"/>
      <c r="UMY122" s="243"/>
      <c r="UMZ122" s="243"/>
      <c r="UNA122" s="243"/>
      <c r="UNB122" s="243"/>
      <c r="UNC122" s="243"/>
      <c r="UND122" s="243"/>
      <c r="UNE122" s="243"/>
      <c r="UNF122" s="243"/>
      <c r="UNG122" s="243"/>
      <c r="UNH122" s="243"/>
      <c r="UNI122" s="243"/>
      <c r="UNJ122" s="243"/>
      <c r="UNK122" s="243"/>
      <c r="UNL122" s="243"/>
      <c r="UNM122" s="243"/>
      <c r="UNN122" s="243"/>
      <c r="UNO122" s="243"/>
      <c r="UNP122" s="243"/>
      <c r="UNQ122" s="243"/>
      <c r="UNR122" s="243"/>
      <c r="UNS122" s="243"/>
      <c r="UNT122" s="243"/>
      <c r="UNU122" s="243"/>
      <c r="UNV122" s="243"/>
      <c r="UNW122" s="243"/>
      <c r="UNX122" s="243"/>
      <c r="UNY122" s="243"/>
      <c r="UNZ122" s="243"/>
      <c r="UOA122" s="243"/>
      <c r="UOB122" s="243"/>
      <c r="UOC122" s="243"/>
      <c r="UOD122" s="243"/>
      <c r="UOE122" s="243"/>
      <c r="UOF122" s="243"/>
      <c r="UOG122" s="243"/>
      <c r="UOH122" s="243"/>
      <c r="UOI122" s="243"/>
      <c r="UOJ122" s="243"/>
      <c r="UOK122" s="243"/>
      <c r="UOL122" s="243"/>
      <c r="UOM122" s="243"/>
      <c r="UON122" s="243"/>
      <c r="UOO122" s="243"/>
      <c r="UOP122" s="243"/>
      <c r="UOQ122" s="243"/>
      <c r="UOR122" s="243"/>
      <c r="UOS122" s="243"/>
      <c r="UOT122" s="243"/>
      <c r="UOU122" s="243"/>
      <c r="UOV122" s="243"/>
      <c r="UOW122" s="243"/>
      <c r="UOX122" s="243"/>
      <c r="UOY122" s="243"/>
      <c r="UOZ122" s="243"/>
      <c r="UPA122" s="243"/>
      <c r="UPB122" s="243"/>
      <c r="UPC122" s="243"/>
      <c r="UPD122" s="243"/>
      <c r="UPE122" s="243"/>
      <c r="UPF122" s="243"/>
      <c r="UPG122" s="243"/>
      <c r="UPH122" s="243"/>
      <c r="UPI122" s="243"/>
      <c r="UPJ122" s="243"/>
      <c r="UPK122" s="243"/>
      <c r="UPL122" s="243"/>
      <c r="UPM122" s="243"/>
      <c r="UPN122" s="243"/>
      <c r="UPO122" s="243"/>
      <c r="UPP122" s="243"/>
      <c r="UPQ122" s="243"/>
      <c r="UPR122" s="243"/>
      <c r="UPS122" s="243"/>
      <c r="UPT122" s="243"/>
      <c r="UPU122" s="243"/>
      <c r="UPV122" s="243"/>
      <c r="UPW122" s="243"/>
      <c r="UPX122" s="243"/>
      <c r="UPY122" s="243"/>
      <c r="UPZ122" s="243"/>
      <c r="UQA122" s="243"/>
      <c r="UQB122" s="243"/>
      <c r="UQC122" s="243"/>
      <c r="UQD122" s="243"/>
      <c r="UQE122" s="243"/>
      <c r="UQF122" s="243"/>
      <c r="UQG122" s="243"/>
      <c r="UQH122" s="243"/>
      <c r="UQI122" s="243"/>
      <c r="UQJ122" s="243"/>
      <c r="UQK122" s="243"/>
      <c r="UQL122" s="243"/>
      <c r="UQM122" s="243"/>
      <c r="UQN122" s="243"/>
      <c r="UQO122" s="243"/>
      <c r="UQP122" s="243"/>
      <c r="UQQ122" s="243"/>
      <c r="UQR122" s="243"/>
      <c r="UQS122" s="243"/>
      <c r="UQT122" s="243"/>
      <c r="UQU122" s="243"/>
      <c r="UQV122" s="243"/>
      <c r="UQW122" s="243"/>
      <c r="UQX122" s="243"/>
      <c r="UQY122" s="243"/>
      <c r="UQZ122" s="243"/>
      <c r="URA122" s="243"/>
      <c r="URB122" s="243"/>
      <c r="URC122" s="243"/>
      <c r="URD122" s="243"/>
      <c r="URE122" s="243"/>
      <c r="URF122" s="243"/>
      <c r="URG122" s="243"/>
      <c r="URH122" s="243"/>
      <c r="URI122" s="243"/>
      <c r="URJ122" s="243"/>
      <c r="URK122" s="243"/>
      <c r="URL122" s="243"/>
      <c r="URM122" s="243"/>
      <c r="URN122" s="243"/>
      <c r="URO122" s="243"/>
      <c r="URP122" s="243"/>
      <c r="URQ122" s="243"/>
      <c r="URR122" s="243"/>
      <c r="URS122" s="243"/>
      <c r="URT122" s="243"/>
      <c r="URU122" s="243"/>
      <c r="URV122" s="243"/>
      <c r="URW122" s="243"/>
      <c r="URX122" s="243"/>
      <c r="URY122" s="243"/>
      <c r="URZ122" s="243"/>
      <c r="USA122" s="243"/>
      <c r="USB122" s="243"/>
      <c r="USC122" s="243"/>
      <c r="USD122" s="243"/>
      <c r="USE122" s="243"/>
      <c r="USF122" s="243"/>
      <c r="USG122" s="243"/>
      <c r="USH122" s="243"/>
      <c r="USI122" s="243"/>
      <c r="USJ122" s="243"/>
      <c r="USK122" s="243"/>
      <c r="USL122" s="243"/>
      <c r="USM122" s="243"/>
      <c r="USN122" s="243"/>
      <c r="USO122" s="243"/>
      <c r="USP122" s="243"/>
      <c r="USQ122" s="243"/>
      <c r="USR122" s="243"/>
      <c r="USS122" s="243"/>
      <c r="UST122" s="243"/>
      <c r="USU122" s="243"/>
      <c r="USV122" s="243"/>
      <c r="USW122" s="243"/>
      <c r="USX122" s="243"/>
      <c r="USY122" s="243"/>
      <c r="USZ122" s="243"/>
      <c r="UTA122" s="243"/>
      <c r="UTB122" s="243"/>
      <c r="UTC122" s="243"/>
      <c r="UTD122" s="243"/>
      <c r="UTE122" s="243"/>
      <c r="UTF122" s="243"/>
      <c r="UTG122" s="243"/>
      <c r="UTH122" s="243"/>
      <c r="UTI122" s="243"/>
      <c r="UTJ122" s="243"/>
      <c r="UTK122" s="243"/>
      <c r="UTL122" s="243"/>
      <c r="UTM122" s="243"/>
      <c r="UTN122" s="243"/>
      <c r="UTO122" s="243"/>
      <c r="UTP122" s="243"/>
      <c r="UTQ122" s="243"/>
      <c r="UTR122" s="243"/>
      <c r="UTS122" s="243"/>
      <c r="UTT122" s="243"/>
      <c r="UTU122" s="243"/>
      <c r="UTV122" s="243"/>
      <c r="UTW122" s="243"/>
      <c r="UTX122" s="243"/>
      <c r="UTY122" s="243"/>
      <c r="UTZ122" s="243"/>
      <c r="UUA122" s="243"/>
      <c r="UUB122" s="243"/>
      <c r="UUC122" s="243"/>
      <c r="UUD122" s="243"/>
      <c r="UUE122" s="243"/>
      <c r="UUF122" s="243"/>
      <c r="UUG122" s="243"/>
      <c r="UUH122" s="243"/>
      <c r="UUI122" s="243"/>
      <c r="UUJ122" s="243"/>
      <c r="UUK122" s="243"/>
      <c r="UUL122" s="243"/>
      <c r="UUM122" s="243"/>
      <c r="UUN122" s="243"/>
      <c r="UUO122" s="243"/>
      <c r="UUP122" s="243"/>
      <c r="UUQ122" s="243"/>
      <c r="UUR122" s="243"/>
      <c r="UUS122" s="243"/>
      <c r="UUT122" s="243"/>
      <c r="UUU122" s="243"/>
      <c r="UUV122" s="243"/>
      <c r="UUW122" s="243"/>
      <c r="UUX122" s="243"/>
      <c r="UUY122" s="243"/>
      <c r="UUZ122" s="243"/>
      <c r="UVA122" s="243"/>
      <c r="UVB122" s="243"/>
      <c r="UVC122" s="243"/>
      <c r="UVD122" s="243"/>
      <c r="UVE122" s="243"/>
      <c r="UVF122" s="243"/>
      <c r="UVG122" s="243"/>
      <c r="UVH122" s="243"/>
      <c r="UVI122" s="243"/>
      <c r="UVJ122" s="243"/>
      <c r="UVK122" s="243"/>
      <c r="UVL122" s="243"/>
      <c r="UVM122" s="243"/>
      <c r="UVN122" s="243"/>
      <c r="UVO122" s="243"/>
      <c r="UVP122" s="243"/>
      <c r="UVQ122" s="243"/>
      <c r="UVR122" s="243"/>
      <c r="UVS122" s="243"/>
      <c r="UVT122" s="243"/>
      <c r="UVU122" s="243"/>
      <c r="UVV122" s="243"/>
      <c r="UVW122" s="243"/>
      <c r="UVX122" s="243"/>
      <c r="UVY122" s="243"/>
      <c r="UVZ122" s="243"/>
      <c r="UWA122" s="243"/>
      <c r="UWB122" s="243"/>
      <c r="UWC122" s="243"/>
      <c r="UWD122" s="243"/>
      <c r="UWE122" s="243"/>
      <c r="UWF122" s="243"/>
      <c r="UWG122" s="243"/>
      <c r="UWH122" s="243"/>
      <c r="UWI122" s="243"/>
      <c r="UWJ122" s="243"/>
      <c r="UWK122" s="243"/>
      <c r="UWL122" s="243"/>
      <c r="UWM122" s="243"/>
      <c r="UWN122" s="243"/>
      <c r="UWO122" s="243"/>
      <c r="UWP122" s="243"/>
      <c r="UWQ122" s="243"/>
      <c r="UWR122" s="243"/>
      <c r="UWS122" s="243"/>
      <c r="UWT122" s="243"/>
      <c r="UWU122" s="243"/>
      <c r="UWV122" s="243"/>
      <c r="UWW122" s="243"/>
      <c r="UWX122" s="243"/>
      <c r="UWY122" s="243"/>
      <c r="UWZ122" s="243"/>
      <c r="UXA122" s="243"/>
      <c r="UXB122" s="243"/>
      <c r="UXC122" s="243"/>
      <c r="UXD122" s="243"/>
      <c r="UXE122" s="243"/>
      <c r="UXF122" s="243"/>
      <c r="UXG122" s="243"/>
      <c r="UXH122" s="243"/>
      <c r="UXI122" s="243"/>
      <c r="UXJ122" s="243"/>
      <c r="UXK122" s="243"/>
      <c r="UXL122" s="243"/>
      <c r="UXM122" s="243"/>
      <c r="UXN122" s="243"/>
      <c r="UXO122" s="243"/>
      <c r="UXP122" s="243"/>
      <c r="UXQ122" s="243"/>
      <c r="UXR122" s="243"/>
      <c r="UXS122" s="243"/>
      <c r="UXT122" s="243"/>
      <c r="UXU122" s="243"/>
      <c r="UXV122" s="243"/>
      <c r="UXW122" s="243"/>
      <c r="UXX122" s="243"/>
      <c r="UXY122" s="243"/>
      <c r="UXZ122" s="243"/>
      <c r="UYA122" s="243"/>
      <c r="UYB122" s="243"/>
      <c r="UYC122" s="243"/>
      <c r="UYD122" s="243"/>
      <c r="UYE122" s="243"/>
      <c r="UYF122" s="243"/>
      <c r="UYG122" s="243"/>
      <c r="UYH122" s="243"/>
      <c r="UYI122" s="243"/>
      <c r="UYJ122" s="243"/>
      <c r="UYK122" s="243"/>
      <c r="UYL122" s="243"/>
      <c r="UYM122" s="243"/>
      <c r="UYN122" s="243"/>
      <c r="UYO122" s="243"/>
      <c r="UYP122" s="243"/>
      <c r="UYQ122" s="243"/>
      <c r="UYR122" s="243"/>
      <c r="UYS122" s="243"/>
      <c r="UYT122" s="243"/>
      <c r="UYU122" s="243"/>
      <c r="UYV122" s="243"/>
      <c r="UYW122" s="243"/>
      <c r="UYX122" s="243"/>
      <c r="UYY122" s="243"/>
      <c r="UYZ122" s="243"/>
      <c r="UZA122" s="243"/>
      <c r="UZB122" s="243"/>
      <c r="UZC122" s="243"/>
      <c r="UZD122" s="243"/>
      <c r="UZE122" s="243"/>
      <c r="UZF122" s="243"/>
      <c r="UZG122" s="243"/>
      <c r="UZH122" s="243"/>
      <c r="UZI122" s="243"/>
      <c r="UZJ122" s="243"/>
      <c r="UZK122" s="243"/>
      <c r="UZL122" s="243"/>
      <c r="UZM122" s="243"/>
      <c r="UZN122" s="243"/>
      <c r="UZO122" s="243"/>
      <c r="UZP122" s="243"/>
      <c r="UZQ122" s="243"/>
      <c r="UZR122" s="243"/>
      <c r="UZS122" s="243"/>
      <c r="UZT122" s="243"/>
      <c r="UZU122" s="243"/>
      <c r="UZV122" s="243"/>
      <c r="UZW122" s="243"/>
      <c r="UZX122" s="243"/>
      <c r="UZY122" s="243"/>
      <c r="UZZ122" s="243"/>
      <c r="VAA122" s="243"/>
      <c r="VAB122" s="243"/>
      <c r="VAC122" s="243"/>
      <c r="VAD122" s="243"/>
      <c r="VAE122" s="243"/>
      <c r="VAF122" s="243"/>
      <c r="VAG122" s="243"/>
      <c r="VAH122" s="243"/>
      <c r="VAI122" s="243"/>
      <c r="VAJ122" s="243"/>
      <c r="VAK122" s="243"/>
      <c r="VAL122" s="243"/>
      <c r="VAM122" s="243"/>
      <c r="VAN122" s="243"/>
      <c r="VAO122" s="243"/>
      <c r="VAP122" s="243"/>
      <c r="VAQ122" s="243"/>
      <c r="VAR122" s="243"/>
      <c r="VAS122" s="243"/>
      <c r="VAT122" s="243"/>
      <c r="VAU122" s="243"/>
      <c r="VAV122" s="243"/>
      <c r="VAW122" s="243"/>
      <c r="VAX122" s="243"/>
      <c r="VAY122" s="243"/>
      <c r="VAZ122" s="243"/>
      <c r="VBA122" s="243"/>
      <c r="VBB122" s="243"/>
      <c r="VBC122" s="243"/>
      <c r="VBD122" s="243"/>
      <c r="VBE122" s="243"/>
      <c r="VBF122" s="243"/>
      <c r="VBG122" s="243"/>
      <c r="VBH122" s="243"/>
      <c r="VBI122" s="243"/>
      <c r="VBJ122" s="243"/>
      <c r="VBK122" s="243"/>
      <c r="VBL122" s="243"/>
      <c r="VBM122" s="243"/>
      <c r="VBN122" s="243"/>
      <c r="VBO122" s="243"/>
      <c r="VBP122" s="243"/>
      <c r="VBQ122" s="243"/>
      <c r="VBR122" s="243"/>
      <c r="VBS122" s="243"/>
      <c r="VBT122" s="243"/>
      <c r="VBU122" s="243"/>
      <c r="VBV122" s="243"/>
      <c r="VBW122" s="243"/>
      <c r="VBX122" s="243"/>
      <c r="VBY122" s="243"/>
      <c r="VBZ122" s="243"/>
      <c r="VCA122" s="243"/>
      <c r="VCB122" s="243"/>
      <c r="VCC122" s="243"/>
      <c r="VCD122" s="243"/>
      <c r="VCE122" s="243"/>
      <c r="VCF122" s="243"/>
      <c r="VCG122" s="243"/>
      <c r="VCH122" s="243"/>
      <c r="VCI122" s="243"/>
      <c r="VCJ122" s="243"/>
      <c r="VCK122" s="243"/>
      <c r="VCL122" s="243"/>
      <c r="VCM122" s="243"/>
      <c r="VCN122" s="243"/>
      <c r="VCO122" s="243"/>
      <c r="VCP122" s="243"/>
      <c r="VCQ122" s="243"/>
      <c r="VCR122" s="243"/>
      <c r="VCS122" s="243"/>
      <c r="VCT122" s="243"/>
      <c r="VCU122" s="243"/>
      <c r="VCV122" s="243"/>
      <c r="VCW122" s="243"/>
      <c r="VCX122" s="243"/>
      <c r="VCY122" s="243"/>
      <c r="VCZ122" s="243"/>
      <c r="VDA122" s="243"/>
      <c r="VDB122" s="243"/>
      <c r="VDC122" s="243"/>
      <c r="VDD122" s="243"/>
      <c r="VDE122" s="243"/>
      <c r="VDF122" s="243"/>
      <c r="VDG122" s="243"/>
      <c r="VDH122" s="243"/>
      <c r="VDI122" s="243"/>
      <c r="VDJ122" s="243"/>
      <c r="VDK122" s="243"/>
      <c r="VDL122" s="243"/>
      <c r="VDM122" s="243"/>
      <c r="VDN122" s="243"/>
      <c r="VDO122" s="243"/>
      <c r="VDP122" s="243"/>
      <c r="VDQ122" s="243"/>
      <c r="VDR122" s="243"/>
      <c r="VDS122" s="243"/>
      <c r="VDT122" s="243"/>
      <c r="VDU122" s="243"/>
      <c r="VDV122" s="243"/>
      <c r="VDW122" s="243"/>
      <c r="VDX122" s="243"/>
      <c r="VDY122" s="243"/>
      <c r="VDZ122" s="243"/>
      <c r="VEA122" s="243"/>
      <c r="VEB122" s="243"/>
      <c r="VEC122" s="243"/>
      <c r="VED122" s="243"/>
      <c r="VEE122" s="243"/>
      <c r="VEF122" s="243"/>
      <c r="VEG122" s="243"/>
      <c r="VEH122" s="243"/>
      <c r="VEI122" s="243"/>
      <c r="VEJ122" s="243"/>
      <c r="VEK122" s="243"/>
      <c r="VEL122" s="243"/>
      <c r="VEM122" s="243"/>
      <c r="VEN122" s="243"/>
      <c r="VEO122" s="243"/>
      <c r="VEP122" s="243"/>
      <c r="VEQ122" s="243"/>
      <c r="VER122" s="243"/>
      <c r="VES122" s="243"/>
      <c r="VET122" s="243"/>
      <c r="VEU122" s="243"/>
      <c r="VEV122" s="243"/>
      <c r="VEW122" s="243"/>
      <c r="VEX122" s="243"/>
      <c r="VEY122" s="243"/>
      <c r="VEZ122" s="243"/>
      <c r="VFA122" s="243"/>
      <c r="VFB122" s="243"/>
      <c r="VFC122" s="243"/>
      <c r="VFD122" s="243"/>
      <c r="VFE122" s="243"/>
      <c r="VFF122" s="243"/>
      <c r="VFG122" s="243"/>
      <c r="VFH122" s="243"/>
      <c r="VFI122" s="243"/>
      <c r="VFJ122" s="243"/>
      <c r="VFK122" s="243"/>
      <c r="VFL122" s="243"/>
      <c r="VFM122" s="243"/>
      <c r="VFN122" s="243"/>
      <c r="VFO122" s="243"/>
      <c r="VFP122" s="243"/>
      <c r="VFQ122" s="243"/>
      <c r="VFR122" s="243"/>
      <c r="VFS122" s="243"/>
      <c r="VFT122" s="243"/>
      <c r="VFU122" s="243"/>
      <c r="VFV122" s="243"/>
      <c r="VFW122" s="243"/>
      <c r="VFX122" s="243"/>
      <c r="VFY122" s="243"/>
      <c r="VFZ122" s="243"/>
      <c r="VGA122" s="243"/>
      <c r="VGB122" s="243"/>
      <c r="VGC122" s="243"/>
      <c r="VGD122" s="243"/>
      <c r="VGE122" s="243"/>
      <c r="VGF122" s="243"/>
      <c r="VGG122" s="243"/>
      <c r="VGH122" s="243"/>
      <c r="VGI122" s="243"/>
      <c r="VGJ122" s="243"/>
      <c r="VGK122" s="243"/>
      <c r="VGL122" s="243"/>
      <c r="VGM122" s="243"/>
      <c r="VGN122" s="243"/>
      <c r="VGO122" s="243"/>
      <c r="VGP122" s="243"/>
      <c r="VGQ122" s="243"/>
      <c r="VGR122" s="243"/>
      <c r="VGS122" s="243"/>
      <c r="VGT122" s="243"/>
      <c r="VGU122" s="243"/>
      <c r="VGV122" s="243"/>
      <c r="VGW122" s="243"/>
      <c r="VGX122" s="243"/>
      <c r="VGY122" s="243"/>
      <c r="VGZ122" s="243"/>
      <c r="VHA122" s="243"/>
      <c r="VHB122" s="243"/>
      <c r="VHC122" s="243"/>
      <c r="VHD122" s="243"/>
      <c r="VHE122" s="243"/>
      <c r="VHF122" s="243"/>
      <c r="VHG122" s="243"/>
      <c r="VHH122" s="243"/>
      <c r="VHI122" s="243"/>
      <c r="VHJ122" s="243"/>
      <c r="VHK122" s="243"/>
      <c r="VHL122" s="243"/>
      <c r="VHM122" s="243"/>
      <c r="VHN122" s="243"/>
      <c r="VHO122" s="243"/>
      <c r="VHP122" s="243"/>
      <c r="VHQ122" s="243"/>
      <c r="VHR122" s="243"/>
      <c r="VHS122" s="243"/>
      <c r="VHT122" s="243"/>
      <c r="VHU122" s="243"/>
      <c r="VHV122" s="243"/>
      <c r="VHW122" s="243"/>
      <c r="VHX122" s="243"/>
      <c r="VHY122" s="243"/>
      <c r="VHZ122" s="243"/>
      <c r="VIA122" s="243"/>
      <c r="VIB122" s="243"/>
      <c r="VIC122" s="243"/>
      <c r="VID122" s="243"/>
      <c r="VIE122" s="243"/>
      <c r="VIF122" s="243"/>
      <c r="VIG122" s="243"/>
      <c r="VIH122" s="243"/>
      <c r="VII122" s="243"/>
      <c r="VIJ122" s="243"/>
      <c r="VIK122" s="243"/>
      <c r="VIL122" s="243"/>
      <c r="VIM122" s="243"/>
      <c r="VIN122" s="243"/>
      <c r="VIO122" s="243"/>
      <c r="VIP122" s="243"/>
      <c r="VIQ122" s="243"/>
      <c r="VIR122" s="243"/>
      <c r="VIS122" s="243"/>
      <c r="VIT122" s="243"/>
      <c r="VIU122" s="243"/>
      <c r="VIV122" s="243"/>
      <c r="VIW122" s="243"/>
      <c r="VIX122" s="243"/>
      <c r="VIY122" s="243"/>
      <c r="VIZ122" s="243"/>
      <c r="VJA122" s="243"/>
      <c r="VJB122" s="243"/>
      <c r="VJC122" s="243"/>
      <c r="VJD122" s="243"/>
      <c r="VJE122" s="243"/>
      <c r="VJF122" s="243"/>
      <c r="VJG122" s="243"/>
      <c r="VJH122" s="243"/>
      <c r="VJI122" s="243"/>
      <c r="VJJ122" s="243"/>
      <c r="VJK122" s="243"/>
      <c r="VJL122" s="243"/>
      <c r="VJM122" s="243"/>
      <c r="VJN122" s="243"/>
      <c r="VJO122" s="243"/>
      <c r="VJP122" s="243"/>
      <c r="VJQ122" s="243"/>
      <c r="VJR122" s="243"/>
      <c r="VJS122" s="243"/>
      <c r="VJT122" s="243"/>
      <c r="VJU122" s="243"/>
      <c r="VJV122" s="243"/>
      <c r="VJW122" s="243"/>
      <c r="VJX122" s="243"/>
      <c r="VJY122" s="243"/>
      <c r="VJZ122" s="243"/>
      <c r="VKA122" s="243"/>
      <c r="VKB122" s="243"/>
      <c r="VKC122" s="243"/>
      <c r="VKD122" s="243"/>
      <c r="VKE122" s="243"/>
      <c r="VKF122" s="243"/>
      <c r="VKG122" s="243"/>
      <c r="VKH122" s="243"/>
      <c r="VKI122" s="243"/>
      <c r="VKJ122" s="243"/>
      <c r="VKK122" s="243"/>
      <c r="VKL122" s="243"/>
      <c r="VKM122" s="243"/>
      <c r="VKN122" s="243"/>
      <c r="VKO122" s="243"/>
      <c r="VKP122" s="243"/>
      <c r="VKQ122" s="243"/>
      <c r="VKR122" s="243"/>
      <c r="VKS122" s="243"/>
      <c r="VKT122" s="243"/>
      <c r="VKU122" s="243"/>
      <c r="VKV122" s="243"/>
      <c r="VKW122" s="243"/>
      <c r="VKX122" s="243"/>
      <c r="VKY122" s="243"/>
      <c r="VKZ122" s="243"/>
      <c r="VLA122" s="243"/>
      <c r="VLB122" s="243"/>
      <c r="VLC122" s="243"/>
      <c r="VLD122" s="243"/>
      <c r="VLE122" s="243"/>
      <c r="VLF122" s="243"/>
      <c r="VLG122" s="243"/>
      <c r="VLH122" s="243"/>
      <c r="VLI122" s="243"/>
      <c r="VLJ122" s="243"/>
      <c r="VLK122" s="243"/>
      <c r="VLL122" s="243"/>
      <c r="VLM122" s="243"/>
      <c r="VLN122" s="243"/>
      <c r="VLO122" s="243"/>
      <c r="VLP122" s="243"/>
      <c r="VLQ122" s="243"/>
      <c r="VLR122" s="243"/>
      <c r="VLS122" s="243"/>
      <c r="VLT122" s="243"/>
      <c r="VLU122" s="243"/>
      <c r="VLV122" s="243"/>
      <c r="VLW122" s="243"/>
      <c r="VLX122" s="243"/>
      <c r="VLY122" s="243"/>
      <c r="VLZ122" s="243"/>
      <c r="VMA122" s="243"/>
      <c r="VMB122" s="243"/>
      <c r="VMC122" s="243"/>
      <c r="VMD122" s="243"/>
      <c r="VME122" s="243"/>
      <c r="VMF122" s="243"/>
      <c r="VMG122" s="243"/>
      <c r="VMH122" s="243"/>
      <c r="VMI122" s="243"/>
      <c r="VMJ122" s="243"/>
      <c r="VMK122" s="243"/>
      <c r="VML122" s="243"/>
      <c r="VMM122" s="243"/>
      <c r="VMN122" s="243"/>
      <c r="VMO122" s="243"/>
      <c r="VMP122" s="243"/>
      <c r="VMQ122" s="243"/>
      <c r="VMR122" s="243"/>
      <c r="VMS122" s="243"/>
      <c r="VMT122" s="243"/>
      <c r="VMU122" s="243"/>
      <c r="VMV122" s="243"/>
      <c r="VMW122" s="243"/>
      <c r="VMX122" s="243"/>
      <c r="VMY122" s="243"/>
      <c r="VMZ122" s="243"/>
      <c r="VNA122" s="243"/>
      <c r="VNB122" s="243"/>
      <c r="VNC122" s="243"/>
      <c r="VND122" s="243"/>
      <c r="VNE122" s="243"/>
      <c r="VNF122" s="243"/>
      <c r="VNG122" s="243"/>
      <c r="VNH122" s="243"/>
      <c r="VNI122" s="243"/>
      <c r="VNJ122" s="243"/>
      <c r="VNK122" s="243"/>
      <c r="VNL122" s="243"/>
      <c r="VNM122" s="243"/>
      <c r="VNN122" s="243"/>
      <c r="VNO122" s="243"/>
      <c r="VNP122" s="243"/>
      <c r="VNQ122" s="243"/>
      <c r="VNR122" s="243"/>
      <c r="VNS122" s="243"/>
      <c r="VNT122" s="243"/>
      <c r="VNU122" s="243"/>
      <c r="VNV122" s="243"/>
      <c r="VNW122" s="243"/>
      <c r="VNX122" s="243"/>
      <c r="VNY122" s="243"/>
      <c r="VNZ122" s="243"/>
      <c r="VOA122" s="243"/>
      <c r="VOB122" s="243"/>
      <c r="VOC122" s="243"/>
      <c r="VOD122" s="243"/>
      <c r="VOE122" s="243"/>
      <c r="VOF122" s="243"/>
      <c r="VOG122" s="243"/>
      <c r="VOH122" s="243"/>
      <c r="VOI122" s="243"/>
      <c r="VOJ122" s="243"/>
      <c r="VOK122" s="243"/>
      <c r="VOL122" s="243"/>
      <c r="VOM122" s="243"/>
      <c r="VON122" s="243"/>
      <c r="VOO122" s="243"/>
      <c r="VOP122" s="243"/>
      <c r="VOQ122" s="243"/>
      <c r="VOR122" s="243"/>
      <c r="VOS122" s="243"/>
      <c r="VOT122" s="243"/>
      <c r="VOU122" s="243"/>
      <c r="VOV122" s="243"/>
      <c r="VOW122" s="243"/>
      <c r="VOX122" s="243"/>
      <c r="VOY122" s="243"/>
      <c r="VOZ122" s="243"/>
      <c r="VPA122" s="243"/>
      <c r="VPB122" s="243"/>
      <c r="VPC122" s="243"/>
      <c r="VPD122" s="243"/>
      <c r="VPE122" s="243"/>
      <c r="VPF122" s="243"/>
      <c r="VPG122" s="243"/>
      <c r="VPH122" s="243"/>
      <c r="VPI122" s="243"/>
      <c r="VPJ122" s="243"/>
      <c r="VPK122" s="243"/>
      <c r="VPL122" s="243"/>
      <c r="VPM122" s="243"/>
      <c r="VPN122" s="243"/>
      <c r="VPO122" s="243"/>
      <c r="VPP122" s="243"/>
      <c r="VPQ122" s="243"/>
      <c r="VPR122" s="243"/>
      <c r="VPS122" s="243"/>
      <c r="VPT122" s="243"/>
      <c r="VPU122" s="243"/>
      <c r="VPV122" s="243"/>
      <c r="VPW122" s="243"/>
      <c r="VPX122" s="243"/>
      <c r="VPY122" s="243"/>
      <c r="VPZ122" s="243"/>
      <c r="VQA122" s="243"/>
      <c r="VQB122" s="243"/>
      <c r="VQC122" s="243"/>
      <c r="VQD122" s="243"/>
      <c r="VQE122" s="243"/>
      <c r="VQF122" s="243"/>
      <c r="VQG122" s="243"/>
      <c r="VQH122" s="243"/>
      <c r="VQI122" s="243"/>
      <c r="VQJ122" s="243"/>
      <c r="VQK122" s="243"/>
      <c r="VQL122" s="243"/>
      <c r="VQM122" s="243"/>
      <c r="VQN122" s="243"/>
      <c r="VQO122" s="243"/>
      <c r="VQP122" s="243"/>
      <c r="VQQ122" s="243"/>
      <c r="VQR122" s="243"/>
      <c r="VQS122" s="243"/>
      <c r="VQT122" s="243"/>
      <c r="VQU122" s="243"/>
      <c r="VQV122" s="243"/>
      <c r="VQW122" s="243"/>
      <c r="VQX122" s="243"/>
      <c r="VQY122" s="243"/>
      <c r="VQZ122" s="243"/>
      <c r="VRA122" s="243"/>
      <c r="VRB122" s="243"/>
      <c r="VRC122" s="243"/>
      <c r="VRD122" s="243"/>
      <c r="VRE122" s="243"/>
      <c r="VRF122" s="243"/>
      <c r="VRG122" s="243"/>
      <c r="VRH122" s="243"/>
      <c r="VRI122" s="243"/>
      <c r="VRJ122" s="243"/>
      <c r="VRK122" s="243"/>
      <c r="VRL122" s="243"/>
      <c r="VRM122" s="243"/>
      <c r="VRN122" s="243"/>
      <c r="VRO122" s="243"/>
      <c r="VRP122" s="243"/>
      <c r="VRQ122" s="243"/>
      <c r="VRR122" s="243"/>
      <c r="VRS122" s="243"/>
      <c r="VRT122" s="243"/>
      <c r="VRU122" s="243"/>
      <c r="VRV122" s="243"/>
      <c r="VRW122" s="243"/>
      <c r="VRX122" s="243"/>
      <c r="VRY122" s="243"/>
      <c r="VRZ122" s="243"/>
      <c r="VSA122" s="243"/>
      <c r="VSB122" s="243"/>
      <c r="VSC122" s="243"/>
      <c r="VSD122" s="243"/>
      <c r="VSE122" s="243"/>
      <c r="VSF122" s="243"/>
      <c r="VSG122" s="243"/>
      <c r="VSH122" s="243"/>
      <c r="VSI122" s="243"/>
      <c r="VSJ122" s="243"/>
      <c r="VSK122" s="243"/>
      <c r="VSL122" s="243"/>
      <c r="VSM122" s="243"/>
      <c r="VSN122" s="243"/>
      <c r="VSO122" s="243"/>
      <c r="VSP122" s="243"/>
      <c r="VSQ122" s="243"/>
      <c r="VSR122" s="243"/>
      <c r="VSS122" s="243"/>
      <c r="VST122" s="243"/>
      <c r="VSU122" s="243"/>
      <c r="VSV122" s="243"/>
      <c r="VSW122" s="243"/>
      <c r="VSX122" s="243"/>
      <c r="VSY122" s="243"/>
      <c r="VSZ122" s="243"/>
      <c r="VTA122" s="243"/>
      <c r="VTB122" s="243"/>
      <c r="VTC122" s="243"/>
      <c r="VTD122" s="243"/>
      <c r="VTE122" s="243"/>
      <c r="VTF122" s="243"/>
      <c r="VTG122" s="243"/>
      <c r="VTH122" s="243"/>
      <c r="VTI122" s="243"/>
      <c r="VTJ122" s="243"/>
      <c r="VTK122" s="243"/>
      <c r="VTL122" s="243"/>
      <c r="VTM122" s="243"/>
      <c r="VTN122" s="243"/>
      <c r="VTO122" s="243"/>
      <c r="VTP122" s="243"/>
      <c r="VTQ122" s="243"/>
      <c r="VTR122" s="243"/>
      <c r="VTS122" s="243"/>
      <c r="VTT122" s="243"/>
      <c r="VTU122" s="243"/>
      <c r="VTV122" s="243"/>
      <c r="VTW122" s="243"/>
      <c r="VTX122" s="243"/>
      <c r="VTY122" s="243"/>
      <c r="VTZ122" s="243"/>
      <c r="VUA122" s="243"/>
      <c r="VUB122" s="243"/>
      <c r="VUC122" s="243"/>
      <c r="VUD122" s="243"/>
      <c r="VUE122" s="243"/>
      <c r="VUF122" s="243"/>
      <c r="VUG122" s="243"/>
      <c r="VUH122" s="243"/>
      <c r="VUI122" s="243"/>
      <c r="VUJ122" s="243"/>
      <c r="VUK122" s="243"/>
      <c r="VUL122" s="243"/>
      <c r="VUM122" s="243"/>
      <c r="VUN122" s="243"/>
      <c r="VUO122" s="243"/>
      <c r="VUP122" s="243"/>
      <c r="VUQ122" s="243"/>
      <c r="VUR122" s="243"/>
      <c r="VUS122" s="243"/>
      <c r="VUT122" s="243"/>
      <c r="VUU122" s="243"/>
      <c r="VUV122" s="243"/>
      <c r="VUW122" s="243"/>
      <c r="VUX122" s="243"/>
      <c r="VUY122" s="243"/>
      <c r="VUZ122" s="243"/>
      <c r="VVA122" s="243"/>
      <c r="VVB122" s="243"/>
      <c r="VVC122" s="243"/>
      <c r="VVD122" s="243"/>
      <c r="VVE122" s="243"/>
      <c r="VVF122" s="243"/>
      <c r="VVG122" s="243"/>
      <c r="VVH122" s="243"/>
      <c r="VVI122" s="243"/>
      <c r="VVJ122" s="243"/>
      <c r="VVK122" s="243"/>
      <c r="VVL122" s="243"/>
      <c r="VVM122" s="243"/>
      <c r="VVN122" s="243"/>
      <c r="VVO122" s="243"/>
      <c r="VVP122" s="243"/>
      <c r="VVQ122" s="243"/>
      <c r="VVR122" s="243"/>
      <c r="VVS122" s="243"/>
      <c r="VVT122" s="243"/>
      <c r="VVU122" s="243"/>
      <c r="VVV122" s="243"/>
      <c r="VVW122" s="243"/>
      <c r="VVX122" s="243"/>
      <c r="VVY122" s="243"/>
      <c r="VVZ122" s="243"/>
      <c r="VWA122" s="243"/>
      <c r="VWB122" s="243"/>
      <c r="VWC122" s="243"/>
      <c r="VWD122" s="243"/>
      <c r="VWE122" s="243"/>
      <c r="VWF122" s="243"/>
      <c r="VWG122" s="243"/>
      <c r="VWH122" s="243"/>
      <c r="VWI122" s="243"/>
      <c r="VWJ122" s="243"/>
      <c r="VWK122" s="243"/>
      <c r="VWL122" s="243"/>
      <c r="VWM122" s="243"/>
      <c r="VWN122" s="243"/>
      <c r="VWO122" s="243"/>
      <c r="VWP122" s="243"/>
      <c r="VWQ122" s="243"/>
      <c r="VWR122" s="243"/>
      <c r="VWS122" s="243"/>
      <c r="VWT122" s="243"/>
      <c r="VWU122" s="243"/>
      <c r="VWV122" s="243"/>
      <c r="VWW122" s="243"/>
      <c r="VWX122" s="243"/>
      <c r="VWY122" s="243"/>
      <c r="VWZ122" s="243"/>
      <c r="VXA122" s="243"/>
      <c r="VXB122" s="243"/>
      <c r="VXC122" s="243"/>
      <c r="VXD122" s="243"/>
      <c r="VXE122" s="243"/>
      <c r="VXF122" s="243"/>
      <c r="VXG122" s="243"/>
      <c r="VXH122" s="243"/>
      <c r="VXI122" s="243"/>
      <c r="VXJ122" s="243"/>
      <c r="VXK122" s="243"/>
      <c r="VXL122" s="243"/>
      <c r="VXM122" s="243"/>
      <c r="VXN122" s="243"/>
      <c r="VXO122" s="243"/>
      <c r="VXP122" s="243"/>
      <c r="VXQ122" s="243"/>
      <c r="VXR122" s="243"/>
      <c r="VXS122" s="243"/>
      <c r="VXT122" s="243"/>
      <c r="VXU122" s="243"/>
      <c r="VXV122" s="243"/>
      <c r="VXW122" s="243"/>
      <c r="VXX122" s="243"/>
      <c r="VXY122" s="243"/>
      <c r="VXZ122" s="243"/>
      <c r="VYA122" s="243"/>
      <c r="VYB122" s="243"/>
      <c r="VYC122" s="243"/>
      <c r="VYD122" s="243"/>
      <c r="VYE122" s="243"/>
      <c r="VYF122" s="243"/>
      <c r="VYG122" s="243"/>
      <c r="VYH122" s="243"/>
      <c r="VYI122" s="243"/>
      <c r="VYJ122" s="243"/>
      <c r="VYK122" s="243"/>
      <c r="VYL122" s="243"/>
      <c r="VYM122" s="243"/>
      <c r="VYN122" s="243"/>
      <c r="VYO122" s="243"/>
      <c r="VYP122" s="243"/>
      <c r="VYQ122" s="243"/>
      <c r="VYR122" s="243"/>
      <c r="VYS122" s="243"/>
      <c r="VYT122" s="243"/>
      <c r="VYU122" s="243"/>
      <c r="VYV122" s="243"/>
      <c r="VYW122" s="243"/>
      <c r="VYX122" s="243"/>
      <c r="VYY122" s="243"/>
      <c r="VYZ122" s="243"/>
      <c r="VZA122" s="243"/>
      <c r="VZB122" s="243"/>
      <c r="VZC122" s="243"/>
      <c r="VZD122" s="243"/>
      <c r="VZE122" s="243"/>
      <c r="VZF122" s="243"/>
      <c r="VZG122" s="243"/>
      <c r="VZH122" s="243"/>
      <c r="VZI122" s="243"/>
      <c r="VZJ122" s="243"/>
      <c r="VZK122" s="243"/>
      <c r="VZL122" s="243"/>
      <c r="VZM122" s="243"/>
      <c r="VZN122" s="243"/>
      <c r="VZO122" s="243"/>
      <c r="VZP122" s="243"/>
      <c r="VZQ122" s="243"/>
      <c r="VZR122" s="243"/>
      <c r="VZS122" s="243"/>
      <c r="VZT122" s="243"/>
      <c r="VZU122" s="243"/>
      <c r="VZV122" s="243"/>
      <c r="VZW122" s="243"/>
      <c r="VZX122" s="243"/>
      <c r="VZY122" s="243"/>
      <c r="VZZ122" s="243"/>
      <c r="WAA122" s="243"/>
      <c r="WAB122" s="243"/>
      <c r="WAC122" s="243"/>
      <c r="WAD122" s="243"/>
      <c r="WAE122" s="243"/>
      <c r="WAF122" s="243"/>
      <c r="WAG122" s="243"/>
      <c r="WAH122" s="243"/>
      <c r="WAI122" s="243"/>
      <c r="WAJ122" s="243"/>
      <c r="WAK122" s="243"/>
      <c r="WAL122" s="243"/>
      <c r="WAM122" s="243"/>
      <c r="WAN122" s="243"/>
      <c r="WAO122" s="243"/>
      <c r="WAP122" s="243"/>
      <c r="WAQ122" s="243"/>
      <c r="WAR122" s="243"/>
      <c r="WAS122" s="243"/>
      <c r="WAT122" s="243"/>
      <c r="WAU122" s="243"/>
      <c r="WAV122" s="243"/>
      <c r="WAW122" s="243"/>
      <c r="WAX122" s="243"/>
      <c r="WAY122" s="243"/>
      <c r="WAZ122" s="243"/>
      <c r="WBA122" s="243"/>
      <c r="WBB122" s="243"/>
      <c r="WBC122" s="243"/>
      <c r="WBD122" s="243"/>
      <c r="WBE122" s="243"/>
      <c r="WBF122" s="243"/>
      <c r="WBG122" s="243"/>
      <c r="WBH122" s="243"/>
      <c r="WBI122" s="243"/>
      <c r="WBJ122" s="243"/>
      <c r="WBK122" s="243"/>
      <c r="WBL122" s="243"/>
      <c r="WBM122" s="243"/>
      <c r="WBN122" s="243"/>
      <c r="WBO122" s="243"/>
      <c r="WBP122" s="243"/>
      <c r="WBQ122" s="243"/>
      <c r="WBR122" s="243"/>
      <c r="WBS122" s="243"/>
      <c r="WBT122" s="243"/>
      <c r="WBU122" s="243"/>
      <c r="WBV122" s="243"/>
      <c r="WBW122" s="243"/>
      <c r="WBX122" s="243"/>
      <c r="WBY122" s="243"/>
      <c r="WBZ122" s="243"/>
      <c r="WCA122" s="243"/>
      <c r="WCB122" s="243"/>
      <c r="WCC122" s="243"/>
      <c r="WCD122" s="243"/>
      <c r="WCE122" s="243"/>
      <c r="WCF122" s="243"/>
      <c r="WCG122" s="243"/>
      <c r="WCH122" s="243"/>
      <c r="WCI122" s="243"/>
      <c r="WCJ122" s="243"/>
      <c r="WCK122" s="243"/>
      <c r="WCL122" s="243"/>
      <c r="WCM122" s="243"/>
      <c r="WCN122" s="243"/>
      <c r="WCO122" s="243"/>
      <c r="WCP122" s="243"/>
      <c r="WCQ122" s="243"/>
      <c r="WCR122" s="243"/>
      <c r="WCS122" s="243"/>
      <c r="WCT122" s="243"/>
      <c r="WCU122" s="243"/>
      <c r="WCV122" s="243"/>
      <c r="WCW122" s="243"/>
      <c r="WCX122" s="243"/>
      <c r="WCY122" s="243"/>
      <c r="WCZ122" s="243"/>
      <c r="WDA122" s="243"/>
      <c r="WDB122" s="243"/>
      <c r="WDC122" s="243"/>
      <c r="WDD122" s="243"/>
      <c r="WDE122" s="243"/>
      <c r="WDF122" s="243"/>
      <c r="WDG122" s="243"/>
      <c r="WDH122" s="243"/>
      <c r="WDI122" s="243"/>
      <c r="WDJ122" s="243"/>
      <c r="WDK122" s="243"/>
      <c r="WDL122" s="243"/>
      <c r="WDM122" s="243"/>
      <c r="WDN122" s="243"/>
      <c r="WDO122" s="243"/>
      <c r="WDP122" s="243"/>
      <c r="WDQ122" s="243"/>
      <c r="WDR122" s="243"/>
      <c r="WDS122" s="243"/>
      <c r="WDT122" s="243"/>
      <c r="WDU122" s="243"/>
      <c r="WDV122" s="243"/>
      <c r="WDW122" s="243"/>
      <c r="WDX122" s="243"/>
      <c r="WDY122" s="243"/>
      <c r="WDZ122" s="243"/>
      <c r="WEA122" s="243"/>
      <c r="WEB122" s="243"/>
      <c r="WEC122" s="243"/>
      <c r="WED122" s="243"/>
      <c r="WEE122" s="243"/>
      <c r="WEF122" s="243"/>
      <c r="WEG122" s="243"/>
      <c r="WEH122" s="243"/>
      <c r="WEI122" s="243"/>
      <c r="WEJ122" s="243"/>
      <c r="WEK122" s="243"/>
      <c r="WEL122" s="243"/>
      <c r="WEM122" s="243"/>
      <c r="WEN122" s="243"/>
      <c r="WEO122" s="243"/>
      <c r="WEP122" s="243"/>
      <c r="WEQ122" s="243"/>
      <c r="WER122" s="243"/>
      <c r="WES122" s="243"/>
      <c r="WET122" s="243"/>
      <c r="WEU122" s="243"/>
      <c r="WEV122" s="243"/>
      <c r="WEW122" s="243"/>
      <c r="WEX122" s="243"/>
      <c r="WEY122" s="243"/>
      <c r="WEZ122" s="243"/>
      <c r="WFA122" s="243"/>
      <c r="WFB122" s="243"/>
      <c r="WFC122" s="243"/>
      <c r="WFD122" s="243"/>
      <c r="WFE122" s="243"/>
      <c r="WFF122" s="243"/>
      <c r="WFG122" s="243"/>
      <c r="WFH122" s="243"/>
      <c r="WFI122" s="243"/>
      <c r="WFJ122" s="243"/>
      <c r="WFK122" s="243"/>
      <c r="WFL122" s="243"/>
      <c r="WFM122" s="243"/>
      <c r="WFN122" s="243"/>
      <c r="WFO122" s="243"/>
      <c r="WFP122" s="243"/>
      <c r="WFQ122" s="243"/>
      <c r="WFR122" s="243"/>
      <c r="WFS122" s="243"/>
      <c r="WFT122" s="243"/>
      <c r="WFU122" s="243"/>
      <c r="WFV122" s="243"/>
      <c r="WFW122" s="243"/>
      <c r="WFX122" s="243"/>
      <c r="WFY122" s="243"/>
      <c r="WFZ122" s="243"/>
      <c r="WGA122" s="243"/>
      <c r="WGB122" s="243"/>
      <c r="WGC122" s="243"/>
      <c r="WGD122" s="243"/>
      <c r="WGE122" s="243"/>
      <c r="WGF122" s="243"/>
      <c r="WGG122" s="243"/>
      <c r="WGH122" s="243"/>
      <c r="WGI122" s="243"/>
      <c r="WGJ122" s="243"/>
      <c r="WGK122" s="243"/>
      <c r="WGL122" s="243"/>
      <c r="WGM122" s="243"/>
      <c r="WGN122" s="243"/>
      <c r="WGO122" s="243"/>
      <c r="WGP122" s="243"/>
      <c r="WGQ122" s="243"/>
      <c r="WGR122" s="243"/>
      <c r="WGS122" s="243"/>
      <c r="WGT122" s="243"/>
      <c r="WGU122" s="243"/>
      <c r="WGV122" s="243"/>
      <c r="WGW122" s="243"/>
      <c r="WGX122" s="243"/>
      <c r="WGY122" s="243"/>
      <c r="WGZ122" s="243"/>
      <c r="WHA122" s="243"/>
      <c r="WHB122" s="243"/>
      <c r="WHC122" s="243"/>
      <c r="WHD122" s="243"/>
      <c r="WHE122" s="243"/>
      <c r="WHF122" s="243"/>
      <c r="WHG122" s="243"/>
      <c r="WHH122" s="243"/>
      <c r="WHI122" s="243"/>
      <c r="WHJ122" s="243"/>
      <c r="WHK122" s="243"/>
      <c r="WHL122" s="243"/>
      <c r="WHM122" s="243"/>
      <c r="WHN122" s="243"/>
      <c r="WHO122" s="243"/>
      <c r="WHP122" s="243"/>
      <c r="WHQ122" s="243"/>
      <c r="WHR122" s="243"/>
      <c r="WHS122" s="243"/>
      <c r="WHT122" s="243"/>
      <c r="WHU122" s="243"/>
      <c r="WHV122" s="243"/>
      <c r="WHW122" s="243"/>
      <c r="WHX122" s="243"/>
      <c r="WHY122" s="243"/>
      <c r="WHZ122" s="243"/>
      <c r="WIA122" s="243"/>
      <c r="WIB122" s="243"/>
      <c r="WIC122" s="243"/>
      <c r="WID122" s="243"/>
      <c r="WIE122" s="243"/>
      <c r="WIF122" s="243"/>
      <c r="WIG122" s="243"/>
      <c r="WIH122" s="243"/>
      <c r="WII122" s="243"/>
      <c r="WIJ122" s="243"/>
      <c r="WIK122" s="243"/>
      <c r="WIL122" s="243"/>
      <c r="WIM122" s="243"/>
      <c r="WIN122" s="243"/>
      <c r="WIO122" s="243"/>
      <c r="WIP122" s="243"/>
      <c r="WIQ122" s="243"/>
      <c r="WIR122" s="243"/>
      <c r="WIS122" s="243"/>
      <c r="WIT122" s="243"/>
      <c r="WIU122" s="243"/>
      <c r="WIV122" s="243"/>
      <c r="WIW122" s="243"/>
      <c r="WIX122" s="243"/>
      <c r="WIY122" s="243"/>
      <c r="WIZ122" s="243"/>
      <c r="WJA122" s="243"/>
      <c r="WJB122" s="243"/>
      <c r="WJC122" s="243"/>
      <c r="WJD122" s="243"/>
      <c r="WJE122" s="243"/>
      <c r="WJF122" s="243"/>
      <c r="WJG122" s="243"/>
      <c r="WJH122" s="243"/>
      <c r="WJI122" s="243"/>
      <c r="WJJ122" s="243"/>
      <c r="WJK122" s="243"/>
      <c r="WJL122" s="243"/>
      <c r="WJM122" s="243"/>
      <c r="WJN122" s="243"/>
      <c r="WJO122" s="243"/>
      <c r="WJP122" s="243"/>
      <c r="WJQ122" s="243"/>
      <c r="WJR122" s="243"/>
      <c r="WJS122" s="243"/>
      <c r="WJT122" s="243"/>
      <c r="WJU122" s="243"/>
      <c r="WJV122" s="243"/>
      <c r="WJW122" s="243"/>
      <c r="WJX122" s="243"/>
      <c r="WJY122" s="243"/>
      <c r="WJZ122" s="243"/>
      <c r="WKA122" s="243"/>
      <c r="WKB122" s="243"/>
      <c r="WKC122" s="243"/>
      <c r="WKD122" s="243"/>
      <c r="WKE122" s="243"/>
      <c r="WKF122" s="243"/>
      <c r="WKG122" s="243"/>
      <c r="WKH122" s="243"/>
      <c r="WKI122" s="243"/>
      <c r="WKJ122" s="243"/>
      <c r="WKK122" s="243"/>
      <c r="WKL122" s="243"/>
      <c r="WKM122" s="243"/>
      <c r="WKN122" s="243"/>
      <c r="WKO122" s="243"/>
      <c r="WKP122" s="243"/>
      <c r="WKQ122" s="243"/>
      <c r="WKR122" s="243"/>
      <c r="WKS122" s="243"/>
      <c r="WKT122" s="243"/>
      <c r="WKU122" s="243"/>
      <c r="WKV122" s="243"/>
      <c r="WKW122" s="243"/>
      <c r="WKX122" s="243"/>
      <c r="WKY122" s="243"/>
      <c r="WKZ122" s="243"/>
      <c r="WLA122" s="243"/>
      <c r="WLB122" s="243"/>
      <c r="WLC122" s="243"/>
      <c r="WLD122" s="243"/>
      <c r="WLE122" s="243"/>
      <c r="WLF122" s="243"/>
      <c r="WLG122" s="243"/>
      <c r="WLH122" s="243"/>
      <c r="WLI122" s="243"/>
      <c r="WLJ122" s="243"/>
      <c r="WLK122" s="243"/>
      <c r="WLL122" s="243"/>
      <c r="WLM122" s="243"/>
      <c r="WLN122" s="243"/>
      <c r="WLO122" s="243"/>
      <c r="WLP122" s="243"/>
      <c r="WLQ122" s="243"/>
      <c r="WLR122" s="243"/>
      <c r="WLS122" s="243"/>
      <c r="WLT122" s="243"/>
      <c r="WLU122" s="243"/>
      <c r="WLV122" s="243"/>
      <c r="WLW122" s="243"/>
      <c r="WLX122" s="243"/>
      <c r="WLY122" s="243"/>
      <c r="WLZ122" s="243"/>
      <c r="WMA122" s="243"/>
      <c r="WMB122" s="243"/>
      <c r="WMC122" s="243"/>
      <c r="WMD122" s="243"/>
      <c r="WME122" s="243"/>
      <c r="WMF122" s="243"/>
      <c r="WMG122" s="243"/>
      <c r="WMH122" s="243"/>
      <c r="WMI122" s="243"/>
      <c r="WMJ122" s="243"/>
      <c r="WMK122" s="243"/>
      <c r="WML122" s="243"/>
      <c r="WMM122" s="243"/>
      <c r="WMN122" s="243"/>
      <c r="WMO122" s="243"/>
      <c r="WMP122" s="243"/>
      <c r="WMQ122" s="243"/>
      <c r="WMR122" s="243"/>
      <c r="WMS122" s="243"/>
      <c r="WMT122" s="243"/>
      <c r="WMU122" s="243"/>
      <c r="WMV122" s="243"/>
      <c r="WMW122" s="243"/>
      <c r="WMX122" s="243"/>
      <c r="WMY122" s="243"/>
      <c r="WMZ122" s="243"/>
      <c r="WNA122" s="243"/>
      <c r="WNB122" s="243"/>
      <c r="WNC122" s="243"/>
      <c r="WND122" s="243"/>
      <c r="WNE122" s="243"/>
      <c r="WNF122" s="243"/>
      <c r="WNG122" s="243"/>
      <c r="WNH122" s="243"/>
      <c r="WNI122" s="243"/>
      <c r="WNJ122" s="243"/>
      <c r="WNK122" s="243"/>
      <c r="WNL122" s="243"/>
      <c r="WNM122" s="243"/>
      <c r="WNN122" s="243"/>
      <c r="WNO122" s="243"/>
      <c r="WNP122" s="243"/>
      <c r="WNQ122" s="243"/>
      <c r="WNR122" s="243"/>
      <c r="WNS122" s="243"/>
      <c r="WNT122" s="243"/>
      <c r="WNU122" s="243"/>
      <c r="WNV122" s="243"/>
      <c r="WNW122" s="243"/>
      <c r="WNX122" s="243"/>
      <c r="WNY122" s="243"/>
      <c r="WNZ122" s="243"/>
      <c r="WOA122" s="243"/>
      <c r="WOB122" s="243"/>
      <c r="WOC122" s="243"/>
      <c r="WOD122" s="243"/>
      <c r="WOE122" s="243"/>
      <c r="WOF122" s="243"/>
      <c r="WOG122" s="243"/>
      <c r="WOH122" s="243"/>
      <c r="WOI122" s="243"/>
      <c r="WOJ122" s="243"/>
      <c r="WOK122" s="243"/>
      <c r="WOL122" s="243"/>
      <c r="WOM122" s="243"/>
      <c r="WON122" s="243"/>
      <c r="WOO122" s="243"/>
      <c r="WOP122" s="243"/>
      <c r="WOQ122" s="243"/>
      <c r="WOR122" s="243"/>
      <c r="WOS122" s="243"/>
      <c r="WOT122" s="243"/>
      <c r="WOU122" s="243"/>
      <c r="WOV122" s="243"/>
      <c r="WOW122" s="243"/>
      <c r="WOX122" s="243"/>
      <c r="WOY122" s="243"/>
      <c r="WOZ122" s="243"/>
      <c r="WPA122" s="243"/>
      <c r="WPB122" s="243"/>
      <c r="WPC122" s="243"/>
      <c r="WPD122" s="243"/>
      <c r="WPE122" s="243"/>
      <c r="WPF122" s="243"/>
      <c r="WPG122" s="243"/>
      <c r="WPH122" s="243"/>
      <c r="WPI122" s="243"/>
      <c r="WPJ122" s="243"/>
      <c r="WPK122" s="243"/>
      <c r="WPL122" s="243"/>
      <c r="WPM122" s="243"/>
      <c r="WPN122" s="243"/>
      <c r="WPO122" s="243"/>
      <c r="WPP122" s="243"/>
      <c r="WPQ122" s="243"/>
      <c r="WPR122" s="243"/>
      <c r="WPS122" s="243"/>
      <c r="WPT122" s="243"/>
      <c r="WPU122" s="243"/>
      <c r="WPV122" s="243"/>
      <c r="WPW122" s="243"/>
      <c r="WPX122" s="243"/>
      <c r="WPY122" s="243"/>
      <c r="WPZ122" s="243"/>
      <c r="WQA122" s="243"/>
      <c r="WQB122" s="243"/>
      <c r="WQC122" s="243"/>
      <c r="WQD122" s="243"/>
      <c r="WQE122" s="243"/>
      <c r="WQF122" s="243"/>
      <c r="WQG122" s="243"/>
      <c r="WQH122" s="243"/>
      <c r="WQI122" s="243"/>
      <c r="WQJ122" s="243"/>
      <c r="WQK122" s="243"/>
      <c r="WQL122" s="243"/>
      <c r="WQM122" s="243"/>
      <c r="WQN122" s="243"/>
      <c r="WQO122" s="243"/>
      <c r="WQP122" s="243"/>
      <c r="WQQ122" s="243"/>
      <c r="WQR122" s="243"/>
      <c r="WQS122" s="243"/>
      <c r="WQT122" s="243"/>
      <c r="WQU122" s="243"/>
      <c r="WQV122" s="243"/>
      <c r="WQW122" s="243"/>
      <c r="WQX122" s="243"/>
      <c r="WQY122" s="243"/>
      <c r="WQZ122" s="243"/>
      <c r="WRA122" s="243"/>
      <c r="WRB122" s="243"/>
      <c r="WRC122" s="243"/>
      <c r="WRD122" s="243"/>
      <c r="WRE122" s="243"/>
      <c r="WRF122" s="243"/>
      <c r="WRG122" s="243"/>
      <c r="WRH122" s="243"/>
      <c r="WRI122" s="243"/>
      <c r="WRJ122" s="243"/>
      <c r="WRK122" s="243"/>
      <c r="WRL122" s="243"/>
      <c r="WRM122" s="243"/>
      <c r="WRN122" s="243"/>
      <c r="WRO122" s="243"/>
      <c r="WRP122" s="243"/>
      <c r="WRQ122" s="243"/>
      <c r="WRR122" s="243"/>
      <c r="WRS122" s="243"/>
      <c r="WRT122" s="243"/>
      <c r="WRU122" s="243"/>
      <c r="WRV122" s="243"/>
      <c r="WRW122" s="243"/>
      <c r="WRX122" s="243"/>
      <c r="WRY122" s="243"/>
      <c r="WRZ122" s="243"/>
      <c r="WSA122" s="243"/>
      <c r="WSB122" s="243"/>
      <c r="WSC122" s="243"/>
      <c r="WSD122" s="243"/>
      <c r="WSE122" s="243"/>
      <c r="WSF122" s="243"/>
      <c r="WSG122" s="243"/>
      <c r="WSH122" s="243"/>
      <c r="WSI122" s="243"/>
      <c r="WSJ122" s="243"/>
      <c r="WSK122" s="243"/>
      <c r="WSL122" s="243"/>
      <c r="WSM122" s="243"/>
      <c r="WSN122" s="243"/>
      <c r="WSO122" s="243"/>
      <c r="WSP122" s="243"/>
      <c r="WSQ122" s="243"/>
      <c r="WSR122" s="243"/>
      <c r="WSS122" s="243"/>
      <c r="WST122" s="243"/>
      <c r="WSU122" s="243"/>
      <c r="WSV122" s="243"/>
      <c r="WSW122" s="243"/>
      <c r="WSX122" s="243"/>
      <c r="WSY122" s="243"/>
      <c r="WSZ122" s="243"/>
      <c r="WTA122" s="243"/>
      <c r="WTB122" s="243"/>
      <c r="WTC122" s="243"/>
      <c r="WTD122" s="243"/>
      <c r="WTE122" s="243"/>
      <c r="WTF122" s="243"/>
      <c r="WTG122" s="243"/>
      <c r="WTH122" s="243"/>
      <c r="WTI122" s="243"/>
      <c r="WTJ122" s="243"/>
      <c r="WTK122" s="243"/>
      <c r="WTL122" s="243"/>
      <c r="WTM122" s="243"/>
      <c r="WTN122" s="243"/>
      <c r="WTO122" s="243"/>
      <c r="WTP122" s="243"/>
      <c r="WTQ122" s="243"/>
      <c r="WTR122" s="243"/>
      <c r="WTS122" s="243"/>
      <c r="WTT122" s="243"/>
      <c r="WTU122" s="243"/>
      <c r="WTV122" s="243"/>
      <c r="WTW122" s="243"/>
      <c r="WTX122" s="243"/>
      <c r="WTY122" s="243"/>
      <c r="WTZ122" s="243"/>
      <c r="WUA122" s="243"/>
      <c r="WUB122" s="243"/>
      <c r="WUC122" s="243"/>
      <c r="WUD122" s="243"/>
      <c r="WUE122" s="243"/>
      <c r="WUF122" s="243"/>
      <c r="WUG122" s="243"/>
      <c r="WUH122" s="243"/>
      <c r="WUI122" s="243"/>
      <c r="WUJ122" s="243"/>
      <c r="WUK122" s="243"/>
      <c r="WUL122" s="243"/>
      <c r="WUM122" s="243"/>
      <c r="WUN122" s="243"/>
      <c r="WUO122" s="243"/>
      <c r="WUP122" s="243"/>
      <c r="WUQ122" s="243"/>
      <c r="WUR122" s="243"/>
      <c r="WUS122" s="243"/>
      <c r="WUT122" s="243"/>
      <c r="WUU122" s="243"/>
      <c r="WUV122" s="243"/>
      <c r="WUW122" s="243"/>
      <c r="WUX122" s="243"/>
      <c r="WUY122" s="243"/>
      <c r="WUZ122" s="243"/>
      <c r="WVA122" s="243"/>
      <c r="WVB122" s="243"/>
      <c r="WVC122" s="243"/>
      <c r="WVD122" s="243"/>
      <c r="WVE122" s="243"/>
      <c r="WVF122" s="243"/>
      <c r="WVG122" s="243"/>
      <c r="WVH122" s="243"/>
      <c r="WVI122" s="243"/>
      <c r="WVJ122" s="243"/>
      <c r="WVK122" s="243"/>
      <c r="WVL122" s="243"/>
      <c r="WVM122" s="243"/>
      <c r="WVN122" s="243"/>
      <c r="WVO122" s="243"/>
      <c r="WVP122" s="243"/>
      <c r="WVQ122" s="243"/>
      <c r="WVR122" s="243"/>
      <c r="WVS122" s="243"/>
      <c r="WVT122" s="243"/>
      <c r="WVU122" s="243"/>
      <c r="WVV122" s="243"/>
      <c r="WVW122" s="243"/>
      <c r="WVX122" s="243"/>
      <c r="WVY122" s="243"/>
      <c r="WVZ122" s="243"/>
      <c r="WWA122" s="243"/>
      <c r="WWB122" s="243"/>
      <c r="WWC122" s="243"/>
      <c r="WWD122" s="243"/>
      <c r="WWE122" s="243"/>
      <c r="WWF122" s="243"/>
      <c r="WWG122" s="243"/>
      <c r="WWH122" s="243"/>
      <c r="WWI122" s="243"/>
      <c r="WWJ122" s="243"/>
      <c r="WWK122" s="243"/>
      <c r="WWL122" s="243"/>
      <c r="WWM122" s="243"/>
      <c r="WWN122" s="243"/>
      <c r="WWO122" s="243"/>
      <c r="WWP122" s="243"/>
      <c r="WWQ122" s="243"/>
      <c r="WWR122" s="243"/>
      <c r="WWS122" s="243"/>
      <c r="WWT122" s="243"/>
      <c r="WWU122" s="243"/>
      <c r="WWV122" s="243"/>
      <c r="WWW122" s="243"/>
      <c r="WWX122" s="243"/>
      <c r="WWY122" s="243"/>
      <c r="WWZ122" s="243"/>
      <c r="WXA122" s="243"/>
      <c r="WXB122" s="243"/>
      <c r="WXC122" s="243"/>
      <c r="WXD122" s="243"/>
      <c r="WXE122" s="243"/>
      <c r="WXF122" s="243"/>
      <c r="WXG122" s="243"/>
      <c r="WXH122" s="243"/>
      <c r="WXI122" s="243"/>
      <c r="WXJ122" s="243"/>
      <c r="WXK122" s="243"/>
      <c r="WXL122" s="243"/>
      <c r="WXM122" s="243"/>
      <c r="WXN122" s="243"/>
      <c r="WXO122" s="243"/>
      <c r="WXP122" s="243"/>
      <c r="WXQ122" s="243"/>
      <c r="WXR122" s="243"/>
      <c r="WXS122" s="243"/>
      <c r="WXT122" s="243"/>
      <c r="WXU122" s="243"/>
      <c r="WXV122" s="243"/>
      <c r="WXW122" s="243"/>
      <c r="WXX122" s="243"/>
      <c r="WXY122" s="243"/>
      <c r="WXZ122" s="243"/>
      <c r="WYA122" s="243"/>
      <c r="WYB122" s="243"/>
      <c r="WYC122" s="243"/>
      <c r="WYD122" s="243"/>
      <c r="WYE122" s="243"/>
      <c r="WYF122" s="243"/>
      <c r="WYG122" s="243"/>
      <c r="WYH122" s="243"/>
      <c r="WYI122" s="243"/>
      <c r="WYJ122" s="243"/>
      <c r="WYK122" s="243"/>
      <c r="WYL122" s="243"/>
      <c r="WYM122" s="243"/>
      <c r="WYN122" s="243"/>
      <c r="WYO122" s="243"/>
      <c r="WYP122" s="243"/>
      <c r="WYQ122" s="243"/>
      <c r="WYR122" s="243"/>
      <c r="WYS122" s="243"/>
      <c r="WYT122" s="243"/>
      <c r="WYU122" s="243"/>
      <c r="WYV122" s="243"/>
      <c r="WYW122" s="243"/>
      <c r="WYX122" s="243"/>
      <c r="WYY122" s="243"/>
      <c r="WYZ122" s="243"/>
      <c r="WZA122" s="243"/>
      <c r="WZB122" s="243"/>
      <c r="WZC122" s="243"/>
      <c r="WZD122" s="243"/>
      <c r="WZE122" s="243"/>
      <c r="WZF122" s="243"/>
      <c r="WZG122" s="243"/>
      <c r="WZH122" s="243"/>
      <c r="WZI122" s="243"/>
      <c r="WZJ122" s="243"/>
      <c r="WZK122" s="243"/>
      <c r="WZL122" s="243"/>
      <c r="WZM122" s="243"/>
      <c r="WZN122" s="243"/>
      <c r="WZO122" s="243"/>
      <c r="WZP122" s="243"/>
      <c r="WZQ122" s="243"/>
      <c r="WZR122" s="243"/>
      <c r="WZS122" s="243"/>
      <c r="WZT122" s="243"/>
      <c r="WZU122" s="243"/>
      <c r="WZV122" s="243"/>
      <c r="WZW122" s="243"/>
      <c r="WZX122" s="243"/>
      <c r="WZY122" s="243"/>
      <c r="WZZ122" s="243"/>
      <c r="XAA122" s="243"/>
      <c r="XAB122" s="243"/>
      <c r="XAC122" s="243"/>
      <c r="XAD122" s="243"/>
      <c r="XAE122" s="243"/>
      <c r="XAF122" s="243"/>
      <c r="XAG122" s="243"/>
      <c r="XAH122" s="243"/>
      <c r="XAI122" s="243"/>
      <c r="XAJ122" s="243"/>
      <c r="XAK122" s="243"/>
      <c r="XAL122" s="243"/>
      <c r="XAM122" s="243"/>
      <c r="XAN122" s="243"/>
      <c r="XAO122" s="243"/>
      <c r="XAP122" s="243"/>
      <c r="XAQ122" s="243"/>
      <c r="XAR122" s="243"/>
      <c r="XAS122" s="243"/>
      <c r="XAT122" s="243"/>
      <c r="XAU122" s="243"/>
      <c r="XAV122" s="243"/>
      <c r="XAW122" s="243"/>
      <c r="XAX122" s="243"/>
      <c r="XAY122" s="243"/>
      <c r="XAZ122" s="243"/>
      <c r="XBA122" s="243"/>
      <c r="XBB122" s="243"/>
      <c r="XBC122" s="243"/>
      <c r="XBD122" s="243"/>
      <c r="XBE122" s="243"/>
      <c r="XBF122" s="243"/>
      <c r="XBG122" s="243"/>
      <c r="XBH122" s="243"/>
      <c r="XBI122" s="243"/>
      <c r="XBJ122" s="243"/>
      <c r="XBK122" s="243"/>
      <c r="XBL122" s="243"/>
      <c r="XBM122" s="243"/>
      <c r="XBN122" s="243"/>
      <c r="XBO122" s="243"/>
      <c r="XBP122" s="243"/>
      <c r="XBQ122" s="243"/>
      <c r="XBR122" s="243"/>
      <c r="XBS122" s="243"/>
      <c r="XBT122" s="243"/>
      <c r="XBU122" s="243"/>
      <c r="XBV122" s="243"/>
      <c r="XBW122" s="243"/>
      <c r="XBX122" s="243"/>
      <c r="XBY122" s="243"/>
      <c r="XBZ122" s="243"/>
      <c r="XCA122" s="243"/>
      <c r="XCB122" s="243"/>
      <c r="XCC122" s="243"/>
      <c r="XCD122" s="243"/>
      <c r="XCE122" s="243"/>
      <c r="XCF122" s="243"/>
      <c r="XCG122" s="243"/>
      <c r="XCH122" s="243"/>
      <c r="XCI122" s="243"/>
      <c r="XCJ122" s="243"/>
      <c r="XCK122" s="243"/>
      <c r="XCL122" s="243"/>
      <c r="XCM122" s="243"/>
      <c r="XCN122" s="243"/>
      <c r="XCO122" s="243"/>
      <c r="XCP122" s="243"/>
      <c r="XCQ122" s="243"/>
      <c r="XCR122" s="243"/>
      <c r="XCS122" s="243"/>
      <c r="XCT122" s="243"/>
      <c r="XCU122" s="243"/>
      <c r="XCV122" s="243"/>
      <c r="XCW122" s="243"/>
      <c r="XCX122" s="243"/>
      <c r="XCY122" s="243"/>
      <c r="XCZ122" s="243"/>
      <c r="XDA122" s="243"/>
      <c r="XDB122" s="243"/>
      <c r="XDC122" s="243"/>
      <c r="XDD122" s="243"/>
      <c r="XDE122" s="243"/>
      <c r="XDF122" s="243"/>
      <c r="XDG122" s="243"/>
      <c r="XDH122" s="243"/>
      <c r="XDI122" s="243"/>
      <c r="XDJ122" s="243"/>
      <c r="XDK122" s="243"/>
      <c r="XDL122" s="243"/>
      <c r="XDM122" s="243"/>
      <c r="XDN122" s="243"/>
      <c r="XDO122" s="243"/>
      <c r="XDP122" s="243"/>
      <c r="XDQ122" s="243"/>
      <c r="XDR122" s="243"/>
      <c r="XDS122" s="243"/>
      <c r="XDT122" s="243"/>
      <c r="XDU122" s="243"/>
      <c r="XDV122" s="243"/>
      <c r="XDW122" s="243"/>
      <c r="XDX122" s="243"/>
      <c r="XDY122" s="243"/>
      <c r="XDZ122" s="243"/>
    </row>
    <row r="123" spans="1:16359" s="277" customFormat="1">
      <c r="C123" s="277" t="s">
        <v>253</v>
      </c>
      <c r="E123" s="285" t="e">
        <f t="shared" ref="E123:N123" si="124">E106+E111</f>
        <v>#REF!</v>
      </c>
      <c r="F123" s="285" t="e">
        <f t="shared" si="124"/>
        <v>#REF!</v>
      </c>
      <c r="G123" s="285" t="e">
        <f t="shared" si="124"/>
        <v>#REF!</v>
      </c>
      <c r="H123" s="285" t="e">
        <f t="shared" si="124"/>
        <v>#REF!</v>
      </c>
      <c r="I123" s="285" t="e">
        <f t="shared" si="124"/>
        <v>#REF!</v>
      </c>
      <c r="J123" s="285" t="e">
        <f t="shared" si="124"/>
        <v>#REF!</v>
      </c>
      <c r="K123" s="285" t="e">
        <f t="shared" si="124"/>
        <v>#REF!</v>
      </c>
      <c r="L123" s="285" t="e">
        <f t="shared" si="124"/>
        <v>#REF!</v>
      </c>
      <c r="M123" s="285" t="e">
        <f t="shared" si="124"/>
        <v>#REF!</v>
      </c>
      <c r="N123" s="285" t="e">
        <f t="shared" si="124"/>
        <v>#REF!</v>
      </c>
      <c r="P123" s="290"/>
      <c r="Q123" s="285" t="e">
        <f>Q106+Q111</f>
        <v>#REF!</v>
      </c>
      <c r="R123" s="285" t="e">
        <f>R106+R111</f>
        <v>#REF!</v>
      </c>
      <c r="S123" s="285" t="e">
        <f>S106+S111</f>
        <v>#REF!</v>
      </c>
      <c r="T123" s="285" t="e">
        <f>T106+T111</f>
        <v>#REF!</v>
      </c>
      <c r="U123" s="285" t="e">
        <f>U106+U111</f>
        <v>#REF!</v>
      </c>
      <c r="V123" s="285" t="e">
        <f t="shared" ref="V123:Z123" si="125">V106+V111</f>
        <v>#REF!</v>
      </c>
      <c r="W123" s="285" t="e">
        <f t="shared" si="125"/>
        <v>#REF!</v>
      </c>
      <c r="X123" s="285" t="e">
        <f t="shared" si="125"/>
        <v>#REF!</v>
      </c>
      <c r="Y123" s="285" t="e">
        <f t="shared" si="125"/>
        <v>#REF!</v>
      </c>
      <c r="Z123" s="285" t="e">
        <f t="shared" si="125"/>
        <v>#REF!</v>
      </c>
      <c r="AB123" s="290"/>
      <c r="AC123" s="290"/>
      <c r="AD123" s="290"/>
      <c r="AE123" s="290"/>
      <c r="AF123" s="290"/>
      <c r="AG123" s="290"/>
      <c r="AH123" s="243"/>
      <c r="AI123" s="243"/>
      <c r="AJ123" s="243"/>
      <c r="AK123" s="243"/>
      <c r="AL123" s="243"/>
      <c r="AM123" s="243"/>
      <c r="AN123" s="243"/>
      <c r="AO123" s="243"/>
      <c r="AP123" s="243"/>
      <c r="AQ123" s="243"/>
      <c r="AR123" s="243"/>
      <c r="AS123" s="243"/>
      <c r="AT123" s="243"/>
      <c r="AU123" s="243"/>
      <c r="AV123" s="243"/>
      <c r="AW123" s="243"/>
      <c r="AX123" s="243"/>
      <c r="AY123" s="243"/>
      <c r="AZ123" s="243"/>
      <c r="BA123" s="243"/>
      <c r="BB123" s="243"/>
      <c r="BC123" s="243"/>
      <c r="BD123" s="243"/>
      <c r="BE123" s="243"/>
      <c r="BF123" s="243"/>
      <c r="BG123" s="243"/>
      <c r="BH123" s="243"/>
      <c r="BI123" s="243"/>
      <c r="BJ123" s="243"/>
      <c r="BK123" s="243"/>
      <c r="BL123" s="243"/>
      <c r="BM123" s="243"/>
      <c r="BN123" s="243"/>
      <c r="BO123" s="243"/>
      <c r="BP123" s="243"/>
      <c r="BQ123" s="243"/>
      <c r="BR123" s="243"/>
      <c r="BS123" s="243"/>
      <c r="BT123" s="243"/>
      <c r="BU123" s="243"/>
      <c r="BV123" s="243"/>
      <c r="BW123" s="243"/>
      <c r="BX123" s="243"/>
      <c r="BY123" s="243"/>
      <c r="BZ123" s="243"/>
      <c r="CA123" s="243"/>
      <c r="CB123" s="243"/>
      <c r="CC123" s="243"/>
      <c r="CD123" s="243"/>
      <c r="CE123" s="243"/>
      <c r="CF123" s="243"/>
      <c r="CG123" s="243"/>
      <c r="CH123" s="243"/>
      <c r="CI123" s="243"/>
      <c r="CJ123" s="243"/>
      <c r="CK123" s="243"/>
      <c r="CL123" s="243"/>
      <c r="CM123" s="243"/>
      <c r="CN123" s="243"/>
      <c r="CO123" s="243"/>
      <c r="CP123" s="243"/>
      <c r="CQ123" s="243"/>
      <c r="CR123" s="243"/>
      <c r="CS123" s="243"/>
      <c r="CT123" s="243"/>
      <c r="CU123" s="243"/>
      <c r="CV123" s="243"/>
      <c r="CW123" s="243"/>
      <c r="CX123" s="243"/>
      <c r="CY123" s="243"/>
      <c r="CZ123" s="243"/>
      <c r="DA123" s="243"/>
      <c r="DB123" s="243"/>
      <c r="DC123" s="243"/>
      <c r="DD123" s="243"/>
      <c r="DE123" s="243"/>
      <c r="DF123" s="243"/>
      <c r="DG123" s="243"/>
      <c r="DH123" s="243"/>
      <c r="DI123" s="243"/>
      <c r="DJ123" s="243"/>
      <c r="DK123" s="243"/>
      <c r="DL123" s="243"/>
      <c r="DM123" s="243"/>
      <c r="DN123" s="243"/>
      <c r="DO123" s="243"/>
      <c r="DP123" s="243"/>
      <c r="DQ123" s="243"/>
      <c r="DR123" s="243"/>
      <c r="DS123" s="243"/>
      <c r="DT123" s="243"/>
      <c r="DU123" s="243"/>
      <c r="DV123" s="243"/>
      <c r="DW123" s="243"/>
      <c r="DX123" s="243"/>
      <c r="DY123" s="243"/>
      <c r="DZ123" s="243"/>
      <c r="EA123" s="243"/>
      <c r="EB123" s="243"/>
      <c r="EC123" s="243"/>
      <c r="ED123" s="243"/>
      <c r="EE123" s="243"/>
      <c r="EF123" s="243"/>
      <c r="EG123" s="243"/>
      <c r="EH123" s="243"/>
      <c r="EI123" s="243"/>
      <c r="EJ123" s="243"/>
      <c r="EK123" s="243"/>
      <c r="EL123" s="243"/>
      <c r="EM123" s="243"/>
      <c r="EN123" s="243"/>
      <c r="EO123" s="243"/>
      <c r="EP123" s="243"/>
      <c r="EQ123" s="243"/>
      <c r="ER123" s="243"/>
      <c r="ES123" s="243"/>
      <c r="ET123" s="243"/>
      <c r="EU123" s="243"/>
      <c r="EV123" s="243"/>
      <c r="EW123" s="243"/>
      <c r="EX123" s="243"/>
      <c r="EY123" s="243"/>
      <c r="EZ123" s="243"/>
      <c r="FA123" s="243"/>
      <c r="FB123" s="243"/>
      <c r="FC123" s="243"/>
      <c r="FD123" s="243"/>
      <c r="FE123" s="243"/>
      <c r="FF123" s="243"/>
      <c r="FG123" s="243"/>
      <c r="FH123" s="243"/>
      <c r="FI123" s="243"/>
      <c r="FJ123" s="243"/>
      <c r="FK123" s="243"/>
      <c r="FL123" s="243"/>
      <c r="FM123" s="243"/>
      <c r="FN123" s="243"/>
      <c r="FO123" s="243"/>
      <c r="FP123" s="243"/>
      <c r="FQ123" s="243"/>
      <c r="FR123" s="243"/>
      <c r="FS123" s="243"/>
      <c r="FT123" s="243"/>
      <c r="FU123" s="243"/>
      <c r="FV123" s="243"/>
      <c r="FW123" s="243"/>
      <c r="FX123" s="243"/>
      <c r="FY123" s="243"/>
      <c r="FZ123" s="243"/>
      <c r="GA123" s="243"/>
      <c r="GB123" s="243"/>
      <c r="GC123" s="243"/>
      <c r="GD123" s="243"/>
      <c r="GE123" s="243"/>
      <c r="GF123" s="243"/>
      <c r="GG123" s="243"/>
      <c r="GH123" s="243"/>
      <c r="GI123" s="243"/>
      <c r="GJ123" s="243"/>
      <c r="GK123" s="243"/>
      <c r="GL123" s="243"/>
      <c r="GM123" s="243"/>
      <c r="GN123" s="243"/>
      <c r="GO123" s="243"/>
      <c r="GP123" s="243"/>
      <c r="GQ123" s="243"/>
      <c r="GR123" s="243"/>
      <c r="GS123" s="243"/>
      <c r="GT123" s="243"/>
      <c r="GU123" s="243"/>
      <c r="GV123" s="243"/>
      <c r="GW123" s="243"/>
      <c r="GX123" s="243"/>
      <c r="GY123" s="243"/>
      <c r="GZ123" s="243"/>
      <c r="HA123" s="243"/>
      <c r="HB123" s="243"/>
      <c r="HC123" s="243"/>
      <c r="HD123" s="243"/>
      <c r="HE123" s="243"/>
      <c r="HF123" s="243"/>
      <c r="HG123" s="243"/>
      <c r="HH123" s="243"/>
      <c r="HI123" s="243"/>
      <c r="HJ123" s="243"/>
      <c r="HK123" s="243"/>
      <c r="HL123" s="243"/>
      <c r="HM123" s="243"/>
      <c r="HN123" s="243"/>
      <c r="HO123" s="243"/>
      <c r="HP123" s="243"/>
      <c r="HQ123" s="243"/>
      <c r="HR123" s="243"/>
      <c r="HS123" s="243"/>
      <c r="HT123" s="243"/>
      <c r="HU123" s="243"/>
      <c r="HV123" s="243"/>
      <c r="HW123" s="243"/>
      <c r="HX123" s="243"/>
      <c r="HY123" s="243"/>
      <c r="HZ123" s="243"/>
      <c r="IA123" s="243"/>
      <c r="IB123" s="243"/>
      <c r="IC123" s="243"/>
      <c r="ID123" s="243"/>
      <c r="IE123" s="243"/>
      <c r="IF123" s="243"/>
      <c r="IG123" s="243"/>
      <c r="IH123" s="243"/>
      <c r="II123" s="243"/>
      <c r="IJ123" s="243"/>
      <c r="IK123" s="243"/>
      <c r="IL123" s="243"/>
      <c r="IM123" s="243"/>
      <c r="IN123" s="243"/>
      <c r="IO123" s="243"/>
      <c r="IP123" s="243"/>
      <c r="IQ123" s="243"/>
      <c r="IR123" s="243"/>
      <c r="IS123" s="243"/>
      <c r="IT123" s="243"/>
      <c r="IU123" s="243"/>
      <c r="IV123" s="243"/>
      <c r="IW123" s="243"/>
      <c r="IX123" s="243"/>
      <c r="IY123" s="243"/>
      <c r="IZ123" s="243"/>
      <c r="JA123" s="243"/>
      <c r="JB123" s="243"/>
      <c r="JC123" s="243"/>
      <c r="JD123" s="243"/>
      <c r="JE123" s="243"/>
      <c r="JF123" s="243"/>
      <c r="JG123" s="243"/>
      <c r="JH123" s="243"/>
      <c r="JI123" s="243"/>
      <c r="JJ123" s="243"/>
      <c r="JK123" s="243"/>
      <c r="JL123" s="243"/>
      <c r="JM123" s="243"/>
      <c r="JN123" s="243"/>
      <c r="JO123" s="243"/>
      <c r="JP123" s="243"/>
      <c r="JQ123" s="243"/>
      <c r="JR123" s="243"/>
      <c r="JS123" s="243"/>
      <c r="JT123" s="243"/>
      <c r="JU123" s="243"/>
      <c r="JV123" s="243"/>
      <c r="JW123" s="243"/>
      <c r="JX123" s="243"/>
      <c r="JY123" s="243"/>
      <c r="JZ123" s="243"/>
      <c r="KA123" s="243"/>
      <c r="KB123" s="243"/>
      <c r="KC123" s="243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243"/>
      <c r="KS123" s="243"/>
      <c r="KT123" s="243"/>
      <c r="KU123" s="243"/>
      <c r="KV123" s="243"/>
      <c r="KW123" s="243"/>
      <c r="KX123" s="243"/>
      <c r="KY123" s="243"/>
      <c r="KZ123" s="243"/>
      <c r="LA123" s="243"/>
      <c r="LB123" s="243"/>
      <c r="LC123" s="243"/>
      <c r="LD123" s="243"/>
      <c r="LE123" s="243"/>
      <c r="LF123" s="243"/>
      <c r="LG123" s="243"/>
      <c r="LH123" s="243"/>
      <c r="LI123" s="243"/>
      <c r="LJ123" s="243"/>
      <c r="LK123" s="243"/>
      <c r="LL123" s="243"/>
      <c r="LM123" s="243"/>
      <c r="LN123" s="243"/>
      <c r="LO123" s="243"/>
      <c r="LP123" s="243"/>
      <c r="LQ123" s="243"/>
      <c r="LR123" s="243"/>
      <c r="LS123" s="243"/>
      <c r="LT123" s="243"/>
      <c r="LU123" s="243"/>
      <c r="LV123" s="243"/>
      <c r="LW123" s="243"/>
      <c r="LX123" s="243"/>
      <c r="LY123" s="243"/>
      <c r="LZ123" s="243"/>
      <c r="MA123" s="243"/>
      <c r="MB123" s="243"/>
      <c r="MC123" s="243"/>
      <c r="MD123" s="243"/>
      <c r="ME123" s="243"/>
      <c r="MF123" s="243"/>
      <c r="MG123" s="243"/>
      <c r="MH123" s="243"/>
      <c r="MI123" s="243"/>
      <c r="MJ123" s="243"/>
      <c r="MK123" s="243"/>
      <c r="ML123" s="243"/>
      <c r="MM123" s="243"/>
      <c r="MN123" s="243"/>
      <c r="MO123" s="243"/>
      <c r="MP123" s="243"/>
      <c r="MQ123" s="243"/>
      <c r="MR123" s="243"/>
      <c r="MS123" s="243"/>
      <c r="MT123" s="243"/>
      <c r="MU123" s="243"/>
      <c r="MV123" s="243"/>
      <c r="MW123" s="243"/>
      <c r="MX123" s="243"/>
      <c r="MY123" s="243"/>
      <c r="MZ123" s="243"/>
      <c r="NA123" s="243"/>
      <c r="NB123" s="243"/>
      <c r="NC123" s="243"/>
      <c r="ND123" s="243"/>
      <c r="NE123" s="243"/>
      <c r="NF123" s="243"/>
      <c r="NG123" s="243"/>
      <c r="NH123" s="243"/>
      <c r="NI123" s="243"/>
      <c r="NJ123" s="243"/>
      <c r="NK123" s="243"/>
      <c r="NL123" s="243"/>
      <c r="NM123" s="243"/>
      <c r="NN123" s="243"/>
      <c r="NO123" s="243"/>
      <c r="NP123" s="243"/>
      <c r="NQ123" s="243"/>
      <c r="NR123" s="243"/>
      <c r="NS123" s="243"/>
      <c r="NT123" s="243"/>
      <c r="NU123" s="243"/>
      <c r="NV123" s="243"/>
      <c r="NW123" s="243"/>
      <c r="NX123" s="243"/>
      <c r="NY123" s="243"/>
      <c r="NZ123" s="243"/>
      <c r="OA123" s="243"/>
      <c r="OB123" s="243"/>
      <c r="OC123" s="243"/>
      <c r="OD123" s="243"/>
      <c r="OE123" s="243"/>
      <c r="OF123" s="243"/>
      <c r="OG123" s="243"/>
      <c r="OH123" s="243"/>
      <c r="OI123" s="243"/>
      <c r="OJ123" s="243"/>
      <c r="OK123" s="243"/>
      <c r="OL123" s="243"/>
      <c r="OM123" s="243"/>
      <c r="ON123" s="243"/>
      <c r="OO123" s="243"/>
      <c r="OP123" s="243"/>
      <c r="OQ123" s="243"/>
      <c r="OR123" s="243"/>
      <c r="OS123" s="243"/>
      <c r="OT123" s="243"/>
      <c r="OU123" s="243"/>
      <c r="OV123" s="243"/>
      <c r="OW123" s="243"/>
      <c r="OX123" s="243"/>
      <c r="OY123" s="243"/>
      <c r="OZ123" s="243"/>
      <c r="PA123" s="243"/>
      <c r="PB123" s="243"/>
      <c r="PC123" s="243"/>
      <c r="PD123" s="243"/>
      <c r="PE123" s="243"/>
      <c r="PF123" s="243"/>
      <c r="PG123" s="243"/>
      <c r="PH123" s="243"/>
      <c r="PI123" s="243"/>
      <c r="PJ123" s="243"/>
      <c r="PK123" s="243"/>
      <c r="PL123" s="243"/>
      <c r="PM123" s="243"/>
      <c r="PN123" s="243"/>
      <c r="PO123" s="243"/>
      <c r="PP123" s="243"/>
      <c r="PQ123" s="243"/>
      <c r="PR123" s="243"/>
      <c r="PS123" s="243"/>
      <c r="PT123" s="243"/>
      <c r="PU123" s="243"/>
      <c r="PV123" s="243"/>
      <c r="PW123" s="243"/>
      <c r="PX123" s="243"/>
      <c r="PY123" s="243"/>
      <c r="PZ123" s="243"/>
      <c r="QA123" s="243"/>
      <c r="QB123" s="243"/>
      <c r="QC123" s="243"/>
      <c r="QD123" s="243"/>
      <c r="QE123" s="243"/>
      <c r="QF123" s="243"/>
      <c r="QG123" s="243"/>
      <c r="QH123" s="243"/>
      <c r="QI123" s="243"/>
      <c r="QJ123" s="243"/>
      <c r="QK123" s="243"/>
      <c r="QL123" s="243"/>
      <c r="QM123" s="243"/>
      <c r="QN123" s="243"/>
      <c r="QO123" s="243"/>
      <c r="QP123" s="243"/>
      <c r="QQ123" s="243"/>
      <c r="QR123" s="243"/>
      <c r="QS123" s="243"/>
      <c r="QT123" s="243"/>
      <c r="QU123" s="243"/>
      <c r="QV123" s="243"/>
      <c r="QW123" s="243"/>
      <c r="QX123" s="243"/>
      <c r="QY123" s="243"/>
      <c r="QZ123" s="243"/>
      <c r="RA123" s="243"/>
      <c r="RB123" s="243"/>
      <c r="RC123" s="243"/>
      <c r="RD123" s="243"/>
      <c r="RE123" s="243"/>
      <c r="RF123" s="243"/>
      <c r="RG123" s="243"/>
      <c r="RH123" s="243"/>
      <c r="RI123" s="243"/>
      <c r="RJ123" s="243"/>
      <c r="RK123" s="243"/>
      <c r="RL123" s="243"/>
      <c r="RM123" s="243"/>
      <c r="RN123" s="243"/>
      <c r="RO123" s="243"/>
      <c r="RP123" s="243"/>
      <c r="RQ123" s="243"/>
      <c r="RR123" s="243"/>
      <c r="RS123" s="243"/>
      <c r="RT123" s="243"/>
      <c r="RU123" s="243"/>
      <c r="RV123" s="243"/>
      <c r="RW123" s="243"/>
      <c r="RX123" s="243"/>
      <c r="RY123" s="243"/>
      <c r="RZ123" s="243"/>
      <c r="SA123" s="243"/>
      <c r="SB123" s="243"/>
      <c r="SC123" s="243"/>
      <c r="SD123" s="243"/>
      <c r="SE123" s="243"/>
      <c r="SF123" s="243"/>
      <c r="SG123" s="243"/>
      <c r="SH123" s="243"/>
      <c r="SI123" s="243"/>
      <c r="SJ123" s="243"/>
      <c r="SK123" s="243"/>
      <c r="SL123" s="243"/>
      <c r="SM123" s="243"/>
      <c r="SN123" s="243"/>
      <c r="SO123" s="243"/>
      <c r="SP123" s="243"/>
      <c r="SQ123" s="243"/>
      <c r="SR123" s="243"/>
      <c r="SS123" s="243"/>
      <c r="ST123" s="243"/>
      <c r="SU123" s="243"/>
      <c r="SV123" s="243"/>
      <c r="SW123" s="243"/>
      <c r="SX123" s="243"/>
      <c r="SY123" s="243"/>
      <c r="SZ123" s="243"/>
      <c r="TA123" s="243"/>
      <c r="TB123" s="243"/>
      <c r="TC123" s="243"/>
      <c r="TD123" s="243"/>
      <c r="TE123" s="243"/>
      <c r="TF123" s="243"/>
      <c r="TG123" s="243"/>
      <c r="TH123" s="243"/>
      <c r="TI123" s="243"/>
      <c r="TJ123" s="243"/>
      <c r="TK123" s="243"/>
      <c r="TL123" s="243"/>
      <c r="TM123" s="243"/>
      <c r="TN123" s="243"/>
      <c r="TO123" s="243"/>
      <c r="TP123" s="243"/>
      <c r="TQ123" s="243"/>
      <c r="TR123" s="243"/>
      <c r="TS123" s="243"/>
      <c r="TT123" s="243"/>
      <c r="TU123" s="243"/>
      <c r="TV123" s="243"/>
      <c r="TW123" s="243"/>
      <c r="TX123" s="243"/>
      <c r="TY123" s="243"/>
      <c r="TZ123" s="243"/>
      <c r="UA123" s="243"/>
      <c r="UB123" s="243"/>
      <c r="UC123" s="243"/>
      <c r="UD123" s="243"/>
      <c r="UE123" s="243"/>
      <c r="UF123" s="243"/>
      <c r="UG123" s="243"/>
      <c r="UH123" s="243"/>
      <c r="UI123" s="243"/>
      <c r="UJ123" s="243"/>
      <c r="UK123" s="243"/>
      <c r="UL123" s="243"/>
      <c r="UM123" s="243"/>
      <c r="UN123" s="243"/>
      <c r="UO123" s="243"/>
      <c r="UP123" s="243"/>
      <c r="UQ123" s="243"/>
      <c r="UR123" s="243"/>
      <c r="US123" s="243"/>
      <c r="UT123" s="243"/>
      <c r="UU123" s="243"/>
      <c r="UV123" s="243"/>
      <c r="UW123" s="243"/>
      <c r="UX123" s="243"/>
      <c r="UY123" s="243"/>
      <c r="UZ123" s="243"/>
      <c r="VA123" s="243"/>
      <c r="VB123" s="243"/>
      <c r="VC123" s="243"/>
      <c r="VD123" s="243"/>
      <c r="VE123" s="243"/>
      <c r="VF123" s="243"/>
      <c r="VG123" s="243"/>
      <c r="VH123" s="243"/>
      <c r="VI123" s="243"/>
      <c r="VJ123" s="243"/>
      <c r="VK123" s="243"/>
      <c r="VL123" s="243"/>
      <c r="VM123" s="243"/>
      <c r="VN123" s="243"/>
      <c r="VO123" s="243"/>
      <c r="VP123" s="243"/>
      <c r="VQ123" s="243"/>
      <c r="VR123" s="243"/>
      <c r="VS123" s="243"/>
      <c r="VT123" s="243"/>
      <c r="VU123" s="243"/>
      <c r="VV123" s="243"/>
      <c r="VW123" s="243"/>
      <c r="VX123" s="243"/>
      <c r="VY123" s="243"/>
      <c r="VZ123" s="243"/>
      <c r="WA123" s="243"/>
      <c r="WB123" s="243"/>
      <c r="WC123" s="243"/>
      <c r="WD123" s="243"/>
      <c r="WE123" s="243"/>
      <c r="WF123" s="243"/>
      <c r="WG123" s="243"/>
      <c r="WH123" s="243"/>
      <c r="WI123" s="243"/>
      <c r="WJ123" s="243"/>
      <c r="WK123" s="243"/>
      <c r="WL123" s="243"/>
      <c r="WM123" s="243"/>
      <c r="WN123" s="243"/>
      <c r="WO123" s="243"/>
      <c r="WP123" s="243"/>
      <c r="WQ123" s="243"/>
      <c r="WR123" s="243"/>
      <c r="WS123" s="243"/>
      <c r="WT123" s="243"/>
      <c r="WU123" s="243"/>
      <c r="WV123" s="243"/>
      <c r="WW123" s="243"/>
      <c r="WX123" s="243"/>
      <c r="WY123" s="243"/>
      <c r="WZ123" s="243"/>
      <c r="XA123" s="243"/>
      <c r="XB123" s="243"/>
      <c r="XC123" s="243"/>
      <c r="XD123" s="243"/>
      <c r="XE123" s="243"/>
      <c r="XF123" s="243"/>
      <c r="XG123" s="243"/>
      <c r="XH123" s="243"/>
      <c r="XI123" s="243"/>
      <c r="XJ123" s="243"/>
      <c r="XK123" s="243"/>
      <c r="XL123" s="243"/>
      <c r="XM123" s="243"/>
      <c r="XN123" s="243"/>
      <c r="XO123" s="243"/>
      <c r="XP123" s="243"/>
      <c r="XQ123" s="243"/>
      <c r="XR123" s="243"/>
      <c r="XS123" s="243"/>
      <c r="XT123" s="243"/>
      <c r="XU123" s="243"/>
      <c r="XV123" s="243"/>
      <c r="XW123" s="243"/>
      <c r="XX123" s="243"/>
      <c r="XY123" s="243"/>
      <c r="XZ123" s="243"/>
      <c r="YA123" s="243"/>
      <c r="YB123" s="243"/>
      <c r="YC123" s="243"/>
      <c r="YD123" s="243"/>
      <c r="YE123" s="243"/>
      <c r="YF123" s="243"/>
      <c r="YG123" s="243"/>
      <c r="YH123" s="243"/>
      <c r="YI123" s="243"/>
      <c r="YJ123" s="243"/>
      <c r="YK123" s="243"/>
      <c r="YL123" s="243"/>
      <c r="YM123" s="243"/>
      <c r="YN123" s="243"/>
      <c r="YO123" s="243"/>
      <c r="YP123" s="243"/>
      <c r="YQ123" s="243"/>
      <c r="YR123" s="243"/>
      <c r="YS123" s="243"/>
      <c r="YT123" s="243"/>
      <c r="YU123" s="243"/>
      <c r="YV123" s="243"/>
      <c r="YW123" s="243"/>
      <c r="YX123" s="243"/>
      <c r="YY123" s="243"/>
      <c r="YZ123" s="243"/>
      <c r="ZA123" s="243"/>
      <c r="ZB123" s="243"/>
      <c r="ZC123" s="243"/>
      <c r="ZD123" s="243"/>
      <c r="ZE123" s="243"/>
      <c r="ZF123" s="243"/>
      <c r="ZG123" s="243"/>
      <c r="ZH123" s="243"/>
      <c r="ZI123" s="243"/>
      <c r="ZJ123" s="243"/>
      <c r="ZK123" s="243"/>
      <c r="ZL123" s="243"/>
      <c r="ZM123" s="243"/>
      <c r="ZN123" s="243"/>
      <c r="ZO123" s="243"/>
      <c r="ZP123" s="243"/>
      <c r="ZQ123" s="243"/>
      <c r="ZR123" s="243"/>
      <c r="ZS123" s="243"/>
      <c r="ZT123" s="243"/>
      <c r="ZU123" s="243"/>
      <c r="ZV123" s="243"/>
      <c r="ZW123" s="243"/>
      <c r="ZX123" s="243"/>
      <c r="ZY123" s="243"/>
      <c r="ZZ123" s="243"/>
      <c r="AAA123" s="243"/>
      <c r="AAB123" s="243"/>
      <c r="AAC123" s="243"/>
      <c r="AAD123" s="243"/>
      <c r="AAE123" s="243"/>
      <c r="AAF123" s="243"/>
      <c r="AAG123" s="243"/>
      <c r="AAH123" s="243"/>
      <c r="AAI123" s="243"/>
      <c r="AAJ123" s="243"/>
      <c r="AAK123" s="243"/>
      <c r="AAL123" s="243"/>
      <c r="AAM123" s="243"/>
      <c r="AAN123" s="243"/>
      <c r="AAO123" s="243"/>
      <c r="AAP123" s="243"/>
      <c r="AAQ123" s="243"/>
      <c r="AAR123" s="243"/>
      <c r="AAS123" s="243"/>
      <c r="AAT123" s="243"/>
      <c r="AAU123" s="243"/>
      <c r="AAV123" s="243"/>
      <c r="AAW123" s="243"/>
      <c r="AAX123" s="243"/>
      <c r="AAY123" s="243"/>
      <c r="AAZ123" s="243"/>
      <c r="ABA123" s="243"/>
      <c r="ABB123" s="243"/>
      <c r="ABC123" s="243"/>
      <c r="ABD123" s="243"/>
      <c r="ABE123" s="243"/>
      <c r="ABF123" s="243"/>
      <c r="ABG123" s="243"/>
      <c r="ABH123" s="243"/>
      <c r="ABI123" s="243"/>
      <c r="ABJ123" s="243"/>
      <c r="ABK123" s="243"/>
      <c r="ABL123" s="243"/>
      <c r="ABM123" s="243"/>
      <c r="ABN123" s="243"/>
      <c r="ABO123" s="243"/>
      <c r="ABP123" s="243"/>
      <c r="ABQ123" s="243"/>
      <c r="ABR123" s="243"/>
      <c r="ABS123" s="243"/>
      <c r="ABT123" s="243"/>
      <c r="ABU123" s="243"/>
      <c r="ABV123" s="243"/>
      <c r="ABW123" s="243"/>
      <c r="ABX123" s="243"/>
      <c r="ABY123" s="243"/>
      <c r="ABZ123" s="243"/>
      <c r="ACA123" s="243"/>
      <c r="ACB123" s="243"/>
      <c r="ACC123" s="243"/>
      <c r="ACD123" s="243"/>
      <c r="ACE123" s="243"/>
      <c r="ACF123" s="243"/>
      <c r="ACG123" s="243"/>
      <c r="ACH123" s="243"/>
      <c r="ACI123" s="243"/>
      <c r="ACJ123" s="243"/>
      <c r="ACK123" s="243"/>
      <c r="ACL123" s="243"/>
      <c r="ACM123" s="243"/>
      <c r="ACN123" s="243"/>
      <c r="ACO123" s="243"/>
      <c r="ACP123" s="243"/>
      <c r="ACQ123" s="243"/>
      <c r="ACR123" s="243"/>
      <c r="ACS123" s="243"/>
      <c r="ACT123" s="243"/>
      <c r="ACU123" s="243"/>
      <c r="ACV123" s="243"/>
      <c r="ACW123" s="243"/>
      <c r="ACX123" s="243"/>
      <c r="ACY123" s="243"/>
      <c r="ACZ123" s="243"/>
      <c r="ADA123" s="243"/>
      <c r="ADB123" s="243"/>
      <c r="ADC123" s="243"/>
      <c r="ADD123" s="243"/>
      <c r="ADE123" s="243"/>
      <c r="ADF123" s="243"/>
      <c r="ADG123" s="243"/>
      <c r="ADH123" s="243"/>
      <c r="ADI123" s="243"/>
      <c r="ADJ123" s="243"/>
      <c r="ADK123" s="243"/>
      <c r="ADL123" s="243"/>
      <c r="ADM123" s="243"/>
      <c r="ADN123" s="243"/>
      <c r="ADO123" s="243"/>
      <c r="ADP123" s="243"/>
      <c r="ADQ123" s="243"/>
      <c r="ADR123" s="243"/>
      <c r="ADS123" s="243"/>
      <c r="ADT123" s="243"/>
      <c r="ADU123" s="243"/>
      <c r="ADV123" s="243"/>
      <c r="ADW123" s="243"/>
      <c r="ADX123" s="243"/>
      <c r="ADY123" s="243"/>
      <c r="ADZ123" s="243"/>
      <c r="AEA123" s="243"/>
      <c r="AEB123" s="243"/>
      <c r="AEC123" s="243"/>
      <c r="AED123" s="243"/>
      <c r="AEE123" s="243"/>
      <c r="AEF123" s="243"/>
      <c r="AEG123" s="243"/>
      <c r="AEH123" s="243"/>
      <c r="AEI123" s="243"/>
      <c r="AEJ123" s="243"/>
      <c r="AEK123" s="243"/>
      <c r="AEL123" s="243"/>
      <c r="AEM123" s="243"/>
      <c r="AEN123" s="243"/>
      <c r="AEO123" s="243"/>
      <c r="AEP123" s="243"/>
      <c r="AEQ123" s="243"/>
      <c r="AER123" s="243"/>
      <c r="AES123" s="243"/>
      <c r="AET123" s="243"/>
      <c r="AEU123" s="243"/>
      <c r="AEV123" s="243"/>
      <c r="AEW123" s="243"/>
      <c r="AEX123" s="243"/>
      <c r="AEY123" s="243"/>
      <c r="AEZ123" s="243"/>
      <c r="AFA123" s="243"/>
      <c r="AFB123" s="243"/>
      <c r="AFC123" s="243"/>
      <c r="AFD123" s="243"/>
      <c r="AFE123" s="243"/>
      <c r="AFF123" s="243"/>
      <c r="AFG123" s="243"/>
      <c r="AFH123" s="243"/>
      <c r="AFI123" s="243"/>
      <c r="AFJ123" s="243"/>
      <c r="AFK123" s="243"/>
      <c r="AFL123" s="243"/>
      <c r="AFM123" s="243"/>
      <c r="AFN123" s="243"/>
      <c r="AFO123" s="243"/>
      <c r="AFP123" s="243"/>
      <c r="AFQ123" s="243"/>
      <c r="AFR123" s="243"/>
      <c r="AFS123" s="243"/>
      <c r="AFT123" s="243"/>
      <c r="AFU123" s="243"/>
      <c r="AFV123" s="243"/>
      <c r="AFW123" s="243"/>
      <c r="AFX123" s="243"/>
      <c r="AFY123" s="243"/>
      <c r="AFZ123" s="243"/>
      <c r="AGA123" s="243"/>
      <c r="AGB123" s="243"/>
      <c r="AGC123" s="243"/>
      <c r="AGD123" s="243"/>
      <c r="AGE123" s="243"/>
      <c r="AGF123" s="243"/>
      <c r="AGG123" s="243"/>
      <c r="AGH123" s="243"/>
      <c r="AGI123" s="243"/>
      <c r="AGJ123" s="243"/>
      <c r="AGK123" s="243"/>
      <c r="AGL123" s="243"/>
      <c r="AGM123" s="243"/>
      <c r="AGN123" s="243"/>
      <c r="AGO123" s="243"/>
      <c r="AGP123" s="243"/>
      <c r="AGQ123" s="243"/>
      <c r="AGR123" s="243"/>
      <c r="AGS123" s="243"/>
      <c r="AGT123" s="243"/>
      <c r="AGU123" s="243"/>
      <c r="AGV123" s="243"/>
      <c r="AGW123" s="243"/>
      <c r="AGX123" s="243"/>
      <c r="AGY123" s="243"/>
      <c r="AGZ123" s="243"/>
      <c r="AHA123" s="243"/>
      <c r="AHB123" s="243"/>
      <c r="AHC123" s="243"/>
      <c r="AHD123" s="243"/>
      <c r="AHE123" s="243"/>
      <c r="AHF123" s="243"/>
      <c r="AHG123" s="243"/>
      <c r="AHH123" s="243"/>
      <c r="AHI123" s="243"/>
      <c r="AHJ123" s="243"/>
      <c r="AHK123" s="243"/>
      <c r="AHL123" s="243"/>
      <c r="AHM123" s="243"/>
      <c r="AHN123" s="243"/>
      <c r="AHO123" s="243"/>
      <c r="AHP123" s="243"/>
      <c r="AHQ123" s="243"/>
      <c r="AHR123" s="243"/>
      <c r="AHS123" s="243"/>
      <c r="AHT123" s="243"/>
      <c r="AHU123" s="243"/>
      <c r="AHV123" s="243"/>
      <c r="AHW123" s="243"/>
      <c r="AHX123" s="243"/>
      <c r="AHY123" s="243"/>
      <c r="AHZ123" s="243"/>
      <c r="AIA123" s="243"/>
      <c r="AIB123" s="243"/>
      <c r="AIC123" s="243"/>
      <c r="AID123" s="243"/>
      <c r="AIE123" s="243"/>
      <c r="AIF123" s="243"/>
      <c r="AIG123" s="243"/>
      <c r="AIH123" s="243"/>
      <c r="AII123" s="243"/>
      <c r="AIJ123" s="243"/>
      <c r="AIK123" s="243"/>
      <c r="AIL123" s="243"/>
      <c r="AIM123" s="243"/>
      <c r="AIN123" s="243"/>
      <c r="AIO123" s="243"/>
      <c r="AIP123" s="243"/>
      <c r="AIQ123" s="243"/>
      <c r="AIR123" s="243"/>
      <c r="AIS123" s="243"/>
      <c r="AIT123" s="243"/>
      <c r="AIU123" s="243"/>
      <c r="AIV123" s="243"/>
      <c r="AIW123" s="243"/>
      <c r="AIX123" s="243"/>
      <c r="AIY123" s="243"/>
      <c r="AIZ123" s="243"/>
      <c r="AJA123" s="243"/>
      <c r="AJB123" s="243"/>
      <c r="AJC123" s="243"/>
      <c r="AJD123" s="243"/>
      <c r="AJE123" s="243"/>
      <c r="AJF123" s="243"/>
      <c r="AJG123" s="243"/>
      <c r="AJH123" s="243"/>
      <c r="AJI123" s="243"/>
      <c r="AJJ123" s="243"/>
      <c r="AJK123" s="243"/>
      <c r="AJL123" s="243"/>
      <c r="AJM123" s="243"/>
      <c r="AJN123" s="243"/>
      <c r="AJO123" s="243"/>
      <c r="AJP123" s="243"/>
      <c r="AJQ123" s="243"/>
      <c r="AJR123" s="243"/>
      <c r="AJS123" s="243"/>
      <c r="AJT123" s="243"/>
      <c r="AJU123" s="243"/>
      <c r="AJV123" s="243"/>
      <c r="AJW123" s="243"/>
      <c r="AJX123" s="243"/>
      <c r="AJY123" s="243"/>
      <c r="AJZ123" s="243"/>
      <c r="AKA123" s="243"/>
      <c r="AKB123" s="243"/>
      <c r="AKC123" s="243"/>
      <c r="AKD123" s="243"/>
      <c r="AKE123" s="243"/>
      <c r="AKF123" s="243"/>
      <c r="AKG123" s="243"/>
      <c r="AKH123" s="243"/>
      <c r="AKI123" s="243"/>
      <c r="AKJ123" s="243"/>
      <c r="AKK123" s="243"/>
      <c r="AKL123" s="243"/>
      <c r="AKM123" s="243"/>
      <c r="AKN123" s="243"/>
      <c r="AKO123" s="243"/>
      <c r="AKP123" s="243"/>
      <c r="AKQ123" s="243"/>
      <c r="AKR123" s="243"/>
      <c r="AKS123" s="243"/>
      <c r="AKT123" s="243"/>
      <c r="AKU123" s="243"/>
      <c r="AKV123" s="243"/>
      <c r="AKW123" s="243"/>
      <c r="AKX123" s="243"/>
      <c r="AKY123" s="243"/>
      <c r="AKZ123" s="243"/>
      <c r="ALA123" s="243"/>
      <c r="ALB123" s="243"/>
      <c r="ALC123" s="243"/>
      <c r="ALD123" s="243"/>
      <c r="ALE123" s="243"/>
      <c r="ALF123" s="243"/>
      <c r="ALG123" s="243"/>
      <c r="ALH123" s="243"/>
      <c r="ALI123" s="243"/>
      <c r="ALJ123" s="243"/>
      <c r="ALK123" s="243"/>
      <c r="ALL123" s="243"/>
      <c r="ALM123" s="243"/>
      <c r="ALN123" s="243"/>
      <c r="ALO123" s="243"/>
      <c r="ALP123" s="243"/>
      <c r="ALQ123" s="243"/>
      <c r="ALR123" s="243"/>
      <c r="ALS123" s="243"/>
      <c r="ALT123" s="243"/>
      <c r="ALU123" s="243"/>
      <c r="ALV123" s="243"/>
      <c r="ALW123" s="243"/>
      <c r="ALX123" s="243"/>
      <c r="ALY123" s="243"/>
      <c r="ALZ123" s="243"/>
      <c r="AMA123" s="243"/>
      <c r="AMB123" s="243"/>
      <c r="AMC123" s="243"/>
      <c r="AMD123" s="243"/>
      <c r="AME123" s="243"/>
      <c r="AMF123" s="243"/>
      <c r="AMG123" s="243"/>
      <c r="AMH123" s="243"/>
      <c r="AMI123" s="243"/>
      <c r="AMJ123" s="243"/>
      <c r="AMK123" s="243"/>
      <c r="AML123" s="243"/>
      <c r="AMM123" s="243"/>
      <c r="AMN123" s="243"/>
      <c r="AMO123" s="243"/>
      <c r="AMP123" s="243"/>
      <c r="AMQ123" s="243"/>
      <c r="AMR123" s="243"/>
      <c r="AMS123" s="243"/>
      <c r="AMT123" s="243"/>
      <c r="AMU123" s="243"/>
      <c r="AMV123" s="243"/>
      <c r="AMW123" s="243"/>
      <c r="AMX123" s="243"/>
      <c r="AMY123" s="243"/>
      <c r="AMZ123" s="243"/>
      <c r="ANA123" s="243"/>
      <c r="ANB123" s="243"/>
      <c r="ANC123" s="243"/>
      <c r="AND123" s="243"/>
      <c r="ANE123" s="243"/>
      <c r="ANF123" s="243"/>
      <c r="ANG123" s="243"/>
      <c r="ANH123" s="243"/>
      <c r="ANI123" s="243"/>
      <c r="ANJ123" s="243"/>
      <c r="ANK123" s="243"/>
      <c r="ANL123" s="243"/>
      <c r="ANM123" s="243"/>
      <c r="ANN123" s="243"/>
      <c r="ANO123" s="243"/>
      <c r="ANP123" s="243"/>
      <c r="ANQ123" s="243"/>
      <c r="ANR123" s="243"/>
      <c r="ANS123" s="243"/>
      <c r="ANT123" s="243"/>
      <c r="ANU123" s="243"/>
      <c r="ANV123" s="243"/>
      <c r="ANW123" s="243"/>
      <c r="ANX123" s="243"/>
      <c r="ANY123" s="243"/>
      <c r="ANZ123" s="243"/>
      <c r="AOA123" s="243"/>
      <c r="AOB123" s="243"/>
      <c r="AOC123" s="243"/>
      <c r="AOD123" s="243"/>
      <c r="AOE123" s="243"/>
      <c r="AOF123" s="243"/>
      <c r="AOG123" s="243"/>
      <c r="AOH123" s="243"/>
      <c r="AOI123" s="243"/>
      <c r="AOJ123" s="243"/>
      <c r="AOK123" s="243"/>
      <c r="AOL123" s="243"/>
      <c r="AOM123" s="243"/>
      <c r="AON123" s="243"/>
      <c r="AOO123" s="243"/>
      <c r="AOP123" s="243"/>
      <c r="AOQ123" s="243"/>
      <c r="AOR123" s="243"/>
      <c r="AOS123" s="243"/>
      <c r="AOT123" s="243"/>
      <c r="AOU123" s="243"/>
      <c r="AOV123" s="243"/>
      <c r="AOW123" s="243"/>
      <c r="AOX123" s="243"/>
      <c r="AOY123" s="243"/>
      <c r="AOZ123" s="243"/>
      <c r="APA123" s="243"/>
      <c r="APB123" s="243"/>
      <c r="APC123" s="243"/>
      <c r="APD123" s="243"/>
      <c r="APE123" s="243"/>
      <c r="APF123" s="243"/>
      <c r="APG123" s="243"/>
      <c r="APH123" s="243"/>
      <c r="API123" s="243"/>
      <c r="APJ123" s="243"/>
      <c r="APK123" s="243"/>
      <c r="APL123" s="243"/>
      <c r="APM123" s="243"/>
      <c r="APN123" s="243"/>
      <c r="APO123" s="243"/>
      <c r="APP123" s="243"/>
      <c r="APQ123" s="243"/>
      <c r="APR123" s="243"/>
      <c r="APS123" s="243"/>
      <c r="APT123" s="243"/>
      <c r="APU123" s="243"/>
      <c r="APV123" s="243"/>
      <c r="APW123" s="243"/>
      <c r="APX123" s="243"/>
      <c r="APY123" s="243"/>
      <c r="APZ123" s="243"/>
      <c r="AQA123" s="243"/>
      <c r="AQB123" s="243"/>
      <c r="AQC123" s="243"/>
      <c r="AQD123" s="243"/>
      <c r="AQE123" s="243"/>
      <c r="AQF123" s="243"/>
      <c r="AQG123" s="243"/>
      <c r="AQH123" s="243"/>
      <c r="AQI123" s="243"/>
      <c r="AQJ123" s="243"/>
      <c r="AQK123" s="243"/>
      <c r="AQL123" s="243"/>
      <c r="AQM123" s="243"/>
      <c r="AQN123" s="243"/>
      <c r="AQO123" s="243"/>
      <c r="AQP123" s="243"/>
      <c r="AQQ123" s="243"/>
      <c r="AQR123" s="243"/>
      <c r="AQS123" s="243"/>
      <c r="AQT123" s="243"/>
      <c r="AQU123" s="243"/>
      <c r="AQV123" s="243"/>
      <c r="AQW123" s="243"/>
      <c r="AQX123" s="243"/>
      <c r="AQY123" s="243"/>
      <c r="AQZ123" s="243"/>
      <c r="ARA123" s="243"/>
      <c r="ARB123" s="243"/>
      <c r="ARC123" s="243"/>
      <c r="ARD123" s="243"/>
      <c r="ARE123" s="243"/>
      <c r="ARF123" s="243"/>
      <c r="ARG123" s="243"/>
      <c r="ARH123" s="243"/>
      <c r="ARI123" s="243"/>
      <c r="ARJ123" s="243"/>
      <c r="ARK123" s="243"/>
      <c r="ARL123" s="243"/>
      <c r="ARM123" s="243"/>
      <c r="ARN123" s="243"/>
      <c r="ARO123" s="243"/>
      <c r="ARP123" s="243"/>
      <c r="ARQ123" s="243"/>
      <c r="ARR123" s="243"/>
      <c r="ARS123" s="243"/>
      <c r="ART123" s="243"/>
      <c r="ARU123" s="243"/>
      <c r="ARV123" s="243"/>
      <c r="ARW123" s="243"/>
      <c r="ARX123" s="243"/>
      <c r="ARY123" s="243"/>
      <c r="ARZ123" s="243"/>
      <c r="ASA123" s="243"/>
      <c r="ASB123" s="243"/>
      <c r="ASC123" s="243"/>
      <c r="ASD123" s="243"/>
      <c r="ASE123" s="243"/>
      <c r="ASF123" s="243"/>
      <c r="ASG123" s="243"/>
      <c r="ASH123" s="243"/>
      <c r="ASI123" s="243"/>
      <c r="ASJ123" s="243"/>
      <c r="ASK123" s="243"/>
      <c r="ASL123" s="243"/>
      <c r="ASM123" s="243"/>
      <c r="ASN123" s="243"/>
      <c r="ASO123" s="243"/>
      <c r="ASP123" s="243"/>
      <c r="ASQ123" s="243"/>
      <c r="ASR123" s="243"/>
      <c r="ASS123" s="243"/>
      <c r="AST123" s="243"/>
      <c r="ASU123" s="243"/>
      <c r="ASV123" s="243"/>
      <c r="ASW123" s="243"/>
      <c r="ASX123" s="243"/>
      <c r="ASY123" s="243"/>
      <c r="ASZ123" s="243"/>
      <c r="ATA123" s="243"/>
      <c r="ATB123" s="243"/>
      <c r="ATC123" s="243"/>
      <c r="ATD123" s="243"/>
      <c r="ATE123" s="243"/>
      <c r="ATF123" s="243"/>
      <c r="ATG123" s="243"/>
      <c r="ATH123" s="243"/>
      <c r="ATI123" s="243"/>
      <c r="ATJ123" s="243"/>
      <c r="ATK123" s="243"/>
      <c r="ATL123" s="243"/>
      <c r="ATM123" s="243"/>
      <c r="ATN123" s="243"/>
      <c r="ATO123" s="243"/>
      <c r="ATP123" s="243"/>
      <c r="ATQ123" s="243"/>
      <c r="ATR123" s="243"/>
      <c r="ATS123" s="243"/>
      <c r="ATT123" s="243"/>
      <c r="ATU123" s="243"/>
      <c r="ATV123" s="243"/>
      <c r="ATW123" s="243"/>
      <c r="ATX123" s="243"/>
      <c r="ATY123" s="243"/>
      <c r="ATZ123" s="243"/>
      <c r="AUA123" s="243"/>
      <c r="AUB123" s="243"/>
      <c r="AUC123" s="243"/>
      <c r="AUD123" s="243"/>
      <c r="AUE123" s="243"/>
      <c r="AUF123" s="243"/>
      <c r="AUG123" s="243"/>
      <c r="AUH123" s="243"/>
      <c r="AUI123" s="243"/>
      <c r="AUJ123" s="243"/>
      <c r="AUK123" s="243"/>
      <c r="AUL123" s="243"/>
      <c r="AUM123" s="243"/>
      <c r="AUN123" s="243"/>
      <c r="AUO123" s="243"/>
      <c r="AUP123" s="243"/>
      <c r="AUQ123" s="243"/>
      <c r="AUR123" s="243"/>
      <c r="AUS123" s="243"/>
      <c r="AUT123" s="243"/>
      <c r="AUU123" s="243"/>
      <c r="AUV123" s="243"/>
      <c r="AUW123" s="243"/>
      <c r="AUX123" s="243"/>
      <c r="AUY123" s="243"/>
      <c r="AUZ123" s="243"/>
      <c r="AVA123" s="243"/>
      <c r="AVB123" s="243"/>
      <c r="AVC123" s="243"/>
      <c r="AVD123" s="243"/>
      <c r="AVE123" s="243"/>
      <c r="AVF123" s="243"/>
      <c r="AVG123" s="243"/>
      <c r="AVH123" s="243"/>
      <c r="AVI123" s="243"/>
      <c r="AVJ123" s="243"/>
      <c r="AVK123" s="243"/>
      <c r="AVL123" s="243"/>
      <c r="AVM123" s="243"/>
      <c r="AVN123" s="243"/>
      <c r="AVO123" s="243"/>
      <c r="AVP123" s="243"/>
      <c r="AVQ123" s="243"/>
      <c r="AVR123" s="243"/>
      <c r="AVS123" s="243"/>
      <c r="AVT123" s="243"/>
      <c r="AVU123" s="243"/>
      <c r="AVV123" s="243"/>
      <c r="AVW123" s="243"/>
      <c r="AVX123" s="243"/>
      <c r="AVY123" s="243"/>
      <c r="AVZ123" s="243"/>
      <c r="AWA123" s="243"/>
      <c r="AWB123" s="243"/>
      <c r="AWC123" s="243"/>
      <c r="AWD123" s="243"/>
      <c r="AWE123" s="243"/>
      <c r="AWF123" s="243"/>
      <c r="AWG123" s="243"/>
      <c r="AWH123" s="243"/>
      <c r="AWI123" s="243"/>
      <c r="AWJ123" s="243"/>
      <c r="AWK123" s="243"/>
      <c r="AWL123" s="243"/>
      <c r="AWM123" s="243"/>
      <c r="AWN123" s="243"/>
      <c r="AWO123" s="243"/>
      <c r="AWP123" s="243"/>
      <c r="AWQ123" s="243"/>
      <c r="AWR123" s="243"/>
      <c r="AWS123" s="243"/>
      <c r="AWT123" s="243"/>
      <c r="AWU123" s="243"/>
      <c r="AWV123" s="243"/>
      <c r="AWW123" s="243"/>
      <c r="AWX123" s="243"/>
      <c r="AWY123" s="243"/>
      <c r="AWZ123" s="243"/>
      <c r="AXA123" s="243"/>
      <c r="AXB123" s="243"/>
      <c r="AXC123" s="243"/>
      <c r="AXD123" s="243"/>
      <c r="AXE123" s="243"/>
      <c r="AXF123" s="243"/>
      <c r="AXG123" s="243"/>
      <c r="AXH123" s="243"/>
      <c r="AXI123" s="243"/>
      <c r="AXJ123" s="243"/>
      <c r="AXK123" s="243"/>
      <c r="AXL123" s="243"/>
      <c r="AXM123" s="243"/>
      <c r="AXN123" s="243"/>
      <c r="AXO123" s="243"/>
      <c r="AXP123" s="243"/>
      <c r="AXQ123" s="243"/>
      <c r="AXR123" s="243"/>
      <c r="AXS123" s="243"/>
      <c r="AXT123" s="243"/>
      <c r="AXU123" s="243"/>
      <c r="AXV123" s="243"/>
      <c r="AXW123" s="243"/>
      <c r="AXX123" s="243"/>
      <c r="AXY123" s="243"/>
      <c r="AXZ123" s="243"/>
      <c r="AYA123" s="243"/>
      <c r="AYB123" s="243"/>
      <c r="AYC123" s="243"/>
      <c r="AYD123" s="243"/>
      <c r="AYE123" s="243"/>
      <c r="AYF123" s="243"/>
      <c r="AYG123" s="243"/>
      <c r="AYH123" s="243"/>
      <c r="AYI123" s="243"/>
      <c r="AYJ123" s="243"/>
      <c r="AYK123" s="243"/>
      <c r="AYL123" s="243"/>
      <c r="AYM123" s="243"/>
      <c r="AYN123" s="243"/>
      <c r="AYO123" s="243"/>
      <c r="AYP123" s="243"/>
      <c r="AYQ123" s="243"/>
      <c r="AYR123" s="243"/>
      <c r="AYS123" s="243"/>
      <c r="AYT123" s="243"/>
      <c r="AYU123" s="243"/>
      <c r="AYV123" s="243"/>
      <c r="AYW123" s="243"/>
      <c r="AYX123" s="243"/>
      <c r="AYY123" s="243"/>
      <c r="AYZ123" s="243"/>
      <c r="AZA123" s="243"/>
      <c r="AZB123" s="243"/>
      <c r="AZC123" s="243"/>
      <c r="AZD123" s="243"/>
      <c r="AZE123" s="243"/>
      <c r="AZF123" s="243"/>
      <c r="AZG123" s="243"/>
      <c r="AZH123" s="243"/>
      <c r="AZI123" s="243"/>
      <c r="AZJ123" s="243"/>
      <c r="AZK123" s="243"/>
      <c r="AZL123" s="243"/>
      <c r="AZM123" s="243"/>
      <c r="AZN123" s="243"/>
      <c r="AZO123" s="243"/>
      <c r="AZP123" s="243"/>
      <c r="AZQ123" s="243"/>
      <c r="AZR123" s="243"/>
      <c r="AZS123" s="243"/>
      <c r="AZT123" s="243"/>
      <c r="AZU123" s="243"/>
      <c r="AZV123" s="243"/>
      <c r="AZW123" s="243"/>
      <c r="AZX123" s="243"/>
      <c r="AZY123" s="243"/>
      <c r="AZZ123" s="243"/>
      <c r="BAA123" s="243"/>
      <c r="BAB123" s="243"/>
      <c r="BAC123" s="243"/>
      <c r="BAD123" s="243"/>
      <c r="BAE123" s="243"/>
      <c r="BAF123" s="243"/>
      <c r="BAG123" s="243"/>
      <c r="BAH123" s="243"/>
      <c r="BAI123" s="243"/>
      <c r="BAJ123" s="243"/>
      <c r="BAK123" s="243"/>
      <c r="BAL123" s="243"/>
      <c r="BAM123" s="243"/>
      <c r="BAN123" s="243"/>
      <c r="BAO123" s="243"/>
      <c r="BAP123" s="243"/>
      <c r="BAQ123" s="243"/>
      <c r="BAR123" s="243"/>
      <c r="BAS123" s="243"/>
      <c r="BAT123" s="243"/>
      <c r="BAU123" s="243"/>
      <c r="BAV123" s="243"/>
      <c r="BAW123" s="243"/>
      <c r="BAX123" s="243"/>
      <c r="BAY123" s="243"/>
      <c r="BAZ123" s="243"/>
      <c r="BBA123" s="243"/>
      <c r="BBB123" s="243"/>
      <c r="BBC123" s="243"/>
      <c r="BBD123" s="243"/>
      <c r="BBE123" s="243"/>
      <c r="BBF123" s="243"/>
      <c r="BBG123" s="243"/>
      <c r="BBH123" s="243"/>
      <c r="BBI123" s="243"/>
      <c r="BBJ123" s="243"/>
      <c r="BBK123" s="243"/>
      <c r="BBL123" s="243"/>
      <c r="BBM123" s="243"/>
      <c r="BBN123" s="243"/>
      <c r="BBO123" s="243"/>
      <c r="BBP123" s="243"/>
      <c r="BBQ123" s="243"/>
      <c r="BBR123" s="243"/>
      <c r="BBS123" s="243"/>
      <c r="BBT123" s="243"/>
      <c r="BBU123" s="243"/>
      <c r="BBV123" s="243"/>
      <c r="BBW123" s="243"/>
      <c r="BBX123" s="243"/>
      <c r="BBY123" s="243"/>
      <c r="BBZ123" s="243"/>
      <c r="BCA123" s="243"/>
      <c r="BCB123" s="243"/>
      <c r="BCC123" s="243"/>
      <c r="BCD123" s="243"/>
      <c r="BCE123" s="243"/>
      <c r="BCF123" s="243"/>
      <c r="BCG123" s="243"/>
      <c r="BCH123" s="243"/>
      <c r="BCI123" s="243"/>
      <c r="BCJ123" s="243"/>
      <c r="BCK123" s="243"/>
      <c r="BCL123" s="243"/>
      <c r="BCM123" s="243"/>
      <c r="BCN123" s="243"/>
      <c r="BCO123" s="243"/>
      <c r="BCP123" s="243"/>
      <c r="BCQ123" s="243"/>
      <c r="BCR123" s="243"/>
      <c r="BCS123" s="243"/>
      <c r="BCT123" s="243"/>
      <c r="BCU123" s="243"/>
      <c r="BCV123" s="243"/>
      <c r="BCW123" s="243"/>
      <c r="BCX123" s="243"/>
      <c r="BCY123" s="243"/>
      <c r="BCZ123" s="243"/>
      <c r="BDA123" s="243"/>
      <c r="BDB123" s="243"/>
      <c r="BDC123" s="243"/>
      <c r="BDD123" s="243"/>
      <c r="BDE123" s="243"/>
      <c r="BDF123" s="243"/>
      <c r="BDG123" s="243"/>
      <c r="BDH123" s="243"/>
      <c r="BDI123" s="243"/>
      <c r="BDJ123" s="243"/>
      <c r="BDK123" s="243"/>
      <c r="BDL123" s="243"/>
      <c r="BDM123" s="243"/>
      <c r="BDN123" s="243"/>
      <c r="BDO123" s="243"/>
      <c r="BDP123" s="243"/>
      <c r="BDQ123" s="243"/>
      <c r="BDR123" s="243"/>
      <c r="BDS123" s="243"/>
      <c r="BDT123" s="243"/>
      <c r="BDU123" s="243"/>
      <c r="BDV123" s="243"/>
      <c r="BDW123" s="243"/>
      <c r="BDX123" s="243"/>
      <c r="BDY123" s="243"/>
      <c r="BDZ123" s="243"/>
      <c r="BEA123" s="243"/>
      <c r="BEB123" s="243"/>
      <c r="BEC123" s="243"/>
      <c r="BED123" s="243"/>
      <c r="BEE123" s="243"/>
      <c r="BEF123" s="243"/>
      <c r="BEG123" s="243"/>
      <c r="BEH123" s="243"/>
      <c r="BEI123" s="243"/>
      <c r="BEJ123" s="243"/>
      <c r="BEK123" s="243"/>
      <c r="BEL123" s="243"/>
      <c r="BEM123" s="243"/>
      <c r="BEN123" s="243"/>
      <c r="BEO123" s="243"/>
      <c r="BEP123" s="243"/>
      <c r="BEQ123" s="243"/>
      <c r="BER123" s="243"/>
      <c r="BES123" s="243"/>
      <c r="BET123" s="243"/>
      <c r="BEU123" s="243"/>
      <c r="BEV123" s="243"/>
      <c r="BEW123" s="243"/>
      <c r="BEX123" s="243"/>
      <c r="BEY123" s="243"/>
      <c r="BEZ123" s="243"/>
      <c r="BFA123" s="243"/>
      <c r="BFB123" s="243"/>
      <c r="BFC123" s="243"/>
      <c r="BFD123" s="243"/>
      <c r="BFE123" s="243"/>
      <c r="BFF123" s="243"/>
      <c r="BFG123" s="243"/>
      <c r="BFH123" s="243"/>
      <c r="BFI123" s="243"/>
      <c r="BFJ123" s="243"/>
      <c r="BFK123" s="243"/>
      <c r="BFL123" s="243"/>
      <c r="BFM123" s="243"/>
      <c r="BFN123" s="243"/>
      <c r="BFO123" s="243"/>
      <c r="BFP123" s="243"/>
      <c r="BFQ123" s="243"/>
      <c r="BFR123" s="243"/>
      <c r="BFS123" s="243"/>
      <c r="BFT123" s="243"/>
      <c r="BFU123" s="243"/>
      <c r="BFV123" s="243"/>
      <c r="BFW123" s="243"/>
      <c r="BFX123" s="243"/>
      <c r="BFY123" s="243"/>
      <c r="BFZ123" s="243"/>
      <c r="BGA123" s="243"/>
      <c r="BGB123" s="243"/>
      <c r="BGC123" s="243"/>
      <c r="BGD123" s="243"/>
      <c r="BGE123" s="243"/>
      <c r="BGF123" s="243"/>
      <c r="BGG123" s="243"/>
      <c r="BGH123" s="243"/>
      <c r="BGI123" s="243"/>
      <c r="BGJ123" s="243"/>
      <c r="BGK123" s="243"/>
      <c r="BGL123" s="243"/>
      <c r="BGM123" s="243"/>
      <c r="BGN123" s="243"/>
      <c r="BGO123" s="243"/>
      <c r="BGP123" s="243"/>
      <c r="BGQ123" s="243"/>
      <c r="BGR123" s="243"/>
      <c r="BGS123" s="243"/>
      <c r="BGT123" s="243"/>
      <c r="BGU123" s="243"/>
      <c r="BGV123" s="243"/>
      <c r="BGW123" s="243"/>
      <c r="BGX123" s="243"/>
      <c r="BGY123" s="243"/>
      <c r="BGZ123" s="243"/>
      <c r="BHA123" s="243"/>
      <c r="BHB123" s="243"/>
      <c r="BHC123" s="243"/>
      <c r="BHD123" s="243"/>
      <c r="BHE123" s="243"/>
      <c r="BHF123" s="243"/>
      <c r="BHG123" s="243"/>
      <c r="BHH123" s="243"/>
      <c r="BHI123" s="243"/>
      <c r="BHJ123" s="243"/>
      <c r="BHK123" s="243"/>
      <c r="BHL123" s="243"/>
      <c r="BHM123" s="243"/>
      <c r="BHN123" s="243"/>
      <c r="BHO123" s="243"/>
      <c r="BHP123" s="243"/>
      <c r="BHQ123" s="243"/>
      <c r="BHR123" s="243"/>
      <c r="BHS123" s="243"/>
      <c r="BHT123" s="243"/>
      <c r="BHU123" s="243"/>
      <c r="BHV123" s="243"/>
      <c r="BHW123" s="243"/>
      <c r="BHX123" s="243"/>
      <c r="BHY123" s="243"/>
      <c r="BHZ123" s="243"/>
      <c r="BIA123" s="243"/>
      <c r="BIB123" s="243"/>
      <c r="BIC123" s="243"/>
      <c r="BID123" s="243"/>
      <c r="BIE123" s="243"/>
      <c r="BIF123" s="243"/>
      <c r="BIG123" s="243"/>
      <c r="BIH123" s="243"/>
      <c r="BII123" s="243"/>
      <c r="BIJ123" s="243"/>
      <c r="BIK123" s="243"/>
      <c r="BIL123" s="243"/>
      <c r="BIM123" s="243"/>
      <c r="BIN123" s="243"/>
      <c r="BIO123" s="243"/>
      <c r="BIP123" s="243"/>
      <c r="BIQ123" s="243"/>
      <c r="BIR123" s="243"/>
      <c r="BIS123" s="243"/>
      <c r="BIT123" s="243"/>
      <c r="BIU123" s="243"/>
      <c r="BIV123" s="243"/>
      <c r="BIW123" s="243"/>
      <c r="BIX123" s="243"/>
      <c r="BIY123" s="243"/>
      <c r="BIZ123" s="243"/>
      <c r="BJA123" s="243"/>
      <c r="BJB123" s="243"/>
      <c r="BJC123" s="243"/>
      <c r="BJD123" s="243"/>
      <c r="BJE123" s="243"/>
      <c r="BJF123" s="243"/>
      <c r="BJG123" s="243"/>
      <c r="BJH123" s="243"/>
      <c r="BJI123" s="243"/>
      <c r="BJJ123" s="243"/>
      <c r="BJK123" s="243"/>
      <c r="BJL123" s="243"/>
      <c r="BJM123" s="243"/>
      <c r="BJN123" s="243"/>
      <c r="BJO123" s="243"/>
      <c r="BJP123" s="243"/>
      <c r="BJQ123" s="243"/>
      <c r="BJR123" s="243"/>
      <c r="BJS123" s="243"/>
      <c r="BJT123" s="243"/>
      <c r="BJU123" s="243"/>
      <c r="BJV123" s="243"/>
      <c r="BJW123" s="243"/>
      <c r="BJX123" s="243"/>
      <c r="BJY123" s="243"/>
      <c r="BJZ123" s="243"/>
      <c r="BKA123" s="243"/>
      <c r="BKB123" s="243"/>
      <c r="BKC123" s="243"/>
      <c r="BKD123" s="243"/>
      <c r="BKE123" s="243"/>
      <c r="BKF123" s="243"/>
      <c r="BKG123" s="243"/>
      <c r="BKH123" s="243"/>
      <c r="BKI123" s="243"/>
      <c r="BKJ123" s="243"/>
      <c r="BKK123" s="243"/>
      <c r="BKL123" s="243"/>
      <c r="BKM123" s="243"/>
      <c r="BKN123" s="243"/>
      <c r="BKO123" s="243"/>
      <c r="BKP123" s="243"/>
      <c r="BKQ123" s="243"/>
      <c r="BKR123" s="243"/>
      <c r="BKS123" s="243"/>
      <c r="BKT123" s="243"/>
      <c r="BKU123" s="243"/>
      <c r="BKV123" s="243"/>
      <c r="BKW123" s="243"/>
      <c r="BKX123" s="243"/>
      <c r="BKY123" s="243"/>
      <c r="BKZ123" s="243"/>
      <c r="BLA123" s="243"/>
      <c r="BLB123" s="243"/>
      <c r="BLC123" s="243"/>
      <c r="BLD123" s="243"/>
      <c r="BLE123" s="243"/>
      <c r="BLF123" s="243"/>
      <c r="BLG123" s="243"/>
      <c r="BLH123" s="243"/>
      <c r="BLI123" s="243"/>
      <c r="BLJ123" s="243"/>
      <c r="BLK123" s="243"/>
      <c r="BLL123" s="243"/>
      <c r="BLM123" s="243"/>
      <c r="BLN123" s="243"/>
      <c r="BLO123" s="243"/>
      <c r="BLP123" s="243"/>
      <c r="BLQ123" s="243"/>
      <c r="BLR123" s="243"/>
      <c r="BLS123" s="243"/>
      <c r="BLT123" s="243"/>
      <c r="BLU123" s="243"/>
      <c r="BLV123" s="243"/>
      <c r="BLW123" s="243"/>
      <c r="BLX123" s="243"/>
      <c r="BLY123" s="243"/>
      <c r="BLZ123" s="243"/>
      <c r="BMA123" s="243"/>
      <c r="BMB123" s="243"/>
      <c r="BMC123" s="243"/>
      <c r="BMD123" s="243"/>
      <c r="BME123" s="243"/>
      <c r="BMF123" s="243"/>
      <c r="BMG123" s="243"/>
      <c r="BMH123" s="243"/>
      <c r="BMI123" s="243"/>
      <c r="BMJ123" s="243"/>
      <c r="BMK123" s="243"/>
      <c r="BML123" s="243"/>
      <c r="BMM123" s="243"/>
      <c r="BMN123" s="243"/>
      <c r="BMO123" s="243"/>
      <c r="BMP123" s="243"/>
      <c r="BMQ123" s="243"/>
      <c r="BMR123" s="243"/>
      <c r="BMS123" s="243"/>
      <c r="BMT123" s="243"/>
      <c r="BMU123" s="243"/>
      <c r="BMV123" s="243"/>
      <c r="BMW123" s="243"/>
      <c r="BMX123" s="243"/>
      <c r="BMY123" s="243"/>
      <c r="BMZ123" s="243"/>
      <c r="BNA123" s="243"/>
      <c r="BNB123" s="243"/>
      <c r="BNC123" s="243"/>
      <c r="BND123" s="243"/>
      <c r="BNE123" s="243"/>
      <c r="BNF123" s="243"/>
      <c r="BNG123" s="243"/>
      <c r="BNH123" s="243"/>
      <c r="BNI123" s="243"/>
      <c r="BNJ123" s="243"/>
      <c r="BNK123" s="243"/>
      <c r="BNL123" s="243"/>
      <c r="BNM123" s="243"/>
      <c r="BNN123" s="243"/>
      <c r="BNO123" s="243"/>
      <c r="BNP123" s="243"/>
      <c r="BNQ123" s="243"/>
      <c r="BNR123" s="243"/>
      <c r="BNS123" s="243"/>
      <c r="BNT123" s="243"/>
      <c r="BNU123" s="243"/>
      <c r="BNV123" s="243"/>
      <c r="BNW123" s="243"/>
      <c r="BNX123" s="243"/>
      <c r="BNY123" s="243"/>
      <c r="BNZ123" s="243"/>
      <c r="BOA123" s="243"/>
      <c r="BOB123" s="243"/>
      <c r="BOC123" s="243"/>
      <c r="BOD123" s="243"/>
      <c r="BOE123" s="243"/>
      <c r="BOF123" s="243"/>
      <c r="BOG123" s="243"/>
      <c r="BOH123" s="243"/>
      <c r="BOI123" s="243"/>
      <c r="BOJ123" s="243"/>
      <c r="BOK123" s="243"/>
      <c r="BOL123" s="243"/>
      <c r="BOM123" s="243"/>
      <c r="BON123" s="243"/>
      <c r="BOO123" s="243"/>
      <c r="BOP123" s="243"/>
      <c r="BOQ123" s="243"/>
      <c r="BOR123" s="243"/>
      <c r="BOS123" s="243"/>
      <c r="BOT123" s="243"/>
      <c r="BOU123" s="243"/>
      <c r="BOV123" s="243"/>
      <c r="BOW123" s="243"/>
      <c r="BOX123" s="243"/>
      <c r="BOY123" s="243"/>
      <c r="BOZ123" s="243"/>
      <c r="BPA123" s="243"/>
      <c r="BPB123" s="243"/>
      <c r="BPC123" s="243"/>
      <c r="BPD123" s="243"/>
      <c r="BPE123" s="243"/>
      <c r="BPF123" s="243"/>
      <c r="BPG123" s="243"/>
      <c r="BPH123" s="243"/>
      <c r="BPI123" s="243"/>
      <c r="BPJ123" s="243"/>
      <c r="BPK123" s="243"/>
      <c r="BPL123" s="243"/>
      <c r="BPM123" s="243"/>
      <c r="BPN123" s="243"/>
      <c r="BPO123" s="243"/>
      <c r="BPP123" s="243"/>
      <c r="BPQ123" s="243"/>
      <c r="BPR123" s="243"/>
      <c r="BPS123" s="243"/>
      <c r="BPT123" s="243"/>
      <c r="BPU123" s="243"/>
      <c r="BPV123" s="243"/>
      <c r="BPW123" s="243"/>
      <c r="BPX123" s="243"/>
      <c r="BPY123" s="243"/>
      <c r="BPZ123" s="243"/>
      <c r="BQA123" s="243"/>
      <c r="BQB123" s="243"/>
      <c r="BQC123" s="243"/>
      <c r="BQD123" s="243"/>
      <c r="BQE123" s="243"/>
      <c r="BQF123" s="243"/>
      <c r="BQG123" s="243"/>
      <c r="BQH123" s="243"/>
      <c r="BQI123" s="243"/>
      <c r="BQJ123" s="243"/>
      <c r="BQK123" s="243"/>
      <c r="BQL123" s="243"/>
      <c r="BQM123" s="243"/>
      <c r="BQN123" s="243"/>
      <c r="BQO123" s="243"/>
      <c r="BQP123" s="243"/>
      <c r="BQQ123" s="243"/>
      <c r="BQR123" s="243"/>
      <c r="BQS123" s="243"/>
      <c r="BQT123" s="243"/>
      <c r="BQU123" s="243"/>
      <c r="BQV123" s="243"/>
      <c r="BQW123" s="243"/>
      <c r="BQX123" s="243"/>
      <c r="BQY123" s="243"/>
      <c r="BQZ123" s="243"/>
      <c r="BRA123" s="243"/>
      <c r="BRB123" s="243"/>
      <c r="BRC123" s="243"/>
      <c r="BRD123" s="243"/>
      <c r="BRE123" s="243"/>
      <c r="BRF123" s="243"/>
      <c r="BRG123" s="243"/>
      <c r="BRH123" s="243"/>
      <c r="BRI123" s="243"/>
      <c r="BRJ123" s="243"/>
      <c r="BRK123" s="243"/>
      <c r="BRL123" s="243"/>
      <c r="BRM123" s="243"/>
      <c r="BRN123" s="243"/>
      <c r="BRO123" s="243"/>
      <c r="BRP123" s="243"/>
      <c r="BRQ123" s="243"/>
      <c r="BRR123" s="243"/>
      <c r="BRS123" s="243"/>
      <c r="BRT123" s="243"/>
      <c r="BRU123" s="243"/>
      <c r="BRV123" s="243"/>
      <c r="BRW123" s="243"/>
      <c r="BRX123" s="243"/>
      <c r="BRY123" s="243"/>
      <c r="BRZ123" s="243"/>
      <c r="BSA123" s="243"/>
      <c r="BSB123" s="243"/>
      <c r="BSC123" s="243"/>
      <c r="BSD123" s="243"/>
      <c r="BSE123" s="243"/>
      <c r="BSF123" s="243"/>
      <c r="BSG123" s="243"/>
      <c r="BSH123" s="243"/>
      <c r="BSI123" s="243"/>
      <c r="BSJ123" s="243"/>
      <c r="BSK123" s="243"/>
      <c r="BSL123" s="243"/>
      <c r="BSM123" s="243"/>
      <c r="BSN123" s="243"/>
      <c r="BSO123" s="243"/>
      <c r="BSP123" s="243"/>
      <c r="BSQ123" s="243"/>
      <c r="BSR123" s="243"/>
      <c r="BSS123" s="243"/>
      <c r="BST123" s="243"/>
      <c r="BSU123" s="243"/>
      <c r="BSV123" s="243"/>
      <c r="BSW123" s="243"/>
      <c r="BSX123" s="243"/>
      <c r="BSY123" s="243"/>
      <c r="BSZ123" s="243"/>
      <c r="BTA123" s="243"/>
      <c r="BTB123" s="243"/>
      <c r="BTC123" s="243"/>
      <c r="BTD123" s="243"/>
      <c r="BTE123" s="243"/>
      <c r="BTF123" s="243"/>
      <c r="BTG123" s="243"/>
      <c r="BTH123" s="243"/>
      <c r="BTI123" s="243"/>
      <c r="BTJ123" s="243"/>
      <c r="BTK123" s="243"/>
      <c r="BTL123" s="243"/>
      <c r="BTM123" s="243"/>
      <c r="BTN123" s="243"/>
      <c r="BTO123" s="243"/>
      <c r="BTP123" s="243"/>
      <c r="BTQ123" s="243"/>
      <c r="BTR123" s="243"/>
      <c r="BTS123" s="243"/>
      <c r="BTT123" s="243"/>
      <c r="BTU123" s="243"/>
      <c r="BTV123" s="243"/>
      <c r="BTW123" s="243"/>
      <c r="BTX123" s="243"/>
      <c r="BTY123" s="243"/>
      <c r="BTZ123" s="243"/>
      <c r="BUA123" s="243"/>
      <c r="BUB123" s="243"/>
      <c r="BUC123" s="243"/>
      <c r="BUD123" s="243"/>
      <c r="BUE123" s="243"/>
      <c r="BUF123" s="243"/>
      <c r="BUG123" s="243"/>
      <c r="BUH123" s="243"/>
      <c r="BUI123" s="243"/>
      <c r="BUJ123" s="243"/>
      <c r="BUK123" s="243"/>
      <c r="BUL123" s="243"/>
      <c r="BUM123" s="243"/>
      <c r="BUN123" s="243"/>
      <c r="BUO123" s="243"/>
      <c r="BUP123" s="243"/>
      <c r="BUQ123" s="243"/>
      <c r="BUR123" s="243"/>
      <c r="BUS123" s="243"/>
      <c r="BUT123" s="243"/>
      <c r="BUU123" s="243"/>
      <c r="BUV123" s="243"/>
      <c r="BUW123" s="243"/>
      <c r="BUX123" s="243"/>
      <c r="BUY123" s="243"/>
      <c r="BUZ123" s="243"/>
      <c r="BVA123" s="243"/>
      <c r="BVB123" s="243"/>
      <c r="BVC123" s="243"/>
      <c r="BVD123" s="243"/>
      <c r="BVE123" s="243"/>
      <c r="BVF123" s="243"/>
      <c r="BVG123" s="243"/>
      <c r="BVH123" s="243"/>
      <c r="BVI123" s="243"/>
      <c r="BVJ123" s="243"/>
      <c r="BVK123" s="243"/>
      <c r="BVL123" s="243"/>
      <c r="BVM123" s="243"/>
      <c r="BVN123" s="243"/>
      <c r="BVO123" s="243"/>
      <c r="BVP123" s="243"/>
      <c r="BVQ123" s="243"/>
      <c r="BVR123" s="243"/>
      <c r="BVS123" s="243"/>
      <c r="BVT123" s="243"/>
      <c r="BVU123" s="243"/>
      <c r="BVV123" s="243"/>
      <c r="BVW123" s="243"/>
      <c r="BVX123" s="243"/>
      <c r="BVY123" s="243"/>
      <c r="BVZ123" s="243"/>
      <c r="BWA123" s="243"/>
      <c r="BWB123" s="243"/>
      <c r="BWC123" s="243"/>
      <c r="BWD123" s="243"/>
      <c r="BWE123" s="243"/>
      <c r="BWF123" s="243"/>
      <c r="BWG123" s="243"/>
      <c r="BWH123" s="243"/>
      <c r="BWI123" s="243"/>
      <c r="BWJ123" s="243"/>
      <c r="BWK123" s="243"/>
      <c r="BWL123" s="243"/>
      <c r="BWM123" s="243"/>
      <c r="BWN123" s="243"/>
      <c r="BWO123" s="243"/>
      <c r="BWP123" s="243"/>
      <c r="BWQ123" s="243"/>
      <c r="BWR123" s="243"/>
      <c r="BWS123" s="243"/>
      <c r="BWT123" s="243"/>
      <c r="BWU123" s="243"/>
      <c r="BWV123" s="243"/>
      <c r="BWW123" s="243"/>
      <c r="BWX123" s="243"/>
      <c r="BWY123" s="243"/>
      <c r="BWZ123" s="243"/>
      <c r="BXA123" s="243"/>
      <c r="BXB123" s="243"/>
      <c r="BXC123" s="243"/>
      <c r="BXD123" s="243"/>
      <c r="BXE123" s="243"/>
      <c r="BXF123" s="243"/>
      <c r="BXG123" s="243"/>
      <c r="BXH123" s="243"/>
      <c r="BXI123" s="243"/>
      <c r="BXJ123" s="243"/>
      <c r="BXK123" s="243"/>
      <c r="BXL123" s="243"/>
      <c r="BXM123" s="243"/>
      <c r="BXN123" s="243"/>
      <c r="BXO123" s="243"/>
      <c r="BXP123" s="243"/>
      <c r="BXQ123" s="243"/>
      <c r="BXR123" s="243"/>
      <c r="BXS123" s="243"/>
      <c r="BXT123" s="243"/>
      <c r="BXU123" s="243"/>
      <c r="BXV123" s="243"/>
      <c r="BXW123" s="243"/>
      <c r="BXX123" s="243"/>
      <c r="BXY123" s="243"/>
      <c r="BXZ123" s="243"/>
      <c r="BYA123" s="243"/>
      <c r="BYB123" s="243"/>
      <c r="BYC123" s="243"/>
      <c r="BYD123" s="243"/>
      <c r="BYE123" s="243"/>
      <c r="BYF123" s="243"/>
      <c r="BYG123" s="243"/>
      <c r="BYH123" s="243"/>
      <c r="BYI123" s="243"/>
      <c r="BYJ123" s="243"/>
      <c r="BYK123" s="243"/>
      <c r="BYL123" s="243"/>
      <c r="BYM123" s="243"/>
      <c r="BYN123" s="243"/>
      <c r="BYO123" s="243"/>
      <c r="BYP123" s="243"/>
      <c r="BYQ123" s="243"/>
      <c r="BYR123" s="243"/>
      <c r="BYS123" s="243"/>
      <c r="BYT123" s="243"/>
      <c r="BYU123" s="243"/>
      <c r="BYV123" s="243"/>
      <c r="BYW123" s="243"/>
      <c r="BYX123" s="243"/>
      <c r="BYY123" s="243"/>
      <c r="BYZ123" s="243"/>
      <c r="BZA123" s="243"/>
      <c r="BZB123" s="243"/>
      <c r="BZC123" s="243"/>
      <c r="BZD123" s="243"/>
      <c r="BZE123" s="243"/>
      <c r="BZF123" s="243"/>
      <c r="BZG123" s="243"/>
      <c r="BZH123" s="243"/>
      <c r="BZI123" s="243"/>
      <c r="BZJ123" s="243"/>
      <c r="BZK123" s="243"/>
      <c r="BZL123" s="243"/>
      <c r="BZM123" s="243"/>
      <c r="BZN123" s="243"/>
      <c r="BZO123" s="243"/>
      <c r="BZP123" s="243"/>
      <c r="BZQ123" s="243"/>
      <c r="BZR123" s="243"/>
      <c r="BZS123" s="243"/>
      <c r="BZT123" s="243"/>
      <c r="BZU123" s="243"/>
      <c r="BZV123" s="243"/>
      <c r="BZW123" s="243"/>
      <c r="BZX123" s="243"/>
      <c r="BZY123" s="243"/>
      <c r="BZZ123" s="243"/>
      <c r="CAA123" s="243"/>
      <c r="CAB123" s="243"/>
      <c r="CAC123" s="243"/>
      <c r="CAD123" s="243"/>
      <c r="CAE123" s="243"/>
      <c r="CAF123" s="243"/>
      <c r="CAG123" s="243"/>
      <c r="CAH123" s="243"/>
      <c r="CAI123" s="243"/>
      <c r="CAJ123" s="243"/>
      <c r="CAK123" s="243"/>
      <c r="CAL123" s="243"/>
      <c r="CAM123" s="243"/>
      <c r="CAN123" s="243"/>
      <c r="CAO123" s="243"/>
      <c r="CAP123" s="243"/>
      <c r="CAQ123" s="243"/>
      <c r="CAR123" s="243"/>
      <c r="CAS123" s="243"/>
      <c r="CAT123" s="243"/>
      <c r="CAU123" s="243"/>
      <c r="CAV123" s="243"/>
      <c r="CAW123" s="243"/>
      <c r="CAX123" s="243"/>
      <c r="CAY123" s="243"/>
      <c r="CAZ123" s="243"/>
      <c r="CBA123" s="243"/>
      <c r="CBB123" s="243"/>
      <c r="CBC123" s="243"/>
      <c r="CBD123" s="243"/>
      <c r="CBE123" s="243"/>
      <c r="CBF123" s="243"/>
      <c r="CBG123" s="243"/>
      <c r="CBH123" s="243"/>
      <c r="CBI123" s="243"/>
      <c r="CBJ123" s="243"/>
      <c r="CBK123" s="243"/>
      <c r="CBL123" s="243"/>
      <c r="CBM123" s="243"/>
      <c r="CBN123" s="243"/>
      <c r="CBO123" s="243"/>
      <c r="CBP123" s="243"/>
      <c r="CBQ123" s="243"/>
      <c r="CBR123" s="243"/>
      <c r="CBS123" s="243"/>
      <c r="CBT123" s="243"/>
      <c r="CBU123" s="243"/>
      <c r="CBV123" s="243"/>
      <c r="CBW123" s="243"/>
      <c r="CBX123" s="243"/>
      <c r="CBY123" s="243"/>
      <c r="CBZ123" s="243"/>
      <c r="CCA123" s="243"/>
      <c r="CCB123" s="243"/>
      <c r="CCC123" s="243"/>
      <c r="CCD123" s="243"/>
      <c r="CCE123" s="243"/>
      <c r="CCF123" s="243"/>
      <c r="CCG123" s="243"/>
      <c r="CCH123" s="243"/>
      <c r="CCI123" s="243"/>
      <c r="CCJ123" s="243"/>
      <c r="CCK123" s="243"/>
      <c r="CCL123" s="243"/>
      <c r="CCM123" s="243"/>
      <c r="CCN123" s="243"/>
      <c r="CCO123" s="243"/>
      <c r="CCP123" s="243"/>
      <c r="CCQ123" s="243"/>
      <c r="CCR123" s="243"/>
      <c r="CCS123" s="243"/>
      <c r="CCT123" s="243"/>
      <c r="CCU123" s="243"/>
      <c r="CCV123" s="243"/>
      <c r="CCW123" s="243"/>
      <c r="CCX123" s="243"/>
      <c r="CCY123" s="243"/>
      <c r="CCZ123" s="243"/>
      <c r="CDA123" s="243"/>
      <c r="CDB123" s="243"/>
      <c r="CDC123" s="243"/>
      <c r="CDD123" s="243"/>
      <c r="CDE123" s="243"/>
      <c r="CDF123" s="243"/>
      <c r="CDG123" s="243"/>
      <c r="CDH123" s="243"/>
      <c r="CDI123" s="243"/>
      <c r="CDJ123" s="243"/>
      <c r="CDK123" s="243"/>
      <c r="CDL123" s="243"/>
      <c r="CDM123" s="243"/>
      <c r="CDN123" s="243"/>
      <c r="CDO123" s="243"/>
      <c r="CDP123" s="243"/>
      <c r="CDQ123" s="243"/>
      <c r="CDR123" s="243"/>
      <c r="CDS123" s="243"/>
      <c r="CDT123" s="243"/>
      <c r="CDU123" s="243"/>
      <c r="CDV123" s="243"/>
      <c r="CDW123" s="243"/>
      <c r="CDX123" s="243"/>
      <c r="CDY123" s="243"/>
      <c r="CDZ123" s="243"/>
      <c r="CEA123" s="243"/>
      <c r="CEB123" s="243"/>
      <c r="CEC123" s="243"/>
      <c r="CED123" s="243"/>
      <c r="CEE123" s="243"/>
      <c r="CEF123" s="243"/>
      <c r="CEG123" s="243"/>
      <c r="CEH123" s="243"/>
      <c r="CEI123" s="243"/>
      <c r="CEJ123" s="243"/>
      <c r="CEK123" s="243"/>
      <c r="CEL123" s="243"/>
      <c r="CEM123" s="243"/>
      <c r="CEN123" s="243"/>
      <c r="CEO123" s="243"/>
      <c r="CEP123" s="243"/>
      <c r="CEQ123" s="243"/>
      <c r="CER123" s="243"/>
      <c r="CES123" s="243"/>
      <c r="CET123" s="243"/>
      <c r="CEU123" s="243"/>
      <c r="CEV123" s="243"/>
      <c r="CEW123" s="243"/>
      <c r="CEX123" s="243"/>
      <c r="CEY123" s="243"/>
      <c r="CEZ123" s="243"/>
      <c r="CFA123" s="243"/>
      <c r="CFB123" s="243"/>
      <c r="CFC123" s="243"/>
      <c r="CFD123" s="243"/>
      <c r="CFE123" s="243"/>
      <c r="CFF123" s="243"/>
      <c r="CFG123" s="243"/>
      <c r="CFH123" s="243"/>
      <c r="CFI123" s="243"/>
      <c r="CFJ123" s="243"/>
      <c r="CFK123" s="243"/>
      <c r="CFL123" s="243"/>
      <c r="CFM123" s="243"/>
      <c r="CFN123" s="243"/>
      <c r="CFO123" s="243"/>
      <c r="CFP123" s="243"/>
      <c r="CFQ123" s="243"/>
      <c r="CFR123" s="243"/>
      <c r="CFS123" s="243"/>
      <c r="CFT123" s="243"/>
      <c r="CFU123" s="243"/>
      <c r="CFV123" s="243"/>
      <c r="CFW123" s="243"/>
      <c r="CFX123" s="243"/>
      <c r="CFY123" s="243"/>
      <c r="CFZ123" s="243"/>
      <c r="CGA123" s="243"/>
      <c r="CGB123" s="243"/>
      <c r="CGC123" s="243"/>
      <c r="CGD123" s="243"/>
      <c r="CGE123" s="243"/>
      <c r="CGF123" s="243"/>
      <c r="CGG123" s="243"/>
      <c r="CGH123" s="243"/>
      <c r="CGI123" s="243"/>
      <c r="CGJ123" s="243"/>
      <c r="CGK123" s="243"/>
      <c r="CGL123" s="243"/>
      <c r="CGM123" s="243"/>
      <c r="CGN123" s="243"/>
      <c r="CGO123" s="243"/>
      <c r="CGP123" s="243"/>
      <c r="CGQ123" s="243"/>
      <c r="CGR123" s="243"/>
      <c r="CGS123" s="243"/>
      <c r="CGT123" s="243"/>
      <c r="CGU123" s="243"/>
      <c r="CGV123" s="243"/>
      <c r="CGW123" s="243"/>
      <c r="CGX123" s="243"/>
      <c r="CGY123" s="243"/>
      <c r="CGZ123" s="243"/>
      <c r="CHA123" s="243"/>
      <c r="CHB123" s="243"/>
      <c r="CHC123" s="243"/>
      <c r="CHD123" s="243"/>
      <c r="CHE123" s="243"/>
      <c r="CHF123" s="243"/>
      <c r="CHG123" s="243"/>
      <c r="CHH123" s="243"/>
      <c r="CHI123" s="243"/>
      <c r="CHJ123" s="243"/>
      <c r="CHK123" s="243"/>
      <c r="CHL123" s="243"/>
      <c r="CHM123" s="243"/>
      <c r="CHN123" s="243"/>
      <c r="CHO123" s="243"/>
      <c r="CHP123" s="243"/>
      <c r="CHQ123" s="243"/>
      <c r="CHR123" s="243"/>
      <c r="CHS123" s="243"/>
      <c r="CHT123" s="243"/>
      <c r="CHU123" s="243"/>
      <c r="CHV123" s="243"/>
      <c r="CHW123" s="243"/>
      <c r="CHX123" s="243"/>
      <c r="CHY123" s="243"/>
      <c r="CHZ123" s="243"/>
      <c r="CIA123" s="243"/>
      <c r="CIB123" s="243"/>
      <c r="CIC123" s="243"/>
      <c r="CID123" s="243"/>
      <c r="CIE123" s="243"/>
      <c r="CIF123" s="243"/>
      <c r="CIG123" s="243"/>
      <c r="CIH123" s="243"/>
      <c r="CII123" s="243"/>
      <c r="CIJ123" s="243"/>
      <c r="CIK123" s="243"/>
      <c r="CIL123" s="243"/>
      <c r="CIM123" s="243"/>
      <c r="CIN123" s="243"/>
      <c r="CIO123" s="243"/>
      <c r="CIP123" s="243"/>
      <c r="CIQ123" s="243"/>
      <c r="CIR123" s="243"/>
      <c r="CIS123" s="243"/>
      <c r="CIT123" s="243"/>
      <c r="CIU123" s="243"/>
      <c r="CIV123" s="243"/>
      <c r="CIW123" s="243"/>
      <c r="CIX123" s="243"/>
      <c r="CIY123" s="243"/>
      <c r="CIZ123" s="243"/>
      <c r="CJA123" s="243"/>
      <c r="CJB123" s="243"/>
      <c r="CJC123" s="243"/>
      <c r="CJD123" s="243"/>
      <c r="CJE123" s="243"/>
      <c r="CJF123" s="243"/>
      <c r="CJG123" s="243"/>
      <c r="CJH123" s="243"/>
      <c r="CJI123" s="243"/>
      <c r="CJJ123" s="243"/>
      <c r="CJK123" s="243"/>
      <c r="CJL123" s="243"/>
      <c r="CJM123" s="243"/>
      <c r="CJN123" s="243"/>
      <c r="CJO123" s="243"/>
      <c r="CJP123" s="243"/>
      <c r="CJQ123" s="243"/>
      <c r="CJR123" s="243"/>
      <c r="CJS123" s="243"/>
      <c r="CJT123" s="243"/>
      <c r="CJU123" s="243"/>
      <c r="CJV123" s="243"/>
      <c r="CJW123" s="243"/>
      <c r="CJX123" s="243"/>
      <c r="CJY123" s="243"/>
      <c r="CJZ123" s="243"/>
      <c r="CKA123" s="243"/>
      <c r="CKB123" s="243"/>
      <c r="CKC123" s="243"/>
      <c r="CKD123" s="243"/>
      <c r="CKE123" s="243"/>
      <c r="CKF123" s="243"/>
      <c r="CKG123" s="243"/>
      <c r="CKH123" s="243"/>
      <c r="CKI123" s="243"/>
      <c r="CKJ123" s="243"/>
      <c r="CKK123" s="243"/>
      <c r="CKL123" s="243"/>
      <c r="CKM123" s="243"/>
      <c r="CKN123" s="243"/>
      <c r="CKO123" s="243"/>
      <c r="CKP123" s="243"/>
      <c r="CKQ123" s="243"/>
      <c r="CKR123" s="243"/>
      <c r="CKS123" s="243"/>
      <c r="CKT123" s="243"/>
      <c r="CKU123" s="243"/>
      <c r="CKV123" s="243"/>
      <c r="CKW123" s="243"/>
      <c r="CKX123" s="243"/>
      <c r="CKY123" s="243"/>
      <c r="CKZ123" s="243"/>
      <c r="CLA123" s="243"/>
      <c r="CLB123" s="243"/>
      <c r="CLC123" s="243"/>
      <c r="CLD123" s="243"/>
      <c r="CLE123" s="243"/>
      <c r="CLF123" s="243"/>
      <c r="CLG123" s="243"/>
      <c r="CLH123" s="243"/>
      <c r="CLI123" s="243"/>
      <c r="CLJ123" s="243"/>
      <c r="CLK123" s="243"/>
      <c r="CLL123" s="243"/>
      <c r="CLM123" s="243"/>
      <c r="CLN123" s="243"/>
      <c r="CLO123" s="243"/>
      <c r="CLP123" s="243"/>
      <c r="CLQ123" s="243"/>
      <c r="CLR123" s="243"/>
      <c r="CLS123" s="243"/>
      <c r="CLT123" s="243"/>
      <c r="CLU123" s="243"/>
      <c r="CLV123" s="243"/>
      <c r="CLW123" s="243"/>
      <c r="CLX123" s="243"/>
      <c r="CLY123" s="243"/>
      <c r="CLZ123" s="243"/>
      <c r="CMA123" s="243"/>
      <c r="CMB123" s="243"/>
      <c r="CMC123" s="243"/>
      <c r="CMD123" s="243"/>
      <c r="CME123" s="243"/>
      <c r="CMF123" s="243"/>
      <c r="CMG123" s="243"/>
      <c r="CMH123" s="243"/>
      <c r="CMI123" s="243"/>
      <c r="CMJ123" s="243"/>
      <c r="CMK123" s="243"/>
      <c r="CML123" s="243"/>
      <c r="CMM123" s="243"/>
      <c r="CMN123" s="243"/>
      <c r="CMO123" s="243"/>
      <c r="CMP123" s="243"/>
      <c r="CMQ123" s="243"/>
      <c r="CMR123" s="243"/>
      <c r="CMS123" s="243"/>
      <c r="CMT123" s="243"/>
      <c r="CMU123" s="243"/>
      <c r="CMV123" s="243"/>
      <c r="CMW123" s="243"/>
      <c r="CMX123" s="243"/>
      <c r="CMY123" s="243"/>
      <c r="CMZ123" s="243"/>
      <c r="CNA123" s="243"/>
      <c r="CNB123" s="243"/>
      <c r="CNC123" s="243"/>
      <c r="CND123" s="243"/>
      <c r="CNE123" s="243"/>
      <c r="CNF123" s="243"/>
      <c r="CNG123" s="243"/>
      <c r="CNH123" s="243"/>
      <c r="CNI123" s="243"/>
      <c r="CNJ123" s="243"/>
      <c r="CNK123" s="243"/>
      <c r="CNL123" s="243"/>
      <c r="CNM123" s="243"/>
      <c r="CNN123" s="243"/>
      <c r="CNO123" s="243"/>
      <c r="CNP123" s="243"/>
      <c r="CNQ123" s="243"/>
      <c r="CNR123" s="243"/>
      <c r="CNS123" s="243"/>
      <c r="CNT123" s="243"/>
      <c r="CNU123" s="243"/>
      <c r="CNV123" s="243"/>
      <c r="CNW123" s="243"/>
      <c r="CNX123" s="243"/>
      <c r="CNY123" s="243"/>
      <c r="CNZ123" s="243"/>
      <c r="COA123" s="243"/>
      <c r="COB123" s="243"/>
      <c r="COC123" s="243"/>
      <c r="COD123" s="243"/>
      <c r="COE123" s="243"/>
      <c r="COF123" s="243"/>
      <c r="COG123" s="243"/>
      <c r="COH123" s="243"/>
      <c r="COI123" s="243"/>
      <c r="COJ123" s="243"/>
      <c r="COK123" s="243"/>
      <c r="COL123" s="243"/>
      <c r="COM123" s="243"/>
      <c r="CON123" s="243"/>
      <c r="COO123" s="243"/>
      <c r="COP123" s="243"/>
      <c r="COQ123" s="243"/>
      <c r="COR123" s="243"/>
      <c r="COS123" s="243"/>
      <c r="COT123" s="243"/>
      <c r="COU123" s="243"/>
      <c r="COV123" s="243"/>
      <c r="COW123" s="243"/>
      <c r="COX123" s="243"/>
      <c r="COY123" s="243"/>
      <c r="COZ123" s="243"/>
      <c r="CPA123" s="243"/>
      <c r="CPB123" s="243"/>
      <c r="CPC123" s="243"/>
      <c r="CPD123" s="243"/>
      <c r="CPE123" s="243"/>
      <c r="CPF123" s="243"/>
      <c r="CPG123" s="243"/>
      <c r="CPH123" s="243"/>
      <c r="CPI123" s="243"/>
      <c r="CPJ123" s="243"/>
      <c r="CPK123" s="243"/>
      <c r="CPL123" s="243"/>
      <c r="CPM123" s="243"/>
      <c r="CPN123" s="243"/>
      <c r="CPO123" s="243"/>
      <c r="CPP123" s="243"/>
      <c r="CPQ123" s="243"/>
      <c r="CPR123" s="243"/>
      <c r="CPS123" s="243"/>
      <c r="CPT123" s="243"/>
      <c r="CPU123" s="243"/>
      <c r="CPV123" s="243"/>
      <c r="CPW123" s="243"/>
      <c r="CPX123" s="243"/>
      <c r="CPY123" s="243"/>
      <c r="CPZ123" s="243"/>
      <c r="CQA123" s="243"/>
      <c r="CQB123" s="243"/>
      <c r="CQC123" s="243"/>
      <c r="CQD123" s="243"/>
      <c r="CQE123" s="243"/>
      <c r="CQF123" s="243"/>
      <c r="CQG123" s="243"/>
      <c r="CQH123" s="243"/>
      <c r="CQI123" s="243"/>
      <c r="CQJ123" s="243"/>
      <c r="CQK123" s="243"/>
      <c r="CQL123" s="243"/>
      <c r="CQM123" s="243"/>
      <c r="CQN123" s="243"/>
      <c r="CQO123" s="243"/>
      <c r="CQP123" s="243"/>
      <c r="CQQ123" s="243"/>
      <c r="CQR123" s="243"/>
      <c r="CQS123" s="243"/>
      <c r="CQT123" s="243"/>
      <c r="CQU123" s="243"/>
      <c r="CQV123" s="243"/>
      <c r="CQW123" s="243"/>
      <c r="CQX123" s="243"/>
      <c r="CQY123" s="243"/>
      <c r="CQZ123" s="243"/>
      <c r="CRA123" s="243"/>
      <c r="CRB123" s="243"/>
      <c r="CRC123" s="243"/>
      <c r="CRD123" s="243"/>
      <c r="CRE123" s="243"/>
      <c r="CRF123" s="243"/>
      <c r="CRG123" s="243"/>
      <c r="CRH123" s="243"/>
      <c r="CRI123" s="243"/>
      <c r="CRJ123" s="243"/>
      <c r="CRK123" s="243"/>
      <c r="CRL123" s="243"/>
      <c r="CRM123" s="243"/>
      <c r="CRN123" s="243"/>
      <c r="CRO123" s="243"/>
      <c r="CRP123" s="243"/>
      <c r="CRQ123" s="243"/>
      <c r="CRR123" s="243"/>
      <c r="CRS123" s="243"/>
      <c r="CRT123" s="243"/>
      <c r="CRU123" s="243"/>
      <c r="CRV123" s="243"/>
      <c r="CRW123" s="243"/>
      <c r="CRX123" s="243"/>
      <c r="CRY123" s="243"/>
      <c r="CRZ123" s="243"/>
      <c r="CSA123" s="243"/>
      <c r="CSB123" s="243"/>
      <c r="CSC123" s="243"/>
      <c r="CSD123" s="243"/>
      <c r="CSE123" s="243"/>
      <c r="CSF123" s="243"/>
      <c r="CSG123" s="243"/>
      <c r="CSH123" s="243"/>
      <c r="CSI123" s="243"/>
      <c r="CSJ123" s="243"/>
      <c r="CSK123" s="243"/>
      <c r="CSL123" s="243"/>
      <c r="CSM123" s="243"/>
      <c r="CSN123" s="243"/>
      <c r="CSO123" s="243"/>
      <c r="CSP123" s="243"/>
      <c r="CSQ123" s="243"/>
      <c r="CSR123" s="243"/>
      <c r="CSS123" s="243"/>
      <c r="CST123" s="243"/>
      <c r="CSU123" s="243"/>
      <c r="CSV123" s="243"/>
      <c r="CSW123" s="243"/>
      <c r="CSX123" s="243"/>
      <c r="CSY123" s="243"/>
      <c r="CSZ123" s="243"/>
      <c r="CTA123" s="243"/>
      <c r="CTB123" s="243"/>
      <c r="CTC123" s="243"/>
      <c r="CTD123" s="243"/>
      <c r="CTE123" s="243"/>
      <c r="CTF123" s="243"/>
      <c r="CTG123" s="243"/>
      <c r="CTH123" s="243"/>
      <c r="CTI123" s="243"/>
      <c r="CTJ123" s="243"/>
      <c r="CTK123" s="243"/>
      <c r="CTL123" s="243"/>
      <c r="CTM123" s="243"/>
      <c r="CTN123" s="243"/>
      <c r="CTO123" s="243"/>
      <c r="CTP123" s="243"/>
      <c r="CTQ123" s="243"/>
      <c r="CTR123" s="243"/>
      <c r="CTS123" s="243"/>
      <c r="CTT123" s="243"/>
      <c r="CTU123" s="243"/>
      <c r="CTV123" s="243"/>
      <c r="CTW123" s="243"/>
      <c r="CTX123" s="243"/>
      <c r="CTY123" s="243"/>
      <c r="CTZ123" s="243"/>
      <c r="CUA123" s="243"/>
      <c r="CUB123" s="243"/>
      <c r="CUC123" s="243"/>
      <c r="CUD123" s="243"/>
      <c r="CUE123" s="243"/>
      <c r="CUF123" s="243"/>
      <c r="CUG123" s="243"/>
      <c r="CUH123" s="243"/>
      <c r="CUI123" s="243"/>
      <c r="CUJ123" s="243"/>
      <c r="CUK123" s="243"/>
      <c r="CUL123" s="243"/>
      <c r="CUM123" s="243"/>
      <c r="CUN123" s="243"/>
      <c r="CUO123" s="243"/>
      <c r="CUP123" s="243"/>
      <c r="CUQ123" s="243"/>
      <c r="CUR123" s="243"/>
      <c r="CUS123" s="243"/>
      <c r="CUT123" s="243"/>
      <c r="CUU123" s="243"/>
      <c r="CUV123" s="243"/>
      <c r="CUW123" s="243"/>
      <c r="CUX123" s="243"/>
      <c r="CUY123" s="243"/>
      <c r="CUZ123" s="243"/>
      <c r="CVA123" s="243"/>
      <c r="CVB123" s="243"/>
      <c r="CVC123" s="243"/>
      <c r="CVD123" s="243"/>
      <c r="CVE123" s="243"/>
      <c r="CVF123" s="243"/>
      <c r="CVG123" s="243"/>
      <c r="CVH123" s="243"/>
      <c r="CVI123" s="243"/>
      <c r="CVJ123" s="243"/>
      <c r="CVK123" s="243"/>
      <c r="CVL123" s="243"/>
      <c r="CVM123" s="243"/>
      <c r="CVN123" s="243"/>
      <c r="CVO123" s="243"/>
      <c r="CVP123" s="243"/>
      <c r="CVQ123" s="243"/>
      <c r="CVR123" s="243"/>
      <c r="CVS123" s="243"/>
      <c r="CVT123" s="243"/>
      <c r="CVU123" s="243"/>
      <c r="CVV123" s="243"/>
      <c r="CVW123" s="243"/>
      <c r="CVX123" s="243"/>
      <c r="CVY123" s="243"/>
      <c r="CVZ123" s="243"/>
      <c r="CWA123" s="243"/>
      <c r="CWB123" s="243"/>
      <c r="CWC123" s="243"/>
      <c r="CWD123" s="243"/>
      <c r="CWE123" s="243"/>
      <c r="CWF123" s="243"/>
      <c r="CWG123" s="243"/>
      <c r="CWH123" s="243"/>
      <c r="CWI123" s="243"/>
      <c r="CWJ123" s="243"/>
      <c r="CWK123" s="243"/>
      <c r="CWL123" s="243"/>
      <c r="CWM123" s="243"/>
      <c r="CWN123" s="243"/>
      <c r="CWO123" s="243"/>
      <c r="CWP123" s="243"/>
      <c r="CWQ123" s="243"/>
      <c r="CWR123" s="243"/>
      <c r="CWS123" s="243"/>
      <c r="CWT123" s="243"/>
      <c r="CWU123" s="243"/>
      <c r="CWV123" s="243"/>
      <c r="CWW123" s="243"/>
      <c r="CWX123" s="243"/>
      <c r="CWY123" s="243"/>
      <c r="CWZ123" s="243"/>
      <c r="CXA123" s="243"/>
      <c r="CXB123" s="243"/>
      <c r="CXC123" s="243"/>
      <c r="CXD123" s="243"/>
      <c r="CXE123" s="243"/>
      <c r="CXF123" s="243"/>
      <c r="CXG123" s="243"/>
      <c r="CXH123" s="243"/>
      <c r="CXI123" s="243"/>
      <c r="CXJ123" s="243"/>
      <c r="CXK123" s="243"/>
      <c r="CXL123" s="243"/>
      <c r="CXM123" s="243"/>
      <c r="CXN123" s="243"/>
      <c r="CXO123" s="243"/>
      <c r="CXP123" s="243"/>
      <c r="CXQ123" s="243"/>
      <c r="CXR123" s="243"/>
      <c r="CXS123" s="243"/>
      <c r="CXT123" s="243"/>
      <c r="CXU123" s="243"/>
      <c r="CXV123" s="243"/>
      <c r="CXW123" s="243"/>
      <c r="CXX123" s="243"/>
      <c r="CXY123" s="243"/>
      <c r="CXZ123" s="243"/>
      <c r="CYA123" s="243"/>
      <c r="CYB123" s="243"/>
      <c r="CYC123" s="243"/>
      <c r="CYD123" s="243"/>
      <c r="CYE123" s="243"/>
      <c r="CYF123" s="243"/>
      <c r="CYG123" s="243"/>
      <c r="CYH123" s="243"/>
      <c r="CYI123" s="243"/>
      <c r="CYJ123" s="243"/>
      <c r="CYK123" s="243"/>
      <c r="CYL123" s="243"/>
      <c r="CYM123" s="243"/>
      <c r="CYN123" s="243"/>
      <c r="CYO123" s="243"/>
      <c r="CYP123" s="243"/>
      <c r="CYQ123" s="243"/>
      <c r="CYR123" s="243"/>
      <c r="CYS123" s="243"/>
      <c r="CYT123" s="243"/>
      <c r="CYU123" s="243"/>
      <c r="CYV123" s="243"/>
      <c r="CYW123" s="243"/>
      <c r="CYX123" s="243"/>
      <c r="CYY123" s="243"/>
      <c r="CYZ123" s="243"/>
      <c r="CZA123" s="243"/>
      <c r="CZB123" s="243"/>
      <c r="CZC123" s="243"/>
      <c r="CZD123" s="243"/>
      <c r="CZE123" s="243"/>
      <c r="CZF123" s="243"/>
      <c r="CZG123" s="243"/>
      <c r="CZH123" s="243"/>
      <c r="CZI123" s="243"/>
      <c r="CZJ123" s="243"/>
      <c r="CZK123" s="243"/>
      <c r="CZL123" s="243"/>
      <c r="CZM123" s="243"/>
      <c r="CZN123" s="243"/>
      <c r="CZO123" s="243"/>
      <c r="CZP123" s="243"/>
      <c r="CZQ123" s="243"/>
      <c r="CZR123" s="243"/>
      <c r="CZS123" s="243"/>
      <c r="CZT123" s="243"/>
      <c r="CZU123" s="243"/>
      <c r="CZV123" s="243"/>
      <c r="CZW123" s="243"/>
      <c r="CZX123" s="243"/>
      <c r="CZY123" s="243"/>
      <c r="CZZ123" s="243"/>
      <c r="DAA123" s="243"/>
      <c r="DAB123" s="243"/>
      <c r="DAC123" s="243"/>
      <c r="DAD123" s="243"/>
      <c r="DAE123" s="243"/>
      <c r="DAF123" s="243"/>
      <c r="DAG123" s="243"/>
      <c r="DAH123" s="243"/>
      <c r="DAI123" s="243"/>
      <c r="DAJ123" s="243"/>
      <c r="DAK123" s="243"/>
      <c r="DAL123" s="243"/>
      <c r="DAM123" s="243"/>
      <c r="DAN123" s="243"/>
      <c r="DAO123" s="243"/>
      <c r="DAP123" s="243"/>
      <c r="DAQ123" s="243"/>
      <c r="DAR123" s="243"/>
      <c r="DAS123" s="243"/>
      <c r="DAT123" s="243"/>
      <c r="DAU123" s="243"/>
      <c r="DAV123" s="243"/>
      <c r="DAW123" s="243"/>
      <c r="DAX123" s="243"/>
      <c r="DAY123" s="243"/>
      <c r="DAZ123" s="243"/>
      <c r="DBA123" s="243"/>
      <c r="DBB123" s="243"/>
      <c r="DBC123" s="243"/>
      <c r="DBD123" s="243"/>
      <c r="DBE123" s="243"/>
      <c r="DBF123" s="243"/>
      <c r="DBG123" s="243"/>
      <c r="DBH123" s="243"/>
      <c r="DBI123" s="243"/>
      <c r="DBJ123" s="243"/>
      <c r="DBK123" s="243"/>
      <c r="DBL123" s="243"/>
      <c r="DBM123" s="243"/>
      <c r="DBN123" s="243"/>
      <c r="DBO123" s="243"/>
      <c r="DBP123" s="243"/>
      <c r="DBQ123" s="243"/>
      <c r="DBR123" s="243"/>
      <c r="DBS123" s="243"/>
      <c r="DBT123" s="243"/>
      <c r="DBU123" s="243"/>
      <c r="DBV123" s="243"/>
      <c r="DBW123" s="243"/>
      <c r="DBX123" s="243"/>
      <c r="DBY123" s="243"/>
      <c r="DBZ123" s="243"/>
      <c r="DCA123" s="243"/>
      <c r="DCB123" s="243"/>
      <c r="DCC123" s="243"/>
      <c r="DCD123" s="243"/>
      <c r="DCE123" s="243"/>
      <c r="DCF123" s="243"/>
      <c r="DCG123" s="243"/>
      <c r="DCH123" s="243"/>
      <c r="DCI123" s="243"/>
      <c r="DCJ123" s="243"/>
      <c r="DCK123" s="243"/>
      <c r="DCL123" s="243"/>
      <c r="DCM123" s="243"/>
      <c r="DCN123" s="243"/>
      <c r="DCO123" s="243"/>
      <c r="DCP123" s="243"/>
      <c r="DCQ123" s="243"/>
      <c r="DCR123" s="243"/>
      <c r="DCS123" s="243"/>
      <c r="DCT123" s="243"/>
      <c r="DCU123" s="243"/>
      <c r="DCV123" s="243"/>
      <c r="DCW123" s="243"/>
      <c r="DCX123" s="243"/>
      <c r="DCY123" s="243"/>
      <c r="DCZ123" s="243"/>
      <c r="DDA123" s="243"/>
      <c r="DDB123" s="243"/>
      <c r="DDC123" s="243"/>
      <c r="DDD123" s="243"/>
      <c r="DDE123" s="243"/>
      <c r="DDF123" s="243"/>
      <c r="DDG123" s="243"/>
      <c r="DDH123" s="243"/>
      <c r="DDI123" s="243"/>
      <c r="DDJ123" s="243"/>
      <c r="DDK123" s="243"/>
      <c r="DDL123" s="243"/>
      <c r="DDM123" s="243"/>
      <c r="DDN123" s="243"/>
      <c r="DDO123" s="243"/>
      <c r="DDP123" s="243"/>
      <c r="DDQ123" s="243"/>
      <c r="DDR123" s="243"/>
      <c r="DDS123" s="243"/>
      <c r="DDT123" s="243"/>
      <c r="DDU123" s="243"/>
      <c r="DDV123" s="243"/>
      <c r="DDW123" s="243"/>
      <c r="DDX123" s="243"/>
      <c r="DDY123" s="243"/>
      <c r="DDZ123" s="243"/>
      <c r="DEA123" s="243"/>
      <c r="DEB123" s="243"/>
      <c r="DEC123" s="243"/>
      <c r="DED123" s="243"/>
      <c r="DEE123" s="243"/>
      <c r="DEF123" s="243"/>
      <c r="DEG123" s="243"/>
      <c r="DEH123" s="243"/>
      <c r="DEI123" s="243"/>
      <c r="DEJ123" s="243"/>
      <c r="DEK123" s="243"/>
      <c r="DEL123" s="243"/>
      <c r="DEM123" s="243"/>
      <c r="DEN123" s="243"/>
      <c r="DEO123" s="243"/>
      <c r="DEP123" s="243"/>
      <c r="DEQ123" s="243"/>
      <c r="DER123" s="243"/>
      <c r="DES123" s="243"/>
      <c r="DET123" s="243"/>
      <c r="DEU123" s="243"/>
      <c r="DEV123" s="243"/>
      <c r="DEW123" s="243"/>
      <c r="DEX123" s="243"/>
      <c r="DEY123" s="243"/>
      <c r="DEZ123" s="243"/>
      <c r="DFA123" s="243"/>
      <c r="DFB123" s="243"/>
      <c r="DFC123" s="243"/>
      <c r="DFD123" s="243"/>
      <c r="DFE123" s="243"/>
      <c r="DFF123" s="243"/>
      <c r="DFG123" s="243"/>
      <c r="DFH123" s="243"/>
      <c r="DFI123" s="243"/>
      <c r="DFJ123" s="243"/>
      <c r="DFK123" s="243"/>
      <c r="DFL123" s="243"/>
      <c r="DFM123" s="243"/>
      <c r="DFN123" s="243"/>
      <c r="DFO123" s="243"/>
      <c r="DFP123" s="243"/>
      <c r="DFQ123" s="243"/>
      <c r="DFR123" s="243"/>
      <c r="DFS123" s="243"/>
      <c r="DFT123" s="243"/>
      <c r="DFU123" s="243"/>
      <c r="DFV123" s="243"/>
      <c r="DFW123" s="243"/>
      <c r="DFX123" s="243"/>
      <c r="DFY123" s="243"/>
      <c r="DFZ123" s="243"/>
      <c r="DGA123" s="243"/>
      <c r="DGB123" s="243"/>
      <c r="DGC123" s="243"/>
      <c r="DGD123" s="243"/>
      <c r="DGE123" s="243"/>
      <c r="DGF123" s="243"/>
      <c r="DGG123" s="243"/>
      <c r="DGH123" s="243"/>
      <c r="DGI123" s="243"/>
      <c r="DGJ123" s="243"/>
      <c r="DGK123" s="243"/>
      <c r="DGL123" s="243"/>
      <c r="DGM123" s="243"/>
      <c r="DGN123" s="243"/>
      <c r="DGO123" s="243"/>
      <c r="DGP123" s="243"/>
      <c r="DGQ123" s="243"/>
      <c r="DGR123" s="243"/>
      <c r="DGS123" s="243"/>
      <c r="DGT123" s="243"/>
      <c r="DGU123" s="243"/>
      <c r="DGV123" s="243"/>
      <c r="DGW123" s="243"/>
      <c r="DGX123" s="243"/>
      <c r="DGY123" s="243"/>
      <c r="DGZ123" s="243"/>
      <c r="DHA123" s="243"/>
      <c r="DHB123" s="243"/>
      <c r="DHC123" s="243"/>
      <c r="DHD123" s="243"/>
      <c r="DHE123" s="243"/>
      <c r="DHF123" s="243"/>
      <c r="DHG123" s="243"/>
      <c r="DHH123" s="243"/>
      <c r="DHI123" s="243"/>
      <c r="DHJ123" s="243"/>
      <c r="DHK123" s="243"/>
      <c r="DHL123" s="243"/>
      <c r="DHM123" s="243"/>
      <c r="DHN123" s="243"/>
      <c r="DHO123" s="243"/>
      <c r="DHP123" s="243"/>
      <c r="DHQ123" s="243"/>
      <c r="DHR123" s="243"/>
      <c r="DHS123" s="243"/>
      <c r="DHT123" s="243"/>
      <c r="DHU123" s="243"/>
      <c r="DHV123" s="243"/>
      <c r="DHW123" s="243"/>
      <c r="DHX123" s="243"/>
      <c r="DHY123" s="243"/>
      <c r="DHZ123" s="243"/>
      <c r="DIA123" s="243"/>
      <c r="DIB123" s="243"/>
      <c r="DIC123" s="243"/>
      <c r="DID123" s="243"/>
      <c r="DIE123" s="243"/>
      <c r="DIF123" s="243"/>
      <c r="DIG123" s="243"/>
      <c r="DIH123" s="243"/>
      <c r="DII123" s="243"/>
      <c r="DIJ123" s="243"/>
      <c r="DIK123" s="243"/>
      <c r="DIL123" s="243"/>
      <c r="DIM123" s="243"/>
      <c r="DIN123" s="243"/>
      <c r="DIO123" s="243"/>
      <c r="DIP123" s="243"/>
      <c r="DIQ123" s="243"/>
      <c r="DIR123" s="243"/>
      <c r="DIS123" s="243"/>
      <c r="DIT123" s="243"/>
      <c r="DIU123" s="243"/>
      <c r="DIV123" s="243"/>
      <c r="DIW123" s="243"/>
      <c r="DIX123" s="243"/>
      <c r="DIY123" s="243"/>
      <c r="DIZ123" s="243"/>
      <c r="DJA123" s="243"/>
      <c r="DJB123" s="243"/>
      <c r="DJC123" s="243"/>
      <c r="DJD123" s="243"/>
      <c r="DJE123" s="243"/>
      <c r="DJF123" s="243"/>
      <c r="DJG123" s="243"/>
      <c r="DJH123" s="243"/>
      <c r="DJI123" s="243"/>
      <c r="DJJ123" s="243"/>
      <c r="DJK123" s="243"/>
      <c r="DJL123" s="243"/>
      <c r="DJM123" s="243"/>
      <c r="DJN123" s="243"/>
      <c r="DJO123" s="243"/>
      <c r="DJP123" s="243"/>
      <c r="DJQ123" s="243"/>
      <c r="DJR123" s="243"/>
      <c r="DJS123" s="243"/>
      <c r="DJT123" s="243"/>
      <c r="DJU123" s="243"/>
      <c r="DJV123" s="243"/>
      <c r="DJW123" s="243"/>
      <c r="DJX123" s="243"/>
      <c r="DJY123" s="243"/>
      <c r="DJZ123" s="243"/>
      <c r="DKA123" s="243"/>
      <c r="DKB123" s="243"/>
      <c r="DKC123" s="243"/>
      <c r="DKD123" s="243"/>
      <c r="DKE123" s="243"/>
      <c r="DKF123" s="243"/>
      <c r="DKG123" s="243"/>
      <c r="DKH123" s="243"/>
      <c r="DKI123" s="243"/>
      <c r="DKJ123" s="243"/>
      <c r="DKK123" s="243"/>
      <c r="DKL123" s="243"/>
      <c r="DKM123" s="243"/>
      <c r="DKN123" s="243"/>
      <c r="DKO123" s="243"/>
      <c r="DKP123" s="243"/>
      <c r="DKQ123" s="243"/>
      <c r="DKR123" s="243"/>
      <c r="DKS123" s="243"/>
      <c r="DKT123" s="243"/>
      <c r="DKU123" s="243"/>
      <c r="DKV123" s="243"/>
      <c r="DKW123" s="243"/>
      <c r="DKX123" s="243"/>
      <c r="DKY123" s="243"/>
      <c r="DKZ123" s="243"/>
      <c r="DLA123" s="243"/>
      <c r="DLB123" s="243"/>
      <c r="DLC123" s="243"/>
      <c r="DLD123" s="243"/>
      <c r="DLE123" s="243"/>
      <c r="DLF123" s="243"/>
      <c r="DLG123" s="243"/>
      <c r="DLH123" s="243"/>
      <c r="DLI123" s="243"/>
      <c r="DLJ123" s="243"/>
      <c r="DLK123" s="243"/>
      <c r="DLL123" s="243"/>
      <c r="DLM123" s="243"/>
      <c r="DLN123" s="243"/>
      <c r="DLO123" s="243"/>
      <c r="DLP123" s="243"/>
      <c r="DLQ123" s="243"/>
      <c r="DLR123" s="243"/>
      <c r="DLS123" s="243"/>
      <c r="DLT123" s="243"/>
      <c r="DLU123" s="243"/>
      <c r="DLV123" s="243"/>
      <c r="DLW123" s="243"/>
      <c r="DLX123" s="243"/>
      <c r="DLY123" s="243"/>
      <c r="DLZ123" s="243"/>
      <c r="DMA123" s="243"/>
      <c r="DMB123" s="243"/>
      <c r="DMC123" s="243"/>
      <c r="DMD123" s="243"/>
      <c r="DME123" s="243"/>
      <c r="DMF123" s="243"/>
      <c r="DMG123" s="243"/>
      <c r="DMH123" s="243"/>
      <c r="DMI123" s="243"/>
      <c r="DMJ123" s="243"/>
      <c r="DMK123" s="243"/>
      <c r="DML123" s="243"/>
      <c r="DMM123" s="243"/>
      <c r="DMN123" s="243"/>
      <c r="DMO123" s="243"/>
      <c r="DMP123" s="243"/>
      <c r="DMQ123" s="243"/>
      <c r="DMR123" s="243"/>
      <c r="DMS123" s="243"/>
      <c r="DMT123" s="243"/>
      <c r="DMU123" s="243"/>
      <c r="DMV123" s="243"/>
      <c r="DMW123" s="243"/>
      <c r="DMX123" s="243"/>
      <c r="DMY123" s="243"/>
      <c r="DMZ123" s="243"/>
      <c r="DNA123" s="243"/>
      <c r="DNB123" s="243"/>
      <c r="DNC123" s="243"/>
      <c r="DND123" s="243"/>
      <c r="DNE123" s="243"/>
      <c r="DNF123" s="243"/>
      <c r="DNG123" s="243"/>
      <c r="DNH123" s="243"/>
      <c r="DNI123" s="243"/>
      <c r="DNJ123" s="243"/>
      <c r="DNK123" s="243"/>
      <c r="DNL123" s="243"/>
      <c r="DNM123" s="243"/>
      <c r="DNN123" s="243"/>
      <c r="DNO123" s="243"/>
      <c r="DNP123" s="243"/>
      <c r="DNQ123" s="243"/>
      <c r="DNR123" s="243"/>
      <c r="DNS123" s="243"/>
      <c r="DNT123" s="243"/>
      <c r="DNU123" s="243"/>
      <c r="DNV123" s="243"/>
      <c r="DNW123" s="243"/>
      <c r="DNX123" s="243"/>
      <c r="DNY123" s="243"/>
      <c r="DNZ123" s="243"/>
      <c r="DOA123" s="243"/>
      <c r="DOB123" s="243"/>
      <c r="DOC123" s="243"/>
      <c r="DOD123" s="243"/>
      <c r="DOE123" s="243"/>
      <c r="DOF123" s="243"/>
      <c r="DOG123" s="243"/>
      <c r="DOH123" s="243"/>
      <c r="DOI123" s="243"/>
      <c r="DOJ123" s="243"/>
      <c r="DOK123" s="243"/>
      <c r="DOL123" s="243"/>
      <c r="DOM123" s="243"/>
      <c r="DON123" s="243"/>
      <c r="DOO123" s="243"/>
      <c r="DOP123" s="243"/>
      <c r="DOQ123" s="243"/>
      <c r="DOR123" s="243"/>
      <c r="DOS123" s="243"/>
      <c r="DOT123" s="243"/>
      <c r="DOU123" s="243"/>
      <c r="DOV123" s="243"/>
      <c r="DOW123" s="243"/>
      <c r="DOX123" s="243"/>
      <c r="DOY123" s="243"/>
      <c r="DOZ123" s="243"/>
      <c r="DPA123" s="243"/>
      <c r="DPB123" s="243"/>
      <c r="DPC123" s="243"/>
      <c r="DPD123" s="243"/>
      <c r="DPE123" s="243"/>
      <c r="DPF123" s="243"/>
      <c r="DPG123" s="243"/>
      <c r="DPH123" s="243"/>
      <c r="DPI123" s="243"/>
      <c r="DPJ123" s="243"/>
      <c r="DPK123" s="243"/>
      <c r="DPL123" s="243"/>
      <c r="DPM123" s="243"/>
      <c r="DPN123" s="243"/>
      <c r="DPO123" s="243"/>
      <c r="DPP123" s="243"/>
      <c r="DPQ123" s="243"/>
      <c r="DPR123" s="243"/>
      <c r="DPS123" s="243"/>
      <c r="DPT123" s="243"/>
      <c r="DPU123" s="243"/>
      <c r="DPV123" s="243"/>
      <c r="DPW123" s="243"/>
      <c r="DPX123" s="243"/>
      <c r="DPY123" s="243"/>
      <c r="DPZ123" s="243"/>
      <c r="DQA123" s="243"/>
      <c r="DQB123" s="243"/>
      <c r="DQC123" s="243"/>
      <c r="DQD123" s="243"/>
      <c r="DQE123" s="243"/>
      <c r="DQF123" s="243"/>
      <c r="DQG123" s="243"/>
      <c r="DQH123" s="243"/>
      <c r="DQI123" s="243"/>
      <c r="DQJ123" s="243"/>
      <c r="DQK123" s="243"/>
      <c r="DQL123" s="243"/>
      <c r="DQM123" s="243"/>
      <c r="DQN123" s="243"/>
      <c r="DQO123" s="243"/>
      <c r="DQP123" s="243"/>
      <c r="DQQ123" s="243"/>
      <c r="DQR123" s="243"/>
      <c r="DQS123" s="243"/>
      <c r="DQT123" s="243"/>
      <c r="DQU123" s="243"/>
      <c r="DQV123" s="243"/>
      <c r="DQW123" s="243"/>
      <c r="DQX123" s="243"/>
      <c r="DQY123" s="243"/>
      <c r="DQZ123" s="243"/>
      <c r="DRA123" s="243"/>
      <c r="DRB123" s="243"/>
      <c r="DRC123" s="243"/>
      <c r="DRD123" s="243"/>
      <c r="DRE123" s="243"/>
      <c r="DRF123" s="243"/>
      <c r="DRG123" s="243"/>
      <c r="DRH123" s="243"/>
      <c r="DRI123" s="243"/>
      <c r="DRJ123" s="243"/>
      <c r="DRK123" s="243"/>
      <c r="DRL123" s="243"/>
      <c r="DRM123" s="243"/>
      <c r="DRN123" s="243"/>
      <c r="DRO123" s="243"/>
      <c r="DRP123" s="243"/>
      <c r="DRQ123" s="243"/>
      <c r="DRR123" s="243"/>
      <c r="DRS123" s="243"/>
      <c r="DRT123" s="243"/>
      <c r="DRU123" s="243"/>
      <c r="DRV123" s="243"/>
      <c r="DRW123" s="243"/>
      <c r="DRX123" s="243"/>
      <c r="DRY123" s="243"/>
      <c r="DRZ123" s="243"/>
      <c r="DSA123" s="243"/>
      <c r="DSB123" s="243"/>
      <c r="DSC123" s="243"/>
      <c r="DSD123" s="243"/>
      <c r="DSE123" s="243"/>
      <c r="DSF123" s="243"/>
      <c r="DSG123" s="243"/>
      <c r="DSH123" s="243"/>
      <c r="DSI123" s="243"/>
      <c r="DSJ123" s="243"/>
      <c r="DSK123" s="243"/>
      <c r="DSL123" s="243"/>
      <c r="DSM123" s="243"/>
      <c r="DSN123" s="243"/>
      <c r="DSO123" s="243"/>
      <c r="DSP123" s="243"/>
      <c r="DSQ123" s="243"/>
      <c r="DSR123" s="243"/>
      <c r="DSS123" s="243"/>
      <c r="DST123" s="243"/>
      <c r="DSU123" s="243"/>
      <c r="DSV123" s="243"/>
      <c r="DSW123" s="243"/>
      <c r="DSX123" s="243"/>
      <c r="DSY123" s="243"/>
      <c r="DSZ123" s="243"/>
      <c r="DTA123" s="243"/>
      <c r="DTB123" s="243"/>
      <c r="DTC123" s="243"/>
      <c r="DTD123" s="243"/>
      <c r="DTE123" s="243"/>
      <c r="DTF123" s="243"/>
      <c r="DTG123" s="243"/>
      <c r="DTH123" s="243"/>
      <c r="DTI123" s="243"/>
      <c r="DTJ123" s="243"/>
      <c r="DTK123" s="243"/>
      <c r="DTL123" s="243"/>
      <c r="DTM123" s="243"/>
      <c r="DTN123" s="243"/>
      <c r="DTO123" s="243"/>
      <c r="DTP123" s="243"/>
      <c r="DTQ123" s="243"/>
      <c r="DTR123" s="243"/>
      <c r="DTS123" s="243"/>
      <c r="DTT123" s="243"/>
      <c r="DTU123" s="243"/>
      <c r="DTV123" s="243"/>
      <c r="DTW123" s="243"/>
      <c r="DTX123" s="243"/>
      <c r="DTY123" s="243"/>
      <c r="DTZ123" s="243"/>
      <c r="DUA123" s="243"/>
      <c r="DUB123" s="243"/>
      <c r="DUC123" s="243"/>
      <c r="DUD123" s="243"/>
      <c r="DUE123" s="243"/>
      <c r="DUF123" s="243"/>
      <c r="DUG123" s="243"/>
      <c r="DUH123" s="243"/>
      <c r="DUI123" s="243"/>
      <c r="DUJ123" s="243"/>
      <c r="DUK123" s="243"/>
      <c r="DUL123" s="243"/>
      <c r="DUM123" s="243"/>
      <c r="DUN123" s="243"/>
      <c r="DUO123" s="243"/>
      <c r="DUP123" s="243"/>
      <c r="DUQ123" s="243"/>
      <c r="DUR123" s="243"/>
      <c r="DUS123" s="243"/>
      <c r="DUT123" s="243"/>
      <c r="DUU123" s="243"/>
      <c r="DUV123" s="243"/>
      <c r="DUW123" s="243"/>
      <c r="DUX123" s="243"/>
      <c r="DUY123" s="243"/>
      <c r="DUZ123" s="243"/>
      <c r="DVA123" s="243"/>
      <c r="DVB123" s="243"/>
      <c r="DVC123" s="243"/>
      <c r="DVD123" s="243"/>
      <c r="DVE123" s="243"/>
      <c r="DVF123" s="243"/>
      <c r="DVG123" s="243"/>
      <c r="DVH123" s="243"/>
      <c r="DVI123" s="243"/>
      <c r="DVJ123" s="243"/>
      <c r="DVK123" s="243"/>
      <c r="DVL123" s="243"/>
      <c r="DVM123" s="243"/>
      <c r="DVN123" s="243"/>
      <c r="DVO123" s="243"/>
      <c r="DVP123" s="243"/>
      <c r="DVQ123" s="243"/>
      <c r="DVR123" s="243"/>
      <c r="DVS123" s="243"/>
      <c r="DVT123" s="243"/>
      <c r="DVU123" s="243"/>
      <c r="DVV123" s="243"/>
      <c r="DVW123" s="243"/>
      <c r="DVX123" s="243"/>
      <c r="DVY123" s="243"/>
      <c r="DVZ123" s="243"/>
      <c r="DWA123" s="243"/>
      <c r="DWB123" s="243"/>
      <c r="DWC123" s="243"/>
      <c r="DWD123" s="243"/>
      <c r="DWE123" s="243"/>
      <c r="DWF123" s="243"/>
      <c r="DWG123" s="243"/>
      <c r="DWH123" s="243"/>
      <c r="DWI123" s="243"/>
      <c r="DWJ123" s="243"/>
      <c r="DWK123" s="243"/>
      <c r="DWL123" s="243"/>
      <c r="DWM123" s="243"/>
      <c r="DWN123" s="243"/>
      <c r="DWO123" s="243"/>
      <c r="DWP123" s="243"/>
      <c r="DWQ123" s="243"/>
      <c r="DWR123" s="243"/>
      <c r="DWS123" s="243"/>
      <c r="DWT123" s="243"/>
      <c r="DWU123" s="243"/>
      <c r="DWV123" s="243"/>
      <c r="DWW123" s="243"/>
      <c r="DWX123" s="243"/>
      <c r="DWY123" s="243"/>
      <c r="DWZ123" s="243"/>
      <c r="DXA123" s="243"/>
      <c r="DXB123" s="243"/>
      <c r="DXC123" s="243"/>
      <c r="DXD123" s="243"/>
      <c r="DXE123" s="243"/>
      <c r="DXF123" s="243"/>
      <c r="DXG123" s="243"/>
      <c r="DXH123" s="243"/>
      <c r="DXI123" s="243"/>
      <c r="DXJ123" s="243"/>
      <c r="DXK123" s="243"/>
      <c r="DXL123" s="243"/>
      <c r="DXM123" s="243"/>
      <c r="DXN123" s="243"/>
      <c r="DXO123" s="243"/>
      <c r="DXP123" s="243"/>
      <c r="DXQ123" s="243"/>
      <c r="DXR123" s="243"/>
      <c r="DXS123" s="243"/>
      <c r="DXT123" s="243"/>
      <c r="DXU123" s="243"/>
      <c r="DXV123" s="243"/>
      <c r="DXW123" s="243"/>
      <c r="DXX123" s="243"/>
      <c r="DXY123" s="243"/>
      <c r="DXZ123" s="243"/>
      <c r="DYA123" s="243"/>
      <c r="DYB123" s="243"/>
      <c r="DYC123" s="243"/>
      <c r="DYD123" s="243"/>
      <c r="DYE123" s="243"/>
      <c r="DYF123" s="243"/>
      <c r="DYG123" s="243"/>
      <c r="DYH123" s="243"/>
      <c r="DYI123" s="243"/>
      <c r="DYJ123" s="243"/>
      <c r="DYK123" s="243"/>
      <c r="DYL123" s="243"/>
      <c r="DYM123" s="243"/>
      <c r="DYN123" s="243"/>
      <c r="DYO123" s="243"/>
      <c r="DYP123" s="243"/>
      <c r="DYQ123" s="243"/>
      <c r="DYR123" s="243"/>
      <c r="DYS123" s="243"/>
      <c r="DYT123" s="243"/>
      <c r="DYU123" s="243"/>
      <c r="DYV123" s="243"/>
      <c r="DYW123" s="243"/>
      <c r="DYX123" s="243"/>
      <c r="DYY123" s="243"/>
      <c r="DYZ123" s="243"/>
      <c r="DZA123" s="243"/>
      <c r="DZB123" s="243"/>
      <c r="DZC123" s="243"/>
      <c r="DZD123" s="243"/>
      <c r="DZE123" s="243"/>
      <c r="DZF123" s="243"/>
      <c r="DZG123" s="243"/>
      <c r="DZH123" s="243"/>
      <c r="DZI123" s="243"/>
      <c r="DZJ123" s="243"/>
      <c r="DZK123" s="243"/>
      <c r="DZL123" s="243"/>
      <c r="DZM123" s="243"/>
      <c r="DZN123" s="243"/>
      <c r="DZO123" s="243"/>
      <c r="DZP123" s="243"/>
      <c r="DZQ123" s="243"/>
      <c r="DZR123" s="243"/>
      <c r="DZS123" s="243"/>
      <c r="DZT123" s="243"/>
      <c r="DZU123" s="243"/>
      <c r="DZV123" s="243"/>
      <c r="DZW123" s="243"/>
      <c r="DZX123" s="243"/>
      <c r="DZY123" s="243"/>
      <c r="DZZ123" s="243"/>
      <c r="EAA123" s="243"/>
      <c r="EAB123" s="243"/>
      <c r="EAC123" s="243"/>
      <c r="EAD123" s="243"/>
      <c r="EAE123" s="243"/>
      <c r="EAF123" s="243"/>
      <c r="EAG123" s="243"/>
      <c r="EAH123" s="243"/>
      <c r="EAI123" s="243"/>
      <c r="EAJ123" s="243"/>
      <c r="EAK123" s="243"/>
      <c r="EAL123" s="243"/>
      <c r="EAM123" s="243"/>
      <c r="EAN123" s="243"/>
      <c r="EAO123" s="243"/>
      <c r="EAP123" s="243"/>
      <c r="EAQ123" s="243"/>
      <c r="EAR123" s="243"/>
      <c r="EAS123" s="243"/>
      <c r="EAT123" s="243"/>
      <c r="EAU123" s="243"/>
      <c r="EAV123" s="243"/>
      <c r="EAW123" s="243"/>
      <c r="EAX123" s="243"/>
      <c r="EAY123" s="243"/>
      <c r="EAZ123" s="243"/>
      <c r="EBA123" s="243"/>
      <c r="EBB123" s="243"/>
      <c r="EBC123" s="243"/>
      <c r="EBD123" s="243"/>
      <c r="EBE123" s="243"/>
      <c r="EBF123" s="243"/>
      <c r="EBG123" s="243"/>
      <c r="EBH123" s="243"/>
      <c r="EBI123" s="243"/>
      <c r="EBJ123" s="243"/>
      <c r="EBK123" s="243"/>
      <c r="EBL123" s="243"/>
      <c r="EBM123" s="243"/>
      <c r="EBN123" s="243"/>
      <c r="EBO123" s="243"/>
      <c r="EBP123" s="243"/>
      <c r="EBQ123" s="243"/>
      <c r="EBR123" s="243"/>
      <c r="EBS123" s="243"/>
      <c r="EBT123" s="243"/>
      <c r="EBU123" s="243"/>
      <c r="EBV123" s="243"/>
      <c r="EBW123" s="243"/>
      <c r="EBX123" s="243"/>
      <c r="EBY123" s="243"/>
      <c r="EBZ123" s="243"/>
      <c r="ECA123" s="243"/>
      <c r="ECB123" s="243"/>
      <c r="ECC123" s="243"/>
      <c r="ECD123" s="243"/>
      <c r="ECE123" s="243"/>
      <c r="ECF123" s="243"/>
      <c r="ECG123" s="243"/>
      <c r="ECH123" s="243"/>
      <c r="ECI123" s="243"/>
      <c r="ECJ123" s="243"/>
      <c r="ECK123" s="243"/>
      <c r="ECL123" s="243"/>
      <c r="ECM123" s="243"/>
      <c r="ECN123" s="243"/>
      <c r="ECO123" s="243"/>
      <c r="ECP123" s="243"/>
      <c r="ECQ123" s="243"/>
      <c r="ECR123" s="243"/>
      <c r="ECS123" s="243"/>
      <c r="ECT123" s="243"/>
      <c r="ECU123" s="243"/>
      <c r="ECV123" s="243"/>
      <c r="ECW123" s="243"/>
      <c r="ECX123" s="243"/>
      <c r="ECY123" s="243"/>
      <c r="ECZ123" s="243"/>
      <c r="EDA123" s="243"/>
      <c r="EDB123" s="243"/>
      <c r="EDC123" s="243"/>
      <c r="EDD123" s="243"/>
      <c r="EDE123" s="243"/>
      <c r="EDF123" s="243"/>
      <c r="EDG123" s="243"/>
      <c r="EDH123" s="243"/>
      <c r="EDI123" s="243"/>
      <c r="EDJ123" s="243"/>
      <c r="EDK123" s="243"/>
      <c r="EDL123" s="243"/>
      <c r="EDM123" s="243"/>
      <c r="EDN123" s="243"/>
      <c r="EDO123" s="243"/>
      <c r="EDP123" s="243"/>
      <c r="EDQ123" s="243"/>
      <c r="EDR123" s="243"/>
      <c r="EDS123" s="243"/>
      <c r="EDT123" s="243"/>
      <c r="EDU123" s="243"/>
      <c r="EDV123" s="243"/>
      <c r="EDW123" s="243"/>
      <c r="EDX123" s="243"/>
      <c r="EDY123" s="243"/>
      <c r="EDZ123" s="243"/>
      <c r="EEA123" s="243"/>
      <c r="EEB123" s="243"/>
      <c r="EEC123" s="243"/>
      <c r="EED123" s="243"/>
      <c r="EEE123" s="243"/>
      <c r="EEF123" s="243"/>
      <c r="EEG123" s="243"/>
      <c r="EEH123" s="243"/>
      <c r="EEI123" s="243"/>
      <c r="EEJ123" s="243"/>
      <c r="EEK123" s="243"/>
      <c r="EEL123" s="243"/>
      <c r="EEM123" s="243"/>
      <c r="EEN123" s="243"/>
      <c r="EEO123" s="243"/>
      <c r="EEP123" s="243"/>
      <c r="EEQ123" s="243"/>
      <c r="EER123" s="243"/>
      <c r="EES123" s="243"/>
      <c r="EET123" s="243"/>
      <c r="EEU123" s="243"/>
      <c r="EEV123" s="243"/>
      <c r="EEW123" s="243"/>
      <c r="EEX123" s="243"/>
      <c r="EEY123" s="243"/>
      <c r="EEZ123" s="243"/>
      <c r="EFA123" s="243"/>
      <c r="EFB123" s="243"/>
      <c r="EFC123" s="243"/>
      <c r="EFD123" s="243"/>
      <c r="EFE123" s="243"/>
      <c r="EFF123" s="243"/>
      <c r="EFG123" s="243"/>
      <c r="EFH123" s="243"/>
      <c r="EFI123" s="243"/>
      <c r="EFJ123" s="243"/>
      <c r="EFK123" s="243"/>
      <c r="EFL123" s="243"/>
      <c r="EFM123" s="243"/>
      <c r="EFN123" s="243"/>
      <c r="EFO123" s="243"/>
      <c r="EFP123" s="243"/>
      <c r="EFQ123" s="243"/>
      <c r="EFR123" s="243"/>
      <c r="EFS123" s="243"/>
      <c r="EFT123" s="243"/>
      <c r="EFU123" s="243"/>
      <c r="EFV123" s="243"/>
      <c r="EFW123" s="243"/>
      <c r="EFX123" s="243"/>
      <c r="EFY123" s="243"/>
      <c r="EFZ123" s="243"/>
      <c r="EGA123" s="243"/>
      <c r="EGB123" s="243"/>
      <c r="EGC123" s="243"/>
      <c r="EGD123" s="243"/>
      <c r="EGE123" s="243"/>
      <c r="EGF123" s="243"/>
      <c r="EGG123" s="243"/>
      <c r="EGH123" s="243"/>
      <c r="EGI123" s="243"/>
      <c r="EGJ123" s="243"/>
      <c r="EGK123" s="243"/>
      <c r="EGL123" s="243"/>
      <c r="EGM123" s="243"/>
      <c r="EGN123" s="243"/>
      <c r="EGO123" s="243"/>
      <c r="EGP123" s="243"/>
      <c r="EGQ123" s="243"/>
      <c r="EGR123" s="243"/>
      <c r="EGS123" s="243"/>
      <c r="EGT123" s="243"/>
      <c r="EGU123" s="243"/>
      <c r="EGV123" s="243"/>
      <c r="EGW123" s="243"/>
      <c r="EGX123" s="243"/>
      <c r="EGY123" s="243"/>
      <c r="EGZ123" s="243"/>
      <c r="EHA123" s="243"/>
      <c r="EHB123" s="243"/>
      <c r="EHC123" s="243"/>
      <c r="EHD123" s="243"/>
      <c r="EHE123" s="243"/>
      <c r="EHF123" s="243"/>
      <c r="EHG123" s="243"/>
      <c r="EHH123" s="243"/>
      <c r="EHI123" s="243"/>
      <c r="EHJ123" s="243"/>
      <c r="EHK123" s="243"/>
      <c r="EHL123" s="243"/>
      <c r="EHM123" s="243"/>
      <c r="EHN123" s="243"/>
      <c r="EHO123" s="243"/>
      <c r="EHP123" s="243"/>
      <c r="EHQ123" s="243"/>
      <c r="EHR123" s="243"/>
      <c r="EHS123" s="243"/>
      <c r="EHT123" s="243"/>
      <c r="EHU123" s="243"/>
      <c r="EHV123" s="243"/>
      <c r="EHW123" s="243"/>
      <c r="EHX123" s="243"/>
      <c r="EHY123" s="243"/>
      <c r="EHZ123" s="243"/>
      <c r="EIA123" s="243"/>
      <c r="EIB123" s="243"/>
      <c r="EIC123" s="243"/>
      <c r="EID123" s="243"/>
      <c r="EIE123" s="243"/>
      <c r="EIF123" s="243"/>
      <c r="EIG123" s="243"/>
      <c r="EIH123" s="243"/>
      <c r="EII123" s="243"/>
      <c r="EIJ123" s="243"/>
      <c r="EIK123" s="243"/>
      <c r="EIL123" s="243"/>
      <c r="EIM123" s="243"/>
      <c r="EIN123" s="243"/>
      <c r="EIO123" s="243"/>
      <c r="EIP123" s="243"/>
      <c r="EIQ123" s="243"/>
      <c r="EIR123" s="243"/>
      <c r="EIS123" s="243"/>
      <c r="EIT123" s="243"/>
      <c r="EIU123" s="243"/>
      <c r="EIV123" s="243"/>
      <c r="EIW123" s="243"/>
      <c r="EIX123" s="243"/>
      <c r="EIY123" s="243"/>
      <c r="EIZ123" s="243"/>
      <c r="EJA123" s="243"/>
      <c r="EJB123" s="243"/>
      <c r="EJC123" s="243"/>
      <c r="EJD123" s="243"/>
      <c r="EJE123" s="243"/>
      <c r="EJF123" s="243"/>
      <c r="EJG123" s="243"/>
      <c r="EJH123" s="243"/>
      <c r="EJI123" s="243"/>
      <c r="EJJ123" s="243"/>
      <c r="EJK123" s="243"/>
      <c r="EJL123" s="243"/>
      <c r="EJM123" s="243"/>
      <c r="EJN123" s="243"/>
      <c r="EJO123" s="243"/>
      <c r="EJP123" s="243"/>
      <c r="EJQ123" s="243"/>
      <c r="EJR123" s="243"/>
      <c r="EJS123" s="243"/>
      <c r="EJT123" s="243"/>
      <c r="EJU123" s="243"/>
      <c r="EJV123" s="243"/>
      <c r="EJW123" s="243"/>
      <c r="EJX123" s="243"/>
      <c r="EJY123" s="243"/>
      <c r="EJZ123" s="243"/>
      <c r="EKA123" s="243"/>
      <c r="EKB123" s="243"/>
      <c r="EKC123" s="243"/>
      <c r="EKD123" s="243"/>
      <c r="EKE123" s="243"/>
      <c r="EKF123" s="243"/>
      <c r="EKG123" s="243"/>
      <c r="EKH123" s="243"/>
      <c r="EKI123" s="243"/>
      <c r="EKJ123" s="243"/>
      <c r="EKK123" s="243"/>
      <c r="EKL123" s="243"/>
      <c r="EKM123" s="243"/>
      <c r="EKN123" s="243"/>
      <c r="EKO123" s="243"/>
      <c r="EKP123" s="243"/>
      <c r="EKQ123" s="243"/>
      <c r="EKR123" s="243"/>
      <c r="EKS123" s="243"/>
      <c r="EKT123" s="243"/>
      <c r="EKU123" s="243"/>
      <c r="EKV123" s="243"/>
      <c r="EKW123" s="243"/>
      <c r="EKX123" s="243"/>
      <c r="EKY123" s="243"/>
      <c r="EKZ123" s="243"/>
      <c r="ELA123" s="243"/>
      <c r="ELB123" s="243"/>
      <c r="ELC123" s="243"/>
      <c r="ELD123" s="243"/>
      <c r="ELE123" s="243"/>
      <c r="ELF123" s="243"/>
      <c r="ELG123" s="243"/>
      <c r="ELH123" s="243"/>
      <c r="ELI123" s="243"/>
      <c r="ELJ123" s="243"/>
      <c r="ELK123" s="243"/>
      <c r="ELL123" s="243"/>
      <c r="ELM123" s="243"/>
      <c r="ELN123" s="243"/>
      <c r="ELO123" s="243"/>
      <c r="ELP123" s="243"/>
      <c r="ELQ123" s="243"/>
      <c r="ELR123" s="243"/>
      <c r="ELS123" s="243"/>
      <c r="ELT123" s="243"/>
      <c r="ELU123" s="243"/>
      <c r="ELV123" s="243"/>
      <c r="ELW123" s="243"/>
      <c r="ELX123" s="243"/>
      <c r="ELY123" s="243"/>
      <c r="ELZ123" s="243"/>
      <c r="EMA123" s="243"/>
      <c r="EMB123" s="243"/>
      <c r="EMC123" s="243"/>
      <c r="EMD123" s="243"/>
      <c r="EME123" s="243"/>
      <c r="EMF123" s="243"/>
      <c r="EMG123" s="243"/>
      <c r="EMH123" s="243"/>
      <c r="EMI123" s="243"/>
      <c r="EMJ123" s="243"/>
      <c r="EMK123" s="243"/>
      <c r="EML123" s="243"/>
      <c r="EMM123" s="243"/>
      <c r="EMN123" s="243"/>
      <c r="EMO123" s="243"/>
      <c r="EMP123" s="243"/>
      <c r="EMQ123" s="243"/>
      <c r="EMR123" s="243"/>
      <c r="EMS123" s="243"/>
      <c r="EMT123" s="243"/>
      <c r="EMU123" s="243"/>
      <c r="EMV123" s="243"/>
      <c r="EMW123" s="243"/>
      <c r="EMX123" s="243"/>
      <c r="EMY123" s="243"/>
      <c r="EMZ123" s="243"/>
      <c r="ENA123" s="243"/>
      <c r="ENB123" s="243"/>
      <c r="ENC123" s="243"/>
      <c r="END123" s="243"/>
      <c r="ENE123" s="243"/>
      <c r="ENF123" s="243"/>
      <c r="ENG123" s="243"/>
      <c r="ENH123" s="243"/>
      <c r="ENI123" s="243"/>
      <c r="ENJ123" s="243"/>
      <c r="ENK123" s="243"/>
      <c r="ENL123" s="243"/>
      <c r="ENM123" s="243"/>
      <c r="ENN123" s="243"/>
      <c r="ENO123" s="243"/>
      <c r="ENP123" s="243"/>
      <c r="ENQ123" s="243"/>
      <c r="ENR123" s="243"/>
      <c r="ENS123" s="243"/>
      <c r="ENT123" s="243"/>
      <c r="ENU123" s="243"/>
      <c r="ENV123" s="243"/>
      <c r="ENW123" s="243"/>
      <c r="ENX123" s="243"/>
      <c r="ENY123" s="243"/>
      <c r="ENZ123" s="243"/>
      <c r="EOA123" s="243"/>
      <c r="EOB123" s="243"/>
      <c r="EOC123" s="243"/>
      <c r="EOD123" s="243"/>
      <c r="EOE123" s="243"/>
      <c r="EOF123" s="243"/>
      <c r="EOG123" s="243"/>
      <c r="EOH123" s="243"/>
      <c r="EOI123" s="243"/>
      <c r="EOJ123" s="243"/>
      <c r="EOK123" s="243"/>
      <c r="EOL123" s="243"/>
      <c r="EOM123" s="243"/>
      <c r="EON123" s="243"/>
      <c r="EOO123" s="243"/>
      <c r="EOP123" s="243"/>
      <c r="EOQ123" s="243"/>
      <c r="EOR123" s="243"/>
      <c r="EOS123" s="243"/>
      <c r="EOT123" s="243"/>
      <c r="EOU123" s="243"/>
      <c r="EOV123" s="243"/>
      <c r="EOW123" s="243"/>
      <c r="EOX123" s="243"/>
      <c r="EOY123" s="243"/>
      <c r="EOZ123" s="243"/>
      <c r="EPA123" s="243"/>
      <c r="EPB123" s="243"/>
      <c r="EPC123" s="243"/>
      <c r="EPD123" s="243"/>
      <c r="EPE123" s="243"/>
      <c r="EPF123" s="243"/>
      <c r="EPG123" s="243"/>
      <c r="EPH123" s="243"/>
      <c r="EPI123" s="243"/>
      <c r="EPJ123" s="243"/>
      <c r="EPK123" s="243"/>
      <c r="EPL123" s="243"/>
      <c r="EPM123" s="243"/>
      <c r="EPN123" s="243"/>
      <c r="EPO123" s="243"/>
      <c r="EPP123" s="243"/>
      <c r="EPQ123" s="243"/>
      <c r="EPR123" s="243"/>
      <c r="EPS123" s="243"/>
      <c r="EPT123" s="243"/>
      <c r="EPU123" s="243"/>
      <c r="EPV123" s="243"/>
      <c r="EPW123" s="243"/>
      <c r="EPX123" s="243"/>
      <c r="EPY123" s="243"/>
      <c r="EPZ123" s="243"/>
      <c r="EQA123" s="243"/>
      <c r="EQB123" s="243"/>
      <c r="EQC123" s="243"/>
      <c r="EQD123" s="243"/>
      <c r="EQE123" s="243"/>
      <c r="EQF123" s="243"/>
      <c r="EQG123" s="243"/>
      <c r="EQH123" s="243"/>
      <c r="EQI123" s="243"/>
      <c r="EQJ123" s="243"/>
      <c r="EQK123" s="243"/>
      <c r="EQL123" s="243"/>
      <c r="EQM123" s="243"/>
      <c r="EQN123" s="243"/>
      <c r="EQO123" s="243"/>
      <c r="EQP123" s="243"/>
      <c r="EQQ123" s="243"/>
      <c r="EQR123" s="243"/>
      <c r="EQS123" s="243"/>
      <c r="EQT123" s="243"/>
      <c r="EQU123" s="243"/>
      <c r="EQV123" s="243"/>
      <c r="EQW123" s="243"/>
      <c r="EQX123" s="243"/>
      <c r="EQY123" s="243"/>
      <c r="EQZ123" s="243"/>
      <c r="ERA123" s="243"/>
      <c r="ERB123" s="243"/>
      <c r="ERC123" s="243"/>
      <c r="ERD123" s="243"/>
      <c r="ERE123" s="243"/>
      <c r="ERF123" s="243"/>
      <c r="ERG123" s="243"/>
      <c r="ERH123" s="243"/>
      <c r="ERI123" s="243"/>
      <c r="ERJ123" s="243"/>
      <c r="ERK123" s="243"/>
      <c r="ERL123" s="243"/>
      <c r="ERM123" s="243"/>
      <c r="ERN123" s="243"/>
      <c r="ERO123" s="243"/>
      <c r="ERP123" s="243"/>
      <c r="ERQ123" s="243"/>
      <c r="ERR123" s="243"/>
      <c r="ERS123" s="243"/>
      <c r="ERT123" s="243"/>
      <c r="ERU123" s="243"/>
      <c r="ERV123" s="243"/>
      <c r="ERW123" s="243"/>
      <c r="ERX123" s="243"/>
      <c r="ERY123" s="243"/>
      <c r="ERZ123" s="243"/>
      <c r="ESA123" s="243"/>
      <c r="ESB123" s="243"/>
      <c r="ESC123" s="243"/>
      <c r="ESD123" s="243"/>
      <c r="ESE123" s="243"/>
      <c r="ESF123" s="243"/>
      <c r="ESG123" s="243"/>
      <c r="ESH123" s="243"/>
      <c r="ESI123" s="243"/>
      <c r="ESJ123" s="243"/>
      <c r="ESK123" s="243"/>
      <c r="ESL123" s="243"/>
      <c r="ESM123" s="243"/>
      <c r="ESN123" s="243"/>
      <c r="ESO123" s="243"/>
      <c r="ESP123" s="243"/>
      <c r="ESQ123" s="243"/>
      <c r="ESR123" s="243"/>
      <c r="ESS123" s="243"/>
      <c r="EST123" s="243"/>
      <c r="ESU123" s="243"/>
      <c r="ESV123" s="243"/>
      <c r="ESW123" s="243"/>
      <c r="ESX123" s="243"/>
      <c r="ESY123" s="243"/>
      <c r="ESZ123" s="243"/>
      <c r="ETA123" s="243"/>
      <c r="ETB123" s="243"/>
      <c r="ETC123" s="243"/>
      <c r="ETD123" s="243"/>
      <c r="ETE123" s="243"/>
      <c r="ETF123" s="243"/>
      <c r="ETG123" s="243"/>
      <c r="ETH123" s="243"/>
      <c r="ETI123" s="243"/>
      <c r="ETJ123" s="243"/>
      <c r="ETK123" s="243"/>
      <c r="ETL123" s="243"/>
      <c r="ETM123" s="243"/>
      <c r="ETN123" s="243"/>
      <c r="ETO123" s="243"/>
      <c r="ETP123" s="243"/>
      <c r="ETQ123" s="243"/>
      <c r="ETR123" s="243"/>
      <c r="ETS123" s="243"/>
      <c r="ETT123" s="243"/>
      <c r="ETU123" s="243"/>
      <c r="ETV123" s="243"/>
      <c r="ETW123" s="243"/>
      <c r="ETX123" s="243"/>
      <c r="ETY123" s="243"/>
      <c r="ETZ123" s="243"/>
      <c r="EUA123" s="243"/>
      <c r="EUB123" s="243"/>
      <c r="EUC123" s="243"/>
      <c r="EUD123" s="243"/>
      <c r="EUE123" s="243"/>
      <c r="EUF123" s="243"/>
      <c r="EUG123" s="243"/>
      <c r="EUH123" s="243"/>
      <c r="EUI123" s="243"/>
      <c r="EUJ123" s="243"/>
      <c r="EUK123" s="243"/>
      <c r="EUL123" s="243"/>
      <c r="EUM123" s="243"/>
      <c r="EUN123" s="243"/>
      <c r="EUO123" s="243"/>
      <c r="EUP123" s="243"/>
      <c r="EUQ123" s="243"/>
      <c r="EUR123" s="243"/>
      <c r="EUS123" s="243"/>
      <c r="EUT123" s="243"/>
      <c r="EUU123" s="243"/>
      <c r="EUV123" s="243"/>
      <c r="EUW123" s="243"/>
      <c r="EUX123" s="243"/>
      <c r="EUY123" s="243"/>
      <c r="EUZ123" s="243"/>
      <c r="EVA123" s="243"/>
      <c r="EVB123" s="243"/>
      <c r="EVC123" s="243"/>
      <c r="EVD123" s="243"/>
      <c r="EVE123" s="243"/>
      <c r="EVF123" s="243"/>
      <c r="EVG123" s="243"/>
      <c r="EVH123" s="243"/>
      <c r="EVI123" s="243"/>
      <c r="EVJ123" s="243"/>
      <c r="EVK123" s="243"/>
      <c r="EVL123" s="243"/>
      <c r="EVM123" s="243"/>
      <c r="EVN123" s="243"/>
      <c r="EVO123" s="243"/>
      <c r="EVP123" s="243"/>
      <c r="EVQ123" s="243"/>
      <c r="EVR123" s="243"/>
      <c r="EVS123" s="243"/>
      <c r="EVT123" s="243"/>
      <c r="EVU123" s="243"/>
      <c r="EVV123" s="243"/>
      <c r="EVW123" s="243"/>
      <c r="EVX123" s="243"/>
      <c r="EVY123" s="243"/>
      <c r="EVZ123" s="243"/>
      <c r="EWA123" s="243"/>
      <c r="EWB123" s="243"/>
      <c r="EWC123" s="243"/>
      <c r="EWD123" s="243"/>
      <c r="EWE123" s="243"/>
      <c r="EWF123" s="243"/>
      <c r="EWG123" s="243"/>
      <c r="EWH123" s="243"/>
      <c r="EWI123" s="243"/>
      <c r="EWJ123" s="243"/>
      <c r="EWK123" s="243"/>
      <c r="EWL123" s="243"/>
      <c r="EWM123" s="243"/>
      <c r="EWN123" s="243"/>
      <c r="EWO123" s="243"/>
      <c r="EWP123" s="243"/>
      <c r="EWQ123" s="243"/>
      <c r="EWR123" s="243"/>
      <c r="EWS123" s="243"/>
      <c r="EWT123" s="243"/>
      <c r="EWU123" s="243"/>
      <c r="EWV123" s="243"/>
      <c r="EWW123" s="243"/>
      <c r="EWX123" s="243"/>
      <c r="EWY123" s="243"/>
      <c r="EWZ123" s="243"/>
      <c r="EXA123" s="243"/>
      <c r="EXB123" s="243"/>
      <c r="EXC123" s="243"/>
      <c r="EXD123" s="243"/>
      <c r="EXE123" s="243"/>
      <c r="EXF123" s="243"/>
      <c r="EXG123" s="243"/>
      <c r="EXH123" s="243"/>
      <c r="EXI123" s="243"/>
      <c r="EXJ123" s="243"/>
      <c r="EXK123" s="243"/>
      <c r="EXL123" s="243"/>
      <c r="EXM123" s="243"/>
      <c r="EXN123" s="243"/>
      <c r="EXO123" s="243"/>
      <c r="EXP123" s="243"/>
      <c r="EXQ123" s="243"/>
      <c r="EXR123" s="243"/>
      <c r="EXS123" s="243"/>
      <c r="EXT123" s="243"/>
      <c r="EXU123" s="243"/>
      <c r="EXV123" s="243"/>
      <c r="EXW123" s="243"/>
      <c r="EXX123" s="243"/>
      <c r="EXY123" s="243"/>
      <c r="EXZ123" s="243"/>
      <c r="EYA123" s="243"/>
      <c r="EYB123" s="243"/>
      <c r="EYC123" s="243"/>
      <c r="EYD123" s="243"/>
      <c r="EYE123" s="243"/>
      <c r="EYF123" s="243"/>
      <c r="EYG123" s="243"/>
      <c r="EYH123" s="243"/>
      <c r="EYI123" s="243"/>
      <c r="EYJ123" s="243"/>
      <c r="EYK123" s="243"/>
      <c r="EYL123" s="243"/>
      <c r="EYM123" s="243"/>
      <c r="EYN123" s="243"/>
      <c r="EYO123" s="243"/>
      <c r="EYP123" s="243"/>
      <c r="EYQ123" s="243"/>
      <c r="EYR123" s="243"/>
      <c r="EYS123" s="243"/>
      <c r="EYT123" s="243"/>
      <c r="EYU123" s="243"/>
      <c r="EYV123" s="243"/>
      <c r="EYW123" s="243"/>
      <c r="EYX123" s="243"/>
      <c r="EYY123" s="243"/>
      <c r="EYZ123" s="243"/>
      <c r="EZA123" s="243"/>
      <c r="EZB123" s="243"/>
      <c r="EZC123" s="243"/>
      <c r="EZD123" s="243"/>
      <c r="EZE123" s="243"/>
      <c r="EZF123" s="243"/>
      <c r="EZG123" s="243"/>
      <c r="EZH123" s="243"/>
      <c r="EZI123" s="243"/>
      <c r="EZJ123" s="243"/>
      <c r="EZK123" s="243"/>
      <c r="EZL123" s="243"/>
      <c r="EZM123" s="243"/>
      <c r="EZN123" s="243"/>
      <c r="EZO123" s="243"/>
      <c r="EZP123" s="243"/>
      <c r="EZQ123" s="243"/>
      <c r="EZR123" s="243"/>
      <c r="EZS123" s="243"/>
      <c r="EZT123" s="243"/>
      <c r="EZU123" s="243"/>
      <c r="EZV123" s="243"/>
      <c r="EZW123" s="243"/>
      <c r="EZX123" s="243"/>
      <c r="EZY123" s="243"/>
      <c r="EZZ123" s="243"/>
      <c r="FAA123" s="243"/>
      <c r="FAB123" s="243"/>
      <c r="FAC123" s="243"/>
      <c r="FAD123" s="243"/>
      <c r="FAE123" s="243"/>
      <c r="FAF123" s="243"/>
      <c r="FAG123" s="243"/>
      <c r="FAH123" s="243"/>
      <c r="FAI123" s="243"/>
      <c r="FAJ123" s="243"/>
      <c r="FAK123" s="243"/>
      <c r="FAL123" s="243"/>
      <c r="FAM123" s="243"/>
      <c r="FAN123" s="243"/>
      <c r="FAO123" s="243"/>
      <c r="FAP123" s="243"/>
      <c r="FAQ123" s="243"/>
      <c r="FAR123" s="243"/>
      <c r="FAS123" s="243"/>
      <c r="FAT123" s="243"/>
      <c r="FAU123" s="243"/>
      <c r="FAV123" s="243"/>
      <c r="FAW123" s="243"/>
      <c r="FAX123" s="243"/>
      <c r="FAY123" s="243"/>
      <c r="FAZ123" s="243"/>
      <c r="FBA123" s="243"/>
      <c r="FBB123" s="243"/>
      <c r="FBC123" s="243"/>
      <c r="FBD123" s="243"/>
      <c r="FBE123" s="243"/>
      <c r="FBF123" s="243"/>
      <c r="FBG123" s="243"/>
      <c r="FBH123" s="243"/>
      <c r="FBI123" s="243"/>
      <c r="FBJ123" s="243"/>
      <c r="FBK123" s="243"/>
      <c r="FBL123" s="243"/>
      <c r="FBM123" s="243"/>
      <c r="FBN123" s="243"/>
      <c r="FBO123" s="243"/>
      <c r="FBP123" s="243"/>
      <c r="FBQ123" s="243"/>
      <c r="FBR123" s="243"/>
      <c r="FBS123" s="243"/>
      <c r="FBT123" s="243"/>
      <c r="FBU123" s="243"/>
      <c r="FBV123" s="243"/>
      <c r="FBW123" s="243"/>
      <c r="FBX123" s="243"/>
      <c r="FBY123" s="243"/>
      <c r="FBZ123" s="243"/>
      <c r="FCA123" s="243"/>
      <c r="FCB123" s="243"/>
      <c r="FCC123" s="243"/>
      <c r="FCD123" s="243"/>
      <c r="FCE123" s="243"/>
      <c r="FCF123" s="243"/>
      <c r="FCG123" s="243"/>
      <c r="FCH123" s="243"/>
      <c r="FCI123" s="243"/>
      <c r="FCJ123" s="243"/>
      <c r="FCK123" s="243"/>
      <c r="FCL123" s="243"/>
      <c r="FCM123" s="243"/>
      <c r="FCN123" s="243"/>
      <c r="FCO123" s="243"/>
      <c r="FCP123" s="243"/>
      <c r="FCQ123" s="243"/>
      <c r="FCR123" s="243"/>
      <c r="FCS123" s="243"/>
      <c r="FCT123" s="243"/>
      <c r="FCU123" s="243"/>
      <c r="FCV123" s="243"/>
      <c r="FCW123" s="243"/>
      <c r="FCX123" s="243"/>
      <c r="FCY123" s="243"/>
      <c r="FCZ123" s="243"/>
      <c r="FDA123" s="243"/>
      <c r="FDB123" s="243"/>
      <c r="FDC123" s="243"/>
      <c r="FDD123" s="243"/>
      <c r="FDE123" s="243"/>
      <c r="FDF123" s="243"/>
      <c r="FDG123" s="243"/>
      <c r="FDH123" s="243"/>
      <c r="FDI123" s="243"/>
      <c r="FDJ123" s="243"/>
      <c r="FDK123" s="243"/>
      <c r="FDL123" s="243"/>
      <c r="FDM123" s="243"/>
      <c r="FDN123" s="243"/>
      <c r="FDO123" s="243"/>
      <c r="FDP123" s="243"/>
      <c r="FDQ123" s="243"/>
      <c r="FDR123" s="243"/>
      <c r="FDS123" s="243"/>
      <c r="FDT123" s="243"/>
      <c r="FDU123" s="243"/>
      <c r="FDV123" s="243"/>
      <c r="FDW123" s="243"/>
      <c r="FDX123" s="243"/>
      <c r="FDY123" s="243"/>
      <c r="FDZ123" s="243"/>
      <c r="FEA123" s="243"/>
      <c r="FEB123" s="243"/>
      <c r="FEC123" s="243"/>
      <c r="FED123" s="243"/>
      <c r="FEE123" s="243"/>
      <c r="FEF123" s="243"/>
      <c r="FEG123" s="243"/>
      <c r="FEH123" s="243"/>
      <c r="FEI123" s="243"/>
      <c r="FEJ123" s="243"/>
      <c r="FEK123" s="243"/>
      <c r="FEL123" s="243"/>
      <c r="FEM123" s="243"/>
      <c r="FEN123" s="243"/>
      <c r="FEO123" s="243"/>
      <c r="FEP123" s="243"/>
      <c r="FEQ123" s="243"/>
      <c r="FER123" s="243"/>
      <c r="FES123" s="243"/>
      <c r="FET123" s="243"/>
      <c r="FEU123" s="243"/>
      <c r="FEV123" s="243"/>
      <c r="FEW123" s="243"/>
      <c r="FEX123" s="243"/>
      <c r="FEY123" s="243"/>
      <c r="FEZ123" s="243"/>
      <c r="FFA123" s="243"/>
      <c r="FFB123" s="243"/>
      <c r="FFC123" s="243"/>
      <c r="FFD123" s="243"/>
      <c r="FFE123" s="243"/>
      <c r="FFF123" s="243"/>
      <c r="FFG123" s="243"/>
      <c r="FFH123" s="243"/>
      <c r="FFI123" s="243"/>
      <c r="FFJ123" s="243"/>
      <c r="FFK123" s="243"/>
      <c r="FFL123" s="243"/>
      <c r="FFM123" s="243"/>
      <c r="FFN123" s="243"/>
      <c r="FFO123" s="243"/>
      <c r="FFP123" s="243"/>
      <c r="FFQ123" s="243"/>
      <c r="FFR123" s="243"/>
      <c r="FFS123" s="243"/>
      <c r="FFT123" s="243"/>
      <c r="FFU123" s="243"/>
      <c r="FFV123" s="243"/>
      <c r="FFW123" s="243"/>
      <c r="FFX123" s="243"/>
      <c r="FFY123" s="243"/>
      <c r="FFZ123" s="243"/>
      <c r="FGA123" s="243"/>
      <c r="FGB123" s="243"/>
      <c r="FGC123" s="243"/>
      <c r="FGD123" s="243"/>
      <c r="FGE123" s="243"/>
      <c r="FGF123" s="243"/>
      <c r="FGG123" s="243"/>
      <c r="FGH123" s="243"/>
      <c r="FGI123" s="243"/>
      <c r="FGJ123" s="243"/>
      <c r="FGK123" s="243"/>
      <c r="FGL123" s="243"/>
      <c r="FGM123" s="243"/>
      <c r="FGN123" s="243"/>
      <c r="FGO123" s="243"/>
      <c r="FGP123" s="243"/>
      <c r="FGQ123" s="243"/>
      <c r="FGR123" s="243"/>
      <c r="FGS123" s="243"/>
      <c r="FGT123" s="243"/>
      <c r="FGU123" s="243"/>
      <c r="FGV123" s="243"/>
      <c r="FGW123" s="243"/>
      <c r="FGX123" s="243"/>
      <c r="FGY123" s="243"/>
      <c r="FGZ123" s="243"/>
      <c r="FHA123" s="243"/>
      <c r="FHB123" s="243"/>
      <c r="FHC123" s="243"/>
      <c r="FHD123" s="243"/>
      <c r="FHE123" s="243"/>
      <c r="FHF123" s="243"/>
      <c r="FHG123" s="243"/>
      <c r="FHH123" s="243"/>
      <c r="FHI123" s="243"/>
      <c r="FHJ123" s="243"/>
      <c r="FHK123" s="243"/>
      <c r="FHL123" s="243"/>
      <c r="FHM123" s="243"/>
      <c r="FHN123" s="243"/>
      <c r="FHO123" s="243"/>
      <c r="FHP123" s="243"/>
      <c r="FHQ123" s="243"/>
      <c r="FHR123" s="243"/>
      <c r="FHS123" s="243"/>
      <c r="FHT123" s="243"/>
      <c r="FHU123" s="243"/>
      <c r="FHV123" s="243"/>
      <c r="FHW123" s="243"/>
      <c r="FHX123" s="243"/>
      <c r="FHY123" s="243"/>
      <c r="FHZ123" s="243"/>
      <c r="FIA123" s="243"/>
      <c r="FIB123" s="243"/>
      <c r="FIC123" s="243"/>
      <c r="FID123" s="243"/>
      <c r="FIE123" s="243"/>
      <c r="FIF123" s="243"/>
      <c r="FIG123" s="243"/>
      <c r="FIH123" s="243"/>
      <c r="FII123" s="243"/>
      <c r="FIJ123" s="243"/>
      <c r="FIK123" s="243"/>
      <c r="FIL123" s="243"/>
      <c r="FIM123" s="243"/>
      <c r="FIN123" s="243"/>
      <c r="FIO123" s="243"/>
      <c r="FIP123" s="243"/>
      <c r="FIQ123" s="243"/>
      <c r="FIR123" s="243"/>
      <c r="FIS123" s="243"/>
      <c r="FIT123" s="243"/>
      <c r="FIU123" s="243"/>
      <c r="FIV123" s="243"/>
      <c r="FIW123" s="243"/>
      <c r="FIX123" s="243"/>
      <c r="FIY123" s="243"/>
      <c r="FIZ123" s="243"/>
      <c r="FJA123" s="243"/>
      <c r="FJB123" s="243"/>
      <c r="FJC123" s="243"/>
      <c r="FJD123" s="243"/>
      <c r="FJE123" s="243"/>
      <c r="FJF123" s="243"/>
      <c r="FJG123" s="243"/>
      <c r="FJH123" s="243"/>
      <c r="FJI123" s="243"/>
      <c r="FJJ123" s="243"/>
      <c r="FJK123" s="243"/>
      <c r="FJL123" s="243"/>
      <c r="FJM123" s="243"/>
      <c r="FJN123" s="243"/>
      <c r="FJO123" s="243"/>
      <c r="FJP123" s="243"/>
      <c r="FJQ123" s="243"/>
      <c r="FJR123" s="243"/>
      <c r="FJS123" s="243"/>
      <c r="FJT123" s="243"/>
      <c r="FJU123" s="243"/>
      <c r="FJV123" s="243"/>
      <c r="FJW123" s="243"/>
      <c r="FJX123" s="243"/>
      <c r="FJY123" s="243"/>
      <c r="FJZ123" s="243"/>
      <c r="FKA123" s="243"/>
      <c r="FKB123" s="243"/>
      <c r="FKC123" s="243"/>
      <c r="FKD123" s="243"/>
      <c r="FKE123" s="243"/>
      <c r="FKF123" s="243"/>
      <c r="FKG123" s="243"/>
      <c r="FKH123" s="243"/>
      <c r="FKI123" s="243"/>
      <c r="FKJ123" s="243"/>
      <c r="FKK123" s="243"/>
      <c r="FKL123" s="243"/>
      <c r="FKM123" s="243"/>
      <c r="FKN123" s="243"/>
      <c r="FKO123" s="243"/>
      <c r="FKP123" s="243"/>
      <c r="FKQ123" s="243"/>
      <c r="FKR123" s="243"/>
      <c r="FKS123" s="243"/>
      <c r="FKT123" s="243"/>
      <c r="FKU123" s="243"/>
      <c r="FKV123" s="243"/>
      <c r="FKW123" s="243"/>
      <c r="FKX123" s="243"/>
      <c r="FKY123" s="243"/>
      <c r="FKZ123" s="243"/>
      <c r="FLA123" s="243"/>
      <c r="FLB123" s="243"/>
      <c r="FLC123" s="243"/>
      <c r="FLD123" s="243"/>
      <c r="FLE123" s="243"/>
      <c r="FLF123" s="243"/>
      <c r="FLG123" s="243"/>
      <c r="FLH123" s="243"/>
      <c r="FLI123" s="243"/>
      <c r="FLJ123" s="243"/>
      <c r="FLK123" s="243"/>
      <c r="FLL123" s="243"/>
      <c r="FLM123" s="243"/>
      <c r="FLN123" s="243"/>
      <c r="FLO123" s="243"/>
      <c r="FLP123" s="243"/>
      <c r="FLQ123" s="243"/>
      <c r="FLR123" s="243"/>
      <c r="FLS123" s="243"/>
      <c r="FLT123" s="243"/>
      <c r="FLU123" s="243"/>
      <c r="FLV123" s="243"/>
      <c r="FLW123" s="243"/>
      <c r="FLX123" s="243"/>
      <c r="FLY123" s="243"/>
      <c r="FLZ123" s="243"/>
      <c r="FMA123" s="243"/>
      <c r="FMB123" s="243"/>
      <c r="FMC123" s="243"/>
      <c r="FMD123" s="243"/>
      <c r="FME123" s="243"/>
      <c r="FMF123" s="243"/>
      <c r="FMG123" s="243"/>
      <c r="FMH123" s="243"/>
      <c r="FMI123" s="243"/>
      <c r="FMJ123" s="243"/>
      <c r="FMK123" s="243"/>
      <c r="FML123" s="243"/>
      <c r="FMM123" s="243"/>
      <c r="FMN123" s="243"/>
      <c r="FMO123" s="243"/>
      <c r="FMP123" s="243"/>
      <c r="FMQ123" s="243"/>
      <c r="FMR123" s="243"/>
      <c r="FMS123" s="243"/>
      <c r="FMT123" s="243"/>
      <c r="FMU123" s="243"/>
      <c r="FMV123" s="243"/>
      <c r="FMW123" s="243"/>
      <c r="FMX123" s="243"/>
      <c r="FMY123" s="243"/>
      <c r="FMZ123" s="243"/>
      <c r="FNA123" s="243"/>
      <c r="FNB123" s="243"/>
      <c r="FNC123" s="243"/>
      <c r="FND123" s="243"/>
      <c r="FNE123" s="243"/>
      <c r="FNF123" s="243"/>
      <c r="FNG123" s="243"/>
      <c r="FNH123" s="243"/>
      <c r="FNI123" s="243"/>
      <c r="FNJ123" s="243"/>
      <c r="FNK123" s="243"/>
      <c r="FNL123" s="243"/>
      <c r="FNM123" s="243"/>
      <c r="FNN123" s="243"/>
      <c r="FNO123" s="243"/>
      <c r="FNP123" s="243"/>
      <c r="FNQ123" s="243"/>
      <c r="FNR123" s="243"/>
      <c r="FNS123" s="243"/>
      <c r="FNT123" s="243"/>
      <c r="FNU123" s="243"/>
      <c r="FNV123" s="243"/>
      <c r="FNW123" s="243"/>
      <c r="FNX123" s="243"/>
      <c r="FNY123" s="243"/>
      <c r="FNZ123" s="243"/>
      <c r="FOA123" s="243"/>
      <c r="FOB123" s="243"/>
      <c r="FOC123" s="243"/>
      <c r="FOD123" s="243"/>
      <c r="FOE123" s="243"/>
      <c r="FOF123" s="243"/>
      <c r="FOG123" s="243"/>
      <c r="FOH123" s="243"/>
      <c r="FOI123" s="243"/>
      <c r="FOJ123" s="243"/>
      <c r="FOK123" s="243"/>
      <c r="FOL123" s="243"/>
      <c r="FOM123" s="243"/>
      <c r="FON123" s="243"/>
      <c r="FOO123" s="243"/>
      <c r="FOP123" s="243"/>
      <c r="FOQ123" s="243"/>
      <c r="FOR123" s="243"/>
      <c r="FOS123" s="243"/>
      <c r="FOT123" s="243"/>
      <c r="FOU123" s="243"/>
      <c r="FOV123" s="243"/>
      <c r="FOW123" s="243"/>
      <c r="FOX123" s="243"/>
      <c r="FOY123" s="243"/>
      <c r="FOZ123" s="243"/>
      <c r="FPA123" s="243"/>
      <c r="FPB123" s="243"/>
      <c r="FPC123" s="243"/>
      <c r="FPD123" s="243"/>
      <c r="FPE123" s="243"/>
      <c r="FPF123" s="243"/>
      <c r="FPG123" s="243"/>
      <c r="FPH123" s="243"/>
      <c r="FPI123" s="243"/>
      <c r="FPJ123" s="243"/>
      <c r="FPK123" s="243"/>
      <c r="FPL123" s="243"/>
      <c r="FPM123" s="243"/>
      <c r="FPN123" s="243"/>
      <c r="FPO123" s="243"/>
      <c r="FPP123" s="243"/>
      <c r="FPQ123" s="243"/>
      <c r="FPR123" s="243"/>
      <c r="FPS123" s="243"/>
      <c r="FPT123" s="243"/>
      <c r="FPU123" s="243"/>
      <c r="FPV123" s="243"/>
      <c r="FPW123" s="243"/>
      <c r="FPX123" s="243"/>
      <c r="FPY123" s="243"/>
      <c r="FPZ123" s="243"/>
      <c r="FQA123" s="243"/>
      <c r="FQB123" s="243"/>
      <c r="FQC123" s="243"/>
      <c r="FQD123" s="243"/>
      <c r="FQE123" s="243"/>
      <c r="FQF123" s="243"/>
      <c r="FQG123" s="243"/>
      <c r="FQH123" s="243"/>
      <c r="FQI123" s="243"/>
      <c r="FQJ123" s="243"/>
      <c r="FQK123" s="243"/>
      <c r="FQL123" s="243"/>
      <c r="FQM123" s="243"/>
      <c r="FQN123" s="243"/>
      <c r="FQO123" s="243"/>
      <c r="FQP123" s="243"/>
      <c r="FQQ123" s="243"/>
      <c r="FQR123" s="243"/>
      <c r="FQS123" s="243"/>
      <c r="FQT123" s="243"/>
      <c r="FQU123" s="243"/>
      <c r="FQV123" s="243"/>
      <c r="FQW123" s="243"/>
      <c r="FQX123" s="243"/>
      <c r="FQY123" s="243"/>
      <c r="FQZ123" s="243"/>
      <c r="FRA123" s="243"/>
      <c r="FRB123" s="243"/>
      <c r="FRC123" s="243"/>
      <c r="FRD123" s="243"/>
      <c r="FRE123" s="243"/>
      <c r="FRF123" s="243"/>
      <c r="FRG123" s="243"/>
      <c r="FRH123" s="243"/>
      <c r="FRI123" s="243"/>
      <c r="FRJ123" s="243"/>
      <c r="FRK123" s="243"/>
      <c r="FRL123" s="243"/>
      <c r="FRM123" s="243"/>
      <c r="FRN123" s="243"/>
      <c r="FRO123" s="243"/>
      <c r="FRP123" s="243"/>
      <c r="FRQ123" s="243"/>
      <c r="FRR123" s="243"/>
      <c r="FRS123" s="243"/>
      <c r="FRT123" s="243"/>
      <c r="FRU123" s="243"/>
      <c r="FRV123" s="243"/>
      <c r="FRW123" s="243"/>
      <c r="FRX123" s="243"/>
      <c r="FRY123" s="243"/>
      <c r="FRZ123" s="243"/>
      <c r="FSA123" s="243"/>
      <c r="FSB123" s="243"/>
      <c r="FSC123" s="243"/>
      <c r="FSD123" s="243"/>
      <c r="FSE123" s="243"/>
      <c r="FSF123" s="243"/>
      <c r="FSG123" s="243"/>
      <c r="FSH123" s="243"/>
      <c r="FSI123" s="243"/>
      <c r="FSJ123" s="243"/>
      <c r="FSK123" s="243"/>
      <c r="FSL123" s="243"/>
      <c r="FSM123" s="243"/>
      <c r="FSN123" s="243"/>
      <c r="FSO123" s="243"/>
      <c r="FSP123" s="243"/>
      <c r="FSQ123" s="243"/>
      <c r="FSR123" s="243"/>
      <c r="FSS123" s="243"/>
      <c r="FST123" s="243"/>
      <c r="FSU123" s="243"/>
      <c r="FSV123" s="243"/>
      <c r="FSW123" s="243"/>
      <c r="FSX123" s="243"/>
      <c r="FSY123" s="243"/>
      <c r="FSZ123" s="243"/>
      <c r="FTA123" s="243"/>
      <c r="FTB123" s="243"/>
      <c r="FTC123" s="243"/>
      <c r="FTD123" s="243"/>
      <c r="FTE123" s="243"/>
      <c r="FTF123" s="243"/>
      <c r="FTG123" s="243"/>
      <c r="FTH123" s="243"/>
      <c r="FTI123" s="243"/>
      <c r="FTJ123" s="243"/>
      <c r="FTK123" s="243"/>
      <c r="FTL123" s="243"/>
      <c r="FTM123" s="243"/>
      <c r="FTN123" s="243"/>
      <c r="FTO123" s="243"/>
      <c r="FTP123" s="243"/>
      <c r="FTQ123" s="243"/>
      <c r="FTR123" s="243"/>
      <c r="FTS123" s="243"/>
      <c r="FTT123" s="243"/>
      <c r="FTU123" s="243"/>
      <c r="FTV123" s="243"/>
      <c r="FTW123" s="243"/>
      <c r="FTX123" s="243"/>
      <c r="FTY123" s="243"/>
      <c r="FTZ123" s="243"/>
      <c r="FUA123" s="243"/>
      <c r="FUB123" s="243"/>
      <c r="FUC123" s="243"/>
      <c r="FUD123" s="243"/>
      <c r="FUE123" s="243"/>
      <c r="FUF123" s="243"/>
      <c r="FUG123" s="243"/>
      <c r="FUH123" s="243"/>
      <c r="FUI123" s="243"/>
      <c r="FUJ123" s="243"/>
      <c r="FUK123" s="243"/>
      <c r="FUL123" s="243"/>
      <c r="FUM123" s="243"/>
      <c r="FUN123" s="243"/>
      <c r="FUO123" s="243"/>
      <c r="FUP123" s="243"/>
      <c r="FUQ123" s="243"/>
      <c r="FUR123" s="243"/>
      <c r="FUS123" s="243"/>
      <c r="FUT123" s="243"/>
      <c r="FUU123" s="243"/>
      <c r="FUV123" s="243"/>
      <c r="FUW123" s="243"/>
      <c r="FUX123" s="243"/>
      <c r="FUY123" s="243"/>
      <c r="FUZ123" s="243"/>
      <c r="FVA123" s="243"/>
      <c r="FVB123" s="243"/>
      <c r="FVC123" s="243"/>
      <c r="FVD123" s="243"/>
      <c r="FVE123" s="243"/>
      <c r="FVF123" s="243"/>
      <c r="FVG123" s="243"/>
      <c r="FVH123" s="243"/>
      <c r="FVI123" s="243"/>
      <c r="FVJ123" s="243"/>
      <c r="FVK123" s="243"/>
      <c r="FVL123" s="243"/>
      <c r="FVM123" s="243"/>
      <c r="FVN123" s="243"/>
      <c r="FVO123" s="243"/>
      <c r="FVP123" s="243"/>
      <c r="FVQ123" s="243"/>
      <c r="FVR123" s="243"/>
      <c r="FVS123" s="243"/>
      <c r="FVT123" s="243"/>
      <c r="FVU123" s="243"/>
      <c r="FVV123" s="243"/>
      <c r="FVW123" s="243"/>
      <c r="FVX123" s="243"/>
      <c r="FVY123" s="243"/>
      <c r="FVZ123" s="243"/>
      <c r="FWA123" s="243"/>
      <c r="FWB123" s="243"/>
      <c r="FWC123" s="243"/>
      <c r="FWD123" s="243"/>
      <c r="FWE123" s="243"/>
      <c r="FWF123" s="243"/>
      <c r="FWG123" s="243"/>
      <c r="FWH123" s="243"/>
      <c r="FWI123" s="243"/>
      <c r="FWJ123" s="243"/>
      <c r="FWK123" s="243"/>
      <c r="FWL123" s="243"/>
      <c r="FWM123" s="243"/>
      <c r="FWN123" s="243"/>
      <c r="FWO123" s="243"/>
      <c r="FWP123" s="243"/>
      <c r="FWQ123" s="243"/>
      <c r="FWR123" s="243"/>
      <c r="FWS123" s="243"/>
      <c r="FWT123" s="243"/>
      <c r="FWU123" s="243"/>
      <c r="FWV123" s="243"/>
      <c r="FWW123" s="243"/>
      <c r="FWX123" s="243"/>
      <c r="FWY123" s="243"/>
      <c r="FWZ123" s="243"/>
      <c r="FXA123" s="243"/>
      <c r="FXB123" s="243"/>
      <c r="FXC123" s="243"/>
      <c r="FXD123" s="243"/>
      <c r="FXE123" s="243"/>
      <c r="FXF123" s="243"/>
      <c r="FXG123" s="243"/>
      <c r="FXH123" s="243"/>
      <c r="FXI123" s="243"/>
      <c r="FXJ123" s="243"/>
      <c r="FXK123" s="243"/>
      <c r="FXL123" s="243"/>
      <c r="FXM123" s="243"/>
      <c r="FXN123" s="243"/>
      <c r="FXO123" s="243"/>
      <c r="FXP123" s="243"/>
      <c r="FXQ123" s="243"/>
      <c r="FXR123" s="243"/>
      <c r="FXS123" s="243"/>
      <c r="FXT123" s="243"/>
      <c r="FXU123" s="243"/>
      <c r="FXV123" s="243"/>
      <c r="FXW123" s="243"/>
      <c r="FXX123" s="243"/>
      <c r="FXY123" s="243"/>
      <c r="FXZ123" s="243"/>
      <c r="FYA123" s="243"/>
      <c r="FYB123" s="243"/>
      <c r="FYC123" s="243"/>
      <c r="FYD123" s="243"/>
      <c r="FYE123" s="243"/>
      <c r="FYF123" s="243"/>
      <c r="FYG123" s="243"/>
      <c r="FYH123" s="243"/>
      <c r="FYI123" s="243"/>
      <c r="FYJ123" s="243"/>
      <c r="FYK123" s="243"/>
      <c r="FYL123" s="243"/>
      <c r="FYM123" s="243"/>
      <c r="FYN123" s="243"/>
      <c r="FYO123" s="243"/>
      <c r="FYP123" s="243"/>
      <c r="FYQ123" s="243"/>
      <c r="FYR123" s="243"/>
      <c r="FYS123" s="243"/>
      <c r="FYT123" s="243"/>
      <c r="FYU123" s="243"/>
      <c r="FYV123" s="243"/>
      <c r="FYW123" s="243"/>
      <c r="FYX123" s="243"/>
      <c r="FYY123" s="243"/>
      <c r="FYZ123" s="243"/>
      <c r="FZA123" s="243"/>
      <c r="FZB123" s="243"/>
      <c r="FZC123" s="243"/>
      <c r="FZD123" s="243"/>
      <c r="FZE123" s="243"/>
      <c r="FZF123" s="243"/>
      <c r="FZG123" s="243"/>
      <c r="FZH123" s="243"/>
      <c r="FZI123" s="243"/>
      <c r="FZJ123" s="243"/>
      <c r="FZK123" s="243"/>
      <c r="FZL123" s="243"/>
      <c r="FZM123" s="243"/>
      <c r="FZN123" s="243"/>
      <c r="FZO123" s="243"/>
      <c r="FZP123" s="243"/>
      <c r="FZQ123" s="243"/>
      <c r="FZR123" s="243"/>
      <c r="FZS123" s="243"/>
      <c r="FZT123" s="243"/>
      <c r="FZU123" s="243"/>
      <c r="FZV123" s="243"/>
      <c r="FZW123" s="243"/>
      <c r="FZX123" s="243"/>
      <c r="FZY123" s="243"/>
      <c r="FZZ123" s="243"/>
      <c r="GAA123" s="243"/>
      <c r="GAB123" s="243"/>
      <c r="GAC123" s="243"/>
      <c r="GAD123" s="243"/>
      <c r="GAE123" s="243"/>
      <c r="GAF123" s="243"/>
      <c r="GAG123" s="243"/>
      <c r="GAH123" s="243"/>
      <c r="GAI123" s="243"/>
      <c r="GAJ123" s="243"/>
      <c r="GAK123" s="243"/>
      <c r="GAL123" s="243"/>
      <c r="GAM123" s="243"/>
      <c r="GAN123" s="243"/>
      <c r="GAO123" s="243"/>
      <c r="GAP123" s="243"/>
      <c r="GAQ123" s="243"/>
      <c r="GAR123" s="243"/>
      <c r="GAS123" s="243"/>
      <c r="GAT123" s="243"/>
      <c r="GAU123" s="243"/>
      <c r="GAV123" s="243"/>
      <c r="GAW123" s="243"/>
      <c r="GAX123" s="243"/>
      <c r="GAY123" s="243"/>
      <c r="GAZ123" s="243"/>
      <c r="GBA123" s="243"/>
      <c r="GBB123" s="243"/>
      <c r="GBC123" s="243"/>
      <c r="GBD123" s="243"/>
      <c r="GBE123" s="243"/>
      <c r="GBF123" s="243"/>
      <c r="GBG123" s="243"/>
      <c r="GBH123" s="243"/>
      <c r="GBI123" s="243"/>
      <c r="GBJ123" s="243"/>
      <c r="GBK123" s="243"/>
      <c r="GBL123" s="243"/>
      <c r="GBM123" s="243"/>
      <c r="GBN123" s="243"/>
      <c r="GBO123" s="243"/>
      <c r="GBP123" s="243"/>
      <c r="GBQ123" s="243"/>
      <c r="GBR123" s="243"/>
      <c r="GBS123" s="243"/>
      <c r="GBT123" s="243"/>
      <c r="GBU123" s="243"/>
      <c r="GBV123" s="243"/>
      <c r="GBW123" s="243"/>
      <c r="GBX123" s="243"/>
      <c r="GBY123" s="243"/>
      <c r="GBZ123" s="243"/>
      <c r="GCA123" s="243"/>
      <c r="GCB123" s="243"/>
      <c r="GCC123" s="243"/>
      <c r="GCD123" s="243"/>
      <c r="GCE123" s="243"/>
      <c r="GCF123" s="243"/>
      <c r="GCG123" s="243"/>
      <c r="GCH123" s="243"/>
      <c r="GCI123" s="243"/>
      <c r="GCJ123" s="243"/>
      <c r="GCK123" s="243"/>
      <c r="GCL123" s="243"/>
      <c r="GCM123" s="243"/>
      <c r="GCN123" s="243"/>
      <c r="GCO123" s="243"/>
      <c r="GCP123" s="243"/>
      <c r="GCQ123" s="243"/>
      <c r="GCR123" s="243"/>
      <c r="GCS123" s="243"/>
      <c r="GCT123" s="243"/>
      <c r="GCU123" s="243"/>
      <c r="GCV123" s="243"/>
      <c r="GCW123" s="243"/>
      <c r="GCX123" s="243"/>
      <c r="GCY123" s="243"/>
      <c r="GCZ123" s="243"/>
      <c r="GDA123" s="243"/>
      <c r="GDB123" s="243"/>
      <c r="GDC123" s="243"/>
      <c r="GDD123" s="243"/>
      <c r="GDE123" s="243"/>
      <c r="GDF123" s="243"/>
      <c r="GDG123" s="243"/>
      <c r="GDH123" s="243"/>
      <c r="GDI123" s="243"/>
      <c r="GDJ123" s="243"/>
      <c r="GDK123" s="243"/>
      <c r="GDL123" s="243"/>
      <c r="GDM123" s="243"/>
      <c r="GDN123" s="243"/>
      <c r="GDO123" s="243"/>
      <c r="GDP123" s="243"/>
      <c r="GDQ123" s="243"/>
      <c r="GDR123" s="243"/>
      <c r="GDS123" s="243"/>
      <c r="GDT123" s="243"/>
      <c r="GDU123" s="243"/>
      <c r="GDV123" s="243"/>
      <c r="GDW123" s="243"/>
      <c r="GDX123" s="243"/>
      <c r="GDY123" s="243"/>
      <c r="GDZ123" s="243"/>
      <c r="GEA123" s="243"/>
      <c r="GEB123" s="243"/>
      <c r="GEC123" s="243"/>
      <c r="GED123" s="243"/>
      <c r="GEE123" s="243"/>
      <c r="GEF123" s="243"/>
      <c r="GEG123" s="243"/>
      <c r="GEH123" s="243"/>
      <c r="GEI123" s="243"/>
      <c r="GEJ123" s="243"/>
      <c r="GEK123" s="243"/>
      <c r="GEL123" s="243"/>
      <c r="GEM123" s="243"/>
      <c r="GEN123" s="243"/>
      <c r="GEO123" s="243"/>
      <c r="GEP123" s="243"/>
      <c r="GEQ123" s="243"/>
      <c r="GER123" s="243"/>
      <c r="GES123" s="243"/>
      <c r="GET123" s="243"/>
      <c r="GEU123" s="243"/>
      <c r="GEV123" s="243"/>
      <c r="GEW123" s="243"/>
      <c r="GEX123" s="243"/>
      <c r="GEY123" s="243"/>
      <c r="GEZ123" s="243"/>
      <c r="GFA123" s="243"/>
      <c r="GFB123" s="243"/>
      <c r="GFC123" s="243"/>
      <c r="GFD123" s="243"/>
      <c r="GFE123" s="243"/>
      <c r="GFF123" s="243"/>
      <c r="GFG123" s="243"/>
      <c r="GFH123" s="243"/>
      <c r="GFI123" s="243"/>
      <c r="GFJ123" s="243"/>
      <c r="GFK123" s="243"/>
      <c r="GFL123" s="243"/>
      <c r="GFM123" s="243"/>
      <c r="GFN123" s="243"/>
      <c r="GFO123" s="243"/>
      <c r="GFP123" s="243"/>
      <c r="GFQ123" s="243"/>
      <c r="GFR123" s="243"/>
      <c r="GFS123" s="243"/>
      <c r="GFT123" s="243"/>
      <c r="GFU123" s="243"/>
      <c r="GFV123" s="243"/>
      <c r="GFW123" s="243"/>
      <c r="GFX123" s="243"/>
      <c r="GFY123" s="243"/>
      <c r="GFZ123" s="243"/>
      <c r="GGA123" s="243"/>
      <c r="GGB123" s="243"/>
      <c r="GGC123" s="243"/>
      <c r="GGD123" s="243"/>
      <c r="GGE123" s="243"/>
      <c r="GGF123" s="243"/>
      <c r="GGG123" s="243"/>
      <c r="GGH123" s="243"/>
      <c r="GGI123" s="243"/>
      <c r="GGJ123" s="243"/>
      <c r="GGK123" s="243"/>
      <c r="GGL123" s="243"/>
      <c r="GGM123" s="243"/>
      <c r="GGN123" s="243"/>
      <c r="GGO123" s="243"/>
      <c r="GGP123" s="243"/>
      <c r="GGQ123" s="243"/>
      <c r="GGR123" s="243"/>
      <c r="GGS123" s="243"/>
      <c r="GGT123" s="243"/>
      <c r="GGU123" s="243"/>
      <c r="GGV123" s="243"/>
      <c r="GGW123" s="243"/>
      <c r="GGX123" s="243"/>
      <c r="GGY123" s="243"/>
      <c r="GGZ123" s="243"/>
      <c r="GHA123" s="243"/>
      <c r="GHB123" s="243"/>
      <c r="GHC123" s="243"/>
      <c r="GHD123" s="243"/>
      <c r="GHE123" s="243"/>
      <c r="GHF123" s="243"/>
      <c r="GHG123" s="243"/>
      <c r="GHH123" s="243"/>
      <c r="GHI123" s="243"/>
      <c r="GHJ123" s="243"/>
      <c r="GHK123" s="243"/>
      <c r="GHL123" s="243"/>
      <c r="GHM123" s="243"/>
      <c r="GHN123" s="243"/>
      <c r="GHO123" s="243"/>
      <c r="GHP123" s="243"/>
      <c r="GHQ123" s="243"/>
      <c r="GHR123" s="243"/>
      <c r="GHS123" s="243"/>
      <c r="GHT123" s="243"/>
      <c r="GHU123" s="243"/>
      <c r="GHV123" s="243"/>
      <c r="GHW123" s="243"/>
      <c r="GHX123" s="243"/>
      <c r="GHY123" s="243"/>
      <c r="GHZ123" s="243"/>
      <c r="GIA123" s="243"/>
      <c r="GIB123" s="243"/>
      <c r="GIC123" s="243"/>
      <c r="GID123" s="243"/>
      <c r="GIE123" s="243"/>
      <c r="GIF123" s="243"/>
      <c r="GIG123" s="243"/>
      <c r="GIH123" s="243"/>
      <c r="GII123" s="243"/>
      <c r="GIJ123" s="243"/>
      <c r="GIK123" s="243"/>
      <c r="GIL123" s="243"/>
      <c r="GIM123" s="243"/>
      <c r="GIN123" s="243"/>
      <c r="GIO123" s="243"/>
      <c r="GIP123" s="243"/>
      <c r="GIQ123" s="243"/>
      <c r="GIR123" s="243"/>
      <c r="GIS123" s="243"/>
      <c r="GIT123" s="243"/>
      <c r="GIU123" s="243"/>
      <c r="GIV123" s="243"/>
      <c r="GIW123" s="243"/>
      <c r="GIX123" s="243"/>
      <c r="GIY123" s="243"/>
      <c r="GIZ123" s="243"/>
      <c r="GJA123" s="243"/>
      <c r="GJB123" s="243"/>
      <c r="GJC123" s="243"/>
      <c r="GJD123" s="243"/>
      <c r="GJE123" s="243"/>
      <c r="GJF123" s="243"/>
      <c r="GJG123" s="243"/>
      <c r="GJH123" s="243"/>
      <c r="GJI123" s="243"/>
      <c r="GJJ123" s="243"/>
      <c r="GJK123" s="243"/>
      <c r="GJL123" s="243"/>
      <c r="GJM123" s="243"/>
      <c r="GJN123" s="243"/>
      <c r="GJO123" s="243"/>
      <c r="GJP123" s="243"/>
      <c r="GJQ123" s="243"/>
      <c r="GJR123" s="243"/>
      <c r="GJS123" s="243"/>
      <c r="GJT123" s="243"/>
      <c r="GJU123" s="243"/>
      <c r="GJV123" s="243"/>
      <c r="GJW123" s="243"/>
      <c r="GJX123" s="243"/>
      <c r="GJY123" s="243"/>
      <c r="GJZ123" s="243"/>
      <c r="GKA123" s="243"/>
      <c r="GKB123" s="243"/>
      <c r="GKC123" s="243"/>
      <c r="GKD123" s="243"/>
      <c r="GKE123" s="243"/>
      <c r="GKF123" s="243"/>
      <c r="GKG123" s="243"/>
      <c r="GKH123" s="243"/>
      <c r="GKI123" s="243"/>
      <c r="GKJ123" s="243"/>
      <c r="GKK123" s="243"/>
      <c r="GKL123" s="243"/>
      <c r="GKM123" s="243"/>
      <c r="GKN123" s="243"/>
      <c r="GKO123" s="243"/>
      <c r="GKP123" s="243"/>
      <c r="GKQ123" s="243"/>
      <c r="GKR123" s="243"/>
      <c r="GKS123" s="243"/>
      <c r="GKT123" s="243"/>
      <c r="GKU123" s="243"/>
      <c r="GKV123" s="243"/>
      <c r="GKW123" s="243"/>
      <c r="GKX123" s="243"/>
      <c r="GKY123" s="243"/>
      <c r="GKZ123" s="243"/>
      <c r="GLA123" s="243"/>
      <c r="GLB123" s="243"/>
      <c r="GLC123" s="243"/>
      <c r="GLD123" s="243"/>
      <c r="GLE123" s="243"/>
      <c r="GLF123" s="243"/>
      <c r="GLG123" s="243"/>
      <c r="GLH123" s="243"/>
      <c r="GLI123" s="243"/>
      <c r="GLJ123" s="243"/>
      <c r="GLK123" s="243"/>
      <c r="GLL123" s="243"/>
      <c r="GLM123" s="243"/>
      <c r="GLN123" s="243"/>
      <c r="GLO123" s="243"/>
      <c r="GLP123" s="243"/>
      <c r="GLQ123" s="243"/>
      <c r="GLR123" s="243"/>
      <c r="GLS123" s="243"/>
      <c r="GLT123" s="243"/>
      <c r="GLU123" s="243"/>
      <c r="GLV123" s="243"/>
      <c r="GLW123" s="243"/>
      <c r="GLX123" s="243"/>
      <c r="GLY123" s="243"/>
      <c r="GLZ123" s="243"/>
      <c r="GMA123" s="243"/>
      <c r="GMB123" s="243"/>
      <c r="GMC123" s="243"/>
      <c r="GMD123" s="243"/>
      <c r="GME123" s="243"/>
      <c r="GMF123" s="243"/>
      <c r="GMG123" s="243"/>
      <c r="GMH123" s="243"/>
      <c r="GMI123" s="243"/>
      <c r="GMJ123" s="243"/>
      <c r="GMK123" s="243"/>
      <c r="GML123" s="243"/>
      <c r="GMM123" s="243"/>
      <c r="GMN123" s="243"/>
      <c r="GMO123" s="243"/>
      <c r="GMP123" s="243"/>
      <c r="GMQ123" s="243"/>
      <c r="GMR123" s="243"/>
      <c r="GMS123" s="243"/>
      <c r="GMT123" s="243"/>
      <c r="GMU123" s="243"/>
      <c r="GMV123" s="243"/>
      <c r="GMW123" s="243"/>
      <c r="GMX123" s="243"/>
      <c r="GMY123" s="243"/>
      <c r="GMZ123" s="243"/>
      <c r="GNA123" s="243"/>
      <c r="GNB123" s="243"/>
      <c r="GNC123" s="243"/>
      <c r="GND123" s="243"/>
      <c r="GNE123" s="243"/>
      <c r="GNF123" s="243"/>
      <c r="GNG123" s="243"/>
      <c r="GNH123" s="243"/>
      <c r="GNI123" s="243"/>
      <c r="GNJ123" s="243"/>
      <c r="GNK123" s="243"/>
      <c r="GNL123" s="243"/>
      <c r="GNM123" s="243"/>
      <c r="GNN123" s="243"/>
      <c r="GNO123" s="243"/>
      <c r="GNP123" s="243"/>
      <c r="GNQ123" s="243"/>
      <c r="GNR123" s="243"/>
      <c r="GNS123" s="243"/>
      <c r="GNT123" s="243"/>
      <c r="GNU123" s="243"/>
      <c r="GNV123" s="243"/>
      <c r="GNW123" s="243"/>
      <c r="GNX123" s="243"/>
      <c r="GNY123" s="243"/>
      <c r="GNZ123" s="243"/>
      <c r="GOA123" s="243"/>
      <c r="GOB123" s="243"/>
      <c r="GOC123" s="243"/>
      <c r="GOD123" s="243"/>
      <c r="GOE123" s="243"/>
      <c r="GOF123" s="243"/>
      <c r="GOG123" s="243"/>
      <c r="GOH123" s="243"/>
      <c r="GOI123" s="243"/>
      <c r="GOJ123" s="243"/>
      <c r="GOK123" s="243"/>
      <c r="GOL123" s="243"/>
      <c r="GOM123" s="243"/>
      <c r="GON123" s="243"/>
      <c r="GOO123" s="243"/>
      <c r="GOP123" s="243"/>
      <c r="GOQ123" s="243"/>
      <c r="GOR123" s="243"/>
      <c r="GOS123" s="243"/>
      <c r="GOT123" s="243"/>
      <c r="GOU123" s="243"/>
      <c r="GOV123" s="243"/>
      <c r="GOW123" s="243"/>
      <c r="GOX123" s="243"/>
      <c r="GOY123" s="243"/>
      <c r="GOZ123" s="243"/>
      <c r="GPA123" s="243"/>
      <c r="GPB123" s="243"/>
      <c r="GPC123" s="243"/>
      <c r="GPD123" s="243"/>
      <c r="GPE123" s="243"/>
      <c r="GPF123" s="243"/>
      <c r="GPG123" s="243"/>
      <c r="GPH123" s="243"/>
      <c r="GPI123" s="243"/>
      <c r="GPJ123" s="243"/>
      <c r="GPK123" s="243"/>
      <c r="GPL123" s="243"/>
      <c r="GPM123" s="243"/>
      <c r="GPN123" s="243"/>
      <c r="GPO123" s="243"/>
      <c r="GPP123" s="243"/>
      <c r="GPQ123" s="243"/>
      <c r="GPR123" s="243"/>
      <c r="GPS123" s="243"/>
      <c r="GPT123" s="243"/>
      <c r="GPU123" s="243"/>
      <c r="GPV123" s="243"/>
      <c r="GPW123" s="243"/>
      <c r="GPX123" s="243"/>
      <c r="GPY123" s="243"/>
      <c r="GPZ123" s="243"/>
      <c r="GQA123" s="243"/>
      <c r="GQB123" s="243"/>
      <c r="GQC123" s="243"/>
      <c r="GQD123" s="243"/>
      <c r="GQE123" s="243"/>
      <c r="GQF123" s="243"/>
      <c r="GQG123" s="243"/>
      <c r="GQH123" s="243"/>
      <c r="GQI123" s="243"/>
      <c r="GQJ123" s="243"/>
      <c r="GQK123" s="243"/>
      <c r="GQL123" s="243"/>
      <c r="GQM123" s="243"/>
      <c r="GQN123" s="243"/>
      <c r="GQO123" s="243"/>
      <c r="GQP123" s="243"/>
      <c r="GQQ123" s="243"/>
      <c r="GQR123" s="243"/>
      <c r="GQS123" s="243"/>
      <c r="GQT123" s="243"/>
      <c r="GQU123" s="243"/>
      <c r="GQV123" s="243"/>
      <c r="GQW123" s="243"/>
      <c r="GQX123" s="243"/>
      <c r="GQY123" s="243"/>
      <c r="GQZ123" s="243"/>
      <c r="GRA123" s="243"/>
      <c r="GRB123" s="243"/>
      <c r="GRC123" s="243"/>
      <c r="GRD123" s="243"/>
      <c r="GRE123" s="243"/>
      <c r="GRF123" s="243"/>
      <c r="GRG123" s="243"/>
      <c r="GRH123" s="243"/>
      <c r="GRI123" s="243"/>
      <c r="GRJ123" s="243"/>
      <c r="GRK123" s="243"/>
      <c r="GRL123" s="243"/>
      <c r="GRM123" s="243"/>
      <c r="GRN123" s="243"/>
      <c r="GRO123" s="243"/>
      <c r="GRP123" s="243"/>
      <c r="GRQ123" s="243"/>
      <c r="GRR123" s="243"/>
      <c r="GRS123" s="243"/>
      <c r="GRT123" s="243"/>
      <c r="GRU123" s="243"/>
      <c r="GRV123" s="243"/>
      <c r="GRW123" s="243"/>
      <c r="GRX123" s="243"/>
      <c r="GRY123" s="243"/>
      <c r="GRZ123" s="243"/>
      <c r="GSA123" s="243"/>
      <c r="GSB123" s="243"/>
      <c r="GSC123" s="243"/>
      <c r="GSD123" s="243"/>
      <c r="GSE123" s="243"/>
      <c r="GSF123" s="243"/>
      <c r="GSG123" s="243"/>
      <c r="GSH123" s="243"/>
      <c r="GSI123" s="243"/>
      <c r="GSJ123" s="243"/>
      <c r="GSK123" s="243"/>
      <c r="GSL123" s="243"/>
      <c r="GSM123" s="243"/>
      <c r="GSN123" s="243"/>
      <c r="GSO123" s="243"/>
      <c r="GSP123" s="243"/>
      <c r="GSQ123" s="243"/>
      <c r="GSR123" s="243"/>
      <c r="GSS123" s="243"/>
      <c r="GST123" s="243"/>
      <c r="GSU123" s="243"/>
      <c r="GSV123" s="243"/>
      <c r="GSW123" s="243"/>
      <c r="GSX123" s="243"/>
      <c r="GSY123" s="243"/>
      <c r="GSZ123" s="243"/>
      <c r="GTA123" s="243"/>
      <c r="GTB123" s="243"/>
      <c r="GTC123" s="243"/>
      <c r="GTD123" s="243"/>
      <c r="GTE123" s="243"/>
      <c r="GTF123" s="243"/>
      <c r="GTG123" s="243"/>
      <c r="GTH123" s="243"/>
      <c r="GTI123" s="243"/>
      <c r="GTJ123" s="243"/>
      <c r="GTK123" s="243"/>
      <c r="GTL123" s="243"/>
      <c r="GTM123" s="243"/>
      <c r="GTN123" s="243"/>
      <c r="GTO123" s="243"/>
      <c r="GTP123" s="243"/>
      <c r="GTQ123" s="243"/>
      <c r="GTR123" s="243"/>
      <c r="GTS123" s="243"/>
      <c r="GTT123" s="243"/>
      <c r="GTU123" s="243"/>
      <c r="GTV123" s="243"/>
      <c r="GTW123" s="243"/>
      <c r="GTX123" s="243"/>
      <c r="GTY123" s="243"/>
      <c r="GTZ123" s="243"/>
      <c r="GUA123" s="243"/>
      <c r="GUB123" s="243"/>
      <c r="GUC123" s="243"/>
      <c r="GUD123" s="243"/>
      <c r="GUE123" s="243"/>
      <c r="GUF123" s="243"/>
      <c r="GUG123" s="243"/>
      <c r="GUH123" s="243"/>
      <c r="GUI123" s="243"/>
      <c r="GUJ123" s="243"/>
      <c r="GUK123" s="243"/>
      <c r="GUL123" s="243"/>
      <c r="GUM123" s="243"/>
      <c r="GUN123" s="243"/>
      <c r="GUO123" s="243"/>
      <c r="GUP123" s="243"/>
      <c r="GUQ123" s="243"/>
      <c r="GUR123" s="243"/>
      <c r="GUS123" s="243"/>
      <c r="GUT123" s="243"/>
      <c r="GUU123" s="243"/>
      <c r="GUV123" s="243"/>
      <c r="GUW123" s="243"/>
      <c r="GUX123" s="243"/>
      <c r="GUY123" s="243"/>
      <c r="GUZ123" s="243"/>
      <c r="GVA123" s="243"/>
      <c r="GVB123" s="243"/>
      <c r="GVC123" s="243"/>
      <c r="GVD123" s="243"/>
      <c r="GVE123" s="243"/>
      <c r="GVF123" s="243"/>
      <c r="GVG123" s="243"/>
      <c r="GVH123" s="243"/>
      <c r="GVI123" s="243"/>
      <c r="GVJ123" s="243"/>
      <c r="GVK123" s="243"/>
      <c r="GVL123" s="243"/>
      <c r="GVM123" s="243"/>
      <c r="GVN123" s="243"/>
      <c r="GVO123" s="243"/>
      <c r="GVP123" s="243"/>
      <c r="GVQ123" s="243"/>
      <c r="GVR123" s="243"/>
      <c r="GVS123" s="243"/>
      <c r="GVT123" s="243"/>
      <c r="GVU123" s="243"/>
      <c r="GVV123" s="243"/>
      <c r="GVW123" s="243"/>
      <c r="GVX123" s="243"/>
      <c r="GVY123" s="243"/>
      <c r="GVZ123" s="243"/>
      <c r="GWA123" s="243"/>
      <c r="GWB123" s="243"/>
      <c r="GWC123" s="243"/>
      <c r="GWD123" s="243"/>
      <c r="GWE123" s="243"/>
      <c r="GWF123" s="243"/>
      <c r="GWG123" s="243"/>
      <c r="GWH123" s="243"/>
      <c r="GWI123" s="243"/>
      <c r="GWJ123" s="243"/>
      <c r="GWK123" s="243"/>
      <c r="GWL123" s="243"/>
      <c r="GWM123" s="243"/>
      <c r="GWN123" s="243"/>
      <c r="GWO123" s="243"/>
      <c r="GWP123" s="243"/>
      <c r="GWQ123" s="243"/>
      <c r="GWR123" s="243"/>
      <c r="GWS123" s="243"/>
      <c r="GWT123" s="243"/>
      <c r="GWU123" s="243"/>
      <c r="GWV123" s="243"/>
      <c r="GWW123" s="243"/>
      <c r="GWX123" s="243"/>
      <c r="GWY123" s="243"/>
      <c r="GWZ123" s="243"/>
      <c r="GXA123" s="243"/>
      <c r="GXB123" s="243"/>
      <c r="GXC123" s="243"/>
      <c r="GXD123" s="243"/>
      <c r="GXE123" s="243"/>
      <c r="GXF123" s="243"/>
      <c r="GXG123" s="243"/>
      <c r="GXH123" s="243"/>
      <c r="GXI123" s="243"/>
      <c r="GXJ123" s="243"/>
      <c r="GXK123" s="243"/>
      <c r="GXL123" s="243"/>
      <c r="GXM123" s="243"/>
      <c r="GXN123" s="243"/>
      <c r="GXO123" s="243"/>
      <c r="GXP123" s="243"/>
      <c r="GXQ123" s="243"/>
      <c r="GXR123" s="243"/>
      <c r="GXS123" s="243"/>
      <c r="GXT123" s="243"/>
      <c r="GXU123" s="243"/>
      <c r="GXV123" s="243"/>
      <c r="GXW123" s="243"/>
      <c r="GXX123" s="243"/>
      <c r="GXY123" s="243"/>
      <c r="GXZ123" s="243"/>
      <c r="GYA123" s="243"/>
      <c r="GYB123" s="243"/>
      <c r="GYC123" s="243"/>
      <c r="GYD123" s="243"/>
      <c r="GYE123" s="243"/>
      <c r="GYF123" s="243"/>
      <c r="GYG123" s="243"/>
      <c r="GYH123" s="243"/>
      <c r="GYI123" s="243"/>
      <c r="GYJ123" s="243"/>
      <c r="GYK123" s="243"/>
      <c r="GYL123" s="243"/>
      <c r="GYM123" s="243"/>
      <c r="GYN123" s="243"/>
      <c r="GYO123" s="243"/>
      <c r="GYP123" s="243"/>
      <c r="GYQ123" s="243"/>
      <c r="GYR123" s="243"/>
      <c r="GYS123" s="243"/>
      <c r="GYT123" s="243"/>
      <c r="GYU123" s="243"/>
      <c r="GYV123" s="243"/>
      <c r="GYW123" s="243"/>
      <c r="GYX123" s="243"/>
      <c r="GYY123" s="243"/>
      <c r="GYZ123" s="243"/>
      <c r="GZA123" s="243"/>
      <c r="GZB123" s="243"/>
      <c r="GZC123" s="243"/>
      <c r="GZD123" s="243"/>
      <c r="GZE123" s="243"/>
      <c r="GZF123" s="243"/>
      <c r="GZG123" s="243"/>
      <c r="GZH123" s="243"/>
      <c r="GZI123" s="243"/>
      <c r="GZJ123" s="243"/>
      <c r="GZK123" s="243"/>
      <c r="GZL123" s="243"/>
      <c r="GZM123" s="243"/>
      <c r="GZN123" s="243"/>
      <c r="GZO123" s="243"/>
      <c r="GZP123" s="243"/>
      <c r="GZQ123" s="243"/>
      <c r="GZR123" s="243"/>
      <c r="GZS123" s="243"/>
      <c r="GZT123" s="243"/>
      <c r="GZU123" s="243"/>
      <c r="GZV123" s="243"/>
      <c r="GZW123" s="243"/>
      <c r="GZX123" s="243"/>
      <c r="GZY123" s="243"/>
      <c r="GZZ123" s="243"/>
      <c r="HAA123" s="243"/>
      <c r="HAB123" s="243"/>
      <c r="HAC123" s="243"/>
      <c r="HAD123" s="243"/>
      <c r="HAE123" s="243"/>
      <c r="HAF123" s="243"/>
      <c r="HAG123" s="243"/>
      <c r="HAH123" s="243"/>
      <c r="HAI123" s="243"/>
      <c r="HAJ123" s="243"/>
      <c r="HAK123" s="243"/>
      <c r="HAL123" s="243"/>
      <c r="HAM123" s="243"/>
      <c r="HAN123" s="243"/>
      <c r="HAO123" s="243"/>
      <c r="HAP123" s="243"/>
      <c r="HAQ123" s="243"/>
      <c r="HAR123" s="243"/>
      <c r="HAS123" s="243"/>
      <c r="HAT123" s="243"/>
      <c r="HAU123" s="243"/>
      <c r="HAV123" s="243"/>
      <c r="HAW123" s="243"/>
      <c r="HAX123" s="243"/>
      <c r="HAY123" s="243"/>
      <c r="HAZ123" s="243"/>
      <c r="HBA123" s="243"/>
      <c r="HBB123" s="243"/>
      <c r="HBC123" s="243"/>
      <c r="HBD123" s="243"/>
      <c r="HBE123" s="243"/>
      <c r="HBF123" s="243"/>
      <c r="HBG123" s="243"/>
      <c r="HBH123" s="243"/>
      <c r="HBI123" s="243"/>
      <c r="HBJ123" s="243"/>
      <c r="HBK123" s="243"/>
      <c r="HBL123" s="243"/>
      <c r="HBM123" s="243"/>
      <c r="HBN123" s="243"/>
      <c r="HBO123" s="243"/>
      <c r="HBP123" s="243"/>
      <c r="HBQ123" s="243"/>
      <c r="HBR123" s="243"/>
      <c r="HBS123" s="243"/>
      <c r="HBT123" s="243"/>
      <c r="HBU123" s="243"/>
      <c r="HBV123" s="243"/>
      <c r="HBW123" s="243"/>
      <c r="HBX123" s="243"/>
      <c r="HBY123" s="243"/>
      <c r="HBZ123" s="243"/>
      <c r="HCA123" s="243"/>
      <c r="HCB123" s="243"/>
      <c r="HCC123" s="243"/>
      <c r="HCD123" s="243"/>
      <c r="HCE123" s="243"/>
      <c r="HCF123" s="243"/>
      <c r="HCG123" s="243"/>
      <c r="HCH123" s="243"/>
      <c r="HCI123" s="243"/>
      <c r="HCJ123" s="243"/>
      <c r="HCK123" s="243"/>
      <c r="HCL123" s="243"/>
      <c r="HCM123" s="243"/>
      <c r="HCN123" s="243"/>
      <c r="HCO123" s="243"/>
      <c r="HCP123" s="243"/>
      <c r="HCQ123" s="243"/>
      <c r="HCR123" s="243"/>
      <c r="HCS123" s="243"/>
      <c r="HCT123" s="243"/>
      <c r="HCU123" s="243"/>
      <c r="HCV123" s="243"/>
      <c r="HCW123" s="243"/>
      <c r="HCX123" s="243"/>
      <c r="HCY123" s="243"/>
      <c r="HCZ123" s="243"/>
      <c r="HDA123" s="243"/>
      <c r="HDB123" s="243"/>
      <c r="HDC123" s="243"/>
      <c r="HDD123" s="243"/>
      <c r="HDE123" s="243"/>
      <c r="HDF123" s="243"/>
      <c r="HDG123" s="243"/>
      <c r="HDH123" s="243"/>
      <c r="HDI123" s="243"/>
      <c r="HDJ123" s="243"/>
      <c r="HDK123" s="243"/>
      <c r="HDL123" s="243"/>
      <c r="HDM123" s="243"/>
      <c r="HDN123" s="243"/>
      <c r="HDO123" s="243"/>
      <c r="HDP123" s="243"/>
      <c r="HDQ123" s="243"/>
      <c r="HDR123" s="243"/>
      <c r="HDS123" s="243"/>
      <c r="HDT123" s="243"/>
      <c r="HDU123" s="243"/>
      <c r="HDV123" s="243"/>
      <c r="HDW123" s="243"/>
      <c r="HDX123" s="243"/>
      <c r="HDY123" s="243"/>
      <c r="HDZ123" s="243"/>
      <c r="HEA123" s="243"/>
      <c r="HEB123" s="243"/>
      <c r="HEC123" s="243"/>
      <c r="HED123" s="243"/>
      <c r="HEE123" s="243"/>
      <c r="HEF123" s="243"/>
      <c r="HEG123" s="243"/>
      <c r="HEH123" s="243"/>
      <c r="HEI123" s="243"/>
      <c r="HEJ123" s="243"/>
      <c r="HEK123" s="243"/>
      <c r="HEL123" s="243"/>
      <c r="HEM123" s="243"/>
      <c r="HEN123" s="243"/>
      <c r="HEO123" s="243"/>
      <c r="HEP123" s="243"/>
      <c r="HEQ123" s="243"/>
      <c r="HER123" s="243"/>
      <c r="HES123" s="243"/>
      <c r="HET123" s="243"/>
      <c r="HEU123" s="243"/>
      <c r="HEV123" s="243"/>
      <c r="HEW123" s="243"/>
      <c r="HEX123" s="243"/>
      <c r="HEY123" s="243"/>
      <c r="HEZ123" s="243"/>
      <c r="HFA123" s="243"/>
      <c r="HFB123" s="243"/>
      <c r="HFC123" s="243"/>
      <c r="HFD123" s="243"/>
      <c r="HFE123" s="243"/>
      <c r="HFF123" s="243"/>
      <c r="HFG123" s="243"/>
      <c r="HFH123" s="243"/>
      <c r="HFI123" s="243"/>
      <c r="HFJ123" s="243"/>
      <c r="HFK123" s="243"/>
      <c r="HFL123" s="243"/>
      <c r="HFM123" s="243"/>
      <c r="HFN123" s="243"/>
      <c r="HFO123" s="243"/>
      <c r="HFP123" s="243"/>
      <c r="HFQ123" s="243"/>
      <c r="HFR123" s="243"/>
      <c r="HFS123" s="243"/>
      <c r="HFT123" s="243"/>
      <c r="HFU123" s="243"/>
      <c r="HFV123" s="243"/>
      <c r="HFW123" s="243"/>
      <c r="HFX123" s="243"/>
      <c r="HFY123" s="243"/>
      <c r="HFZ123" s="243"/>
      <c r="HGA123" s="243"/>
      <c r="HGB123" s="243"/>
      <c r="HGC123" s="243"/>
      <c r="HGD123" s="243"/>
      <c r="HGE123" s="243"/>
      <c r="HGF123" s="243"/>
      <c r="HGG123" s="243"/>
      <c r="HGH123" s="243"/>
      <c r="HGI123" s="243"/>
      <c r="HGJ123" s="243"/>
      <c r="HGK123" s="243"/>
      <c r="HGL123" s="243"/>
      <c r="HGM123" s="243"/>
      <c r="HGN123" s="243"/>
      <c r="HGO123" s="243"/>
      <c r="HGP123" s="243"/>
      <c r="HGQ123" s="243"/>
      <c r="HGR123" s="243"/>
      <c r="HGS123" s="243"/>
      <c r="HGT123" s="243"/>
      <c r="HGU123" s="243"/>
      <c r="HGV123" s="243"/>
      <c r="HGW123" s="243"/>
      <c r="HGX123" s="243"/>
      <c r="HGY123" s="243"/>
      <c r="HGZ123" s="243"/>
      <c r="HHA123" s="243"/>
      <c r="HHB123" s="243"/>
      <c r="HHC123" s="243"/>
      <c r="HHD123" s="243"/>
      <c r="HHE123" s="243"/>
      <c r="HHF123" s="243"/>
      <c r="HHG123" s="243"/>
      <c r="HHH123" s="243"/>
      <c r="HHI123" s="243"/>
      <c r="HHJ123" s="243"/>
      <c r="HHK123" s="243"/>
      <c r="HHL123" s="243"/>
      <c r="HHM123" s="243"/>
      <c r="HHN123" s="243"/>
      <c r="HHO123" s="243"/>
      <c r="HHP123" s="243"/>
      <c r="HHQ123" s="243"/>
      <c r="HHR123" s="243"/>
      <c r="HHS123" s="243"/>
      <c r="HHT123" s="243"/>
      <c r="HHU123" s="243"/>
      <c r="HHV123" s="243"/>
      <c r="HHW123" s="243"/>
      <c r="HHX123" s="243"/>
      <c r="HHY123" s="243"/>
      <c r="HHZ123" s="243"/>
      <c r="HIA123" s="243"/>
      <c r="HIB123" s="243"/>
      <c r="HIC123" s="243"/>
      <c r="HID123" s="243"/>
      <c r="HIE123" s="243"/>
      <c r="HIF123" s="243"/>
      <c r="HIG123" s="243"/>
      <c r="HIH123" s="243"/>
      <c r="HII123" s="243"/>
      <c r="HIJ123" s="243"/>
      <c r="HIK123" s="243"/>
      <c r="HIL123" s="243"/>
      <c r="HIM123" s="243"/>
      <c r="HIN123" s="243"/>
      <c r="HIO123" s="243"/>
      <c r="HIP123" s="243"/>
      <c r="HIQ123" s="243"/>
      <c r="HIR123" s="243"/>
      <c r="HIS123" s="243"/>
      <c r="HIT123" s="243"/>
      <c r="HIU123" s="243"/>
      <c r="HIV123" s="243"/>
      <c r="HIW123" s="243"/>
      <c r="HIX123" s="243"/>
      <c r="HIY123" s="243"/>
      <c r="HIZ123" s="243"/>
      <c r="HJA123" s="243"/>
      <c r="HJB123" s="243"/>
      <c r="HJC123" s="243"/>
      <c r="HJD123" s="243"/>
      <c r="HJE123" s="243"/>
      <c r="HJF123" s="243"/>
      <c r="HJG123" s="243"/>
      <c r="HJH123" s="243"/>
      <c r="HJI123" s="243"/>
      <c r="HJJ123" s="243"/>
      <c r="HJK123" s="243"/>
      <c r="HJL123" s="243"/>
      <c r="HJM123" s="243"/>
      <c r="HJN123" s="243"/>
      <c r="HJO123" s="243"/>
      <c r="HJP123" s="243"/>
      <c r="HJQ123" s="243"/>
      <c r="HJR123" s="243"/>
      <c r="HJS123" s="243"/>
      <c r="HJT123" s="243"/>
      <c r="HJU123" s="243"/>
      <c r="HJV123" s="243"/>
      <c r="HJW123" s="243"/>
      <c r="HJX123" s="243"/>
      <c r="HJY123" s="243"/>
      <c r="HJZ123" s="243"/>
      <c r="HKA123" s="243"/>
      <c r="HKB123" s="243"/>
      <c r="HKC123" s="243"/>
      <c r="HKD123" s="243"/>
      <c r="HKE123" s="243"/>
      <c r="HKF123" s="243"/>
      <c r="HKG123" s="243"/>
      <c r="HKH123" s="243"/>
      <c r="HKI123" s="243"/>
      <c r="HKJ123" s="243"/>
      <c r="HKK123" s="243"/>
      <c r="HKL123" s="243"/>
      <c r="HKM123" s="243"/>
      <c r="HKN123" s="243"/>
      <c r="HKO123" s="243"/>
      <c r="HKP123" s="243"/>
      <c r="HKQ123" s="243"/>
      <c r="HKR123" s="243"/>
      <c r="HKS123" s="243"/>
      <c r="HKT123" s="243"/>
      <c r="HKU123" s="243"/>
      <c r="HKV123" s="243"/>
      <c r="HKW123" s="243"/>
      <c r="HKX123" s="243"/>
      <c r="HKY123" s="243"/>
      <c r="HKZ123" s="243"/>
      <c r="HLA123" s="243"/>
      <c r="HLB123" s="243"/>
      <c r="HLC123" s="243"/>
      <c r="HLD123" s="243"/>
      <c r="HLE123" s="243"/>
      <c r="HLF123" s="243"/>
      <c r="HLG123" s="243"/>
      <c r="HLH123" s="243"/>
      <c r="HLI123" s="243"/>
      <c r="HLJ123" s="243"/>
      <c r="HLK123" s="243"/>
      <c r="HLL123" s="243"/>
      <c r="HLM123" s="243"/>
      <c r="HLN123" s="243"/>
      <c r="HLO123" s="243"/>
      <c r="HLP123" s="243"/>
      <c r="HLQ123" s="243"/>
      <c r="HLR123" s="243"/>
      <c r="HLS123" s="243"/>
      <c r="HLT123" s="243"/>
      <c r="HLU123" s="243"/>
      <c r="HLV123" s="243"/>
      <c r="HLW123" s="243"/>
      <c r="HLX123" s="243"/>
      <c r="HLY123" s="243"/>
      <c r="HLZ123" s="243"/>
      <c r="HMA123" s="243"/>
      <c r="HMB123" s="243"/>
      <c r="HMC123" s="243"/>
      <c r="HMD123" s="243"/>
      <c r="HME123" s="243"/>
      <c r="HMF123" s="243"/>
      <c r="HMG123" s="243"/>
      <c r="HMH123" s="243"/>
      <c r="HMI123" s="243"/>
      <c r="HMJ123" s="243"/>
      <c r="HMK123" s="243"/>
      <c r="HML123" s="243"/>
      <c r="HMM123" s="243"/>
      <c r="HMN123" s="243"/>
      <c r="HMO123" s="243"/>
      <c r="HMP123" s="243"/>
      <c r="HMQ123" s="243"/>
      <c r="HMR123" s="243"/>
      <c r="HMS123" s="243"/>
      <c r="HMT123" s="243"/>
      <c r="HMU123" s="243"/>
      <c r="HMV123" s="243"/>
      <c r="HMW123" s="243"/>
      <c r="HMX123" s="243"/>
      <c r="HMY123" s="243"/>
      <c r="HMZ123" s="243"/>
      <c r="HNA123" s="243"/>
      <c r="HNB123" s="243"/>
      <c r="HNC123" s="243"/>
      <c r="HND123" s="243"/>
      <c r="HNE123" s="243"/>
      <c r="HNF123" s="243"/>
      <c r="HNG123" s="243"/>
      <c r="HNH123" s="243"/>
      <c r="HNI123" s="243"/>
      <c r="HNJ123" s="243"/>
      <c r="HNK123" s="243"/>
      <c r="HNL123" s="243"/>
      <c r="HNM123" s="243"/>
      <c r="HNN123" s="243"/>
      <c r="HNO123" s="243"/>
      <c r="HNP123" s="243"/>
      <c r="HNQ123" s="243"/>
      <c r="HNR123" s="243"/>
      <c r="HNS123" s="243"/>
      <c r="HNT123" s="243"/>
      <c r="HNU123" s="243"/>
      <c r="HNV123" s="243"/>
      <c r="HNW123" s="243"/>
      <c r="HNX123" s="243"/>
      <c r="HNY123" s="243"/>
      <c r="HNZ123" s="243"/>
      <c r="HOA123" s="243"/>
      <c r="HOB123" s="243"/>
      <c r="HOC123" s="243"/>
      <c r="HOD123" s="243"/>
      <c r="HOE123" s="243"/>
      <c r="HOF123" s="243"/>
      <c r="HOG123" s="243"/>
      <c r="HOH123" s="243"/>
      <c r="HOI123" s="243"/>
      <c r="HOJ123" s="243"/>
      <c r="HOK123" s="243"/>
      <c r="HOL123" s="243"/>
      <c r="HOM123" s="243"/>
      <c r="HON123" s="243"/>
      <c r="HOO123" s="243"/>
      <c r="HOP123" s="243"/>
      <c r="HOQ123" s="243"/>
      <c r="HOR123" s="243"/>
      <c r="HOS123" s="243"/>
      <c r="HOT123" s="243"/>
      <c r="HOU123" s="243"/>
      <c r="HOV123" s="243"/>
      <c r="HOW123" s="243"/>
      <c r="HOX123" s="243"/>
      <c r="HOY123" s="243"/>
      <c r="HOZ123" s="243"/>
      <c r="HPA123" s="243"/>
      <c r="HPB123" s="243"/>
      <c r="HPC123" s="243"/>
      <c r="HPD123" s="243"/>
      <c r="HPE123" s="243"/>
      <c r="HPF123" s="243"/>
      <c r="HPG123" s="243"/>
      <c r="HPH123" s="243"/>
      <c r="HPI123" s="243"/>
      <c r="HPJ123" s="243"/>
      <c r="HPK123" s="243"/>
      <c r="HPL123" s="243"/>
      <c r="HPM123" s="243"/>
      <c r="HPN123" s="243"/>
      <c r="HPO123" s="243"/>
      <c r="HPP123" s="243"/>
      <c r="HPQ123" s="243"/>
      <c r="HPR123" s="243"/>
      <c r="HPS123" s="243"/>
      <c r="HPT123" s="243"/>
      <c r="HPU123" s="243"/>
      <c r="HPV123" s="243"/>
      <c r="HPW123" s="243"/>
      <c r="HPX123" s="243"/>
      <c r="HPY123" s="243"/>
      <c r="HPZ123" s="243"/>
      <c r="HQA123" s="243"/>
      <c r="HQB123" s="243"/>
      <c r="HQC123" s="243"/>
      <c r="HQD123" s="243"/>
      <c r="HQE123" s="243"/>
      <c r="HQF123" s="243"/>
      <c r="HQG123" s="243"/>
      <c r="HQH123" s="243"/>
      <c r="HQI123" s="243"/>
      <c r="HQJ123" s="243"/>
      <c r="HQK123" s="243"/>
      <c r="HQL123" s="243"/>
      <c r="HQM123" s="243"/>
      <c r="HQN123" s="243"/>
      <c r="HQO123" s="243"/>
      <c r="HQP123" s="243"/>
      <c r="HQQ123" s="243"/>
      <c r="HQR123" s="243"/>
      <c r="HQS123" s="243"/>
      <c r="HQT123" s="243"/>
      <c r="HQU123" s="243"/>
      <c r="HQV123" s="243"/>
      <c r="HQW123" s="243"/>
      <c r="HQX123" s="243"/>
      <c r="HQY123" s="243"/>
      <c r="HQZ123" s="243"/>
      <c r="HRA123" s="243"/>
      <c r="HRB123" s="243"/>
      <c r="HRC123" s="243"/>
      <c r="HRD123" s="243"/>
      <c r="HRE123" s="243"/>
      <c r="HRF123" s="243"/>
      <c r="HRG123" s="243"/>
      <c r="HRH123" s="243"/>
      <c r="HRI123" s="243"/>
      <c r="HRJ123" s="243"/>
      <c r="HRK123" s="243"/>
      <c r="HRL123" s="243"/>
      <c r="HRM123" s="243"/>
      <c r="HRN123" s="243"/>
      <c r="HRO123" s="243"/>
      <c r="HRP123" s="243"/>
      <c r="HRQ123" s="243"/>
      <c r="HRR123" s="243"/>
      <c r="HRS123" s="243"/>
      <c r="HRT123" s="243"/>
      <c r="HRU123" s="243"/>
      <c r="HRV123" s="243"/>
      <c r="HRW123" s="243"/>
      <c r="HRX123" s="243"/>
      <c r="HRY123" s="243"/>
      <c r="HRZ123" s="243"/>
      <c r="HSA123" s="243"/>
      <c r="HSB123" s="243"/>
      <c r="HSC123" s="243"/>
      <c r="HSD123" s="243"/>
      <c r="HSE123" s="243"/>
      <c r="HSF123" s="243"/>
      <c r="HSG123" s="243"/>
      <c r="HSH123" s="243"/>
      <c r="HSI123" s="243"/>
      <c r="HSJ123" s="243"/>
      <c r="HSK123" s="243"/>
      <c r="HSL123" s="243"/>
      <c r="HSM123" s="243"/>
      <c r="HSN123" s="243"/>
      <c r="HSO123" s="243"/>
      <c r="HSP123" s="243"/>
      <c r="HSQ123" s="243"/>
      <c r="HSR123" s="243"/>
      <c r="HSS123" s="243"/>
      <c r="HST123" s="243"/>
      <c r="HSU123" s="243"/>
      <c r="HSV123" s="243"/>
      <c r="HSW123" s="243"/>
      <c r="HSX123" s="243"/>
      <c r="HSY123" s="243"/>
      <c r="HSZ123" s="243"/>
      <c r="HTA123" s="243"/>
      <c r="HTB123" s="243"/>
      <c r="HTC123" s="243"/>
      <c r="HTD123" s="243"/>
      <c r="HTE123" s="243"/>
      <c r="HTF123" s="243"/>
      <c r="HTG123" s="243"/>
      <c r="HTH123" s="243"/>
      <c r="HTI123" s="243"/>
      <c r="HTJ123" s="243"/>
      <c r="HTK123" s="243"/>
      <c r="HTL123" s="243"/>
      <c r="HTM123" s="243"/>
      <c r="HTN123" s="243"/>
      <c r="HTO123" s="243"/>
      <c r="HTP123" s="243"/>
      <c r="HTQ123" s="243"/>
      <c r="HTR123" s="243"/>
      <c r="HTS123" s="243"/>
      <c r="HTT123" s="243"/>
      <c r="HTU123" s="243"/>
      <c r="HTV123" s="243"/>
      <c r="HTW123" s="243"/>
      <c r="HTX123" s="243"/>
      <c r="HTY123" s="243"/>
      <c r="HTZ123" s="243"/>
      <c r="HUA123" s="243"/>
      <c r="HUB123" s="243"/>
      <c r="HUC123" s="243"/>
      <c r="HUD123" s="243"/>
      <c r="HUE123" s="243"/>
      <c r="HUF123" s="243"/>
      <c r="HUG123" s="243"/>
      <c r="HUH123" s="243"/>
      <c r="HUI123" s="243"/>
      <c r="HUJ123" s="243"/>
      <c r="HUK123" s="243"/>
      <c r="HUL123" s="243"/>
      <c r="HUM123" s="243"/>
      <c r="HUN123" s="243"/>
      <c r="HUO123" s="243"/>
      <c r="HUP123" s="243"/>
      <c r="HUQ123" s="243"/>
      <c r="HUR123" s="243"/>
      <c r="HUS123" s="243"/>
      <c r="HUT123" s="243"/>
      <c r="HUU123" s="243"/>
      <c r="HUV123" s="243"/>
      <c r="HUW123" s="243"/>
      <c r="HUX123" s="243"/>
      <c r="HUY123" s="243"/>
      <c r="HUZ123" s="243"/>
      <c r="HVA123" s="243"/>
      <c r="HVB123" s="243"/>
      <c r="HVC123" s="243"/>
      <c r="HVD123" s="243"/>
      <c r="HVE123" s="243"/>
      <c r="HVF123" s="243"/>
      <c r="HVG123" s="243"/>
      <c r="HVH123" s="243"/>
      <c r="HVI123" s="243"/>
      <c r="HVJ123" s="243"/>
      <c r="HVK123" s="243"/>
      <c r="HVL123" s="243"/>
      <c r="HVM123" s="243"/>
      <c r="HVN123" s="243"/>
      <c r="HVO123" s="243"/>
      <c r="HVP123" s="243"/>
      <c r="HVQ123" s="243"/>
      <c r="HVR123" s="243"/>
      <c r="HVS123" s="243"/>
      <c r="HVT123" s="243"/>
      <c r="HVU123" s="243"/>
      <c r="HVV123" s="243"/>
      <c r="HVW123" s="243"/>
      <c r="HVX123" s="243"/>
      <c r="HVY123" s="243"/>
      <c r="HVZ123" s="243"/>
      <c r="HWA123" s="243"/>
      <c r="HWB123" s="243"/>
      <c r="HWC123" s="243"/>
      <c r="HWD123" s="243"/>
      <c r="HWE123" s="243"/>
      <c r="HWF123" s="243"/>
      <c r="HWG123" s="243"/>
      <c r="HWH123" s="243"/>
      <c r="HWI123" s="243"/>
      <c r="HWJ123" s="243"/>
      <c r="HWK123" s="243"/>
      <c r="HWL123" s="243"/>
      <c r="HWM123" s="243"/>
      <c r="HWN123" s="243"/>
      <c r="HWO123" s="243"/>
      <c r="HWP123" s="243"/>
      <c r="HWQ123" s="243"/>
      <c r="HWR123" s="243"/>
      <c r="HWS123" s="243"/>
      <c r="HWT123" s="243"/>
      <c r="HWU123" s="243"/>
      <c r="HWV123" s="243"/>
      <c r="HWW123" s="243"/>
      <c r="HWX123" s="243"/>
      <c r="HWY123" s="243"/>
      <c r="HWZ123" s="243"/>
      <c r="HXA123" s="243"/>
      <c r="HXB123" s="243"/>
      <c r="HXC123" s="243"/>
      <c r="HXD123" s="243"/>
      <c r="HXE123" s="243"/>
      <c r="HXF123" s="243"/>
      <c r="HXG123" s="243"/>
      <c r="HXH123" s="243"/>
      <c r="HXI123" s="243"/>
      <c r="HXJ123" s="243"/>
      <c r="HXK123" s="243"/>
      <c r="HXL123" s="243"/>
      <c r="HXM123" s="243"/>
      <c r="HXN123" s="243"/>
      <c r="HXO123" s="243"/>
      <c r="HXP123" s="243"/>
      <c r="HXQ123" s="243"/>
      <c r="HXR123" s="243"/>
      <c r="HXS123" s="243"/>
      <c r="HXT123" s="243"/>
      <c r="HXU123" s="243"/>
      <c r="HXV123" s="243"/>
      <c r="HXW123" s="243"/>
      <c r="HXX123" s="243"/>
      <c r="HXY123" s="243"/>
      <c r="HXZ123" s="243"/>
      <c r="HYA123" s="243"/>
      <c r="HYB123" s="243"/>
      <c r="HYC123" s="243"/>
      <c r="HYD123" s="243"/>
      <c r="HYE123" s="243"/>
      <c r="HYF123" s="243"/>
      <c r="HYG123" s="243"/>
      <c r="HYH123" s="243"/>
      <c r="HYI123" s="243"/>
      <c r="HYJ123" s="243"/>
      <c r="HYK123" s="243"/>
      <c r="HYL123" s="243"/>
      <c r="HYM123" s="243"/>
      <c r="HYN123" s="243"/>
      <c r="HYO123" s="243"/>
      <c r="HYP123" s="243"/>
      <c r="HYQ123" s="243"/>
      <c r="HYR123" s="243"/>
      <c r="HYS123" s="243"/>
      <c r="HYT123" s="243"/>
      <c r="HYU123" s="243"/>
      <c r="HYV123" s="243"/>
      <c r="HYW123" s="243"/>
      <c r="HYX123" s="243"/>
      <c r="HYY123" s="243"/>
      <c r="HYZ123" s="243"/>
      <c r="HZA123" s="243"/>
      <c r="HZB123" s="243"/>
      <c r="HZC123" s="243"/>
      <c r="HZD123" s="243"/>
      <c r="HZE123" s="243"/>
      <c r="HZF123" s="243"/>
      <c r="HZG123" s="243"/>
      <c r="HZH123" s="243"/>
      <c r="HZI123" s="243"/>
      <c r="HZJ123" s="243"/>
      <c r="HZK123" s="243"/>
      <c r="HZL123" s="243"/>
      <c r="HZM123" s="243"/>
      <c r="HZN123" s="243"/>
      <c r="HZO123" s="243"/>
      <c r="HZP123" s="243"/>
      <c r="HZQ123" s="243"/>
      <c r="HZR123" s="243"/>
      <c r="HZS123" s="243"/>
      <c r="HZT123" s="243"/>
      <c r="HZU123" s="243"/>
      <c r="HZV123" s="243"/>
      <c r="HZW123" s="243"/>
      <c r="HZX123" s="243"/>
      <c r="HZY123" s="243"/>
      <c r="HZZ123" s="243"/>
      <c r="IAA123" s="243"/>
      <c r="IAB123" s="243"/>
      <c r="IAC123" s="243"/>
      <c r="IAD123" s="243"/>
      <c r="IAE123" s="243"/>
      <c r="IAF123" s="243"/>
      <c r="IAG123" s="243"/>
      <c r="IAH123" s="243"/>
      <c r="IAI123" s="243"/>
      <c r="IAJ123" s="243"/>
      <c r="IAK123" s="243"/>
      <c r="IAL123" s="243"/>
      <c r="IAM123" s="243"/>
      <c r="IAN123" s="243"/>
      <c r="IAO123" s="243"/>
      <c r="IAP123" s="243"/>
      <c r="IAQ123" s="243"/>
      <c r="IAR123" s="243"/>
      <c r="IAS123" s="243"/>
      <c r="IAT123" s="243"/>
      <c r="IAU123" s="243"/>
      <c r="IAV123" s="243"/>
      <c r="IAW123" s="243"/>
      <c r="IAX123" s="243"/>
      <c r="IAY123" s="243"/>
      <c r="IAZ123" s="243"/>
      <c r="IBA123" s="243"/>
      <c r="IBB123" s="243"/>
      <c r="IBC123" s="243"/>
      <c r="IBD123" s="243"/>
      <c r="IBE123" s="243"/>
      <c r="IBF123" s="243"/>
      <c r="IBG123" s="243"/>
      <c r="IBH123" s="243"/>
      <c r="IBI123" s="243"/>
      <c r="IBJ123" s="243"/>
      <c r="IBK123" s="243"/>
      <c r="IBL123" s="243"/>
      <c r="IBM123" s="243"/>
      <c r="IBN123" s="243"/>
      <c r="IBO123" s="243"/>
      <c r="IBP123" s="243"/>
      <c r="IBQ123" s="243"/>
      <c r="IBR123" s="243"/>
      <c r="IBS123" s="243"/>
      <c r="IBT123" s="243"/>
      <c r="IBU123" s="243"/>
      <c r="IBV123" s="243"/>
      <c r="IBW123" s="243"/>
      <c r="IBX123" s="243"/>
      <c r="IBY123" s="243"/>
      <c r="IBZ123" s="243"/>
      <c r="ICA123" s="243"/>
      <c r="ICB123" s="243"/>
      <c r="ICC123" s="243"/>
      <c r="ICD123" s="243"/>
      <c r="ICE123" s="243"/>
      <c r="ICF123" s="243"/>
      <c r="ICG123" s="243"/>
      <c r="ICH123" s="243"/>
      <c r="ICI123" s="243"/>
      <c r="ICJ123" s="243"/>
      <c r="ICK123" s="243"/>
      <c r="ICL123" s="243"/>
      <c r="ICM123" s="243"/>
      <c r="ICN123" s="243"/>
      <c r="ICO123" s="243"/>
      <c r="ICP123" s="243"/>
      <c r="ICQ123" s="243"/>
      <c r="ICR123" s="243"/>
      <c r="ICS123" s="243"/>
      <c r="ICT123" s="243"/>
      <c r="ICU123" s="243"/>
      <c r="ICV123" s="243"/>
      <c r="ICW123" s="243"/>
      <c r="ICX123" s="243"/>
      <c r="ICY123" s="243"/>
      <c r="ICZ123" s="243"/>
      <c r="IDA123" s="243"/>
      <c r="IDB123" s="243"/>
      <c r="IDC123" s="243"/>
      <c r="IDD123" s="243"/>
      <c r="IDE123" s="243"/>
      <c r="IDF123" s="243"/>
      <c r="IDG123" s="243"/>
      <c r="IDH123" s="243"/>
      <c r="IDI123" s="243"/>
      <c r="IDJ123" s="243"/>
      <c r="IDK123" s="243"/>
      <c r="IDL123" s="243"/>
      <c r="IDM123" s="243"/>
      <c r="IDN123" s="243"/>
      <c r="IDO123" s="243"/>
      <c r="IDP123" s="243"/>
      <c r="IDQ123" s="243"/>
      <c r="IDR123" s="243"/>
      <c r="IDS123" s="243"/>
      <c r="IDT123" s="243"/>
      <c r="IDU123" s="243"/>
      <c r="IDV123" s="243"/>
      <c r="IDW123" s="243"/>
      <c r="IDX123" s="243"/>
      <c r="IDY123" s="243"/>
      <c r="IDZ123" s="243"/>
      <c r="IEA123" s="243"/>
      <c r="IEB123" s="243"/>
      <c r="IEC123" s="243"/>
      <c r="IED123" s="243"/>
      <c r="IEE123" s="243"/>
      <c r="IEF123" s="243"/>
      <c r="IEG123" s="243"/>
      <c r="IEH123" s="243"/>
      <c r="IEI123" s="243"/>
      <c r="IEJ123" s="243"/>
      <c r="IEK123" s="243"/>
      <c r="IEL123" s="243"/>
      <c r="IEM123" s="243"/>
      <c r="IEN123" s="243"/>
      <c r="IEO123" s="243"/>
      <c r="IEP123" s="243"/>
      <c r="IEQ123" s="243"/>
      <c r="IER123" s="243"/>
      <c r="IES123" s="243"/>
      <c r="IET123" s="243"/>
      <c r="IEU123" s="243"/>
      <c r="IEV123" s="243"/>
      <c r="IEW123" s="243"/>
      <c r="IEX123" s="243"/>
      <c r="IEY123" s="243"/>
      <c r="IEZ123" s="243"/>
      <c r="IFA123" s="243"/>
      <c r="IFB123" s="243"/>
      <c r="IFC123" s="243"/>
      <c r="IFD123" s="243"/>
      <c r="IFE123" s="243"/>
      <c r="IFF123" s="243"/>
      <c r="IFG123" s="243"/>
      <c r="IFH123" s="243"/>
      <c r="IFI123" s="243"/>
      <c r="IFJ123" s="243"/>
      <c r="IFK123" s="243"/>
      <c r="IFL123" s="243"/>
      <c r="IFM123" s="243"/>
      <c r="IFN123" s="243"/>
      <c r="IFO123" s="243"/>
      <c r="IFP123" s="243"/>
      <c r="IFQ123" s="243"/>
      <c r="IFR123" s="243"/>
      <c r="IFS123" s="243"/>
      <c r="IFT123" s="243"/>
      <c r="IFU123" s="243"/>
      <c r="IFV123" s="243"/>
      <c r="IFW123" s="243"/>
      <c r="IFX123" s="243"/>
      <c r="IFY123" s="243"/>
      <c r="IFZ123" s="243"/>
      <c r="IGA123" s="243"/>
      <c r="IGB123" s="243"/>
      <c r="IGC123" s="243"/>
      <c r="IGD123" s="243"/>
      <c r="IGE123" s="243"/>
      <c r="IGF123" s="243"/>
      <c r="IGG123" s="243"/>
      <c r="IGH123" s="243"/>
      <c r="IGI123" s="243"/>
      <c r="IGJ123" s="243"/>
      <c r="IGK123" s="243"/>
      <c r="IGL123" s="243"/>
      <c r="IGM123" s="243"/>
      <c r="IGN123" s="243"/>
      <c r="IGO123" s="243"/>
      <c r="IGP123" s="243"/>
      <c r="IGQ123" s="243"/>
      <c r="IGR123" s="243"/>
      <c r="IGS123" s="243"/>
      <c r="IGT123" s="243"/>
      <c r="IGU123" s="243"/>
      <c r="IGV123" s="243"/>
      <c r="IGW123" s="243"/>
      <c r="IGX123" s="243"/>
      <c r="IGY123" s="243"/>
      <c r="IGZ123" s="243"/>
      <c r="IHA123" s="243"/>
      <c r="IHB123" s="243"/>
      <c r="IHC123" s="243"/>
      <c r="IHD123" s="243"/>
      <c r="IHE123" s="243"/>
      <c r="IHF123" s="243"/>
      <c r="IHG123" s="243"/>
      <c r="IHH123" s="243"/>
      <c r="IHI123" s="243"/>
      <c r="IHJ123" s="243"/>
      <c r="IHK123" s="243"/>
      <c r="IHL123" s="243"/>
      <c r="IHM123" s="243"/>
      <c r="IHN123" s="243"/>
      <c r="IHO123" s="243"/>
      <c r="IHP123" s="243"/>
      <c r="IHQ123" s="243"/>
      <c r="IHR123" s="243"/>
      <c r="IHS123" s="243"/>
      <c r="IHT123" s="243"/>
      <c r="IHU123" s="243"/>
      <c r="IHV123" s="243"/>
      <c r="IHW123" s="243"/>
      <c r="IHX123" s="243"/>
      <c r="IHY123" s="243"/>
      <c r="IHZ123" s="243"/>
      <c r="IIA123" s="243"/>
      <c r="IIB123" s="243"/>
      <c r="IIC123" s="243"/>
      <c r="IID123" s="243"/>
      <c r="IIE123" s="243"/>
      <c r="IIF123" s="243"/>
      <c r="IIG123" s="243"/>
      <c r="IIH123" s="243"/>
      <c r="III123" s="243"/>
      <c r="IIJ123" s="243"/>
      <c r="IIK123" s="243"/>
      <c r="IIL123" s="243"/>
      <c r="IIM123" s="243"/>
      <c r="IIN123" s="243"/>
      <c r="IIO123" s="243"/>
      <c r="IIP123" s="243"/>
      <c r="IIQ123" s="243"/>
      <c r="IIR123" s="243"/>
      <c r="IIS123" s="243"/>
      <c r="IIT123" s="243"/>
      <c r="IIU123" s="243"/>
      <c r="IIV123" s="243"/>
      <c r="IIW123" s="243"/>
      <c r="IIX123" s="243"/>
      <c r="IIY123" s="243"/>
      <c r="IIZ123" s="243"/>
      <c r="IJA123" s="243"/>
      <c r="IJB123" s="243"/>
      <c r="IJC123" s="243"/>
      <c r="IJD123" s="243"/>
      <c r="IJE123" s="243"/>
      <c r="IJF123" s="243"/>
      <c r="IJG123" s="243"/>
      <c r="IJH123" s="243"/>
      <c r="IJI123" s="243"/>
      <c r="IJJ123" s="243"/>
      <c r="IJK123" s="243"/>
      <c r="IJL123" s="243"/>
      <c r="IJM123" s="243"/>
      <c r="IJN123" s="243"/>
      <c r="IJO123" s="243"/>
      <c r="IJP123" s="243"/>
      <c r="IJQ123" s="243"/>
      <c r="IJR123" s="243"/>
      <c r="IJS123" s="243"/>
      <c r="IJT123" s="243"/>
      <c r="IJU123" s="243"/>
      <c r="IJV123" s="243"/>
      <c r="IJW123" s="243"/>
      <c r="IJX123" s="243"/>
      <c r="IJY123" s="243"/>
      <c r="IJZ123" s="243"/>
      <c r="IKA123" s="243"/>
      <c r="IKB123" s="243"/>
      <c r="IKC123" s="243"/>
      <c r="IKD123" s="243"/>
      <c r="IKE123" s="243"/>
      <c r="IKF123" s="243"/>
      <c r="IKG123" s="243"/>
      <c r="IKH123" s="243"/>
      <c r="IKI123" s="243"/>
      <c r="IKJ123" s="243"/>
      <c r="IKK123" s="243"/>
      <c r="IKL123" s="243"/>
      <c r="IKM123" s="243"/>
      <c r="IKN123" s="243"/>
      <c r="IKO123" s="243"/>
      <c r="IKP123" s="243"/>
      <c r="IKQ123" s="243"/>
      <c r="IKR123" s="243"/>
      <c r="IKS123" s="243"/>
      <c r="IKT123" s="243"/>
      <c r="IKU123" s="243"/>
      <c r="IKV123" s="243"/>
      <c r="IKW123" s="243"/>
      <c r="IKX123" s="243"/>
      <c r="IKY123" s="243"/>
      <c r="IKZ123" s="243"/>
      <c r="ILA123" s="243"/>
      <c r="ILB123" s="243"/>
      <c r="ILC123" s="243"/>
      <c r="ILD123" s="243"/>
      <c r="ILE123" s="243"/>
      <c r="ILF123" s="243"/>
      <c r="ILG123" s="243"/>
      <c r="ILH123" s="243"/>
      <c r="ILI123" s="243"/>
      <c r="ILJ123" s="243"/>
      <c r="ILK123" s="243"/>
      <c r="ILL123" s="243"/>
      <c r="ILM123" s="243"/>
      <c r="ILN123" s="243"/>
      <c r="ILO123" s="243"/>
      <c r="ILP123" s="243"/>
      <c r="ILQ123" s="243"/>
      <c r="ILR123" s="243"/>
      <c r="ILS123" s="243"/>
      <c r="ILT123" s="243"/>
      <c r="ILU123" s="243"/>
      <c r="ILV123" s="243"/>
      <c r="ILW123" s="243"/>
      <c r="ILX123" s="243"/>
      <c r="ILY123" s="243"/>
      <c r="ILZ123" s="243"/>
      <c r="IMA123" s="243"/>
      <c r="IMB123" s="243"/>
      <c r="IMC123" s="243"/>
      <c r="IMD123" s="243"/>
      <c r="IME123" s="243"/>
      <c r="IMF123" s="243"/>
      <c r="IMG123" s="243"/>
      <c r="IMH123" s="243"/>
      <c r="IMI123" s="243"/>
      <c r="IMJ123" s="243"/>
      <c r="IMK123" s="243"/>
      <c r="IML123" s="243"/>
      <c r="IMM123" s="243"/>
      <c r="IMN123" s="243"/>
      <c r="IMO123" s="243"/>
      <c r="IMP123" s="243"/>
      <c r="IMQ123" s="243"/>
      <c r="IMR123" s="243"/>
      <c r="IMS123" s="243"/>
      <c r="IMT123" s="243"/>
      <c r="IMU123" s="243"/>
      <c r="IMV123" s="243"/>
      <c r="IMW123" s="243"/>
      <c r="IMX123" s="243"/>
      <c r="IMY123" s="243"/>
      <c r="IMZ123" s="243"/>
      <c r="INA123" s="243"/>
      <c r="INB123" s="243"/>
      <c r="INC123" s="243"/>
      <c r="IND123" s="243"/>
      <c r="INE123" s="243"/>
      <c r="INF123" s="243"/>
      <c r="ING123" s="243"/>
      <c r="INH123" s="243"/>
      <c r="INI123" s="243"/>
      <c r="INJ123" s="243"/>
      <c r="INK123" s="243"/>
      <c r="INL123" s="243"/>
      <c r="INM123" s="243"/>
      <c r="INN123" s="243"/>
      <c r="INO123" s="243"/>
      <c r="INP123" s="243"/>
      <c r="INQ123" s="243"/>
      <c r="INR123" s="243"/>
      <c r="INS123" s="243"/>
      <c r="INT123" s="243"/>
      <c r="INU123" s="243"/>
      <c r="INV123" s="243"/>
      <c r="INW123" s="243"/>
      <c r="INX123" s="243"/>
      <c r="INY123" s="243"/>
      <c r="INZ123" s="243"/>
      <c r="IOA123" s="243"/>
      <c r="IOB123" s="243"/>
      <c r="IOC123" s="243"/>
      <c r="IOD123" s="243"/>
      <c r="IOE123" s="243"/>
      <c r="IOF123" s="243"/>
      <c r="IOG123" s="243"/>
      <c r="IOH123" s="243"/>
      <c r="IOI123" s="243"/>
      <c r="IOJ123" s="243"/>
      <c r="IOK123" s="243"/>
      <c r="IOL123" s="243"/>
      <c r="IOM123" s="243"/>
      <c r="ION123" s="243"/>
      <c r="IOO123" s="243"/>
      <c r="IOP123" s="243"/>
      <c r="IOQ123" s="243"/>
      <c r="IOR123" s="243"/>
      <c r="IOS123" s="243"/>
      <c r="IOT123" s="243"/>
      <c r="IOU123" s="243"/>
      <c r="IOV123" s="243"/>
      <c r="IOW123" s="243"/>
      <c r="IOX123" s="243"/>
      <c r="IOY123" s="243"/>
      <c r="IOZ123" s="243"/>
      <c r="IPA123" s="243"/>
      <c r="IPB123" s="243"/>
      <c r="IPC123" s="243"/>
      <c r="IPD123" s="243"/>
      <c r="IPE123" s="243"/>
      <c r="IPF123" s="243"/>
      <c r="IPG123" s="243"/>
      <c r="IPH123" s="243"/>
      <c r="IPI123" s="243"/>
      <c r="IPJ123" s="243"/>
      <c r="IPK123" s="243"/>
      <c r="IPL123" s="243"/>
      <c r="IPM123" s="243"/>
      <c r="IPN123" s="243"/>
      <c r="IPO123" s="243"/>
      <c r="IPP123" s="243"/>
      <c r="IPQ123" s="243"/>
      <c r="IPR123" s="243"/>
      <c r="IPS123" s="243"/>
      <c r="IPT123" s="243"/>
      <c r="IPU123" s="243"/>
      <c r="IPV123" s="243"/>
      <c r="IPW123" s="243"/>
      <c r="IPX123" s="243"/>
      <c r="IPY123" s="243"/>
      <c r="IPZ123" s="243"/>
      <c r="IQA123" s="243"/>
      <c r="IQB123" s="243"/>
      <c r="IQC123" s="243"/>
      <c r="IQD123" s="243"/>
      <c r="IQE123" s="243"/>
      <c r="IQF123" s="243"/>
      <c r="IQG123" s="243"/>
      <c r="IQH123" s="243"/>
      <c r="IQI123" s="243"/>
      <c r="IQJ123" s="243"/>
      <c r="IQK123" s="243"/>
      <c r="IQL123" s="243"/>
      <c r="IQM123" s="243"/>
      <c r="IQN123" s="243"/>
      <c r="IQO123" s="243"/>
      <c r="IQP123" s="243"/>
      <c r="IQQ123" s="243"/>
      <c r="IQR123" s="243"/>
      <c r="IQS123" s="243"/>
      <c r="IQT123" s="243"/>
      <c r="IQU123" s="243"/>
      <c r="IQV123" s="243"/>
      <c r="IQW123" s="243"/>
      <c r="IQX123" s="243"/>
      <c r="IQY123" s="243"/>
      <c r="IQZ123" s="243"/>
      <c r="IRA123" s="243"/>
      <c r="IRB123" s="243"/>
      <c r="IRC123" s="243"/>
      <c r="IRD123" s="243"/>
      <c r="IRE123" s="243"/>
      <c r="IRF123" s="243"/>
      <c r="IRG123" s="243"/>
      <c r="IRH123" s="243"/>
      <c r="IRI123" s="243"/>
      <c r="IRJ123" s="243"/>
      <c r="IRK123" s="243"/>
      <c r="IRL123" s="243"/>
      <c r="IRM123" s="243"/>
      <c r="IRN123" s="243"/>
      <c r="IRO123" s="243"/>
      <c r="IRP123" s="243"/>
      <c r="IRQ123" s="243"/>
      <c r="IRR123" s="243"/>
      <c r="IRS123" s="243"/>
      <c r="IRT123" s="243"/>
      <c r="IRU123" s="243"/>
      <c r="IRV123" s="243"/>
      <c r="IRW123" s="243"/>
      <c r="IRX123" s="243"/>
      <c r="IRY123" s="243"/>
      <c r="IRZ123" s="243"/>
      <c r="ISA123" s="243"/>
      <c r="ISB123" s="243"/>
      <c r="ISC123" s="243"/>
      <c r="ISD123" s="243"/>
      <c r="ISE123" s="243"/>
      <c r="ISF123" s="243"/>
      <c r="ISG123" s="243"/>
      <c r="ISH123" s="243"/>
      <c r="ISI123" s="243"/>
      <c r="ISJ123" s="243"/>
      <c r="ISK123" s="243"/>
      <c r="ISL123" s="243"/>
      <c r="ISM123" s="243"/>
      <c r="ISN123" s="243"/>
      <c r="ISO123" s="243"/>
      <c r="ISP123" s="243"/>
      <c r="ISQ123" s="243"/>
      <c r="ISR123" s="243"/>
      <c r="ISS123" s="243"/>
      <c r="IST123" s="243"/>
      <c r="ISU123" s="243"/>
      <c r="ISV123" s="243"/>
      <c r="ISW123" s="243"/>
      <c r="ISX123" s="243"/>
      <c r="ISY123" s="243"/>
      <c r="ISZ123" s="243"/>
      <c r="ITA123" s="243"/>
      <c r="ITB123" s="243"/>
      <c r="ITC123" s="243"/>
      <c r="ITD123" s="243"/>
      <c r="ITE123" s="243"/>
      <c r="ITF123" s="243"/>
      <c r="ITG123" s="243"/>
      <c r="ITH123" s="243"/>
      <c r="ITI123" s="243"/>
      <c r="ITJ123" s="243"/>
      <c r="ITK123" s="243"/>
      <c r="ITL123" s="243"/>
      <c r="ITM123" s="243"/>
      <c r="ITN123" s="243"/>
      <c r="ITO123" s="243"/>
      <c r="ITP123" s="243"/>
      <c r="ITQ123" s="243"/>
      <c r="ITR123" s="243"/>
      <c r="ITS123" s="243"/>
      <c r="ITT123" s="243"/>
      <c r="ITU123" s="243"/>
      <c r="ITV123" s="243"/>
      <c r="ITW123" s="243"/>
      <c r="ITX123" s="243"/>
      <c r="ITY123" s="243"/>
      <c r="ITZ123" s="243"/>
      <c r="IUA123" s="243"/>
      <c r="IUB123" s="243"/>
      <c r="IUC123" s="243"/>
      <c r="IUD123" s="243"/>
      <c r="IUE123" s="243"/>
      <c r="IUF123" s="243"/>
      <c r="IUG123" s="243"/>
      <c r="IUH123" s="243"/>
      <c r="IUI123" s="243"/>
      <c r="IUJ123" s="243"/>
      <c r="IUK123" s="243"/>
      <c r="IUL123" s="243"/>
      <c r="IUM123" s="243"/>
      <c r="IUN123" s="243"/>
      <c r="IUO123" s="243"/>
      <c r="IUP123" s="243"/>
      <c r="IUQ123" s="243"/>
      <c r="IUR123" s="243"/>
      <c r="IUS123" s="243"/>
      <c r="IUT123" s="243"/>
      <c r="IUU123" s="243"/>
      <c r="IUV123" s="243"/>
      <c r="IUW123" s="243"/>
      <c r="IUX123" s="243"/>
      <c r="IUY123" s="243"/>
      <c r="IUZ123" s="243"/>
      <c r="IVA123" s="243"/>
      <c r="IVB123" s="243"/>
      <c r="IVC123" s="243"/>
      <c r="IVD123" s="243"/>
      <c r="IVE123" s="243"/>
      <c r="IVF123" s="243"/>
      <c r="IVG123" s="243"/>
      <c r="IVH123" s="243"/>
      <c r="IVI123" s="243"/>
      <c r="IVJ123" s="243"/>
      <c r="IVK123" s="243"/>
      <c r="IVL123" s="243"/>
      <c r="IVM123" s="243"/>
      <c r="IVN123" s="243"/>
      <c r="IVO123" s="243"/>
      <c r="IVP123" s="243"/>
      <c r="IVQ123" s="243"/>
      <c r="IVR123" s="243"/>
      <c r="IVS123" s="243"/>
      <c r="IVT123" s="243"/>
      <c r="IVU123" s="243"/>
      <c r="IVV123" s="243"/>
      <c r="IVW123" s="243"/>
      <c r="IVX123" s="243"/>
      <c r="IVY123" s="243"/>
      <c r="IVZ123" s="243"/>
      <c r="IWA123" s="243"/>
      <c r="IWB123" s="243"/>
      <c r="IWC123" s="243"/>
      <c r="IWD123" s="243"/>
      <c r="IWE123" s="243"/>
      <c r="IWF123" s="243"/>
      <c r="IWG123" s="243"/>
      <c r="IWH123" s="243"/>
      <c r="IWI123" s="243"/>
      <c r="IWJ123" s="243"/>
      <c r="IWK123" s="243"/>
      <c r="IWL123" s="243"/>
      <c r="IWM123" s="243"/>
      <c r="IWN123" s="243"/>
      <c r="IWO123" s="243"/>
      <c r="IWP123" s="243"/>
      <c r="IWQ123" s="243"/>
      <c r="IWR123" s="243"/>
      <c r="IWS123" s="243"/>
      <c r="IWT123" s="243"/>
      <c r="IWU123" s="243"/>
      <c r="IWV123" s="243"/>
      <c r="IWW123" s="243"/>
      <c r="IWX123" s="243"/>
      <c r="IWY123" s="243"/>
      <c r="IWZ123" s="243"/>
      <c r="IXA123" s="243"/>
      <c r="IXB123" s="243"/>
      <c r="IXC123" s="243"/>
      <c r="IXD123" s="243"/>
      <c r="IXE123" s="243"/>
      <c r="IXF123" s="243"/>
      <c r="IXG123" s="243"/>
      <c r="IXH123" s="243"/>
      <c r="IXI123" s="243"/>
      <c r="IXJ123" s="243"/>
      <c r="IXK123" s="243"/>
      <c r="IXL123" s="243"/>
      <c r="IXM123" s="243"/>
      <c r="IXN123" s="243"/>
      <c r="IXO123" s="243"/>
      <c r="IXP123" s="243"/>
      <c r="IXQ123" s="243"/>
      <c r="IXR123" s="243"/>
      <c r="IXS123" s="243"/>
      <c r="IXT123" s="243"/>
      <c r="IXU123" s="243"/>
      <c r="IXV123" s="243"/>
      <c r="IXW123" s="243"/>
      <c r="IXX123" s="243"/>
      <c r="IXY123" s="243"/>
      <c r="IXZ123" s="243"/>
      <c r="IYA123" s="243"/>
      <c r="IYB123" s="243"/>
      <c r="IYC123" s="243"/>
      <c r="IYD123" s="243"/>
      <c r="IYE123" s="243"/>
      <c r="IYF123" s="243"/>
      <c r="IYG123" s="243"/>
      <c r="IYH123" s="243"/>
      <c r="IYI123" s="243"/>
      <c r="IYJ123" s="243"/>
      <c r="IYK123" s="243"/>
      <c r="IYL123" s="243"/>
      <c r="IYM123" s="243"/>
      <c r="IYN123" s="243"/>
      <c r="IYO123" s="243"/>
      <c r="IYP123" s="243"/>
      <c r="IYQ123" s="243"/>
      <c r="IYR123" s="243"/>
      <c r="IYS123" s="243"/>
      <c r="IYT123" s="243"/>
      <c r="IYU123" s="243"/>
      <c r="IYV123" s="243"/>
      <c r="IYW123" s="243"/>
      <c r="IYX123" s="243"/>
      <c r="IYY123" s="243"/>
      <c r="IYZ123" s="243"/>
      <c r="IZA123" s="243"/>
      <c r="IZB123" s="243"/>
      <c r="IZC123" s="243"/>
      <c r="IZD123" s="243"/>
      <c r="IZE123" s="243"/>
      <c r="IZF123" s="243"/>
      <c r="IZG123" s="243"/>
      <c r="IZH123" s="243"/>
      <c r="IZI123" s="243"/>
      <c r="IZJ123" s="243"/>
      <c r="IZK123" s="243"/>
      <c r="IZL123" s="243"/>
      <c r="IZM123" s="243"/>
      <c r="IZN123" s="243"/>
      <c r="IZO123" s="243"/>
      <c r="IZP123" s="243"/>
      <c r="IZQ123" s="243"/>
      <c r="IZR123" s="243"/>
      <c r="IZS123" s="243"/>
      <c r="IZT123" s="243"/>
      <c r="IZU123" s="243"/>
      <c r="IZV123" s="243"/>
      <c r="IZW123" s="243"/>
      <c r="IZX123" s="243"/>
      <c r="IZY123" s="243"/>
      <c r="IZZ123" s="243"/>
      <c r="JAA123" s="243"/>
      <c r="JAB123" s="243"/>
      <c r="JAC123" s="243"/>
      <c r="JAD123" s="243"/>
      <c r="JAE123" s="243"/>
      <c r="JAF123" s="243"/>
      <c r="JAG123" s="243"/>
      <c r="JAH123" s="243"/>
      <c r="JAI123" s="243"/>
      <c r="JAJ123" s="243"/>
      <c r="JAK123" s="243"/>
      <c r="JAL123" s="243"/>
      <c r="JAM123" s="243"/>
      <c r="JAN123" s="243"/>
      <c r="JAO123" s="243"/>
      <c r="JAP123" s="243"/>
      <c r="JAQ123" s="243"/>
      <c r="JAR123" s="243"/>
      <c r="JAS123" s="243"/>
      <c r="JAT123" s="243"/>
      <c r="JAU123" s="243"/>
      <c r="JAV123" s="243"/>
      <c r="JAW123" s="243"/>
      <c r="JAX123" s="243"/>
      <c r="JAY123" s="243"/>
      <c r="JAZ123" s="243"/>
      <c r="JBA123" s="243"/>
      <c r="JBB123" s="243"/>
      <c r="JBC123" s="243"/>
      <c r="JBD123" s="243"/>
      <c r="JBE123" s="243"/>
      <c r="JBF123" s="243"/>
      <c r="JBG123" s="243"/>
      <c r="JBH123" s="243"/>
      <c r="JBI123" s="243"/>
      <c r="JBJ123" s="243"/>
      <c r="JBK123" s="243"/>
      <c r="JBL123" s="243"/>
      <c r="JBM123" s="243"/>
      <c r="JBN123" s="243"/>
      <c r="JBO123" s="243"/>
      <c r="JBP123" s="243"/>
      <c r="JBQ123" s="243"/>
      <c r="JBR123" s="243"/>
      <c r="JBS123" s="243"/>
      <c r="JBT123" s="243"/>
      <c r="JBU123" s="243"/>
      <c r="JBV123" s="243"/>
      <c r="JBW123" s="243"/>
      <c r="JBX123" s="243"/>
      <c r="JBY123" s="243"/>
      <c r="JBZ123" s="243"/>
      <c r="JCA123" s="243"/>
      <c r="JCB123" s="243"/>
      <c r="JCC123" s="243"/>
      <c r="JCD123" s="243"/>
      <c r="JCE123" s="243"/>
      <c r="JCF123" s="243"/>
      <c r="JCG123" s="243"/>
      <c r="JCH123" s="243"/>
      <c r="JCI123" s="243"/>
      <c r="JCJ123" s="243"/>
      <c r="JCK123" s="243"/>
      <c r="JCL123" s="243"/>
      <c r="JCM123" s="243"/>
      <c r="JCN123" s="243"/>
      <c r="JCO123" s="243"/>
      <c r="JCP123" s="243"/>
      <c r="JCQ123" s="243"/>
      <c r="JCR123" s="243"/>
      <c r="JCS123" s="243"/>
      <c r="JCT123" s="243"/>
      <c r="JCU123" s="243"/>
      <c r="JCV123" s="243"/>
      <c r="JCW123" s="243"/>
      <c r="JCX123" s="243"/>
      <c r="JCY123" s="243"/>
      <c r="JCZ123" s="243"/>
      <c r="JDA123" s="243"/>
      <c r="JDB123" s="243"/>
      <c r="JDC123" s="243"/>
      <c r="JDD123" s="243"/>
      <c r="JDE123" s="243"/>
      <c r="JDF123" s="243"/>
      <c r="JDG123" s="243"/>
      <c r="JDH123" s="243"/>
      <c r="JDI123" s="243"/>
      <c r="JDJ123" s="243"/>
      <c r="JDK123" s="243"/>
      <c r="JDL123" s="243"/>
      <c r="JDM123" s="243"/>
      <c r="JDN123" s="243"/>
      <c r="JDO123" s="243"/>
      <c r="JDP123" s="243"/>
      <c r="JDQ123" s="243"/>
      <c r="JDR123" s="243"/>
      <c r="JDS123" s="243"/>
      <c r="JDT123" s="243"/>
      <c r="JDU123" s="243"/>
      <c r="JDV123" s="243"/>
      <c r="JDW123" s="243"/>
      <c r="JDX123" s="243"/>
      <c r="JDY123" s="243"/>
      <c r="JDZ123" s="243"/>
      <c r="JEA123" s="243"/>
      <c r="JEB123" s="243"/>
      <c r="JEC123" s="243"/>
      <c r="JED123" s="243"/>
      <c r="JEE123" s="243"/>
      <c r="JEF123" s="243"/>
      <c r="JEG123" s="243"/>
      <c r="JEH123" s="243"/>
      <c r="JEI123" s="243"/>
      <c r="JEJ123" s="243"/>
      <c r="JEK123" s="243"/>
      <c r="JEL123" s="243"/>
      <c r="JEM123" s="243"/>
      <c r="JEN123" s="243"/>
      <c r="JEO123" s="243"/>
      <c r="JEP123" s="243"/>
      <c r="JEQ123" s="243"/>
      <c r="JER123" s="243"/>
      <c r="JES123" s="243"/>
      <c r="JET123" s="243"/>
      <c r="JEU123" s="243"/>
      <c r="JEV123" s="243"/>
      <c r="JEW123" s="243"/>
      <c r="JEX123" s="243"/>
      <c r="JEY123" s="243"/>
      <c r="JEZ123" s="243"/>
      <c r="JFA123" s="243"/>
      <c r="JFB123" s="243"/>
      <c r="JFC123" s="243"/>
      <c r="JFD123" s="243"/>
      <c r="JFE123" s="243"/>
      <c r="JFF123" s="243"/>
      <c r="JFG123" s="243"/>
      <c r="JFH123" s="243"/>
      <c r="JFI123" s="243"/>
      <c r="JFJ123" s="243"/>
      <c r="JFK123" s="243"/>
      <c r="JFL123" s="243"/>
      <c r="JFM123" s="243"/>
      <c r="JFN123" s="243"/>
      <c r="JFO123" s="243"/>
      <c r="JFP123" s="243"/>
      <c r="JFQ123" s="243"/>
      <c r="JFR123" s="243"/>
      <c r="JFS123" s="243"/>
      <c r="JFT123" s="243"/>
      <c r="JFU123" s="243"/>
      <c r="JFV123" s="243"/>
      <c r="JFW123" s="243"/>
      <c r="JFX123" s="243"/>
      <c r="JFY123" s="243"/>
      <c r="JFZ123" s="243"/>
      <c r="JGA123" s="243"/>
      <c r="JGB123" s="243"/>
      <c r="JGC123" s="243"/>
      <c r="JGD123" s="243"/>
      <c r="JGE123" s="243"/>
      <c r="JGF123" s="243"/>
      <c r="JGG123" s="243"/>
      <c r="JGH123" s="243"/>
      <c r="JGI123" s="243"/>
      <c r="JGJ123" s="243"/>
      <c r="JGK123" s="243"/>
      <c r="JGL123" s="243"/>
      <c r="JGM123" s="243"/>
      <c r="JGN123" s="243"/>
      <c r="JGO123" s="243"/>
      <c r="JGP123" s="243"/>
      <c r="JGQ123" s="243"/>
      <c r="JGR123" s="243"/>
      <c r="JGS123" s="243"/>
      <c r="JGT123" s="243"/>
      <c r="JGU123" s="243"/>
      <c r="JGV123" s="243"/>
      <c r="JGW123" s="243"/>
      <c r="JGX123" s="243"/>
      <c r="JGY123" s="243"/>
      <c r="JGZ123" s="243"/>
      <c r="JHA123" s="243"/>
      <c r="JHB123" s="243"/>
      <c r="JHC123" s="243"/>
      <c r="JHD123" s="243"/>
      <c r="JHE123" s="243"/>
      <c r="JHF123" s="243"/>
      <c r="JHG123" s="243"/>
      <c r="JHH123" s="243"/>
      <c r="JHI123" s="243"/>
      <c r="JHJ123" s="243"/>
      <c r="JHK123" s="243"/>
      <c r="JHL123" s="243"/>
      <c r="JHM123" s="243"/>
      <c r="JHN123" s="243"/>
      <c r="JHO123" s="243"/>
      <c r="JHP123" s="243"/>
      <c r="JHQ123" s="243"/>
      <c r="JHR123" s="243"/>
      <c r="JHS123" s="243"/>
      <c r="JHT123" s="243"/>
      <c r="JHU123" s="243"/>
      <c r="JHV123" s="243"/>
      <c r="JHW123" s="243"/>
      <c r="JHX123" s="243"/>
      <c r="JHY123" s="243"/>
      <c r="JHZ123" s="243"/>
      <c r="JIA123" s="243"/>
      <c r="JIB123" s="243"/>
      <c r="JIC123" s="243"/>
      <c r="JID123" s="243"/>
      <c r="JIE123" s="243"/>
      <c r="JIF123" s="243"/>
      <c r="JIG123" s="243"/>
      <c r="JIH123" s="243"/>
      <c r="JII123" s="243"/>
      <c r="JIJ123" s="243"/>
      <c r="JIK123" s="243"/>
      <c r="JIL123" s="243"/>
      <c r="JIM123" s="243"/>
      <c r="JIN123" s="243"/>
      <c r="JIO123" s="243"/>
      <c r="JIP123" s="243"/>
      <c r="JIQ123" s="243"/>
      <c r="JIR123" s="243"/>
      <c r="JIS123" s="243"/>
      <c r="JIT123" s="243"/>
      <c r="JIU123" s="243"/>
      <c r="JIV123" s="243"/>
      <c r="JIW123" s="243"/>
      <c r="JIX123" s="243"/>
      <c r="JIY123" s="243"/>
      <c r="JIZ123" s="243"/>
      <c r="JJA123" s="243"/>
      <c r="JJB123" s="243"/>
      <c r="JJC123" s="243"/>
      <c r="JJD123" s="243"/>
      <c r="JJE123" s="243"/>
      <c r="JJF123" s="243"/>
      <c r="JJG123" s="243"/>
      <c r="JJH123" s="243"/>
      <c r="JJI123" s="243"/>
      <c r="JJJ123" s="243"/>
      <c r="JJK123" s="243"/>
      <c r="JJL123" s="243"/>
      <c r="JJM123" s="243"/>
      <c r="JJN123" s="243"/>
      <c r="JJO123" s="243"/>
      <c r="JJP123" s="243"/>
      <c r="JJQ123" s="243"/>
      <c r="JJR123" s="243"/>
      <c r="JJS123" s="243"/>
      <c r="JJT123" s="243"/>
      <c r="JJU123" s="243"/>
      <c r="JJV123" s="243"/>
      <c r="JJW123" s="243"/>
      <c r="JJX123" s="243"/>
      <c r="JJY123" s="243"/>
      <c r="JJZ123" s="243"/>
      <c r="JKA123" s="243"/>
      <c r="JKB123" s="243"/>
      <c r="JKC123" s="243"/>
      <c r="JKD123" s="243"/>
      <c r="JKE123" s="243"/>
      <c r="JKF123" s="243"/>
      <c r="JKG123" s="243"/>
      <c r="JKH123" s="243"/>
      <c r="JKI123" s="243"/>
      <c r="JKJ123" s="243"/>
      <c r="JKK123" s="243"/>
      <c r="JKL123" s="243"/>
      <c r="JKM123" s="243"/>
      <c r="JKN123" s="243"/>
      <c r="JKO123" s="243"/>
      <c r="JKP123" s="243"/>
      <c r="JKQ123" s="243"/>
      <c r="JKR123" s="243"/>
      <c r="JKS123" s="243"/>
      <c r="JKT123" s="243"/>
      <c r="JKU123" s="243"/>
      <c r="JKV123" s="243"/>
      <c r="JKW123" s="243"/>
      <c r="JKX123" s="243"/>
      <c r="JKY123" s="243"/>
      <c r="JKZ123" s="243"/>
      <c r="JLA123" s="243"/>
      <c r="JLB123" s="243"/>
      <c r="JLC123" s="243"/>
      <c r="JLD123" s="243"/>
      <c r="JLE123" s="243"/>
      <c r="JLF123" s="243"/>
      <c r="JLG123" s="243"/>
      <c r="JLH123" s="243"/>
      <c r="JLI123" s="243"/>
      <c r="JLJ123" s="243"/>
      <c r="JLK123" s="243"/>
      <c r="JLL123" s="243"/>
      <c r="JLM123" s="243"/>
      <c r="JLN123" s="243"/>
      <c r="JLO123" s="243"/>
      <c r="JLP123" s="243"/>
      <c r="JLQ123" s="243"/>
      <c r="JLR123" s="243"/>
      <c r="JLS123" s="243"/>
      <c r="JLT123" s="243"/>
      <c r="JLU123" s="243"/>
      <c r="JLV123" s="243"/>
      <c r="JLW123" s="243"/>
      <c r="JLX123" s="243"/>
      <c r="JLY123" s="243"/>
      <c r="JLZ123" s="243"/>
      <c r="JMA123" s="243"/>
      <c r="JMB123" s="243"/>
      <c r="JMC123" s="243"/>
      <c r="JMD123" s="243"/>
      <c r="JME123" s="243"/>
      <c r="JMF123" s="243"/>
      <c r="JMG123" s="243"/>
      <c r="JMH123" s="243"/>
      <c r="JMI123" s="243"/>
      <c r="JMJ123" s="243"/>
      <c r="JMK123" s="243"/>
      <c r="JML123" s="243"/>
      <c r="JMM123" s="243"/>
      <c r="JMN123" s="243"/>
      <c r="JMO123" s="243"/>
      <c r="JMP123" s="243"/>
      <c r="JMQ123" s="243"/>
      <c r="JMR123" s="243"/>
      <c r="JMS123" s="243"/>
      <c r="JMT123" s="243"/>
      <c r="JMU123" s="243"/>
      <c r="JMV123" s="243"/>
      <c r="JMW123" s="243"/>
      <c r="JMX123" s="243"/>
      <c r="JMY123" s="243"/>
      <c r="JMZ123" s="243"/>
      <c r="JNA123" s="243"/>
      <c r="JNB123" s="243"/>
      <c r="JNC123" s="243"/>
      <c r="JND123" s="243"/>
      <c r="JNE123" s="243"/>
      <c r="JNF123" s="243"/>
      <c r="JNG123" s="243"/>
      <c r="JNH123" s="243"/>
      <c r="JNI123" s="243"/>
      <c r="JNJ123" s="243"/>
      <c r="JNK123" s="243"/>
      <c r="JNL123" s="243"/>
      <c r="JNM123" s="243"/>
      <c r="JNN123" s="243"/>
      <c r="JNO123" s="243"/>
      <c r="JNP123" s="243"/>
      <c r="JNQ123" s="243"/>
      <c r="JNR123" s="243"/>
      <c r="JNS123" s="243"/>
      <c r="JNT123" s="243"/>
      <c r="JNU123" s="243"/>
      <c r="JNV123" s="243"/>
      <c r="JNW123" s="243"/>
      <c r="JNX123" s="243"/>
      <c r="JNY123" s="243"/>
      <c r="JNZ123" s="243"/>
      <c r="JOA123" s="243"/>
      <c r="JOB123" s="243"/>
      <c r="JOC123" s="243"/>
      <c r="JOD123" s="243"/>
      <c r="JOE123" s="243"/>
      <c r="JOF123" s="243"/>
      <c r="JOG123" s="243"/>
      <c r="JOH123" s="243"/>
      <c r="JOI123" s="243"/>
      <c r="JOJ123" s="243"/>
      <c r="JOK123" s="243"/>
      <c r="JOL123" s="243"/>
      <c r="JOM123" s="243"/>
      <c r="JON123" s="243"/>
      <c r="JOO123" s="243"/>
      <c r="JOP123" s="243"/>
      <c r="JOQ123" s="243"/>
      <c r="JOR123" s="243"/>
      <c r="JOS123" s="243"/>
      <c r="JOT123" s="243"/>
      <c r="JOU123" s="243"/>
      <c r="JOV123" s="243"/>
      <c r="JOW123" s="243"/>
      <c r="JOX123" s="243"/>
      <c r="JOY123" s="243"/>
      <c r="JOZ123" s="243"/>
      <c r="JPA123" s="243"/>
      <c r="JPB123" s="243"/>
      <c r="JPC123" s="243"/>
      <c r="JPD123" s="243"/>
      <c r="JPE123" s="243"/>
      <c r="JPF123" s="243"/>
      <c r="JPG123" s="243"/>
      <c r="JPH123" s="243"/>
      <c r="JPI123" s="243"/>
      <c r="JPJ123" s="243"/>
      <c r="JPK123" s="243"/>
      <c r="JPL123" s="243"/>
      <c r="JPM123" s="243"/>
      <c r="JPN123" s="243"/>
      <c r="JPO123" s="243"/>
      <c r="JPP123" s="243"/>
      <c r="JPQ123" s="243"/>
      <c r="JPR123" s="243"/>
      <c r="JPS123" s="243"/>
      <c r="JPT123" s="243"/>
      <c r="JPU123" s="243"/>
      <c r="JPV123" s="243"/>
      <c r="JPW123" s="243"/>
      <c r="JPX123" s="243"/>
      <c r="JPY123" s="243"/>
      <c r="JPZ123" s="243"/>
      <c r="JQA123" s="243"/>
      <c r="JQB123" s="243"/>
      <c r="JQC123" s="243"/>
      <c r="JQD123" s="243"/>
      <c r="JQE123" s="243"/>
      <c r="JQF123" s="243"/>
      <c r="JQG123" s="243"/>
      <c r="JQH123" s="243"/>
      <c r="JQI123" s="243"/>
      <c r="JQJ123" s="243"/>
      <c r="JQK123" s="243"/>
      <c r="JQL123" s="243"/>
      <c r="JQM123" s="243"/>
      <c r="JQN123" s="243"/>
      <c r="JQO123" s="243"/>
      <c r="JQP123" s="243"/>
      <c r="JQQ123" s="243"/>
      <c r="JQR123" s="243"/>
      <c r="JQS123" s="243"/>
      <c r="JQT123" s="243"/>
      <c r="JQU123" s="243"/>
      <c r="JQV123" s="243"/>
      <c r="JQW123" s="243"/>
      <c r="JQX123" s="243"/>
      <c r="JQY123" s="243"/>
      <c r="JQZ123" s="243"/>
      <c r="JRA123" s="243"/>
      <c r="JRB123" s="243"/>
      <c r="JRC123" s="243"/>
      <c r="JRD123" s="243"/>
      <c r="JRE123" s="243"/>
      <c r="JRF123" s="243"/>
      <c r="JRG123" s="243"/>
      <c r="JRH123" s="243"/>
      <c r="JRI123" s="243"/>
      <c r="JRJ123" s="243"/>
      <c r="JRK123" s="243"/>
      <c r="JRL123" s="243"/>
      <c r="JRM123" s="243"/>
      <c r="JRN123" s="243"/>
      <c r="JRO123" s="243"/>
      <c r="JRP123" s="243"/>
      <c r="JRQ123" s="243"/>
      <c r="JRR123" s="243"/>
      <c r="JRS123" s="243"/>
      <c r="JRT123" s="243"/>
      <c r="JRU123" s="243"/>
      <c r="JRV123" s="243"/>
      <c r="JRW123" s="243"/>
      <c r="JRX123" s="243"/>
      <c r="JRY123" s="243"/>
      <c r="JRZ123" s="243"/>
      <c r="JSA123" s="243"/>
      <c r="JSB123" s="243"/>
      <c r="JSC123" s="243"/>
      <c r="JSD123" s="243"/>
      <c r="JSE123" s="243"/>
      <c r="JSF123" s="243"/>
      <c r="JSG123" s="243"/>
      <c r="JSH123" s="243"/>
      <c r="JSI123" s="243"/>
      <c r="JSJ123" s="243"/>
      <c r="JSK123" s="243"/>
      <c r="JSL123" s="243"/>
      <c r="JSM123" s="243"/>
      <c r="JSN123" s="243"/>
      <c r="JSO123" s="243"/>
      <c r="JSP123" s="243"/>
      <c r="JSQ123" s="243"/>
      <c r="JSR123" s="243"/>
      <c r="JSS123" s="243"/>
      <c r="JST123" s="243"/>
      <c r="JSU123" s="243"/>
      <c r="JSV123" s="243"/>
      <c r="JSW123" s="243"/>
      <c r="JSX123" s="243"/>
      <c r="JSY123" s="243"/>
      <c r="JSZ123" s="243"/>
      <c r="JTA123" s="243"/>
      <c r="JTB123" s="243"/>
      <c r="JTC123" s="243"/>
      <c r="JTD123" s="243"/>
      <c r="JTE123" s="243"/>
      <c r="JTF123" s="243"/>
      <c r="JTG123" s="243"/>
      <c r="JTH123" s="243"/>
      <c r="JTI123" s="243"/>
      <c r="JTJ123" s="243"/>
      <c r="JTK123" s="243"/>
      <c r="JTL123" s="243"/>
      <c r="JTM123" s="243"/>
      <c r="JTN123" s="243"/>
      <c r="JTO123" s="243"/>
      <c r="JTP123" s="243"/>
      <c r="JTQ123" s="243"/>
      <c r="JTR123" s="243"/>
      <c r="JTS123" s="243"/>
      <c r="JTT123" s="243"/>
      <c r="JTU123" s="243"/>
      <c r="JTV123" s="243"/>
      <c r="JTW123" s="243"/>
      <c r="JTX123" s="243"/>
      <c r="JTY123" s="243"/>
      <c r="JTZ123" s="243"/>
      <c r="JUA123" s="243"/>
      <c r="JUB123" s="243"/>
      <c r="JUC123" s="243"/>
      <c r="JUD123" s="243"/>
      <c r="JUE123" s="243"/>
      <c r="JUF123" s="243"/>
      <c r="JUG123" s="243"/>
      <c r="JUH123" s="243"/>
      <c r="JUI123" s="243"/>
      <c r="JUJ123" s="243"/>
      <c r="JUK123" s="243"/>
      <c r="JUL123" s="243"/>
      <c r="JUM123" s="243"/>
      <c r="JUN123" s="243"/>
      <c r="JUO123" s="243"/>
      <c r="JUP123" s="243"/>
      <c r="JUQ123" s="243"/>
      <c r="JUR123" s="243"/>
      <c r="JUS123" s="243"/>
      <c r="JUT123" s="243"/>
      <c r="JUU123" s="243"/>
      <c r="JUV123" s="243"/>
      <c r="JUW123" s="243"/>
      <c r="JUX123" s="243"/>
      <c r="JUY123" s="243"/>
      <c r="JUZ123" s="243"/>
      <c r="JVA123" s="243"/>
      <c r="JVB123" s="243"/>
      <c r="JVC123" s="243"/>
      <c r="JVD123" s="243"/>
      <c r="JVE123" s="243"/>
      <c r="JVF123" s="243"/>
      <c r="JVG123" s="243"/>
      <c r="JVH123" s="243"/>
      <c r="JVI123" s="243"/>
      <c r="JVJ123" s="243"/>
      <c r="JVK123" s="243"/>
      <c r="JVL123" s="243"/>
      <c r="JVM123" s="243"/>
      <c r="JVN123" s="243"/>
      <c r="JVO123" s="243"/>
      <c r="JVP123" s="243"/>
      <c r="JVQ123" s="243"/>
      <c r="JVR123" s="243"/>
      <c r="JVS123" s="243"/>
      <c r="JVT123" s="243"/>
      <c r="JVU123" s="243"/>
      <c r="JVV123" s="243"/>
      <c r="JVW123" s="243"/>
      <c r="JVX123" s="243"/>
      <c r="JVY123" s="243"/>
      <c r="JVZ123" s="243"/>
      <c r="JWA123" s="243"/>
      <c r="JWB123" s="243"/>
      <c r="JWC123" s="243"/>
      <c r="JWD123" s="243"/>
      <c r="JWE123" s="243"/>
      <c r="JWF123" s="243"/>
      <c r="JWG123" s="243"/>
      <c r="JWH123" s="243"/>
      <c r="JWI123" s="243"/>
      <c r="JWJ123" s="243"/>
      <c r="JWK123" s="243"/>
      <c r="JWL123" s="243"/>
      <c r="JWM123" s="243"/>
      <c r="JWN123" s="243"/>
      <c r="JWO123" s="243"/>
      <c r="JWP123" s="243"/>
      <c r="JWQ123" s="243"/>
      <c r="JWR123" s="243"/>
      <c r="JWS123" s="243"/>
      <c r="JWT123" s="243"/>
      <c r="JWU123" s="243"/>
      <c r="JWV123" s="243"/>
      <c r="JWW123" s="243"/>
      <c r="JWX123" s="243"/>
      <c r="JWY123" s="243"/>
      <c r="JWZ123" s="243"/>
      <c r="JXA123" s="243"/>
      <c r="JXB123" s="243"/>
      <c r="JXC123" s="243"/>
      <c r="JXD123" s="243"/>
      <c r="JXE123" s="243"/>
      <c r="JXF123" s="243"/>
      <c r="JXG123" s="243"/>
      <c r="JXH123" s="243"/>
      <c r="JXI123" s="243"/>
      <c r="JXJ123" s="243"/>
      <c r="JXK123" s="243"/>
      <c r="JXL123" s="243"/>
      <c r="JXM123" s="243"/>
      <c r="JXN123" s="243"/>
      <c r="JXO123" s="243"/>
      <c r="JXP123" s="243"/>
      <c r="JXQ123" s="243"/>
      <c r="JXR123" s="243"/>
      <c r="JXS123" s="243"/>
      <c r="JXT123" s="243"/>
      <c r="JXU123" s="243"/>
      <c r="JXV123" s="243"/>
      <c r="JXW123" s="243"/>
      <c r="JXX123" s="243"/>
      <c r="JXY123" s="243"/>
      <c r="JXZ123" s="243"/>
      <c r="JYA123" s="243"/>
      <c r="JYB123" s="243"/>
      <c r="JYC123" s="243"/>
      <c r="JYD123" s="243"/>
      <c r="JYE123" s="243"/>
      <c r="JYF123" s="243"/>
      <c r="JYG123" s="243"/>
      <c r="JYH123" s="243"/>
      <c r="JYI123" s="243"/>
      <c r="JYJ123" s="243"/>
      <c r="JYK123" s="243"/>
      <c r="JYL123" s="243"/>
      <c r="JYM123" s="243"/>
      <c r="JYN123" s="243"/>
      <c r="JYO123" s="243"/>
      <c r="JYP123" s="243"/>
      <c r="JYQ123" s="243"/>
      <c r="JYR123" s="243"/>
      <c r="JYS123" s="243"/>
      <c r="JYT123" s="243"/>
      <c r="JYU123" s="243"/>
      <c r="JYV123" s="243"/>
      <c r="JYW123" s="243"/>
      <c r="JYX123" s="243"/>
      <c r="JYY123" s="243"/>
      <c r="JYZ123" s="243"/>
      <c r="JZA123" s="243"/>
      <c r="JZB123" s="243"/>
      <c r="JZC123" s="243"/>
      <c r="JZD123" s="243"/>
      <c r="JZE123" s="243"/>
      <c r="JZF123" s="243"/>
      <c r="JZG123" s="243"/>
      <c r="JZH123" s="243"/>
      <c r="JZI123" s="243"/>
      <c r="JZJ123" s="243"/>
      <c r="JZK123" s="243"/>
      <c r="JZL123" s="243"/>
      <c r="JZM123" s="243"/>
      <c r="JZN123" s="243"/>
      <c r="JZO123" s="243"/>
      <c r="JZP123" s="243"/>
      <c r="JZQ123" s="243"/>
      <c r="JZR123" s="243"/>
      <c r="JZS123" s="243"/>
      <c r="JZT123" s="243"/>
      <c r="JZU123" s="243"/>
      <c r="JZV123" s="243"/>
      <c r="JZW123" s="243"/>
      <c r="JZX123" s="243"/>
      <c r="JZY123" s="243"/>
      <c r="JZZ123" s="243"/>
      <c r="KAA123" s="243"/>
      <c r="KAB123" s="243"/>
      <c r="KAC123" s="243"/>
      <c r="KAD123" s="243"/>
      <c r="KAE123" s="243"/>
      <c r="KAF123" s="243"/>
      <c r="KAG123" s="243"/>
      <c r="KAH123" s="243"/>
      <c r="KAI123" s="243"/>
      <c r="KAJ123" s="243"/>
      <c r="KAK123" s="243"/>
      <c r="KAL123" s="243"/>
      <c r="KAM123" s="243"/>
      <c r="KAN123" s="243"/>
      <c r="KAO123" s="243"/>
      <c r="KAP123" s="243"/>
      <c r="KAQ123" s="243"/>
      <c r="KAR123" s="243"/>
      <c r="KAS123" s="243"/>
      <c r="KAT123" s="243"/>
      <c r="KAU123" s="243"/>
      <c r="KAV123" s="243"/>
      <c r="KAW123" s="243"/>
      <c r="KAX123" s="243"/>
      <c r="KAY123" s="243"/>
      <c r="KAZ123" s="243"/>
      <c r="KBA123" s="243"/>
      <c r="KBB123" s="243"/>
      <c r="KBC123" s="243"/>
      <c r="KBD123" s="243"/>
      <c r="KBE123" s="243"/>
      <c r="KBF123" s="243"/>
      <c r="KBG123" s="243"/>
      <c r="KBH123" s="243"/>
      <c r="KBI123" s="243"/>
      <c r="KBJ123" s="243"/>
      <c r="KBK123" s="243"/>
      <c r="KBL123" s="243"/>
      <c r="KBM123" s="243"/>
      <c r="KBN123" s="243"/>
      <c r="KBO123" s="243"/>
      <c r="KBP123" s="243"/>
      <c r="KBQ123" s="243"/>
      <c r="KBR123" s="243"/>
      <c r="KBS123" s="243"/>
      <c r="KBT123" s="243"/>
      <c r="KBU123" s="243"/>
      <c r="KBV123" s="243"/>
      <c r="KBW123" s="243"/>
      <c r="KBX123" s="243"/>
      <c r="KBY123" s="243"/>
      <c r="KBZ123" s="243"/>
      <c r="KCA123" s="243"/>
      <c r="KCB123" s="243"/>
      <c r="KCC123" s="243"/>
      <c r="KCD123" s="243"/>
      <c r="KCE123" s="243"/>
      <c r="KCF123" s="243"/>
      <c r="KCG123" s="243"/>
      <c r="KCH123" s="243"/>
      <c r="KCI123" s="243"/>
      <c r="KCJ123" s="243"/>
      <c r="KCK123" s="243"/>
      <c r="KCL123" s="243"/>
      <c r="KCM123" s="243"/>
      <c r="KCN123" s="243"/>
      <c r="KCO123" s="243"/>
      <c r="KCP123" s="243"/>
      <c r="KCQ123" s="243"/>
      <c r="KCR123" s="243"/>
      <c r="KCS123" s="243"/>
      <c r="KCT123" s="243"/>
      <c r="KCU123" s="243"/>
      <c r="KCV123" s="243"/>
      <c r="KCW123" s="243"/>
      <c r="KCX123" s="243"/>
      <c r="KCY123" s="243"/>
      <c r="KCZ123" s="243"/>
      <c r="KDA123" s="243"/>
      <c r="KDB123" s="243"/>
      <c r="KDC123" s="243"/>
      <c r="KDD123" s="243"/>
      <c r="KDE123" s="243"/>
      <c r="KDF123" s="243"/>
      <c r="KDG123" s="243"/>
      <c r="KDH123" s="243"/>
      <c r="KDI123" s="243"/>
      <c r="KDJ123" s="243"/>
      <c r="KDK123" s="243"/>
      <c r="KDL123" s="243"/>
      <c r="KDM123" s="243"/>
      <c r="KDN123" s="243"/>
      <c r="KDO123" s="243"/>
      <c r="KDP123" s="243"/>
      <c r="KDQ123" s="243"/>
      <c r="KDR123" s="243"/>
      <c r="KDS123" s="243"/>
      <c r="KDT123" s="243"/>
      <c r="KDU123" s="243"/>
      <c r="KDV123" s="243"/>
      <c r="KDW123" s="243"/>
      <c r="KDX123" s="243"/>
      <c r="KDY123" s="243"/>
      <c r="KDZ123" s="243"/>
      <c r="KEA123" s="243"/>
      <c r="KEB123" s="243"/>
      <c r="KEC123" s="243"/>
      <c r="KED123" s="243"/>
      <c r="KEE123" s="243"/>
      <c r="KEF123" s="243"/>
      <c r="KEG123" s="243"/>
      <c r="KEH123" s="243"/>
      <c r="KEI123" s="243"/>
      <c r="KEJ123" s="243"/>
      <c r="KEK123" s="243"/>
      <c r="KEL123" s="243"/>
      <c r="KEM123" s="243"/>
      <c r="KEN123" s="243"/>
      <c r="KEO123" s="243"/>
      <c r="KEP123" s="243"/>
      <c r="KEQ123" s="243"/>
      <c r="KER123" s="243"/>
      <c r="KES123" s="243"/>
      <c r="KET123" s="243"/>
      <c r="KEU123" s="243"/>
      <c r="KEV123" s="243"/>
      <c r="KEW123" s="243"/>
      <c r="KEX123" s="243"/>
      <c r="KEY123" s="243"/>
      <c r="KEZ123" s="243"/>
      <c r="KFA123" s="243"/>
      <c r="KFB123" s="243"/>
      <c r="KFC123" s="243"/>
      <c r="KFD123" s="243"/>
      <c r="KFE123" s="243"/>
      <c r="KFF123" s="243"/>
      <c r="KFG123" s="243"/>
      <c r="KFH123" s="243"/>
      <c r="KFI123" s="243"/>
      <c r="KFJ123" s="243"/>
      <c r="KFK123" s="243"/>
      <c r="KFL123" s="243"/>
      <c r="KFM123" s="243"/>
      <c r="KFN123" s="243"/>
      <c r="KFO123" s="243"/>
      <c r="KFP123" s="243"/>
      <c r="KFQ123" s="243"/>
      <c r="KFR123" s="243"/>
      <c r="KFS123" s="243"/>
      <c r="KFT123" s="243"/>
      <c r="KFU123" s="243"/>
      <c r="KFV123" s="243"/>
      <c r="KFW123" s="243"/>
      <c r="KFX123" s="243"/>
      <c r="KFY123" s="243"/>
      <c r="KFZ123" s="243"/>
      <c r="KGA123" s="243"/>
      <c r="KGB123" s="243"/>
      <c r="KGC123" s="243"/>
      <c r="KGD123" s="243"/>
      <c r="KGE123" s="243"/>
      <c r="KGF123" s="243"/>
      <c r="KGG123" s="243"/>
      <c r="KGH123" s="243"/>
      <c r="KGI123" s="243"/>
      <c r="KGJ123" s="243"/>
      <c r="KGK123" s="243"/>
      <c r="KGL123" s="243"/>
      <c r="KGM123" s="243"/>
      <c r="KGN123" s="243"/>
      <c r="KGO123" s="243"/>
      <c r="KGP123" s="243"/>
      <c r="KGQ123" s="243"/>
      <c r="KGR123" s="243"/>
      <c r="KGS123" s="243"/>
      <c r="KGT123" s="243"/>
      <c r="KGU123" s="243"/>
      <c r="KGV123" s="243"/>
      <c r="KGW123" s="243"/>
      <c r="KGX123" s="243"/>
      <c r="KGY123" s="243"/>
      <c r="KGZ123" s="243"/>
      <c r="KHA123" s="243"/>
      <c r="KHB123" s="243"/>
      <c r="KHC123" s="243"/>
      <c r="KHD123" s="243"/>
      <c r="KHE123" s="243"/>
      <c r="KHF123" s="243"/>
      <c r="KHG123" s="243"/>
      <c r="KHH123" s="243"/>
      <c r="KHI123" s="243"/>
      <c r="KHJ123" s="243"/>
      <c r="KHK123" s="243"/>
      <c r="KHL123" s="243"/>
      <c r="KHM123" s="243"/>
      <c r="KHN123" s="243"/>
      <c r="KHO123" s="243"/>
      <c r="KHP123" s="243"/>
      <c r="KHQ123" s="243"/>
      <c r="KHR123" s="243"/>
      <c r="KHS123" s="243"/>
      <c r="KHT123" s="243"/>
      <c r="KHU123" s="243"/>
      <c r="KHV123" s="243"/>
      <c r="KHW123" s="243"/>
      <c r="KHX123" s="243"/>
      <c r="KHY123" s="243"/>
      <c r="KHZ123" s="243"/>
      <c r="KIA123" s="243"/>
      <c r="KIB123" s="243"/>
      <c r="KIC123" s="243"/>
      <c r="KID123" s="243"/>
      <c r="KIE123" s="243"/>
      <c r="KIF123" s="243"/>
      <c r="KIG123" s="243"/>
      <c r="KIH123" s="243"/>
      <c r="KII123" s="243"/>
      <c r="KIJ123" s="243"/>
      <c r="KIK123" s="243"/>
      <c r="KIL123" s="243"/>
      <c r="KIM123" s="243"/>
      <c r="KIN123" s="243"/>
      <c r="KIO123" s="243"/>
      <c r="KIP123" s="243"/>
      <c r="KIQ123" s="243"/>
      <c r="KIR123" s="243"/>
      <c r="KIS123" s="243"/>
      <c r="KIT123" s="243"/>
      <c r="KIU123" s="243"/>
      <c r="KIV123" s="243"/>
      <c r="KIW123" s="243"/>
      <c r="KIX123" s="243"/>
      <c r="KIY123" s="243"/>
      <c r="KIZ123" s="243"/>
      <c r="KJA123" s="243"/>
      <c r="KJB123" s="243"/>
      <c r="KJC123" s="243"/>
      <c r="KJD123" s="243"/>
      <c r="KJE123" s="243"/>
      <c r="KJF123" s="243"/>
      <c r="KJG123" s="243"/>
      <c r="KJH123" s="243"/>
      <c r="KJI123" s="243"/>
      <c r="KJJ123" s="243"/>
      <c r="KJK123" s="243"/>
      <c r="KJL123" s="243"/>
      <c r="KJM123" s="243"/>
      <c r="KJN123" s="243"/>
      <c r="KJO123" s="243"/>
      <c r="KJP123" s="243"/>
      <c r="KJQ123" s="243"/>
      <c r="KJR123" s="243"/>
      <c r="KJS123" s="243"/>
      <c r="KJT123" s="243"/>
      <c r="KJU123" s="243"/>
      <c r="KJV123" s="243"/>
      <c r="KJW123" s="243"/>
      <c r="KJX123" s="243"/>
      <c r="KJY123" s="243"/>
      <c r="KJZ123" s="243"/>
      <c r="KKA123" s="243"/>
      <c r="KKB123" s="243"/>
      <c r="KKC123" s="243"/>
      <c r="KKD123" s="243"/>
      <c r="KKE123" s="243"/>
      <c r="KKF123" s="243"/>
      <c r="KKG123" s="243"/>
      <c r="KKH123" s="243"/>
      <c r="KKI123" s="243"/>
      <c r="KKJ123" s="243"/>
      <c r="KKK123" s="243"/>
      <c r="KKL123" s="243"/>
      <c r="KKM123" s="243"/>
      <c r="KKN123" s="243"/>
      <c r="KKO123" s="243"/>
      <c r="KKP123" s="243"/>
      <c r="KKQ123" s="243"/>
      <c r="KKR123" s="243"/>
      <c r="KKS123" s="243"/>
      <c r="KKT123" s="243"/>
      <c r="KKU123" s="243"/>
      <c r="KKV123" s="243"/>
      <c r="KKW123" s="243"/>
      <c r="KKX123" s="243"/>
      <c r="KKY123" s="243"/>
      <c r="KKZ123" s="243"/>
      <c r="KLA123" s="243"/>
      <c r="KLB123" s="243"/>
      <c r="KLC123" s="243"/>
      <c r="KLD123" s="243"/>
      <c r="KLE123" s="243"/>
      <c r="KLF123" s="243"/>
      <c r="KLG123" s="243"/>
      <c r="KLH123" s="243"/>
      <c r="KLI123" s="243"/>
      <c r="KLJ123" s="243"/>
      <c r="KLK123" s="243"/>
      <c r="KLL123" s="243"/>
      <c r="KLM123" s="243"/>
      <c r="KLN123" s="243"/>
      <c r="KLO123" s="243"/>
      <c r="KLP123" s="243"/>
      <c r="KLQ123" s="243"/>
      <c r="KLR123" s="243"/>
      <c r="KLS123" s="243"/>
      <c r="KLT123" s="243"/>
      <c r="KLU123" s="243"/>
      <c r="KLV123" s="243"/>
      <c r="KLW123" s="243"/>
      <c r="KLX123" s="243"/>
      <c r="KLY123" s="243"/>
      <c r="KLZ123" s="243"/>
      <c r="KMA123" s="243"/>
      <c r="KMB123" s="243"/>
      <c r="KMC123" s="243"/>
      <c r="KMD123" s="243"/>
      <c r="KME123" s="243"/>
      <c r="KMF123" s="243"/>
      <c r="KMG123" s="243"/>
      <c r="KMH123" s="243"/>
      <c r="KMI123" s="243"/>
      <c r="KMJ123" s="243"/>
      <c r="KMK123" s="243"/>
      <c r="KML123" s="243"/>
      <c r="KMM123" s="243"/>
      <c r="KMN123" s="243"/>
      <c r="KMO123" s="243"/>
      <c r="KMP123" s="243"/>
      <c r="KMQ123" s="243"/>
      <c r="KMR123" s="243"/>
      <c r="KMS123" s="243"/>
      <c r="KMT123" s="243"/>
      <c r="KMU123" s="243"/>
      <c r="KMV123" s="243"/>
      <c r="KMW123" s="243"/>
      <c r="KMX123" s="243"/>
      <c r="KMY123" s="243"/>
      <c r="KMZ123" s="243"/>
      <c r="KNA123" s="243"/>
      <c r="KNB123" s="243"/>
      <c r="KNC123" s="243"/>
      <c r="KND123" s="243"/>
      <c r="KNE123" s="243"/>
      <c r="KNF123" s="243"/>
      <c r="KNG123" s="243"/>
      <c r="KNH123" s="243"/>
      <c r="KNI123" s="243"/>
      <c r="KNJ123" s="243"/>
      <c r="KNK123" s="243"/>
      <c r="KNL123" s="243"/>
      <c r="KNM123" s="243"/>
      <c r="KNN123" s="243"/>
      <c r="KNO123" s="243"/>
      <c r="KNP123" s="243"/>
      <c r="KNQ123" s="243"/>
      <c r="KNR123" s="243"/>
      <c r="KNS123" s="243"/>
      <c r="KNT123" s="243"/>
      <c r="KNU123" s="243"/>
      <c r="KNV123" s="243"/>
      <c r="KNW123" s="243"/>
      <c r="KNX123" s="243"/>
      <c r="KNY123" s="243"/>
      <c r="KNZ123" s="243"/>
      <c r="KOA123" s="243"/>
      <c r="KOB123" s="243"/>
      <c r="KOC123" s="243"/>
      <c r="KOD123" s="243"/>
      <c r="KOE123" s="243"/>
      <c r="KOF123" s="243"/>
      <c r="KOG123" s="243"/>
      <c r="KOH123" s="243"/>
      <c r="KOI123" s="243"/>
      <c r="KOJ123" s="243"/>
      <c r="KOK123" s="243"/>
      <c r="KOL123" s="243"/>
      <c r="KOM123" s="243"/>
      <c r="KON123" s="243"/>
      <c r="KOO123" s="243"/>
      <c r="KOP123" s="243"/>
      <c r="KOQ123" s="243"/>
      <c r="KOR123" s="243"/>
      <c r="KOS123" s="243"/>
      <c r="KOT123" s="243"/>
      <c r="KOU123" s="243"/>
      <c r="KOV123" s="243"/>
      <c r="KOW123" s="243"/>
      <c r="KOX123" s="243"/>
      <c r="KOY123" s="243"/>
      <c r="KOZ123" s="243"/>
      <c r="KPA123" s="243"/>
      <c r="KPB123" s="243"/>
      <c r="KPC123" s="243"/>
      <c r="KPD123" s="243"/>
      <c r="KPE123" s="243"/>
      <c r="KPF123" s="243"/>
      <c r="KPG123" s="243"/>
      <c r="KPH123" s="243"/>
      <c r="KPI123" s="243"/>
      <c r="KPJ123" s="243"/>
      <c r="KPK123" s="243"/>
      <c r="KPL123" s="243"/>
      <c r="KPM123" s="243"/>
      <c r="KPN123" s="243"/>
      <c r="KPO123" s="243"/>
      <c r="KPP123" s="243"/>
      <c r="KPQ123" s="243"/>
      <c r="KPR123" s="243"/>
      <c r="KPS123" s="243"/>
      <c r="KPT123" s="243"/>
      <c r="KPU123" s="243"/>
      <c r="KPV123" s="243"/>
      <c r="KPW123" s="243"/>
      <c r="KPX123" s="243"/>
      <c r="KPY123" s="243"/>
      <c r="KPZ123" s="243"/>
      <c r="KQA123" s="243"/>
      <c r="KQB123" s="243"/>
      <c r="KQC123" s="243"/>
      <c r="KQD123" s="243"/>
      <c r="KQE123" s="243"/>
      <c r="KQF123" s="243"/>
      <c r="KQG123" s="243"/>
      <c r="KQH123" s="243"/>
      <c r="KQI123" s="243"/>
      <c r="KQJ123" s="243"/>
      <c r="KQK123" s="243"/>
      <c r="KQL123" s="243"/>
      <c r="KQM123" s="243"/>
      <c r="KQN123" s="243"/>
      <c r="KQO123" s="243"/>
      <c r="KQP123" s="243"/>
      <c r="KQQ123" s="243"/>
      <c r="KQR123" s="243"/>
      <c r="KQS123" s="243"/>
      <c r="KQT123" s="243"/>
      <c r="KQU123" s="243"/>
      <c r="KQV123" s="243"/>
      <c r="KQW123" s="243"/>
      <c r="KQX123" s="243"/>
      <c r="KQY123" s="243"/>
      <c r="KQZ123" s="243"/>
      <c r="KRA123" s="243"/>
      <c r="KRB123" s="243"/>
      <c r="KRC123" s="243"/>
      <c r="KRD123" s="243"/>
      <c r="KRE123" s="243"/>
      <c r="KRF123" s="243"/>
      <c r="KRG123" s="243"/>
      <c r="KRH123" s="243"/>
      <c r="KRI123" s="243"/>
      <c r="KRJ123" s="243"/>
      <c r="KRK123" s="243"/>
      <c r="KRL123" s="243"/>
      <c r="KRM123" s="243"/>
      <c r="KRN123" s="243"/>
      <c r="KRO123" s="243"/>
      <c r="KRP123" s="243"/>
      <c r="KRQ123" s="243"/>
      <c r="KRR123" s="243"/>
      <c r="KRS123" s="243"/>
      <c r="KRT123" s="243"/>
      <c r="KRU123" s="243"/>
      <c r="KRV123" s="243"/>
      <c r="KRW123" s="243"/>
      <c r="KRX123" s="243"/>
      <c r="KRY123" s="243"/>
      <c r="KRZ123" s="243"/>
      <c r="KSA123" s="243"/>
      <c r="KSB123" s="243"/>
      <c r="KSC123" s="243"/>
      <c r="KSD123" s="243"/>
      <c r="KSE123" s="243"/>
      <c r="KSF123" s="243"/>
      <c r="KSG123" s="243"/>
      <c r="KSH123" s="243"/>
      <c r="KSI123" s="243"/>
      <c r="KSJ123" s="243"/>
      <c r="KSK123" s="243"/>
      <c r="KSL123" s="243"/>
      <c r="KSM123" s="243"/>
      <c r="KSN123" s="243"/>
      <c r="KSO123" s="243"/>
      <c r="KSP123" s="243"/>
      <c r="KSQ123" s="243"/>
      <c r="KSR123" s="243"/>
      <c r="KSS123" s="243"/>
      <c r="KST123" s="243"/>
      <c r="KSU123" s="243"/>
      <c r="KSV123" s="243"/>
      <c r="KSW123" s="243"/>
      <c r="KSX123" s="243"/>
      <c r="KSY123" s="243"/>
      <c r="KSZ123" s="243"/>
      <c r="KTA123" s="243"/>
      <c r="KTB123" s="243"/>
      <c r="KTC123" s="243"/>
      <c r="KTD123" s="243"/>
      <c r="KTE123" s="243"/>
      <c r="KTF123" s="243"/>
      <c r="KTG123" s="243"/>
      <c r="KTH123" s="243"/>
      <c r="KTI123" s="243"/>
      <c r="KTJ123" s="243"/>
      <c r="KTK123" s="243"/>
      <c r="KTL123" s="243"/>
      <c r="KTM123" s="243"/>
      <c r="KTN123" s="243"/>
      <c r="KTO123" s="243"/>
      <c r="KTP123" s="243"/>
      <c r="KTQ123" s="243"/>
      <c r="KTR123" s="243"/>
      <c r="KTS123" s="243"/>
      <c r="KTT123" s="243"/>
      <c r="KTU123" s="243"/>
      <c r="KTV123" s="243"/>
      <c r="KTW123" s="243"/>
      <c r="KTX123" s="243"/>
      <c r="KTY123" s="243"/>
      <c r="KTZ123" s="243"/>
      <c r="KUA123" s="243"/>
      <c r="KUB123" s="243"/>
      <c r="KUC123" s="243"/>
      <c r="KUD123" s="243"/>
      <c r="KUE123" s="243"/>
      <c r="KUF123" s="243"/>
      <c r="KUG123" s="243"/>
      <c r="KUH123" s="243"/>
      <c r="KUI123" s="243"/>
      <c r="KUJ123" s="243"/>
      <c r="KUK123" s="243"/>
      <c r="KUL123" s="243"/>
      <c r="KUM123" s="243"/>
      <c r="KUN123" s="243"/>
      <c r="KUO123" s="243"/>
      <c r="KUP123" s="243"/>
      <c r="KUQ123" s="243"/>
      <c r="KUR123" s="243"/>
      <c r="KUS123" s="243"/>
      <c r="KUT123" s="243"/>
      <c r="KUU123" s="243"/>
      <c r="KUV123" s="243"/>
      <c r="KUW123" s="243"/>
      <c r="KUX123" s="243"/>
      <c r="KUY123" s="243"/>
      <c r="KUZ123" s="243"/>
      <c r="KVA123" s="243"/>
      <c r="KVB123" s="243"/>
      <c r="KVC123" s="243"/>
      <c r="KVD123" s="243"/>
      <c r="KVE123" s="243"/>
      <c r="KVF123" s="243"/>
      <c r="KVG123" s="243"/>
      <c r="KVH123" s="243"/>
      <c r="KVI123" s="243"/>
      <c r="KVJ123" s="243"/>
      <c r="KVK123" s="243"/>
      <c r="KVL123" s="243"/>
      <c r="KVM123" s="243"/>
      <c r="KVN123" s="243"/>
      <c r="KVO123" s="243"/>
      <c r="KVP123" s="243"/>
      <c r="KVQ123" s="243"/>
      <c r="KVR123" s="243"/>
      <c r="KVS123" s="243"/>
      <c r="KVT123" s="243"/>
      <c r="KVU123" s="243"/>
      <c r="KVV123" s="243"/>
      <c r="KVW123" s="243"/>
      <c r="KVX123" s="243"/>
      <c r="KVY123" s="243"/>
      <c r="KVZ123" s="243"/>
      <c r="KWA123" s="243"/>
      <c r="KWB123" s="243"/>
      <c r="KWC123" s="243"/>
      <c r="KWD123" s="243"/>
      <c r="KWE123" s="243"/>
      <c r="KWF123" s="243"/>
      <c r="KWG123" s="243"/>
      <c r="KWH123" s="243"/>
      <c r="KWI123" s="243"/>
      <c r="KWJ123" s="243"/>
      <c r="KWK123" s="243"/>
      <c r="KWL123" s="243"/>
      <c r="KWM123" s="243"/>
      <c r="KWN123" s="243"/>
      <c r="KWO123" s="243"/>
      <c r="KWP123" s="243"/>
      <c r="KWQ123" s="243"/>
      <c r="KWR123" s="243"/>
      <c r="KWS123" s="243"/>
      <c r="KWT123" s="243"/>
      <c r="KWU123" s="243"/>
      <c r="KWV123" s="243"/>
      <c r="KWW123" s="243"/>
      <c r="KWX123" s="243"/>
      <c r="KWY123" s="243"/>
      <c r="KWZ123" s="243"/>
      <c r="KXA123" s="243"/>
      <c r="KXB123" s="243"/>
      <c r="KXC123" s="243"/>
      <c r="KXD123" s="243"/>
      <c r="KXE123" s="243"/>
      <c r="KXF123" s="243"/>
      <c r="KXG123" s="243"/>
      <c r="KXH123" s="243"/>
      <c r="KXI123" s="243"/>
      <c r="KXJ123" s="243"/>
      <c r="KXK123" s="243"/>
      <c r="KXL123" s="243"/>
      <c r="KXM123" s="243"/>
      <c r="KXN123" s="243"/>
      <c r="KXO123" s="243"/>
      <c r="KXP123" s="243"/>
      <c r="KXQ123" s="243"/>
      <c r="KXR123" s="243"/>
      <c r="KXS123" s="243"/>
      <c r="KXT123" s="243"/>
      <c r="KXU123" s="243"/>
      <c r="KXV123" s="243"/>
      <c r="KXW123" s="243"/>
      <c r="KXX123" s="243"/>
      <c r="KXY123" s="243"/>
      <c r="KXZ123" s="243"/>
      <c r="KYA123" s="243"/>
      <c r="KYB123" s="243"/>
      <c r="KYC123" s="243"/>
      <c r="KYD123" s="243"/>
      <c r="KYE123" s="243"/>
      <c r="KYF123" s="243"/>
      <c r="KYG123" s="243"/>
      <c r="KYH123" s="243"/>
      <c r="KYI123" s="243"/>
      <c r="KYJ123" s="243"/>
      <c r="KYK123" s="243"/>
      <c r="KYL123" s="243"/>
      <c r="KYM123" s="243"/>
      <c r="KYN123" s="243"/>
      <c r="KYO123" s="243"/>
      <c r="KYP123" s="243"/>
      <c r="KYQ123" s="243"/>
      <c r="KYR123" s="243"/>
      <c r="KYS123" s="243"/>
      <c r="KYT123" s="243"/>
      <c r="KYU123" s="243"/>
      <c r="KYV123" s="243"/>
      <c r="KYW123" s="243"/>
      <c r="KYX123" s="243"/>
      <c r="KYY123" s="243"/>
      <c r="KYZ123" s="243"/>
      <c r="KZA123" s="243"/>
      <c r="KZB123" s="243"/>
      <c r="KZC123" s="243"/>
      <c r="KZD123" s="243"/>
      <c r="KZE123" s="243"/>
      <c r="KZF123" s="243"/>
      <c r="KZG123" s="243"/>
      <c r="KZH123" s="243"/>
      <c r="KZI123" s="243"/>
      <c r="KZJ123" s="243"/>
      <c r="KZK123" s="243"/>
      <c r="KZL123" s="243"/>
      <c r="KZM123" s="243"/>
      <c r="KZN123" s="243"/>
      <c r="KZO123" s="243"/>
      <c r="KZP123" s="243"/>
      <c r="KZQ123" s="243"/>
      <c r="KZR123" s="243"/>
      <c r="KZS123" s="243"/>
      <c r="KZT123" s="243"/>
      <c r="KZU123" s="243"/>
      <c r="KZV123" s="243"/>
      <c r="KZW123" s="243"/>
      <c r="KZX123" s="243"/>
      <c r="KZY123" s="243"/>
      <c r="KZZ123" s="243"/>
      <c r="LAA123" s="243"/>
      <c r="LAB123" s="243"/>
      <c r="LAC123" s="243"/>
      <c r="LAD123" s="243"/>
      <c r="LAE123" s="243"/>
      <c r="LAF123" s="243"/>
      <c r="LAG123" s="243"/>
      <c r="LAH123" s="243"/>
      <c r="LAI123" s="243"/>
      <c r="LAJ123" s="243"/>
      <c r="LAK123" s="243"/>
      <c r="LAL123" s="243"/>
      <c r="LAM123" s="243"/>
      <c r="LAN123" s="243"/>
      <c r="LAO123" s="243"/>
      <c r="LAP123" s="243"/>
      <c r="LAQ123" s="243"/>
      <c r="LAR123" s="243"/>
      <c r="LAS123" s="243"/>
      <c r="LAT123" s="243"/>
      <c r="LAU123" s="243"/>
      <c r="LAV123" s="243"/>
      <c r="LAW123" s="243"/>
      <c r="LAX123" s="243"/>
      <c r="LAY123" s="243"/>
      <c r="LAZ123" s="243"/>
      <c r="LBA123" s="243"/>
      <c r="LBB123" s="243"/>
      <c r="LBC123" s="243"/>
      <c r="LBD123" s="243"/>
      <c r="LBE123" s="243"/>
      <c r="LBF123" s="243"/>
      <c r="LBG123" s="243"/>
      <c r="LBH123" s="243"/>
      <c r="LBI123" s="243"/>
      <c r="LBJ123" s="243"/>
      <c r="LBK123" s="243"/>
      <c r="LBL123" s="243"/>
      <c r="LBM123" s="243"/>
      <c r="LBN123" s="243"/>
      <c r="LBO123" s="243"/>
      <c r="LBP123" s="243"/>
      <c r="LBQ123" s="243"/>
      <c r="LBR123" s="243"/>
      <c r="LBS123" s="243"/>
      <c r="LBT123" s="243"/>
      <c r="LBU123" s="243"/>
      <c r="LBV123" s="243"/>
      <c r="LBW123" s="243"/>
      <c r="LBX123" s="243"/>
      <c r="LBY123" s="243"/>
      <c r="LBZ123" s="243"/>
      <c r="LCA123" s="243"/>
      <c r="LCB123" s="243"/>
      <c r="LCC123" s="243"/>
      <c r="LCD123" s="243"/>
      <c r="LCE123" s="243"/>
      <c r="LCF123" s="243"/>
      <c r="LCG123" s="243"/>
      <c r="LCH123" s="243"/>
      <c r="LCI123" s="243"/>
      <c r="LCJ123" s="243"/>
      <c r="LCK123" s="243"/>
      <c r="LCL123" s="243"/>
      <c r="LCM123" s="243"/>
      <c r="LCN123" s="243"/>
      <c r="LCO123" s="243"/>
      <c r="LCP123" s="243"/>
      <c r="LCQ123" s="243"/>
      <c r="LCR123" s="243"/>
      <c r="LCS123" s="243"/>
      <c r="LCT123" s="243"/>
      <c r="LCU123" s="243"/>
      <c r="LCV123" s="243"/>
      <c r="LCW123" s="243"/>
      <c r="LCX123" s="243"/>
      <c r="LCY123" s="243"/>
      <c r="LCZ123" s="243"/>
      <c r="LDA123" s="243"/>
      <c r="LDB123" s="243"/>
      <c r="LDC123" s="243"/>
      <c r="LDD123" s="243"/>
      <c r="LDE123" s="243"/>
      <c r="LDF123" s="243"/>
      <c r="LDG123" s="243"/>
      <c r="LDH123" s="243"/>
      <c r="LDI123" s="243"/>
      <c r="LDJ123" s="243"/>
      <c r="LDK123" s="243"/>
      <c r="LDL123" s="243"/>
      <c r="LDM123" s="243"/>
      <c r="LDN123" s="243"/>
      <c r="LDO123" s="243"/>
      <c r="LDP123" s="243"/>
      <c r="LDQ123" s="243"/>
      <c r="LDR123" s="243"/>
      <c r="LDS123" s="243"/>
      <c r="LDT123" s="243"/>
      <c r="LDU123" s="243"/>
      <c r="LDV123" s="243"/>
      <c r="LDW123" s="243"/>
      <c r="LDX123" s="243"/>
      <c r="LDY123" s="243"/>
      <c r="LDZ123" s="243"/>
      <c r="LEA123" s="243"/>
      <c r="LEB123" s="243"/>
      <c r="LEC123" s="243"/>
      <c r="LED123" s="243"/>
      <c r="LEE123" s="243"/>
      <c r="LEF123" s="243"/>
      <c r="LEG123" s="243"/>
      <c r="LEH123" s="243"/>
      <c r="LEI123" s="243"/>
      <c r="LEJ123" s="243"/>
      <c r="LEK123" s="243"/>
      <c r="LEL123" s="243"/>
      <c r="LEM123" s="243"/>
      <c r="LEN123" s="243"/>
      <c r="LEO123" s="243"/>
      <c r="LEP123" s="243"/>
      <c r="LEQ123" s="243"/>
      <c r="LER123" s="243"/>
      <c r="LES123" s="243"/>
      <c r="LET123" s="243"/>
      <c r="LEU123" s="243"/>
      <c r="LEV123" s="243"/>
      <c r="LEW123" s="243"/>
      <c r="LEX123" s="243"/>
      <c r="LEY123" s="243"/>
      <c r="LEZ123" s="243"/>
      <c r="LFA123" s="243"/>
      <c r="LFB123" s="243"/>
      <c r="LFC123" s="243"/>
      <c r="LFD123" s="243"/>
      <c r="LFE123" s="243"/>
      <c r="LFF123" s="243"/>
      <c r="LFG123" s="243"/>
      <c r="LFH123" s="243"/>
      <c r="LFI123" s="243"/>
      <c r="LFJ123" s="243"/>
      <c r="LFK123" s="243"/>
      <c r="LFL123" s="243"/>
      <c r="LFM123" s="243"/>
      <c r="LFN123" s="243"/>
      <c r="LFO123" s="243"/>
      <c r="LFP123" s="243"/>
      <c r="LFQ123" s="243"/>
      <c r="LFR123" s="243"/>
      <c r="LFS123" s="243"/>
      <c r="LFT123" s="243"/>
      <c r="LFU123" s="243"/>
      <c r="LFV123" s="243"/>
      <c r="LFW123" s="243"/>
      <c r="LFX123" s="243"/>
      <c r="LFY123" s="243"/>
      <c r="LFZ123" s="243"/>
      <c r="LGA123" s="243"/>
      <c r="LGB123" s="243"/>
      <c r="LGC123" s="243"/>
      <c r="LGD123" s="243"/>
      <c r="LGE123" s="243"/>
      <c r="LGF123" s="243"/>
      <c r="LGG123" s="243"/>
      <c r="LGH123" s="243"/>
      <c r="LGI123" s="243"/>
      <c r="LGJ123" s="243"/>
      <c r="LGK123" s="243"/>
      <c r="LGL123" s="243"/>
      <c r="LGM123" s="243"/>
      <c r="LGN123" s="243"/>
      <c r="LGO123" s="243"/>
      <c r="LGP123" s="243"/>
      <c r="LGQ123" s="243"/>
      <c r="LGR123" s="243"/>
      <c r="LGS123" s="243"/>
      <c r="LGT123" s="243"/>
      <c r="LGU123" s="243"/>
      <c r="LGV123" s="243"/>
      <c r="LGW123" s="243"/>
      <c r="LGX123" s="243"/>
      <c r="LGY123" s="243"/>
      <c r="LGZ123" s="243"/>
      <c r="LHA123" s="243"/>
      <c r="LHB123" s="243"/>
      <c r="LHC123" s="243"/>
      <c r="LHD123" s="243"/>
      <c r="LHE123" s="243"/>
      <c r="LHF123" s="243"/>
      <c r="LHG123" s="243"/>
      <c r="LHH123" s="243"/>
      <c r="LHI123" s="243"/>
      <c r="LHJ123" s="243"/>
      <c r="LHK123" s="243"/>
      <c r="LHL123" s="243"/>
      <c r="LHM123" s="243"/>
      <c r="LHN123" s="243"/>
      <c r="LHO123" s="243"/>
      <c r="LHP123" s="243"/>
      <c r="LHQ123" s="243"/>
      <c r="LHR123" s="243"/>
      <c r="LHS123" s="243"/>
      <c r="LHT123" s="243"/>
      <c r="LHU123" s="243"/>
      <c r="LHV123" s="243"/>
      <c r="LHW123" s="243"/>
      <c r="LHX123" s="243"/>
      <c r="LHY123" s="243"/>
      <c r="LHZ123" s="243"/>
      <c r="LIA123" s="243"/>
      <c r="LIB123" s="243"/>
      <c r="LIC123" s="243"/>
      <c r="LID123" s="243"/>
      <c r="LIE123" s="243"/>
      <c r="LIF123" s="243"/>
      <c r="LIG123" s="243"/>
      <c r="LIH123" s="243"/>
      <c r="LII123" s="243"/>
      <c r="LIJ123" s="243"/>
      <c r="LIK123" s="243"/>
      <c r="LIL123" s="243"/>
      <c r="LIM123" s="243"/>
      <c r="LIN123" s="243"/>
      <c r="LIO123" s="243"/>
      <c r="LIP123" s="243"/>
      <c r="LIQ123" s="243"/>
      <c r="LIR123" s="243"/>
      <c r="LIS123" s="243"/>
      <c r="LIT123" s="243"/>
      <c r="LIU123" s="243"/>
      <c r="LIV123" s="243"/>
      <c r="LIW123" s="243"/>
      <c r="LIX123" s="243"/>
      <c r="LIY123" s="243"/>
      <c r="LIZ123" s="243"/>
      <c r="LJA123" s="243"/>
      <c r="LJB123" s="243"/>
      <c r="LJC123" s="243"/>
      <c r="LJD123" s="243"/>
      <c r="LJE123" s="243"/>
      <c r="LJF123" s="243"/>
      <c r="LJG123" s="243"/>
      <c r="LJH123" s="243"/>
      <c r="LJI123" s="243"/>
      <c r="LJJ123" s="243"/>
      <c r="LJK123" s="243"/>
      <c r="LJL123" s="243"/>
      <c r="LJM123" s="243"/>
      <c r="LJN123" s="243"/>
      <c r="LJO123" s="243"/>
      <c r="LJP123" s="243"/>
      <c r="LJQ123" s="243"/>
      <c r="LJR123" s="243"/>
      <c r="LJS123" s="243"/>
      <c r="LJT123" s="243"/>
      <c r="LJU123" s="243"/>
      <c r="LJV123" s="243"/>
      <c r="LJW123" s="243"/>
      <c r="LJX123" s="243"/>
      <c r="LJY123" s="243"/>
      <c r="LJZ123" s="243"/>
      <c r="LKA123" s="243"/>
      <c r="LKB123" s="243"/>
      <c r="LKC123" s="243"/>
      <c r="LKD123" s="243"/>
      <c r="LKE123" s="243"/>
      <c r="LKF123" s="243"/>
      <c r="LKG123" s="243"/>
      <c r="LKH123" s="243"/>
      <c r="LKI123" s="243"/>
      <c r="LKJ123" s="243"/>
      <c r="LKK123" s="243"/>
      <c r="LKL123" s="243"/>
      <c r="LKM123" s="243"/>
      <c r="LKN123" s="243"/>
      <c r="LKO123" s="243"/>
      <c r="LKP123" s="243"/>
      <c r="LKQ123" s="243"/>
      <c r="LKR123" s="243"/>
      <c r="LKS123" s="243"/>
      <c r="LKT123" s="243"/>
      <c r="LKU123" s="243"/>
      <c r="LKV123" s="243"/>
      <c r="LKW123" s="243"/>
      <c r="LKX123" s="243"/>
      <c r="LKY123" s="243"/>
      <c r="LKZ123" s="243"/>
      <c r="LLA123" s="243"/>
      <c r="LLB123" s="243"/>
      <c r="LLC123" s="243"/>
      <c r="LLD123" s="243"/>
      <c r="LLE123" s="243"/>
      <c r="LLF123" s="243"/>
      <c r="LLG123" s="243"/>
      <c r="LLH123" s="243"/>
      <c r="LLI123" s="243"/>
      <c r="LLJ123" s="243"/>
      <c r="LLK123" s="243"/>
      <c r="LLL123" s="243"/>
      <c r="LLM123" s="243"/>
      <c r="LLN123" s="243"/>
      <c r="LLO123" s="243"/>
      <c r="LLP123" s="243"/>
      <c r="LLQ123" s="243"/>
      <c r="LLR123" s="243"/>
      <c r="LLS123" s="243"/>
      <c r="LLT123" s="243"/>
      <c r="LLU123" s="243"/>
      <c r="LLV123" s="243"/>
      <c r="LLW123" s="243"/>
      <c r="LLX123" s="243"/>
      <c r="LLY123" s="243"/>
      <c r="LLZ123" s="243"/>
      <c r="LMA123" s="243"/>
      <c r="LMB123" s="243"/>
      <c r="LMC123" s="243"/>
      <c r="LMD123" s="243"/>
      <c r="LME123" s="243"/>
      <c r="LMF123" s="243"/>
      <c r="LMG123" s="243"/>
      <c r="LMH123" s="243"/>
      <c r="LMI123" s="243"/>
      <c r="LMJ123" s="243"/>
      <c r="LMK123" s="243"/>
      <c r="LML123" s="243"/>
      <c r="LMM123" s="243"/>
      <c r="LMN123" s="243"/>
      <c r="LMO123" s="243"/>
      <c r="LMP123" s="243"/>
      <c r="LMQ123" s="243"/>
      <c r="LMR123" s="243"/>
      <c r="LMS123" s="243"/>
      <c r="LMT123" s="243"/>
      <c r="LMU123" s="243"/>
      <c r="LMV123" s="243"/>
      <c r="LMW123" s="243"/>
      <c r="LMX123" s="243"/>
      <c r="LMY123" s="243"/>
      <c r="LMZ123" s="243"/>
      <c r="LNA123" s="243"/>
      <c r="LNB123" s="243"/>
      <c r="LNC123" s="243"/>
      <c r="LND123" s="243"/>
      <c r="LNE123" s="243"/>
      <c r="LNF123" s="243"/>
      <c r="LNG123" s="243"/>
      <c r="LNH123" s="243"/>
      <c r="LNI123" s="243"/>
      <c r="LNJ123" s="243"/>
      <c r="LNK123" s="243"/>
      <c r="LNL123" s="243"/>
      <c r="LNM123" s="243"/>
      <c r="LNN123" s="243"/>
      <c r="LNO123" s="243"/>
      <c r="LNP123" s="243"/>
      <c r="LNQ123" s="243"/>
      <c r="LNR123" s="243"/>
      <c r="LNS123" s="243"/>
      <c r="LNT123" s="243"/>
      <c r="LNU123" s="243"/>
      <c r="LNV123" s="243"/>
      <c r="LNW123" s="243"/>
      <c r="LNX123" s="243"/>
      <c r="LNY123" s="243"/>
      <c r="LNZ123" s="243"/>
      <c r="LOA123" s="243"/>
      <c r="LOB123" s="243"/>
      <c r="LOC123" s="243"/>
      <c r="LOD123" s="243"/>
      <c r="LOE123" s="243"/>
      <c r="LOF123" s="243"/>
      <c r="LOG123" s="243"/>
      <c r="LOH123" s="243"/>
      <c r="LOI123" s="243"/>
      <c r="LOJ123" s="243"/>
      <c r="LOK123" s="243"/>
      <c r="LOL123" s="243"/>
      <c r="LOM123" s="243"/>
      <c r="LON123" s="243"/>
      <c r="LOO123" s="243"/>
      <c r="LOP123" s="243"/>
      <c r="LOQ123" s="243"/>
      <c r="LOR123" s="243"/>
      <c r="LOS123" s="243"/>
      <c r="LOT123" s="243"/>
      <c r="LOU123" s="243"/>
      <c r="LOV123" s="243"/>
      <c r="LOW123" s="243"/>
      <c r="LOX123" s="243"/>
      <c r="LOY123" s="243"/>
      <c r="LOZ123" s="243"/>
      <c r="LPA123" s="243"/>
      <c r="LPB123" s="243"/>
      <c r="LPC123" s="243"/>
      <c r="LPD123" s="243"/>
      <c r="LPE123" s="243"/>
      <c r="LPF123" s="243"/>
      <c r="LPG123" s="243"/>
      <c r="LPH123" s="243"/>
      <c r="LPI123" s="243"/>
      <c r="LPJ123" s="243"/>
      <c r="LPK123" s="243"/>
      <c r="LPL123" s="243"/>
      <c r="LPM123" s="243"/>
      <c r="LPN123" s="243"/>
      <c r="LPO123" s="243"/>
      <c r="LPP123" s="243"/>
      <c r="LPQ123" s="243"/>
      <c r="LPR123" s="243"/>
      <c r="LPS123" s="243"/>
      <c r="LPT123" s="243"/>
      <c r="LPU123" s="243"/>
      <c r="LPV123" s="243"/>
      <c r="LPW123" s="243"/>
      <c r="LPX123" s="243"/>
      <c r="LPY123" s="243"/>
      <c r="LPZ123" s="243"/>
      <c r="LQA123" s="243"/>
      <c r="LQB123" s="243"/>
      <c r="LQC123" s="243"/>
      <c r="LQD123" s="243"/>
      <c r="LQE123" s="243"/>
      <c r="LQF123" s="243"/>
      <c r="LQG123" s="243"/>
      <c r="LQH123" s="243"/>
      <c r="LQI123" s="243"/>
      <c r="LQJ123" s="243"/>
      <c r="LQK123" s="243"/>
      <c r="LQL123" s="243"/>
      <c r="LQM123" s="243"/>
      <c r="LQN123" s="243"/>
      <c r="LQO123" s="243"/>
      <c r="LQP123" s="243"/>
      <c r="LQQ123" s="243"/>
      <c r="LQR123" s="243"/>
      <c r="LQS123" s="243"/>
      <c r="LQT123" s="243"/>
      <c r="LQU123" s="243"/>
      <c r="LQV123" s="243"/>
      <c r="LQW123" s="243"/>
      <c r="LQX123" s="243"/>
      <c r="LQY123" s="243"/>
      <c r="LQZ123" s="243"/>
      <c r="LRA123" s="243"/>
      <c r="LRB123" s="243"/>
      <c r="LRC123" s="243"/>
      <c r="LRD123" s="243"/>
      <c r="LRE123" s="243"/>
      <c r="LRF123" s="243"/>
      <c r="LRG123" s="243"/>
      <c r="LRH123" s="243"/>
      <c r="LRI123" s="243"/>
      <c r="LRJ123" s="243"/>
      <c r="LRK123" s="243"/>
      <c r="LRL123" s="243"/>
      <c r="LRM123" s="243"/>
      <c r="LRN123" s="243"/>
      <c r="LRO123" s="243"/>
      <c r="LRP123" s="243"/>
      <c r="LRQ123" s="243"/>
      <c r="LRR123" s="243"/>
      <c r="LRS123" s="243"/>
      <c r="LRT123" s="243"/>
      <c r="LRU123" s="243"/>
      <c r="LRV123" s="243"/>
      <c r="LRW123" s="243"/>
      <c r="LRX123" s="243"/>
      <c r="LRY123" s="243"/>
      <c r="LRZ123" s="243"/>
      <c r="LSA123" s="243"/>
      <c r="LSB123" s="243"/>
      <c r="LSC123" s="243"/>
      <c r="LSD123" s="243"/>
      <c r="LSE123" s="243"/>
      <c r="LSF123" s="243"/>
      <c r="LSG123" s="243"/>
      <c r="LSH123" s="243"/>
      <c r="LSI123" s="243"/>
      <c r="LSJ123" s="243"/>
      <c r="LSK123" s="243"/>
      <c r="LSL123" s="243"/>
      <c r="LSM123" s="243"/>
      <c r="LSN123" s="243"/>
      <c r="LSO123" s="243"/>
      <c r="LSP123" s="243"/>
      <c r="LSQ123" s="243"/>
      <c r="LSR123" s="243"/>
      <c r="LSS123" s="243"/>
      <c r="LST123" s="243"/>
      <c r="LSU123" s="243"/>
      <c r="LSV123" s="243"/>
      <c r="LSW123" s="243"/>
      <c r="LSX123" s="243"/>
      <c r="LSY123" s="243"/>
      <c r="LSZ123" s="243"/>
      <c r="LTA123" s="243"/>
      <c r="LTB123" s="243"/>
      <c r="LTC123" s="243"/>
      <c r="LTD123" s="243"/>
      <c r="LTE123" s="243"/>
      <c r="LTF123" s="243"/>
      <c r="LTG123" s="243"/>
      <c r="LTH123" s="243"/>
      <c r="LTI123" s="243"/>
      <c r="LTJ123" s="243"/>
      <c r="LTK123" s="243"/>
      <c r="LTL123" s="243"/>
      <c r="LTM123" s="243"/>
      <c r="LTN123" s="243"/>
      <c r="LTO123" s="243"/>
      <c r="LTP123" s="243"/>
      <c r="LTQ123" s="243"/>
      <c r="LTR123" s="243"/>
      <c r="LTS123" s="243"/>
      <c r="LTT123" s="243"/>
      <c r="LTU123" s="243"/>
      <c r="LTV123" s="243"/>
      <c r="LTW123" s="243"/>
      <c r="LTX123" s="243"/>
      <c r="LTY123" s="243"/>
      <c r="LTZ123" s="243"/>
      <c r="LUA123" s="243"/>
      <c r="LUB123" s="243"/>
      <c r="LUC123" s="243"/>
      <c r="LUD123" s="243"/>
      <c r="LUE123" s="243"/>
      <c r="LUF123" s="243"/>
      <c r="LUG123" s="243"/>
      <c r="LUH123" s="243"/>
      <c r="LUI123" s="243"/>
      <c r="LUJ123" s="243"/>
      <c r="LUK123" s="243"/>
      <c r="LUL123" s="243"/>
      <c r="LUM123" s="243"/>
      <c r="LUN123" s="243"/>
      <c r="LUO123" s="243"/>
      <c r="LUP123" s="243"/>
      <c r="LUQ123" s="243"/>
      <c r="LUR123" s="243"/>
      <c r="LUS123" s="243"/>
      <c r="LUT123" s="243"/>
      <c r="LUU123" s="243"/>
      <c r="LUV123" s="243"/>
      <c r="LUW123" s="243"/>
      <c r="LUX123" s="243"/>
      <c r="LUY123" s="243"/>
      <c r="LUZ123" s="243"/>
      <c r="LVA123" s="243"/>
      <c r="LVB123" s="243"/>
      <c r="LVC123" s="243"/>
      <c r="LVD123" s="243"/>
      <c r="LVE123" s="243"/>
      <c r="LVF123" s="243"/>
      <c r="LVG123" s="243"/>
      <c r="LVH123" s="243"/>
      <c r="LVI123" s="243"/>
      <c r="LVJ123" s="243"/>
      <c r="LVK123" s="243"/>
      <c r="LVL123" s="243"/>
      <c r="LVM123" s="243"/>
      <c r="LVN123" s="243"/>
      <c r="LVO123" s="243"/>
      <c r="LVP123" s="243"/>
      <c r="LVQ123" s="243"/>
      <c r="LVR123" s="243"/>
      <c r="LVS123" s="243"/>
      <c r="LVT123" s="243"/>
      <c r="LVU123" s="243"/>
      <c r="LVV123" s="243"/>
      <c r="LVW123" s="243"/>
      <c r="LVX123" s="243"/>
      <c r="LVY123" s="243"/>
      <c r="LVZ123" s="243"/>
      <c r="LWA123" s="243"/>
      <c r="LWB123" s="243"/>
      <c r="LWC123" s="243"/>
      <c r="LWD123" s="243"/>
      <c r="LWE123" s="243"/>
      <c r="LWF123" s="243"/>
      <c r="LWG123" s="243"/>
      <c r="LWH123" s="243"/>
      <c r="LWI123" s="243"/>
      <c r="LWJ123" s="243"/>
      <c r="LWK123" s="243"/>
      <c r="LWL123" s="243"/>
      <c r="LWM123" s="243"/>
      <c r="LWN123" s="243"/>
      <c r="LWO123" s="243"/>
      <c r="LWP123" s="243"/>
      <c r="LWQ123" s="243"/>
      <c r="LWR123" s="243"/>
      <c r="LWS123" s="243"/>
      <c r="LWT123" s="243"/>
      <c r="LWU123" s="243"/>
      <c r="LWV123" s="243"/>
      <c r="LWW123" s="243"/>
      <c r="LWX123" s="243"/>
      <c r="LWY123" s="243"/>
      <c r="LWZ123" s="243"/>
      <c r="LXA123" s="243"/>
      <c r="LXB123" s="243"/>
      <c r="LXC123" s="243"/>
      <c r="LXD123" s="243"/>
      <c r="LXE123" s="243"/>
      <c r="LXF123" s="243"/>
      <c r="LXG123" s="243"/>
      <c r="LXH123" s="243"/>
      <c r="LXI123" s="243"/>
      <c r="LXJ123" s="243"/>
      <c r="LXK123" s="243"/>
      <c r="LXL123" s="243"/>
      <c r="LXM123" s="243"/>
      <c r="LXN123" s="243"/>
      <c r="LXO123" s="243"/>
      <c r="LXP123" s="243"/>
      <c r="LXQ123" s="243"/>
      <c r="LXR123" s="243"/>
      <c r="LXS123" s="243"/>
      <c r="LXT123" s="243"/>
      <c r="LXU123" s="243"/>
      <c r="LXV123" s="243"/>
      <c r="LXW123" s="243"/>
      <c r="LXX123" s="243"/>
      <c r="LXY123" s="243"/>
      <c r="LXZ123" s="243"/>
      <c r="LYA123" s="243"/>
      <c r="LYB123" s="243"/>
      <c r="LYC123" s="243"/>
      <c r="LYD123" s="243"/>
      <c r="LYE123" s="243"/>
      <c r="LYF123" s="243"/>
      <c r="LYG123" s="243"/>
      <c r="LYH123" s="243"/>
      <c r="LYI123" s="243"/>
      <c r="LYJ123" s="243"/>
      <c r="LYK123" s="243"/>
      <c r="LYL123" s="243"/>
      <c r="LYM123" s="243"/>
      <c r="LYN123" s="243"/>
      <c r="LYO123" s="243"/>
      <c r="LYP123" s="243"/>
      <c r="LYQ123" s="243"/>
      <c r="LYR123" s="243"/>
      <c r="LYS123" s="243"/>
      <c r="LYT123" s="243"/>
      <c r="LYU123" s="243"/>
      <c r="LYV123" s="243"/>
      <c r="LYW123" s="243"/>
      <c r="LYX123" s="243"/>
      <c r="LYY123" s="243"/>
      <c r="LYZ123" s="243"/>
      <c r="LZA123" s="243"/>
      <c r="LZB123" s="243"/>
      <c r="LZC123" s="243"/>
      <c r="LZD123" s="243"/>
      <c r="LZE123" s="243"/>
      <c r="LZF123" s="243"/>
      <c r="LZG123" s="243"/>
      <c r="LZH123" s="243"/>
      <c r="LZI123" s="243"/>
      <c r="LZJ123" s="243"/>
      <c r="LZK123" s="243"/>
      <c r="LZL123" s="243"/>
      <c r="LZM123" s="243"/>
      <c r="LZN123" s="243"/>
      <c r="LZO123" s="243"/>
      <c r="LZP123" s="243"/>
      <c r="LZQ123" s="243"/>
      <c r="LZR123" s="243"/>
      <c r="LZS123" s="243"/>
      <c r="LZT123" s="243"/>
      <c r="LZU123" s="243"/>
      <c r="LZV123" s="243"/>
      <c r="LZW123" s="243"/>
      <c r="LZX123" s="243"/>
      <c r="LZY123" s="243"/>
      <c r="LZZ123" s="243"/>
      <c r="MAA123" s="243"/>
      <c r="MAB123" s="243"/>
      <c r="MAC123" s="243"/>
      <c r="MAD123" s="243"/>
      <c r="MAE123" s="243"/>
      <c r="MAF123" s="243"/>
      <c r="MAG123" s="243"/>
      <c r="MAH123" s="243"/>
      <c r="MAI123" s="243"/>
      <c r="MAJ123" s="243"/>
      <c r="MAK123" s="243"/>
      <c r="MAL123" s="243"/>
      <c r="MAM123" s="243"/>
      <c r="MAN123" s="243"/>
      <c r="MAO123" s="243"/>
      <c r="MAP123" s="243"/>
      <c r="MAQ123" s="243"/>
      <c r="MAR123" s="243"/>
      <c r="MAS123" s="243"/>
      <c r="MAT123" s="243"/>
      <c r="MAU123" s="243"/>
      <c r="MAV123" s="243"/>
      <c r="MAW123" s="243"/>
      <c r="MAX123" s="243"/>
      <c r="MAY123" s="243"/>
      <c r="MAZ123" s="243"/>
      <c r="MBA123" s="243"/>
      <c r="MBB123" s="243"/>
      <c r="MBC123" s="243"/>
      <c r="MBD123" s="243"/>
      <c r="MBE123" s="243"/>
      <c r="MBF123" s="243"/>
      <c r="MBG123" s="243"/>
      <c r="MBH123" s="243"/>
      <c r="MBI123" s="243"/>
      <c r="MBJ123" s="243"/>
      <c r="MBK123" s="243"/>
      <c r="MBL123" s="243"/>
      <c r="MBM123" s="243"/>
      <c r="MBN123" s="243"/>
      <c r="MBO123" s="243"/>
      <c r="MBP123" s="243"/>
      <c r="MBQ123" s="243"/>
      <c r="MBR123" s="243"/>
      <c r="MBS123" s="243"/>
      <c r="MBT123" s="243"/>
      <c r="MBU123" s="243"/>
      <c r="MBV123" s="243"/>
      <c r="MBW123" s="243"/>
      <c r="MBX123" s="243"/>
      <c r="MBY123" s="243"/>
      <c r="MBZ123" s="243"/>
      <c r="MCA123" s="243"/>
      <c r="MCB123" s="243"/>
      <c r="MCC123" s="243"/>
      <c r="MCD123" s="243"/>
      <c r="MCE123" s="243"/>
      <c r="MCF123" s="243"/>
      <c r="MCG123" s="243"/>
      <c r="MCH123" s="243"/>
      <c r="MCI123" s="243"/>
      <c r="MCJ123" s="243"/>
      <c r="MCK123" s="243"/>
      <c r="MCL123" s="243"/>
      <c r="MCM123" s="243"/>
      <c r="MCN123" s="243"/>
      <c r="MCO123" s="243"/>
      <c r="MCP123" s="243"/>
      <c r="MCQ123" s="243"/>
      <c r="MCR123" s="243"/>
      <c r="MCS123" s="243"/>
      <c r="MCT123" s="243"/>
      <c r="MCU123" s="243"/>
      <c r="MCV123" s="243"/>
      <c r="MCW123" s="243"/>
      <c r="MCX123" s="243"/>
      <c r="MCY123" s="243"/>
      <c r="MCZ123" s="243"/>
      <c r="MDA123" s="243"/>
      <c r="MDB123" s="243"/>
      <c r="MDC123" s="243"/>
      <c r="MDD123" s="243"/>
      <c r="MDE123" s="243"/>
      <c r="MDF123" s="243"/>
      <c r="MDG123" s="243"/>
      <c r="MDH123" s="243"/>
      <c r="MDI123" s="243"/>
      <c r="MDJ123" s="243"/>
      <c r="MDK123" s="243"/>
      <c r="MDL123" s="243"/>
      <c r="MDM123" s="243"/>
      <c r="MDN123" s="243"/>
      <c r="MDO123" s="243"/>
      <c r="MDP123" s="243"/>
      <c r="MDQ123" s="243"/>
      <c r="MDR123" s="243"/>
      <c r="MDS123" s="243"/>
      <c r="MDT123" s="243"/>
      <c r="MDU123" s="243"/>
      <c r="MDV123" s="243"/>
      <c r="MDW123" s="243"/>
      <c r="MDX123" s="243"/>
      <c r="MDY123" s="243"/>
      <c r="MDZ123" s="243"/>
      <c r="MEA123" s="243"/>
      <c r="MEB123" s="243"/>
      <c r="MEC123" s="243"/>
      <c r="MED123" s="243"/>
      <c r="MEE123" s="243"/>
      <c r="MEF123" s="243"/>
      <c r="MEG123" s="243"/>
      <c r="MEH123" s="243"/>
      <c r="MEI123" s="243"/>
      <c r="MEJ123" s="243"/>
      <c r="MEK123" s="243"/>
      <c r="MEL123" s="243"/>
      <c r="MEM123" s="243"/>
      <c r="MEN123" s="243"/>
      <c r="MEO123" s="243"/>
      <c r="MEP123" s="243"/>
      <c r="MEQ123" s="243"/>
      <c r="MER123" s="243"/>
      <c r="MES123" s="243"/>
      <c r="MET123" s="243"/>
      <c r="MEU123" s="243"/>
      <c r="MEV123" s="243"/>
      <c r="MEW123" s="243"/>
      <c r="MEX123" s="243"/>
      <c r="MEY123" s="243"/>
      <c r="MEZ123" s="243"/>
      <c r="MFA123" s="243"/>
      <c r="MFB123" s="243"/>
      <c r="MFC123" s="243"/>
      <c r="MFD123" s="243"/>
      <c r="MFE123" s="243"/>
      <c r="MFF123" s="243"/>
      <c r="MFG123" s="243"/>
      <c r="MFH123" s="243"/>
      <c r="MFI123" s="243"/>
      <c r="MFJ123" s="243"/>
      <c r="MFK123" s="243"/>
      <c r="MFL123" s="243"/>
      <c r="MFM123" s="243"/>
      <c r="MFN123" s="243"/>
      <c r="MFO123" s="243"/>
      <c r="MFP123" s="243"/>
      <c r="MFQ123" s="243"/>
      <c r="MFR123" s="243"/>
      <c r="MFS123" s="243"/>
      <c r="MFT123" s="243"/>
      <c r="MFU123" s="243"/>
      <c r="MFV123" s="243"/>
      <c r="MFW123" s="243"/>
      <c r="MFX123" s="243"/>
      <c r="MFY123" s="243"/>
      <c r="MFZ123" s="243"/>
      <c r="MGA123" s="243"/>
      <c r="MGB123" s="243"/>
      <c r="MGC123" s="243"/>
      <c r="MGD123" s="243"/>
      <c r="MGE123" s="243"/>
      <c r="MGF123" s="243"/>
      <c r="MGG123" s="243"/>
      <c r="MGH123" s="243"/>
      <c r="MGI123" s="243"/>
      <c r="MGJ123" s="243"/>
      <c r="MGK123" s="243"/>
      <c r="MGL123" s="243"/>
      <c r="MGM123" s="243"/>
      <c r="MGN123" s="243"/>
      <c r="MGO123" s="243"/>
      <c r="MGP123" s="243"/>
      <c r="MGQ123" s="243"/>
      <c r="MGR123" s="243"/>
      <c r="MGS123" s="243"/>
      <c r="MGT123" s="243"/>
      <c r="MGU123" s="243"/>
      <c r="MGV123" s="243"/>
      <c r="MGW123" s="243"/>
      <c r="MGX123" s="243"/>
      <c r="MGY123" s="243"/>
      <c r="MGZ123" s="243"/>
      <c r="MHA123" s="243"/>
      <c r="MHB123" s="243"/>
      <c r="MHC123" s="243"/>
      <c r="MHD123" s="243"/>
      <c r="MHE123" s="243"/>
      <c r="MHF123" s="243"/>
      <c r="MHG123" s="243"/>
      <c r="MHH123" s="243"/>
      <c r="MHI123" s="243"/>
      <c r="MHJ123" s="243"/>
      <c r="MHK123" s="243"/>
      <c r="MHL123" s="243"/>
      <c r="MHM123" s="243"/>
      <c r="MHN123" s="243"/>
      <c r="MHO123" s="243"/>
      <c r="MHP123" s="243"/>
      <c r="MHQ123" s="243"/>
      <c r="MHR123" s="243"/>
      <c r="MHS123" s="243"/>
      <c r="MHT123" s="243"/>
      <c r="MHU123" s="243"/>
      <c r="MHV123" s="243"/>
      <c r="MHW123" s="243"/>
      <c r="MHX123" s="243"/>
      <c r="MHY123" s="243"/>
      <c r="MHZ123" s="243"/>
      <c r="MIA123" s="243"/>
      <c r="MIB123" s="243"/>
      <c r="MIC123" s="243"/>
      <c r="MID123" s="243"/>
      <c r="MIE123" s="243"/>
      <c r="MIF123" s="243"/>
      <c r="MIG123" s="243"/>
      <c r="MIH123" s="243"/>
      <c r="MII123" s="243"/>
      <c r="MIJ123" s="243"/>
      <c r="MIK123" s="243"/>
      <c r="MIL123" s="243"/>
      <c r="MIM123" s="243"/>
      <c r="MIN123" s="243"/>
      <c r="MIO123" s="243"/>
      <c r="MIP123" s="243"/>
      <c r="MIQ123" s="243"/>
      <c r="MIR123" s="243"/>
      <c r="MIS123" s="243"/>
      <c r="MIT123" s="243"/>
      <c r="MIU123" s="243"/>
      <c r="MIV123" s="243"/>
      <c r="MIW123" s="243"/>
      <c r="MIX123" s="243"/>
      <c r="MIY123" s="243"/>
      <c r="MIZ123" s="243"/>
      <c r="MJA123" s="243"/>
      <c r="MJB123" s="243"/>
      <c r="MJC123" s="243"/>
      <c r="MJD123" s="243"/>
      <c r="MJE123" s="243"/>
      <c r="MJF123" s="243"/>
      <c r="MJG123" s="243"/>
      <c r="MJH123" s="243"/>
      <c r="MJI123" s="243"/>
      <c r="MJJ123" s="243"/>
      <c r="MJK123" s="243"/>
      <c r="MJL123" s="243"/>
      <c r="MJM123" s="243"/>
      <c r="MJN123" s="243"/>
      <c r="MJO123" s="243"/>
      <c r="MJP123" s="243"/>
      <c r="MJQ123" s="243"/>
      <c r="MJR123" s="243"/>
      <c r="MJS123" s="243"/>
      <c r="MJT123" s="243"/>
      <c r="MJU123" s="243"/>
      <c r="MJV123" s="243"/>
      <c r="MJW123" s="243"/>
      <c r="MJX123" s="243"/>
      <c r="MJY123" s="243"/>
      <c r="MJZ123" s="243"/>
      <c r="MKA123" s="243"/>
      <c r="MKB123" s="243"/>
      <c r="MKC123" s="243"/>
      <c r="MKD123" s="243"/>
      <c r="MKE123" s="243"/>
      <c r="MKF123" s="243"/>
      <c r="MKG123" s="243"/>
      <c r="MKH123" s="243"/>
      <c r="MKI123" s="243"/>
      <c r="MKJ123" s="243"/>
      <c r="MKK123" s="243"/>
      <c r="MKL123" s="243"/>
      <c r="MKM123" s="243"/>
      <c r="MKN123" s="243"/>
      <c r="MKO123" s="243"/>
      <c r="MKP123" s="243"/>
      <c r="MKQ123" s="243"/>
      <c r="MKR123" s="243"/>
      <c r="MKS123" s="243"/>
      <c r="MKT123" s="243"/>
      <c r="MKU123" s="243"/>
      <c r="MKV123" s="243"/>
      <c r="MKW123" s="243"/>
      <c r="MKX123" s="243"/>
      <c r="MKY123" s="243"/>
      <c r="MKZ123" s="243"/>
      <c r="MLA123" s="243"/>
      <c r="MLB123" s="243"/>
      <c r="MLC123" s="243"/>
      <c r="MLD123" s="243"/>
      <c r="MLE123" s="243"/>
      <c r="MLF123" s="243"/>
      <c r="MLG123" s="243"/>
      <c r="MLH123" s="243"/>
      <c r="MLI123" s="243"/>
      <c r="MLJ123" s="243"/>
      <c r="MLK123" s="243"/>
      <c r="MLL123" s="243"/>
      <c r="MLM123" s="243"/>
      <c r="MLN123" s="243"/>
      <c r="MLO123" s="243"/>
      <c r="MLP123" s="243"/>
      <c r="MLQ123" s="243"/>
      <c r="MLR123" s="243"/>
      <c r="MLS123" s="243"/>
      <c r="MLT123" s="243"/>
      <c r="MLU123" s="243"/>
      <c r="MLV123" s="243"/>
      <c r="MLW123" s="243"/>
      <c r="MLX123" s="243"/>
      <c r="MLY123" s="243"/>
      <c r="MLZ123" s="243"/>
      <c r="MMA123" s="243"/>
      <c r="MMB123" s="243"/>
      <c r="MMC123" s="243"/>
      <c r="MMD123" s="243"/>
      <c r="MME123" s="243"/>
      <c r="MMF123" s="243"/>
      <c r="MMG123" s="243"/>
      <c r="MMH123" s="243"/>
      <c r="MMI123" s="243"/>
      <c r="MMJ123" s="243"/>
      <c r="MMK123" s="243"/>
      <c r="MML123" s="243"/>
      <c r="MMM123" s="243"/>
      <c r="MMN123" s="243"/>
      <c r="MMO123" s="243"/>
      <c r="MMP123" s="243"/>
      <c r="MMQ123" s="243"/>
      <c r="MMR123" s="243"/>
      <c r="MMS123" s="243"/>
      <c r="MMT123" s="243"/>
      <c r="MMU123" s="243"/>
      <c r="MMV123" s="243"/>
      <c r="MMW123" s="243"/>
      <c r="MMX123" s="243"/>
      <c r="MMY123" s="243"/>
      <c r="MMZ123" s="243"/>
      <c r="MNA123" s="243"/>
      <c r="MNB123" s="243"/>
      <c r="MNC123" s="243"/>
      <c r="MND123" s="243"/>
      <c r="MNE123" s="243"/>
      <c r="MNF123" s="243"/>
      <c r="MNG123" s="243"/>
      <c r="MNH123" s="243"/>
      <c r="MNI123" s="243"/>
      <c r="MNJ123" s="243"/>
      <c r="MNK123" s="243"/>
      <c r="MNL123" s="243"/>
      <c r="MNM123" s="243"/>
      <c r="MNN123" s="243"/>
      <c r="MNO123" s="243"/>
      <c r="MNP123" s="243"/>
      <c r="MNQ123" s="243"/>
      <c r="MNR123" s="243"/>
      <c r="MNS123" s="243"/>
      <c r="MNT123" s="243"/>
      <c r="MNU123" s="243"/>
      <c r="MNV123" s="243"/>
      <c r="MNW123" s="243"/>
      <c r="MNX123" s="243"/>
      <c r="MNY123" s="243"/>
      <c r="MNZ123" s="243"/>
      <c r="MOA123" s="243"/>
      <c r="MOB123" s="243"/>
      <c r="MOC123" s="243"/>
      <c r="MOD123" s="243"/>
      <c r="MOE123" s="243"/>
      <c r="MOF123" s="243"/>
      <c r="MOG123" s="243"/>
      <c r="MOH123" s="243"/>
      <c r="MOI123" s="243"/>
      <c r="MOJ123" s="243"/>
      <c r="MOK123" s="243"/>
      <c r="MOL123" s="243"/>
      <c r="MOM123" s="243"/>
      <c r="MON123" s="243"/>
      <c r="MOO123" s="243"/>
      <c r="MOP123" s="243"/>
      <c r="MOQ123" s="243"/>
      <c r="MOR123" s="243"/>
      <c r="MOS123" s="243"/>
      <c r="MOT123" s="243"/>
      <c r="MOU123" s="243"/>
      <c r="MOV123" s="243"/>
      <c r="MOW123" s="243"/>
      <c r="MOX123" s="243"/>
      <c r="MOY123" s="243"/>
      <c r="MOZ123" s="243"/>
      <c r="MPA123" s="243"/>
      <c r="MPB123" s="243"/>
      <c r="MPC123" s="243"/>
      <c r="MPD123" s="243"/>
      <c r="MPE123" s="243"/>
      <c r="MPF123" s="243"/>
      <c r="MPG123" s="243"/>
      <c r="MPH123" s="243"/>
      <c r="MPI123" s="243"/>
      <c r="MPJ123" s="243"/>
      <c r="MPK123" s="243"/>
      <c r="MPL123" s="243"/>
      <c r="MPM123" s="243"/>
      <c r="MPN123" s="243"/>
      <c r="MPO123" s="243"/>
      <c r="MPP123" s="243"/>
      <c r="MPQ123" s="243"/>
      <c r="MPR123" s="243"/>
      <c r="MPS123" s="243"/>
      <c r="MPT123" s="243"/>
      <c r="MPU123" s="243"/>
      <c r="MPV123" s="243"/>
      <c r="MPW123" s="243"/>
      <c r="MPX123" s="243"/>
      <c r="MPY123" s="243"/>
      <c r="MPZ123" s="243"/>
      <c r="MQA123" s="243"/>
      <c r="MQB123" s="243"/>
      <c r="MQC123" s="243"/>
      <c r="MQD123" s="243"/>
      <c r="MQE123" s="243"/>
      <c r="MQF123" s="243"/>
      <c r="MQG123" s="243"/>
      <c r="MQH123" s="243"/>
      <c r="MQI123" s="243"/>
      <c r="MQJ123" s="243"/>
      <c r="MQK123" s="243"/>
      <c r="MQL123" s="243"/>
      <c r="MQM123" s="243"/>
      <c r="MQN123" s="243"/>
      <c r="MQO123" s="243"/>
      <c r="MQP123" s="243"/>
      <c r="MQQ123" s="243"/>
      <c r="MQR123" s="243"/>
      <c r="MQS123" s="243"/>
      <c r="MQT123" s="243"/>
      <c r="MQU123" s="243"/>
      <c r="MQV123" s="243"/>
      <c r="MQW123" s="243"/>
      <c r="MQX123" s="243"/>
      <c r="MQY123" s="243"/>
      <c r="MQZ123" s="243"/>
      <c r="MRA123" s="243"/>
      <c r="MRB123" s="243"/>
      <c r="MRC123" s="243"/>
      <c r="MRD123" s="243"/>
      <c r="MRE123" s="243"/>
      <c r="MRF123" s="243"/>
      <c r="MRG123" s="243"/>
      <c r="MRH123" s="243"/>
      <c r="MRI123" s="243"/>
      <c r="MRJ123" s="243"/>
      <c r="MRK123" s="243"/>
      <c r="MRL123" s="243"/>
      <c r="MRM123" s="243"/>
      <c r="MRN123" s="243"/>
      <c r="MRO123" s="243"/>
      <c r="MRP123" s="243"/>
      <c r="MRQ123" s="243"/>
      <c r="MRR123" s="243"/>
      <c r="MRS123" s="243"/>
      <c r="MRT123" s="243"/>
      <c r="MRU123" s="243"/>
      <c r="MRV123" s="243"/>
      <c r="MRW123" s="243"/>
      <c r="MRX123" s="243"/>
      <c r="MRY123" s="243"/>
      <c r="MRZ123" s="243"/>
      <c r="MSA123" s="243"/>
      <c r="MSB123" s="243"/>
      <c r="MSC123" s="243"/>
      <c r="MSD123" s="243"/>
      <c r="MSE123" s="243"/>
      <c r="MSF123" s="243"/>
      <c r="MSG123" s="243"/>
      <c r="MSH123" s="243"/>
      <c r="MSI123" s="243"/>
      <c r="MSJ123" s="243"/>
      <c r="MSK123" s="243"/>
      <c r="MSL123" s="243"/>
      <c r="MSM123" s="243"/>
      <c r="MSN123" s="243"/>
      <c r="MSO123" s="243"/>
      <c r="MSP123" s="243"/>
      <c r="MSQ123" s="243"/>
      <c r="MSR123" s="243"/>
      <c r="MSS123" s="243"/>
      <c r="MST123" s="243"/>
      <c r="MSU123" s="243"/>
      <c r="MSV123" s="243"/>
      <c r="MSW123" s="243"/>
      <c r="MSX123" s="243"/>
      <c r="MSY123" s="243"/>
      <c r="MSZ123" s="243"/>
      <c r="MTA123" s="243"/>
      <c r="MTB123" s="243"/>
      <c r="MTC123" s="243"/>
      <c r="MTD123" s="243"/>
      <c r="MTE123" s="243"/>
      <c r="MTF123" s="243"/>
      <c r="MTG123" s="243"/>
      <c r="MTH123" s="243"/>
      <c r="MTI123" s="243"/>
      <c r="MTJ123" s="243"/>
      <c r="MTK123" s="243"/>
      <c r="MTL123" s="243"/>
      <c r="MTM123" s="243"/>
      <c r="MTN123" s="243"/>
      <c r="MTO123" s="243"/>
      <c r="MTP123" s="243"/>
      <c r="MTQ123" s="243"/>
      <c r="MTR123" s="243"/>
      <c r="MTS123" s="243"/>
      <c r="MTT123" s="243"/>
      <c r="MTU123" s="243"/>
      <c r="MTV123" s="243"/>
      <c r="MTW123" s="243"/>
      <c r="MTX123" s="243"/>
      <c r="MTY123" s="243"/>
      <c r="MTZ123" s="243"/>
      <c r="MUA123" s="243"/>
      <c r="MUB123" s="243"/>
      <c r="MUC123" s="243"/>
      <c r="MUD123" s="243"/>
      <c r="MUE123" s="243"/>
      <c r="MUF123" s="243"/>
      <c r="MUG123" s="243"/>
      <c r="MUH123" s="243"/>
      <c r="MUI123" s="243"/>
      <c r="MUJ123" s="243"/>
      <c r="MUK123" s="243"/>
      <c r="MUL123" s="243"/>
      <c r="MUM123" s="243"/>
      <c r="MUN123" s="243"/>
      <c r="MUO123" s="243"/>
      <c r="MUP123" s="243"/>
      <c r="MUQ123" s="243"/>
      <c r="MUR123" s="243"/>
      <c r="MUS123" s="243"/>
      <c r="MUT123" s="243"/>
      <c r="MUU123" s="243"/>
      <c r="MUV123" s="243"/>
      <c r="MUW123" s="243"/>
      <c r="MUX123" s="243"/>
      <c r="MUY123" s="243"/>
      <c r="MUZ123" s="243"/>
      <c r="MVA123" s="243"/>
      <c r="MVB123" s="243"/>
      <c r="MVC123" s="243"/>
      <c r="MVD123" s="243"/>
      <c r="MVE123" s="243"/>
      <c r="MVF123" s="243"/>
      <c r="MVG123" s="243"/>
      <c r="MVH123" s="243"/>
      <c r="MVI123" s="243"/>
      <c r="MVJ123" s="243"/>
      <c r="MVK123" s="243"/>
      <c r="MVL123" s="243"/>
      <c r="MVM123" s="243"/>
      <c r="MVN123" s="243"/>
      <c r="MVO123" s="243"/>
      <c r="MVP123" s="243"/>
      <c r="MVQ123" s="243"/>
      <c r="MVR123" s="243"/>
      <c r="MVS123" s="243"/>
      <c r="MVT123" s="243"/>
      <c r="MVU123" s="243"/>
      <c r="MVV123" s="243"/>
      <c r="MVW123" s="243"/>
      <c r="MVX123" s="243"/>
      <c r="MVY123" s="243"/>
      <c r="MVZ123" s="243"/>
      <c r="MWA123" s="243"/>
      <c r="MWB123" s="243"/>
      <c r="MWC123" s="243"/>
      <c r="MWD123" s="243"/>
      <c r="MWE123" s="243"/>
      <c r="MWF123" s="243"/>
      <c r="MWG123" s="243"/>
      <c r="MWH123" s="243"/>
      <c r="MWI123" s="243"/>
      <c r="MWJ123" s="243"/>
      <c r="MWK123" s="243"/>
      <c r="MWL123" s="243"/>
      <c r="MWM123" s="243"/>
      <c r="MWN123" s="243"/>
      <c r="MWO123" s="243"/>
      <c r="MWP123" s="243"/>
      <c r="MWQ123" s="243"/>
      <c r="MWR123" s="243"/>
      <c r="MWS123" s="243"/>
      <c r="MWT123" s="243"/>
      <c r="MWU123" s="243"/>
      <c r="MWV123" s="243"/>
      <c r="MWW123" s="243"/>
      <c r="MWX123" s="243"/>
      <c r="MWY123" s="243"/>
      <c r="MWZ123" s="243"/>
      <c r="MXA123" s="243"/>
      <c r="MXB123" s="243"/>
      <c r="MXC123" s="243"/>
      <c r="MXD123" s="243"/>
      <c r="MXE123" s="243"/>
      <c r="MXF123" s="243"/>
      <c r="MXG123" s="243"/>
      <c r="MXH123" s="243"/>
      <c r="MXI123" s="243"/>
      <c r="MXJ123" s="243"/>
      <c r="MXK123" s="243"/>
      <c r="MXL123" s="243"/>
      <c r="MXM123" s="243"/>
      <c r="MXN123" s="243"/>
      <c r="MXO123" s="243"/>
      <c r="MXP123" s="243"/>
      <c r="MXQ123" s="243"/>
      <c r="MXR123" s="243"/>
      <c r="MXS123" s="243"/>
      <c r="MXT123" s="243"/>
      <c r="MXU123" s="243"/>
      <c r="MXV123" s="243"/>
      <c r="MXW123" s="243"/>
      <c r="MXX123" s="243"/>
      <c r="MXY123" s="243"/>
      <c r="MXZ123" s="243"/>
      <c r="MYA123" s="243"/>
      <c r="MYB123" s="243"/>
      <c r="MYC123" s="243"/>
      <c r="MYD123" s="243"/>
      <c r="MYE123" s="243"/>
      <c r="MYF123" s="243"/>
      <c r="MYG123" s="243"/>
      <c r="MYH123" s="243"/>
      <c r="MYI123" s="243"/>
      <c r="MYJ123" s="243"/>
      <c r="MYK123" s="243"/>
      <c r="MYL123" s="243"/>
      <c r="MYM123" s="243"/>
      <c r="MYN123" s="243"/>
      <c r="MYO123" s="243"/>
      <c r="MYP123" s="243"/>
      <c r="MYQ123" s="243"/>
      <c r="MYR123" s="243"/>
      <c r="MYS123" s="243"/>
      <c r="MYT123" s="243"/>
      <c r="MYU123" s="243"/>
      <c r="MYV123" s="243"/>
      <c r="MYW123" s="243"/>
      <c r="MYX123" s="243"/>
      <c r="MYY123" s="243"/>
      <c r="MYZ123" s="243"/>
      <c r="MZA123" s="243"/>
      <c r="MZB123" s="243"/>
      <c r="MZC123" s="243"/>
      <c r="MZD123" s="243"/>
      <c r="MZE123" s="243"/>
      <c r="MZF123" s="243"/>
      <c r="MZG123" s="243"/>
      <c r="MZH123" s="243"/>
      <c r="MZI123" s="243"/>
      <c r="MZJ123" s="243"/>
      <c r="MZK123" s="243"/>
      <c r="MZL123" s="243"/>
      <c r="MZM123" s="243"/>
      <c r="MZN123" s="243"/>
      <c r="MZO123" s="243"/>
      <c r="MZP123" s="243"/>
      <c r="MZQ123" s="243"/>
      <c r="MZR123" s="243"/>
      <c r="MZS123" s="243"/>
      <c r="MZT123" s="243"/>
      <c r="MZU123" s="243"/>
      <c r="MZV123" s="243"/>
      <c r="MZW123" s="243"/>
      <c r="MZX123" s="243"/>
      <c r="MZY123" s="243"/>
      <c r="MZZ123" s="243"/>
      <c r="NAA123" s="243"/>
      <c r="NAB123" s="243"/>
      <c r="NAC123" s="243"/>
      <c r="NAD123" s="243"/>
      <c r="NAE123" s="243"/>
      <c r="NAF123" s="243"/>
      <c r="NAG123" s="243"/>
      <c r="NAH123" s="243"/>
      <c r="NAI123" s="243"/>
      <c r="NAJ123" s="243"/>
      <c r="NAK123" s="243"/>
      <c r="NAL123" s="243"/>
      <c r="NAM123" s="243"/>
      <c r="NAN123" s="243"/>
      <c r="NAO123" s="243"/>
      <c r="NAP123" s="243"/>
      <c r="NAQ123" s="243"/>
      <c r="NAR123" s="243"/>
      <c r="NAS123" s="243"/>
      <c r="NAT123" s="243"/>
      <c r="NAU123" s="243"/>
      <c r="NAV123" s="243"/>
      <c r="NAW123" s="243"/>
      <c r="NAX123" s="243"/>
      <c r="NAY123" s="243"/>
      <c r="NAZ123" s="243"/>
      <c r="NBA123" s="243"/>
      <c r="NBB123" s="243"/>
      <c r="NBC123" s="243"/>
      <c r="NBD123" s="243"/>
      <c r="NBE123" s="243"/>
      <c r="NBF123" s="243"/>
      <c r="NBG123" s="243"/>
      <c r="NBH123" s="243"/>
      <c r="NBI123" s="243"/>
      <c r="NBJ123" s="243"/>
      <c r="NBK123" s="243"/>
      <c r="NBL123" s="243"/>
      <c r="NBM123" s="243"/>
      <c r="NBN123" s="243"/>
      <c r="NBO123" s="243"/>
      <c r="NBP123" s="243"/>
      <c r="NBQ123" s="243"/>
      <c r="NBR123" s="243"/>
      <c r="NBS123" s="243"/>
      <c r="NBT123" s="243"/>
      <c r="NBU123" s="243"/>
      <c r="NBV123" s="243"/>
      <c r="NBW123" s="243"/>
      <c r="NBX123" s="243"/>
      <c r="NBY123" s="243"/>
      <c r="NBZ123" s="243"/>
      <c r="NCA123" s="243"/>
      <c r="NCB123" s="243"/>
      <c r="NCC123" s="243"/>
      <c r="NCD123" s="243"/>
      <c r="NCE123" s="243"/>
      <c r="NCF123" s="243"/>
      <c r="NCG123" s="243"/>
      <c r="NCH123" s="243"/>
      <c r="NCI123" s="243"/>
      <c r="NCJ123" s="243"/>
      <c r="NCK123" s="243"/>
      <c r="NCL123" s="243"/>
      <c r="NCM123" s="243"/>
      <c r="NCN123" s="243"/>
      <c r="NCO123" s="243"/>
      <c r="NCP123" s="243"/>
      <c r="NCQ123" s="243"/>
      <c r="NCR123" s="243"/>
      <c r="NCS123" s="243"/>
      <c r="NCT123" s="243"/>
      <c r="NCU123" s="243"/>
      <c r="NCV123" s="243"/>
      <c r="NCW123" s="243"/>
      <c r="NCX123" s="243"/>
      <c r="NCY123" s="243"/>
      <c r="NCZ123" s="243"/>
      <c r="NDA123" s="243"/>
      <c r="NDB123" s="243"/>
      <c r="NDC123" s="243"/>
      <c r="NDD123" s="243"/>
      <c r="NDE123" s="243"/>
      <c r="NDF123" s="243"/>
      <c r="NDG123" s="243"/>
      <c r="NDH123" s="243"/>
      <c r="NDI123" s="243"/>
      <c r="NDJ123" s="243"/>
      <c r="NDK123" s="243"/>
      <c r="NDL123" s="243"/>
      <c r="NDM123" s="243"/>
      <c r="NDN123" s="243"/>
      <c r="NDO123" s="243"/>
      <c r="NDP123" s="243"/>
      <c r="NDQ123" s="243"/>
      <c r="NDR123" s="243"/>
      <c r="NDS123" s="243"/>
      <c r="NDT123" s="243"/>
      <c r="NDU123" s="243"/>
      <c r="NDV123" s="243"/>
      <c r="NDW123" s="243"/>
      <c r="NDX123" s="243"/>
      <c r="NDY123" s="243"/>
      <c r="NDZ123" s="243"/>
      <c r="NEA123" s="243"/>
      <c r="NEB123" s="243"/>
      <c r="NEC123" s="243"/>
      <c r="NED123" s="243"/>
      <c r="NEE123" s="243"/>
      <c r="NEF123" s="243"/>
      <c r="NEG123" s="243"/>
      <c r="NEH123" s="243"/>
      <c r="NEI123" s="243"/>
      <c r="NEJ123" s="243"/>
      <c r="NEK123" s="243"/>
      <c r="NEL123" s="243"/>
      <c r="NEM123" s="243"/>
      <c r="NEN123" s="243"/>
      <c r="NEO123" s="243"/>
      <c r="NEP123" s="243"/>
      <c r="NEQ123" s="243"/>
      <c r="NER123" s="243"/>
      <c r="NES123" s="243"/>
      <c r="NET123" s="243"/>
      <c r="NEU123" s="243"/>
      <c r="NEV123" s="243"/>
      <c r="NEW123" s="243"/>
      <c r="NEX123" s="243"/>
      <c r="NEY123" s="243"/>
      <c r="NEZ123" s="243"/>
      <c r="NFA123" s="243"/>
      <c r="NFB123" s="243"/>
      <c r="NFC123" s="243"/>
      <c r="NFD123" s="243"/>
      <c r="NFE123" s="243"/>
      <c r="NFF123" s="243"/>
      <c r="NFG123" s="243"/>
      <c r="NFH123" s="243"/>
      <c r="NFI123" s="243"/>
      <c r="NFJ123" s="243"/>
      <c r="NFK123" s="243"/>
      <c r="NFL123" s="243"/>
      <c r="NFM123" s="243"/>
      <c r="NFN123" s="243"/>
      <c r="NFO123" s="243"/>
      <c r="NFP123" s="243"/>
      <c r="NFQ123" s="243"/>
      <c r="NFR123" s="243"/>
      <c r="NFS123" s="243"/>
      <c r="NFT123" s="243"/>
      <c r="NFU123" s="243"/>
      <c r="NFV123" s="243"/>
      <c r="NFW123" s="243"/>
      <c r="NFX123" s="243"/>
      <c r="NFY123" s="243"/>
      <c r="NFZ123" s="243"/>
      <c r="NGA123" s="243"/>
      <c r="NGB123" s="243"/>
      <c r="NGC123" s="243"/>
      <c r="NGD123" s="243"/>
      <c r="NGE123" s="243"/>
      <c r="NGF123" s="243"/>
      <c r="NGG123" s="243"/>
      <c r="NGH123" s="243"/>
      <c r="NGI123" s="243"/>
      <c r="NGJ123" s="243"/>
      <c r="NGK123" s="243"/>
      <c r="NGL123" s="243"/>
      <c r="NGM123" s="243"/>
      <c r="NGN123" s="243"/>
      <c r="NGO123" s="243"/>
      <c r="NGP123" s="243"/>
      <c r="NGQ123" s="243"/>
      <c r="NGR123" s="243"/>
      <c r="NGS123" s="243"/>
      <c r="NGT123" s="243"/>
      <c r="NGU123" s="243"/>
      <c r="NGV123" s="243"/>
      <c r="NGW123" s="243"/>
      <c r="NGX123" s="243"/>
      <c r="NGY123" s="243"/>
      <c r="NGZ123" s="243"/>
      <c r="NHA123" s="243"/>
      <c r="NHB123" s="243"/>
      <c r="NHC123" s="243"/>
      <c r="NHD123" s="243"/>
      <c r="NHE123" s="243"/>
      <c r="NHF123" s="243"/>
      <c r="NHG123" s="243"/>
      <c r="NHH123" s="243"/>
      <c r="NHI123" s="243"/>
      <c r="NHJ123" s="243"/>
      <c r="NHK123" s="243"/>
      <c r="NHL123" s="243"/>
      <c r="NHM123" s="243"/>
      <c r="NHN123" s="243"/>
      <c r="NHO123" s="243"/>
      <c r="NHP123" s="243"/>
      <c r="NHQ123" s="243"/>
      <c r="NHR123" s="243"/>
      <c r="NHS123" s="243"/>
      <c r="NHT123" s="243"/>
      <c r="NHU123" s="243"/>
      <c r="NHV123" s="243"/>
      <c r="NHW123" s="243"/>
      <c r="NHX123" s="243"/>
      <c r="NHY123" s="243"/>
      <c r="NHZ123" s="243"/>
      <c r="NIA123" s="243"/>
      <c r="NIB123" s="243"/>
      <c r="NIC123" s="243"/>
      <c r="NID123" s="243"/>
      <c r="NIE123" s="243"/>
      <c r="NIF123" s="243"/>
      <c r="NIG123" s="243"/>
      <c r="NIH123" s="243"/>
      <c r="NII123" s="243"/>
      <c r="NIJ123" s="243"/>
      <c r="NIK123" s="243"/>
      <c r="NIL123" s="243"/>
      <c r="NIM123" s="243"/>
      <c r="NIN123" s="243"/>
      <c r="NIO123" s="243"/>
      <c r="NIP123" s="243"/>
      <c r="NIQ123" s="243"/>
      <c r="NIR123" s="243"/>
      <c r="NIS123" s="243"/>
      <c r="NIT123" s="243"/>
      <c r="NIU123" s="243"/>
      <c r="NIV123" s="243"/>
      <c r="NIW123" s="243"/>
      <c r="NIX123" s="243"/>
      <c r="NIY123" s="243"/>
      <c r="NIZ123" s="243"/>
      <c r="NJA123" s="243"/>
      <c r="NJB123" s="243"/>
      <c r="NJC123" s="243"/>
      <c r="NJD123" s="243"/>
      <c r="NJE123" s="243"/>
      <c r="NJF123" s="243"/>
      <c r="NJG123" s="243"/>
      <c r="NJH123" s="243"/>
      <c r="NJI123" s="243"/>
      <c r="NJJ123" s="243"/>
      <c r="NJK123" s="243"/>
      <c r="NJL123" s="243"/>
      <c r="NJM123" s="243"/>
      <c r="NJN123" s="243"/>
      <c r="NJO123" s="243"/>
      <c r="NJP123" s="243"/>
      <c r="NJQ123" s="243"/>
      <c r="NJR123" s="243"/>
      <c r="NJS123" s="243"/>
      <c r="NJT123" s="243"/>
      <c r="NJU123" s="243"/>
      <c r="NJV123" s="243"/>
      <c r="NJW123" s="243"/>
      <c r="NJX123" s="243"/>
      <c r="NJY123" s="243"/>
      <c r="NJZ123" s="243"/>
      <c r="NKA123" s="243"/>
      <c r="NKB123" s="243"/>
      <c r="NKC123" s="243"/>
      <c r="NKD123" s="243"/>
      <c r="NKE123" s="243"/>
      <c r="NKF123" s="243"/>
      <c r="NKG123" s="243"/>
      <c r="NKH123" s="243"/>
      <c r="NKI123" s="243"/>
      <c r="NKJ123" s="243"/>
      <c r="NKK123" s="243"/>
      <c r="NKL123" s="243"/>
      <c r="NKM123" s="243"/>
      <c r="NKN123" s="243"/>
      <c r="NKO123" s="243"/>
      <c r="NKP123" s="243"/>
      <c r="NKQ123" s="243"/>
      <c r="NKR123" s="243"/>
      <c r="NKS123" s="243"/>
      <c r="NKT123" s="243"/>
      <c r="NKU123" s="243"/>
      <c r="NKV123" s="243"/>
      <c r="NKW123" s="243"/>
      <c r="NKX123" s="243"/>
      <c r="NKY123" s="243"/>
      <c r="NKZ123" s="243"/>
      <c r="NLA123" s="243"/>
      <c r="NLB123" s="243"/>
      <c r="NLC123" s="243"/>
      <c r="NLD123" s="243"/>
      <c r="NLE123" s="243"/>
      <c r="NLF123" s="243"/>
      <c r="NLG123" s="243"/>
      <c r="NLH123" s="243"/>
      <c r="NLI123" s="243"/>
      <c r="NLJ123" s="243"/>
      <c r="NLK123" s="243"/>
      <c r="NLL123" s="243"/>
      <c r="NLM123" s="243"/>
      <c r="NLN123" s="243"/>
      <c r="NLO123" s="243"/>
      <c r="NLP123" s="243"/>
      <c r="NLQ123" s="243"/>
      <c r="NLR123" s="243"/>
      <c r="NLS123" s="243"/>
      <c r="NLT123" s="243"/>
      <c r="NLU123" s="243"/>
      <c r="NLV123" s="243"/>
      <c r="NLW123" s="243"/>
      <c r="NLX123" s="243"/>
      <c r="NLY123" s="243"/>
      <c r="NLZ123" s="243"/>
      <c r="NMA123" s="243"/>
      <c r="NMB123" s="243"/>
      <c r="NMC123" s="243"/>
      <c r="NMD123" s="243"/>
      <c r="NME123" s="243"/>
      <c r="NMF123" s="243"/>
      <c r="NMG123" s="243"/>
      <c r="NMH123" s="243"/>
      <c r="NMI123" s="243"/>
      <c r="NMJ123" s="243"/>
      <c r="NMK123" s="243"/>
      <c r="NML123" s="243"/>
      <c r="NMM123" s="243"/>
      <c r="NMN123" s="243"/>
      <c r="NMO123" s="243"/>
      <c r="NMP123" s="243"/>
      <c r="NMQ123" s="243"/>
      <c r="NMR123" s="243"/>
      <c r="NMS123" s="243"/>
      <c r="NMT123" s="243"/>
      <c r="NMU123" s="243"/>
      <c r="NMV123" s="243"/>
      <c r="NMW123" s="243"/>
      <c r="NMX123" s="243"/>
      <c r="NMY123" s="243"/>
      <c r="NMZ123" s="243"/>
      <c r="NNA123" s="243"/>
      <c r="NNB123" s="243"/>
      <c r="NNC123" s="243"/>
      <c r="NND123" s="243"/>
      <c r="NNE123" s="243"/>
      <c r="NNF123" s="243"/>
      <c r="NNG123" s="243"/>
      <c r="NNH123" s="243"/>
      <c r="NNI123" s="243"/>
      <c r="NNJ123" s="243"/>
      <c r="NNK123" s="243"/>
      <c r="NNL123" s="243"/>
      <c r="NNM123" s="243"/>
      <c r="NNN123" s="243"/>
      <c r="NNO123" s="243"/>
      <c r="NNP123" s="243"/>
      <c r="NNQ123" s="243"/>
      <c r="NNR123" s="243"/>
      <c r="NNS123" s="243"/>
      <c r="NNT123" s="243"/>
      <c r="NNU123" s="243"/>
      <c r="NNV123" s="243"/>
      <c r="NNW123" s="243"/>
      <c r="NNX123" s="243"/>
      <c r="NNY123" s="243"/>
      <c r="NNZ123" s="243"/>
      <c r="NOA123" s="243"/>
      <c r="NOB123" s="243"/>
      <c r="NOC123" s="243"/>
      <c r="NOD123" s="243"/>
      <c r="NOE123" s="243"/>
      <c r="NOF123" s="243"/>
      <c r="NOG123" s="243"/>
      <c r="NOH123" s="243"/>
      <c r="NOI123" s="243"/>
      <c r="NOJ123" s="243"/>
      <c r="NOK123" s="243"/>
      <c r="NOL123" s="243"/>
      <c r="NOM123" s="243"/>
      <c r="NON123" s="243"/>
      <c r="NOO123" s="243"/>
      <c r="NOP123" s="243"/>
      <c r="NOQ123" s="243"/>
      <c r="NOR123" s="243"/>
      <c r="NOS123" s="243"/>
      <c r="NOT123" s="243"/>
      <c r="NOU123" s="243"/>
      <c r="NOV123" s="243"/>
      <c r="NOW123" s="243"/>
      <c r="NOX123" s="243"/>
      <c r="NOY123" s="243"/>
      <c r="NOZ123" s="243"/>
      <c r="NPA123" s="243"/>
      <c r="NPB123" s="243"/>
      <c r="NPC123" s="243"/>
      <c r="NPD123" s="243"/>
      <c r="NPE123" s="243"/>
      <c r="NPF123" s="243"/>
      <c r="NPG123" s="243"/>
      <c r="NPH123" s="243"/>
      <c r="NPI123" s="243"/>
      <c r="NPJ123" s="243"/>
      <c r="NPK123" s="243"/>
      <c r="NPL123" s="243"/>
      <c r="NPM123" s="243"/>
      <c r="NPN123" s="243"/>
      <c r="NPO123" s="243"/>
      <c r="NPP123" s="243"/>
      <c r="NPQ123" s="243"/>
      <c r="NPR123" s="243"/>
      <c r="NPS123" s="243"/>
      <c r="NPT123" s="243"/>
      <c r="NPU123" s="243"/>
      <c r="NPV123" s="243"/>
      <c r="NPW123" s="243"/>
      <c r="NPX123" s="243"/>
      <c r="NPY123" s="243"/>
      <c r="NPZ123" s="243"/>
      <c r="NQA123" s="243"/>
      <c r="NQB123" s="243"/>
      <c r="NQC123" s="243"/>
      <c r="NQD123" s="243"/>
      <c r="NQE123" s="243"/>
      <c r="NQF123" s="243"/>
      <c r="NQG123" s="243"/>
      <c r="NQH123" s="243"/>
      <c r="NQI123" s="243"/>
      <c r="NQJ123" s="243"/>
      <c r="NQK123" s="243"/>
      <c r="NQL123" s="243"/>
      <c r="NQM123" s="243"/>
      <c r="NQN123" s="243"/>
      <c r="NQO123" s="243"/>
      <c r="NQP123" s="243"/>
      <c r="NQQ123" s="243"/>
      <c r="NQR123" s="243"/>
      <c r="NQS123" s="243"/>
      <c r="NQT123" s="243"/>
      <c r="NQU123" s="243"/>
      <c r="NQV123" s="243"/>
      <c r="NQW123" s="243"/>
      <c r="NQX123" s="243"/>
      <c r="NQY123" s="243"/>
      <c r="NQZ123" s="243"/>
      <c r="NRA123" s="243"/>
      <c r="NRB123" s="243"/>
      <c r="NRC123" s="243"/>
      <c r="NRD123" s="243"/>
      <c r="NRE123" s="243"/>
      <c r="NRF123" s="243"/>
      <c r="NRG123" s="243"/>
      <c r="NRH123" s="243"/>
      <c r="NRI123" s="243"/>
      <c r="NRJ123" s="243"/>
      <c r="NRK123" s="243"/>
      <c r="NRL123" s="243"/>
      <c r="NRM123" s="243"/>
      <c r="NRN123" s="243"/>
      <c r="NRO123" s="243"/>
      <c r="NRP123" s="243"/>
      <c r="NRQ123" s="243"/>
      <c r="NRR123" s="243"/>
      <c r="NRS123" s="243"/>
      <c r="NRT123" s="243"/>
      <c r="NRU123" s="243"/>
      <c r="NRV123" s="243"/>
      <c r="NRW123" s="243"/>
      <c r="NRX123" s="243"/>
      <c r="NRY123" s="243"/>
      <c r="NRZ123" s="243"/>
      <c r="NSA123" s="243"/>
      <c r="NSB123" s="243"/>
      <c r="NSC123" s="243"/>
      <c r="NSD123" s="243"/>
      <c r="NSE123" s="243"/>
      <c r="NSF123" s="243"/>
      <c r="NSG123" s="243"/>
      <c r="NSH123" s="243"/>
      <c r="NSI123" s="243"/>
      <c r="NSJ123" s="243"/>
      <c r="NSK123" s="243"/>
      <c r="NSL123" s="243"/>
      <c r="NSM123" s="243"/>
      <c r="NSN123" s="243"/>
      <c r="NSO123" s="243"/>
      <c r="NSP123" s="243"/>
      <c r="NSQ123" s="243"/>
      <c r="NSR123" s="243"/>
      <c r="NSS123" s="243"/>
      <c r="NST123" s="243"/>
      <c r="NSU123" s="243"/>
      <c r="NSV123" s="243"/>
      <c r="NSW123" s="243"/>
      <c r="NSX123" s="243"/>
      <c r="NSY123" s="243"/>
      <c r="NSZ123" s="243"/>
      <c r="NTA123" s="243"/>
      <c r="NTB123" s="243"/>
      <c r="NTC123" s="243"/>
      <c r="NTD123" s="243"/>
      <c r="NTE123" s="243"/>
      <c r="NTF123" s="243"/>
      <c r="NTG123" s="243"/>
      <c r="NTH123" s="243"/>
      <c r="NTI123" s="243"/>
      <c r="NTJ123" s="243"/>
      <c r="NTK123" s="243"/>
      <c r="NTL123" s="243"/>
      <c r="NTM123" s="243"/>
      <c r="NTN123" s="243"/>
      <c r="NTO123" s="243"/>
      <c r="NTP123" s="243"/>
      <c r="NTQ123" s="243"/>
      <c r="NTR123" s="243"/>
      <c r="NTS123" s="243"/>
      <c r="NTT123" s="243"/>
      <c r="NTU123" s="243"/>
      <c r="NTV123" s="243"/>
      <c r="NTW123" s="243"/>
      <c r="NTX123" s="243"/>
      <c r="NTY123" s="243"/>
      <c r="NTZ123" s="243"/>
      <c r="NUA123" s="243"/>
      <c r="NUB123" s="243"/>
      <c r="NUC123" s="243"/>
      <c r="NUD123" s="243"/>
      <c r="NUE123" s="243"/>
      <c r="NUF123" s="243"/>
      <c r="NUG123" s="243"/>
      <c r="NUH123" s="243"/>
      <c r="NUI123" s="243"/>
      <c r="NUJ123" s="243"/>
      <c r="NUK123" s="243"/>
      <c r="NUL123" s="243"/>
      <c r="NUM123" s="243"/>
      <c r="NUN123" s="243"/>
      <c r="NUO123" s="243"/>
      <c r="NUP123" s="243"/>
      <c r="NUQ123" s="243"/>
      <c r="NUR123" s="243"/>
      <c r="NUS123" s="243"/>
      <c r="NUT123" s="243"/>
      <c r="NUU123" s="243"/>
      <c r="NUV123" s="243"/>
      <c r="NUW123" s="243"/>
      <c r="NUX123" s="243"/>
      <c r="NUY123" s="243"/>
      <c r="NUZ123" s="243"/>
      <c r="NVA123" s="243"/>
      <c r="NVB123" s="243"/>
      <c r="NVC123" s="243"/>
      <c r="NVD123" s="243"/>
      <c r="NVE123" s="243"/>
      <c r="NVF123" s="243"/>
      <c r="NVG123" s="243"/>
      <c r="NVH123" s="243"/>
      <c r="NVI123" s="243"/>
      <c r="NVJ123" s="243"/>
      <c r="NVK123" s="243"/>
      <c r="NVL123" s="243"/>
      <c r="NVM123" s="243"/>
      <c r="NVN123" s="243"/>
      <c r="NVO123" s="243"/>
      <c r="NVP123" s="243"/>
      <c r="NVQ123" s="243"/>
      <c r="NVR123" s="243"/>
      <c r="NVS123" s="243"/>
      <c r="NVT123" s="243"/>
      <c r="NVU123" s="243"/>
      <c r="NVV123" s="243"/>
      <c r="NVW123" s="243"/>
      <c r="NVX123" s="243"/>
      <c r="NVY123" s="243"/>
      <c r="NVZ123" s="243"/>
      <c r="NWA123" s="243"/>
      <c r="NWB123" s="243"/>
      <c r="NWC123" s="243"/>
      <c r="NWD123" s="243"/>
      <c r="NWE123" s="243"/>
      <c r="NWF123" s="243"/>
      <c r="NWG123" s="243"/>
      <c r="NWH123" s="243"/>
      <c r="NWI123" s="243"/>
      <c r="NWJ123" s="243"/>
      <c r="NWK123" s="243"/>
      <c r="NWL123" s="243"/>
      <c r="NWM123" s="243"/>
      <c r="NWN123" s="243"/>
      <c r="NWO123" s="243"/>
      <c r="NWP123" s="243"/>
      <c r="NWQ123" s="243"/>
      <c r="NWR123" s="243"/>
      <c r="NWS123" s="243"/>
      <c r="NWT123" s="243"/>
      <c r="NWU123" s="243"/>
      <c r="NWV123" s="243"/>
      <c r="NWW123" s="243"/>
      <c r="NWX123" s="243"/>
      <c r="NWY123" s="243"/>
      <c r="NWZ123" s="243"/>
      <c r="NXA123" s="243"/>
      <c r="NXB123" s="243"/>
      <c r="NXC123" s="243"/>
      <c r="NXD123" s="243"/>
      <c r="NXE123" s="243"/>
      <c r="NXF123" s="243"/>
      <c r="NXG123" s="243"/>
      <c r="NXH123" s="243"/>
      <c r="NXI123" s="243"/>
      <c r="NXJ123" s="243"/>
      <c r="NXK123" s="243"/>
      <c r="NXL123" s="243"/>
      <c r="NXM123" s="243"/>
      <c r="NXN123" s="243"/>
      <c r="NXO123" s="243"/>
      <c r="NXP123" s="243"/>
      <c r="NXQ123" s="243"/>
      <c r="NXR123" s="243"/>
      <c r="NXS123" s="243"/>
      <c r="NXT123" s="243"/>
      <c r="NXU123" s="243"/>
      <c r="NXV123" s="243"/>
      <c r="NXW123" s="243"/>
      <c r="NXX123" s="243"/>
      <c r="NXY123" s="243"/>
      <c r="NXZ123" s="243"/>
      <c r="NYA123" s="243"/>
      <c r="NYB123" s="243"/>
      <c r="NYC123" s="243"/>
      <c r="NYD123" s="243"/>
      <c r="NYE123" s="243"/>
      <c r="NYF123" s="243"/>
      <c r="NYG123" s="243"/>
      <c r="NYH123" s="243"/>
      <c r="NYI123" s="243"/>
      <c r="NYJ123" s="243"/>
      <c r="NYK123" s="243"/>
      <c r="NYL123" s="243"/>
      <c r="NYM123" s="243"/>
      <c r="NYN123" s="243"/>
      <c r="NYO123" s="243"/>
      <c r="NYP123" s="243"/>
      <c r="NYQ123" s="243"/>
      <c r="NYR123" s="243"/>
      <c r="NYS123" s="243"/>
      <c r="NYT123" s="243"/>
      <c r="NYU123" s="243"/>
      <c r="NYV123" s="243"/>
      <c r="NYW123" s="243"/>
      <c r="NYX123" s="243"/>
      <c r="NYY123" s="243"/>
      <c r="NYZ123" s="243"/>
      <c r="NZA123" s="243"/>
      <c r="NZB123" s="243"/>
      <c r="NZC123" s="243"/>
      <c r="NZD123" s="243"/>
      <c r="NZE123" s="243"/>
      <c r="NZF123" s="243"/>
      <c r="NZG123" s="243"/>
      <c r="NZH123" s="243"/>
      <c r="NZI123" s="243"/>
      <c r="NZJ123" s="243"/>
      <c r="NZK123" s="243"/>
      <c r="NZL123" s="243"/>
      <c r="NZM123" s="243"/>
      <c r="NZN123" s="243"/>
      <c r="NZO123" s="243"/>
      <c r="NZP123" s="243"/>
      <c r="NZQ123" s="243"/>
      <c r="NZR123" s="243"/>
      <c r="NZS123" s="243"/>
      <c r="NZT123" s="243"/>
      <c r="NZU123" s="243"/>
      <c r="NZV123" s="243"/>
      <c r="NZW123" s="243"/>
      <c r="NZX123" s="243"/>
      <c r="NZY123" s="243"/>
      <c r="NZZ123" s="243"/>
      <c r="OAA123" s="243"/>
      <c r="OAB123" s="243"/>
      <c r="OAC123" s="243"/>
      <c r="OAD123" s="243"/>
      <c r="OAE123" s="243"/>
      <c r="OAF123" s="243"/>
      <c r="OAG123" s="243"/>
      <c r="OAH123" s="243"/>
      <c r="OAI123" s="243"/>
      <c r="OAJ123" s="243"/>
      <c r="OAK123" s="243"/>
      <c r="OAL123" s="243"/>
      <c r="OAM123" s="243"/>
      <c r="OAN123" s="243"/>
      <c r="OAO123" s="243"/>
      <c r="OAP123" s="243"/>
      <c r="OAQ123" s="243"/>
      <c r="OAR123" s="243"/>
      <c r="OAS123" s="243"/>
      <c r="OAT123" s="243"/>
      <c r="OAU123" s="243"/>
      <c r="OAV123" s="243"/>
      <c r="OAW123" s="243"/>
      <c r="OAX123" s="243"/>
      <c r="OAY123" s="243"/>
      <c r="OAZ123" s="243"/>
      <c r="OBA123" s="243"/>
      <c r="OBB123" s="243"/>
      <c r="OBC123" s="243"/>
      <c r="OBD123" s="243"/>
      <c r="OBE123" s="243"/>
      <c r="OBF123" s="243"/>
      <c r="OBG123" s="243"/>
      <c r="OBH123" s="243"/>
      <c r="OBI123" s="243"/>
      <c r="OBJ123" s="243"/>
      <c r="OBK123" s="243"/>
      <c r="OBL123" s="243"/>
      <c r="OBM123" s="243"/>
      <c r="OBN123" s="243"/>
      <c r="OBO123" s="243"/>
      <c r="OBP123" s="243"/>
      <c r="OBQ123" s="243"/>
      <c r="OBR123" s="243"/>
      <c r="OBS123" s="243"/>
      <c r="OBT123" s="243"/>
      <c r="OBU123" s="243"/>
      <c r="OBV123" s="243"/>
      <c r="OBW123" s="243"/>
      <c r="OBX123" s="243"/>
      <c r="OBY123" s="243"/>
      <c r="OBZ123" s="243"/>
      <c r="OCA123" s="243"/>
      <c r="OCB123" s="243"/>
      <c r="OCC123" s="243"/>
      <c r="OCD123" s="243"/>
      <c r="OCE123" s="243"/>
      <c r="OCF123" s="243"/>
      <c r="OCG123" s="243"/>
      <c r="OCH123" s="243"/>
      <c r="OCI123" s="243"/>
      <c r="OCJ123" s="243"/>
      <c r="OCK123" s="243"/>
      <c r="OCL123" s="243"/>
      <c r="OCM123" s="243"/>
      <c r="OCN123" s="243"/>
      <c r="OCO123" s="243"/>
      <c r="OCP123" s="243"/>
      <c r="OCQ123" s="243"/>
      <c r="OCR123" s="243"/>
      <c r="OCS123" s="243"/>
      <c r="OCT123" s="243"/>
      <c r="OCU123" s="243"/>
      <c r="OCV123" s="243"/>
      <c r="OCW123" s="243"/>
      <c r="OCX123" s="243"/>
      <c r="OCY123" s="243"/>
      <c r="OCZ123" s="243"/>
      <c r="ODA123" s="243"/>
      <c r="ODB123" s="243"/>
      <c r="ODC123" s="243"/>
      <c r="ODD123" s="243"/>
      <c r="ODE123" s="243"/>
      <c r="ODF123" s="243"/>
      <c r="ODG123" s="243"/>
      <c r="ODH123" s="243"/>
      <c r="ODI123" s="243"/>
      <c r="ODJ123" s="243"/>
      <c r="ODK123" s="243"/>
      <c r="ODL123" s="243"/>
      <c r="ODM123" s="243"/>
      <c r="ODN123" s="243"/>
      <c r="ODO123" s="243"/>
      <c r="ODP123" s="243"/>
      <c r="ODQ123" s="243"/>
      <c r="ODR123" s="243"/>
      <c r="ODS123" s="243"/>
      <c r="ODT123" s="243"/>
      <c r="ODU123" s="243"/>
      <c r="ODV123" s="243"/>
      <c r="ODW123" s="243"/>
      <c r="ODX123" s="243"/>
      <c r="ODY123" s="243"/>
      <c r="ODZ123" s="243"/>
      <c r="OEA123" s="243"/>
      <c r="OEB123" s="243"/>
      <c r="OEC123" s="243"/>
      <c r="OED123" s="243"/>
      <c r="OEE123" s="243"/>
      <c r="OEF123" s="243"/>
      <c r="OEG123" s="243"/>
      <c r="OEH123" s="243"/>
      <c r="OEI123" s="243"/>
      <c r="OEJ123" s="243"/>
      <c r="OEK123" s="243"/>
      <c r="OEL123" s="243"/>
      <c r="OEM123" s="243"/>
      <c r="OEN123" s="243"/>
      <c r="OEO123" s="243"/>
      <c r="OEP123" s="243"/>
      <c r="OEQ123" s="243"/>
      <c r="OER123" s="243"/>
      <c r="OES123" s="243"/>
      <c r="OET123" s="243"/>
      <c r="OEU123" s="243"/>
      <c r="OEV123" s="243"/>
      <c r="OEW123" s="243"/>
      <c r="OEX123" s="243"/>
      <c r="OEY123" s="243"/>
      <c r="OEZ123" s="243"/>
      <c r="OFA123" s="243"/>
      <c r="OFB123" s="243"/>
      <c r="OFC123" s="243"/>
      <c r="OFD123" s="243"/>
      <c r="OFE123" s="243"/>
      <c r="OFF123" s="243"/>
      <c r="OFG123" s="243"/>
      <c r="OFH123" s="243"/>
      <c r="OFI123" s="243"/>
      <c r="OFJ123" s="243"/>
      <c r="OFK123" s="243"/>
      <c r="OFL123" s="243"/>
      <c r="OFM123" s="243"/>
      <c r="OFN123" s="243"/>
      <c r="OFO123" s="243"/>
      <c r="OFP123" s="243"/>
      <c r="OFQ123" s="243"/>
      <c r="OFR123" s="243"/>
      <c r="OFS123" s="243"/>
      <c r="OFT123" s="243"/>
      <c r="OFU123" s="243"/>
      <c r="OFV123" s="243"/>
      <c r="OFW123" s="243"/>
      <c r="OFX123" s="243"/>
      <c r="OFY123" s="243"/>
      <c r="OFZ123" s="243"/>
      <c r="OGA123" s="243"/>
      <c r="OGB123" s="243"/>
      <c r="OGC123" s="243"/>
      <c r="OGD123" s="243"/>
      <c r="OGE123" s="243"/>
      <c r="OGF123" s="243"/>
      <c r="OGG123" s="243"/>
      <c r="OGH123" s="243"/>
      <c r="OGI123" s="243"/>
      <c r="OGJ123" s="243"/>
      <c r="OGK123" s="243"/>
      <c r="OGL123" s="243"/>
      <c r="OGM123" s="243"/>
      <c r="OGN123" s="243"/>
      <c r="OGO123" s="243"/>
      <c r="OGP123" s="243"/>
      <c r="OGQ123" s="243"/>
      <c r="OGR123" s="243"/>
      <c r="OGS123" s="243"/>
      <c r="OGT123" s="243"/>
      <c r="OGU123" s="243"/>
      <c r="OGV123" s="243"/>
      <c r="OGW123" s="243"/>
      <c r="OGX123" s="243"/>
      <c r="OGY123" s="243"/>
      <c r="OGZ123" s="243"/>
      <c r="OHA123" s="243"/>
      <c r="OHB123" s="243"/>
      <c r="OHC123" s="243"/>
      <c r="OHD123" s="243"/>
      <c r="OHE123" s="243"/>
      <c r="OHF123" s="243"/>
      <c r="OHG123" s="243"/>
      <c r="OHH123" s="243"/>
      <c r="OHI123" s="243"/>
      <c r="OHJ123" s="243"/>
      <c r="OHK123" s="243"/>
      <c r="OHL123" s="243"/>
      <c r="OHM123" s="243"/>
      <c r="OHN123" s="243"/>
      <c r="OHO123" s="243"/>
      <c r="OHP123" s="243"/>
      <c r="OHQ123" s="243"/>
      <c r="OHR123" s="243"/>
      <c r="OHS123" s="243"/>
      <c r="OHT123" s="243"/>
      <c r="OHU123" s="243"/>
      <c r="OHV123" s="243"/>
      <c r="OHW123" s="243"/>
      <c r="OHX123" s="243"/>
      <c r="OHY123" s="243"/>
      <c r="OHZ123" s="243"/>
      <c r="OIA123" s="243"/>
      <c r="OIB123" s="243"/>
      <c r="OIC123" s="243"/>
      <c r="OID123" s="243"/>
      <c r="OIE123" s="243"/>
      <c r="OIF123" s="243"/>
      <c r="OIG123" s="243"/>
      <c r="OIH123" s="243"/>
      <c r="OII123" s="243"/>
      <c r="OIJ123" s="243"/>
      <c r="OIK123" s="243"/>
      <c r="OIL123" s="243"/>
      <c r="OIM123" s="243"/>
      <c r="OIN123" s="243"/>
      <c r="OIO123" s="243"/>
      <c r="OIP123" s="243"/>
      <c r="OIQ123" s="243"/>
      <c r="OIR123" s="243"/>
      <c r="OIS123" s="243"/>
      <c r="OIT123" s="243"/>
      <c r="OIU123" s="243"/>
      <c r="OIV123" s="243"/>
      <c r="OIW123" s="243"/>
      <c r="OIX123" s="243"/>
      <c r="OIY123" s="243"/>
      <c r="OIZ123" s="243"/>
      <c r="OJA123" s="243"/>
      <c r="OJB123" s="243"/>
      <c r="OJC123" s="243"/>
      <c r="OJD123" s="243"/>
      <c r="OJE123" s="243"/>
      <c r="OJF123" s="243"/>
      <c r="OJG123" s="243"/>
      <c r="OJH123" s="243"/>
      <c r="OJI123" s="243"/>
      <c r="OJJ123" s="243"/>
      <c r="OJK123" s="243"/>
      <c r="OJL123" s="243"/>
      <c r="OJM123" s="243"/>
      <c r="OJN123" s="243"/>
      <c r="OJO123" s="243"/>
      <c r="OJP123" s="243"/>
      <c r="OJQ123" s="243"/>
      <c r="OJR123" s="243"/>
      <c r="OJS123" s="243"/>
      <c r="OJT123" s="243"/>
      <c r="OJU123" s="243"/>
      <c r="OJV123" s="243"/>
      <c r="OJW123" s="243"/>
      <c r="OJX123" s="243"/>
      <c r="OJY123" s="243"/>
      <c r="OJZ123" s="243"/>
      <c r="OKA123" s="243"/>
      <c r="OKB123" s="243"/>
      <c r="OKC123" s="243"/>
      <c r="OKD123" s="243"/>
      <c r="OKE123" s="243"/>
      <c r="OKF123" s="243"/>
      <c r="OKG123" s="243"/>
      <c r="OKH123" s="243"/>
      <c r="OKI123" s="243"/>
      <c r="OKJ123" s="243"/>
      <c r="OKK123" s="243"/>
      <c r="OKL123" s="243"/>
      <c r="OKM123" s="243"/>
      <c r="OKN123" s="243"/>
      <c r="OKO123" s="243"/>
      <c r="OKP123" s="243"/>
      <c r="OKQ123" s="243"/>
      <c r="OKR123" s="243"/>
      <c r="OKS123" s="243"/>
      <c r="OKT123" s="243"/>
      <c r="OKU123" s="243"/>
      <c r="OKV123" s="243"/>
      <c r="OKW123" s="243"/>
      <c r="OKX123" s="243"/>
      <c r="OKY123" s="243"/>
      <c r="OKZ123" s="243"/>
      <c r="OLA123" s="243"/>
      <c r="OLB123" s="243"/>
      <c r="OLC123" s="243"/>
      <c r="OLD123" s="243"/>
      <c r="OLE123" s="243"/>
      <c r="OLF123" s="243"/>
      <c r="OLG123" s="243"/>
      <c r="OLH123" s="243"/>
      <c r="OLI123" s="243"/>
      <c r="OLJ123" s="243"/>
      <c r="OLK123" s="243"/>
      <c r="OLL123" s="243"/>
      <c r="OLM123" s="243"/>
      <c r="OLN123" s="243"/>
      <c r="OLO123" s="243"/>
      <c r="OLP123" s="243"/>
      <c r="OLQ123" s="243"/>
      <c r="OLR123" s="243"/>
      <c r="OLS123" s="243"/>
      <c r="OLT123" s="243"/>
      <c r="OLU123" s="243"/>
      <c r="OLV123" s="243"/>
      <c r="OLW123" s="243"/>
      <c r="OLX123" s="243"/>
      <c r="OLY123" s="243"/>
      <c r="OLZ123" s="243"/>
      <c r="OMA123" s="243"/>
      <c r="OMB123" s="243"/>
      <c r="OMC123" s="243"/>
      <c r="OMD123" s="243"/>
      <c r="OME123" s="243"/>
      <c r="OMF123" s="243"/>
      <c r="OMG123" s="243"/>
      <c r="OMH123" s="243"/>
      <c r="OMI123" s="243"/>
      <c r="OMJ123" s="243"/>
      <c r="OMK123" s="243"/>
      <c r="OML123" s="243"/>
      <c r="OMM123" s="243"/>
      <c r="OMN123" s="243"/>
      <c r="OMO123" s="243"/>
      <c r="OMP123" s="243"/>
      <c r="OMQ123" s="243"/>
      <c r="OMR123" s="243"/>
      <c r="OMS123" s="243"/>
      <c r="OMT123" s="243"/>
      <c r="OMU123" s="243"/>
      <c r="OMV123" s="243"/>
      <c r="OMW123" s="243"/>
      <c r="OMX123" s="243"/>
      <c r="OMY123" s="243"/>
      <c r="OMZ123" s="243"/>
      <c r="ONA123" s="243"/>
      <c r="ONB123" s="243"/>
      <c r="ONC123" s="243"/>
      <c r="OND123" s="243"/>
      <c r="ONE123" s="243"/>
      <c r="ONF123" s="243"/>
      <c r="ONG123" s="243"/>
      <c r="ONH123" s="243"/>
      <c r="ONI123" s="243"/>
      <c r="ONJ123" s="243"/>
      <c r="ONK123" s="243"/>
      <c r="ONL123" s="243"/>
      <c r="ONM123" s="243"/>
      <c r="ONN123" s="243"/>
      <c r="ONO123" s="243"/>
      <c r="ONP123" s="243"/>
      <c r="ONQ123" s="243"/>
      <c r="ONR123" s="243"/>
      <c r="ONS123" s="243"/>
      <c r="ONT123" s="243"/>
      <c r="ONU123" s="243"/>
      <c r="ONV123" s="243"/>
      <c r="ONW123" s="243"/>
      <c r="ONX123" s="243"/>
      <c r="ONY123" s="243"/>
      <c r="ONZ123" s="243"/>
      <c r="OOA123" s="243"/>
      <c r="OOB123" s="243"/>
      <c r="OOC123" s="243"/>
      <c r="OOD123" s="243"/>
      <c r="OOE123" s="243"/>
      <c r="OOF123" s="243"/>
      <c r="OOG123" s="243"/>
      <c r="OOH123" s="243"/>
      <c r="OOI123" s="243"/>
      <c r="OOJ123" s="243"/>
      <c r="OOK123" s="243"/>
      <c r="OOL123" s="243"/>
      <c r="OOM123" s="243"/>
      <c r="OON123" s="243"/>
      <c r="OOO123" s="243"/>
      <c r="OOP123" s="243"/>
      <c r="OOQ123" s="243"/>
      <c r="OOR123" s="243"/>
      <c r="OOS123" s="243"/>
      <c r="OOT123" s="243"/>
      <c r="OOU123" s="243"/>
      <c r="OOV123" s="243"/>
      <c r="OOW123" s="243"/>
      <c r="OOX123" s="243"/>
      <c r="OOY123" s="243"/>
      <c r="OOZ123" s="243"/>
      <c r="OPA123" s="243"/>
      <c r="OPB123" s="243"/>
      <c r="OPC123" s="243"/>
      <c r="OPD123" s="243"/>
      <c r="OPE123" s="243"/>
      <c r="OPF123" s="243"/>
      <c r="OPG123" s="243"/>
      <c r="OPH123" s="243"/>
      <c r="OPI123" s="243"/>
      <c r="OPJ123" s="243"/>
      <c r="OPK123" s="243"/>
      <c r="OPL123" s="243"/>
      <c r="OPM123" s="243"/>
      <c r="OPN123" s="243"/>
      <c r="OPO123" s="243"/>
      <c r="OPP123" s="243"/>
      <c r="OPQ123" s="243"/>
      <c r="OPR123" s="243"/>
      <c r="OPS123" s="243"/>
      <c r="OPT123" s="243"/>
      <c r="OPU123" s="243"/>
      <c r="OPV123" s="243"/>
      <c r="OPW123" s="243"/>
      <c r="OPX123" s="243"/>
      <c r="OPY123" s="243"/>
      <c r="OPZ123" s="243"/>
      <c r="OQA123" s="243"/>
      <c r="OQB123" s="243"/>
      <c r="OQC123" s="243"/>
      <c r="OQD123" s="243"/>
      <c r="OQE123" s="243"/>
      <c r="OQF123" s="243"/>
      <c r="OQG123" s="243"/>
      <c r="OQH123" s="243"/>
      <c r="OQI123" s="243"/>
      <c r="OQJ123" s="243"/>
      <c r="OQK123" s="243"/>
      <c r="OQL123" s="243"/>
      <c r="OQM123" s="243"/>
      <c r="OQN123" s="243"/>
      <c r="OQO123" s="243"/>
      <c r="OQP123" s="243"/>
      <c r="OQQ123" s="243"/>
      <c r="OQR123" s="243"/>
      <c r="OQS123" s="243"/>
      <c r="OQT123" s="243"/>
      <c r="OQU123" s="243"/>
      <c r="OQV123" s="243"/>
      <c r="OQW123" s="243"/>
      <c r="OQX123" s="243"/>
      <c r="OQY123" s="243"/>
      <c r="OQZ123" s="243"/>
      <c r="ORA123" s="243"/>
      <c r="ORB123" s="243"/>
      <c r="ORC123" s="243"/>
      <c r="ORD123" s="243"/>
      <c r="ORE123" s="243"/>
      <c r="ORF123" s="243"/>
      <c r="ORG123" s="243"/>
      <c r="ORH123" s="243"/>
      <c r="ORI123" s="243"/>
      <c r="ORJ123" s="243"/>
      <c r="ORK123" s="243"/>
      <c r="ORL123" s="243"/>
      <c r="ORM123" s="243"/>
      <c r="ORN123" s="243"/>
      <c r="ORO123" s="243"/>
      <c r="ORP123" s="243"/>
      <c r="ORQ123" s="243"/>
      <c r="ORR123" s="243"/>
      <c r="ORS123" s="243"/>
      <c r="ORT123" s="243"/>
      <c r="ORU123" s="243"/>
      <c r="ORV123" s="243"/>
      <c r="ORW123" s="243"/>
      <c r="ORX123" s="243"/>
      <c r="ORY123" s="243"/>
      <c r="ORZ123" s="243"/>
      <c r="OSA123" s="243"/>
      <c r="OSB123" s="243"/>
      <c r="OSC123" s="243"/>
      <c r="OSD123" s="243"/>
      <c r="OSE123" s="243"/>
      <c r="OSF123" s="243"/>
      <c r="OSG123" s="243"/>
      <c r="OSH123" s="243"/>
      <c r="OSI123" s="243"/>
      <c r="OSJ123" s="243"/>
      <c r="OSK123" s="243"/>
      <c r="OSL123" s="243"/>
      <c r="OSM123" s="243"/>
      <c r="OSN123" s="243"/>
      <c r="OSO123" s="243"/>
      <c r="OSP123" s="243"/>
      <c r="OSQ123" s="243"/>
      <c r="OSR123" s="243"/>
      <c r="OSS123" s="243"/>
      <c r="OST123" s="243"/>
      <c r="OSU123" s="243"/>
      <c r="OSV123" s="243"/>
      <c r="OSW123" s="243"/>
      <c r="OSX123" s="243"/>
      <c r="OSY123" s="243"/>
      <c r="OSZ123" s="243"/>
      <c r="OTA123" s="243"/>
      <c r="OTB123" s="243"/>
      <c r="OTC123" s="243"/>
      <c r="OTD123" s="243"/>
      <c r="OTE123" s="243"/>
      <c r="OTF123" s="243"/>
      <c r="OTG123" s="243"/>
      <c r="OTH123" s="243"/>
      <c r="OTI123" s="243"/>
      <c r="OTJ123" s="243"/>
      <c r="OTK123" s="243"/>
      <c r="OTL123" s="243"/>
      <c r="OTM123" s="243"/>
      <c r="OTN123" s="243"/>
      <c r="OTO123" s="243"/>
      <c r="OTP123" s="243"/>
      <c r="OTQ123" s="243"/>
      <c r="OTR123" s="243"/>
      <c r="OTS123" s="243"/>
      <c r="OTT123" s="243"/>
      <c r="OTU123" s="243"/>
      <c r="OTV123" s="243"/>
      <c r="OTW123" s="243"/>
      <c r="OTX123" s="243"/>
      <c r="OTY123" s="243"/>
      <c r="OTZ123" s="243"/>
      <c r="OUA123" s="243"/>
      <c r="OUB123" s="243"/>
      <c r="OUC123" s="243"/>
      <c r="OUD123" s="243"/>
      <c r="OUE123" s="243"/>
      <c r="OUF123" s="243"/>
      <c r="OUG123" s="243"/>
      <c r="OUH123" s="243"/>
      <c r="OUI123" s="243"/>
      <c r="OUJ123" s="243"/>
      <c r="OUK123" s="243"/>
      <c r="OUL123" s="243"/>
      <c r="OUM123" s="243"/>
      <c r="OUN123" s="243"/>
      <c r="OUO123" s="243"/>
      <c r="OUP123" s="243"/>
      <c r="OUQ123" s="243"/>
      <c r="OUR123" s="243"/>
      <c r="OUS123" s="243"/>
      <c r="OUT123" s="243"/>
      <c r="OUU123" s="243"/>
      <c r="OUV123" s="243"/>
      <c r="OUW123" s="243"/>
      <c r="OUX123" s="243"/>
      <c r="OUY123" s="243"/>
      <c r="OUZ123" s="243"/>
      <c r="OVA123" s="243"/>
      <c r="OVB123" s="243"/>
      <c r="OVC123" s="243"/>
      <c r="OVD123" s="243"/>
      <c r="OVE123" s="243"/>
      <c r="OVF123" s="243"/>
      <c r="OVG123" s="243"/>
      <c r="OVH123" s="243"/>
      <c r="OVI123" s="243"/>
      <c r="OVJ123" s="243"/>
      <c r="OVK123" s="243"/>
      <c r="OVL123" s="243"/>
      <c r="OVM123" s="243"/>
      <c r="OVN123" s="243"/>
      <c r="OVO123" s="243"/>
      <c r="OVP123" s="243"/>
      <c r="OVQ123" s="243"/>
      <c r="OVR123" s="243"/>
      <c r="OVS123" s="243"/>
      <c r="OVT123" s="243"/>
      <c r="OVU123" s="243"/>
      <c r="OVV123" s="243"/>
      <c r="OVW123" s="243"/>
      <c r="OVX123" s="243"/>
      <c r="OVY123" s="243"/>
      <c r="OVZ123" s="243"/>
      <c r="OWA123" s="243"/>
      <c r="OWB123" s="243"/>
      <c r="OWC123" s="243"/>
      <c r="OWD123" s="243"/>
      <c r="OWE123" s="243"/>
      <c r="OWF123" s="243"/>
      <c r="OWG123" s="243"/>
      <c r="OWH123" s="243"/>
      <c r="OWI123" s="243"/>
      <c r="OWJ123" s="243"/>
      <c r="OWK123" s="243"/>
      <c r="OWL123" s="243"/>
      <c r="OWM123" s="243"/>
      <c r="OWN123" s="243"/>
      <c r="OWO123" s="243"/>
      <c r="OWP123" s="243"/>
      <c r="OWQ123" s="243"/>
      <c r="OWR123" s="243"/>
      <c r="OWS123" s="243"/>
      <c r="OWT123" s="243"/>
      <c r="OWU123" s="243"/>
      <c r="OWV123" s="243"/>
      <c r="OWW123" s="243"/>
      <c r="OWX123" s="243"/>
      <c r="OWY123" s="243"/>
      <c r="OWZ123" s="243"/>
      <c r="OXA123" s="243"/>
      <c r="OXB123" s="243"/>
      <c r="OXC123" s="243"/>
      <c r="OXD123" s="243"/>
      <c r="OXE123" s="243"/>
      <c r="OXF123" s="243"/>
      <c r="OXG123" s="243"/>
      <c r="OXH123" s="243"/>
      <c r="OXI123" s="243"/>
      <c r="OXJ123" s="243"/>
      <c r="OXK123" s="243"/>
      <c r="OXL123" s="243"/>
      <c r="OXM123" s="243"/>
      <c r="OXN123" s="243"/>
      <c r="OXO123" s="243"/>
      <c r="OXP123" s="243"/>
      <c r="OXQ123" s="243"/>
      <c r="OXR123" s="243"/>
      <c r="OXS123" s="243"/>
      <c r="OXT123" s="243"/>
      <c r="OXU123" s="243"/>
      <c r="OXV123" s="243"/>
      <c r="OXW123" s="243"/>
      <c r="OXX123" s="243"/>
      <c r="OXY123" s="243"/>
      <c r="OXZ123" s="243"/>
      <c r="OYA123" s="243"/>
      <c r="OYB123" s="243"/>
      <c r="OYC123" s="243"/>
      <c r="OYD123" s="243"/>
      <c r="OYE123" s="243"/>
      <c r="OYF123" s="243"/>
      <c r="OYG123" s="243"/>
      <c r="OYH123" s="243"/>
      <c r="OYI123" s="243"/>
      <c r="OYJ123" s="243"/>
      <c r="OYK123" s="243"/>
      <c r="OYL123" s="243"/>
      <c r="OYM123" s="243"/>
      <c r="OYN123" s="243"/>
      <c r="OYO123" s="243"/>
      <c r="OYP123" s="243"/>
      <c r="OYQ123" s="243"/>
      <c r="OYR123" s="243"/>
      <c r="OYS123" s="243"/>
      <c r="OYT123" s="243"/>
      <c r="OYU123" s="243"/>
      <c r="OYV123" s="243"/>
      <c r="OYW123" s="243"/>
      <c r="OYX123" s="243"/>
      <c r="OYY123" s="243"/>
      <c r="OYZ123" s="243"/>
      <c r="OZA123" s="243"/>
      <c r="OZB123" s="243"/>
      <c r="OZC123" s="243"/>
      <c r="OZD123" s="243"/>
      <c r="OZE123" s="243"/>
      <c r="OZF123" s="243"/>
      <c r="OZG123" s="243"/>
      <c r="OZH123" s="243"/>
      <c r="OZI123" s="243"/>
      <c r="OZJ123" s="243"/>
      <c r="OZK123" s="243"/>
      <c r="OZL123" s="243"/>
      <c r="OZM123" s="243"/>
      <c r="OZN123" s="243"/>
      <c r="OZO123" s="243"/>
      <c r="OZP123" s="243"/>
      <c r="OZQ123" s="243"/>
      <c r="OZR123" s="243"/>
      <c r="OZS123" s="243"/>
      <c r="OZT123" s="243"/>
      <c r="OZU123" s="243"/>
      <c r="OZV123" s="243"/>
      <c r="OZW123" s="243"/>
      <c r="OZX123" s="243"/>
      <c r="OZY123" s="243"/>
      <c r="OZZ123" s="243"/>
      <c r="PAA123" s="243"/>
      <c r="PAB123" s="243"/>
      <c r="PAC123" s="243"/>
      <c r="PAD123" s="243"/>
      <c r="PAE123" s="243"/>
      <c r="PAF123" s="243"/>
      <c r="PAG123" s="243"/>
      <c r="PAH123" s="243"/>
      <c r="PAI123" s="243"/>
      <c r="PAJ123" s="243"/>
      <c r="PAK123" s="243"/>
      <c r="PAL123" s="243"/>
      <c r="PAM123" s="243"/>
      <c r="PAN123" s="243"/>
      <c r="PAO123" s="243"/>
      <c r="PAP123" s="243"/>
      <c r="PAQ123" s="243"/>
      <c r="PAR123" s="243"/>
      <c r="PAS123" s="243"/>
      <c r="PAT123" s="243"/>
      <c r="PAU123" s="243"/>
      <c r="PAV123" s="243"/>
      <c r="PAW123" s="243"/>
      <c r="PAX123" s="243"/>
      <c r="PAY123" s="243"/>
      <c r="PAZ123" s="243"/>
      <c r="PBA123" s="243"/>
      <c r="PBB123" s="243"/>
      <c r="PBC123" s="243"/>
      <c r="PBD123" s="243"/>
      <c r="PBE123" s="243"/>
      <c r="PBF123" s="243"/>
      <c r="PBG123" s="243"/>
      <c r="PBH123" s="243"/>
      <c r="PBI123" s="243"/>
      <c r="PBJ123" s="243"/>
      <c r="PBK123" s="243"/>
      <c r="PBL123" s="243"/>
      <c r="PBM123" s="243"/>
      <c r="PBN123" s="243"/>
      <c r="PBO123" s="243"/>
      <c r="PBP123" s="243"/>
      <c r="PBQ123" s="243"/>
      <c r="PBR123" s="243"/>
      <c r="PBS123" s="243"/>
      <c r="PBT123" s="243"/>
      <c r="PBU123" s="243"/>
      <c r="PBV123" s="243"/>
      <c r="PBW123" s="243"/>
      <c r="PBX123" s="243"/>
      <c r="PBY123" s="243"/>
      <c r="PBZ123" s="243"/>
      <c r="PCA123" s="243"/>
      <c r="PCB123" s="243"/>
      <c r="PCC123" s="243"/>
      <c r="PCD123" s="243"/>
      <c r="PCE123" s="243"/>
      <c r="PCF123" s="243"/>
      <c r="PCG123" s="243"/>
      <c r="PCH123" s="243"/>
      <c r="PCI123" s="243"/>
      <c r="PCJ123" s="243"/>
      <c r="PCK123" s="243"/>
      <c r="PCL123" s="243"/>
      <c r="PCM123" s="243"/>
      <c r="PCN123" s="243"/>
      <c r="PCO123" s="243"/>
      <c r="PCP123" s="243"/>
      <c r="PCQ123" s="243"/>
      <c r="PCR123" s="243"/>
      <c r="PCS123" s="243"/>
      <c r="PCT123" s="243"/>
      <c r="PCU123" s="243"/>
      <c r="PCV123" s="243"/>
      <c r="PCW123" s="243"/>
      <c r="PCX123" s="243"/>
      <c r="PCY123" s="243"/>
      <c r="PCZ123" s="243"/>
      <c r="PDA123" s="243"/>
      <c r="PDB123" s="243"/>
      <c r="PDC123" s="243"/>
      <c r="PDD123" s="243"/>
      <c r="PDE123" s="243"/>
      <c r="PDF123" s="243"/>
      <c r="PDG123" s="243"/>
      <c r="PDH123" s="243"/>
      <c r="PDI123" s="243"/>
      <c r="PDJ123" s="243"/>
      <c r="PDK123" s="243"/>
      <c r="PDL123" s="243"/>
      <c r="PDM123" s="243"/>
      <c r="PDN123" s="243"/>
      <c r="PDO123" s="243"/>
      <c r="PDP123" s="243"/>
      <c r="PDQ123" s="243"/>
      <c r="PDR123" s="243"/>
      <c r="PDS123" s="243"/>
      <c r="PDT123" s="243"/>
      <c r="PDU123" s="243"/>
      <c r="PDV123" s="243"/>
      <c r="PDW123" s="243"/>
      <c r="PDX123" s="243"/>
      <c r="PDY123" s="243"/>
      <c r="PDZ123" s="243"/>
      <c r="PEA123" s="243"/>
      <c r="PEB123" s="243"/>
      <c r="PEC123" s="243"/>
      <c r="PED123" s="243"/>
      <c r="PEE123" s="243"/>
      <c r="PEF123" s="243"/>
      <c r="PEG123" s="243"/>
      <c r="PEH123" s="243"/>
      <c r="PEI123" s="243"/>
      <c r="PEJ123" s="243"/>
      <c r="PEK123" s="243"/>
      <c r="PEL123" s="243"/>
      <c r="PEM123" s="243"/>
      <c r="PEN123" s="243"/>
      <c r="PEO123" s="243"/>
      <c r="PEP123" s="243"/>
      <c r="PEQ123" s="243"/>
      <c r="PER123" s="243"/>
      <c r="PES123" s="243"/>
      <c r="PET123" s="243"/>
      <c r="PEU123" s="243"/>
      <c r="PEV123" s="243"/>
      <c r="PEW123" s="243"/>
      <c r="PEX123" s="243"/>
      <c r="PEY123" s="243"/>
      <c r="PEZ123" s="243"/>
      <c r="PFA123" s="243"/>
      <c r="PFB123" s="243"/>
      <c r="PFC123" s="243"/>
      <c r="PFD123" s="243"/>
      <c r="PFE123" s="243"/>
      <c r="PFF123" s="243"/>
      <c r="PFG123" s="243"/>
      <c r="PFH123" s="243"/>
      <c r="PFI123" s="243"/>
      <c r="PFJ123" s="243"/>
      <c r="PFK123" s="243"/>
      <c r="PFL123" s="243"/>
      <c r="PFM123" s="243"/>
      <c r="PFN123" s="243"/>
      <c r="PFO123" s="243"/>
      <c r="PFP123" s="243"/>
      <c r="PFQ123" s="243"/>
      <c r="PFR123" s="243"/>
      <c r="PFS123" s="243"/>
      <c r="PFT123" s="243"/>
      <c r="PFU123" s="243"/>
      <c r="PFV123" s="243"/>
      <c r="PFW123" s="243"/>
      <c r="PFX123" s="243"/>
      <c r="PFY123" s="243"/>
      <c r="PFZ123" s="243"/>
      <c r="PGA123" s="243"/>
      <c r="PGB123" s="243"/>
      <c r="PGC123" s="243"/>
      <c r="PGD123" s="243"/>
      <c r="PGE123" s="243"/>
      <c r="PGF123" s="243"/>
      <c r="PGG123" s="243"/>
      <c r="PGH123" s="243"/>
      <c r="PGI123" s="243"/>
      <c r="PGJ123" s="243"/>
      <c r="PGK123" s="243"/>
      <c r="PGL123" s="243"/>
      <c r="PGM123" s="243"/>
      <c r="PGN123" s="243"/>
      <c r="PGO123" s="243"/>
      <c r="PGP123" s="243"/>
      <c r="PGQ123" s="243"/>
      <c r="PGR123" s="243"/>
      <c r="PGS123" s="243"/>
      <c r="PGT123" s="243"/>
      <c r="PGU123" s="243"/>
      <c r="PGV123" s="243"/>
      <c r="PGW123" s="243"/>
      <c r="PGX123" s="243"/>
      <c r="PGY123" s="243"/>
      <c r="PGZ123" s="243"/>
      <c r="PHA123" s="243"/>
      <c r="PHB123" s="243"/>
      <c r="PHC123" s="243"/>
      <c r="PHD123" s="243"/>
      <c r="PHE123" s="243"/>
      <c r="PHF123" s="243"/>
      <c r="PHG123" s="243"/>
      <c r="PHH123" s="243"/>
      <c r="PHI123" s="243"/>
      <c r="PHJ123" s="243"/>
      <c r="PHK123" s="243"/>
      <c r="PHL123" s="243"/>
      <c r="PHM123" s="243"/>
      <c r="PHN123" s="243"/>
      <c r="PHO123" s="243"/>
      <c r="PHP123" s="243"/>
      <c r="PHQ123" s="243"/>
      <c r="PHR123" s="243"/>
      <c r="PHS123" s="243"/>
      <c r="PHT123" s="243"/>
      <c r="PHU123" s="243"/>
      <c r="PHV123" s="243"/>
      <c r="PHW123" s="243"/>
      <c r="PHX123" s="243"/>
      <c r="PHY123" s="243"/>
      <c r="PHZ123" s="243"/>
      <c r="PIA123" s="243"/>
      <c r="PIB123" s="243"/>
      <c r="PIC123" s="243"/>
      <c r="PID123" s="243"/>
      <c r="PIE123" s="243"/>
      <c r="PIF123" s="243"/>
      <c r="PIG123" s="243"/>
      <c r="PIH123" s="243"/>
      <c r="PII123" s="243"/>
      <c r="PIJ123" s="243"/>
      <c r="PIK123" s="243"/>
      <c r="PIL123" s="243"/>
      <c r="PIM123" s="243"/>
      <c r="PIN123" s="243"/>
      <c r="PIO123" s="243"/>
      <c r="PIP123" s="243"/>
      <c r="PIQ123" s="243"/>
      <c r="PIR123" s="243"/>
      <c r="PIS123" s="243"/>
      <c r="PIT123" s="243"/>
      <c r="PIU123" s="243"/>
      <c r="PIV123" s="243"/>
      <c r="PIW123" s="243"/>
      <c r="PIX123" s="243"/>
      <c r="PIY123" s="243"/>
      <c r="PIZ123" s="243"/>
      <c r="PJA123" s="243"/>
      <c r="PJB123" s="243"/>
      <c r="PJC123" s="243"/>
      <c r="PJD123" s="243"/>
      <c r="PJE123" s="243"/>
      <c r="PJF123" s="243"/>
      <c r="PJG123" s="243"/>
      <c r="PJH123" s="243"/>
      <c r="PJI123" s="243"/>
      <c r="PJJ123" s="243"/>
      <c r="PJK123" s="243"/>
      <c r="PJL123" s="243"/>
      <c r="PJM123" s="243"/>
      <c r="PJN123" s="243"/>
      <c r="PJO123" s="243"/>
      <c r="PJP123" s="243"/>
      <c r="PJQ123" s="243"/>
      <c r="PJR123" s="243"/>
      <c r="PJS123" s="243"/>
      <c r="PJT123" s="243"/>
      <c r="PJU123" s="243"/>
      <c r="PJV123" s="243"/>
      <c r="PJW123" s="243"/>
      <c r="PJX123" s="243"/>
      <c r="PJY123" s="243"/>
      <c r="PJZ123" s="243"/>
      <c r="PKA123" s="243"/>
      <c r="PKB123" s="243"/>
      <c r="PKC123" s="243"/>
      <c r="PKD123" s="243"/>
      <c r="PKE123" s="243"/>
      <c r="PKF123" s="243"/>
      <c r="PKG123" s="243"/>
      <c r="PKH123" s="243"/>
      <c r="PKI123" s="243"/>
      <c r="PKJ123" s="243"/>
      <c r="PKK123" s="243"/>
      <c r="PKL123" s="243"/>
      <c r="PKM123" s="243"/>
      <c r="PKN123" s="243"/>
      <c r="PKO123" s="243"/>
      <c r="PKP123" s="243"/>
      <c r="PKQ123" s="243"/>
      <c r="PKR123" s="243"/>
      <c r="PKS123" s="243"/>
      <c r="PKT123" s="243"/>
      <c r="PKU123" s="243"/>
      <c r="PKV123" s="243"/>
      <c r="PKW123" s="243"/>
      <c r="PKX123" s="243"/>
      <c r="PKY123" s="243"/>
      <c r="PKZ123" s="243"/>
      <c r="PLA123" s="243"/>
      <c r="PLB123" s="243"/>
      <c r="PLC123" s="243"/>
      <c r="PLD123" s="243"/>
      <c r="PLE123" s="243"/>
      <c r="PLF123" s="243"/>
      <c r="PLG123" s="243"/>
      <c r="PLH123" s="243"/>
      <c r="PLI123" s="243"/>
      <c r="PLJ123" s="243"/>
      <c r="PLK123" s="243"/>
      <c r="PLL123" s="243"/>
      <c r="PLM123" s="243"/>
      <c r="PLN123" s="243"/>
      <c r="PLO123" s="243"/>
      <c r="PLP123" s="243"/>
      <c r="PLQ123" s="243"/>
      <c r="PLR123" s="243"/>
      <c r="PLS123" s="243"/>
      <c r="PLT123" s="243"/>
      <c r="PLU123" s="243"/>
      <c r="PLV123" s="243"/>
      <c r="PLW123" s="243"/>
      <c r="PLX123" s="243"/>
      <c r="PLY123" s="243"/>
      <c r="PLZ123" s="243"/>
      <c r="PMA123" s="243"/>
      <c r="PMB123" s="243"/>
      <c r="PMC123" s="243"/>
      <c r="PMD123" s="243"/>
      <c r="PME123" s="243"/>
      <c r="PMF123" s="243"/>
      <c r="PMG123" s="243"/>
      <c r="PMH123" s="243"/>
      <c r="PMI123" s="243"/>
      <c r="PMJ123" s="243"/>
      <c r="PMK123" s="243"/>
      <c r="PML123" s="243"/>
      <c r="PMM123" s="243"/>
      <c r="PMN123" s="243"/>
      <c r="PMO123" s="243"/>
      <c r="PMP123" s="243"/>
      <c r="PMQ123" s="243"/>
      <c r="PMR123" s="243"/>
      <c r="PMS123" s="243"/>
      <c r="PMT123" s="243"/>
      <c r="PMU123" s="243"/>
      <c r="PMV123" s="243"/>
      <c r="PMW123" s="243"/>
      <c r="PMX123" s="243"/>
      <c r="PMY123" s="243"/>
      <c r="PMZ123" s="243"/>
      <c r="PNA123" s="243"/>
      <c r="PNB123" s="243"/>
      <c r="PNC123" s="243"/>
      <c r="PND123" s="243"/>
      <c r="PNE123" s="243"/>
      <c r="PNF123" s="243"/>
      <c r="PNG123" s="243"/>
      <c r="PNH123" s="243"/>
      <c r="PNI123" s="243"/>
      <c r="PNJ123" s="243"/>
      <c r="PNK123" s="243"/>
      <c r="PNL123" s="243"/>
      <c r="PNM123" s="243"/>
      <c r="PNN123" s="243"/>
      <c r="PNO123" s="243"/>
      <c r="PNP123" s="243"/>
      <c r="PNQ123" s="243"/>
      <c r="PNR123" s="243"/>
      <c r="PNS123" s="243"/>
      <c r="PNT123" s="243"/>
      <c r="PNU123" s="243"/>
      <c r="PNV123" s="243"/>
      <c r="PNW123" s="243"/>
      <c r="PNX123" s="243"/>
      <c r="PNY123" s="243"/>
      <c r="PNZ123" s="243"/>
      <c r="POA123" s="243"/>
      <c r="POB123" s="243"/>
      <c r="POC123" s="243"/>
      <c r="POD123" s="243"/>
      <c r="POE123" s="243"/>
      <c r="POF123" s="243"/>
      <c r="POG123" s="243"/>
      <c r="POH123" s="243"/>
      <c r="POI123" s="243"/>
      <c r="POJ123" s="243"/>
      <c r="POK123" s="243"/>
      <c r="POL123" s="243"/>
      <c r="POM123" s="243"/>
      <c r="PON123" s="243"/>
      <c r="POO123" s="243"/>
      <c r="POP123" s="243"/>
      <c r="POQ123" s="243"/>
      <c r="POR123" s="243"/>
      <c r="POS123" s="243"/>
      <c r="POT123" s="243"/>
      <c r="POU123" s="243"/>
      <c r="POV123" s="243"/>
      <c r="POW123" s="243"/>
      <c r="POX123" s="243"/>
      <c r="POY123" s="243"/>
      <c r="POZ123" s="243"/>
      <c r="PPA123" s="243"/>
      <c r="PPB123" s="243"/>
      <c r="PPC123" s="243"/>
      <c r="PPD123" s="243"/>
      <c r="PPE123" s="243"/>
      <c r="PPF123" s="243"/>
      <c r="PPG123" s="243"/>
      <c r="PPH123" s="243"/>
      <c r="PPI123" s="243"/>
      <c r="PPJ123" s="243"/>
      <c r="PPK123" s="243"/>
      <c r="PPL123" s="243"/>
      <c r="PPM123" s="243"/>
      <c r="PPN123" s="243"/>
      <c r="PPO123" s="243"/>
      <c r="PPP123" s="243"/>
      <c r="PPQ123" s="243"/>
      <c r="PPR123" s="243"/>
      <c r="PPS123" s="243"/>
      <c r="PPT123" s="243"/>
      <c r="PPU123" s="243"/>
      <c r="PPV123" s="243"/>
      <c r="PPW123" s="243"/>
      <c r="PPX123" s="243"/>
      <c r="PPY123" s="243"/>
      <c r="PPZ123" s="243"/>
      <c r="PQA123" s="243"/>
      <c r="PQB123" s="243"/>
      <c r="PQC123" s="243"/>
      <c r="PQD123" s="243"/>
      <c r="PQE123" s="243"/>
      <c r="PQF123" s="243"/>
      <c r="PQG123" s="243"/>
      <c r="PQH123" s="243"/>
      <c r="PQI123" s="243"/>
      <c r="PQJ123" s="243"/>
      <c r="PQK123" s="243"/>
      <c r="PQL123" s="243"/>
      <c r="PQM123" s="243"/>
      <c r="PQN123" s="243"/>
      <c r="PQO123" s="243"/>
      <c r="PQP123" s="243"/>
      <c r="PQQ123" s="243"/>
      <c r="PQR123" s="243"/>
      <c r="PQS123" s="243"/>
      <c r="PQT123" s="243"/>
      <c r="PQU123" s="243"/>
      <c r="PQV123" s="243"/>
      <c r="PQW123" s="243"/>
      <c r="PQX123" s="243"/>
      <c r="PQY123" s="243"/>
      <c r="PQZ123" s="243"/>
      <c r="PRA123" s="243"/>
      <c r="PRB123" s="243"/>
      <c r="PRC123" s="243"/>
      <c r="PRD123" s="243"/>
      <c r="PRE123" s="243"/>
      <c r="PRF123" s="243"/>
      <c r="PRG123" s="243"/>
      <c r="PRH123" s="243"/>
      <c r="PRI123" s="243"/>
      <c r="PRJ123" s="243"/>
      <c r="PRK123" s="243"/>
      <c r="PRL123" s="243"/>
      <c r="PRM123" s="243"/>
      <c r="PRN123" s="243"/>
      <c r="PRO123" s="243"/>
      <c r="PRP123" s="243"/>
      <c r="PRQ123" s="243"/>
      <c r="PRR123" s="243"/>
      <c r="PRS123" s="243"/>
      <c r="PRT123" s="243"/>
      <c r="PRU123" s="243"/>
      <c r="PRV123" s="243"/>
      <c r="PRW123" s="243"/>
      <c r="PRX123" s="243"/>
      <c r="PRY123" s="243"/>
      <c r="PRZ123" s="243"/>
      <c r="PSA123" s="243"/>
      <c r="PSB123" s="243"/>
      <c r="PSC123" s="243"/>
      <c r="PSD123" s="243"/>
      <c r="PSE123" s="243"/>
      <c r="PSF123" s="243"/>
      <c r="PSG123" s="243"/>
      <c r="PSH123" s="243"/>
      <c r="PSI123" s="243"/>
      <c r="PSJ123" s="243"/>
      <c r="PSK123" s="243"/>
      <c r="PSL123" s="243"/>
      <c r="PSM123" s="243"/>
      <c r="PSN123" s="243"/>
      <c r="PSO123" s="243"/>
      <c r="PSP123" s="243"/>
      <c r="PSQ123" s="243"/>
      <c r="PSR123" s="243"/>
      <c r="PSS123" s="243"/>
      <c r="PST123" s="243"/>
      <c r="PSU123" s="243"/>
      <c r="PSV123" s="243"/>
      <c r="PSW123" s="243"/>
      <c r="PSX123" s="243"/>
      <c r="PSY123" s="243"/>
      <c r="PSZ123" s="243"/>
      <c r="PTA123" s="243"/>
      <c r="PTB123" s="243"/>
      <c r="PTC123" s="243"/>
      <c r="PTD123" s="243"/>
      <c r="PTE123" s="243"/>
      <c r="PTF123" s="243"/>
      <c r="PTG123" s="243"/>
      <c r="PTH123" s="243"/>
      <c r="PTI123" s="243"/>
      <c r="PTJ123" s="243"/>
      <c r="PTK123" s="243"/>
      <c r="PTL123" s="243"/>
      <c r="PTM123" s="243"/>
      <c r="PTN123" s="243"/>
      <c r="PTO123" s="243"/>
      <c r="PTP123" s="243"/>
      <c r="PTQ123" s="243"/>
      <c r="PTR123" s="243"/>
      <c r="PTS123" s="243"/>
      <c r="PTT123" s="243"/>
      <c r="PTU123" s="243"/>
      <c r="PTV123" s="243"/>
      <c r="PTW123" s="243"/>
      <c r="PTX123" s="243"/>
      <c r="PTY123" s="243"/>
      <c r="PTZ123" s="243"/>
      <c r="PUA123" s="243"/>
      <c r="PUB123" s="243"/>
      <c r="PUC123" s="243"/>
      <c r="PUD123" s="243"/>
      <c r="PUE123" s="243"/>
      <c r="PUF123" s="243"/>
      <c r="PUG123" s="243"/>
      <c r="PUH123" s="243"/>
      <c r="PUI123" s="243"/>
      <c r="PUJ123" s="243"/>
      <c r="PUK123" s="243"/>
      <c r="PUL123" s="243"/>
      <c r="PUM123" s="243"/>
      <c r="PUN123" s="243"/>
      <c r="PUO123" s="243"/>
      <c r="PUP123" s="243"/>
      <c r="PUQ123" s="243"/>
      <c r="PUR123" s="243"/>
      <c r="PUS123" s="243"/>
      <c r="PUT123" s="243"/>
      <c r="PUU123" s="243"/>
      <c r="PUV123" s="243"/>
      <c r="PUW123" s="243"/>
      <c r="PUX123" s="243"/>
      <c r="PUY123" s="243"/>
      <c r="PUZ123" s="243"/>
      <c r="PVA123" s="243"/>
      <c r="PVB123" s="243"/>
      <c r="PVC123" s="243"/>
      <c r="PVD123" s="243"/>
      <c r="PVE123" s="243"/>
      <c r="PVF123" s="243"/>
      <c r="PVG123" s="243"/>
      <c r="PVH123" s="243"/>
      <c r="PVI123" s="243"/>
      <c r="PVJ123" s="243"/>
      <c r="PVK123" s="243"/>
      <c r="PVL123" s="243"/>
      <c r="PVM123" s="243"/>
      <c r="PVN123" s="243"/>
      <c r="PVO123" s="243"/>
      <c r="PVP123" s="243"/>
      <c r="PVQ123" s="243"/>
      <c r="PVR123" s="243"/>
      <c r="PVS123" s="243"/>
      <c r="PVT123" s="243"/>
      <c r="PVU123" s="243"/>
      <c r="PVV123" s="243"/>
      <c r="PVW123" s="243"/>
      <c r="PVX123" s="243"/>
      <c r="PVY123" s="243"/>
      <c r="PVZ123" s="243"/>
      <c r="PWA123" s="243"/>
      <c r="PWB123" s="243"/>
      <c r="PWC123" s="243"/>
      <c r="PWD123" s="243"/>
      <c r="PWE123" s="243"/>
      <c r="PWF123" s="243"/>
      <c r="PWG123" s="243"/>
      <c r="PWH123" s="243"/>
      <c r="PWI123" s="243"/>
      <c r="PWJ123" s="243"/>
      <c r="PWK123" s="243"/>
      <c r="PWL123" s="243"/>
      <c r="PWM123" s="243"/>
      <c r="PWN123" s="243"/>
      <c r="PWO123" s="243"/>
      <c r="PWP123" s="243"/>
      <c r="PWQ123" s="243"/>
      <c r="PWR123" s="243"/>
      <c r="PWS123" s="243"/>
      <c r="PWT123" s="243"/>
      <c r="PWU123" s="243"/>
      <c r="PWV123" s="243"/>
      <c r="PWW123" s="243"/>
      <c r="PWX123" s="243"/>
      <c r="PWY123" s="243"/>
      <c r="PWZ123" s="243"/>
      <c r="PXA123" s="243"/>
      <c r="PXB123" s="243"/>
      <c r="PXC123" s="243"/>
      <c r="PXD123" s="243"/>
      <c r="PXE123" s="243"/>
      <c r="PXF123" s="243"/>
      <c r="PXG123" s="243"/>
      <c r="PXH123" s="243"/>
      <c r="PXI123" s="243"/>
      <c r="PXJ123" s="243"/>
      <c r="PXK123" s="243"/>
      <c r="PXL123" s="243"/>
      <c r="PXM123" s="243"/>
      <c r="PXN123" s="243"/>
      <c r="PXO123" s="243"/>
      <c r="PXP123" s="243"/>
      <c r="PXQ123" s="243"/>
      <c r="PXR123" s="243"/>
      <c r="PXS123" s="243"/>
      <c r="PXT123" s="243"/>
      <c r="PXU123" s="243"/>
      <c r="PXV123" s="243"/>
      <c r="PXW123" s="243"/>
      <c r="PXX123" s="243"/>
      <c r="PXY123" s="243"/>
      <c r="PXZ123" s="243"/>
      <c r="PYA123" s="243"/>
      <c r="PYB123" s="243"/>
      <c r="PYC123" s="243"/>
      <c r="PYD123" s="243"/>
      <c r="PYE123" s="243"/>
      <c r="PYF123" s="243"/>
      <c r="PYG123" s="243"/>
      <c r="PYH123" s="243"/>
      <c r="PYI123" s="243"/>
      <c r="PYJ123" s="243"/>
      <c r="PYK123" s="243"/>
      <c r="PYL123" s="243"/>
      <c r="PYM123" s="243"/>
      <c r="PYN123" s="243"/>
      <c r="PYO123" s="243"/>
      <c r="PYP123" s="243"/>
      <c r="PYQ123" s="243"/>
      <c r="PYR123" s="243"/>
      <c r="PYS123" s="243"/>
      <c r="PYT123" s="243"/>
      <c r="PYU123" s="243"/>
      <c r="PYV123" s="243"/>
      <c r="PYW123" s="243"/>
      <c r="PYX123" s="243"/>
      <c r="PYY123" s="243"/>
      <c r="PYZ123" s="243"/>
      <c r="PZA123" s="243"/>
      <c r="PZB123" s="243"/>
      <c r="PZC123" s="243"/>
      <c r="PZD123" s="243"/>
      <c r="PZE123" s="243"/>
      <c r="PZF123" s="243"/>
      <c r="PZG123" s="243"/>
      <c r="PZH123" s="243"/>
      <c r="PZI123" s="243"/>
      <c r="PZJ123" s="243"/>
      <c r="PZK123" s="243"/>
      <c r="PZL123" s="243"/>
      <c r="PZM123" s="243"/>
      <c r="PZN123" s="243"/>
      <c r="PZO123" s="243"/>
      <c r="PZP123" s="243"/>
      <c r="PZQ123" s="243"/>
      <c r="PZR123" s="243"/>
      <c r="PZS123" s="243"/>
      <c r="PZT123" s="243"/>
      <c r="PZU123" s="243"/>
      <c r="PZV123" s="243"/>
      <c r="PZW123" s="243"/>
      <c r="PZX123" s="243"/>
      <c r="PZY123" s="243"/>
      <c r="PZZ123" s="243"/>
      <c r="QAA123" s="243"/>
      <c r="QAB123" s="243"/>
      <c r="QAC123" s="243"/>
      <c r="QAD123" s="243"/>
      <c r="QAE123" s="243"/>
      <c r="QAF123" s="243"/>
      <c r="QAG123" s="243"/>
      <c r="QAH123" s="243"/>
      <c r="QAI123" s="243"/>
      <c r="QAJ123" s="243"/>
      <c r="QAK123" s="243"/>
      <c r="QAL123" s="243"/>
      <c r="QAM123" s="243"/>
      <c r="QAN123" s="243"/>
      <c r="QAO123" s="243"/>
      <c r="QAP123" s="243"/>
      <c r="QAQ123" s="243"/>
      <c r="QAR123" s="243"/>
      <c r="QAS123" s="243"/>
      <c r="QAT123" s="243"/>
      <c r="QAU123" s="243"/>
      <c r="QAV123" s="243"/>
      <c r="QAW123" s="243"/>
      <c r="QAX123" s="243"/>
      <c r="QAY123" s="243"/>
      <c r="QAZ123" s="243"/>
      <c r="QBA123" s="243"/>
      <c r="QBB123" s="243"/>
      <c r="QBC123" s="243"/>
      <c r="QBD123" s="243"/>
      <c r="QBE123" s="243"/>
      <c r="QBF123" s="243"/>
      <c r="QBG123" s="243"/>
      <c r="QBH123" s="243"/>
      <c r="QBI123" s="243"/>
      <c r="QBJ123" s="243"/>
      <c r="QBK123" s="243"/>
      <c r="QBL123" s="243"/>
      <c r="QBM123" s="243"/>
      <c r="QBN123" s="243"/>
      <c r="QBO123" s="243"/>
      <c r="QBP123" s="243"/>
      <c r="QBQ123" s="243"/>
      <c r="QBR123" s="243"/>
      <c r="QBS123" s="243"/>
      <c r="QBT123" s="243"/>
      <c r="QBU123" s="243"/>
      <c r="QBV123" s="243"/>
      <c r="QBW123" s="243"/>
      <c r="QBX123" s="243"/>
      <c r="QBY123" s="243"/>
      <c r="QBZ123" s="243"/>
      <c r="QCA123" s="243"/>
      <c r="QCB123" s="243"/>
      <c r="QCC123" s="243"/>
      <c r="QCD123" s="243"/>
      <c r="QCE123" s="243"/>
      <c r="QCF123" s="243"/>
      <c r="QCG123" s="243"/>
      <c r="QCH123" s="243"/>
      <c r="QCI123" s="243"/>
      <c r="QCJ123" s="243"/>
      <c r="QCK123" s="243"/>
      <c r="QCL123" s="243"/>
      <c r="QCM123" s="243"/>
      <c r="QCN123" s="243"/>
      <c r="QCO123" s="243"/>
      <c r="QCP123" s="243"/>
      <c r="QCQ123" s="243"/>
      <c r="QCR123" s="243"/>
      <c r="QCS123" s="243"/>
      <c r="QCT123" s="243"/>
      <c r="QCU123" s="243"/>
      <c r="QCV123" s="243"/>
      <c r="QCW123" s="243"/>
      <c r="QCX123" s="243"/>
      <c r="QCY123" s="243"/>
      <c r="QCZ123" s="243"/>
      <c r="QDA123" s="243"/>
      <c r="QDB123" s="243"/>
      <c r="QDC123" s="243"/>
      <c r="QDD123" s="243"/>
      <c r="QDE123" s="243"/>
      <c r="QDF123" s="243"/>
      <c r="QDG123" s="243"/>
      <c r="QDH123" s="243"/>
      <c r="QDI123" s="243"/>
      <c r="QDJ123" s="243"/>
      <c r="QDK123" s="243"/>
      <c r="QDL123" s="243"/>
      <c r="QDM123" s="243"/>
      <c r="QDN123" s="243"/>
      <c r="QDO123" s="243"/>
      <c r="QDP123" s="243"/>
      <c r="QDQ123" s="243"/>
      <c r="QDR123" s="243"/>
      <c r="QDS123" s="243"/>
      <c r="QDT123" s="243"/>
      <c r="QDU123" s="243"/>
      <c r="QDV123" s="243"/>
      <c r="QDW123" s="243"/>
      <c r="QDX123" s="243"/>
      <c r="QDY123" s="243"/>
      <c r="QDZ123" s="243"/>
      <c r="QEA123" s="243"/>
      <c r="QEB123" s="243"/>
      <c r="QEC123" s="243"/>
      <c r="QED123" s="243"/>
      <c r="QEE123" s="243"/>
      <c r="QEF123" s="243"/>
      <c r="QEG123" s="243"/>
      <c r="QEH123" s="243"/>
      <c r="QEI123" s="243"/>
      <c r="QEJ123" s="243"/>
      <c r="QEK123" s="243"/>
      <c r="QEL123" s="243"/>
      <c r="QEM123" s="243"/>
      <c r="QEN123" s="243"/>
      <c r="QEO123" s="243"/>
      <c r="QEP123" s="243"/>
      <c r="QEQ123" s="243"/>
      <c r="QER123" s="243"/>
      <c r="QES123" s="243"/>
      <c r="QET123" s="243"/>
      <c r="QEU123" s="243"/>
      <c r="QEV123" s="243"/>
      <c r="QEW123" s="243"/>
      <c r="QEX123" s="243"/>
      <c r="QEY123" s="243"/>
      <c r="QEZ123" s="243"/>
      <c r="QFA123" s="243"/>
      <c r="QFB123" s="243"/>
      <c r="QFC123" s="243"/>
      <c r="QFD123" s="243"/>
      <c r="QFE123" s="243"/>
      <c r="QFF123" s="243"/>
      <c r="QFG123" s="243"/>
      <c r="QFH123" s="243"/>
      <c r="QFI123" s="243"/>
      <c r="QFJ123" s="243"/>
      <c r="QFK123" s="243"/>
      <c r="QFL123" s="243"/>
      <c r="QFM123" s="243"/>
      <c r="QFN123" s="243"/>
      <c r="QFO123" s="243"/>
      <c r="QFP123" s="243"/>
      <c r="QFQ123" s="243"/>
      <c r="QFR123" s="243"/>
      <c r="QFS123" s="243"/>
      <c r="QFT123" s="243"/>
      <c r="QFU123" s="243"/>
      <c r="QFV123" s="243"/>
      <c r="QFW123" s="243"/>
      <c r="QFX123" s="243"/>
      <c r="QFY123" s="243"/>
      <c r="QFZ123" s="243"/>
      <c r="QGA123" s="243"/>
      <c r="QGB123" s="243"/>
      <c r="QGC123" s="243"/>
      <c r="QGD123" s="243"/>
      <c r="QGE123" s="243"/>
      <c r="QGF123" s="243"/>
      <c r="QGG123" s="243"/>
      <c r="QGH123" s="243"/>
      <c r="QGI123" s="243"/>
      <c r="QGJ123" s="243"/>
      <c r="QGK123" s="243"/>
      <c r="QGL123" s="243"/>
      <c r="QGM123" s="243"/>
      <c r="QGN123" s="243"/>
      <c r="QGO123" s="243"/>
      <c r="QGP123" s="243"/>
      <c r="QGQ123" s="243"/>
      <c r="QGR123" s="243"/>
      <c r="QGS123" s="243"/>
      <c r="QGT123" s="243"/>
      <c r="QGU123" s="243"/>
      <c r="QGV123" s="243"/>
      <c r="QGW123" s="243"/>
      <c r="QGX123" s="243"/>
      <c r="QGY123" s="243"/>
      <c r="QGZ123" s="243"/>
      <c r="QHA123" s="243"/>
      <c r="QHB123" s="243"/>
      <c r="QHC123" s="243"/>
      <c r="QHD123" s="243"/>
      <c r="QHE123" s="243"/>
      <c r="QHF123" s="243"/>
      <c r="QHG123" s="243"/>
      <c r="QHH123" s="243"/>
      <c r="QHI123" s="243"/>
      <c r="QHJ123" s="243"/>
      <c r="QHK123" s="243"/>
      <c r="QHL123" s="243"/>
      <c r="QHM123" s="243"/>
      <c r="QHN123" s="243"/>
      <c r="QHO123" s="243"/>
      <c r="QHP123" s="243"/>
      <c r="QHQ123" s="243"/>
      <c r="QHR123" s="243"/>
      <c r="QHS123" s="243"/>
      <c r="QHT123" s="243"/>
      <c r="QHU123" s="243"/>
      <c r="QHV123" s="243"/>
      <c r="QHW123" s="243"/>
      <c r="QHX123" s="243"/>
      <c r="QHY123" s="243"/>
      <c r="QHZ123" s="243"/>
      <c r="QIA123" s="243"/>
      <c r="QIB123" s="243"/>
      <c r="QIC123" s="243"/>
      <c r="QID123" s="243"/>
      <c r="QIE123" s="243"/>
      <c r="QIF123" s="243"/>
      <c r="QIG123" s="243"/>
      <c r="QIH123" s="243"/>
      <c r="QII123" s="243"/>
      <c r="QIJ123" s="243"/>
      <c r="QIK123" s="243"/>
      <c r="QIL123" s="243"/>
      <c r="QIM123" s="243"/>
      <c r="QIN123" s="243"/>
      <c r="QIO123" s="243"/>
      <c r="QIP123" s="243"/>
      <c r="QIQ123" s="243"/>
      <c r="QIR123" s="243"/>
      <c r="QIS123" s="243"/>
      <c r="QIT123" s="243"/>
      <c r="QIU123" s="243"/>
      <c r="QIV123" s="243"/>
      <c r="QIW123" s="243"/>
      <c r="QIX123" s="243"/>
      <c r="QIY123" s="243"/>
      <c r="QIZ123" s="243"/>
      <c r="QJA123" s="243"/>
      <c r="QJB123" s="243"/>
      <c r="QJC123" s="243"/>
      <c r="QJD123" s="243"/>
      <c r="QJE123" s="243"/>
      <c r="QJF123" s="243"/>
      <c r="QJG123" s="243"/>
      <c r="QJH123" s="243"/>
      <c r="QJI123" s="243"/>
      <c r="QJJ123" s="243"/>
      <c r="QJK123" s="243"/>
      <c r="QJL123" s="243"/>
      <c r="QJM123" s="243"/>
      <c r="QJN123" s="243"/>
      <c r="QJO123" s="243"/>
      <c r="QJP123" s="243"/>
      <c r="QJQ123" s="243"/>
      <c r="QJR123" s="243"/>
      <c r="QJS123" s="243"/>
      <c r="QJT123" s="243"/>
      <c r="QJU123" s="243"/>
      <c r="QJV123" s="243"/>
      <c r="QJW123" s="243"/>
      <c r="QJX123" s="243"/>
      <c r="QJY123" s="243"/>
      <c r="QJZ123" s="243"/>
      <c r="QKA123" s="243"/>
      <c r="QKB123" s="243"/>
      <c r="QKC123" s="243"/>
      <c r="QKD123" s="243"/>
      <c r="QKE123" s="243"/>
      <c r="QKF123" s="243"/>
      <c r="QKG123" s="243"/>
      <c r="QKH123" s="243"/>
      <c r="QKI123" s="243"/>
      <c r="QKJ123" s="243"/>
      <c r="QKK123" s="243"/>
      <c r="QKL123" s="243"/>
      <c r="QKM123" s="243"/>
      <c r="QKN123" s="243"/>
      <c r="QKO123" s="243"/>
      <c r="QKP123" s="243"/>
      <c r="QKQ123" s="243"/>
      <c r="QKR123" s="243"/>
      <c r="QKS123" s="243"/>
      <c r="QKT123" s="243"/>
      <c r="QKU123" s="243"/>
      <c r="QKV123" s="243"/>
      <c r="QKW123" s="243"/>
      <c r="QKX123" s="243"/>
      <c r="QKY123" s="243"/>
      <c r="QKZ123" s="243"/>
      <c r="QLA123" s="243"/>
      <c r="QLB123" s="243"/>
      <c r="QLC123" s="243"/>
      <c r="QLD123" s="243"/>
      <c r="QLE123" s="243"/>
      <c r="QLF123" s="243"/>
      <c r="QLG123" s="243"/>
      <c r="QLH123" s="243"/>
      <c r="QLI123" s="243"/>
      <c r="QLJ123" s="243"/>
      <c r="QLK123" s="243"/>
      <c r="QLL123" s="243"/>
      <c r="QLM123" s="243"/>
      <c r="QLN123" s="243"/>
      <c r="QLO123" s="243"/>
      <c r="QLP123" s="243"/>
      <c r="QLQ123" s="243"/>
      <c r="QLR123" s="243"/>
      <c r="QLS123" s="243"/>
      <c r="QLT123" s="243"/>
      <c r="QLU123" s="243"/>
      <c r="QLV123" s="243"/>
      <c r="QLW123" s="243"/>
      <c r="QLX123" s="243"/>
      <c r="QLY123" s="243"/>
      <c r="QLZ123" s="243"/>
      <c r="QMA123" s="243"/>
      <c r="QMB123" s="243"/>
      <c r="QMC123" s="243"/>
      <c r="QMD123" s="243"/>
      <c r="QME123" s="243"/>
      <c r="QMF123" s="243"/>
      <c r="QMG123" s="243"/>
      <c r="QMH123" s="243"/>
      <c r="QMI123" s="243"/>
      <c r="QMJ123" s="243"/>
      <c r="QMK123" s="243"/>
      <c r="QML123" s="243"/>
      <c r="QMM123" s="243"/>
      <c r="QMN123" s="243"/>
      <c r="QMO123" s="243"/>
      <c r="QMP123" s="243"/>
      <c r="QMQ123" s="243"/>
      <c r="QMR123" s="243"/>
      <c r="QMS123" s="243"/>
      <c r="QMT123" s="243"/>
      <c r="QMU123" s="243"/>
      <c r="QMV123" s="243"/>
      <c r="QMW123" s="243"/>
      <c r="QMX123" s="243"/>
      <c r="QMY123" s="243"/>
      <c r="QMZ123" s="243"/>
      <c r="QNA123" s="243"/>
      <c r="QNB123" s="243"/>
      <c r="QNC123" s="243"/>
      <c r="QND123" s="243"/>
      <c r="QNE123" s="243"/>
      <c r="QNF123" s="243"/>
      <c r="QNG123" s="243"/>
      <c r="QNH123" s="243"/>
      <c r="QNI123" s="243"/>
      <c r="QNJ123" s="243"/>
      <c r="QNK123" s="243"/>
      <c r="QNL123" s="243"/>
      <c r="QNM123" s="243"/>
      <c r="QNN123" s="243"/>
      <c r="QNO123" s="243"/>
      <c r="QNP123" s="243"/>
      <c r="QNQ123" s="243"/>
      <c r="QNR123" s="243"/>
      <c r="QNS123" s="243"/>
      <c r="QNT123" s="243"/>
      <c r="QNU123" s="243"/>
      <c r="QNV123" s="243"/>
      <c r="QNW123" s="243"/>
      <c r="QNX123" s="243"/>
      <c r="QNY123" s="243"/>
      <c r="QNZ123" s="243"/>
      <c r="QOA123" s="243"/>
      <c r="QOB123" s="243"/>
      <c r="QOC123" s="243"/>
      <c r="QOD123" s="243"/>
      <c r="QOE123" s="243"/>
      <c r="QOF123" s="243"/>
      <c r="QOG123" s="243"/>
      <c r="QOH123" s="243"/>
      <c r="QOI123" s="243"/>
      <c r="QOJ123" s="243"/>
      <c r="QOK123" s="243"/>
      <c r="QOL123" s="243"/>
      <c r="QOM123" s="243"/>
      <c r="QON123" s="243"/>
      <c r="QOO123" s="243"/>
      <c r="QOP123" s="243"/>
      <c r="QOQ123" s="243"/>
      <c r="QOR123" s="243"/>
      <c r="QOS123" s="243"/>
      <c r="QOT123" s="243"/>
      <c r="QOU123" s="243"/>
      <c r="QOV123" s="243"/>
      <c r="QOW123" s="243"/>
      <c r="QOX123" s="243"/>
      <c r="QOY123" s="243"/>
      <c r="QOZ123" s="243"/>
      <c r="QPA123" s="243"/>
      <c r="QPB123" s="243"/>
      <c r="QPC123" s="243"/>
      <c r="QPD123" s="243"/>
      <c r="QPE123" s="243"/>
      <c r="QPF123" s="243"/>
      <c r="QPG123" s="243"/>
      <c r="QPH123" s="243"/>
      <c r="QPI123" s="243"/>
      <c r="QPJ123" s="243"/>
      <c r="QPK123" s="243"/>
      <c r="QPL123" s="243"/>
      <c r="QPM123" s="243"/>
      <c r="QPN123" s="243"/>
      <c r="QPO123" s="243"/>
      <c r="QPP123" s="243"/>
      <c r="QPQ123" s="243"/>
      <c r="QPR123" s="243"/>
      <c r="QPS123" s="243"/>
      <c r="QPT123" s="243"/>
      <c r="QPU123" s="243"/>
      <c r="QPV123" s="243"/>
      <c r="QPW123" s="243"/>
      <c r="QPX123" s="243"/>
      <c r="QPY123" s="243"/>
      <c r="QPZ123" s="243"/>
      <c r="QQA123" s="243"/>
      <c r="QQB123" s="243"/>
      <c r="QQC123" s="243"/>
      <c r="QQD123" s="243"/>
      <c r="QQE123" s="243"/>
      <c r="QQF123" s="243"/>
      <c r="QQG123" s="243"/>
      <c r="QQH123" s="243"/>
      <c r="QQI123" s="243"/>
      <c r="QQJ123" s="243"/>
      <c r="QQK123" s="243"/>
      <c r="QQL123" s="243"/>
      <c r="QQM123" s="243"/>
      <c r="QQN123" s="243"/>
      <c r="QQO123" s="243"/>
      <c r="QQP123" s="243"/>
      <c r="QQQ123" s="243"/>
      <c r="QQR123" s="243"/>
      <c r="QQS123" s="243"/>
      <c r="QQT123" s="243"/>
      <c r="QQU123" s="243"/>
      <c r="QQV123" s="243"/>
      <c r="QQW123" s="243"/>
      <c r="QQX123" s="243"/>
      <c r="QQY123" s="243"/>
      <c r="QQZ123" s="243"/>
      <c r="QRA123" s="243"/>
      <c r="QRB123" s="243"/>
      <c r="QRC123" s="243"/>
      <c r="QRD123" s="243"/>
      <c r="QRE123" s="243"/>
      <c r="QRF123" s="243"/>
      <c r="QRG123" s="243"/>
      <c r="QRH123" s="243"/>
      <c r="QRI123" s="243"/>
      <c r="QRJ123" s="243"/>
      <c r="QRK123" s="243"/>
      <c r="QRL123" s="243"/>
      <c r="QRM123" s="243"/>
      <c r="QRN123" s="243"/>
      <c r="QRO123" s="243"/>
      <c r="QRP123" s="243"/>
      <c r="QRQ123" s="243"/>
      <c r="QRR123" s="243"/>
      <c r="QRS123" s="243"/>
      <c r="QRT123" s="243"/>
      <c r="QRU123" s="243"/>
      <c r="QRV123" s="243"/>
      <c r="QRW123" s="243"/>
      <c r="QRX123" s="243"/>
      <c r="QRY123" s="243"/>
      <c r="QRZ123" s="243"/>
      <c r="QSA123" s="243"/>
      <c r="QSB123" s="243"/>
      <c r="QSC123" s="243"/>
      <c r="QSD123" s="243"/>
      <c r="QSE123" s="243"/>
      <c r="QSF123" s="243"/>
      <c r="QSG123" s="243"/>
      <c r="QSH123" s="243"/>
      <c r="QSI123" s="243"/>
      <c r="QSJ123" s="243"/>
      <c r="QSK123" s="243"/>
      <c r="QSL123" s="243"/>
      <c r="QSM123" s="243"/>
      <c r="QSN123" s="243"/>
      <c r="QSO123" s="243"/>
      <c r="QSP123" s="243"/>
      <c r="QSQ123" s="243"/>
      <c r="QSR123" s="243"/>
      <c r="QSS123" s="243"/>
      <c r="QST123" s="243"/>
      <c r="QSU123" s="243"/>
      <c r="QSV123" s="243"/>
      <c r="QSW123" s="243"/>
      <c r="QSX123" s="243"/>
      <c r="QSY123" s="243"/>
      <c r="QSZ123" s="243"/>
      <c r="QTA123" s="243"/>
      <c r="QTB123" s="243"/>
      <c r="QTC123" s="243"/>
      <c r="QTD123" s="243"/>
      <c r="QTE123" s="243"/>
      <c r="QTF123" s="243"/>
      <c r="QTG123" s="243"/>
      <c r="QTH123" s="243"/>
      <c r="QTI123" s="243"/>
      <c r="QTJ123" s="243"/>
      <c r="QTK123" s="243"/>
      <c r="QTL123" s="243"/>
      <c r="QTM123" s="243"/>
      <c r="QTN123" s="243"/>
      <c r="QTO123" s="243"/>
      <c r="QTP123" s="243"/>
      <c r="QTQ123" s="243"/>
      <c r="QTR123" s="243"/>
      <c r="QTS123" s="243"/>
      <c r="QTT123" s="243"/>
      <c r="QTU123" s="243"/>
      <c r="QTV123" s="243"/>
      <c r="QTW123" s="243"/>
      <c r="QTX123" s="243"/>
      <c r="QTY123" s="243"/>
      <c r="QTZ123" s="243"/>
      <c r="QUA123" s="243"/>
      <c r="QUB123" s="243"/>
      <c r="QUC123" s="243"/>
      <c r="QUD123" s="243"/>
      <c r="QUE123" s="243"/>
      <c r="QUF123" s="243"/>
      <c r="QUG123" s="243"/>
      <c r="QUH123" s="243"/>
      <c r="QUI123" s="243"/>
      <c r="QUJ123" s="243"/>
      <c r="QUK123" s="243"/>
      <c r="QUL123" s="243"/>
      <c r="QUM123" s="243"/>
      <c r="QUN123" s="243"/>
      <c r="QUO123" s="243"/>
      <c r="QUP123" s="243"/>
      <c r="QUQ123" s="243"/>
      <c r="QUR123" s="243"/>
      <c r="QUS123" s="243"/>
      <c r="QUT123" s="243"/>
      <c r="QUU123" s="243"/>
      <c r="QUV123" s="243"/>
      <c r="QUW123" s="243"/>
      <c r="QUX123" s="243"/>
      <c r="QUY123" s="243"/>
      <c r="QUZ123" s="243"/>
      <c r="QVA123" s="243"/>
      <c r="QVB123" s="243"/>
      <c r="QVC123" s="243"/>
      <c r="QVD123" s="243"/>
      <c r="QVE123" s="243"/>
      <c r="QVF123" s="243"/>
      <c r="QVG123" s="243"/>
      <c r="QVH123" s="243"/>
      <c r="QVI123" s="243"/>
      <c r="QVJ123" s="243"/>
      <c r="QVK123" s="243"/>
      <c r="QVL123" s="243"/>
      <c r="QVM123" s="243"/>
      <c r="QVN123" s="243"/>
      <c r="QVO123" s="243"/>
      <c r="QVP123" s="243"/>
      <c r="QVQ123" s="243"/>
      <c r="QVR123" s="243"/>
      <c r="QVS123" s="243"/>
      <c r="QVT123" s="243"/>
      <c r="QVU123" s="243"/>
      <c r="QVV123" s="243"/>
      <c r="QVW123" s="243"/>
      <c r="QVX123" s="243"/>
      <c r="QVY123" s="243"/>
      <c r="QVZ123" s="243"/>
      <c r="QWA123" s="243"/>
      <c r="QWB123" s="243"/>
      <c r="QWC123" s="243"/>
      <c r="QWD123" s="243"/>
      <c r="QWE123" s="243"/>
      <c r="QWF123" s="243"/>
      <c r="QWG123" s="243"/>
      <c r="QWH123" s="243"/>
      <c r="QWI123" s="243"/>
      <c r="QWJ123" s="243"/>
      <c r="QWK123" s="243"/>
      <c r="QWL123" s="243"/>
      <c r="QWM123" s="243"/>
      <c r="QWN123" s="243"/>
      <c r="QWO123" s="243"/>
      <c r="QWP123" s="243"/>
      <c r="QWQ123" s="243"/>
      <c r="QWR123" s="243"/>
      <c r="QWS123" s="243"/>
      <c r="QWT123" s="243"/>
      <c r="QWU123" s="243"/>
      <c r="QWV123" s="243"/>
      <c r="QWW123" s="243"/>
      <c r="QWX123" s="243"/>
      <c r="QWY123" s="243"/>
      <c r="QWZ123" s="243"/>
      <c r="QXA123" s="243"/>
      <c r="QXB123" s="243"/>
      <c r="QXC123" s="243"/>
      <c r="QXD123" s="243"/>
      <c r="QXE123" s="243"/>
      <c r="QXF123" s="243"/>
      <c r="QXG123" s="243"/>
      <c r="QXH123" s="243"/>
      <c r="QXI123" s="243"/>
      <c r="QXJ123" s="243"/>
      <c r="QXK123" s="243"/>
      <c r="QXL123" s="243"/>
      <c r="QXM123" s="243"/>
      <c r="QXN123" s="243"/>
      <c r="QXO123" s="243"/>
      <c r="QXP123" s="243"/>
      <c r="QXQ123" s="243"/>
      <c r="QXR123" s="243"/>
      <c r="QXS123" s="243"/>
      <c r="QXT123" s="243"/>
      <c r="QXU123" s="243"/>
      <c r="QXV123" s="243"/>
      <c r="QXW123" s="243"/>
      <c r="QXX123" s="243"/>
      <c r="QXY123" s="243"/>
      <c r="QXZ123" s="243"/>
      <c r="QYA123" s="243"/>
      <c r="QYB123" s="243"/>
      <c r="QYC123" s="243"/>
      <c r="QYD123" s="243"/>
      <c r="QYE123" s="243"/>
      <c r="QYF123" s="243"/>
      <c r="QYG123" s="243"/>
      <c r="QYH123" s="243"/>
      <c r="QYI123" s="243"/>
      <c r="QYJ123" s="243"/>
      <c r="QYK123" s="243"/>
      <c r="QYL123" s="243"/>
      <c r="QYM123" s="243"/>
      <c r="QYN123" s="243"/>
      <c r="QYO123" s="243"/>
      <c r="QYP123" s="243"/>
      <c r="QYQ123" s="243"/>
      <c r="QYR123" s="243"/>
      <c r="QYS123" s="243"/>
      <c r="QYT123" s="243"/>
      <c r="QYU123" s="243"/>
      <c r="QYV123" s="243"/>
      <c r="QYW123" s="243"/>
      <c r="QYX123" s="243"/>
      <c r="QYY123" s="243"/>
      <c r="QYZ123" s="243"/>
      <c r="QZA123" s="243"/>
      <c r="QZB123" s="243"/>
      <c r="QZC123" s="243"/>
      <c r="QZD123" s="243"/>
      <c r="QZE123" s="243"/>
      <c r="QZF123" s="243"/>
      <c r="QZG123" s="243"/>
      <c r="QZH123" s="243"/>
      <c r="QZI123" s="243"/>
      <c r="QZJ123" s="243"/>
      <c r="QZK123" s="243"/>
      <c r="QZL123" s="243"/>
      <c r="QZM123" s="243"/>
      <c r="QZN123" s="243"/>
      <c r="QZO123" s="243"/>
      <c r="QZP123" s="243"/>
      <c r="QZQ123" s="243"/>
      <c r="QZR123" s="243"/>
      <c r="QZS123" s="243"/>
      <c r="QZT123" s="243"/>
      <c r="QZU123" s="243"/>
      <c r="QZV123" s="243"/>
      <c r="QZW123" s="243"/>
      <c r="QZX123" s="243"/>
      <c r="QZY123" s="243"/>
      <c r="QZZ123" s="243"/>
      <c r="RAA123" s="243"/>
      <c r="RAB123" s="243"/>
      <c r="RAC123" s="243"/>
      <c r="RAD123" s="243"/>
      <c r="RAE123" s="243"/>
      <c r="RAF123" s="243"/>
      <c r="RAG123" s="243"/>
      <c r="RAH123" s="243"/>
      <c r="RAI123" s="243"/>
      <c r="RAJ123" s="243"/>
      <c r="RAK123" s="243"/>
      <c r="RAL123" s="243"/>
      <c r="RAM123" s="243"/>
      <c r="RAN123" s="243"/>
      <c r="RAO123" s="243"/>
      <c r="RAP123" s="243"/>
      <c r="RAQ123" s="243"/>
      <c r="RAR123" s="243"/>
      <c r="RAS123" s="243"/>
      <c r="RAT123" s="243"/>
      <c r="RAU123" s="243"/>
      <c r="RAV123" s="243"/>
      <c r="RAW123" s="243"/>
      <c r="RAX123" s="243"/>
      <c r="RAY123" s="243"/>
      <c r="RAZ123" s="243"/>
      <c r="RBA123" s="243"/>
      <c r="RBB123" s="243"/>
      <c r="RBC123" s="243"/>
      <c r="RBD123" s="243"/>
      <c r="RBE123" s="243"/>
      <c r="RBF123" s="243"/>
      <c r="RBG123" s="243"/>
      <c r="RBH123" s="243"/>
      <c r="RBI123" s="243"/>
      <c r="RBJ123" s="243"/>
      <c r="RBK123" s="243"/>
      <c r="RBL123" s="243"/>
      <c r="RBM123" s="243"/>
      <c r="RBN123" s="243"/>
      <c r="RBO123" s="243"/>
      <c r="RBP123" s="243"/>
      <c r="RBQ123" s="243"/>
      <c r="RBR123" s="243"/>
      <c r="RBS123" s="243"/>
      <c r="RBT123" s="243"/>
      <c r="RBU123" s="243"/>
      <c r="RBV123" s="243"/>
      <c r="RBW123" s="243"/>
      <c r="RBX123" s="243"/>
      <c r="RBY123" s="243"/>
      <c r="RBZ123" s="243"/>
      <c r="RCA123" s="243"/>
      <c r="RCB123" s="243"/>
      <c r="RCC123" s="243"/>
      <c r="RCD123" s="243"/>
      <c r="RCE123" s="243"/>
      <c r="RCF123" s="243"/>
      <c r="RCG123" s="243"/>
      <c r="RCH123" s="243"/>
      <c r="RCI123" s="243"/>
      <c r="RCJ123" s="243"/>
      <c r="RCK123" s="243"/>
      <c r="RCL123" s="243"/>
      <c r="RCM123" s="243"/>
      <c r="RCN123" s="243"/>
      <c r="RCO123" s="243"/>
      <c r="RCP123" s="243"/>
      <c r="RCQ123" s="243"/>
      <c r="RCR123" s="243"/>
      <c r="RCS123" s="243"/>
      <c r="RCT123" s="243"/>
      <c r="RCU123" s="243"/>
      <c r="RCV123" s="243"/>
      <c r="RCW123" s="243"/>
      <c r="RCX123" s="243"/>
      <c r="RCY123" s="243"/>
      <c r="RCZ123" s="243"/>
      <c r="RDA123" s="243"/>
      <c r="RDB123" s="243"/>
      <c r="RDC123" s="243"/>
      <c r="RDD123" s="243"/>
      <c r="RDE123" s="243"/>
      <c r="RDF123" s="243"/>
      <c r="RDG123" s="243"/>
      <c r="RDH123" s="243"/>
      <c r="RDI123" s="243"/>
      <c r="RDJ123" s="243"/>
      <c r="RDK123" s="243"/>
      <c r="RDL123" s="243"/>
      <c r="RDM123" s="243"/>
      <c r="RDN123" s="243"/>
      <c r="RDO123" s="243"/>
      <c r="RDP123" s="243"/>
      <c r="RDQ123" s="243"/>
      <c r="RDR123" s="243"/>
      <c r="RDS123" s="243"/>
      <c r="RDT123" s="243"/>
      <c r="RDU123" s="243"/>
      <c r="RDV123" s="243"/>
      <c r="RDW123" s="243"/>
      <c r="RDX123" s="243"/>
      <c r="RDY123" s="243"/>
      <c r="RDZ123" s="243"/>
      <c r="REA123" s="243"/>
      <c r="REB123" s="243"/>
      <c r="REC123" s="243"/>
      <c r="RED123" s="243"/>
      <c r="REE123" s="243"/>
      <c r="REF123" s="243"/>
      <c r="REG123" s="243"/>
      <c r="REH123" s="243"/>
      <c r="REI123" s="243"/>
      <c r="REJ123" s="243"/>
      <c r="REK123" s="243"/>
      <c r="REL123" s="243"/>
      <c r="REM123" s="243"/>
      <c r="REN123" s="243"/>
      <c r="REO123" s="243"/>
      <c r="REP123" s="243"/>
      <c r="REQ123" s="243"/>
      <c r="RER123" s="243"/>
      <c r="RES123" s="243"/>
      <c r="RET123" s="243"/>
      <c r="REU123" s="243"/>
      <c r="REV123" s="243"/>
      <c r="REW123" s="243"/>
      <c r="REX123" s="243"/>
      <c r="REY123" s="243"/>
      <c r="REZ123" s="243"/>
      <c r="RFA123" s="243"/>
      <c r="RFB123" s="243"/>
      <c r="RFC123" s="243"/>
      <c r="RFD123" s="243"/>
      <c r="RFE123" s="243"/>
      <c r="RFF123" s="243"/>
      <c r="RFG123" s="243"/>
      <c r="RFH123" s="243"/>
      <c r="RFI123" s="243"/>
      <c r="RFJ123" s="243"/>
      <c r="RFK123" s="243"/>
      <c r="RFL123" s="243"/>
      <c r="RFM123" s="243"/>
      <c r="RFN123" s="243"/>
      <c r="RFO123" s="243"/>
      <c r="RFP123" s="243"/>
      <c r="RFQ123" s="243"/>
      <c r="RFR123" s="243"/>
      <c r="RFS123" s="243"/>
      <c r="RFT123" s="243"/>
      <c r="RFU123" s="243"/>
      <c r="RFV123" s="243"/>
      <c r="RFW123" s="243"/>
      <c r="RFX123" s="243"/>
      <c r="RFY123" s="243"/>
      <c r="RFZ123" s="243"/>
      <c r="RGA123" s="243"/>
      <c r="RGB123" s="243"/>
      <c r="RGC123" s="243"/>
      <c r="RGD123" s="243"/>
      <c r="RGE123" s="243"/>
      <c r="RGF123" s="243"/>
      <c r="RGG123" s="243"/>
      <c r="RGH123" s="243"/>
      <c r="RGI123" s="243"/>
      <c r="RGJ123" s="243"/>
      <c r="RGK123" s="243"/>
      <c r="RGL123" s="243"/>
      <c r="RGM123" s="243"/>
      <c r="RGN123" s="243"/>
      <c r="RGO123" s="243"/>
      <c r="RGP123" s="243"/>
      <c r="RGQ123" s="243"/>
      <c r="RGR123" s="243"/>
      <c r="RGS123" s="243"/>
      <c r="RGT123" s="243"/>
      <c r="RGU123" s="243"/>
      <c r="RGV123" s="243"/>
      <c r="RGW123" s="243"/>
      <c r="RGX123" s="243"/>
      <c r="RGY123" s="243"/>
      <c r="RGZ123" s="243"/>
      <c r="RHA123" s="243"/>
      <c r="RHB123" s="243"/>
      <c r="RHC123" s="243"/>
      <c r="RHD123" s="243"/>
      <c r="RHE123" s="243"/>
      <c r="RHF123" s="243"/>
      <c r="RHG123" s="243"/>
      <c r="RHH123" s="243"/>
      <c r="RHI123" s="243"/>
      <c r="RHJ123" s="243"/>
      <c r="RHK123" s="243"/>
      <c r="RHL123" s="243"/>
      <c r="RHM123" s="243"/>
      <c r="RHN123" s="243"/>
      <c r="RHO123" s="243"/>
      <c r="RHP123" s="243"/>
      <c r="RHQ123" s="243"/>
      <c r="RHR123" s="243"/>
      <c r="RHS123" s="243"/>
      <c r="RHT123" s="243"/>
      <c r="RHU123" s="243"/>
      <c r="RHV123" s="243"/>
      <c r="RHW123" s="243"/>
      <c r="RHX123" s="243"/>
      <c r="RHY123" s="243"/>
      <c r="RHZ123" s="243"/>
      <c r="RIA123" s="243"/>
      <c r="RIB123" s="243"/>
      <c r="RIC123" s="243"/>
      <c r="RID123" s="243"/>
      <c r="RIE123" s="243"/>
      <c r="RIF123" s="243"/>
      <c r="RIG123" s="243"/>
      <c r="RIH123" s="243"/>
      <c r="RII123" s="243"/>
      <c r="RIJ123" s="243"/>
      <c r="RIK123" s="243"/>
      <c r="RIL123" s="243"/>
      <c r="RIM123" s="243"/>
      <c r="RIN123" s="243"/>
      <c r="RIO123" s="243"/>
      <c r="RIP123" s="243"/>
      <c r="RIQ123" s="243"/>
      <c r="RIR123" s="243"/>
      <c r="RIS123" s="243"/>
      <c r="RIT123" s="243"/>
      <c r="RIU123" s="243"/>
      <c r="RIV123" s="243"/>
      <c r="RIW123" s="243"/>
      <c r="RIX123" s="243"/>
      <c r="RIY123" s="243"/>
      <c r="RIZ123" s="243"/>
      <c r="RJA123" s="243"/>
      <c r="RJB123" s="243"/>
      <c r="RJC123" s="243"/>
      <c r="RJD123" s="243"/>
      <c r="RJE123" s="243"/>
      <c r="RJF123" s="243"/>
      <c r="RJG123" s="243"/>
      <c r="RJH123" s="243"/>
      <c r="RJI123" s="243"/>
      <c r="RJJ123" s="243"/>
      <c r="RJK123" s="243"/>
      <c r="RJL123" s="243"/>
      <c r="RJM123" s="243"/>
      <c r="RJN123" s="243"/>
      <c r="RJO123" s="243"/>
      <c r="RJP123" s="243"/>
      <c r="RJQ123" s="243"/>
      <c r="RJR123" s="243"/>
      <c r="RJS123" s="243"/>
      <c r="RJT123" s="243"/>
      <c r="RJU123" s="243"/>
      <c r="RJV123" s="243"/>
      <c r="RJW123" s="243"/>
      <c r="RJX123" s="243"/>
      <c r="RJY123" s="243"/>
      <c r="RJZ123" s="243"/>
      <c r="RKA123" s="243"/>
      <c r="RKB123" s="243"/>
      <c r="RKC123" s="243"/>
      <c r="RKD123" s="243"/>
      <c r="RKE123" s="243"/>
      <c r="RKF123" s="243"/>
      <c r="RKG123" s="243"/>
      <c r="RKH123" s="243"/>
      <c r="RKI123" s="243"/>
      <c r="RKJ123" s="243"/>
      <c r="RKK123" s="243"/>
      <c r="RKL123" s="243"/>
      <c r="RKM123" s="243"/>
      <c r="RKN123" s="243"/>
      <c r="RKO123" s="243"/>
      <c r="RKP123" s="243"/>
      <c r="RKQ123" s="243"/>
      <c r="RKR123" s="243"/>
      <c r="RKS123" s="243"/>
      <c r="RKT123" s="243"/>
      <c r="RKU123" s="243"/>
      <c r="RKV123" s="243"/>
      <c r="RKW123" s="243"/>
      <c r="RKX123" s="243"/>
      <c r="RKY123" s="243"/>
      <c r="RKZ123" s="243"/>
      <c r="RLA123" s="243"/>
      <c r="RLB123" s="243"/>
      <c r="RLC123" s="243"/>
      <c r="RLD123" s="243"/>
      <c r="RLE123" s="243"/>
      <c r="RLF123" s="243"/>
      <c r="RLG123" s="243"/>
      <c r="RLH123" s="243"/>
      <c r="RLI123" s="243"/>
      <c r="RLJ123" s="243"/>
      <c r="RLK123" s="243"/>
      <c r="RLL123" s="243"/>
      <c r="RLM123" s="243"/>
      <c r="RLN123" s="243"/>
      <c r="RLO123" s="243"/>
      <c r="RLP123" s="243"/>
      <c r="RLQ123" s="243"/>
      <c r="RLR123" s="243"/>
      <c r="RLS123" s="243"/>
      <c r="RLT123" s="243"/>
      <c r="RLU123" s="243"/>
      <c r="RLV123" s="243"/>
      <c r="RLW123" s="243"/>
      <c r="RLX123" s="243"/>
      <c r="RLY123" s="243"/>
      <c r="RLZ123" s="243"/>
      <c r="RMA123" s="243"/>
      <c r="RMB123" s="243"/>
      <c r="RMC123" s="243"/>
      <c r="RMD123" s="243"/>
      <c r="RME123" s="243"/>
      <c r="RMF123" s="243"/>
      <c r="RMG123" s="243"/>
      <c r="RMH123" s="243"/>
      <c r="RMI123" s="243"/>
      <c r="RMJ123" s="243"/>
      <c r="RMK123" s="243"/>
      <c r="RML123" s="243"/>
      <c r="RMM123" s="243"/>
      <c r="RMN123" s="243"/>
      <c r="RMO123" s="243"/>
      <c r="RMP123" s="243"/>
      <c r="RMQ123" s="243"/>
      <c r="RMR123" s="243"/>
      <c r="RMS123" s="243"/>
      <c r="RMT123" s="243"/>
      <c r="RMU123" s="243"/>
      <c r="RMV123" s="243"/>
      <c r="RMW123" s="243"/>
      <c r="RMX123" s="243"/>
      <c r="RMY123" s="243"/>
      <c r="RMZ123" s="243"/>
      <c r="RNA123" s="243"/>
      <c r="RNB123" s="243"/>
      <c r="RNC123" s="243"/>
      <c r="RND123" s="243"/>
      <c r="RNE123" s="243"/>
      <c r="RNF123" s="243"/>
      <c r="RNG123" s="243"/>
      <c r="RNH123" s="243"/>
      <c r="RNI123" s="243"/>
      <c r="RNJ123" s="243"/>
      <c r="RNK123" s="243"/>
      <c r="RNL123" s="243"/>
      <c r="RNM123" s="243"/>
      <c r="RNN123" s="243"/>
      <c r="RNO123" s="243"/>
      <c r="RNP123" s="243"/>
      <c r="RNQ123" s="243"/>
      <c r="RNR123" s="243"/>
      <c r="RNS123" s="243"/>
      <c r="RNT123" s="243"/>
      <c r="RNU123" s="243"/>
      <c r="RNV123" s="243"/>
      <c r="RNW123" s="243"/>
      <c r="RNX123" s="243"/>
      <c r="RNY123" s="243"/>
      <c r="RNZ123" s="243"/>
      <c r="ROA123" s="243"/>
      <c r="ROB123" s="243"/>
      <c r="ROC123" s="243"/>
      <c r="ROD123" s="243"/>
      <c r="ROE123" s="243"/>
      <c r="ROF123" s="243"/>
      <c r="ROG123" s="243"/>
      <c r="ROH123" s="243"/>
      <c r="ROI123" s="243"/>
      <c r="ROJ123" s="243"/>
      <c r="ROK123" s="243"/>
      <c r="ROL123" s="243"/>
      <c r="ROM123" s="243"/>
      <c r="RON123" s="243"/>
      <c r="ROO123" s="243"/>
      <c r="ROP123" s="243"/>
      <c r="ROQ123" s="243"/>
      <c r="ROR123" s="243"/>
      <c r="ROS123" s="243"/>
      <c r="ROT123" s="243"/>
      <c r="ROU123" s="243"/>
      <c r="ROV123" s="243"/>
      <c r="ROW123" s="243"/>
      <c r="ROX123" s="243"/>
      <c r="ROY123" s="243"/>
      <c r="ROZ123" s="243"/>
      <c r="RPA123" s="243"/>
      <c r="RPB123" s="243"/>
      <c r="RPC123" s="243"/>
      <c r="RPD123" s="243"/>
      <c r="RPE123" s="243"/>
      <c r="RPF123" s="243"/>
      <c r="RPG123" s="243"/>
      <c r="RPH123" s="243"/>
      <c r="RPI123" s="243"/>
      <c r="RPJ123" s="243"/>
      <c r="RPK123" s="243"/>
      <c r="RPL123" s="243"/>
      <c r="RPM123" s="243"/>
      <c r="RPN123" s="243"/>
      <c r="RPO123" s="243"/>
      <c r="RPP123" s="243"/>
      <c r="RPQ123" s="243"/>
      <c r="RPR123" s="243"/>
      <c r="RPS123" s="243"/>
      <c r="RPT123" s="243"/>
      <c r="RPU123" s="243"/>
      <c r="RPV123" s="243"/>
      <c r="RPW123" s="243"/>
      <c r="RPX123" s="243"/>
      <c r="RPY123" s="243"/>
      <c r="RPZ123" s="243"/>
      <c r="RQA123" s="243"/>
      <c r="RQB123" s="243"/>
      <c r="RQC123" s="243"/>
      <c r="RQD123" s="243"/>
      <c r="RQE123" s="243"/>
      <c r="RQF123" s="243"/>
      <c r="RQG123" s="243"/>
      <c r="RQH123" s="243"/>
      <c r="RQI123" s="243"/>
      <c r="RQJ123" s="243"/>
      <c r="RQK123" s="243"/>
      <c r="RQL123" s="243"/>
      <c r="RQM123" s="243"/>
      <c r="RQN123" s="243"/>
      <c r="RQO123" s="243"/>
      <c r="RQP123" s="243"/>
      <c r="RQQ123" s="243"/>
      <c r="RQR123" s="243"/>
      <c r="RQS123" s="243"/>
      <c r="RQT123" s="243"/>
      <c r="RQU123" s="243"/>
      <c r="RQV123" s="243"/>
      <c r="RQW123" s="243"/>
      <c r="RQX123" s="243"/>
      <c r="RQY123" s="243"/>
      <c r="RQZ123" s="243"/>
      <c r="RRA123" s="243"/>
      <c r="RRB123" s="243"/>
      <c r="RRC123" s="243"/>
      <c r="RRD123" s="243"/>
      <c r="RRE123" s="243"/>
      <c r="RRF123" s="243"/>
      <c r="RRG123" s="243"/>
      <c r="RRH123" s="243"/>
      <c r="RRI123" s="243"/>
      <c r="RRJ123" s="243"/>
      <c r="RRK123" s="243"/>
      <c r="RRL123" s="243"/>
      <c r="RRM123" s="243"/>
      <c r="RRN123" s="243"/>
      <c r="RRO123" s="243"/>
      <c r="RRP123" s="243"/>
      <c r="RRQ123" s="243"/>
      <c r="RRR123" s="243"/>
      <c r="RRS123" s="243"/>
      <c r="RRT123" s="243"/>
      <c r="RRU123" s="243"/>
      <c r="RRV123" s="243"/>
      <c r="RRW123" s="243"/>
      <c r="RRX123" s="243"/>
      <c r="RRY123" s="243"/>
      <c r="RRZ123" s="243"/>
      <c r="RSA123" s="243"/>
      <c r="RSB123" s="243"/>
      <c r="RSC123" s="243"/>
      <c r="RSD123" s="243"/>
      <c r="RSE123" s="243"/>
      <c r="RSF123" s="243"/>
      <c r="RSG123" s="243"/>
      <c r="RSH123" s="243"/>
      <c r="RSI123" s="243"/>
      <c r="RSJ123" s="243"/>
      <c r="RSK123" s="243"/>
      <c r="RSL123" s="243"/>
      <c r="RSM123" s="243"/>
      <c r="RSN123" s="243"/>
      <c r="RSO123" s="243"/>
      <c r="RSP123" s="243"/>
      <c r="RSQ123" s="243"/>
      <c r="RSR123" s="243"/>
      <c r="RSS123" s="243"/>
      <c r="RST123" s="243"/>
      <c r="RSU123" s="243"/>
      <c r="RSV123" s="243"/>
      <c r="RSW123" s="243"/>
      <c r="RSX123" s="243"/>
      <c r="RSY123" s="243"/>
      <c r="RSZ123" s="243"/>
      <c r="RTA123" s="243"/>
      <c r="RTB123" s="243"/>
      <c r="RTC123" s="243"/>
      <c r="RTD123" s="243"/>
      <c r="RTE123" s="243"/>
      <c r="RTF123" s="243"/>
      <c r="RTG123" s="243"/>
      <c r="RTH123" s="243"/>
      <c r="RTI123" s="243"/>
      <c r="RTJ123" s="243"/>
      <c r="RTK123" s="243"/>
      <c r="RTL123" s="243"/>
      <c r="RTM123" s="243"/>
      <c r="RTN123" s="243"/>
      <c r="RTO123" s="243"/>
      <c r="RTP123" s="243"/>
      <c r="RTQ123" s="243"/>
      <c r="RTR123" s="243"/>
      <c r="RTS123" s="243"/>
      <c r="RTT123" s="243"/>
      <c r="RTU123" s="243"/>
      <c r="RTV123" s="243"/>
      <c r="RTW123" s="243"/>
      <c r="RTX123" s="243"/>
      <c r="RTY123" s="243"/>
      <c r="RTZ123" s="243"/>
      <c r="RUA123" s="243"/>
      <c r="RUB123" s="243"/>
      <c r="RUC123" s="243"/>
      <c r="RUD123" s="243"/>
      <c r="RUE123" s="243"/>
      <c r="RUF123" s="243"/>
      <c r="RUG123" s="243"/>
      <c r="RUH123" s="243"/>
      <c r="RUI123" s="243"/>
      <c r="RUJ123" s="243"/>
      <c r="RUK123" s="243"/>
      <c r="RUL123" s="243"/>
      <c r="RUM123" s="243"/>
      <c r="RUN123" s="243"/>
      <c r="RUO123" s="243"/>
      <c r="RUP123" s="243"/>
      <c r="RUQ123" s="243"/>
      <c r="RUR123" s="243"/>
      <c r="RUS123" s="243"/>
      <c r="RUT123" s="243"/>
      <c r="RUU123" s="243"/>
      <c r="RUV123" s="243"/>
      <c r="RUW123" s="243"/>
      <c r="RUX123" s="243"/>
      <c r="RUY123" s="243"/>
      <c r="RUZ123" s="243"/>
      <c r="RVA123" s="243"/>
      <c r="RVB123" s="243"/>
      <c r="RVC123" s="243"/>
      <c r="RVD123" s="243"/>
      <c r="RVE123" s="243"/>
      <c r="RVF123" s="243"/>
      <c r="RVG123" s="243"/>
      <c r="RVH123" s="243"/>
      <c r="RVI123" s="243"/>
      <c r="RVJ123" s="243"/>
      <c r="RVK123" s="243"/>
      <c r="RVL123" s="243"/>
      <c r="RVM123" s="243"/>
      <c r="RVN123" s="243"/>
      <c r="RVO123" s="243"/>
      <c r="RVP123" s="243"/>
      <c r="RVQ123" s="243"/>
      <c r="RVR123" s="243"/>
      <c r="RVS123" s="243"/>
      <c r="RVT123" s="243"/>
      <c r="RVU123" s="243"/>
      <c r="RVV123" s="243"/>
      <c r="RVW123" s="243"/>
      <c r="RVX123" s="243"/>
      <c r="RVY123" s="243"/>
      <c r="RVZ123" s="243"/>
      <c r="RWA123" s="243"/>
      <c r="RWB123" s="243"/>
      <c r="RWC123" s="243"/>
      <c r="RWD123" s="243"/>
      <c r="RWE123" s="243"/>
      <c r="RWF123" s="243"/>
      <c r="RWG123" s="243"/>
      <c r="RWH123" s="243"/>
      <c r="RWI123" s="243"/>
      <c r="RWJ123" s="243"/>
      <c r="RWK123" s="243"/>
      <c r="RWL123" s="243"/>
      <c r="RWM123" s="243"/>
      <c r="RWN123" s="243"/>
      <c r="RWO123" s="243"/>
      <c r="RWP123" s="243"/>
      <c r="RWQ123" s="243"/>
      <c r="RWR123" s="243"/>
      <c r="RWS123" s="243"/>
      <c r="RWT123" s="243"/>
      <c r="RWU123" s="243"/>
      <c r="RWV123" s="243"/>
      <c r="RWW123" s="243"/>
      <c r="RWX123" s="243"/>
      <c r="RWY123" s="243"/>
      <c r="RWZ123" s="243"/>
      <c r="RXA123" s="243"/>
      <c r="RXB123" s="243"/>
      <c r="RXC123" s="243"/>
      <c r="RXD123" s="243"/>
      <c r="RXE123" s="243"/>
      <c r="RXF123" s="243"/>
      <c r="RXG123" s="243"/>
      <c r="RXH123" s="243"/>
      <c r="RXI123" s="243"/>
      <c r="RXJ123" s="243"/>
      <c r="RXK123" s="243"/>
      <c r="RXL123" s="243"/>
      <c r="RXM123" s="243"/>
      <c r="RXN123" s="243"/>
      <c r="RXO123" s="243"/>
      <c r="RXP123" s="243"/>
      <c r="RXQ123" s="243"/>
      <c r="RXR123" s="243"/>
      <c r="RXS123" s="243"/>
      <c r="RXT123" s="243"/>
      <c r="RXU123" s="243"/>
      <c r="RXV123" s="243"/>
      <c r="RXW123" s="243"/>
      <c r="RXX123" s="243"/>
      <c r="RXY123" s="243"/>
      <c r="RXZ123" s="243"/>
      <c r="RYA123" s="243"/>
      <c r="RYB123" s="243"/>
      <c r="RYC123" s="243"/>
      <c r="RYD123" s="243"/>
      <c r="RYE123" s="243"/>
      <c r="RYF123" s="243"/>
      <c r="RYG123" s="243"/>
      <c r="RYH123" s="243"/>
      <c r="RYI123" s="243"/>
      <c r="RYJ123" s="243"/>
      <c r="RYK123" s="243"/>
      <c r="RYL123" s="243"/>
      <c r="RYM123" s="243"/>
      <c r="RYN123" s="243"/>
      <c r="RYO123" s="243"/>
      <c r="RYP123" s="243"/>
      <c r="RYQ123" s="243"/>
      <c r="RYR123" s="243"/>
      <c r="RYS123" s="243"/>
      <c r="RYT123" s="243"/>
      <c r="RYU123" s="243"/>
      <c r="RYV123" s="243"/>
      <c r="RYW123" s="243"/>
      <c r="RYX123" s="243"/>
      <c r="RYY123" s="243"/>
      <c r="RYZ123" s="243"/>
      <c r="RZA123" s="243"/>
      <c r="RZB123" s="243"/>
      <c r="RZC123" s="243"/>
      <c r="RZD123" s="243"/>
      <c r="RZE123" s="243"/>
      <c r="RZF123" s="243"/>
      <c r="RZG123" s="243"/>
      <c r="RZH123" s="243"/>
      <c r="RZI123" s="243"/>
      <c r="RZJ123" s="243"/>
      <c r="RZK123" s="243"/>
      <c r="RZL123" s="243"/>
      <c r="RZM123" s="243"/>
      <c r="RZN123" s="243"/>
      <c r="RZO123" s="243"/>
      <c r="RZP123" s="243"/>
      <c r="RZQ123" s="243"/>
      <c r="RZR123" s="243"/>
      <c r="RZS123" s="243"/>
      <c r="RZT123" s="243"/>
      <c r="RZU123" s="243"/>
      <c r="RZV123" s="243"/>
      <c r="RZW123" s="243"/>
      <c r="RZX123" s="243"/>
      <c r="RZY123" s="243"/>
      <c r="RZZ123" s="243"/>
      <c r="SAA123" s="243"/>
      <c r="SAB123" s="243"/>
      <c r="SAC123" s="243"/>
      <c r="SAD123" s="243"/>
      <c r="SAE123" s="243"/>
      <c r="SAF123" s="243"/>
      <c r="SAG123" s="243"/>
      <c r="SAH123" s="243"/>
      <c r="SAI123" s="243"/>
      <c r="SAJ123" s="243"/>
      <c r="SAK123" s="243"/>
      <c r="SAL123" s="243"/>
      <c r="SAM123" s="243"/>
      <c r="SAN123" s="243"/>
      <c r="SAO123" s="243"/>
      <c r="SAP123" s="243"/>
      <c r="SAQ123" s="243"/>
      <c r="SAR123" s="243"/>
      <c r="SAS123" s="243"/>
      <c r="SAT123" s="243"/>
      <c r="SAU123" s="243"/>
      <c r="SAV123" s="243"/>
      <c r="SAW123" s="243"/>
      <c r="SAX123" s="243"/>
      <c r="SAY123" s="243"/>
      <c r="SAZ123" s="243"/>
      <c r="SBA123" s="243"/>
      <c r="SBB123" s="243"/>
      <c r="SBC123" s="243"/>
      <c r="SBD123" s="243"/>
      <c r="SBE123" s="243"/>
      <c r="SBF123" s="243"/>
      <c r="SBG123" s="243"/>
      <c r="SBH123" s="243"/>
      <c r="SBI123" s="243"/>
      <c r="SBJ123" s="243"/>
      <c r="SBK123" s="243"/>
      <c r="SBL123" s="243"/>
      <c r="SBM123" s="243"/>
      <c r="SBN123" s="243"/>
      <c r="SBO123" s="243"/>
      <c r="SBP123" s="243"/>
      <c r="SBQ123" s="243"/>
      <c r="SBR123" s="243"/>
      <c r="SBS123" s="243"/>
      <c r="SBT123" s="243"/>
      <c r="SBU123" s="243"/>
      <c r="SBV123" s="243"/>
      <c r="SBW123" s="243"/>
      <c r="SBX123" s="243"/>
      <c r="SBY123" s="243"/>
      <c r="SBZ123" s="243"/>
      <c r="SCA123" s="243"/>
      <c r="SCB123" s="243"/>
      <c r="SCC123" s="243"/>
      <c r="SCD123" s="243"/>
      <c r="SCE123" s="243"/>
      <c r="SCF123" s="243"/>
      <c r="SCG123" s="243"/>
      <c r="SCH123" s="243"/>
      <c r="SCI123" s="243"/>
      <c r="SCJ123" s="243"/>
      <c r="SCK123" s="243"/>
      <c r="SCL123" s="243"/>
      <c r="SCM123" s="243"/>
      <c r="SCN123" s="243"/>
      <c r="SCO123" s="243"/>
      <c r="SCP123" s="243"/>
      <c r="SCQ123" s="243"/>
      <c r="SCR123" s="243"/>
      <c r="SCS123" s="243"/>
      <c r="SCT123" s="243"/>
      <c r="SCU123" s="243"/>
      <c r="SCV123" s="243"/>
      <c r="SCW123" s="243"/>
      <c r="SCX123" s="243"/>
      <c r="SCY123" s="243"/>
      <c r="SCZ123" s="243"/>
      <c r="SDA123" s="243"/>
      <c r="SDB123" s="243"/>
      <c r="SDC123" s="243"/>
      <c r="SDD123" s="243"/>
      <c r="SDE123" s="243"/>
      <c r="SDF123" s="243"/>
      <c r="SDG123" s="243"/>
      <c r="SDH123" s="243"/>
      <c r="SDI123" s="243"/>
      <c r="SDJ123" s="243"/>
      <c r="SDK123" s="243"/>
      <c r="SDL123" s="243"/>
      <c r="SDM123" s="243"/>
      <c r="SDN123" s="243"/>
      <c r="SDO123" s="243"/>
      <c r="SDP123" s="243"/>
      <c r="SDQ123" s="243"/>
      <c r="SDR123" s="243"/>
      <c r="SDS123" s="243"/>
      <c r="SDT123" s="243"/>
      <c r="SDU123" s="243"/>
      <c r="SDV123" s="243"/>
      <c r="SDW123" s="243"/>
      <c r="SDX123" s="243"/>
      <c r="SDY123" s="243"/>
      <c r="SDZ123" s="243"/>
      <c r="SEA123" s="243"/>
      <c r="SEB123" s="243"/>
      <c r="SEC123" s="243"/>
      <c r="SED123" s="243"/>
      <c r="SEE123" s="243"/>
      <c r="SEF123" s="243"/>
      <c r="SEG123" s="243"/>
      <c r="SEH123" s="243"/>
      <c r="SEI123" s="243"/>
      <c r="SEJ123" s="243"/>
      <c r="SEK123" s="243"/>
      <c r="SEL123" s="243"/>
      <c r="SEM123" s="243"/>
      <c r="SEN123" s="243"/>
      <c r="SEO123" s="243"/>
      <c r="SEP123" s="243"/>
      <c r="SEQ123" s="243"/>
      <c r="SER123" s="243"/>
      <c r="SES123" s="243"/>
      <c r="SET123" s="243"/>
      <c r="SEU123" s="243"/>
      <c r="SEV123" s="243"/>
      <c r="SEW123" s="243"/>
      <c r="SEX123" s="243"/>
      <c r="SEY123" s="243"/>
      <c r="SEZ123" s="243"/>
      <c r="SFA123" s="243"/>
      <c r="SFB123" s="243"/>
      <c r="SFC123" s="243"/>
      <c r="SFD123" s="243"/>
      <c r="SFE123" s="243"/>
      <c r="SFF123" s="243"/>
      <c r="SFG123" s="243"/>
      <c r="SFH123" s="243"/>
      <c r="SFI123" s="243"/>
      <c r="SFJ123" s="243"/>
      <c r="SFK123" s="243"/>
      <c r="SFL123" s="243"/>
      <c r="SFM123" s="243"/>
      <c r="SFN123" s="243"/>
      <c r="SFO123" s="243"/>
      <c r="SFP123" s="243"/>
      <c r="SFQ123" s="243"/>
      <c r="SFR123" s="243"/>
      <c r="SFS123" s="243"/>
      <c r="SFT123" s="243"/>
      <c r="SFU123" s="243"/>
      <c r="SFV123" s="243"/>
      <c r="SFW123" s="243"/>
      <c r="SFX123" s="243"/>
      <c r="SFY123" s="243"/>
      <c r="SFZ123" s="243"/>
      <c r="SGA123" s="243"/>
      <c r="SGB123" s="243"/>
      <c r="SGC123" s="243"/>
      <c r="SGD123" s="243"/>
      <c r="SGE123" s="243"/>
      <c r="SGF123" s="243"/>
      <c r="SGG123" s="243"/>
      <c r="SGH123" s="243"/>
      <c r="SGI123" s="243"/>
      <c r="SGJ123" s="243"/>
      <c r="SGK123" s="243"/>
      <c r="SGL123" s="243"/>
      <c r="SGM123" s="243"/>
      <c r="SGN123" s="243"/>
      <c r="SGO123" s="243"/>
      <c r="SGP123" s="243"/>
      <c r="SGQ123" s="243"/>
      <c r="SGR123" s="243"/>
      <c r="SGS123" s="243"/>
      <c r="SGT123" s="243"/>
      <c r="SGU123" s="243"/>
      <c r="SGV123" s="243"/>
      <c r="SGW123" s="243"/>
      <c r="SGX123" s="243"/>
      <c r="SGY123" s="243"/>
      <c r="SGZ123" s="243"/>
      <c r="SHA123" s="243"/>
      <c r="SHB123" s="243"/>
      <c r="SHC123" s="243"/>
      <c r="SHD123" s="243"/>
      <c r="SHE123" s="243"/>
      <c r="SHF123" s="243"/>
      <c r="SHG123" s="243"/>
      <c r="SHH123" s="243"/>
      <c r="SHI123" s="243"/>
      <c r="SHJ123" s="243"/>
      <c r="SHK123" s="243"/>
      <c r="SHL123" s="243"/>
      <c r="SHM123" s="243"/>
      <c r="SHN123" s="243"/>
      <c r="SHO123" s="243"/>
      <c r="SHP123" s="243"/>
      <c r="SHQ123" s="243"/>
      <c r="SHR123" s="243"/>
      <c r="SHS123" s="243"/>
      <c r="SHT123" s="243"/>
      <c r="SHU123" s="243"/>
      <c r="SHV123" s="243"/>
      <c r="SHW123" s="243"/>
      <c r="SHX123" s="243"/>
      <c r="SHY123" s="243"/>
      <c r="SHZ123" s="243"/>
      <c r="SIA123" s="243"/>
      <c r="SIB123" s="243"/>
      <c r="SIC123" s="243"/>
      <c r="SID123" s="243"/>
      <c r="SIE123" s="243"/>
      <c r="SIF123" s="243"/>
      <c r="SIG123" s="243"/>
      <c r="SIH123" s="243"/>
      <c r="SII123" s="243"/>
      <c r="SIJ123" s="243"/>
      <c r="SIK123" s="243"/>
      <c r="SIL123" s="243"/>
      <c r="SIM123" s="243"/>
      <c r="SIN123" s="243"/>
      <c r="SIO123" s="243"/>
      <c r="SIP123" s="243"/>
      <c r="SIQ123" s="243"/>
      <c r="SIR123" s="243"/>
      <c r="SIS123" s="243"/>
      <c r="SIT123" s="243"/>
      <c r="SIU123" s="243"/>
      <c r="SIV123" s="243"/>
      <c r="SIW123" s="243"/>
      <c r="SIX123" s="243"/>
      <c r="SIY123" s="243"/>
      <c r="SIZ123" s="243"/>
      <c r="SJA123" s="243"/>
      <c r="SJB123" s="243"/>
      <c r="SJC123" s="243"/>
      <c r="SJD123" s="243"/>
      <c r="SJE123" s="243"/>
      <c r="SJF123" s="243"/>
      <c r="SJG123" s="243"/>
      <c r="SJH123" s="243"/>
      <c r="SJI123" s="243"/>
      <c r="SJJ123" s="243"/>
      <c r="SJK123" s="243"/>
      <c r="SJL123" s="243"/>
      <c r="SJM123" s="243"/>
      <c r="SJN123" s="243"/>
      <c r="SJO123" s="243"/>
      <c r="SJP123" s="243"/>
      <c r="SJQ123" s="243"/>
      <c r="SJR123" s="243"/>
      <c r="SJS123" s="243"/>
      <c r="SJT123" s="243"/>
      <c r="SJU123" s="243"/>
      <c r="SJV123" s="243"/>
      <c r="SJW123" s="243"/>
      <c r="SJX123" s="243"/>
      <c r="SJY123" s="243"/>
      <c r="SJZ123" s="243"/>
      <c r="SKA123" s="243"/>
      <c r="SKB123" s="243"/>
      <c r="SKC123" s="243"/>
      <c r="SKD123" s="243"/>
      <c r="SKE123" s="243"/>
      <c r="SKF123" s="243"/>
      <c r="SKG123" s="243"/>
      <c r="SKH123" s="243"/>
      <c r="SKI123" s="243"/>
      <c r="SKJ123" s="243"/>
      <c r="SKK123" s="243"/>
      <c r="SKL123" s="243"/>
      <c r="SKM123" s="243"/>
      <c r="SKN123" s="243"/>
      <c r="SKO123" s="243"/>
      <c r="SKP123" s="243"/>
      <c r="SKQ123" s="243"/>
      <c r="SKR123" s="243"/>
      <c r="SKS123" s="243"/>
      <c r="SKT123" s="243"/>
      <c r="SKU123" s="243"/>
      <c r="SKV123" s="243"/>
      <c r="SKW123" s="243"/>
      <c r="SKX123" s="243"/>
      <c r="SKY123" s="243"/>
      <c r="SKZ123" s="243"/>
      <c r="SLA123" s="243"/>
      <c r="SLB123" s="243"/>
      <c r="SLC123" s="243"/>
      <c r="SLD123" s="243"/>
      <c r="SLE123" s="243"/>
      <c r="SLF123" s="243"/>
      <c r="SLG123" s="243"/>
      <c r="SLH123" s="243"/>
      <c r="SLI123" s="243"/>
      <c r="SLJ123" s="243"/>
      <c r="SLK123" s="243"/>
      <c r="SLL123" s="243"/>
      <c r="SLM123" s="243"/>
      <c r="SLN123" s="243"/>
      <c r="SLO123" s="243"/>
      <c r="SLP123" s="243"/>
      <c r="SLQ123" s="243"/>
      <c r="SLR123" s="243"/>
      <c r="SLS123" s="243"/>
      <c r="SLT123" s="243"/>
      <c r="SLU123" s="243"/>
      <c r="SLV123" s="243"/>
      <c r="SLW123" s="243"/>
      <c r="SLX123" s="243"/>
      <c r="SLY123" s="243"/>
      <c r="SLZ123" s="243"/>
      <c r="SMA123" s="243"/>
      <c r="SMB123" s="243"/>
      <c r="SMC123" s="243"/>
      <c r="SMD123" s="243"/>
      <c r="SME123" s="243"/>
      <c r="SMF123" s="243"/>
      <c r="SMG123" s="243"/>
      <c r="SMH123" s="243"/>
      <c r="SMI123" s="243"/>
      <c r="SMJ123" s="243"/>
      <c r="SMK123" s="243"/>
      <c r="SML123" s="243"/>
      <c r="SMM123" s="243"/>
      <c r="SMN123" s="243"/>
      <c r="SMO123" s="243"/>
      <c r="SMP123" s="243"/>
      <c r="SMQ123" s="243"/>
      <c r="SMR123" s="243"/>
      <c r="SMS123" s="243"/>
      <c r="SMT123" s="243"/>
      <c r="SMU123" s="243"/>
      <c r="SMV123" s="243"/>
      <c r="SMW123" s="243"/>
      <c r="SMX123" s="243"/>
      <c r="SMY123" s="243"/>
      <c r="SMZ123" s="243"/>
      <c r="SNA123" s="243"/>
      <c r="SNB123" s="243"/>
      <c r="SNC123" s="243"/>
      <c r="SND123" s="243"/>
      <c r="SNE123" s="243"/>
      <c r="SNF123" s="243"/>
      <c r="SNG123" s="243"/>
      <c r="SNH123" s="243"/>
      <c r="SNI123" s="243"/>
      <c r="SNJ123" s="243"/>
      <c r="SNK123" s="243"/>
      <c r="SNL123" s="243"/>
      <c r="SNM123" s="243"/>
      <c r="SNN123" s="243"/>
      <c r="SNO123" s="243"/>
      <c r="SNP123" s="243"/>
      <c r="SNQ123" s="243"/>
      <c r="SNR123" s="243"/>
      <c r="SNS123" s="243"/>
      <c r="SNT123" s="243"/>
      <c r="SNU123" s="243"/>
      <c r="SNV123" s="243"/>
      <c r="SNW123" s="243"/>
      <c r="SNX123" s="243"/>
      <c r="SNY123" s="243"/>
      <c r="SNZ123" s="243"/>
      <c r="SOA123" s="243"/>
      <c r="SOB123" s="243"/>
      <c r="SOC123" s="243"/>
      <c r="SOD123" s="243"/>
      <c r="SOE123" s="243"/>
      <c r="SOF123" s="243"/>
      <c r="SOG123" s="243"/>
      <c r="SOH123" s="243"/>
      <c r="SOI123" s="243"/>
      <c r="SOJ123" s="243"/>
      <c r="SOK123" s="243"/>
      <c r="SOL123" s="243"/>
      <c r="SOM123" s="243"/>
      <c r="SON123" s="243"/>
      <c r="SOO123" s="243"/>
      <c r="SOP123" s="243"/>
      <c r="SOQ123" s="243"/>
      <c r="SOR123" s="243"/>
      <c r="SOS123" s="243"/>
      <c r="SOT123" s="243"/>
      <c r="SOU123" s="243"/>
      <c r="SOV123" s="243"/>
      <c r="SOW123" s="243"/>
      <c r="SOX123" s="243"/>
      <c r="SOY123" s="243"/>
      <c r="SOZ123" s="243"/>
      <c r="SPA123" s="243"/>
      <c r="SPB123" s="243"/>
      <c r="SPC123" s="243"/>
      <c r="SPD123" s="243"/>
      <c r="SPE123" s="243"/>
      <c r="SPF123" s="243"/>
      <c r="SPG123" s="243"/>
      <c r="SPH123" s="243"/>
      <c r="SPI123" s="243"/>
      <c r="SPJ123" s="243"/>
      <c r="SPK123" s="243"/>
      <c r="SPL123" s="243"/>
      <c r="SPM123" s="243"/>
      <c r="SPN123" s="243"/>
      <c r="SPO123" s="243"/>
      <c r="SPP123" s="243"/>
      <c r="SPQ123" s="243"/>
      <c r="SPR123" s="243"/>
      <c r="SPS123" s="243"/>
      <c r="SPT123" s="243"/>
      <c r="SPU123" s="243"/>
      <c r="SPV123" s="243"/>
      <c r="SPW123" s="243"/>
      <c r="SPX123" s="243"/>
      <c r="SPY123" s="243"/>
      <c r="SPZ123" s="243"/>
      <c r="SQA123" s="243"/>
      <c r="SQB123" s="243"/>
      <c r="SQC123" s="243"/>
      <c r="SQD123" s="243"/>
      <c r="SQE123" s="243"/>
      <c r="SQF123" s="243"/>
      <c r="SQG123" s="243"/>
      <c r="SQH123" s="243"/>
      <c r="SQI123" s="243"/>
      <c r="SQJ123" s="243"/>
      <c r="SQK123" s="243"/>
      <c r="SQL123" s="243"/>
      <c r="SQM123" s="243"/>
      <c r="SQN123" s="243"/>
      <c r="SQO123" s="243"/>
      <c r="SQP123" s="243"/>
      <c r="SQQ123" s="243"/>
      <c r="SQR123" s="243"/>
      <c r="SQS123" s="243"/>
      <c r="SQT123" s="243"/>
      <c r="SQU123" s="243"/>
      <c r="SQV123" s="243"/>
      <c r="SQW123" s="243"/>
      <c r="SQX123" s="243"/>
      <c r="SQY123" s="243"/>
      <c r="SQZ123" s="243"/>
      <c r="SRA123" s="243"/>
      <c r="SRB123" s="243"/>
      <c r="SRC123" s="243"/>
      <c r="SRD123" s="243"/>
      <c r="SRE123" s="243"/>
      <c r="SRF123" s="243"/>
      <c r="SRG123" s="243"/>
      <c r="SRH123" s="243"/>
      <c r="SRI123" s="243"/>
      <c r="SRJ123" s="243"/>
      <c r="SRK123" s="243"/>
      <c r="SRL123" s="243"/>
      <c r="SRM123" s="243"/>
      <c r="SRN123" s="243"/>
      <c r="SRO123" s="243"/>
      <c r="SRP123" s="243"/>
      <c r="SRQ123" s="243"/>
      <c r="SRR123" s="243"/>
      <c r="SRS123" s="243"/>
      <c r="SRT123" s="243"/>
      <c r="SRU123" s="243"/>
      <c r="SRV123" s="243"/>
      <c r="SRW123" s="243"/>
      <c r="SRX123" s="243"/>
      <c r="SRY123" s="243"/>
      <c r="SRZ123" s="243"/>
      <c r="SSA123" s="243"/>
      <c r="SSB123" s="243"/>
      <c r="SSC123" s="243"/>
      <c r="SSD123" s="243"/>
      <c r="SSE123" s="243"/>
      <c r="SSF123" s="243"/>
      <c r="SSG123" s="243"/>
      <c r="SSH123" s="243"/>
      <c r="SSI123" s="243"/>
      <c r="SSJ123" s="243"/>
      <c r="SSK123" s="243"/>
      <c r="SSL123" s="243"/>
      <c r="SSM123" s="243"/>
      <c r="SSN123" s="243"/>
      <c r="SSO123" s="243"/>
      <c r="SSP123" s="243"/>
      <c r="SSQ123" s="243"/>
      <c r="SSR123" s="243"/>
      <c r="SSS123" s="243"/>
      <c r="SST123" s="243"/>
      <c r="SSU123" s="243"/>
      <c r="SSV123" s="243"/>
      <c r="SSW123" s="243"/>
      <c r="SSX123" s="243"/>
      <c r="SSY123" s="243"/>
      <c r="SSZ123" s="243"/>
      <c r="STA123" s="243"/>
      <c r="STB123" s="243"/>
      <c r="STC123" s="243"/>
      <c r="STD123" s="243"/>
      <c r="STE123" s="243"/>
      <c r="STF123" s="243"/>
      <c r="STG123" s="243"/>
      <c r="STH123" s="243"/>
      <c r="STI123" s="243"/>
      <c r="STJ123" s="243"/>
      <c r="STK123" s="243"/>
      <c r="STL123" s="243"/>
      <c r="STM123" s="243"/>
      <c r="STN123" s="243"/>
      <c r="STO123" s="243"/>
      <c r="STP123" s="243"/>
      <c r="STQ123" s="243"/>
      <c r="STR123" s="243"/>
      <c r="STS123" s="243"/>
      <c r="STT123" s="243"/>
      <c r="STU123" s="243"/>
      <c r="STV123" s="243"/>
      <c r="STW123" s="243"/>
      <c r="STX123" s="243"/>
      <c r="STY123" s="243"/>
      <c r="STZ123" s="243"/>
      <c r="SUA123" s="243"/>
      <c r="SUB123" s="243"/>
      <c r="SUC123" s="243"/>
      <c r="SUD123" s="243"/>
      <c r="SUE123" s="243"/>
      <c r="SUF123" s="243"/>
      <c r="SUG123" s="243"/>
      <c r="SUH123" s="243"/>
      <c r="SUI123" s="243"/>
      <c r="SUJ123" s="243"/>
      <c r="SUK123" s="243"/>
      <c r="SUL123" s="243"/>
      <c r="SUM123" s="243"/>
      <c r="SUN123" s="243"/>
      <c r="SUO123" s="243"/>
      <c r="SUP123" s="243"/>
      <c r="SUQ123" s="243"/>
      <c r="SUR123" s="243"/>
      <c r="SUS123" s="243"/>
      <c r="SUT123" s="243"/>
      <c r="SUU123" s="243"/>
      <c r="SUV123" s="243"/>
      <c r="SUW123" s="243"/>
      <c r="SUX123" s="243"/>
      <c r="SUY123" s="243"/>
      <c r="SUZ123" s="243"/>
      <c r="SVA123" s="243"/>
      <c r="SVB123" s="243"/>
      <c r="SVC123" s="243"/>
      <c r="SVD123" s="243"/>
      <c r="SVE123" s="243"/>
      <c r="SVF123" s="243"/>
      <c r="SVG123" s="243"/>
      <c r="SVH123" s="243"/>
      <c r="SVI123" s="243"/>
      <c r="SVJ123" s="243"/>
      <c r="SVK123" s="243"/>
      <c r="SVL123" s="243"/>
      <c r="SVM123" s="243"/>
      <c r="SVN123" s="243"/>
      <c r="SVO123" s="243"/>
      <c r="SVP123" s="243"/>
      <c r="SVQ123" s="243"/>
      <c r="SVR123" s="243"/>
      <c r="SVS123" s="243"/>
      <c r="SVT123" s="243"/>
      <c r="SVU123" s="243"/>
      <c r="SVV123" s="243"/>
      <c r="SVW123" s="243"/>
      <c r="SVX123" s="243"/>
      <c r="SVY123" s="243"/>
      <c r="SVZ123" s="243"/>
      <c r="SWA123" s="243"/>
      <c r="SWB123" s="243"/>
      <c r="SWC123" s="243"/>
      <c r="SWD123" s="243"/>
      <c r="SWE123" s="243"/>
      <c r="SWF123" s="243"/>
      <c r="SWG123" s="243"/>
      <c r="SWH123" s="243"/>
      <c r="SWI123" s="243"/>
      <c r="SWJ123" s="243"/>
      <c r="SWK123" s="243"/>
      <c r="SWL123" s="243"/>
      <c r="SWM123" s="243"/>
      <c r="SWN123" s="243"/>
      <c r="SWO123" s="243"/>
      <c r="SWP123" s="243"/>
      <c r="SWQ123" s="243"/>
      <c r="SWR123" s="243"/>
      <c r="SWS123" s="243"/>
      <c r="SWT123" s="243"/>
      <c r="SWU123" s="243"/>
      <c r="SWV123" s="243"/>
      <c r="SWW123" s="243"/>
      <c r="SWX123" s="243"/>
      <c r="SWY123" s="243"/>
      <c r="SWZ123" s="243"/>
      <c r="SXA123" s="243"/>
      <c r="SXB123" s="243"/>
      <c r="SXC123" s="243"/>
      <c r="SXD123" s="243"/>
      <c r="SXE123" s="243"/>
      <c r="SXF123" s="243"/>
      <c r="SXG123" s="243"/>
      <c r="SXH123" s="243"/>
      <c r="SXI123" s="243"/>
      <c r="SXJ123" s="243"/>
      <c r="SXK123" s="243"/>
      <c r="SXL123" s="243"/>
      <c r="SXM123" s="243"/>
      <c r="SXN123" s="243"/>
      <c r="SXO123" s="243"/>
      <c r="SXP123" s="243"/>
      <c r="SXQ123" s="243"/>
      <c r="SXR123" s="243"/>
      <c r="SXS123" s="243"/>
      <c r="SXT123" s="243"/>
      <c r="SXU123" s="243"/>
      <c r="SXV123" s="243"/>
      <c r="SXW123" s="243"/>
      <c r="SXX123" s="243"/>
      <c r="SXY123" s="243"/>
      <c r="SXZ123" s="243"/>
      <c r="SYA123" s="243"/>
      <c r="SYB123" s="243"/>
      <c r="SYC123" s="243"/>
      <c r="SYD123" s="243"/>
      <c r="SYE123" s="243"/>
      <c r="SYF123" s="243"/>
      <c r="SYG123" s="243"/>
      <c r="SYH123" s="243"/>
      <c r="SYI123" s="243"/>
      <c r="SYJ123" s="243"/>
      <c r="SYK123" s="243"/>
      <c r="SYL123" s="243"/>
      <c r="SYM123" s="243"/>
      <c r="SYN123" s="243"/>
      <c r="SYO123" s="243"/>
      <c r="SYP123" s="243"/>
      <c r="SYQ123" s="243"/>
      <c r="SYR123" s="243"/>
      <c r="SYS123" s="243"/>
      <c r="SYT123" s="243"/>
      <c r="SYU123" s="243"/>
      <c r="SYV123" s="243"/>
      <c r="SYW123" s="243"/>
      <c r="SYX123" s="243"/>
      <c r="SYY123" s="243"/>
      <c r="SYZ123" s="243"/>
      <c r="SZA123" s="243"/>
      <c r="SZB123" s="243"/>
      <c r="SZC123" s="243"/>
      <c r="SZD123" s="243"/>
      <c r="SZE123" s="243"/>
      <c r="SZF123" s="243"/>
      <c r="SZG123" s="243"/>
      <c r="SZH123" s="243"/>
      <c r="SZI123" s="243"/>
      <c r="SZJ123" s="243"/>
      <c r="SZK123" s="243"/>
      <c r="SZL123" s="243"/>
      <c r="SZM123" s="243"/>
      <c r="SZN123" s="243"/>
      <c r="SZO123" s="243"/>
      <c r="SZP123" s="243"/>
      <c r="SZQ123" s="243"/>
      <c r="SZR123" s="243"/>
      <c r="SZS123" s="243"/>
      <c r="SZT123" s="243"/>
      <c r="SZU123" s="243"/>
      <c r="SZV123" s="243"/>
      <c r="SZW123" s="243"/>
      <c r="SZX123" s="243"/>
      <c r="SZY123" s="243"/>
      <c r="SZZ123" s="243"/>
      <c r="TAA123" s="243"/>
      <c r="TAB123" s="243"/>
      <c r="TAC123" s="243"/>
      <c r="TAD123" s="243"/>
      <c r="TAE123" s="243"/>
      <c r="TAF123" s="243"/>
      <c r="TAG123" s="243"/>
      <c r="TAH123" s="243"/>
      <c r="TAI123" s="243"/>
      <c r="TAJ123" s="243"/>
      <c r="TAK123" s="243"/>
      <c r="TAL123" s="243"/>
      <c r="TAM123" s="243"/>
      <c r="TAN123" s="243"/>
      <c r="TAO123" s="243"/>
      <c r="TAP123" s="243"/>
      <c r="TAQ123" s="243"/>
      <c r="TAR123" s="243"/>
      <c r="TAS123" s="243"/>
      <c r="TAT123" s="243"/>
      <c r="TAU123" s="243"/>
      <c r="TAV123" s="243"/>
      <c r="TAW123" s="243"/>
      <c r="TAX123" s="243"/>
      <c r="TAY123" s="243"/>
      <c r="TAZ123" s="243"/>
      <c r="TBA123" s="243"/>
      <c r="TBB123" s="243"/>
      <c r="TBC123" s="243"/>
      <c r="TBD123" s="243"/>
      <c r="TBE123" s="243"/>
      <c r="TBF123" s="243"/>
      <c r="TBG123" s="243"/>
      <c r="TBH123" s="243"/>
      <c r="TBI123" s="243"/>
      <c r="TBJ123" s="243"/>
      <c r="TBK123" s="243"/>
      <c r="TBL123" s="243"/>
      <c r="TBM123" s="243"/>
      <c r="TBN123" s="243"/>
      <c r="TBO123" s="243"/>
      <c r="TBP123" s="243"/>
      <c r="TBQ123" s="243"/>
      <c r="TBR123" s="243"/>
      <c r="TBS123" s="243"/>
      <c r="TBT123" s="243"/>
      <c r="TBU123" s="243"/>
      <c r="TBV123" s="243"/>
      <c r="TBW123" s="243"/>
      <c r="TBX123" s="243"/>
      <c r="TBY123" s="243"/>
      <c r="TBZ123" s="243"/>
      <c r="TCA123" s="243"/>
      <c r="TCB123" s="243"/>
      <c r="TCC123" s="243"/>
      <c r="TCD123" s="243"/>
      <c r="TCE123" s="243"/>
      <c r="TCF123" s="243"/>
      <c r="TCG123" s="243"/>
      <c r="TCH123" s="243"/>
      <c r="TCI123" s="243"/>
      <c r="TCJ123" s="243"/>
      <c r="TCK123" s="243"/>
      <c r="TCL123" s="243"/>
      <c r="TCM123" s="243"/>
      <c r="TCN123" s="243"/>
      <c r="TCO123" s="243"/>
      <c r="TCP123" s="243"/>
      <c r="TCQ123" s="243"/>
      <c r="TCR123" s="243"/>
      <c r="TCS123" s="243"/>
      <c r="TCT123" s="243"/>
      <c r="TCU123" s="243"/>
      <c r="TCV123" s="243"/>
      <c r="TCW123" s="243"/>
      <c r="TCX123" s="243"/>
      <c r="TCY123" s="243"/>
      <c r="TCZ123" s="243"/>
      <c r="TDA123" s="243"/>
      <c r="TDB123" s="243"/>
      <c r="TDC123" s="243"/>
      <c r="TDD123" s="243"/>
      <c r="TDE123" s="243"/>
      <c r="TDF123" s="243"/>
      <c r="TDG123" s="243"/>
      <c r="TDH123" s="243"/>
      <c r="TDI123" s="243"/>
      <c r="TDJ123" s="243"/>
      <c r="TDK123" s="243"/>
      <c r="TDL123" s="243"/>
      <c r="TDM123" s="243"/>
      <c r="TDN123" s="243"/>
      <c r="TDO123" s="243"/>
      <c r="TDP123" s="243"/>
      <c r="TDQ123" s="243"/>
      <c r="TDR123" s="243"/>
      <c r="TDS123" s="243"/>
      <c r="TDT123" s="243"/>
      <c r="TDU123" s="243"/>
      <c r="TDV123" s="243"/>
      <c r="TDW123" s="243"/>
      <c r="TDX123" s="243"/>
      <c r="TDY123" s="243"/>
      <c r="TDZ123" s="243"/>
      <c r="TEA123" s="243"/>
      <c r="TEB123" s="243"/>
      <c r="TEC123" s="243"/>
      <c r="TED123" s="243"/>
      <c r="TEE123" s="243"/>
      <c r="TEF123" s="243"/>
      <c r="TEG123" s="243"/>
      <c r="TEH123" s="243"/>
      <c r="TEI123" s="243"/>
      <c r="TEJ123" s="243"/>
      <c r="TEK123" s="243"/>
      <c r="TEL123" s="243"/>
      <c r="TEM123" s="243"/>
      <c r="TEN123" s="243"/>
      <c r="TEO123" s="243"/>
      <c r="TEP123" s="243"/>
      <c r="TEQ123" s="243"/>
      <c r="TER123" s="243"/>
      <c r="TES123" s="243"/>
      <c r="TET123" s="243"/>
      <c r="TEU123" s="243"/>
      <c r="TEV123" s="243"/>
      <c r="TEW123" s="243"/>
      <c r="TEX123" s="243"/>
      <c r="TEY123" s="243"/>
      <c r="TEZ123" s="243"/>
      <c r="TFA123" s="243"/>
      <c r="TFB123" s="243"/>
      <c r="TFC123" s="243"/>
      <c r="TFD123" s="243"/>
      <c r="TFE123" s="243"/>
      <c r="TFF123" s="243"/>
      <c r="TFG123" s="243"/>
      <c r="TFH123" s="243"/>
      <c r="TFI123" s="243"/>
      <c r="TFJ123" s="243"/>
      <c r="TFK123" s="243"/>
      <c r="TFL123" s="243"/>
      <c r="TFM123" s="243"/>
      <c r="TFN123" s="243"/>
      <c r="TFO123" s="243"/>
      <c r="TFP123" s="243"/>
      <c r="TFQ123" s="243"/>
      <c r="TFR123" s="243"/>
      <c r="TFS123" s="243"/>
      <c r="TFT123" s="243"/>
      <c r="TFU123" s="243"/>
      <c r="TFV123" s="243"/>
      <c r="TFW123" s="243"/>
      <c r="TFX123" s="243"/>
      <c r="TFY123" s="243"/>
      <c r="TFZ123" s="243"/>
      <c r="TGA123" s="243"/>
      <c r="TGB123" s="243"/>
      <c r="TGC123" s="243"/>
      <c r="TGD123" s="243"/>
      <c r="TGE123" s="243"/>
      <c r="TGF123" s="243"/>
      <c r="TGG123" s="243"/>
      <c r="TGH123" s="243"/>
      <c r="TGI123" s="243"/>
      <c r="TGJ123" s="243"/>
      <c r="TGK123" s="243"/>
      <c r="TGL123" s="243"/>
      <c r="TGM123" s="243"/>
      <c r="TGN123" s="243"/>
      <c r="TGO123" s="243"/>
      <c r="TGP123" s="243"/>
      <c r="TGQ123" s="243"/>
      <c r="TGR123" s="243"/>
      <c r="TGS123" s="243"/>
      <c r="TGT123" s="243"/>
      <c r="TGU123" s="243"/>
      <c r="TGV123" s="243"/>
      <c r="TGW123" s="243"/>
      <c r="TGX123" s="243"/>
      <c r="TGY123" s="243"/>
      <c r="TGZ123" s="243"/>
      <c r="THA123" s="243"/>
      <c r="THB123" s="243"/>
      <c r="THC123" s="243"/>
      <c r="THD123" s="243"/>
      <c r="THE123" s="243"/>
      <c r="THF123" s="243"/>
      <c r="THG123" s="243"/>
      <c r="THH123" s="243"/>
      <c r="THI123" s="243"/>
      <c r="THJ123" s="243"/>
      <c r="THK123" s="243"/>
      <c r="THL123" s="243"/>
      <c r="THM123" s="243"/>
      <c r="THN123" s="243"/>
      <c r="THO123" s="243"/>
      <c r="THP123" s="243"/>
      <c r="THQ123" s="243"/>
      <c r="THR123" s="243"/>
      <c r="THS123" s="243"/>
      <c r="THT123" s="243"/>
      <c r="THU123" s="243"/>
      <c r="THV123" s="243"/>
      <c r="THW123" s="243"/>
      <c r="THX123" s="243"/>
      <c r="THY123" s="243"/>
      <c r="THZ123" s="243"/>
      <c r="TIA123" s="243"/>
      <c r="TIB123" s="243"/>
      <c r="TIC123" s="243"/>
      <c r="TID123" s="243"/>
      <c r="TIE123" s="243"/>
      <c r="TIF123" s="243"/>
      <c r="TIG123" s="243"/>
      <c r="TIH123" s="243"/>
      <c r="TII123" s="243"/>
      <c r="TIJ123" s="243"/>
      <c r="TIK123" s="243"/>
      <c r="TIL123" s="243"/>
      <c r="TIM123" s="243"/>
      <c r="TIN123" s="243"/>
      <c r="TIO123" s="243"/>
      <c r="TIP123" s="243"/>
      <c r="TIQ123" s="243"/>
      <c r="TIR123" s="243"/>
      <c r="TIS123" s="243"/>
      <c r="TIT123" s="243"/>
      <c r="TIU123" s="243"/>
      <c r="TIV123" s="243"/>
      <c r="TIW123" s="243"/>
      <c r="TIX123" s="243"/>
      <c r="TIY123" s="243"/>
      <c r="TIZ123" s="243"/>
      <c r="TJA123" s="243"/>
      <c r="TJB123" s="243"/>
      <c r="TJC123" s="243"/>
      <c r="TJD123" s="243"/>
      <c r="TJE123" s="243"/>
      <c r="TJF123" s="243"/>
      <c r="TJG123" s="243"/>
      <c r="TJH123" s="243"/>
      <c r="TJI123" s="243"/>
      <c r="TJJ123" s="243"/>
      <c r="TJK123" s="243"/>
      <c r="TJL123" s="243"/>
      <c r="TJM123" s="243"/>
      <c r="TJN123" s="243"/>
      <c r="TJO123" s="243"/>
      <c r="TJP123" s="243"/>
      <c r="TJQ123" s="243"/>
      <c r="TJR123" s="243"/>
      <c r="TJS123" s="243"/>
      <c r="TJT123" s="243"/>
      <c r="TJU123" s="243"/>
      <c r="TJV123" s="243"/>
      <c r="TJW123" s="243"/>
      <c r="TJX123" s="243"/>
      <c r="TJY123" s="243"/>
      <c r="TJZ123" s="243"/>
      <c r="TKA123" s="243"/>
      <c r="TKB123" s="243"/>
      <c r="TKC123" s="243"/>
      <c r="TKD123" s="243"/>
      <c r="TKE123" s="243"/>
      <c r="TKF123" s="243"/>
      <c r="TKG123" s="243"/>
      <c r="TKH123" s="243"/>
      <c r="TKI123" s="243"/>
      <c r="TKJ123" s="243"/>
      <c r="TKK123" s="243"/>
      <c r="TKL123" s="243"/>
      <c r="TKM123" s="243"/>
      <c r="TKN123" s="243"/>
      <c r="TKO123" s="243"/>
      <c r="TKP123" s="243"/>
      <c r="TKQ123" s="243"/>
      <c r="TKR123" s="243"/>
      <c r="TKS123" s="243"/>
      <c r="TKT123" s="243"/>
      <c r="TKU123" s="243"/>
      <c r="TKV123" s="243"/>
      <c r="TKW123" s="243"/>
      <c r="TKX123" s="243"/>
      <c r="TKY123" s="243"/>
      <c r="TKZ123" s="243"/>
      <c r="TLA123" s="243"/>
      <c r="TLB123" s="243"/>
      <c r="TLC123" s="243"/>
      <c r="TLD123" s="243"/>
      <c r="TLE123" s="243"/>
      <c r="TLF123" s="243"/>
      <c r="TLG123" s="243"/>
      <c r="TLH123" s="243"/>
      <c r="TLI123" s="243"/>
      <c r="TLJ123" s="243"/>
      <c r="TLK123" s="243"/>
      <c r="TLL123" s="243"/>
      <c r="TLM123" s="243"/>
      <c r="TLN123" s="243"/>
      <c r="TLO123" s="243"/>
      <c r="TLP123" s="243"/>
      <c r="TLQ123" s="243"/>
      <c r="TLR123" s="243"/>
      <c r="TLS123" s="243"/>
      <c r="TLT123" s="243"/>
      <c r="TLU123" s="243"/>
      <c r="TLV123" s="243"/>
      <c r="TLW123" s="243"/>
      <c r="TLX123" s="243"/>
      <c r="TLY123" s="243"/>
      <c r="TLZ123" s="243"/>
      <c r="TMA123" s="243"/>
      <c r="TMB123" s="243"/>
      <c r="TMC123" s="243"/>
      <c r="TMD123" s="243"/>
      <c r="TME123" s="243"/>
      <c r="TMF123" s="243"/>
      <c r="TMG123" s="243"/>
      <c r="TMH123" s="243"/>
      <c r="TMI123" s="243"/>
      <c r="TMJ123" s="243"/>
      <c r="TMK123" s="243"/>
      <c r="TML123" s="243"/>
      <c r="TMM123" s="243"/>
      <c r="TMN123" s="243"/>
      <c r="TMO123" s="243"/>
      <c r="TMP123" s="243"/>
      <c r="TMQ123" s="243"/>
      <c r="TMR123" s="243"/>
      <c r="TMS123" s="243"/>
      <c r="TMT123" s="243"/>
      <c r="TMU123" s="243"/>
      <c r="TMV123" s="243"/>
      <c r="TMW123" s="243"/>
      <c r="TMX123" s="243"/>
      <c r="TMY123" s="243"/>
      <c r="TMZ123" s="243"/>
      <c r="TNA123" s="243"/>
      <c r="TNB123" s="243"/>
      <c r="TNC123" s="243"/>
      <c r="TND123" s="243"/>
      <c r="TNE123" s="243"/>
      <c r="TNF123" s="243"/>
      <c r="TNG123" s="243"/>
      <c r="TNH123" s="243"/>
      <c r="TNI123" s="243"/>
      <c r="TNJ123" s="243"/>
      <c r="TNK123" s="243"/>
      <c r="TNL123" s="243"/>
      <c r="TNM123" s="243"/>
      <c r="TNN123" s="243"/>
      <c r="TNO123" s="243"/>
      <c r="TNP123" s="243"/>
      <c r="TNQ123" s="243"/>
      <c r="TNR123" s="243"/>
      <c r="TNS123" s="243"/>
      <c r="TNT123" s="243"/>
      <c r="TNU123" s="243"/>
      <c r="TNV123" s="243"/>
      <c r="TNW123" s="243"/>
      <c r="TNX123" s="243"/>
      <c r="TNY123" s="243"/>
      <c r="TNZ123" s="243"/>
      <c r="TOA123" s="243"/>
      <c r="TOB123" s="243"/>
      <c r="TOC123" s="243"/>
      <c r="TOD123" s="243"/>
      <c r="TOE123" s="243"/>
      <c r="TOF123" s="243"/>
      <c r="TOG123" s="243"/>
      <c r="TOH123" s="243"/>
      <c r="TOI123" s="243"/>
      <c r="TOJ123" s="243"/>
      <c r="TOK123" s="243"/>
      <c r="TOL123" s="243"/>
      <c r="TOM123" s="243"/>
      <c r="TON123" s="243"/>
      <c r="TOO123" s="243"/>
      <c r="TOP123" s="243"/>
      <c r="TOQ123" s="243"/>
      <c r="TOR123" s="243"/>
      <c r="TOS123" s="243"/>
      <c r="TOT123" s="243"/>
      <c r="TOU123" s="243"/>
      <c r="TOV123" s="243"/>
      <c r="TOW123" s="243"/>
      <c r="TOX123" s="243"/>
      <c r="TOY123" s="243"/>
      <c r="TOZ123" s="243"/>
      <c r="TPA123" s="243"/>
      <c r="TPB123" s="243"/>
      <c r="TPC123" s="243"/>
      <c r="TPD123" s="243"/>
      <c r="TPE123" s="243"/>
      <c r="TPF123" s="243"/>
      <c r="TPG123" s="243"/>
      <c r="TPH123" s="243"/>
      <c r="TPI123" s="243"/>
      <c r="TPJ123" s="243"/>
      <c r="TPK123" s="243"/>
      <c r="TPL123" s="243"/>
      <c r="TPM123" s="243"/>
      <c r="TPN123" s="243"/>
      <c r="TPO123" s="243"/>
      <c r="TPP123" s="243"/>
      <c r="TPQ123" s="243"/>
      <c r="TPR123" s="243"/>
      <c r="TPS123" s="243"/>
      <c r="TPT123" s="243"/>
      <c r="TPU123" s="243"/>
      <c r="TPV123" s="243"/>
      <c r="TPW123" s="243"/>
      <c r="TPX123" s="243"/>
      <c r="TPY123" s="243"/>
      <c r="TPZ123" s="243"/>
      <c r="TQA123" s="243"/>
      <c r="TQB123" s="243"/>
      <c r="TQC123" s="243"/>
      <c r="TQD123" s="243"/>
      <c r="TQE123" s="243"/>
      <c r="TQF123" s="243"/>
      <c r="TQG123" s="243"/>
      <c r="TQH123" s="243"/>
      <c r="TQI123" s="243"/>
      <c r="TQJ123" s="243"/>
      <c r="TQK123" s="243"/>
      <c r="TQL123" s="243"/>
      <c r="TQM123" s="243"/>
      <c r="TQN123" s="243"/>
      <c r="TQO123" s="243"/>
      <c r="TQP123" s="243"/>
      <c r="TQQ123" s="243"/>
      <c r="TQR123" s="243"/>
      <c r="TQS123" s="243"/>
      <c r="TQT123" s="243"/>
      <c r="TQU123" s="243"/>
      <c r="TQV123" s="243"/>
      <c r="TQW123" s="243"/>
      <c r="TQX123" s="243"/>
      <c r="TQY123" s="243"/>
      <c r="TQZ123" s="243"/>
      <c r="TRA123" s="243"/>
      <c r="TRB123" s="243"/>
      <c r="TRC123" s="243"/>
      <c r="TRD123" s="243"/>
      <c r="TRE123" s="243"/>
      <c r="TRF123" s="243"/>
      <c r="TRG123" s="243"/>
      <c r="TRH123" s="243"/>
      <c r="TRI123" s="243"/>
      <c r="TRJ123" s="243"/>
      <c r="TRK123" s="243"/>
      <c r="TRL123" s="243"/>
      <c r="TRM123" s="243"/>
      <c r="TRN123" s="243"/>
      <c r="TRO123" s="243"/>
      <c r="TRP123" s="243"/>
      <c r="TRQ123" s="243"/>
      <c r="TRR123" s="243"/>
      <c r="TRS123" s="243"/>
      <c r="TRT123" s="243"/>
      <c r="TRU123" s="243"/>
      <c r="TRV123" s="243"/>
      <c r="TRW123" s="243"/>
      <c r="TRX123" s="243"/>
      <c r="TRY123" s="243"/>
      <c r="TRZ123" s="243"/>
      <c r="TSA123" s="243"/>
      <c r="TSB123" s="243"/>
      <c r="TSC123" s="243"/>
      <c r="TSD123" s="243"/>
      <c r="TSE123" s="243"/>
      <c r="TSF123" s="243"/>
      <c r="TSG123" s="243"/>
      <c r="TSH123" s="243"/>
      <c r="TSI123" s="243"/>
      <c r="TSJ123" s="243"/>
      <c r="TSK123" s="243"/>
      <c r="TSL123" s="243"/>
      <c r="TSM123" s="243"/>
      <c r="TSN123" s="243"/>
      <c r="TSO123" s="243"/>
      <c r="TSP123" s="243"/>
      <c r="TSQ123" s="243"/>
      <c r="TSR123" s="243"/>
      <c r="TSS123" s="243"/>
      <c r="TST123" s="243"/>
      <c r="TSU123" s="243"/>
      <c r="TSV123" s="243"/>
      <c r="TSW123" s="243"/>
      <c r="TSX123" s="243"/>
      <c r="TSY123" s="243"/>
      <c r="TSZ123" s="243"/>
      <c r="TTA123" s="243"/>
      <c r="TTB123" s="243"/>
      <c r="TTC123" s="243"/>
      <c r="TTD123" s="243"/>
      <c r="TTE123" s="243"/>
      <c r="TTF123" s="243"/>
      <c r="TTG123" s="243"/>
      <c r="TTH123" s="243"/>
      <c r="TTI123" s="243"/>
      <c r="TTJ123" s="243"/>
      <c r="TTK123" s="243"/>
      <c r="TTL123" s="243"/>
      <c r="TTM123" s="243"/>
      <c r="TTN123" s="243"/>
      <c r="TTO123" s="243"/>
      <c r="TTP123" s="243"/>
      <c r="TTQ123" s="243"/>
      <c r="TTR123" s="243"/>
      <c r="TTS123" s="243"/>
      <c r="TTT123" s="243"/>
      <c r="TTU123" s="243"/>
      <c r="TTV123" s="243"/>
      <c r="TTW123" s="243"/>
      <c r="TTX123" s="243"/>
      <c r="TTY123" s="243"/>
      <c r="TTZ123" s="243"/>
      <c r="TUA123" s="243"/>
      <c r="TUB123" s="243"/>
      <c r="TUC123" s="243"/>
      <c r="TUD123" s="243"/>
      <c r="TUE123" s="243"/>
      <c r="TUF123" s="243"/>
      <c r="TUG123" s="243"/>
      <c r="TUH123" s="243"/>
      <c r="TUI123" s="243"/>
      <c r="TUJ123" s="243"/>
      <c r="TUK123" s="243"/>
      <c r="TUL123" s="243"/>
      <c r="TUM123" s="243"/>
      <c r="TUN123" s="243"/>
      <c r="TUO123" s="243"/>
      <c r="TUP123" s="243"/>
      <c r="TUQ123" s="243"/>
      <c r="TUR123" s="243"/>
      <c r="TUS123" s="243"/>
      <c r="TUT123" s="243"/>
      <c r="TUU123" s="243"/>
      <c r="TUV123" s="243"/>
      <c r="TUW123" s="243"/>
      <c r="TUX123" s="243"/>
      <c r="TUY123" s="243"/>
      <c r="TUZ123" s="243"/>
      <c r="TVA123" s="243"/>
      <c r="TVB123" s="243"/>
      <c r="TVC123" s="243"/>
      <c r="TVD123" s="243"/>
      <c r="TVE123" s="243"/>
      <c r="TVF123" s="243"/>
      <c r="TVG123" s="243"/>
      <c r="TVH123" s="243"/>
      <c r="TVI123" s="243"/>
      <c r="TVJ123" s="243"/>
      <c r="TVK123" s="243"/>
      <c r="TVL123" s="243"/>
      <c r="TVM123" s="243"/>
      <c r="TVN123" s="243"/>
      <c r="TVO123" s="243"/>
      <c r="TVP123" s="243"/>
      <c r="TVQ123" s="243"/>
      <c r="TVR123" s="243"/>
      <c r="TVS123" s="243"/>
      <c r="TVT123" s="243"/>
      <c r="TVU123" s="243"/>
      <c r="TVV123" s="243"/>
      <c r="TVW123" s="243"/>
      <c r="TVX123" s="243"/>
      <c r="TVY123" s="243"/>
      <c r="TVZ123" s="243"/>
      <c r="TWA123" s="243"/>
      <c r="TWB123" s="243"/>
      <c r="TWC123" s="243"/>
      <c r="TWD123" s="243"/>
      <c r="TWE123" s="243"/>
      <c r="TWF123" s="243"/>
      <c r="TWG123" s="243"/>
      <c r="TWH123" s="243"/>
      <c r="TWI123" s="243"/>
      <c r="TWJ123" s="243"/>
      <c r="TWK123" s="243"/>
      <c r="TWL123" s="243"/>
      <c r="TWM123" s="243"/>
      <c r="TWN123" s="243"/>
      <c r="TWO123" s="243"/>
      <c r="TWP123" s="243"/>
      <c r="TWQ123" s="243"/>
      <c r="TWR123" s="243"/>
      <c r="TWS123" s="243"/>
      <c r="TWT123" s="243"/>
      <c r="TWU123" s="243"/>
      <c r="TWV123" s="243"/>
      <c r="TWW123" s="243"/>
      <c r="TWX123" s="243"/>
      <c r="TWY123" s="243"/>
      <c r="TWZ123" s="243"/>
      <c r="TXA123" s="243"/>
      <c r="TXB123" s="243"/>
      <c r="TXC123" s="243"/>
      <c r="TXD123" s="243"/>
      <c r="TXE123" s="243"/>
      <c r="TXF123" s="243"/>
      <c r="TXG123" s="243"/>
      <c r="TXH123" s="243"/>
      <c r="TXI123" s="243"/>
      <c r="TXJ123" s="243"/>
      <c r="TXK123" s="243"/>
      <c r="TXL123" s="243"/>
      <c r="TXM123" s="243"/>
      <c r="TXN123" s="243"/>
      <c r="TXO123" s="243"/>
      <c r="TXP123" s="243"/>
      <c r="TXQ123" s="243"/>
      <c r="TXR123" s="243"/>
      <c r="TXS123" s="243"/>
      <c r="TXT123" s="243"/>
      <c r="TXU123" s="243"/>
      <c r="TXV123" s="243"/>
      <c r="TXW123" s="243"/>
      <c r="TXX123" s="243"/>
      <c r="TXY123" s="243"/>
      <c r="TXZ123" s="243"/>
      <c r="TYA123" s="243"/>
      <c r="TYB123" s="243"/>
      <c r="TYC123" s="243"/>
      <c r="TYD123" s="243"/>
      <c r="TYE123" s="243"/>
      <c r="TYF123" s="243"/>
      <c r="TYG123" s="243"/>
      <c r="TYH123" s="243"/>
      <c r="TYI123" s="243"/>
      <c r="TYJ123" s="243"/>
      <c r="TYK123" s="243"/>
      <c r="TYL123" s="243"/>
      <c r="TYM123" s="243"/>
      <c r="TYN123" s="243"/>
      <c r="TYO123" s="243"/>
      <c r="TYP123" s="243"/>
      <c r="TYQ123" s="243"/>
      <c r="TYR123" s="243"/>
      <c r="TYS123" s="243"/>
      <c r="TYT123" s="243"/>
      <c r="TYU123" s="243"/>
      <c r="TYV123" s="243"/>
      <c r="TYW123" s="243"/>
      <c r="TYX123" s="243"/>
      <c r="TYY123" s="243"/>
      <c r="TYZ123" s="243"/>
      <c r="TZA123" s="243"/>
      <c r="TZB123" s="243"/>
      <c r="TZC123" s="243"/>
      <c r="TZD123" s="243"/>
      <c r="TZE123" s="243"/>
      <c r="TZF123" s="243"/>
      <c r="TZG123" s="243"/>
      <c r="TZH123" s="243"/>
      <c r="TZI123" s="243"/>
      <c r="TZJ123" s="243"/>
      <c r="TZK123" s="243"/>
      <c r="TZL123" s="243"/>
      <c r="TZM123" s="243"/>
      <c r="TZN123" s="243"/>
      <c r="TZO123" s="243"/>
      <c r="TZP123" s="243"/>
      <c r="TZQ123" s="243"/>
      <c r="TZR123" s="243"/>
      <c r="TZS123" s="243"/>
      <c r="TZT123" s="243"/>
      <c r="TZU123" s="243"/>
      <c r="TZV123" s="243"/>
      <c r="TZW123" s="243"/>
      <c r="TZX123" s="243"/>
      <c r="TZY123" s="243"/>
      <c r="TZZ123" s="243"/>
      <c r="UAA123" s="243"/>
      <c r="UAB123" s="243"/>
      <c r="UAC123" s="243"/>
      <c r="UAD123" s="243"/>
      <c r="UAE123" s="243"/>
      <c r="UAF123" s="243"/>
      <c r="UAG123" s="243"/>
      <c r="UAH123" s="243"/>
      <c r="UAI123" s="243"/>
      <c r="UAJ123" s="243"/>
      <c r="UAK123" s="243"/>
      <c r="UAL123" s="243"/>
      <c r="UAM123" s="243"/>
      <c r="UAN123" s="243"/>
      <c r="UAO123" s="243"/>
      <c r="UAP123" s="243"/>
      <c r="UAQ123" s="243"/>
      <c r="UAR123" s="243"/>
      <c r="UAS123" s="243"/>
      <c r="UAT123" s="243"/>
      <c r="UAU123" s="243"/>
      <c r="UAV123" s="243"/>
      <c r="UAW123" s="243"/>
      <c r="UAX123" s="243"/>
      <c r="UAY123" s="243"/>
      <c r="UAZ123" s="243"/>
      <c r="UBA123" s="243"/>
      <c r="UBB123" s="243"/>
      <c r="UBC123" s="243"/>
      <c r="UBD123" s="243"/>
      <c r="UBE123" s="243"/>
      <c r="UBF123" s="243"/>
      <c r="UBG123" s="243"/>
      <c r="UBH123" s="243"/>
      <c r="UBI123" s="243"/>
      <c r="UBJ123" s="243"/>
      <c r="UBK123" s="243"/>
      <c r="UBL123" s="243"/>
      <c r="UBM123" s="243"/>
      <c r="UBN123" s="243"/>
      <c r="UBO123" s="243"/>
      <c r="UBP123" s="243"/>
      <c r="UBQ123" s="243"/>
      <c r="UBR123" s="243"/>
      <c r="UBS123" s="243"/>
      <c r="UBT123" s="243"/>
      <c r="UBU123" s="243"/>
      <c r="UBV123" s="243"/>
      <c r="UBW123" s="243"/>
      <c r="UBX123" s="243"/>
      <c r="UBY123" s="243"/>
      <c r="UBZ123" s="243"/>
      <c r="UCA123" s="243"/>
      <c r="UCB123" s="243"/>
      <c r="UCC123" s="243"/>
      <c r="UCD123" s="243"/>
      <c r="UCE123" s="243"/>
      <c r="UCF123" s="243"/>
      <c r="UCG123" s="243"/>
      <c r="UCH123" s="243"/>
      <c r="UCI123" s="243"/>
      <c r="UCJ123" s="243"/>
      <c r="UCK123" s="243"/>
      <c r="UCL123" s="243"/>
      <c r="UCM123" s="243"/>
      <c r="UCN123" s="243"/>
      <c r="UCO123" s="243"/>
      <c r="UCP123" s="243"/>
      <c r="UCQ123" s="243"/>
      <c r="UCR123" s="243"/>
      <c r="UCS123" s="243"/>
      <c r="UCT123" s="243"/>
      <c r="UCU123" s="243"/>
      <c r="UCV123" s="243"/>
      <c r="UCW123" s="243"/>
      <c r="UCX123" s="243"/>
      <c r="UCY123" s="243"/>
      <c r="UCZ123" s="243"/>
      <c r="UDA123" s="243"/>
      <c r="UDB123" s="243"/>
      <c r="UDC123" s="243"/>
      <c r="UDD123" s="243"/>
      <c r="UDE123" s="243"/>
      <c r="UDF123" s="243"/>
      <c r="UDG123" s="243"/>
      <c r="UDH123" s="243"/>
      <c r="UDI123" s="243"/>
      <c r="UDJ123" s="243"/>
      <c r="UDK123" s="243"/>
      <c r="UDL123" s="243"/>
      <c r="UDM123" s="243"/>
      <c r="UDN123" s="243"/>
      <c r="UDO123" s="243"/>
      <c r="UDP123" s="243"/>
      <c r="UDQ123" s="243"/>
      <c r="UDR123" s="243"/>
      <c r="UDS123" s="243"/>
      <c r="UDT123" s="243"/>
      <c r="UDU123" s="243"/>
      <c r="UDV123" s="243"/>
      <c r="UDW123" s="243"/>
      <c r="UDX123" s="243"/>
      <c r="UDY123" s="243"/>
      <c r="UDZ123" s="243"/>
      <c r="UEA123" s="243"/>
      <c r="UEB123" s="243"/>
      <c r="UEC123" s="243"/>
      <c r="UED123" s="243"/>
      <c r="UEE123" s="243"/>
      <c r="UEF123" s="243"/>
      <c r="UEG123" s="243"/>
      <c r="UEH123" s="243"/>
      <c r="UEI123" s="243"/>
      <c r="UEJ123" s="243"/>
      <c r="UEK123" s="243"/>
      <c r="UEL123" s="243"/>
      <c r="UEM123" s="243"/>
      <c r="UEN123" s="243"/>
      <c r="UEO123" s="243"/>
      <c r="UEP123" s="243"/>
      <c r="UEQ123" s="243"/>
      <c r="UER123" s="243"/>
      <c r="UES123" s="243"/>
      <c r="UET123" s="243"/>
      <c r="UEU123" s="243"/>
      <c r="UEV123" s="243"/>
      <c r="UEW123" s="243"/>
      <c r="UEX123" s="243"/>
      <c r="UEY123" s="243"/>
      <c r="UEZ123" s="243"/>
      <c r="UFA123" s="243"/>
      <c r="UFB123" s="243"/>
      <c r="UFC123" s="243"/>
      <c r="UFD123" s="243"/>
      <c r="UFE123" s="243"/>
      <c r="UFF123" s="243"/>
      <c r="UFG123" s="243"/>
      <c r="UFH123" s="243"/>
      <c r="UFI123" s="243"/>
      <c r="UFJ123" s="243"/>
      <c r="UFK123" s="243"/>
      <c r="UFL123" s="243"/>
      <c r="UFM123" s="243"/>
      <c r="UFN123" s="243"/>
      <c r="UFO123" s="243"/>
      <c r="UFP123" s="243"/>
      <c r="UFQ123" s="243"/>
      <c r="UFR123" s="243"/>
      <c r="UFS123" s="243"/>
      <c r="UFT123" s="243"/>
      <c r="UFU123" s="243"/>
      <c r="UFV123" s="243"/>
      <c r="UFW123" s="243"/>
      <c r="UFX123" s="243"/>
      <c r="UFY123" s="243"/>
      <c r="UFZ123" s="243"/>
      <c r="UGA123" s="243"/>
      <c r="UGB123" s="243"/>
      <c r="UGC123" s="243"/>
      <c r="UGD123" s="243"/>
      <c r="UGE123" s="243"/>
      <c r="UGF123" s="243"/>
      <c r="UGG123" s="243"/>
      <c r="UGH123" s="243"/>
      <c r="UGI123" s="243"/>
      <c r="UGJ123" s="243"/>
      <c r="UGK123" s="243"/>
      <c r="UGL123" s="243"/>
      <c r="UGM123" s="243"/>
      <c r="UGN123" s="243"/>
      <c r="UGO123" s="243"/>
      <c r="UGP123" s="243"/>
      <c r="UGQ123" s="243"/>
      <c r="UGR123" s="243"/>
      <c r="UGS123" s="243"/>
      <c r="UGT123" s="243"/>
      <c r="UGU123" s="243"/>
      <c r="UGV123" s="243"/>
      <c r="UGW123" s="243"/>
      <c r="UGX123" s="243"/>
      <c r="UGY123" s="243"/>
      <c r="UGZ123" s="243"/>
      <c r="UHA123" s="243"/>
      <c r="UHB123" s="243"/>
      <c r="UHC123" s="243"/>
      <c r="UHD123" s="243"/>
      <c r="UHE123" s="243"/>
      <c r="UHF123" s="243"/>
      <c r="UHG123" s="243"/>
      <c r="UHH123" s="243"/>
      <c r="UHI123" s="243"/>
      <c r="UHJ123" s="243"/>
      <c r="UHK123" s="243"/>
      <c r="UHL123" s="243"/>
      <c r="UHM123" s="243"/>
      <c r="UHN123" s="243"/>
      <c r="UHO123" s="243"/>
      <c r="UHP123" s="243"/>
      <c r="UHQ123" s="243"/>
      <c r="UHR123" s="243"/>
      <c r="UHS123" s="243"/>
      <c r="UHT123" s="243"/>
      <c r="UHU123" s="243"/>
      <c r="UHV123" s="243"/>
      <c r="UHW123" s="243"/>
      <c r="UHX123" s="243"/>
      <c r="UHY123" s="243"/>
      <c r="UHZ123" s="243"/>
      <c r="UIA123" s="243"/>
      <c r="UIB123" s="243"/>
      <c r="UIC123" s="243"/>
      <c r="UID123" s="243"/>
      <c r="UIE123" s="243"/>
      <c r="UIF123" s="243"/>
      <c r="UIG123" s="243"/>
      <c r="UIH123" s="243"/>
      <c r="UII123" s="243"/>
      <c r="UIJ123" s="243"/>
      <c r="UIK123" s="243"/>
      <c r="UIL123" s="243"/>
      <c r="UIM123" s="243"/>
      <c r="UIN123" s="243"/>
      <c r="UIO123" s="243"/>
      <c r="UIP123" s="243"/>
      <c r="UIQ123" s="243"/>
      <c r="UIR123" s="243"/>
      <c r="UIS123" s="243"/>
      <c r="UIT123" s="243"/>
      <c r="UIU123" s="243"/>
      <c r="UIV123" s="243"/>
      <c r="UIW123" s="243"/>
      <c r="UIX123" s="243"/>
      <c r="UIY123" s="243"/>
      <c r="UIZ123" s="243"/>
      <c r="UJA123" s="243"/>
      <c r="UJB123" s="243"/>
      <c r="UJC123" s="243"/>
      <c r="UJD123" s="243"/>
      <c r="UJE123" s="243"/>
      <c r="UJF123" s="243"/>
      <c r="UJG123" s="243"/>
      <c r="UJH123" s="243"/>
      <c r="UJI123" s="243"/>
      <c r="UJJ123" s="243"/>
      <c r="UJK123" s="243"/>
      <c r="UJL123" s="243"/>
      <c r="UJM123" s="243"/>
      <c r="UJN123" s="243"/>
      <c r="UJO123" s="243"/>
      <c r="UJP123" s="243"/>
      <c r="UJQ123" s="243"/>
      <c r="UJR123" s="243"/>
      <c r="UJS123" s="243"/>
      <c r="UJT123" s="243"/>
      <c r="UJU123" s="243"/>
      <c r="UJV123" s="243"/>
      <c r="UJW123" s="243"/>
      <c r="UJX123" s="243"/>
      <c r="UJY123" s="243"/>
      <c r="UJZ123" s="243"/>
      <c r="UKA123" s="243"/>
      <c r="UKB123" s="243"/>
      <c r="UKC123" s="243"/>
      <c r="UKD123" s="243"/>
      <c r="UKE123" s="243"/>
      <c r="UKF123" s="243"/>
      <c r="UKG123" s="243"/>
      <c r="UKH123" s="243"/>
      <c r="UKI123" s="243"/>
      <c r="UKJ123" s="243"/>
      <c r="UKK123" s="243"/>
      <c r="UKL123" s="243"/>
      <c r="UKM123" s="243"/>
      <c r="UKN123" s="243"/>
      <c r="UKO123" s="243"/>
      <c r="UKP123" s="243"/>
      <c r="UKQ123" s="243"/>
      <c r="UKR123" s="243"/>
      <c r="UKS123" s="243"/>
      <c r="UKT123" s="243"/>
      <c r="UKU123" s="243"/>
      <c r="UKV123" s="243"/>
      <c r="UKW123" s="243"/>
      <c r="UKX123" s="243"/>
      <c r="UKY123" s="243"/>
      <c r="UKZ123" s="243"/>
      <c r="ULA123" s="243"/>
      <c r="ULB123" s="243"/>
      <c r="ULC123" s="243"/>
      <c r="ULD123" s="243"/>
      <c r="ULE123" s="243"/>
      <c r="ULF123" s="243"/>
      <c r="ULG123" s="243"/>
      <c r="ULH123" s="243"/>
      <c r="ULI123" s="243"/>
      <c r="ULJ123" s="243"/>
      <c r="ULK123" s="243"/>
      <c r="ULL123" s="243"/>
      <c r="ULM123" s="243"/>
      <c r="ULN123" s="243"/>
      <c r="ULO123" s="243"/>
      <c r="ULP123" s="243"/>
      <c r="ULQ123" s="243"/>
      <c r="ULR123" s="243"/>
      <c r="ULS123" s="243"/>
      <c r="ULT123" s="243"/>
      <c r="ULU123" s="243"/>
      <c r="ULV123" s="243"/>
      <c r="ULW123" s="243"/>
      <c r="ULX123" s="243"/>
      <c r="ULY123" s="243"/>
      <c r="ULZ123" s="243"/>
      <c r="UMA123" s="243"/>
      <c r="UMB123" s="243"/>
      <c r="UMC123" s="243"/>
      <c r="UMD123" s="243"/>
      <c r="UME123" s="243"/>
      <c r="UMF123" s="243"/>
      <c r="UMG123" s="243"/>
      <c r="UMH123" s="243"/>
      <c r="UMI123" s="243"/>
      <c r="UMJ123" s="243"/>
      <c r="UMK123" s="243"/>
      <c r="UML123" s="243"/>
      <c r="UMM123" s="243"/>
      <c r="UMN123" s="243"/>
      <c r="UMO123" s="243"/>
      <c r="UMP123" s="243"/>
      <c r="UMQ123" s="243"/>
      <c r="UMR123" s="243"/>
      <c r="UMS123" s="243"/>
      <c r="UMT123" s="243"/>
      <c r="UMU123" s="243"/>
      <c r="UMV123" s="243"/>
      <c r="UMW123" s="243"/>
      <c r="UMX123" s="243"/>
      <c r="UMY123" s="243"/>
      <c r="UMZ123" s="243"/>
      <c r="UNA123" s="243"/>
      <c r="UNB123" s="243"/>
      <c r="UNC123" s="243"/>
      <c r="UND123" s="243"/>
      <c r="UNE123" s="243"/>
      <c r="UNF123" s="243"/>
      <c r="UNG123" s="243"/>
      <c r="UNH123" s="243"/>
      <c r="UNI123" s="243"/>
      <c r="UNJ123" s="243"/>
      <c r="UNK123" s="243"/>
      <c r="UNL123" s="243"/>
      <c r="UNM123" s="243"/>
      <c r="UNN123" s="243"/>
      <c r="UNO123" s="243"/>
      <c r="UNP123" s="243"/>
      <c r="UNQ123" s="243"/>
      <c r="UNR123" s="243"/>
      <c r="UNS123" s="243"/>
      <c r="UNT123" s="243"/>
      <c r="UNU123" s="243"/>
      <c r="UNV123" s="243"/>
      <c r="UNW123" s="243"/>
      <c r="UNX123" s="243"/>
      <c r="UNY123" s="243"/>
      <c r="UNZ123" s="243"/>
      <c r="UOA123" s="243"/>
      <c r="UOB123" s="243"/>
      <c r="UOC123" s="243"/>
      <c r="UOD123" s="243"/>
      <c r="UOE123" s="243"/>
      <c r="UOF123" s="243"/>
      <c r="UOG123" s="243"/>
      <c r="UOH123" s="243"/>
      <c r="UOI123" s="243"/>
      <c r="UOJ123" s="243"/>
      <c r="UOK123" s="243"/>
      <c r="UOL123" s="243"/>
      <c r="UOM123" s="243"/>
      <c r="UON123" s="243"/>
      <c r="UOO123" s="243"/>
      <c r="UOP123" s="243"/>
      <c r="UOQ123" s="243"/>
      <c r="UOR123" s="243"/>
      <c r="UOS123" s="243"/>
      <c r="UOT123" s="243"/>
      <c r="UOU123" s="243"/>
      <c r="UOV123" s="243"/>
      <c r="UOW123" s="243"/>
      <c r="UOX123" s="243"/>
      <c r="UOY123" s="243"/>
      <c r="UOZ123" s="243"/>
      <c r="UPA123" s="243"/>
      <c r="UPB123" s="243"/>
      <c r="UPC123" s="243"/>
      <c r="UPD123" s="243"/>
      <c r="UPE123" s="243"/>
      <c r="UPF123" s="243"/>
      <c r="UPG123" s="243"/>
      <c r="UPH123" s="243"/>
      <c r="UPI123" s="243"/>
      <c r="UPJ123" s="243"/>
      <c r="UPK123" s="243"/>
      <c r="UPL123" s="243"/>
      <c r="UPM123" s="243"/>
      <c r="UPN123" s="243"/>
      <c r="UPO123" s="243"/>
      <c r="UPP123" s="243"/>
      <c r="UPQ123" s="243"/>
      <c r="UPR123" s="243"/>
      <c r="UPS123" s="243"/>
      <c r="UPT123" s="243"/>
      <c r="UPU123" s="243"/>
      <c r="UPV123" s="243"/>
      <c r="UPW123" s="243"/>
      <c r="UPX123" s="243"/>
      <c r="UPY123" s="243"/>
      <c r="UPZ123" s="243"/>
      <c r="UQA123" s="243"/>
      <c r="UQB123" s="243"/>
      <c r="UQC123" s="243"/>
      <c r="UQD123" s="243"/>
      <c r="UQE123" s="243"/>
      <c r="UQF123" s="243"/>
      <c r="UQG123" s="243"/>
      <c r="UQH123" s="243"/>
      <c r="UQI123" s="243"/>
      <c r="UQJ123" s="243"/>
      <c r="UQK123" s="243"/>
      <c r="UQL123" s="243"/>
      <c r="UQM123" s="243"/>
      <c r="UQN123" s="243"/>
      <c r="UQO123" s="243"/>
      <c r="UQP123" s="243"/>
      <c r="UQQ123" s="243"/>
      <c r="UQR123" s="243"/>
      <c r="UQS123" s="243"/>
      <c r="UQT123" s="243"/>
      <c r="UQU123" s="243"/>
      <c r="UQV123" s="243"/>
      <c r="UQW123" s="243"/>
      <c r="UQX123" s="243"/>
      <c r="UQY123" s="243"/>
      <c r="UQZ123" s="243"/>
      <c r="URA123" s="243"/>
      <c r="URB123" s="243"/>
      <c r="URC123" s="243"/>
      <c r="URD123" s="243"/>
      <c r="URE123" s="243"/>
      <c r="URF123" s="243"/>
      <c r="URG123" s="243"/>
      <c r="URH123" s="243"/>
      <c r="URI123" s="243"/>
      <c r="URJ123" s="243"/>
      <c r="URK123" s="243"/>
      <c r="URL123" s="243"/>
      <c r="URM123" s="243"/>
      <c r="URN123" s="243"/>
      <c r="URO123" s="243"/>
      <c r="URP123" s="243"/>
      <c r="URQ123" s="243"/>
      <c r="URR123" s="243"/>
      <c r="URS123" s="243"/>
      <c r="URT123" s="243"/>
      <c r="URU123" s="243"/>
      <c r="URV123" s="243"/>
      <c r="URW123" s="243"/>
      <c r="URX123" s="243"/>
      <c r="URY123" s="243"/>
      <c r="URZ123" s="243"/>
      <c r="USA123" s="243"/>
      <c r="USB123" s="243"/>
      <c r="USC123" s="243"/>
      <c r="USD123" s="243"/>
      <c r="USE123" s="243"/>
      <c r="USF123" s="243"/>
      <c r="USG123" s="243"/>
      <c r="USH123" s="243"/>
      <c r="USI123" s="243"/>
      <c r="USJ123" s="243"/>
      <c r="USK123" s="243"/>
      <c r="USL123" s="243"/>
      <c r="USM123" s="243"/>
      <c r="USN123" s="243"/>
      <c r="USO123" s="243"/>
      <c r="USP123" s="243"/>
      <c r="USQ123" s="243"/>
      <c r="USR123" s="243"/>
      <c r="USS123" s="243"/>
      <c r="UST123" s="243"/>
      <c r="USU123" s="243"/>
      <c r="USV123" s="243"/>
      <c r="USW123" s="243"/>
      <c r="USX123" s="243"/>
      <c r="USY123" s="243"/>
      <c r="USZ123" s="243"/>
      <c r="UTA123" s="243"/>
      <c r="UTB123" s="243"/>
      <c r="UTC123" s="243"/>
      <c r="UTD123" s="243"/>
      <c r="UTE123" s="243"/>
      <c r="UTF123" s="243"/>
      <c r="UTG123" s="243"/>
      <c r="UTH123" s="243"/>
      <c r="UTI123" s="243"/>
      <c r="UTJ123" s="243"/>
      <c r="UTK123" s="243"/>
      <c r="UTL123" s="243"/>
      <c r="UTM123" s="243"/>
      <c r="UTN123" s="243"/>
      <c r="UTO123" s="243"/>
      <c r="UTP123" s="243"/>
      <c r="UTQ123" s="243"/>
      <c r="UTR123" s="243"/>
      <c r="UTS123" s="243"/>
      <c r="UTT123" s="243"/>
      <c r="UTU123" s="243"/>
      <c r="UTV123" s="243"/>
      <c r="UTW123" s="243"/>
      <c r="UTX123" s="243"/>
      <c r="UTY123" s="243"/>
      <c r="UTZ123" s="243"/>
      <c r="UUA123" s="243"/>
      <c r="UUB123" s="243"/>
      <c r="UUC123" s="243"/>
      <c r="UUD123" s="243"/>
      <c r="UUE123" s="243"/>
      <c r="UUF123" s="243"/>
      <c r="UUG123" s="243"/>
      <c r="UUH123" s="243"/>
      <c r="UUI123" s="243"/>
      <c r="UUJ123" s="243"/>
      <c r="UUK123" s="243"/>
      <c r="UUL123" s="243"/>
      <c r="UUM123" s="243"/>
      <c r="UUN123" s="243"/>
      <c r="UUO123" s="243"/>
      <c r="UUP123" s="243"/>
      <c r="UUQ123" s="243"/>
      <c r="UUR123" s="243"/>
      <c r="UUS123" s="243"/>
      <c r="UUT123" s="243"/>
      <c r="UUU123" s="243"/>
      <c r="UUV123" s="243"/>
      <c r="UUW123" s="243"/>
      <c r="UUX123" s="243"/>
      <c r="UUY123" s="243"/>
      <c r="UUZ123" s="243"/>
      <c r="UVA123" s="243"/>
      <c r="UVB123" s="243"/>
      <c r="UVC123" s="243"/>
      <c r="UVD123" s="243"/>
      <c r="UVE123" s="243"/>
      <c r="UVF123" s="243"/>
      <c r="UVG123" s="243"/>
      <c r="UVH123" s="243"/>
      <c r="UVI123" s="243"/>
      <c r="UVJ123" s="243"/>
      <c r="UVK123" s="243"/>
      <c r="UVL123" s="243"/>
      <c r="UVM123" s="243"/>
      <c r="UVN123" s="243"/>
      <c r="UVO123" s="243"/>
      <c r="UVP123" s="243"/>
      <c r="UVQ123" s="243"/>
      <c r="UVR123" s="243"/>
      <c r="UVS123" s="243"/>
      <c r="UVT123" s="243"/>
      <c r="UVU123" s="243"/>
      <c r="UVV123" s="243"/>
      <c r="UVW123" s="243"/>
      <c r="UVX123" s="243"/>
      <c r="UVY123" s="243"/>
      <c r="UVZ123" s="243"/>
      <c r="UWA123" s="243"/>
      <c r="UWB123" s="243"/>
      <c r="UWC123" s="243"/>
      <c r="UWD123" s="243"/>
      <c r="UWE123" s="243"/>
      <c r="UWF123" s="243"/>
      <c r="UWG123" s="243"/>
      <c r="UWH123" s="243"/>
      <c r="UWI123" s="243"/>
      <c r="UWJ123" s="243"/>
      <c r="UWK123" s="243"/>
      <c r="UWL123" s="243"/>
      <c r="UWM123" s="243"/>
      <c r="UWN123" s="243"/>
      <c r="UWO123" s="243"/>
      <c r="UWP123" s="243"/>
      <c r="UWQ123" s="243"/>
      <c r="UWR123" s="243"/>
      <c r="UWS123" s="243"/>
      <c r="UWT123" s="243"/>
      <c r="UWU123" s="243"/>
      <c r="UWV123" s="243"/>
      <c r="UWW123" s="243"/>
      <c r="UWX123" s="243"/>
      <c r="UWY123" s="243"/>
      <c r="UWZ123" s="243"/>
      <c r="UXA123" s="243"/>
      <c r="UXB123" s="243"/>
      <c r="UXC123" s="243"/>
      <c r="UXD123" s="243"/>
      <c r="UXE123" s="243"/>
      <c r="UXF123" s="243"/>
      <c r="UXG123" s="243"/>
      <c r="UXH123" s="243"/>
      <c r="UXI123" s="243"/>
      <c r="UXJ123" s="243"/>
      <c r="UXK123" s="243"/>
      <c r="UXL123" s="243"/>
      <c r="UXM123" s="243"/>
      <c r="UXN123" s="243"/>
      <c r="UXO123" s="243"/>
      <c r="UXP123" s="243"/>
      <c r="UXQ123" s="243"/>
      <c r="UXR123" s="243"/>
      <c r="UXS123" s="243"/>
      <c r="UXT123" s="243"/>
      <c r="UXU123" s="243"/>
      <c r="UXV123" s="243"/>
      <c r="UXW123" s="243"/>
      <c r="UXX123" s="243"/>
      <c r="UXY123" s="243"/>
      <c r="UXZ123" s="243"/>
      <c r="UYA123" s="243"/>
      <c r="UYB123" s="243"/>
      <c r="UYC123" s="243"/>
      <c r="UYD123" s="243"/>
      <c r="UYE123" s="243"/>
      <c r="UYF123" s="243"/>
      <c r="UYG123" s="243"/>
      <c r="UYH123" s="243"/>
      <c r="UYI123" s="243"/>
      <c r="UYJ123" s="243"/>
      <c r="UYK123" s="243"/>
      <c r="UYL123" s="243"/>
      <c r="UYM123" s="243"/>
      <c r="UYN123" s="243"/>
      <c r="UYO123" s="243"/>
      <c r="UYP123" s="243"/>
      <c r="UYQ123" s="243"/>
      <c r="UYR123" s="243"/>
      <c r="UYS123" s="243"/>
      <c r="UYT123" s="243"/>
      <c r="UYU123" s="243"/>
      <c r="UYV123" s="243"/>
      <c r="UYW123" s="243"/>
      <c r="UYX123" s="243"/>
      <c r="UYY123" s="243"/>
      <c r="UYZ123" s="243"/>
      <c r="UZA123" s="243"/>
      <c r="UZB123" s="243"/>
      <c r="UZC123" s="243"/>
      <c r="UZD123" s="243"/>
      <c r="UZE123" s="243"/>
      <c r="UZF123" s="243"/>
      <c r="UZG123" s="243"/>
      <c r="UZH123" s="243"/>
      <c r="UZI123" s="243"/>
      <c r="UZJ123" s="243"/>
      <c r="UZK123" s="243"/>
      <c r="UZL123" s="243"/>
      <c r="UZM123" s="243"/>
      <c r="UZN123" s="243"/>
      <c r="UZO123" s="243"/>
      <c r="UZP123" s="243"/>
      <c r="UZQ123" s="243"/>
      <c r="UZR123" s="243"/>
      <c r="UZS123" s="243"/>
      <c r="UZT123" s="243"/>
      <c r="UZU123" s="243"/>
      <c r="UZV123" s="243"/>
      <c r="UZW123" s="243"/>
      <c r="UZX123" s="243"/>
      <c r="UZY123" s="243"/>
      <c r="UZZ123" s="243"/>
      <c r="VAA123" s="243"/>
      <c r="VAB123" s="243"/>
      <c r="VAC123" s="243"/>
      <c r="VAD123" s="243"/>
      <c r="VAE123" s="243"/>
      <c r="VAF123" s="243"/>
      <c r="VAG123" s="243"/>
      <c r="VAH123" s="243"/>
      <c r="VAI123" s="243"/>
      <c r="VAJ123" s="243"/>
      <c r="VAK123" s="243"/>
      <c r="VAL123" s="243"/>
      <c r="VAM123" s="243"/>
      <c r="VAN123" s="243"/>
      <c r="VAO123" s="243"/>
      <c r="VAP123" s="243"/>
      <c r="VAQ123" s="243"/>
      <c r="VAR123" s="243"/>
      <c r="VAS123" s="243"/>
      <c r="VAT123" s="243"/>
      <c r="VAU123" s="243"/>
      <c r="VAV123" s="243"/>
      <c r="VAW123" s="243"/>
      <c r="VAX123" s="243"/>
      <c r="VAY123" s="243"/>
      <c r="VAZ123" s="243"/>
      <c r="VBA123" s="243"/>
      <c r="VBB123" s="243"/>
      <c r="VBC123" s="243"/>
      <c r="VBD123" s="243"/>
      <c r="VBE123" s="243"/>
      <c r="VBF123" s="243"/>
      <c r="VBG123" s="243"/>
      <c r="VBH123" s="243"/>
      <c r="VBI123" s="243"/>
      <c r="VBJ123" s="243"/>
      <c r="VBK123" s="243"/>
      <c r="VBL123" s="243"/>
      <c r="VBM123" s="243"/>
      <c r="VBN123" s="243"/>
      <c r="VBO123" s="243"/>
      <c r="VBP123" s="243"/>
      <c r="VBQ123" s="243"/>
      <c r="VBR123" s="243"/>
      <c r="VBS123" s="243"/>
      <c r="VBT123" s="243"/>
      <c r="VBU123" s="243"/>
      <c r="VBV123" s="243"/>
      <c r="VBW123" s="243"/>
      <c r="VBX123" s="243"/>
      <c r="VBY123" s="243"/>
      <c r="VBZ123" s="243"/>
      <c r="VCA123" s="243"/>
      <c r="VCB123" s="243"/>
      <c r="VCC123" s="243"/>
      <c r="VCD123" s="243"/>
      <c r="VCE123" s="243"/>
      <c r="VCF123" s="243"/>
      <c r="VCG123" s="243"/>
      <c r="VCH123" s="243"/>
      <c r="VCI123" s="243"/>
      <c r="VCJ123" s="243"/>
      <c r="VCK123" s="243"/>
      <c r="VCL123" s="243"/>
      <c r="VCM123" s="243"/>
      <c r="VCN123" s="243"/>
      <c r="VCO123" s="243"/>
      <c r="VCP123" s="243"/>
      <c r="VCQ123" s="243"/>
      <c r="VCR123" s="243"/>
      <c r="VCS123" s="243"/>
      <c r="VCT123" s="243"/>
      <c r="VCU123" s="243"/>
      <c r="VCV123" s="243"/>
      <c r="VCW123" s="243"/>
      <c r="VCX123" s="243"/>
      <c r="VCY123" s="243"/>
      <c r="VCZ123" s="243"/>
      <c r="VDA123" s="243"/>
      <c r="VDB123" s="243"/>
      <c r="VDC123" s="243"/>
      <c r="VDD123" s="243"/>
      <c r="VDE123" s="243"/>
      <c r="VDF123" s="243"/>
      <c r="VDG123" s="243"/>
      <c r="VDH123" s="243"/>
      <c r="VDI123" s="243"/>
      <c r="VDJ123" s="243"/>
      <c r="VDK123" s="243"/>
      <c r="VDL123" s="243"/>
      <c r="VDM123" s="243"/>
      <c r="VDN123" s="243"/>
      <c r="VDO123" s="243"/>
      <c r="VDP123" s="243"/>
      <c r="VDQ123" s="243"/>
      <c r="VDR123" s="243"/>
      <c r="VDS123" s="243"/>
      <c r="VDT123" s="243"/>
      <c r="VDU123" s="243"/>
      <c r="VDV123" s="243"/>
      <c r="VDW123" s="243"/>
      <c r="VDX123" s="243"/>
      <c r="VDY123" s="243"/>
      <c r="VDZ123" s="243"/>
      <c r="VEA123" s="243"/>
      <c r="VEB123" s="243"/>
      <c r="VEC123" s="243"/>
      <c r="VED123" s="243"/>
      <c r="VEE123" s="243"/>
      <c r="VEF123" s="243"/>
      <c r="VEG123" s="243"/>
      <c r="VEH123" s="243"/>
      <c r="VEI123" s="243"/>
      <c r="VEJ123" s="243"/>
      <c r="VEK123" s="243"/>
      <c r="VEL123" s="243"/>
      <c r="VEM123" s="243"/>
      <c r="VEN123" s="243"/>
      <c r="VEO123" s="243"/>
      <c r="VEP123" s="243"/>
      <c r="VEQ123" s="243"/>
      <c r="VER123" s="243"/>
      <c r="VES123" s="243"/>
      <c r="VET123" s="243"/>
      <c r="VEU123" s="243"/>
      <c r="VEV123" s="243"/>
      <c r="VEW123" s="243"/>
      <c r="VEX123" s="243"/>
      <c r="VEY123" s="243"/>
      <c r="VEZ123" s="243"/>
      <c r="VFA123" s="243"/>
      <c r="VFB123" s="243"/>
      <c r="VFC123" s="243"/>
      <c r="VFD123" s="243"/>
      <c r="VFE123" s="243"/>
      <c r="VFF123" s="243"/>
      <c r="VFG123" s="243"/>
      <c r="VFH123" s="243"/>
      <c r="VFI123" s="243"/>
      <c r="VFJ123" s="243"/>
      <c r="VFK123" s="243"/>
      <c r="VFL123" s="243"/>
      <c r="VFM123" s="243"/>
      <c r="VFN123" s="243"/>
      <c r="VFO123" s="243"/>
      <c r="VFP123" s="243"/>
      <c r="VFQ123" s="243"/>
      <c r="VFR123" s="243"/>
      <c r="VFS123" s="243"/>
      <c r="VFT123" s="243"/>
      <c r="VFU123" s="243"/>
      <c r="VFV123" s="243"/>
      <c r="VFW123" s="243"/>
      <c r="VFX123" s="243"/>
      <c r="VFY123" s="243"/>
      <c r="VFZ123" s="243"/>
      <c r="VGA123" s="243"/>
      <c r="VGB123" s="243"/>
      <c r="VGC123" s="243"/>
      <c r="VGD123" s="243"/>
      <c r="VGE123" s="243"/>
      <c r="VGF123" s="243"/>
      <c r="VGG123" s="243"/>
      <c r="VGH123" s="243"/>
      <c r="VGI123" s="243"/>
      <c r="VGJ123" s="243"/>
      <c r="VGK123" s="243"/>
      <c r="VGL123" s="243"/>
      <c r="VGM123" s="243"/>
      <c r="VGN123" s="243"/>
      <c r="VGO123" s="243"/>
      <c r="VGP123" s="243"/>
      <c r="VGQ123" s="243"/>
      <c r="VGR123" s="243"/>
      <c r="VGS123" s="243"/>
      <c r="VGT123" s="243"/>
      <c r="VGU123" s="243"/>
      <c r="VGV123" s="243"/>
      <c r="VGW123" s="243"/>
      <c r="VGX123" s="243"/>
      <c r="VGY123" s="243"/>
      <c r="VGZ123" s="243"/>
      <c r="VHA123" s="243"/>
      <c r="VHB123" s="243"/>
      <c r="VHC123" s="243"/>
      <c r="VHD123" s="243"/>
      <c r="VHE123" s="243"/>
      <c r="VHF123" s="243"/>
      <c r="VHG123" s="243"/>
      <c r="VHH123" s="243"/>
      <c r="VHI123" s="243"/>
      <c r="VHJ123" s="243"/>
      <c r="VHK123" s="243"/>
      <c r="VHL123" s="243"/>
      <c r="VHM123" s="243"/>
      <c r="VHN123" s="243"/>
      <c r="VHO123" s="243"/>
      <c r="VHP123" s="243"/>
      <c r="VHQ123" s="243"/>
      <c r="VHR123" s="243"/>
      <c r="VHS123" s="243"/>
      <c r="VHT123" s="243"/>
      <c r="VHU123" s="243"/>
      <c r="VHV123" s="243"/>
      <c r="VHW123" s="243"/>
      <c r="VHX123" s="243"/>
      <c r="VHY123" s="243"/>
      <c r="VHZ123" s="243"/>
      <c r="VIA123" s="243"/>
      <c r="VIB123" s="243"/>
      <c r="VIC123" s="243"/>
      <c r="VID123" s="243"/>
      <c r="VIE123" s="243"/>
      <c r="VIF123" s="243"/>
      <c r="VIG123" s="243"/>
      <c r="VIH123" s="243"/>
      <c r="VII123" s="243"/>
      <c r="VIJ123" s="243"/>
      <c r="VIK123" s="243"/>
      <c r="VIL123" s="243"/>
      <c r="VIM123" s="243"/>
      <c r="VIN123" s="243"/>
      <c r="VIO123" s="243"/>
      <c r="VIP123" s="243"/>
      <c r="VIQ123" s="243"/>
      <c r="VIR123" s="243"/>
      <c r="VIS123" s="243"/>
      <c r="VIT123" s="243"/>
      <c r="VIU123" s="243"/>
      <c r="VIV123" s="243"/>
      <c r="VIW123" s="243"/>
      <c r="VIX123" s="243"/>
      <c r="VIY123" s="243"/>
      <c r="VIZ123" s="243"/>
      <c r="VJA123" s="243"/>
      <c r="VJB123" s="243"/>
      <c r="VJC123" s="243"/>
      <c r="VJD123" s="243"/>
      <c r="VJE123" s="243"/>
      <c r="VJF123" s="243"/>
      <c r="VJG123" s="243"/>
      <c r="VJH123" s="243"/>
      <c r="VJI123" s="243"/>
      <c r="VJJ123" s="243"/>
      <c r="VJK123" s="243"/>
      <c r="VJL123" s="243"/>
      <c r="VJM123" s="243"/>
      <c r="VJN123" s="243"/>
      <c r="VJO123" s="243"/>
      <c r="VJP123" s="243"/>
      <c r="VJQ123" s="243"/>
      <c r="VJR123" s="243"/>
      <c r="VJS123" s="243"/>
      <c r="VJT123" s="243"/>
      <c r="VJU123" s="243"/>
      <c r="VJV123" s="243"/>
      <c r="VJW123" s="243"/>
      <c r="VJX123" s="243"/>
      <c r="VJY123" s="243"/>
      <c r="VJZ123" s="243"/>
      <c r="VKA123" s="243"/>
      <c r="VKB123" s="243"/>
      <c r="VKC123" s="243"/>
      <c r="VKD123" s="243"/>
      <c r="VKE123" s="243"/>
      <c r="VKF123" s="243"/>
      <c r="VKG123" s="243"/>
      <c r="VKH123" s="243"/>
      <c r="VKI123" s="243"/>
      <c r="VKJ123" s="243"/>
      <c r="VKK123" s="243"/>
      <c r="VKL123" s="243"/>
      <c r="VKM123" s="243"/>
      <c r="VKN123" s="243"/>
      <c r="VKO123" s="243"/>
      <c r="VKP123" s="243"/>
      <c r="VKQ123" s="243"/>
      <c r="VKR123" s="243"/>
      <c r="VKS123" s="243"/>
      <c r="VKT123" s="243"/>
      <c r="VKU123" s="243"/>
      <c r="VKV123" s="243"/>
      <c r="VKW123" s="243"/>
      <c r="VKX123" s="243"/>
      <c r="VKY123" s="243"/>
      <c r="VKZ123" s="243"/>
      <c r="VLA123" s="243"/>
      <c r="VLB123" s="243"/>
      <c r="VLC123" s="243"/>
      <c r="VLD123" s="243"/>
      <c r="VLE123" s="243"/>
      <c r="VLF123" s="243"/>
      <c r="VLG123" s="243"/>
      <c r="VLH123" s="243"/>
      <c r="VLI123" s="243"/>
      <c r="VLJ123" s="243"/>
      <c r="VLK123" s="243"/>
      <c r="VLL123" s="243"/>
      <c r="VLM123" s="243"/>
      <c r="VLN123" s="243"/>
      <c r="VLO123" s="243"/>
      <c r="VLP123" s="243"/>
      <c r="VLQ123" s="243"/>
      <c r="VLR123" s="243"/>
      <c r="VLS123" s="243"/>
      <c r="VLT123" s="243"/>
      <c r="VLU123" s="243"/>
      <c r="VLV123" s="243"/>
      <c r="VLW123" s="243"/>
      <c r="VLX123" s="243"/>
      <c r="VLY123" s="243"/>
      <c r="VLZ123" s="243"/>
      <c r="VMA123" s="243"/>
      <c r="VMB123" s="243"/>
      <c r="VMC123" s="243"/>
      <c r="VMD123" s="243"/>
      <c r="VME123" s="243"/>
      <c r="VMF123" s="243"/>
      <c r="VMG123" s="243"/>
      <c r="VMH123" s="243"/>
      <c r="VMI123" s="243"/>
      <c r="VMJ123" s="243"/>
      <c r="VMK123" s="243"/>
      <c r="VML123" s="243"/>
      <c r="VMM123" s="243"/>
      <c r="VMN123" s="243"/>
      <c r="VMO123" s="243"/>
      <c r="VMP123" s="243"/>
      <c r="VMQ123" s="243"/>
      <c r="VMR123" s="243"/>
      <c r="VMS123" s="243"/>
      <c r="VMT123" s="243"/>
      <c r="VMU123" s="243"/>
      <c r="VMV123" s="243"/>
      <c r="VMW123" s="243"/>
      <c r="VMX123" s="243"/>
      <c r="VMY123" s="243"/>
      <c r="VMZ123" s="243"/>
      <c r="VNA123" s="243"/>
      <c r="VNB123" s="243"/>
      <c r="VNC123" s="243"/>
      <c r="VND123" s="243"/>
      <c r="VNE123" s="243"/>
      <c r="VNF123" s="243"/>
      <c r="VNG123" s="243"/>
      <c r="VNH123" s="243"/>
      <c r="VNI123" s="243"/>
      <c r="VNJ123" s="243"/>
      <c r="VNK123" s="243"/>
      <c r="VNL123" s="243"/>
      <c r="VNM123" s="243"/>
      <c r="VNN123" s="243"/>
      <c r="VNO123" s="243"/>
      <c r="VNP123" s="243"/>
      <c r="VNQ123" s="243"/>
      <c r="VNR123" s="243"/>
      <c r="VNS123" s="243"/>
      <c r="VNT123" s="243"/>
      <c r="VNU123" s="243"/>
      <c r="VNV123" s="243"/>
      <c r="VNW123" s="243"/>
      <c r="VNX123" s="243"/>
      <c r="VNY123" s="243"/>
      <c r="VNZ123" s="243"/>
      <c r="VOA123" s="243"/>
      <c r="VOB123" s="243"/>
      <c r="VOC123" s="243"/>
      <c r="VOD123" s="243"/>
      <c r="VOE123" s="243"/>
      <c r="VOF123" s="243"/>
      <c r="VOG123" s="243"/>
      <c r="VOH123" s="243"/>
      <c r="VOI123" s="243"/>
      <c r="VOJ123" s="243"/>
      <c r="VOK123" s="243"/>
      <c r="VOL123" s="243"/>
      <c r="VOM123" s="243"/>
      <c r="VON123" s="243"/>
      <c r="VOO123" s="243"/>
      <c r="VOP123" s="243"/>
      <c r="VOQ123" s="243"/>
      <c r="VOR123" s="243"/>
      <c r="VOS123" s="243"/>
      <c r="VOT123" s="243"/>
      <c r="VOU123" s="243"/>
      <c r="VOV123" s="243"/>
      <c r="VOW123" s="243"/>
      <c r="VOX123" s="243"/>
      <c r="VOY123" s="243"/>
      <c r="VOZ123" s="243"/>
      <c r="VPA123" s="243"/>
      <c r="VPB123" s="243"/>
      <c r="VPC123" s="243"/>
      <c r="VPD123" s="243"/>
      <c r="VPE123" s="243"/>
      <c r="VPF123" s="243"/>
      <c r="VPG123" s="243"/>
      <c r="VPH123" s="243"/>
      <c r="VPI123" s="243"/>
      <c r="VPJ123" s="243"/>
      <c r="VPK123" s="243"/>
      <c r="VPL123" s="243"/>
      <c r="VPM123" s="243"/>
      <c r="VPN123" s="243"/>
      <c r="VPO123" s="243"/>
      <c r="VPP123" s="243"/>
      <c r="VPQ123" s="243"/>
      <c r="VPR123" s="243"/>
      <c r="VPS123" s="243"/>
      <c r="VPT123" s="243"/>
      <c r="VPU123" s="243"/>
      <c r="VPV123" s="243"/>
      <c r="VPW123" s="243"/>
      <c r="VPX123" s="243"/>
      <c r="VPY123" s="243"/>
      <c r="VPZ123" s="243"/>
      <c r="VQA123" s="243"/>
      <c r="VQB123" s="243"/>
      <c r="VQC123" s="243"/>
      <c r="VQD123" s="243"/>
      <c r="VQE123" s="243"/>
      <c r="VQF123" s="243"/>
      <c r="VQG123" s="243"/>
      <c r="VQH123" s="243"/>
      <c r="VQI123" s="243"/>
      <c r="VQJ123" s="243"/>
      <c r="VQK123" s="243"/>
      <c r="VQL123" s="243"/>
      <c r="VQM123" s="243"/>
      <c r="VQN123" s="243"/>
      <c r="VQO123" s="243"/>
      <c r="VQP123" s="243"/>
      <c r="VQQ123" s="243"/>
      <c r="VQR123" s="243"/>
      <c r="VQS123" s="243"/>
      <c r="VQT123" s="243"/>
      <c r="VQU123" s="243"/>
      <c r="VQV123" s="243"/>
      <c r="VQW123" s="243"/>
      <c r="VQX123" s="243"/>
      <c r="VQY123" s="243"/>
      <c r="VQZ123" s="243"/>
      <c r="VRA123" s="243"/>
      <c r="VRB123" s="243"/>
      <c r="VRC123" s="243"/>
      <c r="VRD123" s="243"/>
      <c r="VRE123" s="243"/>
      <c r="VRF123" s="243"/>
      <c r="VRG123" s="243"/>
      <c r="VRH123" s="243"/>
      <c r="VRI123" s="243"/>
      <c r="VRJ123" s="243"/>
      <c r="VRK123" s="243"/>
      <c r="VRL123" s="243"/>
      <c r="VRM123" s="243"/>
      <c r="VRN123" s="243"/>
      <c r="VRO123" s="243"/>
      <c r="VRP123" s="243"/>
      <c r="VRQ123" s="243"/>
      <c r="VRR123" s="243"/>
      <c r="VRS123" s="243"/>
      <c r="VRT123" s="243"/>
      <c r="VRU123" s="243"/>
      <c r="VRV123" s="243"/>
      <c r="VRW123" s="243"/>
      <c r="VRX123" s="243"/>
      <c r="VRY123" s="243"/>
      <c r="VRZ123" s="243"/>
      <c r="VSA123" s="243"/>
      <c r="VSB123" s="243"/>
      <c r="VSC123" s="243"/>
      <c r="VSD123" s="243"/>
      <c r="VSE123" s="243"/>
      <c r="VSF123" s="243"/>
      <c r="VSG123" s="243"/>
      <c r="VSH123" s="243"/>
      <c r="VSI123" s="243"/>
      <c r="VSJ123" s="243"/>
      <c r="VSK123" s="243"/>
      <c r="VSL123" s="243"/>
      <c r="VSM123" s="243"/>
      <c r="VSN123" s="243"/>
      <c r="VSO123" s="243"/>
      <c r="VSP123" s="243"/>
      <c r="VSQ123" s="243"/>
      <c r="VSR123" s="243"/>
      <c r="VSS123" s="243"/>
      <c r="VST123" s="243"/>
      <c r="VSU123" s="243"/>
      <c r="VSV123" s="243"/>
      <c r="VSW123" s="243"/>
      <c r="VSX123" s="243"/>
      <c r="VSY123" s="243"/>
      <c r="VSZ123" s="243"/>
      <c r="VTA123" s="243"/>
      <c r="VTB123" s="243"/>
      <c r="VTC123" s="243"/>
      <c r="VTD123" s="243"/>
      <c r="VTE123" s="243"/>
      <c r="VTF123" s="243"/>
      <c r="VTG123" s="243"/>
      <c r="VTH123" s="243"/>
      <c r="VTI123" s="243"/>
      <c r="VTJ123" s="243"/>
      <c r="VTK123" s="243"/>
      <c r="VTL123" s="243"/>
      <c r="VTM123" s="243"/>
      <c r="VTN123" s="243"/>
      <c r="VTO123" s="243"/>
      <c r="VTP123" s="243"/>
      <c r="VTQ123" s="243"/>
      <c r="VTR123" s="243"/>
      <c r="VTS123" s="243"/>
      <c r="VTT123" s="243"/>
      <c r="VTU123" s="243"/>
      <c r="VTV123" s="243"/>
      <c r="VTW123" s="243"/>
      <c r="VTX123" s="243"/>
      <c r="VTY123" s="243"/>
      <c r="VTZ123" s="243"/>
      <c r="VUA123" s="243"/>
      <c r="VUB123" s="243"/>
      <c r="VUC123" s="243"/>
      <c r="VUD123" s="243"/>
      <c r="VUE123" s="243"/>
      <c r="VUF123" s="243"/>
      <c r="VUG123" s="243"/>
      <c r="VUH123" s="243"/>
      <c r="VUI123" s="243"/>
      <c r="VUJ123" s="243"/>
      <c r="VUK123" s="243"/>
      <c r="VUL123" s="243"/>
      <c r="VUM123" s="243"/>
      <c r="VUN123" s="243"/>
      <c r="VUO123" s="243"/>
      <c r="VUP123" s="243"/>
      <c r="VUQ123" s="243"/>
      <c r="VUR123" s="243"/>
      <c r="VUS123" s="243"/>
      <c r="VUT123" s="243"/>
      <c r="VUU123" s="243"/>
      <c r="VUV123" s="243"/>
      <c r="VUW123" s="243"/>
      <c r="VUX123" s="243"/>
      <c r="VUY123" s="243"/>
      <c r="VUZ123" s="243"/>
      <c r="VVA123" s="243"/>
      <c r="VVB123" s="243"/>
      <c r="VVC123" s="243"/>
      <c r="VVD123" s="243"/>
      <c r="VVE123" s="243"/>
      <c r="VVF123" s="243"/>
      <c r="VVG123" s="243"/>
      <c r="VVH123" s="243"/>
      <c r="VVI123" s="243"/>
      <c r="VVJ123" s="243"/>
      <c r="VVK123" s="243"/>
      <c r="VVL123" s="243"/>
      <c r="VVM123" s="243"/>
      <c r="VVN123" s="243"/>
      <c r="VVO123" s="243"/>
      <c r="VVP123" s="243"/>
      <c r="VVQ123" s="243"/>
      <c r="VVR123" s="243"/>
      <c r="VVS123" s="243"/>
      <c r="VVT123" s="243"/>
      <c r="VVU123" s="243"/>
      <c r="VVV123" s="243"/>
      <c r="VVW123" s="243"/>
      <c r="VVX123" s="243"/>
      <c r="VVY123" s="243"/>
      <c r="VVZ123" s="243"/>
      <c r="VWA123" s="243"/>
      <c r="VWB123" s="243"/>
      <c r="VWC123" s="243"/>
      <c r="VWD123" s="243"/>
      <c r="VWE123" s="243"/>
      <c r="VWF123" s="243"/>
      <c r="VWG123" s="243"/>
      <c r="VWH123" s="243"/>
      <c r="VWI123" s="243"/>
      <c r="VWJ123" s="243"/>
      <c r="VWK123" s="243"/>
      <c r="VWL123" s="243"/>
      <c r="VWM123" s="243"/>
      <c r="VWN123" s="243"/>
      <c r="VWO123" s="243"/>
      <c r="VWP123" s="243"/>
      <c r="VWQ123" s="243"/>
      <c r="VWR123" s="243"/>
      <c r="VWS123" s="243"/>
      <c r="VWT123" s="243"/>
      <c r="VWU123" s="243"/>
      <c r="VWV123" s="243"/>
      <c r="VWW123" s="243"/>
      <c r="VWX123" s="243"/>
      <c r="VWY123" s="243"/>
      <c r="VWZ123" s="243"/>
      <c r="VXA123" s="243"/>
      <c r="VXB123" s="243"/>
      <c r="VXC123" s="243"/>
      <c r="VXD123" s="243"/>
      <c r="VXE123" s="243"/>
      <c r="VXF123" s="243"/>
      <c r="VXG123" s="243"/>
      <c r="VXH123" s="243"/>
      <c r="VXI123" s="243"/>
      <c r="VXJ123" s="243"/>
      <c r="VXK123" s="243"/>
      <c r="VXL123" s="243"/>
      <c r="VXM123" s="243"/>
      <c r="VXN123" s="243"/>
      <c r="VXO123" s="243"/>
      <c r="VXP123" s="243"/>
      <c r="VXQ123" s="243"/>
      <c r="VXR123" s="243"/>
      <c r="VXS123" s="243"/>
      <c r="VXT123" s="243"/>
      <c r="VXU123" s="243"/>
      <c r="VXV123" s="243"/>
      <c r="VXW123" s="243"/>
      <c r="VXX123" s="243"/>
      <c r="VXY123" s="243"/>
      <c r="VXZ123" s="243"/>
      <c r="VYA123" s="243"/>
      <c r="VYB123" s="243"/>
      <c r="VYC123" s="243"/>
      <c r="VYD123" s="243"/>
      <c r="VYE123" s="243"/>
      <c r="VYF123" s="243"/>
      <c r="VYG123" s="243"/>
      <c r="VYH123" s="243"/>
      <c r="VYI123" s="243"/>
      <c r="VYJ123" s="243"/>
      <c r="VYK123" s="243"/>
      <c r="VYL123" s="243"/>
      <c r="VYM123" s="243"/>
      <c r="VYN123" s="243"/>
      <c r="VYO123" s="243"/>
      <c r="VYP123" s="243"/>
      <c r="VYQ123" s="243"/>
      <c r="VYR123" s="243"/>
      <c r="VYS123" s="243"/>
      <c r="VYT123" s="243"/>
      <c r="VYU123" s="243"/>
      <c r="VYV123" s="243"/>
      <c r="VYW123" s="243"/>
      <c r="VYX123" s="243"/>
      <c r="VYY123" s="243"/>
      <c r="VYZ123" s="243"/>
      <c r="VZA123" s="243"/>
      <c r="VZB123" s="243"/>
      <c r="VZC123" s="243"/>
      <c r="VZD123" s="243"/>
      <c r="VZE123" s="243"/>
      <c r="VZF123" s="243"/>
      <c r="VZG123" s="243"/>
      <c r="VZH123" s="243"/>
      <c r="VZI123" s="243"/>
      <c r="VZJ123" s="243"/>
      <c r="VZK123" s="243"/>
      <c r="VZL123" s="243"/>
      <c r="VZM123" s="243"/>
      <c r="VZN123" s="243"/>
      <c r="VZO123" s="243"/>
      <c r="VZP123" s="243"/>
      <c r="VZQ123" s="243"/>
      <c r="VZR123" s="243"/>
      <c r="VZS123" s="243"/>
      <c r="VZT123" s="243"/>
      <c r="VZU123" s="243"/>
      <c r="VZV123" s="243"/>
      <c r="VZW123" s="243"/>
      <c r="VZX123" s="243"/>
      <c r="VZY123" s="243"/>
      <c r="VZZ123" s="243"/>
      <c r="WAA123" s="243"/>
      <c r="WAB123" s="243"/>
      <c r="WAC123" s="243"/>
      <c r="WAD123" s="243"/>
      <c r="WAE123" s="243"/>
      <c r="WAF123" s="243"/>
      <c r="WAG123" s="243"/>
      <c r="WAH123" s="243"/>
      <c r="WAI123" s="243"/>
      <c r="WAJ123" s="243"/>
      <c r="WAK123" s="243"/>
      <c r="WAL123" s="243"/>
      <c r="WAM123" s="243"/>
      <c r="WAN123" s="243"/>
      <c r="WAO123" s="243"/>
      <c r="WAP123" s="243"/>
      <c r="WAQ123" s="243"/>
      <c r="WAR123" s="243"/>
      <c r="WAS123" s="243"/>
      <c r="WAT123" s="243"/>
      <c r="WAU123" s="243"/>
      <c r="WAV123" s="243"/>
      <c r="WAW123" s="243"/>
      <c r="WAX123" s="243"/>
      <c r="WAY123" s="243"/>
      <c r="WAZ123" s="243"/>
      <c r="WBA123" s="243"/>
      <c r="WBB123" s="243"/>
      <c r="WBC123" s="243"/>
      <c r="WBD123" s="243"/>
      <c r="WBE123" s="243"/>
      <c r="WBF123" s="243"/>
      <c r="WBG123" s="243"/>
      <c r="WBH123" s="243"/>
      <c r="WBI123" s="243"/>
      <c r="WBJ123" s="243"/>
      <c r="WBK123" s="243"/>
      <c r="WBL123" s="243"/>
      <c r="WBM123" s="243"/>
      <c r="WBN123" s="243"/>
      <c r="WBO123" s="243"/>
      <c r="WBP123" s="243"/>
      <c r="WBQ123" s="243"/>
      <c r="WBR123" s="243"/>
      <c r="WBS123" s="243"/>
      <c r="WBT123" s="243"/>
      <c r="WBU123" s="243"/>
      <c r="WBV123" s="243"/>
      <c r="WBW123" s="243"/>
      <c r="WBX123" s="243"/>
      <c r="WBY123" s="243"/>
      <c r="WBZ123" s="243"/>
      <c r="WCA123" s="243"/>
      <c r="WCB123" s="243"/>
      <c r="WCC123" s="243"/>
      <c r="WCD123" s="243"/>
      <c r="WCE123" s="243"/>
      <c r="WCF123" s="243"/>
      <c r="WCG123" s="243"/>
      <c r="WCH123" s="243"/>
      <c r="WCI123" s="243"/>
      <c r="WCJ123" s="243"/>
      <c r="WCK123" s="243"/>
      <c r="WCL123" s="243"/>
      <c r="WCM123" s="243"/>
      <c r="WCN123" s="243"/>
      <c r="WCO123" s="243"/>
      <c r="WCP123" s="243"/>
      <c r="WCQ123" s="243"/>
      <c r="WCR123" s="243"/>
      <c r="WCS123" s="243"/>
      <c r="WCT123" s="243"/>
      <c r="WCU123" s="243"/>
      <c r="WCV123" s="243"/>
      <c r="WCW123" s="243"/>
      <c r="WCX123" s="243"/>
      <c r="WCY123" s="243"/>
      <c r="WCZ123" s="243"/>
      <c r="WDA123" s="243"/>
      <c r="WDB123" s="243"/>
      <c r="WDC123" s="243"/>
      <c r="WDD123" s="243"/>
      <c r="WDE123" s="243"/>
      <c r="WDF123" s="243"/>
      <c r="WDG123" s="243"/>
      <c r="WDH123" s="243"/>
      <c r="WDI123" s="243"/>
      <c r="WDJ123" s="243"/>
      <c r="WDK123" s="243"/>
      <c r="WDL123" s="243"/>
      <c r="WDM123" s="243"/>
      <c r="WDN123" s="243"/>
      <c r="WDO123" s="243"/>
      <c r="WDP123" s="243"/>
      <c r="WDQ123" s="243"/>
      <c r="WDR123" s="243"/>
      <c r="WDS123" s="243"/>
      <c r="WDT123" s="243"/>
      <c r="WDU123" s="243"/>
      <c r="WDV123" s="243"/>
      <c r="WDW123" s="243"/>
      <c r="WDX123" s="243"/>
      <c r="WDY123" s="243"/>
      <c r="WDZ123" s="243"/>
      <c r="WEA123" s="243"/>
      <c r="WEB123" s="243"/>
      <c r="WEC123" s="243"/>
      <c r="WED123" s="243"/>
      <c r="WEE123" s="243"/>
      <c r="WEF123" s="243"/>
      <c r="WEG123" s="243"/>
      <c r="WEH123" s="243"/>
      <c r="WEI123" s="243"/>
      <c r="WEJ123" s="243"/>
      <c r="WEK123" s="243"/>
      <c r="WEL123" s="243"/>
      <c r="WEM123" s="243"/>
      <c r="WEN123" s="243"/>
      <c r="WEO123" s="243"/>
      <c r="WEP123" s="243"/>
      <c r="WEQ123" s="243"/>
      <c r="WER123" s="243"/>
      <c r="WES123" s="243"/>
      <c r="WET123" s="243"/>
      <c r="WEU123" s="243"/>
      <c r="WEV123" s="243"/>
      <c r="WEW123" s="243"/>
      <c r="WEX123" s="243"/>
      <c r="WEY123" s="243"/>
      <c r="WEZ123" s="243"/>
      <c r="WFA123" s="243"/>
      <c r="WFB123" s="243"/>
      <c r="WFC123" s="243"/>
      <c r="WFD123" s="243"/>
      <c r="WFE123" s="243"/>
      <c r="WFF123" s="243"/>
      <c r="WFG123" s="243"/>
      <c r="WFH123" s="243"/>
      <c r="WFI123" s="243"/>
      <c r="WFJ123" s="243"/>
      <c r="WFK123" s="243"/>
      <c r="WFL123" s="243"/>
      <c r="WFM123" s="243"/>
      <c r="WFN123" s="243"/>
      <c r="WFO123" s="243"/>
      <c r="WFP123" s="243"/>
      <c r="WFQ123" s="243"/>
      <c r="WFR123" s="243"/>
      <c r="WFS123" s="243"/>
      <c r="WFT123" s="243"/>
      <c r="WFU123" s="243"/>
      <c r="WFV123" s="243"/>
      <c r="WFW123" s="243"/>
      <c r="WFX123" s="243"/>
      <c r="WFY123" s="243"/>
      <c r="WFZ123" s="243"/>
      <c r="WGA123" s="243"/>
      <c r="WGB123" s="243"/>
      <c r="WGC123" s="243"/>
      <c r="WGD123" s="243"/>
      <c r="WGE123" s="243"/>
      <c r="WGF123" s="243"/>
      <c r="WGG123" s="243"/>
      <c r="WGH123" s="243"/>
      <c r="WGI123" s="243"/>
      <c r="WGJ123" s="243"/>
      <c r="WGK123" s="243"/>
      <c r="WGL123" s="243"/>
      <c r="WGM123" s="243"/>
      <c r="WGN123" s="243"/>
      <c r="WGO123" s="243"/>
      <c r="WGP123" s="243"/>
      <c r="WGQ123" s="243"/>
      <c r="WGR123" s="243"/>
      <c r="WGS123" s="243"/>
      <c r="WGT123" s="243"/>
      <c r="WGU123" s="243"/>
      <c r="WGV123" s="243"/>
      <c r="WGW123" s="243"/>
      <c r="WGX123" s="243"/>
      <c r="WGY123" s="243"/>
      <c r="WGZ123" s="243"/>
      <c r="WHA123" s="243"/>
      <c r="WHB123" s="243"/>
      <c r="WHC123" s="243"/>
      <c r="WHD123" s="243"/>
      <c r="WHE123" s="243"/>
      <c r="WHF123" s="243"/>
      <c r="WHG123" s="243"/>
      <c r="WHH123" s="243"/>
      <c r="WHI123" s="243"/>
      <c r="WHJ123" s="243"/>
      <c r="WHK123" s="243"/>
      <c r="WHL123" s="243"/>
      <c r="WHM123" s="243"/>
      <c r="WHN123" s="243"/>
      <c r="WHO123" s="243"/>
      <c r="WHP123" s="243"/>
      <c r="WHQ123" s="243"/>
      <c r="WHR123" s="243"/>
      <c r="WHS123" s="243"/>
      <c r="WHT123" s="243"/>
      <c r="WHU123" s="243"/>
      <c r="WHV123" s="243"/>
      <c r="WHW123" s="243"/>
      <c r="WHX123" s="243"/>
      <c r="WHY123" s="243"/>
      <c r="WHZ123" s="243"/>
      <c r="WIA123" s="243"/>
      <c r="WIB123" s="243"/>
      <c r="WIC123" s="243"/>
      <c r="WID123" s="243"/>
      <c r="WIE123" s="243"/>
      <c r="WIF123" s="243"/>
      <c r="WIG123" s="243"/>
      <c r="WIH123" s="243"/>
      <c r="WII123" s="243"/>
      <c r="WIJ123" s="243"/>
      <c r="WIK123" s="243"/>
      <c r="WIL123" s="243"/>
      <c r="WIM123" s="243"/>
      <c r="WIN123" s="243"/>
      <c r="WIO123" s="243"/>
      <c r="WIP123" s="243"/>
      <c r="WIQ123" s="243"/>
      <c r="WIR123" s="243"/>
      <c r="WIS123" s="243"/>
      <c r="WIT123" s="243"/>
      <c r="WIU123" s="243"/>
      <c r="WIV123" s="243"/>
      <c r="WIW123" s="243"/>
      <c r="WIX123" s="243"/>
      <c r="WIY123" s="243"/>
      <c r="WIZ123" s="243"/>
      <c r="WJA123" s="243"/>
      <c r="WJB123" s="243"/>
      <c r="WJC123" s="243"/>
      <c r="WJD123" s="243"/>
      <c r="WJE123" s="243"/>
      <c r="WJF123" s="243"/>
      <c r="WJG123" s="243"/>
      <c r="WJH123" s="243"/>
      <c r="WJI123" s="243"/>
      <c r="WJJ123" s="243"/>
      <c r="WJK123" s="243"/>
      <c r="WJL123" s="243"/>
      <c r="WJM123" s="243"/>
      <c r="WJN123" s="243"/>
      <c r="WJO123" s="243"/>
      <c r="WJP123" s="243"/>
      <c r="WJQ123" s="243"/>
      <c r="WJR123" s="243"/>
      <c r="WJS123" s="243"/>
      <c r="WJT123" s="243"/>
      <c r="WJU123" s="243"/>
      <c r="WJV123" s="243"/>
      <c r="WJW123" s="243"/>
      <c r="WJX123" s="243"/>
      <c r="WJY123" s="243"/>
      <c r="WJZ123" s="243"/>
      <c r="WKA123" s="243"/>
      <c r="WKB123" s="243"/>
      <c r="WKC123" s="243"/>
      <c r="WKD123" s="243"/>
      <c r="WKE123" s="243"/>
      <c r="WKF123" s="243"/>
      <c r="WKG123" s="243"/>
      <c r="WKH123" s="243"/>
      <c r="WKI123" s="243"/>
      <c r="WKJ123" s="243"/>
      <c r="WKK123" s="243"/>
      <c r="WKL123" s="243"/>
      <c r="WKM123" s="243"/>
      <c r="WKN123" s="243"/>
      <c r="WKO123" s="243"/>
      <c r="WKP123" s="243"/>
      <c r="WKQ123" s="243"/>
      <c r="WKR123" s="243"/>
      <c r="WKS123" s="243"/>
      <c r="WKT123" s="243"/>
      <c r="WKU123" s="243"/>
      <c r="WKV123" s="243"/>
      <c r="WKW123" s="243"/>
      <c r="WKX123" s="243"/>
      <c r="WKY123" s="243"/>
      <c r="WKZ123" s="243"/>
      <c r="WLA123" s="243"/>
      <c r="WLB123" s="243"/>
      <c r="WLC123" s="243"/>
      <c r="WLD123" s="243"/>
      <c r="WLE123" s="243"/>
      <c r="WLF123" s="243"/>
      <c r="WLG123" s="243"/>
      <c r="WLH123" s="243"/>
      <c r="WLI123" s="243"/>
      <c r="WLJ123" s="243"/>
      <c r="WLK123" s="243"/>
      <c r="WLL123" s="243"/>
      <c r="WLM123" s="243"/>
      <c r="WLN123" s="243"/>
      <c r="WLO123" s="243"/>
      <c r="WLP123" s="243"/>
      <c r="WLQ123" s="243"/>
      <c r="WLR123" s="243"/>
      <c r="WLS123" s="243"/>
      <c r="WLT123" s="243"/>
      <c r="WLU123" s="243"/>
      <c r="WLV123" s="243"/>
      <c r="WLW123" s="243"/>
      <c r="WLX123" s="243"/>
      <c r="WLY123" s="243"/>
      <c r="WLZ123" s="243"/>
      <c r="WMA123" s="243"/>
      <c r="WMB123" s="243"/>
      <c r="WMC123" s="243"/>
      <c r="WMD123" s="243"/>
      <c r="WME123" s="243"/>
      <c r="WMF123" s="243"/>
      <c r="WMG123" s="243"/>
      <c r="WMH123" s="243"/>
      <c r="WMI123" s="243"/>
      <c r="WMJ123" s="243"/>
      <c r="WMK123" s="243"/>
      <c r="WML123" s="243"/>
      <c r="WMM123" s="243"/>
      <c r="WMN123" s="243"/>
      <c r="WMO123" s="243"/>
      <c r="WMP123" s="243"/>
      <c r="WMQ123" s="243"/>
      <c r="WMR123" s="243"/>
      <c r="WMS123" s="243"/>
      <c r="WMT123" s="243"/>
      <c r="WMU123" s="243"/>
      <c r="WMV123" s="243"/>
      <c r="WMW123" s="243"/>
      <c r="WMX123" s="243"/>
      <c r="WMY123" s="243"/>
      <c r="WMZ123" s="243"/>
      <c r="WNA123" s="243"/>
      <c r="WNB123" s="243"/>
      <c r="WNC123" s="243"/>
      <c r="WND123" s="243"/>
      <c r="WNE123" s="243"/>
      <c r="WNF123" s="243"/>
      <c r="WNG123" s="243"/>
      <c r="WNH123" s="243"/>
      <c r="WNI123" s="243"/>
      <c r="WNJ123" s="243"/>
      <c r="WNK123" s="243"/>
      <c r="WNL123" s="243"/>
      <c r="WNM123" s="243"/>
      <c r="WNN123" s="243"/>
      <c r="WNO123" s="243"/>
      <c r="WNP123" s="243"/>
      <c r="WNQ123" s="243"/>
      <c r="WNR123" s="243"/>
      <c r="WNS123" s="243"/>
      <c r="WNT123" s="243"/>
      <c r="WNU123" s="243"/>
      <c r="WNV123" s="243"/>
      <c r="WNW123" s="243"/>
      <c r="WNX123" s="243"/>
      <c r="WNY123" s="243"/>
      <c r="WNZ123" s="243"/>
      <c r="WOA123" s="243"/>
      <c r="WOB123" s="243"/>
      <c r="WOC123" s="243"/>
      <c r="WOD123" s="243"/>
      <c r="WOE123" s="243"/>
      <c r="WOF123" s="243"/>
      <c r="WOG123" s="243"/>
      <c r="WOH123" s="243"/>
      <c r="WOI123" s="243"/>
      <c r="WOJ123" s="243"/>
      <c r="WOK123" s="243"/>
      <c r="WOL123" s="243"/>
      <c r="WOM123" s="243"/>
      <c r="WON123" s="243"/>
      <c r="WOO123" s="243"/>
      <c r="WOP123" s="243"/>
      <c r="WOQ123" s="243"/>
      <c r="WOR123" s="243"/>
      <c r="WOS123" s="243"/>
      <c r="WOT123" s="243"/>
      <c r="WOU123" s="243"/>
      <c r="WOV123" s="243"/>
      <c r="WOW123" s="243"/>
      <c r="WOX123" s="243"/>
      <c r="WOY123" s="243"/>
      <c r="WOZ123" s="243"/>
      <c r="WPA123" s="243"/>
      <c r="WPB123" s="243"/>
      <c r="WPC123" s="243"/>
      <c r="WPD123" s="243"/>
      <c r="WPE123" s="243"/>
      <c r="WPF123" s="243"/>
      <c r="WPG123" s="243"/>
      <c r="WPH123" s="243"/>
      <c r="WPI123" s="243"/>
      <c r="WPJ123" s="243"/>
      <c r="WPK123" s="243"/>
      <c r="WPL123" s="243"/>
      <c r="WPM123" s="243"/>
      <c r="WPN123" s="243"/>
      <c r="WPO123" s="243"/>
      <c r="WPP123" s="243"/>
      <c r="WPQ123" s="243"/>
      <c r="WPR123" s="243"/>
      <c r="WPS123" s="243"/>
      <c r="WPT123" s="243"/>
      <c r="WPU123" s="243"/>
      <c r="WPV123" s="243"/>
      <c r="WPW123" s="243"/>
      <c r="WPX123" s="243"/>
      <c r="WPY123" s="243"/>
      <c r="WPZ123" s="243"/>
      <c r="WQA123" s="243"/>
      <c r="WQB123" s="243"/>
      <c r="WQC123" s="243"/>
      <c r="WQD123" s="243"/>
      <c r="WQE123" s="243"/>
      <c r="WQF123" s="243"/>
      <c r="WQG123" s="243"/>
      <c r="WQH123" s="243"/>
      <c r="WQI123" s="243"/>
      <c r="WQJ123" s="243"/>
      <c r="WQK123" s="243"/>
      <c r="WQL123" s="243"/>
      <c r="WQM123" s="243"/>
      <c r="WQN123" s="243"/>
      <c r="WQO123" s="243"/>
      <c r="WQP123" s="243"/>
      <c r="WQQ123" s="243"/>
      <c r="WQR123" s="243"/>
      <c r="WQS123" s="243"/>
      <c r="WQT123" s="243"/>
      <c r="WQU123" s="243"/>
      <c r="WQV123" s="243"/>
      <c r="WQW123" s="243"/>
      <c r="WQX123" s="243"/>
      <c r="WQY123" s="243"/>
      <c r="WQZ123" s="243"/>
      <c r="WRA123" s="243"/>
      <c r="WRB123" s="243"/>
      <c r="WRC123" s="243"/>
      <c r="WRD123" s="243"/>
      <c r="WRE123" s="243"/>
      <c r="WRF123" s="243"/>
      <c r="WRG123" s="243"/>
      <c r="WRH123" s="243"/>
      <c r="WRI123" s="243"/>
      <c r="WRJ123" s="243"/>
      <c r="WRK123" s="243"/>
      <c r="WRL123" s="243"/>
      <c r="WRM123" s="243"/>
      <c r="WRN123" s="243"/>
      <c r="WRO123" s="243"/>
      <c r="WRP123" s="243"/>
      <c r="WRQ123" s="243"/>
      <c r="WRR123" s="243"/>
      <c r="WRS123" s="243"/>
      <c r="WRT123" s="243"/>
      <c r="WRU123" s="243"/>
      <c r="WRV123" s="243"/>
      <c r="WRW123" s="243"/>
      <c r="WRX123" s="243"/>
      <c r="WRY123" s="243"/>
      <c r="WRZ123" s="243"/>
      <c r="WSA123" s="243"/>
      <c r="WSB123" s="243"/>
      <c r="WSC123" s="243"/>
      <c r="WSD123" s="243"/>
      <c r="WSE123" s="243"/>
      <c r="WSF123" s="243"/>
      <c r="WSG123" s="243"/>
      <c r="WSH123" s="243"/>
      <c r="WSI123" s="243"/>
      <c r="WSJ123" s="243"/>
      <c r="WSK123" s="243"/>
      <c r="WSL123" s="243"/>
      <c r="WSM123" s="243"/>
      <c r="WSN123" s="243"/>
      <c r="WSO123" s="243"/>
      <c r="WSP123" s="243"/>
      <c r="WSQ123" s="243"/>
      <c r="WSR123" s="243"/>
      <c r="WSS123" s="243"/>
      <c r="WST123" s="243"/>
      <c r="WSU123" s="243"/>
      <c r="WSV123" s="243"/>
      <c r="WSW123" s="243"/>
      <c r="WSX123" s="243"/>
      <c r="WSY123" s="243"/>
      <c r="WSZ123" s="243"/>
      <c r="WTA123" s="243"/>
      <c r="WTB123" s="243"/>
      <c r="WTC123" s="243"/>
      <c r="WTD123" s="243"/>
      <c r="WTE123" s="243"/>
      <c r="WTF123" s="243"/>
      <c r="WTG123" s="243"/>
      <c r="WTH123" s="243"/>
      <c r="WTI123" s="243"/>
      <c r="WTJ123" s="243"/>
      <c r="WTK123" s="243"/>
      <c r="WTL123" s="243"/>
      <c r="WTM123" s="243"/>
      <c r="WTN123" s="243"/>
      <c r="WTO123" s="243"/>
      <c r="WTP123" s="243"/>
      <c r="WTQ123" s="243"/>
      <c r="WTR123" s="243"/>
      <c r="WTS123" s="243"/>
      <c r="WTT123" s="243"/>
      <c r="WTU123" s="243"/>
      <c r="WTV123" s="243"/>
      <c r="WTW123" s="243"/>
      <c r="WTX123" s="243"/>
      <c r="WTY123" s="243"/>
      <c r="WTZ123" s="243"/>
      <c r="WUA123" s="243"/>
      <c r="WUB123" s="243"/>
      <c r="WUC123" s="243"/>
      <c r="WUD123" s="243"/>
      <c r="WUE123" s="243"/>
      <c r="WUF123" s="243"/>
      <c r="WUG123" s="243"/>
      <c r="WUH123" s="243"/>
      <c r="WUI123" s="243"/>
      <c r="WUJ123" s="243"/>
      <c r="WUK123" s="243"/>
      <c r="WUL123" s="243"/>
      <c r="WUM123" s="243"/>
      <c r="WUN123" s="243"/>
      <c r="WUO123" s="243"/>
      <c r="WUP123" s="243"/>
      <c r="WUQ123" s="243"/>
      <c r="WUR123" s="243"/>
      <c r="WUS123" s="243"/>
      <c r="WUT123" s="243"/>
      <c r="WUU123" s="243"/>
      <c r="WUV123" s="243"/>
      <c r="WUW123" s="243"/>
      <c r="WUX123" s="243"/>
      <c r="WUY123" s="243"/>
      <c r="WUZ123" s="243"/>
      <c r="WVA123" s="243"/>
      <c r="WVB123" s="243"/>
      <c r="WVC123" s="243"/>
      <c r="WVD123" s="243"/>
      <c r="WVE123" s="243"/>
      <c r="WVF123" s="243"/>
      <c r="WVG123" s="243"/>
      <c r="WVH123" s="243"/>
      <c r="WVI123" s="243"/>
      <c r="WVJ123" s="243"/>
      <c r="WVK123" s="243"/>
      <c r="WVL123" s="243"/>
      <c r="WVM123" s="243"/>
      <c r="WVN123" s="243"/>
      <c r="WVO123" s="243"/>
      <c r="WVP123" s="243"/>
      <c r="WVQ123" s="243"/>
      <c r="WVR123" s="243"/>
      <c r="WVS123" s="243"/>
      <c r="WVT123" s="243"/>
      <c r="WVU123" s="243"/>
      <c r="WVV123" s="243"/>
      <c r="WVW123" s="243"/>
      <c r="WVX123" s="243"/>
      <c r="WVY123" s="243"/>
      <c r="WVZ123" s="243"/>
      <c r="WWA123" s="243"/>
      <c r="WWB123" s="243"/>
      <c r="WWC123" s="243"/>
      <c r="WWD123" s="243"/>
      <c r="WWE123" s="243"/>
      <c r="WWF123" s="243"/>
      <c r="WWG123" s="243"/>
      <c r="WWH123" s="243"/>
      <c r="WWI123" s="243"/>
      <c r="WWJ123" s="243"/>
      <c r="WWK123" s="243"/>
      <c r="WWL123" s="243"/>
      <c r="WWM123" s="243"/>
      <c r="WWN123" s="243"/>
      <c r="WWO123" s="243"/>
      <c r="WWP123" s="243"/>
      <c r="WWQ123" s="243"/>
      <c r="WWR123" s="243"/>
      <c r="WWS123" s="243"/>
      <c r="WWT123" s="243"/>
      <c r="WWU123" s="243"/>
      <c r="WWV123" s="243"/>
      <c r="WWW123" s="243"/>
      <c r="WWX123" s="243"/>
      <c r="WWY123" s="243"/>
      <c r="WWZ123" s="243"/>
      <c r="WXA123" s="243"/>
      <c r="WXB123" s="243"/>
      <c r="WXC123" s="243"/>
      <c r="WXD123" s="243"/>
      <c r="WXE123" s="243"/>
      <c r="WXF123" s="243"/>
      <c r="WXG123" s="243"/>
      <c r="WXH123" s="243"/>
      <c r="WXI123" s="243"/>
      <c r="WXJ123" s="243"/>
      <c r="WXK123" s="243"/>
      <c r="WXL123" s="243"/>
      <c r="WXM123" s="243"/>
      <c r="WXN123" s="243"/>
      <c r="WXO123" s="243"/>
      <c r="WXP123" s="243"/>
      <c r="WXQ123" s="243"/>
      <c r="WXR123" s="243"/>
      <c r="WXS123" s="243"/>
      <c r="WXT123" s="243"/>
      <c r="WXU123" s="243"/>
      <c r="WXV123" s="243"/>
      <c r="WXW123" s="243"/>
      <c r="WXX123" s="243"/>
      <c r="WXY123" s="243"/>
      <c r="WXZ123" s="243"/>
      <c r="WYA123" s="243"/>
      <c r="WYB123" s="243"/>
      <c r="WYC123" s="243"/>
      <c r="WYD123" s="243"/>
      <c r="WYE123" s="243"/>
      <c r="WYF123" s="243"/>
      <c r="WYG123" s="243"/>
      <c r="WYH123" s="243"/>
      <c r="WYI123" s="243"/>
      <c r="WYJ123" s="243"/>
      <c r="WYK123" s="243"/>
      <c r="WYL123" s="243"/>
      <c r="WYM123" s="243"/>
      <c r="WYN123" s="243"/>
      <c r="WYO123" s="243"/>
      <c r="WYP123" s="243"/>
      <c r="WYQ123" s="243"/>
      <c r="WYR123" s="243"/>
      <c r="WYS123" s="243"/>
      <c r="WYT123" s="243"/>
      <c r="WYU123" s="243"/>
      <c r="WYV123" s="243"/>
      <c r="WYW123" s="243"/>
      <c r="WYX123" s="243"/>
      <c r="WYY123" s="243"/>
      <c r="WYZ123" s="243"/>
      <c r="WZA123" s="243"/>
      <c r="WZB123" s="243"/>
      <c r="WZC123" s="243"/>
      <c r="WZD123" s="243"/>
      <c r="WZE123" s="243"/>
      <c r="WZF123" s="243"/>
      <c r="WZG123" s="243"/>
      <c r="WZH123" s="243"/>
      <c r="WZI123" s="243"/>
      <c r="WZJ123" s="243"/>
      <c r="WZK123" s="243"/>
      <c r="WZL123" s="243"/>
      <c r="WZM123" s="243"/>
      <c r="WZN123" s="243"/>
      <c r="WZO123" s="243"/>
      <c r="WZP123" s="243"/>
      <c r="WZQ123" s="243"/>
      <c r="WZR123" s="243"/>
      <c r="WZS123" s="243"/>
      <c r="WZT123" s="243"/>
      <c r="WZU123" s="243"/>
      <c r="WZV123" s="243"/>
      <c r="WZW123" s="243"/>
      <c r="WZX123" s="243"/>
      <c r="WZY123" s="243"/>
      <c r="WZZ123" s="243"/>
      <c r="XAA123" s="243"/>
      <c r="XAB123" s="243"/>
      <c r="XAC123" s="243"/>
      <c r="XAD123" s="243"/>
      <c r="XAE123" s="243"/>
      <c r="XAF123" s="243"/>
      <c r="XAG123" s="243"/>
      <c r="XAH123" s="243"/>
      <c r="XAI123" s="243"/>
      <c r="XAJ123" s="243"/>
      <c r="XAK123" s="243"/>
      <c r="XAL123" s="243"/>
      <c r="XAM123" s="243"/>
      <c r="XAN123" s="243"/>
      <c r="XAO123" s="243"/>
      <c r="XAP123" s="243"/>
      <c r="XAQ123" s="243"/>
      <c r="XAR123" s="243"/>
      <c r="XAS123" s="243"/>
      <c r="XAT123" s="243"/>
      <c r="XAU123" s="243"/>
      <c r="XAV123" s="243"/>
      <c r="XAW123" s="243"/>
      <c r="XAX123" s="243"/>
      <c r="XAY123" s="243"/>
      <c r="XAZ123" s="243"/>
      <c r="XBA123" s="243"/>
      <c r="XBB123" s="243"/>
      <c r="XBC123" s="243"/>
      <c r="XBD123" s="243"/>
      <c r="XBE123" s="243"/>
      <c r="XBF123" s="243"/>
      <c r="XBG123" s="243"/>
      <c r="XBH123" s="243"/>
      <c r="XBI123" s="243"/>
      <c r="XBJ123" s="243"/>
      <c r="XBK123" s="243"/>
      <c r="XBL123" s="243"/>
      <c r="XBM123" s="243"/>
      <c r="XBN123" s="243"/>
      <c r="XBO123" s="243"/>
      <c r="XBP123" s="243"/>
      <c r="XBQ123" s="243"/>
      <c r="XBR123" s="243"/>
      <c r="XBS123" s="243"/>
      <c r="XBT123" s="243"/>
      <c r="XBU123" s="243"/>
      <c r="XBV123" s="243"/>
      <c r="XBW123" s="243"/>
      <c r="XBX123" s="243"/>
      <c r="XBY123" s="243"/>
      <c r="XBZ123" s="243"/>
      <c r="XCA123" s="243"/>
      <c r="XCB123" s="243"/>
      <c r="XCC123" s="243"/>
      <c r="XCD123" s="243"/>
      <c r="XCE123" s="243"/>
      <c r="XCF123" s="243"/>
      <c r="XCG123" s="243"/>
      <c r="XCH123" s="243"/>
      <c r="XCI123" s="243"/>
      <c r="XCJ123" s="243"/>
      <c r="XCK123" s="243"/>
      <c r="XCL123" s="243"/>
      <c r="XCM123" s="243"/>
      <c r="XCN123" s="243"/>
      <c r="XCO123" s="243"/>
      <c r="XCP123" s="243"/>
      <c r="XCQ123" s="243"/>
      <c r="XCR123" s="243"/>
      <c r="XCS123" s="243"/>
      <c r="XCT123" s="243"/>
      <c r="XCU123" s="243"/>
      <c r="XCV123" s="243"/>
      <c r="XCW123" s="243"/>
      <c r="XCX123" s="243"/>
      <c r="XCY123" s="243"/>
      <c r="XCZ123" s="243"/>
      <c r="XDA123" s="243"/>
      <c r="XDB123" s="243"/>
      <c r="XDC123" s="243"/>
      <c r="XDD123" s="243"/>
      <c r="XDE123" s="243"/>
      <c r="XDF123" s="243"/>
      <c r="XDG123" s="243"/>
      <c r="XDH123" s="243"/>
      <c r="XDI123" s="243"/>
      <c r="XDJ123" s="243"/>
      <c r="XDK123" s="243"/>
      <c r="XDL123" s="243"/>
      <c r="XDM123" s="243"/>
      <c r="XDN123" s="243"/>
      <c r="XDO123" s="243"/>
      <c r="XDP123" s="243"/>
      <c r="XDQ123" s="243"/>
      <c r="XDR123" s="243"/>
      <c r="XDS123" s="243"/>
      <c r="XDT123" s="243"/>
      <c r="XDU123" s="243"/>
      <c r="XDV123" s="243"/>
      <c r="XDW123" s="243"/>
      <c r="XDX123" s="243"/>
      <c r="XDY123" s="243"/>
      <c r="XDZ123" s="243"/>
    </row>
    <row r="124" spans="1:16359" s="277" customFormat="1" ht="12">
      <c r="E124" s="290"/>
      <c r="F124" s="290"/>
      <c r="G124" s="290"/>
      <c r="H124" s="290"/>
      <c r="I124" s="290"/>
      <c r="J124" s="290"/>
      <c r="K124" s="290"/>
      <c r="L124" s="290"/>
      <c r="M124" s="290"/>
      <c r="N124" s="290"/>
      <c r="P124" s="290"/>
      <c r="Q124" s="290"/>
      <c r="R124" s="290"/>
      <c r="S124" s="290"/>
      <c r="T124" s="290"/>
      <c r="AB124" s="290"/>
      <c r="AC124" s="290"/>
      <c r="AD124" s="290"/>
      <c r="AE124" s="290"/>
      <c r="AF124" s="290"/>
      <c r="AG124" s="290"/>
      <c r="AH124" s="245"/>
      <c r="AI124" s="245"/>
      <c r="AJ124" s="245"/>
      <c r="AK124" s="245"/>
      <c r="AL124" s="245"/>
      <c r="AM124" s="245"/>
      <c r="AN124" s="245"/>
      <c r="AO124" s="245"/>
      <c r="AP124" s="245"/>
      <c r="AQ124" s="245"/>
      <c r="AR124" s="245"/>
      <c r="AS124" s="245"/>
      <c r="AT124" s="245"/>
      <c r="AU124" s="245"/>
      <c r="AV124" s="245"/>
      <c r="AW124" s="245"/>
      <c r="AX124" s="245"/>
      <c r="AY124" s="245"/>
      <c r="AZ124" s="245"/>
      <c r="BA124" s="245"/>
      <c r="BB124" s="245"/>
      <c r="BC124" s="245"/>
      <c r="BD124" s="245"/>
      <c r="BE124" s="245"/>
      <c r="BF124" s="245"/>
      <c r="BG124" s="245"/>
      <c r="BH124" s="245"/>
      <c r="BI124" s="245"/>
      <c r="BJ124" s="245"/>
      <c r="BK124" s="245"/>
      <c r="BL124" s="245"/>
      <c r="BM124" s="245"/>
      <c r="BN124" s="245"/>
      <c r="BO124" s="245"/>
      <c r="BP124" s="245"/>
      <c r="BQ124" s="245"/>
      <c r="BR124" s="245"/>
      <c r="BS124" s="245"/>
      <c r="BT124" s="245"/>
      <c r="BU124" s="245"/>
      <c r="BV124" s="245"/>
      <c r="BW124" s="245"/>
      <c r="BX124" s="245"/>
      <c r="BY124" s="245"/>
      <c r="BZ124" s="245"/>
      <c r="CA124" s="245"/>
      <c r="CB124" s="245"/>
      <c r="CC124" s="245"/>
      <c r="CD124" s="245"/>
      <c r="CE124" s="245"/>
      <c r="CF124" s="245"/>
      <c r="CG124" s="245"/>
      <c r="CH124" s="245"/>
      <c r="CI124" s="245"/>
      <c r="CJ124" s="245"/>
      <c r="CK124" s="245"/>
      <c r="CL124" s="245"/>
      <c r="CM124" s="245"/>
      <c r="CN124" s="245"/>
      <c r="CO124" s="245"/>
      <c r="CP124" s="245"/>
      <c r="CQ124" s="245"/>
      <c r="CR124" s="245"/>
      <c r="CS124" s="245"/>
      <c r="CT124" s="245"/>
      <c r="CU124" s="245"/>
      <c r="CV124" s="245"/>
      <c r="CW124" s="245"/>
      <c r="CX124" s="245"/>
      <c r="CY124" s="245"/>
      <c r="CZ124" s="245"/>
      <c r="DA124" s="245"/>
      <c r="DB124" s="245"/>
      <c r="DC124" s="245"/>
      <c r="DD124" s="245"/>
      <c r="DE124" s="245"/>
      <c r="DF124" s="245"/>
      <c r="DG124" s="245"/>
      <c r="DH124" s="245"/>
      <c r="DI124" s="245"/>
      <c r="DJ124" s="245"/>
      <c r="DK124" s="245"/>
      <c r="DL124" s="245"/>
      <c r="DM124" s="245"/>
      <c r="DN124" s="245"/>
      <c r="DO124" s="245"/>
      <c r="DP124" s="245"/>
      <c r="DQ124" s="245"/>
      <c r="DR124" s="245"/>
      <c r="DS124" s="245"/>
      <c r="DT124" s="245"/>
      <c r="DU124" s="245"/>
      <c r="DV124" s="245"/>
      <c r="DW124" s="245"/>
      <c r="DX124" s="245"/>
      <c r="DY124" s="245"/>
      <c r="DZ124" s="245"/>
      <c r="EA124" s="245"/>
      <c r="EB124" s="245"/>
      <c r="EC124" s="245"/>
      <c r="ED124" s="245"/>
      <c r="EE124" s="245"/>
      <c r="EF124" s="245"/>
      <c r="EG124" s="245"/>
      <c r="EH124" s="245"/>
      <c r="EI124" s="245"/>
      <c r="EJ124" s="245"/>
      <c r="EK124" s="245"/>
      <c r="EL124" s="245"/>
      <c r="EM124" s="245"/>
      <c r="EN124" s="245"/>
      <c r="EO124" s="245"/>
      <c r="EP124" s="245"/>
      <c r="EQ124" s="245"/>
      <c r="ER124" s="245"/>
      <c r="ES124" s="245"/>
      <c r="ET124" s="245"/>
      <c r="EU124" s="245"/>
      <c r="EV124" s="245"/>
      <c r="EW124" s="245"/>
      <c r="EX124" s="245"/>
      <c r="EY124" s="245"/>
      <c r="EZ124" s="245"/>
      <c r="FA124" s="245"/>
      <c r="FB124" s="245"/>
      <c r="FC124" s="245"/>
      <c r="FD124" s="245"/>
      <c r="FE124" s="245"/>
      <c r="FF124" s="245"/>
      <c r="FG124" s="245"/>
      <c r="FH124" s="245"/>
      <c r="FI124" s="245"/>
      <c r="FJ124" s="245"/>
      <c r="FK124" s="245"/>
      <c r="FL124" s="245"/>
      <c r="FM124" s="245"/>
      <c r="FN124" s="245"/>
      <c r="FO124" s="245"/>
      <c r="FP124" s="245"/>
      <c r="FQ124" s="245"/>
      <c r="FR124" s="245"/>
      <c r="FS124" s="245"/>
      <c r="FT124" s="245"/>
      <c r="FU124" s="245"/>
      <c r="FV124" s="245"/>
      <c r="FW124" s="245"/>
      <c r="FX124" s="245"/>
      <c r="FY124" s="245"/>
      <c r="FZ124" s="245"/>
      <c r="GA124" s="245"/>
      <c r="GB124" s="245"/>
      <c r="GC124" s="245"/>
      <c r="GD124" s="245"/>
      <c r="GE124" s="245"/>
      <c r="GF124" s="245"/>
      <c r="GG124" s="245"/>
      <c r="GH124" s="245"/>
      <c r="GI124" s="245"/>
      <c r="GJ124" s="245"/>
      <c r="GK124" s="245"/>
      <c r="GL124" s="245"/>
      <c r="GM124" s="245"/>
      <c r="GN124" s="245"/>
      <c r="GO124" s="245"/>
      <c r="GP124" s="245"/>
      <c r="GQ124" s="245"/>
      <c r="GR124" s="245"/>
      <c r="GS124" s="245"/>
      <c r="GT124" s="245"/>
      <c r="GU124" s="245"/>
      <c r="GV124" s="245"/>
      <c r="GW124" s="245"/>
      <c r="GX124" s="245"/>
      <c r="GY124" s="245"/>
      <c r="GZ124" s="245"/>
      <c r="HA124" s="245"/>
      <c r="HB124" s="245"/>
      <c r="HC124" s="245"/>
      <c r="HD124" s="245"/>
      <c r="HE124" s="245"/>
      <c r="HF124" s="245"/>
      <c r="HG124" s="245"/>
      <c r="HH124" s="245"/>
      <c r="HI124" s="245"/>
      <c r="HJ124" s="245"/>
      <c r="HK124" s="245"/>
      <c r="HL124" s="245"/>
      <c r="HM124" s="245"/>
      <c r="HN124" s="245"/>
      <c r="HO124" s="245"/>
      <c r="HP124" s="245"/>
      <c r="HQ124" s="245"/>
      <c r="HR124" s="245"/>
      <c r="HS124" s="245"/>
      <c r="HT124" s="245"/>
      <c r="HU124" s="245"/>
      <c r="HV124" s="245"/>
      <c r="HW124" s="245"/>
      <c r="HX124" s="245"/>
      <c r="HY124" s="245"/>
      <c r="HZ124" s="245"/>
      <c r="IA124" s="245"/>
      <c r="IB124" s="245"/>
      <c r="IC124" s="245"/>
      <c r="ID124" s="245"/>
      <c r="IE124" s="245"/>
      <c r="IF124" s="245"/>
      <c r="IG124" s="245"/>
      <c r="IH124" s="245"/>
      <c r="II124" s="245"/>
      <c r="IJ124" s="245"/>
      <c r="IK124" s="245"/>
      <c r="IL124" s="245"/>
      <c r="IM124" s="245"/>
      <c r="IN124" s="245"/>
      <c r="IO124" s="245"/>
      <c r="IP124" s="245"/>
      <c r="IQ124" s="245"/>
      <c r="IR124" s="245"/>
      <c r="IS124" s="245"/>
      <c r="IT124" s="245"/>
      <c r="IU124" s="245"/>
      <c r="IV124" s="245"/>
      <c r="IW124" s="245"/>
      <c r="IX124" s="245"/>
      <c r="IY124" s="245"/>
      <c r="IZ124" s="245"/>
      <c r="JA124" s="245"/>
      <c r="JB124" s="245"/>
      <c r="JC124" s="245"/>
      <c r="JD124" s="245"/>
      <c r="JE124" s="245"/>
      <c r="JF124" s="245"/>
      <c r="JG124" s="245"/>
      <c r="JH124" s="245"/>
      <c r="JI124" s="245"/>
      <c r="JJ124" s="245"/>
      <c r="JK124" s="245"/>
      <c r="JL124" s="245"/>
      <c r="JM124" s="245"/>
      <c r="JN124" s="245"/>
      <c r="JO124" s="245"/>
      <c r="JP124" s="245"/>
      <c r="JQ124" s="245"/>
      <c r="JR124" s="245"/>
      <c r="JS124" s="245"/>
      <c r="JT124" s="245"/>
      <c r="JU124" s="245"/>
      <c r="JV124" s="245"/>
      <c r="JW124" s="245"/>
      <c r="JX124" s="245"/>
      <c r="JY124" s="245"/>
      <c r="JZ124" s="245"/>
      <c r="KA124" s="245"/>
      <c r="KB124" s="245"/>
      <c r="KC124" s="245"/>
      <c r="KD124" s="245"/>
      <c r="KE124" s="245"/>
      <c r="KF124" s="245"/>
      <c r="KG124" s="245"/>
      <c r="KH124" s="245"/>
      <c r="KI124" s="245"/>
      <c r="KJ124" s="245"/>
      <c r="KK124" s="245"/>
      <c r="KL124" s="245"/>
      <c r="KM124" s="245"/>
      <c r="KN124" s="245"/>
      <c r="KO124" s="245"/>
      <c r="KP124" s="245"/>
      <c r="KQ124" s="245"/>
      <c r="KR124" s="245"/>
      <c r="KS124" s="245"/>
      <c r="KT124" s="245"/>
      <c r="KU124" s="245"/>
      <c r="KV124" s="245"/>
      <c r="KW124" s="245"/>
      <c r="KX124" s="245"/>
      <c r="KY124" s="245"/>
      <c r="KZ124" s="245"/>
      <c r="LA124" s="245"/>
      <c r="LB124" s="245"/>
      <c r="LC124" s="245"/>
      <c r="LD124" s="245"/>
      <c r="LE124" s="245"/>
      <c r="LF124" s="245"/>
      <c r="LG124" s="245"/>
      <c r="LH124" s="245"/>
      <c r="LI124" s="245"/>
      <c r="LJ124" s="245"/>
      <c r="LK124" s="245"/>
      <c r="LL124" s="245"/>
      <c r="LM124" s="245"/>
      <c r="LN124" s="245"/>
      <c r="LO124" s="245"/>
      <c r="LP124" s="245"/>
      <c r="LQ124" s="245"/>
      <c r="LR124" s="245"/>
      <c r="LS124" s="245"/>
      <c r="LT124" s="245"/>
      <c r="LU124" s="245"/>
      <c r="LV124" s="245"/>
      <c r="LW124" s="245"/>
      <c r="LX124" s="245"/>
      <c r="LY124" s="245"/>
      <c r="LZ124" s="245"/>
      <c r="MA124" s="245"/>
      <c r="MB124" s="245"/>
      <c r="MC124" s="245"/>
      <c r="MD124" s="245"/>
      <c r="ME124" s="245"/>
      <c r="MF124" s="245"/>
      <c r="MG124" s="245"/>
      <c r="MH124" s="245"/>
      <c r="MI124" s="245"/>
      <c r="MJ124" s="245"/>
      <c r="MK124" s="245"/>
      <c r="ML124" s="245"/>
      <c r="MM124" s="245"/>
      <c r="MN124" s="245"/>
      <c r="MO124" s="245"/>
      <c r="MP124" s="245"/>
      <c r="MQ124" s="245"/>
      <c r="MR124" s="245"/>
      <c r="MS124" s="245"/>
      <c r="MT124" s="245"/>
      <c r="MU124" s="245"/>
      <c r="MV124" s="245"/>
      <c r="MW124" s="245"/>
      <c r="MX124" s="245"/>
      <c r="MY124" s="245"/>
      <c r="MZ124" s="245"/>
      <c r="NA124" s="245"/>
      <c r="NB124" s="245"/>
      <c r="NC124" s="245"/>
      <c r="ND124" s="245"/>
      <c r="NE124" s="245"/>
      <c r="NF124" s="245"/>
      <c r="NG124" s="245"/>
      <c r="NH124" s="245"/>
      <c r="NI124" s="245"/>
      <c r="NJ124" s="245"/>
      <c r="NK124" s="245"/>
      <c r="NL124" s="245"/>
      <c r="NM124" s="245"/>
      <c r="NN124" s="245"/>
      <c r="NO124" s="245"/>
      <c r="NP124" s="245"/>
      <c r="NQ124" s="245"/>
      <c r="NR124" s="245"/>
      <c r="NS124" s="245"/>
      <c r="NT124" s="245"/>
      <c r="NU124" s="245"/>
      <c r="NV124" s="245"/>
      <c r="NW124" s="245"/>
      <c r="NX124" s="245"/>
      <c r="NY124" s="245"/>
      <c r="NZ124" s="245"/>
      <c r="OA124" s="245"/>
      <c r="OB124" s="245"/>
      <c r="OC124" s="245"/>
      <c r="OD124" s="245"/>
      <c r="OE124" s="245"/>
      <c r="OF124" s="245"/>
      <c r="OG124" s="245"/>
      <c r="OH124" s="245"/>
      <c r="OI124" s="245"/>
      <c r="OJ124" s="245"/>
      <c r="OK124" s="245"/>
      <c r="OL124" s="245"/>
      <c r="OM124" s="245"/>
      <c r="ON124" s="245"/>
      <c r="OO124" s="245"/>
      <c r="OP124" s="245"/>
      <c r="OQ124" s="245"/>
      <c r="OR124" s="245"/>
      <c r="OS124" s="245"/>
      <c r="OT124" s="245"/>
      <c r="OU124" s="245"/>
      <c r="OV124" s="245"/>
      <c r="OW124" s="245"/>
      <c r="OX124" s="245"/>
      <c r="OY124" s="245"/>
      <c r="OZ124" s="245"/>
      <c r="PA124" s="245"/>
      <c r="PB124" s="245"/>
      <c r="PC124" s="245"/>
      <c r="PD124" s="245"/>
      <c r="PE124" s="245"/>
      <c r="PF124" s="245"/>
      <c r="PG124" s="245"/>
      <c r="PH124" s="245"/>
      <c r="PI124" s="245"/>
      <c r="PJ124" s="245"/>
      <c r="PK124" s="245"/>
      <c r="PL124" s="245"/>
      <c r="PM124" s="245"/>
      <c r="PN124" s="245"/>
      <c r="PO124" s="245"/>
      <c r="PP124" s="245"/>
      <c r="PQ124" s="245"/>
      <c r="PR124" s="245"/>
      <c r="PS124" s="245"/>
      <c r="PT124" s="245"/>
      <c r="PU124" s="245"/>
      <c r="PV124" s="245"/>
      <c r="PW124" s="245"/>
      <c r="PX124" s="245"/>
      <c r="PY124" s="245"/>
      <c r="PZ124" s="245"/>
      <c r="QA124" s="245"/>
      <c r="QB124" s="245"/>
      <c r="QC124" s="245"/>
      <c r="QD124" s="245"/>
      <c r="QE124" s="245"/>
      <c r="QF124" s="245"/>
      <c r="QG124" s="245"/>
      <c r="QH124" s="245"/>
      <c r="QI124" s="245"/>
      <c r="QJ124" s="245"/>
      <c r="QK124" s="245"/>
      <c r="QL124" s="245"/>
      <c r="QM124" s="245"/>
      <c r="QN124" s="245"/>
      <c r="QO124" s="245"/>
      <c r="QP124" s="245"/>
      <c r="QQ124" s="245"/>
      <c r="QR124" s="245"/>
      <c r="QS124" s="245"/>
      <c r="QT124" s="245"/>
      <c r="QU124" s="245"/>
      <c r="QV124" s="245"/>
      <c r="QW124" s="245"/>
      <c r="QX124" s="245"/>
      <c r="QY124" s="245"/>
      <c r="QZ124" s="245"/>
      <c r="RA124" s="245"/>
      <c r="RB124" s="245"/>
      <c r="RC124" s="245"/>
      <c r="RD124" s="245"/>
      <c r="RE124" s="245"/>
      <c r="RF124" s="245"/>
      <c r="RG124" s="245"/>
      <c r="RH124" s="245"/>
      <c r="RI124" s="245"/>
      <c r="RJ124" s="245"/>
      <c r="RK124" s="245"/>
      <c r="RL124" s="245"/>
      <c r="RM124" s="245"/>
      <c r="RN124" s="245"/>
      <c r="RO124" s="245"/>
      <c r="RP124" s="245"/>
      <c r="RQ124" s="245"/>
      <c r="RR124" s="245"/>
      <c r="RS124" s="245"/>
      <c r="RT124" s="245"/>
      <c r="RU124" s="245"/>
      <c r="RV124" s="245"/>
      <c r="RW124" s="245"/>
      <c r="RX124" s="245"/>
      <c r="RY124" s="245"/>
      <c r="RZ124" s="245"/>
      <c r="SA124" s="245"/>
      <c r="SB124" s="245"/>
      <c r="SC124" s="245"/>
      <c r="SD124" s="245"/>
      <c r="SE124" s="245"/>
      <c r="SF124" s="245"/>
      <c r="SG124" s="245"/>
      <c r="SH124" s="245"/>
      <c r="SI124" s="245"/>
      <c r="SJ124" s="245"/>
      <c r="SK124" s="245"/>
      <c r="SL124" s="245"/>
      <c r="SM124" s="245"/>
      <c r="SN124" s="245"/>
      <c r="SO124" s="245"/>
      <c r="SP124" s="245"/>
      <c r="SQ124" s="245"/>
      <c r="SR124" s="245"/>
      <c r="SS124" s="245"/>
      <c r="ST124" s="245"/>
      <c r="SU124" s="245"/>
      <c r="SV124" s="245"/>
      <c r="SW124" s="245"/>
      <c r="SX124" s="245"/>
      <c r="SY124" s="245"/>
      <c r="SZ124" s="245"/>
      <c r="TA124" s="245"/>
      <c r="TB124" s="245"/>
      <c r="TC124" s="245"/>
      <c r="TD124" s="245"/>
      <c r="TE124" s="245"/>
      <c r="TF124" s="245"/>
      <c r="TG124" s="245"/>
      <c r="TH124" s="245"/>
      <c r="TI124" s="245"/>
      <c r="TJ124" s="245"/>
      <c r="TK124" s="245"/>
      <c r="TL124" s="245"/>
      <c r="TM124" s="245"/>
      <c r="TN124" s="245"/>
      <c r="TO124" s="245"/>
      <c r="TP124" s="245"/>
      <c r="TQ124" s="245"/>
      <c r="TR124" s="245"/>
      <c r="TS124" s="245"/>
      <c r="TT124" s="245"/>
      <c r="TU124" s="245"/>
      <c r="TV124" s="245"/>
      <c r="TW124" s="245"/>
      <c r="TX124" s="245"/>
      <c r="TY124" s="245"/>
      <c r="TZ124" s="245"/>
      <c r="UA124" s="245"/>
      <c r="UB124" s="245"/>
      <c r="UC124" s="245"/>
      <c r="UD124" s="245"/>
      <c r="UE124" s="245"/>
      <c r="UF124" s="245"/>
      <c r="UG124" s="245"/>
      <c r="UH124" s="245"/>
      <c r="UI124" s="245"/>
      <c r="UJ124" s="245"/>
      <c r="UK124" s="245"/>
      <c r="UL124" s="245"/>
      <c r="UM124" s="245"/>
      <c r="UN124" s="245"/>
      <c r="UO124" s="245"/>
      <c r="UP124" s="245"/>
      <c r="UQ124" s="245"/>
      <c r="UR124" s="245"/>
      <c r="US124" s="245"/>
      <c r="UT124" s="245"/>
      <c r="UU124" s="245"/>
      <c r="UV124" s="245"/>
      <c r="UW124" s="245"/>
      <c r="UX124" s="245"/>
      <c r="UY124" s="245"/>
      <c r="UZ124" s="245"/>
      <c r="VA124" s="245"/>
      <c r="VB124" s="245"/>
      <c r="VC124" s="245"/>
      <c r="VD124" s="245"/>
      <c r="VE124" s="245"/>
      <c r="VF124" s="245"/>
      <c r="VG124" s="245"/>
      <c r="VH124" s="245"/>
      <c r="VI124" s="245"/>
      <c r="VJ124" s="245"/>
      <c r="VK124" s="245"/>
      <c r="VL124" s="245"/>
      <c r="VM124" s="245"/>
      <c r="VN124" s="245"/>
      <c r="VO124" s="245"/>
      <c r="VP124" s="245"/>
      <c r="VQ124" s="245"/>
      <c r="VR124" s="245"/>
      <c r="VS124" s="245"/>
      <c r="VT124" s="245"/>
      <c r="VU124" s="245"/>
      <c r="VV124" s="245"/>
      <c r="VW124" s="245"/>
      <c r="VX124" s="245"/>
      <c r="VY124" s="245"/>
      <c r="VZ124" s="245"/>
      <c r="WA124" s="245"/>
      <c r="WB124" s="245"/>
      <c r="WC124" s="245"/>
      <c r="WD124" s="245"/>
      <c r="WE124" s="245"/>
      <c r="WF124" s="245"/>
      <c r="WG124" s="245"/>
      <c r="WH124" s="245"/>
      <c r="WI124" s="245"/>
      <c r="WJ124" s="245"/>
      <c r="WK124" s="245"/>
      <c r="WL124" s="245"/>
      <c r="WM124" s="245"/>
      <c r="WN124" s="245"/>
      <c r="WO124" s="245"/>
      <c r="WP124" s="245"/>
      <c r="WQ124" s="245"/>
      <c r="WR124" s="245"/>
      <c r="WS124" s="245"/>
      <c r="WT124" s="245"/>
      <c r="WU124" s="245"/>
      <c r="WV124" s="245"/>
      <c r="WW124" s="245"/>
      <c r="WX124" s="245"/>
      <c r="WY124" s="245"/>
      <c r="WZ124" s="245"/>
      <c r="XA124" s="245"/>
      <c r="XB124" s="245"/>
      <c r="XC124" s="245"/>
      <c r="XD124" s="245"/>
      <c r="XE124" s="245"/>
      <c r="XF124" s="245"/>
      <c r="XG124" s="245"/>
      <c r="XH124" s="245"/>
      <c r="XI124" s="245"/>
      <c r="XJ124" s="245"/>
      <c r="XK124" s="245"/>
      <c r="XL124" s="245"/>
      <c r="XM124" s="245"/>
      <c r="XN124" s="245"/>
      <c r="XO124" s="245"/>
      <c r="XP124" s="245"/>
      <c r="XQ124" s="245"/>
      <c r="XR124" s="245"/>
      <c r="XS124" s="245"/>
      <c r="XT124" s="245"/>
      <c r="XU124" s="245"/>
      <c r="XV124" s="245"/>
      <c r="XW124" s="245"/>
      <c r="XX124" s="245"/>
      <c r="XY124" s="245"/>
      <c r="XZ124" s="245"/>
      <c r="YA124" s="245"/>
      <c r="YB124" s="245"/>
      <c r="YC124" s="245"/>
      <c r="YD124" s="245"/>
      <c r="YE124" s="245"/>
      <c r="YF124" s="245"/>
      <c r="YG124" s="245"/>
      <c r="YH124" s="245"/>
      <c r="YI124" s="245"/>
      <c r="YJ124" s="245"/>
      <c r="YK124" s="245"/>
      <c r="YL124" s="245"/>
      <c r="YM124" s="245"/>
      <c r="YN124" s="245"/>
      <c r="YO124" s="245"/>
      <c r="YP124" s="245"/>
      <c r="YQ124" s="245"/>
      <c r="YR124" s="245"/>
      <c r="YS124" s="245"/>
      <c r="YT124" s="245"/>
      <c r="YU124" s="245"/>
      <c r="YV124" s="245"/>
      <c r="YW124" s="245"/>
      <c r="YX124" s="245"/>
      <c r="YY124" s="245"/>
      <c r="YZ124" s="245"/>
      <c r="ZA124" s="245"/>
      <c r="ZB124" s="245"/>
      <c r="ZC124" s="245"/>
      <c r="ZD124" s="245"/>
      <c r="ZE124" s="245"/>
      <c r="ZF124" s="245"/>
      <c r="ZG124" s="245"/>
      <c r="ZH124" s="245"/>
      <c r="ZI124" s="245"/>
      <c r="ZJ124" s="245"/>
      <c r="ZK124" s="245"/>
      <c r="ZL124" s="245"/>
      <c r="ZM124" s="245"/>
      <c r="ZN124" s="245"/>
      <c r="ZO124" s="245"/>
      <c r="ZP124" s="245"/>
      <c r="ZQ124" s="245"/>
      <c r="ZR124" s="245"/>
      <c r="ZS124" s="245"/>
      <c r="ZT124" s="245"/>
      <c r="ZU124" s="245"/>
      <c r="ZV124" s="245"/>
      <c r="ZW124" s="245"/>
      <c r="ZX124" s="245"/>
      <c r="ZY124" s="245"/>
      <c r="ZZ124" s="245"/>
      <c r="AAA124" s="245"/>
      <c r="AAB124" s="245"/>
      <c r="AAC124" s="245"/>
      <c r="AAD124" s="245"/>
      <c r="AAE124" s="245"/>
      <c r="AAF124" s="245"/>
      <c r="AAG124" s="245"/>
      <c r="AAH124" s="245"/>
      <c r="AAI124" s="245"/>
      <c r="AAJ124" s="245"/>
      <c r="AAK124" s="245"/>
      <c r="AAL124" s="245"/>
      <c r="AAM124" s="245"/>
      <c r="AAN124" s="245"/>
      <c r="AAO124" s="245"/>
      <c r="AAP124" s="245"/>
      <c r="AAQ124" s="245"/>
      <c r="AAR124" s="245"/>
      <c r="AAS124" s="245"/>
      <c r="AAT124" s="245"/>
      <c r="AAU124" s="245"/>
      <c r="AAV124" s="245"/>
      <c r="AAW124" s="245"/>
      <c r="AAX124" s="245"/>
      <c r="AAY124" s="245"/>
      <c r="AAZ124" s="245"/>
      <c r="ABA124" s="245"/>
      <c r="ABB124" s="245"/>
      <c r="ABC124" s="245"/>
      <c r="ABD124" s="245"/>
      <c r="ABE124" s="245"/>
      <c r="ABF124" s="245"/>
      <c r="ABG124" s="245"/>
      <c r="ABH124" s="245"/>
      <c r="ABI124" s="245"/>
      <c r="ABJ124" s="245"/>
      <c r="ABK124" s="245"/>
      <c r="ABL124" s="245"/>
      <c r="ABM124" s="245"/>
      <c r="ABN124" s="245"/>
      <c r="ABO124" s="245"/>
      <c r="ABP124" s="245"/>
      <c r="ABQ124" s="245"/>
      <c r="ABR124" s="245"/>
      <c r="ABS124" s="245"/>
      <c r="ABT124" s="245"/>
      <c r="ABU124" s="245"/>
      <c r="ABV124" s="245"/>
      <c r="ABW124" s="245"/>
      <c r="ABX124" s="245"/>
      <c r="ABY124" s="245"/>
      <c r="ABZ124" s="245"/>
      <c r="ACA124" s="245"/>
      <c r="ACB124" s="245"/>
      <c r="ACC124" s="245"/>
      <c r="ACD124" s="245"/>
      <c r="ACE124" s="245"/>
      <c r="ACF124" s="245"/>
      <c r="ACG124" s="245"/>
      <c r="ACH124" s="245"/>
      <c r="ACI124" s="245"/>
      <c r="ACJ124" s="245"/>
      <c r="ACK124" s="245"/>
      <c r="ACL124" s="245"/>
      <c r="ACM124" s="245"/>
      <c r="ACN124" s="245"/>
      <c r="ACO124" s="245"/>
      <c r="ACP124" s="245"/>
      <c r="ACQ124" s="245"/>
      <c r="ACR124" s="245"/>
      <c r="ACS124" s="245"/>
      <c r="ACT124" s="245"/>
      <c r="ACU124" s="245"/>
      <c r="ACV124" s="245"/>
      <c r="ACW124" s="245"/>
      <c r="ACX124" s="245"/>
      <c r="ACY124" s="245"/>
      <c r="ACZ124" s="245"/>
      <c r="ADA124" s="245"/>
      <c r="ADB124" s="245"/>
      <c r="ADC124" s="245"/>
      <c r="ADD124" s="245"/>
      <c r="ADE124" s="245"/>
      <c r="ADF124" s="245"/>
      <c r="ADG124" s="245"/>
      <c r="ADH124" s="245"/>
      <c r="ADI124" s="245"/>
      <c r="ADJ124" s="245"/>
      <c r="ADK124" s="245"/>
      <c r="ADL124" s="245"/>
      <c r="ADM124" s="245"/>
      <c r="ADN124" s="245"/>
      <c r="ADO124" s="245"/>
      <c r="ADP124" s="245"/>
      <c r="ADQ124" s="245"/>
      <c r="ADR124" s="245"/>
      <c r="ADS124" s="245"/>
      <c r="ADT124" s="245"/>
      <c r="ADU124" s="245"/>
      <c r="ADV124" s="245"/>
      <c r="ADW124" s="245"/>
      <c r="ADX124" s="245"/>
      <c r="ADY124" s="245"/>
      <c r="ADZ124" s="245"/>
      <c r="AEA124" s="245"/>
      <c r="AEB124" s="245"/>
      <c r="AEC124" s="245"/>
      <c r="AED124" s="245"/>
      <c r="AEE124" s="245"/>
      <c r="AEF124" s="245"/>
      <c r="AEG124" s="245"/>
      <c r="AEH124" s="245"/>
      <c r="AEI124" s="245"/>
      <c r="AEJ124" s="245"/>
      <c r="AEK124" s="245"/>
      <c r="AEL124" s="245"/>
      <c r="AEM124" s="245"/>
      <c r="AEN124" s="245"/>
      <c r="AEO124" s="245"/>
      <c r="AEP124" s="245"/>
      <c r="AEQ124" s="245"/>
      <c r="AER124" s="245"/>
      <c r="AES124" s="245"/>
      <c r="AET124" s="245"/>
      <c r="AEU124" s="245"/>
      <c r="AEV124" s="245"/>
      <c r="AEW124" s="245"/>
      <c r="AEX124" s="245"/>
      <c r="AEY124" s="245"/>
      <c r="AEZ124" s="245"/>
      <c r="AFA124" s="245"/>
      <c r="AFB124" s="245"/>
      <c r="AFC124" s="245"/>
      <c r="AFD124" s="245"/>
      <c r="AFE124" s="245"/>
      <c r="AFF124" s="245"/>
      <c r="AFG124" s="245"/>
      <c r="AFH124" s="245"/>
      <c r="AFI124" s="245"/>
      <c r="AFJ124" s="245"/>
      <c r="AFK124" s="245"/>
      <c r="AFL124" s="245"/>
      <c r="AFM124" s="245"/>
      <c r="AFN124" s="245"/>
      <c r="AFO124" s="245"/>
      <c r="AFP124" s="245"/>
      <c r="AFQ124" s="245"/>
      <c r="AFR124" s="245"/>
      <c r="AFS124" s="245"/>
      <c r="AFT124" s="245"/>
      <c r="AFU124" s="245"/>
      <c r="AFV124" s="245"/>
      <c r="AFW124" s="245"/>
      <c r="AFX124" s="245"/>
      <c r="AFY124" s="245"/>
      <c r="AFZ124" s="245"/>
      <c r="AGA124" s="245"/>
      <c r="AGB124" s="245"/>
      <c r="AGC124" s="245"/>
      <c r="AGD124" s="245"/>
      <c r="AGE124" s="245"/>
      <c r="AGF124" s="245"/>
      <c r="AGG124" s="245"/>
      <c r="AGH124" s="245"/>
      <c r="AGI124" s="245"/>
      <c r="AGJ124" s="245"/>
      <c r="AGK124" s="245"/>
      <c r="AGL124" s="245"/>
      <c r="AGM124" s="245"/>
      <c r="AGN124" s="245"/>
      <c r="AGO124" s="245"/>
      <c r="AGP124" s="245"/>
      <c r="AGQ124" s="245"/>
      <c r="AGR124" s="245"/>
      <c r="AGS124" s="245"/>
      <c r="AGT124" s="245"/>
      <c r="AGU124" s="245"/>
      <c r="AGV124" s="245"/>
      <c r="AGW124" s="245"/>
      <c r="AGX124" s="245"/>
      <c r="AGY124" s="245"/>
      <c r="AGZ124" s="245"/>
      <c r="AHA124" s="245"/>
      <c r="AHB124" s="245"/>
      <c r="AHC124" s="245"/>
      <c r="AHD124" s="245"/>
      <c r="AHE124" s="245"/>
      <c r="AHF124" s="245"/>
      <c r="AHG124" s="245"/>
      <c r="AHH124" s="245"/>
      <c r="AHI124" s="245"/>
      <c r="AHJ124" s="245"/>
      <c r="AHK124" s="245"/>
      <c r="AHL124" s="245"/>
      <c r="AHM124" s="245"/>
      <c r="AHN124" s="245"/>
      <c r="AHO124" s="245"/>
      <c r="AHP124" s="245"/>
      <c r="AHQ124" s="245"/>
      <c r="AHR124" s="245"/>
      <c r="AHS124" s="245"/>
      <c r="AHT124" s="245"/>
      <c r="AHU124" s="245"/>
      <c r="AHV124" s="245"/>
      <c r="AHW124" s="245"/>
      <c r="AHX124" s="245"/>
      <c r="AHY124" s="245"/>
      <c r="AHZ124" s="245"/>
      <c r="AIA124" s="245"/>
      <c r="AIB124" s="245"/>
      <c r="AIC124" s="245"/>
      <c r="AID124" s="245"/>
      <c r="AIE124" s="245"/>
      <c r="AIF124" s="245"/>
      <c r="AIG124" s="245"/>
      <c r="AIH124" s="245"/>
      <c r="AII124" s="245"/>
      <c r="AIJ124" s="245"/>
      <c r="AIK124" s="245"/>
      <c r="AIL124" s="245"/>
      <c r="AIM124" s="245"/>
      <c r="AIN124" s="245"/>
      <c r="AIO124" s="245"/>
      <c r="AIP124" s="245"/>
      <c r="AIQ124" s="245"/>
      <c r="AIR124" s="245"/>
      <c r="AIS124" s="245"/>
      <c r="AIT124" s="245"/>
      <c r="AIU124" s="245"/>
      <c r="AIV124" s="245"/>
      <c r="AIW124" s="245"/>
      <c r="AIX124" s="245"/>
      <c r="AIY124" s="245"/>
      <c r="AIZ124" s="245"/>
      <c r="AJA124" s="245"/>
      <c r="AJB124" s="245"/>
      <c r="AJC124" s="245"/>
      <c r="AJD124" s="245"/>
      <c r="AJE124" s="245"/>
      <c r="AJF124" s="245"/>
      <c r="AJG124" s="245"/>
      <c r="AJH124" s="245"/>
      <c r="AJI124" s="245"/>
      <c r="AJJ124" s="245"/>
      <c r="AJK124" s="245"/>
      <c r="AJL124" s="245"/>
      <c r="AJM124" s="245"/>
      <c r="AJN124" s="245"/>
      <c r="AJO124" s="245"/>
      <c r="AJP124" s="245"/>
      <c r="AJQ124" s="245"/>
      <c r="AJR124" s="245"/>
      <c r="AJS124" s="245"/>
      <c r="AJT124" s="245"/>
      <c r="AJU124" s="245"/>
      <c r="AJV124" s="245"/>
      <c r="AJW124" s="245"/>
      <c r="AJX124" s="245"/>
      <c r="AJY124" s="245"/>
      <c r="AJZ124" s="245"/>
      <c r="AKA124" s="245"/>
      <c r="AKB124" s="245"/>
      <c r="AKC124" s="245"/>
      <c r="AKD124" s="245"/>
      <c r="AKE124" s="245"/>
      <c r="AKF124" s="245"/>
      <c r="AKG124" s="245"/>
      <c r="AKH124" s="245"/>
      <c r="AKI124" s="245"/>
      <c r="AKJ124" s="245"/>
      <c r="AKK124" s="245"/>
      <c r="AKL124" s="245"/>
      <c r="AKM124" s="245"/>
      <c r="AKN124" s="245"/>
      <c r="AKO124" s="245"/>
      <c r="AKP124" s="245"/>
      <c r="AKQ124" s="245"/>
      <c r="AKR124" s="245"/>
      <c r="AKS124" s="245"/>
      <c r="AKT124" s="245"/>
      <c r="AKU124" s="245"/>
      <c r="AKV124" s="245"/>
      <c r="AKW124" s="245"/>
      <c r="AKX124" s="245"/>
      <c r="AKY124" s="245"/>
      <c r="AKZ124" s="245"/>
      <c r="ALA124" s="245"/>
      <c r="ALB124" s="245"/>
      <c r="ALC124" s="245"/>
      <c r="ALD124" s="245"/>
      <c r="ALE124" s="245"/>
      <c r="ALF124" s="245"/>
      <c r="ALG124" s="245"/>
      <c r="ALH124" s="245"/>
      <c r="ALI124" s="245"/>
      <c r="ALJ124" s="245"/>
      <c r="ALK124" s="245"/>
      <c r="ALL124" s="245"/>
      <c r="ALM124" s="245"/>
      <c r="ALN124" s="245"/>
      <c r="ALO124" s="245"/>
      <c r="ALP124" s="245"/>
      <c r="ALQ124" s="245"/>
      <c r="ALR124" s="245"/>
      <c r="ALS124" s="245"/>
      <c r="ALT124" s="245"/>
      <c r="ALU124" s="245"/>
      <c r="ALV124" s="245"/>
      <c r="ALW124" s="245"/>
      <c r="ALX124" s="245"/>
      <c r="ALY124" s="245"/>
      <c r="ALZ124" s="245"/>
      <c r="AMA124" s="245"/>
      <c r="AMB124" s="245"/>
      <c r="AMC124" s="245"/>
      <c r="AMD124" s="245"/>
      <c r="AME124" s="245"/>
      <c r="AMF124" s="245"/>
      <c r="AMG124" s="245"/>
      <c r="AMH124" s="245"/>
      <c r="AMI124" s="245"/>
      <c r="AMJ124" s="245"/>
      <c r="AMK124" s="245"/>
      <c r="AML124" s="245"/>
      <c r="AMM124" s="245"/>
      <c r="AMN124" s="245"/>
      <c r="AMO124" s="245"/>
      <c r="AMP124" s="245"/>
      <c r="AMQ124" s="245"/>
      <c r="AMR124" s="245"/>
      <c r="AMS124" s="245"/>
      <c r="AMT124" s="245"/>
      <c r="AMU124" s="245"/>
      <c r="AMV124" s="245"/>
      <c r="AMW124" s="245"/>
      <c r="AMX124" s="245"/>
      <c r="AMY124" s="245"/>
      <c r="AMZ124" s="245"/>
      <c r="ANA124" s="245"/>
      <c r="ANB124" s="245"/>
      <c r="ANC124" s="245"/>
      <c r="AND124" s="245"/>
      <c r="ANE124" s="245"/>
      <c r="ANF124" s="245"/>
      <c r="ANG124" s="245"/>
      <c r="ANH124" s="245"/>
      <c r="ANI124" s="245"/>
      <c r="ANJ124" s="245"/>
      <c r="ANK124" s="245"/>
      <c r="ANL124" s="245"/>
      <c r="ANM124" s="245"/>
      <c r="ANN124" s="245"/>
      <c r="ANO124" s="245"/>
      <c r="ANP124" s="245"/>
      <c r="ANQ124" s="245"/>
      <c r="ANR124" s="245"/>
      <c r="ANS124" s="245"/>
      <c r="ANT124" s="245"/>
      <c r="ANU124" s="245"/>
      <c r="ANV124" s="245"/>
      <c r="ANW124" s="245"/>
      <c r="ANX124" s="245"/>
      <c r="ANY124" s="245"/>
      <c r="ANZ124" s="245"/>
      <c r="AOA124" s="245"/>
      <c r="AOB124" s="245"/>
      <c r="AOC124" s="245"/>
      <c r="AOD124" s="245"/>
      <c r="AOE124" s="245"/>
      <c r="AOF124" s="245"/>
      <c r="AOG124" s="245"/>
      <c r="AOH124" s="245"/>
      <c r="AOI124" s="245"/>
      <c r="AOJ124" s="245"/>
      <c r="AOK124" s="245"/>
      <c r="AOL124" s="245"/>
      <c r="AOM124" s="245"/>
      <c r="AON124" s="245"/>
      <c r="AOO124" s="245"/>
      <c r="AOP124" s="245"/>
      <c r="AOQ124" s="245"/>
      <c r="AOR124" s="245"/>
      <c r="AOS124" s="245"/>
      <c r="AOT124" s="245"/>
      <c r="AOU124" s="245"/>
      <c r="AOV124" s="245"/>
      <c r="AOW124" s="245"/>
      <c r="AOX124" s="245"/>
      <c r="AOY124" s="245"/>
      <c r="AOZ124" s="245"/>
      <c r="APA124" s="245"/>
      <c r="APB124" s="245"/>
      <c r="APC124" s="245"/>
      <c r="APD124" s="245"/>
      <c r="APE124" s="245"/>
      <c r="APF124" s="245"/>
      <c r="APG124" s="245"/>
      <c r="APH124" s="245"/>
      <c r="API124" s="245"/>
      <c r="APJ124" s="245"/>
      <c r="APK124" s="245"/>
      <c r="APL124" s="245"/>
      <c r="APM124" s="245"/>
      <c r="APN124" s="245"/>
      <c r="APO124" s="245"/>
      <c r="APP124" s="245"/>
      <c r="APQ124" s="245"/>
      <c r="APR124" s="245"/>
      <c r="APS124" s="245"/>
      <c r="APT124" s="245"/>
      <c r="APU124" s="245"/>
      <c r="APV124" s="245"/>
      <c r="APW124" s="245"/>
      <c r="APX124" s="245"/>
      <c r="APY124" s="245"/>
      <c r="APZ124" s="245"/>
      <c r="AQA124" s="245"/>
      <c r="AQB124" s="245"/>
      <c r="AQC124" s="245"/>
      <c r="AQD124" s="245"/>
      <c r="AQE124" s="245"/>
      <c r="AQF124" s="245"/>
      <c r="AQG124" s="245"/>
      <c r="AQH124" s="245"/>
      <c r="AQI124" s="245"/>
      <c r="AQJ124" s="245"/>
      <c r="AQK124" s="245"/>
      <c r="AQL124" s="245"/>
      <c r="AQM124" s="245"/>
      <c r="AQN124" s="245"/>
      <c r="AQO124" s="245"/>
      <c r="AQP124" s="245"/>
      <c r="AQQ124" s="245"/>
      <c r="AQR124" s="245"/>
      <c r="AQS124" s="245"/>
      <c r="AQT124" s="245"/>
      <c r="AQU124" s="245"/>
      <c r="AQV124" s="245"/>
      <c r="AQW124" s="245"/>
      <c r="AQX124" s="245"/>
      <c r="AQY124" s="245"/>
      <c r="AQZ124" s="245"/>
      <c r="ARA124" s="245"/>
      <c r="ARB124" s="245"/>
      <c r="ARC124" s="245"/>
      <c r="ARD124" s="245"/>
      <c r="ARE124" s="245"/>
      <c r="ARF124" s="245"/>
      <c r="ARG124" s="245"/>
      <c r="ARH124" s="245"/>
      <c r="ARI124" s="245"/>
      <c r="ARJ124" s="245"/>
      <c r="ARK124" s="245"/>
      <c r="ARL124" s="245"/>
      <c r="ARM124" s="245"/>
      <c r="ARN124" s="245"/>
      <c r="ARO124" s="245"/>
      <c r="ARP124" s="245"/>
      <c r="ARQ124" s="245"/>
      <c r="ARR124" s="245"/>
      <c r="ARS124" s="245"/>
      <c r="ART124" s="245"/>
      <c r="ARU124" s="245"/>
      <c r="ARV124" s="245"/>
      <c r="ARW124" s="245"/>
      <c r="ARX124" s="245"/>
      <c r="ARY124" s="245"/>
      <c r="ARZ124" s="245"/>
      <c r="ASA124" s="245"/>
      <c r="ASB124" s="245"/>
      <c r="ASC124" s="245"/>
      <c r="ASD124" s="245"/>
      <c r="ASE124" s="245"/>
      <c r="ASF124" s="245"/>
      <c r="ASG124" s="245"/>
      <c r="ASH124" s="245"/>
      <c r="ASI124" s="245"/>
      <c r="ASJ124" s="245"/>
      <c r="ASK124" s="245"/>
      <c r="ASL124" s="245"/>
      <c r="ASM124" s="245"/>
      <c r="ASN124" s="245"/>
      <c r="ASO124" s="245"/>
      <c r="ASP124" s="245"/>
      <c r="ASQ124" s="245"/>
      <c r="ASR124" s="245"/>
      <c r="ASS124" s="245"/>
      <c r="AST124" s="245"/>
      <c r="ASU124" s="245"/>
      <c r="ASV124" s="245"/>
      <c r="ASW124" s="245"/>
      <c r="ASX124" s="245"/>
      <c r="ASY124" s="245"/>
      <c r="ASZ124" s="245"/>
      <c r="ATA124" s="245"/>
      <c r="ATB124" s="245"/>
      <c r="ATC124" s="245"/>
      <c r="ATD124" s="245"/>
      <c r="ATE124" s="245"/>
      <c r="ATF124" s="245"/>
      <c r="ATG124" s="245"/>
      <c r="ATH124" s="245"/>
      <c r="ATI124" s="245"/>
      <c r="ATJ124" s="245"/>
      <c r="ATK124" s="245"/>
      <c r="ATL124" s="245"/>
      <c r="ATM124" s="245"/>
      <c r="ATN124" s="245"/>
      <c r="ATO124" s="245"/>
      <c r="ATP124" s="245"/>
      <c r="ATQ124" s="245"/>
      <c r="ATR124" s="245"/>
      <c r="ATS124" s="245"/>
      <c r="ATT124" s="245"/>
      <c r="ATU124" s="245"/>
      <c r="ATV124" s="245"/>
      <c r="ATW124" s="245"/>
      <c r="ATX124" s="245"/>
      <c r="ATY124" s="245"/>
      <c r="ATZ124" s="245"/>
      <c r="AUA124" s="245"/>
      <c r="AUB124" s="245"/>
      <c r="AUC124" s="245"/>
      <c r="AUD124" s="245"/>
      <c r="AUE124" s="245"/>
      <c r="AUF124" s="245"/>
      <c r="AUG124" s="245"/>
      <c r="AUH124" s="245"/>
      <c r="AUI124" s="245"/>
      <c r="AUJ124" s="245"/>
      <c r="AUK124" s="245"/>
      <c r="AUL124" s="245"/>
      <c r="AUM124" s="245"/>
      <c r="AUN124" s="245"/>
      <c r="AUO124" s="245"/>
      <c r="AUP124" s="245"/>
      <c r="AUQ124" s="245"/>
      <c r="AUR124" s="245"/>
      <c r="AUS124" s="245"/>
      <c r="AUT124" s="245"/>
      <c r="AUU124" s="245"/>
      <c r="AUV124" s="245"/>
      <c r="AUW124" s="245"/>
      <c r="AUX124" s="245"/>
      <c r="AUY124" s="245"/>
      <c r="AUZ124" s="245"/>
      <c r="AVA124" s="245"/>
      <c r="AVB124" s="245"/>
      <c r="AVC124" s="245"/>
      <c r="AVD124" s="245"/>
      <c r="AVE124" s="245"/>
      <c r="AVF124" s="245"/>
      <c r="AVG124" s="245"/>
      <c r="AVH124" s="245"/>
      <c r="AVI124" s="245"/>
      <c r="AVJ124" s="245"/>
      <c r="AVK124" s="245"/>
      <c r="AVL124" s="245"/>
      <c r="AVM124" s="245"/>
      <c r="AVN124" s="245"/>
      <c r="AVO124" s="245"/>
      <c r="AVP124" s="245"/>
      <c r="AVQ124" s="245"/>
      <c r="AVR124" s="245"/>
      <c r="AVS124" s="245"/>
      <c r="AVT124" s="245"/>
      <c r="AVU124" s="245"/>
      <c r="AVV124" s="245"/>
      <c r="AVW124" s="245"/>
      <c r="AVX124" s="245"/>
      <c r="AVY124" s="245"/>
      <c r="AVZ124" s="245"/>
      <c r="AWA124" s="245"/>
      <c r="AWB124" s="245"/>
      <c r="AWC124" s="245"/>
      <c r="AWD124" s="245"/>
      <c r="AWE124" s="245"/>
      <c r="AWF124" s="245"/>
      <c r="AWG124" s="245"/>
      <c r="AWH124" s="245"/>
      <c r="AWI124" s="245"/>
      <c r="AWJ124" s="245"/>
      <c r="AWK124" s="245"/>
      <c r="AWL124" s="245"/>
      <c r="AWM124" s="245"/>
      <c r="AWN124" s="245"/>
      <c r="AWO124" s="245"/>
      <c r="AWP124" s="245"/>
      <c r="AWQ124" s="245"/>
      <c r="AWR124" s="245"/>
      <c r="AWS124" s="245"/>
      <c r="AWT124" s="245"/>
      <c r="AWU124" s="245"/>
      <c r="AWV124" s="245"/>
      <c r="AWW124" s="245"/>
      <c r="AWX124" s="245"/>
      <c r="AWY124" s="245"/>
      <c r="AWZ124" s="245"/>
      <c r="AXA124" s="245"/>
      <c r="AXB124" s="245"/>
      <c r="AXC124" s="245"/>
      <c r="AXD124" s="245"/>
      <c r="AXE124" s="245"/>
      <c r="AXF124" s="245"/>
      <c r="AXG124" s="245"/>
      <c r="AXH124" s="245"/>
      <c r="AXI124" s="245"/>
      <c r="AXJ124" s="245"/>
      <c r="AXK124" s="245"/>
      <c r="AXL124" s="245"/>
      <c r="AXM124" s="245"/>
      <c r="AXN124" s="245"/>
      <c r="AXO124" s="245"/>
      <c r="AXP124" s="245"/>
      <c r="AXQ124" s="245"/>
      <c r="AXR124" s="245"/>
      <c r="AXS124" s="245"/>
      <c r="AXT124" s="245"/>
      <c r="AXU124" s="245"/>
      <c r="AXV124" s="245"/>
      <c r="AXW124" s="245"/>
      <c r="AXX124" s="245"/>
      <c r="AXY124" s="245"/>
      <c r="AXZ124" s="245"/>
      <c r="AYA124" s="245"/>
      <c r="AYB124" s="245"/>
      <c r="AYC124" s="245"/>
      <c r="AYD124" s="245"/>
      <c r="AYE124" s="245"/>
      <c r="AYF124" s="245"/>
      <c r="AYG124" s="245"/>
      <c r="AYH124" s="245"/>
      <c r="AYI124" s="245"/>
      <c r="AYJ124" s="245"/>
      <c r="AYK124" s="245"/>
      <c r="AYL124" s="245"/>
      <c r="AYM124" s="245"/>
      <c r="AYN124" s="245"/>
      <c r="AYO124" s="245"/>
      <c r="AYP124" s="245"/>
      <c r="AYQ124" s="245"/>
      <c r="AYR124" s="245"/>
      <c r="AYS124" s="245"/>
      <c r="AYT124" s="245"/>
      <c r="AYU124" s="245"/>
      <c r="AYV124" s="245"/>
      <c r="AYW124" s="245"/>
      <c r="AYX124" s="245"/>
      <c r="AYY124" s="245"/>
      <c r="AYZ124" s="245"/>
      <c r="AZA124" s="245"/>
      <c r="AZB124" s="245"/>
      <c r="AZC124" s="245"/>
      <c r="AZD124" s="245"/>
      <c r="AZE124" s="245"/>
      <c r="AZF124" s="245"/>
      <c r="AZG124" s="245"/>
      <c r="AZH124" s="245"/>
      <c r="AZI124" s="245"/>
      <c r="AZJ124" s="245"/>
      <c r="AZK124" s="245"/>
      <c r="AZL124" s="245"/>
      <c r="AZM124" s="245"/>
      <c r="AZN124" s="245"/>
      <c r="AZO124" s="245"/>
      <c r="AZP124" s="245"/>
      <c r="AZQ124" s="245"/>
      <c r="AZR124" s="245"/>
      <c r="AZS124" s="245"/>
      <c r="AZT124" s="245"/>
      <c r="AZU124" s="245"/>
      <c r="AZV124" s="245"/>
      <c r="AZW124" s="245"/>
      <c r="AZX124" s="245"/>
      <c r="AZY124" s="245"/>
      <c r="AZZ124" s="245"/>
      <c r="BAA124" s="245"/>
      <c r="BAB124" s="245"/>
      <c r="BAC124" s="245"/>
      <c r="BAD124" s="245"/>
      <c r="BAE124" s="245"/>
      <c r="BAF124" s="245"/>
      <c r="BAG124" s="245"/>
      <c r="BAH124" s="245"/>
      <c r="BAI124" s="245"/>
      <c r="BAJ124" s="245"/>
      <c r="BAK124" s="245"/>
      <c r="BAL124" s="245"/>
      <c r="BAM124" s="245"/>
      <c r="BAN124" s="245"/>
      <c r="BAO124" s="245"/>
      <c r="BAP124" s="245"/>
      <c r="BAQ124" s="245"/>
      <c r="BAR124" s="245"/>
      <c r="BAS124" s="245"/>
      <c r="BAT124" s="245"/>
      <c r="BAU124" s="245"/>
      <c r="BAV124" s="245"/>
      <c r="BAW124" s="245"/>
      <c r="BAX124" s="245"/>
      <c r="BAY124" s="245"/>
      <c r="BAZ124" s="245"/>
      <c r="BBA124" s="245"/>
      <c r="BBB124" s="245"/>
      <c r="BBC124" s="245"/>
      <c r="BBD124" s="245"/>
      <c r="BBE124" s="245"/>
      <c r="BBF124" s="245"/>
      <c r="BBG124" s="245"/>
      <c r="BBH124" s="245"/>
      <c r="BBI124" s="245"/>
      <c r="BBJ124" s="245"/>
      <c r="BBK124" s="245"/>
      <c r="BBL124" s="245"/>
      <c r="BBM124" s="245"/>
      <c r="BBN124" s="245"/>
      <c r="BBO124" s="245"/>
      <c r="BBP124" s="245"/>
      <c r="BBQ124" s="245"/>
      <c r="BBR124" s="245"/>
      <c r="BBS124" s="245"/>
      <c r="BBT124" s="245"/>
      <c r="BBU124" s="245"/>
      <c r="BBV124" s="245"/>
      <c r="BBW124" s="245"/>
      <c r="BBX124" s="245"/>
      <c r="BBY124" s="245"/>
      <c r="BBZ124" s="245"/>
      <c r="BCA124" s="245"/>
      <c r="BCB124" s="245"/>
      <c r="BCC124" s="245"/>
      <c r="BCD124" s="245"/>
      <c r="BCE124" s="245"/>
      <c r="BCF124" s="245"/>
      <c r="BCG124" s="245"/>
      <c r="BCH124" s="245"/>
      <c r="BCI124" s="245"/>
      <c r="BCJ124" s="245"/>
      <c r="BCK124" s="245"/>
      <c r="BCL124" s="245"/>
      <c r="BCM124" s="245"/>
      <c r="BCN124" s="245"/>
      <c r="BCO124" s="245"/>
      <c r="BCP124" s="245"/>
      <c r="BCQ124" s="245"/>
      <c r="BCR124" s="245"/>
      <c r="BCS124" s="245"/>
      <c r="BCT124" s="245"/>
      <c r="BCU124" s="245"/>
      <c r="BCV124" s="245"/>
      <c r="BCW124" s="245"/>
      <c r="BCX124" s="245"/>
      <c r="BCY124" s="245"/>
      <c r="BCZ124" s="245"/>
      <c r="BDA124" s="245"/>
      <c r="BDB124" s="245"/>
      <c r="BDC124" s="245"/>
      <c r="BDD124" s="245"/>
      <c r="BDE124" s="245"/>
      <c r="BDF124" s="245"/>
      <c r="BDG124" s="245"/>
      <c r="BDH124" s="245"/>
      <c r="BDI124" s="245"/>
      <c r="BDJ124" s="245"/>
      <c r="BDK124" s="245"/>
      <c r="BDL124" s="245"/>
      <c r="BDM124" s="245"/>
      <c r="BDN124" s="245"/>
      <c r="BDO124" s="245"/>
      <c r="BDP124" s="245"/>
      <c r="BDQ124" s="245"/>
      <c r="BDR124" s="245"/>
      <c r="BDS124" s="245"/>
      <c r="BDT124" s="245"/>
      <c r="BDU124" s="245"/>
      <c r="BDV124" s="245"/>
      <c r="BDW124" s="245"/>
      <c r="BDX124" s="245"/>
      <c r="BDY124" s="245"/>
      <c r="BDZ124" s="245"/>
      <c r="BEA124" s="245"/>
      <c r="BEB124" s="245"/>
      <c r="BEC124" s="245"/>
      <c r="BED124" s="245"/>
      <c r="BEE124" s="245"/>
      <c r="BEF124" s="245"/>
      <c r="BEG124" s="245"/>
      <c r="BEH124" s="245"/>
      <c r="BEI124" s="245"/>
      <c r="BEJ124" s="245"/>
      <c r="BEK124" s="245"/>
      <c r="BEL124" s="245"/>
      <c r="BEM124" s="245"/>
      <c r="BEN124" s="245"/>
      <c r="BEO124" s="245"/>
      <c r="BEP124" s="245"/>
      <c r="BEQ124" s="245"/>
      <c r="BER124" s="245"/>
      <c r="BES124" s="245"/>
      <c r="BET124" s="245"/>
      <c r="BEU124" s="245"/>
      <c r="BEV124" s="245"/>
      <c r="BEW124" s="245"/>
      <c r="BEX124" s="245"/>
      <c r="BEY124" s="245"/>
      <c r="BEZ124" s="245"/>
      <c r="BFA124" s="245"/>
      <c r="BFB124" s="245"/>
      <c r="BFC124" s="245"/>
      <c r="BFD124" s="245"/>
      <c r="BFE124" s="245"/>
      <c r="BFF124" s="245"/>
      <c r="BFG124" s="245"/>
      <c r="BFH124" s="245"/>
      <c r="BFI124" s="245"/>
      <c r="BFJ124" s="245"/>
      <c r="BFK124" s="245"/>
      <c r="BFL124" s="245"/>
      <c r="BFM124" s="245"/>
      <c r="BFN124" s="245"/>
      <c r="BFO124" s="245"/>
      <c r="BFP124" s="245"/>
      <c r="BFQ124" s="245"/>
      <c r="BFR124" s="245"/>
      <c r="BFS124" s="245"/>
      <c r="BFT124" s="245"/>
      <c r="BFU124" s="245"/>
      <c r="BFV124" s="245"/>
      <c r="BFW124" s="245"/>
      <c r="BFX124" s="245"/>
      <c r="BFY124" s="245"/>
      <c r="BFZ124" s="245"/>
      <c r="BGA124" s="245"/>
      <c r="BGB124" s="245"/>
      <c r="BGC124" s="245"/>
      <c r="BGD124" s="245"/>
      <c r="BGE124" s="245"/>
      <c r="BGF124" s="245"/>
      <c r="BGG124" s="245"/>
      <c r="BGH124" s="245"/>
      <c r="BGI124" s="245"/>
      <c r="BGJ124" s="245"/>
      <c r="BGK124" s="245"/>
      <c r="BGL124" s="245"/>
      <c r="BGM124" s="245"/>
      <c r="BGN124" s="245"/>
      <c r="BGO124" s="245"/>
      <c r="BGP124" s="245"/>
      <c r="BGQ124" s="245"/>
      <c r="BGR124" s="245"/>
      <c r="BGS124" s="245"/>
      <c r="BGT124" s="245"/>
      <c r="BGU124" s="245"/>
      <c r="BGV124" s="245"/>
      <c r="BGW124" s="245"/>
      <c r="BGX124" s="245"/>
      <c r="BGY124" s="245"/>
      <c r="BGZ124" s="245"/>
      <c r="BHA124" s="245"/>
      <c r="BHB124" s="245"/>
      <c r="BHC124" s="245"/>
      <c r="BHD124" s="245"/>
      <c r="BHE124" s="245"/>
      <c r="BHF124" s="245"/>
      <c r="BHG124" s="245"/>
      <c r="BHH124" s="245"/>
      <c r="BHI124" s="245"/>
      <c r="BHJ124" s="245"/>
      <c r="BHK124" s="245"/>
      <c r="BHL124" s="245"/>
      <c r="BHM124" s="245"/>
      <c r="BHN124" s="245"/>
      <c r="BHO124" s="245"/>
      <c r="BHP124" s="245"/>
      <c r="BHQ124" s="245"/>
      <c r="BHR124" s="245"/>
      <c r="BHS124" s="245"/>
      <c r="BHT124" s="245"/>
      <c r="BHU124" s="245"/>
      <c r="BHV124" s="245"/>
      <c r="BHW124" s="245"/>
      <c r="BHX124" s="245"/>
      <c r="BHY124" s="245"/>
      <c r="BHZ124" s="245"/>
      <c r="BIA124" s="245"/>
      <c r="BIB124" s="245"/>
      <c r="BIC124" s="245"/>
      <c r="BID124" s="245"/>
      <c r="BIE124" s="245"/>
      <c r="BIF124" s="245"/>
      <c r="BIG124" s="245"/>
      <c r="BIH124" s="245"/>
      <c r="BII124" s="245"/>
      <c r="BIJ124" s="245"/>
      <c r="BIK124" s="245"/>
      <c r="BIL124" s="245"/>
      <c r="BIM124" s="245"/>
      <c r="BIN124" s="245"/>
      <c r="BIO124" s="245"/>
      <c r="BIP124" s="245"/>
      <c r="BIQ124" s="245"/>
      <c r="BIR124" s="245"/>
      <c r="BIS124" s="245"/>
      <c r="BIT124" s="245"/>
      <c r="BIU124" s="245"/>
      <c r="BIV124" s="245"/>
      <c r="BIW124" s="245"/>
      <c r="BIX124" s="245"/>
      <c r="BIY124" s="245"/>
      <c r="BIZ124" s="245"/>
      <c r="BJA124" s="245"/>
      <c r="BJB124" s="245"/>
      <c r="BJC124" s="245"/>
      <c r="BJD124" s="245"/>
      <c r="BJE124" s="245"/>
      <c r="BJF124" s="245"/>
      <c r="BJG124" s="245"/>
      <c r="BJH124" s="245"/>
      <c r="BJI124" s="245"/>
      <c r="BJJ124" s="245"/>
      <c r="BJK124" s="245"/>
      <c r="BJL124" s="245"/>
      <c r="BJM124" s="245"/>
      <c r="BJN124" s="245"/>
      <c r="BJO124" s="245"/>
      <c r="BJP124" s="245"/>
      <c r="BJQ124" s="245"/>
      <c r="BJR124" s="245"/>
      <c r="BJS124" s="245"/>
      <c r="BJT124" s="245"/>
      <c r="BJU124" s="245"/>
      <c r="BJV124" s="245"/>
      <c r="BJW124" s="245"/>
      <c r="BJX124" s="245"/>
      <c r="BJY124" s="245"/>
      <c r="BJZ124" s="245"/>
      <c r="BKA124" s="245"/>
      <c r="BKB124" s="245"/>
      <c r="BKC124" s="245"/>
      <c r="BKD124" s="245"/>
      <c r="BKE124" s="245"/>
      <c r="BKF124" s="245"/>
      <c r="BKG124" s="245"/>
      <c r="BKH124" s="245"/>
      <c r="BKI124" s="245"/>
      <c r="BKJ124" s="245"/>
      <c r="BKK124" s="245"/>
      <c r="BKL124" s="245"/>
      <c r="BKM124" s="245"/>
      <c r="BKN124" s="245"/>
      <c r="BKO124" s="245"/>
      <c r="BKP124" s="245"/>
      <c r="BKQ124" s="245"/>
      <c r="BKR124" s="245"/>
      <c r="BKS124" s="245"/>
      <c r="BKT124" s="245"/>
      <c r="BKU124" s="245"/>
      <c r="BKV124" s="245"/>
      <c r="BKW124" s="245"/>
      <c r="BKX124" s="245"/>
      <c r="BKY124" s="245"/>
      <c r="BKZ124" s="245"/>
      <c r="BLA124" s="245"/>
      <c r="BLB124" s="245"/>
      <c r="BLC124" s="245"/>
      <c r="BLD124" s="245"/>
      <c r="BLE124" s="245"/>
      <c r="BLF124" s="245"/>
      <c r="BLG124" s="245"/>
      <c r="BLH124" s="245"/>
      <c r="BLI124" s="245"/>
      <c r="BLJ124" s="245"/>
      <c r="BLK124" s="245"/>
      <c r="BLL124" s="245"/>
      <c r="BLM124" s="245"/>
      <c r="BLN124" s="245"/>
      <c r="BLO124" s="245"/>
      <c r="BLP124" s="245"/>
      <c r="BLQ124" s="245"/>
      <c r="BLR124" s="245"/>
      <c r="BLS124" s="245"/>
      <c r="BLT124" s="245"/>
      <c r="BLU124" s="245"/>
      <c r="BLV124" s="245"/>
      <c r="BLW124" s="245"/>
      <c r="BLX124" s="245"/>
      <c r="BLY124" s="245"/>
      <c r="BLZ124" s="245"/>
      <c r="BMA124" s="245"/>
      <c r="BMB124" s="245"/>
      <c r="BMC124" s="245"/>
      <c r="BMD124" s="245"/>
      <c r="BME124" s="245"/>
      <c r="BMF124" s="245"/>
      <c r="BMG124" s="245"/>
      <c r="BMH124" s="245"/>
      <c r="BMI124" s="245"/>
      <c r="BMJ124" s="245"/>
      <c r="BMK124" s="245"/>
      <c r="BML124" s="245"/>
      <c r="BMM124" s="245"/>
      <c r="BMN124" s="245"/>
      <c r="BMO124" s="245"/>
      <c r="BMP124" s="245"/>
      <c r="BMQ124" s="245"/>
      <c r="BMR124" s="245"/>
      <c r="BMS124" s="245"/>
      <c r="BMT124" s="245"/>
      <c r="BMU124" s="245"/>
      <c r="BMV124" s="245"/>
      <c r="BMW124" s="245"/>
      <c r="BMX124" s="245"/>
      <c r="BMY124" s="245"/>
      <c r="BMZ124" s="245"/>
      <c r="BNA124" s="245"/>
      <c r="BNB124" s="245"/>
      <c r="BNC124" s="245"/>
      <c r="BND124" s="245"/>
      <c r="BNE124" s="245"/>
      <c r="BNF124" s="245"/>
      <c r="BNG124" s="245"/>
      <c r="BNH124" s="245"/>
      <c r="BNI124" s="245"/>
      <c r="BNJ124" s="245"/>
      <c r="BNK124" s="245"/>
      <c r="BNL124" s="245"/>
      <c r="BNM124" s="245"/>
      <c r="BNN124" s="245"/>
      <c r="BNO124" s="245"/>
      <c r="BNP124" s="245"/>
      <c r="BNQ124" s="245"/>
      <c r="BNR124" s="245"/>
      <c r="BNS124" s="245"/>
      <c r="BNT124" s="245"/>
      <c r="BNU124" s="245"/>
      <c r="BNV124" s="245"/>
      <c r="BNW124" s="245"/>
      <c r="BNX124" s="245"/>
      <c r="BNY124" s="245"/>
      <c r="BNZ124" s="245"/>
      <c r="BOA124" s="245"/>
      <c r="BOB124" s="245"/>
      <c r="BOC124" s="245"/>
      <c r="BOD124" s="245"/>
      <c r="BOE124" s="245"/>
      <c r="BOF124" s="245"/>
      <c r="BOG124" s="245"/>
      <c r="BOH124" s="245"/>
      <c r="BOI124" s="245"/>
      <c r="BOJ124" s="245"/>
      <c r="BOK124" s="245"/>
      <c r="BOL124" s="245"/>
      <c r="BOM124" s="245"/>
      <c r="BON124" s="245"/>
      <c r="BOO124" s="245"/>
      <c r="BOP124" s="245"/>
      <c r="BOQ124" s="245"/>
      <c r="BOR124" s="245"/>
      <c r="BOS124" s="245"/>
      <c r="BOT124" s="245"/>
      <c r="BOU124" s="245"/>
      <c r="BOV124" s="245"/>
      <c r="BOW124" s="245"/>
      <c r="BOX124" s="245"/>
      <c r="BOY124" s="245"/>
      <c r="BOZ124" s="245"/>
      <c r="BPA124" s="245"/>
      <c r="BPB124" s="245"/>
      <c r="BPC124" s="245"/>
      <c r="BPD124" s="245"/>
      <c r="BPE124" s="245"/>
      <c r="BPF124" s="245"/>
      <c r="BPG124" s="245"/>
      <c r="BPH124" s="245"/>
      <c r="BPI124" s="245"/>
      <c r="BPJ124" s="245"/>
      <c r="BPK124" s="245"/>
      <c r="BPL124" s="245"/>
      <c r="BPM124" s="245"/>
      <c r="BPN124" s="245"/>
      <c r="BPO124" s="245"/>
      <c r="BPP124" s="245"/>
      <c r="BPQ124" s="245"/>
      <c r="BPR124" s="245"/>
      <c r="BPS124" s="245"/>
      <c r="BPT124" s="245"/>
      <c r="BPU124" s="245"/>
      <c r="BPV124" s="245"/>
      <c r="BPW124" s="245"/>
      <c r="BPX124" s="245"/>
      <c r="BPY124" s="245"/>
      <c r="BPZ124" s="245"/>
      <c r="BQA124" s="245"/>
      <c r="BQB124" s="245"/>
      <c r="BQC124" s="245"/>
      <c r="BQD124" s="245"/>
      <c r="BQE124" s="245"/>
      <c r="BQF124" s="245"/>
      <c r="BQG124" s="245"/>
      <c r="BQH124" s="245"/>
      <c r="BQI124" s="245"/>
      <c r="BQJ124" s="245"/>
      <c r="BQK124" s="245"/>
      <c r="BQL124" s="245"/>
      <c r="BQM124" s="245"/>
      <c r="BQN124" s="245"/>
      <c r="BQO124" s="245"/>
      <c r="BQP124" s="245"/>
      <c r="BQQ124" s="245"/>
      <c r="BQR124" s="245"/>
      <c r="BQS124" s="245"/>
      <c r="BQT124" s="245"/>
      <c r="BQU124" s="245"/>
      <c r="BQV124" s="245"/>
      <c r="BQW124" s="245"/>
      <c r="BQX124" s="245"/>
      <c r="BQY124" s="245"/>
      <c r="BQZ124" s="245"/>
      <c r="BRA124" s="245"/>
      <c r="BRB124" s="245"/>
      <c r="BRC124" s="245"/>
      <c r="BRD124" s="245"/>
      <c r="BRE124" s="245"/>
      <c r="BRF124" s="245"/>
      <c r="BRG124" s="245"/>
      <c r="BRH124" s="245"/>
      <c r="BRI124" s="245"/>
      <c r="BRJ124" s="245"/>
      <c r="BRK124" s="245"/>
      <c r="BRL124" s="245"/>
      <c r="BRM124" s="245"/>
      <c r="BRN124" s="245"/>
      <c r="BRO124" s="245"/>
      <c r="BRP124" s="245"/>
      <c r="BRQ124" s="245"/>
      <c r="BRR124" s="245"/>
      <c r="BRS124" s="245"/>
      <c r="BRT124" s="245"/>
      <c r="BRU124" s="245"/>
      <c r="BRV124" s="245"/>
      <c r="BRW124" s="245"/>
      <c r="BRX124" s="245"/>
      <c r="BRY124" s="245"/>
      <c r="BRZ124" s="245"/>
      <c r="BSA124" s="245"/>
      <c r="BSB124" s="245"/>
      <c r="BSC124" s="245"/>
      <c r="BSD124" s="245"/>
      <c r="BSE124" s="245"/>
      <c r="BSF124" s="245"/>
      <c r="BSG124" s="245"/>
      <c r="BSH124" s="245"/>
      <c r="BSI124" s="245"/>
      <c r="BSJ124" s="245"/>
      <c r="BSK124" s="245"/>
      <c r="BSL124" s="245"/>
      <c r="BSM124" s="245"/>
      <c r="BSN124" s="245"/>
      <c r="BSO124" s="245"/>
      <c r="BSP124" s="245"/>
      <c r="BSQ124" s="245"/>
      <c r="BSR124" s="245"/>
      <c r="BSS124" s="245"/>
      <c r="BST124" s="245"/>
      <c r="BSU124" s="245"/>
      <c r="BSV124" s="245"/>
      <c r="BSW124" s="245"/>
      <c r="BSX124" s="245"/>
      <c r="BSY124" s="245"/>
      <c r="BSZ124" s="245"/>
      <c r="BTA124" s="245"/>
      <c r="BTB124" s="245"/>
      <c r="BTC124" s="245"/>
      <c r="BTD124" s="245"/>
      <c r="BTE124" s="245"/>
      <c r="BTF124" s="245"/>
      <c r="BTG124" s="245"/>
      <c r="BTH124" s="245"/>
      <c r="BTI124" s="245"/>
      <c r="BTJ124" s="245"/>
      <c r="BTK124" s="245"/>
      <c r="BTL124" s="245"/>
      <c r="BTM124" s="245"/>
      <c r="BTN124" s="245"/>
      <c r="BTO124" s="245"/>
      <c r="BTP124" s="245"/>
      <c r="BTQ124" s="245"/>
      <c r="BTR124" s="245"/>
      <c r="BTS124" s="245"/>
      <c r="BTT124" s="245"/>
      <c r="BTU124" s="245"/>
      <c r="BTV124" s="245"/>
      <c r="BTW124" s="245"/>
      <c r="BTX124" s="245"/>
      <c r="BTY124" s="245"/>
      <c r="BTZ124" s="245"/>
      <c r="BUA124" s="245"/>
      <c r="BUB124" s="245"/>
      <c r="BUC124" s="245"/>
      <c r="BUD124" s="245"/>
      <c r="BUE124" s="245"/>
      <c r="BUF124" s="245"/>
      <c r="BUG124" s="245"/>
      <c r="BUH124" s="245"/>
      <c r="BUI124" s="245"/>
      <c r="BUJ124" s="245"/>
      <c r="BUK124" s="245"/>
      <c r="BUL124" s="245"/>
      <c r="BUM124" s="245"/>
      <c r="BUN124" s="245"/>
      <c r="BUO124" s="245"/>
      <c r="BUP124" s="245"/>
      <c r="BUQ124" s="245"/>
      <c r="BUR124" s="245"/>
      <c r="BUS124" s="245"/>
      <c r="BUT124" s="245"/>
      <c r="BUU124" s="245"/>
      <c r="BUV124" s="245"/>
      <c r="BUW124" s="245"/>
      <c r="BUX124" s="245"/>
      <c r="BUY124" s="245"/>
      <c r="BUZ124" s="245"/>
      <c r="BVA124" s="245"/>
      <c r="BVB124" s="245"/>
      <c r="BVC124" s="245"/>
      <c r="BVD124" s="245"/>
      <c r="BVE124" s="245"/>
      <c r="BVF124" s="245"/>
      <c r="BVG124" s="245"/>
      <c r="BVH124" s="245"/>
      <c r="BVI124" s="245"/>
      <c r="BVJ124" s="245"/>
      <c r="BVK124" s="245"/>
      <c r="BVL124" s="245"/>
      <c r="BVM124" s="245"/>
      <c r="BVN124" s="245"/>
      <c r="BVO124" s="245"/>
      <c r="BVP124" s="245"/>
      <c r="BVQ124" s="245"/>
      <c r="BVR124" s="245"/>
      <c r="BVS124" s="245"/>
      <c r="BVT124" s="245"/>
      <c r="BVU124" s="245"/>
      <c r="BVV124" s="245"/>
      <c r="BVW124" s="245"/>
      <c r="BVX124" s="245"/>
      <c r="BVY124" s="245"/>
      <c r="BVZ124" s="245"/>
      <c r="BWA124" s="245"/>
      <c r="BWB124" s="245"/>
      <c r="BWC124" s="245"/>
      <c r="BWD124" s="245"/>
      <c r="BWE124" s="245"/>
      <c r="BWF124" s="245"/>
      <c r="BWG124" s="245"/>
      <c r="BWH124" s="245"/>
      <c r="BWI124" s="245"/>
      <c r="BWJ124" s="245"/>
      <c r="BWK124" s="245"/>
      <c r="BWL124" s="245"/>
      <c r="BWM124" s="245"/>
      <c r="BWN124" s="245"/>
      <c r="BWO124" s="245"/>
      <c r="BWP124" s="245"/>
      <c r="BWQ124" s="245"/>
      <c r="BWR124" s="245"/>
      <c r="BWS124" s="245"/>
      <c r="BWT124" s="245"/>
      <c r="BWU124" s="245"/>
      <c r="BWV124" s="245"/>
      <c r="BWW124" s="245"/>
      <c r="BWX124" s="245"/>
      <c r="BWY124" s="245"/>
      <c r="BWZ124" s="245"/>
      <c r="BXA124" s="245"/>
      <c r="BXB124" s="245"/>
      <c r="BXC124" s="245"/>
      <c r="BXD124" s="245"/>
      <c r="BXE124" s="245"/>
      <c r="BXF124" s="245"/>
      <c r="BXG124" s="245"/>
      <c r="BXH124" s="245"/>
      <c r="BXI124" s="245"/>
      <c r="BXJ124" s="245"/>
      <c r="BXK124" s="245"/>
      <c r="BXL124" s="245"/>
      <c r="BXM124" s="245"/>
      <c r="BXN124" s="245"/>
      <c r="BXO124" s="245"/>
      <c r="BXP124" s="245"/>
      <c r="BXQ124" s="245"/>
      <c r="BXR124" s="245"/>
      <c r="BXS124" s="245"/>
      <c r="BXT124" s="245"/>
      <c r="BXU124" s="245"/>
      <c r="BXV124" s="245"/>
      <c r="BXW124" s="245"/>
      <c r="BXX124" s="245"/>
      <c r="BXY124" s="245"/>
      <c r="BXZ124" s="245"/>
      <c r="BYA124" s="245"/>
      <c r="BYB124" s="245"/>
      <c r="BYC124" s="245"/>
      <c r="BYD124" s="245"/>
      <c r="BYE124" s="245"/>
      <c r="BYF124" s="245"/>
      <c r="BYG124" s="245"/>
      <c r="BYH124" s="245"/>
      <c r="BYI124" s="245"/>
      <c r="BYJ124" s="245"/>
      <c r="BYK124" s="245"/>
      <c r="BYL124" s="245"/>
      <c r="BYM124" s="245"/>
      <c r="BYN124" s="245"/>
      <c r="BYO124" s="245"/>
      <c r="BYP124" s="245"/>
      <c r="BYQ124" s="245"/>
      <c r="BYR124" s="245"/>
      <c r="BYS124" s="245"/>
      <c r="BYT124" s="245"/>
      <c r="BYU124" s="245"/>
      <c r="BYV124" s="245"/>
      <c r="BYW124" s="245"/>
      <c r="BYX124" s="245"/>
      <c r="BYY124" s="245"/>
      <c r="BYZ124" s="245"/>
      <c r="BZA124" s="245"/>
      <c r="BZB124" s="245"/>
      <c r="BZC124" s="245"/>
      <c r="BZD124" s="245"/>
      <c r="BZE124" s="245"/>
      <c r="BZF124" s="245"/>
      <c r="BZG124" s="245"/>
      <c r="BZH124" s="245"/>
      <c r="BZI124" s="245"/>
      <c r="BZJ124" s="245"/>
      <c r="BZK124" s="245"/>
      <c r="BZL124" s="245"/>
      <c r="BZM124" s="245"/>
      <c r="BZN124" s="245"/>
      <c r="BZO124" s="245"/>
      <c r="BZP124" s="245"/>
      <c r="BZQ124" s="245"/>
      <c r="BZR124" s="245"/>
      <c r="BZS124" s="245"/>
      <c r="BZT124" s="245"/>
      <c r="BZU124" s="245"/>
      <c r="BZV124" s="245"/>
      <c r="BZW124" s="245"/>
      <c r="BZX124" s="245"/>
      <c r="BZY124" s="245"/>
      <c r="BZZ124" s="245"/>
      <c r="CAA124" s="245"/>
      <c r="CAB124" s="245"/>
      <c r="CAC124" s="245"/>
      <c r="CAD124" s="245"/>
      <c r="CAE124" s="245"/>
      <c r="CAF124" s="245"/>
      <c r="CAG124" s="245"/>
      <c r="CAH124" s="245"/>
      <c r="CAI124" s="245"/>
      <c r="CAJ124" s="245"/>
      <c r="CAK124" s="245"/>
      <c r="CAL124" s="245"/>
      <c r="CAM124" s="245"/>
      <c r="CAN124" s="245"/>
      <c r="CAO124" s="245"/>
      <c r="CAP124" s="245"/>
      <c r="CAQ124" s="245"/>
      <c r="CAR124" s="245"/>
      <c r="CAS124" s="245"/>
      <c r="CAT124" s="245"/>
      <c r="CAU124" s="245"/>
      <c r="CAV124" s="245"/>
      <c r="CAW124" s="245"/>
      <c r="CAX124" s="245"/>
      <c r="CAY124" s="245"/>
      <c r="CAZ124" s="245"/>
      <c r="CBA124" s="245"/>
      <c r="CBB124" s="245"/>
      <c r="CBC124" s="245"/>
      <c r="CBD124" s="245"/>
      <c r="CBE124" s="245"/>
      <c r="CBF124" s="245"/>
      <c r="CBG124" s="245"/>
      <c r="CBH124" s="245"/>
      <c r="CBI124" s="245"/>
      <c r="CBJ124" s="245"/>
      <c r="CBK124" s="245"/>
      <c r="CBL124" s="245"/>
      <c r="CBM124" s="245"/>
      <c r="CBN124" s="245"/>
      <c r="CBO124" s="245"/>
      <c r="CBP124" s="245"/>
      <c r="CBQ124" s="245"/>
      <c r="CBR124" s="245"/>
      <c r="CBS124" s="245"/>
      <c r="CBT124" s="245"/>
      <c r="CBU124" s="245"/>
      <c r="CBV124" s="245"/>
      <c r="CBW124" s="245"/>
      <c r="CBX124" s="245"/>
      <c r="CBY124" s="245"/>
      <c r="CBZ124" s="245"/>
      <c r="CCA124" s="245"/>
      <c r="CCB124" s="245"/>
      <c r="CCC124" s="245"/>
      <c r="CCD124" s="245"/>
      <c r="CCE124" s="245"/>
      <c r="CCF124" s="245"/>
      <c r="CCG124" s="245"/>
      <c r="CCH124" s="245"/>
      <c r="CCI124" s="245"/>
      <c r="CCJ124" s="245"/>
      <c r="CCK124" s="245"/>
      <c r="CCL124" s="245"/>
      <c r="CCM124" s="245"/>
      <c r="CCN124" s="245"/>
      <c r="CCO124" s="245"/>
      <c r="CCP124" s="245"/>
      <c r="CCQ124" s="245"/>
      <c r="CCR124" s="245"/>
      <c r="CCS124" s="245"/>
      <c r="CCT124" s="245"/>
      <c r="CCU124" s="245"/>
      <c r="CCV124" s="245"/>
      <c r="CCW124" s="245"/>
      <c r="CCX124" s="245"/>
      <c r="CCY124" s="245"/>
      <c r="CCZ124" s="245"/>
      <c r="CDA124" s="245"/>
      <c r="CDB124" s="245"/>
      <c r="CDC124" s="245"/>
      <c r="CDD124" s="245"/>
      <c r="CDE124" s="245"/>
      <c r="CDF124" s="245"/>
      <c r="CDG124" s="245"/>
      <c r="CDH124" s="245"/>
      <c r="CDI124" s="245"/>
      <c r="CDJ124" s="245"/>
      <c r="CDK124" s="245"/>
      <c r="CDL124" s="245"/>
      <c r="CDM124" s="245"/>
      <c r="CDN124" s="245"/>
      <c r="CDO124" s="245"/>
      <c r="CDP124" s="245"/>
      <c r="CDQ124" s="245"/>
      <c r="CDR124" s="245"/>
      <c r="CDS124" s="245"/>
      <c r="CDT124" s="245"/>
      <c r="CDU124" s="245"/>
      <c r="CDV124" s="245"/>
      <c r="CDW124" s="245"/>
      <c r="CDX124" s="245"/>
      <c r="CDY124" s="245"/>
      <c r="CDZ124" s="245"/>
      <c r="CEA124" s="245"/>
      <c r="CEB124" s="245"/>
      <c r="CEC124" s="245"/>
      <c r="CED124" s="245"/>
      <c r="CEE124" s="245"/>
      <c r="CEF124" s="245"/>
      <c r="CEG124" s="245"/>
      <c r="CEH124" s="245"/>
      <c r="CEI124" s="245"/>
      <c r="CEJ124" s="245"/>
      <c r="CEK124" s="245"/>
      <c r="CEL124" s="245"/>
      <c r="CEM124" s="245"/>
      <c r="CEN124" s="245"/>
      <c r="CEO124" s="245"/>
      <c r="CEP124" s="245"/>
      <c r="CEQ124" s="245"/>
      <c r="CER124" s="245"/>
      <c r="CES124" s="245"/>
      <c r="CET124" s="245"/>
      <c r="CEU124" s="245"/>
      <c r="CEV124" s="245"/>
      <c r="CEW124" s="245"/>
      <c r="CEX124" s="245"/>
      <c r="CEY124" s="245"/>
      <c r="CEZ124" s="245"/>
      <c r="CFA124" s="245"/>
      <c r="CFB124" s="245"/>
      <c r="CFC124" s="245"/>
      <c r="CFD124" s="245"/>
      <c r="CFE124" s="245"/>
      <c r="CFF124" s="245"/>
      <c r="CFG124" s="245"/>
      <c r="CFH124" s="245"/>
      <c r="CFI124" s="245"/>
      <c r="CFJ124" s="245"/>
      <c r="CFK124" s="245"/>
      <c r="CFL124" s="245"/>
      <c r="CFM124" s="245"/>
      <c r="CFN124" s="245"/>
      <c r="CFO124" s="245"/>
      <c r="CFP124" s="245"/>
      <c r="CFQ124" s="245"/>
      <c r="CFR124" s="245"/>
      <c r="CFS124" s="245"/>
      <c r="CFT124" s="245"/>
      <c r="CFU124" s="245"/>
      <c r="CFV124" s="245"/>
      <c r="CFW124" s="245"/>
      <c r="CFX124" s="245"/>
      <c r="CFY124" s="245"/>
      <c r="CFZ124" s="245"/>
      <c r="CGA124" s="245"/>
      <c r="CGB124" s="245"/>
      <c r="CGC124" s="245"/>
      <c r="CGD124" s="245"/>
      <c r="CGE124" s="245"/>
      <c r="CGF124" s="245"/>
      <c r="CGG124" s="245"/>
      <c r="CGH124" s="245"/>
      <c r="CGI124" s="245"/>
      <c r="CGJ124" s="245"/>
      <c r="CGK124" s="245"/>
      <c r="CGL124" s="245"/>
      <c r="CGM124" s="245"/>
      <c r="CGN124" s="245"/>
      <c r="CGO124" s="245"/>
      <c r="CGP124" s="245"/>
      <c r="CGQ124" s="245"/>
      <c r="CGR124" s="245"/>
      <c r="CGS124" s="245"/>
      <c r="CGT124" s="245"/>
      <c r="CGU124" s="245"/>
      <c r="CGV124" s="245"/>
      <c r="CGW124" s="245"/>
      <c r="CGX124" s="245"/>
      <c r="CGY124" s="245"/>
      <c r="CGZ124" s="245"/>
      <c r="CHA124" s="245"/>
      <c r="CHB124" s="245"/>
      <c r="CHC124" s="245"/>
      <c r="CHD124" s="245"/>
      <c r="CHE124" s="245"/>
      <c r="CHF124" s="245"/>
      <c r="CHG124" s="245"/>
      <c r="CHH124" s="245"/>
      <c r="CHI124" s="245"/>
      <c r="CHJ124" s="245"/>
      <c r="CHK124" s="245"/>
      <c r="CHL124" s="245"/>
      <c r="CHM124" s="245"/>
      <c r="CHN124" s="245"/>
      <c r="CHO124" s="245"/>
      <c r="CHP124" s="245"/>
      <c r="CHQ124" s="245"/>
      <c r="CHR124" s="245"/>
      <c r="CHS124" s="245"/>
      <c r="CHT124" s="245"/>
      <c r="CHU124" s="245"/>
      <c r="CHV124" s="245"/>
      <c r="CHW124" s="245"/>
      <c r="CHX124" s="245"/>
      <c r="CHY124" s="245"/>
      <c r="CHZ124" s="245"/>
      <c r="CIA124" s="245"/>
      <c r="CIB124" s="245"/>
      <c r="CIC124" s="245"/>
      <c r="CID124" s="245"/>
      <c r="CIE124" s="245"/>
      <c r="CIF124" s="245"/>
      <c r="CIG124" s="245"/>
      <c r="CIH124" s="245"/>
      <c r="CII124" s="245"/>
      <c r="CIJ124" s="245"/>
      <c r="CIK124" s="245"/>
      <c r="CIL124" s="245"/>
      <c r="CIM124" s="245"/>
      <c r="CIN124" s="245"/>
      <c r="CIO124" s="245"/>
      <c r="CIP124" s="245"/>
      <c r="CIQ124" s="245"/>
      <c r="CIR124" s="245"/>
      <c r="CIS124" s="245"/>
      <c r="CIT124" s="245"/>
      <c r="CIU124" s="245"/>
      <c r="CIV124" s="245"/>
      <c r="CIW124" s="245"/>
      <c r="CIX124" s="245"/>
      <c r="CIY124" s="245"/>
      <c r="CIZ124" s="245"/>
      <c r="CJA124" s="245"/>
      <c r="CJB124" s="245"/>
      <c r="CJC124" s="245"/>
      <c r="CJD124" s="245"/>
      <c r="CJE124" s="245"/>
      <c r="CJF124" s="245"/>
      <c r="CJG124" s="245"/>
      <c r="CJH124" s="245"/>
      <c r="CJI124" s="245"/>
      <c r="CJJ124" s="245"/>
      <c r="CJK124" s="245"/>
      <c r="CJL124" s="245"/>
      <c r="CJM124" s="245"/>
      <c r="CJN124" s="245"/>
      <c r="CJO124" s="245"/>
      <c r="CJP124" s="245"/>
      <c r="CJQ124" s="245"/>
      <c r="CJR124" s="245"/>
      <c r="CJS124" s="245"/>
      <c r="CJT124" s="245"/>
      <c r="CJU124" s="245"/>
      <c r="CJV124" s="245"/>
      <c r="CJW124" s="245"/>
      <c r="CJX124" s="245"/>
      <c r="CJY124" s="245"/>
      <c r="CJZ124" s="245"/>
      <c r="CKA124" s="245"/>
      <c r="CKB124" s="245"/>
      <c r="CKC124" s="245"/>
      <c r="CKD124" s="245"/>
      <c r="CKE124" s="245"/>
      <c r="CKF124" s="245"/>
      <c r="CKG124" s="245"/>
      <c r="CKH124" s="245"/>
      <c r="CKI124" s="245"/>
      <c r="CKJ124" s="245"/>
      <c r="CKK124" s="245"/>
      <c r="CKL124" s="245"/>
      <c r="CKM124" s="245"/>
      <c r="CKN124" s="245"/>
      <c r="CKO124" s="245"/>
      <c r="CKP124" s="245"/>
      <c r="CKQ124" s="245"/>
      <c r="CKR124" s="245"/>
      <c r="CKS124" s="245"/>
      <c r="CKT124" s="245"/>
      <c r="CKU124" s="245"/>
      <c r="CKV124" s="245"/>
      <c r="CKW124" s="245"/>
      <c r="CKX124" s="245"/>
      <c r="CKY124" s="245"/>
      <c r="CKZ124" s="245"/>
      <c r="CLA124" s="245"/>
      <c r="CLB124" s="245"/>
      <c r="CLC124" s="245"/>
      <c r="CLD124" s="245"/>
      <c r="CLE124" s="245"/>
      <c r="CLF124" s="245"/>
      <c r="CLG124" s="245"/>
      <c r="CLH124" s="245"/>
      <c r="CLI124" s="245"/>
      <c r="CLJ124" s="245"/>
      <c r="CLK124" s="245"/>
      <c r="CLL124" s="245"/>
      <c r="CLM124" s="245"/>
      <c r="CLN124" s="245"/>
      <c r="CLO124" s="245"/>
      <c r="CLP124" s="245"/>
      <c r="CLQ124" s="245"/>
      <c r="CLR124" s="245"/>
      <c r="CLS124" s="245"/>
      <c r="CLT124" s="245"/>
      <c r="CLU124" s="245"/>
      <c r="CLV124" s="245"/>
      <c r="CLW124" s="245"/>
      <c r="CLX124" s="245"/>
      <c r="CLY124" s="245"/>
      <c r="CLZ124" s="245"/>
      <c r="CMA124" s="245"/>
      <c r="CMB124" s="245"/>
      <c r="CMC124" s="245"/>
      <c r="CMD124" s="245"/>
      <c r="CME124" s="245"/>
      <c r="CMF124" s="245"/>
      <c r="CMG124" s="245"/>
      <c r="CMH124" s="245"/>
      <c r="CMI124" s="245"/>
      <c r="CMJ124" s="245"/>
      <c r="CMK124" s="245"/>
      <c r="CML124" s="245"/>
      <c r="CMM124" s="245"/>
      <c r="CMN124" s="245"/>
      <c r="CMO124" s="245"/>
      <c r="CMP124" s="245"/>
      <c r="CMQ124" s="245"/>
      <c r="CMR124" s="245"/>
      <c r="CMS124" s="245"/>
      <c r="CMT124" s="245"/>
      <c r="CMU124" s="245"/>
      <c r="CMV124" s="245"/>
      <c r="CMW124" s="245"/>
      <c r="CMX124" s="245"/>
      <c r="CMY124" s="245"/>
      <c r="CMZ124" s="245"/>
      <c r="CNA124" s="245"/>
      <c r="CNB124" s="245"/>
      <c r="CNC124" s="245"/>
      <c r="CND124" s="245"/>
      <c r="CNE124" s="245"/>
      <c r="CNF124" s="245"/>
      <c r="CNG124" s="245"/>
      <c r="CNH124" s="245"/>
      <c r="CNI124" s="245"/>
      <c r="CNJ124" s="245"/>
      <c r="CNK124" s="245"/>
      <c r="CNL124" s="245"/>
      <c r="CNM124" s="245"/>
      <c r="CNN124" s="245"/>
      <c r="CNO124" s="245"/>
      <c r="CNP124" s="245"/>
      <c r="CNQ124" s="245"/>
      <c r="CNR124" s="245"/>
      <c r="CNS124" s="245"/>
      <c r="CNT124" s="245"/>
      <c r="CNU124" s="245"/>
      <c r="CNV124" s="245"/>
      <c r="CNW124" s="245"/>
      <c r="CNX124" s="245"/>
      <c r="CNY124" s="245"/>
      <c r="CNZ124" s="245"/>
      <c r="COA124" s="245"/>
      <c r="COB124" s="245"/>
      <c r="COC124" s="245"/>
      <c r="COD124" s="245"/>
      <c r="COE124" s="245"/>
      <c r="COF124" s="245"/>
      <c r="COG124" s="245"/>
      <c r="COH124" s="245"/>
      <c r="COI124" s="245"/>
      <c r="COJ124" s="245"/>
      <c r="COK124" s="245"/>
      <c r="COL124" s="245"/>
      <c r="COM124" s="245"/>
      <c r="CON124" s="245"/>
      <c r="COO124" s="245"/>
      <c r="COP124" s="245"/>
      <c r="COQ124" s="245"/>
      <c r="COR124" s="245"/>
      <c r="COS124" s="245"/>
      <c r="COT124" s="245"/>
      <c r="COU124" s="245"/>
      <c r="COV124" s="245"/>
      <c r="COW124" s="245"/>
      <c r="COX124" s="245"/>
      <c r="COY124" s="245"/>
      <c r="COZ124" s="245"/>
      <c r="CPA124" s="245"/>
      <c r="CPB124" s="245"/>
      <c r="CPC124" s="245"/>
      <c r="CPD124" s="245"/>
      <c r="CPE124" s="245"/>
      <c r="CPF124" s="245"/>
      <c r="CPG124" s="245"/>
      <c r="CPH124" s="245"/>
      <c r="CPI124" s="245"/>
      <c r="CPJ124" s="245"/>
      <c r="CPK124" s="245"/>
      <c r="CPL124" s="245"/>
      <c r="CPM124" s="245"/>
      <c r="CPN124" s="245"/>
      <c r="CPO124" s="245"/>
      <c r="CPP124" s="245"/>
      <c r="CPQ124" s="245"/>
      <c r="CPR124" s="245"/>
      <c r="CPS124" s="245"/>
      <c r="CPT124" s="245"/>
      <c r="CPU124" s="245"/>
      <c r="CPV124" s="245"/>
      <c r="CPW124" s="245"/>
      <c r="CPX124" s="245"/>
      <c r="CPY124" s="245"/>
      <c r="CPZ124" s="245"/>
      <c r="CQA124" s="245"/>
      <c r="CQB124" s="245"/>
      <c r="CQC124" s="245"/>
      <c r="CQD124" s="245"/>
      <c r="CQE124" s="245"/>
      <c r="CQF124" s="245"/>
      <c r="CQG124" s="245"/>
      <c r="CQH124" s="245"/>
      <c r="CQI124" s="245"/>
      <c r="CQJ124" s="245"/>
      <c r="CQK124" s="245"/>
      <c r="CQL124" s="245"/>
      <c r="CQM124" s="245"/>
      <c r="CQN124" s="245"/>
      <c r="CQO124" s="245"/>
      <c r="CQP124" s="245"/>
      <c r="CQQ124" s="245"/>
      <c r="CQR124" s="245"/>
      <c r="CQS124" s="245"/>
      <c r="CQT124" s="245"/>
      <c r="CQU124" s="245"/>
      <c r="CQV124" s="245"/>
      <c r="CQW124" s="245"/>
      <c r="CQX124" s="245"/>
      <c r="CQY124" s="245"/>
      <c r="CQZ124" s="245"/>
      <c r="CRA124" s="245"/>
      <c r="CRB124" s="245"/>
      <c r="CRC124" s="245"/>
      <c r="CRD124" s="245"/>
      <c r="CRE124" s="245"/>
      <c r="CRF124" s="245"/>
      <c r="CRG124" s="245"/>
      <c r="CRH124" s="245"/>
      <c r="CRI124" s="245"/>
      <c r="CRJ124" s="245"/>
      <c r="CRK124" s="245"/>
      <c r="CRL124" s="245"/>
      <c r="CRM124" s="245"/>
      <c r="CRN124" s="245"/>
      <c r="CRO124" s="245"/>
      <c r="CRP124" s="245"/>
      <c r="CRQ124" s="245"/>
      <c r="CRR124" s="245"/>
      <c r="CRS124" s="245"/>
      <c r="CRT124" s="245"/>
      <c r="CRU124" s="245"/>
      <c r="CRV124" s="245"/>
      <c r="CRW124" s="245"/>
      <c r="CRX124" s="245"/>
      <c r="CRY124" s="245"/>
      <c r="CRZ124" s="245"/>
      <c r="CSA124" s="245"/>
      <c r="CSB124" s="245"/>
      <c r="CSC124" s="245"/>
      <c r="CSD124" s="245"/>
      <c r="CSE124" s="245"/>
      <c r="CSF124" s="245"/>
      <c r="CSG124" s="245"/>
      <c r="CSH124" s="245"/>
      <c r="CSI124" s="245"/>
      <c r="CSJ124" s="245"/>
      <c r="CSK124" s="245"/>
      <c r="CSL124" s="245"/>
      <c r="CSM124" s="245"/>
      <c r="CSN124" s="245"/>
      <c r="CSO124" s="245"/>
      <c r="CSP124" s="245"/>
      <c r="CSQ124" s="245"/>
      <c r="CSR124" s="245"/>
      <c r="CSS124" s="245"/>
      <c r="CST124" s="245"/>
      <c r="CSU124" s="245"/>
      <c r="CSV124" s="245"/>
      <c r="CSW124" s="245"/>
      <c r="CSX124" s="245"/>
      <c r="CSY124" s="245"/>
      <c r="CSZ124" s="245"/>
      <c r="CTA124" s="245"/>
      <c r="CTB124" s="245"/>
      <c r="CTC124" s="245"/>
      <c r="CTD124" s="245"/>
      <c r="CTE124" s="245"/>
      <c r="CTF124" s="245"/>
      <c r="CTG124" s="245"/>
      <c r="CTH124" s="245"/>
      <c r="CTI124" s="245"/>
      <c r="CTJ124" s="245"/>
      <c r="CTK124" s="245"/>
      <c r="CTL124" s="245"/>
      <c r="CTM124" s="245"/>
      <c r="CTN124" s="245"/>
      <c r="CTO124" s="245"/>
      <c r="CTP124" s="245"/>
      <c r="CTQ124" s="245"/>
      <c r="CTR124" s="245"/>
      <c r="CTS124" s="245"/>
      <c r="CTT124" s="245"/>
      <c r="CTU124" s="245"/>
      <c r="CTV124" s="245"/>
      <c r="CTW124" s="245"/>
      <c r="CTX124" s="245"/>
      <c r="CTY124" s="245"/>
      <c r="CTZ124" s="245"/>
      <c r="CUA124" s="245"/>
      <c r="CUB124" s="245"/>
      <c r="CUC124" s="245"/>
      <c r="CUD124" s="245"/>
      <c r="CUE124" s="245"/>
      <c r="CUF124" s="245"/>
      <c r="CUG124" s="245"/>
      <c r="CUH124" s="245"/>
      <c r="CUI124" s="245"/>
      <c r="CUJ124" s="245"/>
      <c r="CUK124" s="245"/>
      <c r="CUL124" s="245"/>
      <c r="CUM124" s="245"/>
      <c r="CUN124" s="245"/>
      <c r="CUO124" s="245"/>
      <c r="CUP124" s="245"/>
      <c r="CUQ124" s="245"/>
      <c r="CUR124" s="245"/>
      <c r="CUS124" s="245"/>
      <c r="CUT124" s="245"/>
      <c r="CUU124" s="245"/>
      <c r="CUV124" s="245"/>
      <c r="CUW124" s="245"/>
      <c r="CUX124" s="245"/>
      <c r="CUY124" s="245"/>
      <c r="CUZ124" s="245"/>
      <c r="CVA124" s="245"/>
      <c r="CVB124" s="245"/>
      <c r="CVC124" s="245"/>
      <c r="CVD124" s="245"/>
      <c r="CVE124" s="245"/>
      <c r="CVF124" s="245"/>
      <c r="CVG124" s="245"/>
      <c r="CVH124" s="245"/>
      <c r="CVI124" s="245"/>
      <c r="CVJ124" s="245"/>
      <c r="CVK124" s="245"/>
      <c r="CVL124" s="245"/>
      <c r="CVM124" s="245"/>
      <c r="CVN124" s="245"/>
      <c r="CVO124" s="245"/>
      <c r="CVP124" s="245"/>
      <c r="CVQ124" s="245"/>
      <c r="CVR124" s="245"/>
      <c r="CVS124" s="245"/>
      <c r="CVT124" s="245"/>
      <c r="CVU124" s="245"/>
      <c r="CVV124" s="245"/>
      <c r="CVW124" s="245"/>
      <c r="CVX124" s="245"/>
      <c r="CVY124" s="245"/>
      <c r="CVZ124" s="245"/>
      <c r="CWA124" s="245"/>
      <c r="CWB124" s="245"/>
      <c r="CWC124" s="245"/>
      <c r="CWD124" s="245"/>
      <c r="CWE124" s="245"/>
      <c r="CWF124" s="245"/>
      <c r="CWG124" s="245"/>
      <c r="CWH124" s="245"/>
      <c r="CWI124" s="245"/>
      <c r="CWJ124" s="245"/>
      <c r="CWK124" s="245"/>
      <c r="CWL124" s="245"/>
      <c r="CWM124" s="245"/>
      <c r="CWN124" s="245"/>
      <c r="CWO124" s="245"/>
      <c r="CWP124" s="245"/>
      <c r="CWQ124" s="245"/>
      <c r="CWR124" s="245"/>
      <c r="CWS124" s="245"/>
      <c r="CWT124" s="245"/>
      <c r="CWU124" s="245"/>
      <c r="CWV124" s="245"/>
      <c r="CWW124" s="245"/>
      <c r="CWX124" s="245"/>
      <c r="CWY124" s="245"/>
      <c r="CWZ124" s="245"/>
      <c r="CXA124" s="245"/>
      <c r="CXB124" s="245"/>
      <c r="CXC124" s="245"/>
      <c r="CXD124" s="245"/>
      <c r="CXE124" s="245"/>
      <c r="CXF124" s="245"/>
      <c r="CXG124" s="245"/>
      <c r="CXH124" s="245"/>
      <c r="CXI124" s="245"/>
      <c r="CXJ124" s="245"/>
      <c r="CXK124" s="245"/>
      <c r="CXL124" s="245"/>
      <c r="CXM124" s="245"/>
      <c r="CXN124" s="245"/>
      <c r="CXO124" s="245"/>
      <c r="CXP124" s="245"/>
      <c r="CXQ124" s="245"/>
      <c r="CXR124" s="245"/>
      <c r="CXS124" s="245"/>
      <c r="CXT124" s="245"/>
      <c r="CXU124" s="245"/>
      <c r="CXV124" s="245"/>
      <c r="CXW124" s="245"/>
      <c r="CXX124" s="245"/>
      <c r="CXY124" s="245"/>
      <c r="CXZ124" s="245"/>
      <c r="CYA124" s="245"/>
      <c r="CYB124" s="245"/>
      <c r="CYC124" s="245"/>
      <c r="CYD124" s="245"/>
      <c r="CYE124" s="245"/>
      <c r="CYF124" s="245"/>
      <c r="CYG124" s="245"/>
      <c r="CYH124" s="245"/>
      <c r="CYI124" s="245"/>
      <c r="CYJ124" s="245"/>
      <c r="CYK124" s="245"/>
      <c r="CYL124" s="245"/>
      <c r="CYM124" s="245"/>
      <c r="CYN124" s="245"/>
      <c r="CYO124" s="245"/>
      <c r="CYP124" s="245"/>
      <c r="CYQ124" s="245"/>
      <c r="CYR124" s="245"/>
      <c r="CYS124" s="245"/>
      <c r="CYT124" s="245"/>
      <c r="CYU124" s="245"/>
      <c r="CYV124" s="245"/>
      <c r="CYW124" s="245"/>
      <c r="CYX124" s="245"/>
      <c r="CYY124" s="245"/>
      <c r="CYZ124" s="245"/>
      <c r="CZA124" s="245"/>
      <c r="CZB124" s="245"/>
      <c r="CZC124" s="245"/>
      <c r="CZD124" s="245"/>
      <c r="CZE124" s="245"/>
      <c r="CZF124" s="245"/>
      <c r="CZG124" s="245"/>
      <c r="CZH124" s="245"/>
      <c r="CZI124" s="245"/>
      <c r="CZJ124" s="245"/>
      <c r="CZK124" s="245"/>
      <c r="CZL124" s="245"/>
      <c r="CZM124" s="245"/>
      <c r="CZN124" s="245"/>
      <c r="CZO124" s="245"/>
      <c r="CZP124" s="245"/>
      <c r="CZQ124" s="245"/>
      <c r="CZR124" s="245"/>
      <c r="CZS124" s="245"/>
      <c r="CZT124" s="245"/>
      <c r="CZU124" s="245"/>
      <c r="CZV124" s="245"/>
      <c r="CZW124" s="245"/>
      <c r="CZX124" s="245"/>
      <c r="CZY124" s="245"/>
      <c r="CZZ124" s="245"/>
      <c r="DAA124" s="245"/>
      <c r="DAB124" s="245"/>
      <c r="DAC124" s="245"/>
      <c r="DAD124" s="245"/>
      <c r="DAE124" s="245"/>
      <c r="DAF124" s="245"/>
      <c r="DAG124" s="245"/>
      <c r="DAH124" s="245"/>
      <c r="DAI124" s="245"/>
      <c r="DAJ124" s="245"/>
      <c r="DAK124" s="245"/>
      <c r="DAL124" s="245"/>
      <c r="DAM124" s="245"/>
      <c r="DAN124" s="245"/>
      <c r="DAO124" s="245"/>
      <c r="DAP124" s="245"/>
      <c r="DAQ124" s="245"/>
      <c r="DAR124" s="245"/>
      <c r="DAS124" s="245"/>
      <c r="DAT124" s="245"/>
      <c r="DAU124" s="245"/>
      <c r="DAV124" s="245"/>
      <c r="DAW124" s="245"/>
      <c r="DAX124" s="245"/>
      <c r="DAY124" s="245"/>
      <c r="DAZ124" s="245"/>
      <c r="DBA124" s="245"/>
      <c r="DBB124" s="245"/>
      <c r="DBC124" s="245"/>
      <c r="DBD124" s="245"/>
      <c r="DBE124" s="245"/>
      <c r="DBF124" s="245"/>
      <c r="DBG124" s="245"/>
      <c r="DBH124" s="245"/>
      <c r="DBI124" s="245"/>
      <c r="DBJ124" s="245"/>
      <c r="DBK124" s="245"/>
      <c r="DBL124" s="245"/>
      <c r="DBM124" s="245"/>
      <c r="DBN124" s="245"/>
      <c r="DBO124" s="245"/>
      <c r="DBP124" s="245"/>
      <c r="DBQ124" s="245"/>
      <c r="DBR124" s="245"/>
      <c r="DBS124" s="245"/>
      <c r="DBT124" s="245"/>
      <c r="DBU124" s="245"/>
      <c r="DBV124" s="245"/>
      <c r="DBW124" s="245"/>
      <c r="DBX124" s="245"/>
      <c r="DBY124" s="245"/>
      <c r="DBZ124" s="245"/>
      <c r="DCA124" s="245"/>
      <c r="DCB124" s="245"/>
      <c r="DCC124" s="245"/>
      <c r="DCD124" s="245"/>
      <c r="DCE124" s="245"/>
      <c r="DCF124" s="245"/>
      <c r="DCG124" s="245"/>
      <c r="DCH124" s="245"/>
      <c r="DCI124" s="245"/>
      <c r="DCJ124" s="245"/>
      <c r="DCK124" s="245"/>
      <c r="DCL124" s="245"/>
      <c r="DCM124" s="245"/>
      <c r="DCN124" s="245"/>
      <c r="DCO124" s="245"/>
      <c r="DCP124" s="245"/>
      <c r="DCQ124" s="245"/>
      <c r="DCR124" s="245"/>
      <c r="DCS124" s="245"/>
      <c r="DCT124" s="245"/>
      <c r="DCU124" s="245"/>
      <c r="DCV124" s="245"/>
      <c r="DCW124" s="245"/>
      <c r="DCX124" s="245"/>
      <c r="DCY124" s="245"/>
      <c r="DCZ124" s="245"/>
      <c r="DDA124" s="245"/>
      <c r="DDB124" s="245"/>
      <c r="DDC124" s="245"/>
      <c r="DDD124" s="245"/>
      <c r="DDE124" s="245"/>
      <c r="DDF124" s="245"/>
      <c r="DDG124" s="245"/>
      <c r="DDH124" s="245"/>
      <c r="DDI124" s="245"/>
      <c r="DDJ124" s="245"/>
      <c r="DDK124" s="245"/>
      <c r="DDL124" s="245"/>
      <c r="DDM124" s="245"/>
      <c r="DDN124" s="245"/>
      <c r="DDO124" s="245"/>
      <c r="DDP124" s="245"/>
      <c r="DDQ124" s="245"/>
      <c r="DDR124" s="245"/>
      <c r="DDS124" s="245"/>
      <c r="DDT124" s="245"/>
      <c r="DDU124" s="245"/>
      <c r="DDV124" s="245"/>
      <c r="DDW124" s="245"/>
      <c r="DDX124" s="245"/>
      <c r="DDY124" s="245"/>
      <c r="DDZ124" s="245"/>
      <c r="DEA124" s="245"/>
      <c r="DEB124" s="245"/>
      <c r="DEC124" s="245"/>
      <c r="DED124" s="245"/>
      <c r="DEE124" s="245"/>
      <c r="DEF124" s="245"/>
      <c r="DEG124" s="245"/>
      <c r="DEH124" s="245"/>
      <c r="DEI124" s="245"/>
      <c r="DEJ124" s="245"/>
      <c r="DEK124" s="245"/>
      <c r="DEL124" s="245"/>
      <c r="DEM124" s="245"/>
      <c r="DEN124" s="245"/>
      <c r="DEO124" s="245"/>
      <c r="DEP124" s="245"/>
      <c r="DEQ124" s="245"/>
      <c r="DER124" s="245"/>
      <c r="DES124" s="245"/>
      <c r="DET124" s="245"/>
      <c r="DEU124" s="245"/>
      <c r="DEV124" s="245"/>
      <c r="DEW124" s="245"/>
      <c r="DEX124" s="245"/>
      <c r="DEY124" s="245"/>
      <c r="DEZ124" s="245"/>
      <c r="DFA124" s="245"/>
      <c r="DFB124" s="245"/>
      <c r="DFC124" s="245"/>
      <c r="DFD124" s="245"/>
      <c r="DFE124" s="245"/>
      <c r="DFF124" s="245"/>
      <c r="DFG124" s="245"/>
      <c r="DFH124" s="245"/>
      <c r="DFI124" s="245"/>
      <c r="DFJ124" s="245"/>
      <c r="DFK124" s="245"/>
      <c r="DFL124" s="245"/>
      <c r="DFM124" s="245"/>
      <c r="DFN124" s="245"/>
      <c r="DFO124" s="245"/>
      <c r="DFP124" s="245"/>
      <c r="DFQ124" s="245"/>
      <c r="DFR124" s="245"/>
      <c r="DFS124" s="245"/>
      <c r="DFT124" s="245"/>
      <c r="DFU124" s="245"/>
      <c r="DFV124" s="245"/>
      <c r="DFW124" s="245"/>
      <c r="DFX124" s="245"/>
      <c r="DFY124" s="245"/>
      <c r="DFZ124" s="245"/>
      <c r="DGA124" s="245"/>
      <c r="DGB124" s="245"/>
      <c r="DGC124" s="245"/>
      <c r="DGD124" s="245"/>
      <c r="DGE124" s="245"/>
      <c r="DGF124" s="245"/>
      <c r="DGG124" s="245"/>
      <c r="DGH124" s="245"/>
      <c r="DGI124" s="245"/>
      <c r="DGJ124" s="245"/>
      <c r="DGK124" s="245"/>
      <c r="DGL124" s="245"/>
      <c r="DGM124" s="245"/>
      <c r="DGN124" s="245"/>
      <c r="DGO124" s="245"/>
      <c r="DGP124" s="245"/>
      <c r="DGQ124" s="245"/>
      <c r="DGR124" s="245"/>
      <c r="DGS124" s="245"/>
      <c r="DGT124" s="245"/>
      <c r="DGU124" s="245"/>
      <c r="DGV124" s="245"/>
      <c r="DGW124" s="245"/>
      <c r="DGX124" s="245"/>
      <c r="DGY124" s="245"/>
      <c r="DGZ124" s="245"/>
      <c r="DHA124" s="245"/>
      <c r="DHB124" s="245"/>
      <c r="DHC124" s="245"/>
      <c r="DHD124" s="245"/>
      <c r="DHE124" s="245"/>
      <c r="DHF124" s="245"/>
      <c r="DHG124" s="245"/>
      <c r="DHH124" s="245"/>
      <c r="DHI124" s="245"/>
      <c r="DHJ124" s="245"/>
      <c r="DHK124" s="245"/>
      <c r="DHL124" s="245"/>
      <c r="DHM124" s="245"/>
      <c r="DHN124" s="245"/>
      <c r="DHO124" s="245"/>
      <c r="DHP124" s="245"/>
      <c r="DHQ124" s="245"/>
      <c r="DHR124" s="245"/>
      <c r="DHS124" s="245"/>
      <c r="DHT124" s="245"/>
      <c r="DHU124" s="245"/>
      <c r="DHV124" s="245"/>
      <c r="DHW124" s="245"/>
      <c r="DHX124" s="245"/>
      <c r="DHY124" s="245"/>
      <c r="DHZ124" s="245"/>
      <c r="DIA124" s="245"/>
      <c r="DIB124" s="245"/>
      <c r="DIC124" s="245"/>
      <c r="DID124" s="245"/>
      <c r="DIE124" s="245"/>
      <c r="DIF124" s="245"/>
      <c r="DIG124" s="245"/>
      <c r="DIH124" s="245"/>
      <c r="DII124" s="245"/>
      <c r="DIJ124" s="245"/>
      <c r="DIK124" s="245"/>
      <c r="DIL124" s="245"/>
      <c r="DIM124" s="245"/>
      <c r="DIN124" s="245"/>
      <c r="DIO124" s="245"/>
      <c r="DIP124" s="245"/>
      <c r="DIQ124" s="245"/>
      <c r="DIR124" s="245"/>
      <c r="DIS124" s="245"/>
      <c r="DIT124" s="245"/>
      <c r="DIU124" s="245"/>
      <c r="DIV124" s="245"/>
      <c r="DIW124" s="245"/>
      <c r="DIX124" s="245"/>
      <c r="DIY124" s="245"/>
      <c r="DIZ124" s="245"/>
      <c r="DJA124" s="245"/>
      <c r="DJB124" s="245"/>
      <c r="DJC124" s="245"/>
      <c r="DJD124" s="245"/>
      <c r="DJE124" s="245"/>
      <c r="DJF124" s="245"/>
      <c r="DJG124" s="245"/>
      <c r="DJH124" s="245"/>
      <c r="DJI124" s="245"/>
      <c r="DJJ124" s="245"/>
      <c r="DJK124" s="245"/>
      <c r="DJL124" s="245"/>
      <c r="DJM124" s="245"/>
      <c r="DJN124" s="245"/>
      <c r="DJO124" s="245"/>
      <c r="DJP124" s="245"/>
      <c r="DJQ124" s="245"/>
      <c r="DJR124" s="245"/>
      <c r="DJS124" s="245"/>
      <c r="DJT124" s="245"/>
      <c r="DJU124" s="245"/>
      <c r="DJV124" s="245"/>
      <c r="DJW124" s="245"/>
      <c r="DJX124" s="245"/>
      <c r="DJY124" s="245"/>
      <c r="DJZ124" s="245"/>
      <c r="DKA124" s="245"/>
      <c r="DKB124" s="245"/>
      <c r="DKC124" s="245"/>
      <c r="DKD124" s="245"/>
      <c r="DKE124" s="245"/>
      <c r="DKF124" s="245"/>
      <c r="DKG124" s="245"/>
      <c r="DKH124" s="245"/>
      <c r="DKI124" s="245"/>
      <c r="DKJ124" s="245"/>
      <c r="DKK124" s="245"/>
      <c r="DKL124" s="245"/>
      <c r="DKM124" s="245"/>
      <c r="DKN124" s="245"/>
      <c r="DKO124" s="245"/>
      <c r="DKP124" s="245"/>
      <c r="DKQ124" s="245"/>
      <c r="DKR124" s="245"/>
      <c r="DKS124" s="245"/>
      <c r="DKT124" s="245"/>
      <c r="DKU124" s="245"/>
      <c r="DKV124" s="245"/>
      <c r="DKW124" s="245"/>
      <c r="DKX124" s="245"/>
      <c r="DKY124" s="245"/>
      <c r="DKZ124" s="245"/>
      <c r="DLA124" s="245"/>
      <c r="DLB124" s="245"/>
      <c r="DLC124" s="245"/>
      <c r="DLD124" s="245"/>
      <c r="DLE124" s="245"/>
      <c r="DLF124" s="245"/>
      <c r="DLG124" s="245"/>
      <c r="DLH124" s="245"/>
      <c r="DLI124" s="245"/>
      <c r="DLJ124" s="245"/>
      <c r="DLK124" s="245"/>
      <c r="DLL124" s="245"/>
      <c r="DLM124" s="245"/>
      <c r="DLN124" s="245"/>
      <c r="DLO124" s="245"/>
      <c r="DLP124" s="245"/>
      <c r="DLQ124" s="245"/>
      <c r="DLR124" s="245"/>
      <c r="DLS124" s="245"/>
      <c r="DLT124" s="245"/>
      <c r="DLU124" s="245"/>
      <c r="DLV124" s="245"/>
      <c r="DLW124" s="245"/>
      <c r="DLX124" s="245"/>
      <c r="DLY124" s="245"/>
      <c r="DLZ124" s="245"/>
      <c r="DMA124" s="245"/>
      <c r="DMB124" s="245"/>
      <c r="DMC124" s="245"/>
      <c r="DMD124" s="245"/>
      <c r="DME124" s="245"/>
      <c r="DMF124" s="245"/>
      <c r="DMG124" s="245"/>
      <c r="DMH124" s="245"/>
      <c r="DMI124" s="245"/>
      <c r="DMJ124" s="245"/>
      <c r="DMK124" s="245"/>
      <c r="DML124" s="245"/>
      <c r="DMM124" s="245"/>
      <c r="DMN124" s="245"/>
      <c r="DMO124" s="245"/>
      <c r="DMP124" s="245"/>
      <c r="DMQ124" s="245"/>
      <c r="DMR124" s="245"/>
      <c r="DMS124" s="245"/>
      <c r="DMT124" s="245"/>
      <c r="DMU124" s="245"/>
      <c r="DMV124" s="245"/>
      <c r="DMW124" s="245"/>
      <c r="DMX124" s="245"/>
      <c r="DMY124" s="245"/>
      <c r="DMZ124" s="245"/>
      <c r="DNA124" s="245"/>
      <c r="DNB124" s="245"/>
      <c r="DNC124" s="245"/>
      <c r="DND124" s="245"/>
      <c r="DNE124" s="245"/>
      <c r="DNF124" s="245"/>
      <c r="DNG124" s="245"/>
      <c r="DNH124" s="245"/>
      <c r="DNI124" s="245"/>
      <c r="DNJ124" s="245"/>
      <c r="DNK124" s="245"/>
      <c r="DNL124" s="245"/>
      <c r="DNM124" s="245"/>
      <c r="DNN124" s="245"/>
      <c r="DNO124" s="245"/>
      <c r="DNP124" s="245"/>
      <c r="DNQ124" s="245"/>
      <c r="DNR124" s="245"/>
      <c r="DNS124" s="245"/>
      <c r="DNT124" s="245"/>
      <c r="DNU124" s="245"/>
      <c r="DNV124" s="245"/>
      <c r="DNW124" s="245"/>
      <c r="DNX124" s="245"/>
      <c r="DNY124" s="245"/>
      <c r="DNZ124" s="245"/>
      <c r="DOA124" s="245"/>
      <c r="DOB124" s="245"/>
      <c r="DOC124" s="245"/>
      <c r="DOD124" s="245"/>
      <c r="DOE124" s="245"/>
      <c r="DOF124" s="245"/>
      <c r="DOG124" s="245"/>
      <c r="DOH124" s="245"/>
      <c r="DOI124" s="245"/>
      <c r="DOJ124" s="245"/>
      <c r="DOK124" s="245"/>
      <c r="DOL124" s="245"/>
      <c r="DOM124" s="245"/>
      <c r="DON124" s="245"/>
      <c r="DOO124" s="245"/>
      <c r="DOP124" s="245"/>
      <c r="DOQ124" s="245"/>
      <c r="DOR124" s="245"/>
      <c r="DOS124" s="245"/>
      <c r="DOT124" s="245"/>
      <c r="DOU124" s="245"/>
      <c r="DOV124" s="245"/>
      <c r="DOW124" s="245"/>
      <c r="DOX124" s="245"/>
      <c r="DOY124" s="245"/>
      <c r="DOZ124" s="245"/>
      <c r="DPA124" s="245"/>
      <c r="DPB124" s="245"/>
      <c r="DPC124" s="245"/>
      <c r="DPD124" s="245"/>
      <c r="DPE124" s="245"/>
      <c r="DPF124" s="245"/>
      <c r="DPG124" s="245"/>
      <c r="DPH124" s="245"/>
      <c r="DPI124" s="245"/>
      <c r="DPJ124" s="245"/>
      <c r="DPK124" s="245"/>
      <c r="DPL124" s="245"/>
      <c r="DPM124" s="245"/>
      <c r="DPN124" s="245"/>
      <c r="DPO124" s="245"/>
      <c r="DPP124" s="245"/>
      <c r="DPQ124" s="245"/>
      <c r="DPR124" s="245"/>
      <c r="DPS124" s="245"/>
      <c r="DPT124" s="245"/>
      <c r="DPU124" s="245"/>
      <c r="DPV124" s="245"/>
      <c r="DPW124" s="245"/>
      <c r="DPX124" s="245"/>
      <c r="DPY124" s="245"/>
      <c r="DPZ124" s="245"/>
      <c r="DQA124" s="245"/>
      <c r="DQB124" s="245"/>
      <c r="DQC124" s="245"/>
      <c r="DQD124" s="245"/>
      <c r="DQE124" s="245"/>
      <c r="DQF124" s="245"/>
      <c r="DQG124" s="245"/>
      <c r="DQH124" s="245"/>
      <c r="DQI124" s="245"/>
      <c r="DQJ124" s="245"/>
      <c r="DQK124" s="245"/>
      <c r="DQL124" s="245"/>
      <c r="DQM124" s="245"/>
      <c r="DQN124" s="245"/>
      <c r="DQO124" s="245"/>
      <c r="DQP124" s="245"/>
      <c r="DQQ124" s="245"/>
      <c r="DQR124" s="245"/>
      <c r="DQS124" s="245"/>
      <c r="DQT124" s="245"/>
      <c r="DQU124" s="245"/>
      <c r="DQV124" s="245"/>
      <c r="DQW124" s="245"/>
      <c r="DQX124" s="245"/>
      <c r="DQY124" s="245"/>
      <c r="DQZ124" s="245"/>
      <c r="DRA124" s="245"/>
      <c r="DRB124" s="245"/>
      <c r="DRC124" s="245"/>
      <c r="DRD124" s="245"/>
      <c r="DRE124" s="245"/>
      <c r="DRF124" s="245"/>
      <c r="DRG124" s="245"/>
      <c r="DRH124" s="245"/>
      <c r="DRI124" s="245"/>
      <c r="DRJ124" s="245"/>
      <c r="DRK124" s="245"/>
      <c r="DRL124" s="245"/>
      <c r="DRM124" s="245"/>
      <c r="DRN124" s="245"/>
      <c r="DRO124" s="245"/>
      <c r="DRP124" s="245"/>
      <c r="DRQ124" s="245"/>
      <c r="DRR124" s="245"/>
      <c r="DRS124" s="245"/>
      <c r="DRT124" s="245"/>
      <c r="DRU124" s="245"/>
      <c r="DRV124" s="245"/>
      <c r="DRW124" s="245"/>
      <c r="DRX124" s="245"/>
      <c r="DRY124" s="245"/>
      <c r="DRZ124" s="245"/>
      <c r="DSA124" s="245"/>
      <c r="DSB124" s="245"/>
      <c r="DSC124" s="245"/>
      <c r="DSD124" s="245"/>
      <c r="DSE124" s="245"/>
      <c r="DSF124" s="245"/>
      <c r="DSG124" s="245"/>
      <c r="DSH124" s="245"/>
      <c r="DSI124" s="245"/>
      <c r="DSJ124" s="245"/>
      <c r="DSK124" s="245"/>
      <c r="DSL124" s="245"/>
      <c r="DSM124" s="245"/>
      <c r="DSN124" s="245"/>
      <c r="DSO124" s="245"/>
      <c r="DSP124" s="245"/>
      <c r="DSQ124" s="245"/>
      <c r="DSR124" s="245"/>
      <c r="DSS124" s="245"/>
      <c r="DST124" s="245"/>
      <c r="DSU124" s="245"/>
      <c r="DSV124" s="245"/>
      <c r="DSW124" s="245"/>
      <c r="DSX124" s="245"/>
      <c r="DSY124" s="245"/>
      <c r="DSZ124" s="245"/>
      <c r="DTA124" s="245"/>
      <c r="DTB124" s="245"/>
      <c r="DTC124" s="245"/>
      <c r="DTD124" s="245"/>
      <c r="DTE124" s="245"/>
      <c r="DTF124" s="245"/>
      <c r="DTG124" s="245"/>
      <c r="DTH124" s="245"/>
      <c r="DTI124" s="245"/>
      <c r="DTJ124" s="245"/>
      <c r="DTK124" s="245"/>
      <c r="DTL124" s="245"/>
      <c r="DTM124" s="245"/>
      <c r="DTN124" s="245"/>
      <c r="DTO124" s="245"/>
      <c r="DTP124" s="245"/>
      <c r="DTQ124" s="245"/>
      <c r="DTR124" s="245"/>
      <c r="DTS124" s="245"/>
      <c r="DTT124" s="245"/>
      <c r="DTU124" s="245"/>
      <c r="DTV124" s="245"/>
      <c r="DTW124" s="245"/>
      <c r="DTX124" s="245"/>
      <c r="DTY124" s="245"/>
      <c r="DTZ124" s="245"/>
      <c r="DUA124" s="245"/>
      <c r="DUB124" s="245"/>
      <c r="DUC124" s="245"/>
      <c r="DUD124" s="245"/>
      <c r="DUE124" s="245"/>
      <c r="DUF124" s="245"/>
      <c r="DUG124" s="245"/>
      <c r="DUH124" s="245"/>
      <c r="DUI124" s="245"/>
      <c r="DUJ124" s="245"/>
      <c r="DUK124" s="245"/>
      <c r="DUL124" s="245"/>
      <c r="DUM124" s="245"/>
      <c r="DUN124" s="245"/>
      <c r="DUO124" s="245"/>
      <c r="DUP124" s="245"/>
      <c r="DUQ124" s="245"/>
      <c r="DUR124" s="245"/>
      <c r="DUS124" s="245"/>
      <c r="DUT124" s="245"/>
      <c r="DUU124" s="245"/>
      <c r="DUV124" s="245"/>
      <c r="DUW124" s="245"/>
      <c r="DUX124" s="245"/>
      <c r="DUY124" s="245"/>
      <c r="DUZ124" s="245"/>
      <c r="DVA124" s="245"/>
      <c r="DVB124" s="245"/>
      <c r="DVC124" s="245"/>
      <c r="DVD124" s="245"/>
      <c r="DVE124" s="245"/>
      <c r="DVF124" s="245"/>
      <c r="DVG124" s="245"/>
      <c r="DVH124" s="245"/>
      <c r="DVI124" s="245"/>
      <c r="DVJ124" s="245"/>
      <c r="DVK124" s="245"/>
      <c r="DVL124" s="245"/>
      <c r="DVM124" s="245"/>
      <c r="DVN124" s="245"/>
      <c r="DVO124" s="245"/>
      <c r="DVP124" s="245"/>
      <c r="DVQ124" s="245"/>
      <c r="DVR124" s="245"/>
      <c r="DVS124" s="245"/>
      <c r="DVT124" s="245"/>
      <c r="DVU124" s="245"/>
      <c r="DVV124" s="245"/>
      <c r="DVW124" s="245"/>
      <c r="DVX124" s="245"/>
      <c r="DVY124" s="245"/>
      <c r="DVZ124" s="245"/>
      <c r="DWA124" s="245"/>
      <c r="DWB124" s="245"/>
      <c r="DWC124" s="245"/>
      <c r="DWD124" s="245"/>
      <c r="DWE124" s="245"/>
      <c r="DWF124" s="245"/>
      <c r="DWG124" s="245"/>
      <c r="DWH124" s="245"/>
      <c r="DWI124" s="245"/>
      <c r="DWJ124" s="245"/>
      <c r="DWK124" s="245"/>
      <c r="DWL124" s="245"/>
      <c r="DWM124" s="245"/>
      <c r="DWN124" s="245"/>
      <c r="DWO124" s="245"/>
      <c r="DWP124" s="245"/>
      <c r="DWQ124" s="245"/>
      <c r="DWR124" s="245"/>
      <c r="DWS124" s="245"/>
      <c r="DWT124" s="245"/>
      <c r="DWU124" s="245"/>
      <c r="DWV124" s="245"/>
      <c r="DWW124" s="245"/>
      <c r="DWX124" s="245"/>
      <c r="DWY124" s="245"/>
      <c r="DWZ124" s="245"/>
      <c r="DXA124" s="245"/>
      <c r="DXB124" s="245"/>
      <c r="DXC124" s="245"/>
      <c r="DXD124" s="245"/>
      <c r="DXE124" s="245"/>
      <c r="DXF124" s="245"/>
      <c r="DXG124" s="245"/>
      <c r="DXH124" s="245"/>
      <c r="DXI124" s="245"/>
      <c r="DXJ124" s="245"/>
      <c r="DXK124" s="245"/>
      <c r="DXL124" s="245"/>
      <c r="DXM124" s="245"/>
      <c r="DXN124" s="245"/>
      <c r="DXO124" s="245"/>
      <c r="DXP124" s="245"/>
      <c r="DXQ124" s="245"/>
      <c r="DXR124" s="245"/>
      <c r="DXS124" s="245"/>
      <c r="DXT124" s="245"/>
      <c r="DXU124" s="245"/>
      <c r="DXV124" s="245"/>
      <c r="DXW124" s="245"/>
      <c r="DXX124" s="245"/>
      <c r="DXY124" s="245"/>
      <c r="DXZ124" s="245"/>
      <c r="DYA124" s="245"/>
      <c r="DYB124" s="245"/>
      <c r="DYC124" s="245"/>
      <c r="DYD124" s="245"/>
      <c r="DYE124" s="245"/>
      <c r="DYF124" s="245"/>
      <c r="DYG124" s="245"/>
      <c r="DYH124" s="245"/>
      <c r="DYI124" s="245"/>
      <c r="DYJ124" s="245"/>
      <c r="DYK124" s="245"/>
      <c r="DYL124" s="245"/>
      <c r="DYM124" s="245"/>
      <c r="DYN124" s="245"/>
      <c r="DYO124" s="245"/>
      <c r="DYP124" s="245"/>
      <c r="DYQ124" s="245"/>
      <c r="DYR124" s="245"/>
      <c r="DYS124" s="245"/>
      <c r="DYT124" s="245"/>
      <c r="DYU124" s="245"/>
      <c r="DYV124" s="245"/>
      <c r="DYW124" s="245"/>
      <c r="DYX124" s="245"/>
      <c r="DYY124" s="245"/>
      <c r="DYZ124" s="245"/>
      <c r="DZA124" s="245"/>
      <c r="DZB124" s="245"/>
      <c r="DZC124" s="245"/>
      <c r="DZD124" s="245"/>
      <c r="DZE124" s="245"/>
      <c r="DZF124" s="245"/>
      <c r="DZG124" s="245"/>
      <c r="DZH124" s="245"/>
      <c r="DZI124" s="245"/>
      <c r="DZJ124" s="245"/>
      <c r="DZK124" s="245"/>
      <c r="DZL124" s="245"/>
      <c r="DZM124" s="245"/>
      <c r="DZN124" s="245"/>
      <c r="DZO124" s="245"/>
      <c r="DZP124" s="245"/>
      <c r="DZQ124" s="245"/>
      <c r="DZR124" s="245"/>
      <c r="DZS124" s="245"/>
      <c r="DZT124" s="245"/>
      <c r="DZU124" s="245"/>
      <c r="DZV124" s="245"/>
      <c r="DZW124" s="245"/>
      <c r="DZX124" s="245"/>
      <c r="DZY124" s="245"/>
      <c r="DZZ124" s="245"/>
      <c r="EAA124" s="245"/>
      <c r="EAB124" s="245"/>
      <c r="EAC124" s="245"/>
      <c r="EAD124" s="245"/>
      <c r="EAE124" s="245"/>
      <c r="EAF124" s="245"/>
      <c r="EAG124" s="245"/>
      <c r="EAH124" s="245"/>
      <c r="EAI124" s="245"/>
      <c r="EAJ124" s="245"/>
      <c r="EAK124" s="245"/>
      <c r="EAL124" s="245"/>
      <c r="EAM124" s="245"/>
      <c r="EAN124" s="245"/>
      <c r="EAO124" s="245"/>
      <c r="EAP124" s="245"/>
      <c r="EAQ124" s="245"/>
      <c r="EAR124" s="245"/>
      <c r="EAS124" s="245"/>
      <c r="EAT124" s="245"/>
      <c r="EAU124" s="245"/>
      <c r="EAV124" s="245"/>
      <c r="EAW124" s="245"/>
      <c r="EAX124" s="245"/>
      <c r="EAY124" s="245"/>
      <c r="EAZ124" s="245"/>
      <c r="EBA124" s="245"/>
      <c r="EBB124" s="245"/>
      <c r="EBC124" s="245"/>
      <c r="EBD124" s="245"/>
      <c r="EBE124" s="245"/>
      <c r="EBF124" s="245"/>
      <c r="EBG124" s="245"/>
      <c r="EBH124" s="245"/>
      <c r="EBI124" s="245"/>
      <c r="EBJ124" s="245"/>
      <c r="EBK124" s="245"/>
      <c r="EBL124" s="245"/>
      <c r="EBM124" s="245"/>
      <c r="EBN124" s="245"/>
      <c r="EBO124" s="245"/>
      <c r="EBP124" s="245"/>
      <c r="EBQ124" s="245"/>
      <c r="EBR124" s="245"/>
      <c r="EBS124" s="245"/>
      <c r="EBT124" s="245"/>
      <c r="EBU124" s="245"/>
      <c r="EBV124" s="245"/>
      <c r="EBW124" s="245"/>
      <c r="EBX124" s="245"/>
      <c r="EBY124" s="245"/>
      <c r="EBZ124" s="245"/>
      <c r="ECA124" s="245"/>
      <c r="ECB124" s="245"/>
      <c r="ECC124" s="245"/>
      <c r="ECD124" s="245"/>
      <c r="ECE124" s="245"/>
      <c r="ECF124" s="245"/>
      <c r="ECG124" s="245"/>
      <c r="ECH124" s="245"/>
      <c r="ECI124" s="245"/>
      <c r="ECJ124" s="245"/>
      <c r="ECK124" s="245"/>
      <c r="ECL124" s="245"/>
      <c r="ECM124" s="245"/>
      <c r="ECN124" s="245"/>
      <c r="ECO124" s="245"/>
      <c r="ECP124" s="245"/>
      <c r="ECQ124" s="245"/>
      <c r="ECR124" s="245"/>
      <c r="ECS124" s="245"/>
      <c r="ECT124" s="245"/>
      <c r="ECU124" s="245"/>
      <c r="ECV124" s="245"/>
      <c r="ECW124" s="245"/>
      <c r="ECX124" s="245"/>
      <c r="ECY124" s="245"/>
      <c r="ECZ124" s="245"/>
      <c r="EDA124" s="245"/>
      <c r="EDB124" s="245"/>
      <c r="EDC124" s="245"/>
      <c r="EDD124" s="245"/>
      <c r="EDE124" s="245"/>
      <c r="EDF124" s="245"/>
      <c r="EDG124" s="245"/>
      <c r="EDH124" s="245"/>
      <c r="EDI124" s="245"/>
      <c r="EDJ124" s="245"/>
      <c r="EDK124" s="245"/>
      <c r="EDL124" s="245"/>
      <c r="EDM124" s="245"/>
      <c r="EDN124" s="245"/>
      <c r="EDO124" s="245"/>
      <c r="EDP124" s="245"/>
      <c r="EDQ124" s="245"/>
      <c r="EDR124" s="245"/>
      <c r="EDS124" s="245"/>
      <c r="EDT124" s="245"/>
      <c r="EDU124" s="245"/>
      <c r="EDV124" s="245"/>
      <c r="EDW124" s="245"/>
      <c r="EDX124" s="245"/>
      <c r="EDY124" s="245"/>
      <c r="EDZ124" s="245"/>
      <c r="EEA124" s="245"/>
      <c r="EEB124" s="245"/>
      <c r="EEC124" s="245"/>
      <c r="EED124" s="245"/>
      <c r="EEE124" s="245"/>
      <c r="EEF124" s="245"/>
      <c r="EEG124" s="245"/>
      <c r="EEH124" s="245"/>
      <c r="EEI124" s="245"/>
      <c r="EEJ124" s="245"/>
      <c r="EEK124" s="245"/>
      <c r="EEL124" s="245"/>
      <c r="EEM124" s="245"/>
      <c r="EEN124" s="245"/>
      <c r="EEO124" s="245"/>
      <c r="EEP124" s="245"/>
      <c r="EEQ124" s="245"/>
      <c r="EER124" s="245"/>
      <c r="EES124" s="245"/>
      <c r="EET124" s="245"/>
      <c r="EEU124" s="245"/>
      <c r="EEV124" s="245"/>
      <c r="EEW124" s="245"/>
      <c r="EEX124" s="245"/>
      <c r="EEY124" s="245"/>
      <c r="EEZ124" s="245"/>
      <c r="EFA124" s="245"/>
      <c r="EFB124" s="245"/>
      <c r="EFC124" s="245"/>
      <c r="EFD124" s="245"/>
      <c r="EFE124" s="245"/>
      <c r="EFF124" s="245"/>
      <c r="EFG124" s="245"/>
      <c r="EFH124" s="245"/>
      <c r="EFI124" s="245"/>
      <c r="EFJ124" s="245"/>
      <c r="EFK124" s="245"/>
      <c r="EFL124" s="245"/>
      <c r="EFM124" s="245"/>
      <c r="EFN124" s="245"/>
      <c r="EFO124" s="245"/>
      <c r="EFP124" s="245"/>
      <c r="EFQ124" s="245"/>
      <c r="EFR124" s="245"/>
      <c r="EFS124" s="245"/>
      <c r="EFT124" s="245"/>
      <c r="EFU124" s="245"/>
      <c r="EFV124" s="245"/>
      <c r="EFW124" s="245"/>
      <c r="EFX124" s="245"/>
      <c r="EFY124" s="245"/>
      <c r="EFZ124" s="245"/>
      <c r="EGA124" s="245"/>
      <c r="EGB124" s="245"/>
      <c r="EGC124" s="245"/>
      <c r="EGD124" s="245"/>
      <c r="EGE124" s="245"/>
      <c r="EGF124" s="245"/>
      <c r="EGG124" s="245"/>
      <c r="EGH124" s="245"/>
      <c r="EGI124" s="245"/>
      <c r="EGJ124" s="245"/>
      <c r="EGK124" s="245"/>
      <c r="EGL124" s="245"/>
      <c r="EGM124" s="245"/>
      <c r="EGN124" s="245"/>
      <c r="EGO124" s="245"/>
      <c r="EGP124" s="245"/>
      <c r="EGQ124" s="245"/>
      <c r="EGR124" s="245"/>
      <c r="EGS124" s="245"/>
      <c r="EGT124" s="245"/>
      <c r="EGU124" s="245"/>
      <c r="EGV124" s="245"/>
      <c r="EGW124" s="245"/>
      <c r="EGX124" s="245"/>
      <c r="EGY124" s="245"/>
      <c r="EGZ124" s="245"/>
      <c r="EHA124" s="245"/>
      <c r="EHB124" s="245"/>
      <c r="EHC124" s="245"/>
      <c r="EHD124" s="245"/>
      <c r="EHE124" s="245"/>
      <c r="EHF124" s="245"/>
      <c r="EHG124" s="245"/>
      <c r="EHH124" s="245"/>
      <c r="EHI124" s="245"/>
      <c r="EHJ124" s="245"/>
      <c r="EHK124" s="245"/>
      <c r="EHL124" s="245"/>
      <c r="EHM124" s="245"/>
      <c r="EHN124" s="245"/>
      <c r="EHO124" s="245"/>
      <c r="EHP124" s="245"/>
      <c r="EHQ124" s="245"/>
      <c r="EHR124" s="245"/>
      <c r="EHS124" s="245"/>
      <c r="EHT124" s="245"/>
      <c r="EHU124" s="245"/>
      <c r="EHV124" s="245"/>
      <c r="EHW124" s="245"/>
      <c r="EHX124" s="245"/>
      <c r="EHY124" s="245"/>
      <c r="EHZ124" s="245"/>
      <c r="EIA124" s="245"/>
      <c r="EIB124" s="245"/>
      <c r="EIC124" s="245"/>
      <c r="EID124" s="245"/>
      <c r="EIE124" s="245"/>
      <c r="EIF124" s="245"/>
      <c r="EIG124" s="245"/>
      <c r="EIH124" s="245"/>
      <c r="EII124" s="245"/>
      <c r="EIJ124" s="245"/>
      <c r="EIK124" s="245"/>
      <c r="EIL124" s="245"/>
      <c r="EIM124" s="245"/>
      <c r="EIN124" s="245"/>
      <c r="EIO124" s="245"/>
      <c r="EIP124" s="245"/>
      <c r="EIQ124" s="245"/>
      <c r="EIR124" s="245"/>
      <c r="EIS124" s="245"/>
      <c r="EIT124" s="245"/>
      <c r="EIU124" s="245"/>
      <c r="EIV124" s="245"/>
      <c r="EIW124" s="245"/>
      <c r="EIX124" s="245"/>
      <c r="EIY124" s="245"/>
      <c r="EIZ124" s="245"/>
      <c r="EJA124" s="245"/>
      <c r="EJB124" s="245"/>
      <c r="EJC124" s="245"/>
      <c r="EJD124" s="245"/>
      <c r="EJE124" s="245"/>
      <c r="EJF124" s="245"/>
      <c r="EJG124" s="245"/>
      <c r="EJH124" s="245"/>
      <c r="EJI124" s="245"/>
      <c r="EJJ124" s="245"/>
      <c r="EJK124" s="245"/>
      <c r="EJL124" s="245"/>
      <c r="EJM124" s="245"/>
      <c r="EJN124" s="245"/>
      <c r="EJO124" s="245"/>
      <c r="EJP124" s="245"/>
      <c r="EJQ124" s="245"/>
      <c r="EJR124" s="245"/>
      <c r="EJS124" s="245"/>
      <c r="EJT124" s="245"/>
      <c r="EJU124" s="245"/>
      <c r="EJV124" s="245"/>
      <c r="EJW124" s="245"/>
      <c r="EJX124" s="245"/>
      <c r="EJY124" s="245"/>
      <c r="EJZ124" s="245"/>
      <c r="EKA124" s="245"/>
      <c r="EKB124" s="245"/>
      <c r="EKC124" s="245"/>
      <c r="EKD124" s="245"/>
      <c r="EKE124" s="245"/>
      <c r="EKF124" s="245"/>
      <c r="EKG124" s="245"/>
      <c r="EKH124" s="245"/>
      <c r="EKI124" s="245"/>
      <c r="EKJ124" s="245"/>
      <c r="EKK124" s="245"/>
      <c r="EKL124" s="245"/>
      <c r="EKM124" s="245"/>
      <c r="EKN124" s="245"/>
      <c r="EKO124" s="245"/>
      <c r="EKP124" s="245"/>
      <c r="EKQ124" s="245"/>
      <c r="EKR124" s="245"/>
      <c r="EKS124" s="245"/>
      <c r="EKT124" s="245"/>
      <c r="EKU124" s="245"/>
      <c r="EKV124" s="245"/>
      <c r="EKW124" s="245"/>
      <c r="EKX124" s="245"/>
      <c r="EKY124" s="245"/>
      <c r="EKZ124" s="245"/>
      <c r="ELA124" s="245"/>
      <c r="ELB124" s="245"/>
      <c r="ELC124" s="245"/>
      <c r="ELD124" s="245"/>
      <c r="ELE124" s="245"/>
      <c r="ELF124" s="245"/>
      <c r="ELG124" s="245"/>
      <c r="ELH124" s="245"/>
      <c r="ELI124" s="245"/>
      <c r="ELJ124" s="245"/>
      <c r="ELK124" s="245"/>
      <c r="ELL124" s="245"/>
      <c r="ELM124" s="245"/>
      <c r="ELN124" s="245"/>
      <c r="ELO124" s="245"/>
      <c r="ELP124" s="245"/>
      <c r="ELQ124" s="245"/>
      <c r="ELR124" s="245"/>
      <c r="ELS124" s="245"/>
      <c r="ELT124" s="245"/>
      <c r="ELU124" s="245"/>
      <c r="ELV124" s="245"/>
      <c r="ELW124" s="245"/>
      <c r="ELX124" s="245"/>
      <c r="ELY124" s="245"/>
      <c r="ELZ124" s="245"/>
      <c r="EMA124" s="245"/>
      <c r="EMB124" s="245"/>
      <c r="EMC124" s="245"/>
      <c r="EMD124" s="245"/>
      <c r="EME124" s="245"/>
      <c r="EMF124" s="245"/>
      <c r="EMG124" s="245"/>
      <c r="EMH124" s="245"/>
      <c r="EMI124" s="245"/>
      <c r="EMJ124" s="245"/>
      <c r="EMK124" s="245"/>
      <c r="EML124" s="245"/>
      <c r="EMM124" s="245"/>
      <c r="EMN124" s="245"/>
      <c r="EMO124" s="245"/>
      <c r="EMP124" s="245"/>
      <c r="EMQ124" s="245"/>
      <c r="EMR124" s="245"/>
      <c r="EMS124" s="245"/>
      <c r="EMT124" s="245"/>
      <c r="EMU124" s="245"/>
      <c r="EMV124" s="245"/>
      <c r="EMW124" s="245"/>
      <c r="EMX124" s="245"/>
      <c r="EMY124" s="245"/>
      <c r="EMZ124" s="245"/>
      <c r="ENA124" s="245"/>
      <c r="ENB124" s="245"/>
      <c r="ENC124" s="245"/>
      <c r="END124" s="245"/>
      <c r="ENE124" s="245"/>
      <c r="ENF124" s="245"/>
      <c r="ENG124" s="245"/>
      <c r="ENH124" s="245"/>
      <c r="ENI124" s="245"/>
      <c r="ENJ124" s="245"/>
      <c r="ENK124" s="245"/>
      <c r="ENL124" s="245"/>
      <c r="ENM124" s="245"/>
      <c r="ENN124" s="245"/>
      <c r="ENO124" s="245"/>
      <c r="ENP124" s="245"/>
      <c r="ENQ124" s="245"/>
      <c r="ENR124" s="245"/>
      <c r="ENS124" s="245"/>
      <c r="ENT124" s="245"/>
      <c r="ENU124" s="245"/>
      <c r="ENV124" s="245"/>
      <c r="ENW124" s="245"/>
      <c r="ENX124" s="245"/>
      <c r="ENY124" s="245"/>
      <c r="ENZ124" s="245"/>
      <c r="EOA124" s="245"/>
      <c r="EOB124" s="245"/>
      <c r="EOC124" s="245"/>
      <c r="EOD124" s="245"/>
      <c r="EOE124" s="245"/>
      <c r="EOF124" s="245"/>
      <c r="EOG124" s="245"/>
      <c r="EOH124" s="245"/>
      <c r="EOI124" s="245"/>
      <c r="EOJ124" s="245"/>
      <c r="EOK124" s="245"/>
      <c r="EOL124" s="245"/>
      <c r="EOM124" s="245"/>
      <c r="EON124" s="245"/>
      <c r="EOO124" s="245"/>
      <c r="EOP124" s="245"/>
      <c r="EOQ124" s="245"/>
      <c r="EOR124" s="245"/>
      <c r="EOS124" s="245"/>
      <c r="EOT124" s="245"/>
      <c r="EOU124" s="245"/>
      <c r="EOV124" s="245"/>
      <c r="EOW124" s="245"/>
      <c r="EOX124" s="245"/>
      <c r="EOY124" s="245"/>
      <c r="EOZ124" s="245"/>
      <c r="EPA124" s="245"/>
      <c r="EPB124" s="245"/>
      <c r="EPC124" s="245"/>
      <c r="EPD124" s="245"/>
      <c r="EPE124" s="245"/>
      <c r="EPF124" s="245"/>
      <c r="EPG124" s="245"/>
      <c r="EPH124" s="245"/>
      <c r="EPI124" s="245"/>
      <c r="EPJ124" s="245"/>
      <c r="EPK124" s="245"/>
      <c r="EPL124" s="245"/>
      <c r="EPM124" s="245"/>
      <c r="EPN124" s="245"/>
      <c r="EPO124" s="245"/>
      <c r="EPP124" s="245"/>
      <c r="EPQ124" s="245"/>
      <c r="EPR124" s="245"/>
      <c r="EPS124" s="245"/>
      <c r="EPT124" s="245"/>
      <c r="EPU124" s="245"/>
      <c r="EPV124" s="245"/>
      <c r="EPW124" s="245"/>
      <c r="EPX124" s="245"/>
      <c r="EPY124" s="245"/>
      <c r="EPZ124" s="245"/>
      <c r="EQA124" s="245"/>
      <c r="EQB124" s="245"/>
      <c r="EQC124" s="245"/>
      <c r="EQD124" s="245"/>
      <c r="EQE124" s="245"/>
      <c r="EQF124" s="245"/>
      <c r="EQG124" s="245"/>
      <c r="EQH124" s="245"/>
      <c r="EQI124" s="245"/>
      <c r="EQJ124" s="245"/>
      <c r="EQK124" s="245"/>
      <c r="EQL124" s="245"/>
      <c r="EQM124" s="245"/>
      <c r="EQN124" s="245"/>
      <c r="EQO124" s="245"/>
      <c r="EQP124" s="245"/>
      <c r="EQQ124" s="245"/>
      <c r="EQR124" s="245"/>
      <c r="EQS124" s="245"/>
      <c r="EQT124" s="245"/>
      <c r="EQU124" s="245"/>
      <c r="EQV124" s="245"/>
      <c r="EQW124" s="245"/>
      <c r="EQX124" s="245"/>
      <c r="EQY124" s="245"/>
      <c r="EQZ124" s="245"/>
      <c r="ERA124" s="245"/>
      <c r="ERB124" s="245"/>
      <c r="ERC124" s="245"/>
      <c r="ERD124" s="245"/>
      <c r="ERE124" s="245"/>
      <c r="ERF124" s="245"/>
      <c r="ERG124" s="245"/>
      <c r="ERH124" s="245"/>
      <c r="ERI124" s="245"/>
      <c r="ERJ124" s="245"/>
      <c r="ERK124" s="245"/>
      <c r="ERL124" s="245"/>
      <c r="ERM124" s="245"/>
      <c r="ERN124" s="245"/>
      <c r="ERO124" s="245"/>
      <c r="ERP124" s="245"/>
      <c r="ERQ124" s="245"/>
      <c r="ERR124" s="245"/>
      <c r="ERS124" s="245"/>
      <c r="ERT124" s="245"/>
      <c r="ERU124" s="245"/>
      <c r="ERV124" s="245"/>
      <c r="ERW124" s="245"/>
      <c r="ERX124" s="245"/>
      <c r="ERY124" s="245"/>
      <c r="ERZ124" s="245"/>
      <c r="ESA124" s="245"/>
      <c r="ESB124" s="245"/>
      <c r="ESC124" s="245"/>
      <c r="ESD124" s="245"/>
      <c r="ESE124" s="245"/>
      <c r="ESF124" s="245"/>
      <c r="ESG124" s="245"/>
      <c r="ESH124" s="245"/>
      <c r="ESI124" s="245"/>
      <c r="ESJ124" s="245"/>
      <c r="ESK124" s="245"/>
      <c r="ESL124" s="245"/>
      <c r="ESM124" s="245"/>
      <c r="ESN124" s="245"/>
      <c r="ESO124" s="245"/>
      <c r="ESP124" s="245"/>
      <c r="ESQ124" s="245"/>
      <c r="ESR124" s="245"/>
      <c r="ESS124" s="245"/>
      <c r="EST124" s="245"/>
      <c r="ESU124" s="245"/>
      <c r="ESV124" s="245"/>
      <c r="ESW124" s="245"/>
      <c r="ESX124" s="245"/>
      <c r="ESY124" s="245"/>
      <c r="ESZ124" s="245"/>
      <c r="ETA124" s="245"/>
      <c r="ETB124" s="245"/>
      <c r="ETC124" s="245"/>
      <c r="ETD124" s="245"/>
      <c r="ETE124" s="245"/>
      <c r="ETF124" s="245"/>
      <c r="ETG124" s="245"/>
      <c r="ETH124" s="245"/>
      <c r="ETI124" s="245"/>
      <c r="ETJ124" s="245"/>
      <c r="ETK124" s="245"/>
      <c r="ETL124" s="245"/>
      <c r="ETM124" s="245"/>
      <c r="ETN124" s="245"/>
      <c r="ETO124" s="245"/>
      <c r="ETP124" s="245"/>
      <c r="ETQ124" s="245"/>
      <c r="ETR124" s="245"/>
      <c r="ETS124" s="245"/>
      <c r="ETT124" s="245"/>
      <c r="ETU124" s="245"/>
      <c r="ETV124" s="245"/>
      <c r="ETW124" s="245"/>
      <c r="ETX124" s="245"/>
      <c r="ETY124" s="245"/>
      <c r="ETZ124" s="245"/>
      <c r="EUA124" s="245"/>
      <c r="EUB124" s="245"/>
      <c r="EUC124" s="245"/>
      <c r="EUD124" s="245"/>
      <c r="EUE124" s="245"/>
      <c r="EUF124" s="245"/>
      <c r="EUG124" s="245"/>
      <c r="EUH124" s="245"/>
      <c r="EUI124" s="245"/>
      <c r="EUJ124" s="245"/>
      <c r="EUK124" s="245"/>
      <c r="EUL124" s="245"/>
      <c r="EUM124" s="245"/>
      <c r="EUN124" s="245"/>
      <c r="EUO124" s="245"/>
      <c r="EUP124" s="245"/>
      <c r="EUQ124" s="245"/>
      <c r="EUR124" s="245"/>
      <c r="EUS124" s="245"/>
      <c r="EUT124" s="245"/>
      <c r="EUU124" s="245"/>
      <c r="EUV124" s="245"/>
      <c r="EUW124" s="245"/>
      <c r="EUX124" s="245"/>
      <c r="EUY124" s="245"/>
      <c r="EUZ124" s="245"/>
      <c r="EVA124" s="245"/>
      <c r="EVB124" s="245"/>
      <c r="EVC124" s="245"/>
      <c r="EVD124" s="245"/>
      <c r="EVE124" s="245"/>
      <c r="EVF124" s="245"/>
      <c r="EVG124" s="245"/>
      <c r="EVH124" s="245"/>
      <c r="EVI124" s="245"/>
      <c r="EVJ124" s="245"/>
      <c r="EVK124" s="245"/>
      <c r="EVL124" s="245"/>
      <c r="EVM124" s="245"/>
      <c r="EVN124" s="245"/>
      <c r="EVO124" s="245"/>
      <c r="EVP124" s="245"/>
      <c r="EVQ124" s="245"/>
      <c r="EVR124" s="245"/>
      <c r="EVS124" s="245"/>
      <c r="EVT124" s="245"/>
      <c r="EVU124" s="245"/>
      <c r="EVV124" s="245"/>
      <c r="EVW124" s="245"/>
      <c r="EVX124" s="245"/>
      <c r="EVY124" s="245"/>
      <c r="EVZ124" s="245"/>
      <c r="EWA124" s="245"/>
      <c r="EWB124" s="245"/>
      <c r="EWC124" s="245"/>
      <c r="EWD124" s="245"/>
      <c r="EWE124" s="245"/>
      <c r="EWF124" s="245"/>
      <c r="EWG124" s="245"/>
      <c r="EWH124" s="245"/>
      <c r="EWI124" s="245"/>
      <c r="EWJ124" s="245"/>
      <c r="EWK124" s="245"/>
      <c r="EWL124" s="245"/>
      <c r="EWM124" s="245"/>
      <c r="EWN124" s="245"/>
      <c r="EWO124" s="245"/>
      <c r="EWP124" s="245"/>
      <c r="EWQ124" s="245"/>
      <c r="EWR124" s="245"/>
      <c r="EWS124" s="245"/>
      <c r="EWT124" s="245"/>
      <c r="EWU124" s="245"/>
      <c r="EWV124" s="245"/>
      <c r="EWW124" s="245"/>
      <c r="EWX124" s="245"/>
      <c r="EWY124" s="245"/>
      <c r="EWZ124" s="245"/>
      <c r="EXA124" s="245"/>
      <c r="EXB124" s="245"/>
      <c r="EXC124" s="245"/>
      <c r="EXD124" s="245"/>
      <c r="EXE124" s="245"/>
      <c r="EXF124" s="245"/>
      <c r="EXG124" s="245"/>
      <c r="EXH124" s="245"/>
      <c r="EXI124" s="245"/>
      <c r="EXJ124" s="245"/>
      <c r="EXK124" s="245"/>
      <c r="EXL124" s="245"/>
      <c r="EXM124" s="245"/>
      <c r="EXN124" s="245"/>
      <c r="EXO124" s="245"/>
      <c r="EXP124" s="245"/>
      <c r="EXQ124" s="245"/>
      <c r="EXR124" s="245"/>
      <c r="EXS124" s="245"/>
      <c r="EXT124" s="245"/>
      <c r="EXU124" s="245"/>
      <c r="EXV124" s="245"/>
      <c r="EXW124" s="245"/>
      <c r="EXX124" s="245"/>
      <c r="EXY124" s="245"/>
      <c r="EXZ124" s="245"/>
      <c r="EYA124" s="245"/>
      <c r="EYB124" s="245"/>
      <c r="EYC124" s="245"/>
      <c r="EYD124" s="245"/>
      <c r="EYE124" s="245"/>
      <c r="EYF124" s="245"/>
      <c r="EYG124" s="245"/>
      <c r="EYH124" s="245"/>
      <c r="EYI124" s="245"/>
      <c r="EYJ124" s="245"/>
      <c r="EYK124" s="245"/>
      <c r="EYL124" s="245"/>
      <c r="EYM124" s="245"/>
      <c r="EYN124" s="245"/>
      <c r="EYO124" s="245"/>
      <c r="EYP124" s="245"/>
      <c r="EYQ124" s="245"/>
      <c r="EYR124" s="245"/>
      <c r="EYS124" s="245"/>
      <c r="EYT124" s="245"/>
      <c r="EYU124" s="245"/>
      <c r="EYV124" s="245"/>
      <c r="EYW124" s="245"/>
      <c r="EYX124" s="245"/>
      <c r="EYY124" s="245"/>
      <c r="EYZ124" s="245"/>
      <c r="EZA124" s="245"/>
      <c r="EZB124" s="245"/>
      <c r="EZC124" s="245"/>
      <c r="EZD124" s="245"/>
      <c r="EZE124" s="245"/>
      <c r="EZF124" s="245"/>
      <c r="EZG124" s="245"/>
      <c r="EZH124" s="245"/>
      <c r="EZI124" s="245"/>
      <c r="EZJ124" s="245"/>
      <c r="EZK124" s="245"/>
      <c r="EZL124" s="245"/>
      <c r="EZM124" s="245"/>
      <c r="EZN124" s="245"/>
      <c r="EZO124" s="245"/>
      <c r="EZP124" s="245"/>
      <c r="EZQ124" s="245"/>
      <c r="EZR124" s="245"/>
      <c r="EZS124" s="245"/>
      <c r="EZT124" s="245"/>
      <c r="EZU124" s="245"/>
      <c r="EZV124" s="245"/>
      <c r="EZW124" s="245"/>
      <c r="EZX124" s="245"/>
      <c r="EZY124" s="245"/>
      <c r="EZZ124" s="245"/>
      <c r="FAA124" s="245"/>
      <c r="FAB124" s="245"/>
      <c r="FAC124" s="245"/>
      <c r="FAD124" s="245"/>
      <c r="FAE124" s="245"/>
      <c r="FAF124" s="245"/>
      <c r="FAG124" s="245"/>
      <c r="FAH124" s="245"/>
      <c r="FAI124" s="245"/>
      <c r="FAJ124" s="245"/>
      <c r="FAK124" s="245"/>
      <c r="FAL124" s="245"/>
      <c r="FAM124" s="245"/>
      <c r="FAN124" s="245"/>
      <c r="FAO124" s="245"/>
      <c r="FAP124" s="245"/>
      <c r="FAQ124" s="245"/>
      <c r="FAR124" s="245"/>
      <c r="FAS124" s="245"/>
      <c r="FAT124" s="245"/>
      <c r="FAU124" s="245"/>
      <c r="FAV124" s="245"/>
      <c r="FAW124" s="245"/>
      <c r="FAX124" s="245"/>
      <c r="FAY124" s="245"/>
      <c r="FAZ124" s="245"/>
      <c r="FBA124" s="245"/>
      <c r="FBB124" s="245"/>
      <c r="FBC124" s="245"/>
      <c r="FBD124" s="245"/>
      <c r="FBE124" s="245"/>
      <c r="FBF124" s="245"/>
      <c r="FBG124" s="245"/>
      <c r="FBH124" s="245"/>
      <c r="FBI124" s="245"/>
      <c r="FBJ124" s="245"/>
      <c r="FBK124" s="245"/>
      <c r="FBL124" s="245"/>
      <c r="FBM124" s="245"/>
      <c r="FBN124" s="245"/>
      <c r="FBO124" s="245"/>
      <c r="FBP124" s="245"/>
      <c r="FBQ124" s="245"/>
      <c r="FBR124" s="245"/>
      <c r="FBS124" s="245"/>
      <c r="FBT124" s="245"/>
      <c r="FBU124" s="245"/>
      <c r="FBV124" s="245"/>
      <c r="FBW124" s="245"/>
      <c r="FBX124" s="245"/>
      <c r="FBY124" s="245"/>
      <c r="FBZ124" s="245"/>
      <c r="FCA124" s="245"/>
      <c r="FCB124" s="245"/>
      <c r="FCC124" s="245"/>
      <c r="FCD124" s="245"/>
      <c r="FCE124" s="245"/>
      <c r="FCF124" s="245"/>
      <c r="FCG124" s="245"/>
      <c r="FCH124" s="245"/>
      <c r="FCI124" s="245"/>
      <c r="FCJ124" s="245"/>
      <c r="FCK124" s="245"/>
      <c r="FCL124" s="245"/>
      <c r="FCM124" s="245"/>
      <c r="FCN124" s="245"/>
      <c r="FCO124" s="245"/>
      <c r="FCP124" s="245"/>
      <c r="FCQ124" s="245"/>
      <c r="FCR124" s="245"/>
      <c r="FCS124" s="245"/>
      <c r="FCT124" s="245"/>
      <c r="FCU124" s="245"/>
      <c r="FCV124" s="245"/>
      <c r="FCW124" s="245"/>
      <c r="FCX124" s="245"/>
      <c r="FCY124" s="245"/>
      <c r="FCZ124" s="245"/>
      <c r="FDA124" s="245"/>
      <c r="FDB124" s="245"/>
      <c r="FDC124" s="245"/>
      <c r="FDD124" s="245"/>
      <c r="FDE124" s="245"/>
      <c r="FDF124" s="245"/>
      <c r="FDG124" s="245"/>
      <c r="FDH124" s="245"/>
      <c r="FDI124" s="245"/>
      <c r="FDJ124" s="245"/>
      <c r="FDK124" s="245"/>
      <c r="FDL124" s="245"/>
      <c r="FDM124" s="245"/>
      <c r="FDN124" s="245"/>
      <c r="FDO124" s="245"/>
      <c r="FDP124" s="245"/>
      <c r="FDQ124" s="245"/>
      <c r="FDR124" s="245"/>
      <c r="FDS124" s="245"/>
      <c r="FDT124" s="245"/>
      <c r="FDU124" s="245"/>
      <c r="FDV124" s="245"/>
      <c r="FDW124" s="245"/>
      <c r="FDX124" s="245"/>
      <c r="FDY124" s="245"/>
      <c r="FDZ124" s="245"/>
      <c r="FEA124" s="245"/>
      <c r="FEB124" s="245"/>
      <c r="FEC124" s="245"/>
      <c r="FED124" s="245"/>
      <c r="FEE124" s="245"/>
      <c r="FEF124" s="245"/>
      <c r="FEG124" s="245"/>
      <c r="FEH124" s="245"/>
      <c r="FEI124" s="245"/>
      <c r="FEJ124" s="245"/>
      <c r="FEK124" s="245"/>
      <c r="FEL124" s="245"/>
      <c r="FEM124" s="245"/>
      <c r="FEN124" s="245"/>
      <c r="FEO124" s="245"/>
      <c r="FEP124" s="245"/>
      <c r="FEQ124" s="245"/>
      <c r="FER124" s="245"/>
      <c r="FES124" s="245"/>
      <c r="FET124" s="245"/>
      <c r="FEU124" s="245"/>
      <c r="FEV124" s="245"/>
      <c r="FEW124" s="245"/>
      <c r="FEX124" s="245"/>
      <c r="FEY124" s="245"/>
      <c r="FEZ124" s="245"/>
      <c r="FFA124" s="245"/>
      <c r="FFB124" s="245"/>
      <c r="FFC124" s="245"/>
      <c r="FFD124" s="245"/>
      <c r="FFE124" s="245"/>
      <c r="FFF124" s="245"/>
      <c r="FFG124" s="245"/>
      <c r="FFH124" s="245"/>
      <c r="FFI124" s="245"/>
      <c r="FFJ124" s="245"/>
      <c r="FFK124" s="245"/>
      <c r="FFL124" s="245"/>
      <c r="FFM124" s="245"/>
      <c r="FFN124" s="245"/>
      <c r="FFO124" s="245"/>
      <c r="FFP124" s="245"/>
      <c r="FFQ124" s="245"/>
      <c r="FFR124" s="245"/>
      <c r="FFS124" s="245"/>
      <c r="FFT124" s="245"/>
      <c r="FFU124" s="245"/>
      <c r="FFV124" s="245"/>
      <c r="FFW124" s="245"/>
      <c r="FFX124" s="245"/>
      <c r="FFY124" s="245"/>
      <c r="FFZ124" s="245"/>
      <c r="FGA124" s="245"/>
      <c r="FGB124" s="245"/>
      <c r="FGC124" s="245"/>
      <c r="FGD124" s="245"/>
      <c r="FGE124" s="245"/>
      <c r="FGF124" s="245"/>
      <c r="FGG124" s="245"/>
      <c r="FGH124" s="245"/>
      <c r="FGI124" s="245"/>
      <c r="FGJ124" s="245"/>
      <c r="FGK124" s="245"/>
      <c r="FGL124" s="245"/>
      <c r="FGM124" s="245"/>
      <c r="FGN124" s="245"/>
      <c r="FGO124" s="245"/>
      <c r="FGP124" s="245"/>
      <c r="FGQ124" s="245"/>
      <c r="FGR124" s="245"/>
      <c r="FGS124" s="245"/>
      <c r="FGT124" s="245"/>
      <c r="FGU124" s="245"/>
      <c r="FGV124" s="245"/>
      <c r="FGW124" s="245"/>
      <c r="FGX124" s="245"/>
      <c r="FGY124" s="245"/>
      <c r="FGZ124" s="245"/>
      <c r="FHA124" s="245"/>
      <c r="FHB124" s="245"/>
      <c r="FHC124" s="245"/>
      <c r="FHD124" s="245"/>
      <c r="FHE124" s="245"/>
      <c r="FHF124" s="245"/>
      <c r="FHG124" s="245"/>
      <c r="FHH124" s="245"/>
      <c r="FHI124" s="245"/>
      <c r="FHJ124" s="245"/>
      <c r="FHK124" s="245"/>
      <c r="FHL124" s="245"/>
      <c r="FHM124" s="245"/>
      <c r="FHN124" s="245"/>
      <c r="FHO124" s="245"/>
      <c r="FHP124" s="245"/>
      <c r="FHQ124" s="245"/>
      <c r="FHR124" s="245"/>
      <c r="FHS124" s="245"/>
      <c r="FHT124" s="245"/>
      <c r="FHU124" s="245"/>
      <c r="FHV124" s="245"/>
      <c r="FHW124" s="245"/>
      <c r="FHX124" s="245"/>
      <c r="FHY124" s="245"/>
      <c r="FHZ124" s="245"/>
      <c r="FIA124" s="245"/>
      <c r="FIB124" s="245"/>
      <c r="FIC124" s="245"/>
      <c r="FID124" s="245"/>
      <c r="FIE124" s="245"/>
      <c r="FIF124" s="245"/>
      <c r="FIG124" s="245"/>
      <c r="FIH124" s="245"/>
      <c r="FII124" s="245"/>
      <c r="FIJ124" s="245"/>
      <c r="FIK124" s="245"/>
      <c r="FIL124" s="245"/>
      <c r="FIM124" s="245"/>
      <c r="FIN124" s="245"/>
      <c r="FIO124" s="245"/>
      <c r="FIP124" s="245"/>
      <c r="FIQ124" s="245"/>
      <c r="FIR124" s="245"/>
      <c r="FIS124" s="245"/>
      <c r="FIT124" s="245"/>
      <c r="FIU124" s="245"/>
      <c r="FIV124" s="245"/>
      <c r="FIW124" s="245"/>
      <c r="FIX124" s="245"/>
      <c r="FIY124" s="245"/>
      <c r="FIZ124" s="245"/>
      <c r="FJA124" s="245"/>
      <c r="FJB124" s="245"/>
      <c r="FJC124" s="245"/>
      <c r="FJD124" s="245"/>
      <c r="FJE124" s="245"/>
      <c r="FJF124" s="245"/>
      <c r="FJG124" s="245"/>
      <c r="FJH124" s="245"/>
      <c r="FJI124" s="245"/>
      <c r="FJJ124" s="245"/>
      <c r="FJK124" s="245"/>
      <c r="FJL124" s="245"/>
      <c r="FJM124" s="245"/>
      <c r="FJN124" s="245"/>
      <c r="FJO124" s="245"/>
      <c r="FJP124" s="245"/>
      <c r="FJQ124" s="245"/>
      <c r="FJR124" s="245"/>
      <c r="FJS124" s="245"/>
      <c r="FJT124" s="245"/>
      <c r="FJU124" s="245"/>
      <c r="FJV124" s="245"/>
      <c r="FJW124" s="245"/>
      <c r="FJX124" s="245"/>
      <c r="FJY124" s="245"/>
      <c r="FJZ124" s="245"/>
      <c r="FKA124" s="245"/>
      <c r="FKB124" s="245"/>
      <c r="FKC124" s="245"/>
      <c r="FKD124" s="245"/>
      <c r="FKE124" s="245"/>
      <c r="FKF124" s="245"/>
      <c r="FKG124" s="245"/>
      <c r="FKH124" s="245"/>
      <c r="FKI124" s="245"/>
      <c r="FKJ124" s="245"/>
      <c r="FKK124" s="245"/>
      <c r="FKL124" s="245"/>
      <c r="FKM124" s="245"/>
      <c r="FKN124" s="245"/>
      <c r="FKO124" s="245"/>
      <c r="FKP124" s="245"/>
      <c r="FKQ124" s="245"/>
      <c r="FKR124" s="245"/>
      <c r="FKS124" s="245"/>
      <c r="FKT124" s="245"/>
      <c r="FKU124" s="245"/>
      <c r="FKV124" s="245"/>
      <c r="FKW124" s="245"/>
      <c r="FKX124" s="245"/>
      <c r="FKY124" s="245"/>
      <c r="FKZ124" s="245"/>
      <c r="FLA124" s="245"/>
      <c r="FLB124" s="245"/>
      <c r="FLC124" s="245"/>
      <c r="FLD124" s="245"/>
      <c r="FLE124" s="245"/>
      <c r="FLF124" s="245"/>
      <c r="FLG124" s="245"/>
      <c r="FLH124" s="245"/>
      <c r="FLI124" s="245"/>
      <c r="FLJ124" s="245"/>
      <c r="FLK124" s="245"/>
      <c r="FLL124" s="245"/>
      <c r="FLM124" s="245"/>
      <c r="FLN124" s="245"/>
      <c r="FLO124" s="245"/>
      <c r="FLP124" s="245"/>
      <c r="FLQ124" s="245"/>
      <c r="FLR124" s="245"/>
      <c r="FLS124" s="245"/>
      <c r="FLT124" s="245"/>
      <c r="FLU124" s="245"/>
      <c r="FLV124" s="245"/>
      <c r="FLW124" s="245"/>
      <c r="FLX124" s="245"/>
      <c r="FLY124" s="245"/>
      <c r="FLZ124" s="245"/>
      <c r="FMA124" s="245"/>
      <c r="FMB124" s="245"/>
      <c r="FMC124" s="245"/>
      <c r="FMD124" s="245"/>
      <c r="FME124" s="245"/>
      <c r="FMF124" s="245"/>
      <c r="FMG124" s="245"/>
      <c r="FMH124" s="245"/>
      <c r="FMI124" s="245"/>
      <c r="FMJ124" s="245"/>
      <c r="FMK124" s="245"/>
      <c r="FML124" s="245"/>
      <c r="FMM124" s="245"/>
      <c r="FMN124" s="245"/>
      <c r="FMO124" s="245"/>
      <c r="FMP124" s="245"/>
      <c r="FMQ124" s="245"/>
      <c r="FMR124" s="245"/>
      <c r="FMS124" s="245"/>
      <c r="FMT124" s="245"/>
      <c r="FMU124" s="245"/>
      <c r="FMV124" s="245"/>
      <c r="FMW124" s="245"/>
      <c r="FMX124" s="245"/>
      <c r="FMY124" s="245"/>
      <c r="FMZ124" s="245"/>
      <c r="FNA124" s="245"/>
      <c r="FNB124" s="245"/>
      <c r="FNC124" s="245"/>
      <c r="FND124" s="245"/>
      <c r="FNE124" s="245"/>
      <c r="FNF124" s="245"/>
      <c r="FNG124" s="245"/>
      <c r="FNH124" s="245"/>
      <c r="FNI124" s="245"/>
      <c r="FNJ124" s="245"/>
      <c r="FNK124" s="245"/>
      <c r="FNL124" s="245"/>
      <c r="FNM124" s="245"/>
      <c r="FNN124" s="245"/>
      <c r="FNO124" s="245"/>
      <c r="FNP124" s="245"/>
      <c r="FNQ124" s="245"/>
      <c r="FNR124" s="245"/>
      <c r="FNS124" s="245"/>
      <c r="FNT124" s="245"/>
      <c r="FNU124" s="245"/>
      <c r="FNV124" s="245"/>
      <c r="FNW124" s="245"/>
      <c r="FNX124" s="245"/>
      <c r="FNY124" s="245"/>
      <c r="FNZ124" s="245"/>
      <c r="FOA124" s="245"/>
      <c r="FOB124" s="245"/>
      <c r="FOC124" s="245"/>
      <c r="FOD124" s="245"/>
      <c r="FOE124" s="245"/>
      <c r="FOF124" s="245"/>
      <c r="FOG124" s="245"/>
      <c r="FOH124" s="245"/>
      <c r="FOI124" s="245"/>
      <c r="FOJ124" s="245"/>
      <c r="FOK124" s="245"/>
      <c r="FOL124" s="245"/>
      <c r="FOM124" s="245"/>
      <c r="FON124" s="245"/>
      <c r="FOO124" s="245"/>
      <c r="FOP124" s="245"/>
      <c r="FOQ124" s="245"/>
      <c r="FOR124" s="245"/>
      <c r="FOS124" s="245"/>
      <c r="FOT124" s="245"/>
      <c r="FOU124" s="245"/>
      <c r="FOV124" s="245"/>
      <c r="FOW124" s="245"/>
      <c r="FOX124" s="245"/>
      <c r="FOY124" s="245"/>
      <c r="FOZ124" s="245"/>
      <c r="FPA124" s="245"/>
      <c r="FPB124" s="245"/>
      <c r="FPC124" s="245"/>
      <c r="FPD124" s="245"/>
      <c r="FPE124" s="245"/>
      <c r="FPF124" s="245"/>
      <c r="FPG124" s="245"/>
      <c r="FPH124" s="245"/>
      <c r="FPI124" s="245"/>
      <c r="FPJ124" s="245"/>
      <c r="FPK124" s="245"/>
      <c r="FPL124" s="245"/>
      <c r="FPM124" s="245"/>
      <c r="FPN124" s="245"/>
      <c r="FPO124" s="245"/>
      <c r="FPP124" s="245"/>
      <c r="FPQ124" s="245"/>
      <c r="FPR124" s="245"/>
      <c r="FPS124" s="245"/>
      <c r="FPT124" s="245"/>
      <c r="FPU124" s="245"/>
      <c r="FPV124" s="245"/>
      <c r="FPW124" s="245"/>
      <c r="FPX124" s="245"/>
      <c r="FPY124" s="245"/>
      <c r="FPZ124" s="245"/>
      <c r="FQA124" s="245"/>
      <c r="FQB124" s="245"/>
      <c r="FQC124" s="245"/>
      <c r="FQD124" s="245"/>
      <c r="FQE124" s="245"/>
      <c r="FQF124" s="245"/>
      <c r="FQG124" s="245"/>
      <c r="FQH124" s="245"/>
      <c r="FQI124" s="245"/>
      <c r="FQJ124" s="245"/>
      <c r="FQK124" s="245"/>
      <c r="FQL124" s="245"/>
      <c r="FQM124" s="245"/>
      <c r="FQN124" s="245"/>
      <c r="FQO124" s="245"/>
      <c r="FQP124" s="245"/>
      <c r="FQQ124" s="245"/>
      <c r="FQR124" s="245"/>
      <c r="FQS124" s="245"/>
      <c r="FQT124" s="245"/>
      <c r="FQU124" s="245"/>
      <c r="FQV124" s="245"/>
      <c r="FQW124" s="245"/>
      <c r="FQX124" s="245"/>
      <c r="FQY124" s="245"/>
      <c r="FQZ124" s="245"/>
      <c r="FRA124" s="245"/>
      <c r="FRB124" s="245"/>
      <c r="FRC124" s="245"/>
      <c r="FRD124" s="245"/>
      <c r="FRE124" s="245"/>
      <c r="FRF124" s="245"/>
      <c r="FRG124" s="245"/>
      <c r="FRH124" s="245"/>
      <c r="FRI124" s="245"/>
      <c r="FRJ124" s="245"/>
      <c r="FRK124" s="245"/>
      <c r="FRL124" s="245"/>
      <c r="FRM124" s="245"/>
      <c r="FRN124" s="245"/>
      <c r="FRO124" s="245"/>
      <c r="FRP124" s="245"/>
      <c r="FRQ124" s="245"/>
      <c r="FRR124" s="245"/>
      <c r="FRS124" s="245"/>
      <c r="FRT124" s="245"/>
      <c r="FRU124" s="245"/>
      <c r="FRV124" s="245"/>
      <c r="FRW124" s="245"/>
      <c r="FRX124" s="245"/>
      <c r="FRY124" s="245"/>
      <c r="FRZ124" s="245"/>
      <c r="FSA124" s="245"/>
      <c r="FSB124" s="245"/>
      <c r="FSC124" s="245"/>
      <c r="FSD124" s="245"/>
      <c r="FSE124" s="245"/>
      <c r="FSF124" s="245"/>
      <c r="FSG124" s="245"/>
      <c r="FSH124" s="245"/>
      <c r="FSI124" s="245"/>
      <c r="FSJ124" s="245"/>
      <c r="FSK124" s="245"/>
      <c r="FSL124" s="245"/>
      <c r="FSM124" s="245"/>
      <c r="FSN124" s="245"/>
      <c r="FSO124" s="245"/>
      <c r="FSP124" s="245"/>
      <c r="FSQ124" s="245"/>
      <c r="FSR124" s="245"/>
      <c r="FSS124" s="245"/>
      <c r="FST124" s="245"/>
      <c r="FSU124" s="245"/>
      <c r="FSV124" s="245"/>
      <c r="FSW124" s="245"/>
      <c r="FSX124" s="245"/>
      <c r="FSY124" s="245"/>
      <c r="FSZ124" s="245"/>
      <c r="FTA124" s="245"/>
      <c r="FTB124" s="245"/>
      <c r="FTC124" s="245"/>
      <c r="FTD124" s="245"/>
      <c r="FTE124" s="245"/>
      <c r="FTF124" s="245"/>
      <c r="FTG124" s="245"/>
      <c r="FTH124" s="245"/>
      <c r="FTI124" s="245"/>
      <c r="FTJ124" s="245"/>
      <c r="FTK124" s="245"/>
      <c r="FTL124" s="245"/>
      <c r="FTM124" s="245"/>
      <c r="FTN124" s="245"/>
      <c r="FTO124" s="245"/>
      <c r="FTP124" s="245"/>
      <c r="FTQ124" s="245"/>
      <c r="FTR124" s="245"/>
      <c r="FTS124" s="245"/>
      <c r="FTT124" s="245"/>
      <c r="FTU124" s="245"/>
      <c r="FTV124" s="245"/>
      <c r="FTW124" s="245"/>
      <c r="FTX124" s="245"/>
      <c r="FTY124" s="245"/>
      <c r="FTZ124" s="245"/>
      <c r="FUA124" s="245"/>
      <c r="FUB124" s="245"/>
      <c r="FUC124" s="245"/>
      <c r="FUD124" s="245"/>
      <c r="FUE124" s="245"/>
      <c r="FUF124" s="245"/>
      <c r="FUG124" s="245"/>
      <c r="FUH124" s="245"/>
      <c r="FUI124" s="245"/>
      <c r="FUJ124" s="245"/>
      <c r="FUK124" s="245"/>
      <c r="FUL124" s="245"/>
      <c r="FUM124" s="245"/>
      <c r="FUN124" s="245"/>
      <c r="FUO124" s="245"/>
      <c r="FUP124" s="245"/>
      <c r="FUQ124" s="245"/>
      <c r="FUR124" s="245"/>
      <c r="FUS124" s="245"/>
      <c r="FUT124" s="245"/>
      <c r="FUU124" s="245"/>
      <c r="FUV124" s="245"/>
      <c r="FUW124" s="245"/>
      <c r="FUX124" s="245"/>
      <c r="FUY124" s="245"/>
      <c r="FUZ124" s="245"/>
      <c r="FVA124" s="245"/>
      <c r="FVB124" s="245"/>
      <c r="FVC124" s="245"/>
      <c r="FVD124" s="245"/>
      <c r="FVE124" s="245"/>
      <c r="FVF124" s="245"/>
      <c r="FVG124" s="245"/>
      <c r="FVH124" s="245"/>
      <c r="FVI124" s="245"/>
      <c r="FVJ124" s="245"/>
      <c r="FVK124" s="245"/>
      <c r="FVL124" s="245"/>
      <c r="FVM124" s="245"/>
      <c r="FVN124" s="245"/>
      <c r="FVO124" s="245"/>
      <c r="FVP124" s="245"/>
      <c r="FVQ124" s="245"/>
      <c r="FVR124" s="245"/>
      <c r="FVS124" s="245"/>
      <c r="FVT124" s="245"/>
      <c r="FVU124" s="245"/>
      <c r="FVV124" s="245"/>
      <c r="FVW124" s="245"/>
      <c r="FVX124" s="245"/>
      <c r="FVY124" s="245"/>
      <c r="FVZ124" s="245"/>
      <c r="FWA124" s="245"/>
      <c r="FWB124" s="245"/>
      <c r="FWC124" s="245"/>
      <c r="FWD124" s="245"/>
      <c r="FWE124" s="245"/>
      <c r="FWF124" s="245"/>
      <c r="FWG124" s="245"/>
      <c r="FWH124" s="245"/>
      <c r="FWI124" s="245"/>
      <c r="FWJ124" s="245"/>
      <c r="FWK124" s="245"/>
      <c r="FWL124" s="245"/>
      <c r="FWM124" s="245"/>
      <c r="FWN124" s="245"/>
      <c r="FWO124" s="245"/>
      <c r="FWP124" s="245"/>
      <c r="FWQ124" s="245"/>
      <c r="FWR124" s="245"/>
      <c r="FWS124" s="245"/>
      <c r="FWT124" s="245"/>
      <c r="FWU124" s="245"/>
      <c r="FWV124" s="245"/>
      <c r="FWW124" s="245"/>
      <c r="FWX124" s="245"/>
      <c r="FWY124" s="245"/>
      <c r="FWZ124" s="245"/>
      <c r="FXA124" s="245"/>
      <c r="FXB124" s="245"/>
      <c r="FXC124" s="245"/>
      <c r="FXD124" s="245"/>
      <c r="FXE124" s="245"/>
      <c r="FXF124" s="245"/>
      <c r="FXG124" s="245"/>
      <c r="FXH124" s="245"/>
      <c r="FXI124" s="245"/>
      <c r="FXJ124" s="245"/>
      <c r="FXK124" s="245"/>
      <c r="FXL124" s="245"/>
      <c r="FXM124" s="245"/>
      <c r="FXN124" s="245"/>
      <c r="FXO124" s="245"/>
      <c r="FXP124" s="245"/>
      <c r="FXQ124" s="245"/>
      <c r="FXR124" s="245"/>
      <c r="FXS124" s="245"/>
      <c r="FXT124" s="245"/>
      <c r="FXU124" s="245"/>
      <c r="FXV124" s="245"/>
      <c r="FXW124" s="245"/>
      <c r="FXX124" s="245"/>
      <c r="FXY124" s="245"/>
      <c r="FXZ124" s="245"/>
      <c r="FYA124" s="245"/>
      <c r="FYB124" s="245"/>
      <c r="FYC124" s="245"/>
      <c r="FYD124" s="245"/>
      <c r="FYE124" s="245"/>
      <c r="FYF124" s="245"/>
      <c r="FYG124" s="245"/>
      <c r="FYH124" s="245"/>
      <c r="FYI124" s="245"/>
      <c r="FYJ124" s="245"/>
      <c r="FYK124" s="245"/>
      <c r="FYL124" s="245"/>
      <c r="FYM124" s="245"/>
      <c r="FYN124" s="245"/>
      <c r="FYO124" s="245"/>
      <c r="FYP124" s="245"/>
      <c r="FYQ124" s="245"/>
      <c r="FYR124" s="245"/>
      <c r="FYS124" s="245"/>
      <c r="FYT124" s="245"/>
      <c r="FYU124" s="245"/>
      <c r="FYV124" s="245"/>
      <c r="FYW124" s="245"/>
      <c r="FYX124" s="245"/>
      <c r="FYY124" s="245"/>
      <c r="FYZ124" s="245"/>
      <c r="FZA124" s="245"/>
      <c r="FZB124" s="245"/>
      <c r="FZC124" s="245"/>
      <c r="FZD124" s="245"/>
      <c r="FZE124" s="245"/>
      <c r="FZF124" s="245"/>
      <c r="FZG124" s="245"/>
      <c r="FZH124" s="245"/>
      <c r="FZI124" s="245"/>
      <c r="FZJ124" s="245"/>
      <c r="FZK124" s="245"/>
      <c r="FZL124" s="245"/>
      <c r="FZM124" s="245"/>
      <c r="FZN124" s="245"/>
      <c r="FZO124" s="245"/>
      <c r="FZP124" s="245"/>
      <c r="FZQ124" s="245"/>
      <c r="FZR124" s="245"/>
      <c r="FZS124" s="245"/>
      <c r="FZT124" s="245"/>
      <c r="FZU124" s="245"/>
      <c r="FZV124" s="245"/>
      <c r="FZW124" s="245"/>
      <c r="FZX124" s="245"/>
      <c r="FZY124" s="245"/>
      <c r="FZZ124" s="245"/>
      <c r="GAA124" s="245"/>
      <c r="GAB124" s="245"/>
      <c r="GAC124" s="245"/>
      <c r="GAD124" s="245"/>
      <c r="GAE124" s="245"/>
      <c r="GAF124" s="245"/>
      <c r="GAG124" s="245"/>
      <c r="GAH124" s="245"/>
      <c r="GAI124" s="245"/>
      <c r="GAJ124" s="245"/>
      <c r="GAK124" s="245"/>
      <c r="GAL124" s="245"/>
      <c r="GAM124" s="245"/>
      <c r="GAN124" s="245"/>
      <c r="GAO124" s="245"/>
      <c r="GAP124" s="245"/>
      <c r="GAQ124" s="245"/>
      <c r="GAR124" s="245"/>
      <c r="GAS124" s="245"/>
      <c r="GAT124" s="245"/>
      <c r="GAU124" s="245"/>
      <c r="GAV124" s="245"/>
      <c r="GAW124" s="245"/>
      <c r="GAX124" s="245"/>
      <c r="GAY124" s="245"/>
      <c r="GAZ124" s="245"/>
      <c r="GBA124" s="245"/>
      <c r="GBB124" s="245"/>
      <c r="GBC124" s="245"/>
      <c r="GBD124" s="245"/>
      <c r="GBE124" s="245"/>
      <c r="GBF124" s="245"/>
      <c r="GBG124" s="245"/>
      <c r="GBH124" s="245"/>
      <c r="GBI124" s="245"/>
      <c r="GBJ124" s="245"/>
      <c r="GBK124" s="245"/>
      <c r="GBL124" s="245"/>
      <c r="GBM124" s="245"/>
      <c r="GBN124" s="245"/>
      <c r="GBO124" s="245"/>
      <c r="GBP124" s="245"/>
      <c r="GBQ124" s="245"/>
      <c r="GBR124" s="245"/>
      <c r="GBS124" s="245"/>
      <c r="GBT124" s="245"/>
      <c r="GBU124" s="245"/>
      <c r="GBV124" s="245"/>
      <c r="GBW124" s="245"/>
      <c r="GBX124" s="245"/>
      <c r="GBY124" s="245"/>
      <c r="GBZ124" s="245"/>
      <c r="GCA124" s="245"/>
      <c r="GCB124" s="245"/>
      <c r="GCC124" s="245"/>
      <c r="GCD124" s="245"/>
      <c r="GCE124" s="245"/>
      <c r="GCF124" s="245"/>
      <c r="GCG124" s="245"/>
      <c r="GCH124" s="245"/>
      <c r="GCI124" s="245"/>
      <c r="GCJ124" s="245"/>
      <c r="GCK124" s="245"/>
      <c r="GCL124" s="245"/>
      <c r="GCM124" s="245"/>
      <c r="GCN124" s="245"/>
      <c r="GCO124" s="245"/>
      <c r="GCP124" s="245"/>
      <c r="GCQ124" s="245"/>
      <c r="GCR124" s="245"/>
      <c r="GCS124" s="245"/>
      <c r="GCT124" s="245"/>
      <c r="GCU124" s="245"/>
      <c r="GCV124" s="245"/>
      <c r="GCW124" s="245"/>
      <c r="GCX124" s="245"/>
      <c r="GCY124" s="245"/>
      <c r="GCZ124" s="245"/>
      <c r="GDA124" s="245"/>
      <c r="GDB124" s="245"/>
      <c r="GDC124" s="245"/>
      <c r="GDD124" s="245"/>
      <c r="GDE124" s="245"/>
      <c r="GDF124" s="245"/>
      <c r="GDG124" s="245"/>
      <c r="GDH124" s="245"/>
      <c r="GDI124" s="245"/>
      <c r="GDJ124" s="245"/>
      <c r="GDK124" s="245"/>
      <c r="GDL124" s="245"/>
      <c r="GDM124" s="245"/>
      <c r="GDN124" s="245"/>
      <c r="GDO124" s="245"/>
      <c r="GDP124" s="245"/>
      <c r="GDQ124" s="245"/>
      <c r="GDR124" s="245"/>
      <c r="GDS124" s="245"/>
      <c r="GDT124" s="245"/>
      <c r="GDU124" s="245"/>
      <c r="GDV124" s="245"/>
      <c r="GDW124" s="245"/>
      <c r="GDX124" s="245"/>
      <c r="GDY124" s="245"/>
      <c r="GDZ124" s="245"/>
      <c r="GEA124" s="245"/>
      <c r="GEB124" s="245"/>
      <c r="GEC124" s="245"/>
      <c r="GED124" s="245"/>
      <c r="GEE124" s="245"/>
      <c r="GEF124" s="245"/>
      <c r="GEG124" s="245"/>
      <c r="GEH124" s="245"/>
      <c r="GEI124" s="245"/>
      <c r="GEJ124" s="245"/>
      <c r="GEK124" s="245"/>
      <c r="GEL124" s="245"/>
      <c r="GEM124" s="245"/>
      <c r="GEN124" s="245"/>
      <c r="GEO124" s="245"/>
      <c r="GEP124" s="245"/>
      <c r="GEQ124" s="245"/>
      <c r="GER124" s="245"/>
      <c r="GES124" s="245"/>
      <c r="GET124" s="245"/>
      <c r="GEU124" s="245"/>
      <c r="GEV124" s="245"/>
      <c r="GEW124" s="245"/>
      <c r="GEX124" s="245"/>
      <c r="GEY124" s="245"/>
      <c r="GEZ124" s="245"/>
      <c r="GFA124" s="245"/>
      <c r="GFB124" s="245"/>
      <c r="GFC124" s="245"/>
      <c r="GFD124" s="245"/>
      <c r="GFE124" s="245"/>
      <c r="GFF124" s="245"/>
      <c r="GFG124" s="245"/>
      <c r="GFH124" s="245"/>
      <c r="GFI124" s="245"/>
      <c r="GFJ124" s="245"/>
      <c r="GFK124" s="245"/>
      <c r="GFL124" s="245"/>
      <c r="GFM124" s="245"/>
      <c r="GFN124" s="245"/>
      <c r="GFO124" s="245"/>
      <c r="GFP124" s="245"/>
      <c r="GFQ124" s="245"/>
      <c r="GFR124" s="245"/>
      <c r="GFS124" s="245"/>
      <c r="GFT124" s="245"/>
      <c r="GFU124" s="245"/>
      <c r="GFV124" s="245"/>
      <c r="GFW124" s="245"/>
      <c r="GFX124" s="245"/>
      <c r="GFY124" s="245"/>
      <c r="GFZ124" s="245"/>
      <c r="GGA124" s="245"/>
      <c r="GGB124" s="245"/>
      <c r="GGC124" s="245"/>
      <c r="GGD124" s="245"/>
      <c r="GGE124" s="245"/>
      <c r="GGF124" s="245"/>
      <c r="GGG124" s="245"/>
      <c r="GGH124" s="245"/>
      <c r="GGI124" s="245"/>
      <c r="GGJ124" s="245"/>
      <c r="GGK124" s="245"/>
      <c r="GGL124" s="245"/>
      <c r="GGM124" s="245"/>
      <c r="GGN124" s="245"/>
      <c r="GGO124" s="245"/>
      <c r="GGP124" s="245"/>
      <c r="GGQ124" s="245"/>
      <c r="GGR124" s="245"/>
      <c r="GGS124" s="245"/>
      <c r="GGT124" s="245"/>
      <c r="GGU124" s="245"/>
      <c r="GGV124" s="245"/>
      <c r="GGW124" s="245"/>
      <c r="GGX124" s="245"/>
      <c r="GGY124" s="245"/>
      <c r="GGZ124" s="245"/>
      <c r="GHA124" s="245"/>
      <c r="GHB124" s="245"/>
      <c r="GHC124" s="245"/>
      <c r="GHD124" s="245"/>
      <c r="GHE124" s="245"/>
      <c r="GHF124" s="245"/>
      <c r="GHG124" s="245"/>
      <c r="GHH124" s="245"/>
      <c r="GHI124" s="245"/>
      <c r="GHJ124" s="245"/>
      <c r="GHK124" s="245"/>
      <c r="GHL124" s="245"/>
      <c r="GHM124" s="245"/>
      <c r="GHN124" s="245"/>
      <c r="GHO124" s="245"/>
      <c r="GHP124" s="245"/>
      <c r="GHQ124" s="245"/>
      <c r="GHR124" s="245"/>
      <c r="GHS124" s="245"/>
      <c r="GHT124" s="245"/>
      <c r="GHU124" s="245"/>
      <c r="GHV124" s="245"/>
      <c r="GHW124" s="245"/>
      <c r="GHX124" s="245"/>
      <c r="GHY124" s="245"/>
      <c r="GHZ124" s="245"/>
      <c r="GIA124" s="245"/>
      <c r="GIB124" s="245"/>
      <c r="GIC124" s="245"/>
      <c r="GID124" s="245"/>
      <c r="GIE124" s="245"/>
      <c r="GIF124" s="245"/>
      <c r="GIG124" s="245"/>
      <c r="GIH124" s="245"/>
      <c r="GII124" s="245"/>
      <c r="GIJ124" s="245"/>
      <c r="GIK124" s="245"/>
      <c r="GIL124" s="245"/>
      <c r="GIM124" s="245"/>
      <c r="GIN124" s="245"/>
      <c r="GIO124" s="245"/>
      <c r="GIP124" s="245"/>
      <c r="GIQ124" s="245"/>
      <c r="GIR124" s="245"/>
      <c r="GIS124" s="245"/>
      <c r="GIT124" s="245"/>
      <c r="GIU124" s="245"/>
      <c r="GIV124" s="245"/>
      <c r="GIW124" s="245"/>
      <c r="GIX124" s="245"/>
      <c r="GIY124" s="245"/>
      <c r="GIZ124" s="245"/>
      <c r="GJA124" s="245"/>
      <c r="GJB124" s="245"/>
      <c r="GJC124" s="245"/>
      <c r="GJD124" s="245"/>
      <c r="GJE124" s="245"/>
      <c r="GJF124" s="245"/>
      <c r="GJG124" s="245"/>
      <c r="GJH124" s="245"/>
      <c r="GJI124" s="245"/>
      <c r="GJJ124" s="245"/>
      <c r="GJK124" s="245"/>
      <c r="GJL124" s="245"/>
      <c r="GJM124" s="245"/>
      <c r="GJN124" s="245"/>
      <c r="GJO124" s="245"/>
      <c r="GJP124" s="245"/>
      <c r="GJQ124" s="245"/>
      <c r="GJR124" s="245"/>
      <c r="GJS124" s="245"/>
      <c r="GJT124" s="245"/>
      <c r="GJU124" s="245"/>
      <c r="GJV124" s="245"/>
      <c r="GJW124" s="245"/>
      <c r="GJX124" s="245"/>
      <c r="GJY124" s="245"/>
      <c r="GJZ124" s="245"/>
      <c r="GKA124" s="245"/>
      <c r="GKB124" s="245"/>
      <c r="GKC124" s="245"/>
      <c r="GKD124" s="245"/>
      <c r="GKE124" s="245"/>
      <c r="GKF124" s="245"/>
      <c r="GKG124" s="245"/>
      <c r="GKH124" s="245"/>
      <c r="GKI124" s="245"/>
      <c r="GKJ124" s="245"/>
      <c r="GKK124" s="245"/>
      <c r="GKL124" s="245"/>
      <c r="GKM124" s="245"/>
      <c r="GKN124" s="245"/>
      <c r="GKO124" s="245"/>
      <c r="GKP124" s="245"/>
      <c r="GKQ124" s="245"/>
      <c r="GKR124" s="245"/>
      <c r="GKS124" s="245"/>
      <c r="GKT124" s="245"/>
      <c r="GKU124" s="245"/>
      <c r="GKV124" s="245"/>
      <c r="GKW124" s="245"/>
      <c r="GKX124" s="245"/>
      <c r="GKY124" s="245"/>
      <c r="GKZ124" s="245"/>
      <c r="GLA124" s="245"/>
      <c r="GLB124" s="245"/>
      <c r="GLC124" s="245"/>
      <c r="GLD124" s="245"/>
      <c r="GLE124" s="245"/>
      <c r="GLF124" s="245"/>
      <c r="GLG124" s="245"/>
      <c r="GLH124" s="245"/>
      <c r="GLI124" s="245"/>
      <c r="GLJ124" s="245"/>
      <c r="GLK124" s="245"/>
      <c r="GLL124" s="245"/>
      <c r="GLM124" s="245"/>
      <c r="GLN124" s="245"/>
      <c r="GLO124" s="245"/>
      <c r="GLP124" s="245"/>
      <c r="GLQ124" s="245"/>
      <c r="GLR124" s="245"/>
      <c r="GLS124" s="245"/>
      <c r="GLT124" s="245"/>
      <c r="GLU124" s="245"/>
      <c r="GLV124" s="245"/>
      <c r="GLW124" s="245"/>
      <c r="GLX124" s="245"/>
      <c r="GLY124" s="245"/>
      <c r="GLZ124" s="245"/>
      <c r="GMA124" s="245"/>
      <c r="GMB124" s="245"/>
      <c r="GMC124" s="245"/>
      <c r="GMD124" s="245"/>
      <c r="GME124" s="245"/>
      <c r="GMF124" s="245"/>
      <c r="GMG124" s="245"/>
      <c r="GMH124" s="245"/>
      <c r="GMI124" s="245"/>
      <c r="GMJ124" s="245"/>
      <c r="GMK124" s="245"/>
      <c r="GML124" s="245"/>
      <c r="GMM124" s="245"/>
      <c r="GMN124" s="245"/>
      <c r="GMO124" s="245"/>
      <c r="GMP124" s="245"/>
      <c r="GMQ124" s="245"/>
      <c r="GMR124" s="245"/>
      <c r="GMS124" s="245"/>
      <c r="GMT124" s="245"/>
      <c r="GMU124" s="245"/>
      <c r="GMV124" s="245"/>
      <c r="GMW124" s="245"/>
      <c r="GMX124" s="245"/>
      <c r="GMY124" s="245"/>
      <c r="GMZ124" s="245"/>
      <c r="GNA124" s="245"/>
      <c r="GNB124" s="245"/>
      <c r="GNC124" s="245"/>
      <c r="GND124" s="245"/>
      <c r="GNE124" s="245"/>
      <c r="GNF124" s="245"/>
      <c r="GNG124" s="245"/>
      <c r="GNH124" s="245"/>
      <c r="GNI124" s="245"/>
      <c r="GNJ124" s="245"/>
      <c r="GNK124" s="245"/>
      <c r="GNL124" s="245"/>
      <c r="GNM124" s="245"/>
      <c r="GNN124" s="245"/>
      <c r="GNO124" s="245"/>
      <c r="GNP124" s="245"/>
      <c r="GNQ124" s="245"/>
      <c r="GNR124" s="245"/>
      <c r="GNS124" s="245"/>
      <c r="GNT124" s="245"/>
      <c r="GNU124" s="245"/>
      <c r="GNV124" s="245"/>
      <c r="GNW124" s="245"/>
      <c r="GNX124" s="245"/>
      <c r="GNY124" s="245"/>
      <c r="GNZ124" s="245"/>
      <c r="GOA124" s="245"/>
      <c r="GOB124" s="245"/>
      <c r="GOC124" s="245"/>
      <c r="GOD124" s="245"/>
      <c r="GOE124" s="245"/>
      <c r="GOF124" s="245"/>
      <c r="GOG124" s="245"/>
      <c r="GOH124" s="245"/>
      <c r="GOI124" s="245"/>
      <c r="GOJ124" s="245"/>
      <c r="GOK124" s="245"/>
      <c r="GOL124" s="245"/>
      <c r="GOM124" s="245"/>
      <c r="GON124" s="245"/>
      <c r="GOO124" s="245"/>
      <c r="GOP124" s="245"/>
      <c r="GOQ124" s="245"/>
      <c r="GOR124" s="245"/>
      <c r="GOS124" s="245"/>
      <c r="GOT124" s="245"/>
      <c r="GOU124" s="245"/>
      <c r="GOV124" s="245"/>
      <c r="GOW124" s="245"/>
      <c r="GOX124" s="245"/>
      <c r="GOY124" s="245"/>
      <c r="GOZ124" s="245"/>
      <c r="GPA124" s="245"/>
      <c r="GPB124" s="245"/>
      <c r="GPC124" s="245"/>
      <c r="GPD124" s="245"/>
      <c r="GPE124" s="245"/>
      <c r="GPF124" s="245"/>
      <c r="GPG124" s="245"/>
      <c r="GPH124" s="245"/>
      <c r="GPI124" s="245"/>
      <c r="GPJ124" s="245"/>
      <c r="GPK124" s="245"/>
      <c r="GPL124" s="245"/>
      <c r="GPM124" s="245"/>
      <c r="GPN124" s="245"/>
      <c r="GPO124" s="245"/>
      <c r="GPP124" s="245"/>
      <c r="GPQ124" s="245"/>
      <c r="GPR124" s="245"/>
      <c r="GPS124" s="245"/>
      <c r="GPT124" s="245"/>
      <c r="GPU124" s="245"/>
      <c r="GPV124" s="245"/>
      <c r="GPW124" s="245"/>
      <c r="GPX124" s="245"/>
      <c r="GPY124" s="245"/>
      <c r="GPZ124" s="245"/>
      <c r="GQA124" s="245"/>
      <c r="GQB124" s="245"/>
      <c r="GQC124" s="245"/>
      <c r="GQD124" s="245"/>
      <c r="GQE124" s="245"/>
      <c r="GQF124" s="245"/>
      <c r="GQG124" s="245"/>
      <c r="GQH124" s="245"/>
      <c r="GQI124" s="245"/>
      <c r="GQJ124" s="245"/>
      <c r="GQK124" s="245"/>
      <c r="GQL124" s="245"/>
      <c r="GQM124" s="245"/>
      <c r="GQN124" s="245"/>
      <c r="GQO124" s="245"/>
      <c r="GQP124" s="245"/>
      <c r="GQQ124" s="245"/>
      <c r="GQR124" s="245"/>
      <c r="GQS124" s="245"/>
      <c r="GQT124" s="245"/>
      <c r="GQU124" s="245"/>
      <c r="GQV124" s="245"/>
      <c r="GQW124" s="245"/>
      <c r="GQX124" s="245"/>
      <c r="GQY124" s="245"/>
      <c r="GQZ124" s="245"/>
      <c r="GRA124" s="245"/>
      <c r="GRB124" s="245"/>
      <c r="GRC124" s="245"/>
      <c r="GRD124" s="245"/>
      <c r="GRE124" s="245"/>
      <c r="GRF124" s="245"/>
      <c r="GRG124" s="245"/>
      <c r="GRH124" s="245"/>
      <c r="GRI124" s="245"/>
      <c r="GRJ124" s="245"/>
      <c r="GRK124" s="245"/>
      <c r="GRL124" s="245"/>
      <c r="GRM124" s="245"/>
      <c r="GRN124" s="245"/>
      <c r="GRO124" s="245"/>
      <c r="GRP124" s="245"/>
      <c r="GRQ124" s="245"/>
      <c r="GRR124" s="245"/>
      <c r="GRS124" s="245"/>
      <c r="GRT124" s="245"/>
      <c r="GRU124" s="245"/>
      <c r="GRV124" s="245"/>
      <c r="GRW124" s="245"/>
      <c r="GRX124" s="245"/>
      <c r="GRY124" s="245"/>
      <c r="GRZ124" s="245"/>
      <c r="GSA124" s="245"/>
      <c r="GSB124" s="245"/>
      <c r="GSC124" s="245"/>
      <c r="GSD124" s="245"/>
      <c r="GSE124" s="245"/>
      <c r="GSF124" s="245"/>
      <c r="GSG124" s="245"/>
      <c r="GSH124" s="245"/>
      <c r="GSI124" s="245"/>
      <c r="GSJ124" s="245"/>
      <c r="GSK124" s="245"/>
      <c r="GSL124" s="245"/>
      <c r="GSM124" s="245"/>
      <c r="GSN124" s="245"/>
      <c r="GSO124" s="245"/>
      <c r="GSP124" s="245"/>
      <c r="GSQ124" s="245"/>
      <c r="GSR124" s="245"/>
      <c r="GSS124" s="245"/>
      <c r="GST124" s="245"/>
      <c r="GSU124" s="245"/>
      <c r="GSV124" s="245"/>
      <c r="GSW124" s="245"/>
      <c r="GSX124" s="245"/>
      <c r="GSY124" s="245"/>
      <c r="GSZ124" s="245"/>
      <c r="GTA124" s="245"/>
      <c r="GTB124" s="245"/>
      <c r="GTC124" s="245"/>
      <c r="GTD124" s="245"/>
      <c r="GTE124" s="245"/>
      <c r="GTF124" s="245"/>
      <c r="GTG124" s="245"/>
      <c r="GTH124" s="245"/>
      <c r="GTI124" s="245"/>
      <c r="GTJ124" s="245"/>
      <c r="GTK124" s="245"/>
      <c r="GTL124" s="245"/>
      <c r="GTM124" s="245"/>
      <c r="GTN124" s="245"/>
      <c r="GTO124" s="245"/>
      <c r="GTP124" s="245"/>
      <c r="GTQ124" s="245"/>
      <c r="GTR124" s="245"/>
      <c r="GTS124" s="245"/>
      <c r="GTT124" s="245"/>
      <c r="GTU124" s="245"/>
      <c r="GTV124" s="245"/>
      <c r="GTW124" s="245"/>
      <c r="GTX124" s="245"/>
      <c r="GTY124" s="245"/>
      <c r="GTZ124" s="245"/>
      <c r="GUA124" s="245"/>
      <c r="GUB124" s="245"/>
      <c r="GUC124" s="245"/>
      <c r="GUD124" s="245"/>
      <c r="GUE124" s="245"/>
      <c r="GUF124" s="245"/>
      <c r="GUG124" s="245"/>
      <c r="GUH124" s="245"/>
      <c r="GUI124" s="245"/>
      <c r="GUJ124" s="245"/>
      <c r="GUK124" s="245"/>
      <c r="GUL124" s="245"/>
      <c r="GUM124" s="245"/>
      <c r="GUN124" s="245"/>
      <c r="GUO124" s="245"/>
      <c r="GUP124" s="245"/>
      <c r="GUQ124" s="245"/>
      <c r="GUR124" s="245"/>
      <c r="GUS124" s="245"/>
      <c r="GUT124" s="245"/>
      <c r="GUU124" s="245"/>
      <c r="GUV124" s="245"/>
      <c r="GUW124" s="245"/>
      <c r="GUX124" s="245"/>
      <c r="GUY124" s="245"/>
      <c r="GUZ124" s="245"/>
      <c r="GVA124" s="245"/>
      <c r="GVB124" s="245"/>
      <c r="GVC124" s="245"/>
      <c r="GVD124" s="245"/>
      <c r="GVE124" s="245"/>
      <c r="GVF124" s="245"/>
      <c r="GVG124" s="245"/>
      <c r="GVH124" s="245"/>
      <c r="GVI124" s="245"/>
      <c r="GVJ124" s="245"/>
      <c r="GVK124" s="245"/>
      <c r="GVL124" s="245"/>
      <c r="GVM124" s="245"/>
      <c r="GVN124" s="245"/>
      <c r="GVO124" s="245"/>
      <c r="GVP124" s="245"/>
      <c r="GVQ124" s="245"/>
      <c r="GVR124" s="245"/>
      <c r="GVS124" s="245"/>
      <c r="GVT124" s="245"/>
      <c r="GVU124" s="245"/>
      <c r="GVV124" s="245"/>
      <c r="GVW124" s="245"/>
      <c r="GVX124" s="245"/>
      <c r="GVY124" s="245"/>
      <c r="GVZ124" s="245"/>
      <c r="GWA124" s="245"/>
      <c r="GWB124" s="245"/>
      <c r="GWC124" s="245"/>
      <c r="GWD124" s="245"/>
      <c r="GWE124" s="245"/>
      <c r="GWF124" s="245"/>
      <c r="GWG124" s="245"/>
      <c r="GWH124" s="245"/>
      <c r="GWI124" s="245"/>
      <c r="GWJ124" s="245"/>
      <c r="GWK124" s="245"/>
      <c r="GWL124" s="245"/>
      <c r="GWM124" s="245"/>
      <c r="GWN124" s="245"/>
      <c r="GWO124" s="245"/>
      <c r="GWP124" s="245"/>
      <c r="GWQ124" s="245"/>
      <c r="GWR124" s="245"/>
      <c r="GWS124" s="245"/>
      <c r="GWT124" s="245"/>
      <c r="GWU124" s="245"/>
      <c r="GWV124" s="245"/>
      <c r="GWW124" s="245"/>
      <c r="GWX124" s="245"/>
      <c r="GWY124" s="245"/>
      <c r="GWZ124" s="245"/>
      <c r="GXA124" s="245"/>
      <c r="GXB124" s="245"/>
      <c r="GXC124" s="245"/>
      <c r="GXD124" s="245"/>
      <c r="GXE124" s="245"/>
      <c r="GXF124" s="245"/>
      <c r="GXG124" s="245"/>
      <c r="GXH124" s="245"/>
      <c r="GXI124" s="245"/>
      <c r="GXJ124" s="245"/>
      <c r="GXK124" s="245"/>
      <c r="GXL124" s="245"/>
      <c r="GXM124" s="245"/>
      <c r="GXN124" s="245"/>
      <c r="GXO124" s="245"/>
      <c r="GXP124" s="245"/>
      <c r="GXQ124" s="245"/>
      <c r="GXR124" s="245"/>
      <c r="GXS124" s="245"/>
      <c r="GXT124" s="245"/>
      <c r="GXU124" s="245"/>
      <c r="GXV124" s="245"/>
      <c r="GXW124" s="245"/>
      <c r="GXX124" s="245"/>
      <c r="GXY124" s="245"/>
      <c r="GXZ124" s="245"/>
      <c r="GYA124" s="245"/>
      <c r="GYB124" s="245"/>
      <c r="GYC124" s="245"/>
      <c r="GYD124" s="245"/>
      <c r="GYE124" s="245"/>
      <c r="GYF124" s="245"/>
      <c r="GYG124" s="245"/>
      <c r="GYH124" s="245"/>
      <c r="GYI124" s="245"/>
      <c r="GYJ124" s="245"/>
      <c r="GYK124" s="245"/>
      <c r="GYL124" s="245"/>
      <c r="GYM124" s="245"/>
      <c r="GYN124" s="245"/>
      <c r="GYO124" s="245"/>
      <c r="GYP124" s="245"/>
      <c r="GYQ124" s="245"/>
      <c r="GYR124" s="245"/>
      <c r="GYS124" s="245"/>
      <c r="GYT124" s="245"/>
      <c r="GYU124" s="245"/>
      <c r="GYV124" s="245"/>
      <c r="GYW124" s="245"/>
      <c r="GYX124" s="245"/>
      <c r="GYY124" s="245"/>
      <c r="GYZ124" s="245"/>
      <c r="GZA124" s="245"/>
      <c r="GZB124" s="245"/>
      <c r="GZC124" s="245"/>
      <c r="GZD124" s="245"/>
      <c r="GZE124" s="245"/>
      <c r="GZF124" s="245"/>
      <c r="GZG124" s="245"/>
      <c r="GZH124" s="245"/>
      <c r="GZI124" s="245"/>
      <c r="GZJ124" s="245"/>
      <c r="GZK124" s="245"/>
      <c r="GZL124" s="245"/>
      <c r="GZM124" s="245"/>
      <c r="GZN124" s="245"/>
      <c r="GZO124" s="245"/>
      <c r="GZP124" s="245"/>
      <c r="GZQ124" s="245"/>
      <c r="GZR124" s="245"/>
      <c r="GZS124" s="245"/>
      <c r="GZT124" s="245"/>
      <c r="GZU124" s="245"/>
      <c r="GZV124" s="245"/>
      <c r="GZW124" s="245"/>
      <c r="GZX124" s="245"/>
      <c r="GZY124" s="245"/>
      <c r="GZZ124" s="245"/>
      <c r="HAA124" s="245"/>
      <c r="HAB124" s="245"/>
      <c r="HAC124" s="245"/>
      <c r="HAD124" s="245"/>
      <c r="HAE124" s="245"/>
      <c r="HAF124" s="245"/>
      <c r="HAG124" s="245"/>
      <c r="HAH124" s="245"/>
      <c r="HAI124" s="245"/>
      <c r="HAJ124" s="245"/>
      <c r="HAK124" s="245"/>
      <c r="HAL124" s="245"/>
      <c r="HAM124" s="245"/>
      <c r="HAN124" s="245"/>
      <c r="HAO124" s="245"/>
      <c r="HAP124" s="245"/>
      <c r="HAQ124" s="245"/>
      <c r="HAR124" s="245"/>
      <c r="HAS124" s="245"/>
      <c r="HAT124" s="245"/>
      <c r="HAU124" s="245"/>
      <c r="HAV124" s="245"/>
      <c r="HAW124" s="245"/>
      <c r="HAX124" s="245"/>
      <c r="HAY124" s="245"/>
      <c r="HAZ124" s="245"/>
      <c r="HBA124" s="245"/>
      <c r="HBB124" s="245"/>
      <c r="HBC124" s="245"/>
      <c r="HBD124" s="245"/>
      <c r="HBE124" s="245"/>
      <c r="HBF124" s="245"/>
      <c r="HBG124" s="245"/>
      <c r="HBH124" s="245"/>
      <c r="HBI124" s="245"/>
      <c r="HBJ124" s="245"/>
      <c r="HBK124" s="245"/>
      <c r="HBL124" s="245"/>
      <c r="HBM124" s="245"/>
      <c r="HBN124" s="245"/>
      <c r="HBO124" s="245"/>
      <c r="HBP124" s="245"/>
      <c r="HBQ124" s="245"/>
      <c r="HBR124" s="245"/>
      <c r="HBS124" s="245"/>
      <c r="HBT124" s="245"/>
      <c r="HBU124" s="245"/>
      <c r="HBV124" s="245"/>
      <c r="HBW124" s="245"/>
      <c r="HBX124" s="245"/>
      <c r="HBY124" s="245"/>
      <c r="HBZ124" s="245"/>
      <c r="HCA124" s="245"/>
      <c r="HCB124" s="245"/>
      <c r="HCC124" s="245"/>
      <c r="HCD124" s="245"/>
      <c r="HCE124" s="245"/>
      <c r="HCF124" s="245"/>
      <c r="HCG124" s="245"/>
      <c r="HCH124" s="245"/>
      <c r="HCI124" s="245"/>
      <c r="HCJ124" s="245"/>
      <c r="HCK124" s="245"/>
      <c r="HCL124" s="245"/>
      <c r="HCM124" s="245"/>
      <c r="HCN124" s="245"/>
      <c r="HCO124" s="245"/>
      <c r="HCP124" s="245"/>
      <c r="HCQ124" s="245"/>
      <c r="HCR124" s="245"/>
      <c r="HCS124" s="245"/>
      <c r="HCT124" s="245"/>
      <c r="HCU124" s="245"/>
      <c r="HCV124" s="245"/>
      <c r="HCW124" s="245"/>
      <c r="HCX124" s="245"/>
      <c r="HCY124" s="245"/>
      <c r="HCZ124" s="245"/>
      <c r="HDA124" s="245"/>
      <c r="HDB124" s="245"/>
      <c r="HDC124" s="245"/>
      <c r="HDD124" s="245"/>
      <c r="HDE124" s="245"/>
      <c r="HDF124" s="245"/>
      <c r="HDG124" s="245"/>
      <c r="HDH124" s="245"/>
      <c r="HDI124" s="245"/>
      <c r="HDJ124" s="245"/>
      <c r="HDK124" s="245"/>
      <c r="HDL124" s="245"/>
      <c r="HDM124" s="245"/>
      <c r="HDN124" s="245"/>
      <c r="HDO124" s="245"/>
      <c r="HDP124" s="245"/>
      <c r="HDQ124" s="245"/>
      <c r="HDR124" s="245"/>
      <c r="HDS124" s="245"/>
      <c r="HDT124" s="245"/>
      <c r="HDU124" s="245"/>
      <c r="HDV124" s="245"/>
      <c r="HDW124" s="245"/>
      <c r="HDX124" s="245"/>
      <c r="HDY124" s="245"/>
      <c r="HDZ124" s="245"/>
      <c r="HEA124" s="245"/>
      <c r="HEB124" s="245"/>
      <c r="HEC124" s="245"/>
      <c r="HED124" s="245"/>
      <c r="HEE124" s="245"/>
      <c r="HEF124" s="245"/>
      <c r="HEG124" s="245"/>
      <c r="HEH124" s="245"/>
      <c r="HEI124" s="245"/>
      <c r="HEJ124" s="245"/>
      <c r="HEK124" s="245"/>
      <c r="HEL124" s="245"/>
      <c r="HEM124" s="245"/>
      <c r="HEN124" s="245"/>
      <c r="HEO124" s="245"/>
      <c r="HEP124" s="245"/>
      <c r="HEQ124" s="245"/>
      <c r="HER124" s="245"/>
      <c r="HES124" s="245"/>
      <c r="HET124" s="245"/>
      <c r="HEU124" s="245"/>
      <c r="HEV124" s="245"/>
      <c r="HEW124" s="245"/>
      <c r="HEX124" s="245"/>
      <c r="HEY124" s="245"/>
      <c r="HEZ124" s="245"/>
      <c r="HFA124" s="245"/>
      <c r="HFB124" s="245"/>
      <c r="HFC124" s="245"/>
      <c r="HFD124" s="245"/>
      <c r="HFE124" s="245"/>
      <c r="HFF124" s="245"/>
      <c r="HFG124" s="245"/>
      <c r="HFH124" s="245"/>
      <c r="HFI124" s="245"/>
      <c r="HFJ124" s="245"/>
      <c r="HFK124" s="245"/>
      <c r="HFL124" s="245"/>
      <c r="HFM124" s="245"/>
      <c r="HFN124" s="245"/>
      <c r="HFO124" s="245"/>
      <c r="HFP124" s="245"/>
      <c r="HFQ124" s="245"/>
      <c r="HFR124" s="245"/>
      <c r="HFS124" s="245"/>
      <c r="HFT124" s="245"/>
      <c r="HFU124" s="245"/>
      <c r="HFV124" s="245"/>
      <c r="HFW124" s="245"/>
      <c r="HFX124" s="245"/>
      <c r="HFY124" s="245"/>
      <c r="HFZ124" s="245"/>
      <c r="HGA124" s="245"/>
      <c r="HGB124" s="245"/>
      <c r="HGC124" s="245"/>
      <c r="HGD124" s="245"/>
      <c r="HGE124" s="245"/>
      <c r="HGF124" s="245"/>
      <c r="HGG124" s="245"/>
      <c r="HGH124" s="245"/>
      <c r="HGI124" s="245"/>
      <c r="HGJ124" s="245"/>
      <c r="HGK124" s="245"/>
      <c r="HGL124" s="245"/>
      <c r="HGM124" s="245"/>
      <c r="HGN124" s="245"/>
      <c r="HGO124" s="245"/>
      <c r="HGP124" s="245"/>
      <c r="HGQ124" s="245"/>
      <c r="HGR124" s="245"/>
      <c r="HGS124" s="245"/>
      <c r="HGT124" s="245"/>
      <c r="HGU124" s="245"/>
      <c r="HGV124" s="245"/>
      <c r="HGW124" s="245"/>
      <c r="HGX124" s="245"/>
      <c r="HGY124" s="245"/>
      <c r="HGZ124" s="245"/>
      <c r="HHA124" s="245"/>
      <c r="HHB124" s="245"/>
      <c r="HHC124" s="245"/>
      <c r="HHD124" s="245"/>
      <c r="HHE124" s="245"/>
      <c r="HHF124" s="245"/>
      <c r="HHG124" s="245"/>
      <c r="HHH124" s="245"/>
      <c r="HHI124" s="245"/>
      <c r="HHJ124" s="245"/>
      <c r="HHK124" s="245"/>
      <c r="HHL124" s="245"/>
      <c r="HHM124" s="245"/>
      <c r="HHN124" s="245"/>
      <c r="HHO124" s="245"/>
      <c r="HHP124" s="245"/>
      <c r="HHQ124" s="245"/>
      <c r="HHR124" s="245"/>
      <c r="HHS124" s="245"/>
      <c r="HHT124" s="245"/>
      <c r="HHU124" s="245"/>
      <c r="HHV124" s="245"/>
      <c r="HHW124" s="245"/>
      <c r="HHX124" s="245"/>
      <c r="HHY124" s="245"/>
      <c r="HHZ124" s="245"/>
      <c r="HIA124" s="245"/>
      <c r="HIB124" s="245"/>
      <c r="HIC124" s="245"/>
      <c r="HID124" s="245"/>
      <c r="HIE124" s="245"/>
      <c r="HIF124" s="245"/>
      <c r="HIG124" s="245"/>
      <c r="HIH124" s="245"/>
      <c r="HII124" s="245"/>
      <c r="HIJ124" s="245"/>
      <c r="HIK124" s="245"/>
      <c r="HIL124" s="245"/>
      <c r="HIM124" s="245"/>
      <c r="HIN124" s="245"/>
      <c r="HIO124" s="245"/>
      <c r="HIP124" s="245"/>
      <c r="HIQ124" s="245"/>
      <c r="HIR124" s="245"/>
      <c r="HIS124" s="245"/>
      <c r="HIT124" s="245"/>
      <c r="HIU124" s="245"/>
      <c r="HIV124" s="245"/>
      <c r="HIW124" s="245"/>
      <c r="HIX124" s="245"/>
      <c r="HIY124" s="245"/>
      <c r="HIZ124" s="245"/>
      <c r="HJA124" s="245"/>
      <c r="HJB124" s="245"/>
      <c r="HJC124" s="245"/>
      <c r="HJD124" s="245"/>
      <c r="HJE124" s="245"/>
      <c r="HJF124" s="245"/>
      <c r="HJG124" s="245"/>
      <c r="HJH124" s="245"/>
      <c r="HJI124" s="245"/>
      <c r="HJJ124" s="245"/>
      <c r="HJK124" s="245"/>
      <c r="HJL124" s="245"/>
      <c r="HJM124" s="245"/>
      <c r="HJN124" s="245"/>
      <c r="HJO124" s="245"/>
      <c r="HJP124" s="245"/>
      <c r="HJQ124" s="245"/>
      <c r="HJR124" s="245"/>
      <c r="HJS124" s="245"/>
      <c r="HJT124" s="245"/>
      <c r="HJU124" s="245"/>
      <c r="HJV124" s="245"/>
      <c r="HJW124" s="245"/>
      <c r="HJX124" s="245"/>
      <c r="HJY124" s="245"/>
      <c r="HJZ124" s="245"/>
      <c r="HKA124" s="245"/>
      <c r="HKB124" s="245"/>
      <c r="HKC124" s="245"/>
      <c r="HKD124" s="245"/>
      <c r="HKE124" s="245"/>
      <c r="HKF124" s="245"/>
      <c r="HKG124" s="245"/>
      <c r="HKH124" s="245"/>
      <c r="HKI124" s="245"/>
      <c r="HKJ124" s="245"/>
      <c r="HKK124" s="245"/>
      <c r="HKL124" s="245"/>
      <c r="HKM124" s="245"/>
      <c r="HKN124" s="245"/>
      <c r="HKO124" s="245"/>
      <c r="HKP124" s="245"/>
      <c r="HKQ124" s="245"/>
      <c r="HKR124" s="245"/>
      <c r="HKS124" s="245"/>
      <c r="HKT124" s="245"/>
      <c r="HKU124" s="245"/>
      <c r="HKV124" s="245"/>
      <c r="HKW124" s="245"/>
      <c r="HKX124" s="245"/>
      <c r="HKY124" s="245"/>
      <c r="HKZ124" s="245"/>
      <c r="HLA124" s="245"/>
      <c r="HLB124" s="245"/>
      <c r="HLC124" s="245"/>
      <c r="HLD124" s="245"/>
      <c r="HLE124" s="245"/>
      <c r="HLF124" s="245"/>
      <c r="HLG124" s="245"/>
      <c r="HLH124" s="245"/>
      <c r="HLI124" s="245"/>
      <c r="HLJ124" s="245"/>
      <c r="HLK124" s="245"/>
      <c r="HLL124" s="245"/>
      <c r="HLM124" s="245"/>
      <c r="HLN124" s="245"/>
      <c r="HLO124" s="245"/>
      <c r="HLP124" s="245"/>
      <c r="HLQ124" s="245"/>
      <c r="HLR124" s="245"/>
      <c r="HLS124" s="245"/>
      <c r="HLT124" s="245"/>
      <c r="HLU124" s="245"/>
      <c r="HLV124" s="245"/>
      <c r="HLW124" s="245"/>
      <c r="HLX124" s="245"/>
      <c r="HLY124" s="245"/>
      <c r="HLZ124" s="245"/>
      <c r="HMA124" s="245"/>
      <c r="HMB124" s="245"/>
      <c r="HMC124" s="245"/>
      <c r="HMD124" s="245"/>
      <c r="HME124" s="245"/>
      <c r="HMF124" s="245"/>
      <c r="HMG124" s="245"/>
      <c r="HMH124" s="245"/>
      <c r="HMI124" s="245"/>
      <c r="HMJ124" s="245"/>
      <c r="HMK124" s="245"/>
      <c r="HML124" s="245"/>
      <c r="HMM124" s="245"/>
      <c r="HMN124" s="245"/>
      <c r="HMO124" s="245"/>
      <c r="HMP124" s="245"/>
      <c r="HMQ124" s="245"/>
      <c r="HMR124" s="245"/>
      <c r="HMS124" s="245"/>
      <c r="HMT124" s="245"/>
      <c r="HMU124" s="245"/>
      <c r="HMV124" s="245"/>
      <c r="HMW124" s="245"/>
      <c r="HMX124" s="245"/>
      <c r="HMY124" s="245"/>
      <c r="HMZ124" s="245"/>
      <c r="HNA124" s="245"/>
      <c r="HNB124" s="245"/>
      <c r="HNC124" s="245"/>
      <c r="HND124" s="245"/>
      <c r="HNE124" s="245"/>
      <c r="HNF124" s="245"/>
      <c r="HNG124" s="245"/>
      <c r="HNH124" s="245"/>
      <c r="HNI124" s="245"/>
      <c r="HNJ124" s="245"/>
      <c r="HNK124" s="245"/>
      <c r="HNL124" s="245"/>
      <c r="HNM124" s="245"/>
      <c r="HNN124" s="245"/>
      <c r="HNO124" s="245"/>
      <c r="HNP124" s="245"/>
      <c r="HNQ124" s="245"/>
      <c r="HNR124" s="245"/>
      <c r="HNS124" s="245"/>
      <c r="HNT124" s="245"/>
      <c r="HNU124" s="245"/>
      <c r="HNV124" s="245"/>
      <c r="HNW124" s="245"/>
      <c r="HNX124" s="245"/>
      <c r="HNY124" s="245"/>
      <c r="HNZ124" s="245"/>
      <c r="HOA124" s="245"/>
      <c r="HOB124" s="245"/>
      <c r="HOC124" s="245"/>
      <c r="HOD124" s="245"/>
      <c r="HOE124" s="245"/>
      <c r="HOF124" s="245"/>
      <c r="HOG124" s="245"/>
      <c r="HOH124" s="245"/>
      <c r="HOI124" s="245"/>
      <c r="HOJ124" s="245"/>
      <c r="HOK124" s="245"/>
      <c r="HOL124" s="245"/>
      <c r="HOM124" s="245"/>
      <c r="HON124" s="245"/>
      <c r="HOO124" s="245"/>
      <c r="HOP124" s="245"/>
      <c r="HOQ124" s="245"/>
      <c r="HOR124" s="245"/>
      <c r="HOS124" s="245"/>
      <c r="HOT124" s="245"/>
      <c r="HOU124" s="245"/>
      <c r="HOV124" s="245"/>
      <c r="HOW124" s="245"/>
      <c r="HOX124" s="245"/>
      <c r="HOY124" s="245"/>
      <c r="HOZ124" s="245"/>
      <c r="HPA124" s="245"/>
      <c r="HPB124" s="245"/>
      <c r="HPC124" s="245"/>
      <c r="HPD124" s="245"/>
      <c r="HPE124" s="245"/>
      <c r="HPF124" s="245"/>
      <c r="HPG124" s="245"/>
      <c r="HPH124" s="245"/>
      <c r="HPI124" s="245"/>
      <c r="HPJ124" s="245"/>
      <c r="HPK124" s="245"/>
      <c r="HPL124" s="245"/>
      <c r="HPM124" s="245"/>
      <c r="HPN124" s="245"/>
      <c r="HPO124" s="245"/>
      <c r="HPP124" s="245"/>
      <c r="HPQ124" s="245"/>
      <c r="HPR124" s="245"/>
      <c r="HPS124" s="245"/>
      <c r="HPT124" s="245"/>
      <c r="HPU124" s="245"/>
      <c r="HPV124" s="245"/>
      <c r="HPW124" s="245"/>
      <c r="HPX124" s="245"/>
      <c r="HPY124" s="245"/>
      <c r="HPZ124" s="245"/>
      <c r="HQA124" s="245"/>
      <c r="HQB124" s="245"/>
      <c r="HQC124" s="245"/>
      <c r="HQD124" s="245"/>
      <c r="HQE124" s="245"/>
      <c r="HQF124" s="245"/>
      <c r="HQG124" s="245"/>
      <c r="HQH124" s="245"/>
      <c r="HQI124" s="245"/>
      <c r="HQJ124" s="245"/>
      <c r="HQK124" s="245"/>
      <c r="HQL124" s="245"/>
      <c r="HQM124" s="245"/>
      <c r="HQN124" s="245"/>
      <c r="HQO124" s="245"/>
      <c r="HQP124" s="245"/>
      <c r="HQQ124" s="245"/>
      <c r="HQR124" s="245"/>
      <c r="HQS124" s="245"/>
      <c r="HQT124" s="245"/>
      <c r="HQU124" s="245"/>
      <c r="HQV124" s="245"/>
      <c r="HQW124" s="245"/>
      <c r="HQX124" s="245"/>
      <c r="HQY124" s="245"/>
      <c r="HQZ124" s="245"/>
      <c r="HRA124" s="245"/>
      <c r="HRB124" s="245"/>
      <c r="HRC124" s="245"/>
      <c r="HRD124" s="245"/>
      <c r="HRE124" s="245"/>
      <c r="HRF124" s="245"/>
      <c r="HRG124" s="245"/>
      <c r="HRH124" s="245"/>
      <c r="HRI124" s="245"/>
      <c r="HRJ124" s="245"/>
      <c r="HRK124" s="245"/>
      <c r="HRL124" s="245"/>
      <c r="HRM124" s="245"/>
      <c r="HRN124" s="245"/>
      <c r="HRO124" s="245"/>
      <c r="HRP124" s="245"/>
      <c r="HRQ124" s="245"/>
      <c r="HRR124" s="245"/>
      <c r="HRS124" s="245"/>
      <c r="HRT124" s="245"/>
      <c r="HRU124" s="245"/>
      <c r="HRV124" s="245"/>
      <c r="HRW124" s="245"/>
      <c r="HRX124" s="245"/>
      <c r="HRY124" s="245"/>
      <c r="HRZ124" s="245"/>
      <c r="HSA124" s="245"/>
      <c r="HSB124" s="245"/>
      <c r="HSC124" s="245"/>
      <c r="HSD124" s="245"/>
      <c r="HSE124" s="245"/>
      <c r="HSF124" s="245"/>
      <c r="HSG124" s="245"/>
      <c r="HSH124" s="245"/>
      <c r="HSI124" s="245"/>
      <c r="HSJ124" s="245"/>
      <c r="HSK124" s="245"/>
      <c r="HSL124" s="245"/>
      <c r="HSM124" s="245"/>
      <c r="HSN124" s="245"/>
      <c r="HSO124" s="245"/>
      <c r="HSP124" s="245"/>
      <c r="HSQ124" s="245"/>
      <c r="HSR124" s="245"/>
      <c r="HSS124" s="245"/>
      <c r="HST124" s="245"/>
      <c r="HSU124" s="245"/>
      <c r="HSV124" s="245"/>
      <c r="HSW124" s="245"/>
      <c r="HSX124" s="245"/>
      <c r="HSY124" s="245"/>
      <c r="HSZ124" s="245"/>
      <c r="HTA124" s="245"/>
      <c r="HTB124" s="245"/>
      <c r="HTC124" s="245"/>
      <c r="HTD124" s="245"/>
      <c r="HTE124" s="245"/>
      <c r="HTF124" s="245"/>
      <c r="HTG124" s="245"/>
      <c r="HTH124" s="245"/>
      <c r="HTI124" s="245"/>
      <c r="HTJ124" s="245"/>
      <c r="HTK124" s="245"/>
      <c r="HTL124" s="245"/>
      <c r="HTM124" s="245"/>
      <c r="HTN124" s="245"/>
      <c r="HTO124" s="245"/>
      <c r="HTP124" s="245"/>
      <c r="HTQ124" s="245"/>
      <c r="HTR124" s="245"/>
      <c r="HTS124" s="245"/>
      <c r="HTT124" s="245"/>
      <c r="HTU124" s="245"/>
      <c r="HTV124" s="245"/>
      <c r="HTW124" s="245"/>
      <c r="HTX124" s="245"/>
      <c r="HTY124" s="245"/>
      <c r="HTZ124" s="245"/>
      <c r="HUA124" s="245"/>
      <c r="HUB124" s="245"/>
      <c r="HUC124" s="245"/>
      <c r="HUD124" s="245"/>
      <c r="HUE124" s="245"/>
      <c r="HUF124" s="245"/>
      <c r="HUG124" s="245"/>
      <c r="HUH124" s="245"/>
      <c r="HUI124" s="245"/>
      <c r="HUJ124" s="245"/>
      <c r="HUK124" s="245"/>
      <c r="HUL124" s="245"/>
      <c r="HUM124" s="245"/>
      <c r="HUN124" s="245"/>
      <c r="HUO124" s="245"/>
      <c r="HUP124" s="245"/>
      <c r="HUQ124" s="245"/>
      <c r="HUR124" s="245"/>
      <c r="HUS124" s="245"/>
      <c r="HUT124" s="245"/>
      <c r="HUU124" s="245"/>
      <c r="HUV124" s="245"/>
      <c r="HUW124" s="245"/>
      <c r="HUX124" s="245"/>
      <c r="HUY124" s="245"/>
      <c r="HUZ124" s="245"/>
      <c r="HVA124" s="245"/>
      <c r="HVB124" s="245"/>
      <c r="HVC124" s="245"/>
      <c r="HVD124" s="245"/>
      <c r="HVE124" s="245"/>
      <c r="HVF124" s="245"/>
      <c r="HVG124" s="245"/>
      <c r="HVH124" s="245"/>
      <c r="HVI124" s="245"/>
      <c r="HVJ124" s="245"/>
      <c r="HVK124" s="245"/>
      <c r="HVL124" s="245"/>
      <c r="HVM124" s="245"/>
      <c r="HVN124" s="245"/>
      <c r="HVO124" s="245"/>
      <c r="HVP124" s="245"/>
      <c r="HVQ124" s="245"/>
      <c r="HVR124" s="245"/>
      <c r="HVS124" s="245"/>
      <c r="HVT124" s="245"/>
      <c r="HVU124" s="245"/>
      <c r="HVV124" s="245"/>
      <c r="HVW124" s="245"/>
      <c r="HVX124" s="245"/>
      <c r="HVY124" s="245"/>
      <c r="HVZ124" s="245"/>
      <c r="HWA124" s="245"/>
      <c r="HWB124" s="245"/>
      <c r="HWC124" s="245"/>
      <c r="HWD124" s="245"/>
      <c r="HWE124" s="245"/>
      <c r="HWF124" s="245"/>
      <c r="HWG124" s="245"/>
      <c r="HWH124" s="245"/>
      <c r="HWI124" s="245"/>
      <c r="HWJ124" s="245"/>
      <c r="HWK124" s="245"/>
      <c r="HWL124" s="245"/>
      <c r="HWM124" s="245"/>
      <c r="HWN124" s="245"/>
      <c r="HWO124" s="245"/>
      <c r="HWP124" s="245"/>
      <c r="HWQ124" s="245"/>
      <c r="HWR124" s="245"/>
      <c r="HWS124" s="245"/>
      <c r="HWT124" s="245"/>
      <c r="HWU124" s="245"/>
      <c r="HWV124" s="245"/>
      <c r="HWW124" s="245"/>
      <c r="HWX124" s="245"/>
      <c r="HWY124" s="245"/>
      <c r="HWZ124" s="245"/>
      <c r="HXA124" s="245"/>
      <c r="HXB124" s="245"/>
      <c r="HXC124" s="245"/>
      <c r="HXD124" s="245"/>
      <c r="HXE124" s="245"/>
      <c r="HXF124" s="245"/>
      <c r="HXG124" s="245"/>
      <c r="HXH124" s="245"/>
      <c r="HXI124" s="245"/>
      <c r="HXJ124" s="245"/>
      <c r="HXK124" s="245"/>
      <c r="HXL124" s="245"/>
      <c r="HXM124" s="245"/>
      <c r="HXN124" s="245"/>
      <c r="HXO124" s="245"/>
      <c r="HXP124" s="245"/>
      <c r="HXQ124" s="245"/>
      <c r="HXR124" s="245"/>
      <c r="HXS124" s="245"/>
      <c r="HXT124" s="245"/>
      <c r="HXU124" s="245"/>
      <c r="HXV124" s="245"/>
      <c r="HXW124" s="245"/>
      <c r="HXX124" s="245"/>
      <c r="HXY124" s="245"/>
      <c r="HXZ124" s="245"/>
      <c r="HYA124" s="245"/>
      <c r="HYB124" s="245"/>
      <c r="HYC124" s="245"/>
      <c r="HYD124" s="245"/>
      <c r="HYE124" s="245"/>
      <c r="HYF124" s="245"/>
      <c r="HYG124" s="245"/>
      <c r="HYH124" s="245"/>
      <c r="HYI124" s="245"/>
      <c r="HYJ124" s="245"/>
      <c r="HYK124" s="245"/>
      <c r="HYL124" s="245"/>
      <c r="HYM124" s="245"/>
      <c r="HYN124" s="245"/>
      <c r="HYO124" s="245"/>
      <c r="HYP124" s="245"/>
      <c r="HYQ124" s="245"/>
      <c r="HYR124" s="245"/>
      <c r="HYS124" s="245"/>
      <c r="HYT124" s="245"/>
      <c r="HYU124" s="245"/>
      <c r="HYV124" s="245"/>
      <c r="HYW124" s="245"/>
      <c r="HYX124" s="245"/>
      <c r="HYY124" s="245"/>
      <c r="HYZ124" s="245"/>
      <c r="HZA124" s="245"/>
      <c r="HZB124" s="245"/>
      <c r="HZC124" s="245"/>
      <c r="HZD124" s="245"/>
      <c r="HZE124" s="245"/>
      <c r="HZF124" s="245"/>
      <c r="HZG124" s="245"/>
      <c r="HZH124" s="245"/>
      <c r="HZI124" s="245"/>
      <c r="HZJ124" s="245"/>
      <c r="HZK124" s="245"/>
      <c r="HZL124" s="245"/>
      <c r="HZM124" s="245"/>
      <c r="HZN124" s="245"/>
      <c r="HZO124" s="245"/>
      <c r="HZP124" s="245"/>
      <c r="HZQ124" s="245"/>
      <c r="HZR124" s="245"/>
      <c r="HZS124" s="245"/>
      <c r="HZT124" s="245"/>
      <c r="HZU124" s="245"/>
      <c r="HZV124" s="245"/>
      <c r="HZW124" s="245"/>
      <c r="HZX124" s="245"/>
      <c r="HZY124" s="245"/>
      <c r="HZZ124" s="245"/>
      <c r="IAA124" s="245"/>
      <c r="IAB124" s="245"/>
      <c r="IAC124" s="245"/>
      <c r="IAD124" s="245"/>
      <c r="IAE124" s="245"/>
      <c r="IAF124" s="245"/>
      <c r="IAG124" s="245"/>
      <c r="IAH124" s="245"/>
      <c r="IAI124" s="245"/>
      <c r="IAJ124" s="245"/>
      <c r="IAK124" s="245"/>
      <c r="IAL124" s="245"/>
      <c r="IAM124" s="245"/>
      <c r="IAN124" s="245"/>
      <c r="IAO124" s="245"/>
      <c r="IAP124" s="245"/>
      <c r="IAQ124" s="245"/>
      <c r="IAR124" s="245"/>
      <c r="IAS124" s="245"/>
      <c r="IAT124" s="245"/>
      <c r="IAU124" s="245"/>
      <c r="IAV124" s="245"/>
      <c r="IAW124" s="245"/>
      <c r="IAX124" s="245"/>
      <c r="IAY124" s="245"/>
      <c r="IAZ124" s="245"/>
      <c r="IBA124" s="245"/>
      <c r="IBB124" s="245"/>
      <c r="IBC124" s="245"/>
      <c r="IBD124" s="245"/>
      <c r="IBE124" s="245"/>
      <c r="IBF124" s="245"/>
      <c r="IBG124" s="245"/>
      <c r="IBH124" s="245"/>
      <c r="IBI124" s="245"/>
      <c r="IBJ124" s="245"/>
      <c r="IBK124" s="245"/>
      <c r="IBL124" s="245"/>
      <c r="IBM124" s="245"/>
      <c r="IBN124" s="245"/>
      <c r="IBO124" s="245"/>
      <c r="IBP124" s="245"/>
      <c r="IBQ124" s="245"/>
      <c r="IBR124" s="245"/>
      <c r="IBS124" s="245"/>
      <c r="IBT124" s="245"/>
      <c r="IBU124" s="245"/>
      <c r="IBV124" s="245"/>
      <c r="IBW124" s="245"/>
      <c r="IBX124" s="245"/>
      <c r="IBY124" s="245"/>
      <c r="IBZ124" s="245"/>
      <c r="ICA124" s="245"/>
      <c r="ICB124" s="245"/>
      <c r="ICC124" s="245"/>
      <c r="ICD124" s="245"/>
      <c r="ICE124" s="245"/>
      <c r="ICF124" s="245"/>
      <c r="ICG124" s="245"/>
      <c r="ICH124" s="245"/>
      <c r="ICI124" s="245"/>
      <c r="ICJ124" s="245"/>
      <c r="ICK124" s="245"/>
      <c r="ICL124" s="245"/>
      <c r="ICM124" s="245"/>
      <c r="ICN124" s="245"/>
      <c r="ICO124" s="245"/>
      <c r="ICP124" s="245"/>
      <c r="ICQ124" s="245"/>
      <c r="ICR124" s="245"/>
      <c r="ICS124" s="245"/>
      <c r="ICT124" s="245"/>
      <c r="ICU124" s="245"/>
      <c r="ICV124" s="245"/>
      <c r="ICW124" s="245"/>
      <c r="ICX124" s="245"/>
      <c r="ICY124" s="245"/>
      <c r="ICZ124" s="245"/>
      <c r="IDA124" s="245"/>
      <c r="IDB124" s="245"/>
      <c r="IDC124" s="245"/>
      <c r="IDD124" s="245"/>
      <c r="IDE124" s="245"/>
      <c r="IDF124" s="245"/>
      <c r="IDG124" s="245"/>
      <c r="IDH124" s="245"/>
      <c r="IDI124" s="245"/>
      <c r="IDJ124" s="245"/>
      <c r="IDK124" s="245"/>
      <c r="IDL124" s="245"/>
      <c r="IDM124" s="245"/>
      <c r="IDN124" s="245"/>
      <c r="IDO124" s="245"/>
      <c r="IDP124" s="245"/>
      <c r="IDQ124" s="245"/>
      <c r="IDR124" s="245"/>
      <c r="IDS124" s="245"/>
      <c r="IDT124" s="245"/>
      <c r="IDU124" s="245"/>
      <c r="IDV124" s="245"/>
      <c r="IDW124" s="245"/>
      <c r="IDX124" s="245"/>
      <c r="IDY124" s="245"/>
      <c r="IDZ124" s="245"/>
      <c r="IEA124" s="245"/>
      <c r="IEB124" s="245"/>
      <c r="IEC124" s="245"/>
      <c r="IED124" s="245"/>
      <c r="IEE124" s="245"/>
      <c r="IEF124" s="245"/>
      <c r="IEG124" s="245"/>
      <c r="IEH124" s="245"/>
      <c r="IEI124" s="245"/>
      <c r="IEJ124" s="245"/>
      <c r="IEK124" s="245"/>
      <c r="IEL124" s="245"/>
      <c r="IEM124" s="245"/>
      <c r="IEN124" s="245"/>
      <c r="IEO124" s="245"/>
      <c r="IEP124" s="245"/>
      <c r="IEQ124" s="245"/>
      <c r="IER124" s="245"/>
      <c r="IES124" s="245"/>
      <c r="IET124" s="245"/>
      <c r="IEU124" s="245"/>
      <c r="IEV124" s="245"/>
      <c r="IEW124" s="245"/>
      <c r="IEX124" s="245"/>
      <c r="IEY124" s="245"/>
      <c r="IEZ124" s="245"/>
      <c r="IFA124" s="245"/>
      <c r="IFB124" s="245"/>
      <c r="IFC124" s="245"/>
      <c r="IFD124" s="245"/>
      <c r="IFE124" s="245"/>
      <c r="IFF124" s="245"/>
      <c r="IFG124" s="245"/>
      <c r="IFH124" s="245"/>
      <c r="IFI124" s="245"/>
      <c r="IFJ124" s="245"/>
      <c r="IFK124" s="245"/>
      <c r="IFL124" s="245"/>
      <c r="IFM124" s="245"/>
      <c r="IFN124" s="245"/>
      <c r="IFO124" s="245"/>
      <c r="IFP124" s="245"/>
      <c r="IFQ124" s="245"/>
      <c r="IFR124" s="245"/>
      <c r="IFS124" s="245"/>
      <c r="IFT124" s="245"/>
      <c r="IFU124" s="245"/>
      <c r="IFV124" s="245"/>
      <c r="IFW124" s="245"/>
      <c r="IFX124" s="245"/>
      <c r="IFY124" s="245"/>
      <c r="IFZ124" s="245"/>
      <c r="IGA124" s="245"/>
      <c r="IGB124" s="245"/>
      <c r="IGC124" s="245"/>
      <c r="IGD124" s="245"/>
      <c r="IGE124" s="245"/>
      <c r="IGF124" s="245"/>
      <c r="IGG124" s="245"/>
      <c r="IGH124" s="245"/>
      <c r="IGI124" s="245"/>
      <c r="IGJ124" s="245"/>
      <c r="IGK124" s="245"/>
      <c r="IGL124" s="245"/>
      <c r="IGM124" s="245"/>
      <c r="IGN124" s="245"/>
      <c r="IGO124" s="245"/>
      <c r="IGP124" s="245"/>
      <c r="IGQ124" s="245"/>
      <c r="IGR124" s="245"/>
      <c r="IGS124" s="245"/>
      <c r="IGT124" s="245"/>
      <c r="IGU124" s="245"/>
      <c r="IGV124" s="245"/>
      <c r="IGW124" s="245"/>
      <c r="IGX124" s="245"/>
      <c r="IGY124" s="245"/>
      <c r="IGZ124" s="245"/>
      <c r="IHA124" s="245"/>
      <c r="IHB124" s="245"/>
      <c r="IHC124" s="245"/>
      <c r="IHD124" s="245"/>
      <c r="IHE124" s="245"/>
      <c r="IHF124" s="245"/>
      <c r="IHG124" s="245"/>
      <c r="IHH124" s="245"/>
      <c r="IHI124" s="245"/>
      <c r="IHJ124" s="245"/>
      <c r="IHK124" s="245"/>
      <c r="IHL124" s="245"/>
      <c r="IHM124" s="245"/>
      <c r="IHN124" s="245"/>
      <c r="IHO124" s="245"/>
      <c r="IHP124" s="245"/>
      <c r="IHQ124" s="245"/>
      <c r="IHR124" s="245"/>
      <c r="IHS124" s="245"/>
      <c r="IHT124" s="245"/>
      <c r="IHU124" s="245"/>
      <c r="IHV124" s="245"/>
      <c r="IHW124" s="245"/>
      <c r="IHX124" s="245"/>
      <c r="IHY124" s="245"/>
      <c r="IHZ124" s="245"/>
      <c r="IIA124" s="245"/>
      <c r="IIB124" s="245"/>
      <c r="IIC124" s="245"/>
      <c r="IID124" s="245"/>
      <c r="IIE124" s="245"/>
      <c r="IIF124" s="245"/>
      <c r="IIG124" s="245"/>
      <c r="IIH124" s="245"/>
      <c r="III124" s="245"/>
      <c r="IIJ124" s="245"/>
      <c r="IIK124" s="245"/>
      <c r="IIL124" s="245"/>
      <c r="IIM124" s="245"/>
      <c r="IIN124" s="245"/>
      <c r="IIO124" s="245"/>
      <c r="IIP124" s="245"/>
      <c r="IIQ124" s="245"/>
      <c r="IIR124" s="245"/>
      <c r="IIS124" s="245"/>
      <c r="IIT124" s="245"/>
      <c r="IIU124" s="245"/>
      <c r="IIV124" s="245"/>
      <c r="IIW124" s="245"/>
      <c r="IIX124" s="245"/>
      <c r="IIY124" s="245"/>
      <c r="IIZ124" s="245"/>
      <c r="IJA124" s="245"/>
      <c r="IJB124" s="245"/>
      <c r="IJC124" s="245"/>
      <c r="IJD124" s="245"/>
      <c r="IJE124" s="245"/>
      <c r="IJF124" s="245"/>
      <c r="IJG124" s="245"/>
      <c r="IJH124" s="245"/>
      <c r="IJI124" s="245"/>
      <c r="IJJ124" s="245"/>
      <c r="IJK124" s="245"/>
      <c r="IJL124" s="245"/>
      <c r="IJM124" s="245"/>
      <c r="IJN124" s="245"/>
      <c r="IJO124" s="245"/>
      <c r="IJP124" s="245"/>
      <c r="IJQ124" s="245"/>
      <c r="IJR124" s="245"/>
      <c r="IJS124" s="245"/>
      <c r="IJT124" s="245"/>
      <c r="IJU124" s="245"/>
      <c r="IJV124" s="245"/>
      <c r="IJW124" s="245"/>
      <c r="IJX124" s="245"/>
      <c r="IJY124" s="245"/>
      <c r="IJZ124" s="245"/>
      <c r="IKA124" s="245"/>
      <c r="IKB124" s="245"/>
      <c r="IKC124" s="245"/>
      <c r="IKD124" s="245"/>
      <c r="IKE124" s="245"/>
      <c r="IKF124" s="245"/>
      <c r="IKG124" s="245"/>
      <c r="IKH124" s="245"/>
      <c r="IKI124" s="245"/>
      <c r="IKJ124" s="245"/>
      <c r="IKK124" s="245"/>
      <c r="IKL124" s="245"/>
      <c r="IKM124" s="245"/>
      <c r="IKN124" s="245"/>
      <c r="IKO124" s="245"/>
      <c r="IKP124" s="245"/>
      <c r="IKQ124" s="245"/>
      <c r="IKR124" s="245"/>
      <c r="IKS124" s="245"/>
      <c r="IKT124" s="245"/>
      <c r="IKU124" s="245"/>
      <c r="IKV124" s="245"/>
      <c r="IKW124" s="245"/>
      <c r="IKX124" s="245"/>
      <c r="IKY124" s="245"/>
      <c r="IKZ124" s="245"/>
      <c r="ILA124" s="245"/>
      <c r="ILB124" s="245"/>
      <c r="ILC124" s="245"/>
      <c r="ILD124" s="245"/>
      <c r="ILE124" s="245"/>
      <c r="ILF124" s="245"/>
      <c r="ILG124" s="245"/>
      <c r="ILH124" s="245"/>
      <c r="ILI124" s="245"/>
      <c r="ILJ124" s="245"/>
      <c r="ILK124" s="245"/>
      <c r="ILL124" s="245"/>
      <c r="ILM124" s="245"/>
      <c r="ILN124" s="245"/>
      <c r="ILO124" s="245"/>
      <c r="ILP124" s="245"/>
      <c r="ILQ124" s="245"/>
      <c r="ILR124" s="245"/>
      <c r="ILS124" s="245"/>
      <c r="ILT124" s="245"/>
      <c r="ILU124" s="245"/>
      <c r="ILV124" s="245"/>
      <c r="ILW124" s="245"/>
      <c r="ILX124" s="245"/>
      <c r="ILY124" s="245"/>
      <c r="ILZ124" s="245"/>
      <c r="IMA124" s="245"/>
      <c r="IMB124" s="245"/>
      <c r="IMC124" s="245"/>
      <c r="IMD124" s="245"/>
      <c r="IME124" s="245"/>
      <c r="IMF124" s="245"/>
      <c r="IMG124" s="245"/>
      <c r="IMH124" s="245"/>
      <c r="IMI124" s="245"/>
      <c r="IMJ124" s="245"/>
      <c r="IMK124" s="245"/>
      <c r="IML124" s="245"/>
      <c r="IMM124" s="245"/>
      <c r="IMN124" s="245"/>
      <c r="IMO124" s="245"/>
      <c r="IMP124" s="245"/>
      <c r="IMQ124" s="245"/>
      <c r="IMR124" s="245"/>
      <c r="IMS124" s="245"/>
      <c r="IMT124" s="245"/>
      <c r="IMU124" s="245"/>
      <c r="IMV124" s="245"/>
      <c r="IMW124" s="245"/>
      <c r="IMX124" s="245"/>
      <c r="IMY124" s="245"/>
      <c r="IMZ124" s="245"/>
      <c r="INA124" s="245"/>
      <c r="INB124" s="245"/>
      <c r="INC124" s="245"/>
      <c r="IND124" s="245"/>
      <c r="INE124" s="245"/>
      <c r="INF124" s="245"/>
      <c r="ING124" s="245"/>
      <c r="INH124" s="245"/>
      <c r="INI124" s="245"/>
      <c r="INJ124" s="245"/>
      <c r="INK124" s="245"/>
      <c r="INL124" s="245"/>
      <c r="INM124" s="245"/>
      <c r="INN124" s="245"/>
      <c r="INO124" s="245"/>
      <c r="INP124" s="245"/>
      <c r="INQ124" s="245"/>
      <c r="INR124" s="245"/>
      <c r="INS124" s="245"/>
      <c r="INT124" s="245"/>
      <c r="INU124" s="245"/>
      <c r="INV124" s="245"/>
      <c r="INW124" s="245"/>
      <c r="INX124" s="245"/>
      <c r="INY124" s="245"/>
      <c r="INZ124" s="245"/>
      <c r="IOA124" s="245"/>
      <c r="IOB124" s="245"/>
      <c r="IOC124" s="245"/>
      <c r="IOD124" s="245"/>
      <c r="IOE124" s="245"/>
      <c r="IOF124" s="245"/>
      <c r="IOG124" s="245"/>
      <c r="IOH124" s="245"/>
      <c r="IOI124" s="245"/>
      <c r="IOJ124" s="245"/>
      <c r="IOK124" s="245"/>
      <c r="IOL124" s="245"/>
      <c r="IOM124" s="245"/>
      <c r="ION124" s="245"/>
      <c r="IOO124" s="245"/>
      <c r="IOP124" s="245"/>
      <c r="IOQ124" s="245"/>
      <c r="IOR124" s="245"/>
      <c r="IOS124" s="245"/>
      <c r="IOT124" s="245"/>
      <c r="IOU124" s="245"/>
      <c r="IOV124" s="245"/>
      <c r="IOW124" s="245"/>
      <c r="IOX124" s="245"/>
      <c r="IOY124" s="245"/>
      <c r="IOZ124" s="245"/>
      <c r="IPA124" s="245"/>
      <c r="IPB124" s="245"/>
      <c r="IPC124" s="245"/>
      <c r="IPD124" s="245"/>
      <c r="IPE124" s="245"/>
      <c r="IPF124" s="245"/>
      <c r="IPG124" s="245"/>
      <c r="IPH124" s="245"/>
      <c r="IPI124" s="245"/>
      <c r="IPJ124" s="245"/>
      <c r="IPK124" s="245"/>
      <c r="IPL124" s="245"/>
      <c r="IPM124" s="245"/>
      <c r="IPN124" s="245"/>
      <c r="IPO124" s="245"/>
      <c r="IPP124" s="245"/>
      <c r="IPQ124" s="245"/>
      <c r="IPR124" s="245"/>
      <c r="IPS124" s="245"/>
      <c r="IPT124" s="245"/>
      <c r="IPU124" s="245"/>
      <c r="IPV124" s="245"/>
      <c r="IPW124" s="245"/>
      <c r="IPX124" s="245"/>
      <c r="IPY124" s="245"/>
      <c r="IPZ124" s="245"/>
      <c r="IQA124" s="245"/>
      <c r="IQB124" s="245"/>
      <c r="IQC124" s="245"/>
      <c r="IQD124" s="245"/>
      <c r="IQE124" s="245"/>
      <c r="IQF124" s="245"/>
      <c r="IQG124" s="245"/>
      <c r="IQH124" s="245"/>
      <c r="IQI124" s="245"/>
      <c r="IQJ124" s="245"/>
      <c r="IQK124" s="245"/>
      <c r="IQL124" s="245"/>
      <c r="IQM124" s="245"/>
      <c r="IQN124" s="245"/>
      <c r="IQO124" s="245"/>
      <c r="IQP124" s="245"/>
      <c r="IQQ124" s="245"/>
      <c r="IQR124" s="245"/>
      <c r="IQS124" s="245"/>
      <c r="IQT124" s="245"/>
      <c r="IQU124" s="245"/>
      <c r="IQV124" s="245"/>
      <c r="IQW124" s="245"/>
      <c r="IQX124" s="245"/>
      <c r="IQY124" s="245"/>
      <c r="IQZ124" s="245"/>
      <c r="IRA124" s="245"/>
      <c r="IRB124" s="245"/>
      <c r="IRC124" s="245"/>
      <c r="IRD124" s="245"/>
      <c r="IRE124" s="245"/>
      <c r="IRF124" s="245"/>
      <c r="IRG124" s="245"/>
      <c r="IRH124" s="245"/>
      <c r="IRI124" s="245"/>
      <c r="IRJ124" s="245"/>
      <c r="IRK124" s="245"/>
      <c r="IRL124" s="245"/>
      <c r="IRM124" s="245"/>
      <c r="IRN124" s="245"/>
      <c r="IRO124" s="245"/>
      <c r="IRP124" s="245"/>
      <c r="IRQ124" s="245"/>
      <c r="IRR124" s="245"/>
      <c r="IRS124" s="245"/>
      <c r="IRT124" s="245"/>
      <c r="IRU124" s="245"/>
      <c r="IRV124" s="245"/>
      <c r="IRW124" s="245"/>
      <c r="IRX124" s="245"/>
      <c r="IRY124" s="245"/>
      <c r="IRZ124" s="245"/>
      <c r="ISA124" s="245"/>
      <c r="ISB124" s="245"/>
      <c r="ISC124" s="245"/>
      <c r="ISD124" s="245"/>
      <c r="ISE124" s="245"/>
      <c r="ISF124" s="245"/>
      <c r="ISG124" s="245"/>
      <c r="ISH124" s="245"/>
      <c r="ISI124" s="245"/>
      <c r="ISJ124" s="245"/>
      <c r="ISK124" s="245"/>
      <c r="ISL124" s="245"/>
      <c r="ISM124" s="245"/>
      <c r="ISN124" s="245"/>
      <c r="ISO124" s="245"/>
      <c r="ISP124" s="245"/>
      <c r="ISQ124" s="245"/>
      <c r="ISR124" s="245"/>
      <c r="ISS124" s="245"/>
      <c r="IST124" s="245"/>
      <c r="ISU124" s="245"/>
      <c r="ISV124" s="245"/>
      <c r="ISW124" s="245"/>
      <c r="ISX124" s="245"/>
      <c r="ISY124" s="245"/>
      <c r="ISZ124" s="245"/>
      <c r="ITA124" s="245"/>
      <c r="ITB124" s="245"/>
      <c r="ITC124" s="245"/>
      <c r="ITD124" s="245"/>
      <c r="ITE124" s="245"/>
      <c r="ITF124" s="245"/>
      <c r="ITG124" s="245"/>
      <c r="ITH124" s="245"/>
      <c r="ITI124" s="245"/>
      <c r="ITJ124" s="245"/>
      <c r="ITK124" s="245"/>
      <c r="ITL124" s="245"/>
      <c r="ITM124" s="245"/>
      <c r="ITN124" s="245"/>
      <c r="ITO124" s="245"/>
      <c r="ITP124" s="245"/>
      <c r="ITQ124" s="245"/>
      <c r="ITR124" s="245"/>
      <c r="ITS124" s="245"/>
      <c r="ITT124" s="245"/>
      <c r="ITU124" s="245"/>
      <c r="ITV124" s="245"/>
      <c r="ITW124" s="245"/>
      <c r="ITX124" s="245"/>
      <c r="ITY124" s="245"/>
      <c r="ITZ124" s="245"/>
      <c r="IUA124" s="245"/>
      <c r="IUB124" s="245"/>
      <c r="IUC124" s="245"/>
      <c r="IUD124" s="245"/>
      <c r="IUE124" s="245"/>
      <c r="IUF124" s="245"/>
      <c r="IUG124" s="245"/>
      <c r="IUH124" s="245"/>
      <c r="IUI124" s="245"/>
      <c r="IUJ124" s="245"/>
      <c r="IUK124" s="245"/>
      <c r="IUL124" s="245"/>
      <c r="IUM124" s="245"/>
      <c r="IUN124" s="245"/>
      <c r="IUO124" s="245"/>
      <c r="IUP124" s="245"/>
      <c r="IUQ124" s="245"/>
      <c r="IUR124" s="245"/>
      <c r="IUS124" s="245"/>
      <c r="IUT124" s="245"/>
      <c r="IUU124" s="245"/>
      <c r="IUV124" s="245"/>
      <c r="IUW124" s="245"/>
      <c r="IUX124" s="245"/>
      <c r="IUY124" s="245"/>
      <c r="IUZ124" s="245"/>
      <c r="IVA124" s="245"/>
      <c r="IVB124" s="245"/>
      <c r="IVC124" s="245"/>
      <c r="IVD124" s="245"/>
      <c r="IVE124" s="245"/>
      <c r="IVF124" s="245"/>
      <c r="IVG124" s="245"/>
      <c r="IVH124" s="245"/>
      <c r="IVI124" s="245"/>
      <c r="IVJ124" s="245"/>
      <c r="IVK124" s="245"/>
      <c r="IVL124" s="245"/>
      <c r="IVM124" s="245"/>
      <c r="IVN124" s="245"/>
      <c r="IVO124" s="245"/>
      <c r="IVP124" s="245"/>
      <c r="IVQ124" s="245"/>
      <c r="IVR124" s="245"/>
      <c r="IVS124" s="245"/>
      <c r="IVT124" s="245"/>
      <c r="IVU124" s="245"/>
      <c r="IVV124" s="245"/>
      <c r="IVW124" s="245"/>
      <c r="IVX124" s="245"/>
      <c r="IVY124" s="245"/>
      <c r="IVZ124" s="245"/>
      <c r="IWA124" s="245"/>
      <c r="IWB124" s="245"/>
      <c r="IWC124" s="245"/>
      <c r="IWD124" s="245"/>
      <c r="IWE124" s="245"/>
      <c r="IWF124" s="245"/>
      <c r="IWG124" s="245"/>
      <c r="IWH124" s="245"/>
      <c r="IWI124" s="245"/>
      <c r="IWJ124" s="245"/>
      <c r="IWK124" s="245"/>
      <c r="IWL124" s="245"/>
      <c r="IWM124" s="245"/>
      <c r="IWN124" s="245"/>
      <c r="IWO124" s="245"/>
      <c r="IWP124" s="245"/>
      <c r="IWQ124" s="245"/>
      <c r="IWR124" s="245"/>
      <c r="IWS124" s="245"/>
      <c r="IWT124" s="245"/>
      <c r="IWU124" s="245"/>
      <c r="IWV124" s="245"/>
      <c r="IWW124" s="245"/>
      <c r="IWX124" s="245"/>
      <c r="IWY124" s="245"/>
      <c r="IWZ124" s="245"/>
      <c r="IXA124" s="245"/>
      <c r="IXB124" s="245"/>
      <c r="IXC124" s="245"/>
      <c r="IXD124" s="245"/>
      <c r="IXE124" s="245"/>
      <c r="IXF124" s="245"/>
      <c r="IXG124" s="245"/>
      <c r="IXH124" s="245"/>
      <c r="IXI124" s="245"/>
      <c r="IXJ124" s="245"/>
      <c r="IXK124" s="245"/>
      <c r="IXL124" s="245"/>
      <c r="IXM124" s="245"/>
      <c r="IXN124" s="245"/>
      <c r="IXO124" s="245"/>
      <c r="IXP124" s="245"/>
      <c r="IXQ124" s="245"/>
      <c r="IXR124" s="245"/>
      <c r="IXS124" s="245"/>
      <c r="IXT124" s="245"/>
      <c r="IXU124" s="245"/>
      <c r="IXV124" s="245"/>
      <c r="IXW124" s="245"/>
      <c r="IXX124" s="245"/>
      <c r="IXY124" s="245"/>
      <c r="IXZ124" s="245"/>
      <c r="IYA124" s="245"/>
      <c r="IYB124" s="245"/>
      <c r="IYC124" s="245"/>
      <c r="IYD124" s="245"/>
      <c r="IYE124" s="245"/>
      <c r="IYF124" s="245"/>
      <c r="IYG124" s="245"/>
      <c r="IYH124" s="245"/>
      <c r="IYI124" s="245"/>
      <c r="IYJ124" s="245"/>
      <c r="IYK124" s="245"/>
      <c r="IYL124" s="245"/>
      <c r="IYM124" s="245"/>
      <c r="IYN124" s="245"/>
      <c r="IYO124" s="245"/>
      <c r="IYP124" s="245"/>
      <c r="IYQ124" s="245"/>
      <c r="IYR124" s="245"/>
      <c r="IYS124" s="245"/>
      <c r="IYT124" s="245"/>
      <c r="IYU124" s="245"/>
      <c r="IYV124" s="245"/>
      <c r="IYW124" s="245"/>
      <c r="IYX124" s="245"/>
      <c r="IYY124" s="245"/>
      <c r="IYZ124" s="245"/>
      <c r="IZA124" s="245"/>
      <c r="IZB124" s="245"/>
      <c r="IZC124" s="245"/>
      <c r="IZD124" s="245"/>
      <c r="IZE124" s="245"/>
      <c r="IZF124" s="245"/>
      <c r="IZG124" s="245"/>
      <c r="IZH124" s="245"/>
      <c r="IZI124" s="245"/>
      <c r="IZJ124" s="245"/>
      <c r="IZK124" s="245"/>
      <c r="IZL124" s="245"/>
      <c r="IZM124" s="245"/>
      <c r="IZN124" s="245"/>
      <c r="IZO124" s="245"/>
      <c r="IZP124" s="245"/>
      <c r="IZQ124" s="245"/>
      <c r="IZR124" s="245"/>
      <c r="IZS124" s="245"/>
      <c r="IZT124" s="245"/>
      <c r="IZU124" s="245"/>
      <c r="IZV124" s="245"/>
      <c r="IZW124" s="245"/>
      <c r="IZX124" s="245"/>
      <c r="IZY124" s="245"/>
      <c r="IZZ124" s="245"/>
      <c r="JAA124" s="245"/>
      <c r="JAB124" s="245"/>
      <c r="JAC124" s="245"/>
      <c r="JAD124" s="245"/>
      <c r="JAE124" s="245"/>
      <c r="JAF124" s="245"/>
      <c r="JAG124" s="245"/>
      <c r="JAH124" s="245"/>
      <c r="JAI124" s="245"/>
      <c r="JAJ124" s="245"/>
      <c r="JAK124" s="245"/>
      <c r="JAL124" s="245"/>
      <c r="JAM124" s="245"/>
      <c r="JAN124" s="245"/>
      <c r="JAO124" s="245"/>
      <c r="JAP124" s="245"/>
      <c r="JAQ124" s="245"/>
      <c r="JAR124" s="245"/>
      <c r="JAS124" s="245"/>
      <c r="JAT124" s="245"/>
      <c r="JAU124" s="245"/>
      <c r="JAV124" s="245"/>
      <c r="JAW124" s="245"/>
      <c r="JAX124" s="245"/>
      <c r="JAY124" s="245"/>
      <c r="JAZ124" s="245"/>
      <c r="JBA124" s="245"/>
      <c r="JBB124" s="245"/>
      <c r="JBC124" s="245"/>
      <c r="JBD124" s="245"/>
      <c r="JBE124" s="245"/>
      <c r="JBF124" s="245"/>
      <c r="JBG124" s="245"/>
      <c r="JBH124" s="245"/>
      <c r="JBI124" s="245"/>
      <c r="JBJ124" s="245"/>
      <c r="JBK124" s="245"/>
      <c r="JBL124" s="245"/>
      <c r="JBM124" s="245"/>
      <c r="JBN124" s="245"/>
      <c r="JBO124" s="245"/>
      <c r="JBP124" s="245"/>
      <c r="JBQ124" s="245"/>
      <c r="JBR124" s="245"/>
      <c r="JBS124" s="245"/>
      <c r="JBT124" s="245"/>
      <c r="JBU124" s="245"/>
      <c r="JBV124" s="245"/>
      <c r="JBW124" s="245"/>
      <c r="JBX124" s="245"/>
      <c r="JBY124" s="245"/>
      <c r="JBZ124" s="245"/>
      <c r="JCA124" s="245"/>
      <c r="JCB124" s="245"/>
      <c r="JCC124" s="245"/>
      <c r="JCD124" s="245"/>
      <c r="JCE124" s="245"/>
      <c r="JCF124" s="245"/>
      <c r="JCG124" s="245"/>
      <c r="JCH124" s="245"/>
      <c r="JCI124" s="245"/>
      <c r="JCJ124" s="245"/>
      <c r="JCK124" s="245"/>
      <c r="JCL124" s="245"/>
      <c r="JCM124" s="245"/>
      <c r="JCN124" s="245"/>
      <c r="JCO124" s="245"/>
      <c r="JCP124" s="245"/>
      <c r="JCQ124" s="245"/>
      <c r="JCR124" s="245"/>
      <c r="JCS124" s="245"/>
      <c r="JCT124" s="245"/>
      <c r="JCU124" s="245"/>
      <c r="JCV124" s="245"/>
      <c r="JCW124" s="245"/>
      <c r="JCX124" s="245"/>
      <c r="JCY124" s="245"/>
      <c r="JCZ124" s="245"/>
      <c r="JDA124" s="245"/>
      <c r="JDB124" s="245"/>
      <c r="JDC124" s="245"/>
      <c r="JDD124" s="245"/>
      <c r="JDE124" s="245"/>
      <c r="JDF124" s="245"/>
      <c r="JDG124" s="245"/>
      <c r="JDH124" s="245"/>
      <c r="JDI124" s="245"/>
      <c r="JDJ124" s="245"/>
      <c r="JDK124" s="245"/>
      <c r="JDL124" s="245"/>
      <c r="JDM124" s="245"/>
      <c r="JDN124" s="245"/>
      <c r="JDO124" s="245"/>
      <c r="JDP124" s="245"/>
      <c r="JDQ124" s="245"/>
      <c r="JDR124" s="245"/>
      <c r="JDS124" s="245"/>
      <c r="JDT124" s="245"/>
      <c r="JDU124" s="245"/>
      <c r="JDV124" s="245"/>
      <c r="JDW124" s="245"/>
      <c r="JDX124" s="245"/>
      <c r="JDY124" s="245"/>
      <c r="JDZ124" s="245"/>
      <c r="JEA124" s="245"/>
      <c r="JEB124" s="245"/>
      <c r="JEC124" s="245"/>
      <c r="JED124" s="245"/>
      <c r="JEE124" s="245"/>
      <c r="JEF124" s="245"/>
      <c r="JEG124" s="245"/>
      <c r="JEH124" s="245"/>
      <c r="JEI124" s="245"/>
      <c r="JEJ124" s="245"/>
      <c r="JEK124" s="245"/>
      <c r="JEL124" s="245"/>
      <c r="JEM124" s="245"/>
      <c r="JEN124" s="245"/>
      <c r="JEO124" s="245"/>
      <c r="JEP124" s="245"/>
      <c r="JEQ124" s="245"/>
      <c r="JER124" s="245"/>
      <c r="JES124" s="245"/>
      <c r="JET124" s="245"/>
      <c r="JEU124" s="245"/>
      <c r="JEV124" s="245"/>
      <c r="JEW124" s="245"/>
      <c r="JEX124" s="245"/>
      <c r="JEY124" s="245"/>
      <c r="JEZ124" s="245"/>
      <c r="JFA124" s="245"/>
      <c r="JFB124" s="245"/>
      <c r="JFC124" s="245"/>
      <c r="JFD124" s="245"/>
      <c r="JFE124" s="245"/>
      <c r="JFF124" s="245"/>
      <c r="JFG124" s="245"/>
      <c r="JFH124" s="245"/>
      <c r="JFI124" s="245"/>
      <c r="JFJ124" s="245"/>
      <c r="JFK124" s="245"/>
      <c r="JFL124" s="245"/>
      <c r="JFM124" s="245"/>
      <c r="JFN124" s="245"/>
      <c r="JFO124" s="245"/>
      <c r="JFP124" s="245"/>
      <c r="JFQ124" s="245"/>
      <c r="JFR124" s="245"/>
      <c r="JFS124" s="245"/>
      <c r="JFT124" s="245"/>
      <c r="JFU124" s="245"/>
      <c r="JFV124" s="245"/>
      <c r="JFW124" s="245"/>
      <c r="JFX124" s="245"/>
      <c r="JFY124" s="245"/>
      <c r="JFZ124" s="245"/>
      <c r="JGA124" s="245"/>
      <c r="JGB124" s="245"/>
      <c r="JGC124" s="245"/>
      <c r="JGD124" s="245"/>
      <c r="JGE124" s="245"/>
      <c r="JGF124" s="245"/>
      <c r="JGG124" s="245"/>
      <c r="JGH124" s="245"/>
      <c r="JGI124" s="245"/>
      <c r="JGJ124" s="245"/>
      <c r="JGK124" s="245"/>
      <c r="JGL124" s="245"/>
      <c r="JGM124" s="245"/>
      <c r="JGN124" s="245"/>
      <c r="JGO124" s="245"/>
      <c r="JGP124" s="245"/>
      <c r="JGQ124" s="245"/>
      <c r="JGR124" s="245"/>
      <c r="JGS124" s="245"/>
      <c r="JGT124" s="245"/>
      <c r="JGU124" s="245"/>
      <c r="JGV124" s="245"/>
      <c r="JGW124" s="245"/>
      <c r="JGX124" s="245"/>
      <c r="JGY124" s="245"/>
      <c r="JGZ124" s="245"/>
      <c r="JHA124" s="245"/>
      <c r="JHB124" s="245"/>
      <c r="JHC124" s="245"/>
      <c r="JHD124" s="245"/>
      <c r="JHE124" s="245"/>
      <c r="JHF124" s="245"/>
      <c r="JHG124" s="245"/>
      <c r="JHH124" s="245"/>
      <c r="JHI124" s="245"/>
      <c r="JHJ124" s="245"/>
      <c r="JHK124" s="245"/>
      <c r="JHL124" s="245"/>
      <c r="JHM124" s="245"/>
      <c r="JHN124" s="245"/>
      <c r="JHO124" s="245"/>
      <c r="JHP124" s="245"/>
      <c r="JHQ124" s="245"/>
      <c r="JHR124" s="245"/>
      <c r="JHS124" s="245"/>
      <c r="JHT124" s="245"/>
      <c r="JHU124" s="245"/>
      <c r="JHV124" s="245"/>
      <c r="JHW124" s="245"/>
      <c r="JHX124" s="245"/>
      <c r="JHY124" s="245"/>
      <c r="JHZ124" s="245"/>
      <c r="JIA124" s="245"/>
      <c r="JIB124" s="245"/>
      <c r="JIC124" s="245"/>
      <c r="JID124" s="245"/>
      <c r="JIE124" s="245"/>
      <c r="JIF124" s="245"/>
      <c r="JIG124" s="245"/>
      <c r="JIH124" s="245"/>
      <c r="JII124" s="245"/>
      <c r="JIJ124" s="245"/>
      <c r="JIK124" s="245"/>
      <c r="JIL124" s="245"/>
      <c r="JIM124" s="245"/>
      <c r="JIN124" s="245"/>
      <c r="JIO124" s="245"/>
      <c r="JIP124" s="245"/>
      <c r="JIQ124" s="245"/>
      <c r="JIR124" s="245"/>
      <c r="JIS124" s="245"/>
      <c r="JIT124" s="245"/>
      <c r="JIU124" s="245"/>
      <c r="JIV124" s="245"/>
      <c r="JIW124" s="245"/>
      <c r="JIX124" s="245"/>
      <c r="JIY124" s="245"/>
      <c r="JIZ124" s="245"/>
      <c r="JJA124" s="245"/>
      <c r="JJB124" s="245"/>
      <c r="JJC124" s="245"/>
      <c r="JJD124" s="245"/>
      <c r="JJE124" s="245"/>
      <c r="JJF124" s="245"/>
      <c r="JJG124" s="245"/>
      <c r="JJH124" s="245"/>
      <c r="JJI124" s="245"/>
      <c r="JJJ124" s="245"/>
      <c r="JJK124" s="245"/>
      <c r="JJL124" s="245"/>
      <c r="JJM124" s="245"/>
      <c r="JJN124" s="245"/>
      <c r="JJO124" s="245"/>
      <c r="JJP124" s="245"/>
      <c r="JJQ124" s="245"/>
      <c r="JJR124" s="245"/>
      <c r="JJS124" s="245"/>
      <c r="JJT124" s="245"/>
      <c r="JJU124" s="245"/>
      <c r="JJV124" s="245"/>
      <c r="JJW124" s="245"/>
      <c r="JJX124" s="245"/>
      <c r="JJY124" s="245"/>
      <c r="JJZ124" s="245"/>
      <c r="JKA124" s="245"/>
      <c r="JKB124" s="245"/>
      <c r="JKC124" s="245"/>
      <c r="JKD124" s="245"/>
      <c r="JKE124" s="245"/>
      <c r="JKF124" s="245"/>
      <c r="JKG124" s="245"/>
      <c r="JKH124" s="245"/>
      <c r="JKI124" s="245"/>
      <c r="JKJ124" s="245"/>
      <c r="JKK124" s="245"/>
      <c r="JKL124" s="245"/>
      <c r="JKM124" s="245"/>
      <c r="JKN124" s="245"/>
      <c r="JKO124" s="245"/>
      <c r="JKP124" s="245"/>
      <c r="JKQ124" s="245"/>
      <c r="JKR124" s="245"/>
      <c r="JKS124" s="245"/>
      <c r="JKT124" s="245"/>
      <c r="JKU124" s="245"/>
      <c r="JKV124" s="245"/>
      <c r="JKW124" s="245"/>
      <c r="JKX124" s="245"/>
      <c r="JKY124" s="245"/>
      <c r="JKZ124" s="245"/>
      <c r="JLA124" s="245"/>
      <c r="JLB124" s="245"/>
      <c r="JLC124" s="245"/>
      <c r="JLD124" s="245"/>
      <c r="JLE124" s="245"/>
      <c r="JLF124" s="245"/>
      <c r="JLG124" s="245"/>
      <c r="JLH124" s="245"/>
      <c r="JLI124" s="245"/>
      <c r="JLJ124" s="245"/>
      <c r="JLK124" s="245"/>
      <c r="JLL124" s="245"/>
      <c r="JLM124" s="245"/>
      <c r="JLN124" s="245"/>
      <c r="JLO124" s="245"/>
      <c r="JLP124" s="245"/>
      <c r="JLQ124" s="245"/>
      <c r="JLR124" s="245"/>
      <c r="JLS124" s="245"/>
      <c r="JLT124" s="245"/>
      <c r="JLU124" s="245"/>
      <c r="JLV124" s="245"/>
      <c r="JLW124" s="245"/>
      <c r="JLX124" s="245"/>
      <c r="JLY124" s="245"/>
      <c r="JLZ124" s="245"/>
      <c r="JMA124" s="245"/>
      <c r="JMB124" s="245"/>
      <c r="JMC124" s="245"/>
      <c r="JMD124" s="245"/>
      <c r="JME124" s="245"/>
      <c r="JMF124" s="245"/>
      <c r="JMG124" s="245"/>
      <c r="JMH124" s="245"/>
      <c r="JMI124" s="245"/>
      <c r="JMJ124" s="245"/>
      <c r="JMK124" s="245"/>
      <c r="JML124" s="245"/>
      <c r="JMM124" s="245"/>
      <c r="JMN124" s="245"/>
      <c r="JMO124" s="245"/>
      <c r="JMP124" s="245"/>
      <c r="JMQ124" s="245"/>
      <c r="JMR124" s="245"/>
      <c r="JMS124" s="245"/>
      <c r="JMT124" s="245"/>
      <c r="JMU124" s="245"/>
      <c r="JMV124" s="245"/>
      <c r="JMW124" s="245"/>
      <c r="JMX124" s="245"/>
      <c r="JMY124" s="245"/>
      <c r="JMZ124" s="245"/>
      <c r="JNA124" s="245"/>
      <c r="JNB124" s="245"/>
      <c r="JNC124" s="245"/>
      <c r="JND124" s="245"/>
      <c r="JNE124" s="245"/>
      <c r="JNF124" s="245"/>
      <c r="JNG124" s="245"/>
      <c r="JNH124" s="245"/>
      <c r="JNI124" s="245"/>
      <c r="JNJ124" s="245"/>
      <c r="JNK124" s="245"/>
      <c r="JNL124" s="245"/>
      <c r="JNM124" s="245"/>
      <c r="JNN124" s="245"/>
      <c r="JNO124" s="245"/>
      <c r="JNP124" s="245"/>
      <c r="JNQ124" s="245"/>
      <c r="JNR124" s="245"/>
      <c r="JNS124" s="245"/>
      <c r="JNT124" s="245"/>
      <c r="JNU124" s="245"/>
      <c r="JNV124" s="245"/>
      <c r="JNW124" s="245"/>
      <c r="JNX124" s="245"/>
      <c r="JNY124" s="245"/>
      <c r="JNZ124" s="245"/>
      <c r="JOA124" s="245"/>
      <c r="JOB124" s="245"/>
      <c r="JOC124" s="245"/>
      <c r="JOD124" s="245"/>
      <c r="JOE124" s="245"/>
      <c r="JOF124" s="245"/>
      <c r="JOG124" s="245"/>
      <c r="JOH124" s="245"/>
      <c r="JOI124" s="245"/>
      <c r="JOJ124" s="245"/>
      <c r="JOK124" s="245"/>
      <c r="JOL124" s="245"/>
      <c r="JOM124" s="245"/>
      <c r="JON124" s="245"/>
      <c r="JOO124" s="245"/>
      <c r="JOP124" s="245"/>
      <c r="JOQ124" s="245"/>
      <c r="JOR124" s="245"/>
      <c r="JOS124" s="245"/>
      <c r="JOT124" s="245"/>
      <c r="JOU124" s="245"/>
      <c r="JOV124" s="245"/>
      <c r="JOW124" s="245"/>
      <c r="JOX124" s="245"/>
      <c r="JOY124" s="245"/>
      <c r="JOZ124" s="245"/>
      <c r="JPA124" s="245"/>
      <c r="JPB124" s="245"/>
      <c r="JPC124" s="245"/>
      <c r="JPD124" s="245"/>
      <c r="JPE124" s="245"/>
      <c r="JPF124" s="245"/>
      <c r="JPG124" s="245"/>
      <c r="JPH124" s="245"/>
      <c r="JPI124" s="245"/>
      <c r="JPJ124" s="245"/>
      <c r="JPK124" s="245"/>
      <c r="JPL124" s="245"/>
      <c r="JPM124" s="245"/>
      <c r="JPN124" s="245"/>
      <c r="JPO124" s="245"/>
      <c r="JPP124" s="245"/>
      <c r="JPQ124" s="245"/>
      <c r="JPR124" s="245"/>
      <c r="JPS124" s="245"/>
      <c r="JPT124" s="245"/>
      <c r="JPU124" s="245"/>
      <c r="JPV124" s="245"/>
      <c r="JPW124" s="245"/>
      <c r="JPX124" s="245"/>
      <c r="JPY124" s="245"/>
      <c r="JPZ124" s="245"/>
      <c r="JQA124" s="245"/>
      <c r="JQB124" s="245"/>
      <c r="JQC124" s="245"/>
      <c r="JQD124" s="245"/>
      <c r="JQE124" s="245"/>
      <c r="JQF124" s="245"/>
      <c r="JQG124" s="245"/>
      <c r="JQH124" s="245"/>
      <c r="JQI124" s="245"/>
      <c r="JQJ124" s="245"/>
      <c r="JQK124" s="245"/>
      <c r="JQL124" s="245"/>
      <c r="JQM124" s="245"/>
      <c r="JQN124" s="245"/>
      <c r="JQO124" s="245"/>
      <c r="JQP124" s="245"/>
      <c r="JQQ124" s="245"/>
      <c r="JQR124" s="245"/>
      <c r="JQS124" s="245"/>
      <c r="JQT124" s="245"/>
      <c r="JQU124" s="245"/>
      <c r="JQV124" s="245"/>
      <c r="JQW124" s="245"/>
      <c r="JQX124" s="245"/>
      <c r="JQY124" s="245"/>
      <c r="JQZ124" s="245"/>
      <c r="JRA124" s="245"/>
      <c r="JRB124" s="245"/>
      <c r="JRC124" s="245"/>
      <c r="JRD124" s="245"/>
      <c r="JRE124" s="245"/>
      <c r="JRF124" s="245"/>
      <c r="JRG124" s="245"/>
      <c r="JRH124" s="245"/>
      <c r="JRI124" s="245"/>
      <c r="JRJ124" s="245"/>
      <c r="JRK124" s="245"/>
      <c r="JRL124" s="245"/>
      <c r="JRM124" s="245"/>
      <c r="JRN124" s="245"/>
      <c r="JRO124" s="245"/>
      <c r="JRP124" s="245"/>
      <c r="JRQ124" s="245"/>
      <c r="JRR124" s="245"/>
      <c r="JRS124" s="245"/>
      <c r="JRT124" s="245"/>
      <c r="JRU124" s="245"/>
      <c r="JRV124" s="245"/>
      <c r="JRW124" s="245"/>
      <c r="JRX124" s="245"/>
      <c r="JRY124" s="245"/>
      <c r="JRZ124" s="245"/>
      <c r="JSA124" s="245"/>
      <c r="JSB124" s="245"/>
      <c r="JSC124" s="245"/>
      <c r="JSD124" s="245"/>
      <c r="JSE124" s="245"/>
      <c r="JSF124" s="245"/>
      <c r="JSG124" s="245"/>
      <c r="JSH124" s="245"/>
      <c r="JSI124" s="245"/>
      <c r="JSJ124" s="245"/>
      <c r="JSK124" s="245"/>
      <c r="JSL124" s="245"/>
      <c r="JSM124" s="245"/>
      <c r="JSN124" s="245"/>
      <c r="JSO124" s="245"/>
      <c r="JSP124" s="245"/>
      <c r="JSQ124" s="245"/>
      <c r="JSR124" s="245"/>
      <c r="JSS124" s="245"/>
      <c r="JST124" s="245"/>
      <c r="JSU124" s="245"/>
      <c r="JSV124" s="245"/>
      <c r="JSW124" s="245"/>
      <c r="JSX124" s="245"/>
      <c r="JSY124" s="245"/>
      <c r="JSZ124" s="245"/>
      <c r="JTA124" s="245"/>
      <c r="JTB124" s="245"/>
      <c r="JTC124" s="245"/>
      <c r="JTD124" s="245"/>
      <c r="JTE124" s="245"/>
      <c r="JTF124" s="245"/>
      <c r="JTG124" s="245"/>
      <c r="JTH124" s="245"/>
      <c r="JTI124" s="245"/>
      <c r="JTJ124" s="245"/>
      <c r="JTK124" s="245"/>
      <c r="JTL124" s="245"/>
      <c r="JTM124" s="245"/>
      <c r="JTN124" s="245"/>
      <c r="JTO124" s="245"/>
      <c r="JTP124" s="245"/>
      <c r="JTQ124" s="245"/>
      <c r="JTR124" s="245"/>
      <c r="JTS124" s="245"/>
      <c r="JTT124" s="245"/>
      <c r="JTU124" s="245"/>
      <c r="JTV124" s="245"/>
      <c r="JTW124" s="245"/>
      <c r="JTX124" s="245"/>
      <c r="JTY124" s="245"/>
      <c r="JTZ124" s="245"/>
      <c r="JUA124" s="245"/>
      <c r="JUB124" s="245"/>
      <c r="JUC124" s="245"/>
      <c r="JUD124" s="245"/>
      <c r="JUE124" s="245"/>
      <c r="JUF124" s="245"/>
      <c r="JUG124" s="245"/>
      <c r="JUH124" s="245"/>
      <c r="JUI124" s="245"/>
      <c r="JUJ124" s="245"/>
      <c r="JUK124" s="245"/>
      <c r="JUL124" s="245"/>
      <c r="JUM124" s="245"/>
      <c r="JUN124" s="245"/>
      <c r="JUO124" s="245"/>
      <c r="JUP124" s="245"/>
      <c r="JUQ124" s="245"/>
      <c r="JUR124" s="245"/>
      <c r="JUS124" s="245"/>
      <c r="JUT124" s="245"/>
      <c r="JUU124" s="245"/>
      <c r="JUV124" s="245"/>
      <c r="JUW124" s="245"/>
      <c r="JUX124" s="245"/>
      <c r="JUY124" s="245"/>
      <c r="JUZ124" s="245"/>
      <c r="JVA124" s="245"/>
      <c r="JVB124" s="245"/>
      <c r="JVC124" s="245"/>
      <c r="JVD124" s="245"/>
      <c r="JVE124" s="245"/>
      <c r="JVF124" s="245"/>
      <c r="JVG124" s="245"/>
      <c r="JVH124" s="245"/>
      <c r="JVI124" s="245"/>
      <c r="JVJ124" s="245"/>
      <c r="JVK124" s="245"/>
      <c r="JVL124" s="245"/>
      <c r="JVM124" s="245"/>
      <c r="JVN124" s="245"/>
      <c r="JVO124" s="245"/>
      <c r="JVP124" s="245"/>
      <c r="JVQ124" s="245"/>
      <c r="JVR124" s="245"/>
      <c r="JVS124" s="245"/>
      <c r="JVT124" s="245"/>
      <c r="JVU124" s="245"/>
      <c r="JVV124" s="245"/>
      <c r="JVW124" s="245"/>
      <c r="JVX124" s="245"/>
      <c r="JVY124" s="245"/>
      <c r="JVZ124" s="245"/>
      <c r="JWA124" s="245"/>
      <c r="JWB124" s="245"/>
      <c r="JWC124" s="245"/>
      <c r="JWD124" s="245"/>
      <c r="JWE124" s="245"/>
      <c r="JWF124" s="245"/>
      <c r="JWG124" s="245"/>
      <c r="JWH124" s="245"/>
      <c r="JWI124" s="245"/>
      <c r="JWJ124" s="245"/>
      <c r="JWK124" s="245"/>
      <c r="JWL124" s="245"/>
      <c r="JWM124" s="245"/>
      <c r="JWN124" s="245"/>
      <c r="JWO124" s="245"/>
      <c r="JWP124" s="245"/>
      <c r="JWQ124" s="245"/>
      <c r="JWR124" s="245"/>
      <c r="JWS124" s="245"/>
      <c r="JWT124" s="245"/>
      <c r="JWU124" s="245"/>
      <c r="JWV124" s="245"/>
      <c r="JWW124" s="245"/>
      <c r="JWX124" s="245"/>
      <c r="JWY124" s="245"/>
      <c r="JWZ124" s="245"/>
      <c r="JXA124" s="245"/>
      <c r="JXB124" s="245"/>
      <c r="JXC124" s="245"/>
      <c r="JXD124" s="245"/>
      <c r="JXE124" s="245"/>
      <c r="JXF124" s="245"/>
      <c r="JXG124" s="245"/>
      <c r="JXH124" s="245"/>
      <c r="JXI124" s="245"/>
      <c r="JXJ124" s="245"/>
      <c r="JXK124" s="245"/>
      <c r="JXL124" s="245"/>
      <c r="JXM124" s="245"/>
      <c r="JXN124" s="245"/>
      <c r="JXO124" s="245"/>
      <c r="JXP124" s="245"/>
      <c r="JXQ124" s="245"/>
      <c r="JXR124" s="245"/>
      <c r="JXS124" s="245"/>
      <c r="JXT124" s="245"/>
      <c r="JXU124" s="245"/>
      <c r="JXV124" s="245"/>
      <c r="JXW124" s="245"/>
      <c r="JXX124" s="245"/>
      <c r="JXY124" s="245"/>
      <c r="JXZ124" s="245"/>
      <c r="JYA124" s="245"/>
      <c r="JYB124" s="245"/>
      <c r="JYC124" s="245"/>
      <c r="JYD124" s="245"/>
      <c r="JYE124" s="245"/>
      <c r="JYF124" s="245"/>
      <c r="JYG124" s="245"/>
      <c r="JYH124" s="245"/>
      <c r="JYI124" s="245"/>
      <c r="JYJ124" s="245"/>
      <c r="JYK124" s="245"/>
      <c r="JYL124" s="245"/>
      <c r="JYM124" s="245"/>
      <c r="JYN124" s="245"/>
      <c r="JYO124" s="245"/>
      <c r="JYP124" s="245"/>
      <c r="JYQ124" s="245"/>
      <c r="JYR124" s="245"/>
      <c r="JYS124" s="245"/>
      <c r="JYT124" s="245"/>
      <c r="JYU124" s="245"/>
      <c r="JYV124" s="245"/>
      <c r="JYW124" s="245"/>
      <c r="JYX124" s="245"/>
      <c r="JYY124" s="245"/>
      <c r="JYZ124" s="245"/>
      <c r="JZA124" s="245"/>
      <c r="JZB124" s="245"/>
      <c r="JZC124" s="245"/>
      <c r="JZD124" s="245"/>
      <c r="JZE124" s="245"/>
      <c r="JZF124" s="245"/>
      <c r="JZG124" s="245"/>
      <c r="JZH124" s="245"/>
      <c r="JZI124" s="245"/>
      <c r="JZJ124" s="245"/>
      <c r="JZK124" s="245"/>
      <c r="JZL124" s="245"/>
      <c r="JZM124" s="245"/>
      <c r="JZN124" s="245"/>
      <c r="JZO124" s="245"/>
      <c r="JZP124" s="245"/>
      <c r="JZQ124" s="245"/>
      <c r="JZR124" s="245"/>
      <c r="JZS124" s="245"/>
      <c r="JZT124" s="245"/>
      <c r="JZU124" s="245"/>
      <c r="JZV124" s="245"/>
      <c r="JZW124" s="245"/>
      <c r="JZX124" s="245"/>
      <c r="JZY124" s="245"/>
      <c r="JZZ124" s="245"/>
      <c r="KAA124" s="245"/>
      <c r="KAB124" s="245"/>
      <c r="KAC124" s="245"/>
      <c r="KAD124" s="245"/>
      <c r="KAE124" s="245"/>
      <c r="KAF124" s="245"/>
      <c r="KAG124" s="245"/>
      <c r="KAH124" s="245"/>
      <c r="KAI124" s="245"/>
      <c r="KAJ124" s="245"/>
      <c r="KAK124" s="245"/>
      <c r="KAL124" s="245"/>
      <c r="KAM124" s="245"/>
      <c r="KAN124" s="245"/>
      <c r="KAO124" s="245"/>
      <c r="KAP124" s="245"/>
      <c r="KAQ124" s="245"/>
      <c r="KAR124" s="245"/>
      <c r="KAS124" s="245"/>
      <c r="KAT124" s="245"/>
      <c r="KAU124" s="245"/>
      <c r="KAV124" s="245"/>
      <c r="KAW124" s="245"/>
      <c r="KAX124" s="245"/>
      <c r="KAY124" s="245"/>
      <c r="KAZ124" s="245"/>
      <c r="KBA124" s="245"/>
      <c r="KBB124" s="245"/>
      <c r="KBC124" s="245"/>
      <c r="KBD124" s="245"/>
      <c r="KBE124" s="245"/>
      <c r="KBF124" s="245"/>
      <c r="KBG124" s="245"/>
      <c r="KBH124" s="245"/>
      <c r="KBI124" s="245"/>
      <c r="KBJ124" s="245"/>
      <c r="KBK124" s="245"/>
      <c r="KBL124" s="245"/>
      <c r="KBM124" s="245"/>
      <c r="KBN124" s="245"/>
      <c r="KBO124" s="245"/>
      <c r="KBP124" s="245"/>
      <c r="KBQ124" s="245"/>
      <c r="KBR124" s="245"/>
      <c r="KBS124" s="245"/>
      <c r="KBT124" s="245"/>
      <c r="KBU124" s="245"/>
      <c r="KBV124" s="245"/>
      <c r="KBW124" s="245"/>
      <c r="KBX124" s="245"/>
      <c r="KBY124" s="245"/>
      <c r="KBZ124" s="245"/>
      <c r="KCA124" s="245"/>
      <c r="KCB124" s="245"/>
      <c r="KCC124" s="245"/>
      <c r="KCD124" s="245"/>
      <c r="KCE124" s="245"/>
      <c r="KCF124" s="245"/>
      <c r="KCG124" s="245"/>
      <c r="KCH124" s="245"/>
      <c r="KCI124" s="245"/>
      <c r="KCJ124" s="245"/>
      <c r="KCK124" s="245"/>
      <c r="KCL124" s="245"/>
      <c r="KCM124" s="245"/>
      <c r="KCN124" s="245"/>
      <c r="KCO124" s="245"/>
      <c r="KCP124" s="245"/>
      <c r="KCQ124" s="245"/>
      <c r="KCR124" s="245"/>
      <c r="KCS124" s="245"/>
      <c r="KCT124" s="245"/>
      <c r="KCU124" s="245"/>
      <c r="KCV124" s="245"/>
      <c r="KCW124" s="245"/>
      <c r="KCX124" s="245"/>
      <c r="KCY124" s="245"/>
      <c r="KCZ124" s="245"/>
      <c r="KDA124" s="245"/>
      <c r="KDB124" s="245"/>
      <c r="KDC124" s="245"/>
      <c r="KDD124" s="245"/>
      <c r="KDE124" s="245"/>
      <c r="KDF124" s="245"/>
      <c r="KDG124" s="245"/>
      <c r="KDH124" s="245"/>
      <c r="KDI124" s="245"/>
      <c r="KDJ124" s="245"/>
      <c r="KDK124" s="245"/>
      <c r="KDL124" s="245"/>
      <c r="KDM124" s="245"/>
      <c r="KDN124" s="245"/>
      <c r="KDO124" s="245"/>
      <c r="KDP124" s="245"/>
      <c r="KDQ124" s="245"/>
      <c r="KDR124" s="245"/>
      <c r="KDS124" s="245"/>
      <c r="KDT124" s="245"/>
      <c r="KDU124" s="245"/>
      <c r="KDV124" s="245"/>
      <c r="KDW124" s="245"/>
      <c r="KDX124" s="245"/>
      <c r="KDY124" s="245"/>
      <c r="KDZ124" s="245"/>
      <c r="KEA124" s="245"/>
      <c r="KEB124" s="245"/>
      <c r="KEC124" s="245"/>
      <c r="KED124" s="245"/>
      <c r="KEE124" s="245"/>
      <c r="KEF124" s="245"/>
      <c r="KEG124" s="245"/>
      <c r="KEH124" s="245"/>
      <c r="KEI124" s="245"/>
      <c r="KEJ124" s="245"/>
      <c r="KEK124" s="245"/>
      <c r="KEL124" s="245"/>
      <c r="KEM124" s="245"/>
      <c r="KEN124" s="245"/>
      <c r="KEO124" s="245"/>
      <c r="KEP124" s="245"/>
      <c r="KEQ124" s="245"/>
      <c r="KER124" s="245"/>
      <c r="KES124" s="245"/>
      <c r="KET124" s="245"/>
      <c r="KEU124" s="245"/>
      <c r="KEV124" s="245"/>
      <c r="KEW124" s="245"/>
      <c r="KEX124" s="245"/>
      <c r="KEY124" s="245"/>
      <c r="KEZ124" s="245"/>
      <c r="KFA124" s="245"/>
      <c r="KFB124" s="245"/>
      <c r="KFC124" s="245"/>
      <c r="KFD124" s="245"/>
      <c r="KFE124" s="245"/>
      <c r="KFF124" s="245"/>
      <c r="KFG124" s="245"/>
      <c r="KFH124" s="245"/>
      <c r="KFI124" s="245"/>
      <c r="KFJ124" s="245"/>
      <c r="KFK124" s="245"/>
      <c r="KFL124" s="245"/>
      <c r="KFM124" s="245"/>
      <c r="KFN124" s="245"/>
      <c r="KFO124" s="245"/>
      <c r="KFP124" s="245"/>
      <c r="KFQ124" s="245"/>
      <c r="KFR124" s="245"/>
      <c r="KFS124" s="245"/>
      <c r="KFT124" s="245"/>
      <c r="KFU124" s="245"/>
      <c r="KFV124" s="245"/>
      <c r="KFW124" s="245"/>
      <c r="KFX124" s="245"/>
      <c r="KFY124" s="245"/>
      <c r="KFZ124" s="245"/>
      <c r="KGA124" s="245"/>
      <c r="KGB124" s="245"/>
      <c r="KGC124" s="245"/>
      <c r="KGD124" s="245"/>
      <c r="KGE124" s="245"/>
      <c r="KGF124" s="245"/>
      <c r="KGG124" s="245"/>
      <c r="KGH124" s="245"/>
      <c r="KGI124" s="245"/>
      <c r="KGJ124" s="245"/>
      <c r="KGK124" s="245"/>
      <c r="KGL124" s="245"/>
      <c r="KGM124" s="245"/>
      <c r="KGN124" s="245"/>
      <c r="KGO124" s="245"/>
      <c r="KGP124" s="245"/>
      <c r="KGQ124" s="245"/>
      <c r="KGR124" s="245"/>
      <c r="KGS124" s="245"/>
      <c r="KGT124" s="245"/>
      <c r="KGU124" s="245"/>
      <c r="KGV124" s="245"/>
      <c r="KGW124" s="245"/>
      <c r="KGX124" s="245"/>
      <c r="KGY124" s="245"/>
      <c r="KGZ124" s="245"/>
      <c r="KHA124" s="245"/>
      <c r="KHB124" s="245"/>
      <c r="KHC124" s="245"/>
      <c r="KHD124" s="245"/>
      <c r="KHE124" s="245"/>
      <c r="KHF124" s="245"/>
      <c r="KHG124" s="245"/>
      <c r="KHH124" s="245"/>
      <c r="KHI124" s="245"/>
      <c r="KHJ124" s="245"/>
      <c r="KHK124" s="245"/>
      <c r="KHL124" s="245"/>
      <c r="KHM124" s="245"/>
      <c r="KHN124" s="245"/>
      <c r="KHO124" s="245"/>
      <c r="KHP124" s="245"/>
      <c r="KHQ124" s="245"/>
      <c r="KHR124" s="245"/>
      <c r="KHS124" s="245"/>
      <c r="KHT124" s="245"/>
      <c r="KHU124" s="245"/>
      <c r="KHV124" s="245"/>
      <c r="KHW124" s="245"/>
      <c r="KHX124" s="245"/>
      <c r="KHY124" s="245"/>
      <c r="KHZ124" s="245"/>
      <c r="KIA124" s="245"/>
      <c r="KIB124" s="245"/>
      <c r="KIC124" s="245"/>
      <c r="KID124" s="245"/>
      <c r="KIE124" s="245"/>
      <c r="KIF124" s="245"/>
      <c r="KIG124" s="245"/>
      <c r="KIH124" s="245"/>
      <c r="KII124" s="245"/>
      <c r="KIJ124" s="245"/>
      <c r="KIK124" s="245"/>
      <c r="KIL124" s="245"/>
      <c r="KIM124" s="245"/>
      <c r="KIN124" s="245"/>
      <c r="KIO124" s="245"/>
      <c r="KIP124" s="245"/>
      <c r="KIQ124" s="245"/>
      <c r="KIR124" s="245"/>
      <c r="KIS124" s="245"/>
      <c r="KIT124" s="245"/>
      <c r="KIU124" s="245"/>
      <c r="KIV124" s="245"/>
      <c r="KIW124" s="245"/>
      <c r="KIX124" s="245"/>
      <c r="KIY124" s="245"/>
      <c r="KIZ124" s="245"/>
      <c r="KJA124" s="245"/>
      <c r="KJB124" s="245"/>
      <c r="KJC124" s="245"/>
      <c r="KJD124" s="245"/>
      <c r="KJE124" s="245"/>
      <c r="KJF124" s="245"/>
      <c r="KJG124" s="245"/>
      <c r="KJH124" s="245"/>
      <c r="KJI124" s="245"/>
      <c r="KJJ124" s="245"/>
      <c r="KJK124" s="245"/>
      <c r="KJL124" s="245"/>
      <c r="KJM124" s="245"/>
      <c r="KJN124" s="245"/>
      <c r="KJO124" s="245"/>
      <c r="KJP124" s="245"/>
      <c r="KJQ124" s="245"/>
      <c r="KJR124" s="245"/>
      <c r="KJS124" s="245"/>
      <c r="KJT124" s="245"/>
      <c r="KJU124" s="245"/>
      <c r="KJV124" s="245"/>
      <c r="KJW124" s="245"/>
      <c r="KJX124" s="245"/>
      <c r="KJY124" s="245"/>
      <c r="KJZ124" s="245"/>
      <c r="KKA124" s="245"/>
      <c r="KKB124" s="245"/>
      <c r="KKC124" s="245"/>
      <c r="KKD124" s="245"/>
      <c r="KKE124" s="245"/>
      <c r="KKF124" s="245"/>
      <c r="KKG124" s="245"/>
      <c r="KKH124" s="245"/>
      <c r="KKI124" s="245"/>
      <c r="KKJ124" s="245"/>
      <c r="KKK124" s="245"/>
      <c r="KKL124" s="245"/>
      <c r="KKM124" s="245"/>
      <c r="KKN124" s="245"/>
      <c r="KKO124" s="245"/>
      <c r="KKP124" s="245"/>
      <c r="KKQ124" s="245"/>
      <c r="KKR124" s="245"/>
      <c r="KKS124" s="245"/>
      <c r="KKT124" s="245"/>
      <c r="KKU124" s="245"/>
      <c r="KKV124" s="245"/>
      <c r="KKW124" s="245"/>
      <c r="KKX124" s="245"/>
      <c r="KKY124" s="245"/>
      <c r="KKZ124" s="245"/>
      <c r="KLA124" s="245"/>
      <c r="KLB124" s="245"/>
      <c r="KLC124" s="245"/>
      <c r="KLD124" s="245"/>
      <c r="KLE124" s="245"/>
      <c r="KLF124" s="245"/>
      <c r="KLG124" s="245"/>
      <c r="KLH124" s="245"/>
      <c r="KLI124" s="245"/>
      <c r="KLJ124" s="245"/>
      <c r="KLK124" s="245"/>
      <c r="KLL124" s="245"/>
      <c r="KLM124" s="245"/>
      <c r="KLN124" s="245"/>
      <c r="KLO124" s="245"/>
      <c r="KLP124" s="245"/>
      <c r="KLQ124" s="245"/>
      <c r="KLR124" s="245"/>
      <c r="KLS124" s="245"/>
      <c r="KLT124" s="245"/>
      <c r="KLU124" s="245"/>
      <c r="KLV124" s="245"/>
      <c r="KLW124" s="245"/>
      <c r="KLX124" s="245"/>
      <c r="KLY124" s="245"/>
      <c r="KLZ124" s="245"/>
      <c r="KMA124" s="245"/>
      <c r="KMB124" s="245"/>
      <c r="KMC124" s="245"/>
      <c r="KMD124" s="245"/>
      <c r="KME124" s="245"/>
      <c r="KMF124" s="245"/>
      <c r="KMG124" s="245"/>
      <c r="KMH124" s="245"/>
      <c r="KMI124" s="245"/>
      <c r="KMJ124" s="245"/>
      <c r="KMK124" s="245"/>
      <c r="KML124" s="245"/>
      <c r="KMM124" s="245"/>
      <c r="KMN124" s="245"/>
      <c r="KMO124" s="245"/>
      <c r="KMP124" s="245"/>
      <c r="KMQ124" s="245"/>
      <c r="KMR124" s="245"/>
      <c r="KMS124" s="245"/>
      <c r="KMT124" s="245"/>
      <c r="KMU124" s="245"/>
      <c r="KMV124" s="245"/>
      <c r="KMW124" s="245"/>
      <c r="KMX124" s="245"/>
      <c r="KMY124" s="245"/>
      <c r="KMZ124" s="245"/>
      <c r="KNA124" s="245"/>
      <c r="KNB124" s="245"/>
      <c r="KNC124" s="245"/>
      <c r="KND124" s="245"/>
      <c r="KNE124" s="245"/>
      <c r="KNF124" s="245"/>
      <c r="KNG124" s="245"/>
      <c r="KNH124" s="245"/>
      <c r="KNI124" s="245"/>
      <c r="KNJ124" s="245"/>
      <c r="KNK124" s="245"/>
      <c r="KNL124" s="245"/>
      <c r="KNM124" s="245"/>
      <c r="KNN124" s="245"/>
      <c r="KNO124" s="245"/>
      <c r="KNP124" s="245"/>
      <c r="KNQ124" s="245"/>
      <c r="KNR124" s="245"/>
      <c r="KNS124" s="245"/>
      <c r="KNT124" s="245"/>
      <c r="KNU124" s="245"/>
      <c r="KNV124" s="245"/>
      <c r="KNW124" s="245"/>
      <c r="KNX124" s="245"/>
      <c r="KNY124" s="245"/>
      <c r="KNZ124" s="245"/>
      <c r="KOA124" s="245"/>
      <c r="KOB124" s="245"/>
      <c r="KOC124" s="245"/>
      <c r="KOD124" s="245"/>
      <c r="KOE124" s="245"/>
      <c r="KOF124" s="245"/>
      <c r="KOG124" s="245"/>
      <c r="KOH124" s="245"/>
      <c r="KOI124" s="245"/>
      <c r="KOJ124" s="245"/>
      <c r="KOK124" s="245"/>
      <c r="KOL124" s="245"/>
      <c r="KOM124" s="245"/>
      <c r="KON124" s="245"/>
      <c r="KOO124" s="245"/>
      <c r="KOP124" s="245"/>
      <c r="KOQ124" s="245"/>
      <c r="KOR124" s="245"/>
      <c r="KOS124" s="245"/>
      <c r="KOT124" s="245"/>
      <c r="KOU124" s="245"/>
      <c r="KOV124" s="245"/>
      <c r="KOW124" s="245"/>
      <c r="KOX124" s="245"/>
      <c r="KOY124" s="245"/>
      <c r="KOZ124" s="245"/>
      <c r="KPA124" s="245"/>
      <c r="KPB124" s="245"/>
      <c r="KPC124" s="245"/>
      <c r="KPD124" s="245"/>
      <c r="KPE124" s="245"/>
      <c r="KPF124" s="245"/>
      <c r="KPG124" s="245"/>
      <c r="KPH124" s="245"/>
      <c r="KPI124" s="245"/>
      <c r="KPJ124" s="245"/>
      <c r="KPK124" s="245"/>
      <c r="KPL124" s="245"/>
      <c r="KPM124" s="245"/>
      <c r="KPN124" s="245"/>
      <c r="KPO124" s="245"/>
      <c r="KPP124" s="245"/>
      <c r="KPQ124" s="245"/>
      <c r="KPR124" s="245"/>
      <c r="KPS124" s="245"/>
      <c r="KPT124" s="245"/>
      <c r="KPU124" s="245"/>
      <c r="KPV124" s="245"/>
      <c r="KPW124" s="245"/>
      <c r="KPX124" s="245"/>
      <c r="KPY124" s="245"/>
      <c r="KPZ124" s="245"/>
      <c r="KQA124" s="245"/>
      <c r="KQB124" s="245"/>
      <c r="KQC124" s="245"/>
      <c r="KQD124" s="245"/>
      <c r="KQE124" s="245"/>
      <c r="KQF124" s="245"/>
      <c r="KQG124" s="245"/>
      <c r="KQH124" s="245"/>
      <c r="KQI124" s="245"/>
      <c r="KQJ124" s="245"/>
      <c r="KQK124" s="245"/>
      <c r="KQL124" s="245"/>
      <c r="KQM124" s="245"/>
      <c r="KQN124" s="245"/>
      <c r="KQO124" s="245"/>
      <c r="KQP124" s="245"/>
      <c r="KQQ124" s="245"/>
      <c r="KQR124" s="245"/>
      <c r="KQS124" s="245"/>
      <c r="KQT124" s="245"/>
      <c r="KQU124" s="245"/>
      <c r="KQV124" s="245"/>
      <c r="KQW124" s="245"/>
      <c r="KQX124" s="245"/>
      <c r="KQY124" s="245"/>
      <c r="KQZ124" s="245"/>
      <c r="KRA124" s="245"/>
      <c r="KRB124" s="245"/>
      <c r="KRC124" s="245"/>
      <c r="KRD124" s="245"/>
      <c r="KRE124" s="245"/>
      <c r="KRF124" s="245"/>
      <c r="KRG124" s="245"/>
      <c r="KRH124" s="245"/>
      <c r="KRI124" s="245"/>
      <c r="KRJ124" s="245"/>
      <c r="KRK124" s="245"/>
      <c r="KRL124" s="245"/>
      <c r="KRM124" s="245"/>
      <c r="KRN124" s="245"/>
      <c r="KRO124" s="245"/>
      <c r="KRP124" s="245"/>
      <c r="KRQ124" s="245"/>
      <c r="KRR124" s="245"/>
      <c r="KRS124" s="245"/>
      <c r="KRT124" s="245"/>
      <c r="KRU124" s="245"/>
      <c r="KRV124" s="245"/>
      <c r="KRW124" s="245"/>
      <c r="KRX124" s="245"/>
      <c r="KRY124" s="245"/>
      <c r="KRZ124" s="245"/>
      <c r="KSA124" s="245"/>
      <c r="KSB124" s="245"/>
      <c r="KSC124" s="245"/>
      <c r="KSD124" s="245"/>
      <c r="KSE124" s="245"/>
      <c r="KSF124" s="245"/>
      <c r="KSG124" s="245"/>
      <c r="KSH124" s="245"/>
      <c r="KSI124" s="245"/>
      <c r="KSJ124" s="245"/>
      <c r="KSK124" s="245"/>
      <c r="KSL124" s="245"/>
      <c r="KSM124" s="245"/>
      <c r="KSN124" s="245"/>
      <c r="KSO124" s="245"/>
      <c r="KSP124" s="245"/>
      <c r="KSQ124" s="245"/>
      <c r="KSR124" s="245"/>
      <c r="KSS124" s="245"/>
      <c r="KST124" s="245"/>
      <c r="KSU124" s="245"/>
      <c r="KSV124" s="245"/>
      <c r="KSW124" s="245"/>
      <c r="KSX124" s="245"/>
      <c r="KSY124" s="245"/>
      <c r="KSZ124" s="245"/>
      <c r="KTA124" s="245"/>
      <c r="KTB124" s="245"/>
      <c r="KTC124" s="245"/>
      <c r="KTD124" s="245"/>
      <c r="KTE124" s="245"/>
      <c r="KTF124" s="245"/>
      <c r="KTG124" s="245"/>
      <c r="KTH124" s="245"/>
      <c r="KTI124" s="245"/>
      <c r="KTJ124" s="245"/>
      <c r="KTK124" s="245"/>
      <c r="KTL124" s="245"/>
      <c r="KTM124" s="245"/>
      <c r="KTN124" s="245"/>
      <c r="KTO124" s="245"/>
      <c r="KTP124" s="245"/>
      <c r="KTQ124" s="245"/>
      <c r="KTR124" s="245"/>
      <c r="KTS124" s="245"/>
      <c r="KTT124" s="245"/>
      <c r="KTU124" s="245"/>
      <c r="KTV124" s="245"/>
      <c r="KTW124" s="245"/>
      <c r="KTX124" s="245"/>
      <c r="KTY124" s="245"/>
      <c r="KTZ124" s="245"/>
      <c r="KUA124" s="245"/>
      <c r="KUB124" s="245"/>
      <c r="KUC124" s="245"/>
      <c r="KUD124" s="245"/>
      <c r="KUE124" s="245"/>
      <c r="KUF124" s="245"/>
      <c r="KUG124" s="245"/>
      <c r="KUH124" s="245"/>
      <c r="KUI124" s="245"/>
      <c r="KUJ124" s="245"/>
      <c r="KUK124" s="245"/>
      <c r="KUL124" s="245"/>
      <c r="KUM124" s="245"/>
      <c r="KUN124" s="245"/>
      <c r="KUO124" s="245"/>
      <c r="KUP124" s="245"/>
      <c r="KUQ124" s="245"/>
      <c r="KUR124" s="245"/>
      <c r="KUS124" s="245"/>
      <c r="KUT124" s="245"/>
      <c r="KUU124" s="245"/>
      <c r="KUV124" s="245"/>
      <c r="KUW124" s="245"/>
      <c r="KUX124" s="245"/>
      <c r="KUY124" s="245"/>
      <c r="KUZ124" s="245"/>
      <c r="KVA124" s="245"/>
      <c r="KVB124" s="245"/>
      <c r="KVC124" s="245"/>
      <c r="KVD124" s="245"/>
      <c r="KVE124" s="245"/>
      <c r="KVF124" s="245"/>
      <c r="KVG124" s="245"/>
      <c r="KVH124" s="245"/>
      <c r="KVI124" s="245"/>
      <c r="KVJ124" s="245"/>
      <c r="KVK124" s="245"/>
      <c r="KVL124" s="245"/>
      <c r="KVM124" s="245"/>
      <c r="KVN124" s="245"/>
      <c r="KVO124" s="245"/>
      <c r="KVP124" s="245"/>
      <c r="KVQ124" s="245"/>
      <c r="KVR124" s="245"/>
      <c r="KVS124" s="245"/>
      <c r="KVT124" s="245"/>
      <c r="KVU124" s="245"/>
      <c r="KVV124" s="245"/>
      <c r="KVW124" s="245"/>
      <c r="KVX124" s="245"/>
      <c r="KVY124" s="245"/>
      <c r="KVZ124" s="245"/>
      <c r="KWA124" s="245"/>
      <c r="KWB124" s="245"/>
      <c r="KWC124" s="245"/>
      <c r="KWD124" s="245"/>
      <c r="KWE124" s="245"/>
      <c r="KWF124" s="245"/>
      <c r="KWG124" s="245"/>
      <c r="KWH124" s="245"/>
      <c r="KWI124" s="245"/>
      <c r="KWJ124" s="245"/>
      <c r="KWK124" s="245"/>
      <c r="KWL124" s="245"/>
      <c r="KWM124" s="245"/>
      <c r="KWN124" s="245"/>
      <c r="KWO124" s="245"/>
      <c r="KWP124" s="245"/>
      <c r="KWQ124" s="245"/>
      <c r="KWR124" s="245"/>
      <c r="KWS124" s="245"/>
      <c r="KWT124" s="245"/>
      <c r="KWU124" s="245"/>
      <c r="KWV124" s="245"/>
      <c r="KWW124" s="245"/>
      <c r="KWX124" s="245"/>
      <c r="KWY124" s="245"/>
      <c r="KWZ124" s="245"/>
      <c r="KXA124" s="245"/>
      <c r="KXB124" s="245"/>
      <c r="KXC124" s="245"/>
      <c r="KXD124" s="245"/>
      <c r="KXE124" s="245"/>
      <c r="KXF124" s="245"/>
      <c r="KXG124" s="245"/>
      <c r="KXH124" s="245"/>
      <c r="KXI124" s="245"/>
      <c r="KXJ124" s="245"/>
      <c r="KXK124" s="245"/>
      <c r="KXL124" s="245"/>
      <c r="KXM124" s="245"/>
      <c r="KXN124" s="245"/>
      <c r="KXO124" s="245"/>
      <c r="KXP124" s="245"/>
      <c r="KXQ124" s="245"/>
      <c r="KXR124" s="245"/>
      <c r="KXS124" s="245"/>
      <c r="KXT124" s="245"/>
      <c r="KXU124" s="245"/>
      <c r="KXV124" s="245"/>
      <c r="KXW124" s="245"/>
      <c r="KXX124" s="245"/>
      <c r="KXY124" s="245"/>
      <c r="KXZ124" s="245"/>
      <c r="KYA124" s="245"/>
      <c r="KYB124" s="245"/>
      <c r="KYC124" s="245"/>
      <c r="KYD124" s="245"/>
      <c r="KYE124" s="245"/>
      <c r="KYF124" s="245"/>
      <c r="KYG124" s="245"/>
      <c r="KYH124" s="245"/>
      <c r="KYI124" s="245"/>
      <c r="KYJ124" s="245"/>
      <c r="KYK124" s="245"/>
      <c r="KYL124" s="245"/>
      <c r="KYM124" s="245"/>
      <c r="KYN124" s="245"/>
      <c r="KYO124" s="245"/>
      <c r="KYP124" s="245"/>
      <c r="KYQ124" s="245"/>
      <c r="KYR124" s="245"/>
      <c r="KYS124" s="245"/>
      <c r="KYT124" s="245"/>
      <c r="KYU124" s="245"/>
      <c r="KYV124" s="245"/>
      <c r="KYW124" s="245"/>
      <c r="KYX124" s="245"/>
      <c r="KYY124" s="245"/>
      <c r="KYZ124" s="245"/>
      <c r="KZA124" s="245"/>
      <c r="KZB124" s="245"/>
      <c r="KZC124" s="245"/>
      <c r="KZD124" s="245"/>
      <c r="KZE124" s="245"/>
      <c r="KZF124" s="245"/>
      <c r="KZG124" s="245"/>
      <c r="KZH124" s="245"/>
      <c r="KZI124" s="245"/>
      <c r="KZJ124" s="245"/>
      <c r="KZK124" s="245"/>
      <c r="KZL124" s="245"/>
      <c r="KZM124" s="245"/>
      <c r="KZN124" s="245"/>
      <c r="KZO124" s="245"/>
      <c r="KZP124" s="245"/>
      <c r="KZQ124" s="245"/>
      <c r="KZR124" s="245"/>
      <c r="KZS124" s="245"/>
      <c r="KZT124" s="245"/>
      <c r="KZU124" s="245"/>
      <c r="KZV124" s="245"/>
      <c r="KZW124" s="245"/>
      <c r="KZX124" s="245"/>
      <c r="KZY124" s="245"/>
      <c r="KZZ124" s="245"/>
      <c r="LAA124" s="245"/>
      <c r="LAB124" s="245"/>
      <c r="LAC124" s="245"/>
      <c r="LAD124" s="245"/>
      <c r="LAE124" s="245"/>
      <c r="LAF124" s="245"/>
      <c r="LAG124" s="245"/>
      <c r="LAH124" s="245"/>
      <c r="LAI124" s="245"/>
      <c r="LAJ124" s="245"/>
      <c r="LAK124" s="245"/>
      <c r="LAL124" s="245"/>
      <c r="LAM124" s="245"/>
      <c r="LAN124" s="245"/>
      <c r="LAO124" s="245"/>
      <c r="LAP124" s="245"/>
      <c r="LAQ124" s="245"/>
      <c r="LAR124" s="245"/>
      <c r="LAS124" s="245"/>
      <c r="LAT124" s="245"/>
      <c r="LAU124" s="245"/>
      <c r="LAV124" s="245"/>
      <c r="LAW124" s="245"/>
      <c r="LAX124" s="245"/>
      <c r="LAY124" s="245"/>
      <c r="LAZ124" s="245"/>
      <c r="LBA124" s="245"/>
      <c r="LBB124" s="245"/>
      <c r="LBC124" s="245"/>
      <c r="LBD124" s="245"/>
      <c r="LBE124" s="245"/>
      <c r="LBF124" s="245"/>
      <c r="LBG124" s="245"/>
      <c r="LBH124" s="245"/>
      <c r="LBI124" s="245"/>
      <c r="LBJ124" s="245"/>
      <c r="LBK124" s="245"/>
      <c r="LBL124" s="245"/>
      <c r="LBM124" s="245"/>
      <c r="LBN124" s="245"/>
      <c r="LBO124" s="245"/>
      <c r="LBP124" s="245"/>
      <c r="LBQ124" s="245"/>
      <c r="LBR124" s="245"/>
      <c r="LBS124" s="245"/>
      <c r="LBT124" s="245"/>
      <c r="LBU124" s="245"/>
      <c r="LBV124" s="245"/>
      <c r="LBW124" s="245"/>
      <c r="LBX124" s="245"/>
      <c r="LBY124" s="245"/>
      <c r="LBZ124" s="245"/>
      <c r="LCA124" s="245"/>
      <c r="LCB124" s="245"/>
      <c r="LCC124" s="245"/>
      <c r="LCD124" s="245"/>
      <c r="LCE124" s="245"/>
      <c r="LCF124" s="245"/>
      <c r="LCG124" s="245"/>
      <c r="LCH124" s="245"/>
      <c r="LCI124" s="245"/>
      <c r="LCJ124" s="245"/>
      <c r="LCK124" s="245"/>
      <c r="LCL124" s="245"/>
      <c r="LCM124" s="245"/>
      <c r="LCN124" s="245"/>
      <c r="LCO124" s="245"/>
      <c r="LCP124" s="245"/>
      <c r="LCQ124" s="245"/>
      <c r="LCR124" s="245"/>
      <c r="LCS124" s="245"/>
      <c r="LCT124" s="245"/>
      <c r="LCU124" s="245"/>
      <c r="LCV124" s="245"/>
      <c r="LCW124" s="245"/>
      <c r="LCX124" s="245"/>
      <c r="LCY124" s="245"/>
      <c r="LCZ124" s="245"/>
      <c r="LDA124" s="245"/>
      <c r="LDB124" s="245"/>
      <c r="LDC124" s="245"/>
      <c r="LDD124" s="245"/>
      <c r="LDE124" s="245"/>
      <c r="LDF124" s="245"/>
      <c r="LDG124" s="245"/>
      <c r="LDH124" s="245"/>
      <c r="LDI124" s="245"/>
      <c r="LDJ124" s="245"/>
      <c r="LDK124" s="245"/>
      <c r="LDL124" s="245"/>
      <c r="LDM124" s="245"/>
      <c r="LDN124" s="245"/>
      <c r="LDO124" s="245"/>
      <c r="LDP124" s="245"/>
      <c r="LDQ124" s="245"/>
      <c r="LDR124" s="245"/>
      <c r="LDS124" s="245"/>
      <c r="LDT124" s="245"/>
      <c r="LDU124" s="245"/>
      <c r="LDV124" s="245"/>
      <c r="LDW124" s="245"/>
      <c r="LDX124" s="245"/>
      <c r="LDY124" s="245"/>
      <c r="LDZ124" s="245"/>
      <c r="LEA124" s="245"/>
      <c r="LEB124" s="245"/>
      <c r="LEC124" s="245"/>
      <c r="LED124" s="245"/>
      <c r="LEE124" s="245"/>
      <c r="LEF124" s="245"/>
      <c r="LEG124" s="245"/>
      <c r="LEH124" s="245"/>
      <c r="LEI124" s="245"/>
      <c r="LEJ124" s="245"/>
      <c r="LEK124" s="245"/>
      <c r="LEL124" s="245"/>
      <c r="LEM124" s="245"/>
      <c r="LEN124" s="245"/>
      <c r="LEO124" s="245"/>
      <c r="LEP124" s="245"/>
      <c r="LEQ124" s="245"/>
      <c r="LER124" s="245"/>
      <c r="LES124" s="245"/>
      <c r="LET124" s="245"/>
      <c r="LEU124" s="245"/>
      <c r="LEV124" s="245"/>
      <c r="LEW124" s="245"/>
      <c r="LEX124" s="245"/>
      <c r="LEY124" s="245"/>
      <c r="LEZ124" s="245"/>
      <c r="LFA124" s="245"/>
      <c r="LFB124" s="245"/>
      <c r="LFC124" s="245"/>
      <c r="LFD124" s="245"/>
      <c r="LFE124" s="245"/>
      <c r="LFF124" s="245"/>
      <c r="LFG124" s="245"/>
      <c r="LFH124" s="245"/>
      <c r="LFI124" s="245"/>
      <c r="LFJ124" s="245"/>
      <c r="LFK124" s="245"/>
      <c r="LFL124" s="245"/>
      <c r="LFM124" s="245"/>
      <c r="LFN124" s="245"/>
      <c r="LFO124" s="245"/>
      <c r="LFP124" s="245"/>
      <c r="LFQ124" s="245"/>
      <c r="LFR124" s="245"/>
      <c r="LFS124" s="245"/>
      <c r="LFT124" s="245"/>
      <c r="LFU124" s="245"/>
      <c r="LFV124" s="245"/>
      <c r="LFW124" s="245"/>
      <c r="LFX124" s="245"/>
      <c r="LFY124" s="245"/>
      <c r="LFZ124" s="245"/>
      <c r="LGA124" s="245"/>
      <c r="LGB124" s="245"/>
      <c r="LGC124" s="245"/>
      <c r="LGD124" s="245"/>
      <c r="LGE124" s="245"/>
      <c r="LGF124" s="245"/>
      <c r="LGG124" s="245"/>
      <c r="LGH124" s="245"/>
      <c r="LGI124" s="245"/>
      <c r="LGJ124" s="245"/>
      <c r="LGK124" s="245"/>
      <c r="LGL124" s="245"/>
      <c r="LGM124" s="245"/>
      <c r="LGN124" s="245"/>
      <c r="LGO124" s="245"/>
      <c r="LGP124" s="245"/>
      <c r="LGQ124" s="245"/>
      <c r="LGR124" s="245"/>
      <c r="LGS124" s="245"/>
      <c r="LGT124" s="245"/>
      <c r="LGU124" s="245"/>
      <c r="LGV124" s="245"/>
      <c r="LGW124" s="245"/>
      <c r="LGX124" s="245"/>
      <c r="LGY124" s="245"/>
      <c r="LGZ124" s="245"/>
      <c r="LHA124" s="245"/>
      <c r="LHB124" s="245"/>
      <c r="LHC124" s="245"/>
      <c r="LHD124" s="245"/>
      <c r="LHE124" s="245"/>
      <c r="LHF124" s="245"/>
      <c r="LHG124" s="245"/>
      <c r="LHH124" s="245"/>
      <c r="LHI124" s="245"/>
      <c r="LHJ124" s="245"/>
      <c r="LHK124" s="245"/>
      <c r="LHL124" s="245"/>
      <c r="LHM124" s="245"/>
      <c r="LHN124" s="245"/>
      <c r="LHO124" s="245"/>
      <c r="LHP124" s="245"/>
      <c r="LHQ124" s="245"/>
      <c r="LHR124" s="245"/>
      <c r="LHS124" s="245"/>
      <c r="LHT124" s="245"/>
      <c r="LHU124" s="245"/>
      <c r="LHV124" s="245"/>
      <c r="LHW124" s="245"/>
      <c r="LHX124" s="245"/>
      <c r="LHY124" s="245"/>
      <c r="LHZ124" s="245"/>
      <c r="LIA124" s="245"/>
      <c r="LIB124" s="245"/>
      <c r="LIC124" s="245"/>
      <c r="LID124" s="245"/>
      <c r="LIE124" s="245"/>
      <c r="LIF124" s="245"/>
      <c r="LIG124" s="245"/>
      <c r="LIH124" s="245"/>
      <c r="LII124" s="245"/>
      <c r="LIJ124" s="245"/>
      <c r="LIK124" s="245"/>
      <c r="LIL124" s="245"/>
      <c r="LIM124" s="245"/>
      <c r="LIN124" s="245"/>
      <c r="LIO124" s="245"/>
      <c r="LIP124" s="245"/>
      <c r="LIQ124" s="245"/>
      <c r="LIR124" s="245"/>
      <c r="LIS124" s="245"/>
      <c r="LIT124" s="245"/>
      <c r="LIU124" s="245"/>
      <c r="LIV124" s="245"/>
      <c r="LIW124" s="245"/>
      <c r="LIX124" s="245"/>
      <c r="LIY124" s="245"/>
      <c r="LIZ124" s="245"/>
      <c r="LJA124" s="245"/>
      <c r="LJB124" s="245"/>
      <c r="LJC124" s="245"/>
      <c r="LJD124" s="245"/>
      <c r="LJE124" s="245"/>
      <c r="LJF124" s="245"/>
      <c r="LJG124" s="245"/>
      <c r="LJH124" s="245"/>
      <c r="LJI124" s="245"/>
      <c r="LJJ124" s="245"/>
      <c r="LJK124" s="245"/>
      <c r="LJL124" s="245"/>
      <c r="LJM124" s="245"/>
      <c r="LJN124" s="245"/>
      <c r="LJO124" s="245"/>
      <c r="LJP124" s="245"/>
      <c r="LJQ124" s="245"/>
      <c r="LJR124" s="245"/>
      <c r="LJS124" s="245"/>
      <c r="LJT124" s="245"/>
      <c r="LJU124" s="245"/>
      <c r="LJV124" s="245"/>
      <c r="LJW124" s="245"/>
      <c r="LJX124" s="245"/>
      <c r="LJY124" s="245"/>
      <c r="LJZ124" s="245"/>
      <c r="LKA124" s="245"/>
      <c r="LKB124" s="245"/>
      <c r="LKC124" s="245"/>
      <c r="LKD124" s="245"/>
      <c r="LKE124" s="245"/>
      <c r="LKF124" s="245"/>
      <c r="LKG124" s="245"/>
      <c r="LKH124" s="245"/>
      <c r="LKI124" s="245"/>
      <c r="LKJ124" s="245"/>
      <c r="LKK124" s="245"/>
      <c r="LKL124" s="245"/>
      <c r="LKM124" s="245"/>
      <c r="LKN124" s="245"/>
      <c r="LKO124" s="245"/>
      <c r="LKP124" s="245"/>
      <c r="LKQ124" s="245"/>
      <c r="LKR124" s="245"/>
      <c r="LKS124" s="245"/>
      <c r="LKT124" s="245"/>
      <c r="LKU124" s="245"/>
      <c r="LKV124" s="245"/>
      <c r="LKW124" s="245"/>
      <c r="LKX124" s="245"/>
      <c r="LKY124" s="245"/>
      <c r="LKZ124" s="245"/>
      <c r="LLA124" s="245"/>
      <c r="LLB124" s="245"/>
      <c r="LLC124" s="245"/>
      <c r="LLD124" s="245"/>
      <c r="LLE124" s="245"/>
      <c r="LLF124" s="245"/>
      <c r="LLG124" s="245"/>
      <c r="LLH124" s="245"/>
      <c r="LLI124" s="245"/>
      <c r="LLJ124" s="245"/>
      <c r="LLK124" s="245"/>
      <c r="LLL124" s="245"/>
      <c r="LLM124" s="245"/>
      <c r="LLN124" s="245"/>
      <c r="LLO124" s="245"/>
      <c r="LLP124" s="245"/>
      <c r="LLQ124" s="245"/>
      <c r="LLR124" s="245"/>
      <c r="LLS124" s="245"/>
      <c r="LLT124" s="245"/>
      <c r="LLU124" s="245"/>
      <c r="LLV124" s="245"/>
      <c r="LLW124" s="245"/>
      <c r="LLX124" s="245"/>
      <c r="LLY124" s="245"/>
      <c r="LLZ124" s="245"/>
      <c r="LMA124" s="245"/>
      <c r="LMB124" s="245"/>
      <c r="LMC124" s="245"/>
      <c r="LMD124" s="245"/>
      <c r="LME124" s="245"/>
      <c r="LMF124" s="245"/>
      <c r="LMG124" s="245"/>
      <c r="LMH124" s="245"/>
      <c r="LMI124" s="245"/>
      <c r="LMJ124" s="245"/>
      <c r="LMK124" s="245"/>
      <c r="LML124" s="245"/>
      <c r="LMM124" s="245"/>
      <c r="LMN124" s="245"/>
      <c r="LMO124" s="245"/>
      <c r="LMP124" s="245"/>
      <c r="LMQ124" s="245"/>
      <c r="LMR124" s="245"/>
      <c r="LMS124" s="245"/>
      <c r="LMT124" s="245"/>
      <c r="LMU124" s="245"/>
      <c r="LMV124" s="245"/>
      <c r="LMW124" s="245"/>
      <c r="LMX124" s="245"/>
      <c r="LMY124" s="245"/>
      <c r="LMZ124" s="245"/>
      <c r="LNA124" s="245"/>
      <c r="LNB124" s="245"/>
      <c r="LNC124" s="245"/>
      <c r="LND124" s="245"/>
      <c r="LNE124" s="245"/>
      <c r="LNF124" s="245"/>
      <c r="LNG124" s="245"/>
      <c r="LNH124" s="245"/>
      <c r="LNI124" s="245"/>
      <c r="LNJ124" s="245"/>
      <c r="LNK124" s="245"/>
      <c r="LNL124" s="245"/>
      <c r="LNM124" s="245"/>
      <c r="LNN124" s="245"/>
      <c r="LNO124" s="245"/>
      <c r="LNP124" s="245"/>
      <c r="LNQ124" s="245"/>
      <c r="LNR124" s="245"/>
      <c r="LNS124" s="245"/>
      <c r="LNT124" s="245"/>
      <c r="LNU124" s="245"/>
      <c r="LNV124" s="245"/>
      <c r="LNW124" s="245"/>
      <c r="LNX124" s="245"/>
      <c r="LNY124" s="245"/>
      <c r="LNZ124" s="245"/>
      <c r="LOA124" s="245"/>
      <c r="LOB124" s="245"/>
      <c r="LOC124" s="245"/>
      <c r="LOD124" s="245"/>
      <c r="LOE124" s="245"/>
      <c r="LOF124" s="245"/>
      <c r="LOG124" s="245"/>
      <c r="LOH124" s="245"/>
      <c r="LOI124" s="245"/>
      <c r="LOJ124" s="245"/>
      <c r="LOK124" s="245"/>
      <c r="LOL124" s="245"/>
      <c r="LOM124" s="245"/>
      <c r="LON124" s="245"/>
      <c r="LOO124" s="245"/>
      <c r="LOP124" s="245"/>
      <c r="LOQ124" s="245"/>
      <c r="LOR124" s="245"/>
      <c r="LOS124" s="245"/>
      <c r="LOT124" s="245"/>
      <c r="LOU124" s="245"/>
      <c r="LOV124" s="245"/>
      <c r="LOW124" s="245"/>
      <c r="LOX124" s="245"/>
      <c r="LOY124" s="245"/>
      <c r="LOZ124" s="245"/>
      <c r="LPA124" s="245"/>
      <c r="LPB124" s="245"/>
      <c r="LPC124" s="245"/>
      <c r="LPD124" s="245"/>
      <c r="LPE124" s="245"/>
      <c r="LPF124" s="245"/>
      <c r="LPG124" s="245"/>
      <c r="LPH124" s="245"/>
      <c r="LPI124" s="245"/>
      <c r="LPJ124" s="245"/>
      <c r="LPK124" s="245"/>
      <c r="LPL124" s="245"/>
      <c r="LPM124" s="245"/>
      <c r="LPN124" s="245"/>
      <c r="LPO124" s="245"/>
      <c r="LPP124" s="245"/>
      <c r="LPQ124" s="245"/>
      <c r="LPR124" s="245"/>
      <c r="LPS124" s="245"/>
      <c r="LPT124" s="245"/>
      <c r="LPU124" s="245"/>
      <c r="LPV124" s="245"/>
      <c r="LPW124" s="245"/>
      <c r="LPX124" s="245"/>
      <c r="LPY124" s="245"/>
      <c r="LPZ124" s="245"/>
      <c r="LQA124" s="245"/>
      <c r="LQB124" s="245"/>
      <c r="LQC124" s="245"/>
      <c r="LQD124" s="245"/>
      <c r="LQE124" s="245"/>
      <c r="LQF124" s="245"/>
      <c r="LQG124" s="245"/>
      <c r="LQH124" s="245"/>
      <c r="LQI124" s="245"/>
      <c r="LQJ124" s="245"/>
      <c r="LQK124" s="245"/>
      <c r="LQL124" s="245"/>
      <c r="LQM124" s="245"/>
      <c r="LQN124" s="245"/>
      <c r="LQO124" s="245"/>
      <c r="LQP124" s="245"/>
      <c r="LQQ124" s="245"/>
      <c r="LQR124" s="245"/>
      <c r="LQS124" s="245"/>
      <c r="LQT124" s="245"/>
      <c r="LQU124" s="245"/>
      <c r="LQV124" s="245"/>
      <c r="LQW124" s="245"/>
      <c r="LQX124" s="245"/>
      <c r="LQY124" s="245"/>
      <c r="LQZ124" s="245"/>
      <c r="LRA124" s="245"/>
      <c r="LRB124" s="245"/>
      <c r="LRC124" s="245"/>
      <c r="LRD124" s="245"/>
      <c r="LRE124" s="245"/>
      <c r="LRF124" s="245"/>
      <c r="LRG124" s="245"/>
      <c r="LRH124" s="245"/>
      <c r="LRI124" s="245"/>
      <c r="LRJ124" s="245"/>
      <c r="LRK124" s="245"/>
      <c r="LRL124" s="245"/>
      <c r="LRM124" s="245"/>
      <c r="LRN124" s="245"/>
      <c r="LRO124" s="245"/>
      <c r="LRP124" s="245"/>
      <c r="LRQ124" s="245"/>
      <c r="LRR124" s="245"/>
      <c r="LRS124" s="245"/>
      <c r="LRT124" s="245"/>
      <c r="LRU124" s="245"/>
      <c r="LRV124" s="245"/>
      <c r="LRW124" s="245"/>
      <c r="LRX124" s="245"/>
      <c r="LRY124" s="245"/>
      <c r="LRZ124" s="245"/>
      <c r="LSA124" s="245"/>
      <c r="LSB124" s="245"/>
      <c r="LSC124" s="245"/>
      <c r="LSD124" s="245"/>
      <c r="LSE124" s="245"/>
      <c r="LSF124" s="245"/>
      <c r="LSG124" s="245"/>
      <c r="LSH124" s="245"/>
      <c r="LSI124" s="245"/>
      <c r="LSJ124" s="245"/>
      <c r="LSK124" s="245"/>
      <c r="LSL124" s="245"/>
      <c r="LSM124" s="245"/>
      <c r="LSN124" s="245"/>
      <c r="LSO124" s="245"/>
      <c r="LSP124" s="245"/>
      <c r="LSQ124" s="245"/>
      <c r="LSR124" s="245"/>
      <c r="LSS124" s="245"/>
      <c r="LST124" s="245"/>
      <c r="LSU124" s="245"/>
      <c r="LSV124" s="245"/>
      <c r="LSW124" s="245"/>
      <c r="LSX124" s="245"/>
      <c r="LSY124" s="245"/>
      <c r="LSZ124" s="245"/>
      <c r="LTA124" s="245"/>
      <c r="LTB124" s="245"/>
      <c r="LTC124" s="245"/>
      <c r="LTD124" s="245"/>
      <c r="LTE124" s="245"/>
      <c r="LTF124" s="245"/>
      <c r="LTG124" s="245"/>
      <c r="LTH124" s="245"/>
      <c r="LTI124" s="245"/>
      <c r="LTJ124" s="245"/>
      <c r="LTK124" s="245"/>
      <c r="LTL124" s="245"/>
      <c r="LTM124" s="245"/>
      <c r="LTN124" s="245"/>
      <c r="LTO124" s="245"/>
      <c r="LTP124" s="245"/>
      <c r="LTQ124" s="245"/>
      <c r="LTR124" s="245"/>
      <c r="LTS124" s="245"/>
      <c r="LTT124" s="245"/>
      <c r="LTU124" s="245"/>
      <c r="LTV124" s="245"/>
      <c r="LTW124" s="245"/>
      <c r="LTX124" s="245"/>
      <c r="LTY124" s="245"/>
      <c r="LTZ124" s="245"/>
      <c r="LUA124" s="245"/>
      <c r="LUB124" s="245"/>
      <c r="LUC124" s="245"/>
      <c r="LUD124" s="245"/>
      <c r="LUE124" s="245"/>
      <c r="LUF124" s="245"/>
      <c r="LUG124" s="245"/>
      <c r="LUH124" s="245"/>
      <c r="LUI124" s="245"/>
      <c r="LUJ124" s="245"/>
      <c r="LUK124" s="245"/>
      <c r="LUL124" s="245"/>
      <c r="LUM124" s="245"/>
      <c r="LUN124" s="245"/>
      <c r="LUO124" s="245"/>
      <c r="LUP124" s="245"/>
      <c r="LUQ124" s="245"/>
      <c r="LUR124" s="245"/>
      <c r="LUS124" s="245"/>
      <c r="LUT124" s="245"/>
      <c r="LUU124" s="245"/>
      <c r="LUV124" s="245"/>
      <c r="LUW124" s="245"/>
      <c r="LUX124" s="245"/>
      <c r="LUY124" s="245"/>
      <c r="LUZ124" s="245"/>
      <c r="LVA124" s="245"/>
      <c r="LVB124" s="245"/>
      <c r="LVC124" s="245"/>
      <c r="LVD124" s="245"/>
      <c r="LVE124" s="245"/>
      <c r="LVF124" s="245"/>
      <c r="LVG124" s="245"/>
      <c r="LVH124" s="245"/>
      <c r="LVI124" s="245"/>
      <c r="LVJ124" s="245"/>
      <c r="LVK124" s="245"/>
      <c r="LVL124" s="245"/>
      <c r="LVM124" s="245"/>
      <c r="LVN124" s="245"/>
      <c r="LVO124" s="245"/>
      <c r="LVP124" s="245"/>
      <c r="LVQ124" s="245"/>
      <c r="LVR124" s="245"/>
      <c r="LVS124" s="245"/>
      <c r="LVT124" s="245"/>
      <c r="LVU124" s="245"/>
      <c r="LVV124" s="245"/>
      <c r="LVW124" s="245"/>
      <c r="LVX124" s="245"/>
      <c r="LVY124" s="245"/>
      <c r="LVZ124" s="245"/>
      <c r="LWA124" s="245"/>
      <c r="LWB124" s="245"/>
      <c r="LWC124" s="245"/>
      <c r="LWD124" s="245"/>
      <c r="LWE124" s="245"/>
      <c r="LWF124" s="245"/>
      <c r="LWG124" s="245"/>
      <c r="LWH124" s="245"/>
      <c r="LWI124" s="245"/>
      <c r="LWJ124" s="245"/>
      <c r="LWK124" s="245"/>
      <c r="LWL124" s="245"/>
      <c r="LWM124" s="245"/>
      <c r="LWN124" s="245"/>
      <c r="LWO124" s="245"/>
      <c r="LWP124" s="245"/>
      <c r="LWQ124" s="245"/>
      <c r="LWR124" s="245"/>
      <c r="LWS124" s="245"/>
      <c r="LWT124" s="245"/>
      <c r="LWU124" s="245"/>
      <c r="LWV124" s="245"/>
      <c r="LWW124" s="245"/>
      <c r="LWX124" s="245"/>
      <c r="LWY124" s="245"/>
      <c r="LWZ124" s="245"/>
      <c r="LXA124" s="245"/>
      <c r="LXB124" s="245"/>
      <c r="LXC124" s="245"/>
      <c r="LXD124" s="245"/>
      <c r="LXE124" s="245"/>
      <c r="LXF124" s="245"/>
      <c r="LXG124" s="245"/>
      <c r="LXH124" s="245"/>
      <c r="LXI124" s="245"/>
      <c r="LXJ124" s="245"/>
      <c r="LXK124" s="245"/>
      <c r="LXL124" s="245"/>
      <c r="LXM124" s="245"/>
      <c r="LXN124" s="245"/>
      <c r="LXO124" s="245"/>
      <c r="LXP124" s="245"/>
      <c r="LXQ124" s="245"/>
      <c r="LXR124" s="245"/>
      <c r="LXS124" s="245"/>
      <c r="LXT124" s="245"/>
      <c r="LXU124" s="245"/>
      <c r="LXV124" s="245"/>
      <c r="LXW124" s="245"/>
      <c r="LXX124" s="245"/>
      <c r="LXY124" s="245"/>
      <c r="LXZ124" s="245"/>
      <c r="LYA124" s="245"/>
      <c r="LYB124" s="245"/>
      <c r="LYC124" s="245"/>
      <c r="LYD124" s="245"/>
      <c r="LYE124" s="245"/>
      <c r="LYF124" s="245"/>
      <c r="LYG124" s="245"/>
      <c r="LYH124" s="245"/>
      <c r="LYI124" s="245"/>
      <c r="LYJ124" s="245"/>
      <c r="LYK124" s="245"/>
      <c r="LYL124" s="245"/>
      <c r="LYM124" s="245"/>
      <c r="LYN124" s="245"/>
      <c r="LYO124" s="245"/>
      <c r="LYP124" s="245"/>
      <c r="LYQ124" s="245"/>
      <c r="LYR124" s="245"/>
      <c r="LYS124" s="245"/>
      <c r="LYT124" s="245"/>
      <c r="LYU124" s="245"/>
      <c r="LYV124" s="245"/>
      <c r="LYW124" s="245"/>
      <c r="LYX124" s="245"/>
      <c r="LYY124" s="245"/>
      <c r="LYZ124" s="245"/>
      <c r="LZA124" s="245"/>
      <c r="LZB124" s="245"/>
      <c r="LZC124" s="245"/>
      <c r="LZD124" s="245"/>
      <c r="LZE124" s="245"/>
      <c r="LZF124" s="245"/>
      <c r="LZG124" s="245"/>
      <c r="LZH124" s="245"/>
      <c r="LZI124" s="245"/>
      <c r="LZJ124" s="245"/>
      <c r="LZK124" s="245"/>
      <c r="LZL124" s="245"/>
      <c r="LZM124" s="245"/>
      <c r="LZN124" s="245"/>
      <c r="LZO124" s="245"/>
      <c r="LZP124" s="245"/>
      <c r="LZQ124" s="245"/>
      <c r="LZR124" s="245"/>
      <c r="LZS124" s="245"/>
      <c r="LZT124" s="245"/>
      <c r="LZU124" s="245"/>
      <c r="LZV124" s="245"/>
      <c r="LZW124" s="245"/>
      <c r="LZX124" s="245"/>
      <c r="LZY124" s="245"/>
      <c r="LZZ124" s="245"/>
      <c r="MAA124" s="245"/>
      <c r="MAB124" s="245"/>
      <c r="MAC124" s="245"/>
      <c r="MAD124" s="245"/>
      <c r="MAE124" s="245"/>
      <c r="MAF124" s="245"/>
      <c r="MAG124" s="245"/>
      <c r="MAH124" s="245"/>
      <c r="MAI124" s="245"/>
      <c r="MAJ124" s="245"/>
      <c r="MAK124" s="245"/>
      <c r="MAL124" s="245"/>
      <c r="MAM124" s="245"/>
      <c r="MAN124" s="245"/>
      <c r="MAO124" s="245"/>
      <c r="MAP124" s="245"/>
      <c r="MAQ124" s="245"/>
      <c r="MAR124" s="245"/>
      <c r="MAS124" s="245"/>
      <c r="MAT124" s="245"/>
      <c r="MAU124" s="245"/>
      <c r="MAV124" s="245"/>
      <c r="MAW124" s="245"/>
      <c r="MAX124" s="245"/>
      <c r="MAY124" s="245"/>
      <c r="MAZ124" s="245"/>
      <c r="MBA124" s="245"/>
      <c r="MBB124" s="245"/>
      <c r="MBC124" s="245"/>
      <c r="MBD124" s="245"/>
      <c r="MBE124" s="245"/>
      <c r="MBF124" s="245"/>
      <c r="MBG124" s="245"/>
      <c r="MBH124" s="245"/>
      <c r="MBI124" s="245"/>
      <c r="MBJ124" s="245"/>
      <c r="MBK124" s="245"/>
      <c r="MBL124" s="245"/>
      <c r="MBM124" s="245"/>
      <c r="MBN124" s="245"/>
      <c r="MBO124" s="245"/>
      <c r="MBP124" s="245"/>
      <c r="MBQ124" s="245"/>
      <c r="MBR124" s="245"/>
      <c r="MBS124" s="245"/>
      <c r="MBT124" s="245"/>
      <c r="MBU124" s="245"/>
      <c r="MBV124" s="245"/>
      <c r="MBW124" s="245"/>
      <c r="MBX124" s="245"/>
      <c r="MBY124" s="245"/>
      <c r="MBZ124" s="245"/>
      <c r="MCA124" s="245"/>
      <c r="MCB124" s="245"/>
      <c r="MCC124" s="245"/>
      <c r="MCD124" s="245"/>
      <c r="MCE124" s="245"/>
      <c r="MCF124" s="245"/>
      <c r="MCG124" s="245"/>
      <c r="MCH124" s="245"/>
      <c r="MCI124" s="245"/>
      <c r="MCJ124" s="245"/>
      <c r="MCK124" s="245"/>
      <c r="MCL124" s="245"/>
      <c r="MCM124" s="245"/>
      <c r="MCN124" s="245"/>
      <c r="MCO124" s="245"/>
      <c r="MCP124" s="245"/>
      <c r="MCQ124" s="245"/>
      <c r="MCR124" s="245"/>
      <c r="MCS124" s="245"/>
      <c r="MCT124" s="245"/>
      <c r="MCU124" s="245"/>
      <c r="MCV124" s="245"/>
      <c r="MCW124" s="245"/>
      <c r="MCX124" s="245"/>
      <c r="MCY124" s="245"/>
      <c r="MCZ124" s="245"/>
      <c r="MDA124" s="245"/>
      <c r="MDB124" s="245"/>
      <c r="MDC124" s="245"/>
      <c r="MDD124" s="245"/>
      <c r="MDE124" s="245"/>
      <c r="MDF124" s="245"/>
      <c r="MDG124" s="245"/>
      <c r="MDH124" s="245"/>
      <c r="MDI124" s="245"/>
      <c r="MDJ124" s="245"/>
      <c r="MDK124" s="245"/>
      <c r="MDL124" s="245"/>
      <c r="MDM124" s="245"/>
      <c r="MDN124" s="245"/>
      <c r="MDO124" s="245"/>
      <c r="MDP124" s="245"/>
      <c r="MDQ124" s="245"/>
      <c r="MDR124" s="245"/>
      <c r="MDS124" s="245"/>
      <c r="MDT124" s="245"/>
      <c r="MDU124" s="245"/>
      <c r="MDV124" s="245"/>
      <c r="MDW124" s="245"/>
      <c r="MDX124" s="245"/>
      <c r="MDY124" s="245"/>
      <c r="MDZ124" s="245"/>
      <c r="MEA124" s="245"/>
      <c r="MEB124" s="245"/>
      <c r="MEC124" s="245"/>
      <c r="MED124" s="245"/>
      <c r="MEE124" s="245"/>
      <c r="MEF124" s="245"/>
      <c r="MEG124" s="245"/>
      <c r="MEH124" s="245"/>
      <c r="MEI124" s="245"/>
      <c r="MEJ124" s="245"/>
      <c r="MEK124" s="245"/>
      <c r="MEL124" s="245"/>
      <c r="MEM124" s="245"/>
      <c r="MEN124" s="245"/>
      <c r="MEO124" s="245"/>
      <c r="MEP124" s="245"/>
      <c r="MEQ124" s="245"/>
      <c r="MER124" s="245"/>
      <c r="MES124" s="245"/>
      <c r="MET124" s="245"/>
      <c r="MEU124" s="245"/>
      <c r="MEV124" s="245"/>
      <c r="MEW124" s="245"/>
      <c r="MEX124" s="245"/>
      <c r="MEY124" s="245"/>
      <c r="MEZ124" s="245"/>
      <c r="MFA124" s="245"/>
      <c r="MFB124" s="245"/>
      <c r="MFC124" s="245"/>
      <c r="MFD124" s="245"/>
      <c r="MFE124" s="245"/>
      <c r="MFF124" s="245"/>
      <c r="MFG124" s="245"/>
      <c r="MFH124" s="245"/>
      <c r="MFI124" s="245"/>
      <c r="MFJ124" s="245"/>
      <c r="MFK124" s="245"/>
      <c r="MFL124" s="245"/>
      <c r="MFM124" s="245"/>
      <c r="MFN124" s="245"/>
      <c r="MFO124" s="245"/>
      <c r="MFP124" s="245"/>
      <c r="MFQ124" s="245"/>
      <c r="MFR124" s="245"/>
      <c r="MFS124" s="245"/>
      <c r="MFT124" s="245"/>
      <c r="MFU124" s="245"/>
      <c r="MFV124" s="245"/>
      <c r="MFW124" s="245"/>
      <c r="MFX124" s="245"/>
      <c r="MFY124" s="245"/>
      <c r="MFZ124" s="245"/>
      <c r="MGA124" s="245"/>
      <c r="MGB124" s="245"/>
      <c r="MGC124" s="245"/>
      <c r="MGD124" s="245"/>
      <c r="MGE124" s="245"/>
      <c r="MGF124" s="245"/>
      <c r="MGG124" s="245"/>
      <c r="MGH124" s="245"/>
      <c r="MGI124" s="245"/>
      <c r="MGJ124" s="245"/>
      <c r="MGK124" s="245"/>
      <c r="MGL124" s="245"/>
      <c r="MGM124" s="245"/>
      <c r="MGN124" s="245"/>
      <c r="MGO124" s="245"/>
      <c r="MGP124" s="245"/>
      <c r="MGQ124" s="245"/>
      <c r="MGR124" s="245"/>
      <c r="MGS124" s="245"/>
      <c r="MGT124" s="245"/>
      <c r="MGU124" s="245"/>
      <c r="MGV124" s="245"/>
      <c r="MGW124" s="245"/>
      <c r="MGX124" s="245"/>
      <c r="MGY124" s="245"/>
      <c r="MGZ124" s="245"/>
      <c r="MHA124" s="245"/>
      <c r="MHB124" s="245"/>
      <c r="MHC124" s="245"/>
      <c r="MHD124" s="245"/>
      <c r="MHE124" s="245"/>
      <c r="MHF124" s="245"/>
      <c r="MHG124" s="245"/>
      <c r="MHH124" s="245"/>
      <c r="MHI124" s="245"/>
      <c r="MHJ124" s="245"/>
      <c r="MHK124" s="245"/>
      <c r="MHL124" s="245"/>
      <c r="MHM124" s="245"/>
      <c r="MHN124" s="245"/>
      <c r="MHO124" s="245"/>
      <c r="MHP124" s="245"/>
      <c r="MHQ124" s="245"/>
      <c r="MHR124" s="245"/>
      <c r="MHS124" s="245"/>
      <c r="MHT124" s="245"/>
      <c r="MHU124" s="245"/>
      <c r="MHV124" s="245"/>
      <c r="MHW124" s="245"/>
      <c r="MHX124" s="245"/>
      <c r="MHY124" s="245"/>
      <c r="MHZ124" s="245"/>
      <c r="MIA124" s="245"/>
      <c r="MIB124" s="245"/>
      <c r="MIC124" s="245"/>
      <c r="MID124" s="245"/>
      <c r="MIE124" s="245"/>
      <c r="MIF124" s="245"/>
      <c r="MIG124" s="245"/>
      <c r="MIH124" s="245"/>
      <c r="MII124" s="245"/>
      <c r="MIJ124" s="245"/>
      <c r="MIK124" s="245"/>
      <c r="MIL124" s="245"/>
      <c r="MIM124" s="245"/>
      <c r="MIN124" s="245"/>
      <c r="MIO124" s="245"/>
      <c r="MIP124" s="245"/>
      <c r="MIQ124" s="245"/>
      <c r="MIR124" s="245"/>
      <c r="MIS124" s="245"/>
      <c r="MIT124" s="245"/>
      <c r="MIU124" s="245"/>
      <c r="MIV124" s="245"/>
      <c r="MIW124" s="245"/>
      <c r="MIX124" s="245"/>
      <c r="MIY124" s="245"/>
      <c r="MIZ124" s="245"/>
      <c r="MJA124" s="245"/>
      <c r="MJB124" s="245"/>
      <c r="MJC124" s="245"/>
      <c r="MJD124" s="245"/>
      <c r="MJE124" s="245"/>
      <c r="MJF124" s="245"/>
      <c r="MJG124" s="245"/>
      <c r="MJH124" s="245"/>
      <c r="MJI124" s="245"/>
      <c r="MJJ124" s="245"/>
      <c r="MJK124" s="245"/>
      <c r="MJL124" s="245"/>
      <c r="MJM124" s="245"/>
      <c r="MJN124" s="245"/>
      <c r="MJO124" s="245"/>
      <c r="MJP124" s="245"/>
      <c r="MJQ124" s="245"/>
      <c r="MJR124" s="245"/>
      <c r="MJS124" s="245"/>
      <c r="MJT124" s="245"/>
      <c r="MJU124" s="245"/>
      <c r="MJV124" s="245"/>
      <c r="MJW124" s="245"/>
      <c r="MJX124" s="245"/>
      <c r="MJY124" s="245"/>
      <c r="MJZ124" s="245"/>
      <c r="MKA124" s="245"/>
      <c r="MKB124" s="245"/>
      <c r="MKC124" s="245"/>
      <c r="MKD124" s="245"/>
      <c r="MKE124" s="245"/>
      <c r="MKF124" s="245"/>
      <c r="MKG124" s="245"/>
      <c r="MKH124" s="245"/>
      <c r="MKI124" s="245"/>
      <c r="MKJ124" s="245"/>
      <c r="MKK124" s="245"/>
      <c r="MKL124" s="245"/>
      <c r="MKM124" s="245"/>
      <c r="MKN124" s="245"/>
      <c r="MKO124" s="245"/>
      <c r="MKP124" s="245"/>
      <c r="MKQ124" s="245"/>
      <c r="MKR124" s="245"/>
      <c r="MKS124" s="245"/>
      <c r="MKT124" s="245"/>
      <c r="MKU124" s="245"/>
      <c r="MKV124" s="245"/>
      <c r="MKW124" s="245"/>
      <c r="MKX124" s="245"/>
      <c r="MKY124" s="245"/>
      <c r="MKZ124" s="245"/>
      <c r="MLA124" s="245"/>
      <c r="MLB124" s="245"/>
      <c r="MLC124" s="245"/>
      <c r="MLD124" s="245"/>
      <c r="MLE124" s="245"/>
      <c r="MLF124" s="245"/>
      <c r="MLG124" s="245"/>
      <c r="MLH124" s="245"/>
      <c r="MLI124" s="245"/>
      <c r="MLJ124" s="245"/>
      <c r="MLK124" s="245"/>
      <c r="MLL124" s="245"/>
      <c r="MLM124" s="245"/>
      <c r="MLN124" s="245"/>
      <c r="MLO124" s="245"/>
      <c r="MLP124" s="245"/>
      <c r="MLQ124" s="245"/>
      <c r="MLR124" s="245"/>
      <c r="MLS124" s="245"/>
      <c r="MLT124" s="245"/>
      <c r="MLU124" s="245"/>
      <c r="MLV124" s="245"/>
      <c r="MLW124" s="245"/>
      <c r="MLX124" s="245"/>
      <c r="MLY124" s="245"/>
      <c r="MLZ124" s="245"/>
      <c r="MMA124" s="245"/>
      <c r="MMB124" s="245"/>
      <c r="MMC124" s="245"/>
      <c r="MMD124" s="245"/>
      <c r="MME124" s="245"/>
      <c r="MMF124" s="245"/>
      <c r="MMG124" s="245"/>
      <c r="MMH124" s="245"/>
      <c r="MMI124" s="245"/>
      <c r="MMJ124" s="245"/>
      <c r="MMK124" s="245"/>
      <c r="MML124" s="245"/>
      <c r="MMM124" s="245"/>
      <c r="MMN124" s="245"/>
      <c r="MMO124" s="245"/>
      <c r="MMP124" s="245"/>
      <c r="MMQ124" s="245"/>
      <c r="MMR124" s="245"/>
      <c r="MMS124" s="245"/>
      <c r="MMT124" s="245"/>
      <c r="MMU124" s="245"/>
      <c r="MMV124" s="245"/>
      <c r="MMW124" s="245"/>
      <c r="MMX124" s="245"/>
      <c r="MMY124" s="245"/>
      <c r="MMZ124" s="245"/>
      <c r="MNA124" s="245"/>
      <c r="MNB124" s="245"/>
      <c r="MNC124" s="245"/>
      <c r="MND124" s="245"/>
      <c r="MNE124" s="245"/>
      <c r="MNF124" s="245"/>
      <c r="MNG124" s="245"/>
      <c r="MNH124" s="245"/>
      <c r="MNI124" s="245"/>
      <c r="MNJ124" s="245"/>
      <c r="MNK124" s="245"/>
      <c r="MNL124" s="245"/>
      <c r="MNM124" s="245"/>
      <c r="MNN124" s="245"/>
      <c r="MNO124" s="245"/>
      <c r="MNP124" s="245"/>
      <c r="MNQ124" s="245"/>
      <c r="MNR124" s="245"/>
      <c r="MNS124" s="245"/>
      <c r="MNT124" s="245"/>
      <c r="MNU124" s="245"/>
      <c r="MNV124" s="245"/>
      <c r="MNW124" s="245"/>
      <c r="MNX124" s="245"/>
      <c r="MNY124" s="245"/>
      <c r="MNZ124" s="245"/>
      <c r="MOA124" s="245"/>
      <c r="MOB124" s="245"/>
      <c r="MOC124" s="245"/>
      <c r="MOD124" s="245"/>
      <c r="MOE124" s="245"/>
      <c r="MOF124" s="245"/>
      <c r="MOG124" s="245"/>
      <c r="MOH124" s="245"/>
      <c r="MOI124" s="245"/>
      <c r="MOJ124" s="245"/>
      <c r="MOK124" s="245"/>
      <c r="MOL124" s="245"/>
      <c r="MOM124" s="245"/>
      <c r="MON124" s="245"/>
      <c r="MOO124" s="245"/>
      <c r="MOP124" s="245"/>
      <c r="MOQ124" s="245"/>
      <c r="MOR124" s="245"/>
      <c r="MOS124" s="245"/>
      <c r="MOT124" s="245"/>
      <c r="MOU124" s="245"/>
      <c r="MOV124" s="245"/>
      <c r="MOW124" s="245"/>
      <c r="MOX124" s="245"/>
      <c r="MOY124" s="245"/>
      <c r="MOZ124" s="245"/>
      <c r="MPA124" s="245"/>
      <c r="MPB124" s="245"/>
      <c r="MPC124" s="245"/>
      <c r="MPD124" s="245"/>
      <c r="MPE124" s="245"/>
      <c r="MPF124" s="245"/>
      <c r="MPG124" s="245"/>
      <c r="MPH124" s="245"/>
      <c r="MPI124" s="245"/>
      <c r="MPJ124" s="245"/>
      <c r="MPK124" s="245"/>
      <c r="MPL124" s="245"/>
      <c r="MPM124" s="245"/>
      <c r="MPN124" s="245"/>
      <c r="MPO124" s="245"/>
      <c r="MPP124" s="245"/>
      <c r="MPQ124" s="245"/>
      <c r="MPR124" s="245"/>
      <c r="MPS124" s="245"/>
      <c r="MPT124" s="245"/>
      <c r="MPU124" s="245"/>
      <c r="MPV124" s="245"/>
      <c r="MPW124" s="245"/>
      <c r="MPX124" s="245"/>
      <c r="MPY124" s="245"/>
      <c r="MPZ124" s="245"/>
      <c r="MQA124" s="245"/>
      <c r="MQB124" s="245"/>
      <c r="MQC124" s="245"/>
      <c r="MQD124" s="245"/>
      <c r="MQE124" s="245"/>
      <c r="MQF124" s="245"/>
      <c r="MQG124" s="245"/>
      <c r="MQH124" s="245"/>
      <c r="MQI124" s="245"/>
      <c r="MQJ124" s="245"/>
      <c r="MQK124" s="245"/>
      <c r="MQL124" s="245"/>
      <c r="MQM124" s="245"/>
      <c r="MQN124" s="245"/>
      <c r="MQO124" s="245"/>
      <c r="MQP124" s="245"/>
      <c r="MQQ124" s="245"/>
      <c r="MQR124" s="245"/>
      <c r="MQS124" s="245"/>
      <c r="MQT124" s="245"/>
      <c r="MQU124" s="245"/>
      <c r="MQV124" s="245"/>
      <c r="MQW124" s="245"/>
      <c r="MQX124" s="245"/>
      <c r="MQY124" s="245"/>
      <c r="MQZ124" s="245"/>
      <c r="MRA124" s="245"/>
      <c r="MRB124" s="245"/>
      <c r="MRC124" s="245"/>
      <c r="MRD124" s="245"/>
      <c r="MRE124" s="245"/>
      <c r="MRF124" s="245"/>
      <c r="MRG124" s="245"/>
      <c r="MRH124" s="245"/>
      <c r="MRI124" s="245"/>
      <c r="MRJ124" s="245"/>
      <c r="MRK124" s="245"/>
      <c r="MRL124" s="245"/>
      <c r="MRM124" s="245"/>
      <c r="MRN124" s="245"/>
      <c r="MRO124" s="245"/>
      <c r="MRP124" s="245"/>
      <c r="MRQ124" s="245"/>
      <c r="MRR124" s="245"/>
      <c r="MRS124" s="245"/>
      <c r="MRT124" s="245"/>
      <c r="MRU124" s="245"/>
      <c r="MRV124" s="245"/>
      <c r="MRW124" s="245"/>
      <c r="MRX124" s="245"/>
      <c r="MRY124" s="245"/>
      <c r="MRZ124" s="245"/>
      <c r="MSA124" s="245"/>
      <c r="MSB124" s="245"/>
      <c r="MSC124" s="245"/>
      <c r="MSD124" s="245"/>
      <c r="MSE124" s="245"/>
      <c r="MSF124" s="245"/>
      <c r="MSG124" s="245"/>
      <c r="MSH124" s="245"/>
      <c r="MSI124" s="245"/>
      <c r="MSJ124" s="245"/>
      <c r="MSK124" s="245"/>
      <c r="MSL124" s="245"/>
      <c r="MSM124" s="245"/>
      <c r="MSN124" s="245"/>
      <c r="MSO124" s="245"/>
      <c r="MSP124" s="245"/>
      <c r="MSQ124" s="245"/>
      <c r="MSR124" s="245"/>
      <c r="MSS124" s="245"/>
      <c r="MST124" s="245"/>
      <c r="MSU124" s="245"/>
      <c r="MSV124" s="245"/>
      <c r="MSW124" s="245"/>
      <c r="MSX124" s="245"/>
      <c r="MSY124" s="245"/>
      <c r="MSZ124" s="245"/>
      <c r="MTA124" s="245"/>
      <c r="MTB124" s="245"/>
      <c r="MTC124" s="245"/>
      <c r="MTD124" s="245"/>
      <c r="MTE124" s="245"/>
      <c r="MTF124" s="245"/>
      <c r="MTG124" s="245"/>
      <c r="MTH124" s="245"/>
      <c r="MTI124" s="245"/>
      <c r="MTJ124" s="245"/>
      <c r="MTK124" s="245"/>
      <c r="MTL124" s="245"/>
      <c r="MTM124" s="245"/>
      <c r="MTN124" s="245"/>
      <c r="MTO124" s="245"/>
      <c r="MTP124" s="245"/>
      <c r="MTQ124" s="245"/>
      <c r="MTR124" s="245"/>
      <c r="MTS124" s="245"/>
      <c r="MTT124" s="245"/>
      <c r="MTU124" s="245"/>
      <c r="MTV124" s="245"/>
      <c r="MTW124" s="245"/>
      <c r="MTX124" s="245"/>
      <c r="MTY124" s="245"/>
      <c r="MTZ124" s="245"/>
      <c r="MUA124" s="245"/>
      <c r="MUB124" s="245"/>
      <c r="MUC124" s="245"/>
      <c r="MUD124" s="245"/>
      <c r="MUE124" s="245"/>
      <c r="MUF124" s="245"/>
      <c r="MUG124" s="245"/>
      <c r="MUH124" s="245"/>
      <c r="MUI124" s="245"/>
      <c r="MUJ124" s="245"/>
      <c r="MUK124" s="245"/>
      <c r="MUL124" s="245"/>
      <c r="MUM124" s="245"/>
      <c r="MUN124" s="245"/>
      <c r="MUO124" s="245"/>
      <c r="MUP124" s="245"/>
      <c r="MUQ124" s="245"/>
      <c r="MUR124" s="245"/>
      <c r="MUS124" s="245"/>
      <c r="MUT124" s="245"/>
      <c r="MUU124" s="245"/>
      <c r="MUV124" s="245"/>
      <c r="MUW124" s="245"/>
      <c r="MUX124" s="245"/>
      <c r="MUY124" s="245"/>
      <c r="MUZ124" s="245"/>
      <c r="MVA124" s="245"/>
      <c r="MVB124" s="245"/>
      <c r="MVC124" s="245"/>
      <c r="MVD124" s="245"/>
      <c r="MVE124" s="245"/>
      <c r="MVF124" s="245"/>
      <c r="MVG124" s="245"/>
      <c r="MVH124" s="245"/>
      <c r="MVI124" s="245"/>
      <c r="MVJ124" s="245"/>
      <c r="MVK124" s="245"/>
      <c r="MVL124" s="245"/>
      <c r="MVM124" s="245"/>
      <c r="MVN124" s="245"/>
      <c r="MVO124" s="245"/>
      <c r="MVP124" s="245"/>
      <c r="MVQ124" s="245"/>
      <c r="MVR124" s="245"/>
      <c r="MVS124" s="245"/>
      <c r="MVT124" s="245"/>
      <c r="MVU124" s="245"/>
      <c r="MVV124" s="245"/>
      <c r="MVW124" s="245"/>
      <c r="MVX124" s="245"/>
      <c r="MVY124" s="245"/>
      <c r="MVZ124" s="245"/>
      <c r="MWA124" s="245"/>
      <c r="MWB124" s="245"/>
      <c r="MWC124" s="245"/>
      <c r="MWD124" s="245"/>
      <c r="MWE124" s="245"/>
      <c r="MWF124" s="245"/>
      <c r="MWG124" s="245"/>
      <c r="MWH124" s="245"/>
      <c r="MWI124" s="245"/>
      <c r="MWJ124" s="245"/>
      <c r="MWK124" s="245"/>
      <c r="MWL124" s="245"/>
      <c r="MWM124" s="245"/>
      <c r="MWN124" s="245"/>
      <c r="MWO124" s="245"/>
      <c r="MWP124" s="245"/>
      <c r="MWQ124" s="245"/>
      <c r="MWR124" s="245"/>
      <c r="MWS124" s="245"/>
      <c r="MWT124" s="245"/>
      <c r="MWU124" s="245"/>
      <c r="MWV124" s="245"/>
      <c r="MWW124" s="245"/>
      <c r="MWX124" s="245"/>
      <c r="MWY124" s="245"/>
      <c r="MWZ124" s="245"/>
      <c r="MXA124" s="245"/>
      <c r="MXB124" s="245"/>
      <c r="MXC124" s="245"/>
      <c r="MXD124" s="245"/>
      <c r="MXE124" s="245"/>
      <c r="MXF124" s="245"/>
      <c r="MXG124" s="245"/>
      <c r="MXH124" s="245"/>
      <c r="MXI124" s="245"/>
      <c r="MXJ124" s="245"/>
      <c r="MXK124" s="245"/>
      <c r="MXL124" s="245"/>
      <c r="MXM124" s="245"/>
      <c r="MXN124" s="245"/>
      <c r="MXO124" s="245"/>
      <c r="MXP124" s="245"/>
      <c r="MXQ124" s="245"/>
      <c r="MXR124" s="245"/>
      <c r="MXS124" s="245"/>
      <c r="MXT124" s="245"/>
      <c r="MXU124" s="245"/>
      <c r="MXV124" s="245"/>
      <c r="MXW124" s="245"/>
      <c r="MXX124" s="245"/>
      <c r="MXY124" s="245"/>
      <c r="MXZ124" s="245"/>
      <c r="MYA124" s="245"/>
      <c r="MYB124" s="245"/>
      <c r="MYC124" s="245"/>
      <c r="MYD124" s="245"/>
      <c r="MYE124" s="245"/>
      <c r="MYF124" s="245"/>
      <c r="MYG124" s="245"/>
      <c r="MYH124" s="245"/>
      <c r="MYI124" s="245"/>
      <c r="MYJ124" s="245"/>
      <c r="MYK124" s="245"/>
      <c r="MYL124" s="245"/>
      <c r="MYM124" s="245"/>
      <c r="MYN124" s="245"/>
      <c r="MYO124" s="245"/>
      <c r="MYP124" s="245"/>
      <c r="MYQ124" s="245"/>
      <c r="MYR124" s="245"/>
      <c r="MYS124" s="245"/>
      <c r="MYT124" s="245"/>
      <c r="MYU124" s="245"/>
      <c r="MYV124" s="245"/>
      <c r="MYW124" s="245"/>
      <c r="MYX124" s="245"/>
      <c r="MYY124" s="245"/>
      <c r="MYZ124" s="245"/>
      <c r="MZA124" s="245"/>
      <c r="MZB124" s="245"/>
      <c r="MZC124" s="245"/>
      <c r="MZD124" s="245"/>
      <c r="MZE124" s="245"/>
      <c r="MZF124" s="245"/>
      <c r="MZG124" s="245"/>
      <c r="MZH124" s="245"/>
      <c r="MZI124" s="245"/>
      <c r="MZJ124" s="245"/>
      <c r="MZK124" s="245"/>
      <c r="MZL124" s="245"/>
      <c r="MZM124" s="245"/>
      <c r="MZN124" s="245"/>
      <c r="MZO124" s="245"/>
      <c r="MZP124" s="245"/>
      <c r="MZQ124" s="245"/>
      <c r="MZR124" s="245"/>
      <c r="MZS124" s="245"/>
      <c r="MZT124" s="245"/>
      <c r="MZU124" s="245"/>
      <c r="MZV124" s="245"/>
      <c r="MZW124" s="245"/>
      <c r="MZX124" s="245"/>
      <c r="MZY124" s="245"/>
      <c r="MZZ124" s="245"/>
      <c r="NAA124" s="245"/>
      <c r="NAB124" s="245"/>
      <c r="NAC124" s="245"/>
      <c r="NAD124" s="245"/>
      <c r="NAE124" s="245"/>
      <c r="NAF124" s="245"/>
      <c r="NAG124" s="245"/>
      <c r="NAH124" s="245"/>
      <c r="NAI124" s="245"/>
      <c r="NAJ124" s="245"/>
      <c r="NAK124" s="245"/>
      <c r="NAL124" s="245"/>
      <c r="NAM124" s="245"/>
      <c r="NAN124" s="245"/>
      <c r="NAO124" s="245"/>
      <c r="NAP124" s="245"/>
      <c r="NAQ124" s="245"/>
      <c r="NAR124" s="245"/>
      <c r="NAS124" s="245"/>
      <c r="NAT124" s="245"/>
      <c r="NAU124" s="245"/>
      <c r="NAV124" s="245"/>
      <c r="NAW124" s="245"/>
      <c r="NAX124" s="245"/>
      <c r="NAY124" s="245"/>
      <c r="NAZ124" s="245"/>
      <c r="NBA124" s="245"/>
      <c r="NBB124" s="245"/>
      <c r="NBC124" s="245"/>
      <c r="NBD124" s="245"/>
      <c r="NBE124" s="245"/>
      <c r="NBF124" s="245"/>
      <c r="NBG124" s="245"/>
      <c r="NBH124" s="245"/>
      <c r="NBI124" s="245"/>
      <c r="NBJ124" s="245"/>
      <c r="NBK124" s="245"/>
      <c r="NBL124" s="245"/>
      <c r="NBM124" s="245"/>
      <c r="NBN124" s="245"/>
      <c r="NBO124" s="245"/>
      <c r="NBP124" s="245"/>
      <c r="NBQ124" s="245"/>
      <c r="NBR124" s="245"/>
      <c r="NBS124" s="245"/>
      <c r="NBT124" s="245"/>
      <c r="NBU124" s="245"/>
      <c r="NBV124" s="245"/>
      <c r="NBW124" s="245"/>
      <c r="NBX124" s="245"/>
      <c r="NBY124" s="245"/>
      <c r="NBZ124" s="245"/>
      <c r="NCA124" s="245"/>
      <c r="NCB124" s="245"/>
      <c r="NCC124" s="245"/>
      <c r="NCD124" s="245"/>
      <c r="NCE124" s="245"/>
      <c r="NCF124" s="245"/>
      <c r="NCG124" s="245"/>
      <c r="NCH124" s="245"/>
      <c r="NCI124" s="245"/>
      <c r="NCJ124" s="245"/>
      <c r="NCK124" s="245"/>
      <c r="NCL124" s="245"/>
      <c r="NCM124" s="245"/>
      <c r="NCN124" s="245"/>
      <c r="NCO124" s="245"/>
      <c r="NCP124" s="245"/>
      <c r="NCQ124" s="245"/>
      <c r="NCR124" s="245"/>
      <c r="NCS124" s="245"/>
      <c r="NCT124" s="245"/>
      <c r="NCU124" s="245"/>
      <c r="NCV124" s="245"/>
      <c r="NCW124" s="245"/>
      <c r="NCX124" s="245"/>
      <c r="NCY124" s="245"/>
      <c r="NCZ124" s="245"/>
      <c r="NDA124" s="245"/>
      <c r="NDB124" s="245"/>
      <c r="NDC124" s="245"/>
      <c r="NDD124" s="245"/>
      <c r="NDE124" s="245"/>
      <c r="NDF124" s="245"/>
      <c r="NDG124" s="245"/>
      <c r="NDH124" s="245"/>
      <c r="NDI124" s="245"/>
      <c r="NDJ124" s="245"/>
      <c r="NDK124" s="245"/>
      <c r="NDL124" s="245"/>
      <c r="NDM124" s="245"/>
      <c r="NDN124" s="245"/>
      <c r="NDO124" s="245"/>
      <c r="NDP124" s="245"/>
      <c r="NDQ124" s="245"/>
      <c r="NDR124" s="245"/>
      <c r="NDS124" s="245"/>
      <c r="NDT124" s="245"/>
      <c r="NDU124" s="245"/>
      <c r="NDV124" s="245"/>
      <c r="NDW124" s="245"/>
      <c r="NDX124" s="245"/>
      <c r="NDY124" s="245"/>
      <c r="NDZ124" s="245"/>
      <c r="NEA124" s="245"/>
      <c r="NEB124" s="245"/>
      <c r="NEC124" s="245"/>
      <c r="NED124" s="245"/>
      <c r="NEE124" s="245"/>
      <c r="NEF124" s="245"/>
      <c r="NEG124" s="245"/>
      <c r="NEH124" s="245"/>
      <c r="NEI124" s="245"/>
      <c r="NEJ124" s="245"/>
      <c r="NEK124" s="245"/>
      <c r="NEL124" s="245"/>
      <c r="NEM124" s="245"/>
      <c r="NEN124" s="245"/>
      <c r="NEO124" s="245"/>
      <c r="NEP124" s="245"/>
      <c r="NEQ124" s="245"/>
      <c r="NER124" s="245"/>
      <c r="NES124" s="245"/>
      <c r="NET124" s="245"/>
      <c r="NEU124" s="245"/>
      <c r="NEV124" s="245"/>
      <c r="NEW124" s="245"/>
      <c r="NEX124" s="245"/>
      <c r="NEY124" s="245"/>
      <c r="NEZ124" s="245"/>
      <c r="NFA124" s="245"/>
      <c r="NFB124" s="245"/>
      <c r="NFC124" s="245"/>
      <c r="NFD124" s="245"/>
      <c r="NFE124" s="245"/>
      <c r="NFF124" s="245"/>
      <c r="NFG124" s="245"/>
      <c r="NFH124" s="245"/>
      <c r="NFI124" s="245"/>
      <c r="NFJ124" s="245"/>
      <c r="NFK124" s="245"/>
      <c r="NFL124" s="245"/>
      <c r="NFM124" s="245"/>
      <c r="NFN124" s="245"/>
      <c r="NFO124" s="245"/>
      <c r="NFP124" s="245"/>
      <c r="NFQ124" s="245"/>
      <c r="NFR124" s="245"/>
      <c r="NFS124" s="245"/>
      <c r="NFT124" s="245"/>
      <c r="NFU124" s="245"/>
      <c r="NFV124" s="245"/>
      <c r="NFW124" s="245"/>
      <c r="NFX124" s="245"/>
      <c r="NFY124" s="245"/>
      <c r="NFZ124" s="245"/>
      <c r="NGA124" s="245"/>
      <c r="NGB124" s="245"/>
      <c r="NGC124" s="245"/>
      <c r="NGD124" s="245"/>
      <c r="NGE124" s="245"/>
      <c r="NGF124" s="245"/>
      <c r="NGG124" s="245"/>
      <c r="NGH124" s="245"/>
      <c r="NGI124" s="245"/>
      <c r="NGJ124" s="245"/>
      <c r="NGK124" s="245"/>
      <c r="NGL124" s="245"/>
      <c r="NGM124" s="245"/>
      <c r="NGN124" s="245"/>
      <c r="NGO124" s="245"/>
      <c r="NGP124" s="245"/>
      <c r="NGQ124" s="245"/>
      <c r="NGR124" s="245"/>
      <c r="NGS124" s="245"/>
      <c r="NGT124" s="245"/>
      <c r="NGU124" s="245"/>
      <c r="NGV124" s="245"/>
      <c r="NGW124" s="245"/>
      <c r="NGX124" s="245"/>
      <c r="NGY124" s="245"/>
      <c r="NGZ124" s="245"/>
      <c r="NHA124" s="245"/>
      <c r="NHB124" s="245"/>
      <c r="NHC124" s="245"/>
      <c r="NHD124" s="245"/>
      <c r="NHE124" s="245"/>
      <c r="NHF124" s="245"/>
      <c r="NHG124" s="245"/>
      <c r="NHH124" s="245"/>
      <c r="NHI124" s="245"/>
      <c r="NHJ124" s="245"/>
      <c r="NHK124" s="245"/>
      <c r="NHL124" s="245"/>
      <c r="NHM124" s="245"/>
      <c r="NHN124" s="245"/>
      <c r="NHO124" s="245"/>
      <c r="NHP124" s="245"/>
      <c r="NHQ124" s="245"/>
      <c r="NHR124" s="245"/>
      <c r="NHS124" s="245"/>
      <c r="NHT124" s="245"/>
      <c r="NHU124" s="245"/>
      <c r="NHV124" s="245"/>
      <c r="NHW124" s="245"/>
      <c r="NHX124" s="245"/>
      <c r="NHY124" s="245"/>
      <c r="NHZ124" s="245"/>
      <c r="NIA124" s="245"/>
      <c r="NIB124" s="245"/>
      <c r="NIC124" s="245"/>
      <c r="NID124" s="245"/>
      <c r="NIE124" s="245"/>
      <c r="NIF124" s="245"/>
      <c r="NIG124" s="245"/>
      <c r="NIH124" s="245"/>
      <c r="NII124" s="245"/>
      <c r="NIJ124" s="245"/>
      <c r="NIK124" s="245"/>
      <c r="NIL124" s="245"/>
      <c r="NIM124" s="245"/>
      <c r="NIN124" s="245"/>
      <c r="NIO124" s="245"/>
      <c r="NIP124" s="245"/>
      <c r="NIQ124" s="245"/>
      <c r="NIR124" s="245"/>
      <c r="NIS124" s="245"/>
      <c r="NIT124" s="245"/>
      <c r="NIU124" s="245"/>
      <c r="NIV124" s="245"/>
      <c r="NIW124" s="245"/>
      <c r="NIX124" s="245"/>
      <c r="NIY124" s="245"/>
      <c r="NIZ124" s="245"/>
      <c r="NJA124" s="245"/>
      <c r="NJB124" s="245"/>
      <c r="NJC124" s="245"/>
      <c r="NJD124" s="245"/>
      <c r="NJE124" s="245"/>
      <c r="NJF124" s="245"/>
      <c r="NJG124" s="245"/>
      <c r="NJH124" s="245"/>
      <c r="NJI124" s="245"/>
      <c r="NJJ124" s="245"/>
      <c r="NJK124" s="245"/>
      <c r="NJL124" s="245"/>
      <c r="NJM124" s="245"/>
      <c r="NJN124" s="245"/>
      <c r="NJO124" s="245"/>
      <c r="NJP124" s="245"/>
      <c r="NJQ124" s="245"/>
      <c r="NJR124" s="245"/>
      <c r="NJS124" s="245"/>
      <c r="NJT124" s="245"/>
      <c r="NJU124" s="245"/>
      <c r="NJV124" s="245"/>
      <c r="NJW124" s="245"/>
      <c r="NJX124" s="245"/>
      <c r="NJY124" s="245"/>
      <c r="NJZ124" s="245"/>
      <c r="NKA124" s="245"/>
      <c r="NKB124" s="245"/>
      <c r="NKC124" s="245"/>
      <c r="NKD124" s="245"/>
      <c r="NKE124" s="245"/>
      <c r="NKF124" s="245"/>
      <c r="NKG124" s="245"/>
      <c r="NKH124" s="245"/>
      <c r="NKI124" s="245"/>
      <c r="NKJ124" s="245"/>
      <c r="NKK124" s="245"/>
      <c r="NKL124" s="245"/>
      <c r="NKM124" s="245"/>
      <c r="NKN124" s="245"/>
      <c r="NKO124" s="245"/>
      <c r="NKP124" s="245"/>
      <c r="NKQ124" s="245"/>
      <c r="NKR124" s="245"/>
      <c r="NKS124" s="245"/>
      <c r="NKT124" s="245"/>
      <c r="NKU124" s="245"/>
      <c r="NKV124" s="245"/>
      <c r="NKW124" s="245"/>
      <c r="NKX124" s="245"/>
      <c r="NKY124" s="245"/>
      <c r="NKZ124" s="245"/>
      <c r="NLA124" s="245"/>
      <c r="NLB124" s="245"/>
      <c r="NLC124" s="245"/>
      <c r="NLD124" s="245"/>
      <c r="NLE124" s="245"/>
      <c r="NLF124" s="245"/>
      <c r="NLG124" s="245"/>
      <c r="NLH124" s="245"/>
      <c r="NLI124" s="245"/>
      <c r="NLJ124" s="245"/>
      <c r="NLK124" s="245"/>
      <c r="NLL124" s="245"/>
      <c r="NLM124" s="245"/>
      <c r="NLN124" s="245"/>
      <c r="NLO124" s="245"/>
      <c r="NLP124" s="245"/>
      <c r="NLQ124" s="245"/>
      <c r="NLR124" s="245"/>
      <c r="NLS124" s="245"/>
      <c r="NLT124" s="245"/>
      <c r="NLU124" s="245"/>
      <c r="NLV124" s="245"/>
      <c r="NLW124" s="245"/>
      <c r="NLX124" s="245"/>
      <c r="NLY124" s="245"/>
      <c r="NLZ124" s="245"/>
      <c r="NMA124" s="245"/>
      <c r="NMB124" s="245"/>
      <c r="NMC124" s="245"/>
      <c r="NMD124" s="245"/>
      <c r="NME124" s="245"/>
      <c r="NMF124" s="245"/>
      <c r="NMG124" s="245"/>
      <c r="NMH124" s="245"/>
      <c r="NMI124" s="245"/>
      <c r="NMJ124" s="245"/>
      <c r="NMK124" s="245"/>
      <c r="NML124" s="245"/>
      <c r="NMM124" s="245"/>
      <c r="NMN124" s="245"/>
      <c r="NMO124" s="245"/>
      <c r="NMP124" s="245"/>
      <c r="NMQ124" s="245"/>
      <c r="NMR124" s="245"/>
      <c r="NMS124" s="245"/>
      <c r="NMT124" s="245"/>
      <c r="NMU124" s="245"/>
      <c r="NMV124" s="245"/>
      <c r="NMW124" s="245"/>
      <c r="NMX124" s="245"/>
      <c r="NMY124" s="245"/>
      <c r="NMZ124" s="245"/>
      <c r="NNA124" s="245"/>
      <c r="NNB124" s="245"/>
      <c r="NNC124" s="245"/>
      <c r="NND124" s="245"/>
      <c r="NNE124" s="245"/>
      <c r="NNF124" s="245"/>
      <c r="NNG124" s="245"/>
      <c r="NNH124" s="245"/>
      <c r="NNI124" s="245"/>
      <c r="NNJ124" s="245"/>
      <c r="NNK124" s="245"/>
      <c r="NNL124" s="245"/>
      <c r="NNM124" s="245"/>
      <c r="NNN124" s="245"/>
      <c r="NNO124" s="245"/>
      <c r="NNP124" s="245"/>
      <c r="NNQ124" s="245"/>
      <c r="NNR124" s="245"/>
      <c r="NNS124" s="245"/>
      <c r="NNT124" s="245"/>
      <c r="NNU124" s="245"/>
      <c r="NNV124" s="245"/>
      <c r="NNW124" s="245"/>
      <c r="NNX124" s="245"/>
      <c r="NNY124" s="245"/>
      <c r="NNZ124" s="245"/>
      <c r="NOA124" s="245"/>
      <c r="NOB124" s="245"/>
      <c r="NOC124" s="245"/>
      <c r="NOD124" s="245"/>
      <c r="NOE124" s="245"/>
      <c r="NOF124" s="245"/>
      <c r="NOG124" s="245"/>
      <c r="NOH124" s="245"/>
      <c r="NOI124" s="245"/>
      <c r="NOJ124" s="245"/>
      <c r="NOK124" s="245"/>
      <c r="NOL124" s="245"/>
      <c r="NOM124" s="245"/>
      <c r="NON124" s="245"/>
      <c r="NOO124" s="245"/>
      <c r="NOP124" s="245"/>
      <c r="NOQ124" s="245"/>
      <c r="NOR124" s="245"/>
      <c r="NOS124" s="245"/>
      <c r="NOT124" s="245"/>
      <c r="NOU124" s="245"/>
      <c r="NOV124" s="245"/>
      <c r="NOW124" s="245"/>
      <c r="NOX124" s="245"/>
      <c r="NOY124" s="245"/>
      <c r="NOZ124" s="245"/>
      <c r="NPA124" s="245"/>
      <c r="NPB124" s="245"/>
      <c r="NPC124" s="245"/>
      <c r="NPD124" s="245"/>
      <c r="NPE124" s="245"/>
      <c r="NPF124" s="245"/>
      <c r="NPG124" s="245"/>
      <c r="NPH124" s="245"/>
      <c r="NPI124" s="245"/>
      <c r="NPJ124" s="245"/>
      <c r="NPK124" s="245"/>
      <c r="NPL124" s="245"/>
      <c r="NPM124" s="245"/>
      <c r="NPN124" s="245"/>
      <c r="NPO124" s="245"/>
      <c r="NPP124" s="245"/>
      <c r="NPQ124" s="245"/>
      <c r="NPR124" s="245"/>
      <c r="NPS124" s="245"/>
      <c r="NPT124" s="245"/>
      <c r="NPU124" s="245"/>
      <c r="NPV124" s="245"/>
      <c r="NPW124" s="245"/>
      <c r="NPX124" s="245"/>
      <c r="NPY124" s="245"/>
      <c r="NPZ124" s="245"/>
      <c r="NQA124" s="245"/>
      <c r="NQB124" s="245"/>
      <c r="NQC124" s="245"/>
      <c r="NQD124" s="245"/>
      <c r="NQE124" s="245"/>
      <c r="NQF124" s="245"/>
      <c r="NQG124" s="245"/>
      <c r="NQH124" s="245"/>
      <c r="NQI124" s="245"/>
      <c r="NQJ124" s="245"/>
      <c r="NQK124" s="245"/>
      <c r="NQL124" s="245"/>
      <c r="NQM124" s="245"/>
      <c r="NQN124" s="245"/>
      <c r="NQO124" s="245"/>
      <c r="NQP124" s="245"/>
      <c r="NQQ124" s="245"/>
      <c r="NQR124" s="245"/>
      <c r="NQS124" s="245"/>
      <c r="NQT124" s="245"/>
      <c r="NQU124" s="245"/>
      <c r="NQV124" s="245"/>
      <c r="NQW124" s="245"/>
      <c r="NQX124" s="245"/>
      <c r="NQY124" s="245"/>
      <c r="NQZ124" s="245"/>
      <c r="NRA124" s="245"/>
      <c r="NRB124" s="245"/>
      <c r="NRC124" s="245"/>
      <c r="NRD124" s="245"/>
      <c r="NRE124" s="245"/>
      <c r="NRF124" s="245"/>
      <c r="NRG124" s="245"/>
      <c r="NRH124" s="245"/>
      <c r="NRI124" s="245"/>
      <c r="NRJ124" s="245"/>
      <c r="NRK124" s="245"/>
      <c r="NRL124" s="245"/>
      <c r="NRM124" s="245"/>
      <c r="NRN124" s="245"/>
      <c r="NRO124" s="245"/>
      <c r="NRP124" s="245"/>
      <c r="NRQ124" s="245"/>
      <c r="NRR124" s="245"/>
      <c r="NRS124" s="245"/>
      <c r="NRT124" s="245"/>
      <c r="NRU124" s="245"/>
      <c r="NRV124" s="245"/>
      <c r="NRW124" s="245"/>
      <c r="NRX124" s="245"/>
      <c r="NRY124" s="245"/>
      <c r="NRZ124" s="245"/>
      <c r="NSA124" s="245"/>
      <c r="NSB124" s="245"/>
      <c r="NSC124" s="245"/>
      <c r="NSD124" s="245"/>
      <c r="NSE124" s="245"/>
      <c r="NSF124" s="245"/>
      <c r="NSG124" s="245"/>
      <c r="NSH124" s="245"/>
      <c r="NSI124" s="245"/>
      <c r="NSJ124" s="245"/>
      <c r="NSK124" s="245"/>
      <c r="NSL124" s="245"/>
      <c r="NSM124" s="245"/>
      <c r="NSN124" s="245"/>
      <c r="NSO124" s="245"/>
      <c r="NSP124" s="245"/>
      <c r="NSQ124" s="245"/>
      <c r="NSR124" s="245"/>
      <c r="NSS124" s="245"/>
      <c r="NST124" s="245"/>
      <c r="NSU124" s="245"/>
      <c r="NSV124" s="245"/>
      <c r="NSW124" s="245"/>
      <c r="NSX124" s="245"/>
      <c r="NSY124" s="245"/>
      <c r="NSZ124" s="245"/>
      <c r="NTA124" s="245"/>
      <c r="NTB124" s="245"/>
      <c r="NTC124" s="245"/>
      <c r="NTD124" s="245"/>
      <c r="NTE124" s="245"/>
      <c r="NTF124" s="245"/>
      <c r="NTG124" s="245"/>
      <c r="NTH124" s="245"/>
      <c r="NTI124" s="245"/>
      <c r="NTJ124" s="245"/>
      <c r="NTK124" s="245"/>
      <c r="NTL124" s="245"/>
      <c r="NTM124" s="245"/>
      <c r="NTN124" s="245"/>
      <c r="NTO124" s="245"/>
      <c r="NTP124" s="245"/>
      <c r="NTQ124" s="245"/>
      <c r="NTR124" s="245"/>
      <c r="NTS124" s="245"/>
      <c r="NTT124" s="245"/>
      <c r="NTU124" s="245"/>
      <c r="NTV124" s="245"/>
      <c r="NTW124" s="245"/>
      <c r="NTX124" s="245"/>
      <c r="NTY124" s="245"/>
      <c r="NTZ124" s="245"/>
      <c r="NUA124" s="245"/>
      <c r="NUB124" s="245"/>
      <c r="NUC124" s="245"/>
      <c r="NUD124" s="245"/>
      <c r="NUE124" s="245"/>
      <c r="NUF124" s="245"/>
      <c r="NUG124" s="245"/>
      <c r="NUH124" s="245"/>
      <c r="NUI124" s="245"/>
      <c r="NUJ124" s="245"/>
      <c r="NUK124" s="245"/>
      <c r="NUL124" s="245"/>
      <c r="NUM124" s="245"/>
      <c r="NUN124" s="245"/>
      <c r="NUO124" s="245"/>
      <c r="NUP124" s="245"/>
      <c r="NUQ124" s="245"/>
      <c r="NUR124" s="245"/>
      <c r="NUS124" s="245"/>
      <c r="NUT124" s="245"/>
      <c r="NUU124" s="245"/>
      <c r="NUV124" s="245"/>
      <c r="NUW124" s="245"/>
      <c r="NUX124" s="245"/>
      <c r="NUY124" s="245"/>
      <c r="NUZ124" s="245"/>
      <c r="NVA124" s="245"/>
      <c r="NVB124" s="245"/>
      <c r="NVC124" s="245"/>
      <c r="NVD124" s="245"/>
      <c r="NVE124" s="245"/>
      <c r="NVF124" s="245"/>
      <c r="NVG124" s="245"/>
      <c r="NVH124" s="245"/>
      <c r="NVI124" s="245"/>
      <c r="NVJ124" s="245"/>
      <c r="NVK124" s="245"/>
      <c r="NVL124" s="245"/>
      <c r="NVM124" s="245"/>
      <c r="NVN124" s="245"/>
      <c r="NVO124" s="245"/>
      <c r="NVP124" s="245"/>
      <c r="NVQ124" s="245"/>
      <c r="NVR124" s="245"/>
      <c r="NVS124" s="245"/>
      <c r="NVT124" s="245"/>
      <c r="NVU124" s="245"/>
      <c r="NVV124" s="245"/>
      <c r="NVW124" s="245"/>
      <c r="NVX124" s="245"/>
      <c r="NVY124" s="245"/>
      <c r="NVZ124" s="245"/>
      <c r="NWA124" s="245"/>
      <c r="NWB124" s="245"/>
      <c r="NWC124" s="245"/>
      <c r="NWD124" s="245"/>
      <c r="NWE124" s="245"/>
      <c r="NWF124" s="245"/>
      <c r="NWG124" s="245"/>
      <c r="NWH124" s="245"/>
      <c r="NWI124" s="245"/>
      <c r="NWJ124" s="245"/>
      <c r="NWK124" s="245"/>
      <c r="NWL124" s="245"/>
      <c r="NWM124" s="245"/>
      <c r="NWN124" s="245"/>
      <c r="NWO124" s="245"/>
      <c r="NWP124" s="245"/>
      <c r="NWQ124" s="245"/>
      <c r="NWR124" s="245"/>
      <c r="NWS124" s="245"/>
      <c r="NWT124" s="245"/>
      <c r="NWU124" s="245"/>
      <c r="NWV124" s="245"/>
      <c r="NWW124" s="245"/>
      <c r="NWX124" s="245"/>
      <c r="NWY124" s="245"/>
      <c r="NWZ124" s="245"/>
      <c r="NXA124" s="245"/>
      <c r="NXB124" s="245"/>
      <c r="NXC124" s="245"/>
      <c r="NXD124" s="245"/>
      <c r="NXE124" s="245"/>
      <c r="NXF124" s="245"/>
      <c r="NXG124" s="245"/>
      <c r="NXH124" s="245"/>
      <c r="NXI124" s="245"/>
      <c r="NXJ124" s="245"/>
      <c r="NXK124" s="245"/>
      <c r="NXL124" s="245"/>
      <c r="NXM124" s="245"/>
      <c r="NXN124" s="245"/>
      <c r="NXO124" s="245"/>
      <c r="NXP124" s="245"/>
      <c r="NXQ124" s="245"/>
      <c r="NXR124" s="245"/>
      <c r="NXS124" s="245"/>
      <c r="NXT124" s="245"/>
      <c r="NXU124" s="245"/>
      <c r="NXV124" s="245"/>
      <c r="NXW124" s="245"/>
      <c r="NXX124" s="245"/>
      <c r="NXY124" s="245"/>
      <c r="NXZ124" s="245"/>
      <c r="NYA124" s="245"/>
      <c r="NYB124" s="245"/>
      <c r="NYC124" s="245"/>
      <c r="NYD124" s="245"/>
      <c r="NYE124" s="245"/>
      <c r="NYF124" s="245"/>
      <c r="NYG124" s="245"/>
      <c r="NYH124" s="245"/>
      <c r="NYI124" s="245"/>
      <c r="NYJ124" s="245"/>
      <c r="NYK124" s="245"/>
      <c r="NYL124" s="245"/>
      <c r="NYM124" s="245"/>
      <c r="NYN124" s="245"/>
      <c r="NYO124" s="245"/>
      <c r="NYP124" s="245"/>
      <c r="NYQ124" s="245"/>
      <c r="NYR124" s="245"/>
      <c r="NYS124" s="245"/>
      <c r="NYT124" s="245"/>
      <c r="NYU124" s="245"/>
      <c r="NYV124" s="245"/>
      <c r="NYW124" s="245"/>
      <c r="NYX124" s="245"/>
      <c r="NYY124" s="245"/>
      <c r="NYZ124" s="245"/>
      <c r="NZA124" s="245"/>
      <c r="NZB124" s="245"/>
      <c r="NZC124" s="245"/>
      <c r="NZD124" s="245"/>
      <c r="NZE124" s="245"/>
      <c r="NZF124" s="245"/>
      <c r="NZG124" s="245"/>
      <c r="NZH124" s="245"/>
      <c r="NZI124" s="245"/>
      <c r="NZJ124" s="245"/>
      <c r="NZK124" s="245"/>
      <c r="NZL124" s="245"/>
      <c r="NZM124" s="245"/>
      <c r="NZN124" s="245"/>
      <c r="NZO124" s="245"/>
      <c r="NZP124" s="245"/>
      <c r="NZQ124" s="245"/>
      <c r="NZR124" s="245"/>
      <c r="NZS124" s="245"/>
      <c r="NZT124" s="245"/>
      <c r="NZU124" s="245"/>
      <c r="NZV124" s="245"/>
      <c r="NZW124" s="245"/>
      <c r="NZX124" s="245"/>
      <c r="NZY124" s="245"/>
      <c r="NZZ124" s="245"/>
      <c r="OAA124" s="245"/>
      <c r="OAB124" s="245"/>
      <c r="OAC124" s="245"/>
      <c r="OAD124" s="245"/>
      <c r="OAE124" s="245"/>
      <c r="OAF124" s="245"/>
      <c r="OAG124" s="245"/>
      <c r="OAH124" s="245"/>
      <c r="OAI124" s="245"/>
      <c r="OAJ124" s="245"/>
      <c r="OAK124" s="245"/>
      <c r="OAL124" s="245"/>
      <c r="OAM124" s="245"/>
      <c r="OAN124" s="245"/>
      <c r="OAO124" s="245"/>
      <c r="OAP124" s="245"/>
      <c r="OAQ124" s="245"/>
      <c r="OAR124" s="245"/>
      <c r="OAS124" s="245"/>
      <c r="OAT124" s="245"/>
      <c r="OAU124" s="245"/>
      <c r="OAV124" s="245"/>
      <c r="OAW124" s="245"/>
      <c r="OAX124" s="245"/>
      <c r="OAY124" s="245"/>
      <c r="OAZ124" s="245"/>
      <c r="OBA124" s="245"/>
      <c r="OBB124" s="245"/>
      <c r="OBC124" s="245"/>
      <c r="OBD124" s="245"/>
      <c r="OBE124" s="245"/>
      <c r="OBF124" s="245"/>
      <c r="OBG124" s="245"/>
      <c r="OBH124" s="245"/>
      <c r="OBI124" s="245"/>
      <c r="OBJ124" s="245"/>
      <c r="OBK124" s="245"/>
      <c r="OBL124" s="245"/>
      <c r="OBM124" s="245"/>
      <c r="OBN124" s="245"/>
      <c r="OBO124" s="245"/>
      <c r="OBP124" s="245"/>
      <c r="OBQ124" s="245"/>
      <c r="OBR124" s="245"/>
      <c r="OBS124" s="245"/>
      <c r="OBT124" s="245"/>
      <c r="OBU124" s="245"/>
      <c r="OBV124" s="245"/>
      <c r="OBW124" s="245"/>
      <c r="OBX124" s="245"/>
      <c r="OBY124" s="245"/>
      <c r="OBZ124" s="245"/>
      <c r="OCA124" s="245"/>
      <c r="OCB124" s="245"/>
      <c r="OCC124" s="245"/>
      <c r="OCD124" s="245"/>
      <c r="OCE124" s="245"/>
      <c r="OCF124" s="245"/>
      <c r="OCG124" s="245"/>
      <c r="OCH124" s="245"/>
      <c r="OCI124" s="245"/>
      <c r="OCJ124" s="245"/>
      <c r="OCK124" s="245"/>
      <c r="OCL124" s="245"/>
      <c r="OCM124" s="245"/>
      <c r="OCN124" s="245"/>
      <c r="OCO124" s="245"/>
      <c r="OCP124" s="245"/>
      <c r="OCQ124" s="245"/>
      <c r="OCR124" s="245"/>
      <c r="OCS124" s="245"/>
      <c r="OCT124" s="245"/>
      <c r="OCU124" s="245"/>
      <c r="OCV124" s="245"/>
      <c r="OCW124" s="245"/>
      <c r="OCX124" s="245"/>
      <c r="OCY124" s="245"/>
      <c r="OCZ124" s="245"/>
      <c r="ODA124" s="245"/>
      <c r="ODB124" s="245"/>
      <c r="ODC124" s="245"/>
      <c r="ODD124" s="245"/>
      <c r="ODE124" s="245"/>
      <c r="ODF124" s="245"/>
      <c r="ODG124" s="245"/>
      <c r="ODH124" s="245"/>
      <c r="ODI124" s="245"/>
      <c r="ODJ124" s="245"/>
      <c r="ODK124" s="245"/>
      <c r="ODL124" s="245"/>
      <c r="ODM124" s="245"/>
      <c r="ODN124" s="245"/>
      <c r="ODO124" s="245"/>
      <c r="ODP124" s="245"/>
      <c r="ODQ124" s="245"/>
      <c r="ODR124" s="245"/>
      <c r="ODS124" s="245"/>
      <c r="ODT124" s="245"/>
      <c r="ODU124" s="245"/>
      <c r="ODV124" s="245"/>
      <c r="ODW124" s="245"/>
      <c r="ODX124" s="245"/>
      <c r="ODY124" s="245"/>
      <c r="ODZ124" s="245"/>
      <c r="OEA124" s="245"/>
      <c r="OEB124" s="245"/>
      <c r="OEC124" s="245"/>
      <c r="OED124" s="245"/>
      <c r="OEE124" s="245"/>
      <c r="OEF124" s="245"/>
      <c r="OEG124" s="245"/>
      <c r="OEH124" s="245"/>
      <c r="OEI124" s="245"/>
      <c r="OEJ124" s="245"/>
      <c r="OEK124" s="245"/>
      <c r="OEL124" s="245"/>
      <c r="OEM124" s="245"/>
      <c r="OEN124" s="245"/>
      <c r="OEO124" s="245"/>
      <c r="OEP124" s="245"/>
      <c r="OEQ124" s="245"/>
      <c r="OER124" s="245"/>
      <c r="OES124" s="245"/>
      <c r="OET124" s="245"/>
      <c r="OEU124" s="245"/>
      <c r="OEV124" s="245"/>
      <c r="OEW124" s="245"/>
      <c r="OEX124" s="245"/>
      <c r="OEY124" s="245"/>
      <c r="OEZ124" s="245"/>
      <c r="OFA124" s="245"/>
      <c r="OFB124" s="245"/>
      <c r="OFC124" s="245"/>
      <c r="OFD124" s="245"/>
      <c r="OFE124" s="245"/>
      <c r="OFF124" s="245"/>
      <c r="OFG124" s="245"/>
      <c r="OFH124" s="245"/>
      <c r="OFI124" s="245"/>
      <c r="OFJ124" s="245"/>
      <c r="OFK124" s="245"/>
      <c r="OFL124" s="245"/>
      <c r="OFM124" s="245"/>
      <c r="OFN124" s="245"/>
      <c r="OFO124" s="245"/>
      <c r="OFP124" s="245"/>
      <c r="OFQ124" s="245"/>
      <c r="OFR124" s="245"/>
      <c r="OFS124" s="245"/>
      <c r="OFT124" s="245"/>
      <c r="OFU124" s="245"/>
      <c r="OFV124" s="245"/>
      <c r="OFW124" s="245"/>
      <c r="OFX124" s="245"/>
      <c r="OFY124" s="245"/>
      <c r="OFZ124" s="245"/>
      <c r="OGA124" s="245"/>
      <c r="OGB124" s="245"/>
      <c r="OGC124" s="245"/>
      <c r="OGD124" s="245"/>
      <c r="OGE124" s="245"/>
      <c r="OGF124" s="245"/>
      <c r="OGG124" s="245"/>
      <c r="OGH124" s="245"/>
      <c r="OGI124" s="245"/>
      <c r="OGJ124" s="245"/>
      <c r="OGK124" s="245"/>
      <c r="OGL124" s="245"/>
      <c r="OGM124" s="245"/>
      <c r="OGN124" s="245"/>
      <c r="OGO124" s="245"/>
      <c r="OGP124" s="245"/>
      <c r="OGQ124" s="245"/>
      <c r="OGR124" s="245"/>
      <c r="OGS124" s="245"/>
      <c r="OGT124" s="245"/>
      <c r="OGU124" s="245"/>
      <c r="OGV124" s="245"/>
      <c r="OGW124" s="245"/>
      <c r="OGX124" s="245"/>
      <c r="OGY124" s="245"/>
      <c r="OGZ124" s="245"/>
      <c r="OHA124" s="245"/>
      <c r="OHB124" s="245"/>
      <c r="OHC124" s="245"/>
      <c r="OHD124" s="245"/>
      <c r="OHE124" s="245"/>
      <c r="OHF124" s="245"/>
      <c r="OHG124" s="245"/>
      <c r="OHH124" s="245"/>
      <c r="OHI124" s="245"/>
      <c r="OHJ124" s="245"/>
      <c r="OHK124" s="245"/>
      <c r="OHL124" s="245"/>
      <c r="OHM124" s="245"/>
      <c r="OHN124" s="245"/>
      <c r="OHO124" s="245"/>
      <c r="OHP124" s="245"/>
      <c r="OHQ124" s="245"/>
      <c r="OHR124" s="245"/>
      <c r="OHS124" s="245"/>
      <c r="OHT124" s="245"/>
      <c r="OHU124" s="245"/>
      <c r="OHV124" s="245"/>
      <c r="OHW124" s="245"/>
      <c r="OHX124" s="245"/>
      <c r="OHY124" s="245"/>
      <c r="OHZ124" s="245"/>
      <c r="OIA124" s="245"/>
      <c r="OIB124" s="245"/>
      <c r="OIC124" s="245"/>
      <c r="OID124" s="245"/>
      <c r="OIE124" s="245"/>
      <c r="OIF124" s="245"/>
      <c r="OIG124" s="245"/>
      <c r="OIH124" s="245"/>
      <c r="OII124" s="245"/>
      <c r="OIJ124" s="245"/>
      <c r="OIK124" s="245"/>
      <c r="OIL124" s="245"/>
      <c r="OIM124" s="245"/>
      <c r="OIN124" s="245"/>
      <c r="OIO124" s="245"/>
      <c r="OIP124" s="245"/>
      <c r="OIQ124" s="245"/>
      <c r="OIR124" s="245"/>
      <c r="OIS124" s="245"/>
      <c r="OIT124" s="245"/>
      <c r="OIU124" s="245"/>
      <c r="OIV124" s="245"/>
      <c r="OIW124" s="245"/>
      <c r="OIX124" s="245"/>
      <c r="OIY124" s="245"/>
      <c r="OIZ124" s="245"/>
      <c r="OJA124" s="245"/>
      <c r="OJB124" s="245"/>
      <c r="OJC124" s="245"/>
      <c r="OJD124" s="245"/>
      <c r="OJE124" s="245"/>
      <c r="OJF124" s="245"/>
      <c r="OJG124" s="245"/>
      <c r="OJH124" s="245"/>
      <c r="OJI124" s="245"/>
      <c r="OJJ124" s="245"/>
      <c r="OJK124" s="245"/>
      <c r="OJL124" s="245"/>
      <c r="OJM124" s="245"/>
      <c r="OJN124" s="245"/>
      <c r="OJO124" s="245"/>
      <c r="OJP124" s="245"/>
      <c r="OJQ124" s="245"/>
      <c r="OJR124" s="245"/>
      <c r="OJS124" s="245"/>
      <c r="OJT124" s="245"/>
      <c r="OJU124" s="245"/>
      <c r="OJV124" s="245"/>
      <c r="OJW124" s="245"/>
      <c r="OJX124" s="245"/>
      <c r="OJY124" s="245"/>
      <c r="OJZ124" s="245"/>
      <c r="OKA124" s="245"/>
      <c r="OKB124" s="245"/>
      <c r="OKC124" s="245"/>
      <c r="OKD124" s="245"/>
      <c r="OKE124" s="245"/>
      <c r="OKF124" s="245"/>
      <c r="OKG124" s="245"/>
      <c r="OKH124" s="245"/>
      <c r="OKI124" s="245"/>
      <c r="OKJ124" s="245"/>
      <c r="OKK124" s="245"/>
      <c r="OKL124" s="245"/>
      <c r="OKM124" s="245"/>
      <c r="OKN124" s="245"/>
      <c r="OKO124" s="245"/>
      <c r="OKP124" s="245"/>
      <c r="OKQ124" s="245"/>
      <c r="OKR124" s="245"/>
      <c r="OKS124" s="245"/>
      <c r="OKT124" s="245"/>
      <c r="OKU124" s="245"/>
      <c r="OKV124" s="245"/>
      <c r="OKW124" s="245"/>
      <c r="OKX124" s="245"/>
      <c r="OKY124" s="245"/>
      <c r="OKZ124" s="245"/>
      <c r="OLA124" s="245"/>
      <c r="OLB124" s="245"/>
      <c r="OLC124" s="245"/>
      <c r="OLD124" s="245"/>
      <c r="OLE124" s="245"/>
      <c r="OLF124" s="245"/>
      <c r="OLG124" s="245"/>
      <c r="OLH124" s="245"/>
      <c r="OLI124" s="245"/>
      <c r="OLJ124" s="245"/>
      <c r="OLK124" s="245"/>
      <c r="OLL124" s="245"/>
      <c r="OLM124" s="245"/>
      <c r="OLN124" s="245"/>
      <c r="OLO124" s="245"/>
      <c r="OLP124" s="245"/>
      <c r="OLQ124" s="245"/>
      <c r="OLR124" s="245"/>
      <c r="OLS124" s="245"/>
      <c r="OLT124" s="245"/>
      <c r="OLU124" s="245"/>
      <c r="OLV124" s="245"/>
      <c r="OLW124" s="245"/>
      <c r="OLX124" s="245"/>
      <c r="OLY124" s="245"/>
      <c r="OLZ124" s="245"/>
      <c r="OMA124" s="245"/>
      <c r="OMB124" s="245"/>
      <c r="OMC124" s="245"/>
      <c r="OMD124" s="245"/>
      <c r="OME124" s="245"/>
      <c r="OMF124" s="245"/>
      <c r="OMG124" s="245"/>
      <c r="OMH124" s="245"/>
      <c r="OMI124" s="245"/>
      <c r="OMJ124" s="245"/>
      <c r="OMK124" s="245"/>
      <c r="OML124" s="245"/>
      <c r="OMM124" s="245"/>
      <c r="OMN124" s="245"/>
      <c r="OMO124" s="245"/>
      <c r="OMP124" s="245"/>
      <c r="OMQ124" s="245"/>
      <c r="OMR124" s="245"/>
      <c r="OMS124" s="245"/>
      <c r="OMT124" s="245"/>
      <c r="OMU124" s="245"/>
      <c r="OMV124" s="245"/>
      <c r="OMW124" s="245"/>
      <c r="OMX124" s="245"/>
      <c r="OMY124" s="245"/>
      <c r="OMZ124" s="245"/>
      <c r="ONA124" s="245"/>
      <c r="ONB124" s="245"/>
      <c r="ONC124" s="245"/>
      <c r="OND124" s="245"/>
      <c r="ONE124" s="245"/>
      <c r="ONF124" s="245"/>
      <c r="ONG124" s="245"/>
      <c r="ONH124" s="245"/>
      <c r="ONI124" s="245"/>
      <c r="ONJ124" s="245"/>
      <c r="ONK124" s="245"/>
      <c r="ONL124" s="245"/>
      <c r="ONM124" s="245"/>
      <c r="ONN124" s="245"/>
      <c r="ONO124" s="245"/>
      <c r="ONP124" s="245"/>
      <c r="ONQ124" s="245"/>
      <c r="ONR124" s="245"/>
      <c r="ONS124" s="245"/>
      <c r="ONT124" s="245"/>
      <c r="ONU124" s="245"/>
      <c r="ONV124" s="245"/>
      <c r="ONW124" s="245"/>
      <c r="ONX124" s="245"/>
      <c r="ONY124" s="245"/>
      <c r="ONZ124" s="245"/>
      <c r="OOA124" s="245"/>
      <c r="OOB124" s="245"/>
      <c r="OOC124" s="245"/>
      <c r="OOD124" s="245"/>
      <c r="OOE124" s="245"/>
      <c r="OOF124" s="245"/>
      <c r="OOG124" s="245"/>
      <c r="OOH124" s="245"/>
      <c r="OOI124" s="245"/>
      <c r="OOJ124" s="245"/>
      <c r="OOK124" s="245"/>
      <c r="OOL124" s="245"/>
      <c r="OOM124" s="245"/>
      <c r="OON124" s="245"/>
      <c r="OOO124" s="245"/>
      <c r="OOP124" s="245"/>
      <c r="OOQ124" s="245"/>
      <c r="OOR124" s="245"/>
      <c r="OOS124" s="245"/>
      <c r="OOT124" s="245"/>
      <c r="OOU124" s="245"/>
      <c r="OOV124" s="245"/>
      <c r="OOW124" s="245"/>
      <c r="OOX124" s="245"/>
      <c r="OOY124" s="245"/>
      <c r="OOZ124" s="245"/>
      <c r="OPA124" s="245"/>
      <c r="OPB124" s="245"/>
      <c r="OPC124" s="245"/>
      <c r="OPD124" s="245"/>
      <c r="OPE124" s="245"/>
      <c r="OPF124" s="245"/>
      <c r="OPG124" s="245"/>
      <c r="OPH124" s="245"/>
      <c r="OPI124" s="245"/>
      <c r="OPJ124" s="245"/>
      <c r="OPK124" s="245"/>
      <c r="OPL124" s="245"/>
      <c r="OPM124" s="245"/>
      <c r="OPN124" s="245"/>
      <c r="OPO124" s="245"/>
      <c r="OPP124" s="245"/>
      <c r="OPQ124" s="245"/>
      <c r="OPR124" s="245"/>
      <c r="OPS124" s="245"/>
      <c r="OPT124" s="245"/>
      <c r="OPU124" s="245"/>
      <c r="OPV124" s="245"/>
      <c r="OPW124" s="245"/>
      <c r="OPX124" s="245"/>
      <c r="OPY124" s="245"/>
      <c r="OPZ124" s="245"/>
      <c r="OQA124" s="245"/>
      <c r="OQB124" s="245"/>
      <c r="OQC124" s="245"/>
      <c r="OQD124" s="245"/>
      <c r="OQE124" s="245"/>
      <c r="OQF124" s="245"/>
      <c r="OQG124" s="245"/>
      <c r="OQH124" s="245"/>
      <c r="OQI124" s="245"/>
      <c r="OQJ124" s="245"/>
      <c r="OQK124" s="245"/>
      <c r="OQL124" s="245"/>
      <c r="OQM124" s="245"/>
      <c r="OQN124" s="245"/>
      <c r="OQO124" s="245"/>
      <c r="OQP124" s="245"/>
      <c r="OQQ124" s="245"/>
      <c r="OQR124" s="245"/>
      <c r="OQS124" s="245"/>
      <c r="OQT124" s="245"/>
      <c r="OQU124" s="245"/>
      <c r="OQV124" s="245"/>
      <c r="OQW124" s="245"/>
      <c r="OQX124" s="245"/>
      <c r="OQY124" s="245"/>
      <c r="OQZ124" s="245"/>
      <c r="ORA124" s="245"/>
      <c r="ORB124" s="245"/>
      <c r="ORC124" s="245"/>
      <c r="ORD124" s="245"/>
      <c r="ORE124" s="245"/>
      <c r="ORF124" s="245"/>
      <c r="ORG124" s="245"/>
      <c r="ORH124" s="245"/>
      <c r="ORI124" s="245"/>
      <c r="ORJ124" s="245"/>
      <c r="ORK124" s="245"/>
      <c r="ORL124" s="245"/>
      <c r="ORM124" s="245"/>
      <c r="ORN124" s="245"/>
      <c r="ORO124" s="245"/>
      <c r="ORP124" s="245"/>
      <c r="ORQ124" s="245"/>
      <c r="ORR124" s="245"/>
      <c r="ORS124" s="245"/>
      <c r="ORT124" s="245"/>
      <c r="ORU124" s="245"/>
      <c r="ORV124" s="245"/>
      <c r="ORW124" s="245"/>
      <c r="ORX124" s="245"/>
      <c r="ORY124" s="245"/>
      <c r="ORZ124" s="245"/>
      <c r="OSA124" s="245"/>
      <c r="OSB124" s="245"/>
      <c r="OSC124" s="245"/>
      <c r="OSD124" s="245"/>
      <c r="OSE124" s="245"/>
      <c r="OSF124" s="245"/>
      <c r="OSG124" s="245"/>
      <c r="OSH124" s="245"/>
      <c r="OSI124" s="245"/>
      <c r="OSJ124" s="245"/>
      <c r="OSK124" s="245"/>
      <c r="OSL124" s="245"/>
      <c r="OSM124" s="245"/>
      <c r="OSN124" s="245"/>
      <c r="OSO124" s="245"/>
      <c r="OSP124" s="245"/>
      <c r="OSQ124" s="245"/>
      <c r="OSR124" s="245"/>
      <c r="OSS124" s="245"/>
      <c r="OST124" s="245"/>
      <c r="OSU124" s="245"/>
      <c r="OSV124" s="245"/>
      <c r="OSW124" s="245"/>
      <c r="OSX124" s="245"/>
      <c r="OSY124" s="245"/>
      <c r="OSZ124" s="245"/>
      <c r="OTA124" s="245"/>
      <c r="OTB124" s="245"/>
      <c r="OTC124" s="245"/>
      <c r="OTD124" s="245"/>
      <c r="OTE124" s="245"/>
      <c r="OTF124" s="245"/>
      <c r="OTG124" s="245"/>
      <c r="OTH124" s="245"/>
      <c r="OTI124" s="245"/>
      <c r="OTJ124" s="245"/>
      <c r="OTK124" s="245"/>
      <c r="OTL124" s="245"/>
      <c r="OTM124" s="245"/>
      <c r="OTN124" s="245"/>
      <c r="OTO124" s="245"/>
      <c r="OTP124" s="245"/>
      <c r="OTQ124" s="245"/>
      <c r="OTR124" s="245"/>
      <c r="OTS124" s="245"/>
      <c r="OTT124" s="245"/>
      <c r="OTU124" s="245"/>
      <c r="OTV124" s="245"/>
      <c r="OTW124" s="245"/>
      <c r="OTX124" s="245"/>
      <c r="OTY124" s="245"/>
      <c r="OTZ124" s="245"/>
      <c r="OUA124" s="245"/>
      <c r="OUB124" s="245"/>
      <c r="OUC124" s="245"/>
      <c r="OUD124" s="245"/>
      <c r="OUE124" s="245"/>
      <c r="OUF124" s="245"/>
      <c r="OUG124" s="245"/>
      <c r="OUH124" s="245"/>
      <c r="OUI124" s="245"/>
      <c r="OUJ124" s="245"/>
      <c r="OUK124" s="245"/>
      <c r="OUL124" s="245"/>
      <c r="OUM124" s="245"/>
      <c r="OUN124" s="245"/>
      <c r="OUO124" s="245"/>
      <c r="OUP124" s="245"/>
      <c r="OUQ124" s="245"/>
      <c r="OUR124" s="245"/>
      <c r="OUS124" s="245"/>
      <c r="OUT124" s="245"/>
      <c r="OUU124" s="245"/>
      <c r="OUV124" s="245"/>
      <c r="OUW124" s="245"/>
      <c r="OUX124" s="245"/>
      <c r="OUY124" s="245"/>
      <c r="OUZ124" s="245"/>
      <c r="OVA124" s="245"/>
      <c r="OVB124" s="245"/>
      <c r="OVC124" s="245"/>
      <c r="OVD124" s="245"/>
      <c r="OVE124" s="245"/>
      <c r="OVF124" s="245"/>
      <c r="OVG124" s="245"/>
      <c r="OVH124" s="245"/>
      <c r="OVI124" s="245"/>
      <c r="OVJ124" s="245"/>
      <c r="OVK124" s="245"/>
      <c r="OVL124" s="245"/>
      <c r="OVM124" s="245"/>
      <c r="OVN124" s="245"/>
      <c r="OVO124" s="245"/>
      <c r="OVP124" s="245"/>
      <c r="OVQ124" s="245"/>
      <c r="OVR124" s="245"/>
      <c r="OVS124" s="245"/>
      <c r="OVT124" s="245"/>
      <c r="OVU124" s="245"/>
      <c r="OVV124" s="245"/>
      <c r="OVW124" s="245"/>
      <c r="OVX124" s="245"/>
      <c r="OVY124" s="245"/>
      <c r="OVZ124" s="245"/>
      <c r="OWA124" s="245"/>
      <c r="OWB124" s="245"/>
      <c r="OWC124" s="245"/>
      <c r="OWD124" s="245"/>
      <c r="OWE124" s="245"/>
      <c r="OWF124" s="245"/>
      <c r="OWG124" s="245"/>
      <c r="OWH124" s="245"/>
      <c r="OWI124" s="245"/>
      <c r="OWJ124" s="245"/>
      <c r="OWK124" s="245"/>
      <c r="OWL124" s="245"/>
      <c r="OWM124" s="245"/>
      <c r="OWN124" s="245"/>
      <c r="OWO124" s="245"/>
      <c r="OWP124" s="245"/>
      <c r="OWQ124" s="245"/>
      <c r="OWR124" s="245"/>
      <c r="OWS124" s="245"/>
      <c r="OWT124" s="245"/>
      <c r="OWU124" s="245"/>
      <c r="OWV124" s="245"/>
      <c r="OWW124" s="245"/>
      <c r="OWX124" s="245"/>
      <c r="OWY124" s="245"/>
      <c r="OWZ124" s="245"/>
      <c r="OXA124" s="245"/>
      <c r="OXB124" s="245"/>
      <c r="OXC124" s="245"/>
      <c r="OXD124" s="245"/>
      <c r="OXE124" s="245"/>
      <c r="OXF124" s="245"/>
      <c r="OXG124" s="245"/>
      <c r="OXH124" s="245"/>
      <c r="OXI124" s="245"/>
      <c r="OXJ124" s="245"/>
      <c r="OXK124" s="245"/>
      <c r="OXL124" s="245"/>
      <c r="OXM124" s="245"/>
      <c r="OXN124" s="245"/>
      <c r="OXO124" s="245"/>
      <c r="OXP124" s="245"/>
      <c r="OXQ124" s="245"/>
      <c r="OXR124" s="245"/>
      <c r="OXS124" s="245"/>
      <c r="OXT124" s="245"/>
      <c r="OXU124" s="245"/>
      <c r="OXV124" s="245"/>
      <c r="OXW124" s="245"/>
      <c r="OXX124" s="245"/>
      <c r="OXY124" s="245"/>
      <c r="OXZ124" s="245"/>
      <c r="OYA124" s="245"/>
      <c r="OYB124" s="245"/>
      <c r="OYC124" s="245"/>
      <c r="OYD124" s="245"/>
      <c r="OYE124" s="245"/>
      <c r="OYF124" s="245"/>
      <c r="OYG124" s="245"/>
      <c r="OYH124" s="245"/>
      <c r="OYI124" s="245"/>
      <c r="OYJ124" s="245"/>
      <c r="OYK124" s="245"/>
      <c r="OYL124" s="245"/>
      <c r="OYM124" s="245"/>
      <c r="OYN124" s="245"/>
      <c r="OYO124" s="245"/>
      <c r="OYP124" s="245"/>
      <c r="OYQ124" s="245"/>
      <c r="OYR124" s="245"/>
      <c r="OYS124" s="245"/>
      <c r="OYT124" s="245"/>
      <c r="OYU124" s="245"/>
      <c r="OYV124" s="245"/>
      <c r="OYW124" s="245"/>
      <c r="OYX124" s="245"/>
      <c r="OYY124" s="245"/>
      <c r="OYZ124" s="245"/>
      <c r="OZA124" s="245"/>
      <c r="OZB124" s="245"/>
      <c r="OZC124" s="245"/>
      <c r="OZD124" s="245"/>
      <c r="OZE124" s="245"/>
      <c r="OZF124" s="245"/>
      <c r="OZG124" s="245"/>
      <c r="OZH124" s="245"/>
      <c r="OZI124" s="245"/>
      <c r="OZJ124" s="245"/>
      <c r="OZK124" s="245"/>
      <c r="OZL124" s="245"/>
      <c r="OZM124" s="245"/>
      <c r="OZN124" s="245"/>
      <c r="OZO124" s="245"/>
      <c r="OZP124" s="245"/>
      <c r="OZQ124" s="245"/>
      <c r="OZR124" s="245"/>
      <c r="OZS124" s="245"/>
      <c r="OZT124" s="245"/>
      <c r="OZU124" s="245"/>
      <c r="OZV124" s="245"/>
      <c r="OZW124" s="245"/>
      <c r="OZX124" s="245"/>
      <c r="OZY124" s="245"/>
      <c r="OZZ124" s="245"/>
      <c r="PAA124" s="245"/>
      <c r="PAB124" s="245"/>
      <c r="PAC124" s="245"/>
      <c r="PAD124" s="245"/>
      <c r="PAE124" s="245"/>
      <c r="PAF124" s="245"/>
      <c r="PAG124" s="245"/>
      <c r="PAH124" s="245"/>
      <c r="PAI124" s="245"/>
      <c r="PAJ124" s="245"/>
      <c r="PAK124" s="245"/>
      <c r="PAL124" s="245"/>
      <c r="PAM124" s="245"/>
      <c r="PAN124" s="245"/>
      <c r="PAO124" s="245"/>
      <c r="PAP124" s="245"/>
      <c r="PAQ124" s="245"/>
      <c r="PAR124" s="245"/>
      <c r="PAS124" s="245"/>
      <c r="PAT124" s="245"/>
      <c r="PAU124" s="245"/>
      <c r="PAV124" s="245"/>
      <c r="PAW124" s="245"/>
      <c r="PAX124" s="245"/>
      <c r="PAY124" s="245"/>
      <c r="PAZ124" s="245"/>
      <c r="PBA124" s="245"/>
      <c r="PBB124" s="245"/>
      <c r="PBC124" s="245"/>
      <c r="PBD124" s="245"/>
      <c r="PBE124" s="245"/>
      <c r="PBF124" s="245"/>
      <c r="PBG124" s="245"/>
      <c r="PBH124" s="245"/>
      <c r="PBI124" s="245"/>
      <c r="PBJ124" s="245"/>
      <c r="PBK124" s="245"/>
      <c r="PBL124" s="245"/>
      <c r="PBM124" s="245"/>
      <c r="PBN124" s="245"/>
      <c r="PBO124" s="245"/>
      <c r="PBP124" s="245"/>
      <c r="PBQ124" s="245"/>
      <c r="PBR124" s="245"/>
      <c r="PBS124" s="245"/>
      <c r="PBT124" s="245"/>
      <c r="PBU124" s="245"/>
      <c r="PBV124" s="245"/>
      <c r="PBW124" s="245"/>
      <c r="PBX124" s="245"/>
      <c r="PBY124" s="245"/>
      <c r="PBZ124" s="245"/>
      <c r="PCA124" s="245"/>
      <c r="PCB124" s="245"/>
      <c r="PCC124" s="245"/>
      <c r="PCD124" s="245"/>
      <c r="PCE124" s="245"/>
      <c r="PCF124" s="245"/>
      <c r="PCG124" s="245"/>
      <c r="PCH124" s="245"/>
      <c r="PCI124" s="245"/>
      <c r="PCJ124" s="245"/>
      <c r="PCK124" s="245"/>
      <c r="PCL124" s="245"/>
      <c r="PCM124" s="245"/>
      <c r="PCN124" s="245"/>
      <c r="PCO124" s="245"/>
      <c r="PCP124" s="245"/>
      <c r="PCQ124" s="245"/>
      <c r="PCR124" s="245"/>
      <c r="PCS124" s="245"/>
      <c r="PCT124" s="245"/>
      <c r="PCU124" s="245"/>
      <c r="PCV124" s="245"/>
      <c r="PCW124" s="245"/>
      <c r="PCX124" s="245"/>
      <c r="PCY124" s="245"/>
      <c r="PCZ124" s="245"/>
      <c r="PDA124" s="245"/>
      <c r="PDB124" s="245"/>
      <c r="PDC124" s="245"/>
      <c r="PDD124" s="245"/>
      <c r="PDE124" s="245"/>
      <c r="PDF124" s="245"/>
      <c r="PDG124" s="245"/>
      <c r="PDH124" s="245"/>
      <c r="PDI124" s="245"/>
      <c r="PDJ124" s="245"/>
      <c r="PDK124" s="245"/>
      <c r="PDL124" s="245"/>
      <c r="PDM124" s="245"/>
      <c r="PDN124" s="245"/>
      <c r="PDO124" s="245"/>
      <c r="PDP124" s="245"/>
      <c r="PDQ124" s="245"/>
      <c r="PDR124" s="245"/>
      <c r="PDS124" s="245"/>
      <c r="PDT124" s="245"/>
      <c r="PDU124" s="245"/>
      <c r="PDV124" s="245"/>
      <c r="PDW124" s="245"/>
      <c r="PDX124" s="245"/>
      <c r="PDY124" s="245"/>
      <c r="PDZ124" s="245"/>
      <c r="PEA124" s="245"/>
      <c r="PEB124" s="245"/>
      <c r="PEC124" s="245"/>
      <c r="PED124" s="245"/>
      <c r="PEE124" s="245"/>
      <c r="PEF124" s="245"/>
      <c r="PEG124" s="245"/>
      <c r="PEH124" s="245"/>
      <c r="PEI124" s="245"/>
      <c r="PEJ124" s="245"/>
      <c r="PEK124" s="245"/>
      <c r="PEL124" s="245"/>
      <c r="PEM124" s="245"/>
      <c r="PEN124" s="245"/>
      <c r="PEO124" s="245"/>
      <c r="PEP124" s="245"/>
      <c r="PEQ124" s="245"/>
      <c r="PER124" s="245"/>
      <c r="PES124" s="245"/>
      <c r="PET124" s="245"/>
      <c r="PEU124" s="245"/>
      <c r="PEV124" s="245"/>
      <c r="PEW124" s="245"/>
      <c r="PEX124" s="245"/>
      <c r="PEY124" s="245"/>
      <c r="PEZ124" s="245"/>
      <c r="PFA124" s="245"/>
      <c r="PFB124" s="245"/>
      <c r="PFC124" s="245"/>
      <c r="PFD124" s="245"/>
      <c r="PFE124" s="245"/>
      <c r="PFF124" s="245"/>
      <c r="PFG124" s="245"/>
      <c r="PFH124" s="245"/>
      <c r="PFI124" s="245"/>
      <c r="PFJ124" s="245"/>
      <c r="PFK124" s="245"/>
      <c r="PFL124" s="245"/>
      <c r="PFM124" s="245"/>
      <c r="PFN124" s="245"/>
      <c r="PFO124" s="245"/>
      <c r="PFP124" s="245"/>
      <c r="PFQ124" s="245"/>
      <c r="PFR124" s="245"/>
      <c r="PFS124" s="245"/>
      <c r="PFT124" s="245"/>
      <c r="PFU124" s="245"/>
      <c r="PFV124" s="245"/>
      <c r="PFW124" s="245"/>
      <c r="PFX124" s="245"/>
      <c r="PFY124" s="245"/>
      <c r="PFZ124" s="245"/>
      <c r="PGA124" s="245"/>
      <c r="PGB124" s="245"/>
      <c r="PGC124" s="245"/>
      <c r="PGD124" s="245"/>
      <c r="PGE124" s="245"/>
      <c r="PGF124" s="245"/>
      <c r="PGG124" s="245"/>
      <c r="PGH124" s="245"/>
      <c r="PGI124" s="245"/>
      <c r="PGJ124" s="245"/>
      <c r="PGK124" s="245"/>
      <c r="PGL124" s="245"/>
      <c r="PGM124" s="245"/>
      <c r="PGN124" s="245"/>
      <c r="PGO124" s="245"/>
      <c r="PGP124" s="245"/>
      <c r="PGQ124" s="245"/>
      <c r="PGR124" s="245"/>
      <c r="PGS124" s="245"/>
      <c r="PGT124" s="245"/>
      <c r="PGU124" s="245"/>
      <c r="PGV124" s="245"/>
      <c r="PGW124" s="245"/>
      <c r="PGX124" s="245"/>
      <c r="PGY124" s="245"/>
      <c r="PGZ124" s="245"/>
      <c r="PHA124" s="245"/>
      <c r="PHB124" s="245"/>
      <c r="PHC124" s="245"/>
      <c r="PHD124" s="245"/>
      <c r="PHE124" s="245"/>
      <c r="PHF124" s="245"/>
      <c r="PHG124" s="245"/>
      <c r="PHH124" s="245"/>
      <c r="PHI124" s="245"/>
      <c r="PHJ124" s="245"/>
      <c r="PHK124" s="245"/>
      <c r="PHL124" s="245"/>
      <c r="PHM124" s="245"/>
      <c r="PHN124" s="245"/>
      <c r="PHO124" s="245"/>
      <c r="PHP124" s="245"/>
      <c r="PHQ124" s="245"/>
      <c r="PHR124" s="245"/>
      <c r="PHS124" s="245"/>
      <c r="PHT124" s="245"/>
      <c r="PHU124" s="245"/>
      <c r="PHV124" s="245"/>
      <c r="PHW124" s="245"/>
      <c r="PHX124" s="245"/>
      <c r="PHY124" s="245"/>
      <c r="PHZ124" s="245"/>
      <c r="PIA124" s="245"/>
      <c r="PIB124" s="245"/>
      <c r="PIC124" s="245"/>
      <c r="PID124" s="245"/>
      <c r="PIE124" s="245"/>
      <c r="PIF124" s="245"/>
      <c r="PIG124" s="245"/>
      <c r="PIH124" s="245"/>
      <c r="PII124" s="245"/>
      <c r="PIJ124" s="245"/>
      <c r="PIK124" s="245"/>
      <c r="PIL124" s="245"/>
      <c r="PIM124" s="245"/>
      <c r="PIN124" s="245"/>
      <c r="PIO124" s="245"/>
      <c r="PIP124" s="245"/>
      <c r="PIQ124" s="245"/>
      <c r="PIR124" s="245"/>
      <c r="PIS124" s="245"/>
      <c r="PIT124" s="245"/>
      <c r="PIU124" s="245"/>
      <c r="PIV124" s="245"/>
      <c r="PIW124" s="245"/>
      <c r="PIX124" s="245"/>
      <c r="PIY124" s="245"/>
      <c r="PIZ124" s="245"/>
      <c r="PJA124" s="245"/>
      <c r="PJB124" s="245"/>
      <c r="PJC124" s="245"/>
      <c r="PJD124" s="245"/>
      <c r="PJE124" s="245"/>
      <c r="PJF124" s="245"/>
      <c r="PJG124" s="245"/>
      <c r="PJH124" s="245"/>
      <c r="PJI124" s="245"/>
      <c r="PJJ124" s="245"/>
      <c r="PJK124" s="245"/>
      <c r="PJL124" s="245"/>
      <c r="PJM124" s="245"/>
      <c r="PJN124" s="245"/>
      <c r="PJO124" s="245"/>
      <c r="PJP124" s="245"/>
      <c r="PJQ124" s="245"/>
      <c r="PJR124" s="245"/>
      <c r="PJS124" s="245"/>
      <c r="PJT124" s="245"/>
      <c r="PJU124" s="245"/>
      <c r="PJV124" s="245"/>
      <c r="PJW124" s="245"/>
      <c r="PJX124" s="245"/>
      <c r="PJY124" s="245"/>
      <c r="PJZ124" s="245"/>
      <c r="PKA124" s="245"/>
      <c r="PKB124" s="245"/>
      <c r="PKC124" s="245"/>
      <c r="PKD124" s="245"/>
      <c r="PKE124" s="245"/>
      <c r="PKF124" s="245"/>
      <c r="PKG124" s="245"/>
      <c r="PKH124" s="245"/>
      <c r="PKI124" s="245"/>
      <c r="PKJ124" s="245"/>
      <c r="PKK124" s="245"/>
      <c r="PKL124" s="245"/>
      <c r="PKM124" s="245"/>
      <c r="PKN124" s="245"/>
      <c r="PKO124" s="245"/>
      <c r="PKP124" s="245"/>
      <c r="PKQ124" s="245"/>
      <c r="PKR124" s="245"/>
      <c r="PKS124" s="245"/>
      <c r="PKT124" s="245"/>
      <c r="PKU124" s="245"/>
      <c r="PKV124" s="245"/>
      <c r="PKW124" s="245"/>
      <c r="PKX124" s="245"/>
      <c r="PKY124" s="245"/>
      <c r="PKZ124" s="245"/>
      <c r="PLA124" s="245"/>
      <c r="PLB124" s="245"/>
      <c r="PLC124" s="245"/>
      <c r="PLD124" s="245"/>
      <c r="PLE124" s="245"/>
      <c r="PLF124" s="245"/>
      <c r="PLG124" s="245"/>
      <c r="PLH124" s="245"/>
      <c r="PLI124" s="245"/>
      <c r="PLJ124" s="245"/>
      <c r="PLK124" s="245"/>
      <c r="PLL124" s="245"/>
      <c r="PLM124" s="245"/>
      <c r="PLN124" s="245"/>
      <c r="PLO124" s="245"/>
      <c r="PLP124" s="245"/>
      <c r="PLQ124" s="245"/>
      <c r="PLR124" s="245"/>
      <c r="PLS124" s="245"/>
      <c r="PLT124" s="245"/>
      <c r="PLU124" s="245"/>
      <c r="PLV124" s="245"/>
      <c r="PLW124" s="245"/>
      <c r="PLX124" s="245"/>
      <c r="PLY124" s="245"/>
      <c r="PLZ124" s="245"/>
      <c r="PMA124" s="245"/>
      <c r="PMB124" s="245"/>
      <c r="PMC124" s="245"/>
      <c r="PMD124" s="245"/>
      <c r="PME124" s="245"/>
      <c r="PMF124" s="245"/>
      <c r="PMG124" s="245"/>
      <c r="PMH124" s="245"/>
      <c r="PMI124" s="245"/>
      <c r="PMJ124" s="245"/>
      <c r="PMK124" s="245"/>
      <c r="PML124" s="245"/>
      <c r="PMM124" s="245"/>
      <c r="PMN124" s="245"/>
      <c r="PMO124" s="245"/>
      <c r="PMP124" s="245"/>
      <c r="PMQ124" s="245"/>
      <c r="PMR124" s="245"/>
      <c r="PMS124" s="245"/>
      <c r="PMT124" s="245"/>
      <c r="PMU124" s="245"/>
      <c r="PMV124" s="245"/>
      <c r="PMW124" s="245"/>
      <c r="PMX124" s="245"/>
      <c r="PMY124" s="245"/>
      <c r="PMZ124" s="245"/>
      <c r="PNA124" s="245"/>
      <c r="PNB124" s="245"/>
      <c r="PNC124" s="245"/>
      <c r="PND124" s="245"/>
      <c r="PNE124" s="245"/>
      <c r="PNF124" s="245"/>
      <c r="PNG124" s="245"/>
      <c r="PNH124" s="245"/>
      <c r="PNI124" s="245"/>
      <c r="PNJ124" s="245"/>
      <c r="PNK124" s="245"/>
      <c r="PNL124" s="245"/>
      <c r="PNM124" s="245"/>
      <c r="PNN124" s="245"/>
      <c r="PNO124" s="245"/>
      <c r="PNP124" s="245"/>
      <c r="PNQ124" s="245"/>
      <c r="PNR124" s="245"/>
      <c r="PNS124" s="245"/>
      <c r="PNT124" s="245"/>
      <c r="PNU124" s="245"/>
      <c r="PNV124" s="245"/>
      <c r="PNW124" s="245"/>
      <c r="PNX124" s="245"/>
      <c r="PNY124" s="245"/>
      <c r="PNZ124" s="245"/>
      <c r="POA124" s="245"/>
      <c r="POB124" s="245"/>
      <c r="POC124" s="245"/>
      <c r="POD124" s="245"/>
      <c r="POE124" s="245"/>
      <c r="POF124" s="245"/>
      <c r="POG124" s="245"/>
      <c r="POH124" s="245"/>
      <c r="POI124" s="245"/>
      <c r="POJ124" s="245"/>
      <c r="POK124" s="245"/>
      <c r="POL124" s="245"/>
      <c r="POM124" s="245"/>
      <c r="PON124" s="245"/>
      <c r="POO124" s="245"/>
      <c r="POP124" s="245"/>
      <c r="POQ124" s="245"/>
      <c r="POR124" s="245"/>
      <c r="POS124" s="245"/>
      <c r="POT124" s="245"/>
      <c r="POU124" s="245"/>
      <c r="POV124" s="245"/>
      <c r="POW124" s="245"/>
      <c r="POX124" s="245"/>
      <c r="POY124" s="245"/>
      <c r="POZ124" s="245"/>
      <c r="PPA124" s="245"/>
      <c r="PPB124" s="245"/>
      <c r="PPC124" s="245"/>
      <c r="PPD124" s="245"/>
      <c r="PPE124" s="245"/>
      <c r="PPF124" s="245"/>
      <c r="PPG124" s="245"/>
      <c r="PPH124" s="245"/>
      <c r="PPI124" s="245"/>
      <c r="PPJ124" s="245"/>
      <c r="PPK124" s="245"/>
      <c r="PPL124" s="245"/>
      <c r="PPM124" s="245"/>
      <c r="PPN124" s="245"/>
      <c r="PPO124" s="245"/>
      <c r="PPP124" s="245"/>
      <c r="PPQ124" s="245"/>
      <c r="PPR124" s="245"/>
      <c r="PPS124" s="245"/>
      <c r="PPT124" s="245"/>
      <c r="PPU124" s="245"/>
      <c r="PPV124" s="245"/>
      <c r="PPW124" s="245"/>
      <c r="PPX124" s="245"/>
      <c r="PPY124" s="245"/>
      <c r="PPZ124" s="245"/>
      <c r="PQA124" s="245"/>
      <c r="PQB124" s="245"/>
      <c r="PQC124" s="245"/>
      <c r="PQD124" s="245"/>
      <c r="PQE124" s="245"/>
      <c r="PQF124" s="245"/>
      <c r="PQG124" s="245"/>
      <c r="PQH124" s="245"/>
      <c r="PQI124" s="245"/>
      <c r="PQJ124" s="245"/>
      <c r="PQK124" s="245"/>
      <c r="PQL124" s="245"/>
      <c r="PQM124" s="245"/>
      <c r="PQN124" s="245"/>
      <c r="PQO124" s="245"/>
      <c r="PQP124" s="245"/>
      <c r="PQQ124" s="245"/>
      <c r="PQR124" s="245"/>
      <c r="PQS124" s="245"/>
      <c r="PQT124" s="245"/>
      <c r="PQU124" s="245"/>
      <c r="PQV124" s="245"/>
      <c r="PQW124" s="245"/>
      <c r="PQX124" s="245"/>
      <c r="PQY124" s="245"/>
      <c r="PQZ124" s="245"/>
      <c r="PRA124" s="245"/>
      <c r="PRB124" s="245"/>
      <c r="PRC124" s="245"/>
      <c r="PRD124" s="245"/>
      <c r="PRE124" s="245"/>
      <c r="PRF124" s="245"/>
      <c r="PRG124" s="245"/>
      <c r="PRH124" s="245"/>
      <c r="PRI124" s="245"/>
      <c r="PRJ124" s="245"/>
      <c r="PRK124" s="245"/>
      <c r="PRL124" s="245"/>
      <c r="PRM124" s="245"/>
      <c r="PRN124" s="245"/>
      <c r="PRO124" s="245"/>
      <c r="PRP124" s="245"/>
      <c r="PRQ124" s="245"/>
      <c r="PRR124" s="245"/>
      <c r="PRS124" s="245"/>
      <c r="PRT124" s="245"/>
      <c r="PRU124" s="245"/>
      <c r="PRV124" s="245"/>
      <c r="PRW124" s="245"/>
      <c r="PRX124" s="245"/>
      <c r="PRY124" s="245"/>
      <c r="PRZ124" s="245"/>
      <c r="PSA124" s="245"/>
      <c r="PSB124" s="245"/>
      <c r="PSC124" s="245"/>
      <c r="PSD124" s="245"/>
      <c r="PSE124" s="245"/>
      <c r="PSF124" s="245"/>
      <c r="PSG124" s="245"/>
      <c r="PSH124" s="245"/>
      <c r="PSI124" s="245"/>
      <c r="PSJ124" s="245"/>
      <c r="PSK124" s="245"/>
      <c r="PSL124" s="245"/>
      <c r="PSM124" s="245"/>
      <c r="PSN124" s="245"/>
      <c r="PSO124" s="245"/>
      <c r="PSP124" s="245"/>
      <c r="PSQ124" s="245"/>
      <c r="PSR124" s="245"/>
      <c r="PSS124" s="245"/>
      <c r="PST124" s="245"/>
      <c r="PSU124" s="245"/>
      <c r="PSV124" s="245"/>
      <c r="PSW124" s="245"/>
      <c r="PSX124" s="245"/>
      <c r="PSY124" s="245"/>
      <c r="PSZ124" s="245"/>
      <c r="PTA124" s="245"/>
      <c r="PTB124" s="245"/>
      <c r="PTC124" s="245"/>
      <c r="PTD124" s="245"/>
      <c r="PTE124" s="245"/>
      <c r="PTF124" s="245"/>
      <c r="PTG124" s="245"/>
      <c r="PTH124" s="245"/>
      <c r="PTI124" s="245"/>
      <c r="PTJ124" s="245"/>
      <c r="PTK124" s="245"/>
      <c r="PTL124" s="245"/>
      <c r="PTM124" s="245"/>
      <c r="PTN124" s="245"/>
      <c r="PTO124" s="245"/>
      <c r="PTP124" s="245"/>
      <c r="PTQ124" s="245"/>
      <c r="PTR124" s="245"/>
      <c r="PTS124" s="245"/>
      <c r="PTT124" s="245"/>
      <c r="PTU124" s="245"/>
      <c r="PTV124" s="245"/>
      <c r="PTW124" s="245"/>
      <c r="PTX124" s="245"/>
      <c r="PTY124" s="245"/>
      <c r="PTZ124" s="245"/>
      <c r="PUA124" s="245"/>
      <c r="PUB124" s="245"/>
      <c r="PUC124" s="245"/>
      <c r="PUD124" s="245"/>
      <c r="PUE124" s="245"/>
      <c r="PUF124" s="245"/>
      <c r="PUG124" s="245"/>
      <c r="PUH124" s="245"/>
      <c r="PUI124" s="245"/>
      <c r="PUJ124" s="245"/>
      <c r="PUK124" s="245"/>
      <c r="PUL124" s="245"/>
      <c r="PUM124" s="245"/>
      <c r="PUN124" s="245"/>
      <c r="PUO124" s="245"/>
      <c r="PUP124" s="245"/>
      <c r="PUQ124" s="245"/>
      <c r="PUR124" s="245"/>
      <c r="PUS124" s="245"/>
      <c r="PUT124" s="245"/>
      <c r="PUU124" s="245"/>
      <c r="PUV124" s="245"/>
      <c r="PUW124" s="245"/>
      <c r="PUX124" s="245"/>
      <c r="PUY124" s="245"/>
      <c r="PUZ124" s="245"/>
      <c r="PVA124" s="245"/>
      <c r="PVB124" s="245"/>
      <c r="PVC124" s="245"/>
      <c r="PVD124" s="245"/>
      <c r="PVE124" s="245"/>
      <c r="PVF124" s="245"/>
      <c r="PVG124" s="245"/>
      <c r="PVH124" s="245"/>
      <c r="PVI124" s="245"/>
      <c r="PVJ124" s="245"/>
      <c r="PVK124" s="245"/>
      <c r="PVL124" s="245"/>
      <c r="PVM124" s="245"/>
      <c r="PVN124" s="245"/>
      <c r="PVO124" s="245"/>
      <c r="PVP124" s="245"/>
      <c r="PVQ124" s="245"/>
      <c r="PVR124" s="245"/>
      <c r="PVS124" s="245"/>
      <c r="PVT124" s="245"/>
      <c r="PVU124" s="245"/>
      <c r="PVV124" s="245"/>
      <c r="PVW124" s="245"/>
      <c r="PVX124" s="245"/>
      <c r="PVY124" s="245"/>
      <c r="PVZ124" s="245"/>
      <c r="PWA124" s="245"/>
      <c r="PWB124" s="245"/>
      <c r="PWC124" s="245"/>
      <c r="PWD124" s="245"/>
      <c r="PWE124" s="245"/>
      <c r="PWF124" s="245"/>
      <c r="PWG124" s="245"/>
      <c r="PWH124" s="245"/>
      <c r="PWI124" s="245"/>
      <c r="PWJ124" s="245"/>
      <c r="PWK124" s="245"/>
      <c r="PWL124" s="245"/>
      <c r="PWM124" s="245"/>
      <c r="PWN124" s="245"/>
      <c r="PWO124" s="245"/>
      <c r="PWP124" s="245"/>
      <c r="PWQ124" s="245"/>
      <c r="PWR124" s="245"/>
      <c r="PWS124" s="245"/>
      <c r="PWT124" s="245"/>
      <c r="PWU124" s="245"/>
      <c r="PWV124" s="245"/>
      <c r="PWW124" s="245"/>
      <c r="PWX124" s="245"/>
      <c r="PWY124" s="245"/>
      <c r="PWZ124" s="245"/>
      <c r="PXA124" s="245"/>
      <c r="PXB124" s="245"/>
      <c r="PXC124" s="245"/>
      <c r="PXD124" s="245"/>
      <c r="PXE124" s="245"/>
      <c r="PXF124" s="245"/>
      <c r="PXG124" s="245"/>
      <c r="PXH124" s="245"/>
      <c r="PXI124" s="245"/>
      <c r="PXJ124" s="245"/>
      <c r="PXK124" s="245"/>
      <c r="PXL124" s="245"/>
      <c r="PXM124" s="245"/>
      <c r="PXN124" s="245"/>
      <c r="PXO124" s="245"/>
      <c r="PXP124" s="245"/>
      <c r="PXQ124" s="245"/>
      <c r="PXR124" s="245"/>
      <c r="PXS124" s="245"/>
      <c r="PXT124" s="245"/>
      <c r="PXU124" s="245"/>
      <c r="PXV124" s="245"/>
      <c r="PXW124" s="245"/>
      <c r="PXX124" s="245"/>
      <c r="PXY124" s="245"/>
      <c r="PXZ124" s="245"/>
      <c r="PYA124" s="245"/>
      <c r="PYB124" s="245"/>
      <c r="PYC124" s="245"/>
      <c r="PYD124" s="245"/>
      <c r="PYE124" s="245"/>
      <c r="PYF124" s="245"/>
      <c r="PYG124" s="245"/>
      <c r="PYH124" s="245"/>
      <c r="PYI124" s="245"/>
      <c r="PYJ124" s="245"/>
      <c r="PYK124" s="245"/>
      <c r="PYL124" s="245"/>
      <c r="PYM124" s="245"/>
      <c r="PYN124" s="245"/>
      <c r="PYO124" s="245"/>
      <c r="PYP124" s="245"/>
      <c r="PYQ124" s="245"/>
      <c r="PYR124" s="245"/>
      <c r="PYS124" s="245"/>
      <c r="PYT124" s="245"/>
      <c r="PYU124" s="245"/>
      <c r="PYV124" s="245"/>
      <c r="PYW124" s="245"/>
      <c r="PYX124" s="245"/>
      <c r="PYY124" s="245"/>
      <c r="PYZ124" s="245"/>
      <c r="PZA124" s="245"/>
      <c r="PZB124" s="245"/>
      <c r="PZC124" s="245"/>
      <c r="PZD124" s="245"/>
      <c r="PZE124" s="245"/>
      <c r="PZF124" s="245"/>
      <c r="PZG124" s="245"/>
      <c r="PZH124" s="245"/>
      <c r="PZI124" s="245"/>
      <c r="PZJ124" s="245"/>
      <c r="PZK124" s="245"/>
      <c r="PZL124" s="245"/>
      <c r="PZM124" s="245"/>
      <c r="PZN124" s="245"/>
      <c r="PZO124" s="245"/>
      <c r="PZP124" s="245"/>
      <c r="PZQ124" s="245"/>
      <c r="PZR124" s="245"/>
      <c r="PZS124" s="245"/>
      <c r="PZT124" s="245"/>
      <c r="PZU124" s="245"/>
      <c r="PZV124" s="245"/>
      <c r="PZW124" s="245"/>
      <c r="PZX124" s="245"/>
      <c r="PZY124" s="245"/>
      <c r="PZZ124" s="245"/>
      <c r="QAA124" s="245"/>
      <c r="QAB124" s="245"/>
      <c r="QAC124" s="245"/>
      <c r="QAD124" s="245"/>
      <c r="QAE124" s="245"/>
      <c r="QAF124" s="245"/>
      <c r="QAG124" s="245"/>
      <c r="QAH124" s="245"/>
      <c r="QAI124" s="245"/>
      <c r="QAJ124" s="245"/>
      <c r="QAK124" s="245"/>
      <c r="QAL124" s="245"/>
      <c r="QAM124" s="245"/>
      <c r="QAN124" s="245"/>
      <c r="QAO124" s="245"/>
      <c r="QAP124" s="245"/>
      <c r="QAQ124" s="245"/>
      <c r="QAR124" s="245"/>
      <c r="QAS124" s="245"/>
      <c r="QAT124" s="245"/>
      <c r="QAU124" s="245"/>
      <c r="QAV124" s="245"/>
      <c r="QAW124" s="245"/>
      <c r="QAX124" s="245"/>
      <c r="QAY124" s="245"/>
      <c r="QAZ124" s="245"/>
      <c r="QBA124" s="245"/>
      <c r="QBB124" s="245"/>
      <c r="QBC124" s="245"/>
      <c r="QBD124" s="245"/>
      <c r="QBE124" s="245"/>
      <c r="QBF124" s="245"/>
      <c r="QBG124" s="245"/>
      <c r="QBH124" s="245"/>
      <c r="QBI124" s="245"/>
      <c r="QBJ124" s="245"/>
      <c r="QBK124" s="245"/>
      <c r="QBL124" s="245"/>
      <c r="QBM124" s="245"/>
      <c r="QBN124" s="245"/>
      <c r="QBO124" s="245"/>
      <c r="QBP124" s="245"/>
      <c r="QBQ124" s="245"/>
      <c r="QBR124" s="245"/>
      <c r="QBS124" s="245"/>
      <c r="QBT124" s="245"/>
      <c r="QBU124" s="245"/>
      <c r="QBV124" s="245"/>
      <c r="QBW124" s="245"/>
      <c r="QBX124" s="245"/>
      <c r="QBY124" s="245"/>
      <c r="QBZ124" s="245"/>
      <c r="QCA124" s="245"/>
      <c r="QCB124" s="245"/>
      <c r="QCC124" s="245"/>
      <c r="QCD124" s="245"/>
      <c r="QCE124" s="245"/>
      <c r="QCF124" s="245"/>
      <c r="QCG124" s="245"/>
      <c r="QCH124" s="245"/>
      <c r="QCI124" s="245"/>
      <c r="QCJ124" s="245"/>
      <c r="QCK124" s="245"/>
      <c r="QCL124" s="245"/>
      <c r="QCM124" s="245"/>
      <c r="QCN124" s="245"/>
      <c r="QCO124" s="245"/>
      <c r="QCP124" s="245"/>
      <c r="QCQ124" s="245"/>
      <c r="QCR124" s="245"/>
      <c r="QCS124" s="245"/>
      <c r="QCT124" s="245"/>
      <c r="QCU124" s="245"/>
      <c r="QCV124" s="245"/>
      <c r="QCW124" s="245"/>
      <c r="QCX124" s="245"/>
      <c r="QCY124" s="245"/>
      <c r="QCZ124" s="245"/>
      <c r="QDA124" s="245"/>
      <c r="QDB124" s="245"/>
      <c r="QDC124" s="245"/>
      <c r="QDD124" s="245"/>
      <c r="QDE124" s="245"/>
      <c r="QDF124" s="245"/>
      <c r="QDG124" s="245"/>
      <c r="QDH124" s="245"/>
      <c r="QDI124" s="245"/>
      <c r="QDJ124" s="245"/>
      <c r="QDK124" s="245"/>
      <c r="QDL124" s="245"/>
      <c r="QDM124" s="245"/>
      <c r="QDN124" s="245"/>
      <c r="QDO124" s="245"/>
      <c r="QDP124" s="245"/>
      <c r="QDQ124" s="245"/>
      <c r="QDR124" s="245"/>
      <c r="QDS124" s="245"/>
      <c r="QDT124" s="245"/>
      <c r="QDU124" s="245"/>
      <c r="QDV124" s="245"/>
      <c r="QDW124" s="245"/>
      <c r="QDX124" s="245"/>
      <c r="QDY124" s="245"/>
      <c r="QDZ124" s="245"/>
      <c r="QEA124" s="245"/>
      <c r="QEB124" s="245"/>
      <c r="QEC124" s="245"/>
      <c r="QED124" s="245"/>
      <c r="QEE124" s="245"/>
      <c r="QEF124" s="245"/>
      <c r="QEG124" s="245"/>
      <c r="QEH124" s="245"/>
      <c r="QEI124" s="245"/>
      <c r="QEJ124" s="245"/>
      <c r="QEK124" s="245"/>
      <c r="QEL124" s="245"/>
      <c r="QEM124" s="245"/>
      <c r="QEN124" s="245"/>
      <c r="QEO124" s="245"/>
      <c r="QEP124" s="245"/>
      <c r="QEQ124" s="245"/>
      <c r="QER124" s="245"/>
      <c r="QES124" s="245"/>
      <c r="QET124" s="245"/>
      <c r="QEU124" s="245"/>
      <c r="QEV124" s="245"/>
      <c r="QEW124" s="245"/>
      <c r="QEX124" s="245"/>
      <c r="QEY124" s="245"/>
      <c r="QEZ124" s="245"/>
      <c r="QFA124" s="245"/>
      <c r="QFB124" s="245"/>
      <c r="QFC124" s="245"/>
      <c r="QFD124" s="245"/>
      <c r="QFE124" s="245"/>
      <c r="QFF124" s="245"/>
      <c r="QFG124" s="245"/>
      <c r="QFH124" s="245"/>
      <c r="QFI124" s="245"/>
      <c r="QFJ124" s="245"/>
      <c r="QFK124" s="245"/>
      <c r="QFL124" s="245"/>
      <c r="QFM124" s="245"/>
      <c r="QFN124" s="245"/>
      <c r="QFO124" s="245"/>
      <c r="QFP124" s="245"/>
      <c r="QFQ124" s="245"/>
      <c r="QFR124" s="245"/>
      <c r="QFS124" s="245"/>
      <c r="QFT124" s="245"/>
      <c r="QFU124" s="245"/>
      <c r="QFV124" s="245"/>
      <c r="QFW124" s="245"/>
      <c r="QFX124" s="245"/>
      <c r="QFY124" s="245"/>
      <c r="QFZ124" s="245"/>
      <c r="QGA124" s="245"/>
      <c r="QGB124" s="245"/>
      <c r="QGC124" s="245"/>
      <c r="QGD124" s="245"/>
      <c r="QGE124" s="245"/>
      <c r="QGF124" s="245"/>
      <c r="QGG124" s="245"/>
      <c r="QGH124" s="245"/>
      <c r="QGI124" s="245"/>
      <c r="QGJ124" s="245"/>
      <c r="QGK124" s="245"/>
      <c r="QGL124" s="245"/>
      <c r="QGM124" s="245"/>
      <c r="QGN124" s="245"/>
      <c r="QGO124" s="245"/>
      <c r="QGP124" s="245"/>
      <c r="QGQ124" s="245"/>
      <c r="QGR124" s="245"/>
      <c r="QGS124" s="245"/>
      <c r="QGT124" s="245"/>
      <c r="QGU124" s="245"/>
      <c r="QGV124" s="245"/>
      <c r="QGW124" s="245"/>
      <c r="QGX124" s="245"/>
      <c r="QGY124" s="245"/>
      <c r="QGZ124" s="245"/>
      <c r="QHA124" s="245"/>
      <c r="QHB124" s="245"/>
      <c r="QHC124" s="245"/>
      <c r="QHD124" s="245"/>
      <c r="QHE124" s="245"/>
      <c r="QHF124" s="245"/>
      <c r="QHG124" s="245"/>
      <c r="QHH124" s="245"/>
      <c r="QHI124" s="245"/>
      <c r="QHJ124" s="245"/>
      <c r="QHK124" s="245"/>
      <c r="QHL124" s="245"/>
      <c r="QHM124" s="245"/>
      <c r="QHN124" s="245"/>
      <c r="QHO124" s="245"/>
      <c r="QHP124" s="245"/>
      <c r="QHQ124" s="245"/>
      <c r="QHR124" s="245"/>
      <c r="QHS124" s="245"/>
      <c r="QHT124" s="245"/>
      <c r="QHU124" s="245"/>
      <c r="QHV124" s="245"/>
      <c r="QHW124" s="245"/>
      <c r="QHX124" s="245"/>
      <c r="QHY124" s="245"/>
      <c r="QHZ124" s="245"/>
      <c r="QIA124" s="245"/>
      <c r="QIB124" s="245"/>
      <c r="QIC124" s="245"/>
      <c r="QID124" s="245"/>
      <c r="QIE124" s="245"/>
      <c r="QIF124" s="245"/>
      <c r="QIG124" s="245"/>
      <c r="QIH124" s="245"/>
      <c r="QII124" s="245"/>
      <c r="QIJ124" s="245"/>
      <c r="QIK124" s="245"/>
      <c r="QIL124" s="245"/>
      <c r="QIM124" s="245"/>
      <c r="QIN124" s="245"/>
      <c r="QIO124" s="245"/>
      <c r="QIP124" s="245"/>
      <c r="QIQ124" s="245"/>
      <c r="QIR124" s="245"/>
      <c r="QIS124" s="245"/>
      <c r="QIT124" s="245"/>
      <c r="QIU124" s="245"/>
      <c r="QIV124" s="245"/>
      <c r="QIW124" s="245"/>
      <c r="QIX124" s="245"/>
      <c r="QIY124" s="245"/>
      <c r="QIZ124" s="245"/>
      <c r="QJA124" s="245"/>
      <c r="QJB124" s="245"/>
      <c r="QJC124" s="245"/>
      <c r="QJD124" s="245"/>
      <c r="QJE124" s="245"/>
      <c r="QJF124" s="245"/>
      <c r="QJG124" s="245"/>
      <c r="QJH124" s="245"/>
      <c r="QJI124" s="245"/>
      <c r="QJJ124" s="245"/>
      <c r="QJK124" s="245"/>
      <c r="QJL124" s="245"/>
      <c r="QJM124" s="245"/>
      <c r="QJN124" s="245"/>
      <c r="QJO124" s="245"/>
      <c r="QJP124" s="245"/>
      <c r="QJQ124" s="245"/>
      <c r="QJR124" s="245"/>
      <c r="QJS124" s="245"/>
      <c r="QJT124" s="245"/>
      <c r="QJU124" s="245"/>
      <c r="QJV124" s="245"/>
      <c r="QJW124" s="245"/>
      <c r="QJX124" s="245"/>
      <c r="QJY124" s="245"/>
      <c r="QJZ124" s="245"/>
      <c r="QKA124" s="245"/>
      <c r="QKB124" s="245"/>
      <c r="QKC124" s="245"/>
      <c r="QKD124" s="245"/>
      <c r="QKE124" s="245"/>
      <c r="QKF124" s="245"/>
      <c r="QKG124" s="245"/>
      <c r="QKH124" s="245"/>
      <c r="QKI124" s="245"/>
      <c r="QKJ124" s="245"/>
      <c r="QKK124" s="245"/>
      <c r="QKL124" s="245"/>
      <c r="QKM124" s="245"/>
      <c r="QKN124" s="245"/>
      <c r="QKO124" s="245"/>
      <c r="QKP124" s="245"/>
      <c r="QKQ124" s="245"/>
      <c r="QKR124" s="245"/>
      <c r="QKS124" s="245"/>
      <c r="QKT124" s="245"/>
      <c r="QKU124" s="245"/>
      <c r="QKV124" s="245"/>
      <c r="QKW124" s="245"/>
      <c r="QKX124" s="245"/>
      <c r="QKY124" s="245"/>
      <c r="QKZ124" s="245"/>
      <c r="QLA124" s="245"/>
      <c r="QLB124" s="245"/>
      <c r="QLC124" s="245"/>
      <c r="QLD124" s="245"/>
      <c r="QLE124" s="245"/>
      <c r="QLF124" s="245"/>
      <c r="QLG124" s="245"/>
      <c r="QLH124" s="245"/>
      <c r="QLI124" s="245"/>
      <c r="QLJ124" s="245"/>
      <c r="QLK124" s="245"/>
      <c r="QLL124" s="245"/>
      <c r="QLM124" s="245"/>
      <c r="QLN124" s="245"/>
      <c r="QLO124" s="245"/>
      <c r="QLP124" s="245"/>
      <c r="QLQ124" s="245"/>
      <c r="QLR124" s="245"/>
      <c r="QLS124" s="245"/>
      <c r="QLT124" s="245"/>
      <c r="QLU124" s="245"/>
      <c r="QLV124" s="245"/>
      <c r="QLW124" s="245"/>
      <c r="QLX124" s="245"/>
      <c r="QLY124" s="245"/>
      <c r="QLZ124" s="245"/>
      <c r="QMA124" s="245"/>
      <c r="QMB124" s="245"/>
      <c r="QMC124" s="245"/>
      <c r="QMD124" s="245"/>
      <c r="QME124" s="245"/>
      <c r="QMF124" s="245"/>
      <c r="QMG124" s="245"/>
      <c r="QMH124" s="245"/>
      <c r="QMI124" s="245"/>
      <c r="QMJ124" s="245"/>
      <c r="QMK124" s="245"/>
      <c r="QML124" s="245"/>
      <c r="QMM124" s="245"/>
      <c r="QMN124" s="245"/>
      <c r="QMO124" s="245"/>
      <c r="QMP124" s="245"/>
      <c r="QMQ124" s="245"/>
      <c r="QMR124" s="245"/>
      <c r="QMS124" s="245"/>
      <c r="QMT124" s="245"/>
      <c r="QMU124" s="245"/>
      <c r="QMV124" s="245"/>
      <c r="QMW124" s="245"/>
      <c r="QMX124" s="245"/>
      <c r="QMY124" s="245"/>
      <c r="QMZ124" s="245"/>
      <c r="QNA124" s="245"/>
      <c r="QNB124" s="245"/>
      <c r="QNC124" s="245"/>
      <c r="QND124" s="245"/>
      <c r="QNE124" s="245"/>
      <c r="QNF124" s="245"/>
      <c r="QNG124" s="245"/>
      <c r="QNH124" s="245"/>
      <c r="QNI124" s="245"/>
      <c r="QNJ124" s="245"/>
      <c r="QNK124" s="245"/>
      <c r="QNL124" s="245"/>
      <c r="QNM124" s="245"/>
      <c r="QNN124" s="245"/>
      <c r="QNO124" s="245"/>
      <c r="QNP124" s="245"/>
      <c r="QNQ124" s="245"/>
      <c r="QNR124" s="245"/>
      <c r="QNS124" s="245"/>
      <c r="QNT124" s="245"/>
      <c r="QNU124" s="245"/>
      <c r="QNV124" s="245"/>
      <c r="QNW124" s="245"/>
      <c r="QNX124" s="245"/>
      <c r="QNY124" s="245"/>
      <c r="QNZ124" s="245"/>
      <c r="QOA124" s="245"/>
      <c r="QOB124" s="245"/>
      <c r="QOC124" s="245"/>
      <c r="QOD124" s="245"/>
      <c r="QOE124" s="245"/>
      <c r="QOF124" s="245"/>
      <c r="QOG124" s="245"/>
      <c r="QOH124" s="245"/>
      <c r="QOI124" s="245"/>
      <c r="QOJ124" s="245"/>
      <c r="QOK124" s="245"/>
      <c r="QOL124" s="245"/>
      <c r="QOM124" s="245"/>
      <c r="QON124" s="245"/>
      <c r="QOO124" s="245"/>
      <c r="QOP124" s="245"/>
      <c r="QOQ124" s="245"/>
      <c r="QOR124" s="245"/>
      <c r="QOS124" s="245"/>
      <c r="QOT124" s="245"/>
      <c r="QOU124" s="245"/>
      <c r="QOV124" s="245"/>
      <c r="QOW124" s="245"/>
      <c r="QOX124" s="245"/>
      <c r="QOY124" s="245"/>
      <c r="QOZ124" s="245"/>
      <c r="QPA124" s="245"/>
      <c r="QPB124" s="245"/>
      <c r="QPC124" s="245"/>
      <c r="QPD124" s="245"/>
      <c r="QPE124" s="245"/>
      <c r="QPF124" s="245"/>
      <c r="QPG124" s="245"/>
      <c r="QPH124" s="245"/>
      <c r="QPI124" s="245"/>
      <c r="QPJ124" s="245"/>
      <c r="QPK124" s="245"/>
      <c r="QPL124" s="245"/>
      <c r="QPM124" s="245"/>
      <c r="QPN124" s="245"/>
      <c r="QPO124" s="245"/>
      <c r="QPP124" s="245"/>
      <c r="QPQ124" s="245"/>
      <c r="QPR124" s="245"/>
      <c r="QPS124" s="245"/>
      <c r="QPT124" s="245"/>
      <c r="QPU124" s="245"/>
      <c r="QPV124" s="245"/>
      <c r="QPW124" s="245"/>
      <c r="QPX124" s="245"/>
      <c r="QPY124" s="245"/>
      <c r="QPZ124" s="245"/>
      <c r="QQA124" s="245"/>
      <c r="QQB124" s="245"/>
      <c r="QQC124" s="245"/>
      <c r="QQD124" s="245"/>
      <c r="QQE124" s="245"/>
      <c r="QQF124" s="245"/>
      <c r="QQG124" s="245"/>
      <c r="QQH124" s="245"/>
      <c r="QQI124" s="245"/>
      <c r="QQJ124" s="245"/>
      <c r="QQK124" s="245"/>
      <c r="QQL124" s="245"/>
      <c r="QQM124" s="245"/>
      <c r="QQN124" s="245"/>
      <c r="QQO124" s="245"/>
      <c r="QQP124" s="245"/>
      <c r="QQQ124" s="245"/>
      <c r="QQR124" s="245"/>
      <c r="QQS124" s="245"/>
      <c r="QQT124" s="245"/>
      <c r="QQU124" s="245"/>
      <c r="QQV124" s="245"/>
      <c r="QQW124" s="245"/>
      <c r="QQX124" s="245"/>
      <c r="QQY124" s="245"/>
      <c r="QQZ124" s="245"/>
      <c r="QRA124" s="245"/>
      <c r="QRB124" s="245"/>
      <c r="QRC124" s="245"/>
      <c r="QRD124" s="245"/>
      <c r="QRE124" s="245"/>
      <c r="QRF124" s="245"/>
      <c r="QRG124" s="245"/>
      <c r="QRH124" s="245"/>
      <c r="QRI124" s="245"/>
      <c r="QRJ124" s="245"/>
      <c r="QRK124" s="245"/>
      <c r="QRL124" s="245"/>
      <c r="QRM124" s="245"/>
      <c r="QRN124" s="245"/>
      <c r="QRO124" s="245"/>
      <c r="QRP124" s="245"/>
      <c r="QRQ124" s="245"/>
      <c r="QRR124" s="245"/>
      <c r="QRS124" s="245"/>
      <c r="QRT124" s="245"/>
      <c r="QRU124" s="245"/>
      <c r="QRV124" s="245"/>
      <c r="QRW124" s="245"/>
      <c r="QRX124" s="245"/>
      <c r="QRY124" s="245"/>
      <c r="QRZ124" s="245"/>
      <c r="QSA124" s="245"/>
      <c r="QSB124" s="245"/>
      <c r="QSC124" s="245"/>
      <c r="QSD124" s="245"/>
      <c r="QSE124" s="245"/>
      <c r="QSF124" s="245"/>
      <c r="QSG124" s="245"/>
      <c r="QSH124" s="245"/>
      <c r="QSI124" s="245"/>
      <c r="QSJ124" s="245"/>
      <c r="QSK124" s="245"/>
      <c r="QSL124" s="245"/>
      <c r="QSM124" s="245"/>
      <c r="QSN124" s="245"/>
      <c r="QSO124" s="245"/>
      <c r="QSP124" s="245"/>
      <c r="QSQ124" s="245"/>
      <c r="QSR124" s="245"/>
      <c r="QSS124" s="245"/>
      <c r="QST124" s="245"/>
      <c r="QSU124" s="245"/>
      <c r="QSV124" s="245"/>
      <c r="QSW124" s="245"/>
      <c r="QSX124" s="245"/>
      <c r="QSY124" s="245"/>
      <c r="QSZ124" s="245"/>
      <c r="QTA124" s="245"/>
      <c r="QTB124" s="245"/>
      <c r="QTC124" s="245"/>
      <c r="QTD124" s="245"/>
      <c r="QTE124" s="245"/>
      <c r="QTF124" s="245"/>
      <c r="QTG124" s="245"/>
      <c r="QTH124" s="245"/>
      <c r="QTI124" s="245"/>
      <c r="QTJ124" s="245"/>
      <c r="QTK124" s="245"/>
      <c r="QTL124" s="245"/>
      <c r="QTM124" s="245"/>
      <c r="QTN124" s="245"/>
      <c r="QTO124" s="245"/>
      <c r="QTP124" s="245"/>
      <c r="QTQ124" s="245"/>
      <c r="QTR124" s="245"/>
      <c r="QTS124" s="245"/>
      <c r="QTT124" s="245"/>
      <c r="QTU124" s="245"/>
      <c r="QTV124" s="245"/>
      <c r="QTW124" s="245"/>
      <c r="QTX124" s="245"/>
      <c r="QTY124" s="245"/>
      <c r="QTZ124" s="245"/>
      <c r="QUA124" s="245"/>
      <c r="QUB124" s="245"/>
      <c r="QUC124" s="245"/>
      <c r="QUD124" s="245"/>
      <c r="QUE124" s="245"/>
      <c r="QUF124" s="245"/>
      <c r="QUG124" s="245"/>
      <c r="QUH124" s="245"/>
      <c r="QUI124" s="245"/>
      <c r="QUJ124" s="245"/>
      <c r="QUK124" s="245"/>
      <c r="QUL124" s="245"/>
      <c r="QUM124" s="245"/>
      <c r="QUN124" s="245"/>
      <c r="QUO124" s="245"/>
      <c r="QUP124" s="245"/>
      <c r="QUQ124" s="245"/>
      <c r="QUR124" s="245"/>
      <c r="QUS124" s="245"/>
      <c r="QUT124" s="245"/>
      <c r="QUU124" s="245"/>
      <c r="QUV124" s="245"/>
      <c r="QUW124" s="245"/>
      <c r="QUX124" s="245"/>
      <c r="QUY124" s="245"/>
      <c r="QUZ124" s="245"/>
      <c r="QVA124" s="245"/>
      <c r="QVB124" s="245"/>
      <c r="QVC124" s="245"/>
      <c r="QVD124" s="245"/>
      <c r="QVE124" s="245"/>
      <c r="QVF124" s="245"/>
      <c r="QVG124" s="245"/>
      <c r="QVH124" s="245"/>
      <c r="QVI124" s="245"/>
      <c r="QVJ124" s="245"/>
      <c r="QVK124" s="245"/>
      <c r="QVL124" s="245"/>
      <c r="QVM124" s="245"/>
      <c r="QVN124" s="245"/>
      <c r="QVO124" s="245"/>
      <c r="QVP124" s="245"/>
      <c r="QVQ124" s="245"/>
      <c r="QVR124" s="245"/>
      <c r="QVS124" s="245"/>
      <c r="QVT124" s="245"/>
      <c r="QVU124" s="245"/>
      <c r="QVV124" s="245"/>
      <c r="QVW124" s="245"/>
      <c r="QVX124" s="245"/>
      <c r="QVY124" s="245"/>
      <c r="QVZ124" s="245"/>
      <c r="QWA124" s="245"/>
      <c r="QWB124" s="245"/>
      <c r="QWC124" s="245"/>
      <c r="QWD124" s="245"/>
      <c r="QWE124" s="245"/>
      <c r="QWF124" s="245"/>
      <c r="QWG124" s="245"/>
      <c r="QWH124" s="245"/>
      <c r="QWI124" s="245"/>
      <c r="QWJ124" s="245"/>
      <c r="QWK124" s="245"/>
      <c r="QWL124" s="245"/>
      <c r="QWM124" s="245"/>
      <c r="QWN124" s="245"/>
      <c r="QWO124" s="245"/>
      <c r="QWP124" s="245"/>
      <c r="QWQ124" s="245"/>
      <c r="QWR124" s="245"/>
      <c r="QWS124" s="245"/>
      <c r="QWT124" s="245"/>
      <c r="QWU124" s="245"/>
      <c r="QWV124" s="245"/>
      <c r="QWW124" s="245"/>
      <c r="QWX124" s="245"/>
      <c r="QWY124" s="245"/>
      <c r="QWZ124" s="245"/>
      <c r="QXA124" s="245"/>
      <c r="QXB124" s="245"/>
      <c r="QXC124" s="245"/>
      <c r="QXD124" s="245"/>
      <c r="QXE124" s="245"/>
      <c r="QXF124" s="245"/>
      <c r="QXG124" s="245"/>
      <c r="QXH124" s="245"/>
      <c r="QXI124" s="245"/>
      <c r="QXJ124" s="245"/>
      <c r="QXK124" s="245"/>
      <c r="QXL124" s="245"/>
      <c r="QXM124" s="245"/>
      <c r="QXN124" s="245"/>
      <c r="QXO124" s="245"/>
      <c r="QXP124" s="245"/>
      <c r="QXQ124" s="245"/>
      <c r="QXR124" s="245"/>
      <c r="QXS124" s="245"/>
      <c r="QXT124" s="245"/>
      <c r="QXU124" s="245"/>
      <c r="QXV124" s="245"/>
      <c r="QXW124" s="245"/>
      <c r="QXX124" s="245"/>
      <c r="QXY124" s="245"/>
      <c r="QXZ124" s="245"/>
      <c r="QYA124" s="245"/>
      <c r="QYB124" s="245"/>
      <c r="QYC124" s="245"/>
      <c r="QYD124" s="245"/>
      <c r="QYE124" s="245"/>
      <c r="QYF124" s="245"/>
      <c r="QYG124" s="245"/>
      <c r="QYH124" s="245"/>
      <c r="QYI124" s="245"/>
      <c r="QYJ124" s="245"/>
      <c r="QYK124" s="245"/>
      <c r="QYL124" s="245"/>
      <c r="QYM124" s="245"/>
      <c r="QYN124" s="245"/>
      <c r="QYO124" s="245"/>
      <c r="QYP124" s="245"/>
      <c r="QYQ124" s="245"/>
      <c r="QYR124" s="245"/>
      <c r="QYS124" s="245"/>
      <c r="QYT124" s="245"/>
      <c r="QYU124" s="245"/>
      <c r="QYV124" s="245"/>
      <c r="QYW124" s="245"/>
      <c r="QYX124" s="245"/>
      <c r="QYY124" s="245"/>
      <c r="QYZ124" s="245"/>
      <c r="QZA124" s="245"/>
      <c r="QZB124" s="245"/>
      <c r="QZC124" s="245"/>
      <c r="QZD124" s="245"/>
      <c r="QZE124" s="245"/>
      <c r="QZF124" s="245"/>
      <c r="QZG124" s="245"/>
      <c r="QZH124" s="245"/>
      <c r="QZI124" s="245"/>
      <c r="QZJ124" s="245"/>
      <c r="QZK124" s="245"/>
      <c r="QZL124" s="245"/>
      <c r="QZM124" s="245"/>
      <c r="QZN124" s="245"/>
      <c r="QZO124" s="245"/>
      <c r="QZP124" s="245"/>
      <c r="QZQ124" s="245"/>
      <c r="QZR124" s="245"/>
      <c r="QZS124" s="245"/>
      <c r="QZT124" s="245"/>
      <c r="QZU124" s="245"/>
      <c r="QZV124" s="245"/>
      <c r="QZW124" s="245"/>
      <c r="QZX124" s="245"/>
      <c r="QZY124" s="245"/>
      <c r="QZZ124" s="245"/>
      <c r="RAA124" s="245"/>
      <c r="RAB124" s="245"/>
      <c r="RAC124" s="245"/>
      <c r="RAD124" s="245"/>
      <c r="RAE124" s="245"/>
      <c r="RAF124" s="245"/>
      <c r="RAG124" s="245"/>
      <c r="RAH124" s="245"/>
      <c r="RAI124" s="245"/>
      <c r="RAJ124" s="245"/>
      <c r="RAK124" s="245"/>
      <c r="RAL124" s="245"/>
      <c r="RAM124" s="245"/>
      <c r="RAN124" s="245"/>
      <c r="RAO124" s="245"/>
      <c r="RAP124" s="245"/>
      <c r="RAQ124" s="245"/>
      <c r="RAR124" s="245"/>
      <c r="RAS124" s="245"/>
      <c r="RAT124" s="245"/>
      <c r="RAU124" s="245"/>
      <c r="RAV124" s="245"/>
      <c r="RAW124" s="245"/>
      <c r="RAX124" s="245"/>
      <c r="RAY124" s="245"/>
      <c r="RAZ124" s="245"/>
      <c r="RBA124" s="245"/>
      <c r="RBB124" s="245"/>
      <c r="RBC124" s="245"/>
      <c r="RBD124" s="245"/>
      <c r="RBE124" s="245"/>
      <c r="RBF124" s="245"/>
      <c r="RBG124" s="245"/>
      <c r="RBH124" s="245"/>
      <c r="RBI124" s="245"/>
      <c r="RBJ124" s="245"/>
      <c r="RBK124" s="245"/>
      <c r="RBL124" s="245"/>
      <c r="RBM124" s="245"/>
      <c r="RBN124" s="245"/>
      <c r="RBO124" s="245"/>
      <c r="RBP124" s="245"/>
      <c r="RBQ124" s="245"/>
      <c r="RBR124" s="245"/>
      <c r="RBS124" s="245"/>
      <c r="RBT124" s="245"/>
      <c r="RBU124" s="245"/>
      <c r="RBV124" s="245"/>
      <c r="RBW124" s="245"/>
      <c r="RBX124" s="245"/>
      <c r="RBY124" s="245"/>
      <c r="RBZ124" s="245"/>
      <c r="RCA124" s="245"/>
      <c r="RCB124" s="245"/>
      <c r="RCC124" s="245"/>
      <c r="RCD124" s="245"/>
      <c r="RCE124" s="245"/>
      <c r="RCF124" s="245"/>
      <c r="RCG124" s="245"/>
      <c r="RCH124" s="245"/>
      <c r="RCI124" s="245"/>
      <c r="RCJ124" s="245"/>
      <c r="RCK124" s="245"/>
      <c r="RCL124" s="245"/>
      <c r="RCM124" s="245"/>
      <c r="RCN124" s="245"/>
      <c r="RCO124" s="245"/>
      <c r="RCP124" s="245"/>
      <c r="RCQ124" s="245"/>
      <c r="RCR124" s="245"/>
      <c r="RCS124" s="245"/>
      <c r="RCT124" s="245"/>
      <c r="RCU124" s="245"/>
      <c r="RCV124" s="245"/>
      <c r="RCW124" s="245"/>
      <c r="RCX124" s="245"/>
      <c r="RCY124" s="245"/>
      <c r="RCZ124" s="245"/>
      <c r="RDA124" s="245"/>
      <c r="RDB124" s="245"/>
      <c r="RDC124" s="245"/>
      <c r="RDD124" s="245"/>
      <c r="RDE124" s="245"/>
      <c r="RDF124" s="245"/>
      <c r="RDG124" s="245"/>
      <c r="RDH124" s="245"/>
      <c r="RDI124" s="245"/>
      <c r="RDJ124" s="245"/>
      <c r="RDK124" s="245"/>
      <c r="RDL124" s="245"/>
      <c r="RDM124" s="245"/>
      <c r="RDN124" s="245"/>
      <c r="RDO124" s="245"/>
      <c r="RDP124" s="245"/>
      <c r="RDQ124" s="245"/>
      <c r="RDR124" s="245"/>
      <c r="RDS124" s="245"/>
      <c r="RDT124" s="245"/>
      <c r="RDU124" s="245"/>
      <c r="RDV124" s="245"/>
      <c r="RDW124" s="245"/>
      <c r="RDX124" s="245"/>
      <c r="RDY124" s="245"/>
      <c r="RDZ124" s="245"/>
      <c r="REA124" s="245"/>
      <c r="REB124" s="245"/>
      <c r="REC124" s="245"/>
      <c r="RED124" s="245"/>
      <c r="REE124" s="245"/>
      <c r="REF124" s="245"/>
      <c r="REG124" s="245"/>
      <c r="REH124" s="245"/>
      <c r="REI124" s="245"/>
      <c r="REJ124" s="245"/>
      <c r="REK124" s="245"/>
      <c r="REL124" s="245"/>
      <c r="REM124" s="245"/>
      <c r="REN124" s="245"/>
      <c r="REO124" s="245"/>
      <c r="REP124" s="245"/>
      <c r="REQ124" s="245"/>
      <c r="RER124" s="245"/>
      <c r="RES124" s="245"/>
      <c r="RET124" s="245"/>
      <c r="REU124" s="245"/>
      <c r="REV124" s="245"/>
      <c r="REW124" s="245"/>
      <c r="REX124" s="245"/>
      <c r="REY124" s="245"/>
      <c r="REZ124" s="245"/>
      <c r="RFA124" s="245"/>
      <c r="RFB124" s="245"/>
      <c r="RFC124" s="245"/>
      <c r="RFD124" s="245"/>
      <c r="RFE124" s="245"/>
      <c r="RFF124" s="245"/>
      <c r="RFG124" s="245"/>
      <c r="RFH124" s="245"/>
      <c r="RFI124" s="245"/>
      <c r="RFJ124" s="245"/>
      <c r="RFK124" s="245"/>
      <c r="RFL124" s="245"/>
      <c r="RFM124" s="245"/>
      <c r="RFN124" s="245"/>
      <c r="RFO124" s="245"/>
      <c r="RFP124" s="245"/>
      <c r="RFQ124" s="245"/>
      <c r="RFR124" s="245"/>
      <c r="RFS124" s="245"/>
      <c r="RFT124" s="245"/>
      <c r="RFU124" s="245"/>
      <c r="RFV124" s="245"/>
      <c r="RFW124" s="245"/>
      <c r="RFX124" s="245"/>
      <c r="RFY124" s="245"/>
      <c r="RFZ124" s="245"/>
      <c r="RGA124" s="245"/>
      <c r="RGB124" s="245"/>
      <c r="RGC124" s="245"/>
      <c r="RGD124" s="245"/>
      <c r="RGE124" s="245"/>
      <c r="RGF124" s="245"/>
      <c r="RGG124" s="245"/>
      <c r="RGH124" s="245"/>
      <c r="RGI124" s="245"/>
      <c r="RGJ124" s="245"/>
      <c r="RGK124" s="245"/>
      <c r="RGL124" s="245"/>
      <c r="RGM124" s="245"/>
      <c r="RGN124" s="245"/>
      <c r="RGO124" s="245"/>
      <c r="RGP124" s="245"/>
      <c r="RGQ124" s="245"/>
      <c r="RGR124" s="245"/>
      <c r="RGS124" s="245"/>
      <c r="RGT124" s="245"/>
      <c r="RGU124" s="245"/>
      <c r="RGV124" s="245"/>
      <c r="RGW124" s="245"/>
      <c r="RGX124" s="245"/>
      <c r="RGY124" s="245"/>
      <c r="RGZ124" s="245"/>
      <c r="RHA124" s="245"/>
      <c r="RHB124" s="245"/>
      <c r="RHC124" s="245"/>
      <c r="RHD124" s="245"/>
      <c r="RHE124" s="245"/>
      <c r="RHF124" s="245"/>
      <c r="RHG124" s="245"/>
      <c r="RHH124" s="245"/>
      <c r="RHI124" s="245"/>
      <c r="RHJ124" s="245"/>
      <c r="RHK124" s="245"/>
      <c r="RHL124" s="245"/>
      <c r="RHM124" s="245"/>
      <c r="RHN124" s="245"/>
      <c r="RHO124" s="245"/>
      <c r="RHP124" s="245"/>
      <c r="RHQ124" s="245"/>
      <c r="RHR124" s="245"/>
      <c r="RHS124" s="245"/>
      <c r="RHT124" s="245"/>
      <c r="RHU124" s="245"/>
      <c r="RHV124" s="245"/>
      <c r="RHW124" s="245"/>
      <c r="RHX124" s="245"/>
      <c r="RHY124" s="245"/>
      <c r="RHZ124" s="245"/>
      <c r="RIA124" s="245"/>
      <c r="RIB124" s="245"/>
      <c r="RIC124" s="245"/>
      <c r="RID124" s="245"/>
      <c r="RIE124" s="245"/>
      <c r="RIF124" s="245"/>
      <c r="RIG124" s="245"/>
      <c r="RIH124" s="245"/>
      <c r="RII124" s="245"/>
      <c r="RIJ124" s="245"/>
      <c r="RIK124" s="245"/>
      <c r="RIL124" s="245"/>
      <c r="RIM124" s="245"/>
      <c r="RIN124" s="245"/>
      <c r="RIO124" s="245"/>
      <c r="RIP124" s="245"/>
      <c r="RIQ124" s="245"/>
      <c r="RIR124" s="245"/>
      <c r="RIS124" s="245"/>
      <c r="RIT124" s="245"/>
      <c r="RIU124" s="245"/>
      <c r="RIV124" s="245"/>
      <c r="RIW124" s="245"/>
      <c r="RIX124" s="245"/>
      <c r="RIY124" s="245"/>
      <c r="RIZ124" s="245"/>
      <c r="RJA124" s="245"/>
      <c r="RJB124" s="245"/>
      <c r="RJC124" s="245"/>
      <c r="RJD124" s="245"/>
      <c r="RJE124" s="245"/>
      <c r="RJF124" s="245"/>
      <c r="RJG124" s="245"/>
      <c r="RJH124" s="245"/>
      <c r="RJI124" s="245"/>
      <c r="RJJ124" s="245"/>
      <c r="RJK124" s="245"/>
      <c r="RJL124" s="245"/>
      <c r="RJM124" s="245"/>
      <c r="RJN124" s="245"/>
      <c r="RJO124" s="245"/>
      <c r="RJP124" s="245"/>
      <c r="RJQ124" s="245"/>
      <c r="RJR124" s="245"/>
      <c r="RJS124" s="245"/>
      <c r="RJT124" s="245"/>
      <c r="RJU124" s="245"/>
      <c r="RJV124" s="245"/>
      <c r="RJW124" s="245"/>
      <c r="RJX124" s="245"/>
      <c r="RJY124" s="245"/>
      <c r="RJZ124" s="245"/>
      <c r="RKA124" s="245"/>
      <c r="RKB124" s="245"/>
      <c r="RKC124" s="245"/>
      <c r="RKD124" s="245"/>
      <c r="RKE124" s="245"/>
      <c r="RKF124" s="245"/>
      <c r="RKG124" s="245"/>
      <c r="RKH124" s="245"/>
      <c r="RKI124" s="245"/>
      <c r="RKJ124" s="245"/>
      <c r="RKK124" s="245"/>
      <c r="RKL124" s="245"/>
      <c r="RKM124" s="245"/>
      <c r="RKN124" s="245"/>
      <c r="RKO124" s="245"/>
      <c r="RKP124" s="245"/>
      <c r="RKQ124" s="245"/>
      <c r="RKR124" s="245"/>
      <c r="RKS124" s="245"/>
      <c r="RKT124" s="245"/>
      <c r="RKU124" s="245"/>
      <c r="RKV124" s="245"/>
      <c r="RKW124" s="245"/>
      <c r="RKX124" s="245"/>
      <c r="RKY124" s="245"/>
      <c r="RKZ124" s="245"/>
      <c r="RLA124" s="245"/>
      <c r="RLB124" s="245"/>
      <c r="RLC124" s="245"/>
      <c r="RLD124" s="245"/>
      <c r="RLE124" s="245"/>
      <c r="RLF124" s="245"/>
      <c r="RLG124" s="245"/>
      <c r="RLH124" s="245"/>
      <c r="RLI124" s="245"/>
      <c r="RLJ124" s="245"/>
      <c r="RLK124" s="245"/>
      <c r="RLL124" s="245"/>
      <c r="RLM124" s="245"/>
      <c r="RLN124" s="245"/>
      <c r="RLO124" s="245"/>
      <c r="RLP124" s="245"/>
      <c r="RLQ124" s="245"/>
      <c r="RLR124" s="245"/>
      <c r="RLS124" s="245"/>
      <c r="RLT124" s="245"/>
      <c r="RLU124" s="245"/>
      <c r="RLV124" s="245"/>
      <c r="RLW124" s="245"/>
      <c r="RLX124" s="245"/>
      <c r="RLY124" s="245"/>
      <c r="RLZ124" s="245"/>
      <c r="RMA124" s="245"/>
      <c r="RMB124" s="245"/>
      <c r="RMC124" s="245"/>
      <c r="RMD124" s="245"/>
      <c r="RME124" s="245"/>
      <c r="RMF124" s="245"/>
      <c r="RMG124" s="245"/>
      <c r="RMH124" s="245"/>
      <c r="RMI124" s="245"/>
      <c r="RMJ124" s="245"/>
      <c r="RMK124" s="245"/>
      <c r="RML124" s="245"/>
      <c r="RMM124" s="245"/>
      <c r="RMN124" s="245"/>
      <c r="RMO124" s="245"/>
      <c r="RMP124" s="245"/>
      <c r="RMQ124" s="245"/>
      <c r="RMR124" s="245"/>
      <c r="RMS124" s="245"/>
      <c r="RMT124" s="245"/>
      <c r="RMU124" s="245"/>
      <c r="RMV124" s="245"/>
      <c r="RMW124" s="245"/>
      <c r="RMX124" s="245"/>
      <c r="RMY124" s="245"/>
      <c r="RMZ124" s="245"/>
      <c r="RNA124" s="245"/>
      <c r="RNB124" s="245"/>
      <c r="RNC124" s="245"/>
      <c r="RND124" s="245"/>
      <c r="RNE124" s="245"/>
      <c r="RNF124" s="245"/>
      <c r="RNG124" s="245"/>
      <c r="RNH124" s="245"/>
      <c r="RNI124" s="245"/>
      <c r="RNJ124" s="245"/>
      <c r="RNK124" s="245"/>
      <c r="RNL124" s="245"/>
      <c r="RNM124" s="245"/>
      <c r="RNN124" s="245"/>
      <c r="RNO124" s="245"/>
      <c r="RNP124" s="245"/>
      <c r="RNQ124" s="245"/>
      <c r="RNR124" s="245"/>
      <c r="RNS124" s="245"/>
      <c r="RNT124" s="245"/>
      <c r="RNU124" s="245"/>
      <c r="RNV124" s="245"/>
      <c r="RNW124" s="245"/>
      <c r="RNX124" s="245"/>
      <c r="RNY124" s="245"/>
      <c r="RNZ124" s="245"/>
      <c r="ROA124" s="245"/>
      <c r="ROB124" s="245"/>
      <c r="ROC124" s="245"/>
      <c r="ROD124" s="245"/>
      <c r="ROE124" s="245"/>
      <c r="ROF124" s="245"/>
      <c r="ROG124" s="245"/>
      <c r="ROH124" s="245"/>
      <c r="ROI124" s="245"/>
      <c r="ROJ124" s="245"/>
      <c r="ROK124" s="245"/>
      <c r="ROL124" s="245"/>
      <c r="ROM124" s="245"/>
      <c r="RON124" s="245"/>
      <c r="ROO124" s="245"/>
      <c r="ROP124" s="245"/>
      <c r="ROQ124" s="245"/>
      <c r="ROR124" s="245"/>
      <c r="ROS124" s="245"/>
      <c r="ROT124" s="245"/>
      <c r="ROU124" s="245"/>
      <c r="ROV124" s="245"/>
      <c r="ROW124" s="245"/>
      <c r="ROX124" s="245"/>
      <c r="ROY124" s="245"/>
      <c r="ROZ124" s="245"/>
      <c r="RPA124" s="245"/>
      <c r="RPB124" s="245"/>
      <c r="RPC124" s="245"/>
      <c r="RPD124" s="245"/>
      <c r="RPE124" s="245"/>
      <c r="RPF124" s="245"/>
      <c r="RPG124" s="245"/>
      <c r="RPH124" s="245"/>
      <c r="RPI124" s="245"/>
      <c r="RPJ124" s="245"/>
      <c r="RPK124" s="245"/>
      <c r="RPL124" s="245"/>
      <c r="RPM124" s="245"/>
      <c r="RPN124" s="245"/>
      <c r="RPO124" s="245"/>
      <c r="RPP124" s="245"/>
      <c r="RPQ124" s="245"/>
      <c r="RPR124" s="245"/>
      <c r="RPS124" s="245"/>
      <c r="RPT124" s="245"/>
      <c r="RPU124" s="245"/>
      <c r="RPV124" s="245"/>
      <c r="RPW124" s="245"/>
      <c r="RPX124" s="245"/>
      <c r="RPY124" s="245"/>
      <c r="RPZ124" s="245"/>
      <c r="RQA124" s="245"/>
      <c r="RQB124" s="245"/>
      <c r="RQC124" s="245"/>
      <c r="RQD124" s="245"/>
      <c r="RQE124" s="245"/>
      <c r="RQF124" s="245"/>
      <c r="RQG124" s="245"/>
      <c r="RQH124" s="245"/>
      <c r="RQI124" s="245"/>
      <c r="RQJ124" s="245"/>
      <c r="RQK124" s="245"/>
      <c r="RQL124" s="245"/>
      <c r="RQM124" s="245"/>
      <c r="RQN124" s="245"/>
      <c r="RQO124" s="245"/>
      <c r="RQP124" s="245"/>
      <c r="RQQ124" s="245"/>
      <c r="RQR124" s="245"/>
      <c r="RQS124" s="245"/>
      <c r="RQT124" s="245"/>
      <c r="RQU124" s="245"/>
      <c r="RQV124" s="245"/>
      <c r="RQW124" s="245"/>
      <c r="RQX124" s="245"/>
      <c r="RQY124" s="245"/>
      <c r="RQZ124" s="245"/>
      <c r="RRA124" s="245"/>
      <c r="RRB124" s="245"/>
      <c r="RRC124" s="245"/>
      <c r="RRD124" s="245"/>
      <c r="RRE124" s="245"/>
      <c r="RRF124" s="245"/>
      <c r="RRG124" s="245"/>
      <c r="RRH124" s="245"/>
      <c r="RRI124" s="245"/>
      <c r="RRJ124" s="245"/>
      <c r="RRK124" s="245"/>
      <c r="RRL124" s="245"/>
      <c r="RRM124" s="245"/>
      <c r="RRN124" s="245"/>
      <c r="RRO124" s="245"/>
      <c r="RRP124" s="245"/>
      <c r="RRQ124" s="245"/>
      <c r="RRR124" s="245"/>
      <c r="RRS124" s="245"/>
      <c r="RRT124" s="245"/>
      <c r="RRU124" s="245"/>
      <c r="RRV124" s="245"/>
      <c r="RRW124" s="245"/>
      <c r="RRX124" s="245"/>
      <c r="RRY124" s="245"/>
      <c r="RRZ124" s="245"/>
      <c r="RSA124" s="245"/>
      <c r="RSB124" s="245"/>
      <c r="RSC124" s="245"/>
      <c r="RSD124" s="245"/>
      <c r="RSE124" s="245"/>
      <c r="RSF124" s="245"/>
      <c r="RSG124" s="245"/>
      <c r="RSH124" s="245"/>
      <c r="RSI124" s="245"/>
      <c r="RSJ124" s="245"/>
      <c r="RSK124" s="245"/>
      <c r="RSL124" s="245"/>
      <c r="RSM124" s="245"/>
      <c r="RSN124" s="245"/>
      <c r="RSO124" s="245"/>
      <c r="RSP124" s="245"/>
      <c r="RSQ124" s="245"/>
      <c r="RSR124" s="245"/>
      <c r="RSS124" s="245"/>
      <c r="RST124" s="245"/>
      <c r="RSU124" s="245"/>
      <c r="RSV124" s="245"/>
      <c r="RSW124" s="245"/>
      <c r="RSX124" s="245"/>
      <c r="RSY124" s="245"/>
      <c r="RSZ124" s="245"/>
      <c r="RTA124" s="245"/>
      <c r="RTB124" s="245"/>
      <c r="RTC124" s="245"/>
      <c r="RTD124" s="245"/>
      <c r="RTE124" s="245"/>
      <c r="RTF124" s="245"/>
      <c r="RTG124" s="245"/>
      <c r="RTH124" s="245"/>
      <c r="RTI124" s="245"/>
      <c r="RTJ124" s="245"/>
      <c r="RTK124" s="245"/>
      <c r="RTL124" s="245"/>
      <c r="RTM124" s="245"/>
      <c r="RTN124" s="245"/>
      <c r="RTO124" s="245"/>
      <c r="RTP124" s="245"/>
      <c r="RTQ124" s="245"/>
      <c r="RTR124" s="245"/>
      <c r="RTS124" s="245"/>
      <c r="RTT124" s="245"/>
      <c r="RTU124" s="245"/>
      <c r="RTV124" s="245"/>
      <c r="RTW124" s="245"/>
      <c r="RTX124" s="245"/>
      <c r="RTY124" s="245"/>
      <c r="RTZ124" s="245"/>
      <c r="RUA124" s="245"/>
      <c r="RUB124" s="245"/>
      <c r="RUC124" s="245"/>
      <c r="RUD124" s="245"/>
      <c r="RUE124" s="245"/>
      <c r="RUF124" s="245"/>
      <c r="RUG124" s="245"/>
      <c r="RUH124" s="245"/>
      <c r="RUI124" s="245"/>
      <c r="RUJ124" s="245"/>
      <c r="RUK124" s="245"/>
      <c r="RUL124" s="245"/>
      <c r="RUM124" s="245"/>
      <c r="RUN124" s="245"/>
      <c r="RUO124" s="245"/>
      <c r="RUP124" s="245"/>
      <c r="RUQ124" s="245"/>
      <c r="RUR124" s="245"/>
      <c r="RUS124" s="245"/>
      <c r="RUT124" s="245"/>
      <c r="RUU124" s="245"/>
      <c r="RUV124" s="245"/>
      <c r="RUW124" s="245"/>
      <c r="RUX124" s="245"/>
      <c r="RUY124" s="245"/>
      <c r="RUZ124" s="245"/>
      <c r="RVA124" s="245"/>
      <c r="RVB124" s="245"/>
      <c r="RVC124" s="245"/>
      <c r="RVD124" s="245"/>
      <c r="RVE124" s="245"/>
      <c r="RVF124" s="245"/>
      <c r="RVG124" s="245"/>
      <c r="RVH124" s="245"/>
      <c r="RVI124" s="245"/>
      <c r="RVJ124" s="245"/>
      <c r="RVK124" s="245"/>
      <c r="RVL124" s="245"/>
      <c r="RVM124" s="245"/>
      <c r="RVN124" s="245"/>
      <c r="RVO124" s="245"/>
      <c r="RVP124" s="245"/>
      <c r="RVQ124" s="245"/>
      <c r="RVR124" s="245"/>
      <c r="RVS124" s="245"/>
      <c r="RVT124" s="245"/>
      <c r="RVU124" s="245"/>
      <c r="RVV124" s="245"/>
      <c r="RVW124" s="245"/>
      <c r="RVX124" s="245"/>
      <c r="RVY124" s="245"/>
      <c r="RVZ124" s="245"/>
      <c r="RWA124" s="245"/>
      <c r="RWB124" s="245"/>
      <c r="RWC124" s="245"/>
      <c r="RWD124" s="245"/>
      <c r="RWE124" s="245"/>
      <c r="RWF124" s="245"/>
      <c r="RWG124" s="245"/>
      <c r="RWH124" s="245"/>
      <c r="RWI124" s="245"/>
      <c r="RWJ124" s="245"/>
      <c r="RWK124" s="245"/>
      <c r="RWL124" s="245"/>
      <c r="RWM124" s="245"/>
      <c r="RWN124" s="245"/>
      <c r="RWO124" s="245"/>
      <c r="RWP124" s="245"/>
      <c r="RWQ124" s="245"/>
      <c r="RWR124" s="245"/>
      <c r="RWS124" s="245"/>
      <c r="RWT124" s="245"/>
      <c r="RWU124" s="245"/>
      <c r="RWV124" s="245"/>
      <c r="RWW124" s="245"/>
      <c r="RWX124" s="245"/>
      <c r="RWY124" s="245"/>
      <c r="RWZ124" s="245"/>
      <c r="RXA124" s="245"/>
      <c r="RXB124" s="245"/>
      <c r="RXC124" s="245"/>
      <c r="RXD124" s="245"/>
      <c r="RXE124" s="245"/>
      <c r="RXF124" s="245"/>
      <c r="RXG124" s="245"/>
      <c r="RXH124" s="245"/>
      <c r="RXI124" s="245"/>
      <c r="RXJ124" s="245"/>
      <c r="RXK124" s="245"/>
      <c r="RXL124" s="245"/>
      <c r="RXM124" s="245"/>
      <c r="RXN124" s="245"/>
      <c r="RXO124" s="245"/>
      <c r="RXP124" s="245"/>
      <c r="RXQ124" s="245"/>
      <c r="RXR124" s="245"/>
      <c r="RXS124" s="245"/>
      <c r="RXT124" s="245"/>
      <c r="RXU124" s="245"/>
      <c r="RXV124" s="245"/>
      <c r="RXW124" s="245"/>
      <c r="RXX124" s="245"/>
      <c r="RXY124" s="245"/>
      <c r="RXZ124" s="245"/>
      <c r="RYA124" s="245"/>
      <c r="RYB124" s="245"/>
      <c r="RYC124" s="245"/>
      <c r="RYD124" s="245"/>
      <c r="RYE124" s="245"/>
      <c r="RYF124" s="245"/>
      <c r="RYG124" s="245"/>
      <c r="RYH124" s="245"/>
      <c r="RYI124" s="245"/>
      <c r="RYJ124" s="245"/>
      <c r="RYK124" s="245"/>
      <c r="RYL124" s="245"/>
      <c r="RYM124" s="245"/>
      <c r="RYN124" s="245"/>
      <c r="RYO124" s="245"/>
      <c r="RYP124" s="245"/>
      <c r="RYQ124" s="245"/>
      <c r="RYR124" s="245"/>
      <c r="RYS124" s="245"/>
      <c r="RYT124" s="245"/>
      <c r="RYU124" s="245"/>
      <c r="RYV124" s="245"/>
      <c r="RYW124" s="245"/>
      <c r="RYX124" s="245"/>
      <c r="RYY124" s="245"/>
      <c r="RYZ124" s="245"/>
      <c r="RZA124" s="245"/>
      <c r="RZB124" s="245"/>
      <c r="RZC124" s="245"/>
      <c r="RZD124" s="245"/>
      <c r="RZE124" s="245"/>
      <c r="RZF124" s="245"/>
      <c r="RZG124" s="245"/>
      <c r="RZH124" s="245"/>
      <c r="RZI124" s="245"/>
      <c r="RZJ124" s="245"/>
      <c r="RZK124" s="245"/>
      <c r="RZL124" s="245"/>
      <c r="RZM124" s="245"/>
      <c r="RZN124" s="245"/>
      <c r="RZO124" s="245"/>
      <c r="RZP124" s="245"/>
      <c r="RZQ124" s="245"/>
      <c r="RZR124" s="245"/>
      <c r="RZS124" s="245"/>
      <c r="RZT124" s="245"/>
      <c r="RZU124" s="245"/>
      <c r="RZV124" s="245"/>
      <c r="RZW124" s="245"/>
      <c r="RZX124" s="245"/>
      <c r="RZY124" s="245"/>
      <c r="RZZ124" s="245"/>
      <c r="SAA124" s="245"/>
      <c r="SAB124" s="245"/>
      <c r="SAC124" s="245"/>
      <c r="SAD124" s="245"/>
      <c r="SAE124" s="245"/>
      <c r="SAF124" s="245"/>
      <c r="SAG124" s="245"/>
      <c r="SAH124" s="245"/>
      <c r="SAI124" s="245"/>
      <c r="SAJ124" s="245"/>
      <c r="SAK124" s="245"/>
      <c r="SAL124" s="245"/>
      <c r="SAM124" s="245"/>
      <c r="SAN124" s="245"/>
      <c r="SAO124" s="245"/>
      <c r="SAP124" s="245"/>
      <c r="SAQ124" s="245"/>
      <c r="SAR124" s="245"/>
      <c r="SAS124" s="245"/>
      <c r="SAT124" s="245"/>
      <c r="SAU124" s="245"/>
      <c r="SAV124" s="245"/>
      <c r="SAW124" s="245"/>
      <c r="SAX124" s="245"/>
      <c r="SAY124" s="245"/>
      <c r="SAZ124" s="245"/>
      <c r="SBA124" s="245"/>
      <c r="SBB124" s="245"/>
      <c r="SBC124" s="245"/>
      <c r="SBD124" s="245"/>
      <c r="SBE124" s="245"/>
      <c r="SBF124" s="245"/>
      <c r="SBG124" s="245"/>
      <c r="SBH124" s="245"/>
      <c r="SBI124" s="245"/>
      <c r="SBJ124" s="245"/>
      <c r="SBK124" s="245"/>
      <c r="SBL124" s="245"/>
      <c r="SBM124" s="245"/>
      <c r="SBN124" s="245"/>
      <c r="SBO124" s="245"/>
      <c r="SBP124" s="245"/>
      <c r="SBQ124" s="245"/>
      <c r="SBR124" s="245"/>
      <c r="SBS124" s="245"/>
      <c r="SBT124" s="245"/>
      <c r="SBU124" s="245"/>
      <c r="SBV124" s="245"/>
      <c r="SBW124" s="245"/>
      <c r="SBX124" s="245"/>
      <c r="SBY124" s="245"/>
      <c r="SBZ124" s="245"/>
      <c r="SCA124" s="245"/>
      <c r="SCB124" s="245"/>
      <c r="SCC124" s="245"/>
      <c r="SCD124" s="245"/>
      <c r="SCE124" s="245"/>
      <c r="SCF124" s="245"/>
      <c r="SCG124" s="245"/>
      <c r="SCH124" s="245"/>
      <c r="SCI124" s="245"/>
      <c r="SCJ124" s="245"/>
      <c r="SCK124" s="245"/>
      <c r="SCL124" s="245"/>
      <c r="SCM124" s="245"/>
      <c r="SCN124" s="245"/>
      <c r="SCO124" s="245"/>
      <c r="SCP124" s="245"/>
      <c r="SCQ124" s="245"/>
      <c r="SCR124" s="245"/>
      <c r="SCS124" s="245"/>
      <c r="SCT124" s="245"/>
      <c r="SCU124" s="245"/>
      <c r="SCV124" s="245"/>
      <c r="SCW124" s="245"/>
      <c r="SCX124" s="245"/>
      <c r="SCY124" s="245"/>
      <c r="SCZ124" s="245"/>
      <c r="SDA124" s="245"/>
      <c r="SDB124" s="245"/>
      <c r="SDC124" s="245"/>
      <c r="SDD124" s="245"/>
      <c r="SDE124" s="245"/>
      <c r="SDF124" s="245"/>
      <c r="SDG124" s="245"/>
      <c r="SDH124" s="245"/>
      <c r="SDI124" s="245"/>
      <c r="SDJ124" s="245"/>
      <c r="SDK124" s="245"/>
      <c r="SDL124" s="245"/>
      <c r="SDM124" s="245"/>
      <c r="SDN124" s="245"/>
      <c r="SDO124" s="245"/>
      <c r="SDP124" s="245"/>
      <c r="SDQ124" s="245"/>
      <c r="SDR124" s="245"/>
      <c r="SDS124" s="245"/>
      <c r="SDT124" s="245"/>
      <c r="SDU124" s="245"/>
      <c r="SDV124" s="245"/>
      <c r="SDW124" s="245"/>
      <c r="SDX124" s="245"/>
      <c r="SDY124" s="245"/>
      <c r="SDZ124" s="245"/>
      <c r="SEA124" s="245"/>
      <c r="SEB124" s="245"/>
      <c r="SEC124" s="245"/>
      <c r="SED124" s="245"/>
      <c r="SEE124" s="245"/>
      <c r="SEF124" s="245"/>
      <c r="SEG124" s="245"/>
      <c r="SEH124" s="245"/>
      <c r="SEI124" s="245"/>
      <c r="SEJ124" s="245"/>
      <c r="SEK124" s="245"/>
      <c r="SEL124" s="245"/>
      <c r="SEM124" s="245"/>
      <c r="SEN124" s="245"/>
      <c r="SEO124" s="245"/>
      <c r="SEP124" s="245"/>
      <c r="SEQ124" s="245"/>
      <c r="SER124" s="245"/>
      <c r="SES124" s="245"/>
      <c r="SET124" s="245"/>
      <c r="SEU124" s="245"/>
      <c r="SEV124" s="245"/>
      <c r="SEW124" s="245"/>
      <c r="SEX124" s="245"/>
      <c r="SEY124" s="245"/>
      <c r="SEZ124" s="245"/>
      <c r="SFA124" s="245"/>
      <c r="SFB124" s="245"/>
      <c r="SFC124" s="245"/>
      <c r="SFD124" s="245"/>
      <c r="SFE124" s="245"/>
      <c r="SFF124" s="245"/>
      <c r="SFG124" s="245"/>
      <c r="SFH124" s="245"/>
      <c r="SFI124" s="245"/>
      <c r="SFJ124" s="245"/>
      <c r="SFK124" s="245"/>
      <c r="SFL124" s="245"/>
      <c r="SFM124" s="245"/>
      <c r="SFN124" s="245"/>
      <c r="SFO124" s="245"/>
      <c r="SFP124" s="245"/>
      <c r="SFQ124" s="245"/>
      <c r="SFR124" s="245"/>
      <c r="SFS124" s="245"/>
      <c r="SFT124" s="245"/>
      <c r="SFU124" s="245"/>
      <c r="SFV124" s="245"/>
      <c r="SFW124" s="245"/>
      <c r="SFX124" s="245"/>
      <c r="SFY124" s="245"/>
      <c r="SFZ124" s="245"/>
      <c r="SGA124" s="245"/>
      <c r="SGB124" s="245"/>
      <c r="SGC124" s="245"/>
      <c r="SGD124" s="245"/>
      <c r="SGE124" s="245"/>
      <c r="SGF124" s="245"/>
      <c r="SGG124" s="245"/>
      <c r="SGH124" s="245"/>
      <c r="SGI124" s="245"/>
      <c r="SGJ124" s="245"/>
      <c r="SGK124" s="245"/>
      <c r="SGL124" s="245"/>
      <c r="SGM124" s="245"/>
      <c r="SGN124" s="245"/>
      <c r="SGO124" s="245"/>
      <c r="SGP124" s="245"/>
      <c r="SGQ124" s="245"/>
      <c r="SGR124" s="245"/>
      <c r="SGS124" s="245"/>
      <c r="SGT124" s="245"/>
      <c r="SGU124" s="245"/>
      <c r="SGV124" s="245"/>
      <c r="SGW124" s="245"/>
      <c r="SGX124" s="245"/>
      <c r="SGY124" s="245"/>
      <c r="SGZ124" s="245"/>
      <c r="SHA124" s="245"/>
      <c r="SHB124" s="245"/>
      <c r="SHC124" s="245"/>
      <c r="SHD124" s="245"/>
      <c r="SHE124" s="245"/>
      <c r="SHF124" s="245"/>
      <c r="SHG124" s="245"/>
      <c r="SHH124" s="245"/>
      <c r="SHI124" s="245"/>
      <c r="SHJ124" s="245"/>
      <c r="SHK124" s="245"/>
      <c r="SHL124" s="245"/>
      <c r="SHM124" s="245"/>
      <c r="SHN124" s="245"/>
      <c r="SHO124" s="245"/>
      <c r="SHP124" s="245"/>
      <c r="SHQ124" s="245"/>
      <c r="SHR124" s="245"/>
      <c r="SHS124" s="245"/>
      <c r="SHT124" s="245"/>
      <c r="SHU124" s="245"/>
      <c r="SHV124" s="245"/>
      <c r="SHW124" s="245"/>
      <c r="SHX124" s="245"/>
      <c r="SHY124" s="245"/>
      <c r="SHZ124" s="245"/>
      <c r="SIA124" s="245"/>
      <c r="SIB124" s="245"/>
      <c r="SIC124" s="245"/>
      <c r="SID124" s="245"/>
      <c r="SIE124" s="245"/>
      <c r="SIF124" s="245"/>
      <c r="SIG124" s="245"/>
      <c r="SIH124" s="245"/>
      <c r="SII124" s="245"/>
      <c r="SIJ124" s="245"/>
      <c r="SIK124" s="245"/>
      <c r="SIL124" s="245"/>
      <c r="SIM124" s="245"/>
      <c r="SIN124" s="245"/>
      <c r="SIO124" s="245"/>
      <c r="SIP124" s="245"/>
      <c r="SIQ124" s="245"/>
      <c r="SIR124" s="245"/>
      <c r="SIS124" s="245"/>
      <c r="SIT124" s="245"/>
      <c r="SIU124" s="245"/>
      <c r="SIV124" s="245"/>
      <c r="SIW124" s="245"/>
      <c r="SIX124" s="245"/>
      <c r="SIY124" s="245"/>
      <c r="SIZ124" s="245"/>
      <c r="SJA124" s="245"/>
      <c r="SJB124" s="245"/>
      <c r="SJC124" s="245"/>
      <c r="SJD124" s="245"/>
      <c r="SJE124" s="245"/>
      <c r="SJF124" s="245"/>
      <c r="SJG124" s="245"/>
      <c r="SJH124" s="245"/>
      <c r="SJI124" s="245"/>
      <c r="SJJ124" s="245"/>
      <c r="SJK124" s="245"/>
      <c r="SJL124" s="245"/>
      <c r="SJM124" s="245"/>
      <c r="SJN124" s="245"/>
      <c r="SJO124" s="245"/>
      <c r="SJP124" s="245"/>
      <c r="SJQ124" s="245"/>
      <c r="SJR124" s="245"/>
      <c r="SJS124" s="245"/>
      <c r="SJT124" s="245"/>
      <c r="SJU124" s="245"/>
      <c r="SJV124" s="245"/>
      <c r="SJW124" s="245"/>
      <c r="SJX124" s="245"/>
      <c r="SJY124" s="245"/>
      <c r="SJZ124" s="245"/>
      <c r="SKA124" s="245"/>
      <c r="SKB124" s="245"/>
      <c r="SKC124" s="245"/>
      <c r="SKD124" s="245"/>
      <c r="SKE124" s="245"/>
      <c r="SKF124" s="245"/>
      <c r="SKG124" s="245"/>
      <c r="SKH124" s="245"/>
      <c r="SKI124" s="245"/>
      <c r="SKJ124" s="245"/>
      <c r="SKK124" s="245"/>
      <c r="SKL124" s="245"/>
      <c r="SKM124" s="245"/>
      <c r="SKN124" s="245"/>
      <c r="SKO124" s="245"/>
      <c r="SKP124" s="245"/>
      <c r="SKQ124" s="245"/>
      <c r="SKR124" s="245"/>
      <c r="SKS124" s="245"/>
      <c r="SKT124" s="245"/>
      <c r="SKU124" s="245"/>
      <c r="SKV124" s="245"/>
      <c r="SKW124" s="245"/>
      <c r="SKX124" s="245"/>
      <c r="SKY124" s="245"/>
      <c r="SKZ124" s="245"/>
      <c r="SLA124" s="245"/>
      <c r="SLB124" s="245"/>
      <c r="SLC124" s="245"/>
      <c r="SLD124" s="245"/>
      <c r="SLE124" s="245"/>
      <c r="SLF124" s="245"/>
      <c r="SLG124" s="245"/>
      <c r="SLH124" s="245"/>
      <c r="SLI124" s="245"/>
      <c r="SLJ124" s="245"/>
      <c r="SLK124" s="245"/>
      <c r="SLL124" s="245"/>
      <c r="SLM124" s="245"/>
      <c r="SLN124" s="245"/>
      <c r="SLO124" s="245"/>
      <c r="SLP124" s="245"/>
      <c r="SLQ124" s="245"/>
      <c r="SLR124" s="245"/>
      <c r="SLS124" s="245"/>
      <c r="SLT124" s="245"/>
      <c r="SLU124" s="245"/>
      <c r="SLV124" s="245"/>
      <c r="SLW124" s="245"/>
      <c r="SLX124" s="245"/>
      <c r="SLY124" s="245"/>
      <c r="SLZ124" s="245"/>
      <c r="SMA124" s="245"/>
      <c r="SMB124" s="245"/>
      <c r="SMC124" s="245"/>
      <c r="SMD124" s="245"/>
      <c r="SME124" s="245"/>
      <c r="SMF124" s="245"/>
      <c r="SMG124" s="245"/>
      <c r="SMH124" s="245"/>
      <c r="SMI124" s="245"/>
      <c r="SMJ124" s="245"/>
      <c r="SMK124" s="245"/>
      <c r="SML124" s="245"/>
      <c r="SMM124" s="245"/>
      <c r="SMN124" s="245"/>
      <c r="SMO124" s="245"/>
      <c r="SMP124" s="245"/>
      <c r="SMQ124" s="245"/>
      <c r="SMR124" s="245"/>
      <c r="SMS124" s="245"/>
      <c r="SMT124" s="245"/>
      <c r="SMU124" s="245"/>
      <c r="SMV124" s="245"/>
      <c r="SMW124" s="245"/>
      <c r="SMX124" s="245"/>
      <c r="SMY124" s="245"/>
      <c r="SMZ124" s="245"/>
      <c r="SNA124" s="245"/>
      <c r="SNB124" s="245"/>
      <c r="SNC124" s="245"/>
      <c r="SND124" s="245"/>
      <c r="SNE124" s="245"/>
      <c r="SNF124" s="245"/>
      <c r="SNG124" s="245"/>
      <c r="SNH124" s="245"/>
      <c r="SNI124" s="245"/>
      <c r="SNJ124" s="245"/>
      <c r="SNK124" s="245"/>
      <c r="SNL124" s="245"/>
      <c r="SNM124" s="245"/>
      <c r="SNN124" s="245"/>
      <c r="SNO124" s="245"/>
      <c r="SNP124" s="245"/>
      <c r="SNQ124" s="245"/>
      <c r="SNR124" s="245"/>
      <c r="SNS124" s="245"/>
      <c r="SNT124" s="245"/>
      <c r="SNU124" s="245"/>
      <c r="SNV124" s="245"/>
      <c r="SNW124" s="245"/>
      <c r="SNX124" s="245"/>
      <c r="SNY124" s="245"/>
      <c r="SNZ124" s="245"/>
      <c r="SOA124" s="245"/>
      <c r="SOB124" s="245"/>
      <c r="SOC124" s="245"/>
      <c r="SOD124" s="245"/>
      <c r="SOE124" s="245"/>
      <c r="SOF124" s="245"/>
      <c r="SOG124" s="245"/>
      <c r="SOH124" s="245"/>
      <c r="SOI124" s="245"/>
      <c r="SOJ124" s="245"/>
      <c r="SOK124" s="245"/>
      <c r="SOL124" s="245"/>
      <c r="SOM124" s="245"/>
      <c r="SON124" s="245"/>
      <c r="SOO124" s="245"/>
      <c r="SOP124" s="245"/>
      <c r="SOQ124" s="245"/>
      <c r="SOR124" s="245"/>
      <c r="SOS124" s="245"/>
      <c r="SOT124" s="245"/>
      <c r="SOU124" s="245"/>
      <c r="SOV124" s="245"/>
      <c r="SOW124" s="245"/>
      <c r="SOX124" s="245"/>
      <c r="SOY124" s="245"/>
      <c r="SOZ124" s="245"/>
      <c r="SPA124" s="245"/>
      <c r="SPB124" s="245"/>
      <c r="SPC124" s="245"/>
      <c r="SPD124" s="245"/>
      <c r="SPE124" s="245"/>
      <c r="SPF124" s="245"/>
      <c r="SPG124" s="245"/>
      <c r="SPH124" s="245"/>
      <c r="SPI124" s="245"/>
      <c r="SPJ124" s="245"/>
      <c r="SPK124" s="245"/>
      <c r="SPL124" s="245"/>
      <c r="SPM124" s="245"/>
      <c r="SPN124" s="245"/>
      <c r="SPO124" s="245"/>
      <c r="SPP124" s="245"/>
      <c r="SPQ124" s="245"/>
      <c r="SPR124" s="245"/>
      <c r="SPS124" s="245"/>
      <c r="SPT124" s="245"/>
      <c r="SPU124" s="245"/>
      <c r="SPV124" s="245"/>
      <c r="SPW124" s="245"/>
      <c r="SPX124" s="245"/>
      <c r="SPY124" s="245"/>
      <c r="SPZ124" s="245"/>
      <c r="SQA124" s="245"/>
      <c r="SQB124" s="245"/>
      <c r="SQC124" s="245"/>
      <c r="SQD124" s="245"/>
      <c r="SQE124" s="245"/>
      <c r="SQF124" s="245"/>
      <c r="SQG124" s="245"/>
      <c r="SQH124" s="245"/>
      <c r="SQI124" s="245"/>
      <c r="SQJ124" s="245"/>
      <c r="SQK124" s="245"/>
      <c r="SQL124" s="245"/>
      <c r="SQM124" s="245"/>
      <c r="SQN124" s="245"/>
      <c r="SQO124" s="245"/>
      <c r="SQP124" s="245"/>
      <c r="SQQ124" s="245"/>
      <c r="SQR124" s="245"/>
      <c r="SQS124" s="245"/>
      <c r="SQT124" s="245"/>
      <c r="SQU124" s="245"/>
      <c r="SQV124" s="245"/>
      <c r="SQW124" s="245"/>
      <c r="SQX124" s="245"/>
      <c r="SQY124" s="245"/>
      <c r="SQZ124" s="245"/>
      <c r="SRA124" s="245"/>
      <c r="SRB124" s="245"/>
      <c r="SRC124" s="245"/>
      <c r="SRD124" s="245"/>
      <c r="SRE124" s="245"/>
      <c r="SRF124" s="245"/>
      <c r="SRG124" s="245"/>
      <c r="SRH124" s="245"/>
      <c r="SRI124" s="245"/>
      <c r="SRJ124" s="245"/>
      <c r="SRK124" s="245"/>
      <c r="SRL124" s="245"/>
      <c r="SRM124" s="245"/>
      <c r="SRN124" s="245"/>
      <c r="SRO124" s="245"/>
      <c r="SRP124" s="245"/>
      <c r="SRQ124" s="245"/>
      <c r="SRR124" s="245"/>
      <c r="SRS124" s="245"/>
      <c r="SRT124" s="245"/>
      <c r="SRU124" s="245"/>
      <c r="SRV124" s="245"/>
      <c r="SRW124" s="245"/>
      <c r="SRX124" s="245"/>
      <c r="SRY124" s="245"/>
      <c r="SRZ124" s="245"/>
      <c r="SSA124" s="245"/>
      <c r="SSB124" s="245"/>
      <c r="SSC124" s="245"/>
      <c r="SSD124" s="245"/>
      <c r="SSE124" s="245"/>
      <c r="SSF124" s="245"/>
      <c r="SSG124" s="245"/>
      <c r="SSH124" s="245"/>
      <c r="SSI124" s="245"/>
      <c r="SSJ124" s="245"/>
      <c r="SSK124" s="245"/>
      <c r="SSL124" s="245"/>
      <c r="SSM124" s="245"/>
      <c r="SSN124" s="245"/>
      <c r="SSO124" s="245"/>
      <c r="SSP124" s="245"/>
      <c r="SSQ124" s="245"/>
      <c r="SSR124" s="245"/>
      <c r="SSS124" s="245"/>
      <c r="SST124" s="245"/>
      <c r="SSU124" s="245"/>
      <c r="SSV124" s="245"/>
      <c r="SSW124" s="245"/>
      <c r="SSX124" s="245"/>
      <c r="SSY124" s="245"/>
      <c r="SSZ124" s="245"/>
      <c r="STA124" s="245"/>
      <c r="STB124" s="245"/>
      <c r="STC124" s="245"/>
      <c r="STD124" s="245"/>
      <c r="STE124" s="245"/>
      <c r="STF124" s="245"/>
      <c r="STG124" s="245"/>
      <c r="STH124" s="245"/>
      <c r="STI124" s="245"/>
      <c r="STJ124" s="245"/>
      <c r="STK124" s="245"/>
      <c r="STL124" s="245"/>
      <c r="STM124" s="245"/>
      <c r="STN124" s="245"/>
      <c r="STO124" s="245"/>
      <c r="STP124" s="245"/>
      <c r="STQ124" s="245"/>
      <c r="STR124" s="245"/>
      <c r="STS124" s="245"/>
      <c r="STT124" s="245"/>
      <c r="STU124" s="245"/>
      <c r="STV124" s="245"/>
      <c r="STW124" s="245"/>
      <c r="STX124" s="245"/>
      <c r="STY124" s="245"/>
      <c r="STZ124" s="245"/>
      <c r="SUA124" s="245"/>
      <c r="SUB124" s="245"/>
      <c r="SUC124" s="245"/>
      <c r="SUD124" s="245"/>
      <c r="SUE124" s="245"/>
      <c r="SUF124" s="245"/>
      <c r="SUG124" s="245"/>
      <c r="SUH124" s="245"/>
      <c r="SUI124" s="245"/>
      <c r="SUJ124" s="245"/>
      <c r="SUK124" s="245"/>
      <c r="SUL124" s="245"/>
      <c r="SUM124" s="245"/>
      <c r="SUN124" s="245"/>
      <c r="SUO124" s="245"/>
      <c r="SUP124" s="245"/>
      <c r="SUQ124" s="245"/>
      <c r="SUR124" s="245"/>
      <c r="SUS124" s="245"/>
      <c r="SUT124" s="245"/>
      <c r="SUU124" s="245"/>
      <c r="SUV124" s="245"/>
      <c r="SUW124" s="245"/>
      <c r="SUX124" s="245"/>
      <c r="SUY124" s="245"/>
      <c r="SUZ124" s="245"/>
      <c r="SVA124" s="245"/>
      <c r="SVB124" s="245"/>
      <c r="SVC124" s="245"/>
      <c r="SVD124" s="245"/>
      <c r="SVE124" s="245"/>
      <c r="SVF124" s="245"/>
      <c r="SVG124" s="245"/>
      <c r="SVH124" s="245"/>
      <c r="SVI124" s="245"/>
      <c r="SVJ124" s="245"/>
      <c r="SVK124" s="245"/>
      <c r="SVL124" s="245"/>
      <c r="SVM124" s="245"/>
      <c r="SVN124" s="245"/>
      <c r="SVO124" s="245"/>
      <c r="SVP124" s="245"/>
      <c r="SVQ124" s="245"/>
      <c r="SVR124" s="245"/>
      <c r="SVS124" s="245"/>
      <c r="SVT124" s="245"/>
      <c r="SVU124" s="245"/>
      <c r="SVV124" s="245"/>
      <c r="SVW124" s="245"/>
      <c r="SVX124" s="245"/>
      <c r="SVY124" s="245"/>
      <c r="SVZ124" s="245"/>
      <c r="SWA124" s="245"/>
      <c r="SWB124" s="245"/>
      <c r="SWC124" s="245"/>
      <c r="SWD124" s="245"/>
      <c r="SWE124" s="245"/>
      <c r="SWF124" s="245"/>
      <c r="SWG124" s="245"/>
      <c r="SWH124" s="245"/>
      <c r="SWI124" s="245"/>
      <c r="SWJ124" s="245"/>
      <c r="SWK124" s="245"/>
      <c r="SWL124" s="245"/>
      <c r="SWM124" s="245"/>
      <c r="SWN124" s="245"/>
      <c r="SWO124" s="245"/>
      <c r="SWP124" s="245"/>
      <c r="SWQ124" s="245"/>
      <c r="SWR124" s="245"/>
      <c r="SWS124" s="245"/>
      <c r="SWT124" s="245"/>
      <c r="SWU124" s="245"/>
      <c r="SWV124" s="245"/>
      <c r="SWW124" s="245"/>
      <c r="SWX124" s="245"/>
      <c r="SWY124" s="245"/>
      <c r="SWZ124" s="245"/>
      <c r="SXA124" s="245"/>
      <c r="SXB124" s="245"/>
      <c r="SXC124" s="245"/>
      <c r="SXD124" s="245"/>
      <c r="SXE124" s="245"/>
      <c r="SXF124" s="245"/>
      <c r="SXG124" s="245"/>
      <c r="SXH124" s="245"/>
      <c r="SXI124" s="245"/>
      <c r="SXJ124" s="245"/>
      <c r="SXK124" s="245"/>
      <c r="SXL124" s="245"/>
      <c r="SXM124" s="245"/>
      <c r="SXN124" s="245"/>
      <c r="SXO124" s="245"/>
      <c r="SXP124" s="245"/>
      <c r="SXQ124" s="245"/>
      <c r="SXR124" s="245"/>
      <c r="SXS124" s="245"/>
      <c r="SXT124" s="245"/>
      <c r="SXU124" s="245"/>
      <c r="SXV124" s="245"/>
      <c r="SXW124" s="245"/>
      <c r="SXX124" s="245"/>
      <c r="SXY124" s="245"/>
      <c r="SXZ124" s="245"/>
      <c r="SYA124" s="245"/>
      <c r="SYB124" s="245"/>
      <c r="SYC124" s="245"/>
      <c r="SYD124" s="245"/>
      <c r="SYE124" s="245"/>
      <c r="SYF124" s="245"/>
      <c r="SYG124" s="245"/>
      <c r="SYH124" s="245"/>
      <c r="SYI124" s="245"/>
      <c r="SYJ124" s="245"/>
      <c r="SYK124" s="245"/>
      <c r="SYL124" s="245"/>
      <c r="SYM124" s="245"/>
      <c r="SYN124" s="245"/>
      <c r="SYO124" s="245"/>
      <c r="SYP124" s="245"/>
      <c r="SYQ124" s="245"/>
      <c r="SYR124" s="245"/>
      <c r="SYS124" s="245"/>
      <c r="SYT124" s="245"/>
      <c r="SYU124" s="245"/>
      <c r="SYV124" s="245"/>
      <c r="SYW124" s="245"/>
      <c r="SYX124" s="245"/>
      <c r="SYY124" s="245"/>
      <c r="SYZ124" s="245"/>
      <c r="SZA124" s="245"/>
      <c r="SZB124" s="245"/>
      <c r="SZC124" s="245"/>
      <c r="SZD124" s="245"/>
      <c r="SZE124" s="245"/>
      <c r="SZF124" s="245"/>
      <c r="SZG124" s="245"/>
      <c r="SZH124" s="245"/>
      <c r="SZI124" s="245"/>
      <c r="SZJ124" s="245"/>
      <c r="SZK124" s="245"/>
      <c r="SZL124" s="245"/>
      <c r="SZM124" s="245"/>
      <c r="SZN124" s="245"/>
      <c r="SZO124" s="245"/>
      <c r="SZP124" s="245"/>
      <c r="SZQ124" s="245"/>
      <c r="SZR124" s="245"/>
      <c r="SZS124" s="245"/>
      <c r="SZT124" s="245"/>
      <c r="SZU124" s="245"/>
      <c r="SZV124" s="245"/>
      <c r="SZW124" s="245"/>
      <c r="SZX124" s="245"/>
      <c r="SZY124" s="245"/>
      <c r="SZZ124" s="245"/>
      <c r="TAA124" s="245"/>
      <c r="TAB124" s="245"/>
      <c r="TAC124" s="245"/>
      <c r="TAD124" s="245"/>
      <c r="TAE124" s="245"/>
      <c r="TAF124" s="245"/>
      <c r="TAG124" s="245"/>
      <c r="TAH124" s="245"/>
      <c r="TAI124" s="245"/>
      <c r="TAJ124" s="245"/>
      <c r="TAK124" s="245"/>
      <c r="TAL124" s="245"/>
      <c r="TAM124" s="245"/>
      <c r="TAN124" s="245"/>
      <c r="TAO124" s="245"/>
      <c r="TAP124" s="245"/>
      <c r="TAQ124" s="245"/>
      <c r="TAR124" s="245"/>
      <c r="TAS124" s="245"/>
      <c r="TAT124" s="245"/>
      <c r="TAU124" s="245"/>
      <c r="TAV124" s="245"/>
      <c r="TAW124" s="245"/>
      <c r="TAX124" s="245"/>
      <c r="TAY124" s="245"/>
      <c r="TAZ124" s="245"/>
      <c r="TBA124" s="245"/>
      <c r="TBB124" s="245"/>
      <c r="TBC124" s="245"/>
      <c r="TBD124" s="245"/>
      <c r="TBE124" s="245"/>
      <c r="TBF124" s="245"/>
      <c r="TBG124" s="245"/>
      <c r="TBH124" s="245"/>
      <c r="TBI124" s="245"/>
      <c r="TBJ124" s="245"/>
      <c r="TBK124" s="245"/>
      <c r="TBL124" s="245"/>
      <c r="TBM124" s="245"/>
      <c r="TBN124" s="245"/>
      <c r="TBO124" s="245"/>
      <c r="TBP124" s="245"/>
      <c r="TBQ124" s="245"/>
      <c r="TBR124" s="245"/>
      <c r="TBS124" s="245"/>
      <c r="TBT124" s="245"/>
      <c r="TBU124" s="245"/>
      <c r="TBV124" s="245"/>
      <c r="TBW124" s="245"/>
      <c r="TBX124" s="245"/>
      <c r="TBY124" s="245"/>
      <c r="TBZ124" s="245"/>
      <c r="TCA124" s="245"/>
      <c r="TCB124" s="245"/>
      <c r="TCC124" s="245"/>
      <c r="TCD124" s="245"/>
      <c r="TCE124" s="245"/>
      <c r="TCF124" s="245"/>
      <c r="TCG124" s="245"/>
      <c r="TCH124" s="245"/>
      <c r="TCI124" s="245"/>
      <c r="TCJ124" s="245"/>
      <c r="TCK124" s="245"/>
      <c r="TCL124" s="245"/>
      <c r="TCM124" s="245"/>
      <c r="TCN124" s="245"/>
      <c r="TCO124" s="245"/>
      <c r="TCP124" s="245"/>
      <c r="TCQ124" s="245"/>
      <c r="TCR124" s="245"/>
      <c r="TCS124" s="245"/>
      <c r="TCT124" s="245"/>
      <c r="TCU124" s="245"/>
      <c r="TCV124" s="245"/>
      <c r="TCW124" s="245"/>
      <c r="TCX124" s="245"/>
      <c r="TCY124" s="245"/>
      <c r="TCZ124" s="245"/>
      <c r="TDA124" s="245"/>
      <c r="TDB124" s="245"/>
      <c r="TDC124" s="245"/>
      <c r="TDD124" s="245"/>
      <c r="TDE124" s="245"/>
      <c r="TDF124" s="245"/>
      <c r="TDG124" s="245"/>
      <c r="TDH124" s="245"/>
      <c r="TDI124" s="245"/>
      <c r="TDJ124" s="245"/>
      <c r="TDK124" s="245"/>
      <c r="TDL124" s="245"/>
      <c r="TDM124" s="245"/>
      <c r="TDN124" s="245"/>
      <c r="TDO124" s="245"/>
      <c r="TDP124" s="245"/>
      <c r="TDQ124" s="245"/>
      <c r="TDR124" s="245"/>
      <c r="TDS124" s="245"/>
      <c r="TDT124" s="245"/>
      <c r="TDU124" s="245"/>
      <c r="TDV124" s="245"/>
      <c r="TDW124" s="245"/>
      <c r="TDX124" s="245"/>
      <c r="TDY124" s="245"/>
      <c r="TDZ124" s="245"/>
      <c r="TEA124" s="245"/>
      <c r="TEB124" s="245"/>
      <c r="TEC124" s="245"/>
      <c r="TED124" s="245"/>
      <c r="TEE124" s="245"/>
      <c r="TEF124" s="245"/>
      <c r="TEG124" s="245"/>
      <c r="TEH124" s="245"/>
      <c r="TEI124" s="245"/>
      <c r="TEJ124" s="245"/>
      <c r="TEK124" s="245"/>
      <c r="TEL124" s="245"/>
      <c r="TEM124" s="245"/>
      <c r="TEN124" s="245"/>
      <c r="TEO124" s="245"/>
      <c r="TEP124" s="245"/>
      <c r="TEQ124" s="245"/>
      <c r="TER124" s="245"/>
      <c r="TES124" s="245"/>
      <c r="TET124" s="245"/>
      <c r="TEU124" s="245"/>
      <c r="TEV124" s="245"/>
      <c r="TEW124" s="245"/>
      <c r="TEX124" s="245"/>
      <c r="TEY124" s="245"/>
      <c r="TEZ124" s="245"/>
      <c r="TFA124" s="245"/>
      <c r="TFB124" s="245"/>
      <c r="TFC124" s="245"/>
      <c r="TFD124" s="245"/>
      <c r="TFE124" s="245"/>
      <c r="TFF124" s="245"/>
      <c r="TFG124" s="245"/>
      <c r="TFH124" s="245"/>
      <c r="TFI124" s="245"/>
      <c r="TFJ124" s="245"/>
      <c r="TFK124" s="245"/>
      <c r="TFL124" s="245"/>
      <c r="TFM124" s="245"/>
      <c r="TFN124" s="245"/>
      <c r="TFO124" s="245"/>
      <c r="TFP124" s="245"/>
      <c r="TFQ124" s="245"/>
      <c r="TFR124" s="245"/>
      <c r="TFS124" s="245"/>
      <c r="TFT124" s="245"/>
      <c r="TFU124" s="245"/>
      <c r="TFV124" s="245"/>
      <c r="TFW124" s="245"/>
      <c r="TFX124" s="245"/>
      <c r="TFY124" s="245"/>
      <c r="TFZ124" s="245"/>
      <c r="TGA124" s="245"/>
      <c r="TGB124" s="245"/>
      <c r="TGC124" s="245"/>
      <c r="TGD124" s="245"/>
      <c r="TGE124" s="245"/>
      <c r="TGF124" s="245"/>
      <c r="TGG124" s="245"/>
      <c r="TGH124" s="245"/>
      <c r="TGI124" s="245"/>
      <c r="TGJ124" s="245"/>
      <c r="TGK124" s="245"/>
      <c r="TGL124" s="245"/>
      <c r="TGM124" s="245"/>
      <c r="TGN124" s="245"/>
      <c r="TGO124" s="245"/>
      <c r="TGP124" s="245"/>
      <c r="TGQ124" s="245"/>
      <c r="TGR124" s="245"/>
      <c r="TGS124" s="245"/>
      <c r="TGT124" s="245"/>
      <c r="TGU124" s="245"/>
      <c r="TGV124" s="245"/>
      <c r="TGW124" s="245"/>
      <c r="TGX124" s="245"/>
      <c r="TGY124" s="245"/>
      <c r="TGZ124" s="245"/>
      <c r="THA124" s="245"/>
      <c r="THB124" s="245"/>
      <c r="THC124" s="245"/>
      <c r="THD124" s="245"/>
      <c r="THE124" s="245"/>
      <c r="THF124" s="245"/>
      <c r="THG124" s="245"/>
      <c r="THH124" s="245"/>
      <c r="THI124" s="245"/>
      <c r="THJ124" s="245"/>
      <c r="THK124" s="245"/>
      <c r="THL124" s="245"/>
      <c r="THM124" s="245"/>
      <c r="THN124" s="245"/>
      <c r="THO124" s="245"/>
      <c r="THP124" s="245"/>
      <c r="THQ124" s="245"/>
      <c r="THR124" s="245"/>
      <c r="THS124" s="245"/>
      <c r="THT124" s="245"/>
      <c r="THU124" s="245"/>
      <c r="THV124" s="245"/>
      <c r="THW124" s="245"/>
      <c r="THX124" s="245"/>
      <c r="THY124" s="245"/>
      <c r="THZ124" s="245"/>
      <c r="TIA124" s="245"/>
      <c r="TIB124" s="245"/>
      <c r="TIC124" s="245"/>
      <c r="TID124" s="245"/>
      <c r="TIE124" s="245"/>
      <c r="TIF124" s="245"/>
      <c r="TIG124" s="245"/>
      <c r="TIH124" s="245"/>
      <c r="TII124" s="245"/>
      <c r="TIJ124" s="245"/>
      <c r="TIK124" s="245"/>
      <c r="TIL124" s="245"/>
      <c r="TIM124" s="245"/>
      <c r="TIN124" s="245"/>
      <c r="TIO124" s="245"/>
      <c r="TIP124" s="245"/>
      <c r="TIQ124" s="245"/>
      <c r="TIR124" s="245"/>
      <c r="TIS124" s="245"/>
      <c r="TIT124" s="245"/>
      <c r="TIU124" s="245"/>
      <c r="TIV124" s="245"/>
      <c r="TIW124" s="245"/>
      <c r="TIX124" s="245"/>
      <c r="TIY124" s="245"/>
      <c r="TIZ124" s="245"/>
      <c r="TJA124" s="245"/>
      <c r="TJB124" s="245"/>
      <c r="TJC124" s="245"/>
      <c r="TJD124" s="245"/>
      <c r="TJE124" s="245"/>
      <c r="TJF124" s="245"/>
      <c r="TJG124" s="245"/>
      <c r="TJH124" s="245"/>
      <c r="TJI124" s="245"/>
      <c r="TJJ124" s="245"/>
      <c r="TJK124" s="245"/>
      <c r="TJL124" s="245"/>
      <c r="TJM124" s="245"/>
      <c r="TJN124" s="245"/>
      <c r="TJO124" s="245"/>
      <c r="TJP124" s="245"/>
      <c r="TJQ124" s="245"/>
      <c r="TJR124" s="245"/>
      <c r="TJS124" s="245"/>
      <c r="TJT124" s="245"/>
      <c r="TJU124" s="245"/>
      <c r="TJV124" s="245"/>
      <c r="TJW124" s="245"/>
      <c r="TJX124" s="245"/>
      <c r="TJY124" s="245"/>
      <c r="TJZ124" s="245"/>
      <c r="TKA124" s="245"/>
      <c r="TKB124" s="245"/>
      <c r="TKC124" s="245"/>
      <c r="TKD124" s="245"/>
      <c r="TKE124" s="245"/>
      <c r="TKF124" s="245"/>
      <c r="TKG124" s="245"/>
      <c r="TKH124" s="245"/>
      <c r="TKI124" s="245"/>
      <c r="TKJ124" s="245"/>
      <c r="TKK124" s="245"/>
      <c r="TKL124" s="245"/>
      <c r="TKM124" s="245"/>
      <c r="TKN124" s="245"/>
      <c r="TKO124" s="245"/>
      <c r="TKP124" s="245"/>
      <c r="TKQ124" s="245"/>
      <c r="TKR124" s="245"/>
      <c r="TKS124" s="245"/>
      <c r="TKT124" s="245"/>
      <c r="TKU124" s="245"/>
      <c r="TKV124" s="245"/>
      <c r="TKW124" s="245"/>
      <c r="TKX124" s="245"/>
      <c r="TKY124" s="245"/>
      <c r="TKZ124" s="245"/>
      <c r="TLA124" s="245"/>
      <c r="TLB124" s="245"/>
      <c r="TLC124" s="245"/>
      <c r="TLD124" s="245"/>
      <c r="TLE124" s="245"/>
      <c r="TLF124" s="245"/>
      <c r="TLG124" s="245"/>
      <c r="TLH124" s="245"/>
      <c r="TLI124" s="245"/>
      <c r="TLJ124" s="245"/>
      <c r="TLK124" s="245"/>
      <c r="TLL124" s="245"/>
      <c r="TLM124" s="245"/>
      <c r="TLN124" s="245"/>
      <c r="TLO124" s="245"/>
      <c r="TLP124" s="245"/>
      <c r="TLQ124" s="245"/>
      <c r="TLR124" s="245"/>
      <c r="TLS124" s="245"/>
      <c r="TLT124" s="245"/>
      <c r="TLU124" s="245"/>
      <c r="TLV124" s="245"/>
      <c r="TLW124" s="245"/>
      <c r="TLX124" s="245"/>
      <c r="TLY124" s="245"/>
      <c r="TLZ124" s="245"/>
      <c r="TMA124" s="245"/>
      <c r="TMB124" s="245"/>
      <c r="TMC124" s="245"/>
      <c r="TMD124" s="245"/>
      <c r="TME124" s="245"/>
      <c r="TMF124" s="245"/>
      <c r="TMG124" s="245"/>
      <c r="TMH124" s="245"/>
      <c r="TMI124" s="245"/>
      <c r="TMJ124" s="245"/>
      <c r="TMK124" s="245"/>
      <c r="TML124" s="245"/>
      <c r="TMM124" s="245"/>
      <c r="TMN124" s="245"/>
      <c r="TMO124" s="245"/>
      <c r="TMP124" s="245"/>
      <c r="TMQ124" s="245"/>
      <c r="TMR124" s="245"/>
      <c r="TMS124" s="245"/>
      <c r="TMT124" s="245"/>
      <c r="TMU124" s="245"/>
      <c r="TMV124" s="245"/>
      <c r="TMW124" s="245"/>
      <c r="TMX124" s="245"/>
      <c r="TMY124" s="245"/>
      <c r="TMZ124" s="245"/>
      <c r="TNA124" s="245"/>
      <c r="TNB124" s="245"/>
      <c r="TNC124" s="245"/>
      <c r="TND124" s="245"/>
      <c r="TNE124" s="245"/>
      <c r="TNF124" s="245"/>
      <c r="TNG124" s="245"/>
      <c r="TNH124" s="245"/>
      <c r="TNI124" s="245"/>
      <c r="TNJ124" s="245"/>
      <c r="TNK124" s="245"/>
      <c r="TNL124" s="245"/>
      <c r="TNM124" s="245"/>
      <c r="TNN124" s="245"/>
      <c r="TNO124" s="245"/>
      <c r="TNP124" s="245"/>
      <c r="TNQ124" s="245"/>
      <c r="TNR124" s="245"/>
      <c r="TNS124" s="245"/>
      <c r="TNT124" s="245"/>
      <c r="TNU124" s="245"/>
      <c r="TNV124" s="245"/>
      <c r="TNW124" s="245"/>
      <c r="TNX124" s="245"/>
      <c r="TNY124" s="245"/>
      <c r="TNZ124" s="245"/>
      <c r="TOA124" s="245"/>
      <c r="TOB124" s="245"/>
      <c r="TOC124" s="245"/>
      <c r="TOD124" s="245"/>
      <c r="TOE124" s="245"/>
      <c r="TOF124" s="245"/>
      <c r="TOG124" s="245"/>
      <c r="TOH124" s="245"/>
      <c r="TOI124" s="245"/>
      <c r="TOJ124" s="245"/>
      <c r="TOK124" s="245"/>
      <c r="TOL124" s="245"/>
      <c r="TOM124" s="245"/>
      <c r="TON124" s="245"/>
      <c r="TOO124" s="245"/>
      <c r="TOP124" s="245"/>
      <c r="TOQ124" s="245"/>
      <c r="TOR124" s="245"/>
      <c r="TOS124" s="245"/>
      <c r="TOT124" s="245"/>
      <c r="TOU124" s="245"/>
      <c r="TOV124" s="245"/>
      <c r="TOW124" s="245"/>
      <c r="TOX124" s="245"/>
      <c r="TOY124" s="245"/>
      <c r="TOZ124" s="245"/>
      <c r="TPA124" s="245"/>
      <c r="TPB124" s="245"/>
      <c r="TPC124" s="245"/>
      <c r="TPD124" s="245"/>
      <c r="TPE124" s="245"/>
      <c r="TPF124" s="245"/>
      <c r="TPG124" s="245"/>
      <c r="TPH124" s="245"/>
      <c r="TPI124" s="245"/>
      <c r="TPJ124" s="245"/>
      <c r="TPK124" s="245"/>
      <c r="TPL124" s="245"/>
      <c r="TPM124" s="245"/>
      <c r="TPN124" s="245"/>
      <c r="TPO124" s="245"/>
      <c r="TPP124" s="245"/>
      <c r="TPQ124" s="245"/>
      <c r="TPR124" s="245"/>
      <c r="TPS124" s="245"/>
      <c r="TPT124" s="245"/>
      <c r="TPU124" s="245"/>
      <c r="TPV124" s="245"/>
      <c r="TPW124" s="245"/>
      <c r="TPX124" s="245"/>
      <c r="TPY124" s="245"/>
      <c r="TPZ124" s="245"/>
      <c r="TQA124" s="245"/>
      <c r="TQB124" s="245"/>
      <c r="TQC124" s="245"/>
      <c r="TQD124" s="245"/>
      <c r="TQE124" s="245"/>
      <c r="TQF124" s="245"/>
      <c r="TQG124" s="245"/>
      <c r="TQH124" s="245"/>
      <c r="TQI124" s="245"/>
      <c r="TQJ124" s="245"/>
      <c r="TQK124" s="245"/>
      <c r="TQL124" s="245"/>
      <c r="TQM124" s="245"/>
      <c r="TQN124" s="245"/>
      <c r="TQO124" s="245"/>
      <c r="TQP124" s="245"/>
      <c r="TQQ124" s="245"/>
      <c r="TQR124" s="245"/>
      <c r="TQS124" s="245"/>
      <c r="TQT124" s="245"/>
      <c r="TQU124" s="245"/>
      <c r="TQV124" s="245"/>
      <c r="TQW124" s="245"/>
      <c r="TQX124" s="245"/>
      <c r="TQY124" s="245"/>
      <c r="TQZ124" s="245"/>
      <c r="TRA124" s="245"/>
      <c r="TRB124" s="245"/>
      <c r="TRC124" s="245"/>
      <c r="TRD124" s="245"/>
      <c r="TRE124" s="245"/>
      <c r="TRF124" s="245"/>
      <c r="TRG124" s="245"/>
      <c r="TRH124" s="245"/>
      <c r="TRI124" s="245"/>
      <c r="TRJ124" s="245"/>
      <c r="TRK124" s="245"/>
      <c r="TRL124" s="245"/>
      <c r="TRM124" s="245"/>
      <c r="TRN124" s="245"/>
      <c r="TRO124" s="245"/>
      <c r="TRP124" s="245"/>
      <c r="TRQ124" s="245"/>
      <c r="TRR124" s="245"/>
      <c r="TRS124" s="245"/>
      <c r="TRT124" s="245"/>
      <c r="TRU124" s="245"/>
      <c r="TRV124" s="245"/>
      <c r="TRW124" s="245"/>
      <c r="TRX124" s="245"/>
      <c r="TRY124" s="245"/>
      <c r="TRZ124" s="245"/>
      <c r="TSA124" s="245"/>
      <c r="TSB124" s="245"/>
      <c r="TSC124" s="245"/>
      <c r="TSD124" s="245"/>
      <c r="TSE124" s="245"/>
      <c r="TSF124" s="245"/>
      <c r="TSG124" s="245"/>
      <c r="TSH124" s="245"/>
      <c r="TSI124" s="245"/>
      <c r="TSJ124" s="245"/>
      <c r="TSK124" s="245"/>
      <c r="TSL124" s="245"/>
      <c r="TSM124" s="245"/>
      <c r="TSN124" s="245"/>
      <c r="TSO124" s="245"/>
      <c r="TSP124" s="245"/>
      <c r="TSQ124" s="245"/>
      <c r="TSR124" s="245"/>
      <c r="TSS124" s="245"/>
      <c r="TST124" s="245"/>
      <c r="TSU124" s="245"/>
      <c r="TSV124" s="245"/>
      <c r="TSW124" s="245"/>
      <c r="TSX124" s="245"/>
      <c r="TSY124" s="245"/>
      <c r="TSZ124" s="245"/>
      <c r="TTA124" s="245"/>
      <c r="TTB124" s="245"/>
      <c r="TTC124" s="245"/>
      <c r="TTD124" s="245"/>
      <c r="TTE124" s="245"/>
      <c r="TTF124" s="245"/>
      <c r="TTG124" s="245"/>
      <c r="TTH124" s="245"/>
      <c r="TTI124" s="245"/>
      <c r="TTJ124" s="245"/>
      <c r="TTK124" s="245"/>
      <c r="TTL124" s="245"/>
      <c r="TTM124" s="245"/>
      <c r="TTN124" s="245"/>
      <c r="TTO124" s="245"/>
      <c r="TTP124" s="245"/>
      <c r="TTQ124" s="245"/>
      <c r="TTR124" s="245"/>
      <c r="TTS124" s="245"/>
      <c r="TTT124" s="245"/>
      <c r="TTU124" s="245"/>
      <c r="TTV124" s="245"/>
      <c r="TTW124" s="245"/>
      <c r="TTX124" s="245"/>
      <c r="TTY124" s="245"/>
      <c r="TTZ124" s="245"/>
      <c r="TUA124" s="245"/>
      <c r="TUB124" s="245"/>
      <c r="TUC124" s="245"/>
      <c r="TUD124" s="245"/>
      <c r="TUE124" s="245"/>
      <c r="TUF124" s="245"/>
      <c r="TUG124" s="245"/>
      <c r="TUH124" s="245"/>
      <c r="TUI124" s="245"/>
      <c r="TUJ124" s="245"/>
      <c r="TUK124" s="245"/>
      <c r="TUL124" s="245"/>
      <c r="TUM124" s="245"/>
      <c r="TUN124" s="245"/>
      <c r="TUO124" s="245"/>
      <c r="TUP124" s="245"/>
      <c r="TUQ124" s="245"/>
      <c r="TUR124" s="245"/>
      <c r="TUS124" s="245"/>
      <c r="TUT124" s="245"/>
      <c r="TUU124" s="245"/>
      <c r="TUV124" s="245"/>
      <c r="TUW124" s="245"/>
      <c r="TUX124" s="245"/>
      <c r="TUY124" s="245"/>
      <c r="TUZ124" s="245"/>
      <c r="TVA124" s="245"/>
      <c r="TVB124" s="245"/>
      <c r="TVC124" s="245"/>
      <c r="TVD124" s="245"/>
      <c r="TVE124" s="245"/>
      <c r="TVF124" s="245"/>
      <c r="TVG124" s="245"/>
      <c r="TVH124" s="245"/>
      <c r="TVI124" s="245"/>
      <c r="TVJ124" s="245"/>
      <c r="TVK124" s="245"/>
      <c r="TVL124" s="245"/>
      <c r="TVM124" s="245"/>
      <c r="TVN124" s="245"/>
      <c r="TVO124" s="245"/>
      <c r="TVP124" s="245"/>
      <c r="TVQ124" s="245"/>
      <c r="TVR124" s="245"/>
      <c r="TVS124" s="245"/>
      <c r="TVT124" s="245"/>
      <c r="TVU124" s="245"/>
      <c r="TVV124" s="245"/>
      <c r="TVW124" s="245"/>
      <c r="TVX124" s="245"/>
      <c r="TVY124" s="245"/>
      <c r="TVZ124" s="245"/>
      <c r="TWA124" s="245"/>
      <c r="TWB124" s="245"/>
      <c r="TWC124" s="245"/>
      <c r="TWD124" s="245"/>
      <c r="TWE124" s="245"/>
      <c r="TWF124" s="245"/>
      <c r="TWG124" s="245"/>
      <c r="TWH124" s="245"/>
      <c r="TWI124" s="245"/>
      <c r="TWJ124" s="245"/>
      <c r="TWK124" s="245"/>
      <c r="TWL124" s="245"/>
      <c r="TWM124" s="245"/>
      <c r="TWN124" s="245"/>
      <c r="TWO124" s="245"/>
      <c r="TWP124" s="245"/>
      <c r="TWQ124" s="245"/>
      <c r="TWR124" s="245"/>
      <c r="TWS124" s="245"/>
      <c r="TWT124" s="245"/>
      <c r="TWU124" s="245"/>
      <c r="TWV124" s="245"/>
      <c r="TWW124" s="245"/>
      <c r="TWX124" s="245"/>
      <c r="TWY124" s="245"/>
      <c r="TWZ124" s="245"/>
      <c r="TXA124" s="245"/>
      <c r="TXB124" s="245"/>
      <c r="TXC124" s="245"/>
      <c r="TXD124" s="245"/>
      <c r="TXE124" s="245"/>
      <c r="TXF124" s="245"/>
      <c r="TXG124" s="245"/>
      <c r="TXH124" s="245"/>
      <c r="TXI124" s="245"/>
      <c r="TXJ124" s="245"/>
      <c r="TXK124" s="245"/>
      <c r="TXL124" s="245"/>
      <c r="TXM124" s="245"/>
      <c r="TXN124" s="245"/>
      <c r="TXO124" s="245"/>
      <c r="TXP124" s="245"/>
      <c r="TXQ124" s="245"/>
      <c r="TXR124" s="245"/>
      <c r="TXS124" s="245"/>
      <c r="TXT124" s="245"/>
      <c r="TXU124" s="245"/>
      <c r="TXV124" s="245"/>
      <c r="TXW124" s="245"/>
      <c r="TXX124" s="245"/>
      <c r="TXY124" s="245"/>
      <c r="TXZ124" s="245"/>
      <c r="TYA124" s="245"/>
      <c r="TYB124" s="245"/>
      <c r="TYC124" s="245"/>
      <c r="TYD124" s="245"/>
      <c r="TYE124" s="245"/>
      <c r="TYF124" s="245"/>
      <c r="TYG124" s="245"/>
      <c r="TYH124" s="245"/>
      <c r="TYI124" s="245"/>
      <c r="TYJ124" s="245"/>
      <c r="TYK124" s="245"/>
      <c r="TYL124" s="245"/>
      <c r="TYM124" s="245"/>
      <c r="TYN124" s="245"/>
      <c r="TYO124" s="245"/>
      <c r="TYP124" s="245"/>
      <c r="TYQ124" s="245"/>
      <c r="TYR124" s="245"/>
      <c r="TYS124" s="245"/>
      <c r="TYT124" s="245"/>
      <c r="TYU124" s="245"/>
      <c r="TYV124" s="245"/>
      <c r="TYW124" s="245"/>
      <c r="TYX124" s="245"/>
      <c r="TYY124" s="245"/>
      <c r="TYZ124" s="245"/>
      <c r="TZA124" s="245"/>
      <c r="TZB124" s="245"/>
      <c r="TZC124" s="245"/>
      <c r="TZD124" s="245"/>
      <c r="TZE124" s="245"/>
      <c r="TZF124" s="245"/>
      <c r="TZG124" s="245"/>
      <c r="TZH124" s="245"/>
      <c r="TZI124" s="245"/>
      <c r="TZJ124" s="245"/>
      <c r="TZK124" s="245"/>
      <c r="TZL124" s="245"/>
      <c r="TZM124" s="245"/>
      <c r="TZN124" s="245"/>
      <c r="TZO124" s="245"/>
      <c r="TZP124" s="245"/>
      <c r="TZQ124" s="245"/>
      <c r="TZR124" s="245"/>
      <c r="TZS124" s="245"/>
      <c r="TZT124" s="245"/>
      <c r="TZU124" s="245"/>
      <c r="TZV124" s="245"/>
      <c r="TZW124" s="245"/>
      <c r="TZX124" s="245"/>
      <c r="TZY124" s="245"/>
      <c r="TZZ124" s="245"/>
      <c r="UAA124" s="245"/>
      <c r="UAB124" s="245"/>
      <c r="UAC124" s="245"/>
      <c r="UAD124" s="245"/>
      <c r="UAE124" s="245"/>
      <c r="UAF124" s="245"/>
      <c r="UAG124" s="245"/>
      <c r="UAH124" s="245"/>
      <c r="UAI124" s="245"/>
      <c r="UAJ124" s="245"/>
      <c r="UAK124" s="245"/>
      <c r="UAL124" s="245"/>
      <c r="UAM124" s="245"/>
      <c r="UAN124" s="245"/>
      <c r="UAO124" s="245"/>
      <c r="UAP124" s="245"/>
      <c r="UAQ124" s="245"/>
      <c r="UAR124" s="245"/>
      <c r="UAS124" s="245"/>
      <c r="UAT124" s="245"/>
      <c r="UAU124" s="245"/>
      <c r="UAV124" s="245"/>
      <c r="UAW124" s="245"/>
      <c r="UAX124" s="245"/>
      <c r="UAY124" s="245"/>
      <c r="UAZ124" s="245"/>
      <c r="UBA124" s="245"/>
      <c r="UBB124" s="245"/>
      <c r="UBC124" s="245"/>
      <c r="UBD124" s="245"/>
      <c r="UBE124" s="245"/>
      <c r="UBF124" s="245"/>
      <c r="UBG124" s="245"/>
      <c r="UBH124" s="245"/>
      <c r="UBI124" s="245"/>
      <c r="UBJ124" s="245"/>
      <c r="UBK124" s="245"/>
      <c r="UBL124" s="245"/>
      <c r="UBM124" s="245"/>
      <c r="UBN124" s="245"/>
      <c r="UBO124" s="245"/>
      <c r="UBP124" s="245"/>
      <c r="UBQ124" s="245"/>
      <c r="UBR124" s="245"/>
      <c r="UBS124" s="245"/>
      <c r="UBT124" s="245"/>
      <c r="UBU124" s="245"/>
      <c r="UBV124" s="245"/>
      <c r="UBW124" s="245"/>
      <c r="UBX124" s="245"/>
      <c r="UBY124" s="245"/>
      <c r="UBZ124" s="245"/>
      <c r="UCA124" s="245"/>
      <c r="UCB124" s="245"/>
      <c r="UCC124" s="245"/>
      <c r="UCD124" s="245"/>
      <c r="UCE124" s="245"/>
      <c r="UCF124" s="245"/>
      <c r="UCG124" s="245"/>
      <c r="UCH124" s="245"/>
      <c r="UCI124" s="245"/>
      <c r="UCJ124" s="245"/>
      <c r="UCK124" s="245"/>
      <c r="UCL124" s="245"/>
      <c r="UCM124" s="245"/>
      <c r="UCN124" s="245"/>
      <c r="UCO124" s="245"/>
      <c r="UCP124" s="245"/>
      <c r="UCQ124" s="245"/>
      <c r="UCR124" s="245"/>
      <c r="UCS124" s="245"/>
      <c r="UCT124" s="245"/>
      <c r="UCU124" s="245"/>
      <c r="UCV124" s="245"/>
      <c r="UCW124" s="245"/>
      <c r="UCX124" s="245"/>
      <c r="UCY124" s="245"/>
      <c r="UCZ124" s="245"/>
      <c r="UDA124" s="245"/>
      <c r="UDB124" s="245"/>
      <c r="UDC124" s="245"/>
      <c r="UDD124" s="245"/>
      <c r="UDE124" s="245"/>
      <c r="UDF124" s="245"/>
      <c r="UDG124" s="245"/>
      <c r="UDH124" s="245"/>
      <c r="UDI124" s="245"/>
      <c r="UDJ124" s="245"/>
      <c r="UDK124" s="245"/>
      <c r="UDL124" s="245"/>
      <c r="UDM124" s="245"/>
      <c r="UDN124" s="245"/>
      <c r="UDO124" s="245"/>
      <c r="UDP124" s="245"/>
      <c r="UDQ124" s="245"/>
      <c r="UDR124" s="245"/>
      <c r="UDS124" s="245"/>
      <c r="UDT124" s="245"/>
      <c r="UDU124" s="245"/>
      <c r="UDV124" s="245"/>
      <c r="UDW124" s="245"/>
      <c r="UDX124" s="245"/>
      <c r="UDY124" s="245"/>
      <c r="UDZ124" s="245"/>
      <c r="UEA124" s="245"/>
      <c r="UEB124" s="245"/>
      <c r="UEC124" s="245"/>
      <c r="UED124" s="245"/>
      <c r="UEE124" s="245"/>
      <c r="UEF124" s="245"/>
      <c r="UEG124" s="245"/>
      <c r="UEH124" s="245"/>
      <c r="UEI124" s="245"/>
      <c r="UEJ124" s="245"/>
      <c r="UEK124" s="245"/>
      <c r="UEL124" s="245"/>
      <c r="UEM124" s="245"/>
      <c r="UEN124" s="245"/>
      <c r="UEO124" s="245"/>
      <c r="UEP124" s="245"/>
      <c r="UEQ124" s="245"/>
      <c r="UER124" s="245"/>
      <c r="UES124" s="245"/>
      <c r="UET124" s="245"/>
      <c r="UEU124" s="245"/>
      <c r="UEV124" s="245"/>
      <c r="UEW124" s="245"/>
      <c r="UEX124" s="245"/>
      <c r="UEY124" s="245"/>
      <c r="UEZ124" s="245"/>
      <c r="UFA124" s="245"/>
      <c r="UFB124" s="245"/>
      <c r="UFC124" s="245"/>
      <c r="UFD124" s="245"/>
      <c r="UFE124" s="245"/>
      <c r="UFF124" s="245"/>
      <c r="UFG124" s="245"/>
      <c r="UFH124" s="245"/>
      <c r="UFI124" s="245"/>
      <c r="UFJ124" s="245"/>
      <c r="UFK124" s="245"/>
      <c r="UFL124" s="245"/>
      <c r="UFM124" s="245"/>
      <c r="UFN124" s="245"/>
      <c r="UFO124" s="245"/>
      <c r="UFP124" s="245"/>
      <c r="UFQ124" s="245"/>
      <c r="UFR124" s="245"/>
      <c r="UFS124" s="245"/>
      <c r="UFT124" s="245"/>
      <c r="UFU124" s="245"/>
      <c r="UFV124" s="245"/>
      <c r="UFW124" s="245"/>
      <c r="UFX124" s="245"/>
      <c r="UFY124" s="245"/>
      <c r="UFZ124" s="245"/>
      <c r="UGA124" s="245"/>
      <c r="UGB124" s="245"/>
      <c r="UGC124" s="245"/>
      <c r="UGD124" s="245"/>
      <c r="UGE124" s="245"/>
      <c r="UGF124" s="245"/>
      <c r="UGG124" s="245"/>
      <c r="UGH124" s="245"/>
      <c r="UGI124" s="245"/>
      <c r="UGJ124" s="245"/>
      <c r="UGK124" s="245"/>
      <c r="UGL124" s="245"/>
      <c r="UGM124" s="245"/>
      <c r="UGN124" s="245"/>
      <c r="UGO124" s="245"/>
      <c r="UGP124" s="245"/>
      <c r="UGQ124" s="245"/>
      <c r="UGR124" s="245"/>
      <c r="UGS124" s="245"/>
      <c r="UGT124" s="245"/>
      <c r="UGU124" s="245"/>
      <c r="UGV124" s="245"/>
      <c r="UGW124" s="245"/>
      <c r="UGX124" s="245"/>
      <c r="UGY124" s="245"/>
      <c r="UGZ124" s="245"/>
      <c r="UHA124" s="245"/>
      <c r="UHB124" s="245"/>
      <c r="UHC124" s="245"/>
      <c r="UHD124" s="245"/>
      <c r="UHE124" s="245"/>
      <c r="UHF124" s="245"/>
      <c r="UHG124" s="245"/>
      <c r="UHH124" s="245"/>
      <c r="UHI124" s="245"/>
      <c r="UHJ124" s="245"/>
      <c r="UHK124" s="245"/>
      <c r="UHL124" s="245"/>
      <c r="UHM124" s="245"/>
      <c r="UHN124" s="245"/>
      <c r="UHO124" s="245"/>
      <c r="UHP124" s="245"/>
      <c r="UHQ124" s="245"/>
      <c r="UHR124" s="245"/>
      <c r="UHS124" s="245"/>
      <c r="UHT124" s="245"/>
      <c r="UHU124" s="245"/>
      <c r="UHV124" s="245"/>
      <c r="UHW124" s="245"/>
      <c r="UHX124" s="245"/>
      <c r="UHY124" s="245"/>
      <c r="UHZ124" s="245"/>
      <c r="UIA124" s="245"/>
      <c r="UIB124" s="245"/>
      <c r="UIC124" s="245"/>
      <c r="UID124" s="245"/>
      <c r="UIE124" s="245"/>
      <c r="UIF124" s="245"/>
      <c r="UIG124" s="245"/>
      <c r="UIH124" s="245"/>
      <c r="UII124" s="245"/>
      <c r="UIJ124" s="245"/>
      <c r="UIK124" s="245"/>
      <c r="UIL124" s="245"/>
      <c r="UIM124" s="245"/>
      <c r="UIN124" s="245"/>
      <c r="UIO124" s="245"/>
      <c r="UIP124" s="245"/>
      <c r="UIQ124" s="245"/>
      <c r="UIR124" s="245"/>
      <c r="UIS124" s="245"/>
      <c r="UIT124" s="245"/>
      <c r="UIU124" s="245"/>
      <c r="UIV124" s="245"/>
      <c r="UIW124" s="245"/>
      <c r="UIX124" s="245"/>
      <c r="UIY124" s="245"/>
      <c r="UIZ124" s="245"/>
      <c r="UJA124" s="245"/>
      <c r="UJB124" s="245"/>
      <c r="UJC124" s="245"/>
      <c r="UJD124" s="245"/>
      <c r="UJE124" s="245"/>
      <c r="UJF124" s="245"/>
      <c r="UJG124" s="245"/>
      <c r="UJH124" s="245"/>
      <c r="UJI124" s="245"/>
      <c r="UJJ124" s="245"/>
      <c r="UJK124" s="245"/>
      <c r="UJL124" s="245"/>
      <c r="UJM124" s="245"/>
      <c r="UJN124" s="245"/>
      <c r="UJO124" s="245"/>
      <c r="UJP124" s="245"/>
      <c r="UJQ124" s="245"/>
      <c r="UJR124" s="245"/>
      <c r="UJS124" s="245"/>
      <c r="UJT124" s="245"/>
      <c r="UJU124" s="245"/>
      <c r="UJV124" s="245"/>
      <c r="UJW124" s="245"/>
      <c r="UJX124" s="245"/>
      <c r="UJY124" s="245"/>
      <c r="UJZ124" s="245"/>
      <c r="UKA124" s="245"/>
      <c r="UKB124" s="245"/>
      <c r="UKC124" s="245"/>
      <c r="UKD124" s="245"/>
      <c r="UKE124" s="245"/>
      <c r="UKF124" s="245"/>
      <c r="UKG124" s="245"/>
      <c r="UKH124" s="245"/>
      <c r="UKI124" s="245"/>
      <c r="UKJ124" s="245"/>
      <c r="UKK124" s="245"/>
      <c r="UKL124" s="245"/>
      <c r="UKM124" s="245"/>
      <c r="UKN124" s="245"/>
      <c r="UKO124" s="245"/>
      <c r="UKP124" s="245"/>
      <c r="UKQ124" s="245"/>
      <c r="UKR124" s="245"/>
      <c r="UKS124" s="245"/>
      <c r="UKT124" s="245"/>
      <c r="UKU124" s="245"/>
      <c r="UKV124" s="245"/>
      <c r="UKW124" s="245"/>
      <c r="UKX124" s="245"/>
      <c r="UKY124" s="245"/>
      <c r="UKZ124" s="245"/>
      <c r="ULA124" s="245"/>
      <c r="ULB124" s="245"/>
      <c r="ULC124" s="245"/>
      <c r="ULD124" s="245"/>
      <c r="ULE124" s="245"/>
      <c r="ULF124" s="245"/>
      <c r="ULG124" s="245"/>
      <c r="ULH124" s="245"/>
      <c r="ULI124" s="245"/>
      <c r="ULJ124" s="245"/>
      <c r="ULK124" s="245"/>
      <c r="ULL124" s="245"/>
      <c r="ULM124" s="245"/>
      <c r="ULN124" s="245"/>
      <c r="ULO124" s="245"/>
      <c r="ULP124" s="245"/>
      <c r="ULQ124" s="245"/>
      <c r="ULR124" s="245"/>
      <c r="ULS124" s="245"/>
      <c r="ULT124" s="245"/>
      <c r="ULU124" s="245"/>
      <c r="ULV124" s="245"/>
      <c r="ULW124" s="245"/>
      <c r="ULX124" s="245"/>
      <c r="ULY124" s="245"/>
      <c r="ULZ124" s="245"/>
      <c r="UMA124" s="245"/>
      <c r="UMB124" s="245"/>
      <c r="UMC124" s="245"/>
      <c r="UMD124" s="245"/>
      <c r="UME124" s="245"/>
      <c r="UMF124" s="245"/>
      <c r="UMG124" s="245"/>
      <c r="UMH124" s="245"/>
      <c r="UMI124" s="245"/>
      <c r="UMJ124" s="245"/>
      <c r="UMK124" s="245"/>
      <c r="UML124" s="245"/>
      <c r="UMM124" s="245"/>
      <c r="UMN124" s="245"/>
      <c r="UMO124" s="245"/>
      <c r="UMP124" s="245"/>
      <c r="UMQ124" s="245"/>
      <c r="UMR124" s="245"/>
      <c r="UMS124" s="245"/>
      <c r="UMT124" s="245"/>
      <c r="UMU124" s="245"/>
      <c r="UMV124" s="245"/>
      <c r="UMW124" s="245"/>
      <c r="UMX124" s="245"/>
      <c r="UMY124" s="245"/>
      <c r="UMZ124" s="245"/>
      <c r="UNA124" s="245"/>
      <c r="UNB124" s="245"/>
      <c r="UNC124" s="245"/>
      <c r="UND124" s="245"/>
      <c r="UNE124" s="245"/>
      <c r="UNF124" s="245"/>
      <c r="UNG124" s="245"/>
      <c r="UNH124" s="245"/>
      <c r="UNI124" s="245"/>
      <c r="UNJ124" s="245"/>
      <c r="UNK124" s="245"/>
      <c r="UNL124" s="245"/>
      <c r="UNM124" s="245"/>
      <c r="UNN124" s="245"/>
      <c r="UNO124" s="245"/>
      <c r="UNP124" s="245"/>
      <c r="UNQ124" s="245"/>
      <c r="UNR124" s="245"/>
      <c r="UNS124" s="245"/>
      <c r="UNT124" s="245"/>
      <c r="UNU124" s="245"/>
      <c r="UNV124" s="245"/>
      <c r="UNW124" s="245"/>
      <c r="UNX124" s="245"/>
      <c r="UNY124" s="245"/>
      <c r="UNZ124" s="245"/>
      <c r="UOA124" s="245"/>
      <c r="UOB124" s="245"/>
      <c r="UOC124" s="245"/>
      <c r="UOD124" s="245"/>
      <c r="UOE124" s="245"/>
      <c r="UOF124" s="245"/>
      <c r="UOG124" s="245"/>
      <c r="UOH124" s="245"/>
      <c r="UOI124" s="245"/>
      <c r="UOJ124" s="245"/>
      <c r="UOK124" s="245"/>
      <c r="UOL124" s="245"/>
      <c r="UOM124" s="245"/>
      <c r="UON124" s="245"/>
      <c r="UOO124" s="245"/>
      <c r="UOP124" s="245"/>
      <c r="UOQ124" s="245"/>
      <c r="UOR124" s="245"/>
      <c r="UOS124" s="245"/>
      <c r="UOT124" s="245"/>
      <c r="UOU124" s="245"/>
      <c r="UOV124" s="245"/>
      <c r="UOW124" s="245"/>
      <c r="UOX124" s="245"/>
      <c r="UOY124" s="245"/>
      <c r="UOZ124" s="245"/>
      <c r="UPA124" s="245"/>
      <c r="UPB124" s="245"/>
      <c r="UPC124" s="245"/>
      <c r="UPD124" s="245"/>
      <c r="UPE124" s="245"/>
      <c r="UPF124" s="245"/>
      <c r="UPG124" s="245"/>
      <c r="UPH124" s="245"/>
      <c r="UPI124" s="245"/>
      <c r="UPJ124" s="245"/>
      <c r="UPK124" s="245"/>
      <c r="UPL124" s="245"/>
      <c r="UPM124" s="245"/>
      <c r="UPN124" s="245"/>
      <c r="UPO124" s="245"/>
      <c r="UPP124" s="245"/>
      <c r="UPQ124" s="245"/>
      <c r="UPR124" s="245"/>
      <c r="UPS124" s="245"/>
      <c r="UPT124" s="245"/>
      <c r="UPU124" s="245"/>
      <c r="UPV124" s="245"/>
      <c r="UPW124" s="245"/>
      <c r="UPX124" s="245"/>
      <c r="UPY124" s="245"/>
      <c r="UPZ124" s="245"/>
      <c r="UQA124" s="245"/>
      <c r="UQB124" s="245"/>
      <c r="UQC124" s="245"/>
      <c r="UQD124" s="245"/>
      <c r="UQE124" s="245"/>
      <c r="UQF124" s="245"/>
      <c r="UQG124" s="245"/>
      <c r="UQH124" s="245"/>
      <c r="UQI124" s="245"/>
      <c r="UQJ124" s="245"/>
      <c r="UQK124" s="245"/>
      <c r="UQL124" s="245"/>
      <c r="UQM124" s="245"/>
      <c r="UQN124" s="245"/>
      <c r="UQO124" s="245"/>
      <c r="UQP124" s="245"/>
      <c r="UQQ124" s="245"/>
      <c r="UQR124" s="245"/>
      <c r="UQS124" s="245"/>
      <c r="UQT124" s="245"/>
      <c r="UQU124" s="245"/>
      <c r="UQV124" s="245"/>
      <c r="UQW124" s="245"/>
      <c r="UQX124" s="245"/>
      <c r="UQY124" s="245"/>
      <c r="UQZ124" s="245"/>
      <c r="URA124" s="245"/>
      <c r="URB124" s="245"/>
      <c r="URC124" s="245"/>
      <c r="URD124" s="245"/>
      <c r="URE124" s="245"/>
      <c r="URF124" s="245"/>
      <c r="URG124" s="245"/>
      <c r="URH124" s="245"/>
      <c r="URI124" s="245"/>
      <c r="URJ124" s="245"/>
      <c r="URK124" s="245"/>
      <c r="URL124" s="245"/>
      <c r="URM124" s="245"/>
      <c r="URN124" s="245"/>
      <c r="URO124" s="245"/>
      <c r="URP124" s="245"/>
      <c r="URQ124" s="245"/>
      <c r="URR124" s="245"/>
      <c r="URS124" s="245"/>
      <c r="URT124" s="245"/>
      <c r="URU124" s="245"/>
      <c r="URV124" s="245"/>
      <c r="URW124" s="245"/>
      <c r="URX124" s="245"/>
      <c r="URY124" s="245"/>
      <c r="URZ124" s="245"/>
      <c r="USA124" s="245"/>
      <c r="USB124" s="245"/>
      <c r="USC124" s="245"/>
      <c r="USD124" s="245"/>
      <c r="USE124" s="245"/>
      <c r="USF124" s="245"/>
      <c r="USG124" s="245"/>
      <c r="USH124" s="245"/>
      <c r="USI124" s="245"/>
      <c r="USJ124" s="245"/>
      <c r="USK124" s="245"/>
      <c r="USL124" s="245"/>
      <c r="USM124" s="245"/>
      <c r="USN124" s="245"/>
      <c r="USO124" s="245"/>
      <c r="USP124" s="245"/>
      <c r="USQ124" s="245"/>
      <c r="USR124" s="245"/>
      <c r="USS124" s="245"/>
      <c r="UST124" s="245"/>
      <c r="USU124" s="245"/>
      <c r="USV124" s="245"/>
      <c r="USW124" s="245"/>
      <c r="USX124" s="245"/>
      <c r="USY124" s="245"/>
      <c r="USZ124" s="245"/>
      <c r="UTA124" s="245"/>
      <c r="UTB124" s="245"/>
      <c r="UTC124" s="245"/>
      <c r="UTD124" s="245"/>
      <c r="UTE124" s="245"/>
      <c r="UTF124" s="245"/>
      <c r="UTG124" s="245"/>
      <c r="UTH124" s="245"/>
      <c r="UTI124" s="245"/>
      <c r="UTJ124" s="245"/>
      <c r="UTK124" s="245"/>
      <c r="UTL124" s="245"/>
      <c r="UTM124" s="245"/>
      <c r="UTN124" s="245"/>
      <c r="UTO124" s="245"/>
      <c r="UTP124" s="245"/>
      <c r="UTQ124" s="245"/>
      <c r="UTR124" s="245"/>
      <c r="UTS124" s="245"/>
      <c r="UTT124" s="245"/>
      <c r="UTU124" s="245"/>
      <c r="UTV124" s="245"/>
      <c r="UTW124" s="245"/>
      <c r="UTX124" s="245"/>
      <c r="UTY124" s="245"/>
      <c r="UTZ124" s="245"/>
      <c r="UUA124" s="245"/>
      <c r="UUB124" s="245"/>
      <c r="UUC124" s="245"/>
      <c r="UUD124" s="245"/>
      <c r="UUE124" s="245"/>
      <c r="UUF124" s="245"/>
      <c r="UUG124" s="245"/>
      <c r="UUH124" s="245"/>
      <c r="UUI124" s="245"/>
      <c r="UUJ124" s="245"/>
      <c r="UUK124" s="245"/>
      <c r="UUL124" s="245"/>
      <c r="UUM124" s="245"/>
      <c r="UUN124" s="245"/>
      <c r="UUO124" s="245"/>
      <c r="UUP124" s="245"/>
      <c r="UUQ124" s="245"/>
      <c r="UUR124" s="245"/>
      <c r="UUS124" s="245"/>
      <c r="UUT124" s="245"/>
      <c r="UUU124" s="245"/>
      <c r="UUV124" s="245"/>
      <c r="UUW124" s="245"/>
      <c r="UUX124" s="245"/>
      <c r="UUY124" s="245"/>
      <c r="UUZ124" s="245"/>
      <c r="UVA124" s="245"/>
      <c r="UVB124" s="245"/>
      <c r="UVC124" s="245"/>
      <c r="UVD124" s="245"/>
      <c r="UVE124" s="245"/>
      <c r="UVF124" s="245"/>
      <c r="UVG124" s="245"/>
      <c r="UVH124" s="245"/>
      <c r="UVI124" s="245"/>
      <c r="UVJ124" s="245"/>
      <c r="UVK124" s="245"/>
      <c r="UVL124" s="245"/>
      <c r="UVM124" s="245"/>
      <c r="UVN124" s="245"/>
      <c r="UVO124" s="245"/>
      <c r="UVP124" s="245"/>
      <c r="UVQ124" s="245"/>
      <c r="UVR124" s="245"/>
      <c r="UVS124" s="245"/>
      <c r="UVT124" s="245"/>
      <c r="UVU124" s="245"/>
      <c r="UVV124" s="245"/>
      <c r="UVW124" s="245"/>
      <c r="UVX124" s="245"/>
      <c r="UVY124" s="245"/>
      <c r="UVZ124" s="245"/>
      <c r="UWA124" s="245"/>
      <c r="UWB124" s="245"/>
      <c r="UWC124" s="245"/>
      <c r="UWD124" s="245"/>
      <c r="UWE124" s="245"/>
      <c r="UWF124" s="245"/>
      <c r="UWG124" s="245"/>
      <c r="UWH124" s="245"/>
      <c r="UWI124" s="245"/>
      <c r="UWJ124" s="245"/>
      <c r="UWK124" s="245"/>
      <c r="UWL124" s="245"/>
      <c r="UWM124" s="245"/>
      <c r="UWN124" s="245"/>
      <c r="UWO124" s="245"/>
      <c r="UWP124" s="245"/>
      <c r="UWQ124" s="245"/>
      <c r="UWR124" s="245"/>
      <c r="UWS124" s="245"/>
      <c r="UWT124" s="245"/>
      <c r="UWU124" s="245"/>
      <c r="UWV124" s="245"/>
      <c r="UWW124" s="245"/>
      <c r="UWX124" s="245"/>
      <c r="UWY124" s="245"/>
      <c r="UWZ124" s="245"/>
      <c r="UXA124" s="245"/>
      <c r="UXB124" s="245"/>
      <c r="UXC124" s="245"/>
      <c r="UXD124" s="245"/>
      <c r="UXE124" s="245"/>
      <c r="UXF124" s="245"/>
      <c r="UXG124" s="245"/>
      <c r="UXH124" s="245"/>
      <c r="UXI124" s="245"/>
      <c r="UXJ124" s="245"/>
      <c r="UXK124" s="245"/>
      <c r="UXL124" s="245"/>
      <c r="UXM124" s="245"/>
      <c r="UXN124" s="245"/>
      <c r="UXO124" s="245"/>
      <c r="UXP124" s="245"/>
      <c r="UXQ124" s="245"/>
      <c r="UXR124" s="245"/>
      <c r="UXS124" s="245"/>
      <c r="UXT124" s="245"/>
      <c r="UXU124" s="245"/>
      <c r="UXV124" s="245"/>
      <c r="UXW124" s="245"/>
      <c r="UXX124" s="245"/>
      <c r="UXY124" s="245"/>
      <c r="UXZ124" s="245"/>
      <c r="UYA124" s="245"/>
      <c r="UYB124" s="245"/>
      <c r="UYC124" s="245"/>
      <c r="UYD124" s="245"/>
      <c r="UYE124" s="245"/>
      <c r="UYF124" s="245"/>
      <c r="UYG124" s="245"/>
      <c r="UYH124" s="245"/>
      <c r="UYI124" s="245"/>
      <c r="UYJ124" s="245"/>
      <c r="UYK124" s="245"/>
      <c r="UYL124" s="245"/>
      <c r="UYM124" s="245"/>
      <c r="UYN124" s="245"/>
      <c r="UYO124" s="245"/>
      <c r="UYP124" s="245"/>
      <c r="UYQ124" s="245"/>
      <c r="UYR124" s="245"/>
      <c r="UYS124" s="245"/>
      <c r="UYT124" s="245"/>
      <c r="UYU124" s="245"/>
      <c r="UYV124" s="245"/>
      <c r="UYW124" s="245"/>
      <c r="UYX124" s="245"/>
      <c r="UYY124" s="245"/>
      <c r="UYZ124" s="245"/>
      <c r="UZA124" s="245"/>
      <c r="UZB124" s="245"/>
      <c r="UZC124" s="245"/>
      <c r="UZD124" s="245"/>
      <c r="UZE124" s="245"/>
      <c r="UZF124" s="245"/>
      <c r="UZG124" s="245"/>
      <c r="UZH124" s="245"/>
      <c r="UZI124" s="245"/>
      <c r="UZJ124" s="245"/>
      <c r="UZK124" s="245"/>
      <c r="UZL124" s="245"/>
      <c r="UZM124" s="245"/>
      <c r="UZN124" s="245"/>
      <c r="UZO124" s="245"/>
      <c r="UZP124" s="245"/>
      <c r="UZQ124" s="245"/>
      <c r="UZR124" s="245"/>
      <c r="UZS124" s="245"/>
      <c r="UZT124" s="245"/>
      <c r="UZU124" s="245"/>
      <c r="UZV124" s="245"/>
      <c r="UZW124" s="245"/>
      <c r="UZX124" s="245"/>
      <c r="UZY124" s="245"/>
      <c r="UZZ124" s="245"/>
      <c r="VAA124" s="245"/>
      <c r="VAB124" s="245"/>
      <c r="VAC124" s="245"/>
      <c r="VAD124" s="245"/>
      <c r="VAE124" s="245"/>
      <c r="VAF124" s="245"/>
      <c r="VAG124" s="245"/>
      <c r="VAH124" s="245"/>
      <c r="VAI124" s="245"/>
      <c r="VAJ124" s="245"/>
      <c r="VAK124" s="245"/>
      <c r="VAL124" s="245"/>
      <c r="VAM124" s="245"/>
      <c r="VAN124" s="245"/>
      <c r="VAO124" s="245"/>
      <c r="VAP124" s="245"/>
      <c r="VAQ124" s="245"/>
      <c r="VAR124" s="245"/>
      <c r="VAS124" s="245"/>
      <c r="VAT124" s="245"/>
      <c r="VAU124" s="245"/>
      <c r="VAV124" s="245"/>
      <c r="VAW124" s="245"/>
      <c r="VAX124" s="245"/>
      <c r="VAY124" s="245"/>
      <c r="VAZ124" s="245"/>
      <c r="VBA124" s="245"/>
      <c r="VBB124" s="245"/>
      <c r="VBC124" s="245"/>
      <c r="VBD124" s="245"/>
      <c r="VBE124" s="245"/>
      <c r="VBF124" s="245"/>
      <c r="VBG124" s="245"/>
      <c r="VBH124" s="245"/>
      <c r="VBI124" s="245"/>
      <c r="VBJ124" s="245"/>
      <c r="VBK124" s="245"/>
      <c r="VBL124" s="245"/>
      <c r="VBM124" s="245"/>
      <c r="VBN124" s="245"/>
      <c r="VBO124" s="245"/>
      <c r="VBP124" s="245"/>
      <c r="VBQ124" s="245"/>
      <c r="VBR124" s="245"/>
      <c r="VBS124" s="245"/>
      <c r="VBT124" s="245"/>
      <c r="VBU124" s="245"/>
      <c r="VBV124" s="245"/>
      <c r="VBW124" s="245"/>
      <c r="VBX124" s="245"/>
      <c r="VBY124" s="245"/>
      <c r="VBZ124" s="245"/>
      <c r="VCA124" s="245"/>
      <c r="VCB124" s="245"/>
      <c r="VCC124" s="245"/>
      <c r="VCD124" s="245"/>
      <c r="VCE124" s="245"/>
      <c r="VCF124" s="245"/>
      <c r="VCG124" s="245"/>
      <c r="VCH124" s="245"/>
      <c r="VCI124" s="245"/>
      <c r="VCJ124" s="245"/>
      <c r="VCK124" s="245"/>
      <c r="VCL124" s="245"/>
      <c r="VCM124" s="245"/>
      <c r="VCN124" s="245"/>
      <c r="VCO124" s="245"/>
      <c r="VCP124" s="245"/>
      <c r="VCQ124" s="245"/>
      <c r="VCR124" s="245"/>
      <c r="VCS124" s="245"/>
      <c r="VCT124" s="245"/>
      <c r="VCU124" s="245"/>
      <c r="VCV124" s="245"/>
      <c r="VCW124" s="245"/>
      <c r="VCX124" s="245"/>
      <c r="VCY124" s="245"/>
      <c r="VCZ124" s="245"/>
      <c r="VDA124" s="245"/>
      <c r="VDB124" s="245"/>
      <c r="VDC124" s="245"/>
      <c r="VDD124" s="245"/>
      <c r="VDE124" s="245"/>
      <c r="VDF124" s="245"/>
      <c r="VDG124" s="245"/>
      <c r="VDH124" s="245"/>
      <c r="VDI124" s="245"/>
      <c r="VDJ124" s="245"/>
      <c r="VDK124" s="245"/>
      <c r="VDL124" s="245"/>
      <c r="VDM124" s="245"/>
      <c r="VDN124" s="245"/>
      <c r="VDO124" s="245"/>
      <c r="VDP124" s="245"/>
      <c r="VDQ124" s="245"/>
      <c r="VDR124" s="245"/>
      <c r="VDS124" s="245"/>
      <c r="VDT124" s="245"/>
      <c r="VDU124" s="245"/>
      <c r="VDV124" s="245"/>
      <c r="VDW124" s="245"/>
      <c r="VDX124" s="245"/>
      <c r="VDY124" s="245"/>
      <c r="VDZ124" s="245"/>
      <c r="VEA124" s="245"/>
      <c r="VEB124" s="245"/>
      <c r="VEC124" s="245"/>
      <c r="VED124" s="245"/>
      <c r="VEE124" s="245"/>
      <c r="VEF124" s="245"/>
      <c r="VEG124" s="245"/>
      <c r="VEH124" s="245"/>
      <c r="VEI124" s="245"/>
      <c r="VEJ124" s="245"/>
      <c r="VEK124" s="245"/>
      <c r="VEL124" s="245"/>
      <c r="VEM124" s="245"/>
      <c r="VEN124" s="245"/>
      <c r="VEO124" s="245"/>
      <c r="VEP124" s="245"/>
      <c r="VEQ124" s="245"/>
      <c r="VER124" s="245"/>
      <c r="VES124" s="245"/>
      <c r="VET124" s="245"/>
      <c r="VEU124" s="245"/>
      <c r="VEV124" s="245"/>
      <c r="VEW124" s="245"/>
      <c r="VEX124" s="245"/>
      <c r="VEY124" s="245"/>
      <c r="VEZ124" s="245"/>
      <c r="VFA124" s="245"/>
      <c r="VFB124" s="245"/>
      <c r="VFC124" s="245"/>
      <c r="VFD124" s="245"/>
      <c r="VFE124" s="245"/>
      <c r="VFF124" s="245"/>
      <c r="VFG124" s="245"/>
      <c r="VFH124" s="245"/>
      <c r="VFI124" s="245"/>
      <c r="VFJ124" s="245"/>
      <c r="VFK124" s="245"/>
      <c r="VFL124" s="245"/>
      <c r="VFM124" s="245"/>
      <c r="VFN124" s="245"/>
      <c r="VFO124" s="245"/>
      <c r="VFP124" s="245"/>
      <c r="VFQ124" s="245"/>
      <c r="VFR124" s="245"/>
      <c r="VFS124" s="245"/>
      <c r="VFT124" s="245"/>
      <c r="VFU124" s="245"/>
      <c r="VFV124" s="245"/>
      <c r="VFW124" s="245"/>
      <c r="VFX124" s="245"/>
      <c r="VFY124" s="245"/>
      <c r="VFZ124" s="245"/>
      <c r="VGA124" s="245"/>
      <c r="VGB124" s="245"/>
      <c r="VGC124" s="245"/>
      <c r="VGD124" s="245"/>
      <c r="VGE124" s="245"/>
      <c r="VGF124" s="245"/>
      <c r="VGG124" s="245"/>
      <c r="VGH124" s="245"/>
      <c r="VGI124" s="245"/>
      <c r="VGJ124" s="245"/>
      <c r="VGK124" s="245"/>
      <c r="VGL124" s="245"/>
      <c r="VGM124" s="245"/>
      <c r="VGN124" s="245"/>
      <c r="VGO124" s="245"/>
      <c r="VGP124" s="245"/>
      <c r="VGQ124" s="245"/>
      <c r="VGR124" s="245"/>
      <c r="VGS124" s="245"/>
      <c r="VGT124" s="245"/>
      <c r="VGU124" s="245"/>
      <c r="VGV124" s="245"/>
      <c r="VGW124" s="245"/>
      <c r="VGX124" s="245"/>
      <c r="VGY124" s="245"/>
      <c r="VGZ124" s="245"/>
      <c r="VHA124" s="245"/>
      <c r="VHB124" s="245"/>
      <c r="VHC124" s="245"/>
      <c r="VHD124" s="245"/>
      <c r="VHE124" s="245"/>
      <c r="VHF124" s="245"/>
      <c r="VHG124" s="245"/>
      <c r="VHH124" s="245"/>
      <c r="VHI124" s="245"/>
      <c r="VHJ124" s="245"/>
      <c r="VHK124" s="245"/>
      <c r="VHL124" s="245"/>
      <c r="VHM124" s="245"/>
      <c r="VHN124" s="245"/>
      <c r="VHO124" s="245"/>
      <c r="VHP124" s="245"/>
      <c r="VHQ124" s="245"/>
      <c r="VHR124" s="245"/>
      <c r="VHS124" s="245"/>
      <c r="VHT124" s="245"/>
      <c r="VHU124" s="245"/>
      <c r="VHV124" s="245"/>
      <c r="VHW124" s="245"/>
      <c r="VHX124" s="245"/>
      <c r="VHY124" s="245"/>
      <c r="VHZ124" s="245"/>
      <c r="VIA124" s="245"/>
      <c r="VIB124" s="245"/>
      <c r="VIC124" s="245"/>
      <c r="VID124" s="245"/>
      <c r="VIE124" s="245"/>
      <c r="VIF124" s="245"/>
      <c r="VIG124" s="245"/>
      <c r="VIH124" s="245"/>
      <c r="VII124" s="245"/>
      <c r="VIJ124" s="245"/>
      <c r="VIK124" s="245"/>
      <c r="VIL124" s="245"/>
      <c r="VIM124" s="245"/>
      <c r="VIN124" s="245"/>
      <c r="VIO124" s="245"/>
      <c r="VIP124" s="245"/>
      <c r="VIQ124" s="245"/>
      <c r="VIR124" s="245"/>
      <c r="VIS124" s="245"/>
      <c r="VIT124" s="245"/>
      <c r="VIU124" s="245"/>
      <c r="VIV124" s="245"/>
      <c r="VIW124" s="245"/>
      <c r="VIX124" s="245"/>
      <c r="VIY124" s="245"/>
      <c r="VIZ124" s="245"/>
      <c r="VJA124" s="245"/>
      <c r="VJB124" s="245"/>
      <c r="VJC124" s="245"/>
      <c r="VJD124" s="245"/>
      <c r="VJE124" s="245"/>
      <c r="VJF124" s="245"/>
      <c r="VJG124" s="245"/>
      <c r="VJH124" s="245"/>
      <c r="VJI124" s="245"/>
      <c r="VJJ124" s="245"/>
      <c r="VJK124" s="245"/>
      <c r="VJL124" s="245"/>
      <c r="VJM124" s="245"/>
      <c r="VJN124" s="245"/>
      <c r="VJO124" s="245"/>
      <c r="VJP124" s="245"/>
      <c r="VJQ124" s="245"/>
      <c r="VJR124" s="245"/>
      <c r="VJS124" s="245"/>
      <c r="VJT124" s="245"/>
      <c r="VJU124" s="245"/>
      <c r="VJV124" s="245"/>
      <c r="VJW124" s="245"/>
      <c r="VJX124" s="245"/>
      <c r="VJY124" s="245"/>
      <c r="VJZ124" s="245"/>
      <c r="VKA124" s="245"/>
      <c r="VKB124" s="245"/>
      <c r="VKC124" s="245"/>
      <c r="VKD124" s="245"/>
      <c r="VKE124" s="245"/>
      <c r="VKF124" s="245"/>
      <c r="VKG124" s="245"/>
      <c r="VKH124" s="245"/>
      <c r="VKI124" s="245"/>
      <c r="VKJ124" s="245"/>
      <c r="VKK124" s="245"/>
      <c r="VKL124" s="245"/>
      <c r="VKM124" s="245"/>
      <c r="VKN124" s="245"/>
      <c r="VKO124" s="245"/>
      <c r="VKP124" s="245"/>
      <c r="VKQ124" s="245"/>
      <c r="VKR124" s="245"/>
      <c r="VKS124" s="245"/>
      <c r="VKT124" s="245"/>
      <c r="VKU124" s="245"/>
      <c r="VKV124" s="245"/>
      <c r="VKW124" s="245"/>
      <c r="VKX124" s="245"/>
      <c r="VKY124" s="245"/>
      <c r="VKZ124" s="245"/>
      <c r="VLA124" s="245"/>
      <c r="VLB124" s="245"/>
      <c r="VLC124" s="245"/>
      <c r="VLD124" s="245"/>
      <c r="VLE124" s="245"/>
      <c r="VLF124" s="245"/>
      <c r="VLG124" s="245"/>
      <c r="VLH124" s="245"/>
      <c r="VLI124" s="245"/>
      <c r="VLJ124" s="245"/>
      <c r="VLK124" s="245"/>
      <c r="VLL124" s="245"/>
      <c r="VLM124" s="245"/>
      <c r="VLN124" s="245"/>
      <c r="VLO124" s="245"/>
      <c r="VLP124" s="245"/>
      <c r="VLQ124" s="245"/>
      <c r="VLR124" s="245"/>
      <c r="VLS124" s="245"/>
      <c r="VLT124" s="245"/>
      <c r="VLU124" s="245"/>
      <c r="VLV124" s="245"/>
      <c r="VLW124" s="245"/>
      <c r="VLX124" s="245"/>
      <c r="VLY124" s="245"/>
      <c r="VLZ124" s="245"/>
      <c r="VMA124" s="245"/>
      <c r="VMB124" s="245"/>
      <c r="VMC124" s="245"/>
      <c r="VMD124" s="245"/>
      <c r="VME124" s="245"/>
      <c r="VMF124" s="245"/>
      <c r="VMG124" s="245"/>
      <c r="VMH124" s="245"/>
      <c r="VMI124" s="245"/>
      <c r="VMJ124" s="245"/>
      <c r="VMK124" s="245"/>
      <c r="VML124" s="245"/>
      <c r="VMM124" s="245"/>
      <c r="VMN124" s="245"/>
      <c r="VMO124" s="245"/>
      <c r="VMP124" s="245"/>
      <c r="VMQ124" s="245"/>
      <c r="VMR124" s="245"/>
      <c r="VMS124" s="245"/>
      <c r="VMT124" s="245"/>
      <c r="VMU124" s="245"/>
      <c r="VMV124" s="245"/>
      <c r="VMW124" s="245"/>
      <c r="VMX124" s="245"/>
      <c r="VMY124" s="245"/>
      <c r="VMZ124" s="245"/>
      <c r="VNA124" s="245"/>
      <c r="VNB124" s="245"/>
      <c r="VNC124" s="245"/>
      <c r="VND124" s="245"/>
      <c r="VNE124" s="245"/>
      <c r="VNF124" s="245"/>
      <c r="VNG124" s="245"/>
      <c r="VNH124" s="245"/>
      <c r="VNI124" s="245"/>
      <c r="VNJ124" s="245"/>
      <c r="VNK124" s="245"/>
      <c r="VNL124" s="245"/>
      <c r="VNM124" s="245"/>
      <c r="VNN124" s="245"/>
      <c r="VNO124" s="245"/>
      <c r="VNP124" s="245"/>
      <c r="VNQ124" s="245"/>
      <c r="VNR124" s="245"/>
      <c r="VNS124" s="245"/>
      <c r="VNT124" s="245"/>
      <c r="VNU124" s="245"/>
      <c r="VNV124" s="245"/>
      <c r="VNW124" s="245"/>
      <c r="VNX124" s="245"/>
      <c r="VNY124" s="245"/>
      <c r="VNZ124" s="245"/>
      <c r="VOA124" s="245"/>
      <c r="VOB124" s="245"/>
      <c r="VOC124" s="245"/>
      <c r="VOD124" s="245"/>
      <c r="VOE124" s="245"/>
      <c r="VOF124" s="245"/>
      <c r="VOG124" s="245"/>
      <c r="VOH124" s="245"/>
      <c r="VOI124" s="245"/>
      <c r="VOJ124" s="245"/>
      <c r="VOK124" s="245"/>
      <c r="VOL124" s="245"/>
      <c r="VOM124" s="245"/>
      <c r="VON124" s="245"/>
      <c r="VOO124" s="245"/>
      <c r="VOP124" s="245"/>
      <c r="VOQ124" s="245"/>
      <c r="VOR124" s="245"/>
      <c r="VOS124" s="245"/>
      <c r="VOT124" s="245"/>
      <c r="VOU124" s="245"/>
      <c r="VOV124" s="245"/>
      <c r="VOW124" s="245"/>
      <c r="VOX124" s="245"/>
      <c r="VOY124" s="245"/>
      <c r="VOZ124" s="245"/>
      <c r="VPA124" s="245"/>
      <c r="VPB124" s="245"/>
      <c r="VPC124" s="245"/>
      <c r="VPD124" s="245"/>
      <c r="VPE124" s="245"/>
      <c r="VPF124" s="245"/>
      <c r="VPG124" s="245"/>
      <c r="VPH124" s="245"/>
      <c r="VPI124" s="245"/>
      <c r="VPJ124" s="245"/>
      <c r="VPK124" s="245"/>
      <c r="VPL124" s="245"/>
      <c r="VPM124" s="245"/>
      <c r="VPN124" s="245"/>
      <c r="VPO124" s="245"/>
      <c r="VPP124" s="245"/>
      <c r="VPQ124" s="245"/>
      <c r="VPR124" s="245"/>
      <c r="VPS124" s="245"/>
      <c r="VPT124" s="245"/>
      <c r="VPU124" s="245"/>
      <c r="VPV124" s="245"/>
      <c r="VPW124" s="245"/>
      <c r="VPX124" s="245"/>
      <c r="VPY124" s="245"/>
      <c r="VPZ124" s="245"/>
      <c r="VQA124" s="245"/>
      <c r="VQB124" s="245"/>
      <c r="VQC124" s="245"/>
      <c r="VQD124" s="245"/>
      <c r="VQE124" s="245"/>
      <c r="VQF124" s="245"/>
      <c r="VQG124" s="245"/>
      <c r="VQH124" s="245"/>
      <c r="VQI124" s="245"/>
      <c r="VQJ124" s="245"/>
      <c r="VQK124" s="245"/>
      <c r="VQL124" s="245"/>
      <c r="VQM124" s="245"/>
      <c r="VQN124" s="245"/>
      <c r="VQO124" s="245"/>
      <c r="VQP124" s="245"/>
      <c r="VQQ124" s="245"/>
      <c r="VQR124" s="245"/>
      <c r="VQS124" s="245"/>
      <c r="VQT124" s="245"/>
      <c r="VQU124" s="245"/>
      <c r="VQV124" s="245"/>
      <c r="VQW124" s="245"/>
      <c r="VQX124" s="245"/>
      <c r="VQY124" s="245"/>
      <c r="VQZ124" s="245"/>
      <c r="VRA124" s="245"/>
      <c r="VRB124" s="245"/>
      <c r="VRC124" s="245"/>
      <c r="VRD124" s="245"/>
      <c r="VRE124" s="245"/>
      <c r="VRF124" s="245"/>
      <c r="VRG124" s="245"/>
      <c r="VRH124" s="245"/>
      <c r="VRI124" s="245"/>
      <c r="VRJ124" s="245"/>
      <c r="VRK124" s="245"/>
      <c r="VRL124" s="245"/>
      <c r="VRM124" s="245"/>
      <c r="VRN124" s="245"/>
      <c r="VRO124" s="245"/>
      <c r="VRP124" s="245"/>
      <c r="VRQ124" s="245"/>
      <c r="VRR124" s="245"/>
      <c r="VRS124" s="245"/>
      <c r="VRT124" s="245"/>
      <c r="VRU124" s="245"/>
      <c r="VRV124" s="245"/>
      <c r="VRW124" s="245"/>
      <c r="VRX124" s="245"/>
      <c r="VRY124" s="245"/>
      <c r="VRZ124" s="245"/>
      <c r="VSA124" s="245"/>
      <c r="VSB124" s="245"/>
      <c r="VSC124" s="245"/>
      <c r="VSD124" s="245"/>
      <c r="VSE124" s="245"/>
      <c r="VSF124" s="245"/>
      <c r="VSG124" s="245"/>
      <c r="VSH124" s="245"/>
      <c r="VSI124" s="245"/>
      <c r="VSJ124" s="245"/>
      <c r="VSK124" s="245"/>
      <c r="VSL124" s="245"/>
      <c r="VSM124" s="245"/>
      <c r="VSN124" s="245"/>
      <c r="VSO124" s="245"/>
      <c r="VSP124" s="245"/>
      <c r="VSQ124" s="245"/>
      <c r="VSR124" s="245"/>
      <c r="VSS124" s="245"/>
      <c r="VST124" s="245"/>
      <c r="VSU124" s="245"/>
      <c r="VSV124" s="245"/>
      <c r="VSW124" s="245"/>
      <c r="VSX124" s="245"/>
      <c r="VSY124" s="245"/>
      <c r="VSZ124" s="245"/>
      <c r="VTA124" s="245"/>
      <c r="VTB124" s="245"/>
      <c r="VTC124" s="245"/>
      <c r="VTD124" s="245"/>
      <c r="VTE124" s="245"/>
      <c r="VTF124" s="245"/>
      <c r="VTG124" s="245"/>
      <c r="VTH124" s="245"/>
      <c r="VTI124" s="245"/>
      <c r="VTJ124" s="245"/>
      <c r="VTK124" s="245"/>
      <c r="VTL124" s="245"/>
      <c r="VTM124" s="245"/>
      <c r="VTN124" s="245"/>
      <c r="VTO124" s="245"/>
      <c r="VTP124" s="245"/>
      <c r="VTQ124" s="245"/>
      <c r="VTR124" s="245"/>
      <c r="VTS124" s="245"/>
      <c r="VTT124" s="245"/>
      <c r="VTU124" s="245"/>
      <c r="VTV124" s="245"/>
      <c r="VTW124" s="245"/>
      <c r="VTX124" s="245"/>
      <c r="VTY124" s="245"/>
      <c r="VTZ124" s="245"/>
      <c r="VUA124" s="245"/>
      <c r="VUB124" s="245"/>
      <c r="VUC124" s="245"/>
      <c r="VUD124" s="245"/>
      <c r="VUE124" s="245"/>
      <c r="VUF124" s="245"/>
      <c r="VUG124" s="245"/>
      <c r="VUH124" s="245"/>
      <c r="VUI124" s="245"/>
      <c r="VUJ124" s="245"/>
      <c r="VUK124" s="245"/>
      <c r="VUL124" s="245"/>
      <c r="VUM124" s="245"/>
      <c r="VUN124" s="245"/>
      <c r="VUO124" s="245"/>
      <c r="VUP124" s="245"/>
      <c r="VUQ124" s="245"/>
      <c r="VUR124" s="245"/>
      <c r="VUS124" s="245"/>
      <c r="VUT124" s="245"/>
      <c r="VUU124" s="245"/>
      <c r="VUV124" s="245"/>
      <c r="VUW124" s="245"/>
      <c r="VUX124" s="245"/>
      <c r="VUY124" s="245"/>
      <c r="VUZ124" s="245"/>
      <c r="VVA124" s="245"/>
      <c r="VVB124" s="245"/>
      <c r="VVC124" s="245"/>
      <c r="VVD124" s="245"/>
      <c r="VVE124" s="245"/>
      <c r="VVF124" s="245"/>
      <c r="VVG124" s="245"/>
      <c r="VVH124" s="245"/>
      <c r="VVI124" s="245"/>
      <c r="VVJ124" s="245"/>
      <c r="VVK124" s="245"/>
      <c r="VVL124" s="245"/>
      <c r="VVM124" s="245"/>
      <c r="VVN124" s="245"/>
      <c r="VVO124" s="245"/>
      <c r="VVP124" s="245"/>
      <c r="VVQ124" s="245"/>
      <c r="VVR124" s="245"/>
      <c r="VVS124" s="245"/>
      <c r="VVT124" s="245"/>
      <c r="VVU124" s="245"/>
      <c r="VVV124" s="245"/>
      <c r="VVW124" s="245"/>
      <c r="VVX124" s="245"/>
      <c r="VVY124" s="245"/>
      <c r="VVZ124" s="245"/>
      <c r="VWA124" s="245"/>
      <c r="VWB124" s="245"/>
      <c r="VWC124" s="245"/>
      <c r="VWD124" s="245"/>
      <c r="VWE124" s="245"/>
      <c r="VWF124" s="245"/>
      <c r="VWG124" s="245"/>
      <c r="VWH124" s="245"/>
      <c r="VWI124" s="245"/>
      <c r="VWJ124" s="245"/>
      <c r="VWK124" s="245"/>
      <c r="VWL124" s="245"/>
      <c r="VWM124" s="245"/>
      <c r="VWN124" s="245"/>
      <c r="VWO124" s="245"/>
      <c r="VWP124" s="245"/>
      <c r="VWQ124" s="245"/>
      <c r="VWR124" s="245"/>
      <c r="VWS124" s="245"/>
      <c r="VWT124" s="245"/>
      <c r="VWU124" s="245"/>
      <c r="VWV124" s="245"/>
      <c r="VWW124" s="245"/>
      <c r="VWX124" s="245"/>
      <c r="VWY124" s="245"/>
      <c r="VWZ124" s="245"/>
      <c r="VXA124" s="245"/>
      <c r="VXB124" s="245"/>
      <c r="VXC124" s="245"/>
      <c r="VXD124" s="245"/>
      <c r="VXE124" s="245"/>
      <c r="VXF124" s="245"/>
      <c r="VXG124" s="245"/>
      <c r="VXH124" s="245"/>
      <c r="VXI124" s="245"/>
      <c r="VXJ124" s="245"/>
      <c r="VXK124" s="245"/>
      <c r="VXL124" s="245"/>
      <c r="VXM124" s="245"/>
      <c r="VXN124" s="245"/>
      <c r="VXO124" s="245"/>
      <c r="VXP124" s="245"/>
      <c r="VXQ124" s="245"/>
      <c r="VXR124" s="245"/>
      <c r="VXS124" s="245"/>
      <c r="VXT124" s="245"/>
      <c r="VXU124" s="245"/>
      <c r="VXV124" s="245"/>
      <c r="VXW124" s="245"/>
      <c r="VXX124" s="245"/>
      <c r="VXY124" s="245"/>
      <c r="VXZ124" s="245"/>
      <c r="VYA124" s="245"/>
      <c r="VYB124" s="245"/>
      <c r="VYC124" s="245"/>
      <c r="VYD124" s="245"/>
      <c r="VYE124" s="245"/>
      <c r="VYF124" s="245"/>
      <c r="VYG124" s="245"/>
      <c r="VYH124" s="245"/>
      <c r="VYI124" s="245"/>
      <c r="VYJ124" s="245"/>
      <c r="VYK124" s="245"/>
      <c r="VYL124" s="245"/>
      <c r="VYM124" s="245"/>
      <c r="VYN124" s="245"/>
      <c r="VYO124" s="245"/>
      <c r="VYP124" s="245"/>
      <c r="VYQ124" s="245"/>
      <c r="VYR124" s="245"/>
      <c r="VYS124" s="245"/>
      <c r="VYT124" s="245"/>
      <c r="VYU124" s="245"/>
      <c r="VYV124" s="245"/>
      <c r="VYW124" s="245"/>
      <c r="VYX124" s="245"/>
      <c r="VYY124" s="245"/>
      <c r="VYZ124" s="245"/>
      <c r="VZA124" s="245"/>
      <c r="VZB124" s="245"/>
      <c r="VZC124" s="245"/>
      <c r="VZD124" s="245"/>
      <c r="VZE124" s="245"/>
      <c r="VZF124" s="245"/>
      <c r="VZG124" s="245"/>
      <c r="VZH124" s="245"/>
      <c r="VZI124" s="245"/>
      <c r="VZJ124" s="245"/>
      <c r="VZK124" s="245"/>
      <c r="VZL124" s="245"/>
      <c r="VZM124" s="245"/>
      <c r="VZN124" s="245"/>
      <c r="VZO124" s="245"/>
      <c r="VZP124" s="245"/>
      <c r="VZQ124" s="245"/>
      <c r="VZR124" s="245"/>
      <c r="VZS124" s="245"/>
      <c r="VZT124" s="245"/>
      <c r="VZU124" s="245"/>
      <c r="VZV124" s="245"/>
      <c r="VZW124" s="245"/>
      <c r="VZX124" s="245"/>
      <c r="VZY124" s="245"/>
      <c r="VZZ124" s="245"/>
      <c r="WAA124" s="245"/>
      <c r="WAB124" s="245"/>
      <c r="WAC124" s="245"/>
      <c r="WAD124" s="245"/>
      <c r="WAE124" s="245"/>
      <c r="WAF124" s="245"/>
      <c r="WAG124" s="245"/>
      <c r="WAH124" s="245"/>
      <c r="WAI124" s="245"/>
      <c r="WAJ124" s="245"/>
      <c r="WAK124" s="245"/>
      <c r="WAL124" s="245"/>
      <c r="WAM124" s="245"/>
      <c r="WAN124" s="245"/>
      <c r="WAO124" s="245"/>
      <c r="WAP124" s="245"/>
      <c r="WAQ124" s="245"/>
      <c r="WAR124" s="245"/>
      <c r="WAS124" s="245"/>
      <c r="WAT124" s="245"/>
      <c r="WAU124" s="245"/>
      <c r="WAV124" s="245"/>
      <c r="WAW124" s="245"/>
      <c r="WAX124" s="245"/>
      <c r="WAY124" s="245"/>
      <c r="WAZ124" s="245"/>
      <c r="WBA124" s="245"/>
      <c r="WBB124" s="245"/>
      <c r="WBC124" s="245"/>
      <c r="WBD124" s="245"/>
      <c r="WBE124" s="245"/>
      <c r="WBF124" s="245"/>
      <c r="WBG124" s="245"/>
      <c r="WBH124" s="245"/>
      <c r="WBI124" s="245"/>
      <c r="WBJ124" s="245"/>
      <c r="WBK124" s="245"/>
      <c r="WBL124" s="245"/>
      <c r="WBM124" s="245"/>
      <c r="WBN124" s="245"/>
      <c r="WBO124" s="245"/>
      <c r="WBP124" s="245"/>
      <c r="WBQ124" s="245"/>
      <c r="WBR124" s="245"/>
      <c r="WBS124" s="245"/>
      <c r="WBT124" s="245"/>
      <c r="WBU124" s="245"/>
      <c r="WBV124" s="245"/>
      <c r="WBW124" s="245"/>
      <c r="WBX124" s="245"/>
      <c r="WBY124" s="245"/>
      <c r="WBZ124" s="245"/>
      <c r="WCA124" s="245"/>
      <c r="WCB124" s="245"/>
      <c r="WCC124" s="245"/>
      <c r="WCD124" s="245"/>
      <c r="WCE124" s="245"/>
      <c r="WCF124" s="245"/>
      <c r="WCG124" s="245"/>
      <c r="WCH124" s="245"/>
      <c r="WCI124" s="245"/>
      <c r="WCJ124" s="245"/>
      <c r="WCK124" s="245"/>
      <c r="WCL124" s="245"/>
      <c r="WCM124" s="245"/>
      <c r="WCN124" s="245"/>
      <c r="WCO124" s="245"/>
      <c r="WCP124" s="245"/>
      <c r="WCQ124" s="245"/>
      <c r="WCR124" s="245"/>
      <c r="WCS124" s="245"/>
      <c r="WCT124" s="245"/>
      <c r="WCU124" s="245"/>
      <c r="WCV124" s="245"/>
      <c r="WCW124" s="245"/>
      <c r="WCX124" s="245"/>
      <c r="WCY124" s="245"/>
      <c r="WCZ124" s="245"/>
      <c r="WDA124" s="245"/>
      <c r="WDB124" s="245"/>
      <c r="WDC124" s="245"/>
      <c r="WDD124" s="245"/>
      <c r="WDE124" s="245"/>
      <c r="WDF124" s="245"/>
      <c r="WDG124" s="245"/>
      <c r="WDH124" s="245"/>
      <c r="WDI124" s="245"/>
      <c r="WDJ124" s="245"/>
      <c r="WDK124" s="245"/>
      <c r="WDL124" s="245"/>
      <c r="WDM124" s="245"/>
      <c r="WDN124" s="245"/>
      <c r="WDO124" s="245"/>
      <c r="WDP124" s="245"/>
      <c r="WDQ124" s="245"/>
      <c r="WDR124" s="245"/>
      <c r="WDS124" s="245"/>
      <c r="WDT124" s="245"/>
      <c r="WDU124" s="245"/>
      <c r="WDV124" s="245"/>
      <c r="WDW124" s="245"/>
      <c r="WDX124" s="245"/>
      <c r="WDY124" s="245"/>
      <c r="WDZ124" s="245"/>
      <c r="WEA124" s="245"/>
      <c r="WEB124" s="245"/>
      <c r="WEC124" s="245"/>
      <c r="WED124" s="245"/>
      <c r="WEE124" s="245"/>
      <c r="WEF124" s="245"/>
      <c r="WEG124" s="245"/>
      <c r="WEH124" s="245"/>
      <c r="WEI124" s="245"/>
      <c r="WEJ124" s="245"/>
      <c r="WEK124" s="245"/>
      <c r="WEL124" s="245"/>
      <c r="WEM124" s="245"/>
      <c r="WEN124" s="245"/>
      <c r="WEO124" s="245"/>
      <c r="WEP124" s="245"/>
      <c r="WEQ124" s="245"/>
      <c r="WER124" s="245"/>
      <c r="WES124" s="245"/>
      <c r="WET124" s="245"/>
      <c r="WEU124" s="245"/>
      <c r="WEV124" s="245"/>
      <c r="WEW124" s="245"/>
      <c r="WEX124" s="245"/>
      <c r="WEY124" s="245"/>
      <c r="WEZ124" s="245"/>
      <c r="WFA124" s="245"/>
      <c r="WFB124" s="245"/>
      <c r="WFC124" s="245"/>
      <c r="WFD124" s="245"/>
      <c r="WFE124" s="245"/>
      <c r="WFF124" s="245"/>
      <c r="WFG124" s="245"/>
      <c r="WFH124" s="245"/>
      <c r="WFI124" s="245"/>
      <c r="WFJ124" s="245"/>
      <c r="WFK124" s="245"/>
      <c r="WFL124" s="245"/>
      <c r="WFM124" s="245"/>
      <c r="WFN124" s="245"/>
      <c r="WFO124" s="245"/>
      <c r="WFP124" s="245"/>
      <c r="WFQ124" s="245"/>
      <c r="WFR124" s="245"/>
      <c r="WFS124" s="245"/>
      <c r="WFT124" s="245"/>
      <c r="WFU124" s="245"/>
      <c r="WFV124" s="245"/>
      <c r="WFW124" s="245"/>
      <c r="WFX124" s="245"/>
      <c r="WFY124" s="245"/>
      <c r="WFZ124" s="245"/>
      <c r="WGA124" s="245"/>
      <c r="WGB124" s="245"/>
      <c r="WGC124" s="245"/>
      <c r="WGD124" s="245"/>
      <c r="WGE124" s="245"/>
      <c r="WGF124" s="245"/>
      <c r="WGG124" s="245"/>
      <c r="WGH124" s="245"/>
      <c r="WGI124" s="245"/>
      <c r="WGJ124" s="245"/>
      <c r="WGK124" s="245"/>
      <c r="WGL124" s="245"/>
      <c r="WGM124" s="245"/>
      <c r="WGN124" s="245"/>
      <c r="WGO124" s="245"/>
      <c r="WGP124" s="245"/>
      <c r="WGQ124" s="245"/>
      <c r="WGR124" s="245"/>
      <c r="WGS124" s="245"/>
      <c r="WGT124" s="245"/>
      <c r="WGU124" s="245"/>
      <c r="WGV124" s="245"/>
      <c r="WGW124" s="245"/>
      <c r="WGX124" s="245"/>
      <c r="WGY124" s="245"/>
      <c r="WGZ124" s="245"/>
      <c r="WHA124" s="245"/>
      <c r="WHB124" s="245"/>
      <c r="WHC124" s="245"/>
      <c r="WHD124" s="245"/>
      <c r="WHE124" s="245"/>
      <c r="WHF124" s="245"/>
      <c r="WHG124" s="245"/>
      <c r="WHH124" s="245"/>
      <c r="WHI124" s="245"/>
      <c r="WHJ124" s="245"/>
      <c r="WHK124" s="245"/>
      <c r="WHL124" s="245"/>
      <c r="WHM124" s="245"/>
      <c r="WHN124" s="245"/>
      <c r="WHO124" s="245"/>
      <c r="WHP124" s="245"/>
      <c r="WHQ124" s="245"/>
      <c r="WHR124" s="245"/>
      <c r="WHS124" s="245"/>
      <c r="WHT124" s="245"/>
      <c r="WHU124" s="245"/>
      <c r="WHV124" s="245"/>
      <c r="WHW124" s="245"/>
      <c r="WHX124" s="245"/>
      <c r="WHY124" s="245"/>
      <c r="WHZ124" s="245"/>
      <c r="WIA124" s="245"/>
      <c r="WIB124" s="245"/>
      <c r="WIC124" s="245"/>
      <c r="WID124" s="245"/>
      <c r="WIE124" s="245"/>
      <c r="WIF124" s="245"/>
      <c r="WIG124" s="245"/>
      <c r="WIH124" s="245"/>
      <c r="WII124" s="245"/>
      <c r="WIJ124" s="245"/>
      <c r="WIK124" s="245"/>
      <c r="WIL124" s="245"/>
      <c r="WIM124" s="245"/>
      <c r="WIN124" s="245"/>
      <c r="WIO124" s="245"/>
      <c r="WIP124" s="245"/>
      <c r="WIQ124" s="245"/>
      <c r="WIR124" s="245"/>
      <c r="WIS124" s="245"/>
      <c r="WIT124" s="245"/>
      <c r="WIU124" s="245"/>
      <c r="WIV124" s="245"/>
      <c r="WIW124" s="245"/>
      <c r="WIX124" s="245"/>
      <c r="WIY124" s="245"/>
      <c r="WIZ124" s="245"/>
      <c r="WJA124" s="245"/>
      <c r="WJB124" s="245"/>
      <c r="WJC124" s="245"/>
      <c r="WJD124" s="245"/>
      <c r="WJE124" s="245"/>
      <c r="WJF124" s="245"/>
      <c r="WJG124" s="245"/>
      <c r="WJH124" s="245"/>
      <c r="WJI124" s="245"/>
      <c r="WJJ124" s="245"/>
      <c r="WJK124" s="245"/>
      <c r="WJL124" s="245"/>
      <c r="WJM124" s="245"/>
      <c r="WJN124" s="245"/>
      <c r="WJO124" s="245"/>
      <c r="WJP124" s="245"/>
      <c r="WJQ124" s="245"/>
      <c r="WJR124" s="245"/>
      <c r="WJS124" s="245"/>
      <c r="WJT124" s="245"/>
      <c r="WJU124" s="245"/>
      <c r="WJV124" s="245"/>
      <c r="WJW124" s="245"/>
      <c r="WJX124" s="245"/>
      <c r="WJY124" s="245"/>
      <c r="WJZ124" s="245"/>
      <c r="WKA124" s="245"/>
      <c r="WKB124" s="245"/>
      <c r="WKC124" s="245"/>
      <c r="WKD124" s="245"/>
      <c r="WKE124" s="245"/>
      <c r="WKF124" s="245"/>
      <c r="WKG124" s="245"/>
      <c r="WKH124" s="245"/>
      <c r="WKI124" s="245"/>
      <c r="WKJ124" s="245"/>
      <c r="WKK124" s="245"/>
      <c r="WKL124" s="245"/>
      <c r="WKM124" s="245"/>
      <c r="WKN124" s="245"/>
      <c r="WKO124" s="245"/>
      <c r="WKP124" s="245"/>
      <c r="WKQ124" s="245"/>
      <c r="WKR124" s="245"/>
      <c r="WKS124" s="245"/>
      <c r="WKT124" s="245"/>
      <c r="WKU124" s="245"/>
      <c r="WKV124" s="245"/>
      <c r="WKW124" s="245"/>
      <c r="WKX124" s="245"/>
      <c r="WKY124" s="245"/>
      <c r="WKZ124" s="245"/>
      <c r="WLA124" s="245"/>
      <c r="WLB124" s="245"/>
      <c r="WLC124" s="245"/>
      <c r="WLD124" s="245"/>
      <c r="WLE124" s="245"/>
      <c r="WLF124" s="245"/>
      <c r="WLG124" s="245"/>
      <c r="WLH124" s="245"/>
      <c r="WLI124" s="245"/>
      <c r="WLJ124" s="245"/>
      <c r="WLK124" s="245"/>
      <c r="WLL124" s="245"/>
      <c r="WLM124" s="245"/>
      <c r="WLN124" s="245"/>
      <c r="WLO124" s="245"/>
      <c r="WLP124" s="245"/>
      <c r="WLQ124" s="245"/>
      <c r="WLR124" s="245"/>
      <c r="WLS124" s="245"/>
      <c r="WLT124" s="245"/>
      <c r="WLU124" s="245"/>
      <c r="WLV124" s="245"/>
      <c r="WLW124" s="245"/>
      <c r="WLX124" s="245"/>
      <c r="WLY124" s="245"/>
      <c r="WLZ124" s="245"/>
      <c r="WMA124" s="245"/>
      <c r="WMB124" s="245"/>
      <c r="WMC124" s="245"/>
      <c r="WMD124" s="245"/>
      <c r="WME124" s="245"/>
      <c r="WMF124" s="245"/>
      <c r="WMG124" s="245"/>
      <c r="WMH124" s="245"/>
      <c r="WMI124" s="245"/>
      <c r="WMJ124" s="245"/>
      <c r="WMK124" s="245"/>
      <c r="WML124" s="245"/>
      <c r="WMM124" s="245"/>
      <c r="WMN124" s="245"/>
      <c r="WMO124" s="245"/>
      <c r="WMP124" s="245"/>
      <c r="WMQ124" s="245"/>
      <c r="WMR124" s="245"/>
      <c r="WMS124" s="245"/>
      <c r="WMT124" s="245"/>
      <c r="WMU124" s="245"/>
      <c r="WMV124" s="245"/>
      <c r="WMW124" s="245"/>
      <c r="WMX124" s="245"/>
      <c r="WMY124" s="245"/>
      <c r="WMZ124" s="245"/>
      <c r="WNA124" s="245"/>
      <c r="WNB124" s="245"/>
      <c r="WNC124" s="245"/>
      <c r="WND124" s="245"/>
      <c r="WNE124" s="245"/>
      <c r="WNF124" s="245"/>
      <c r="WNG124" s="245"/>
      <c r="WNH124" s="245"/>
      <c r="WNI124" s="245"/>
      <c r="WNJ124" s="245"/>
      <c r="WNK124" s="245"/>
      <c r="WNL124" s="245"/>
      <c r="WNM124" s="245"/>
      <c r="WNN124" s="245"/>
      <c r="WNO124" s="245"/>
      <c r="WNP124" s="245"/>
      <c r="WNQ124" s="245"/>
      <c r="WNR124" s="245"/>
      <c r="WNS124" s="245"/>
      <c r="WNT124" s="245"/>
      <c r="WNU124" s="245"/>
      <c r="WNV124" s="245"/>
      <c r="WNW124" s="245"/>
      <c r="WNX124" s="245"/>
      <c r="WNY124" s="245"/>
      <c r="WNZ124" s="245"/>
      <c r="WOA124" s="245"/>
      <c r="WOB124" s="245"/>
      <c r="WOC124" s="245"/>
      <c r="WOD124" s="245"/>
      <c r="WOE124" s="245"/>
      <c r="WOF124" s="245"/>
      <c r="WOG124" s="245"/>
      <c r="WOH124" s="245"/>
      <c r="WOI124" s="245"/>
      <c r="WOJ124" s="245"/>
      <c r="WOK124" s="245"/>
      <c r="WOL124" s="245"/>
      <c r="WOM124" s="245"/>
      <c r="WON124" s="245"/>
      <c r="WOO124" s="245"/>
      <c r="WOP124" s="245"/>
      <c r="WOQ124" s="245"/>
      <c r="WOR124" s="245"/>
      <c r="WOS124" s="245"/>
      <c r="WOT124" s="245"/>
      <c r="WOU124" s="245"/>
      <c r="WOV124" s="245"/>
      <c r="WOW124" s="245"/>
      <c r="WOX124" s="245"/>
      <c r="WOY124" s="245"/>
      <c r="WOZ124" s="245"/>
      <c r="WPA124" s="245"/>
      <c r="WPB124" s="245"/>
      <c r="WPC124" s="245"/>
      <c r="WPD124" s="245"/>
      <c r="WPE124" s="245"/>
      <c r="WPF124" s="245"/>
      <c r="WPG124" s="245"/>
      <c r="WPH124" s="245"/>
      <c r="WPI124" s="245"/>
      <c r="WPJ124" s="245"/>
      <c r="WPK124" s="245"/>
      <c r="WPL124" s="245"/>
      <c r="WPM124" s="245"/>
      <c r="WPN124" s="245"/>
      <c r="WPO124" s="245"/>
      <c r="WPP124" s="245"/>
      <c r="WPQ124" s="245"/>
      <c r="WPR124" s="245"/>
      <c r="WPS124" s="245"/>
      <c r="WPT124" s="245"/>
      <c r="WPU124" s="245"/>
      <c r="WPV124" s="245"/>
      <c r="WPW124" s="245"/>
      <c r="WPX124" s="245"/>
      <c r="WPY124" s="245"/>
      <c r="WPZ124" s="245"/>
      <c r="WQA124" s="245"/>
      <c r="WQB124" s="245"/>
      <c r="WQC124" s="245"/>
      <c r="WQD124" s="245"/>
      <c r="WQE124" s="245"/>
      <c r="WQF124" s="245"/>
      <c r="WQG124" s="245"/>
      <c r="WQH124" s="245"/>
      <c r="WQI124" s="245"/>
      <c r="WQJ124" s="245"/>
      <c r="WQK124" s="245"/>
      <c r="WQL124" s="245"/>
      <c r="WQM124" s="245"/>
      <c r="WQN124" s="245"/>
      <c r="WQO124" s="245"/>
      <c r="WQP124" s="245"/>
      <c r="WQQ124" s="245"/>
      <c r="WQR124" s="245"/>
      <c r="WQS124" s="245"/>
      <c r="WQT124" s="245"/>
      <c r="WQU124" s="245"/>
      <c r="WQV124" s="245"/>
      <c r="WQW124" s="245"/>
      <c r="WQX124" s="245"/>
      <c r="WQY124" s="245"/>
      <c r="WQZ124" s="245"/>
      <c r="WRA124" s="245"/>
      <c r="WRB124" s="245"/>
      <c r="WRC124" s="245"/>
      <c r="WRD124" s="245"/>
      <c r="WRE124" s="245"/>
      <c r="WRF124" s="245"/>
      <c r="WRG124" s="245"/>
      <c r="WRH124" s="245"/>
      <c r="WRI124" s="245"/>
      <c r="WRJ124" s="245"/>
      <c r="WRK124" s="245"/>
      <c r="WRL124" s="245"/>
      <c r="WRM124" s="245"/>
      <c r="WRN124" s="245"/>
      <c r="WRO124" s="245"/>
      <c r="WRP124" s="245"/>
      <c r="WRQ124" s="245"/>
      <c r="WRR124" s="245"/>
      <c r="WRS124" s="245"/>
      <c r="WRT124" s="245"/>
      <c r="WRU124" s="245"/>
      <c r="WRV124" s="245"/>
      <c r="WRW124" s="245"/>
      <c r="WRX124" s="245"/>
      <c r="WRY124" s="245"/>
      <c r="WRZ124" s="245"/>
      <c r="WSA124" s="245"/>
      <c r="WSB124" s="245"/>
      <c r="WSC124" s="245"/>
      <c r="WSD124" s="245"/>
      <c r="WSE124" s="245"/>
      <c r="WSF124" s="245"/>
      <c r="WSG124" s="245"/>
      <c r="WSH124" s="245"/>
      <c r="WSI124" s="245"/>
      <c r="WSJ124" s="245"/>
      <c r="WSK124" s="245"/>
      <c r="WSL124" s="245"/>
      <c r="WSM124" s="245"/>
      <c r="WSN124" s="245"/>
      <c r="WSO124" s="245"/>
      <c r="WSP124" s="245"/>
      <c r="WSQ124" s="245"/>
      <c r="WSR124" s="245"/>
      <c r="WSS124" s="245"/>
      <c r="WST124" s="245"/>
      <c r="WSU124" s="245"/>
      <c r="WSV124" s="245"/>
      <c r="WSW124" s="245"/>
      <c r="WSX124" s="245"/>
      <c r="WSY124" s="245"/>
      <c r="WSZ124" s="245"/>
      <c r="WTA124" s="245"/>
      <c r="WTB124" s="245"/>
      <c r="WTC124" s="245"/>
      <c r="WTD124" s="245"/>
      <c r="WTE124" s="245"/>
      <c r="WTF124" s="245"/>
      <c r="WTG124" s="245"/>
      <c r="WTH124" s="245"/>
      <c r="WTI124" s="245"/>
      <c r="WTJ124" s="245"/>
      <c r="WTK124" s="245"/>
      <c r="WTL124" s="245"/>
      <c r="WTM124" s="245"/>
      <c r="WTN124" s="245"/>
      <c r="WTO124" s="245"/>
      <c r="WTP124" s="245"/>
      <c r="WTQ124" s="245"/>
      <c r="WTR124" s="245"/>
      <c r="WTS124" s="245"/>
      <c r="WTT124" s="245"/>
      <c r="WTU124" s="245"/>
      <c r="WTV124" s="245"/>
      <c r="WTW124" s="245"/>
      <c r="WTX124" s="245"/>
      <c r="WTY124" s="245"/>
      <c r="WTZ124" s="245"/>
      <c r="WUA124" s="245"/>
      <c r="WUB124" s="245"/>
      <c r="WUC124" s="245"/>
      <c r="WUD124" s="245"/>
      <c r="WUE124" s="245"/>
      <c r="WUF124" s="245"/>
      <c r="WUG124" s="245"/>
      <c r="WUH124" s="245"/>
      <c r="WUI124" s="245"/>
      <c r="WUJ124" s="245"/>
      <c r="WUK124" s="245"/>
      <c r="WUL124" s="245"/>
      <c r="WUM124" s="245"/>
      <c r="WUN124" s="245"/>
      <c r="WUO124" s="245"/>
      <c r="WUP124" s="245"/>
      <c r="WUQ124" s="245"/>
      <c r="WUR124" s="245"/>
      <c r="WUS124" s="245"/>
      <c r="WUT124" s="245"/>
      <c r="WUU124" s="245"/>
      <c r="WUV124" s="245"/>
      <c r="WUW124" s="245"/>
      <c r="WUX124" s="245"/>
      <c r="WUY124" s="245"/>
      <c r="WUZ124" s="245"/>
      <c r="WVA124" s="245"/>
      <c r="WVB124" s="245"/>
      <c r="WVC124" s="245"/>
      <c r="WVD124" s="245"/>
      <c r="WVE124" s="245"/>
      <c r="WVF124" s="245"/>
      <c r="WVG124" s="245"/>
      <c r="WVH124" s="245"/>
      <c r="WVI124" s="245"/>
      <c r="WVJ124" s="245"/>
      <c r="WVK124" s="245"/>
      <c r="WVL124" s="245"/>
      <c r="WVM124" s="245"/>
      <c r="WVN124" s="245"/>
      <c r="WVO124" s="245"/>
      <c r="WVP124" s="245"/>
      <c r="WVQ124" s="245"/>
      <c r="WVR124" s="245"/>
      <c r="WVS124" s="245"/>
      <c r="WVT124" s="245"/>
      <c r="WVU124" s="245"/>
      <c r="WVV124" s="245"/>
      <c r="WVW124" s="245"/>
      <c r="WVX124" s="245"/>
      <c r="WVY124" s="245"/>
      <c r="WVZ124" s="245"/>
      <c r="WWA124" s="245"/>
      <c r="WWB124" s="245"/>
      <c r="WWC124" s="245"/>
      <c r="WWD124" s="245"/>
      <c r="WWE124" s="245"/>
      <c r="WWF124" s="245"/>
      <c r="WWG124" s="245"/>
      <c r="WWH124" s="245"/>
      <c r="WWI124" s="245"/>
      <c r="WWJ124" s="245"/>
      <c r="WWK124" s="245"/>
      <c r="WWL124" s="245"/>
      <c r="WWM124" s="245"/>
      <c r="WWN124" s="245"/>
      <c r="WWO124" s="245"/>
      <c r="WWP124" s="245"/>
      <c r="WWQ124" s="245"/>
      <c r="WWR124" s="245"/>
      <c r="WWS124" s="245"/>
      <c r="WWT124" s="245"/>
      <c r="WWU124" s="245"/>
      <c r="WWV124" s="245"/>
      <c r="WWW124" s="245"/>
      <c r="WWX124" s="245"/>
      <c r="WWY124" s="245"/>
      <c r="WWZ124" s="245"/>
      <c r="WXA124" s="245"/>
      <c r="WXB124" s="245"/>
      <c r="WXC124" s="245"/>
      <c r="WXD124" s="245"/>
      <c r="WXE124" s="245"/>
      <c r="WXF124" s="245"/>
      <c r="WXG124" s="245"/>
      <c r="WXH124" s="245"/>
      <c r="WXI124" s="245"/>
      <c r="WXJ124" s="245"/>
      <c r="WXK124" s="245"/>
      <c r="WXL124" s="245"/>
      <c r="WXM124" s="245"/>
      <c r="WXN124" s="245"/>
      <c r="WXO124" s="245"/>
      <c r="WXP124" s="245"/>
      <c r="WXQ124" s="245"/>
      <c r="WXR124" s="245"/>
      <c r="WXS124" s="245"/>
      <c r="WXT124" s="245"/>
      <c r="WXU124" s="245"/>
      <c r="WXV124" s="245"/>
      <c r="WXW124" s="245"/>
      <c r="WXX124" s="245"/>
      <c r="WXY124" s="245"/>
      <c r="WXZ124" s="245"/>
      <c r="WYA124" s="245"/>
      <c r="WYB124" s="245"/>
      <c r="WYC124" s="245"/>
      <c r="WYD124" s="245"/>
      <c r="WYE124" s="245"/>
      <c r="WYF124" s="245"/>
      <c r="WYG124" s="245"/>
      <c r="WYH124" s="245"/>
      <c r="WYI124" s="245"/>
      <c r="WYJ124" s="245"/>
      <c r="WYK124" s="245"/>
      <c r="WYL124" s="245"/>
      <c r="WYM124" s="245"/>
      <c r="WYN124" s="245"/>
      <c r="WYO124" s="245"/>
      <c r="WYP124" s="245"/>
      <c r="WYQ124" s="245"/>
      <c r="WYR124" s="245"/>
      <c r="WYS124" s="245"/>
      <c r="WYT124" s="245"/>
      <c r="WYU124" s="245"/>
      <c r="WYV124" s="245"/>
      <c r="WYW124" s="245"/>
      <c r="WYX124" s="245"/>
      <c r="WYY124" s="245"/>
      <c r="WYZ124" s="245"/>
      <c r="WZA124" s="245"/>
      <c r="WZB124" s="245"/>
      <c r="WZC124" s="245"/>
      <c r="WZD124" s="245"/>
      <c r="WZE124" s="245"/>
      <c r="WZF124" s="245"/>
      <c r="WZG124" s="245"/>
      <c r="WZH124" s="245"/>
      <c r="WZI124" s="245"/>
      <c r="WZJ124" s="245"/>
      <c r="WZK124" s="245"/>
      <c r="WZL124" s="245"/>
      <c r="WZM124" s="245"/>
      <c r="WZN124" s="245"/>
      <c r="WZO124" s="245"/>
      <c r="WZP124" s="245"/>
      <c r="WZQ124" s="245"/>
      <c r="WZR124" s="245"/>
      <c r="WZS124" s="245"/>
      <c r="WZT124" s="245"/>
      <c r="WZU124" s="245"/>
      <c r="WZV124" s="245"/>
      <c r="WZW124" s="245"/>
      <c r="WZX124" s="245"/>
      <c r="WZY124" s="245"/>
      <c r="WZZ124" s="245"/>
      <c r="XAA124" s="245"/>
      <c r="XAB124" s="245"/>
      <c r="XAC124" s="245"/>
      <c r="XAD124" s="245"/>
      <c r="XAE124" s="245"/>
      <c r="XAF124" s="245"/>
      <c r="XAG124" s="245"/>
      <c r="XAH124" s="245"/>
      <c r="XAI124" s="245"/>
      <c r="XAJ124" s="245"/>
      <c r="XAK124" s="245"/>
      <c r="XAL124" s="245"/>
      <c r="XAM124" s="245"/>
      <c r="XAN124" s="245"/>
      <c r="XAO124" s="245"/>
      <c r="XAP124" s="245"/>
      <c r="XAQ124" s="245"/>
      <c r="XAR124" s="245"/>
      <c r="XAS124" s="245"/>
      <c r="XAT124" s="245"/>
      <c r="XAU124" s="245"/>
      <c r="XAV124" s="245"/>
      <c r="XAW124" s="245"/>
      <c r="XAX124" s="245"/>
      <c r="XAY124" s="245"/>
      <c r="XAZ124" s="245"/>
      <c r="XBA124" s="245"/>
      <c r="XBB124" s="245"/>
      <c r="XBC124" s="245"/>
      <c r="XBD124" s="245"/>
      <c r="XBE124" s="245"/>
      <c r="XBF124" s="245"/>
      <c r="XBG124" s="245"/>
      <c r="XBH124" s="245"/>
      <c r="XBI124" s="245"/>
      <c r="XBJ124" s="245"/>
      <c r="XBK124" s="245"/>
      <c r="XBL124" s="245"/>
      <c r="XBM124" s="245"/>
      <c r="XBN124" s="245"/>
      <c r="XBO124" s="245"/>
      <c r="XBP124" s="245"/>
      <c r="XBQ124" s="245"/>
      <c r="XBR124" s="245"/>
      <c r="XBS124" s="245"/>
      <c r="XBT124" s="245"/>
      <c r="XBU124" s="245"/>
      <c r="XBV124" s="245"/>
      <c r="XBW124" s="245"/>
      <c r="XBX124" s="245"/>
      <c r="XBY124" s="245"/>
      <c r="XBZ124" s="245"/>
      <c r="XCA124" s="245"/>
      <c r="XCB124" s="245"/>
      <c r="XCC124" s="245"/>
      <c r="XCD124" s="245"/>
      <c r="XCE124" s="245"/>
      <c r="XCF124" s="245"/>
      <c r="XCG124" s="245"/>
      <c r="XCH124" s="245"/>
      <c r="XCI124" s="245"/>
      <c r="XCJ124" s="245"/>
      <c r="XCK124" s="245"/>
      <c r="XCL124" s="245"/>
      <c r="XCM124" s="245"/>
      <c r="XCN124" s="245"/>
      <c r="XCO124" s="245"/>
      <c r="XCP124" s="245"/>
      <c r="XCQ124" s="245"/>
      <c r="XCR124" s="245"/>
      <c r="XCS124" s="245"/>
      <c r="XCT124" s="245"/>
      <c r="XCU124" s="245"/>
      <c r="XCV124" s="245"/>
      <c r="XCW124" s="245"/>
      <c r="XCX124" s="245"/>
      <c r="XCY124" s="245"/>
      <c r="XCZ124" s="245"/>
      <c r="XDA124" s="245"/>
      <c r="XDB124" s="245"/>
      <c r="XDC124" s="245"/>
      <c r="XDD124" s="245"/>
      <c r="XDE124" s="245"/>
      <c r="XDF124" s="245"/>
      <c r="XDG124" s="245"/>
      <c r="XDH124" s="245"/>
      <c r="XDI124" s="245"/>
      <c r="XDJ124" s="245"/>
      <c r="XDK124" s="245"/>
      <c r="XDL124" s="245"/>
      <c r="XDM124" s="245"/>
      <c r="XDN124" s="245"/>
      <c r="XDO124" s="245"/>
      <c r="XDP124" s="245"/>
      <c r="XDQ124" s="245"/>
      <c r="XDR124" s="245"/>
      <c r="XDS124" s="245"/>
      <c r="XDT124" s="245"/>
      <c r="XDU124" s="245"/>
      <c r="XDV124" s="243"/>
      <c r="XDW124" s="243"/>
      <c r="XDX124" s="243"/>
      <c r="XDY124" s="243"/>
      <c r="XDZ124" s="243"/>
    </row>
    <row r="125" spans="1:16359" s="277" customFormat="1" ht="12">
      <c r="C125" s="277" t="s">
        <v>254</v>
      </c>
      <c r="E125" s="290" t="e">
        <f t="shared" ref="E125:N125" si="126">E123*$M$25</f>
        <v>#REF!</v>
      </c>
      <c r="F125" s="290" t="e">
        <f t="shared" si="126"/>
        <v>#REF!</v>
      </c>
      <c r="G125" s="290" t="e">
        <f t="shared" si="126"/>
        <v>#REF!</v>
      </c>
      <c r="H125" s="290" t="e">
        <f t="shared" si="126"/>
        <v>#REF!</v>
      </c>
      <c r="I125" s="290" t="e">
        <f t="shared" si="126"/>
        <v>#REF!</v>
      </c>
      <c r="J125" s="290" t="e">
        <f t="shared" si="126"/>
        <v>#REF!</v>
      </c>
      <c r="K125" s="290" t="e">
        <f t="shared" si="126"/>
        <v>#REF!</v>
      </c>
      <c r="L125" s="290" t="e">
        <f t="shared" si="126"/>
        <v>#REF!</v>
      </c>
      <c r="M125" s="290" t="e">
        <f t="shared" si="126"/>
        <v>#REF!</v>
      </c>
      <c r="N125" s="290" t="e">
        <f t="shared" si="126"/>
        <v>#REF!</v>
      </c>
      <c r="P125" s="290"/>
      <c r="Q125" s="290" t="e">
        <f>Q123*$M$25</f>
        <v>#REF!</v>
      </c>
      <c r="R125" s="290" t="e">
        <f>R123*$M$25</f>
        <v>#REF!</v>
      </c>
      <c r="S125" s="290" t="e">
        <f>S123*$M$25</f>
        <v>#REF!</v>
      </c>
      <c r="T125" s="290" t="e">
        <f>T123*$M$25</f>
        <v>#REF!</v>
      </c>
      <c r="U125" s="290" t="e">
        <f>U123*$M$25</f>
        <v>#REF!</v>
      </c>
      <c r="V125" s="290" t="e">
        <f t="shared" ref="V125:Z125" si="127">V123*$M$25</f>
        <v>#REF!</v>
      </c>
      <c r="W125" s="290" t="e">
        <f t="shared" si="127"/>
        <v>#REF!</v>
      </c>
      <c r="X125" s="290" t="e">
        <f t="shared" si="127"/>
        <v>#REF!</v>
      </c>
      <c r="Y125" s="290" t="e">
        <f t="shared" si="127"/>
        <v>#REF!</v>
      </c>
      <c r="Z125" s="290" t="e">
        <f t="shared" si="127"/>
        <v>#REF!</v>
      </c>
      <c r="AB125" s="290"/>
      <c r="AC125" s="290"/>
      <c r="AD125" s="290"/>
      <c r="AE125" s="290"/>
      <c r="AF125" s="290"/>
      <c r="AG125" s="290"/>
      <c r="AH125" s="243"/>
      <c r="AI125" s="243"/>
      <c r="AJ125" s="243"/>
      <c r="AK125" s="243"/>
      <c r="AL125" s="243"/>
      <c r="AM125" s="243"/>
      <c r="AN125" s="243"/>
      <c r="AO125" s="243"/>
      <c r="AP125" s="243"/>
      <c r="AQ125" s="243"/>
      <c r="AR125" s="243"/>
      <c r="AS125" s="243"/>
      <c r="AT125" s="243"/>
      <c r="AU125" s="243"/>
      <c r="AV125" s="243"/>
      <c r="AW125" s="243"/>
      <c r="AX125" s="243"/>
      <c r="AY125" s="243"/>
      <c r="AZ125" s="243"/>
      <c r="BA125" s="243"/>
      <c r="BB125" s="243"/>
      <c r="BC125" s="243"/>
      <c r="BD125" s="243"/>
      <c r="BE125" s="243"/>
      <c r="BF125" s="243"/>
      <c r="BG125" s="243"/>
      <c r="BH125" s="243"/>
      <c r="BI125" s="243"/>
      <c r="BJ125" s="243"/>
      <c r="BK125" s="243"/>
      <c r="BL125" s="243"/>
      <c r="BM125" s="243"/>
      <c r="BN125" s="243"/>
      <c r="BO125" s="243"/>
      <c r="BP125" s="243"/>
      <c r="BQ125" s="243"/>
      <c r="BR125" s="243"/>
      <c r="BS125" s="243"/>
      <c r="BT125" s="243"/>
      <c r="BU125" s="243"/>
      <c r="BV125" s="243"/>
      <c r="BW125" s="243"/>
      <c r="BX125" s="243"/>
      <c r="BY125" s="243"/>
      <c r="BZ125" s="243"/>
      <c r="CA125" s="243"/>
      <c r="CB125" s="243"/>
      <c r="CC125" s="243"/>
      <c r="CD125" s="243"/>
      <c r="CE125" s="243"/>
      <c r="CF125" s="243"/>
      <c r="CG125" s="243"/>
      <c r="CH125" s="243"/>
      <c r="CI125" s="243"/>
      <c r="CJ125" s="243"/>
      <c r="CK125" s="243"/>
      <c r="CL125" s="243"/>
      <c r="CM125" s="243"/>
      <c r="CN125" s="243"/>
      <c r="CO125" s="243"/>
      <c r="CP125" s="243"/>
      <c r="CQ125" s="243"/>
      <c r="CR125" s="243"/>
      <c r="CS125" s="243"/>
      <c r="CT125" s="243"/>
      <c r="CU125" s="243"/>
      <c r="CV125" s="243"/>
      <c r="CW125" s="243"/>
      <c r="CX125" s="243"/>
      <c r="CY125" s="243"/>
      <c r="CZ125" s="243"/>
      <c r="DA125" s="243"/>
      <c r="DB125" s="243"/>
      <c r="DC125" s="243"/>
      <c r="DD125" s="243"/>
      <c r="DE125" s="243"/>
      <c r="DF125" s="243"/>
      <c r="DG125" s="243"/>
      <c r="DH125" s="243"/>
      <c r="DI125" s="243"/>
      <c r="DJ125" s="243"/>
      <c r="DK125" s="243"/>
      <c r="DL125" s="243"/>
      <c r="DM125" s="243"/>
      <c r="DN125" s="243"/>
      <c r="DO125" s="243"/>
      <c r="DP125" s="243"/>
      <c r="DQ125" s="243"/>
      <c r="DR125" s="243"/>
      <c r="DS125" s="243"/>
      <c r="DT125" s="243"/>
      <c r="DU125" s="243"/>
      <c r="DV125" s="243"/>
      <c r="DW125" s="243"/>
      <c r="DX125" s="243"/>
      <c r="DY125" s="243"/>
      <c r="DZ125" s="243"/>
      <c r="EA125" s="243"/>
      <c r="EB125" s="243"/>
      <c r="EC125" s="243"/>
      <c r="ED125" s="243"/>
      <c r="EE125" s="243"/>
      <c r="EF125" s="243"/>
      <c r="EG125" s="243"/>
      <c r="EH125" s="243"/>
      <c r="EI125" s="243"/>
      <c r="EJ125" s="243"/>
      <c r="EK125" s="243"/>
      <c r="EL125" s="243"/>
      <c r="EM125" s="243"/>
      <c r="EN125" s="243"/>
      <c r="EO125" s="243"/>
      <c r="EP125" s="243"/>
      <c r="EQ125" s="243"/>
      <c r="ER125" s="243"/>
      <c r="ES125" s="243"/>
      <c r="ET125" s="243"/>
      <c r="EU125" s="243"/>
      <c r="EV125" s="243"/>
      <c r="EW125" s="243"/>
      <c r="EX125" s="243"/>
      <c r="EY125" s="243"/>
      <c r="EZ125" s="243"/>
      <c r="FA125" s="243"/>
      <c r="FB125" s="243"/>
      <c r="FC125" s="243"/>
      <c r="FD125" s="243"/>
      <c r="FE125" s="243"/>
      <c r="FF125" s="243"/>
      <c r="FG125" s="243"/>
      <c r="FH125" s="243"/>
      <c r="FI125" s="243"/>
      <c r="FJ125" s="243"/>
      <c r="FK125" s="243"/>
      <c r="FL125" s="243"/>
      <c r="FM125" s="243"/>
      <c r="FN125" s="243"/>
      <c r="FO125" s="243"/>
      <c r="FP125" s="243"/>
      <c r="FQ125" s="243"/>
      <c r="FR125" s="243"/>
      <c r="FS125" s="243"/>
      <c r="FT125" s="243"/>
      <c r="FU125" s="243"/>
      <c r="FV125" s="243"/>
      <c r="FW125" s="243"/>
      <c r="FX125" s="243"/>
      <c r="FY125" s="243"/>
      <c r="FZ125" s="243"/>
      <c r="GA125" s="243"/>
      <c r="GB125" s="243"/>
      <c r="GC125" s="243"/>
      <c r="GD125" s="243"/>
      <c r="GE125" s="243"/>
      <c r="GF125" s="243"/>
      <c r="GG125" s="243"/>
      <c r="GH125" s="243"/>
      <c r="GI125" s="243"/>
      <c r="GJ125" s="243"/>
      <c r="GK125" s="243"/>
      <c r="GL125" s="243"/>
      <c r="GM125" s="243"/>
      <c r="GN125" s="243"/>
      <c r="GO125" s="243"/>
      <c r="GP125" s="243"/>
      <c r="GQ125" s="243"/>
      <c r="GR125" s="243"/>
      <c r="GS125" s="243"/>
      <c r="GT125" s="243"/>
      <c r="GU125" s="243"/>
      <c r="GV125" s="243"/>
      <c r="GW125" s="243"/>
      <c r="GX125" s="243"/>
      <c r="GY125" s="243"/>
      <c r="GZ125" s="243"/>
      <c r="HA125" s="243"/>
      <c r="HB125" s="243"/>
      <c r="HC125" s="243"/>
      <c r="HD125" s="243"/>
      <c r="HE125" s="243"/>
      <c r="HF125" s="243"/>
      <c r="HG125" s="243"/>
      <c r="HH125" s="243"/>
      <c r="HI125" s="243"/>
      <c r="HJ125" s="243"/>
      <c r="HK125" s="243"/>
      <c r="HL125" s="243"/>
      <c r="HM125" s="243"/>
      <c r="HN125" s="243"/>
      <c r="HO125" s="243"/>
      <c r="HP125" s="243"/>
      <c r="HQ125" s="243"/>
      <c r="HR125" s="243"/>
      <c r="HS125" s="243"/>
      <c r="HT125" s="243"/>
      <c r="HU125" s="243"/>
      <c r="HV125" s="243"/>
      <c r="HW125" s="243"/>
      <c r="HX125" s="243"/>
      <c r="HY125" s="243"/>
      <c r="HZ125" s="243"/>
      <c r="IA125" s="243"/>
      <c r="IB125" s="243"/>
      <c r="IC125" s="243"/>
      <c r="ID125" s="243"/>
      <c r="IE125" s="243"/>
      <c r="IF125" s="243"/>
      <c r="IG125" s="243"/>
      <c r="IH125" s="243"/>
      <c r="II125" s="243"/>
      <c r="IJ125" s="243"/>
      <c r="IK125" s="243"/>
      <c r="IL125" s="243"/>
      <c r="IM125" s="243"/>
      <c r="IN125" s="243"/>
      <c r="IO125" s="243"/>
      <c r="IP125" s="243"/>
      <c r="IQ125" s="243"/>
      <c r="IR125" s="243"/>
      <c r="IS125" s="243"/>
      <c r="IT125" s="243"/>
      <c r="IU125" s="243"/>
      <c r="IV125" s="243"/>
      <c r="IW125" s="243"/>
      <c r="IX125" s="243"/>
      <c r="IY125" s="243"/>
      <c r="IZ125" s="243"/>
      <c r="JA125" s="243"/>
      <c r="JB125" s="243"/>
      <c r="JC125" s="243"/>
      <c r="JD125" s="243"/>
      <c r="JE125" s="243"/>
      <c r="JF125" s="243"/>
      <c r="JG125" s="243"/>
      <c r="JH125" s="243"/>
      <c r="JI125" s="243"/>
      <c r="JJ125" s="243"/>
      <c r="JK125" s="243"/>
      <c r="JL125" s="243"/>
      <c r="JM125" s="243"/>
      <c r="JN125" s="243"/>
      <c r="JO125" s="243"/>
      <c r="JP125" s="243"/>
      <c r="JQ125" s="243"/>
      <c r="JR125" s="243"/>
      <c r="JS125" s="243"/>
      <c r="JT125" s="243"/>
      <c r="JU125" s="243"/>
      <c r="JV125" s="243"/>
      <c r="JW125" s="243"/>
      <c r="JX125" s="243"/>
      <c r="JY125" s="243"/>
      <c r="JZ125" s="243"/>
      <c r="KA125" s="243"/>
      <c r="KB125" s="243"/>
      <c r="KC125" s="243"/>
      <c r="KD125" s="243"/>
      <c r="KE125" s="243"/>
      <c r="KF125" s="243"/>
      <c r="KG125" s="243"/>
      <c r="KH125" s="243"/>
      <c r="KI125" s="243"/>
      <c r="KJ125" s="243"/>
      <c r="KK125" s="243"/>
      <c r="KL125" s="243"/>
      <c r="KM125" s="243"/>
      <c r="KN125" s="243"/>
      <c r="KO125" s="243"/>
      <c r="KP125" s="243"/>
      <c r="KQ125" s="243"/>
      <c r="KR125" s="243"/>
      <c r="KS125" s="243"/>
      <c r="KT125" s="243"/>
      <c r="KU125" s="243"/>
      <c r="KV125" s="243"/>
      <c r="KW125" s="243"/>
      <c r="KX125" s="243"/>
      <c r="KY125" s="243"/>
      <c r="KZ125" s="243"/>
      <c r="LA125" s="243"/>
      <c r="LB125" s="243"/>
      <c r="LC125" s="243"/>
      <c r="LD125" s="243"/>
      <c r="LE125" s="243"/>
      <c r="LF125" s="243"/>
      <c r="LG125" s="243"/>
      <c r="LH125" s="243"/>
      <c r="LI125" s="243"/>
      <c r="LJ125" s="243"/>
      <c r="LK125" s="243"/>
      <c r="LL125" s="243"/>
      <c r="LM125" s="243"/>
      <c r="LN125" s="243"/>
      <c r="LO125" s="243"/>
      <c r="LP125" s="243"/>
      <c r="LQ125" s="243"/>
      <c r="LR125" s="243"/>
      <c r="LS125" s="243"/>
      <c r="LT125" s="243"/>
      <c r="LU125" s="243"/>
      <c r="LV125" s="243"/>
      <c r="LW125" s="243"/>
      <c r="LX125" s="243"/>
      <c r="LY125" s="243"/>
      <c r="LZ125" s="243"/>
      <c r="MA125" s="243"/>
      <c r="MB125" s="243"/>
      <c r="MC125" s="243"/>
      <c r="MD125" s="243"/>
      <c r="ME125" s="243"/>
      <c r="MF125" s="243"/>
      <c r="MG125" s="243"/>
      <c r="MH125" s="243"/>
      <c r="MI125" s="243"/>
      <c r="MJ125" s="243"/>
      <c r="MK125" s="243"/>
      <c r="ML125" s="243"/>
      <c r="MM125" s="243"/>
      <c r="MN125" s="243"/>
      <c r="MO125" s="243"/>
      <c r="MP125" s="243"/>
      <c r="MQ125" s="243"/>
      <c r="MR125" s="243"/>
      <c r="MS125" s="243"/>
      <c r="MT125" s="243"/>
      <c r="MU125" s="243"/>
      <c r="MV125" s="243"/>
      <c r="MW125" s="243"/>
      <c r="MX125" s="243"/>
      <c r="MY125" s="243"/>
      <c r="MZ125" s="243"/>
      <c r="NA125" s="243"/>
      <c r="NB125" s="243"/>
      <c r="NC125" s="243"/>
      <c r="ND125" s="243"/>
      <c r="NE125" s="243"/>
      <c r="NF125" s="243"/>
      <c r="NG125" s="243"/>
      <c r="NH125" s="243"/>
      <c r="NI125" s="243"/>
      <c r="NJ125" s="243"/>
      <c r="NK125" s="243"/>
      <c r="NL125" s="243"/>
      <c r="NM125" s="243"/>
      <c r="NN125" s="243"/>
      <c r="NO125" s="243"/>
      <c r="NP125" s="243"/>
      <c r="NQ125" s="243"/>
      <c r="NR125" s="243"/>
      <c r="NS125" s="243"/>
      <c r="NT125" s="243"/>
      <c r="NU125" s="243"/>
      <c r="NV125" s="243"/>
      <c r="NW125" s="243"/>
      <c r="NX125" s="243"/>
      <c r="NY125" s="243"/>
      <c r="NZ125" s="243"/>
      <c r="OA125" s="243"/>
      <c r="OB125" s="243"/>
      <c r="OC125" s="243"/>
      <c r="OD125" s="243"/>
      <c r="OE125" s="243"/>
      <c r="OF125" s="243"/>
      <c r="OG125" s="243"/>
      <c r="OH125" s="243"/>
      <c r="OI125" s="243"/>
      <c r="OJ125" s="243"/>
      <c r="OK125" s="243"/>
      <c r="OL125" s="243"/>
      <c r="OM125" s="243"/>
      <c r="ON125" s="243"/>
      <c r="OO125" s="243"/>
      <c r="OP125" s="243"/>
      <c r="OQ125" s="243"/>
      <c r="OR125" s="243"/>
      <c r="OS125" s="243"/>
      <c r="OT125" s="243"/>
      <c r="OU125" s="243"/>
      <c r="OV125" s="243"/>
      <c r="OW125" s="243"/>
      <c r="OX125" s="243"/>
      <c r="OY125" s="243"/>
      <c r="OZ125" s="243"/>
      <c r="PA125" s="243"/>
      <c r="PB125" s="243"/>
      <c r="PC125" s="243"/>
      <c r="PD125" s="243"/>
      <c r="PE125" s="243"/>
      <c r="PF125" s="243"/>
      <c r="PG125" s="243"/>
      <c r="PH125" s="243"/>
      <c r="PI125" s="243"/>
      <c r="PJ125" s="243"/>
      <c r="PK125" s="243"/>
      <c r="PL125" s="243"/>
      <c r="PM125" s="243"/>
      <c r="PN125" s="243"/>
      <c r="PO125" s="243"/>
      <c r="PP125" s="243"/>
      <c r="PQ125" s="243"/>
      <c r="PR125" s="243"/>
      <c r="PS125" s="243"/>
      <c r="PT125" s="243"/>
      <c r="PU125" s="243"/>
      <c r="PV125" s="243"/>
      <c r="PW125" s="243"/>
      <c r="PX125" s="243"/>
      <c r="PY125" s="243"/>
      <c r="PZ125" s="243"/>
      <c r="QA125" s="243"/>
      <c r="QB125" s="243"/>
      <c r="QC125" s="243"/>
      <c r="QD125" s="243"/>
      <c r="QE125" s="243"/>
      <c r="QF125" s="243"/>
      <c r="QG125" s="243"/>
      <c r="QH125" s="243"/>
      <c r="QI125" s="243"/>
      <c r="QJ125" s="243"/>
      <c r="QK125" s="243"/>
      <c r="QL125" s="243"/>
      <c r="QM125" s="243"/>
      <c r="QN125" s="243"/>
      <c r="QO125" s="243"/>
      <c r="QP125" s="243"/>
      <c r="QQ125" s="243"/>
      <c r="QR125" s="243"/>
      <c r="QS125" s="243"/>
      <c r="QT125" s="243"/>
      <c r="QU125" s="243"/>
      <c r="QV125" s="243"/>
      <c r="QW125" s="243"/>
      <c r="QX125" s="243"/>
      <c r="QY125" s="243"/>
      <c r="QZ125" s="243"/>
      <c r="RA125" s="243"/>
      <c r="RB125" s="243"/>
      <c r="RC125" s="243"/>
      <c r="RD125" s="243"/>
      <c r="RE125" s="243"/>
      <c r="RF125" s="243"/>
      <c r="RG125" s="243"/>
      <c r="RH125" s="243"/>
      <c r="RI125" s="243"/>
      <c r="RJ125" s="243"/>
      <c r="RK125" s="243"/>
      <c r="RL125" s="243"/>
      <c r="RM125" s="243"/>
      <c r="RN125" s="243"/>
      <c r="RO125" s="243"/>
      <c r="RP125" s="243"/>
      <c r="RQ125" s="243"/>
      <c r="RR125" s="243"/>
      <c r="RS125" s="243"/>
      <c r="RT125" s="243"/>
      <c r="RU125" s="243"/>
      <c r="RV125" s="243"/>
      <c r="RW125" s="243"/>
      <c r="RX125" s="243"/>
      <c r="RY125" s="243"/>
      <c r="RZ125" s="243"/>
      <c r="SA125" s="243"/>
      <c r="SB125" s="243"/>
      <c r="SC125" s="243"/>
      <c r="SD125" s="243"/>
      <c r="SE125" s="243"/>
      <c r="SF125" s="243"/>
      <c r="SG125" s="243"/>
      <c r="SH125" s="243"/>
      <c r="SI125" s="243"/>
      <c r="SJ125" s="243"/>
      <c r="SK125" s="243"/>
      <c r="SL125" s="243"/>
      <c r="SM125" s="243"/>
      <c r="SN125" s="243"/>
      <c r="SO125" s="243"/>
      <c r="SP125" s="243"/>
      <c r="SQ125" s="243"/>
      <c r="SR125" s="243"/>
      <c r="SS125" s="243"/>
      <c r="ST125" s="243"/>
      <c r="SU125" s="243"/>
      <c r="SV125" s="243"/>
      <c r="SW125" s="243"/>
      <c r="SX125" s="243"/>
      <c r="SY125" s="243"/>
      <c r="SZ125" s="243"/>
      <c r="TA125" s="243"/>
      <c r="TB125" s="243"/>
      <c r="TC125" s="243"/>
      <c r="TD125" s="243"/>
      <c r="TE125" s="243"/>
      <c r="TF125" s="243"/>
      <c r="TG125" s="243"/>
      <c r="TH125" s="243"/>
      <c r="TI125" s="243"/>
      <c r="TJ125" s="243"/>
      <c r="TK125" s="243"/>
      <c r="TL125" s="243"/>
      <c r="TM125" s="243"/>
      <c r="TN125" s="243"/>
      <c r="TO125" s="243"/>
      <c r="TP125" s="243"/>
      <c r="TQ125" s="243"/>
      <c r="TR125" s="243"/>
      <c r="TS125" s="243"/>
      <c r="TT125" s="243"/>
      <c r="TU125" s="243"/>
      <c r="TV125" s="243"/>
      <c r="TW125" s="243"/>
      <c r="TX125" s="243"/>
      <c r="TY125" s="243"/>
      <c r="TZ125" s="243"/>
      <c r="UA125" s="243"/>
      <c r="UB125" s="243"/>
      <c r="UC125" s="243"/>
      <c r="UD125" s="243"/>
      <c r="UE125" s="243"/>
      <c r="UF125" s="243"/>
      <c r="UG125" s="243"/>
      <c r="UH125" s="243"/>
      <c r="UI125" s="243"/>
      <c r="UJ125" s="243"/>
      <c r="UK125" s="243"/>
      <c r="UL125" s="243"/>
      <c r="UM125" s="243"/>
      <c r="UN125" s="243"/>
      <c r="UO125" s="243"/>
      <c r="UP125" s="243"/>
      <c r="UQ125" s="243"/>
      <c r="UR125" s="243"/>
      <c r="US125" s="243"/>
      <c r="UT125" s="243"/>
      <c r="UU125" s="243"/>
      <c r="UV125" s="243"/>
      <c r="UW125" s="243"/>
      <c r="UX125" s="243"/>
      <c r="UY125" s="243"/>
      <c r="UZ125" s="243"/>
      <c r="VA125" s="243"/>
      <c r="VB125" s="243"/>
      <c r="VC125" s="243"/>
      <c r="VD125" s="243"/>
      <c r="VE125" s="243"/>
      <c r="VF125" s="243"/>
      <c r="VG125" s="243"/>
      <c r="VH125" s="243"/>
      <c r="VI125" s="243"/>
      <c r="VJ125" s="243"/>
      <c r="VK125" s="243"/>
      <c r="VL125" s="243"/>
      <c r="VM125" s="243"/>
      <c r="VN125" s="243"/>
      <c r="VO125" s="243"/>
      <c r="VP125" s="243"/>
      <c r="VQ125" s="243"/>
      <c r="VR125" s="243"/>
      <c r="VS125" s="243"/>
      <c r="VT125" s="243"/>
      <c r="VU125" s="243"/>
      <c r="VV125" s="243"/>
      <c r="VW125" s="243"/>
      <c r="VX125" s="243"/>
      <c r="VY125" s="243"/>
      <c r="VZ125" s="243"/>
      <c r="WA125" s="243"/>
      <c r="WB125" s="243"/>
      <c r="WC125" s="243"/>
      <c r="WD125" s="243"/>
      <c r="WE125" s="243"/>
      <c r="WF125" s="243"/>
      <c r="WG125" s="243"/>
      <c r="WH125" s="243"/>
      <c r="WI125" s="243"/>
      <c r="WJ125" s="243"/>
      <c r="WK125" s="243"/>
      <c r="WL125" s="243"/>
      <c r="WM125" s="243"/>
      <c r="WN125" s="243"/>
      <c r="WO125" s="243"/>
      <c r="WP125" s="243"/>
      <c r="WQ125" s="243"/>
      <c r="WR125" s="243"/>
      <c r="WS125" s="243"/>
      <c r="WT125" s="243"/>
      <c r="WU125" s="243"/>
      <c r="WV125" s="243"/>
      <c r="WW125" s="243"/>
      <c r="WX125" s="243"/>
      <c r="WY125" s="243"/>
      <c r="WZ125" s="243"/>
      <c r="XA125" s="243"/>
      <c r="XB125" s="243"/>
      <c r="XC125" s="243"/>
      <c r="XD125" s="243"/>
      <c r="XE125" s="243"/>
      <c r="XF125" s="243"/>
      <c r="XG125" s="243"/>
      <c r="XH125" s="243"/>
      <c r="XI125" s="243"/>
      <c r="XJ125" s="243"/>
      <c r="XK125" s="243"/>
      <c r="XL125" s="243"/>
      <c r="XM125" s="243"/>
      <c r="XN125" s="243"/>
      <c r="XO125" s="243"/>
      <c r="XP125" s="243"/>
      <c r="XQ125" s="243"/>
      <c r="XR125" s="243"/>
      <c r="XS125" s="243"/>
      <c r="XT125" s="243"/>
      <c r="XU125" s="243"/>
      <c r="XV125" s="243"/>
      <c r="XW125" s="243"/>
      <c r="XX125" s="243"/>
      <c r="XY125" s="243"/>
      <c r="XZ125" s="243"/>
      <c r="YA125" s="243"/>
      <c r="YB125" s="243"/>
      <c r="YC125" s="243"/>
      <c r="YD125" s="243"/>
      <c r="YE125" s="243"/>
      <c r="YF125" s="243"/>
      <c r="YG125" s="243"/>
      <c r="YH125" s="243"/>
      <c r="YI125" s="243"/>
      <c r="YJ125" s="243"/>
      <c r="YK125" s="243"/>
      <c r="YL125" s="243"/>
      <c r="YM125" s="243"/>
      <c r="YN125" s="243"/>
      <c r="YO125" s="243"/>
      <c r="YP125" s="243"/>
      <c r="YQ125" s="243"/>
      <c r="YR125" s="243"/>
      <c r="YS125" s="243"/>
      <c r="YT125" s="243"/>
      <c r="YU125" s="243"/>
      <c r="YV125" s="243"/>
      <c r="YW125" s="243"/>
      <c r="YX125" s="243"/>
      <c r="YY125" s="243"/>
      <c r="YZ125" s="243"/>
      <c r="ZA125" s="243"/>
      <c r="ZB125" s="243"/>
      <c r="ZC125" s="243"/>
      <c r="ZD125" s="243"/>
      <c r="ZE125" s="243"/>
      <c r="ZF125" s="243"/>
      <c r="ZG125" s="243"/>
      <c r="ZH125" s="243"/>
      <c r="ZI125" s="243"/>
      <c r="ZJ125" s="243"/>
      <c r="ZK125" s="243"/>
      <c r="ZL125" s="243"/>
      <c r="ZM125" s="243"/>
      <c r="ZN125" s="243"/>
      <c r="ZO125" s="243"/>
      <c r="ZP125" s="243"/>
      <c r="ZQ125" s="243"/>
      <c r="ZR125" s="243"/>
      <c r="ZS125" s="243"/>
      <c r="ZT125" s="243"/>
      <c r="ZU125" s="243"/>
      <c r="ZV125" s="243"/>
      <c r="ZW125" s="243"/>
      <c r="ZX125" s="243"/>
      <c r="ZY125" s="243"/>
      <c r="ZZ125" s="243"/>
      <c r="AAA125" s="243"/>
      <c r="AAB125" s="243"/>
      <c r="AAC125" s="243"/>
      <c r="AAD125" s="243"/>
      <c r="AAE125" s="243"/>
      <c r="AAF125" s="243"/>
      <c r="AAG125" s="243"/>
      <c r="AAH125" s="243"/>
      <c r="AAI125" s="243"/>
      <c r="AAJ125" s="243"/>
      <c r="AAK125" s="243"/>
      <c r="AAL125" s="243"/>
      <c r="AAM125" s="243"/>
      <c r="AAN125" s="243"/>
      <c r="AAO125" s="243"/>
      <c r="AAP125" s="243"/>
      <c r="AAQ125" s="243"/>
      <c r="AAR125" s="243"/>
      <c r="AAS125" s="243"/>
      <c r="AAT125" s="243"/>
      <c r="AAU125" s="243"/>
      <c r="AAV125" s="243"/>
      <c r="AAW125" s="243"/>
      <c r="AAX125" s="243"/>
      <c r="AAY125" s="243"/>
      <c r="AAZ125" s="243"/>
      <c r="ABA125" s="243"/>
      <c r="ABB125" s="243"/>
      <c r="ABC125" s="243"/>
      <c r="ABD125" s="243"/>
      <c r="ABE125" s="243"/>
      <c r="ABF125" s="243"/>
      <c r="ABG125" s="243"/>
      <c r="ABH125" s="243"/>
      <c r="ABI125" s="243"/>
      <c r="ABJ125" s="243"/>
      <c r="ABK125" s="243"/>
      <c r="ABL125" s="243"/>
      <c r="ABM125" s="243"/>
      <c r="ABN125" s="243"/>
      <c r="ABO125" s="243"/>
      <c r="ABP125" s="243"/>
      <c r="ABQ125" s="243"/>
      <c r="ABR125" s="243"/>
      <c r="ABS125" s="243"/>
      <c r="ABT125" s="243"/>
      <c r="ABU125" s="243"/>
      <c r="ABV125" s="243"/>
      <c r="ABW125" s="243"/>
      <c r="ABX125" s="243"/>
      <c r="ABY125" s="243"/>
      <c r="ABZ125" s="243"/>
      <c r="ACA125" s="243"/>
      <c r="ACB125" s="243"/>
      <c r="ACC125" s="243"/>
      <c r="ACD125" s="243"/>
      <c r="ACE125" s="243"/>
      <c r="ACF125" s="243"/>
      <c r="ACG125" s="243"/>
      <c r="ACH125" s="243"/>
      <c r="ACI125" s="243"/>
      <c r="ACJ125" s="243"/>
      <c r="ACK125" s="243"/>
      <c r="ACL125" s="243"/>
      <c r="ACM125" s="243"/>
      <c r="ACN125" s="243"/>
      <c r="ACO125" s="243"/>
      <c r="ACP125" s="243"/>
      <c r="ACQ125" s="243"/>
      <c r="ACR125" s="243"/>
      <c r="ACS125" s="243"/>
      <c r="ACT125" s="243"/>
      <c r="ACU125" s="243"/>
      <c r="ACV125" s="243"/>
      <c r="ACW125" s="243"/>
      <c r="ACX125" s="243"/>
      <c r="ACY125" s="243"/>
      <c r="ACZ125" s="243"/>
      <c r="ADA125" s="243"/>
      <c r="ADB125" s="243"/>
      <c r="ADC125" s="243"/>
      <c r="ADD125" s="243"/>
      <c r="ADE125" s="243"/>
      <c r="ADF125" s="243"/>
      <c r="ADG125" s="243"/>
      <c r="ADH125" s="243"/>
      <c r="ADI125" s="243"/>
      <c r="ADJ125" s="243"/>
      <c r="ADK125" s="243"/>
      <c r="ADL125" s="243"/>
      <c r="ADM125" s="243"/>
      <c r="ADN125" s="243"/>
      <c r="ADO125" s="243"/>
      <c r="ADP125" s="243"/>
      <c r="ADQ125" s="243"/>
      <c r="ADR125" s="243"/>
      <c r="ADS125" s="243"/>
      <c r="ADT125" s="243"/>
      <c r="ADU125" s="243"/>
      <c r="ADV125" s="243"/>
      <c r="ADW125" s="243"/>
      <c r="ADX125" s="243"/>
      <c r="ADY125" s="243"/>
      <c r="ADZ125" s="243"/>
      <c r="AEA125" s="243"/>
      <c r="AEB125" s="243"/>
      <c r="AEC125" s="243"/>
      <c r="AED125" s="243"/>
      <c r="AEE125" s="243"/>
      <c r="AEF125" s="243"/>
      <c r="AEG125" s="243"/>
      <c r="AEH125" s="243"/>
      <c r="AEI125" s="243"/>
      <c r="AEJ125" s="243"/>
      <c r="AEK125" s="243"/>
      <c r="AEL125" s="243"/>
      <c r="AEM125" s="243"/>
      <c r="AEN125" s="243"/>
      <c r="AEO125" s="243"/>
      <c r="AEP125" s="243"/>
      <c r="AEQ125" s="243"/>
      <c r="AER125" s="243"/>
      <c r="AES125" s="243"/>
      <c r="AET125" s="243"/>
      <c r="AEU125" s="243"/>
      <c r="AEV125" s="243"/>
      <c r="AEW125" s="243"/>
      <c r="AEX125" s="243"/>
      <c r="AEY125" s="243"/>
      <c r="AEZ125" s="243"/>
      <c r="AFA125" s="243"/>
      <c r="AFB125" s="243"/>
      <c r="AFC125" s="243"/>
      <c r="AFD125" s="243"/>
      <c r="AFE125" s="243"/>
      <c r="AFF125" s="243"/>
      <c r="AFG125" s="243"/>
      <c r="AFH125" s="243"/>
      <c r="AFI125" s="243"/>
      <c r="AFJ125" s="243"/>
      <c r="AFK125" s="243"/>
      <c r="AFL125" s="243"/>
      <c r="AFM125" s="243"/>
      <c r="AFN125" s="243"/>
      <c r="AFO125" s="243"/>
      <c r="AFP125" s="243"/>
      <c r="AFQ125" s="243"/>
      <c r="AFR125" s="243"/>
      <c r="AFS125" s="243"/>
      <c r="AFT125" s="243"/>
      <c r="AFU125" s="243"/>
      <c r="AFV125" s="243"/>
      <c r="AFW125" s="243"/>
      <c r="AFX125" s="243"/>
      <c r="AFY125" s="243"/>
      <c r="AFZ125" s="243"/>
      <c r="AGA125" s="243"/>
      <c r="AGB125" s="243"/>
      <c r="AGC125" s="243"/>
      <c r="AGD125" s="243"/>
      <c r="AGE125" s="243"/>
      <c r="AGF125" s="243"/>
      <c r="AGG125" s="243"/>
      <c r="AGH125" s="243"/>
      <c r="AGI125" s="243"/>
      <c r="AGJ125" s="243"/>
      <c r="AGK125" s="243"/>
      <c r="AGL125" s="243"/>
      <c r="AGM125" s="243"/>
      <c r="AGN125" s="243"/>
      <c r="AGO125" s="243"/>
      <c r="AGP125" s="243"/>
      <c r="AGQ125" s="243"/>
      <c r="AGR125" s="243"/>
      <c r="AGS125" s="243"/>
      <c r="AGT125" s="243"/>
      <c r="AGU125" s="243"/>
      <c r="AGV125" s="243"/>
      <c r="AGW125" s="243"/>
      <c r="AGX125" s="243"/>
      <c r="AGY125" s="243"/>
      <c r="AGZ125" s="243"/>
      <c r="AHA125" s="243"/>
      <c r="AHB125" s="243"/>
      <c r="AHC125" s="243"/>
      <c r="AHD125" s="243"/>
      <c r="AHE125" s="243"/>
      <c r="AHF125" s="243"/>
      <c r="AHG125" s="243"/>
      <c r="AHH125" s="243"/>
      <c r="AHI125" s="243"/>
      <c r="AHJ125" s="243"/>
      <c r="AHK125" s="243"/>
      <c r="AHL125" s="243"/>
      <c r="AHM125" s="243"/>
      <c r="AHN125" s="243"/>
      <c r="AHO125" s="243"/>
      <c r="AHP125" s="243"/>
      <c r="AHQ125" s="243"/>
      <c r="AHR125" s="243"/>
      <c r="AHS125" s="243"/>
      <c r="AHT125" s="243"/>
      <c r="AHU125" s="243"/>
      <c r="AHV125" s="243"/>
      <c r="AHW125" s="243"/>
      <c r="AHX125" s="243"/>
      <c r="AHY125" s="243"/>
      <c r="AHZ125" s="243"/>
      <c r="AIA125" s="243"/>
      <c r="AIB125" s="243"/>
      <c r="AIC125" s="243"/>
      <c r="AID125" s="243"/>
      <c r="AIE125" s="243"/>
      <c r="AIF125" s="243"/>
      <c r="AIG125" s="243"/>
      <c r="AIH125" s="243"/>
      <c r="AII125" s="243"/>
      <c r="AIJ125" s="243"/>
      <c r="AIK125" s="243"/>
      <c r="AIL125" s="243"/>
      <c r="AIM125" s="243"/>
      <c r="AIN125" s="243"/>
      <c r="AIO125" s="243"/>
      <c r="AIP125" s="243"/>
      <c r="AIQ125" s="243"/>
      <c r="AIR125" s="243"/>
      <c r="AIS125" s="243"/>
      <c r="AIT125" s="243"/>
      <c r="AIU125" s="243"/>
      <c r="AIV125" s="243"/>
      <c r="AIW125" s="243"/>
      <c r="AIX125" s="243"/>
      <c r="AIY125" s="243"/>
      <c r="AIZ125" s="243"/>
      <c r="AJA125" s="243"/>
      <c r="AJB125" s="243"/>
      <c r="AJC125" s="243"/>
      <c r="AJD125" s="243"/>
      <c r="AJE125" s="243"/>
      <c r="AJF125" s="243"/>
      <c r="AJG125" s="243"/>
      <c r="AJH125" s="243"/>
      <c r="AJI125" s="243"/>
      <c r="AJJ125" s="243"/>
      <c r="AJK125" s="243"/>
      <c r="AJL125" s="243"/>
      <c r="AJM125" s="243"/>
      <c r="AJN125" s="243"/>
      <c r="AJO125" s="243"/>
      <c r="AJP125" s="243"/>
      <c r="AJQ125" s="243"/>
      <c r="AJR125" s="243"/>
      <c r="AJS125" s="243"/>
      <c r="AJT125" s="243"/>
      <c r="AJU125" s="243"/>
      <c r="AJV125" s="243"/>
      <c r="AJW125" s="243"/>
      <c r="AJX125" s="243"/>
      <c r="AJY125" s="243"/>
      <c r="AJZ125" s="243"/>
      <c r="AKA125" s="243"/>
      <c r="AKB125" s="243"/>
      <c r="AKC125" s="243"/>
      <c r="AKD125" s="243"/>
      <c r="AKE125" s="243"/>
      <c r="AKF125" s="243"/>
      <c r="AKG125" s="243"/>
      <c r="AKH125" s="243"/>
      <c r="AKI125" s="243"/>
      <c r="AKJ125" s="243"/>
      <c r="AKK125" s="243"/>
      <c r="AKL125" s="243"/>
      <c r="AKM125" s="243"/>
      <c r="AKN125" s="243"/>
      <c r="AKO125" s="243"/>
      <c r="AKP125" s="243"/>
      <c r="AKQ125" s="243"/>
      <c r="AKR125" s="243"/>
      <c r="AKS125" s="243"/>
      <c r="AKT125" s="243"/>
      <c r="AKU125" s="243"/>
      <c r="AKV125" s="243"/>
      <c r="AKW125" s="243"/>
      <c r="AKX125" s="243"/>
      <c r="AKY125" s="243"/>
      <c r="AKZ125" s="243"/>
      <c r="ALA125" s="243"/>
      <c r="ALB125" s="243"/>
      <c r="ALC125" s="243"/>
      <c r="ALD125" s="243"/>
      <c r="ALE125" s="243"/>
      <c r="ALF125" s="243"/>
      <c r="ALG125" s="243"/>
      <c r="ALH125" s="243"/>
      <c r="ALI125" s="243"/>
      <c r="ALJ125" s="243"/>
      <c r="ALK125" s="243"/>
      <c r="ALL125" s="243"/>
      <c r="ALM125" s="243"/>
      <c r="ALN125" s="243"/>
      <c r="ALO125" s="243"/>
      <c r="ALP125" s="243"/>
      <c r="ALQ125" s="243"/>
      <c r="ALR125" s="243"/>
      <c r="ALS125" s="243"/>
      <c r="ALT125" s="243"/>
      <c r="ALU125" s="243"/>
      <c r="ALV125" s="243"/>
      <c r="ALW125" s="243"/>
      <c r="ALX125" s="243"/>
      <c r="ALY125" s="243"/>
      <c r="ALZ125" s="243"/>
      <c r="AMA125" s="243"/>
      <c r="AMB125" s="243"/>
      <c r="AMC125" s="243"/>
      <c r="AMD125" s="243"/>
      <c r="AME125" s="243"/>
      <c r="AMF125" s="243"/>
      <c r="AMG125" s="243"/>
      <c r="AMH125" s="243"/>
      <c r="AMI125" s="243"/>
      <c r="AMJ125" s="243"/>
      <c r="AMK125" s="243"/>
      <c r="AML125" s="243"/>
      <c r="AMM125" s="243"/>
      <c r="AMN125" s="243"/>
      <c r="AMO125" s="243"/>
      <c r="AMP125" s="243"/>
      <c r="AMQ125" s="243"/>
      <c r="AMR125" s="243"/>
      <c r="AMS125" s="243"/>
      <c r="AMT125" s="243"/>
      <c r="AMU125" s="243"/>
      <c r="AMV125" s="243"/>
      <c r="AMW125" s="243"/>
      <c r="AMX125" s="243"/>
      <c r="AMY125" s="243"/>
      <c r="AMZ125" s="243"/>
      <c r="ANA125" s="243"/>
      <c r="ANB125" s="243"/>
      <c r="ANC125" s="243"/>
      <c r="AND125" s="243"/>
      <c r="ANE125" s="243"/>
      <c r="ANF125" s="243"/>
      <c r="ANG125" s="243"/>
      <c r="ANH125" s="243"/>
      <c r="ANI125" s="243"/>
      <c r="ANJ125" s="243"/>
      <c r="ANK125" s="243"/>
      <c r="ANL125" s="243"/>
      <c r="ANM125" s="243"/>
      <c r="ANN125" s="243"/>
      <c r="ANO125" s="243"/>
      <c r="ANP125" s="243"/>
      <c r="ANQ125" s="243"/>
      <c r="ANR125" s="243"/>
      <c r="ANS125" s="243"/>
      <c r="ANT125" s="243"/>
      <c r="ANU125" s="243"/>
      <c r="ANV125" s="243"/>
      <c r="ANW125" s="243"/>
      <c r="ANX125" s="243"/>
      <c r="ANY125" s="243"/>
      <c r="ANZ125" s="243"/>
      <c r="AOA125" s="243"/>
      <c r="AOB125" s="243"/>
      <c r="AOC125" s="243"/>
      <c r="AOD125" s="243"/>
      <c r="AOE125" s="243"/>
      <c r="AOF125" s="243"/>
      <c r="AOG125" s="243"/>
      <c r="AOH125" s="243"/>
      <c r="AOI125" s="243"/>
      <c r="AOJ125" s="243"/>
      <c r="AOK125" s="243"/>
      <c r="AOL125" s="243"/>
      <c r="AOM125" s="243"/>
      <c r="AON125" s="243"/>
      <c r="AOO125" s="243"/>
      <c r="AOP125" s="243"/>
      <c r="AOQ125" s="243"/>
      <c r="AOR125" s="243"/>
      <c r="AOS125" s="243"/>
      <c r="AOT125" s="243"/>
      <c r="AOU125" s="243"/>
      <c r="AOV125" s="243"/>
      <c r="AOW125" s="243"/>
      <c r="AOX125" s="243"/>
      <c r="AOY125" s="243"/>
      <c r="AOZ125" s="243"/>
      <c r="APA125" s="243"/>
      <c r="APB125" s="243"/>
      <c r="APC125" s="243"/>
      <c r="APD125" s="243"/>
      <c r="APE125" s="243"/>
      <c r="APF125" s="243"/>
      <c r="APG125" s="243"/>
      <c r="APH125" s="243"/>
      <c r="API125" s="243"/>
      <c r="APJ125" s="243"/>
      <c r="APK125" s="243"/>
      <c r="APL125" s="243"/>
      <c r="APM125" s="243"/>
      <c r="APN125" s="243"/>
      <c r="APO125" s="243"/>
      <c r="APP125" s="243"/>
      <c r="APQ125" s="243"/>
      <c r="APR125" s="243"/>
      <c r="APS125" s="243"/>
      <c r="APT125" s="243"/>
      <c r="APU125" s="243"/>
      <c r="APV125" s="243"/>
      <c r="APW125" s="243"/>
      <c r="APX125" s="243"/>
      <c r="APY125" s="243"/>
      <c r="APZ125" s="243"/>
      <c r="AQA125" s="243"/>
      <c r="AQB125" s="243"/>
      <c r="AQC125" s="243"/>
      <c r="AQD125" s="243"/>
      <c r="AQE125" s="243"/>
      <c r="AQF125" s="243"/>
      <c r="AQG125" s="243"/>
      <c r="AQH125" s="243"/>
      <c r="AQI125" s="243"/>
      <c r="AQJ125" s="243"/>
      <c r="AQK125" s="243"/>
      <c r="AQL125" s="243"/>
      <c r="AQM125" s="243"/>
      <c r="AQN125" s="243"/>
      <c r="AQO125" s="243"/>
      <c r="AQP125" s="243"/>
      <c r="AQQ125" s="243"/>
      <c r="AQR125" s="243"/>
      <c r="AQS125" s="243"/>
      <c r="AQT125" s="243"/>
      <c r="AQU125" s="243"/>
      <c r="AQV125" s="243"/>
      <c r="AQW125" s="243"/>
      <c r="AQX125" s="243"/>
      <c r="AQY125" s="243"/>
      <c r="AQZ125" s="243"/>
      <c r="ARA125" s="243"/>
      <c r="ARB125" s="243"/>
      <c r="ARC125" s="243"/>
      <c r="ARD125" s="243"/>
      <c r="ARE125" s="243"/>
      <c r="ARF125" s="243"/>
      <c r="ARG125" s="243"/>
      <c r="ARH125" s="243"/>
      <c r="ARI125" s="243"/>
      <c r="ARJ125" s="243"/>
      <c r="ARK125" s="243"/>
      <c r="ARL125" s="243"/>
      <c r="ARM125" s="243"/>
      <c r="ARN125" s="243"/>
      <c r="ARO125" s="243"/>
      <c r="ARP125" s="243"/>
      <c r="ARQ125" s="243"/>
      <c r="ARR125" s="243"/>
      <c r="ARS125" s="243"/>
      <c r="ART125" s="243"/>
      <c r="ARU125" s="243"/>
      <c r="ARV125" s="243"/>
      <c r="ARW125" s="243"/>
      <c r="ARX125" s="243"/>
      <c r="ARY125" s="243"/>
      <c r="ARZ125" s="243"/>
      <c r="ASA125" s="243"/>
      <c r="ASB125" s="243"/>
      <c r="ASC125" s="243"/>
      <c r="ASD125" s="243"/>
      <c r="ASE125" s="243"/>
      <c r="ASF125" s="243"/>
      <c r="ASG125" s="243"/>
      <c r="ASH125" s="243"/>
      <c r="ASI125" s="243"/>
      <c r="ASJ125" s="243"/>
      <c r="ASK125" s="243"/>
      <c r="ASL125" s="243"/>
      <c r="ASM125" s="243"/>
      <c r="ASN125" s="243"/>
      <c r="ASO125" s="243"/>
      <c r="ASP125" s="243"/>
      <c r="ASQ125" s="243"/>
      <c r="ASR125" s="243"/>
      <c r="ASS125" s="243"/>
      <c r="AST125" s="243"/>
      <c r="ASU125" s="243"/>
      <c r="ASV125" s="243"/>
      <c r="ASW125" s="243"/>
      <c r="ASX125" s="243"/>
      <c r="ASY125" s="243"/>
      <c r="ASZ125" s="243"/>
      <c r="ATA125" s="243"/>
      <c r="ATB125" s="243"/>
      <c r="ATC125" s="243"/>
      <c r="ATD125" s="243"/>
      <c r="ATE125" s="243"/>
      <c r="ATF125" s="243"/>
      <c r="ATG125" s="243"/>
      <c r="ATH125" s="243"/>
      <c r="ATI125" s="243"/>
      <c r="ATJ125" s="243"/>
      <c r="ATK125" s="243"/>
      <c r="ATL125" s="243"/>
      <c r="ATM125" s="243"/>
      <c r="ATN125" s="243"/>
      <c r="ATO125" s="243"/>
      <c r="ATP125" s="243"/>
      <c r="ATQ125" s="243"/>
      <c r="ATR125" s="243"/>
      <c r="ATS125" s="243"/>
      <c r="ATT125" s="243"/>
      <c r="ATU125" s="243"/>
      <c r="ATV125" s="243"/>
      <c r="ATW125" s="243"/>
      <c r="ATX125" s="243"/>
      <c r="ATY125" s="243"/>
      <c r="ATZ125" s="243"/>
      <c r="AUA125" s="243"/>
      <c r="AUB125" s="243"/>
      <c r="AUC125" s="243"/>
      <c r="AUD125" s="243"/>
      <c r="AUE125" s="243"/>
      <c r="AUF125" s="243"/>
      <c r="AUG125" s="243"/>
      <c r="AUH125" s="243"/>
      <c r="AUI125" s="243"/>
      <c r="AUJ125" s="243"/>
      <c r="AUK125" s="243"/>
      <c r="AUL125" s="243"/>
      <c r="AUM125" s="243"/>
      <c r="AUN125" s="243"/>
      <c r="AUO125" s="243"/>
      <c r="AUP125" s="243"/>
      <c r="AUQ125" s="243"/>
      <c r="AUR125" s="243"/>
      <c r="AUS125" s="243"/>
      <c r="AUT125" s="243"/>
      <c r="AUU125" s="243"/>
      <c r="AUV125" s="243"/>
      <c r="AUW125" s="243"/>
      <c r="AUX125" s="243"/>
      <c r="AUY125" s="243"/>
      <c r="AUZ125" s="243"/>
      <c r="AVA125" s="243"/>
      <c r="AVB125" s="243"/>
      <c r="AVC125" s="243"/>
      <c r="AVD125" s="243"/>
      <c r="AVE125" s="243"/>
      <c r="AVF125" s="243"/>
      <c r="AVG125" s="243"/>
      <c r="AVH125" s="243"/>
      <c r="AVI125" s="243"/>
      <c r="AVJ125" s="243"/>
      <c r="AVK125" s="243"/>
      <c r="AVL125" s="243"/>
      <c r="AVM125" s="243"/>
      <c r="AVN125" s="243"/>
      <c r="AVO125" s="243"/>
      <c r="AVP125" s="243"/>
      <c r="AVQ125" s="243"/>
      <c r="AVR125" s="243"/>
      <c r="AVS125" s="243"/>
      <c r="AVT125" s="243"/>
      <c r="AVU125" s="243"/>
      <c r="AVV125" s="243"/>
      <c r="AVW125" s="243"/>
      <c r="AVX125" s="243"/>
      <c r="AVY125" s="243"/>
      <c r="AVZ125" s="243"/>
      <c r="AWA125" s="243"/>
      <c r="AWB125" s="243"/>
      <c r="AWC125" s="243"/>
      <c r="AWD125" s="243"/>
      <c r="AWE125" s="243"/>
      <c r="AWF125" s="243"/>
      <c r="AWG125" s="243"/>
      <c r="AWH125" s="243"/>
      <c r="AWI125" s="243"/>
      <c r="AWJ125" s="243"/>
      <c r="AWK125" s="243"/>
      <c r="AWL125" s="243"/>
      <c r="AWM125" s="243"/>
      <c r="AWN125" s="243"/>
      <c r="AWO125" s="243"/>
      <c r="AWP125" s="243"/>
      <c r="AWQ125" s="243"/>
      <c r="AWR125" s="243"/>
      <c r="AWS125" s="243"/>
      <c r="AWT125" s="243"/>
      <c r="AWU125" s="243"/>
      <c r="AWV125" s="243"/>
      <c r="AWW125" s="243"/>
      <c r="AWX125" s="243"/>
      <c r="AWY125" s="243"/>
      <c r="AWZ125" s="243"/>
      <c r="AXA125" s="243"/>
      <c r="AXB125" s="243"/>
      <c r="AXC125" s="243"/>
      <c r="AXD125" s="243"/>
      <c r="AXE125" s="243"/>
      <c r="AXF125" s="243"/>
      <c r="AXG125" s="243"/>
      <c r="AXH125" s="243"/>
      <c r="AXI125" s="243"/>
      <c r="AXJ125" s="243"/>
      <c r="AXK125" s="243"/>
      <c r="AXL125" s="243"/>
      <c r="AXM125" s="243"/>
      <c r="AXN125" s="243"/>
      <c r="AXO125" s="243"/>
      <c r="AXP125" s="243"/>
      <c r="AXQ125" s="243"/>
      <c r="AXR125" s="243"/>
      <c r="AXS125" s="243"/>
      <c r="AXT125" s="243"/>
      <c r="AXU125" s="243"/>
      <c r="AXV125" s="243"/>
      <c r="AXW125" s="243"/>
      <c r="AXX125" s="243"/>
      <c r="AXY125" s="243"/>
      <c r="AXZ125" s="243"/>
      <c r="AYA125" s="243"/>
      <c r="AYB125" s="243"/>
      <c r="AYC125" s="243"/>
      <c r="AYD125" s="243"/>
      <c r="AYE125" s="243"/>
      <c r="AYF125" s="243"/>
      <c r="AYG125" s="243"/>
      <c r="AYH125" s="243"/>
      <c r="AYI125" s="243"/>
      <c r="AYJ125" s="243"/>
      <c r="AYK125" s="243"/>
      <c r="AYL125" s="243"/>
      <c r="AYM125" s="243"/>
      <c r="AYN125" s="243"/>
      <c r="AYO125" s="243"/>
      <c r="AYP125" s="243"/>
      <c r="AYQ125" s="243"/>
      <c r="AYR125" s="243"/>
      <c r="AYS125" s="243"/>
      <c r="AYT125" s="243"/>
      <c r="AYU125" s="243"/>
      <c r="AYV125" s="243"/>
      <c r="AYW125" s="243"/>
      <c r="AYX125" s="243"/>
      <c r="AYY125" s="243"/>
      <c r="AYZ125" s="243"/>
      <c r="AZA125" s="243"/>
      <c r="AZB125" s="243"/>
      <c r="AZC125" s="243"/>
      <c r="AZD125" s="243"/>
      <c r="AZE125" s="243"/>
      <c r="AZF125" s="243"/>
      <c r="AZG125" s="243"/>
      <c r="AZH125" s="243"/>
      <c r="AZI125" s="243"/>
      <c r="AZJ125" s="243"/>
      <c r="AZK125" s="243"/>
      <c r="AZL125" s="243"/>
      <c r="AZM125" s="243"/>
      <c r="AZN125" s="243"/>
      <c r="AZO125" s="243"/>
      <c r="AZP125" s="243"/>
      <c r="AZQ125" s="243"/>
      <c r="AZR125" s="243"/>
      <c r="AZS125" s="243"/>
      <c r="AZT125" s="243"/>
      <c r="AZU125" s="243"/>
      <c r="AZV125" s="243"/>
      <c r="AZW125" s="243"/>
      <c r="AZX125" s="243"/>
      <c r="AZY125" s="243"/>
      <c r="AZZ125" s="243"/>
      <c r="BAA125" s="243"/>
      <c r="BAB125" s="243"/>
      <c r="BAC125" s="243"/>
      <c r="BAD125" s="243"/>
      <c r="BAE125" s="243"/>
      <c r="BAF125" s="243"/>
      <c r="BAG125" s="243"/>
      <c r="BAH125" s="243"/>
      <c r="BAI125" s="243"/>
      <c r="BAJ125" s="243"/>
      <c r="BAK125" s="243"/>
      <c r="BAL125" s="243"/>
      <c r="BAM125" s="243"/>
      <c r="BAN125" s="243"/>
      <c r="BAO125" s="243"/>
      <c r="BAP125" s="243"/>
      <c r="BAQ125" s="243"/>
      <c r="BAR125" s="243"/>
      <c r="BAS125" s="243"/>
      <c r="BAT125" s="243"/>
      <c r="BAU125" s="243"/>
      <c r="BAV125" s="243"/>
      <c r="BAW125" s="243"/>
      <c r="BAX125" s="243"/>
      <c r="BAY125" s="243"/>
      <c r="BAZ125" s="243"/>
      <c r="BBA125" s="243"/>
      <c r="BBB125" s="243"/>
      <c r="BBC125" s="243"/>
      <c r="BBD125" s="243"/>
      <c r="BBE125" s="243"/>
      <c r="BBF125" s="243"/>
      <c r="BBG125" s="243"/>
      <c r="BBH125" s="243"/>
      <c r="BBI125" s="243"/>
      <c r="BBJ125" s="243"/>
      <c r="BBK125" s="243"/>
      <c r="BBL125" s="243"/>
      <c r="BBM125" s="243"/>
      <c r="BBN125" s="243"/>
      <c r="BBO125" s="243"/>
      <c r="BBP125" s="243"/>
      <c r="BBQ125" s="243"/>
      <c r="BBR125" s="243"/>
      <c r="BBS125" s="243"/>
      <c r="BBT125" s="243"/>
      <c r="BBU125" s="243"/>
      <c r="BBV125" s="243"/>
      <c r="BBW125" s="243"/>
      <c r="BBX125" s="243"/>
      <c r="BBY125" s="243"/>
      <c r="BBZ125" s="243"/>
      <c r="BCA125" s="243"/>
      <c r="BCB125" s="243"/>
      <c r="BCC125" s="243"/>
      <c r="BCD125" s="243"/>
      <c r="BCE125" s="243"/>
      <c r="BCF125" s="243"/>
      <c r="BCG125" s="243"/>
      <c r="BCH125" s="243"/>
      <c r="BCI125" s="243"/>
      <c r="BCJ125" s="243"/>
      <c r="BCK125" s="243"/>
      <c r="BCL125" s="243"/>
      <c r="BCM125" s="243"/>
      <c r="BCN125" s="243"/>
      <c r="BCO125" s="243"/>
      <c r="BCP125" s="243"/>
      <c r="BCQ125" s="243"/>
      <c r="BCR125" s="243"/>
      <c r="BCS125" s="243"/>
      <c r="BCT125" s="243"/>
      <c r="BCU125" s="243"/>
      <c r="BCV125" s="243"/>
      <c r="BCW125" s="243"/>
      <c r="BCX125" s="243"/>
      <c r="BCY125" s="243"/>
      <c r="BCZ125" s="243"/>
      <c r="BDA125" s="243"/>
      <c r="BDB125" s="243"/>
      <c r="BDC125" s="243"/>
      <c r="BDD125" s="243"/>
      <c r="BDE125" s="243"/>
      <c r="BDF125" s="243"/>
      <c r="BDG125" s="243"/>
      <c r="BDH125" s="243"/>
      <c r="BDI125" s="243"/>
      <c r="BDJ125" s="243"/>
      <c r="BDK125" s="243"/>
      <c r="BDL125" s="243"/>
      <c r="BDM125" s="243"/>
      <c r="BDN125" s="243"/>
      <c r="BDO125" s="243"/>
      <c r="BDP125" s="243"/>
      <c r="BDQ125" s="243"/>
      <c r="BDR125" s="243"/>
      <c r="BDS125" s="243"/>
      <c r="BDT125" s="243"/>
      <c r="BDU125" s="243"/>
      <c r="BDV125" s="243"/>
      <c r="BDW125" s="243"/>
      <c r="BDX125" s="243"/>
      <c r="BDY125" s="243"/>
      <c r="BDZ125" s="243"/>
      <c r="BEA125" s="243"/>
      <c r="BEB125" s="243"/>
      <c r="BEC125" s="243"/>
      <c r="BED125" s="243"/>
      <c r="BEE125" s="243"/>
      <c r="BEF125" s="243"/>
      <c r="BEG125" s="243"/>
      <c r="BEH125" s="243"/>
      <c r="BEI125" s="243"/>
      <c r="BEJ125" s="243"/>
      <c r="BEK125" s="243"/>
      <c r="BEL125" s="243"/>
      <c r="BEM125" s="243"/>
      <c r="BEN125" s="243"/>
      <c r="BEO125" s="243"/>
      <c r="BEP125" s="243"/>
      <c r="BEQ125" s="243"/>
      <c r="BER125" s="243"/>
      <c r="BES125" s="243"/>
      <c r="BET125" s="243"/>
      <c r="BEU125" s="243"/>
      <c r="BEV125" s="243"/>
      <c r="BEW125" s="243"/>
      <c r="BEX125" s="243"/>
      <c r="BEY125" s="243"/>
      <c r="BEZ125" s="243"/>
      <c r="BFA125" s="243"/>
      <c r="BFB125" s="243"/>
      <c r="BFC125" s="243"/>
      <c r="BFD125" s="243"/>
      <c r="BFE125" s="243"/>
      <c r="BFF125" s="243"/>
      <c r="BFG125" s="243"/>
      <c r="BFH125" s="243"/>
      <c r="BFI125" s="243"/>
      <c r="BFJ125" s="243"/>
      <c r="BFK125" s="243"/>
      <c r="BFL125" s="243"/>
      <c r="BFM125" s="243"/>
      <c r="BFN125" s="243"/>
      <c r="BFO125" s="243"/>
      <c r="BFP125" s="243"/>
      <c r="BFQ125" s="243"/>
      <c r="BFR125" s="243"/>
      <c r="BFS125" s="243"/>
      <c r="BFT125" s="243"/>
      <c r="BFU125" s="243"/>
      <c r="BFV125" s="243"/>
      <c r="BFW125" s="243"/>
      <c r="BFX125" s="243"/>
      <c r="BFY125" s="243"/>
      <c r="BFZ125" s="243"/>
      <c r="BGA125" s="243"/>
      <c r="BGB125" s="243"/>
      <c r="BGC125" s="243"/>
      <c r="BGD125" s="243"/>
      <c r="BGE125" s="243"/>
      <c r="BGF125" s="243"/>
      <c r="BGG125" s="243"/>
      <c r="BGH125" s="243"/>
      <c r="BGI125" s="243"/>
      <c r="BGJ125" s="243"/>
      <c r="BGK125" s="243"/>
      <c r="BGL125" s="243"/>
      <c r="BGM125" s="243"/>
      <c r="BGN125" s="243"/>
      <c r="BGO125" s="243"/>
      <c r="BGP125" s="243"/>
      <c r="BGQ125" s="243"/>
      <c r="BGR125" s="243"/>
      <c r="BGS125" s="243"/>
      <c r="BGT125" s="243"/>
      <c r="BGU125" s="243"/>
      <c r="BGV125" s="243"/>
      <c r="BGW125" s="243"/>
      <c r="BGX125" s="243"/>
      <c r="BGY125" s="243"/>
      <c r="BGZ125" s="243"/>
      <c r="BHA125" s="243"/>
      <c r="BHB125" s="243"/>
      <c r="BHC125" s="243"/>
      <c r="BHD125" s="243"/>
      <c r="BHE125" s="243"/>
      <c r="BHF125" s="243"/>
      <c r="BHG125" s="243"/>
      <c r="BHH125" s="243"/>
      <c r="BHI125" s="243"/>
      <c r="BHJ125" s="243"/>
      <c r="BHK125" s="243"/>
      <c r="BHL125" s="243"/>
      <c r="BHM125" s="243"/>
      <c r="BHN125" s="243"/>
      <c r="BHO125" s="243"/>
      <c r="BHP125" s="243"/>
      <c r="BHQ125" s="243"/>
      <c r="BHR125" s="243"/>
      <c r="BHS125" s="243"/>
      <c r="BHT125" s="243"/>
      <c r="BHU125" s="243"/>
      <c r="BHV125" s="243"/>
      <c r="BHW125" s="243"/>
      <c r="BHX125" s="243"/>
      <c r="BHY125" s="243"/>
      <c r="BHZ125" s="243"/>
      <c r="BIA125" s="243"/>
      <c r="BIB125" s="243"/>
      <c r="BIC125" s="243"/>
      <c r="BID125" s="243"/>
      <c r="BIE125" s="243"/>
      <c r="BIF125" s="243"/>
      <c r="BIG125" s="243"/>
      <c r="BIH125" s="243"/>
      <c r="BII125" s="243"/>
      <c r="BIJ125" s="243"/>
      <c r="BIK125" s="243"/>
      <c r="BIL125" s="243"/>
      <c r="BIM125" s="243"/>
      <c r="BIN125" s="243"/>
      <c r="BIO125" s="243"/>
      <c r="BIP125" s="243"/>
      <c r="BIQ125" s="243"/>
      <c r="BIR125" s="243"/>
      <c r="BIS125" s="243"/>
      <c r="BIT125" s="243"/>
      <c r="BIU125" s="243"/>
      <c r="BIV125" s="243"/>
      <c r="BIW125" s="243"/>
      <c r="BIX125" s="243"/>
      <c r="BIY125" s="243"/>
      <c r="BIZ125" s="243"/>
      <c r="BJA125" s="243"/>
      <c r="BJB125" s="243"/>
      <c r="BJC125" s="243"/>
      <c r="BJD125" s="243"/>
      <c r="BJE125" s="243"/>
      <c r="BJF125" s="243"/>
      <c r="BJG125" s="243"/>
      <c r="BJH125" s="243"/>
      <c r="BJI125" s="243"/>
      <c r="BJJ125" s="243"/>
      <c r="BJK125" s="243"/>
      <c r="BJL125" s="243"/>
      <c r="BJM125" s="243"/>
      <c r="BJN125" s="243"/>
      <c r="BJO125" s="243"/>
      <c r="BJP125" s="243"/>
      <c r="BJQ125" s="243"/>
      <c r="BJR125" s="243"/>
      <c r="BJS125" s="243"/>
      <c r="BJT125" s="243"/>
      <c r="BJU125" s="243"/>
      <c r="BJV125" s="243"/>
      <c r="BJW125" s="243"/>
      <c r="BJX125" s="243"/>
      <c r="BJY125" s="243"/>
      <c r="BJZ125" s="243"/>
      <c r="BKA125" s="243"/>
      <c r="BKB125" s="243"/>
      <c r="BKC125" s="243"/>
      <c r="BKD125" s="243"/>
      <c r="BKE125" s="243"/>
      <c r="BKF125" s="243"/>
      <c r="BKG125" s="243"/>
      <c r="BKH125" s="243"/>
      <c r="BKI125" s="243"/>
      <c r="BKJ125" s="243"/>
      <c r="BKK125" s="243"/>
      <c r="BKL125" s="243"/>
      <c r="BKM125" s="243"/>
      <c r="BKN125" s="243"/>
      <c r="BKO125" s="243"/>
      <c r="BKP125" s="243"/>
      <c r="BKQ125" s="243"/>
      <c r="BKR125" s="243"/>
      <c r="BKS125" s="243"/>
      <c r="BKT125" s="243"/>
      <c r="BKU125" s="243"/>
      <c r="BKV125" s="243"/>
      <c r="BKW125" s="243"/>
      <c r="BKX125" s="243"/>
      <c r="BKY125" s="243"/>
      <c r="BKZ125" s="243"/>
      <c r="BLA125" s="243"/>
      <c r="BLB125" s="243"/>
      <c r="BLC125" s="243"/>
      <c r="BLD125" s="243"/>
      <c r="BLE125" s="243"/>
      <c r="BLF125" s="243"/>
      <c r="BLG125" s="243"/>
      <c r="BLH125" s="243"/>
      <c r="BLI125" s="243"/>
      <c r="BLJ125" s="243"/>
      <c r="BLK125" s="243"/>
      <c r="BLL125" s="243"/>
      <c r="BLM125" s="243"/>
      <c r="BLN125" s="243"/>
      <c r="BLO125" s="243"/>
      <c r="BLP125" s="243"/>
      <c r="BLQ125" s="243"/>
      <c r="BLR125" s="243"/>
      <c r="BLS125" s="243"/>
      <c r="BLT125" s="243"/>
      <c r="BLU125" s="243"/>
      <c r="BLV125" s="243"/>
      <c r="BLW125" s="243"/>
      <c r="BLX125" s="243"/>
      <c r="BLY125" s="243"/>
      <c r="BLZ125" s="243"/>
      <c r="BMA125" s="243"/>
      <c r="BMB125" s="243"/>
      <c r="BMC125" s="243"/>
      <c r="BMD125" s="243"/>
      <c r="BME125" s="243"/>
      <c r="BMF125" s="243"/>
      <c r="BMG125" s="243"/>
      <c r="BMH125" s="243"/>
      <c r="BMI125" s="243"/>
      <c r="BMJ125" s="243"/>
      <c r="BMK125" s="243"/>
      <c r="BML125" s="243"/>
      <c r="BMM125" s="243"/>
      <c r="BMN125" s="243"/>
      <c r="BMO125" s="243"/>
      <c r="BMP125" s="243"/>
      <c r="BMQ125" s="243"/>
      <c r="BMR125" s="243"/>
      <c r="BMS125" s="243"/>
      <c r="BMT125" s="243"/>
      <c r="BMU125" s="243"/>
      <c r="BMV125" s="243"/>
      <c r="BMW125" s="243"/>
      <c r="BMX125" s="243"/>
      <c r="BMY125" s="243"/>
      <c r="BMZ125" s="243"/>
      <c r="BNA125" s="243"/>
      <c r="BNB125" s="243"/>
      <c r="BNC125" s="243"/>
      <c r="BND125" s="243"/>
      <c r="BNE125" s="243"/>
      <c r="BNF125" s="243"/>
      <c r="BNG125" s="243"/>
      <c r="BNH125" s="243"/>
      <c r="BNI125" s="243"/>
      <c r="BNJ125" s="243"/>
      <c r="BNK125" s="243"/>
      <c r="BNL125" s="243"/>
      <c r="BNM125" s="243"/>
      <c r="BNN125" s="243"/>
      <c r="BNO125" s="243"/>
      <c r="BNP125" s="243"/>
      <c r="BNQ125" s="243"/>
      <c r="BNR125" s="243"/>
      <c r="BNS125" s="243"/>
      <c r="BNT125" s="243"/>
      <c r="BNU125" s="243"/>
      <c r="BNV125" s="243"/>
      <c r="BNW125" s="243"/>
      <c r="BNX125" s="243"/>
      <c r="BNY125" s="243"/>
      <c r="BNZ125" s="243"/>
      <c r="BOA125" s="243"/>
      <c r="BOB125" s="243"/>
      <c r="BOC125" s="243"/>
      <c r="BOD125" s="243"/>
      <c r="BOE125" s="243"/>
      <c r="BOF125" s="243"/>
      <c r="BOG125" s="243"/>
      <c r="BOH125" s="243"/>
      <c r="BOI125" s="243"/>
      <c r="BOJ125" s="243"/>
      <c r="BOK125" s="243"/>
      <c r="BOL125" s="243"/>
      <c r="BOM125" s="243"/>
      <c r="BON125" s="243"/>
      <c r="BOO125" s="243"/>
      <c r="BOP125" s="243"/>
      <c r="BOQ125" s="243"/>
      <c r="BOR125" s="243"/>
      <c r="BOS125" s="243"/>
      <c r="BOT125" s="243"/>
      <c r="BOU125" s="243"/>
      <c r="BOV125" s="243"/>
      <c r="BOW125" s="243"/>
      <c r="BOX125" s="243"/>
      <c r="BOY125" s="243"/>
      <c r="BOZ125" s="243"/>
      <c r="BPA125" s="243"/>
      <c r="BPB125" s="243"/>
      <c r="BPC125" s="243"/>
      <c r="BPD125" s="243"/>
      <c r="BPE125" s="243"/>
      <c r="BPF125" s="243"/>
      <c r="BPG125" s="243"/>
      <c r="BPH125" s="243"/>
      <c r="BPI125" s="243"/>
      <c r="BPJ125" s="243"/>
      <c r="BPK125" s="243"/>
      <c r="BPL125" s="243"/>
      <c r="BPM125" s="243"/>
      <c r="BPN125" s="243"/>
      <c r="BPO125" s="243"/>
      <c r="BPP125" s="243"/>
      <c r="BPQ125" s="243"/>
      <c r="BPR125" s="243"/>
      <c r="BPS125" s="243"/>
      <c r="BPT125" s="243"/>
      <c r="BPU125" s="243"/>
      <c r="BPV125" s="243"/>
      <c r="BPW125" s="243"/>
      <c r="BPX125" s="243"/>
      <c r="BPY125" s="243"/>
      <c r="BPZ125" s="243"/>
      <c r="BQA125" s="243"/>
      <c r="BQB125" s="243"/>
      <c r="BQC125" s="243"/>
      <c r="BQD125" s="243"/>
      <c r="BQE125" s="243"/>
      <c r="BQF125" s="243"/>
      <c r="BQG125" s="243"/>
      <c r="BQH125" s="243"/>
      <c r="BQI125" s="243"/>
      <c r="BQJ125" s="243"/>
      <c r="BQK125" s="243"/>
      <c r="BQL125" s="243"/>
      <c r="BQM125" s="243"/>
      <c r="BQN125" s="243"/>
      <c r="BQO125" s="243"/>
      <c r="BQP125" s="243"/>
      <c r="BQQ125" s="243"/>
      <c r="BQR125" s="243"/>
      <c r="BQS125" s="243"/>
      <c r="BQT125" s="243"/>
      <c r="BQU125" s="243"/>
      <c r="BQV125" s="243"/>
      <c r="BQW125" s="243"/>
      <c r="BQX125" s="243"/>
      <c r="BQY125" s="243"/>
      <c r="BQZ125" s="243"/>
      <c r="BRA125" s="243"/>
      <c r="BRB125" s="243"/>
      <c r="BRC125" s="243"/>
      <c r="BRD125" s="243"/>
      <c r="BRE125" s="243"/>
      <c r="BRF125" s="243"/>
      <c r="BRG125" s="243"/>
      <c r="BRH125" s="243"/>
      <c r="BRI125" s="243"/>
      <c r="BRJ125" s="243"/>
      <c r="BRK125" s="243"/>
      <c r="BRL125" s="243"/>
      <c r="BRM125" s="243"/>
      <c r="BRN125" s="243"/>
      <c r="BRO125" s="243"/>
      <c r="BRP125" s="243"/>
      <c r="BRQ125" s="243"/>
      <c r="BRR125" s="243"/>
      <c r="BRS125" s="243"/>
      <c r="BRT125" s="243"/>
      <c r="BRU125" s="243"/>
      <c r="BRV125" s="243"/>
      <c r="BRW125" s="243"/>
      <c r="BRX125" s="243"/>
      <c r="BRY125" s="243"/>
      <c r="BRZ125" s="243"/>
      <c r="BSA125" s="243"/>
      <c r="BSB125" s="243"/>
      <c r="BSC125" s="243"/>
      <c r="BSD125" s="243"/>
      <c r="BSE125" s="243"/>
      <c r="BSF125" s="243"/>
      <c r="BSG125" s="243"/>
      <c r="BSH125" s="243"/>
      <c r="BSI125" s="243"/>
      <c r="BSJ125" s="243"/>
      <c r="BSK125" s="243"/>
      <c r="BSL125" s="243"/>
      <c r="BSM125" s="243"/>
      <c r="BSN125" s="243"/>
      <c r="BSO125" s="243"/>
      <c r="BSP125" s="243"/>
      <c r="BSQ125" s="243"/>
      <c r="BSR125" s="243"/>
      <c r="BSS125" s="243"/>
      <c r="BST125" s="243"/>
      <c r="BSU125" s="243"/>
      <c r="BSV125" s="243"/>
      <c r="BSW125" s="243"/>
      <c r="BSX125" s="243"/>
      <c r="BSY125" s="243"/>
      <c r="BSZ125" s="243"/>
      <c r="BTA125" s="243"/>
      <c r="BTB125" s="243"/>
      <c r="BTC125" s="243"/>
      <c r="BTD125" s="243"/>
      <c r="BTE125" s="243"/>
      <c r="BTF125" s="243"/>
      <c r="BTG125" s="243"/>
      <c r="BTH125" s="243"/>
      <c r="BTI125" s="243"/>
      <c r="BTJ125" s="243"/>
      <c r="BTK125" s="243"/>
      <c r="BTL125" s="243"/>
      <c r="BTM125" s="243"/>
      <c r="BTN125" s="243"/>
      <c r="BTO125" s="243"/>
      <c r="BTP125" s="243"/>
      <c r="BTQ125" s="243"/>
      <c r="BTR125" s="243"/>
      <c r="BTS125" s="243"/>
      <c r="BTT125" s="243"/>
      <c r="BTU125" s="243"/>
      <c r="BTV125" s="243"/>
      <c r="BTW125" s="243"/>
      <c r="BTX125" s="243"/>
      <c r="BTY125" s="243"/>
      <c r="BTZ125" s="243"/>
      <c r="BUA125" s="243"/>
      <c r="BUB125" s="243"/>
      <c r="BUC125" s="243"/>
      <c r="BUD125" s="243"/>
      <c r="BUE125" s="243"/>
      <c r="BUF125" s="243"/>
      <c r="BUG125" s="243"/>
      <c r="BUH125" s="243"/>
      <c r="BUI125" s="243"/>
      <c r="BUJ125" s="243"/>
      <c r="BUK125" s="243"/>
      <c r="BUL125" s="243"/>
      <c r="BUM125" s="243"/>
      <c r="BUN125" s="243"/>
      <c r="BUO125" s="243"/>
      <c r="BUP125" s="243"/>
      <c r="BUQ125" s="243"/>
      <c r="BUR125" s="243"/>
      <c r="BUS125" s="243"/>
      <c r="BUT125" s="243"/>
      <c r="BUU125" s="243"/>
      <c r="BUV125" s="243"/>
      <c r="BUW125" s="243"/>
      <c r="BUX125" s="243"/>
      <c r="BUY125" s="243"/>
      <c r="BUZ125" s="243"/>
      <c r="BVA125" s="243"/>
      <c r="BVB125" s="243"/>
      <c r="BVC125" s="243"/>
      <c r="BVD125" s="243"/>
      <c r="BVE125" s="243"/>
      <c r="BVF125" s="243"/>
      <c r="BVG125" s="243"/>
      <c r="BVH125" s="243"/>
      <c r="BVI125" s="243"/>
      <c r="BVJ125" s="243"/>
      <c r="BVK125" s="243"/>
      <c r="BVL125" s="243"/>
      <c r="BVM125" s="243"/>
      <c r="BVN125" s="243"/>
      <c r="BVO125" s="243"/>
      <c r="BVP125" s="243"/>
      <c r="BVQ125" s="243"/>
      <c r="BVR125" s="243"/>
      <c r="BVS125" s="243"/>
      <c r="BVT125" s="243"/>
      <c r="BVU125" s="243"/>
      <c r="BVV125" s="243"/>
      <c r="BVW125" s="243"/>
      <c r="BVX125" s="243"/>
      <c r="BVY125" s="243"/>
      <c r="BVZ125" s="243"/>
      <c r="BWA125" s="243"/>
      <c r="BWB125" s="243"/>
      <c r="BWC125" s="243"/>
      <c r="BWD125" s="243"/>
      <c r="BWE125" s="243"/>
      <c r="BWF125" s="243"/>
      <c r="BWG125" s="243"/>
      <c r="BWH125" s="243"/>
      <c r="BWI125" s="243"/>
      <c r="BWJ125" s="243"/>
      <c r="BWK125" s="243"/>
      <c r="BWL125" s="243"/>
      <c r="BWM125" s="243"/>
      <c r="BWN125" s="243"/>
      <c r="BWO125" s="243"/>
      <c r="BWP125" s="243"/>
      <c r="BWQ125" s="243"/>
      <c r="BWR125" s="243"/>
      <c r="BWS125" s="243"/>
      <c r="BWT125" s="243"/>
      <c r="BWU125" s="243"/>
      <c r="BWV125" s="243"/>
      <c r="BWW125" s="243"/>
      <c r="BWX125" s="243"/>
      <c r="BWY125" s="243"/>
      <c r="BWZ125" s="243"/>
      <c r="BXA125" s="243"/>
      <c r="BXB125" s="243"/>
      <c r="BXC125" s="243"/>
      <c r="BXD125" s="243"/>
      <c r="BXE125" s="243"/>
      <c r="BXF125" s="243"/>
      <c r="BXG125" s="243"/>
      <c r="BXH125" s="243"/>
      <c r="BXI125" s="243"/>
      <c r="BXJ125" s="243"/>
      <c r="BXK125" s="243"/>
      <c r="BXL125" s="243"/>
      <c r="BXM125" s="243"/>
      <c r="BXN125" s="243"/>
      <c r="BXO125" s="243"/>
      <c r="BXP125" s="243"/>
      <c r="BXQ125" s="243"/>
      <c r="BXR125" s="243"/>
      <c r="BXS125" s="243"/>
      <c r="BXT125" s="243"/>
      <c r="BXU125" s="243"/>
      <c r="BXV125" s="243"/>
      <c r="BXW125" s="243"/>
      <c r="BXX125" s="243"/>
      <c r="BXY125" s="243"/>
      <c r="BXZ125" s="243"/>
      <c r="BYA125" s="243"/>
      <c r="BYB125" s="243"/>
      <c r="BYC125" s="243"/>
      <c r="BYD125" s="243"/>
      <c r="BYE125" s="243"/>
      <c r="BYF125" s="243"/>
      <c r="BYG125" s="243"/>
      <c r="BYH125" s="243"/>
      <c r="BYI125" s="243"/>
      <c r="BYJ125" s="243"/>
      <c r="BYK125" s="243"/>
      <c r="BYL125" s="243"/>
      <c r="BYM125" s="243"/>
      <c r="BYN125" s="243"/>
      <c r="BYO125" s="243"/>
      <c r="BYP125" s="243"/>
      <c r="BYQ125" s="243"/>
      <c r="BYR125" s="243"/>
      <c r="BYS125" s="243"/>
      <c r="BYT125" s="243"/>
      <c r="BYU125" s="243"/>
      <c r="BYV125" s="243"/>
      <c r="BYW125" s="243"/>
      <c r="BYX125" s="243"/>
      <c r="BYY125" s="243"/>
      <c r="BYZ125" s="243"/>
      <c r="BZA125" s="243"/>
      <c r="BZB125" s="243"/>
      <c r="BZC125" s="243"/>
      <c r="BZD125" s="243"/>
      <c r="BZE125" s="243"/>
      <c r="BZF125" s="243"/>
      <c r="BZG125" s="243"/>
      <c r="BZH125" s="243"/>
      <c r="BZI125" s="243"/>
      <c r="BZJ125" s="243"/>
      <c r="BZK125" s="243"/>
      <c r="BZL125" s="243"/>
      <c r="BZM125" s="243"/>
      <c r="BZN125" s="243"/>
      <c r="BZO125" s="243"/>
      <c r="BZP125" s="243"/>
      <c r="BZQ125" s="243"/>
      <c r="BZR125" s="243"/>
      <c r="BZS125" s="243"/>
      <c r="BZT125" s="243"/>
      <c r="BZU125" s="243"/>
      <c r="BZV125" s="243"/>
      <c r="BZW125" s="243"/>
      <c r="BZX125" s="243"/>
      <c r="BZY125" s="243"/>
      <c r="BZZ125" s="243"/>
      <c r="CAA125" s="243"/>
      <c r="CAB125" s="243"/>
      <c r="CAC125" s="243"/>
      <c r="CAD125" s="243"/>
      <c r="CAE125" s="243"/>
      <c r="CAF125" s="243"/>
      <c r="CAG125" s="243"/>
      <c r="CAH125" s="243"/>
      <c r="CAI125" s="243"/>
      <c r="CAJ125" s="243"/>
      <c r="CAK125" s="243"/>
      <c r="CAL125" s="243"/>
      <c r="CAM125" s="243"/>
      <c r="CAN125" s="243"/>
      <c r="CAO125" s="243"/>
      <c r="CAP125" s="243"/>
      <c r="CAQ125" s="243"/>
      <c r="CAR125" s="243"/>
      <c r="CAS125" s="243"/>
      <c r="CAT125" s="243"/>
      <c r="CAU125" s="243"/>
      <c r="CAV125" s="243"/>
      <c r="CAW125" s="243"/>
      <c r="CAX125" s="243"/>
      <c r="CAY125" s="243"/>
      <c r="CAZ125" s="243"/>
      <c r="CBA125" s="243"/>
      <c r="CBB125" s="243"/>
      <c r="CBC125" s="243"/>
      <c r="CBD125" s="243"/>
      <c r="CBE125" s="243"/>
      <c r="CBF125" s="243"/>
      <c r="CBG125" s="243"/>
      <c r="CBH125" s="243"/>
      <c r="CBI125" s="243"/>
      <c r="CBJ125" s="243"/>
      <c r="CBK125" s="243"/>
      <c r="CBL125" s="243"/>
      <c r="CBM125" s="243"/>
      <c r="CBN125" s="243"/>
      <c r="CBO125" s="243"/>
      <c r="CBP125" s="243"/>
      <c r="CBQ125" s="243"/>
      <c r="CBR125" s="243"/>
      <c r="CBS125" s="243"/>
      <c r="CBT125" s="243"/>
      <c r="CBU125" s="243"/>
      <c r="CBV125" s="243"/>
      <c r="CBW125" s="243"/>
      <c r="CBX125" s="243"/>
      <c r="CBY125" s="243"/>
      <c r="CBZ125" s="243"/>
      <c r="CCA125" s="243"/>
      <c r="CCB125" s="243"/>
      <c r="CCC125" s="243"/>
      <c r="CCD125" s="243"/>
      <c r="CCE125" s="243"/>
      <c r="CCF125" s="243"/>
      <c r="CCG125" s="243"/>
      <c r="CCH125" s="243"/>
      <c r="CCI125" s="243"/>
      <c r="CCJ125" s="243"/>
      <c r="CCK125" s="243"/>
      <c r="CCL125" s="243"/>
      <c r="CCM125" s="243"/>
      <c r="CCN125" s="243"/>
      <c r="CCO125" s="243"/>
      <c r="CCP125" s="243"/>
      <c r="CCQ125" s="243"/>
      <c r="CCR125" s="243"/>
      <c r="CCS125" s="243"/>
      <c r="CCT125" s="243"/>
      <c r="CCU125" s="243"/>
      <c r="CCV125" s="243"/>
      <c r="CCW125" s="243"/>
      <c r="CCX125" s="243"/>
      <c r="CCY125" s="243"/>
      <c r="CCZ125" s="243"/>
      <c r="CDA125" s="243"/>
      <c r="CDB125" s="243"/>
      <c r="CDC125" s="243"/>
      <c r="CDD125" s="243"/>
      <c r="CDE125" s="243"/>
      <c r="CDF125" s="243"/>
      <c r="CDG125" s="243"/>
      <c r="CDH125" s="243"/>
      <c r="CDI125" s="243"/>
      <c r="CDJ125" s="243"/>
      <c r="CDK125" s="243"/>
      <c r="CDL125" s="243"/>
      <c r="CDM125" s="243"/>
      <c r="CDN125" s="243"/>
      <c r="CDO125" s="243"/>
      <c r="CDP125" s="243"/>
      <c r="CDQ125" s="243"/>
      <c r="CDR125" s="243"/>
      <c r="CDS125" s="243"/>
      <c r="CDT125" s="243"/>
      <c r="CDU125" s="243"/>
      <c r="CDV125" s="243"/>
      <c r="CDW125" s="243"/>
      <c r="CDX125" s="243"/>
      <c r="CDY125" s="243"/>
      <c r="CDZ125" s="243"/>
      <c r="CEA125" s="243"/>
      <c r="CEB125" s="243"/>
      <c r="CEC125" s="243"/>
      <c r="CED125" s="243"/>
      <c r="CEE125" s="243"/>
      <c r="CEF125" s="243"/>
      <c r="CEG125" s="243"/>
      <c r="CEH125" s="243"/>
      <c r="CEI125" s="243"/>
      <c r="CEJ125" s="243"/>
      <c r="CEK125" s="243"/>
      <c r="CEL125" s="243"/>
      <c r="CEM125" s="243"/>
      <c r="CEN125" s="243"/>
      <c r="CEO125" s="243"/>
      <c r="CEP125" s="243"/>
      <c r="CEQ125" s="243"/>
      <c r="CER125" s="243"/>
      <c r="CES125" s="243"/>
      <c r="CET125" s="243"/>
      <c r="CEU125" s="243"/>
      <c r="CEV125" s="243"/>
      <c r="CEW125" s="243"/>
      <c r="CEX125" s="243"/>
      <c r="CEY125" s="243"/>
      <c r="CEZ125" s="243"/>
      <c r="CFA125" s="243"/>
      <c r="CFB125" s="243"/>
      <c r="CFC125" s="243"/>
      <c r="CFD125" s="243"/>
      <c r="CFE125" s="243"/>
      <c r="CFF125" s="243"/>
      <c r="CFG125" s="243"/>
      <c r="CFH125" s="243"/>
      <c r="CFI125" s="243"/>
      <c r="CFJ125" s="243"/>
      <c r="CFK125" s="243"/>
      <c r="CFL125" s="243"/>
      <c r="CFM125" s="243"/>
      <c r="CFN125" s="243"/>
      <c r="CFO125" s="243"/>
      <c r="CFP125" s="243"/>
      <c r="CFQ125" s="243"/>
      <c r="CFR125" s="243"/>
      <c r="CFS125" s="243"/>
      <c r="CFT125" s="243"/>
      <c r="CFU125" s="243"/>
      <c r="CFV125" s="243"/>
      <c r="CFW125" s="243"/>
      <c r="CFX125" s="243"/>
      <c r="CFY125" s="243"/>
      <c r="CFZ125" s="243"/>
      <c r="CGA125" s="243"/>
      <c r="CGB125" s="243"/>
      <c r="CGC125" s="243"/>
      <c r="CGD125" s="243"/>
      <c r="CGE125" s="243"/>
      <c r="CGF125" s="243"/>
      <c r="CGG125" s="243"/>
      <c r="CGH125" s="243"/>
      <c r="CGI125" s="243"/>
      <c r="CGJ125" s="243"/>
      <c r="CGK125" s="243"/>
      <c r="CGL125" s="243"/>
      <c r="CGM125" s="243"/>
      <c r="CGN125" s="243"/>
      <c r="CGO125" s="243"/>
      <c r="CGP125" s="243"/>
      <c r="CGQ125" s="243"/>
      <c r="CGR125" s="243"/>
      <c r="CGS125" s="243"/>
      <c r="CGT125" s="243"/>
      <c r="CGU125" s="243"/>
      <c r="CGV125" s="243"/>
      <c r="CGW125" s="243"/>
      <c r="CGX125" s="243"/>
      <c r="CGY125" s="243"/>
      <c r="CGZ125" s="243"/>
      <c r="CHA125" s="243"/>
      <c r="CHB125" s="243"/>
      <c r="CHC125" s="243"/>
      <c r="CHD125" s="243"/>
      <c r="CHE125" s="243"/>
      <c r="CHF125" s="243"/>
      <c r="CHG125" s="243"/>
      <c r="CHH125" s="243"/>
      <c r="CHI125" s="243"/>
      <c r="CHJ125" s="243"/>
      <c r="CHK125" s="243"/>
      <c r="CHL125" s="243"/>
      <c r="CHM125" s="243"/>
      <c r="CHN125" s="243"/>
      <c r="CHO125" s="243"/>
      <c r="CHP125" s="243"/>
      <c r="CHQ125" s="243"/>
      <c r="CHR125" s="243"/>
      <c r="CHS125" s="243"/>
      <c r="CHT125" s="243"/>
      <c r="CHU125" s="243"/>
      <c r="CHV125" s="243"/>
      <c r="CHW125" s="243"/>
      <c r="CHX125" s="243"/>
      <c r="CHY125" s="243"/>
      <c r="CHZ125" s="243"/>
      <c r="CIA125" s="243"/>
      <c r="CIB125" s="243"/>
      <c r="CIC125" s="243"/>
      <c r="CID125" s="243"/>
      <c r="CIE125" s="243"/>
      <c r="CIF125" s="243"/>
      <c r="CIG125" s="243"/>
      <c r="CIH125" s="243"/>
      <c r="CII125" s="243"/>
      <c r="CIJ125" s="243"/>
      <c r="CIK125" s="243"/>
      <c r="CIL125" s="243"/>
      <c r="CIM125" s="243"/>
      <c r="CIN125" s="243"/>
      <c r="CIO125" s="243"/>
      <c r="CIP125" s="243"/>
      <c r="CIQ125" s="243"/>
      <c r="CIR125" s="243"/>
      <c r="CIS125" s="243"/>
      <c r="CIT125" s="243"/>
      <c r="CIU125" s="243"/>
      <c r="CIV125" s="243"/>
      <c r="CIW125" s="243"/>
      <c r="CIX125" s="243"/>
      <c r="CIY125" s="243"/>
      <c r="CIZ125" s="243"/>
      <c r="CJA125" s="243"/>
      <c r="CJB125" s="243"/>
      <c r="CJC125" s="243"/>
      <c r="CJD125" s="243"/>
      <c r="CJE125" s="243"/>
      <c r="CJF125" s="243"/>
      <c r="CJG125" s="243"/>
      <c r="CJH125" s="243"/>
      <c r="CJI125" s="243"/>
      <c r="CJJ125" s="243"/>
      <c r="CJK125" s="243"/>
      <c r="CJL125" s="243"/>
      <c r="CJM125" s="243"/>
      <c r="CJN125" s="243"/>
      <c r="CJO125" s="243"/>
      <c r="CJP125" s="243"/>
      <c r="CJQ125" s="243"/>
      <c r="CJR125" s="243"/>
      <c r="CJS125" s="243"/>
      <c r="CJT125" s="243"/>
      <c r="CJU125" s="243"/>
      <c r="CJV125" s="243"/>
      <c r="CJW125" s="243"/>
      <c r="CJX125" s="243"/>
      <c r="CJY125" s="243"/>
      <c r="CJZ125" s="243"/>
      <c r="CKA125" s="243"/>
      <c r="CKB125" s="243"/>
      <c r="CKC125" s="243"/>
      <c r="CKD125" s="243"/>
      <c r="CKE125" s="243"/>
      <c r="CKF125" s="243"/>
      <c r="CKG125" s="243"/>
      <c r="CKH125" s="243"/>
      <c r="CKI125" s="243"/>
      <c r="CKJ125" s="243"/>
      <c r="CKK125" s="243"/>
      <c r="CKL125" s="243"/>
      <c r="CKM125" s="243"/>
      <c r="CKN125" s="243"/>
      <c r="CKO125" s="243"/>
      <c r="CKP125" s="243"/>
      <c r="CKQ125" s="243"/>
      <c r="CKR125" s="243"/>
      <c r="CKS125" s="243"/>
      <c r="CKT125" s="243"/>
      <c r="CKU125" s="243"/>
      <c r="CKV125" s="243"/>
      <c r="CKW125" s="243"/>
      <c r="CKX125" s="243"/>
      <c r="CKY125" s="243"/>
      <c r="CKZ125" s="243"/>
      <c r="CLA125" s="243"/>
      <c r="CLB125" s="243"/>
      <c r="CLC125" s="243"/>
      <c r="CLD125" s="243"/>
      <c r="CLE125" s="243"/>
      <c r="CLF125" s="243"/>
      <c r="CLG125" s="243"/>
      <c r="CLH125" s="243"/>
      <c r="CLI125" s="243"/>
      <c r="CLJ125" s="243"/>
      <c r="CLK125" s="243"/>
      <c r="CLL125" s="243"/>
      <c r="CLM125" s="243"/>
      <c r="CLN125" s="243"/>
      <c r="CLO125" s="243"/>
      <c r="CLP125" s="243"/>
      <c r="CLQ125" s="243"/>
      <c r="CLR125" s="243"/>
      <c r="CLS125" s="243"/>
      <c r="CLT125" s="243"/>
      <c r="CLU125" s="243"/>
      <c r="CLV125" s="243"/>
      <c r="CLW125" s="243"/>
      <c r="CLX125" s="243"/>
      <c r="CLY125" s="243"/>
      <c r="CLZ125" s="243"/>
      <c r="CMA125" s="243"/>
      <c r="CMB125" s="243"/>
      <c r="CMC125" s="243"/>
      <c r="CMD125" s="243"/>
      <c r="CME125" s="243"/>
      <c r="CMF125" s="243"/>
      <c r="CMG125" s="243"/>
      <c r="CMH125" s="243"/>
      <c r="CMI125" s="243"/>
      <c r="CMJ125" s="243"/>
      <c r="CMK125" s="243"/>
      <c r="CML125" s="243"/>
      <c r="CMM125" s="243"/>
      <c r="CMN125" s="243"/>
      <c r="CMO125" s="243"/>
      <c r="CMP125" s="243"/>
      <c r="CMQ125" s="243"/>
      <c r="CMR125" s="243"/>
      <c r="CMS125" s="243"/>
      <c r="CMT125" s="243"/>
      <c r="CMU125" s="243"/>
      <c r="CMV125" s="243"/>
      <c r="CMW125" s="243"/>
      <c r="CMX125" s="243"/>
      <c r="CMY125" s="243"/>
      <c r="CMZ125" s="243"/>
      <c r="CNA125" s="243"/>
      <c r="CNB125" s="243"/>
      <c r="CNC125" s="243"/>
      <c r="CND125" s="243"/>
      <c r="CNE125" s="243"/>
      <c r="CNF125" s="243"/>
      <c r="CNG125" s="243"/>
      <c r="CNH125" s="243"/>
      <c r="CNI125" s="243"/>
      <c r="CNJ125" s="243"/>
      <c r="CNK125" s="243"/>
      <c r="CNL125" s="243"/>
      <c r="CNM125" s="243"/>
      <c r="CNN125" s="243"/>
      <c r="CNO125" s="243"/>
      <c r="CNP125" s="243"/>
      <c r="CNQ125" s="243"/>
      <c r="CNR125" s="243"/>
      <c r="CNS125" s="243"/>
      <c r="CNT125" s="243"/>
      <c r="CNU125" s="243"/>
      <c r="CNV125" s="243"/>
      <c r="CNW125" s="243"/>
      <c r="CNX125" s="243"/>
      <c r="CNY125" s="243"/>
      <c r="CNZ125" s="243"/>
      <c r="COA125" s="243"/>
      <c r="COB125" s="243"/>
      <c r="COC125" s="243"/>
      <c r="COD125" s="243"/>
      <c r="COE125" s="243"/>
      <c r="COF125" s="243"/>
      <c r="COG125" s="243"/>
      <c r="COH125" s="243"/>
      <c r="COI125" s="243"/>
      <c r="COJ125" s="243"/>
      <c r="COK125" s="243"/>
      <c r="COL125" s="243"/>
      <c r="COM125" s="243"/>
      <c r="CON125" s="243"/>
      <c r="COO125" s="243"/>
      <c r="COP125" s="243"/>
      <c r="COQ125" s="243"/>
      <c r="COR125" s="243"/>
      <c r="COS125" s="243"/>
      <c r="COT125" s="243"/>
      <c r="COU125" s="243"/>
      <c r="COV125" s="243"/>
      <c r="COW125" s="243"/>
      <c r="COX125" s="243"/>
      <c r="COY125" s="243"/>
      <c r="COZ125" s="243"/>
      <c r="CPA125" s="243"/>
      <c r="CPB125" s="243"/>
      <c r="CPC125" s="243"/>
      <c r="CPD125" s="243"/>
      <c r="CPE125" s="243"/>
      <c r="CPF125" s="243"/>
      <c r="CPG125" s="243"/>
      <c r="CPH125" s="243"/>
      <c r="CPI125" s="243"/>
      <c r="CPJ125" s="243"/>
      <c r="CPK125" s="243"/>
      <c r="CPL125" s="243"/>
      <c r="CPM125" s="243"/>
      <c r="CPN125" s="243"/>
      <c r="CPO125" s="243"/>
      <c r="CPP125" s="243"/>
      <c r="CPQ125" s="243"/>
      <c r="CPR125" s="243"/>
      <c r="CPS125" s="243"/>
      <c r="CPT125" s="243"/>
      <c r="CPU125" s="243"/>
      <c r="CPV125" s="243"/>
      <c r="CPW125" s="243"/>
      <c r="CPX125" s="243"/>
      <c r="CPY125" s="243"/>
      <c r="CPZ125" s="243"/>
      <c r="CQA125" s="243"/>
      <c r="CQB125" s="243"/>
      <c r="CQC125" s="243"/>
      <c r="CQD125" s="243"/>
      <c r="CQE125" s="243"/>
      <c r="CQF125" s="243"/>
      <c r="CQG125" s="243"/>
      <c r="CQH125" s="243"/>
      <c r="CQI125" s="243"/>
      <c r="CQJ125" s="243"/>
      <c r="CQK125" s="243"/>
      <c r="CQL125" s="243"/>
      <c r="CQM125" s="243"/>
      <c r="CQN125" s="243"/>
      <c r="CQO125" s="243"/>
      <c r="CQP125" s="243"/>
      <c r="CQQ125" s="243"/>
      <c r="CQR125" s="243"/>
      <c r="CQS125" s="243"/>
      <c r="CQT125" s="243"/>
      <c r="CQU125" s="243"/>
      <c r="CQV125" s="243"/>
      <c r="CQW125" s="243"/>
      <c r="CQX125" s="243"/>
      <c r="CQY125" s="243"/>
      <c r="CQZ125" s="243"/>
      <c r="CRA125" s="243"/>
      <c r="CRB125" s="243"/>
      <c r="CRC125" s="243"/>
      <c r="CRD125" s="243"/>
      <c r="CRE125" s="243"/>
      <c r="CRF125" s="243"/>
      <c r="CRG125" s="243"/>
      <c r="CRH125" s="243"/>
      <c r="CRI125" s="243"/>
      <c r="CRJ125" s="243"/>
      <c r="CRK125" s="243"/>
      <c r="CRL125" s="243"/>
      <c r="CRM125" s="243"/>
      <c r="CRN125" s="243"/>
      <c r="CRO125" s="243"/>
      <c r="CRP125" s="243"/>
      <c r="CRQ125" s="243"/>
      <c r="CRR125" s="243"/>
      <c r="CRS125" s="243"/>
      <c r="CRT125" s="243"/>
      <c r="CRU125" s="243"/>
      <c r="CRV125" s="243"/>
      <c r="CRW125" s="243"/>
      <c r="CRX125" s="243"/>
      <c r="CRY125" s="243"/>
      <c r="CRZ125" s="243"/>
      <c r="CSA125" s="243"/>
      <c r="CSB125" s="243"/>
      <c r="CSC125" s="243"/>
      <c r="CSD125" s="243"/>
      <c r="CSE125" s="243"/>
      <c r="CSF125" s="243"/>
      <c r="CSG125" s="243"/>
      <c r="CSH125" s="243"/>
      <c r="CSI125" s="243"/>
      <c r="CSJ125" s="243"/>
      <c r="CSK125" s="243"/>
      <c r="CSL125" s="243"/>
      <c r="CSM125" s="243"/>
      <c r="CSN125" s="243"/>
      <c r="CSO125" s="243"/>
      <c r="CSP125" s="243"/>
      <c r="CSQ125" s="243"/>
      <c r="CSR125" s="243"/>
      <c r="CSS125" s="243"/>
      <c r="CST125" s="243"/>
      <c r="CSU125" s="243"/>
      <c r="CSV125" s="243"/>
      <c r="CSW125" s="243"/>
      <c r="CSX125" s="243"/>
      <c r="CSY125" s="243"/>
      <c r="CSZ125" s="243"/>
      <c r="CTA125" s="243"/>
      <c r="CTB125" s="243"/>
      <c r="CTC125" s="243"/>
      <c r="CTD125" s="243"/>
      <c r="CTE125" s="243"/>
      <c r="CTF125" s="243"/>
      <c r="CTG125" s="243"/>
      <c r="CTH125" s="243"/>
      <c r="CTI125" s="243"/>
      <c r="CTJ125" s="243"/>
      <c r="CTK125" s="243"/>
      <c r="CTL125" s="243"/>
      <c r="CTM125" s="243"/>
      <c r="CTN125" s="243"/>
      <c r="CTO125" s="243"/>
      <c r="CTP125" s="243"/>
      <c r="CTQ125" s="243"/>
      <c r="CTR125" s="243"/>
      <c r="CTS125" s="243"/>
      <c r="CTT125" s="243"/>
      <c r="CTU125" s="243"/>
      <c r="CTV125" s="243"/>
      <c r="CTW125" s="243"/>
      <c r="CTX125" s="243"/>
      <c r="CTY125" s="243"/>
      <c r="CTZ125" s="243"/>
      <c r="CUA125" s="243"/>
      <c r="CUB125" s="243"/>
      <c r="CUC125" s="243"/>
      <c r="CUD125" s="243"/>
      <c r="CUE125" s="243"/>
      <c r="CUF125" s="243"/>
      <c r="CUG125" s="243"/>
      <c r="CUH125" s="243"/>
      <c r="CUI125" s="243"/>
      <c r="CUJ125" s="243"/>
      <c r="CUK125" s="243"/>
      <c r="CUL125" s="243"/>
      <c r="CUM125" s="243"/>
      <c r="CUN125" s="243"/>
      <c r="CUO125" s="243"/>
      <c r="CUP125" s="243"/>
      <c r="CUQ125" s="243"/>
      <c r="CUR125" s="243"/>
      <c r="CUS125" s="243"/>
      <c r="CUT125" s="243"/>
      <c r="CUU125" s="243"/>
      <c r="CUV125" s="243"/>
      <c r="CUW125" s="243"/>
      <c r="CUX125" s="243"/>
      <c r="CUY125" s="243"/>
      <c r="CUZ125" s="243"/>
      <c r="CVA125" s="243"/>
      <c r="CVB125" s="243"/>
      <c r="CVC125" s="243"/>
      <c r="CVD125" s="243"/>
      <c r="CVE125" s="243"/>
      <c r="CVF125" s="243"/>
      <c r="CVG125" s="243"/>
      <c r="CVH125" s="243"/>
      <c r="CVI125" s="243"/>
      <c r="CVJ125" s="243"/>
      <c r="CVK125" s="243"/>
      <c r="CVL125" s="243"/>
      <c r="CVM125" s="243"/>
      <c r="CVN125" s="243"/>
      <c r="CVO125" s="243"/>
      <c r="CVP125" s="243"/>
      <c r="CVQ125" s="243"/>
      <c r="CVR125" s="243"/>
      <c r="CVS125" s="243"/>
      <c r="CVT125" s="243"/>
      <c r="CVU125" s="243"/>
      <c r="CVV125" s="243"/>
      <c r="CVW125" s="243"/>
      <c r="CVX125" s="243"/>
      <c r="CVY125" s="243"/>
      <c r="CVZ125" s="243"/>
      <c r="CWA125" s="243"/>
      <c r="CWB125" s="243"/>
      <c r="CWC125" s="243"/>
      <c r="CWD125" s="243"/>
      <c r="CWE125" s="243"/>
      <c r="CWF125" s="243"/>
      <c r="CWG125" s="243"/>
      <c r="CWH125" s="243"/>
      <c r="CWI125" s="243"/>
      <c r="CWJ125" s="243"/>
      <c r="CWK125" s="243"/>
      <c r="CWL125" s="243"/>
      <c r="CWM125" s="243"/>
      <c r="CWN125" s="243"/>
      <c r="CWO125" s="243"/>
      <c r="CWP125" s="243"/>
      <c r="CWQ125" s="243"/>
      <c r="CWR125" s="243"/>
      <c r="CWS125" s="243"/>
      <c r="CWT125" s="243"/>
      <c r="CWU125" s="243"/>
      <c r="CWV125" s="243"/>
      <c r="CWW125" s="243"/>
      <c r="CWX125" s="243"/>
      <c r="CWY125" s="243"/>
      <c r="CWZ125" s="243"/>
      <c r="CXA125" s="243"/>
      <c r="CXB125" s="243"/>
      <c r="CXC125" s="243"/>
      <c r="CXD125" s="243"/>
      <c r="CXE125" s="243"/>
      <c r="CXF125" s="243"/>
      <c r="CXG125" s="243"/>
      <c r="CXH125" s="243"/>
      <c r="CXI125" s="243"/>
      <c r="CXJ125" s="243"/>
      <c r="CXK125" s="243"/>
      <c r="CXL125" s="243"/>
      <c r="CXM125" s="243"/>
      <c r="CXN125" s="243"/>
      <c r="CXO125" s="243"/>
      <c r="CXP125" s="243"/>
      <c r="CXQ125" s="243"/>
      <c r="CXR125" s="243"/>
      <c r="CXS125" s="243"/>
      <c r="CXT125" s="243"/>
      <c r="CXU125" s="243"/>
      <c r="CXV125" s="243"/>
      <c r="CXW125" s="243"/>
      <c r="CXX125" s="243"/>
      <c r="CXY125" s="243"/>
      <c r="CXZ125" s="243"/>
      <c r="CYA125" s="243"/>
      <c r="CYB125" s="243"/>
      <c r="CYC125" s="243"/>
      <c r="CYD125" s="243"/>
      <c r="CYE125" s="243"/>
      <c r="CYF125" s="243"/>
      <c r="CYG125" s="243"/>
      <c r="CYH125" s="243"/>
      <c r="CYI125" s="243"/>
      <c r="CYJ125" s="243"/>
      <c r="CYK125" s="243"/>
      <c r="CYL125" s="243"/>
      <c r="CYM125" s="243"/>
      <c r="CYN125" s="243"/>
      <c r="CYO125" s="243"/>
      <c r="CYP125" s="243"/>
      <c r="CYQ125" s="243"/>
      <c r="CYR125" s="243"/>
      <c r="CYS125" s="243"/>
      <c r="CYT125" s="243"/>
      <c r="CYU125" s="243"/>
      <c r="CYV125" s="243"/>
      <c r="CYW125" s="243"/>
      <c r="CYX125" s="243"/>
      <c r="CYY125" s="243"/>
      <c r="CYZ125" s="243"/>
      <c r="CZA125" s="243"/>
      <c r="CZB125" s="243"/>
      <c r="CZC125" s="243"/>
      <c r="CZD125" s="243"/>
      <c r="CZE125" s="243"/>
      <c r="CZF125" s="243"/>
      <c r="CZG125" s="243"/>
      <c r="CZH125" s="243"/>
      <c r="CZI125" s="243"/>
      <c r="CZJ125" s="243"/>
      <c r="CZK125" s="243"/>
      <c r="CZL125" s="243"/>
      <c r="CZM125" s="243"/>
      <c r="CZN125" s="243"/>
      <c r="CZO125" s="243"/>
      <c r="CZP125" s="243"/>
      <c r="CZQ125" s="243"/>
      <c r="CZR125" s="243"/>
      <c r="CZS125" s="243"/>
      <c r="CZT125" s="243"/>
      <c r="CZU125" s="243"/>
      <c r="CZV125" s="243"/>
      <c r="CZW125" s="243"/>
      <c r="CZX125" s="243"/>
      <c r="CZY125" s="243"/>
      <c r="CZZ125" s="243"/>
      <c r="DAA125" s="243"/>
      <c r="DAB125" s="243"/>
      <c r="DAC125" s="243"/>
      <c r="DAD125" s="243"/>
      <c r="DAE125" s="243"/>
      <c r="DAF125" s="243"/>
      <c r="DAG125" s="243"/>
      <c r="DAH125" s="243"/>
      <c r="DAI125" s="243"/>
      <c r="DAJ125" s="243"/>
      <c r="DAK125" s="243"/>
      <c r="DAL125" s="243"/>
      <c r="DAM125" s="243"/>
      <c r="DAN125" s="243"/>
      <c r="DAO125" s="243"/>
      <c r="DAP125" s="243"/>
      <c r="DAQ125" s="243"/>
      <c r="DAR125" s="243"/>
      <c r="DAS125" s="243"/>
      <c r="DAT125" s="243"/>
      <c r="DAU125" s="243"/>
      <c r="DAV125" s="243"/>
      <c r="DAW125" s="243"/>
      <c r="DAX125" s="243"/>
      <c r="DAY125" s="243"/>
      <c r="DAZ125" s="243"/>
      <c r="DBA125" s="243"/>
      <c r="DBB125" s="243"/>
      <c r="DBC125" s="243"/>
      <c r="DBD125" s="243"/>
      <c r="DBE125" s="243"/>
      <c r="DBF125" s="243"/>
      <c r="DBG125" s="243"/>
      <c r="DBH125" s="243"/>
      <c r="DBI125" s="243"/>
      <c r="DBJ125" s="243"/>
      <c r="DBK125" s="243"/>
      <c r="DBL125" s="243"/>
      <c r="DBM125" s="243"/>
      <c r="DBN125" s="243"/>
      <c r="DBO125" s="243"/>
      <c r="DBP125" s="243"/>
      <c r="DBQ125" s="243"/>
      <c r="DBR125" s="243"/>
      <c r="DBS125" s="243"/>
      <c r="DBT125" s="243"/>
      <c r="DBU125" s="243"/>
      <c r="DBV125" s="243"/>
      <c r="DBW125" s="243"/>
      <c r="DBX125" s="243"/>
      <c r="DBY125" s="243"/>
      <c r="DBZ125" s="243"/>
      <c r="DCA125" s="243"/>
      <c r="DCB125" s="243"/>
      <c r="DCC125" s="243"/>
      <c r="DCD125" s="243"/>
      <c r="DCE125" s="243"/>
      <c r="DCF125" s="243"/>
      <c r="DCG125" s="243"/>
      <c r="DCH125" s="243"/>
      <c r="DCI125" s="243"/>
      <c r="DCJ125" s="243"/>
      <c r="DCK125" s="243"/>
      <c r="DCL125" s="243"/>
      <c r="DCM125" s="243"/>
      <c r="DCN125" s="243"/>
      <c r="DCO125" s="243"/>
      <c r="DCP125" s="243"/>
      <c r="DCQ125" s="243"/>
      <c r="DCR125" s="243"/>
      <c r="DCS125" s="243"/>
      <c r="DCT125" s="243"/>
      <c r="DCU125" s="243"/>
      <c r="DCV125" s="243"/>
      <c r="DCW125" s="243"/>
      <c r="DCX125" s="243"/>
      <c r="DCY125" s="243"/>
      <c r="DCZ125" s="243"/>
      <c r="DDA125" s="243"/>
      <c r="DDB125" s="243"/>
      <c r="DDC125" s="243"/>
      <c r="DDD125" s="243"/>
      <c r="DDE125" s="243"/>
      <c r="DDF125" s="243"/>
      <c r="DDG125" s="243"/>
      <c r="DDH125" s="243"/>
      <c r="DDI125" s="243"/>
      <c r="DDJ125" s="243"/>
      <c r="DDK125" s="243"/>
      <c r="DDL125" s="243"/>
      <c r="DDM125" s="243"/>
      <c r="DDN125" s="243"/>
      <c r="DDO125" s="243"/>
      <c r="DDP125" s="243"/>
      <c r="DDQ125" s="243"/>
      <c r="DDR125" s="243"/>
      <c r="DDS125" s="243"/>
      <c r="DDT125" s="243"/>
      <c r="DDU125" s="243"/>
      <c r="DDV125" s="243"/>
      <c r="DDW125" s="243"/>
      <c r="DDX125" s="243"/>
      <c r="DDY125" s="243"/>
      <c r="DDZ125" s="243"/>
      <c r="DEA125" s="243"/>
      <c r="DEB125" s="243"/>
      <c r="DEC125" s="243"/>
      <c r="DED125" s="243"/>
      <c r="DEE125" s="243"/>
      <c r="DEF125" s="243"/>
      <c r="DEG125" s="243"/>
      <c r="DEH125" s="243"/>
      <c r="DEI125" s="243"/>
      <c r="DEJ125" s="243"/>
      <c r="DEK125" s="243"/>
      <c r="DEL125" s="243"/>
      <c r="DEM125" s="243"/>
      <c r="DEN125" s="243"/>
      <c r="DEO125" s="243"/>
      <c r="DEP125" s="243"/>
      <c r="DEQ125" s="243"/>
      <c r="DER125" s="243"/>
      <c r="DES125" s="243"/>
      <c r="DET125" s="243"/>
      <c r="DEU125" s="243"/>
      <c r="DEV125" s="243"/>
      <c r="DEW125" s="243"/>
      <c r="DEX125" s="243"/>
      <c r="DEY125" s="243"/>
      <c r="DEZ125" s="243"/>
      <c r="DFA125" s="243"/>
      <c r="DFB125" s="243"/>
      <c r="DFC125" s="243"/>
      <c r="DFD125" s="243"/>
      <c r="DFE125" s="243"/>
      <c r="DFF125" s="243"/>
      <c r="DFG125" s="243"/>
      <c r="DFH125" s="243"/>
      <c r="DFI125" s="243"/>
      <c r="DFJ125" s="243"/>
      <c r="DFK125" s="243"/>
      <c r="DFL125" s="243"/>
      <c r="DFM125" s="243"/>
      <c r="DFN125" s="243"/>
      <c r="DFO125" s="243"/>
      <c r="DFP125" s="243"/>
      <c r="DFQ125" s="243"/>
      <c r="DFR125" s="243"/>
      <c r="DFS125" s="243"/>
      <c r="DFT125" s="243"/>
      <c r="DFU125" s="243"/>
      <c r="DFV125" s="243"/>
      <c r="DFW125" s="243"/>
      <c r="DFX125" s="243"/>
      <c r="DFY125" s="243"/>
      <c r="DFZ125" s="243"/>
      <c r="DGA125" s="243"/>
      <c r="DGB125" s="243"/>
      <c r="DGC125" s="243"/>
      <c r="DGD125" s="243"/>
      <c r="DGE125" s="243"/>
      <c r="DGF125" s="243"/>
      <c r="DGG125" s="243"/>
      <c r="DGH125" s="243"/>
      <c r="DGI125" s="243"/>
      <c r="DGJ125" s="243"/>
      <c r="DGK125" s="243"/>
      <c r="DGL125" s="243"/>
      <c r="DGM125" s="243"/>
      <c r="DGN125" s="243"/>
      <c r="DGO125" s="243"/>
      <c r="DGP125" s="243"/>
      <c r="DGQ125" s="243"/>
      <c r="DGR125" s="243"/>
      <c r="DGS125" s="243"/>
      <c r="DGT125" s="243"/>
      <c r="DGU125" s="243"/>
      <c r="DGV125" s="243"/>
      <c r="DGW125" s="243"/>
      <c r="DGX125" s="243"/>
      <c r="DGY125" s="243"/>
      <c r="DGZ125" s="243"/>
      <c r="DHA125" s="243"/>
      <c r="DHB125" s="243"/>
      <c r="DHC125" s="243"/>
      <c r="DHD125" s="243"/>
      <c r="DHE125" s="243"/>
      <c r="DHF125" s="243"/>
      <c r="DHG125" s="243"/>
      <c r="DHH125" s="243"/>
      <c r="DHI125" s="243"/>
      <c r="DHJ125" s="243"/>
      <c r="DHK125" s="243"/>
      <c r="DHL125" s="243"/>
      <c r="DHM125" s="243"/>
      <c r="DHN125" s="243"/>
      <c r="DHO125" s="243"/>
      <c r="DHP125" s="243"/>
      <c r="DHQ125" s="243"/>
      <c r="DHR125" s="243"/>
      <c r="DHS125" s="243"/>
      <c r="DHT125" s="243"/>
      <c r="DHU125" s="243"/>
      <c r="DHV125" s="243"/>
      <c r="DHW125" s="243"/>
      <c r="DHX125" s="243"/>
      <c r="DHY125" s="243"/>
      <c r="DHZ125" s="243"/>
      <c r="DIA125" s="243"/>
      <c r="DIB125" s="243"/>
      <c r="DIC125" s="243"/>
      <c r="DID125" s="243"/>
      <c r="DIE125" s="243"/>
      <c r="DIF125" s="243"/>
      <c r="DIG125" s="243"/>
      <c r="DIH125" s="243"/>
      <c r="DII125" s="243"/>
      <c r="DIJ125" s="243"/>
      <c r="DIK125" s="243"/>
      <c r="DIL125" s="243"/>
      <c r="DIM125" s="243"/>
      <c r="DIN125" s="243"/>
      <c r="DIO125" s="243"/>
      <c r="DIP125" s="243"/>
      <c r="DIQ125" s="243"/>
      <c r="DIR125" s="243"/>
      <c r="DIS125" s="243"/>
      <c r="DIT125" s="243"/>
      <c r="DIU125" s="243"/>
      <c r="DIV125" s="243"/>
      <c r="DIW125" s="243"/>
      <c r="DIX125" s="243"/>
      <c r="DIY125" s="243"/>
      <c r="DIZ125" s="243"/>
      <c r="DJA125" s="243"/>
      <c r="DJB125" s="243"/>
      <c r="DJC125" s="243"/>
      <c r="DJD125" s="243"/>
      <c r="DJE125" s="243"/>
      <c r="DJF125" s="243"/>
      <c r="DJG125" s="243"/>
      <c r="DJH125" s="243"/>
      <c r="DJI125" s="243"/>
      <c r="DJJ125" s="243"/>
      <c r="DJK125" s="243"/>
      <c r="DJL125" s="243"/>
      <c r="DJM125" s="243"/>
      <c r="DJN125" s="243"/>
      <c r="DJO125" s="243"/>
      <c r="DJP125" s="243"/>
      <c r="DJQ125" s="243"/>
      <c r="DJR125" s="243"/>
      <c r="DJS125" s="243"/>
      <c r="DJT125" s="243"/>
      <c r="DJU125" s="243"/>
      <c r="DJV125" s="243"/>
      <c r="DJW125" s="243"/>
      <c r="DJX125" s="243"/>
      <c r="DJY125" s="243"/>
      <c r="DJZ125" s="243"/>
      <c r="DKA125" s="243"/>
      <c r="DKB125" s="243"/>
      <c r="DKC125" s="243"/>
      <c r="DKD125" s="243"/>
      <c r="DKE125" s="243"/>
      <c r="DKF125" s="243"/>
      <c r="DKG125" s="243"/>
      <c r="DKH125" s="243"/>
      <c r="DKI125" s="243"/>
      <c r="DKJ125" s="243"/>
      <c r="DKK125" s="243"/>
      <c r="DKL125" s="243"/>
      <c r="DKM125" s="243"/>
      <c r="DKN125" s="243"/>
      <c r="DKO125" s="243"/>
      <c r="DKP125" s="243"/>
      <c r="DKQ125" s="243"/>
      <c r="DKR125" s="243"/>
      <c r="DKS125" s="243"/>
      <c r="DKT125" s="243"/>
      <c r="DKU125" s="243"/>
      <c r="DKV125" s="243"/>
      <c r="DKW125" s="243"/>
      <c r="DKX125" s="243"/>
      <c r="DKY125" s="243"/>
      <c r="DKZ125" s="243"/>
      <c r="DLA125" s="243"/>
      <c r="DLB125" s="243"/>
      <c r="DLC125" s="243"/>
      <c r="DLD125" s="243"/>
      <c r="DLE125" s="243"/>
      <c r="DLF125" s="243"/>
      <c r="DLG125" s="243"/>
      <c r="DLH125" s="243"/>
      <c r="DLI125" s="243"/>
      <c r="DLJ125" s="243"/>
      <c r="DLK125" s="243"/>
      <c r="DLL125" s="243"/>
      <c r="DLM125" s="243"/>
      <c r="DLN125" s="243"/>
      <c r="DLO125" s="243"/>
      <c r="DLP125" s="243"/>
      <c r="DLQ125" s="243"/>
      <c r="DLR125" s="243"/>
      <c r="DLS125" s="243"/>
      <c r="DLT125" s="243"/>
      <c r="DLU125" s="243"/>
      <c r="DLV125" s="243"/>
      <c r="DLW125" s="243"/>
      <c r="DLX125" s="243"/>
      <c r="DLY125" s="243"/>
      <c r="DLZ125" s="243"/>
      <c r="DMA125" s="243"/>
      <c r="DMB125" s="243"/>
      <c r="DMC125" s="243"/>
      <c r="DMD125" s="243"/>
      <c r="DME125" s="243"/>
      <c r="DMF125" s="243"/>
      <c r="DMG125" s="243"/>
      <c r="DMH125" s="243"/>
      <c r="DMI125" s="243"/>
      <c r="DMJ125" s="243"/>
      <c r="DMK125" s="243"/>
      <c r="DML125" s="243"/>
      <c r="DMM125" s="243"/>
      <c r="DMN125" s="243"/>
      <c r="DMO125" s="243"/>
      <c r="DMP125" s="243"/>
      <c r="DMQ125" s="243"/>
      <c r="DMR125" s="243"/>
      <c r="DMS125" s="243"/>
      <c r="DMT125" s="243"/>
      <c r="DMU125" s="243"/>
      <c r="DMV125" s="243"/>
      <c r="DMW125" s="243"/>
      <c r="DMX125" s="243"/>
      <c r="DMY125" s="243"/>
      <c r="DMZ125" s="243"/>
      <c r="DNA125" s="243"/>
      <c r="DNB125" s="243"/>
      <c r="DNC125" s="243"/>
      <c r="DND125" s="243"/>
      <c r="DNE125" s="243"/>
      <c r="DNF125" s="243"/>
      <c r="DNG125" s="243"/>
      <c r="DNH125" s="243"/>
      <c r="DNI125" s="243"/>
      <c r="DNJ125" s="243"/>
      <c r="DNK125" s="243"/>
      <c r="DNL125" s="243"/>
      <c r="DNM125" s="243"/>
      <c r="DNN125" s="243"/>
      <c r="DNO125" s="243"/>
      <c r="DNP125" s="243"/>
      <c r="DNQ125" s="243"/>
      <c r="DNR125" s="243"/>
      <c r="DNS125" s="243"/>
      <c r="DNT125" s="243"/>
      <c r="DNU125" s="243"/>
      <c r="DNV125" s="243"/>
      <c r="DNW125" s="243"/>
      <c r="DNX125" s="243"/>
      <c r="DNY125" s="243"/>
      <c r="DNZ125" s="243"/>
      <c r="DOA125" s="243"/>
      <c r="DOB125" s="243"/>
      <c r="DOC125" s="243"/>
      <c r="DOD125" s="243"/>
      <c r="DOE125" s="243"/>
      <c r="DOF125" s="243"/>
      <c r="DOG125" s="243"/>
      <c r="DOH125" s="243"/>
      <c r="DOI125" s="243"/>
      <c r="DOJ125" s="243"/>
      <c r="DOK125" s="243"/>
      <c r="DOL125" s="243"/>
      <c r="DOM125" s="243"/>
      <c r="DON125" s="243"/>
      <c r="DOO125" s="243"/>
      <c r="DOP125" s="243"/>
      <c r="DOQ125" s="243"/>
      <c r="DOR125" s="243"/>
      <c r="DOS125" s="243"/>
      <c r="DOT125" s="243"/>
      <c r="DOU125" s="243"/>
      <c r="DOV125" s="243"/>
      <c r="DOW125" s="243"/>
      <c r="DOX125" s="243"/>
      <c r="DOY125" s="243"/>
      <c r="DOZ125" s="243"/>
      <c r="DPA125" s="243"/>
      <c r="DPB125" s="243"/>
      <c r="DPC125" s="243"/>
      <c r="DPD125" s="243"/>
      <c r="DPE125" s="243"/>
      <c r="DPF125" s="243"/>
      <c r="DPG125" s="243"/>
      <c r="DPH125" s="243"/>
      <c r="DPI125" s="243"/>
      <c r="DPJ125" s="243"/>
      <c r="DPK125" s="243"/>
      <c r="DPL125" s="243"/>
      <c r="DPM125" s="243"/>
      <c r="DPN125" s="243"/>
      <c r="DPO125" s="243"/>
      <c r="DPP125" s="243"/>
      <c r="DPQ125" s="243"/>
      <c r="DPR125" s="243"/>
      <c r="DPS125" s="243"/>
      <c r="DPT125" s="243"/>
      <c r="DPU125" s="243"/>
      <c r="DPV125" s="243"/>
      <c r="DPW125" s="243"/>
      <c r="DPX125" s="243"/>
      <c r="DPY125" s="243"/>
      <c r="DPZ125" s="243"/>
      <c r="DQA125" s="243"/>
      <c r="DQB125" s="243"/>
      <c r="DQC125" s="243"/>
      <c r="DQD125" s="243"/>
      <c r="DQE125" s="243"/>
      <c r="DQF125" s="243"/>
      <c r="DQG125" s="243"/>
      <c r="DQH125" s="243"/>
      <c r="DQI125" s="243"/>
      <c r="DQJ125" s="243"/>
      <c r="DQK125" s="243"/>
      <c r="DQL125" s="243"/>
      <c r="DQM125" s="243"/>
      <c r="DQN125" s="243"/>
      <c r="DQO125" s="243"/>
      <c r="DQP125" s="243"/>
      <c r="DQQ125" s="243"/>
      <c r="DQR125" s="243"/>
      <c r="DQS125" s="243"/>
      <c r="DQT125" s="243"/>
      <c r="DQU125" s="243"/>
      <c r="DQV125" s="243"/>
      <c r="DQW125" s="243"/>
      <c r="DQX125" s="243"/>
      <c r="DQY125" s="243"/>
      <c r="DQZ125" s="243"/>
      <c r="DRA125" s="243"/>
      <c r="DRB125" s="243"/>
      <c r="DRC125" s="243"/>
      <c r="DRD125" s="243"/>
      <c r="DRE125" s="243"/>
      <c r="DRF125" s="243"/>
      <c r="DRG125" s="243"/>
      <c r="DRH125" s="243"/>
      <c r="DRI125" s="243"/>
      <c r="DRJ125" s="243"/>
      <c r="DRK125" s="243"/>
      <c r="DRL125" s="243"/>
      <c r="DRM125" s="243"/>
      <c r="DRN125" s="243"/>
      <c r="DRO125" s="243"/>
      <c r="DRP125" s="243"/>
      <c r="DRQ125" s="243"/>
      <c r="DRR125" s="243"/>
      <c r="DRS125" s="243"/>
      <c r="DRT125" s="243"/>
      <c r="DRU125" s="243"/>
      <c r="DRV125" s="243"/>
      <c r="DRW125" s="243"/>
      <c r="DRX125" s="243"/>
      <c r="DRY125" s="243"/>
      <c r="DRZ125" s="243"/>
      <c r="DSA125" s="243"/>
      <c r="DSB125" s="243"/>
      <c r="DSC125" s="243"/>
      <c r="DSD125" s="243"/>
      <c r="DSE125" s="243"/>
      <c r="DSF125" s="243"/>
      <c r="DSG125" s="243"/>
      <c r="DSH125" s="243"/>
      <c r="DSI125" s="243"/>
      <c r="DSJ125" s="243"/>
      <c r="DSK125" s="243"/>
      <c r="DSL125" s="243"/>
      <c r="DSM125" s="243"/>
      <c r="DSN125" s="243"/>
      <c r="DSO125" s="243"/>
      <c r="DSP125" s="243"/>
      <c r="DSQ125" s="243"/>
      <c r="DSR125" s="243"/>
      <c r="DSS125" s="243"/>
      <c r="DST125" s="243"/>
      <c r="DSU125" s="243"/>
      <c r="DSV125" s="243"/>
      <c r="DSW125" s="243"/>
      <c r="DSX125" s="243"/>
      <c r="DSY125" s="243"/>
      <c r="DSZ125" s="243"/>
      <c r="DTA125" s="243"/>
      <c r="DTB125" s="243"/>
      <c r="DTC125" s="243"/>
      <c r="DTD125" s="243"/>
      <c r="DTE125" s="243"/>
      <c r="DTF125" s="243"/>
      <c r="DTG125" s="243"/>
      <c r="DTH125" s="243"/>
      <c r="DTI125" s="243"/>
      <c r="DTJ125" s="243"/>
      <c r="DTK125" s="243"/>
      <c r="DTL125" s="243"/>
      <c r="DTM125" s="243"/>
      <c r="DTN125" s="243"/>
      <c r="DTO125" s="243"/>
      <c r="DTP125" s="243"/>
      <c r="DTQ125" s="243"/>
      <c r="DTR125" s="243"/>
      <c r="DTS125" s="243"/>
      <c r="DTT125" s="243"/>
      <c r="DTU125" s="243"/>
      <c r="DTV125" s="243"/>
      <c r="DTW125" s="243"/>
      <c r="DTX125" s="243"/>
      <c r="DTY125" s="243"/>
      <c r="DTZ125" s="243"/>
      <c r="DUA125" s="243"/>
      <c r="DUB125" s="243"/>
      <c r="DUC125" s="243"/>
      <c r="DUD125" s="243"/>
      <c r="DUE125" s="243"/>
      <c r="DUF125" s="243"/>
      <c r="DUG125" s="243"/>
      <c r="DUH125" s="243"/>
      <c r="DUI125" s="243"/>
      <c r="DUJ125" s="243"/>
      <c r="DUK125" s="243"/>
      <c r="DUL125" s="243"/>
      <c r="DUM125" s="243"/>
      <c r="DUN125" s="243"/>
      <c r="DUO125" s="243"/>
      <c r="DUP125" s="243"/>
      <c r="DUQ125" s="243"/>
      <c r="DUR125" s="243"/>
      <c r="DUS125" s="243"/>
      <c r="DUT125" s="243"/>
      <c r="DUU125" s="243"/>
      <c r="DUV125" s="243"/>
      <c r="DUW125" s="243"/>
      <c r="DUX125" s="243"/>
      <c r="DUY125" s="243"/>
      <c r="DUZ125" s="243"/>
      <c r="DVA125" s="243"/>
      <c r="DVB125" s="243"/>
      <c r="DVC125" s="243"/>
      <c r="DVD125" s="243"/>
      <c r="DVE125" s="243"/>
      <c r="DVF125" s="243"/>
      <c r="DVG125" s="243"/>
      <c r="DVH125" s="243"/>
      <c r="DVI125" s="243"/>
      <c r="DVJ125" s="243"/>
      <c r="DVK125" s="243"/>
      <c r="DVL125" s="243"/>
      <c r="DVM125" s="243"/>
      <c r="DVN125" s="243"/>
      <c r="DVO125" s="243"/>
      <c r="DVP125" s="243"/>
      <c r="DVQ125" s="243"/>
      <c r="DVR125" s="243"/>
      <c r="DVS125" s="243"/>
      <c r="DVT125" s="243"/>
      <c r="DVU125" s="243"/>
      <c r="DVV125" s="243"/>
      <c r="DVW125" s="243"/>
      <c r="DVX125" s="243"/>
      <c r="DVY125" s="243"/>
      <c r="DVZ125" s="243"/>
      <c r="DWA125" s="243"/>
      <c r="DWB125" s="243"/>
      <c r="DWC125" s="243"/>
      <c r="DWD125" s="243"/>
      <c r="DWE125" s="243"/>
      <c r="DWF125" s="243"/>
      <c r="DWG125" s="243"/>
      <c r="DWH125" s="243"/>
      <c r="DWI125" s="243"/>
      <c r="DWJ125" s="243"/>
      <c r="DWK125" s="243"/>
      <c r="DWL125" s="243"/>
      <c r="DWM125" s="243"/>
      <c r="DWN125" s="243"/>
      <c r="DWO125" s="243"/>
      <c r="DWP125" s="243"/>
      <c r="DWQ125" s="243"/>
      <c r="DWR125" s="243"/>
      <c r="DWS125" s="243"/>
      <c r="DWT125" s="243"/>
      <c r="DWU125" s="243"/>
      <c r="DWV125" s="243"/>
      <c r="DWW125" s="243"/>
      <c r="DWX125" s="243"/>
      <c r="DWY125" s="243"/>
      <c r="DWZ125" s="243"/>
      <c r="DXA125" s="243"/>
      <c r="DXB125" s="243"/>
      <c r="DXC125" s="243"/>
      <c r="DXD125" s="243"/>
      <c r="DXE125" s="243"/>
      <c r="DXF125" s="243"/>
      <c r="DXG125" s="243"/>
      <c r="DXH125" s="243"/>
      <c r="DXI125" s="243"/>
      <c r="DXJ125" s="243"/>
      <c r="DXK125" s="243"/>
      <c r="DXL125" s="243"/>
      <c r="DXM125" s="243"/>
      <c r="DXN125" s="243"/>
      <c r="DXO125" s="243"/>
      <c r="DXP125" s="243"/>
      <c r="DXQ125" s="243"/>
      <c r="DXR125" s="243"/>
      <c r="DXS125" s="243"/>
      <c r="DXT125" s="243"/>
      <c r="DXU125" s="243"/>
      <c r="DXV125" s="243"/>
      <c r="DXW125" s="243"/>
      <c r="DXX125" s="243"/>
      <c r="DXY125" s="243"/>
      <c r="DXZ125" s="243"/>
      <c r="DYA125" s="243"/>
      <c r="DYB125" s="243"/>
      <c r="DYC125" s="243"/>
      <c r="DYD125" s="243"/>
      <c r="DYE125" s="243"/>
      <c r="DYF125" s="243"/>
      <c r="DYG125" s="243"/>
      <c r="DYH125" s="243"/>
      <c r="DYI125" s="243"/>
      <c r="DYJ125" s="243"/>
      <c r="DYK125" s="243"/>
      <c r="DYL125" s="243"/>
      <c r="DYM125" s="243"/>
      <c r="DYN125" s="243"/>
      <c r="DYO125" s="243"/>
      <c r="DYP125" s="243"/>
      <c r="DYQ125" s="243"/>
      <c r="DYR125" s="243"/>
      <c r="DYS125" s="243"/>
      <c r="DYT125" s="243"/>
      <c r="DYU125" s="243"/>
      <c r="DYV125" s="243"/>
      <c r="DYW125" s="243"/>
      <c r="DYX125" s="243"/>
      <c r="DYY125" s="243"/>
      <c r="DYZ125" s="243"/>
      <c r="DZA125" s="243"/>
      <c r="DZB125" s="243"/>
      <c r="DZC125" s="243"/>
      <c r="DZD125" s="243"/>
      <c r="DZE125" s="243"/>
      <c r="DZF125" s="243"/>
      <c r="DZG125" s="243"/>
      <c r="DZH125" s="243"/>
      <c r="DZI125" s="243"/>
      <c r="DZJ125" s="243"/>
      <c r="DZK125" s="243"/>
      <c r="DZL125" s="243"/>
      <c r="DZM125" s="243"/>
      <c r="DZN125" s="243"/>
      <c r="DZO125" s="243"/>
      <c r="DZP125" s="243"/>
      <c r="DZQ125" s="243"/>
      <c r="DZR125" s="243"/>
      <c r="DZS125" s="243"/>
      <c r="DZT125" s="243"/>
      <c r="DZU125" s="243"/>
      <c r="DZV125" s="243"/>
      <c r="DZW125" s="243"/>
      <c r="DZX125" s="243"/>
      <c r="DZY125" s="243"/>
      <c r="DZZ125" s="243"/>
      <c r="EAA125" s="243"/>
      <c r="EAB125" s="243"/>
      <c r="EAC125" s="243"/>
      <c r="EAD125" s="243"/>
      <c r="EAE125" s="243"/>
      <c r="EAF125" s="243"/>
      <c r="EAG125" s="243"/>
      <c r="EAH125" s="243"/>
      <c r="EAI125" s="243"/>
      <c r="EAJ125" s="243"/>
      <c r="EAK125" s="243"/>
      <c r="EAL125" s="243"/>
      <c r="EAM125" s="243"/>
      <c r="EAN125" s="243"/>
      <c r="EAO125" s="243"/>
      <c r="EAP125" s="243"/>
      <c r="EAQ125" s="243"/>
      <c r="EAR125" s="243"/>
      <c r="EAS125" s="243"/>
      <c r="EAT125" s="243"/>
      <c r="EAU125" s="243"/>
      <c r="EAV125" s="243"/>
      <c r="EAW125" s="243"/>
      <c r="EAX125" s="243"/>
      <c r="EAY125" s="243"/>
      <c r="EAZ125" s="243"/>
      <c r="EBA125" s="243"/>
      <c r="EBB125" s="243"/>
      <c r="EBC125" s="243"/>
      <c r="EBD125" s="243"/>
      <c r="EBE125" s="243"/>
      <c r="EBF125" s="243"/>
      <c r="EBG125" s="243"/>
      <c r="EBH125" s="243"/>
      <c r="EBI125" s="243"/>
      <c r="EBJ125" s="243"/>
      <c r="EBK125" s="243"/>
      <c r="EBL125" s="243"/>
      <c r="EBM125" s="243"/>
      <c r="EBN125" s="243"/>
      <c r="EBO125" s="243"/>
      <c r="EBP125" s="243"/>
      <c r="EBQ125" s="243"/>
      <c r="EBR125" s="243"/>
      <c r="EBS125" s="243"/>
      <c r="EBT125" s="243"/>
      <c r="EBU125" s="243"/>
      <c r="EBV125" s="243"/>
      <c r="EBW125" s="243"/>
      <c r="EBX125" s="243"/>
      <c r="EBY125" s="243"/>
      <c r="EBZ125" s="243"/>
      <c r="ECA125" s="243"/>
      <c r="ECB125" s="243"/>
      <c r="ECC125" s="243"/>
      <c r="ECD125" s="243"/>
      <c r="ECE125" s="243"/>
      <c r="ECF125" s="243"/>
      <c r="ECG125" s="243"/>
      <c r="ECH125" s="243"/>
      <c r="ECI125" s="243"/>
      <c r="ECJ125" s="243"/>
      <c r="ECK125" s="243"/>
      <c r="ECL125" s="243"/>
      <c r="ECM125" s="243"/>
      <c r="ECN125" s="243"/>
      <c r="ECO125" s="243"/>
      <c r="ECP125" s="243"/>
      <c r="ECQ125" s="243"/>
      <c r="ECR125" s="243"/>
      <c r="ECS125" s="243"/>
      <c r="ECT125" s="243"/>
      <c r="ECU125" s="243"/>
      <c r="ECV125" s="243"/>
      <c r="ECW125" s="243"/>
      <c r="ECX125" s="243"/>
      <c r="ECY125" s="243"/>
      <c r="ECZ125" s="243"/>
      <c r="EDA125" s="243"/>
      <c r="EDB125" s="243"/>
      <c r="EDC125" s="243"/>
      <c r="EDD125" s="243"/>
      <c r="EDE125" s="243"/>
      <c r="EDF125" s="243"/>
      <c r="EDG125" s="243"/>
      <c r="EDH125" s="243"/>
      <c r="EDI125" s="243"/>
      <c r="EDJ125" s="243"/>
      <c r="EDK125" s="243"/>
      <c r="EDL125" s="243"/>
      <c r="EDM125" s="243"/>
      <c r="EDN125" s="243"/>
      <c r="EDO125" s="243"/>
      <c r="EDP125" s="243"/>
      <c r="EDQ125" s="243"/>
      <c r="EDR125" s="243"/>
      <c r="EDS125" s="243"/>
      <c r="EDT125" s="243"/>
      <c r="EDU125" s="243"/>
      <c r="EDV125" s="243"/>
      <c r="EDW125" s="243"/>
      <c r="EDX125" s="243"/>
      <c r="EDY125" s="243"/>
      <c r="EDZ125" s="243"/>
      <c r="EEA125" s="243"/>
      <c r="EEB125" s="243"/>
      <c r="EEC125" s="243"/>
      <c r="EED125" s="243"/>
      <c r="EEE125" s="243"/>
      <c r="EEF125" s="243"/>
      <c r="EEG125" s="243"/>
      <c r="EEH125" s="243"/>
      <c r="EEI125" s="243"/>
      <c r="EEJ125" s="243"/>
      <c r="EEK125" s="243"/>
      <c r="EEL125" s="243"/>
      <c r="EEM125" s="243"/>
      <c r="EEN125" s="243"/>
      <c r="EEO125" s="243"/>
      <c r="EEP125" s="243"/>
      <c r="EEQ125" s="243"/>
      <c r="EER125" s="243"/>
      <c r="EES125" s="243"/>
      <c r="EET125" s="243"/>
      <c r="EEU125" s="243"/>
      <c r="EEV125" s="243"/>
      <c r="EEW125" s="243"/>
      <c r="EEX125" s="243"/>
      <c r="EEY125" s="243"/>
      <c r="EEZ125" s="243"/>
      <c r="EFA125" s="243"/>
      <c r="EFB125" s="243"/>
      <c r="EFC125" s="243"/>
      <c r="EFD125" s="243"/>
      <c r="EFE125" s="243"/>
      <c r="EFF125" s="243"/>
      <c r="EFG125" s="243"/>
      <c r="EFH125" s="243"/>
      <c r="EFI125" s="243"/>
      <c r="EFJ125" s="243"/>
      <c r="EFK125" s="243"/>
      <c r="EFL125" s="243"/>
      <c r="EFM125" s="243"/>
      <c r="EFN125" s="243"/>
      <c r="EFO125" s="243"/>
      <c r="EFP125" s="243"/>
      <c r="EFQ125" s="243"/>
      <c r="EFR125" s="243"/>
      <c r="EFS125" s="243"/>
      <c r="EFT125" s="243"/>
      <c r="EFU125" s="243"/>
      <c r="EFV125" s="243"/>
      <c r="EFW125" s="243"/>
      <c r="EFX125" s="243"/>
      <c r="EFY125" s="243"/>
      <c r="EFZ125" s="243"/>
      <c r="EGA125" s="243"/>
      <c r="EGB125" s="243"/>
      <c r="EGC125" s="243"/>
      <c r="EGD125" s="243"/>
      <c r="EGE125" s="243"/>
      <c r="EGF125" s="243"/>
      <c r="EGG125" s="243"/>
      <c r="EGH125" s="243"/>
      <c r="EGI125" s="243"/>
      <c r="EGJ125" s="243"/>
      <c r="EGK125" s="243"/>
      <c r="EGL125" s="243"/>
      <c r="EGM125" s="243"/>
      <c r="EGN125" s="243"/>
      <c r="EGO125" s="243"/>
      <c r="EGP125" s="243"/>
      <c r="EGQ125" s="243"/>
      <c r="EGR125" s="243"/>
      <c r="EGS125" s="243"/>
      <c r="EGT125" s="243"/>
      <c r="EGU125" s="243"/>
      <c r="EGV125" s="243"/>
      <c r="EGW125" s="243"/>
      <c r="EGX125" s="243"/>
      <c r="EGY125" s="243"/>
      <c r="EGZ125" s="243"/>
      <c r="EHA125" s="243"/>
      <c r="EHB125" s="243"/>
      <c r="EHC125" s="243"/>
      <c r="EHD125" s="243"/>
      <c r="EHE125" s="243"/>
      <c r="EHF125" s="243"/>
      <c r="EHG125" s="243"/>
      <c r="EHH125" s="243"/>
      <c r="EHI125" s="243"/>
      <c r="EHJ125" s="243"/>
      <c r="EHK125" s="243"/>
      <c r="EHL125" s="243"/>
      <c r="EHM125" s="243"/>
      <c r="EHN125" s="243"/>
      <c r="EHO125" s="243"/>
      <c r="EHP125" s="243"/>
      <c r="EHQ125" s="243"/>
      <c r="EHR125" s="243"/>
      <c r="EHS125" s="243"/>
      <c r="EHT125" s="243"/>
      <c r="EHU125" s="243"/>
      <c r="EHV125" s="243"/>
      <c r="EHW125" s="243"/>
      <c r="EHX125" s="243"/>
      <c r="EHY125" s="243"/>
      <c r="EHZ125" s="243"/>
      <c r="EIA125" s="243"/>
      <c r="EIB125" s="243"/>
      <c r="EIC125" s="243"/>
      <c r="EID125" s="243"/>
      <c r="EIE125" s="243"/>
      <c r="EIF125" s="243"/>
      <c r="EIG125" s="243"/>
      <c r="EIH125" s="243"/>
      <c r="EII125" s="243"/>
      <c r="EIJ125" s="243"/>
      <c r="EIK125" s="243"/>
      <c r="EIL125" s="243"/>
      <c r="EIM125" s="243"/>
      <c r="EIN125" s="243"/>
      <c r="EIO125" s="243"/>
      <c r="EIP125" s="243"/>
      <c r="EIQ125" s="243"/>
      <c r="EIR125" s="243"/>
      <c r="EIS125" s="243"/>
      <c r="EIT125" s="243"/>
      <c r="EIU125" s="243"/>
      <c r="EIV125" s="243"/>
      <c r="EIW125" s="243"/>
      <c r="EIX125" s="243"/>
      <c r="EIY125" s="243"/>
      <c r="EIZ125" s="243"/>
      <c r="EJA125" s="243"/>
      <c r="EJB125" s="243"/>
      <c r="EJC125" s="243"/>
      <c r="EJD125" s="243"/>
      <c r="EJE125" s="243"/>
      <c r="EJF125" s="243"/>
      <c r="EJG125" s="243"/>
      <c r="EJH125" s="243"/>
      <c r="EJI125" s="243"/>
      <c r="EJJ125" s="243"/>
      <c r="EJK125" s="243"/>
      <c r="EJL125" s="243"/>
      <c r="EJM125" s="243"/>
      <c r="EJN125" s="243"/>
      <c r="EJO125" s="243"/>
      <c r="EJP125" s="243"/>
      <c r="EJQ125" s="243"/>
      <c r="EJR125" s="243"/>
      <c r="EJS125" s="243"/>
      <c r="EJT125" s="243"/>
      <c r="EJU125" s="243"/>
      <c r="EJV125" s="243"/>
      <c r="EJW125" s="243"/>
      <c r="EJX125" s="243"/>
      <c r="EJY125" s="243"/>
      <c r="EJZ125" s="243"/>
      <c r="EKA125" s="243"/>
      <c r="EKB125" s="243"/>
      <c r="EKC125" s="243"/>
      <c r="EKD125" s="243"/>
      <c r="EKE125" s="243"/>
      <c r="EKF125" s="243"/>
      <c r="EKG125" s="243"/>
      <c r="EKH125" s="243"/>
      <c r="EKI125" s="243"/>
      <c r="EKJ125" s="243"/>
      <c r="EKK125" s="243"/>
      <c r="EKL125" s="243"/>
      <c r="EKM125" s="243"/>
      <c r="EKN125" s="243"/>
      <c r="EKO125" s="243"/>
      <c r="EKP125" s="243"/>
      <c r="EKQ125" s="243"/>
      <c r="EKR125" s="243"/>
      <c r="EKS125" s="243"/>
      <c r="EKT125" s="243"/>
      <c r="EKU125" s="243"/>
      <c r="EKV125" s="243"/>
      <c r="EKW125" s="243"/>
      <c r="EKX125" s="243"/>
      <c r="EKY125" s="243"/>
      <c r="EKZ125" s="243"/>
      <c r="ELA125" s="243"/>
      <c r="ELB125" s="243"/>
      <c r="ELC125" s="243"/>
      <c r="ELD125" s="243"/>
      <c r="ELE125" s="243"/>
      <c r="ELF125" s="243"/>
      <c r="ELG125" s="243"/>
      <c r="ELH125" s="243"/>
      <c r="ELI125" s="243"/>
      <c r="ELJ125" s="243"/>
      <c r="ELK125" s="243"/>
      <c r="ELL125" s="243"/>
      <c r="ELM125" s="243"/>
      <c r="ELN125" s="243"/>
      <c r="ELO125" s="243"/>
      <c r="ELP125" s="243"/>
      <c r="ELQ125" s="243"/>
      <c r="ELR125" s="243"/>
      <c r="ELS125" s="243"/>
      <c r="ELT125" s="243"/>
      <c r="ELU125" s="243"/>
      <c r="ELV125" s="243"/>
      <c r="ELW125" s="243"/>
      <c r="ELX125" s="243"/>
      <c r="ELY125" s="243"/>
      <c r="ELZ125" s="243"/>
      <c r="EMA125" s="243"/>
      <c r="EMB125" s="243"/>
      <c r="EMC125" s="243"/>
      <c r="EMD125" s="243"/>
      <c r="EME125" s="243"/>
      <c r="EMF125" s="243"/>
      <c r="EMG125" s="243"/>
      <c r="EMH125" s="243"/>
      <c r="EMI125" s="243"/>
      <c r="EMJ125" s="243"/>
      <c r="EMK125" s="243"/>
      <c r="EML125" s="243"/>
      <c r="EMM125" s="243"/>
      <c r="EMN125" s="243"/>
      <c r="EMO125" s="243"/>
      <c r="EMP125" s="243"/>
      <c r="EMQ125" s="243"/>
      <c r="EMR125" s="243"/>
      <c r="EMS125" s="243"/>
      <c r="EMT125" s="243"/>
      <c r="EMU125" s="243"/>
      <c r="EMV125" s="243"/>
      <c r="EMW125" s="243"/>
      <c r="EMX125" s="243"/>
      <c r="EMY125" s="243"/>
      <c r="EMZ125" s="243"/>
      <c r="ENA125" s="243"/>
      <c r="ENB125" s="243"/>
      <c r="ENC125" s="243"/>
      <c r="END125" s="243"/>
      <c r="ENE125" s="243"/>
      <c r="ENF125" s="243"/>
      <c r="ENG125" s="243"/>
      <c r="ENH125" s="243"/>
      <c r="ENI125" s="243"/>
      <c r="ENJ125" s="243"/>
      <c r="ENK125" s="243"/>
      <c r="ENL125" s="243"/>
      <c r="ENM125" s="243"/>
      <c r="ENN125" s="243"/>
      <c r="ENO125" s="243"/>
      <c r="ENP125" s="243"/>
      <c r="ENQ125" s="243"/>
      <c r="ENR125" s="243"/>
      <c r="ENS125" s="243"/>
      <c r="ENT125" s="243"/>
      <c r="ENU125" s="243"/>
      <c r="ENV125" s="243"/>
      <c r="ENW125" s="243"/>
      <c r="ENX125" s="243"/>
      <c r="ENY125" s="243"/>
      <c r="ENZ125" s="243"/>
      <c r="EOA125" s="243"/>
      <c r="EOB125" s="243"/>
      <c r="EOC125" s="243"/>
      <c r="EOD125" s="243"/>
      <c r="EOE125" s="243"/>
      <c r="EOF125" s="243"/>
      <c r="EOG125" s="243"/>
      <c r="EOH125" s="243"/>
      <c r="EOI125" s="243"/>
      <c r="EOJ125" s="243"/>
      <c r="EOK125" s="243"/>
      <c r="EOL125" s="243"/>
      <c r="EOM125" s="243"/>
      <c r="EON125" s="243"/>
      <c r="EOO125" s="243"/>
      <c r="EOP125" s="243"/>
      <c r="EOQ125" s="243"/>
      <c r="EOR125" s="243"/>
      <c r="EOS125" s="243"/>
      <c r="EOT125" s="243"/>
      <c r="EOU125" s="243"/>
      <c r="EOV125" s="243"/>
      <c r="EOW125" s="243"/>
      <c r="EOX125" s="243"/>
      <c r="EOY125" s="243"/>
      <c r="EOZ125" s="243"/>
      <c r="EPA125" s="243"/>
      <c r="EPB125" s="243"/>
      <c r="EPC125" s="243"/>
      <c r="EPD125" s="243"/>
      <c r="EPE125" s="243"/>
      <c r="EPF125" s="243"/>
      <c r="EPG125" s="243"/>
      <c r="EPH125" s="243"/>
      <c r="EPI125" s="243"/>
      <c r="EPJ125" s="243"/>
      <c r="EPK125" s="243"/>
      <c r="EPL125" s="243"/>
      <c r="EPM125" s="243"/>
      <c r="EPN125" s="243"/>
      <c r="EPO125" s="243"/>
      <c r="EPP125" s="243"/>
      <c r="EPQ125" s="243"/>
      <c r="EPR125" s="243"/>
      <c r="EPS125" s="243"/>
      <c r="EPT125" s="243"/>
      <c r="EPU125" s="243"/>
      <c r="EPV125" s="243"/>
      <c r="EPW125" s="243"/>
      <c r="EPX125" s="243"/>
      <c r="EPY125" s="243"/>
      <c r="EPZ125" s="243"/>
      <c r="EQA125" s="243"/>
      <c r="EQB125" s="243"/>
      <c r="EQC125" s="243"/>
      <c r="EQD125" s="243"/>
      <c r="EQE125" s="243"/>
      <c r="EQF125" s="243"/>
      <c r="EQG125" s="243"/>
      <c r="EQH125" s="243"/>
      <c r="EQI125" s="243"/>
      <c r="EQJ125" s="243"/>
      <c r="EQK125" s="243"/>
      <c r="EQL125" s="243"/>
      <c r="EQM125" s="243"/>
      <c r="EQN125" s="243"/>
      <c r="EQO125" s="243"/>
      <c r="EQP125" s="243"/>
      <c r="EQQ125" s="243"/>
      <c r="EQR125" s="243"/>
      <c r="EQS125" s="243"/>
      <c r="EQT125" s="243"/>
      <c r="EQU125" s="243"/>
      <c r="EQV125" s="243"/>
      <c r="EQW125" s="243"/>
      <c r="EQX125" s="243"/>
      <c r="EQY125" s="243"/>
      <c r="EQZ125" s="243"/>
      <c r="ERA125" s="243"/>
      <c r="ERB125" s="243"/>
      <c r="ERC125" s="243"/>
      <c r="ERD125" s="243"/>
      <c r="ERE125" s="243"/>
      <c r="ERF125" s="243"/>
      <c r="ERG125" s="243"/>
      <c r="ERH125" s="243"/>
      <c r="ERI125" s="243"/>
      <c r="ERJ125" s="243"/>
      <c r="ERK125" s="243"/>
      <c r="ERL125" s="243"/>
      <c r="ERM125" s="243"/>
      <c r="ERN125" s="243"/>
      <c r="ERO125" s="243"/>
      <c r="ERP125" s="243"/>
      <c r="ERQ125" s="243"/>
      <c r="ERR125" s="243"/>
      <c r="ERS125" s="243"/>
      <c r="ERT125" s="243"/>
      <c r="ERU125" s="243"/>
      <c r="ERV125" s="243"/>
      <c r="ERW125" s="243"/>
      <c r="ERX125" s="243"/>
      <c r="ERY125" s="243"/>
      <c r="ERZ125" s="243"/>
      <c r="ESA125" s="243"/>
      <c r="ESB125" s="243"/>
      <c r="ESC125" s="243"/>
      <c r="ESD125" s="243"/>
      <c r="ESE125" s="243"/>
      <c r="ESF125" s="243"/>
      <c r="ESG125" s="243"/>
      <c r="ESH125" s="243"/>
      <c r="ESI125" s="243"/>
      <c r="ESJ125" s="243"/>
      <c r="ESK125" s="243"/>
      <c r="ESL125" s="243"/>
      <c r="ESM125" s="243"/>
      <c r="ESN125" s="243"/>
      <c r="ESO125" s="243"/>
      <c r="ESP125" s="243"/>
      <c r="ESQ125" s="243"/>
      <c r="ESR125" s="243"/>
      <c r="ESS125" s="243"/>
      <c r="EST125" s="243"/>
      <c r="ESU125" s="243"/>
      <c r="ESV125" s="243"/>
      <c r="ESW125" s="243"/>
      <c r="ESX125" s="243"/>
      <c r="ESY125" s="243"/>
      <c r="ESZ125" s="243"/>
      <c r="ETA125" s="243"/>
      <c r="ETB125" s="243"/>
      <c r="ETC125" s="243"/>
      <c r="ETD125" s="243"/>
      <c r="ETE125" s="243"/>
      <c r="ETF125" s="243"/>
      <c r="ETG125" s="243"/>
      <c r="ETH125" s="243"/>
      <c r="ETI125" s="243"/>
      <c r="ETJ125" s="243"/>
      <c r="ETK125" s="243"/>
      <c r="ETL125" s="243"/>
      <c r="ETM125" s="243"/>
      <c r="ETN125" s="243"/>
      <c r="ETO125" s="243"/>
      <c r="ETP125" s="243"/>
      <c r="ETQ125" s="243"/>
      <c r="ETR125" s="243"/>
      <c r="ETS125" s="243"/>
      <c r="ETT125" s="243"/>
      <c r="ETU125" s="243"/>
      <c r="ETV125" s="243"/>
      <c r="ETW125" s="243"/>
      <c r="ETX125" s="243"/>
      <c r="ETY125" s="243"/>
      <c r="ETZ125" s="243"/>
      <c r="EUA125" s="243"/>
      <c r="EUB125" s="243"/>
      <c r="EUC125" s="243"/>
      <c r="EUD125" s="243"/>
      <c r="EUE125" s="243"/>
      <c r="EUF125" s="243"/>
      <c r="EUG125" s="243"/>
      <c r="EUH125" s="243"/>
      <c r="EUI125" s="243"/>
      <c r="EUJ125" s="243"/>
      <c r="EUK125" s="243"/>
      <c r="EUL125" s="243"/>
      <c r="EUM125" s="243"/>
      <c r="EUN125" s="243"/>
      <c r="EUO125" s="243"/>
      <c r="EUP125" s="243"/>
      <c r="EUQ125" s="243"/>
      <c r="EUR125" s="243"/>
      <c r="EUS125" s="243"/>
      <c r="EUT125" s="243"/>
      <c r="EUU125" s="243"/>
      <c r="EUV125" s="243"/>
      <c r="EUW125" s="243"/>
      <c r="EUX125" s="243"/>
      <c r="EUY125" s="243"/>
      <c r="EUZ125" s="243"/>
      <c r="EVA125" s="243"/>
      <c r="EVB125" s="243"/>
      <c r="EVC125" s="243"/>
      <c r="EVD125" s="243"/>
      <c r="EVE125" s="243"/>
      <c r="EVF125" s="243"/>
      <c r="EVG125" s="243"/>
      <c r="EVH125" s="243"/>
      <c r="EVI125" s="243"/>
      <c r="EVJ125" s="243"/>
      <c r="EVK125" s="243"/>
      <c r="EVL125" s="243"/>
      <c r="EVM125" s="243"/>
      <c r="EVN125" s="243"/>
      <c r="EVO125" s="243"/>
      <c r="EVP125" s="243"/>
      <c r="EVQ125" s="243"/>
      <c r="EVR125" s="243"/>
      <c r="EVS125" s="243"/>
      <c r="EVT125" s="243"/>
      <c r="EVU125" s="243"/>
      <c r="EVV125" s="243"/>
      <c r="EVW125" s="243"/>
      <c r="EVX125" s="243"/>
      <c r="EVY125" s="243"/>
      <c r="EVZ125" s="243"/>
      <c r="EWA125" s="243"/>
      <c r="EWB125" s="243"/>
      <c r="EWC125" s="243"/>
      <c r="EWD125" s="243"/>
      <c r="EWE125" s="243"/>
      <c r="EWF125" s="243"/>
      <c r="EWG125" s="243"/>
      <c r="EWH125" s="243"/>
      <c r="EWI125" s="243"/>
      <c r="EWJ125" s="243"/>
      <c r="EWK125" s="243"/>
      <c r="EWL125" s="243"/>
      <c r="EWM125" s="243"/>
      <c r="EWN125" s="243"/>
      <c r="EWO125" s="243"/>
      <c r="EWP125" s="243"/>
      <c r="EWQ125" s="243"/>
      <c r="EWR125" s="243"/>
      <c r="EWS125" s="243"/>
      <c r="EWT125" s="243"/>
      <c r="EWU125" s="243"/>
      <c r="EWV125" s="243"/>
      <c r="EWW125" s="243"/>
      <c r="EWX125" s="243"/>
      <c r="EWY125" s="243"/>
      <c r="EWZ125" s="243"/>
      <c r="EXA125" s="243"/>
      <c r="EXB125" s="243"/>
      <c r="EXC125" s="243"/>
      <c r="EXD125" s="243"/>
      <c r="EXE125" s="243"/>
      <c r="EXF125" s="243"/>
      <c r="EXG125" s="243"/>
      <c r="EXH125" s="243"/>
      <c r="EXI125" s="243"/>
      <c r="EXJ125" s="243"/>
      <c r="EXK125" s="243"/>
      <c r="EXL125" s="243"/>
      <c r="EXM125" s="243"/>
      <c r="EXN125" s="243"/>
      <c r="EXO125" s="243"/>
      <c r="EXP125" s="243"/>
      <c r="EXQ125" s="243"/>
      <c r="EXR125" s="243"/>
      <c r="EXS125" s="243"/>
      <c r="EXT125" s="243"/>
      <c r="EXU125" s="243"/>
      <c r="EXV125" s="243"/>
      <c r="EXW125" s="243"/>
      <c r="EXX125" s="243"/>
      <c r="EXY125" s="243"/>
      <c r="EXZ125" s="243"/>
      <c r="EYA125" s="243"/>
      <c r="EYB125" s="243"/>
      <c r="EYC125" s="243"/>
      <c r="EYD125" s="243"/>
      <c r="EYE125" s="243"/>
      <c r="EYF125" s="243"/>
      <c r="EYG125" s="243"/>
      <c r="EYH125" s="243"/>
      <c r="EYI125" s="243"/>
      <c r="EYJ125" s="243"/>
      <c r="EYK125" s="243"/>
      <c r="EYL125" s="243"/>
      <c r="EYM125" s="243"/>
      <c r="EYN125" s="243"/>
      <c r="EYO125" s="243"/>
      <c r="EYP125" s="243"/>
      <c r="EYQ125" s="243"/>
      <c r="EYR125" s="243"/>
      <c r="EYS125" s="243"/>
      <c r="EYT125" s="243"/>
      <c r="EYU125" s="243"/>
      <c r="EYV125" s="243"/>
      <c r="EYW125" s="243"/>
      <c r="EYX125" s="243"/>
      <c r="EYY125" s="243"/>
      <c r="EYZ125" s="243"/>
      <c r="EZA125" s="243"/>
      <c r="EZB125" s="243"/>
      <c r="EZC125" s="243"/>
      <c r="EZD125" s="243"/>
      <c r="EZE125" s="243"/>
      <c r="EZF125" s="243"/>
      <c r="EZG125" s="243"/>
      <c r="EZH125" s="243"/>
      <c r="EZI125" s="243"/>
      <c r="EZJ125" s="243"/>
      <c r="EZK125" s="243"/>
      <c r="EZL125" s="243"/>
      <c r="EZM125" s="243"/>
      <c r="EZN125" s="243"/>
      <c r="EZO125" s="243"/>
      <c r="EZP125" s="243"/>
      <c r="EZQ125" s="243"/>
      <c r="EZR125" s="243"/>
      <c r="EZS125" s="243"/>
      <c r="EZT125" s="243"/>
      <c r="EZU125" s="243"/>
      <c r="EZV125" s="243"/>
      <c r="EZW125" s="243"/>
      <c r="EZX125" s="243"/>
      <c r="EZY125" s="243"/>
      <c r="EZZ125" s="243"/>
      <c r="FAA125" s="243"/>
      <c r="FAB125" s="243"/>
      <c r="FAC125" s="243"/>
      <c r="FAD125" s="243"/>
      <c r="FAE125" s="243"/>
      <c r="FAF125" s="243"/>
      <c r="FAG125" s="243"/>
      <c r="FAH125" s="243"/>
      <c r="FAI125" s="243"/>
      <c r="FAJ125" s="243"/>
      <c r="FAK125" s="243"/>
      <c r="FAL125" s="243"/>
      <c r="FAM125" s="243"/>
      <c r="FAN125" s="243"/>
      <c r="FAO125" s="243"/>
      <c r="FAP125" s="243"/>
      <c r="FAQ125" s="243"/>
      <c r="FAR125" s="243"/>
      <c r="FAS125" s="243"/>
      <c r="FAT125" s="243"/>
      <c r="FAU125" s="243"/>
      <c r="FAV125" s="243"/>
      <c r="FAW125" s="243"/>
      <c r="FAX125" s="243"/>
      <c r="FAY125" s="243"/>
      <c r="FAZ125" s="243"/>
      <c r="FBA125" s="243"/>
      <c r="FBB125" s="243"/>
      <c r="FBC125" s="243"/>
      <c r="FBD125" s="243"/>
      <c r="FBE125" s="243"/>
      <c r="FBF125" s="243"/>
      <c r="FBG125" s="243"/>
      <c r="FBH125" s="243"/>
      <c r="FBI125" s="243"/>
      <c r="FBJ125" s="243"/>
      <c r="FBK125" s="243"/>
      <c r="FBL125" s="243"/>
      <c r="FBM125" s="243"/>
      <c r="FBN125" s="243"/>
      <c r="FBO125" s="243"/>
      <c r="FBP125" s="243"/>
      <c r="FBQ125" s="243"/>
      <c r="FBR125" s="243"/>
      <c r="FBS125" s="243"/>
      <c r="FBT125" s="243"/>
      <c r="FBU125" s="243"/>
      <c r="FBV125" s="243"/>
      <c r="FBW125" s="243"/>
      <c r="FBX125" s="243"/>
      <c r="FBY125" s="243"/>
      <c r="FBZ125" s="243"/>
      <c r="FCA125" s="243"/>
      <c r="FCB125" s="243"/>
      <c r="FCC125" s="243"/>
      <c r="FCD125" s="243"/>
      <c r="FCE125" s="243"/>
      <c r="FCF125" s="243"/>
      <c r="FCG125" s="243"/>
      <c r="FCH125" s="243"/>
      <c r="FCI125" s="243"/>
      <c r="FCJ125" s="243"/>
      <c r="FCK125" s="243"/>
      <c r="FCL125" s="243"/>
      <c r="FCM125" s="243"/>
      <c r="FCN125" s="243"/>
      <c r="FCO125" s="243"/>
      <c r="FCP125" s="243"/>
      <c r="FCQ125" s="243"/>
      <c r="FCR125" s="243"/>
      <c r="FCS125" s="243"/>
      <c r="FCT125" s="243"/>
      <c r="FCU125" s="243"/>
      <c r="FCV125" s="243"/>
      <c r="FCW125" s="243"/>
      <c r="FCX125" s="243"/>
      <c r="FCY125" s="243"/>
      <c r="FCZ125" s="243"/>
      <c r="FDA125" s="243"/>
      <c r="FDB125" s="243"/>
      <c r="FDC125" s="243"/>
      <c r="FDD125" s="243"/>
      <c r="FDE125" s="243"/>
      <c r="FDF125" s="243"/>
      <c r="FDG125" s="243"/>
      <c r="FDH125" s="243"/>
      <c r="FDI125" s="243"/>
      <c r="FDJ125" s="243"/>
      <c r="FDK125" s="243"/>
      <c r="FDL125" s="243"/>
      <c r="FDM125" s="243"/>
      <c r="FDN125" s="243"/>
      <c r="FDO125" s="243"/>
      <c r="FDP125" s="243"/>
      <c r="FDQ125" s="243"/>
      <c r="FDR125" s="243"/>
      <c r="FDS125" s="243"/>
      <c r="FDT125" s="243"/>
      <c r="FDU125" s="243"/>
      <c r="FDV125" s="243"/>
      <c r="FDW125" s="243"/>
      <c r="FDX125" s="243"/>
      <c r="FDY125" s="243"/>
      <c r="FDZ125" s="243"/>
      <c r="FEA125" s="243"/>
      <c r="FEB125" s="243"/>
      <c r="FEC125" s="243"/>
      <c r="FED125" s="243"/>
      <c r="FEE125" s="243"/>
      <c r="FEF125" s="243"/>
      <c r="FEG125" s="243"/>
      <c r="FEH125" s="243"/>
      <c r="FEI125" s="243"/>
      <c r="FEJ125" s="243"/>
      <c r="FEK125" s="243"/>
      <c r="FEL125" s="243"/>
      <c r="FEM125" s="243"/>
      <c r="FEN125" s="243"/>
      <c r="FEO125" s="243"/>
      <c r="FEP125" s="243"/>
      <c r="FEQ125" s="243"/>
      <c r="FER125" s="243"/>
      <c r="FES125" s="243"/>
      <c r="FET125" s="243"/>
      <c r="FEU125" s="243"/>
      <c r="FEV125" s="243"/>
      <c r="FEW125" s="243"/>
      <c r="FEX125" s="243"/>
      <c r="FEY125" s="243"/>
      <c r="FEZ125" s="243"/>
      <c r="FFA125" s="243"/>
      <c r="FFB125" s="243"/>
      <c r="FFC125" s="243"/>
      <c r="FFD125" s="243"/>
      <c r="FFE125" s="243"/>
      <c r="FFF125" s="243"/>
      <c r="FFG125" s="243"/>
      <c r="FFH125" s="243"/>
      <c r="FFI125" s="243"/>
      <c r="FFJ125" s="243"/>
      <c r="FFK125" s="243"/>
      <c r="FFL125" s="243"/>
      <c r="FFM125" s="243"/>
      <c r="FFN125" s="243"/>
      <c r="FFO125" s="243"/>
      <c r="FFP125" s="243"/>
      <c r="FFQ125" s="243"/>
      <c r="FFR125" s="243"/>
      <c r="FFS125" s="243"/>
      <c r="FFT125" s="243"/>
      <c r="FFU125" s="243"/>
      <c r="FFV125" s="243"/>
      <c r="FFW125" s="243"/>
      <c r="FFX125" s="243"/>
      <c r="FFY125" s="243"/>
      <c r="FFZ125" s="243"/>
      <c r="FGA125" s="243"/>
      <c r="FGB125" s="243"/>
      <c r="FGC125" s="243"/>
      <c r="FGD125" s="243"/>
      <c r="FGE125" s="243"/>
      <c r="FGF125" s="243"/>
      <c r="FGG125" s="243"/>
      <c r="FGH125" s="243"/>
      <c r="FGI125" s="243"/>
      <c r="FGJ125" s="243"/>
      <c r="FGK125" s="243"/>
      <c r="FGL125" s="243"/>
      <c r="FGM125" s="243"/>
      <c r="FGN125" s="243"/>
      <c r="FGO125" s="243"/>
      <c r="FGP125" s="243"/>
      <c r="FGQ125" s="243"/>
      <c r="FGR125" s="243"/>
      <c r="FGS125" s="243"/>
      <c r="FGT125" s="243"/>
      <c r="FGU125" s="243"/>
      <c r="FGV125" s="243"/>
      <c r="FGW125" s="243"/>
      <c r="FGX125" s="243"/>
      <c r="FGY125" s="243"/>
      <c r="FGZ125" s="243"/>
      <c r="FHA125" s="243"/>
      <c r="FHB125" s="243"/>
      <c r="FHC125" s="243"/>
      <c r="FHD125" s="243"/>
      <c r="FHE125" s="243"/>
      <c r="FHF125" s="243"/>
      <c r="FHG125" s="243"/>
      <c r="FHH125" s="243"/>
      <c r="FHI125" s="243"/>
      <c r="FHJ125" s="243"/>
      <c r="FHK125" s="243"/>
      <c r="FHL125" s="243"/>
      <c r="FHM125" s="243"/>
      <c r="FHN125" s="243"/>
      <c r="FHO125" s="243"/>
      <c r="FHP125" s="243"/>
      <c r="FHQ125" s="243"/>
      <c r="FHR125" s="243"/>
      <c r="FHS125" s="243"/>
      <c r="FHT125" s="243"/>
      <c r="FHU125" s="243"/>
      <c r="FHV125" s="243"/>
      <c r="FHW125" s="243"/>
      <c r="FHX125" s="243"/>
      <c r="FHY125" s="243"/>
      <c r="FHZ125" s="243"/>
      <c r="FIA125" s="243"/>
      <c r="FIB125" s="243"/>
      <c r="FIC125" s="243"/>
      <c r="FID125" s="243"/>
      <c r="FIE125" s="243"/>
      <c r="FIF125" s="243"/>
      <c r="FIG125" s="243"/>
      <c r="FIH125" s="243"/>
      <c r="FII125" s="243"/>
      <c r="FIJ125" s="243"/>
      <c r="FIK125" s="243"/>
      <c r="FIL125" s="243"/>
      <c r="FIM125" s="243"/>
      <c r="FIN125" s="243"/>
      <c r="FIO125" s="243"/>
      <c r="FIP125" s="243"/>
      <c r="FIQ125" s="243"/>
      <c r="FIR125" s="243"/>
      <c r="FIS125" s="243"/>
      <c r="FIT125" s="243"/>
      <c r="FIU125" s="243"/>
      <c r="FIV125" s="243"/>
      <c r="FIW125" s="243"/>
      <c r="FIX125" s="243"/>
      <c r="FIY125" s="243"/>
      <c r="FIZ125" s="243"/>
      <c r="FJA125" s="243"/>
      <c r="FJB125" s="243"/>
      <c r="FJC125" s="243"/>
      <c r="FJD125" s="243"/>
      <c r="FJE125" s="243"/>
      <c r="FJF125" s="243"/>
      <c r="FJG125" s="243"/>
      <c r="FJH125" s="243"/>
      <c r="FJI125" s="243"/>
      <c r="FJJ125" s="243"/>
      <c r="FJK125" s="243"/>
      <c r="FJL125" s="243"/>
      <c r="FJM125" s="243"/>
      <c r="FJN125" s="243"/>
      <c r="FJO125" s="243"/>
      <c r="FJP125" s="243"/>
      <c r="FJQ125" s="243"/>
      <c r="FJR125" s="243"/>
      <c r="FJS125" s="243"/>
      <c r="FJT125" s="243"/>
      <c r="FJU125" s="243"/>
      <c r="FJV125" s="243"/>
      <c r="FJW125" s="243"/>
      <c r="FJX125" s="243"/>
      <c r="FJY125" s="243"/>
      <c r="FJZ125" s="243"/>
      <c r="FKA125" s="243"/>
      <c r="FKB125" s="243"/>
      <c r="FKC125" s="243"/>
      <c r="FKD125" s="243"/>
      <c r="FKE125" s="243"/>
      <c r="FKF125" s="243"/>
      <c r="FKG125" s="243"/>
      <c r="FKH125" s="243"/>
      <c r="FKI125" s="243"/>
      <c r="FKJ125" s="243"/>
      <c r="FKK125" s="243"/>
      <c r="FKL125" s="243"/>
      <c r="FKM125" s="243"/>
      <c r="FKN125" s="243"/>
      <c r="FKO125" s="243"/>
      <c r="FKP125" s="243"/>
      <c r="FKQ125" s="243"/>
      <c r="FKR125" s="243"/>
      <c r="FKS125" s="243"/>
      <c r="FKT125" s="243"/>
      <c r="FKU125" s="243"/>
      <c r="FKV125" s="243"/>
      <c r="FKW125" s="243"/>
      <c r="FKX125" s="243"/>
      <c r="FKY125" s="243"/>
      <c r="FKZ125" s="243"/>
      <c r="FLA125" s="243"/>
      <c r="FLB125" s="243"/>
      <c r="FLC125" s="243"/>
      <c r="FLD125" s="243"/>
      <c r="FLE125" s="243"/>
      <c r="FLF125" s="243"/>
      <c r="FLG125" s="243"/>
      <c r="FLH125" s="243"/>
      <c r="FLI125" s="243"/>
      <c r="FLJ125" s="243"/>
      <c r="FLK125" s="243"/>
      <c r="FLL125" s="243"/>
      <c r="FLM125" s="243"/>
      <c r="FLN125" s="243"/>
      <c r="FLO125" s="243"/>
      <c r="FLP125" s="243"/>
      <c r="FLQ125" s="243"/>
      <c r="FLR125" s="243"/>
      <c r="FLS125" s="243"/>
      <c r="FLT125" s="243"/>
      <c r="FLU125" s="243"/>
      <c r="FLV125" s="243"/>
      <c r="FLW125" s="243"/>
      <c r="FLX125" s="243"/>
      <c r="FLY125" s="243"/>
      <c r="FLZ125" s="243"/>
      <c r="FMA125" s="243"/>
      <c r="FMB125" s="243"/>
      <c r="FMC125" s="243"/>
      <c r="FMD125" s="243"/>
      <c r="FME125" s="243"/>
      <c r="FMF125" s="243"/>
      <c r="FMG125" s="243"/>
      <c r="FMH125" s="243"/>
      <c r="FMI125" s="243"/>
      <c r="FMJ125" s="243"/>
      <c r="FMK125" s="243"/>
      <c r="FML125" s="243"/>
      <c r="FMM125" s="243"/>
      <c r="FMN125" s="243"/>
      <c r="FMO125" s="243"/>
      <c r="FMP125" s="243"/>
      <c r="FMQ125" s="243"/>
      <c r="FMR125" s="243"/>
      <c r="FMS125" s="243"/>
      <c r="FMT125" s="243"/>
      <c r="FMU125" s="243"/>
      <c r="FMV125" s="243"/>
      <c r="FMW125" s="243"/>
      <c r="FMX125" s="243"/>
      <c r="FMY125" s="243"/>
      <c r="FMZ125" s="243"/>
      <c r="FNA125" s="243"/>
      <c r="FNB125" s="243"/>
      <c r="FNC125" s="243"/>
      <c r="FND125" s="243"/>
      <c r="FNE125" s="243"/>
      <c r="FNF125" s="243"/>
      <c r="FNG125" s="243"/>
      <c r="FNH125" s="243"/>
      <c r="FNI125" s="243"/>
      <c r="FNJ125" s="243"/>
      <c r="FNK125" s="243"/>
      <c r="FNL125" s="243"/>
      <c r="FNM125" s="243"/>
      <c r="FNN125" s="243"/>
      <c r="FNO125" s="243"/>
      <c r="FNP125" s="243"/>
      <c r="FNQ125" s="243"/>
      <c r="FNR125" s="243"/>
      <c r="FNS125" s="243"/>
      <c r="FNT125" s="243"/>
      <c r="FNU125" s="243"/>
      <c r="FNV125" s="243"/>
      <c r="FNW125" s="243"/>
      <c r="FNX125" s="243"/>
      <c r="FNY125" s="243"/>
      <c r="FNZ125" s="243"/>
      <c r="FOA125" s="243"/>
      <c r="FOB125" s="243"/>
      <c r="FOC125" s="243"/>
      <c r="FOD125" s="243"/>
      <c r="FOE125" s="243"/>
      <c r="FOF125" s="243"/>
      <c r="FOG125" s="243"/>
      <c r="FOH125" s="243"/>
      <c r="FOI125" s="243"/>
      <c r="FOJ125" s="243"/>
      <c r="FOK125" s="243"/>
      <c r="FOL125" s="243"/>
      <c r="FOM125" s="243"/>
      <c r="FON125" s="243"/>
      <c r="FOO125" s="243"/>
      <c r="FOP125" s="243"/>
      <c r="FOQ125" s="243"/>
      <c r="FOR125" s="243"/>
      <c r="FOS125" s="243"/>
      <c r="FOT125" s="243"/>
      <c r="FOU125" s="243"/>
      <c r="FOV125" s="243"/>
      <c r="FOW125" s="243"/>
      <c r="FOX125" s="243"/>
      <c r="FOY125" s="243"/>
      <c r="FOZ125" s="243"/>
      <c r="FPA125" s="243"/>
      <c r="FPB125" s="243"/>
      <c r="FPC125" s="243"/>
      <c r="FPD125" s="243"/>
      <c r="FPE125" s="243"/>
      <c r="FPF125" s="243"/>
      <c r="FPG125" s="243"/>
      <c r="FPH125" s="243"/>
      <c r="FPI125" s="243"/>
      <c r="FPJ125" s="243"/>
      <c r="FPK125" s="243"/>
      <c r="FPL125" s="243"/>
      <c r="FPM125" s="243"/>
      <c r="FPN125" s="243"/>
      <c r="FPO125" s="243"/>
      <c r="FPP125" s="243"/>
      <c r="FPQ125" s="243"/>
      <c r="FPR125" s="243"/>
      <c r="FPS125" s="243"/>
      <c r="FPT125" s="243"/>
      <c r="FPU125" s="243"/>
      <c r="FPV125" s="243"/>
      <c r="FPW125" s="243"/>
      <c r="FPX125" s="243"/>
      <c r="FPY125" s="243"/>
      <c r="FPZ125" s="243"/>
      <c r="FQA125" s="243"/>
      <c r="FQB125" s="243"/>
      <c r="FQC125" s="243"/>
      <c r="FQD125" s="243"/>
      <c r="FQE125" s="243"/>
      <c r="FQF125" s="243"/>
      <c r="FQG125" s="243"/>
      <c r="FQH125" s="243"/>
      <c r="FQI125" s="243"/>
      <c r="FQJ125" s="243"/>
      <c r="FQK125" s="243"/>
      <c r="FQL125" s="243"/>
      <c r="FQM125" s="243"/>
      <c r="FQN125" s="243"/>
      <c r="FQO125" s="243"/>
      <c r="FQP125" s="243"/>
      <c r="FQQ125" s="243"/>
      <c r="FQR125" s="243"/>
      <c r="FQS125" s="243"/>
      <c r="FQT125" s="243"/>
      <c r="FQU125" s="243"/>
      <c r="FQV125" s="243"/>
      <c r="FQW125" s="243"/>
      <c r="FQX125" s="243"/>
      <c r="FQY125" s="243"/>
      <c r="FQZ125" s="243"/>
      <c r="FRA125" s="243"/>
      <c r="FRB125" s="243"/>
      <c r="FRC125" s="243"/>
      <c r="FRD125" s="243"/>
      <c r="FRE125" s="243"/>
      <c r="FRF125" s="243"/>
      <c r="FRG125" s="243"/>
      <c r="FRH125" s="243"/>
      <c r="FRI125" s="243"/>
      <c r="FRJ125" s="243"/>
      <c r="FRK125" s="243"/>
      <c r="FRL125" s="243"/>
      <c r="FRM125" s="243"/>
      <c r="FRN125" s="243"/>
      <c r="FRO125" s="243"/>
      <c r="FRP125" s="243"/>
      <c r="FRQ125" s="243"/>
      <c r="FRR125" s="243"/>
      <c r="FRS125" s="243"/>
      <c r="FRT125" s="243"/>
      <c r="FRU125" s="243"/>
      <c r="FRV125" s="243"/>
      <c r="FRW125" s="243"/>
      <c r="FRX125" s="243"/>
      <c r="FRY125" s="243"/>
      <c r="FRZ125" s="243"/>
      <c r="FSA125" s="243"/>
      <c r="FSB125" s="243"/>
      <c r="FSC125" s="243"/>
      <c r="FSD125" s="243"/>
      <c r="FSE125" s="243"/>
      <c r="FSF125" s="243"/>
      <c r="FSG125" s="243"/>
      <c r="FSH125" s="243"/>
      <c r="FSI125" s="243"/>
      <c r="FSJ125" s="243"/>
      <c r="FSK125" s="243"/>
      <c r="FSL125" s="243"/>
      <c r="FSM125" s="243"/>
      <c r="FSN125" s="243"/>
      <c r="FSO125" s="243"/>
      <c r="FSP125" s="243"/>
      <c r="FSQ125" s="243"/>
      <c r="FSR125" s="243"/>
      <c r="FSS125" s="243"/>
      <c r="FST125" s="243"/>
      <c r="FSU125" s="243"/>
      <c r="FSV125" s="243"/>
      <c r="FSW125" s="243"/>
      <c r="FSX125" s="243"/>
      <c r="FSY125" s="243"/>
      <c r="FSZ125" s="243"/>
      <c r="FTA125" s="243"/>
      <c r="FTB125" s="243"/>
      <c r="FTC125" s="243"/>
      <c r="FTD125" s="243"/>
      <c r="FTE125" s="243"/>
      <c r="FTF125" s="243"/>
      <c r="FTG125" s="243"/>
      <c r="FTH125" s="243"/>
      <c r="FTI125" s="243"/>
      <c r="FTJ125" s="243"/>
      <c r="FTK125" s="243"/>
      <c r="FTL125" s="243"/>
      <c r="FTM125" s="243"/>
      <c r="FTN125" s="243"/>
      <c r="FTO125" s="243"/>
      <c r="FTP125" s="243"/>
      <c r="FTQ125" s="243"/>
      <c r="FTR125" s="243"/>
      <c r="FTS125" s="243"/>
      <c r="FTT125" s="243"/>
      <c r="FTU125" s="243"/>
      <c r="FTV125" s="243"/>
      <c r="FTW125" s="243"/>
      <c r="FTX125" s="243"/>
      <c r="FTY125" s="243"/>
      <c r="FTZ125" s="243"/>
      <c r="FUA125" s="243"/>
      <c r="FUB125" s="243"/>
      <c r="FUC125" s="243"/>
      <c r="FUD125" s="243"/>
      <c r="FUE125" s="243"/>
      <c r="FUF125" s="243"/>
      <c r="FUG125" s="243"/>
      <c r="FUH125" s="243"/>
      <c r="FUI125" s="243"/>
      <c r="FUJ125" s="243"/>
      <c r="FUK125" s="243"/>
      <c r="FUL125" s="243"/>
      <c r="FUM125" s="243"/>
      <c r="FUN125" s="243"/>
      <c r="FUO125" s="243"/>
      <c r="FUP125" s="243"/>
      <c r="FUQ125" s="243"/>
      <c r="FUR125" s="243"/>
      <c r="FUS125" s="243"/>
      <c r="FUT125" s="243"/>
      <c r="FUU125" s="243"/>
      <c r="FUV125" s="243"/>
      <c r="FUW125" s="243"/>
      <c r="FUX125" s="243"/>
      <c r="FUY125" s="243"/>
      <c r="FUZ125" s="243"/>
      <c r="FVA125" s="243"/>
      <c r="FVB125" s="243"/>
      <c r="FVC125" s="243"/>
      <c r="FVD125" s="243"/>
      <c r="FVE125" s="243"/>
      <c r="FVF125" s="243"/>
      <c r="FVG125" s="243"/>
      <c r="FVH125" s="243"/>
      <c r="FVI125" s="243"/>
      <c r="FVJ125" s="243"/>
      <c r="FVK125" s="243"/>
      <c r="FVL125" s="243"/>
      <c r="FVM125" s="243"/>
      <c r="FVN125" s="243"/>
      <c r="FVO125" s="243"/>
      <c r="FVP125" s="243"/>
      <c r="FVQ125" s="243"/>
      <c r="FVR125" s="243"/>
      <c r="FVS125" s="243"/>
      <c r="FVT125" s="243"/>
      <c r="FVU125" s="243"/>
      <c r="FVV125" s="243"/>
      <c r="FVW125" s="243"/>
      <c r="FVX125" s="243"/>
      <c r="FVY125" s="243"/>
      <c r="FVZ125" s="243"/>
      <c r="FWA125" s="243"/>
      <c r="FWB125" s="243"/>
      <c r="FWC125" s="243"/>
      <c r="FWD125" s="243"/>
      <c r="FWE125" s="243"/>
      <c r="FWF125" s="243"/>
      <c r="FWG125" s="243"/>
      <c r="FWH125" s="243"/>
      <c r="FWI125" s="243"/>
      <c r="FWJ125" s="243"/>
      <c r="FWK125" s="243"/>
      <c r="FWL125" s="243"/>
      <c r="FWM125" s="243"/>
      <c r="FWN125" s="243"/>
      <c r="FWO125" s="243"/>
      <c r="FWP125" s="243"/>
      <c r="FWQ125" s="243"/>
      <c r="FWR125" s="243"/>
      <c r="FWS125" s="243"/>
      <c r="FWT125" s="243"/>
      <c r="FWU125" s="243"/>
      <c r="FWV125" s="243"/>
      <c r="FWW125" s="243"/>
      <c r="FWX125" s="243"/>
      <c r="FWY125" s="243"/>
      <c r="FWZ125" s="243"/>
      <c r="FXA125" s="243"/>
      <c r="FXB125" s="243"/>
      <c r="FXC125" s="243"/>
      <c r="FXD125" s="243"/>
      <c r="FXE125" s="243"/>
      <c r="FXF125" s="243"/>
      <c r="FXG125" s="243"/>
      <c r="FXH125" s="243"/>
      <c r="FXI125" s="243"/>
      <c r="FXJ125" s="243"/>
      <c r="FXK125" s="243"/>
      <c r="FXL125" s="243"/>
      <c r="FXM125" s="243"/>
      <c r="FXN125" s="243"/>
      <c r="FXO125" s="243"/>
      <c r="FXP125" s="243"/>
      <c r="FXQ125" s="243"/>
      <c r="FXR125" s="243"/>
      <c r="FXS125" s="243"/>
      <c r="FXT125" s="243"/>
      <c r="FXU125" s="243"/>
      <c r="FXV125" s="243"/>
      <c r="FXW125" s="243"/>
      <c r="FXX125" s="243"/>
      <c r="FXY125" s="243"/>
      <c r="FXZ125" s="243"/>
      <c r="FYA125" s="243"/>
      <c r="FYB125" s="243"/>
      <c r="FYC125" s="243"/>
      <c r="FYD125" s="243"/>
      <c r="FYE125" s="243"/>
      <c r="FYF125" s="243"/>
      <c r="FYG125" s="243"/>
      <c r="FYH125" s="243"/>
      <c r="FYI125" s="243"/>
      <c r="FYJ125" s="243"/>
      <c r="FYK125" s="243"/>
      <c r="FYL125" s="243"/>
      <c r="FYM125" s="243"/>
      <c r="FYN125" s="243"/>
      <c r="FYO125" s="243"/>
      <c r="FYP125" s="243"/>
      <c r="FYQ125" s="243"/>
      <c r="FYR125" s="243"/>
      <c r="FYS125" s="243"/>
      <c r="FYT125" s="243"/>
      <c r="FYU125" s="243"/>
      <c r="FYV125" s="243"/>
      <c r="FYW125" s="243"/>
      <c r="FYX125" s="243"/>
      <c r="FYY125" s="243"/>
      <c r="FYZ125" s="243"/>
      <c r="FZA125" s="243"/>
      <c r="FZB125" s="243"/>
      <c r="FZC125" s="243"/>
      <c r="FZD125" s="243"/>
      <c r="FZE125" s="243"/>
      <c r="FZF125" s="243"/>
      <c r="FZG125" s="243"/>
      <c r="FZH125" s="243"/>
      <c r="FZI125" s="243"/>
      <c r="FZJ125" s="243"/>
      <c r="FZK125" s="243"/>
      <c r="FZL125" s="243"/>
      <c r="FZM125" s="243"/>
      <c r="FZN125" s="243"/>
      <c r="FZO125" s="243"/>
      <c r="FZP125" s="243"/>
      <c r="FZQ125" s="243"/>
      <c r="FZR125" s="243"/>
      <c r="FZS125" s="243"/>
      <c r="FZT125" s="243"/>
      <c r="FZU125" s="243"/>
      <c r="FZV125" s="243"/>
      <c r="FZW125" s="243"/>
      <c r="FZX125" s="243"/>
      <c r="FZY125" s="243"/>
      <c r="FZZ125" s="243"/>
      <c r="GAA125" s="243"/>
      <c r="GAB125" s="243"/>
      <c r="GAC125" s="243"/>
      <c r="GAD125" s="243"/>
      <c r="GAE125" s="243"/>
      <c r="GAF125" s="243"/>
      <c r="GAG125" s="243"/>
      <c r="GAH125" s="243"/>
      <c r="GAI125" s="243"/>
      <c r="GAJ125" s="243"/>
      <c r="GAK125" s="243"/>
      <c r="GAL125" s="243"/>
      <c r="GAM125" s="243"/>
      <c r="GAN125" s="243"/>
      <c r="GAO125" s="243"/>
      <c r="GAP125" s="243"/>
      <c r="GAQ125" s="243"/>
      <c r="GAR125" s="243"/>
      <c r="GAS125" s="243"/>
      <c r="GAT125" s="243"/>
      <c r="GAU125" s="243"/>
      <c r="GAV125" s="243"/>
      <c r="GAW125" s="243"/>
      <c r="GAX125" s="243"/>
      <c r="GAY125" s="243"/>
      <c r="GAZ125" s="243"/>
      <c r="GBA125" s="243"/>
      <c r="GBB125" s="243"/>
      <c r="GBC125" s="243"/>
      <c r="GBD125" s="243"/>
      <c r="GBE125" s="243"/>
      <c r="GBF125" s="243"/>
      <c r="GBG125" s="243"/>
      <c r="GBH125" s="243"/>
      <c r="GBI125" s="243"/>
      <c r="GBJ125" s="243"/>
      <c r="GBK125" s="243"/>
      <c r="GBL125" s="243"/>
      <c r="GBM125" s="243"/>
      <c r="GBN125" s="243"/>
      <c r="GBO125" s="243"/>
      <c r="GBP125" s="243"/>
      <c r="GBQ125" s="243"/>
      <c r="GBR125" s="243"/>
      <c r="GBS125" s="243"/>
      <c r="GBT125" s="243"/>
      <c r="GBU125" s="243"/>
      <c r="GBV125" s="243"/>
      <c r="GBW125" s="243"/>
      <c r="GBX125" s="243"/>
      <c r="GBY125" s="243"/>
      <c r="GBZ125" s="243"/>
      <c r="GCA125" s="243"/>
      <c r="GCB125" s="243"/>
      <c r="GCC125" s="243"/>
      <c r="GCD125" s="243"/>
      <c r="GCE125" s="243"/>
      <c r="GCF125" s="243"/>
      <c r="GCG125" s="243"/>
      <c r="GCH125" s="243"/>
      <c r="GCI125" s="243"/>
      <c r="GCJ125" s="243"/>
      <c r="GCK125" s="243"/>
      <c r="GCL125" s="243"/>
      <c r="GCM125" s="243"/>
      <c r="GCN125" s="243"/>
      <c r="GCO125" s="243"/>
      <c r="GCP125" s="243"/>
      <c r="GCQ125" s="243"/>
      <c r="GCR125" s="243"/>
      <c r="GCS125" s="243"/>
      <c r="GCT125" s="243"/>
      <c r="GCU125" s="243"/>
      <c r="GCV125" s="243"/>
      <c r="GCW125" s="243"/>
      <c r="GCX125" s="243"/>
      <c r="GCY125" s="243"/>
      <c r="GCZ125" s="243"/>
      <c r="GDA125" s="243"/>
      <c r="GDB125" s="243"/>
      <c r="GDC125" s="243"/>
      <c r="GDD125" s="243"/>
      <c r="GDE125" s="243"/>
      <c r="GDF125" s="243"/>
      <c r="GDG125" s="243"/>
      <c r="GDH125" s="243"/>
      <c r="GDI125" s="243"/>
      <c r="GDJ125" s="243"/>
      <c r="GDK125" s="243"/>
      <c r="GDL125" s="243"/>
      <c r="GDM125" s="243"/>
      <c r="GDN125" s="243"/>
      <c r="GDO125" s="243"/>
      <c r="GDP125" s="243"/>
      <c r="GDQ125" s="243"/>
      <c r="GDR125" s="243"/>
      <c r="GDS125" s="243"/>
      <c r="GDT125" s="243"/>
      <c r="GDU125" s="243"/>
      <c r="GDV125" s="243"/>
      <c r="GDW125" s="243"/>
      <c r="GDX125" s="243"/>
      <c r="GDY125" s="243"/>
      <c r="GDZ125" s="243"/>
      <c r="GEA125" s="243"/>
      <c r="GEB125" s="243"/>
      <c r="GEC125" s="243"/>
      <c r="GED125" s="243"/>
      <c r="GEE125" s="243"/>
      <c r="GEF125" s="243"/>
      <c r="GEG125" s="243"/>
      <c r="GEH125" s="243"/>
      <c r="GEI125" s="243"/>
      <c r="GEJ125" s="243"/>
      <c r="GEK125" s="243"/>
      <c r="GEL125" s="243"/>
      <c r="GEM125" s="243"/>
      <c r="GEN125" s="243"/>
      <c r="GEO125" s="243"/>
      <c r="GEP125" s="243"/>
      <c r="GEQ125" s="243"/>
      <c r="GER125" s="243"/>
      <c r="GES125" s="243"/>
      <c r="GET125" s="243"/>
      <c r="GEU125" s="243"/>
      <c r="GEV125" s="243"/>
      <c r="GEW125" s="243"/>
      <c r="GEX125" s="243"/>
      <c r="GEY125" s="243"/>
      <c r="GEZ125" s="243"/>
      <c r="GFA125" s="243"/>
      <c r="GFB125" s="243"/>
      <c r="GFC125" s="243"/>
      <c r="GFD125" s="243"/>
      <c r="GFE125" s="243"/>
      <c r="GFF125" s="243"/>
      <c r="GFG125" s="243"/>
      <c r="GFH125" s="243"/>
      <c r="GFI125" s="243"/>
      <c r="GFJ125" s="243"/>
      <c r="GFK125" s="243"/>
      <c r="GFL125" s="243"/>
      <c r="GFM125" s="243"/>
      <c r="GFN125" s="243"/>
      <c r="GFO125" s="243"/>
      <c r="GFP125" s="243"/>
      <c r="GFQ125" s="243"/>
      <c r="GFR125" s="243"/>
      <c r="GFS125" s="243"/>
      <c r="GFT125" s="243"/>
      <c r="GFU125" s="243"/>
      <c r="GFV125" s="243"/>
      <c r="GFW125" s="243"/>
      <c r="GFX125" s="243"/>
      <c r="GFY125" s="243"/>
      <c r="GFZ125" s="243"/>
      <c r="GGA125" s="243"/>
      <c r="GGB125" s="243"/>
      <c r="GGC125" s="243"/>
      <c r="GGD125" s="243"/>
      <c r="GGE125" s="243"/>
      <c r="GGF125" s="243"/>
      <c r="GGG125" s="243"/>
      <c r="GGH125" s="243"/>
      <c r="GGI125" s="243"/>
      <c r="GGJ125" s="243"/>
      <c r="GGK125" s="243"/>
      <c r="GGL125" s="243"/>
      <c r="GGM125" s="243"/>
      <c r="GGN125" s="243"/>
      <c r="GGO125" s="243"/>
      <c r="GGP125" s="243"/>
      <c r="GGQ125" s="243"/>
      <c r="GGR125" s="243"/>
      <c r="GGS125" s="243"/>
      <c r="GGT125" s="243"/>
      <c r="GGU125" s="243"/>
      <c r="GGV125" s="243"/>
      <c r="GGW125" s="243"/>
      <c r="GGX125" s="243"/>
      <c r="GGY125" s="243"/>
      <c r="GGZ125" s="243"/>
      <c r="GHA125" s="243"/>
      <c r="GHB125" s="243"/>
      <c r="GHC125" s="243"/>
      <c r="GHD125" s="243"/>
      <c r="GHE125" s="243"/>
      <c r="GHF125" s="243"/>
      <c r="GHG125" s="243"/>
      <c r="GHH125" s="243"/>
      <c r="GHI125" s="243"/>
      <c r="GHJ125" s="243"/>
      <c r="GHK125" s="243"/>
      <c r="GHL125" s="243"/>
      <c r="GHM125" s="243"/>
      <c r="GHN125" s="243"/>
      <c r="GHO125" s="243"/>
      <c r="GHP125" s="243"/>
      <c r="GHQ125" s="243"/>
      <c r="GHR125" s="243"/>
      <c r="GHS125" s="243"/>
      <c r="GHT125" s="243"/>
      <c r="GHU125" s="243"/>
      <c r="GHV125" s="243"/>
      <c r="GHW125" s="243"/>
      <c r="GHX125" s="243"/>
      <c r="GHY125" s="243"/>
      <c r="GHZ125" s="243"/>
      <c r="GIA125" s="243"/>
      <c r="GIB125" s="243"/>
      <c r="GIC125" s="243"/>
      <c r="GID125" s="243"/>
      <c r="GIE125" s="243"/>
      <c r="GIF125" s="243"/>
      <c r="GIG125" s="243"/>
      <c r="GIH125" s="243"/>
      <c r="GII125" s="243"/>
      <c r="GIJ125" s="243"/>
      <c r="GIK125" s="243"/>
      <c r="GIL125" s="243"/>
      <c r="GIM125" s="243"/>
      <c r="GIN125" s="243"/>
      <c r="GIO125" s="243"/>
      <c r="GIP125" s="243"/>
      <c r="GIQ125" s="243"/>
      <c r="GIR125" s="243"/>
      <c r="GIS125" s="243"/>
      <c r="GIT125" s="243"/>
      <c r="GIU125" s="243"/>
      <c r="GIV125" s="243"/>
      <c r="GIW125" s="243"/>
      <c r="GIX125" s="243"/>
      <c r="GIY125" s="243"/>
      <c r="GIZ125" s="243"/>
      <c r="GJA125" s="243"/>
      <c r="GJB125" s="243"/>
      <c r="GJC125" s="243"/>
      <c r="GJD125" s="243"/>
      <c r="GJE125" s="243"/>
      <c r="GJF125" s="243"/>
      <c r="GJG125" s="243"/>
      <c r="GJH125" s="243"/>
      <c r="GJI125" s="243"/>
      <c r="GJJ125" s="243"/>
      <c r="GJK125" s="243"/>
      <c r="GJL125" s="243"/>
      <c r="GJM125" s="243"/>
      <c r="GJN125" s="243"/>
      <c r="GJO125" s="243"/>
      <c r="GJP125" s="243"/>
      <c r="GJQ125" s="243"/>
      <c r="GJR125" s="243"/>
      <c r="GJS125" s="243"/>
      <c r="GJT125" s="243"/>
      <c r="GJU125" s="243"/>
      <c r="GJV125" s="243"/>
      <c r="GJW125" s="243"/>
      <c r="GJX125" s="243"/>
      <c r="GJY125" s="243"/>
      <c r="GJZ125" s="243"/>
      <c r="GKA125" s="243"/>
      <c r="GKB125" s="243"/>
      <c r="GKC125" s="243"/>
      <c r="GKD125" s="243"/>
      <c r="GKE125" s="243"/>
      <c r="GKF125" s="243"/>
      <c r="GKG125" s="243"/>
      <c r="GKH125" s="243"/>
      <c r="GKI125" s="243"/>
      <c r="GKJ125" s="243"/>
      <c r="GKK125" s="243"/>
      <c r="GKL125" s="243"/>
      <c r="GKM125" s="243"/>
      <c r="GKN125" s="243"/>
      <c r="GKO125" s="243"/>
      <c r="GKP125" s="243"/>
      <c r="GKQ125" s="243"/>
      <c r="GKR125" s="243"/>
      <c r="GKS125" s="243"/>
      <c r="GKT125" s="243"/>
      <c r="GKU125" s="243"/>
      <c r="GKV125" s="243"/>
      <c r="GKW125" s="243"/>
      <c r="GKX125" s="243"/>
      <c r="GKY125" s="243"/>
      <c r="GKZ125" s="243"/>
      <c r="GLA125" s="243"/>
      <c r="GLB125" s="243"/>
      <c r="GLC125" s="243"/>
      <c r="GLD125" s="243"/>
      <c r="GLE125" s="243"/>
      <c r="GLF125" s="243"/>
      <c r="GLG125" s="243"/>
      <c r="GLH125" s="243"/>
      <c r="GLI125" s="243"/>
      <c r="GLJ125" s="243"/>
      <c r="GLK125" s="243"/>
      <c r="GLL125" s="243"/>
      <c r="GLM125" s="243"/>
      <c r="GLN125" s="243"/>
      <c r="GLO125" s="243"/>
      <c r="GLP125" s="243"/>
      <c r="GLQ125" s="243"/>
      <c r="GLR125" s="243"/>
      <c r="GLS125" s="243"/>
      <c r="GLT125" s="243"/>
      <c r="GLU125" s="243"/>
      <c r="GLV125" s="243"/>
      <c r="GLW125" s="243"/>
      <c r="GLX125" s="243"/>
      <c r="GLY125" s="243"/>
      <c r="GLZ125" s="243"/>
      <c r="GMA125" s="243"/>
      <c r="GMB125" s="243"/>
      <c r="GMC125" s="243"/>
      <c r="GMD125" s="243"/>
      <c r="GME125" s="243"/>
      <c r="GMF125" s="243"/>
      <c r="GMG125" s="243"/>
      <c r="GMH125" s="243"/>
      <c r="GMI125" s="243"/>
      <c r="GMJ125" s="243"/>
      <c r="GMK125" s="243"/>
      <c r="GML125" s="243"/>
      <c r="GMM125" s="243"/>
      <c r="GMN125" s="243"/>
      <c r="GMO125" s="243"/>
      <c r="GMP125" s="243"/>
      <c r="GMQ125" s="243"/>
      <c r="GMR125" s="243"/>
      <c r="GMS125" s="243"/>
      <c r="GMT125" s="243"/>
      <c r="GMU125" s="243"/>
      <c r="GMV125" s="243"/>
      <c r="GMW125" s="243"/>
      <c r="GMX125" s="243"/>
      <c r="GMY125" s="243"/>
      <c r="GMZ125" s="243"/>
      <c r="GNA125" s="243"/>
      <c r="GNB125" s="243"/>
      <c r="GNC125" s="243"/>
      <c r="GND125" s="243"/>
      <c r="GNE125" s="243"/>
      <c r="GNF125" s="243"/>
      <c r="GNG125" s="243"/>
      <c r="GNH125" s="243"/>
      <c r="GNI125" s="243"/>
      <c r="GNJ125" s="243"/>
      <c r="GNK125" s="243"/>
      <c r="GNL125" s="243"/>
      <c r="GNM125" s="243"/>
      <c r="GNN125" s="243"/>
      <c r="GNO125" s="243"/>
      <c r="GNP125" s="243"/>
      <c r="GNQ125" s="243"/>
      <c r="GNR125" s="243"/>
      <c r="GNS125" s="243"/>
      <c r="GNT125" s="243"/>
      <c r="GNU125" s="243"/>
      <c r="GNV125" s="243"/>
      <c r="GNW125" s="243"/>
      <c r="GNX125" s="243"/>
      <c r="GNY125" s="243"/>
      <c r="GNZ125" s="243"/>
      <c r="GOA125" s="243"/>
      <c r="GOB125" s="243"/>
      <c r="GOC125" s="243"/>
      <c r="GOD125" s="243"/>
      <c r="GOE125" s="243"/>
      <c r="GOF125" s="243"/>
      <c r="GOG125" s="243"/>
      <c r="GOH125" s="243"/>
      <c r="GOI125" s="243"/>
      <c r="GOJ125" s="243"/>
      <c r="GOK125" s="243"/>
      <c r="GOL125" s="243"/>
      <c r="GOM125" s="243"/>
      <c r="GON125" s="243"/>
      <c r="GOO125" s="243"/>
      <c r="GOP125" s="243"/>
      <c r="GOQ125" s="243"/>
      <c r="GOR125" s="243"/>
      <c r="GOS125" s="243"/>
      <c r="GOT125" s="243"/>
      <c r="GOU125" s="243"/>
      <c r="GOV125" s="243"/>
      <c r="GOW125" s="243"/>
      <c r="GOX125" s="243"/>
      <c r="GOY125" s="243"/>
      <c r="GOZ125" s="243"/>
      <c r="GPA125" s="243"/>
      <c r="GPB125" s="243"/>
      <c r="GPC125" s="243"/>
      <c r="GPD125" s="243"/>
      <c r="GPE125" s="243"/>
      <c r="GPF125" s="243"/>
      <c r="GPG125" s="243"/>
      <c r="GPH125" s="243"/>
      <c r="GPI125" s="243"/>
      <c r="GPJ125" s="243"/>
      <c r="GPK125" s="243"/>
      <c r="GPL125" s="243"/>
      <c r="GPM125" s="243"/>
      <c r="GPN125" s="243"/>
      <c r="GPO125" s="243"/>
      <c r="GPP125" s="243"/>
      <c r="GPQ125" s="243"/>
      <c r="GPR125" s="243"/>
      <c r="GPS125" s="243"/>
      <c r="GPT125" s="243"/>
      <c r="GPU125" s="243"/>
      <c r="GPV125" s="243"/>
      <c r="GPW125" s="243"/>
      <c r="GPX125" s="243"/>
      <c r="GPY125" s="243"/>
      <c r="GPZ125" s="243"/>
      <c r="GQA125" s="243"/>
      <c r="GQB125" s="243"/>
      <c r="GQC125" s="243"/>
      <c r="GQD125" s="243"/>
      <c r="GQE125" s="243"/>
      <c r="GQF125" s="243"/>
      <c r="GQG125" s="243"/>
      <c r="GQH125" s="243"/>
      <c r="GQI125" s="243"/>
      <c r="GQJ125" s="243"/>
      <c r="GQK125" s="243"/>
      <c r="GQL125" s="243"/>
      <c r="GQM125" s="243"/>
      <c r="GQN125" s="243"/>
      <c r="GQO125" s="243"/>
      <c r="GQP125" s="243"/>
      <c r="GQQ125" s="243"/>
      <c r="GQR125" s="243"/>
      <c r="GQS125" s="243"/>
      <c r="GQT125" s="243"/>
      <c r="GQU125" s="243"/>
      <c r="GQV125" s="243"/>
      <c r="GQW125" s="243"/>
      <c r="GQX125" s="243"/>
      <c r="GQY125" s="243"/>
      <c r="GQZ125" s="243"/>
      <c r="GRA125" s="243"/>
      <c r="GRB125" s="243"/>
      <c r="GRC125" s="243"/>
      <c r="GRD125" s="243"/>
      <c r="GRE125" s="243"/>
      <c r="GRF125" s="243"/>
      <c r="GRG125" s="243"/>
      <c r="GRH125" s="243"/>
      <c r="GRI125" s="243"/>
      <c r="GRJ125" s="243"/>
      <c r="GRK125" s="243"/>
      <c r="GRL125" s="243"/>
      <c r="GRM125" s="243"/>
      <c r="GRN125" s="243"/>
      <c r="GRO125" s="243"/>
      <c r="GRP125" s="243"/>
      <c r="GRQ125" s="243"/>
      <c r="GRR125" s="243"/>
      <c r="GRS125" s="243"/>
      <c r="GRT125" s="243"/>
      <c r="GRU125" s="243"/>
      <c r="GRV125" s="243"/>
      <c r="GRW125" s="243"/>
      <c r="GRX125" s="243"/>
      <c r="GRY125" s="243"/>
      <c r="GRZ125" s="243"/>
      <c r="GSA125" s="243"/>
      <c r="GSB125" s="243"/>
      <c r="GSC125" s="243"/>
      <c r="GSD125" s="243"/>
      <c r="GSE125" s="243"/>
      <c r="GSF125" s="243"/>
      <c r="GSG125" s="243"/>
      <c r="GSH125" s="243"/>
      <c r="GSI125" s="243"/>
      <c r="GSJ125" s="243"/>
      <c r="GSK125" s="243"/>
      <c r="GSL125" s="243"/>
      <c r="GSM125" s="243"/>
      <c r="GSN125" s="243"/>
      <c r="GSO125" s="243"/>
      <c r="GSP125" s="243"/>
      <c r="GSQ125" s="243"/>
      <c r="GSR125" s="243"/>
      <c r="GSS125" s="243"/>
      <c r="GST125" s="243"/>
      <c r="GSU125" s="243"/>
      <c r="GSV125" s="243"/>
      <c r="GSW125" s="243"/>
      <c r="GSX125" s="243"/>
      <c r="GSY125" s="243"/>
      <c r="GSZ125" s="243"/>
      <c r="GTA125" s="243"/>
      <c r="GTB125" s="243"/>
      <c r="GTC125" s="243"/>
      <c r="GTD125" s="243"/>
      <c r="GTE125" s="243"/>
      <c r="GTF125" s="243"/>
      <c r="GTG125" s="243"/>
      <c r="GTH125" s="243"/>
      <c r="GTI125" s="243"/>
      <c r="GTJ125" s="243"/>
      <c r="GTK125" s="243"/>
      <c r="GTL125" s="243"/>
      <c r="GTM125" s="243"/>
      <c r="GTN125" s="243"/>
      <c r="GTO125" s="243"/>
      <c r="GTP125" s="243"/>
      <c r="GTQ125" s="243"/>
      <c r="GTR125" s="243"/>
      <c r="GTS125" s="243"/>
      <c r="GTT125" s="243"/>
      <c r="GTU125" s="243"/>
      <c r="GTV125" s="243"/>
      <c r="GTW125" s="243"/>
      <c r="GTX125" s="243"/>
      <c r="GTY125" s="243"/>
      <c r="GTZ125" s="243"/>
      <c r="GUA125" s="243"/>
      <c r="GUB125" s="243"/>
      <c r="GUC125" s="243"/>
      <c r="GUD125" s="243"/>
      <c r="GUE125" s="243"/>
      <c r="GUF125" s="243"/>
      <c r="GUG125" s="243"/>
      <c r="GUH125" s="243"/>
      <c r="GUI125" s="243"/>
      <c r="GUJ125" s="243"/>
      <c r="GUK125" s="243"/>
      <c r="GUL125" s="243"/>
      <c r="GUM125" s="243"/>
      <c r="GUN125" s="243"/>
      <c r="GUO125" s="243"/>
      <c r="GUP125" s="243"/>
      <c r="GUQ125" s="243"/>
      <c r="GUR125" s="243"/>
      <c r="GUS125" s="243"/>
      <c r="GUT125" s="243"/>
      <c r="GUU125" s="243"/>
      <c r="GUV125" s="243"/>
      <c r="GUW125" s="243"/>
      <c r="GUX125" s="243"/>
      <c r="GUY125" s="243"/>
      <c r="GUZ125" s="243"/>
      <c r="GVA125" s="243"/>
      <c r="GVB125" s="243"/>
      <c r="GVC125" s="243"/>
      <c r="GVD125" s="243"/>
      <c r="GVE125" s="243"/>
      <c r="GVF125" s="243"/>
      <c r="GVG125" s="243"/>
      <c r="GVH125" s="243"/>
      <c r="GVI125" s="243"/>
      <c r="GVJ125" s="243"/>
      <c r="GVK125" s="243"/>
      <c r="GVL125" s="243"/>
      <c r="GVM125" s="243"/>
      <c r="GVN125" s="243"/>
      <c r="GVO125" s="243"/>
      <c r="GVP125" s="243"/>
      <c r="GVQ125" s="243"/>
      <c r="GVR125" s="243"/>
      <c r="GVS125" s="243"/>
      <c r="GVT125" s="243"/>
      <c r="GVU125" s="243"/>
      <c r="GVV125" s="243"/>
      <c r="GVW125" s="243"/>
      <c r="GVX125" s="243"/>
      <c r="GVY125" s="243"/>
      <c r="GVZ125" s="243"/>
      <c r="GWA125" s="243"/>
      <c r="GWB125" s="243"/>
      <c r="GWC125" s="243"/>
      <c r="GWD125" s="243"/>
      <c r="GWE125" s="243"/>
      <c r="GWF125" s="243"/>
      <c r="GWG125" s="243"/>
      <c r="GWH125" s="243"/>
      <c r="GWI125" s="243"/>
      <c r="GWJ125" s="243"/>
      <c r="GWK125" s="243"/>
      <c r="GWL125" s="243"/>
      <c r="GWM125" s="243"/>
      <c r="GWN125" s="243"/>
      <c r="GWO125" s="243"/>
      <c r="GWP125" s="243"/>
      <c r="GWQ125" s="243"/>
      <c r="GWR125" s="243"/>
      <c r="GWS125" s="243"/>
      <c r="GWT125" s="243"/>
      <c r="GWU125" s="243"/>
      <c r="GWV125" s="243"/>
      <c r="GWW125" s="243"/>
      <c r="GWX125" s="243"/>
      <c r="GWY125" s="243"/>
      <c r="GWZ125" s="243"/>
      <c r="GXA125" s="243"/>
      <c r="GXB125" s="243"/>
      <c r="GXC125" s="243"/>
      <c r="GXD125" s="243"/>
      <c r="GXE125" s="243"/>
      <c r="GXF125" s="243"/>
      <c r="GXG125" s="243"/>
      <c r="GXH125" s="243"/>
      <c r="GXI125" s="243"/>
      <c r="GXJ125" s="243"/>
      <c r="GXK125" s="243"/>
      <c r="GXL125" s="243"/>
      <c r="GXM125" s="243"/>
      <c r="GXN125" s="243"/>
      <c r="GXO125" s="243"/>
      <c r="GXP125" s="243"/>
      <c r="GXQ125" s="243"/>
      <c r="GXR125" s="243"/>
      <c r="GXS125" s="243"/>
      <c r="GXT125" s="243"/>
      <c r="GXU125" s="243"/>
      <c r="GXV125" s="243"/>
      <c r="GXW125" s="243"/>
      <c r="GXX125" s="243"/>
      <c r="GXY125" s="243"/>
      <c r="GXZ125" s="243"/>
      <c r="GYA125" s="243"/>
      <c r="GYB125" s="243"/>
      <c r="GYC125" s="243"/>
      <c r="GYD125" s="243"/>
      <c r="GYE125" s="243"/>
      <c r="GYF125" s="243"/>
      <c r="GYG125" s="243"/>
      <c r="GYH125" s="243"/>
      <c r="GYI125" s="243"/>
      <c r="GYJ125" s="243"/>
      <c r="GYK125" s="243"/>
      <c r="GYL125" s="243"/>
      <c r="GYM125" s="243"/>
      <c r="GYN125" s="243"/>
      <c r="GYO125" s="243"/>
      <c r="GYP125" s="243"/>
      <c r="GYQ125" s="243"/>
      <c r="GYR125" s="243"/>
      <c r="GYS125" s="243"/>
      <c r="GYT125" s="243"/>
      <c r="GYU125" s="243"/>
      <c r="GYV125" s="243"/>
      <c r="GYW125" s="243"/>
      <c r="GYX125" s="243"/>
      <c r="GYY125" s="243"/>
      <c r="GYZ125" s="243"/>
      <c r="GZA125" s="243"/>
      <c r="GZB125" s="243"/>
      <c r="GZC125" s="243"/>
      <c r="GZD125" s="243"/>
      <c r="GZE125" s="243"/>
      <c r="GZF125" s="243"/>
      <c r="GZG125" s="243"/>
      <c r="GZH125" s="243"/>
      <c r="GZI125" s="243"/>
      <c r="GZJ125" s="243"/>
      <c r="GZK125" s="243"/>
      <c r="GZL125" s="243"/>
      <c r="GZM125" s="243"/>
      <c r="GZN125" s="243"/>
      <c r="GZO125" s="243"/>
      <c r="GZP125" s="243"/>
      <c r="GZQ125" s="243"/>
      <c r="GZR125" s="243"/>
      <c r="GZS125" s="243"/>
      <c r="GZT125" s="243"/>
      <c r="GZU125" s="243"/>
      <c r="GZV125" s="243"/>
      <c r="GZW125" s="243"/>
      <c r="GZX125" s="243"/>
      <c r="GZY125" s="243"/>
      <c r="GZZ125" s="243"/>
      <c r="HAA125" s="243"/>
      <c r="HAB125" s="243"/>
      <c r="HAC125" s="243"/>
      <c r="HAD125" s="243"/>
      <c r="HAE125" s="243"/>
      <c r="HAF125" s="243"/>
      <c r="HAG125" s="243"/>
      <c r="HAH125" s="243"/>
      <c r="HAI125" s="243"/>
      <c r="HAJ125" s="243"/>
      <c r="HAK125" s="243"/>
      <c r="HAL125" s="243"/>
      <c r="HAM125" s="243"/>
      <c r="HAN125" s="243"/>
      <c r="HAO125" s="243"/>
      <c r="HAP125" s="243"/>
      <c r="HAQ125" s="243"/>
      <c r="HAR125" s="243"/>
      <c r="HAS125" s="243"/>
      <c r="HAT125" s="243"/>
      <c r="HAU125" s="243"/>
      <c r="HAV125" s="243"/>
      <c r="HAW125" s="243"/>
      <c r="HAX125" s="243"/>
      <c r="HAY125" s="243"/>
      <c r="HAZ125" s="243"/>
      <c r="HBA125" s="243"/>
      <c r="HBB125" s="243"/>
      <c r="HBC125" s="243"/>
      <c r="HBD125" s="243"/>
      <c r="HBE125" s="243"/>
      <c r="HBF125" s="243"/>
      <c r="HBG125" s="243"/>
      <c r="HBH125" s="243"/>
      <c r="HBI125" s="243"/>
      <c r="HBJ125" s="243"/>
      <c r="HBK125" s="243"/>
      <c r="HBL125" s="243"/>
      <c r="HBM125" s="243"/>
      <c r="HBN125" s="243"/>
      <c r="HBO125" s="243"/>
      <c r="HBP125" s="243"/>
      <c r="HBQ125" s="243"/>
      <c r="HBR125" s="243"/>
      <c r="HBS125" s="243"/>
      <c r="HBT125" s="243"/>
      <c r="HBU125" s="243"/>
      <c r="HBV125" s="243"/>
      <c r="HBW125" s="243"/>
      <c r="HBX125" s="243"/>
      <c r="HBY125" s="243"/>
      <c r="HBZ125" s="243"/>
      <c r="HCA125" s="243"/>
      <c r="HCB125" s="243"/>
      <c r="HCC125" s="243"/>
      <c r="HCD125" s="243"/>
      <c r="HCE125" s="243"/>
      <c r="HCF125" s="243"/>
      <c r="HCG125" s="243"/>
      <c r="HCH125" s="243"/>
      <c r="HCI125" s="243"/>
      <c r="HCJ125" s="243"/>
      <c r="HCK125" s="243"/>
      <c r="HCL125" s="243"/>
      <c r="HCM125" s="243"/>
      <c r="HCN125" s="243"/>
      <c r="HCO125" s="243"/>
      <c r="HCP125" s="243"/>
      <c r="HCQ125" s="243"/>
      <c r="HCR125" s="243"/>
      <c r="HCS125" s="243"/>
      <c r="HCT125" s="243"/>
      <c r="HCU125" s="243"/>
      <c r="HCV125" s="243"/>
      <c r="HCW125" s="243"/>
      <c r="HCX125" s="243"/>
      <c r="HCY125" s="243"/>
      <c r="HCZ125" s="243"/>
      <c r="HDA125" s="243"/>
      <c r="HDB125" s="243"/>
      <c r="HDC125" s="243"/>
      <c r="HDD125" s="243"/>
      <c r="HDE125" s="243"/>
      <c r="HDF125" s="243"/>
      <c r="HDG125" s="243"/>
      <c r="HDH125" s="243"/>
      <c r="HDI125" s="243"/>
      <c r="HDJ125" s="243"/>
      <c r="HDK125" s="243"/>
      <c r="HDL125" s="243"/>
      <c r="HDM125" s="243"/>
      <c r="HDN125" s="243"/>
      <c r="HDO125" s="243"/>
      <c r="HDP125" s="243"/>
      <c r="HDQ125" s="243"/>
      <c r="HDR125" s="243"/>
      <c r="HDS125" s="243"/>
      <c r="HDT125" s="243"/>
      <c r="HDU125" s="243"/>
      <c r="HDV125" s="243"/>
      <c r="HDW125" s="243"/>
      <c r="HDX125" s="243"/>
      <c r="HDY125" s="243"/>
      <c r="HDZ125" s="243"/>
      <c r="HEA125" s="243"/>
      <c r="HEB125" s="243"/>
      <c r="HEC125" s="243"/>
      <c r="HED125" s="243"/>
      <c r="HEE125" s="243"/>
      <c r="HEF125" s="243"/>
      <c r="HEG125" s="243"/>
      <c r="HEH125" s="243"/>
      <c r="HEI125" s="243"/>
      <c r="HEJ125" s="243"/>
      <c r="HEK125" s="243"/>
      <c r="HEL125" s="243"/>
      <c r="HEM125" s="243"/>
      <c r="HEN125" s="243"/>
      <c r="HEO125" s="243"/>
      <c r="HEP125" s="243"/>
      <c r="HEQ125" s="243"/>
      <c r="HER125" s="243"/>
      <c r="HES125" s="243"/>
      <c r="HET125" s="243"/>
      <c r="HEU125" s="243"/>
      <c r="HEV125" s="243"/>
      <c r="HEW125" s="243"/>
      <c r="HEX125" s="243"/>
      <c r="HEY125" s="243"/>
      <c r="HEZ125" s="243"/>
      <c r="HFA125" s="243"/>
      <c r="HFB125" s="243"/>
      <c r="HFC125" s="243"/>
      <c r="HFD125" s="243"/>
      <c r="HFE125" s="243"/>
      <c r="HFF125" s="243"/>
      <c r="HFG125" s="243"/>
      <c r="HFH125" s="243"/>
      <c r="HFI125" s="243"/>
      <c r="HFJ125" s="243"/>
      <c r="HFK125" s="243"/>
      <c r="HFL125" s="243"/>
      <c r="HFM125" s="243"/>
      <c r="HFN125" s="243"/>
      <c r="HFO125" s="243"/>
      <c r="HFP125" s="243"/>
      <c r="HFQ125" s="243"/>
      <c r="HFR125" s="243"/>
      <c r="HFS125" s="243"/>
      <c r="HFT125" s="243"/>
      <c r="HFU125" s="243"/>
      <c r="HFV125" s="243"/>
      <c r="HFW125" s="243"/>
      <c r="HFX125" s="243"/>
      <c r="HFY125" s="243"/>
      <c r="HFZ125" s="243"/>
      <c r="HGA125" s="243"/>
      <c r="HGB125" s="243"/>
      <c r="HGC125" s="243"/>
      <c r="HGD125" s="243"/>
      <c r="HGE125" s="243"/>
      <c r="HGF125" s="243"/>
      <c r="HGG125" s="243"/>
      <c r="HGH125" s="243"/>
      <c r="HGI125" s="243"/>
      <c r="HGJ125" s="243"/>
      <c r="HGK125" s="243"/>
      <c r="HGL125" s="243"/>
      <c r="HGM125" s="243"/>
      <c r="HGN125" s="243"/>
      <c r="HGO125" s="243"/>
      <c r="HGP125" s="243"/>
      <c r="HGQ125" s="243"/>
      <c r="HGR125" s="243"/>
      <c r="HGS125" s="243"/>
      <c r="HGT125" s="243"/>
      <c r="HGU125" s="243"/>
      <c r="HGV125" s="243"/>
      <c r="HGW125" s="243"/>
      <c r="HGX125" s="243"/>
      <c r="HGY125" s="243"/>
      <c r="HGZ125" s="243"/>
      <c r="HHA125" s="243"/>
      <c r="HHB125" s="243"/>
      <c r="HHC125" s="243"/>
      <c r="HHD125" s="243"/>
      <c r="HHE125" s="243"/>
      <c r="HHF125" s="243"/>
      <c r="HHG125" s="243"/>
      <c r="HHH125" s="243"/>
      <c r="HHI125" s="243"/>
      <c r="HHJ125" s="243"/>
      <c r="HHK125" s="243"/>
      <c r="HHL125" s="243"/>
      <c r="HHM125" s="243"/>
      <c r="HHN125" s="243"/>
      <c r="HHO125" s="243"/>
      <c r="HHP125" s="243"/>
      <c r="HHQ125" s="243"/>
      <c r="HHR125" s="243"/>
      <c r="HHS125" s="243"/>
      <c r="HHT125" s="243"/>
      <c r="HHU125" s="243"/>
      <c r="HHV125" s="243"/>
      <c r="HHW125" s="243"/>
      <c r="HHX125" s="243"/>
      <c r="HHY125" s="243"/>
      <c r="HHZ125" s="243"/>
      <c r="HIA125" s="243"/>
      <c r="HIB125" s="243"/>
      <c r="HIC125" s="243"/>
      <c r="HID125" s="243"/>
      <c r="HIE125" s="243"/>
      <c r="HIF125" s="243"/>
      <c r="HIG125" s="243"/>
      <c r="HIH125" s="243"/>
      <c r="HII125" s="243"/>
      <c r="HIJ125" s="243"/>
      <c r="HIK125" s="243"/>
      <c r="HIL125" s="243"/>
      <c r="HIM125" s="243"/>
      <c r="HIN125" s="243"/>
      <c r="HIO125" s="243"/>
      <c r="HIP125" s="243"/>
      <c r="HIQ125" s="243"/>
      <c r="HIR125" s="243"/>
      <c r="HIS125" s="243"/>
      <c r="HIT125" s="243"/>
      <c r="HIU125" s="243"/>
      <c r="HIV125" s="243"/>
      <c r="HIW125" s="243"/>
      <c r="HIX125" s="243"/>
      <c r="HIY125" s="243"/>
      <c r="HIZ125" s="243"/>
      <c r="HJA125" s="243"/>
      <c r="HJB125" s="243"/>
      <c r="HJC125" s="243"/>
      <c r="HJD125" s="243"/>
      <c r="HJE125" s="243"/>
      <c r="HJF125" s="243"/>
      <c r="HJG125" s="243"/>
      <c r="HJH125" s="243"/>
      <c r="HJI125" s="243"/>
      <c r="HJJ125" s="243"/>
      <c r="HJK125" s="243"/>
      <c r="HJL125" s="243"/>
      <c r="HJM125" s="243"/>
      <c r="HJN125" s="243"/>
      <c r="HJO125" s="243"/>
      <c r="HJP125" s="243"/>
      <c r="HJQ125" s="243"/>
      <c r="HJR125" s="243"/>
      <c r="HJS125" s="243"/>
      <c r="HJT125" s="243"/>
      <c r="HJU125" s="243"/>
      <c r="HJV125" s="243"/>
      <c r="HJW125" s="243"/>
      <c r="HJX125" s="243"/>
      <c r="HJY125" s="243"/>
      <c r="HJZ125" s="243"/>
      <c r="HKA125" s="243"/>
      <c r="HKB125" s="243"/>
      <c r="HKC125" s="243"/>
      <c r="HKD125" s="243"/>
      <c r="HKE125" s="243"/>
      <c r="HKF125" s="243"/>
      <c r="HKG125" s="243"/>
      <c r="HKH125" s="243"/>
      <c r="HKI125" s="243"/>
      <c r="HKJ125" s="243"/>
      <c r="HKK125" s="243"/>
      <c r="HKL125" s="243"/>
      <c r="HKM125" s="243"/>
      <c r="HKN125" s="243"/>
      <c r="HKO125" s="243"/>
      <c r="HKP125" s="243"/>
      <c r="HKQ125" s="243"/>
      <c r="HKR125" s="243"/>
      <c r="HKS125" s="243"/>
      <c r="HKT125" s="243"/>
      <c r="HKU125" s="243"/>
      <c r="HKV125" s="243"/>
      <c r="HKW125" s="243"/>
      <c r="HKX125" s="243"/>
      <c r="HKY125" s="243"/>
      <c r="HKZ125" s="243"/>
      <c r="HLA125" s="243"/>
      <c r="HLB125" s="243"/>
      <c r="HLC125" s="243"/>
      <c r="HLD125" s="243"/>
      <c r="HLE125" s="243"/>
      <c r="HLF125" s="243"/>
      <c r="HLG125" s="243"/>
      <c r="HLH125" s="243"/>
      <c r="HLI125" s="243"/>
      <c r="HLJ125" s="243"/>
      <c r="HLK125" s="243"/>
      <c r="HLL125" s="243"/>
      <c r="HLM125" s="243"/>
      <c r="HLN125" s="243"/>
      <c r="HLO125" s="243"/>
      <c r="HLP125" s="243"/>
      <c r="HLQ125" s="243"/>
      <c r="HLR125" s="243"/>
      <c r="HLS125" s="243"/>
      <c r="HLT125" s="243"/>
      <c r="HLU125" s="243"/>
      <c r="HLV125" s="243"/>
      <c r="HLW125" s="243"/>
      <c r="HLX125" s="243"/>
      <c r="HLY125" s="243"/>
      <c r="HLZ125" s="243"/>
      <c r="HMA125" s="243"/>
      <c r="HMB125" s="243"/>
      <c r="HMC125" s="243"/>
      <c r="HMD125" s="243"/>
      <c r="HME125" s="243"/>
      <c r="HMF125" s="243"/>
      <c r="HMG125" s="243"/>
      <c r="HMH125" s="243"/>
      <c r="HMI125" s="243"/>
      <c r="HMJ125" s="243"/>
      <c r="HMK125" s="243"/>
      <c r="HML125" s="243"/>
      <c r="HMM125" s="243"/>
      <c r="HMN125" s="243"/>
      <c r="HMO125" s="243"/>
      <c r="HMP125" s="243"/>
      <c r="HMQ125" s="243"/>
      <c r="HMR125" s="243"/>
      <c r="HMS125" s="243"/>
      <c r="HMT125" s="243"/>
      <c r="HMU125" s="243"/>
      <c r="HMV125" s="243"/>
      <c r="HMW125" s="243"/>
      <c r="HMX125" s="243"/>
      <c r="HMY125" s="243"/>
      <c r="HMZ125" s="243"/>
      <c r="HNA125" s="243"/>
      <c r="HNB125" s="243"/>
      <c r="HNC125" s="243"/>
      <c r="HND125" s="243"/>
      <c r="HNE125" s="243"/>
      <c r="HNF125" s="243"/>
      <c r="HNG125" s="243"/>
      <c r="HNH125" s="243"/>
      <c r="HNI125" s="243"/>
      <c r="HNJ125" s="243"/>
      <c r="HNK125" s="243"/>
      <c r="HNL125" s="243"/>
      <c r="HNM125" s="243"/>
      <c r="HNN125" s="243"/>
      <c r="HNO125" s="243"/>
      <c r="HNP125" s="243"/>
      <c r="HNQ125" s="243"/>
      <c r="HNR125" s="243"/>
      <c r="HNS125" s="243"/>
      <c r="HNT125" s="243"/>
      <c r="HNU125" s="243"/>
      <c r="HNV125" s="243"/>
      <c r="HNW125" s="243"/>
      <c r="HNX125" s="243"/>
      <c r="HNY125" s="243"/>
      <c r="HNZ125" s="243"/>
      <c r="HOA125" s="243"/>
      <c r="HOB125" s="243"/>
      <c r="HOC125" s="243"/>
      <c r="HOD125" s="243"/>
      <c r="HOE125" s="243"/>
      <c r="HOF125" s="243"/>
      <c r="HOG125" s="243"/>
      <c r="HOH125" s="243"/>
      <c r="HOI125" s="243"/>
      <c r="HOJ125" s="243"/>
      <c r="HOK125" s="243"/>
      <c r="HOL125" s="243"/>
      <c r="HOM125" s="243"/>
      <c r="HON125" s="243"/>
      <c r="HOO125" s="243"/>
      <c r="HOP125" s="243"/>
      <c r="HOQ125" s="243"/>
      <c r="HOR125" s="243"/>
      <c r="HOS125" s="243"/>
      <c r="HOT125" s="243"/>
      <c r="HOU125" s="243"/>
      <c r="HOV125" s="243"/>
      <c r="HOW125" s="243"/>
      <c r="HOX125" s="243"/>
      <c r="HOY125" s="243"/>
      <c r="HOZ125" s="243"/>
      <c r="HPA125" s="243"/>
      <c r="HPB125" s="243"/>
      <c r="HPC125" s="243"/>
      <c r="HPD125" s="243"/>
      <c r="HPE125" s="243"/>
      <c r="HPF125" s="243"/>
      <c r="HPG125" s="243"/>
      <c r="HPH125" s="243"/>
      <c r="HPI125" s="243"/>
      <c r="HPJ125" s="243"/>
      <c r="HPK125" s="243"/>
      <c r="HPL125" s="243"/>
      <c r="HPM125" s="243"/>
      <c r="HPN125" s="243"/>
      <c r="HPO125" s="243"/>
      <c r="HPP125" s="243"/>
      <c r="HPQ125" s="243"/>
      <c r="HPR125" s="243"/>
      <c r="HPS125" s="243"/>
      <c r="HPT125" s="243"/>
      <c r="HPU125" s="243"/>
      <c r="HPV125" s="243"/>
      <c r="HPW125" s="243"/>
      <c r="HPX125" s="243"/>
      <c r="HPY125" s="243"/>
      <c r="HPZ125" s="243"/>
      <c r="HQA125" s="243"/>
      <c r="HQB125" s="243"/>
      <c r="HQC125" s="243"/>
      <c r="HQD125" s="243"/>
      <c r="HQE125" s="243"/>
      <c r="HQF125" s="243"/>
      <c r="HQG125" s="243"/>
      <c r="HQH125" s="243"/>
      <c r="HQI125" s="243"/>
      <c r="HQJ125" s="243"/>
      <c r="HQK125" s="243"/>
      <c r="HQL125" s="243"/>
      <c r="HQM125" s="243"/>
      <c r="HQN125" s="243"/>
      <c r="HQO125" s="243"/>
      <c r="HQP125" s="243"/>
      <c r="HQQ125" s="243"/>
      <c r="HQR125" s="243"/>
      <c r="HQS125" s="243"/>
      <c r="HQT125" s="243"/>
      <c r="HQU125" s="243"/>
      <c r="HQV125" s="243"/>
      <c r="HQW125" s="243"/>
      <c r="HQX125" s="243"/>
      <c r="HQY125" s="243"/>
      <c r="HQZ125" s="243"/>
      <c r="HRA125" s="243"/>
      <c r="HRB125" s="243"/>
      <c r="HRC125" s="243"/>
      <c r="HRD125" s="243"/>
      <c r="HRE125" s="243"/>
      <c r="HRF125" s="243"/>
      <c r="HRG125" s="243"/>
      <c r="HRH125" s="243"/>
      <c r="HRI125" s="243"/>
      <c r="HRJ125" s="243"/>
      <c r="HRK125" s="243"/>
      <c r="HRL125" s="243"/>
      <c r="HRM125" s="243"/>
      <c r="HRN125" s="243"/>
      <c r="HRO125" s="243"/>
      <c r="HRP125" s="243"/>
      <c r="HRQ125" s="243"/>
      <c r="HRR125" s="243"/>
      <c r="HRS125" s="243"/>
      <c r="HRT125" s="243"/>
      <c r="HRU125" s="243"/>
      <c r="HRV125" s="243"/>
      <c r="HRW125" s="243"/>
      <c r="HRX125" s="243"/>
      <c r="HRY125" s="243"/>
      <c r="HRZ125" s="243"/>
      <c r="HSA125" s="243"/>
      <c r="HSB125" s="243"/>
      <c r="HSC125" s="243"/>
      <c r="HSD125" s="243"/>
      <c r="HSE125" s="243"/>
      <c r="HSF125" s="243"/>
      <c r="HSG125" s="243"/>
      <c r="HSH125" s="243"/>
      <c r="HSI125" s="243"/>
      <c r="HSJ125" s="243"/>
      <c r="HSK125" s="243"/>
      <c r="HSL125" s="243"/>
      <c r="HSM125" s="243"/>
      <c r="HSN125" s="243"/>
      <c r="HSO125" s="243"/>
      <c r="HSP125" s="243"/>
      <c r="HSQ125" s="243"/>
      <c r="HSR125" s="243"/>
      <c r="HSS125" s="243"/>
      <c r="HST125" s="243"/>
      <c r="HSU125" s="243"/>
      <c r="HSV125" s="243"/>
      <c r="HSW125" s="243"/>
      <c r="HSX125" s="243"/>
      <c r="HSY125" s="243"/>
      <c r="HSZ125" s="243"/>
      <c r="HTA125" s="243"/>
      <c r="HTB125" s="243"/>
      <c r="HTC125" s="243"/>
      <c r="HTD125" s="243"/>
      <c r="HTE125" s="243"/>
      <c r="HTF125" s="243"/>
      <c r="HTG125" s="243"/>
      <c r="HTH125" s="243"/>
      <c r="HTI125" s="243"/>
      <c r="HTJ125" s="243"/>
      <c r="HTK125" s="243"/>
      <c r="HTL125" s="243"/>
      <c r="HTM125" s="243"/>
      <c r="HTN125" s="243"/>
      <c r="HTO125" s="243"/>
      <c r="HTP125" s="243"/>
      <c r="HTQ125" s="243"/>
      <c r="HTR125" s="243"/>
      <c r="HTS125" s="243"/>
      <c r="HTT125" s="243"/>
      <c r="HTU125" s="243"/>
      <c r="HTV125" s="243"/>
      <c r="HTW125" s="243"/>
      <c r="HTX125" s="243"/>
      <c r="HTY125" s="243"/>
      <c r="HTZ125" s="243"/>
      <c r="HUA125" s="243"/>
      <c r="HUB125" s="243"/>
      <c r="HUC125" s="243"/>
      <c r="HUD125" s="243"/>
      <c r="HUE125" s="243"/>
      <c r="HUF125" s="243"/>
      <c r="HUG125" s="243"/>
      <c r="HUH125" s="243"/>
      <c r="HUI125" s="243"/>
      <c r="HUJ125" s="243"/>
      <c r="HUK125" s="243"/>
      <c r="HUL125" s="243"/>
      <c r="HUM125" s="243"/>
      <c r="HUN125" s="243"/>
      <c r="HUO125" s="243"/>
      <c r="HUP125" s="243"/>
      <c r="HUQ125" s="243"/>
      <c r="HUR125" s="243"/>
      <c r="HUS125" s="243"/>
      <c r="HUT125" s="243"/>
      <c r="HUU125" s="243"/>
      <c r="HUV125" s="243"/>
      <c r="HUW125" s="243"/>
      <c r="HUX125" s="243"/>
      <c r="HUY125" s="243"/>
      <c r="HUZ125" s="243"/>
      <c r="HVA125" s="243"/>
      <c r="HVB125" s="243"/>
      <c r="HVC125" s="243"/>
      <c r="HVD125" s="243"/>
      <c r="HVE125" s="243"/>
      <c r="HVF125" s="243"/>
      <c r="HVG125" s="243"/>
      <c r="HVH125" s="243"/>
      <c r="HVI125" s="243"/>
      <c r="HVJ125" s="243"/>
      <c r="HVK125" s="243"/>
      <c r="HVL125" s="243"/>
      <c r="HVM125" s="243"/>
      <c r="HVN125" s="243"/>
      <c r="HVO125" s="243"/>
      <c r="HVP125" s="243"/>
      <c r="HVQ125" s="243"/>
      <c r="HVR125" s="243"/>
      <c r="HVS125" s="243"/>
      <c r="HVT125" s="243"/>
      <c r="HVU125" s="243"/>
      <c r="HVV125" s="243"/>
      <c r="HVW125" s="243"/>
      <c r="HVX125" s="243"/>
      <c r="HVY125" s="243"/>
      <c r="HVZ125" s="243"/>
      <c r="HWA125" s="243"/>
      <c r="HWB125" s="243"/>
      <c r="HWC125" s="243"/>
      <c r="HWD125" s="243"/>
      <c r="HWE125" s="243"/>
      <c r="HWF125" s="243"/>
      <c r="HWG125" s="243"/>
      <c r="HWH125" s="243"/>
      <c r="HWI125" s="243"/>
      <c r="HWJ125" s="243"/>
      <c r="HWK125" s="243"/>
      <c r="HWL125" s="243"/>
      <c r="HWM125" s="243"/>
      <c r="HWN125" s="243"/>
      <c r="HWO125" s="243"/>
      <c r="HWP125" s="243"/>
      <c r="HWQ125" s="243"/>
      <c r="HWR125" s="243"/>
      <c r="HWS125" s="243"/>
      <c r="HWT125" s="243"/>
      <c r="HWU125" s="243"/>
      <c r="HWV125" s="243"/>
      <c r="HWW125" s="243"/>
      <c r="HWX125" s="243"/>
      <c r="HWY125" s="243"/>
      <c r="HWZ125" s="243"/>
      <c r="HXA125" s="243"/>
      <c r="HXB125" s="243"/>
      <c r="HXC125" s="243"/>
      <c r="HXD125" s="243"/>
      <c r="HXE125" s="243"/>
      <c r="HXF125" s="243"/>
      <c r="HXG125" s="243"/>
      <c r="HXH125" s="243"/>
      <c r="HXI125" s="243"/>
      <c r="HXJ125" s="243"/>
      <c r="HXK125" s="243"/>
      <c r="HXL125" s="243"/>
      <c r="HXM125" s="243"/>
      <c r="HXN125" s="243"/>
      <c r="HXO125" s="243"/>
      <c r="HXP125" s="243"/>
      <c r="HXQ125" s="243"/>
      <c r="HXR125" s="243"/>
      <c r="HXS125" s="243"/>
      <c r="HXT125" s="243"/>
      <c r="HXU125" s="243"/>
      <c r="HXV125" s="243"/>
      <c r="HXW125" s="243"/>
      <c r="HXX125" s="243"/>
      <c r="HXY125" s="243"/>
      <c r="HXZ125" s="243"/>
      <c r="HYA125" s="243"/>
      <c r="HYB125" s="243"/>
      <c r="HYC125" s="243"/>
      <c r="HYD125" s="243"/>
      <c r="HYE125" s="243"/>
      <c r="HYF125" s="243"/>
      <c r="HYG125" s="243"/>
      <c r="HYH125" s="243"/>
      <c r="HYI125" s="243"/>
      <c r="HYJ125" s="243"/>
      <c r="HYK125" s="243"/>
      <c r="HYL125" s="243"/>
      <c r="HYM125" s="243"/>
      <c r="HYN125" s="243"/>
      <c r="HYO125" s="243"/>
      <c r="HYP125" s="243"/>
      <c r="HYQ125" s="243"/>
      <c r="HYR125" s="243"/>
      <c r="HYS125" s="243"/>
      <c r="HYT125" s="243"/>
      <c r="HYU125" s="243"/>
      <c r="HYV125" s="243"/>
      <c r="HYW125" s="243"/>
      <c r="HYX125" s="243"/>
      <c r="HYY125" s="243"/>
      <c r="HYZ125" s="243"/>
      <c r="HZA125" s="243"/>
      <c r="HZB125" s="243"/>
      <c r="HZC125" s="243"/>
      <c r="HZD125" s="243"/>
      <c r="HZE125" s="243"/>
      <c r="HZF125" s="243"/>
      <c r="HZG125" s="243"/>
      <c r="HZH125" s="243"/>
      <c r="HZI125" s="243"/>
      <c r="HZJ125" s="243"/>
      <c r="HZK125" s="243"/>
      <c r="HZL125" s="243"/>
      <c r="HZM125" s="243"/>
      <c r="HZN125" s="243"/>
      <c r="HZO125" s="243"/>
      <c r="HZP125" s="243"/>
      <c r="HZQ125" s="243"/>
      <c r="HZR125" s="243"/>
      <c r="HZS125" s="243"/>
      <c r="HZT125" s="243"/>
      <c r="HZU125" s="243"/>
      <c r="HZV125" s="243"/>
      <c r="HZW125" s="243"/>
      <c r="HZX125" s="243"/>
      <c r="HZY125" s="243"/>
      <c r="HZZ125" s="243"/>
      <c r="IAA125" s="243"/>
      <c r="IAB125" s="243"/>
      <c r="IAC125" s="243"/>
      <c r="IAD125" s="243"/>
      <c r="IAE125" s="243"/>
      <c r="IAF125" s="243"/>
      <c r="IAG125" s="243"/>
      <c r="IAH125" s="243"/>
      <c r="IAI125" s="243"/>
      <c r="IAJ125" s="243"/>
      <c r="IAK125" s="243"/>
      <c r="IAL125" s="243"/>
      <c r="IAM125" s="243"/>
      <c r="IAN125" s="243"/>
      <c r="IAO125" s="243"/>
      <c r="IAP125" s="243"/>
      <c r="IAQ125" s="243"/>
      <c r="IAR125" s="243"/>
      <c r="IAS125" s="243"/>
      <c r="IAT125" s="243"/>
      <c r="IAU125" s="243"/>
      <c r="IAV125" s="243"/>
      <c r="IAW125" s="243"/>
      <c r="IAX125" s="243"/>
      <c r="IAY125" s="243"/>
      <c r="IAZ125" s="243"/>
      <c r="IBA125" s="243"/>
      <c r="IBB125" s="243"/>
      <c r="IBC125" s="243"/>
      <c r="IBD125" s="243"/>
      <c r="IBE125" s="243"/>
      <c r="IBF125" s="243"/>
      <c r="IBG125" s="243"/>
      <c r="IBH125" s="243"/>
      <c r="IBI125" s="243"/>
      <c r="IBJ125" s="243"/>
      <c r="IBK125" s="243"/>
      <c r="IBL125" s="243"/>
      <c r="IBM125" s="243"/>
      <c r="IBN125" s="243"/>
      <c r="IBO125" s="243"/>
      <c r="IBP125" s="243"/>
      <c r="IBQ125" s="243"/>
      <c r="IBR125" s="243"/>
      <c r="IBS125" s="243"/>
      <c r="IBT125" s="243"/>
      <c r="IBU125" s="243"/>
      <c r="IBV125" s="243"/>
      <c r="IBW125" s="243"/>
      <c r="IBX125" s="243"/>
      <c r="IBY125" s="243"/>
      <c r="IBZ125" s="243"/>
      <c r="ICA125" s="243"/>
      <c r="ICB125" s="243"/>
      <c r="ICC125" s="243"/>
      <c r="ICD125" s="243"/>
      <c r="ICE125" s="243"/>
      <c r="ICF125" s="243"/>
      <c r="ICG125" s="243"/>
      <c r="ICH125" s="243"/>
      <c r="ICI125" s="243"/>
      <c r="ICJ125" s="243"/>
      <c r="ICK125" s="243"/>
      <c r="ICL125" s="243"/>
      <c r="ICM125" s="243"/>
      <c r="ICN125" s="243"/>
      <c r="ICO125" s="243"/>
      <c r="ICP125" s="243"/>
      <c r="ICQ125" s="243"/>
      <c r="ICR125" s="243"/>
      <c r="ICS125" s="243"/>
      <c r="ICT125" s="243"/>
      <c r="ICU125" s="243"/>
      <c r="ICV125" s="243"/>
      <c r="ICW125" s="243"/>
      <c r="ICX125" s="243"/>
      <c r="ICY125" s="243"/>
      <c r="ICZ125" s="243"/>
      <c r="IDA125" s="243"/>
      <c r="IDB125" s="243"/>
      <c r="IDC125" s="243"/>
      <c r="IDD125" s="243"/>
      <c r="IDE125" s="243"/>
      <c r="IDF125" s="243"/>
      <c r="IDG125" s="243"/>
      <c r="IDH125" s="243"/>
      <c r="IDI125" s="243"/>
      <c r="IDJ125" s="243"/>
      <c r="IDK125" s="243"/>
      <c r="IDL125" s="243"/>
      <c r="IDM125" s="243"/>
      <c r="IDN125" s="243"/>
      <c r="IDO125" s="243"/>
      <c r="IDP125" s="243"/>
      <c r="IDQ125" s="243"/>
      <c r="IDR125" s="243"/>
      <c r="IDS125" s="243"/>
      <c r="IDT125" s="243"/>
      <c r="IDU125" s="243"/>
      <c r="IDV125" s="243"/>
      <c r="IDW125" s="243"/>
      <c r="IDX125" s="243"/>
      <c r="IDY125" s="243"/>
      <c r="IDZ125" s="243"/>
      <c r="IEA125" s="243"/>
      <c r="IEB125" s="243"/>
      <c r="IEC125" s="243"/>
      <c r="IED125" s="243"/>
      <c r="IEE125" s="243"/>
      <c r="IEF125" s="243"/>
      <c r="IEG125" s="243"/>
      <c r="IEH125" s="243"/>
      <c r="IEI125" s="243"/>
      <c r="IEJ125" s="243"/>
      <c r="IEK125" s="243"/>
      <c r="IEL125" s="243"/>
      <c r="IEM125" s="243"/>
      <c r="IEN125" s="243"/>
      <c r="IEO125" s="243"/>
      <c r="IEP125" s="243"/>
      <c r="IEQ125" s="243"/>
      <c r="IER125" s="243"/>
      <c r="IES125" s="243"/>
      <c r="IET125" s="243"/>
      <c r="IEU125" s="243"/>
      <c r="IEV125" s="243"/>
      <c r="IEW125" s="243"/>
      <c r="IEX125" s="243"/>
      <c r="IEY125" s="243"/>
      <c r="IEZ125" s="243"/>
      <c r="IFA125" s="243"/>
      <c r="IFB125" s="243"/>
      <c r="IFC125" s="243"/>
      <c r="IFD125" s="243"/>
      <c r="IFE125" s="243"/>
      <c r="IFF125" s="243"/>
      <c r="IFG125" s="243"/>
      <c r="IFH125" s="243"/>
      <c r="IFI125" s="243"/>
      <c r="IFJ125" s="243"/>
      <c r="IFK125" s="243"/>
      <c r="IFL125" s="243"/>
      <c r="IFM125" s="243"/>
      <c r="IFN125" s="243"/>
      <c r="IFO125" s="243"/>
      <c r="IFP125" s="243"/>
      <c r="IFQ125" s="243"/>
      <c r="IFR125" s="243"/>
      <c r="IFS125" s="243"/>
      <c r="IFT125" s="243"/>
      <c r="IFU125" s="243"/>
      <c r="IFV125" s="243"/>
      <c r="IFW125" s="243"/>
      <c r="IFX125" s="243"/>
      <c r="IFY125" s="243"/>
      <c r="IFZ125" s="243"/>
      <c r="IGA125" s="243"/>
      <c r="IGB125" s="243"/>
      <c r="IGC125" s="243"/>
      <c r="IGD125" s="243"/>
      <c r="IGE125" s="243"/>
      <c r="IGF125" s="243"/>
      <c r="IGG125" s="243"/>
      <c r="IGH125" s="243"/>
      <c r="IGI125" s="243"/>
      <c r="IGJ125" s="243"/>
      <c r="IGK125" s="243"/>
      <c r="IGL125" s="243"/>
      <c r="IGM125" s="243"/>
      <c r="IGN125" s="243"/>
      <c r="IGO125" s="243"/>
      <c r="IGP125" s="243"/>
      <c r="IGQ125" s="243"/>
      <c r="IGR125" s="243"/>
      <c r="IGS125" s="243"/>
      <c r="IGT125" s="243"/>
      <c r="IGU125" s="243"/>
      <c r="IGV125" s="243"/>
      <c r="IGW125" s="243"/>
      <c r="IGX125" s="243"/>
      <c r="IGY125" s="243"/>
      <c r="IGZ125" s="243"/>
      <c r="IHA125" s="243"/>
      <c r="IHB125" s="243"/>
      <c r="IHC125" s="243"/>
      <c r="IHD125" s="243"/>
      <c r="IHE125" s="243"/>
      <c r="IHF125" s="243"/>
      <c r="IHG125" s="243"/>
      <c r="IHH125" s="243"/>
      <c r="IHI125" s="243"/>
      <c r="IHJ125" s="243"/>
      <c r="IHK125" s="243"/>
      <c r="IHL125" s="243"/>
      <c r="IHM125" s="243"/>
      <c r="IHN125" s="243"/>
      <c r="IHO125" s="243"/>
      <c r="IHP125" s="243"/>
      <c r="IHQ125" s="243"/>
      <c r="IHR125" s="243"/>
      <c r="IHS125" s="243"/>
      <c r="IHT125" s="243"/>
      <c r="IHU125" s="243"/>
      <c r="IHV125" s="243"/>
      <c r="IHW125" s="243"/>
      <c r="IHX125" s="243"/>
      <c r="IHY125" s="243"/>
      <c r="IHZ125" s="243"/>
      <c r="IIA125" s="243"/>
      <c r="IIB125" s="243"/>
      <c r="IIC125" s="243"/>
      <c r="IID125" s="243"/>
      <c r="IIE125" s="243"/>
      <c r="IIF125" s="243"/>
      <c r="IIG125" s="243"/>
      <c r="IIH125" s="243"/>
      <c r="III125" s="243"/>
      <c r="IIJ125" s="243"/>
      <c r="IIK125" s="243"/>
      <c r="IIL125" s="243"/>
      <c r="IIM125" s="243"/>
      <c r="IIN125" s="243"/>
      <c r="IIO125" s="243"/>
      <c r="IIP125" s="243"/>
      <c r="IIQ125" s="243"/>
      <c r="IIR125" s="243"/>
      <c r="IIS125" s="243"/>
      <c r="IIT125" s="243"/>
      <c r="IIU125" s="243"/>
      <c r="IIV125" s="243"/>
      <c r="IIW125" s="243"/>
      <c r="IIX125" s="243"/>
      <c r="IIY125" s="243"/>
      <c r="IIZ125" s="243"/>
      <c r="IJA125" s="243"/>
      <c r="IJB125" s="243"/>
      <c r="IJC125" s="243"/>
      <c r="IJD125" s="243"/>
      <c r="IJE125" s="243"/>
      <c r="IJF125" s="243"/>
      <c r="IJG125" s="243"/>
      <c r="IJH125" s="243"/>
      <c r="IJI125" s="243"/>
      <c r="IJJ125" s="243"/>
      <c r="IJK125" s="243"/>
      <c r="IJL125" s="243"/>
      <c r="IJM125" s="243"/>
      <c r="IJN125" s="243"/>
      <c r="IJO125" s="243"/>
      <c r="IJP125" s="243"/>
      <c r="IJQ125" s="243"/>
      <c r="IJR125" s="243"/>
      <c r="IJS125" s="243"/>
      <c r="IJT125" s="243"/>
      <c r="IJU125" s="243"/>
      <c r="IJV125" s="243"/>
      <c r="IJW125" s="243"/>
      <c r="IJX125" s="243"/>
      <c r="IJY125" s="243"/>
      <c r="IJZ125" s="243"/>
      <c r="IKA125" s="243"/>
      <c r="IKB125" s="243"/>
      <c r="IKC125" s="243"/>
      <c r="IKD125" s="243"/>
      <c r="IKE125" s="243"/>
      <c r="IKF125" s="243"/>
      <c r="IKG125" s="243"/>
      <c r="IKH125" s="243"/>
      <c r="IKI125" s="243"/>
      <c r="IKJ125" s="243"/>
      <c r="IKK125" s="243"/>
      <c r="IKL125" s="243"/>
      <c r="IKM125" s="243"/>
      <c r="IKN125" s="243"/>
      <c r="IKO125" s="243"/>
      <c r="IKP125" s="243"/>
      <c r="IKQ125" s="243"/>
      <c r="IKR125" s="243"/>
      <c r="IKS125" s="243"/>
      <c r="IKT125" s="243"/>
      <c r="IKU125" s="243"/>
      <c r="IKV125" s="243"/>
      <c r="IKW125" s="243"/>
      <c r="IKX125" s="243"/>
      <c r="IKY125" s="243"/>
      <c r="IKZ125" s="243"/>
      <c r="ILA125" s="243"/>
      <c r="ILB125" s="243"/>
      <c r="ILC125" s="243"/>
      <c r="ILD125" s="243"/>
      <c r="ILE125" s="243"/>
      <c r="ILF125" s="243"/>
      <c r="ILG125" s="243"/>
      <c r="ILH125" s="243"/>
      <c r="ILI125" s="243"/>
      <c r="ILJ125" s="243"/>
      <c r="ILK125" s="243"/>
      <c r="ILL125" s="243"/>
      <c r="ILM125" s="243"/>
      <c r="ILN125" s="243"/>
      <c r="ILO125" s="243"/>
      <c r="ILP125" s="243"/>
      <c r="ILQ125" s="243"/>
      <c r="ILR125" s="243"/>
      <c r="ILS125" s="243"/>
      <c r="ILT125" s="243"/>
      <c r="ILU125" s="243"/>
      <c r="ILV125" s="243"/>
      <c r="ILW125" s="243"/>
      <c r="ILX125" s="243"/>
      <c r="ILY125" s="243"/>
      <c r="ILZ125" s="243"/>
      <c r="IMA125" s="243"/>
      <c r="IMB125" s="243"/>
      <c r="IMC125" s="243"/>
      <c r="IMD125" s="243"/>
      <c r="IME125" s="243"/>
      <c r="IMF125" s="243"/>
      <c r="IMG125" s="243"/>
      <c r="IMH125" s="243"/>
      <c r="IMI125" s="243"/>
      <c r="IMJ125" s="243"/>
      <c r="IMK125" s="243"/>
      <c r="IML125" s="243"/>
      <c r="IMM125" s="243"/>
      <c r="IMN125" s="243"/>
      <c r="IMO125" s="243"/>
      <c r="IMP125" s="243"/>
      <c r="IMQ125" s="243"/>
      <c r="IMR125" s="243"/>
      <c r="IMS125" s="243"/>
      <c r="IMT125" s="243"/>
      <c r="IMU125" s="243"/>
      <c r="IMV125" s="243"/>
      <c r="IMW125" s="243"/>
      <c r="IMX125" s="243"/>
      <c r="IMY125" s="243"/>
      <c r="IMZ125" s="243"/>
      <c r="INA125" s="243"/>
      <c r="INB125" s="243"/>
      <c r="INC125" s="243"/>
      <c r="IND125" s="243"/>
      <c r="INE125" s="243"/>
      <c r="INF125" s="243"/>
      <c r="ING125" s="243"/>
      <c r="INH125" s="243"/>
      <c r="INI125" s="243"/>
      <c r="INJ125" s="243"/>
      <c r="INK125" s="243"/>
      <c r="INL125" s="243"/>
      <c r="INM125" s="243"/>
      <c r="INN125" s="243"/>
      <c r="INO125" s="243"/>
      <c r="INP125" s="243"/>
      <c r="INQ125" s="243"/>
      <c r="INR125" s="243"/>
      <c r="INS125" s="243"/>
      <c r="INT125" s="243"/>
      <c r="INU125" s="243"/>
      <c r="INV125" s="243"/>
      <c r="INW125" s="243"/>
      <c r="INX125" s="243"/>
      <c r="INY125" s="243"/>
      <c r="INZ125" s="243"/>
      <c r="IOA125" s="243"/>
      <c r="IOB125" s="243"/>
      <c r="IOC125" s="243"/>
      <c r="IOD125" s="243"/>
      <c r="IOE125" s="243"/>
      <c r="IOF125" s="243"/>
      <c r="IOG125" s="243"/>
      <c r="IOH125" s="243"/>
      <c r="IOI125" s="243"/>
      <c r="IOJ125" s="243"/>
      <c r="IOK125" s="243"/>
      <c r="IOL125" s="243"/>
      <c r="IOM125" s="243"/>
      <c r="ION125" s="243"/>
      <c r="IOO125" s="243"/>
      <c r="IOP125" s="243"/>
      <c r="IOQ125" s="243"/>
      <c r="IOR125" s="243"/>
      <c r="IOS125" s="243"/>
      <c r="IOT125" s="243"/>
      <c r="IOU125" s="243"/>
      <c r="IOV125" s="243"/>
      <c r="IOW125" s="243"/>
      <c r="IOX125" s="243"/>
      <c r="IOY125" s="243"/>
      <c r="IOZ125" s="243"/>
      <c r="IPA125" s="243"/>
      <c r="IPB125" s="243"/>
      <c r="IPC125" s="243"/>
      <c r="IPD125" s="243"/>
      <c r="IPE125" s="243"/>
      <c r="IPF125" s="243"/>
      <c r="IPG125" s="243"/>
      <c r="IPH125" s="243"/>
      <c r="IPI125" s="243"/>
      <c r="IPJ125" s="243"/>
      <c r="IPK125" s="243"/>
      <c r="IPL125" s="243"/>
      <c r="IPM125" s="243"/>
      <c r="IPN125" s="243"/>
      <c r="IPO125" s="243"/>
      <c r="IPP125" s="243"/>
      <c r="IPQ125" s="243"/>
      <c r="IPR125" s="243"/>
      <c r="IPS125" s="243"/>
      <c r="IPT125" s="243"/>
      <c r="IPU125" s="243"/>
      <c r="IPV125" s="243"/>
      <c r="IPW125" s="243"/>
      <c r="IPX125" s="243"/>
      <c r="IPY125" s="243"/>
      <c r="IPZ125" s="243"/>
      <c r="IQA125" s="243"/>
      <c r="IQB125" s="243"/>
      <c r="IQC125" s="243"/>
      <c r="IQD125" s="243"/>
      <c r="IQE125" s="243"/>
      <c r="IQF125" s="243"/>
      <c r="IQG125" s="243"/>
      <c r="IQH125" s="243"/>
      <c r="IQI125" s="243"/>
      <c r="IQJ125" s="243"/>
      <c r="IQK125" s="243"/>
      <c r="IQL125" s="243"/>
      <c r="IQM125" s="243"/>
      <c r="IQN125" s="243"/>
      <c r="IQO125" s="243"/>
      <c r="IQP125" s="243"/>
      <c r="IQQ125" s="243"/>
      <c r="IQR125" s="243"/>
      <c r="IQS125" s="243"/>
      <c r="IQT125" s="243"/>
      <c r="IQU125" s="243"/>
      <c r="IQV125" s="243"/>
      <c r="IQW125" s="243"/>
      <c r="IQX125" s="243"/>
      <c r="IQY125" s="243"/>
      <c r="IQZ125" s="243"/>
      <c r="IRA125" s="243"/>
      <c r="IRB125" s="243"/>
      <c r="IRC125" s="243"/>
      <c r="IRD125" s="243"/>
      <c r="IRE125" s="243"/>
      <c r="IRF125" s="243"/>
      <c r="IRG125" s="243"/>
      <c r="IRH125" s="243"/>
      <c r="IRI125" s="243"/>
      <c r="IRJ125" s="243"/>
      <c r="IRK125" s="243"/>
      <c r="IRL125" s="243"/>
      <c r="IRM125" s="243"/>
      <c r="IRN125" s="243"/>
      <c r="IRO125" s="243"/>
      <c r="IRP125" s="243"/>
      <c r="IRQ125" s="243"/>
      <c r="IRR125" s="243"/>
      <c r="IRS125" s="243"/>
      <c r="IRT125" s="243"/>
      <c r="IRU125" s="243"/>
      <c r="IRV125" s="243"/>
      <c r="IRW125" s="243"/>
      <c r="IRX125" s="243"/>
      <c r="IRY125" s="243"/>
      <c r="IRZ125" s="243"/>
      <c r="ISA125" s="243"/>
      <c r="ISB125" s="243"/>
      <c r="ISC125" s="243"/>
      <c r="ISD125" s="243"/>
      <c r="ISE125" s="243"/>
      <c r="ISF125" s="243"/>
      <c r="ISG125" s="243"/>
      <c r="ISH125" s="243"/>
      <c r="ISI125" s="243"/>
      <c r="ISJ125" s="243"/>
      <c r="ISK125" s="243"/>
      <c r="ISL125" s="243"/>
      <c r="ISM125" s="243"/>
      <c r="ISN125" s="243"/>
      <c r="ISO125" s="243"/>
      <c r="ISP125" s="243"/>
      <c r="ISQ125" s="243"/>
      <c r="ISR125" s="243"/>
      <c r="ISS125" s="243"/>
      <c r="IST125" s="243"/>
      <c r="ISU125" s="243"/>
      <c r="ISV125" s="243"/>
      <c r="ISW125" s="243"/>
      <c r="ISX125" s="243"/>
      <c r="ISY125" s="243"/>
      <c r="ISZ125" s="243"/>
      <c r="ITA125" s="243"/>
      <c r="ITB125" s="243"/>
      <c r="ITC125" s="243"/>
      <c r="ITD125" s="243"/>
      <c r="ITE125" s="243"/>
      <c r="ITF125" s="243"/>
      <c r="ITG125" s="243"/>
      <c r="ITH125" s="243"/>
      <c r="ITI125" s="243"/>
      <c r="ITJ125" s="243"/>
      <c r="ITK125" s="243"/>
      <c r="ITL125" s="243"/>
      <c r="ITM125" s="243"/>
      <c r="ITN125" s="243"/>
      <c r="ITO125" s="243"/>
      <c r="ITP125" s="243"/>
      <c r="ITQ125" s="243"/>
      <c r="ITR125" s="243"/>
      <c r="ITS125" s="243"/>
      <c r="ITT125" s="243"/>
      <c r="ITU125" s="243"/>
      <c r="ITV125" s="243"/>
      <c r="ITW125" s="243"/>
      <c r="ITX125" s="243"/>
      <c r="ITY125" s="243"/>
      <c r="ITZ125" s="243"/>
      <c r="IUA125" s="243"/>
      <c r="IUB125" s="243"/>
      <c r="IUC125" s="243"/>
      <c r="IUD125" s="243"/>
      <c r="IUE125" s="243"/>
      <c r="IUF125" s="243"/>
      <c r="IUG125" s="243"/>
      <c r="IUH125" s="243"/>
      <c r="IUI125" s="243"/>
      <c r="IUJ125" s="243"/>
      <c r="IUK125" s="243"/>
      <c r="IUL125" s="243"/>
      <c r="IUM125" s="243"/>
      <c r="IUN125" s="243"/>
      <c r="IUO125" s="243"/>
      <c r="IUP125" s="243"/>
      <c r="IUQ125" s="243"/>
      <c r="IUR125" s="243"/>
      <c r="IUS125" s="243"/>
      <c r="IUT125" s="243"/>
      <c r="IUU125" s="243"/>
      <c r="IUV125" s="243"/>
      <c r="IUW125" s="243"/>
      <c r="IUX125" s="243"/>
      <c r="IUY125" s="243"/>
      <c r="IUZ125" s="243"/>
      <c r="IVA125" s="243"/>
      <c r="IVB125" s="243"/>
      <c r="IVC125" s="243"/>
      <c r="IVD125" s="243"/>
      <c r="IVE125" s="243"/>
      <c r="IVF125" s="243"/>
      <c r="IVG125" s="243"/>
      <c r="IVH125" s="243"/>
      <c r="IVI125" s="243"/>
      <c r="IVJ125" s="243"/>
      <c r="IVK125" s="243"/>
      <c r="IVL125" s="243"/>
      <c r="IVM125" s="243"/>
      <c r="IVN125" s="243"/>
      <c r="IVO125" s="243"/>
      <c r="IVP125" s="243"/>
      <c r="IVQ125" s="243"/>
      <c r="IVR125" s="243"/>
      <c r="IVS125" s="243"/>
      <c r="IVT125" s="243"/>
      <c r="IVU125" s="243"/>
      <c r="IVV125" s="243"/>
      <c r="IVW125" s="243"/>
      <c r="IVX125" s="243"/>
      <c r="IVY125" s="243"/>
      <c r="IVZ125" s="243"/>
      <c r="IWA125" s="243"/>
      <c r="IWB125" s="243"/>
      <c r="IWC125" s="243"/>
      <c r="IWD125" s="243"/>
      <c r="IWE125" s="243"/>
      <c r="IWF125" s="243"/>
      <c r="IWG125" s="243"/>
      <c r="IWH125" s="243"/>
      <c r="IWI125" s="243"/>
      <c r="IWJ125" s="243"/>
      <c r="IWK125" s="243"/>
      <c r="IWL125" s="243"/>
      <c r="IWM125" s="243"/>
      <c r="IWN125" s="243"/>
      <c r="IWO125" s="243"/>
      <c r="IWP125" s="243"/>
      <c r="IWQ125" s="243"/>
      <c r="IWR125" s="243"/>
      <c r="IWS125" s="243"/>
      <c r="IWT125" s="243"/>
      <c r="IWU125" s="243"/>
      <c r="IWV125" s="243"/>
      <c r="IWW125" s="243"/>
      <c r="IWX125" s="243"/>
      <c r="IWY125" s="243"/>
      <c r="IWZ125" s="243"/>
      <c r="IXA125" s="243"/>
      <c r="IXB125" s="243"/>
      <c r="IXC125" s="243"/>
      <c r="IXD125" s="243"/>
      <c r="IXE125" s="243"/>
      <c r="IXF125" s="243"/>
      <c r="IXG125" s="243"/>
      <c r="IXH125" s="243"/>
      <c r="IXI125" s="243"/>
      <c r="IXJ125" s="243"/>
      <c r="IXK125" s="243"/>
      <c r="IXL125" s="243"/>
      <c r="IXM125" s="243"/>
      <c r="IXN125" s="243"/>
      <c r="IXO125" s="243"/>
      <c r="IXP125" s="243"/>
      <c r="IXQ125" s="243"/>
      <c r="IXR125" s="243"/>
      <c r="IXS125" s="243"/>
      <c r="IXT125" s="243"/>
      <c r="IXU125" s="243"/>
      <c r="IXV125" s="243"/>
      <c r="IXW125" s="243"/>
      <c r="IXX125" s="243"/>
      <c r="IXY125" s="243"/>
      <c r="IXZ125" s="243"/>
      <c r="IYA125" s="243"/>
      <c r="IYB125" s="243"/>
      <c r="IYC125" s="243"/>
      <c r="IYD125" s="243"/>
      <c r="IYE125" s="243"/>
      <c r="IYF125" s="243"/>
      <c r="IYG125" s="243"/>
      <c r="IYH125" s="243"/>
      <c r="IYI125" s="243"/>
      <c r="IYJ125" s="243"/>
      <c r="IYK125" s="243"/>
      <c r="IYL125" s="243"/>
      <c r="IYM125" s="243"/>
      <c r="IYN125" s="243"/>
      <c r="IYO125" s="243"/>
      <c r="IYP125" s="243"/>
      <c r="IYQ125" s="243"/>
      <c r="IYR125" s="243"/>
      <c r="IYS125" s="243"/>
      <c r="IYT125" s="243"/>
      <c r="IYU125" s="243"/>
      <c r="IYV125" s="243"/>
      <c r="IYW125" s="243"/>
      <c r="IYX125" s="243"/>
      <c r="IYY125" s="243"/>
      <c r="IYZ125" s="243"/>
      <c r="IZA125" s="243"/>
      <c r="IZB125" s="243"/>
      <c r="IZC125" s="243"/>
      <c r="IZD125" s="243"/>
      <c r="IZE125" s="243"/>
      <c r="IZF125" s="243"/>
      <c r="IZG125" s="243"/>
      <c r="IZH125" s="243"/>
      <c r="IZI125" s="243"/>
      <c r="IZJ125" s="243"/>
      <c r="IZK125" s="243"/>
      <c r="IZL125" s="243"/>
      <c r="IZM125" s="243"/>
      <c r="IZN125" s="243"/>
      <c r="IZO125" s="243"/>
      <c r="IZP125" s="243"/>
      <c r="IZQ125" s="243"/>
      <c r="IZR125" s="243"/>
      <c r="IZS125" s="243"/>
      <c r="IZT125" s="243"/>
      <c r="IZU125" s="243"/>
      <c r="IZV125" s="243"/>
      <c r="IZW125" s="243"/>
      <c r="IZX125" s="243"/>
      <c r="IZY125" s="243"/>
      <c r="IZZ125" s="243"/>
      <c r="JAA125" s="243"/>
      <c r="JAB125" s="243"/>
      <c r="JAC125" s="243"/>
      <c r="JAD125" s="243"/>
      <c r="JAE125" s="243"/>
      <c r="JAF125" s="243"/>
      <c r="JAG125" s="243"/>
      <c r="JAH125" s="243"/>
      <c r="JAI125" s="243"/>
      <c r="JAJ125" s="243"/>
      <c r="JAK125" s="243"/>
      <c r="JAL125" s="243"/>
      <c r="JAM125" s="243"/>
      <c r="JAN125" s="243"/>
      <c r="JAO125" s="243"/>
      <c r="JAP125" s="243"/>
      <c r="JAQ125" s="243"/>
      <c r="JAR125" s="243"/>
      <c r="JAS125" s="243"/>
      <c r="JAT125" s="243"/>
      <c r="JAU125" s="243"/>
      <c r="JAV125" s="243"/>
      <c r="JAW125" s="243"/>
      <c r="JAX125" s="243"/>
      <c r="JAY125" s="243"/>
      <c r="JAZ125" s="243"/>
      <c r="JBA125" s="243"/>
      <c r="JBB125" s="243"/>
      <c r="JBC125" s="243"/>
      <c r="JBD125" s="243"/>
      <c r="JBE125" s="243"/>
      <c r="JBF125" s="243"/>
      <c r="JBG125" s="243"/>
      <c r="JBH125" s="243"/>
      <c r="JBI125" s="243"/>
      <c r="JBJ125" s="243"/>
      <c r="JBK125" s="243"/>
      <c r="JBL125" s="243"/>
      <c r="JBM125" s="243"/>
      <c r="JBN125" s="243"/>
      <c r="JBO125" s="243"/>
      <c r="JBP125" s="243"/>
      <c r="JBQ125" s="243"/>
      <c r="JBR125" s="243"/>
      <c r="JBS125" s="243"/>
      <c r="JBT125" s="243"/>
      <c r="JBU125" s="243"/>
      <c r="JBV125" s="243"/>
      <c r="JBW125" s="243"/>
      <c r="JBX125" s="243"/>
      <c r="JBY125" s="243"/>
      <c r="JBZ125" s="243"/>
      <c r="JCA125" s="243"/>
      <c r="JCB125" s="243"/>
      <c r="JCC125" s="243"/>
      <c r="JCD125" s="243"/>
      <c r="JCE125" s="243"/>
      <c r="JCF125" s="243"/>
      <c r="JCG125" s="243"/>
      <c r="JCH125" s="243"/>
      <c r="JCI125" s="243"/>
      <c r="JCJ125" s="243"/>
      <c r="JCK125" s="243"/>
      <c r="JCL125" s="243"/>
      <c r="JCM125" s="243"/>
      <c r="JCN125" s="243"/>
      <c r="JCO125" s="243"/>
      <c r="JCP125" s="243"/>
      <c r="JCQ125" s="243"/>
      <c r="JCR125" s="243"/>
      <c r="JCS125" s="243"/>
      <c r="JCT125" s="243"/>
      <c r="JCU125" s="243"/>
      <c r="JCV125" s="243"/>
      <c r="JCW125" s="243"/>
      <c r="JCX125" s="243"/>
      <c r="JCY125" s="243"/>
      <c r="JCZ125" s="243"/>
      <c r="JDA125" s="243"/>
      <c r="JDB125" s="243"/>
      <c r="JDC125" s="243"/>
      <c r="JDD125" s="243"/>
      <c r="JDE125" s="243"/>
      <c r="JDF125" s="243"/>
      <c r="JDG125" s="243"/>
      <c r="JDH125" s="243"/>
      <c r="JDI125" s="243"/>
      <c r="JDJ125" s="243"/>
      <c r="JDK125" s="243"/>
      <c r="JDL125" s="243"/>
      <c r="JDM125" s="243"/>
      <c r="JDN125" s="243"/>
      <c r="JDO125" s="243"/>
      <c r="JDP125" s="243"/>
      <c r="JDQ125" s="243"/>
      <c r="JDR125" s="243"/>
      <c r="JDS125" s="243"/>
      <c r="JDT125" s="243"/>
      <c r="JDU125" s="243"/>
      <c r="JDV125" s="243"/>
      <c r="JDW125" s="243"/>
      <c r="JDX125" s="243"/>
      <c r="JDY125" s="243"/>
      <c r="JDZ125" s="243"/>
      <c r="JEA125" s="243"/>
      <c r="JEB125" s="243"/>
      <c r="JEC125" s="243"/>
      <c r="JED125" s="243"/>
      <c r="JEE125" s="243"/>
      <c r="JEF125" s="243"/>
      <c r="JEG125" s="243"/>
      <c r="JEH125" s="243"/>
      <c r="JEI125" s="243"/>
      <c r="JEJ125" s="243"/>
      <c r="JEK125" s="243"/>
      <c r="JEL125" s="243"/>
      <c r="JEM125" s="243"/>
      <c r="JEN125" s="243"/>
      <c r="JEO125" s="243"/>
      <c r="JEP125" s="243"/>
      <c r="JEQ125" s="243"/>
      <c r="JER125" s="243"/>
      <c r="JES125" s="243"/>
      <c r="JET125" s="243"/>
      <c r="JEU125" s="243"/>
      <c r="JEV125" s="243"/>
      <c r="JEW125" s="243"/>
      <c r="JEX125" s="243"/>
      <c r="JEY125" s="243"/>
      <c r="JEZ125" s="243"/>
      <c r="JFA125" s="243"/>
      <c r="JFB125" s="243"/>
      <c r="JFC125" s="243"/>
      <c r="JFD125" s="243"/>
      <c r="JFE125" s="243"/>
      <c r="JFF125" s="243"/>
      <c r="JFG125" s="243"/>
      <c r="JFH125" s="243"/>
      <c r="JFI125" s="243"/>
      <c r="JFJ125" s="243"/>
      <c r="JFK125" s="243"/>
      <c r="JFL125" s="243"/>
      <c r="JFM125" s="243"/>
      <c r="JFN125" s="243"/>
      <c r="JFO125" s="243"/>
      <c r="JFP125" s="243"/>
      <c r="JFQ125" s="243"/>
      <c r="JFR125" s="243"/>
      <c r="JFS125" s="243"/>
      <c r="JFT125" s="243"/>
      <c r="JFU125" s="243"/>
      <c r="JFV125" s="243"/>
      <c r="JFW125" s="243"/>
      <c r="JFX125" s="243"/>
      <c r="JFY125" s="243"/>
      <c r="JFZ125" s="243"/>
      <c r="JGA125" s="243"/>
      <c r="JGB125" s="243"/>
      <c r="JGC125" s="243"/>
      <c r="JGD125" s="243"/>
      <c r="JGE125" s="243"/>
      <c r="JGF125" s="243"/>
      <c r="JGG125" s="243"/>
      <c r="JGH125" s="243"/>
      <c r="JGI125" s="243"/>
      <c r="JGJ125" s="243"/>
      <c r="JGK125" s="243"/>
      <c r="JGL125" s="243"/>
      <c r="JGM125" s="243"/>
      <c r="JGN125" s="243"/>
      <c r="JGO125" s="243"/>
      <c r="JGP125" s="243"/>
      <c r="JGQ125" s="243"/>
      <c r="JGR125" s="243"/>
      <c r="JGS125" s="243"/>
      <c r="JGT125" s="243"/>
      <c r="JGU125" s="243"/>
      <c r="JGV125" s="243"/>
      <c r="JGW125" s="243"/>
      <c r="JGX125" s="243"/>
      <c r="JGY125" s="243"/>
      <c r="JGZ125" s="243"/>
      <c r="JHA125" s="243"/>
      <c r="JHB125" s="243"/>
      <c r="JHC125" s="243"/>
      <c r="JHD125" s="243"/>
      <c r="JHE125" s="243"/>
      <c r="JHF125" s="243"/>
      <c r="JHG125" s="243"/>
      <c r="JHH125" s="243"/>
      <c r="JHI125" s="243"/>
      <c r="JHJ125" s="243"/>
      <c r="JHK125" s="243"/>
      <c r="JHL125" s="243"/>
      <c r="JHM125" s="243"/>
      <c r="JHN125" s="243"/>
      <c r="JHO125" s="243"/>
      <c r="JHP125" s="243"/>
      <c r="JHQ125" s="243"/>
      <c r="JHR125" s="243"/>
      <c r="JHS125" s="243"/>
      <c r="JHT125" s="243"/>
      <c r="JHU125" s="243"/>
      <c r="JHV125" s="243"/>
      <c r="JHW125" s="243"/>
      <c r="JHX125" s="243"/>
      <c r="JHY125" s="243"/>
      <c r="JHZ125" s="243"/>
      <c r="JIA125" s="243"/>
      <c r="JIB125" s="243"/>
      <c r="JIC125" s="243"/>
      <c r="JID125" s="243"/>
      <c r="JIE125" s="243"/>
      <c r="JIF125" s="243"/>
      <c r="JIG125" s="243"/>
      <c r="JIH125" s="243"/>
      <c r="JII125" s="243"/>
      <c r="JIJ125" s="243"/>
      <c r="JIK125" s="243"/>
      <c r="JIL125" s="243"/>
      <c r="JIM125" s="243"/>
      <c r="JIN125" s="243"/>
      <c r="JIO125" s="243"/>
      <c r="JIP125" s="243"/>
      <c r="JIQ125" s="243"/>
      <c r="JIR125" s="243"/>
      <c r="JIS125" s="243"/>
      <c r="JIT125" s="243"/>
      <c r="JIU125" s="243"/>
      <c r="JIV125" s="243"/>
      <c r="JIW125" s="243"/>
      <c r="JIX125" s="243"/>
      <c r="JIY125" s="243"/>
      <c r="JIZ125" s="243"/>
      <c r="JJA125" s="243"/>
      <c r="JJB125" s="243"/>
      <c r="JJC125" s="243"/>
      <c r="JJD125" s="243"/>
      <c r="JJE125" s="243"/>
      <c r="JJF125" s="243"/>
      <c r="JJG125" s="243"/>
      <c r="JJH125" s="243"/>
      <c r="JJI125" s="243"/>
      <c r="JJJ125" s="243"/>
      <c r="JJK125" s="243"/>
      <c r="JJL125" s="243"/>
      <c r="JJM125" s="243"/>
      <c r="JJN125" s="243"/>
      <c r="JJO125" s="243"/>
      <c r="JJP125" s="243"/>
      <c r="JJQ125" s="243"/>
      <c r="JJR125" s="243"/>
      <c r="JJS125" s="243"/>
      <c r="JJT125" s="243"/>
      <c r="JJU125" s="243"/>
      <c r="JJV125" s="243"/>
      <c r="JJW125" s="243"/>
      <c r="JJX125" s="243"/>
      <c r="JJY125" s="243"/>
      <c r="JJZ125" s="243"/>
      <c r="JKA125" s="243"/>
      <c r="JKB125" s="243"/>
      <c r="JKC125" s="243"/>
      <c r="JKD125" s="243"/>
      <c r="JKE125" s="243"/>
      <c r="JKF125" s="243"/>
      <c r="JKG125" s="243"/>
      <c r="JKH125" s="243"/>
      <c r="JKI125" s="243"/>
      <c r="JKJ125" s="243"/>
      <c r="JKK125" s="243"/>
      <c r="JKL125" s="243"/>
      <c r="JKM125" s="243"/>
      <c r="JKN125" s="243"/>
      <c r="JKO125" s="243"/>
      <c r="JKP125" s="243"/>
      <c r="JKQ125" s="243"/>
      <c r="JKR125" s="243"/>
      <c r="JKS125" s="243"/>
      <c r="JKT125" s="243"/>
      <c r="JKU125" s="243"/>
      <c r="JKV125" s="243"/>
      <c r="JKW125" s="243"/>
      <c r="JKX125" s="243"/>
      <c r="JKY125" s="243"/>
      <c r="JKZ125" s="243"/>
      <c r="JLA125" s="243"/>
      <c r="JLB125" s="243"/>
      <c r="JLC125" s="243"/>
      <c r="JLD125" s="243"/>
      <c r="JLE125" s="243"/>
      <c r="JLF125" s="243"/>
      <c r="JLG125" s="243"/>
      <c r="JLH125" s="243"/>
      <c r="JLI125" s="243"/>
      <c r="JLJ125" s="243"/>
      <c r="JLK125" s="243"/>
      <c r="JLL125" s="243"/>
      <c r="JLM125" s="243"/>
      <c r="JLN125" s="243"/>
      <c r="JLO125" s="243"/>
      <c r="JLP125" s="243"/>
      <c r="JLQ125" s="243"/>
      <c r="JLR125" s="243"/>
      <c r="JLS125" s="243"/>
      <c r="JLT125" s="243"/>
      <c r="JLU125" s="243"/>
      <c r="JLV125" s="243"/>
      <c r="JLW125" s="243"/>
      <c r="JLX125" s="243"/>
      <c r="JLY125" s="243"/>
      <c r="JLZ125" s="243"/>
      <c r="JMA125" s="243"/>
      <c r="JMB125" s="243"/>
      <c r="JMC125" s="243"/>
      <c r="JMD125" s="243"/>
      <c r="JME125" s="243"/>
      <c r="JMF125" s="243"/>
      <c r="JMG125" s="243"/>
      <c r="JMH125" s="243"/>
      <c r="JMI125" s="243"/>
      <c r="JMJ125" s="243"/>
      <c r="JMK125" s="243"/>
      <c r="JML125" s="243"/>
      <c r="JMM125" s="243"/>
      <c r="JMN125" s="243"/>
      <c r="JMO125" s="243"/>
      <c r="JMP125" s="243"/>
      <c r="JMQ125" s="243"/>
      <c r="JMR125" s="243"/>
      <c r="JMS125" s="243"/>
      <c r="JMT125" s="243"/>
      <c r="JMU125" s="243"/>
      <c r="JMV125" s="243"/>
      <c r="JMW125" s="243"/>
      <c r="JMX125" s="243"/>
      <c r="JMY125" s="243"/>
      <c r="JMZ125" s="243"/>
      <c r="JNA125" s="243"/>
      <c r="JNB125" s="243"/>
      <c r="JNC125" s="243"/>
      <c r="JND125" s="243"/>
      <c r="JNE125" s="243"/>
      <c r="JNF125" s="243"/>
      <c r="JNG125" s="243"/>
      <c r="JNH125" s="243"/>
      <c r="JNI125" s="243"/>
      <c r="JNJ125" s="243"/>
      <c r="JNK125" s="243"/>
      <c r="JNL125" s="243"/>
      <c r="JNM125" s="243"/>
      <c r="JNN125" s="243"/>
      <c r="JNO125" s="243"/>
      <c r="JNP125" s="243"/>
      <c r="JNQ125" s="243"/>
      <c r="JNR125" s="243"/>
      <c r="JNS125" s="243"/>
      <c r="JNT125" s="243"/>
      <c r="JNU125" s="243"/>
      <c r="JNV125" s="243"/>
      <c r="JNW125" s="243"/>
      <c r="JNX125" s="243"/>
      <c r="JNY125" s="243"/>
      <c r="JNZ125" s="243"/>
      <c r="JOA125" s="243"/>
      <c r="JOB125" s="243"/>
      <c r="JOC125" s="243"/>
      <c r="JOD125" s="243"/>
      <c r="JOE125" s="243"/>
      <c r="JOF125" s="243"/>
      <c r="JOG125" s="243"/>
      <c r="JOH125" s="243"/>
      <c r="JOI125" s="243"/>
      <c r="JOJ125" s="243"/>
      <c r="JOK125" s="243"/>
      <c r="JOL125" s="243"/>
      <c r="JOM125" s="243"/>
      <c r="JON125" s="243"/>
      <c r="JOO125" s="243"/>
      <c r="JOP125" s="243"/>
      <c r="JOQ125" s="243"/>
      <c r="JOR125" s="243"/>
      <c r="JOS125" s="243"/>
      <c r="JOT125" s="243"/>
      <c r="JOU125" s="243"/>
      <c r="JOV125" s="243"/>
      <c r="JOW125" s="243"/>
      <c r="JOX125" s="243"/>
      <c r="JOY125" s="243"/>
      <c r="JOZ125" s="243"/>
      <c r="JPA125" s="243"/>
      <c r="JPB125" s="243"/>
      <c r="JPC125" s="243"/>
      <c r="JPD125" s="243"/>
      <c r="JPE125" s="243"/>
      <c r="JPF125" s="243"/>
      <c r="JPG125" s="243"/>
      <c r="JPH125" s="243"/>
      <c r="JPI125" s="243"/>
      <c r="JPJ125" s="243"/>
      <c r="JPK125" s="243"/>
      <c r="JPL125" s="243"/>
      <c r="JPM125" s="243"/>
      <c r="JPN125" s="243"/>
      <c r="JPO125" s="243"/>
      <c r="JPP125" s="243"/>
      <c r="JPQ125" s="243"/>
      <c r="JPR125" s="243"/>
      <c r="JPS125" s="243"/>
      <c r="JPT125" s="243"/>
      <c r="JPU125" s="243"/>
      <c r="JPV125" s="243"/>
      <c r="JPW125" s="243"/>
      <c r="JPX125" s="243"/>
      <c r="JPY125" s="243"/>
      <c r="JPZ125" s="243"/>
      <c r="JQA125" s="243"/>
      <c r="JQB125" s="243"/>
      <c r="JQC125" s="243"/>
      <c r="JQD125" s="243"/>
      <c r="JQE125" s="243"/>
      <c r="JQF125" s="243"/>
      <c r="JQG125" s="243"/>
      <c r="JQH125" s="243"/>
      <c r="JQI125" s="243"/>
      <c r="JQJ125" s="243"/>
      <c r="JQK125" s="243"/>
      <c r="JQL125" s="243"/>
      <c r="JQM125" s="243"/>
      <c r="JQN125" s="243"/>
      <c r="JQO125" s="243"/>
      <c r="JQP125" s="243"/>
      <c r="JQQ125" s="243"/>
      <c r="JQR125" s="243"/>
      <c r="JQS125" s="243"/>
      <c r="JQT125" s="243"/>
      <c r="JQU125" s="243"/>
      <c r="JQV125" s="243"/>
      <c r="JQW125" s="243"/>
      <c r="JQX125" s="243"/>
      <c r="JQY125" s="243"/>
      <c r="JQZ125" s="243"/>
      <c r="JRA125" s="243"/>
      <c r="JRB125" s="243"/>
      <c r="JRC125" s="243"/>
      <c r="JRD125" s="243"/>
      <c r="JRE125" s="243"/>
      <c r="JRF125" s="243"/>
      <c r="JRG125" s="243"/>
      <c r="JRH125" s="243"/>
      <c r="JRI125" s="243"/>
      <c r="JRJ125" s="243"/>
      <c r="JRK125" s="243"/>
      <c r="JRL125" s="243"/>
      <c r="JRM125" s="243"/>
      <c r="JRN125" s="243"/>
      <c r="JRO125" s="243"/>
      <c r="JRP125" s="243"/>
      <c r="JRQ125" s="243"/>
      <c r="JRR125" s="243"/>
      <c r="JRS125" s="243"/>
      <c r="JRT125" s="243"/>
      <c r="JRU125" s="243"/>
      <c r="JRV125" s="243"/>
      <c r="JRW125" s="243"/>
      <c r="JRX125" s="243"/>
      <c r="JRY125" s="243"/>
      <c r="JRZ125" s="243"/>
      <c r="JSA125" s="243"/>
      <c r="JSB125" s="243"/>
      <c r="JSC125" s="243"/>
      <c r="JSD125" s="243"/>
      <c r="JSE125" s="243"/>
      <c r="JSF125" s="243"/>
      <c r="JSG125" s="243"/>
      <c r="JSH125" s="243"/>
      <c r="JSI125" s="243"/>
      <c r="JSJ125" s="243"/>
      <c r="JSK125" s="243"/>
      <c r="JSL125" s="243"/>
      <c r="JSM125" s="243"/>
      <c r="JSN125" s="243"/>
      <c r="JSO125" s="243"/>
      <c r="JSP125" s="243"/>
      <c r="JSQ125" s="243"/>
      <c r="JSR125" s="243"/>
      <c r="JSS125" s="243"/>
      <c r="JST125" s="243"/>
      <c r="JSU125" s="243"/>
      <c r="JSV125" s="243"/>
      <c r="JSW125" s="243"/>
      <c r="JSX125" s="243"/>
      <c r="JSY125" s="243"/>
      <c r="JSZ125" s="243"/>
      <c r="JTA125" s="243"/>
      <c r="JTB125" s="243"/>
      <c r="JTC125" s="243"/>
      <c r="JTD125" s="243"/>
      <c r="JTE125" s="243"/>
      <c r="JTF125" s="243"/>
      <c r="JTG125" s="243"/>
      <c r="JTH125" s="243"/>
      <c r="JTI125" s="243"/>
      <c r="JTJ125" s="243"/>
      <c r="JTK125" s="243"/>
      <c r="JTL125" s="243"/>
      <c r="JTM125" s="243"/>
      <c r="JTN125" s="243"/>
      <c r="JTO125" s="243"/>
      <c r="JTP125" s="243"/>
      <c r="JTQ125" s="243"/>
      <c r="JTR125" s="243"/>
      <c r="JTS125" s="243"/>
      <c r="JTT125" s="243"/>
      <c r="JTU125" s="243"/>
      <c r="JTV125" s="243"/>
      <c r="JTW125" s="243"/>
      <c r="JTX125" s="243"/>
      <c r="JTY125" s="243"/>
      <c r="JTZ125" s="243"/>
      <c r="JUA125" s="243"/>
      <c r="JUB125" s="243"/>
      <c r="JUC125" s="243"/>
      <c r="JUD125" s="243"/>
      <c r="JUE125" s="243"/>
      <c r="JUF125" s="243"/>
      <c r="JUG125" s="243"/>
      <c r="JUH125" s="243"/>
      <c r="JUI125" s="243"/>
      <c r="JUJ125" s="243"/>
      <c r="JUK125" s="243"/>
      <c r="JUL125" s="243"/>
      <c r="JUM125" s="243"/>
      <c r="JUN125" s="243"/>
      <c r="JUO125" s="243"/>
      <c r="JUP125" s="243"/>
      <c r="JUQ125" s="243"/>
      <c r="JUR125" s="243"/>
      <c r="JUS125" s="243"/>
      <c r="JUT125" s="243"/>
      <c r="JUU125" s="243"/>
      <c r="JUV125" s="243"/>
      <c r="JUW125" s="243"/>
      <c r="JUX125" s="243"/>
      <c r="JUY125" s="243"/>
      <c r="JUZ125" s="243"/>
      <c r="JVA125" s="243"/>
      <c r="JVB125" s="243"/>
      <c r="JVC125" s="243"/>
      <c r="JVD125" s="243"/>
      <c r="JVE125" s="243"/>
      <c r="JVF125" s="243"/>
      <c r="JVG125" s="243"/>
      <c r="JVH125" s="243"/>
      <c r="JVI125" s="243"/>
      <c r="JVJ125" s="243"/>
      <c r="JVK125" s="243"/>
      <c r="JVL125" s="243"/>
      <c r="JVM125" s="243"/>
      <c r="JVN125" s="243"/>
      <c r="JVO125" s="243"/>
      <c r="JVP125" s="243"/>
      <c r="JVQ125" s="243"/>
      <c r="JVR125" s="243"/>
      <c r="JVS125" s="243"/>
      <c r="JVT125" s="243"/>
      <c r="JVU125" s="243"/>
      <c r="JVV125" s="243"/>
      <c r="JVW125" s="243"/>
      <c r="JVX125" s="243"/>
      <c r="JVY125" s="243"/>
      <c r="JVZ125" s="243"/>
      <c r="JWA125" s="243"/>
      <c r="JWB125" s="243"/>
      <c r="JWC125" s="243"/>
      <c r="JWD125" s="243"/>
      <c r="JWE125" s="243"/>
      <c r="JWF125" s="243"/>
      <c r="JWG125" s="243"/>
      <c r="JWH125" s="243"/>
      <c r="JWI125" s="243"/>
      <c r="JWJ125" s="243"/>
      <c r="JWK125" s="243"/>
      <c r="JWL125" s="243"/>
      <c r="JWM125" s="243"/>
      <c r="JWN125" s="243"/>
      <c r="JWO125" s="243"/>
      <c r="JWP125" s="243"/>
      <c r="JWQ125" s="243"/>
      <c r="JWR125" s="243"/>
      <c r="JWS125" s="243"/>
      <c r="JWT125" s="243"/>
      <c r="JWU125" s="243"/>
      <c r="JWV125" s="243"/>
      <c r="JWW125" s="243"/>
      <c r="JWX125" s="243"/>
      <c r="JWY125" s="243"/>
      <c r="JWZ125" s="243"/>
      <c r="JXA125" s="243"/>
      <c r="JXB125" s="243"/>
      <c r="JXC125" s="243"/>
      <c r="JXD125" s="243"/>
      <c r="JXE125" s="243"/>
      <c r="JXF125" s="243"/>
      <c r="JXG125" s="243"/>
      <c r="JXH125" s="243"/>
      <c r="JXI125" s="243"/>
      <c r="JXJ125" s="243"/>
      <c r="JXK125" s="243"/>
      <c r="JXL125" s="243"/>
      <c r="JXM125" s="243"/>
      <c r="JXN125" s="243"/>
      <c r="JXO125" s="243"/>
      <c r="JXP125" s="243"/>
      <c r="JXQ125" s="243"/>
      <c r="JXR125" s="243"/>
      <c r="JXS125" s="243"/>
      <c r="JXT125" s="243"/>
      <c r="JXU125" s="243"/>
      <c r="JXV125" s="243"/>
      <c r="JXW125" s="243"/>
      <c r="JXX125" s="243"/>
      <c r="JXY125" s="243"/>
      <c r="JXZ125" s="243"/>
      <c r="JYA125" s="243"/>
      <c r="JYB125" s="243"/>
      <c r="JYC125" s="243"/>
      <c r="JYD125" s="243"/>
      <c r="JYE125" s="243"/>
      <c r="JYF125" s="243"/>
      <c r="JYG125" s="243"/>
      <c r="JYH125" s="243"/>
      <c r="JYI125" s="243"/>
      <c r="JYJ125" s="243"/>
      <c r="JYK125" s="243"/>
      <c r="JYL125" s="243"/>
      <c r="JYM125" s="243"/>
      <c r="JYN125" s="243"/>
      <c r="JYO125" s="243"/>
      <c r="JYP125" s="243"/>
      <c r="JYQ125" s="243"/>
      <c r="JYR125" s="243"/>
      <c r="JYS125" s="243"/>
      <c r="JYT125" s="243"/>
      <c r="JYU125" s="243"/>
      <c r="JYV125" s="243"/>
      <c r="JYW125" s="243"/>
      <c r="JYX125" s="243"/>
      <c r="JYY125" s="243"/>
      <c r="JYZ125" s="243"/>
      <c r="JZA125" s="243"/>
      <c r="JZB125" s="243"/>
      <c r="JZC125" s="243"/>
      <c r="JZD125" s="243"/>
      <c r="JZE125" s="243"/>
      <c r="JZF125" s="243"/>
      <c r="JZG125" s="243"/>
      <c r="JZH125" s="243"/>
      <c r="JZI125" s="243"/>
      <c r="JZJ125" s="243"/>
      <c r="JZK125" s="243"/>
      <c r="JZL125" s="243"/>
      <c r="JZM125" s="243"/>
      <c r="JZN125" s="243"/>
      <c r="JZO125" s="243"/>
      <c r="JZP125" s="243"/>
      <c r="JZQ125" s="243"/>
      <c r="JZR125" s="243"/>
      <c r="JZS125" s="243"/>
      <c r="JZT125" s="243"/>
      <c r="JZU125" s="243"/>
      <c r="JZV125" s="243"/>
      <c r="JZW125" s="243"/>
      <c r="JZX125" s="243"/>
      <c r="JZY125" s="243"/>
      <c r="JZZ125" s="243"/>
      <c r="KAA125" s="243"/>
      <c r="KAB125" s="243"/>
      <c r="KAC125" s="243"/>
      <c r="KAD125" s="243"/>
      <c r="KAE125" s="243"/>
      <c r="KAF125" s="243"/>
      <c r="KAG125" s="243"/>
      <c r="KAH125" s="243"/>
      <c r="KAI125" s="243"/>
      <c r="KAJ125" s="243"/>
      <c r="KAK125" s="243"/>
      <c r="KAL125" s="243"/>
      <c r="KAM125" s="243"/>
      <c r="KAN125" s="243"/>
      <c r="KAO125" s="243"/>
      <c r="KAP125" s="243"/>
      <c r="KAQ125" s="243"/>
      <c r="KAR125" s="243"/>
      <c r="KAS125" s="243"/>
      <c r="KAT125" s="243"/>
      <c r="KAU125" s="243"/>
      <c r="KAV125" s="243"/>
      <c r="KAW125" s="243"/>
      <c r="KAX125" s="243"/>
      <c r="KAY125" s="243"/>
      <c r="KAZ125" s="243"/>
      <c r="KBA125" s="243"/>
      <c r="KBB125" s="243"/>
      <c r="KBC125" s="243"/>
      <c r="KBD125" s="243"/>
      <c r="KBE125" s="243"/>
      <c r="KBF125" s="243"/>
      <c r="KBG125" s="243"/>
      <c r="KBH125" s="243"/>
      <c r="KBI125" s="243"/>
      <c r="KBJ125" s="243"/>
      <c r="KBK125" s="243"/>
      <c r="KBL125" s="243"/>
      <c r="KBM125" s="243"/>
      <c r="KBN125" s="243"/>
      <c r="KBO125" s="243"/>
      <c r="KBP125" s="243"/>
      <c r="KBQ125" s="243"/>
      <c r="KBR125" s="243"/>
      <c r="KBS125" s="243"/>
      <c r="KBT125" s="243"/>
      <c r="KBU125" s="243"/>
      <c r="KBV125" s="243"/>
      <c r="KBW125" s="243"/>
      <c r="KBX125" s="243"/>
      <c r="KBY125" s="243"/>
      <c r="KBZ125" s="243"/>
      <c r="KCA125" s="243"/>
      <c r="KCB125" s="243"/>
      <c r="KCC125" s="243"/>
      <c r="KCD125" s="243"/>
      <c r="KCE125" s="243"/>
      <c r="KCF125" s="243"/>
      <c r="KCG125" s="243"/>
      <c r="KCH125" s="243"/>
      <c r="KCI125" s="243"/>
      <c r="KCJ125" s="243"/>
      <c r="KCK125" s="243"/>
      <c r="KCL125" s="243"/>
      <c r="KCM125" s="243"/>
      <c r="KCN125" s="243"/>
      <c r="KCO125" s="243"/>
      <c r="KCP125" s="243"/>
      <c r="KCQ125" s="243"/>
      <c r="KCR125" s="243"/>
      <c r="KCS125" s="243"/>
      <c r="KCT125" s="243"/>
      <c r="KCU125" s="243"/>
      <c r="KCV125" s="243"/>
      <c r="KCW125" s="243"/>
      <c r="KCX125" s="243"/>
      <c r="KCY125" s="243"/>
      <c r="KCZ125" s="243"/>
      <c r="KDA125" s="243"/>
      <c r="KDB125" s="243"/>
      <c r="KDC125" s="243"/>
      <c r="KDD125" s="243"/>
      <c r="KDE125" s="243"/>
      <c r="KDF125" s="243"/>
      <c r="KDG125" s="243"/>
      <c r="KDH125" s="243"/>
      <c r="KDI125" s="243"/>
      <c r="KDJ125" s="243"/>
      <c r="KDK125" s="243"/>
      <c r="KDL125" s="243"/>
      <c r="KDM125" s="243"/>
      <c r="KDN125" s="243"/>
      <c r="KDO125" s="243"/>
      <c r="KDP125" s="243"/>
      <c r="KDQ125" s="243"/>
      <c r="KDR125" s="243"/>
      <c r="KDS125" s="243"/>
      <c r="KDT125" s="243"/>
      <c r="KDU125" s="243"/>
      <c r="KDV125" s="243"/>
      <c r="KDW125" s="243"/>
      <c r="KDX125" s="243"/>
      <c r="KDY125" s="243"/>
      <c r="KDZ125" s="243"/>
      <c r="KEA125" s="243"/>
      <c r="KEB125" s="243"/>
      <c r="KEC125" s="243"/>
      <c r="KED125" s="243"/>
      <c r="KEE125" s="243"/>
      <c r="KEF125" s="243"/>
      <c r="KEG125" s="243"/>
      <c r="KEH125" s="243"/>
      <c r="KEI125" s="243"/>
      <c r="KEJ125" s="243"/>
      <c r="KEK125" s="243"/>
      <c r="KEL125" s="243"/>
      <c r="KEM125" s="243"/>
      <c r="KEN125" s="243"/>
      <c r="KEO125" s="243"/>
      <c r="KEP125" s="243"/>
      <c r="KEQ125" s="243"/>
      <c r="KER125" s="243"/>
      <c r="KES125" s="243"/>
      <c r="KET125" s="243"/>
      <c r="KEU125" s="243"/>
      <c r="KEV125" s="243"/>
      <c r="KEW125" s="243"/>
      <c r="KEX125" s="243"/>
      <c r="KEY125" s="243"/>
      <c r="KEZ125" s="243"/>
      <c r="KFA125" s="243"/>
      <c r="KFB125" s="243"/>
      <c r="KFC125" s="243"/>
      <c r="KFD125" s="243"/>
      <c r="KFE125" s="243"/>
      <c r="KFF125" s="243"/>
      <c r="KFG125" s="243"/>
      <c r="KFH125" s="243"/>
      <c r="KFI125" s="243"/>
      <c r="KFJ125" s="243"/>
      <c r="KFK125" s="243"/>
      <c r="KFL125" s="243"/>
      <c r="KFM125" s="243"/>
      <c r="KFN125" s="243"/>
      <c r="KFO125" s="243"/>
      <c r="KFP125" s="243"/>
      <c r="KFQ125" s="243"/>
      <c r="KFR125" s="243"/>
      <c r="KFS125" s="243"/>
      <c r="KFT125" s="243"/>
      <c r="KFU125" s="243"/>
      <c r="KFV125" s="243"/>
      <c r="KFW125" s="243"/>
      <c r="KFX125" s="243"/>
      <c r="KFY125" s="243"/>
      <c r="KFZ125" s="243"/>
      <c r="KGA125" s="243"/>
      <c r="KGB125" s="243"/>
      <c r="KGC125" s="243"/>
      <c r="KGD125" s="243"/>
      <c r="KGE125" s="243"/>
      <c r="KGF125" s="243"/>
      <c r="KGG125" s="243"/>
      <c r="KGH125" s="243"/>
      <c r="KGI125" s="243"/>
      <c r="KGJ125" s="243"/>
      <c r="KGK125" s="243"/>
      <c r="KGL125" s="243"/>
      <c r="KGM125" s="243"/>
      <c r="KGN125" s="243"/>
      <c r="KGO125" s="243"/>
      <c r="KGP125" s="243"/>
      <c r="KGQ125" s="243"/>
      <c r="KGR125" s="243"/>
      <c r="KGS125" s="243"/>
      <c r="KGT125" s="243"/>
      <c r="KGU125" s="243"/>
      <c r="KGV125" s="243"/>
      <c r="KGW125" s="243"/>
      <c r="KGX125" s="243"/>
      <c r="KGY125" s="243"/>
      <c r="KGZ125" s="243"/>
      <c r="KHA125" s="243"/>
      <c r="KHB125" s="243"/>
      <c r="KHC125" s="243"/>
      <c r="KHD125" s="243"/>
      <c r="KHE125" s="243"/>
      <c r="KHF125" s="243"/>
      <c r="KHG125" s="243"/>
      <c r="KHH125" s="243"/>
      <c r="KHI125" s="243"/>
      <c r="KHJ125" s="243"/>
      <c r="KHK125" s="243"/>
      <c r="KHL125" s="243"/>
      <c r="KHM125" s="243"/>
      <c r="KHN125" s="243"/>
      <c r="KHO125" s="243"/>
      <c r="KHP125" s="243"/>
      <c r="KHQ125" s="243"/>
      <c r="KHR125" s="243"/>
      <c r="KHS125" s="243"/>
      <c r="KHT125" s="243"/>
      <c r="KHU125" s="243"/>
      <c r="KHV125" s="243"/>
      <c r="KHW125" s="243"/>
      <c r="KHX125" s="243"/>
      <c r="KHY125" s="243"/>
      <c r="KHZ125" s="243"/>
      <c r="KIA125" s="243"/>
      <c r="KIB125" s="243"/>
      <c r="KIC125" s="243"/>
      <c r="KID125" s="243"/>
      <c r="KIE125" s="243"/>
      <c r="KIF125" s="243"/>
      <c r="KIG125" s="243"/>
      <c r="KIH125" s="243"/>
      <c r="KII125" s="243"/>
      <c r="KIJ125" s="243"/>
      <c r="KIK125" s="243"/>
      <c r="KIL125" s="243"/>
      <c r="KIM125" s="243"/>
      <c r="KIN125" s="243"/>
      <c r="KIO125" s="243"/>
      <c r="KIP125" s="243"/>
      <c r="KIQ125" s="243"/>
      <c r="KIR125" s="243"/>
      <c r="KIS125" s="243"/>
      <c r="KIT125" s="243"/>
      <c r="KIU125" s="243"/>
      <c r="KIV125" s="243"/>
      <c r="KIW125" s="243"/>
      <c r="KIX125" s="243"/>
      <c r="KIY125" s="243"/>
      <c r="KIZ125" s="243"/>
      <c r="KJA125" s="243"/>
      <c r="KJB125" s="243"/>
      <c r="KJC125" s="243"/>
      <c r="KJD125" s="243"/>
      <c r="KJE125" s="243"/>
      <c r="KJF125" s="243"/>
      <c r="KJG125" s="243"/>
      <c r="KJH125" s="243"/>
      <c r="KJI125" s="243"/>
      <c r="KJJ125" s="243"/>
      <c r="KJK125" s="243"/>
      <c r="KJL125" s="243"/>
      <c r="KJM125" s="243"/>
      <c r="KJN125" s="243"/>
      <c r="KJO125" s="243"/>
      <c r="KJP125" s="243"/>
      <c r="KJQ125" s="243"/>
      <c r="KJR125" s="243"/>
      <c r="KJS125" s="243"/>
      <c r="KJT125" s="243"/>
      <c r="KJU125" s="243"/>
      <c r="KJV125" s="243"/>
      <c r="KJW125" s="243"/>
      <c r="KJX125" s="243"/>
      <c r="KJY125" s="243"/>
      <c r="KJZ125" s="243"/>
      <c r="KKA125" s="243"/>
      <c r="KKB125" s="243"/>
      <c r="KKC125" s="243"/>
      <c r="KKD125" s="243"/>
      <c r="KKE125" s="243"/>
      <c r="KKF125" s="243"/>
      <c r="KKG125" s="243"/>
      <c r="KKH125" s="243"/>
      <c r="KKI125" s="243"/>
      <c r="KKJ125" s="243"/>
      <c r="KKK125" s="243"/>
      <c r="KKL125" s="243"/>
      <c r="KKM125" s="243"/>
      <c r="KKN125" s="243"/>
      <c r="KKO125" s="243"/>
      <c r="KKP125" s="243"/>
      <c r="KKQ125" s="243"/>
      <c r="KKR125" s="243"/>
      <c r="KKS125" s="243"/>
      <c r="KKT125" s="243"/>
      <c r="KKU125" s="243"/>
      <c r="KKV125" s="243"/>
      <c r="KKW125" s="243"/>
      <c r="KKX125" s="243"/>
      <c r="KKY125" s="243"/>
      <c r="KKZ125" s="243"/>
      <c r="KLA125" s="243"/>
      <c r="KLB125" s="243"/>
      <c r="KLC125" s="243"/>
      <c r="KLD125" s="243"/>
      <c r="KLE125" s="243"/>
      <c r="KLF125" s="243"/>
      <c r="KLG125" s="243"/>
      <c r="KLH125" s="243"/>
      <c r="KLI125" s="243"/>
      <c r="KLJ125" s="243"/>
      <c r="KLK125" s="243"/>
      <c r="KLL125" s="243"/>
      <c r="KLM125" s="243"/>
      <c r="KLN125" s="243"/>
      <c r="KLO125" s="243"/>
      <c r="KLP125" s="243"/>
      <c r="KLQ125" s="243"/>
      <c r="KLR125" s="243"/>
      <c r="KLS125" s="243"/>
      <c r="KLT125" s="243"/>
      <c r="KLU125" s="243"/>
      <c r="KLV125" s="243"/>
      <c r="KLW125" s="243"/>
      <c r="KLX125" s="243"/>
      <c r="KLY125" s="243"/>
      <c r="KLZ125" s="243"/>
      <c r="KMA125" s="243"/>
      <c r="KMB125" s="243"/>
      <c r="KMC125" s="243"/>
      <c r="KMD125" s="243"/>
      <c r="KME125" s="243"/>
      <c r="KMF125" s="243"/>
      <c r="KMG125" s="243"/>
      <c r="KMH125" s="243"/>
      <c r="KMI125" s="243"/>
      <c r="KMJ125" s="243"/>
      <c r="KMK125" s="243"/>
      <c r="KML125" s="243"/>
      <c r="KMM125" s="243"/>
      <c r="KMN125" s="243"/>
      <c r="KMO125" s="243"/>
      <c r="KMP125" s="243"/>
      <c r="KMQ125" s="243"/>
      <c r="KMR125" s="243"/>
      <c r="KMS125" s="243"/>
      <c r="KMT125" s="243"/>
      <c r="KMU125" s="243"/>
      <c r="KMV125" s="243"/>
      <c r="KMW125" s="243"/>
      <c r="KMX125" s="243"/>
      <c r="KMY125" s="243"/>
      <c r="KMZ125" s="243"/>
      <c r="KNA125" s="243"/>
      <c r="KNB125" s="243"/>
      <c r="KNC125" s="243"/>
      <c r="KND125" s="243"/>
      <c r="KNE125" s="243"/>
      <c r="KNF125" s="243"/>
      <c r="KNG125" s="243"/>
      <c r="KNH125" s="243"/>
      <c r="KNI125" s="243"/>
      <c r="KNJ125" s="243"/>
      <c r="KNK125" s="243"/>
      <c r="KNL125" s="243"/>
      <c r="KNM125" s="243"/>
      <c r="KNN125" s="243"/>
      <c r="KNO125" s="243"/>
      <c r="KNP125" s="243"/>
      <c r="KNQ125" s="243"/>
      <c r="KNR125" s="243"/>
      <c r="KNS125" s="243"/>
      <c r="KNT125" s="243"/>
      <c r="KNU125" s="243"/>
      <c r="KNV125" s="243"/>
      <c r="KNW125" s="243"/>
      <c r="KNX125" s="243"/>
      <c r="KNY125" s="243"/>
      <c r="KNZ125" s="243"/>
      <c r="KOA125" s="243"/>
      <c r="KOB125" s="243"/>
      <c r="KOC125" s="243"/>
      <c r="KOD125" s="243"/>
      <c r="KOE125" s="243"/>
      <c r="KOF125" s="243"/>
      <c r="KOG125" s="243"/>
      <c r="KOH125" s="243"/>
      <c r="KOI125" s="243"/>
      <c r="KOJ125" s="243"/>
      <c r="KOK125" s="243"/>
      <c r="KOL125" s="243"/>
      <c r="KOM125" s="243"/>
      <c r="KON125" s="243"/>
      <c r="KOO125" s="243"/>
      <c r="KOP125" s="243"/>
      <c r="KOQ125" s="243"/>
      <c r="KOR125" s="243"/>
      <c r="KOS125" s="243"/>
      <c r="KOT125" s="243"/>
      <c r="KOU125" s="243"/>
      <c r="KOV125" s="243"/>
      <c r="KOW125" s="243"/>
      <c r="KOX125" s="243"/>
      <c r="KOY125" s="243"/>
      <c r="KOZ125" s="243"/>
      <c r="KPA125" s="243"/>
      <c r="KPB125" s="243"/>
      <c r="KPC125" s="243"/>
      <c r="KPD125" s="243"/>
      <c r="KPE125" s="243"/>
      <c r="KPF125" s="243"/>
      <c r="KPG125" s="243"/>
      <c r="KPH125" s="243"/>
      <c r="KPI125" s="243"/>
      <c r="KPJ125" s="243"/>
      <c r="KPK125" s="243"/>
      <c r="KPL125" s="243"/>
      <c r="KPM125" s="243"/>
      <c r="KPN125" s="243"/>
      <c r="KPO125" s="243"/>
      <c r="KPP125" s="243"/>
      <c r="KPQ125" s="243"/>
      <c r="KPR125" s="243"/>
      <c r="KPS125" s="243"/>
      <c r="KPT125" s="243"/>
      <c r="KPU125" s="243"/>
      <c r="KPV125" s="243"/>
      <c r="KPW125" s="243"/>
      <c r="KPX125" s="243"/>
      <c r="KPY125" s="243"/>
      <c r="KPZ125" s="243"/>
      <c r="KQA125" s="243"/>
      <c r="KQB125" s="243"/>
      <c r="KQC125" s="243"/>
      <c r="KQD125" s="243"/>
      <c r="KQE125" s="243"/>
      <c r="KQF125" s="243"/>
      <c r="KQG125" s="243"/>
      <c r="KQH125" s="243"/>
      <c r="KQI125" s="243"/>
      <c r="KQJ125" s="243"/>
      <c r="KQK125" s="243"/>
      <c r="KQL125" s="243"/>
      <c r="KQM125" s="243"/>
      <c r="KQN125" s="243"/>
      <c r="KQO125" s="243"/>
      <c r="KQP125" s="243"/>
      <c r="KQQ125" s="243"/>
      <c r="KQR125" s="243"/>
      <c r="KQS125" s="243"/>
      <c r="KQT125" s="243"/>
      <c r="KQU125" s="243"/>
      <c r="KQV125" s="243"/>
      <c r="KQW125" s="243"/>
      <c r="KQX125" s="243"/>
      <c r="KQY125" s="243"/>
      <c r="KQZ125" s="243"/>
      <c r="KRA125" s="243"/>
      <c r="KRB125" s="243"/>
      <c r="KRC125" s="243"/>
      <c r="KRD125" s="243"/>
      <c r="KRE125" s="243"/>
      <c r="KRF125" s="243"/>
      <c r="KRG125" s="243"/>
      <c r="KRH125" s="243"/>
      <c r="KRI125" s="243"/>
      <c r="KRJ125" s="243"/>
      <c r="KRK125" s="243"/>
      <c r="KRL125" s="243"/>
      <c r="KRM125" s="243"/>
      <c r="KRN125" s="243"/>
      <c r="KRO125" s="243"/>
      <c r="KRP125" s="243"/>
      <c r="KRQ125" s="243"/>
      <c r="KRR125" s="243"/>
      <c r="KRS125" s="243"/>
      <c r="KRT125" s="243"/>
      <c r="KRU125" s="243"/>
      <c r="KRV125" s="243"/>
      <c r="KRW125" s="243"/>
      <c r="KRX125" s="243"/>
      <c r="KRY125" s="243"/>
      <c r="KRZ125" s="243"/>
      <c r="KSA125" s="243"/>
      <c r="KSB125" s="243"/>
      <c r="KSC125" s="243"/>
      <c r="KSD125" s="243"/>
      <c r="KSE125" s="243"/>
      <c r="KSF125" s="243"/>
      <c r="KSG125" s="243"/>
      <c r="KSH125" s="243"/>
      <c r="KSI125" s="243"/>
      <c r="KSJ125" s="243"/>
      <c r="KSK125" s="243"/>
      <c r="KSL125" s="243"/>
      <c r="KSM125" s="243"/>
      <c r="KSN125" s="243"/>
      <c r="KSO125" s="243"/>
      <c r="KSP125" s="243"/>
      <c r="KSQ125" s="243"/>
      <c r="KSR125" s="243"/>
      <c r="KSS125" s="243"/>
      <c r="KST125" s="243"/>
      <c r="KSU125" s="243"/>
      <c r="KSV125" s="243"/>
      <c r="KSW125" s="243"/>
      <c r="KSX125" s="243"/>
      <c r="KSY125" s="243"/>
      <c r="KSZ125" s="243"/>
      <c r="KTA125" s="243"/>
      <c r="KTB125" s="243"/>
      <c r="KTC125" s="243"/>
      <c r="KTD125" s="243"/>
      <c r="KTE125" s="243"/>
      <c r="KTF125" s="243"/>
      <c r="KTG125" s="243"/>
      <c r="KTH125" s="243"/>
      <c r="KTI125" s="243"/>
      <c r="KTJ125" s="243"/>
      <c r="KTK125" s="243"/>
      <c r="KTL125" s="243"/>
      <c r="KTM125" s="243"/>
      <c r="KTN125" s="243"/>
      <c r="KTO125" s="243"/>
      <c r="KTP125" s="243"/>
      <c r="KTQ125" s="243"/>
      <c r="KTR125" s="243"/>
      <c r="KTS125" s="243"/>
      <c r="KTT125" s="243"/>
      <c r="KTU125" s="243"/>
      <c r="KTV125" s="243"/>
      <c r="KTW125" s="243"/>
      <c r="KTX125" s="243"/>
      <c r="KTY125" s="243"/>
      <c r="KTZ125" s="243"/>
      <c r="KUA125" s="243"/>
      <c r="KUB125" s="243"/>
      <c r="KUC125" s="243"/>
      <c r="KUD125" s="243"/>
      <c r="KUE125" s="243"/>
      <c r="KUF125" s="243"/>
      <c r="KUG125" s="243"/>
      <c r="KUH125" s="243"/>
      <c r="KUI125" s="243"/>
      <c r="KUJ125" s="243"/>
      <c r="KUK125" s="243"/>
      <c r="KUL125" s="243"/>
      <c r="KUM125" s="243"/>
      <c r="KUN125" s="243"/>
      <c r="KUO125" s="243"/>
      <c r="KUP125" s="243"/>
      <c r="KUQ125" s="243"/>
      <c r="KUR125" s="243"/>
      <c r="KUS125" s="243"/>
      <c r="KUT125" s="243"/>
      <c r="KUU125" s="243"/>
      <c r="KUV125" s="243"/>
      <c r="KUW125" s="243"/>
      <c r="KUX125" s="243"/>
      <c r="KUY125" s="243"/>
      <c r="KUZ125" s="243"/>
      <c r="KVA125" s="243"/>
      <c r="KVB125" s="243"/>
      <c r="KVC125" s="243"/>
      <c r="KVD125" s="243"/>
      <c r="KVE125" s="243"/>
      <c r="KVF125" s="243"/>
      <c r="KVG125" s="243"/>
      <c r="KVH125" s="243"/>
      <c r="KVI125" s="243"/>
      <c r="KVJ125" s="243"/>
      <c r="KVK125" s="243"/>
      <c r="KVL125" s="243"/>
      <c r="KVM125" s="243"/>
      <c r="KVN125" s="243"/>
      <c r="KVO125" s="243"/>
      <c r="KVP125" s="243"/>
      <c r="KVQ125" s="243"/>
      <c r="KVR125" s="243"/>
      <c r="KVS125" s="243"/>
      <c r="KVT125" s="243"/>
      <c r="KVU125" s="243"/>
      <c r="KVV125" s="243"/>
      <c r="KVW125" s="243"/>
      <c r="KVX125" s="243"/>
      <c r="KVY125" s="243"/>
      <c r="KVZ125" s="243"/>
      <c r="KWA125" s="243"/>
      <c r="KWB125" s="243"/>
      <c r="KWC125" s="243"/>
      <c r="KWD125" s="243"/>
      <c r="KWE125" s="243"/>
      <c r="KWF125" s="243"/>
      <c r="KWG125" s="243"/>
      <c r="KWH125" s="243"/>
      <c r="KWI125" s="243"/>
      <c r="KWJ125" s="243"/>
      <c r="KWK125" s="243"/>
      <c r="KWL125" s="243"/>
      <c r="KWM125" s="243"/>
      <c r="KWN125" s="243"/>
      <c r="KWO125" s="243"/>
      <c r="KWP125" s="243"/>
      <c r="KWQ125" s="243"/>
      <c r="KWR125" s="243"/>
      <c r="KWS125" s="243"/>
      <c r="KWT125" s="243"/>
      <c r="KWU125" s="243"/>
      <c r="KWV125" s="243"/>
      <c r="KWW125" s="243"/>
      <c r="KWX125" s="243"/>
      <c r="KWY125" s="243"/>
      <c r="KWZ125" s="243"/>
      <c r="KXA125" s="243"/>
      <c r="KXB125" s="243"/>
      <c r="KXC125" s="243"/>
      <c r="KXD125" s="243"/>
      <c r="KXE125" s="243"/>
      <c r="KXF125" s="243"/>
      <c r="KXG125" s="243"/>
      <c r="KXH125" s="243"/>
      <c r="KXI125" s="243"/>
      <c r="KXJ125" s="243"/>
      <c r="KXK125" s="243"/>
      <c r="KXL125" s="243"/>
      <c r="KXM125" s="243"/>
      <c r="KXN125" s="243"/>
      <c r="KXO125" s="243"/>
      <c r="KXP125" s="243"/>
      <c r="KXQ125" s="243"/>
      <c r="KXR125" s="243"/>
      <c r="KXS125" s="243"/>
      <c r="KXT125" s="243"/>
      <c r="KXU125" s="243"/>
      <c r="KXV125" s="243"/>
      <c r="KXW125" s="243"/>
      <c r="KXX125" s="243"/>
      <c r="KXY125" s="243"/>
      <c r="KXZ125" s="243"/>
      <c r="KYA125" s="243"/>
      <c r="KYB125" s="243"/>
      <c r="KYC125" s="243"/>
      <c r="KYD125" s="243"/>
      <c r="KYE125" s="243"/>
      <c r="KYF125" s="243"/>
      <c r="KYG125" s="243"/>
      <c r="KYH125" s="243"/>
      <c r="KYI125" s="243"/>
      <c r="KYJ125" s="243"/>
      <c r="KYK125" s="243"/>
      <c r="KYL125" s="243"/>
      <c r="KYM125" s="243"/>
      <c r="KYN125" s="243"/>
      <c r="KYO125" s="243"/>
      <c r="KYP125" s="243"/>
      <c r="KYQ125" s="243"/>
      <c r="KYR125" s="243"/>
      <c r="KYS125" s="243"/>
      <c r="KYT125" s="243"/>
      <c r="KYU125" s="243"/>
      <c r="KYV125" s="243"/>
      <c r="KYW125" s="243"/>
      <c r="KYX125" s="243"/>
      <c r="KYY125" s="243"/>
      <c r="KYZ125" s="243"/>
      <c r="KZA125" s="243"/>
      <c r="KZB125" s="243"/>
      <c r="KZC125" s="243"/>
      <c r="KZD125" s="243"/>
      <c r="KZE125" s="243"/>
      <c r="KZF125" s="243"/>
      <c r="KZG125" s="243"/>
      <c r="KZH125" s="243"/>
      <c r="KZI125" s="243"/>
      <c r="KZJ125" s="243"/>
      <c r="KZK125" s="243"/>
      <c r="KZL125" s="243"/>
      <c r="KZM125" s="243"/>
      <c r="KZN125" s="243"/>
      <c r="KZO125" s="243"/>
      <c r="KZP125" s="243"/>
      <c r="KZQ125" s="243"/>
      <c r="KZR125" s="243"/>
      <c r="KZS125" s="243"/>
      <c r="KZT125" s="243"/>
      <c r="KZU125" s="243"/>
      <c r="KZV125" s="243"/>
      <c r="KZW125" s="243"/>
      <c r="KZX125" s="243"/>
      <c r="KZY125" s="243"/>
      <c r="KZZ125" s="243"/>
      <c r="LAA125" s="243"/>
      <c r="LAB125" s="243"/>
      <c r="LAC125" s="243"/>
      <c r="LAD125" s="243"/>
      <c r="LAE125" s="243"/>
      <c r="LAF125" s="243"/>
      <c r="LAG125" s="243"/>
      <c r="LAH125" s="243"/>
      <c r="LAI125" s="243"/>
      <c r="LAJ125" s="243"/>
      <c r="LAK125" s="243"/>
      <c r="LAL125" s="243"/>
      <c r="LAM125" s="243"/>
      <c r="LAN125" s="243"/>
      <c r="LAO125" s="243"/>
      <c r="LAP125" s="243"/>
      <c r="LAQ125" s="243"/>
      <c r="LAR125" s="243"/>
      <c r="LAS125" s="243"/>
      <c r="LAT125" s="243"/>
      <c r="LAU125" s="243"/>
      <c r="LAV125" s="243"/>
      <c r="LAW125" s="243"/>
      <c r="LAX125" s="243"/>
      <c r="LAY125" s="243"/>
      <c r="LAZ125" s="243"/>
      <c r="LBA125" s="243"/>
      <c r="LBB125" s="243"/>
      <c r="LBC125" s="243"/>
      <c r="LBD125" s="243"/>
      <c r="LBE125" s="243"/>
      <c r="LBF125" s="243"/>
      <c r="LBG125" s="243"/>
      <c r="LBH125" s="243"/>
      <c r="LBI125" s="243"/>
      <c r="LBJ125" s="243"/>
      <c r="LBK125" s="243"/>
      <c r="LBL125" s="243"/>
      <c r="LBM125" s="243"/>
      <c r="LBN125" s="243"/>
      <c r="LBO125" s="243"/>
      <c r="LBP125" s="243"/>
      <c r="LBQ125" s="243"/>
      <c r="LBR125" s="243"/>
      <c r="LBS125" s="243"/>
      <c r="LBT125" s="243"/>
      <c r="LBU125" s="243"/>
      <c r="LBV125" s="243"/>
      <c r="LBW125" s="243"/>
      <c r="LBX125" s="243"/>
      <c r="LBY125" s="243"/>
      <c r="LBZ125" s="243"/>
      <c r="LCA125" s="243"/>
      <c r="LCB125" s="243"/>
      <c r="LCC125" s="243"/>
      <c r="LCD125" s="243"/>
      <c r="LCE125" s="243"/>
      <c r="LCF125" s="243"/>
      <c r="LCG125" s="243"/>
      <c r="LCH125" s="243"/>
      <c r="LCI125" s="243"/>
      <c r="LCJ125" s="243"/>
      <c r="LCK125" s="243"/>
      <c r="LCL125" s="243"/>
      <c r="LCM125" s="243"/>
      <c r="LCN125" s="243"/>
      <c r="LCO125" s="243"/>
      <c r="LCP125" s="243"/>
      <c r="LCQ125" s="243"/>
      <c r="LCR125" s="243"/>
      <c r="LCS125" s="243"/>
      <c r="LCT125" s="243"/>
      <c r="LCU125" s="243"/>
      <c r="LCV125" s="243"/>
      <c r="LCW125" s="243"/>
      <c r="LCX125" s="243"/>
      <c r="LCY125" s="243"/>
      <c r="LCZ125" s="243"/>
      <c r="LDA125" s="243"/>
      <c r="LDB125" s="243"/>
      <c r="LDC125" s="243"/>
      <c r="LDD125" s="243"/>
      <c r="LDE125" s="243"/>
      <c r="LDF125" s="243"/>
      <c r="LDG125" s="243"/>
      <c r="LDH125" s="243"/>
      <c r="LDI125" s="243"/>
      <c r="LDJ125" s="243"/>
      <c r="LDK125" s="243"/>
      <c r="LDL125" s="243"/>
      <c r="LDM125" s="243"/>
      <c r="LDN125" s="243"/>
      <c r="LDO125" s="243"/>
      <c r="LDP125" s="243"/>
      <c r="LDQ125" s="243"/>
      <c r="LDR125" s="243"/>
      <c r="LDS125" s="243"/>
      <c r="LDT125" s="243"/>
      <c r="LDU125" s="243"/>
      <c r="LDV125" s="243"/>
      <c r="LDW125" s="243"/>
      <c r="LDX125" s="243"/>
      <c r="LDY125" s="243"/>
      <c r="LDZ125" s="243"/>
      <c r="LEA125" s="243"/>
      <c r="LEB125" s="243"/>
      <c r="LEC125" s="243"/>
      <c r="LED125" s="243"/>
      <c r="LEE125" s="243"/>
      <c r="LEF125" s="243"/>
      <c r="LEG125" s="243"/>
      <c r="LEH125" s="243"/>
      <c r="LEI125" s="243"/>
      <c r="LEJ125" s="243"/>
      <c r="LEK125" s="243"/>
      <c r="LEL125" s="243"/>
      <c r="LEM125" s="243"/>
      <c r="LEN125" s="243"/>
      <c r="LEO125" s="243"/>
      <c r="LEP125" s="243"/>
      <c r="LEQ125" s="243"/>
      <c r="LER125" s="243"/>
      <c r="LES125" s="243"/>
      <c r="LET125" s="243"/>
      <c r="LEU125" s="243"/>
      <c r="LEV125" s="243"/>
      <c r="LEW125" s="243"/>
      <c r="LEX125" s="243"/>
      <c r="LEY125" s="243"/>
      <c r="LEZ125" s="243"/>
      <c r="LFA125" s="243"/>
      <c r="LFB125" s="243"/>
      <c r="LFC125" s="243"/>
      <c r="LFD125" s="243"/>
      <c r="LFE125" s="243"/>
      <c r="LFF125" s="243"/>
      <c r="LFG125" s="243"/>
      <c r="LFH125" s="243"/>
      <c r="LFI125" s="243"/>
      <c r="LFJ125" s="243"/>
      <c r="LFK125" s="243"/>
      <c r="LFL125" s="243"/>
      <c r="LFM125" s="243"/>
      <c r="LFN125" s="243"/>
      <c r="LFO125" s="243"/>
      <c r="LFP125" s="243"/>
      <c r="LFQ125" s="243"/>
      <c r="LFR125" s="243"/>
      <c r="LFS125" s="243"/>
      <c r="LFT125" s="243"/>
      <c r="LFU125" s="243"/>
      <c r="LFV125" s="243"/>
      <c r="LFW125" s="243"/>
      <c r="LFX125" s="243"/>
      <c r="LFY125" s="243"/>
      <c r="LFZ125" s="243"/>
      <c r="LGA125" s="243"/>
      <c r="LGB125" s="243"/>
      <c r="LGC125" s="243"/>
      <c r="LGD125" s="243"/>
      <c r="LGE125" s="243"/>
      <c r="LGF125" s="243"/>
      <c r="LGG125" s="243"/>
      <c r="LGH125" s="243"/>
      <c r="LGI125" s="243"/>
      <c r="LGJ125" s="243"/>
      <c r="LGK125" s="243"/>
      <c r="LGL125" s="243"/>
      <c r="LGM125" s="243"/>
      <c r="LGN125" s="243"/>
      <c r="LGO125" s="243"/>
      <c r="LGP125" s="243"/>
      <c r="LGQ125" s="243"/>
      <c r="LGR125" s="243"/>
      <c r="LGS125" s="243"/>
      <c r="LGT125" s="243"/>
      <c r="LGU125" s="243"/>
      <c r="LGV125" s="243"/>
      <c r="LGW125" s="243"/>
      <c r="LGX125" s="243"/>
      <c r="LGY125" s="243"/>
      <c r="LGZ125" s="243"/>
      <c r="LHA125" s="243"/>
      <c r="LHB125" s="243"/>
      <c r="LHC125" s="243"/>
      <c r="LHD125" s="243"/>
      <c r="LHE125" s="243"/>
      <c r="LHF125" s="243"/>
      <c r="LHG125" s="243"/>
      <c r="LHH125" s="243"/>
      <c r="LHI125" s="243"/>
      <c r="LHJ125" s="243"/>
      <c r="LHK125" s="243"/>
      <c r="LHL125" s="243"/>
      <c r="LHM125" s="243"/>
      <c r="LHN125" s="243"/>
      <c r="LHO125" s="243"/>
      <c r="LHP125" s="243"/>
      <c r="LHQ125" s="243"/>
      <c r="LHR125" s="243"/>
      <c r="LHS125" s="243"/>
      <c r="LHT125" s="243"/>
      <c r="LHU125" s="243"/>
      <c r="LHV125" s="243"/>
      <c r="LHW125" s="243"/>
      <c r="LHX125" s="243"/>
      <c r="LHY125" s="243"/>
      <c r="LHZ125" s="243"/>
      <c r="LIA125" s="243"/>
      <c r="LIB125" s="243"/>
      <c r="LIC125" s="243"/>
      <c r="LID125" s="243"/>
      <c r="LIE125" s="243"/>
      <c r="LIF125" s="243"/>
      <c r="LIG125" s="243"/>
      <c r="LIH125" s="243"/>
      <c r="LII125" s="243"/>
      <c r="LIJ125" s="243"/>
      <c r="LIK125" s="243"/>
      <c r="LIL125" s="243"/>
      <c r="LIM125" s="243"/>
      <c r="LIN125" s="243"/>
      <c r="LIO125" s="243"/>
      <c r="LIP125" s="243"/>
      <c r="LIQ125" s="243"/>
      <c r="LIR125" s="243"/>
      <c r="LIS125" s="243"/>
      <c r="LIT125" s="243"/>
      <c r="LIU125" s="243"/>
      <c r="LIV125" s="243"/>
      <c r="LIW125" s="243"/>
      <c r="LIX125" s="243"/>
      <c r="LIY125" s="243"/>
      <c r="LIZ125" s="243"/>
      <c r="LJA125" s="243"/>
      <c r="LJB125" s="243"/>
      <c r="LJC125" s="243"/>
      <c r="LJD125" s="243"/>
      <c r="LJE125" s="243"/>
      <c r="LJF125" s="243"/>
      <c r="LJG125" s="243"/>
      <c r="LJH125" s="243"/>
      <c r="LJI125" s="243"/>
      <c r="LJJ125" s="243"/>
      <c r="LJK125" s="243"/>
      <c r="LJL125" s="243"/>
      <c r="LJM125" s="243"/>
      <c r="LJN125" s="243"/>
      <c r="LJO125" s="243"/>
      <c r="LJP125" s="243"/>
      <c r="LJQ125" s="243"/>
      <c r="LJR125" s="243"/>
      <c r="LJS125" s="243"/>
      <c r="LJT125" s="243"/>
      <c r="LJU125" s="243"/>
      <c r="LJV125" s="243"/>
      <c r="LJW125" s="243"/>
      <c r="LJX125" s="243"/>
      <c r="LJY125" s="243"/>
      <c r="LJZ125" s="243"/>
      <c r="LKA125" s="243"/>
      <c r="LKB125" s="243"/>
      <c r="LKC125" s="243"/>
      <c r="LKD125" s="243"/>
      <c r="LKE125" s="243"/>
      <c r="LKF125" s="243"/>
      <c r="LKG125" s="243"/>
      <c r="LKH125" s="243"/>
      <c r="LKI125" s="243"/>
      <c r="LKJ125" s="243"/>
      <c r="LKK125" s="243"/>
      <c r="LKL125" s="243"/>
      <c r="LKM125" s="243"/>
      <c r="LKN125" s="243"/>
      <c r="LKO125" s="243"/>
      <c r="LKP125" s="243"/>
      <c r="LKQ125" s="243"/>
      <c r="LKR125" s="243"/>
      <c r="LKS125" s="243"/>
      <c r="LKT125" s="243"/>
      <c r="LKU125" s="243"/>
      <c r="LKV125" s="243"/>
      <c r="LKW125" s="243"/>
      <c r="LKX125" s="243"/>
      <c r="LKY125" s="243"/>
      <c r="LKZ125" s="243"/>
      <c r="LLA125" s="243"/>
      <c r="LLB125" s="243"/>
      <c r="LLC125" s="243"/>
      <c r="LLD125" s="243"/>
      <c r="LLE125" s="243"/>
      <c r="LLF125" s="243"/>
      <c r="LLG125" s="243"/>
      <c r="LLH125" s="243"/>
      <c r="LLI125" s="243"/>
      <c r="LLJ125" s="243"/>
      <c r="LLK125" s="243"/>
      <c r="LLL125" s="243"/>
      <c r="LLM125" s="243"/>
      <c r="LLN125" s="243"/>
      <c r="LLO125" s="243"/>
      <c r="LLP125" s="243"/>
      <c r="LLQ125" s="243"/>
      <c r="LLR125" s="243"/>
      <c r="LLS125" s="243"/>
      <c r="LLT125" s="243"/>
      <c r="LLU125" s="243"/>
      <c r="LLV125" s="243"/>
      <c r="LLW125" s="243"/>
      <c r="LLX125" s="243"/>
      <c r="LLY125" s="243"/>
      <c r="LLZ125" s="243"/>
      <c r="LMA125" s="243"/>
      <c r="LMB125" s="243"/>
      <c r="LMC125" s="243"/>
      <c r="LMD125" s="243"/>
      <c r="LME125" s="243"/>
      <c r="LMF125" s="243"/>
      <c r="LMG125" s="243"/>
      <c r="LMH125" s="243"/>
      <c r="LMI125" s="243"/>
      <c r="LMJ125" s="243"/>
      <c r="LMK125" s="243"/>
      <c r="LML125" s="243"/>
      <c r="LMM125" s="243"/>
      <c r="LMN125" s="243"/>
      <c r="LMO125" s="243"/>
      <c r="LMP125" s="243"/>
      <c r="LMQ125" s="243"/>
      <c r="LMR125" s="243"/>
      <c r="LMS125" s="243"/>
      <c r="LMT125" s="243"/>
      <c r="LMU125" s="243"/>
      <c r="LMV125" s="243"/>
      <c r="LMW125" s="243"/>
      <c r="LMX125" s="243"/>
      <c r="LMY125" s="243"/>
      <c r="LMZ125" s="243"/>
      <c r="LNA125" s="243"/>
      <c r="LNB125" s="243"/>
      <c r="LNC125" s="243"/>
      <c r="LND125" s="243"/>
      <c r="LNE125" s="243"/>
      <c r="LNF125" s="243"/>
      <c r="LNG125" s="243"/>
      <c r="LNH125" s="243"/>
      <c r="LNI125" s="243"/>
      <c r="LNJ125" s="243"/>
      <c r="LNK125" s="243"/>
      <c r="LNL125" s="243"/>
      <c r="LNM125" s="243"/>
      <c r="LNN125" s="243"/>
      <c r="LNO125" s="243"/>
      <c r="LNP125" s="243"/>
      <c r="LNQ125" s="243"/>
      <c r="LNR125" s="243"/>
      <c r="LNS125" s="243"/>
      <c r="LNT125" s="243"/>
      <c r="LNU125" s="243"/>
      <c r="LNV125" s="243"/>
      <c r="LNW125" s="243"/>
      <c r="LNX125" s="243"/>
      <c r="LNY125" s="243"/>
      <c r="LNZ125" s="243"/>
      <c r="LOA125" s="243"/>
      <c r="LOB125" s="243"/>
      <c r="LOC125" s="243"/>
      <c r="LOD125" s="243"/>
      <c r="LOE125" s="243"/>
      <c r="LOF125" s="243"/>
      <c r="LOG125" s="243"/>
      <c r="LOH125" s="243"/>
      <c r="LOI125" s="243"/>
      <c r="LOJ125" s="243"/>
      <c r="LOK125" s="243"/>
      <c r="LOL125" s="243"/>
      <c r="LOM125" s="243"/>
      <c r="LON125" s="243"/>
      <c r="LOO125" s="243"/>
      <c r="LOP125" s="243"/>
      <c r="LOQ125" s="243"/>
      <c r="LOR125" s="243"/>
      <c r="LOS125" s="243"/>
      <c r="LOT125" s="243"/>
      <c r="LOU125" s="243"/>
      <c r="LOV125" s="243"/>
      <c r="LOW125" s="243"/>
      <c r="LOX125" s="243"/>
      <c r="LOY125" s="243"/>
      <c r="LOZ125" s="243"/>
      <c r="LPA125" s="243"/>
      <c r="LPB125" s="243"/>
      <c r="LPC125" s="243"/>
      <c r="LPD125" s="243"/>
      <c r="LPE125" s="243"/>
      <c r="LPF125" s="243"/>
      <c r="LPG125" s="243"/>
      <c r="LPH125" s="243"/>
      <c r="LPI125" s="243"/>
      <c r="LPJ125" s="243"/>
      <c r="LPK125" s="243"/>
      <c r="LPL125" s="243"/>
      <c r="LPM125" s="243"/>
      <c r="LPN125" s="243"/>
      <c r="LPO125" s="243"/>
      <c r="LPP125" s="243"/>
      <c r="LPQ125" s="243"/>
      <c r="LPR125" s="243"/>
      <c r="LPS125" s="243"/>
      <c r="LPT125" s="243"/>
      <c r="LPU125" s="243"/>
      <c r="LPV125" s="243"/>
      <c r="LPW125" s="243"/>
      <c r="LPX125" s="243"/>
      <c r="LPY125" s="243"/>
      <c r="LPZ125" s="243"/>
      <c r="LQA125" s="243"/>
      <c r="LQB125" s="243"/>
      <c r="LQC125" s="243"/>
      <c r="LQD125" s="243"/>
      <c r="LQE125" s="243"/>
      <c r="LQF125" s="243"/>
      <c r="LQG125" s="243"/>
      <c r="LQH125" s="243"/>
      <c r="LQI125" s="243"/>
      <c r="LQJ125" s="243"/>
      <c r="LQK125" s="243"/>
      <c r="LQL125" s="243"/>
      <c r="LQM125" s="243"/>
      <c r="LQN125" s="243"/>
      <c r="LQO125" s="243"/>
      <c r="LQP125" s="243"/>
      <c r="LQQ125" s="243"/>
      <c r="LQR125" s="243"/>
      <c r="LQS125" s="243"/>
      <c r="LQT125" s="243"/>
      <c r="LQU125" s="243"/>
      <c r="LQV125" s="243"/>
      <c r="LQW125" s="243"/>
      <c r="LQX125" s="243"/>
      <c r="LQY125" s="243"/>
      <c r="LQZ125" s="243"/>
      <c r="LRA125" s="243"/>
      <c r="LRB125" s="243"/>
      <c r="LRC125" s="243"/>
      <c r="LRD125" s="243"/>
      <c r="LRE125" s="243"/>
      <c r="LRF125" s="243"/>
      <c r="LRG125" s="243"/>
      <c r="LRH125" s="243"/>
      <c r="LRI125" s="243"/>
      <c r="LRJ125" s="243"/>
      <c r="LRK125" s="243"/>
      <c r="LRL125" s="243"/>
      <c r="LRM125" s="243"/>
      <c r="LRN125" s="243"/>
      <c r="LRO125" s="243"/>
      <c r="LRP125" s="243"/>
      <c r="LRQ125" s="243"/>
      <c r="LRR125" s="243"/>
      <c r="LRS125" s="243"/>
      <c r="LRT125" s="243"/>
      <c r="LRU125" s="243"/>
      <c r="LRV125" s="243"/>
      <c r="LRW125" s="243"/>
      <c r="LRX125" s="243"/>
      <c r="LRY125" s="243"/>
      <c r="LRZ125" s="243"/>
      <c r="LSA125" s="243"/>
      <c r="LSB125" s="243"/>
      <c r="LSC125" s="243"/>
      <c r="LSD125" s="243"/>
      <c r="LSE125" s="243"/>
      <c r="LSF125" s="243"/>
      <c r="LSG125" s="243"/>
      <c r="LSH125" s="243"/>
      <c r="LSI125" s="243"/>
      <c r="LSJ125" s="243"/>
      <c r="LSK125" s="243"/>
      <c r="LSL125" s="243"/>
      <c r="LSM125" s="243"/>
      <c r="LSN125" s="243"/>
      <c r="LSO125" s="243"/>
      <c r="LSP125" s="243"/>
      <c r="LSQ125" s="243"/>
      <c r="LSR125" s="243"/>
      <c r="LSS125" s="243"/>
      <c r="LST125" s="243"/>
      <c r="LSU125" s="243"/>
      <c r="LSV125" s="243"/>
      <c r="LSW125" s="243"/>
      <c r="LSX125" s="243"/>
      <c r="LSY125" s="243"/>
      <c r="LSZ125" s="243"/>
      <c r="LTA125" s="243"/>
      <c r="LTB125" s="243"/>
      <c r="LTC125" s="243"/>
      <c r="LTD125" s="243"/>
      <c r="LTE125" s="243"/>
      <c r="LTF125" s="243"/>
      <c r="LTG125" s="243"/>
      <c r="LTH125" s="243"/>
      <c r="LTI125" s="243"/>
      <c r="LTJ125" s="243"/>
      <c r="LTK125" s="243"/>
      <c r="LTL125" s="243"/>
      <c r="LTM125" s="243"/>
      <c r="LTN125" s="243"/>
      <c r="LTO125" s="243"/>
      <c r="LTP125" s="243"/>
      <c r="LTQ125" s="243"/>
      <c r="LTR125" s="243"/>
      <c r="LTS125" s="243"/>
      <c r="LTT125" s="243"/>
      <c r="LTU125" s="243"/>
      <c r="LTV125" s="243"/>
      <c r="LTW125" s="243"/>
      <c r="LTX125" s="243"/>
      <c r="LTY125" s="243"/>
      <c r="LTZ125" s="243"/>
      <c r="LUA125" s="243"/>
      <c r="LUB125" s="243"/>
      <c r="LUC125" s="243"/>
      <c r="LUD125" s="243"/>
      <c r="LUE125" s="243"/>
      <c r="LUF125" s="243"/>
      <c r="LUG125" s="243"/>
      <c r="LUH125" s="243"/>
      <c r="LUI125" s="243"/>
      <c r="LUJ125" s="243"/>
      <c r="LUK125" s="243"/>
      <c r="LUL125" s="243"/>
      <c r="LUM125" s="243"/>
      <c r="LUN125" s="243"/>
      <c r="LUO125" s="243"/>
      <c r="LUP125" s="243"/>
      <c r="LUQ125" s="243"/>
      <c r="LUR125" s="243"/>
      <c r="LUS125" s="243"/>
      <c r="LUT125" s="243"/>
      <c r="LUU125" s="243"/>
      <c r="LUV125" s="243"/>
      <c r="LUW125" s="243"/>
      <c r="LUX125" s="243"/>
      <c r="LUY125" s="243"/>
      <c r="LUZ125" s="243"/>
      <c r="LVA125" s="243"/>
      <c r="LVB125" s="243"/>
      <c r="LVC125" s="243"/>
      <c r="LVD125" s="243"/>
      <c r="LVE125" s="243"/>
      <c r="LVF125" s="243"/>
      <c r="LVG125" s="243"/>
      <c r="LVH125" s="243"/>
      <c r="LVI125" s="243"/>
      <c r="LVJ125" s="243"/>
      <c r="LVK125" s="243"/>
      <c r="LVL125" s="243"/>
      <c r="LVM125" s="243"/>
      <c r="LVN125" s="243"/>
      <c r="LVO125" s="243"/>
      <c r="LVP125" s="243"/>
      <c r="LVQ125" s="243"/>
      <c r="LVR125" s="243"/>
      <c r="LVS125" s="243"/>
      <c r="LVT125" s="243"/>
      <c r="LVU125" s="243"/>
      <c r="LVV125" s="243"/>
      <c r="LVW125" s="243"/>
      <c r="LVX125" s="243"/>
      <c r="LVY125" s="243"/>
      <c r="LVZ125" s="243"/>
      <c r="LWA125" s="243"/>
      <c r="LWB125" s="243"/>
      <c r="LWC125" s="243"/>
      <c r="LWD125" s="243"/>
      <c r="LWE125" s="243"/>
      <c r="LWF125" s="243"/>
      <c r="LWG125" s="243"/>
      <c r="LWH125" s="243"/>
      <c r="LWI125" s="243"/>
      <c r="LWJ125" s="243"/>
      <c r="LWK125" s="243"/>
      <c r="LWL125" s="243"/>
      <c r="LWM125" s="243"/>
      <c r="LWN125" s="243"/>
      <c r="LWO125" s="243"/>
      <c r="LWP125" s="243"/>
      <c r="LWQ125" s="243"/>
      <c r="LWR125" s="243"/>
      <c r="LWS125" s="243"/>
      <c r="LWT125" s="243"/>
      <c r="LWU125" s="243"/>
      <c r="LWV125" s="243"/>
      <c r="LWW125" s="243"/>
      <c r="LWX125" s="243"/>
      <c r="LWY125" s="243"/>
      <c r="LWZ125" s="243"/>
      <c r="LXA125" s="243"/>
      <c r="LXB125" s="243"/>
      <c r="LXC125" s="243"/>
      <c r="LXD125" s="243"/>
      <c r="LXE125" s="243"/>
      <c r="LXF125" s="243"/>
      <c r="LXG125" s="243"/>
      <c r="LXH125" s="243"/>
      <c r="LXI125" s="243"/>
      <c r="LXJ125" s="243"/>
      <c r="LXK125" s="243"/>
      <c r="LXL125" s="243"/>
      <c r="LXM125" s="243"/>
      <c r="LXN125" s="243"/>
      <c r="LXO125" s="243"/>
      <c r="LXP125" s="243"/>
      <c r="LXQ125" s="243"/>
      <c r="LXR125" s="243"/>
      <c r="LXS125" s="243"/>
      <c r="LXT125" s="243"/>
      <c r="LXU125" s="243"/>
      <c r="LXV125" s="243"/>
      <c r="LXW125" s="243"/>
      <c r="LXX125" s="243"/>
      <c r="LXY125" s="243"/>
      <c r="LXZ125" s="243"/>
      <c r="LYA125" s="243"/>
      <c r="LYB125" s="243"/>
      <c r="LYC125" s="243"/>
      <c r="LYD125" s="243"/>
      <c r="LYE125" s="243"/>
      <c r="LYF125" s="243"/>
      <c r="LYG125" s="243"/>
      <c r="LYH125" s="243"/>
      <c r="LYI125" s="243"/>
      <c r="LYJ125" s="243"/>
      <c r="LYK125" s="243"/>
      <c r="LYL125" s="243"/>
      <c r="LYM125" s="243"/>
      <c r="LYN125" s="243"/>
      <c r="LYO125" s="243"/>
      <c r="LYP125" s="243"/>
      <c r="LYQ125" s="243"/>
      <c r="LYR125" s="243"/>
      <c r="LYS125" s="243"/>
      <c r="LYT125" s="243"/>
      <c r="LYU125" s="243"/>
      <c r="LYV125" s="243"/>
      <c r="LYW125" s="243"/>
      <c r="LYX125" s="243"/>
      <c r="LYY125" s="243"/>
      <c r="LYZ125" s="243"/>
      <c r="LZA125" s="243"/>
      <c r="LZB125" s="243"/>
      <c r="LZC125" s="243"/>
      <c r="LZD125" s="243"/>
      <c r="LZE125" s="243"/>
      <c r="LZF125" s="243"/>
      <c r="LZG125" s="243"/>
      <c r="LZH125" s="243"/>
      <c r="LZI125" s="243"/>
      <c r="LZJ125" s="243"/>
      <c r="LZK125" s="243"/>
      <c r="LZL125" s="243"/>
      <c r="LZM125" s="243"/>
      <c r="LZN125" s="243"/>
      <c r="LZO125" s="243"/>
      <c r="LZP125" s="243"/>
      <c r="LZQ125" s="243"/>
      <c r="LZR125" s="243"/>
      <c r="LZS125" s="243"/>
      <c r="LZT125" s="243"/>
      <c r="LZU125" s="243"/>
      <c r="LZV125" s="243"/>
      <c r="LZW125" s="243"/>
      <c r="LZX125" s="243"/>
      <c r="LZY125" s="243"/>
      <c r="LZZ125" s="243"/>
      <c r="MAA125" s="243"/>
      <c r="MAB125" s="243"/>
      <c r="MAC125" s="243"/>
      <c r="MAD125" s="243"/>
      <c r="MAE125" s="243"/>
      <c r="MAF125" s="243"/>
      <c r="MAG125" s="243"/>
      <c r="MAH125" s="243"/>
      <c r="MAI125" s="243"/>
      <c r="MAJ125" s="243"/>
      <c r="MAK125" s="243"/>
      <c r="MAL125" s="243"/>
      <c r="MAM125" s="243"/>
      <c r="MAN125" s="243"/>
      <c r="MAO125" s="243"/>
      <c r="MAP125" s="243"/>
      <c r="MAQ125" s="243"/>
      <c r="MAR125" s="243"/>
      <c r="MAS125" s="243"/>
      <c r="MAT125" s="243"/>
      <c r="MAU125" s="243"/>
      <c r="MAV125" s="243"/>
      <c r="MAW125" s="243"/>
      <c r="MAX125" s="243"/>
      <c r="MAY125" s="243"/>
      <c r="MAZ125" s="243"/>
      <c r="MBA125" s="243"/>
      <c r="MBB125" s="243"/>
      <c r="MBC125" s="243"/>
      <c r="MBD125" s="243"/>
      <c r="MBE125" s="243"/>
      <c r="MBF125" s="243"/>
      <c r="MBG125" s="243"/>
      <c r="MBH125" s="243"/>
      <c r="MBI125" s="243"/>
      <c r="MBJ125" s="243"/>
      <c r="MBK125" s="243"/>
      <c r="MBL125" s="243"/>
      <c r="MBM125" s="243"/>
      <c r="MBN125" s="243"/>
      <c r="MBO125" s="243"/>
      <c r="MBP125" s="243"/>
      <c r="MBQ125" s="243"/>
      <c r="MBR125" s="243"/>
      <c r="MBS125" s="243"/>
      <c r="MBT125" s="243"/>
      <c r="MBU125" s="243"/>
      <c r="MBV125" s="243"/>
      <c r="MBW125" s="243"/>
      <c r="MBX125" s="243"/>
      <c r="MBY125" s="243"/>
      <c r="MBZ125" s="243"/>
      <c r="MCA125" s="243"/>
      <c r="MCB125" s="243"/>
      <c r="MCC125" s="243"/>
      <c r="MCD125" s="243"/>
      <c r="MCE125" s="243"/>
      <c r="MCF125" s="243"/>
      <c r="MCG125" s="243"/>
      <c r="MCH125" s="243"/>
      <c r="MCI125" s="243"/>
      <c r="MCJ125" s="243"/>
      <c r="MCK125" s="243"/>
      <c r="MCL125" s="243"/>
      <c r="MCM125" s="243"/>
      <c r="MCN125" s="243"/>
      <c r="MCO125" s="243"/>
      <c r="MCP125" s="243"/>
      <c r="MCQ125" s="243"/>
      <c r="MCR125" s="243"/>
      <c r="MCS125" s="243"/>
      <c r="MCT125" s="243"/>
      <c r="MCU125" s="243"/>
      <c r="MCV125" s="243"/>
      <c r="MCW125" s="243"/>
      <c r="MCX125" s="243"/>
      <c r="MCY125" s="243"/>
      <c r="MCZ125" s="243"/>
      <c r="MDA125" s="243"/>
      <c r="MDB125" s="243"/>
      <c r="MDC125" s="243"/>
      <c r="MDD125" s="243"/>
      <c r="MDE125" s="243"/>
      <c r="MDF125" s="243"/>
      <c r="MDG125" s="243"/>
      <c r="MDH125" s="243"/>
      <c r="MDI125" s="243"/>
      <c r="MDJ125" s="243"/>
      <c r="MDK125" s="243"/>
      <c r="MDL125" s="243"/>
      <c r="MDM125" s="243"/>
      <c r="MDN125" s="243"/>
      <c r="MDO125" s="243"/>
      <c r="MDP125" s="243"/>
      <c r="MDQ125" s="243"/>
      <c r="MDR125" s="243"/>
      <c r="MDS125" s="243"/>
      <c r="MDT125" s="243"/>
      <c r="MDU125" s="243"/>
      <c r="MDV125" s="243"/>
      <c r="MDW125" s="243"/>
      <c r="MDX125" s="243"/>
      <c r="MDY125" s="243"/>
      <c r="MDZ125" s="243"/>
      <c r="MEA125" s="243"/>
      <c r="MEB125" s="243"/>
      <c r="MEC125" s="243"/>
      <c r="MED125" s="243"/>
      <c r="MEE125" s="243"/>
      <c r="MEF125" s="243"/>
      <c r="MEG125" s="243"/>
      <c r="MEH125" s="243"/>
      <c r="MEI125" s="243"/>
      <c r="MEJ125" s="243"/>
      <c r="MEK125" s="243"/>
      <c r="MEL125" s="243"/>
      <c r="MEM125" s="243"/>
      <c r="MEN125" s="243"/>
      <c r="MEO125" s="243"/>
      <c r="MEP125" s="243"/>
      <c r="MEQ125" s="243"/>
      <c r="MER125" s="243"/>
      <c r="MES125" s="243"/>
      <c r="MET125" s="243"/>
      <c r="MEU125" s="243"/>
      <c r="MEV125" s="243"/>
      <c r="MEW125" s="243"/>
      <c r="MEX125" s="243"/>
      <c r="MEY125" s="243"/>
      <c r="MEZ125" s="243"/>
      <c r="MFA125" s="243"/>
      <c r="MFB125" s="243"/>
      <c r="MFC125" s="243"/>
      <c r="MFD125" s="243"/>
      <c r="MFE125" s="243"/>
      <c r="MFF125" s="243"/>
      <c r="MFG125" s="243"/>
      <c r="MFH125" s="243"/>
      <c r="MFI125" s="243"/>
      <c r="MFJ125" s="243"/>
      <c r="MFK125" s="243"/>
      <c r="MFL125" s="243"/>
      <c r="MFM125" s="243"/>
      <c r="MFN125" s="243"/>
      <c r="MFO125" s="243"/>
      <c r="MFP125" s="243"/>
      <c r="MFQ125" s="243"/>
      <c r="MFR125" s="243"/>
      <c r="MFS125" s="243"/>
      <c r="MFT125" s="243"/>
      <c r="MFU125" s="243"/>
      <c r="MFV125" s="243"/>
      <c r="MFW125" s="243"/>
      <c r="MFX125" s="243"/>
      <c r="MFY125" s="243"/>
      <c r="MFZ125" s="243"/>
      <c r="MGA125" s="243"/>
      <c r="MGB125" s="243"/>
      <c r="MGC125" s="243"/>
      <c r="MGD125" s="243"/>
      <c r="MGE125" s="243"/>
      <c r="MGF125" s="243"/>
      <c r="MGG125" s="243"/>
      <c r="MGH125" s="243"/>
      <c r="MGI125" s="243"/>
      <c r="MGJ125" s="243"/>
      <c r="MGK125" s="243"/>
      <c r="MGL125" s="243"/>
      <c r="MGM125" s="243"/>
      <c r="MGN125" s="243"/>
      <c r="MGO125" s="243"/>
      <c r="MGP125" s="243"/>
      <c r="MGQ125" s="243"/>
      <c r="MGR125" s="243"/>
      <c r="MGS125" s="243"/>
      <c r="MGT125" s="243"/>
      <c r="MGU125" s="243"/>
      <c r="MGV125" s="243"/>
      <c r="MGW125" s="243"/>
      <c r="MGX125" s="243"/>
      <c r="MGY125" s="243"/>
      <c r="MGZ125" s="243"/>
      <c r="MHA125" s="243"/>
      <c r="MHB125" s="243"/>
      <c r="MHC125" s="243"/>
      <c r="MHD125" s="243"/>
      <c r="MHE125" s="243"/>
      <c r="MHF125" s="243"/>
      <c r="MHG125" s="243"/>
      <c r="MHH125" s="243"/>
      <c r="MHI125" s="243"/>
      <c r="MHJ125" s="243"/>
      <c r="MHK125" s="243"/>
      <c r="MHL125" s="243"/>
      <c r="MHM125" s="243"/>
      <c r="MHN125" s="243"/>
      <c r="MHO125" s="243"/>
      <c r="MHP125" s="243"/>
      <c r="MHQ125" s="243"/>
      <c r="MHR125" s="243"/>
      <c r="MHS125" s="243"/>
      <c r="MHT125" s="243"/>
      <c r="MHU125" s="243"/>
      <c r="MHV125" s="243"/>
      <c r="MHW125" s="243"/>
      <c r="MHX125" s="243"/>
      <c r="MHY125" s="243"/>
      <c r="MHZ125" s="243"/>
      <c r="MIA125" s="243"/>
      <c r="MIB125" s="243"/>
      <c r="MIC125" s="243"/>
      <c r="MID125" s="243"/>
      <c r="MIE125" s="243"/>
      <c r="MIF125" s="243"/>
      <c r="MIG125" s="243"/>
      <c r="MIH125" s="243"/>
      <c r="MII125" s="243"/>
      <c r="MIJ125" s="243"/>
      <c r="MIK125" s="243"/>
      <c r="MIL125" s="243"/>
      <c r="MIM125" s="243"/>
      <c r="MIN125" s="243"/>
      <c r="MIO125" s="243"/>
      <c r="MIP125" s="243"/>
      <c r="MIQ125" s="243"/>
      <c r="MIR125" s="243"/>
      <c r="MIS125" s="243"/>
      <c r="MIT125" s="243"/>
      <c r="MIU125" s="243"/>
      <c r="MIV125" s="243"/>
      <c r="MIW125" s="243"/>
      <c r="MIX125" s="243"/>
      <c r="MIY125" s="243"/>
      <c r="MIZ125" s="243"/>
      <c r="MJA125" s="243"/>
      <c r="MJB125" s="243"/>
      <c r="MJC125" s="243"/>
      <c r="MJD125" s="243"/>
      <c r="MJE125" s="243"/>
      <c r="MJF125" s="243"/>
      <c r="MJG125" s="243"/>
      <c r="MJH125" s="243"/>
      <c r="MJI125" s="243"/>
      <c r="MJJ125" s="243"/>
      <c r="MJK125" s="243"/>
      <c r="MJL125" s="243"/>
      <c r="MJM125" s="243"/>
      <c r="MJN125" s="243"/>
      <c r="MJO125" s="243"/>
      <c r="MJP125" s="243"/>
      <c r="MJQ125" s="243"/>
      <c r="MJR125" s="243"/>
      <c r="MJS125" s="243"/>
      <c r="MJT125" s="243"/>
      <c r="MJU125" s="243"/>
      <c r="MJV125" s="243"/>
      <c r="MJW125" s="243"/>
      <c r="MJX125" s="243"/>
      <c r="MJY125" s="243"/>
      <c r="MJZ125" s="243"/>
      <c r="MKA125" s="243"/>
      <c r="MKB125" s="243"/>
      <c r="MKC125" s="243"/>
      <c r="MKD125" s="243"/>
      <c r="MKE125" s="243"/>
      <c r="MKF125" s="243"/>
      <c r="MKG125" s="243"/>
      <c r="MKH125" s="243"/>
      <c r="MKI125" s="243"/>
      <c r="MKJ125" s="243"/>
      <c r="MKK125" s="243"/>
      <c r="MKL125" s="243"/>
      <c r="MKM125" s="243"/>
      <c r="MKN125" s="243"/>
      <c r="MKO125" s="243"/>
      <c r="MKP125" s="243"/>
      <c r="MKQ125" s="243"/>
      <c r="MKR125" s="243"/>
      <c r="MKS125" s="243"/>
      <c r="MKT125" s="243"/>
      <c r="MKU125" s="243"/>
      <c r="MKV125" s="243"/>
      <c r="MKW125" s="243"/>
      <c r="MKX125" s="243"/>
      <c r="MKY125" s="243"/>
      <c r="MKZ125" s="243"/>
      <c r="MLA125" s="243"/>
      <c r="MLB125" s="243"/>
      <c r="MLC125" s="243"/>
      <c r="MLD125" s="243"/>
      <c r="MLE125" s="243"/>
      <c r="MLF125" s="243"/>
      <c r="MLG125" s="243"/>
      <c r="MLH125" s="243"/>
      <c r="MLI125" s="243"/>
      <c r="MLJ125" s="243"/>
      <c r="MLK125" s="243"/>
      <c r="MLL125" s="243"/>
      <c r="MLM125" s="243"/>
      <c r="MLN125" s="243"/>
      <c r="MLO125" s="243"/>
      <c r="MLP125" s="243"/>
      <c r="MLQ125" s="243"/>
      <c r="MLR125" s="243"/>
      <c r="MLS125" s="243"/>
      <c r="MLT125" s="243"/>
      <c r="MLU125" s="243"/>
      <c r="MLV125" s="243"/>
      <c r="MLW125" s="243"/>
      <c r="MLX125" s="243"/>
      <c r="MLY125" s="243"/>
      <c r="MLZ125" s="243"/>
      <c r="MMA125" s="243"/>
      <c r="MMB125" s="243"/>
      <c r="MMC125" s="243"/>
      <c r="MMD125" s="243"/>
      <c r="MME125" s="243"/>
      <c r="MMF125" s="243"/>
      <c r="MMG125" s="243"/>
      <c r="MMH125" s="243"/>
      <c r="MMI125" s="243"/>
      <c r="MMJ125" s="243"/>
      <c r="MMK125" s="243"/>
      <c r="MML125" s="243"/>
      <c r="MMM125" s="243"/>
      <c r="MMN125" s="243"/>
      <c r="MMO125" s="243"/>
      <c r="MMP125" s="243"/>
      <c r="MMQ125" s="243"/>
      <c r="MMR125" s="243"/>
      <c r="MMS125" s="243"/>
      <c r="MMT125" s="243"/>
      <c r="MMU125" s="243"/>
      <c r="MMV125" s="243"/>
      <c r="MMW125" s="243"/>
      <c r="MMX125" s="243"/>
      <c r="MMY125" s="243"/>
      <c r="MMZ125" s="243"/>
      <c r="MNA125" s="243"/>
      <c r="MNB125" s="243"/>
      <c r="MNC125" s="243"/>
      <c r="MND125" s="243"/>
      <c r="MNE125" s="243"/>
      <c r="MNF125" s="243"/>
      <c r="MNG125" s="243"/>
      <c r="MNH125" s="243"/>
      <c r="MNI125" s="243"/>
      <c r="MNJ125" s="243"/>
      <c r="MNK125" s="243"/>
      <c r="MNL125" s="243"/>
      <c r="MNM125" s="243"/>
      <c r="MNN125" s="243"/>
      <c r="MNO125" s="243"/>
      <c r="MNP125" s="243"/>
      <c r="MNQ125" s="243"/>
      <c r="MNR125" s="243"/>
      <c r="MNS125" s="243"/>
      <c r="MNT125" s="243"/>
      <c r="MNU125" s="243"/>
      <c r="MNV125" s="243"/>
      <c r="MNW125" s="243"/>
      <c r="MNX125" s="243"/>
      <c r="MNY125" s="243"/>
      <c r="MNZ125" s="243"/>
      <c r="MOA125" s="243"/>
      <c r="MOB125" s="243"/>
      <c r="MOC125" s="243"/>
      <c r="MOD125" s="243"/>
      <c r="MOE125" s="243"/>
      <c r="MOF125" s="243"/>
      <c r="MOG125" s="243"/>
      <c r="MOH125" s="243"/>
      <c r="MOI125" s="243"/>
      <c r="MOJ125" s="243"/>
      <c r="MOK125" s="243"/>
      <c r="MOL125" s="243"/>
      <c r="MOM125" s="243"/>
      <c r="MON125" s="243"/>
      <c r="MOO125" s="243"/>
      <c r="MOP125" s="243"/>
      <c r="MOQ125" s="243"/>
      <c r="MOR125" s="243"/>
      <c r="MOS125" s="243"/>
      <c r="MOT125" s="243"/>
      <c r="MOU125" s="243"/>
      <c r="MOV125" s="243"/>
      <c r="MOW125" s="243"/>
      <c r="MOX125" s="243"/>
      <c r="MOY125" s="243"/>
      <c r="MOZ125" s="243"/>
      <c r="MPA125" s="243"/>
      <c r="MPB125" s="243"/>
      <c r="MPC125" s="243"/>
      <c r="MPD125" s="243"/>
      <c r="MPE125" s="243"/>
      <c r="MPF125" s="243"/>
      <c r="MPG125" s="243"/>
      <c r="MPH125" s="243"/>
      <c r="MPI125" s="243"/>
      <c r="MPJ125" s="243"/>
      <c r="MPK125" s="243"/>
      <c r="MPL125" s="243"/>
      <c r="MPM125" s="243"/>
      <c r="MPN125" s="243"/>
      <c r="MPO125" s="243"/>
      <c r="MPP125" s="243"/>
      <c r="MPQ125" s="243"/>
      <c r="MPR125" s="243"/>
      <c r="MPS125" s="243"/>
      <c r="MPT125" s="243"/>
      <c r="MPU125" s="243"/>
      <c r="MPV125" s="243"/>
      <c r="MPW125" s="243"/>
      <c r="MPX125" s="243"/>
      <c r="MPY125" s="243"/>
      <c r="MPZ125" s="243"/>
      <c r="MQA125" s="243"/>
      <c r="MQB125" s="243"/>
      <c r="MQC125" s="243"/>
      <c r="MQD125" s="243"/>
      <c r="MQE125" s="243"/>
      <c r="MQF125" s="243"/>
      <c r="MQG125" s="243"/>
      <c r="MQH125" s="243"/>
      <c r="MQI125" s="243"/>
      <c r="MQJ125" s="243"/>
      <c r="MQK125" s="243"/>
      <c r="MQL125" s="243"/>
      <c r="MQM125" s="243"/>
      <c r="MQN125" s="243"/>
      <c r="MQO125" s="243"/>
      <c r="MQP125" s="243"/>
      <c r="MQQ125" s="243"/>
      <c r="MQR125" s="243"/>
      <c r="MQS125" s="243"/>
      <c r="MQT125" s="243"/>
      <c r="MQU125" s="243"/>
      <c r="MQV125" s="243"/>
      <c r="MQW125" s="243"/>
      <c r="MQX125" s="243"/>
      <c r="MQY125" s="243"/>
      <c r="MQZ125" s="243"/>
      <c r="MRA125" s="243"/>
      <c r="MRB125" s="243"/>
      <c r="MRC125" s="243"/>
      <c r="MRD125" s="243"/>
      <c r="MRE125" s="243"/>
      <c r="MRF125" s="243"/>
      <c r="MRG125" s="243"/>
      <c r="MRH125" s="243"/>
      <c r="MRI125" s="243"/>
      <c r="MRJ125" s="243"/>
      <c r="MRK125" s="243"/>
      <c r="MRL125" s="243"/>
      <c r="MRM125" s="243"/>
      <c r="MRN125" s="243"/>
      <c r="MRO125" s="243"/>
      <c r="MRP125" s="243"/>
      <c r="MRQ125" s="243"/>
      <c r="MRR125" s="243"/>
      <c r="MRS125" s="243"/>
      <c r="MRT125" s="243"/>
      <c r="MRU125" s="243"/>
      <c r="MRV125" s="243"/>
      <c r="MRW125" s="243"/>
      <c r="MRX125" s="243"/>
      <c r="MRY125" s="243"/>
      <c r="MRZ125" s="243"/>
      <c r="MSA125" s="243"/>
      <c r="MSB125" s="243"/>
      <c r="MSC125" s="243"/>
      <c r="MSD125" s="243"/>
      <c r="MSE125" s="243"/>
      <c r="MSF125" s="243"/>
      <c r="MSG125" s="243"/>
      <c r="MSH125" s="243"/>
      <c r="MSI125" s="243"/>
      <c r="MSJ125" s="243"/>
      <c r="MSK125" s="243"/>
      <c r="MSL125" s="243"/>
      <c r="MSM125" s="243"/>
      <c r="MSN125" s="243"/>
      <c r="MSO125" s="243"/>
      <c r="MSP125" s="243"/>
      <c r="MSQ125" s="243"/>
      <c r="MSR125" s="243"/>
      <c r="MSS125" s="243"/>
      <c r="MST125" s="243"/>
      <c r="MSU125" s="243"/>
      <c r="MSV125" s="243"/>
      <c r="MSW125" s="243"/>
      <c r="MSX125" s="243"/>
      <c r="MSY125" s="243"/>
      <c r="MSZ125" s="243"/>
      <c r="MTA125" s="243"/>
      <c r="MTB125" s="243"/>
      <c r="MTC125" s="243"/>
      <c r="MTD125" s="243"/>
      <c r="MTE125" s="243"/>
      <c r="MTF125" s="243"/>
      <c r="MTG125" s="243"/>
      <c r="MTH125" s="243"/>
      <c r="MTI125" s="243"/>
      <c r="MTJ125" s="243"/>
      <c r="MTK125" s="243"/>
      <c r="MTL125" s="243"/>
      <c r="MTM125" s="243"/>
      <c r="MTN125" s="243"/>
      <c r="MTO125" s="243"/>
      <c r="MTP125" s="243"/>
      <c r="MTQ125" s="243"/>
      <c r="MTR125" s="243"/>
      <c r="MTS125" s="243"/>
      <c r="MTT125" s="243"/>
      <c r="MTU125" s="243"/>
      <c r="MTV125" s="243"/>
      <c r="MTW125" s="243"/>
      <c r="MTX125" s="243"/>
      <c r="MTY125" s="243"/>
      <c r="MTZ125" s="243"/>
      <c r="MUA125" s="243"/>
      <c r="MUB125" s="243"/>
      <c r="MUC125" s="243"/>
      <c r="MUD125" s="243"/>
      <c r="MUE125" s="243"/>
      <c r="MUF125" s="243"/>
      <c r="MUG125" s="243"/>
      <c r="MUH125" s="243"/>
      <c r="MUI125" s="243"/>
      <c r="MUJ125" s="243"/>
      <c r="MUK125" s="243"/>
      <c r="MUL125" s="243"/>
      <c r="MUM125" s="243"/>
      <c r="MUN125" s="243"/>
      <c r="MUO125" s="243"/>
      <c r="MUP125" s="243"/>
      <c r="MUQ125" s="243"/>
      <c r="MUR125" s="243"/>
      <c r="MUS125" s="243"/>
      <c r="MUT125" s="243"/>
      <c r="MUU125" s="243"/>
      <c r="MUV125" s="243"/>
      <c r="MUW125" s="243"/>
      <c r="MUX125" s="243"/>
      <c r="MUY125" s="243"/>
      <c r="MUZ125" s="243"/>
      <c r="MVA125" s="243"/>
      <c r="MVB125" s="243"/>
      <c r="MVC125" s="243"/>
      <c r="MVD125" s="243"/>
      <c r="MVE125" s="243"/>
      <c r="MVF125" s="243"/>
      <c r="MVG125" s="243"/>
      <c r="MVH125" s="243"/>
      <c r="MVI125" s="243"/>
      <c r="MVJ125" s="243"/>
      <c r="MVK125" s="243"/>
      <c r="MVL125" s="243"/>
      <c r="MVM125" s="243"/>
      <c r="MVN125" s="243"/>
      <c r="MVO125" s="243"/>
      <c r="MVP125" s="243"/>
      <c r="MVQ125" s="243"/>
      <c r="MVR125" s="243"/>
      <c r="MVS125" s="243"/>
      <c r="MVT125" s="243"/>
      <c r="MVU125" s="243"/>
      <c r="MVV125" s="243"/>
      <c r="MVW125" s="243"/>
      <c r="MVX125" s="243"/>
      <c r="MVY125" s="243"/>
      <c r="MVZ125" s="243"/>
      <c r="MWA125" s="243"/>
      <c r="MWB125" s="243"/>
      <c r="MWC125" s="243"/>
      <c r="MWD125" s="243"/>
      <c r="MWE125" s="243"/>
      <c r="MWF125" s="243"/>
      <c r="MWG125" s="243"/>
      <c r="MWH125" s="243"/>
      <c r="MWI125" s="243"/>
      <c r="MWJ125" s="243"/>
      <c r="MWK125" s="243"/>
      <c r="MWL125" s="243"/>
      <c r="MWM125" s="243"/>
      <c r="MWN125" s="243"/>
      <c r="MWO125" s="243"/>
      <c r="MWP125" s="243"/>
      <c r="MWQ125" s="243"/>
      <c r="MWR125" s="243"/>
      <c r="MWS125" s="243"/>
      <c r="MWT125" s="243"/>
      <c r="MWU125" s="243"/>
      <c r="MWV125" s="243"/>
      <c r="MWW125" s="243"/>
      <c r="MWX125" s="243"/>
      <c r="MWY125" s="243"/>
      <c r="MWZ125" s="243"/>
      <c r="MXA125" s="243"/>
      <c r="MXB125" s="243"/>
      <c r="MXC125" s="243"/>
      <c r="MXD125" s="243"/>
      <c r="MXE125" s="243"/>
      <c r="MXF125" s="243"/>
      <c r="MXG125" s="243"/>
      <c r="MXH125" s="243"/>
      <c r="MXI125" s="243"/>
      <c r="MXJ125" s="243"/>
      <c r="MXK125" s="243"/>
      <c r="MXL125" s="243"/>
      <c r="MXM125" s="243"/>
      <c r="MXN125" s="243"/>
      <c r="MXO125" s="243"/>
      <c r="MXP125" s="243"/>
      <c r="MXQ125" s="243"/>
      <c r="MXR125" s="243"/>
      <c r="MXS125" s="243"/>
      <c r="MXT125" s="243"/>
      <c r="MXU125" s="243"/>
      <c r="MXV125" s="243"/>
      <c r="MXW125" s="243"/>
      <c r="MXX125" s="243"/>
      <c r="MXY125" s="243"/>
      <c r="MXZ125" s="243"/>
      <c r="MYA125" s="243"/>
      <c r="MYB125" s="243"/>
      <c r="MYC125" s="243"/>
      <c r="MYD125" s="243"/>
      <c r="MYE125" s="243"/>
      <c r="MYF125" s="243"/>
      <c r="MYG125" s="243"/>
      <c r="MYH125" s="243"/>
      <c r="MYI125" s="243"/>
      <c r="MYJ125" s="243"/>
      <c r="MYK125" s="243"/>
      <c r="MYL125" s="243"/>
      <c r="MYM125" s="243"/>
      <c r="MYN125" s="243"/>
      <c r="MYO125" s="243"/>
      <c r="MYP125" s="243"/>
      <c r="MYQ125" s="243"/>
      <c r="MYR125" s="243"/>
      <c r="MYS125" s="243"/>
      <c r="MYT125" s="243"/>
      <c r="MYU125" s="243"/>
      <c r="MYV125" s="243"/>
      <c r="MYW125" s="243"/>
      <c r="MYX125" s="243"/>
      <c r="MYY125" s="243"/>
      <c r="MYZ125" s="243"/>
      <c r="MZA125" s="243"/>
      <c r="MZB125" s="243"/>
      <c r="MZC125" s="243"/>
      <c r="MZD125" s="243"/>
      <c r="MZE125" s="243"/>
      <c r="MZF125" s="243"/>
      <c r="MZG125" s="243"/>
      <c r="MZH125" s="243"/>
      <c r="MZI125" s="243"/>
      <c r="MZJ125" s="243"/>
      <c r="MZK125" s="243"/>
      <c r="MZL125" s="243"/>
      <c r="MZM125" s="243"/>
      <c r="MZN125" s="243"/>
      <c r="MZO125" s="243"/>
      <c r="MZP125" s="243"/>
      <c r="MZQ125" s="243"/>
      <c r="MZR125" s="243"/>
      <c r="MZS125" s="243"/>
      <c r="MZT125" s="243"/>
      <c r="MZU125" s="243"/>
      <c r="MZV125" s="243"/>
      <c r="MZW125" s="243"/>
      <c r="MZX125" s="243"/>
      <c r="MZY125" s="243"/>
      <c r="MZZ125" s="243"/>
      <c r="NAA125" s="243"/>
      <c r="NAB125" s="243"/>
      <c r="NAC125" s="243"/>
      <c r="NAD125" s="243"/>
      <c r="NAE125" s="243"/>
      <c r="NAF125" s="243"/>
      <c r="NAG125" s="243"/>
      <c r="NAH125" s="243"/>
      <c r="NAI125" s="243"/>
      <c r="NAJ125" s="243"/>
      <c r="NAK125" s="243"/>
      <c r="NAL125" s="243"/>
      <c r="NAM125" s="243"/>
      <c r="NAN125" s="243"/>
      <c r="NAO125" s="243"/>
      <c r="NAP125" s="243"/>
      <c r="NAQ125" s="243"/>
      <c r="NAR125" s="243"/>
      <c r="NAS125" s="243"/>
      <c r="NAT125" s="243"/>
      <c r="NAU125" s="243"/>
      <c r="NAV125" s="243"/>
      <c r="NAW125" s="243"/>
      <c r="NAX125" s="243"/>
      <c r="NAY125" s="243"/>
      <c r="NAZ125" s="243"/>
      <c r="NBA125" s="243"/>
      <c r="NBB125" s="243"/>
      <c r="NBC125" s="243"/>
      <c r="NBD125" s="243"/>
      <c r="NBE125" s="243"/>
      <c r="NBF125" s="243"/>
      <c r="NBG125" s="243"/>
      <c r="NBH125" s="243"/>
      <c r="NBI125" s="243"/>
      <c r="NBJ125" s="243"/>
      <c r="NBK125" s="243"/>
      <c r="NBL125" s="243"/>
      <c r="NBM125" s="243"/>
      <c r="NBN125" s="243"/>
      <c r="NBO125" s="243"/>
      <c r="NBP125" s="243"/>
      <c r="NBQ125" s="243"/>
      <c r="NBR125" s="243"/>
      <c r="NBS125" s="243"/>
      <c r="NBT125" s="243"/>
      <c r="NBU125" s="243"/>
      <c r="NBV125" s="243"/>
      <c r="NBW125" s="243"/>
      <c r="NBX125" s="243"/>
      <c r="NBY125" s="243"/>
      <c r="NBZ125" s="243"/>
      <c r="NCA125" s="243"/>
      <c r="NCB125" s="243"/>
      <c r="NCC125" s="243"/>
      <c r="NCD125" s="243"/>
      <c r="NCE125" s="243"/>
      <c r="NCF125" s="243"/>
      <c r="NCG125" s="243"/>
      <c r="NCH125" s="243"/>
      <c r="NCI125" s="243"/>
      <c r="NCJ125" s="243"/>
      <c r="NCK125" s="243"/>
      <c r="NCL125" s="243"/>
      <c r="NCM125" s="243"/>
      <c r="NCN125" s="243"/>
      <c r="NCO125" s="243"/>
      <c r="NCP125" s="243"/>
      <c r="NCQ125" s="243"/>
      <c r="NCR125" s="243"/>
      <c r="NCS125" s="243"/>
      <c r="NCT125" s="243"/>
      <c r="NCU125" s="243"/>
      <c r="NCV125" s="243"/>
      <c r="NCW125" s="243"/>
      <c r="NCX125" s="243"/>
      <c r="NCY125" s="243"/>
      <c r="NCZ125" s="243"/>
      <c r="NDA125" s="243"/>
      <c r="NDB125" s="243"/>
      <c r="NDC125" s="243"/>
      <c r="NDD125" s="243"/>
      <c r="NDE125" s="243"/>
      <c r="NDF125" s="243"/>
      <c r="NDG125" s="243"/>
      <c r="NDH125" s="243"/>
      <c r="NDI125" s="243"/>
      <c r="NDJ125" s="243"/>
      <c r="NDK125" s="243"/>
      <c r="NDL125" s="243"/>
      <c r="NDM125" s="243"/>
      <c r="NDN125" s="243"/>
      <c r="NDO125" s="243"/>
      <c r="NDP125" s="243"/>
      <c r="NDQ125" s="243"/>
      <c r="NDR125" s="243"/>
      <c r="NDS125" s="243"/>
      <c r="NDT125" s="243"/>
      <c r="NDU125" s="243"/>
      <c r="NDV125" s="243"/>
      <c r="NDW125" s="243"/>
      <c r="NDX125" s="243"/>
      <c r="NDY125" s="243"/>
      <c r="NDZ125" s="243"/>
      <c r="NEA125" s="243"/>
      <c r="NEB125" s="243"/>
      <c r="NEC125" s="243"/>
      <c r="NED125" s="243"/>
      <c r="NEE125" s="243"/>
      <c r="NEF125" s="243"/>
      <c r="NEG125" s="243"/>
      <c r="NEH125" s="243"/>
      <c r="NEI125" s="243"/>
      <c r="NEJ125" s="243"/>
      <c r="NEK125" s="243"/>
      <c r="NEL125" s="243"/>
      <c r="NEM125" s="243"/>
      <c r="NEN125" s="243"/>
      <c r="NEO125" s="243"/>
      <c r="NEP125" s="243"/>
      <c r="NEQ125" s="243"/>
      <c r="NER125" s="243"/>
      <c r="NES125" s="243"/>
      <c r="NET125" s="243"/>
      <c r="NEU125" s="243"/>
      <c r="NEV125" s="243"/>
      <c r="NEW125" s="243"/>
      <c r="NEX125" s="243"/>
      <c r="NEY125" s="243"/>
      <c r="NEZ125" s="243"/>
      <c r="NFA125" s="243"/>
      <c r="NFB125" s="243"/>
      <c r="NFC125" s="243"/>
      <c r="NFD125" s="243"/>
      <c r="NFE125" s="243"/>
      <c r="NFF125" s="243"/>
      <c r="NFG125" s="243"/>
      <c r="NFH125" s="243"/>
      <c r="NFI125" s="243"/>
      <c r="NFJ125" s="243"/>
      <c r="NFK125" s="243"/>
      <c r="NFL125" s="243"/>
      <c r="NFM125" s="243"/>
      <c r="NFN125" s="243"/>
      <c r="NFO125" s="243"/>
      <c r="NFP125" s="243"/>
      <c r="NFQ125" s="243"/>
      <c r="NFR125" s="243"/>
      <c r="NFS125" s="243"/>
      <c r="NFT125" s="243"/>
      <c r="NFU125" s="243"/>
      <c r="NFV125" s="243"/>
      <c r="NFW125" s="243"/>
      <c r="NFX125" s="243"/>
      <c r="NFY125" s="243"/>
      <c r="NFZ125" s="243"/>
      <c r="NGA125" s="243"/>
      <c r="NGB125" s="243"/>
      <c r="NGC125" s="243"/>
      <c r="NGD125" s="243"/>
      <c r="NGE125" s="243"/>
      <c r="NGF125" s="243"/>
      <c r="NGG125" s="243"/>
      <c r="NGH125" s="243"/>
      <c r="NGI125" s="243"/>
      <c r="NGJ125" s="243"/>
      <c r="NGK125" s="243"/>
      <c r="NGL125" s="243"/>
      <c r="NGM125" s="243"/>
      <c r="NGN125" s="243"/>
      <c r="NGO125" s="243"/>
      <c r="NGP125" s="243"/>
      <c r="NGQ125" s="243"/>
      <c r="NGR125" s="243"/>
      <c r="NGS125" s="243"/>
      <c r="NGT125" s="243"/>
      <c r="NGU125" s="243"/>
      <c r="NGV125" s="243"/>
      <c r="NGW125" s="243"/>
      <c r="NGX125" s="243"/>
      <c r="NGY125" s="243"/>
      <c r="NGZ125" s="243"/>
      <c r="NHA125" s="243"/>
      <c r="NHB125" s="243"/>
      <c r="NHC125" s="243"/>
      <c r="NHD125" s="243"/>
      <c r="NHE125" s="243"/>
      <c r="NHF125" s="243"/>
      <c r="NHG125" s="243"/>
      <c r="NHH125" s="243"/>
      <c r="NHI125" s="243"/>
      <c r="NHJ125" s="243"/>
      <c r="NHK125" s="243"/>
      <c r="NHL125" s="243"/>
      <c r="NHM125" s="243"/>
      <c r="NHN125" s="243"/>
      <c r="NHO125" s="243"/>
      <c r="NHP125" s="243"/>
      <c r="NHQ125" s="243"/>
      <c r="NHR125" s="243"/>
      <c r="NHS125" s="243"/>
      <c r="NHT125" s="243"/>
      <c r="NHU125" s="243"/>
      <c r="NHV125" s="243"/>
      <c r="NHW125" s="243"/>
      <c r="NHX125" s="243"/>
      <c r="NHY125" s="243"/>
      <c r="NHZ125" s="243"/>
      <c r="NIA125" s="243"/>
      <c r="NIB125" s="243"/>
      <c r="NIC125" s="243"/>
      <c r="NID125" s="243"/>
      <c r="NIE125" s="243"/>
      <c r="NIF125" s="243"/>
      <c r="NIG125" s="243"/>
      <c r="NIH125" s="243"/>
      <c r="NII125" s="243"/>
      <c r="NIJ125" s="243"/>
      <c r="NIK125" s="243"/>
      <c r="NIL125" s="243"/>
      <c r="NIM125" s="243"/>
      <c r="NIN125" s="243"/>
      <c r="NIO125" s="243"/>
      <c r="NIP125" s="243"/>
      <c r="NIQ125" s="243"/>
      <c r="NIR125" s="243"/>
      <c r="NIS125" s="243"/>
      <c r="NIT125" s="243"/>
      <c r="NIU125" s="243"/>
      <c r="NIV125" s="243"/>
      <c r="NIW125" s="243"/>
      <c r="NIX125" s="243"/>
      <c r="NIY125" s="243"/>
      <c r="NIZ125" s="243"/>
      <c r="NJA125" s="243"/>
      <c r="NJB125" s="243"/>
      <c r="NJC125" s="243"/>
      <c r="NJD125" s="243"/>
      <c r="NJE125" s="243"/>
      <c r="NJF125" s="243"/>
      <c r="NJG125" s="243"/>
      <c r="NJH125" s="243"/>
      <c r="NJI125" s="243"/>
      <c r="NJJ125" s="243"/>
      <c r="NJK125" s="243"/>
      <c r="NJL125" s="243"/>
      <c r="NJM125" s="243"/>
      <c r="NJN125" s="243"/>
      <c r="NJO125" s="243"/>
      <c r="NJP125" s="243"/>
      <c r="NJQ125" s="243"/>
      <c r="NJR125" s="243"/>
      <c r="NJS125" s="243"/>
      <c r="NJT125" s="243"/>
      <c r="NJU125" s="243"/>
      <c r="NJV125" s="243"/>
      <c r="NJW125" s="243"/>
      <c r="NJX125" s="243"/>
      <c r="NJY125" s="243"/>
      <c r="NJZ125" s="243"/>
      <c r="NKA125" s="243"/>
      <c r="NKB125" s="243"/>
      <c r="NKC125" s="243"/>
      <c r="NKD125" s="243"/>
      <c r="NKE125" s="243"/>
      <c r="NKF125" s="243"/>
      <c r="NKG125" s="243"/>
      <c r="NKH125" s="243"/>
      <c r="NKI125" s="243"/>
      <c r="NKJ125" s="243"/>
      <c r="NKK125" s="243"/>
      <c r="NKL125" s="243"/>
      <c r="NKM125" s="243"/>
      <c r="NKN125" s="243"/>
      <c r="NKO125" s="243"/>
      <c r="NKP125" s="243"/>
      <c r="NKQ125" s="243"/>
      <c r="NKR125" s="243"/>
      <c r="NKS125" s="243"/>
      <c r="NKT125" s="243"/>
      <c r="NKU125" s="243"/>
      <c r="NKV125" s="243"/>
      <c r="NKW125" s="243"/>
      <c r="NKX125" s="243"/>
      <c r="NKY125" s="243"/>
      <c r="NKZ125" s="243"/>
      <c r="NLA125" s="243"/>
      <c r="NLB125" s="243"/>
      <c r="NLC125" s="243"/>
      <c r="NLD125" s="243"/>
      <c r="NLE125" s="243"/>
      <c r="NLF125" s="243"/>
      <c r="NLG125" s="243"/>
      <c r="NLH125" s="243"/>
      <c r="NLI125" s="243"/>
      <c r="NLJ125" s="243"/>
      <c r="NLK125" s="243"/>
      <c r="NLL125" s="243"/>
      <c r="NLM125" s="243"/>
      <c r="NLN125" s="243"/>
      <c r="NLO125" s="243"/>
      <c r="NLP125" s="243"/>
      <c r="NLQ125" s="243"/>
      <c r="NLR125" s="243"/>
      <c r="NLS125" s="243"/>
      <c r="NLT125" s="243"/>
      <c r="NLU125" s="243"/>
      <c r="NLV125" s="243"/>
      <c r="NLW125" s="243"/>
      <c r="NLX125" s="243"/>
      <c r="NLY125" s="243"/>
      <c r="NLZ125" s="243"/>
      <c r="NMA125" s="243"/>
      <c r="NMB125" s="243"/>
      <c r="NMC125" s="243"/>
      <c r="NMD125" s="243"/>
      <c r="NME125" s="243"/>
      <c r="NMF125" s="243"/>
      <c r="NMG125" s="243"/>
      <c r="NMH125" s="243"/>
      <c r="NMI125" s="243"/>
      <c r="NMJ125" s="243"/>
      <c r="NMK125" s="243"/>
      <c r="NML125" s="243"/>
      <c r="NMM125" s="243"/>
      <c r="NMN125" s="243"/>
      <c r="NMO125" s="243"/>
      <c r="NMP125" s="243"/>
      <c r="NMQ125" s="243"/>
      <c r="NMR125" s="243"/>
      <c r="NMS125" s="243"/>
      <c r="NMT125" s="243"/>
      <c r="NMU125" s="243"/>
      <c r="NMV125" s="243"/>
      <c r="NMW125" s="243"/>
      <c r="NMX125" s="243"/>
      <c r="NMY125" s="243"/>
      <c r="NMZ125" s="243"/>
      <c r="NNA125" s="243"/>
      <c r="NNB125" s="243"/>
      <c r="NNC125" s="243"/>
      <c r="NND125" s="243"/>
      <c r="NNE125" s="243"/>
      <c r="NNF125" s="243"/>
      <c r="NNG125" s="243"/>
      <c r="NNH125" s="243"/>
      <c r="NNI125" s="243"/>
      <c r="NNJ125" s="243"/>
      <c r="NNK125" s="243"/>
      <c r="NNL125" s="243"/>
      <c r="NNM125" s="243"/>
      <c r="NNN125" s="243"/>
      <c r="NNO125" s="243"/>
      <c r="NNP125" s="243"/>
      <c r="NNQ125" s="243"/>
      <c r="NNR125" s="243"/>
      <c r="NNS125" s="243"/>
      <c r="NNT125" s="243"/>
      <c r="NNU125" s="243"/>
      <c r="NNV125" s="243"/>
      <c r="NNW125" s="243"/>
      <c r="NNX125" s="243"/>
      <c r="NNY125" s="243"/>
      <c r="NNZ125" s="243"/>
      <c r="NOA125" s="243"/>
      <c r="NOB125" s="243"/>
      <c r="NOC125" s="243"/>
      <c r="NOD125" s="243"/>
      <c r="NOE125" s="243"/>
      <c r="NOF125" s="243"/>
      <c r="NOG125" s="243"/>
      <c r="NOH125" s="243"/>
      <c r="NOI125" s="243"/>
      <c r="NOJ125" s="243"/>
      <c r="NOK125" s="243"/>
      <c r="NOL125" s="243"/>
      <c r="NOM125" s="243"/>
      <c r="NON125" s="243"/>
      <c r="NOO125" s="243"/>
      <c r="NOP125" s="243"/>
      <c r="NOQ125" s="243"/>
      <c r="NOR125" s="243"/>
      <c r="NOS125" s="243"/>
      <c r="NOT125" s="243"/>
      <c r="NOU125" s="243"/>
      <c r="NOV125" s="243"/>
      <c r="NOW125" s="243"/>
      <c r="NOX125" s="243"/>
      <c r="NOY125" s="243"/>
      <c r="NOZ125" s="243"/>
      <c r="NPA125" s="243"/>
      <c r="NPB125" s="243"/>
      <c r="NPC125" s="243"/>
      <c r="NPD125" s="243"/>
      <c r="NPE125" s="243"/>
      <c r="NPF125" s="243"/>
      <c r="NPG125" s="243"/>
      <c r="NPH125" s="243"/>
      <c r="NPI125" s="243"/>
      <c r="NPJ125" s="243"/>
      <c r="NPK125" s="243"/>
      <c r="NPL125" s="243"/>
      <c r="NPM125" s="243"/>
      <c r="NPN125" s="243"/>
      <c r="NPO125" s="243"/>
      <c r="NPP125" s="243"/>
      <c r="NPQ125" s="243"/>
      <c r="NPR125" s="243"/>
      <c r="NPS125" s="243"/>
      <c r="NPT125" s="243"/>
      <c r="NPU125" s="243"/>
      <c r="NPV125" s="243"/>
      <c r="NPW125" s="243"/>
      <c r="NPX125" s="243"/>
      <c r="NPY125" s="243"/>
      <c r="NPZ125" s="243"/>
      <c r="NQA125" s="243"/>
      <c r="NQB125" s="243"/>
      <c r="NQC125" s="243"/>
      <c r="NQD125" s="243"/>
      <c r="NQE125" s="243"/>
      <c r="NQF125" s="243"/>
      <c r="NQG125" s="243"/>
      <c r="NQH125" s="243"/>
      <c r="NQI125" s="243"/>
      <c r="NQJ125" s="243"/>
      <c r="NQK125" s="243"/>
      <c r="NQL125" s="243"/>
      <c r="NQM125" s="243"/>
      <c r="NQN125" s="243"/>
      <c r="NQO125" s="243"/>
      <c r="NQP125" s="243"/>
      <c r="NQQ125" s="243"/>
      <c r="NQR125" s="243"/>
      <c r="NQS125" s="243"/>
      <c r="NQT125" s="243"/>
      <c r="NQU125" s="243"/>
      <c r="NQV125" s="243"/>
      <c r="NQW125" s="243"/>
      <c r="NQX125" s="243"/>
      <c r="NQY125" s="243"/>
      <c r="NQZ125" s="243"/>
      <c r="NRA125" s="243"/>
      <c r="NRB125" s="243"/>
      <c r="NRC125" s="243"/>
      <c r="NRD125" s="243"/>
      <c r="NRE125" s="243"/>
      <c r="NRF125" s="243"/>
      <c r="NRG125" s="243"/>
      <c r="NRH125" s="243"/>
      <c r="NRI125" s="243"/>
      <c r="NRJ125" s="243"/>
      <c r="NRK125" s="243"/>
      <c r="NRL125" s="243"/>
      <c r="NRM125" s="243"/>
      <c r="NRN125" s="243"/>
      <c r="NRO125" s="243"/>
      <c r="NRP125" s="243"/>
      <c r="NRQ125" s="243"/>
      <c r="NRR125" s="243"/>
      <c r="NRS125" s="243"/>
      <c r="NRT125" s="243"/>
      <c r="NRU125" s="243"/>
      <c r="NRV125" s="243"/>
      <c r="NRW125" s="243"/>
      <c r="NRX125" s="243"/>
      <c r="NRY125" s="243"/>
      <c r="NRZ125" s="243"/>
      <c r="NSA125" s="243"/>
      <c r="NSB125" s="243"/>
      <c r="NSC125" s="243"/>
      <c r="NSD125" s="243"/>
      <c r="NSE125" s="243"/>
      <c r="NSF125" s="243"/>
      <c r="NSG125" s="243"/>
      <c r="NSH125" s="243"/>
      <c r="NSI125" s="243"/>
      <c r="NSJ125" s="243"/>
      <c r="NSK125" s="243"/>
      <c r="NSL125" s="243"/>
      <c r="NSM125" s="243"/>
      <c r="NSN125" s="243"/>
      <c r="NSO125" s="243"/>
      <c r="NSP125" s="243"/>
      <c r="NSQ125" s="243"/>
      <c r="NSR125" s="243"/>
      <c r="NSS125" s="243"/>
      <c r="NST125" s="243"/>
      <c r="NSU125" s="243"/>
      <c r="NSV125" s="243"/>
      <c r="NSW125" s="243"/>
      <c r="NSX125" s="243"/>
      <c r="NSY125" s="243"/>
      <c r="NSZ125" s="243"/>
      <c r="NTA125" s="243"/>
      <c r="NTB125" s="243"/>
      <c r="NTC125" s="243"/>
      <c r="NTD125" s="243"/>
      <c r="NTE125" s="243"/>
      <c r="NTF125" s="243"/>
      <c r="NTG125" s="243"/>
      <c r="NTH125" s="243"/>
      <c r="NTI125" s="243"/>
      <c r="NTJ125" s="243"/>
      <c r="NTK125" s="243"/>
      <c r="NTL125" s="243"/>
      <c r="NTM125" s="243"/>
      <c r="NTN125" s="243"/>
      <c r="NTO125" s="243"/>
      <c r="NTP125" s="243"/>
      <c r="NTQ125" s="243"/>
      <c r="NTR125" s="243"/>
      <c r="NTS125" s="243"/>
      <c r="NTT125" s="243"/>
      <c r="NTU125" s="243"/>
      <c r="NTV125" s="243"/>
      <c r="NTW125" s="243"/>
      <c r="NTX125" s="243"/>
      <c r="NTY125" s="243"/>
      <c r="NTZ125" s="243"/>
      <c r="NUA125" s="243"/>
      <c r="NUB125" s="243"/>
      <c r="NUC125" s="243"/>
      <c r="NUD125" s="243"/>
      <c r="NUE125" s="243"/>
      <c r="NUF125" s="243"/>
      <c r="NUG125" s="243"/>
      <c r="NUH125" s="243"/>
      <c r="NUI125" s="243"/>
      <c r="NUJ125" s="243"/>
      <c r="NUK125" s="243"/>
      <c r="NUL125" s="243"/>
      <c r="NUM125" s="243"/>
      <c r="NUN125" s="243"/>
      <c r="NUO125" s="243"/>
      <c r="NUP125" s="243"/>
      <c r="NUQ125" s="243"/>
      <c r="NUR125" s="243"/>
      <c r="NUS125" s="243"/>
      <c r="NUT125" s="243"/>
      <c r="NUU125" s="243"/>
      <c r="NUV125" s="243"/>
      <c r="NUW125" s="243"/>
      <c r="NUX125" s="243"/>
      <c r="NUY125" s="243"/>
      <c r="NUZ125" s="243"/>
      <c r="NVA125" s="243"/>
      <c r="NVB125" s="243"/>
      <c r="NVC125" s="243"/>
      <c r="NVD125" s="243"/>
      <c r="NVE125" s="243"/>
      <c r="NVF125" s="243"/>
      <c r="NVG125" s="243"/>
      <c r="NVH125" s="243"/>
      <c r="NVI125" s="243"/>
      <c r="NVJ125" s="243"/>
      <c r="NVK125" s="243"/>
      <c r="NVL125" s="243"/>
      <c r="NVM125" s="243"/>
      <c r="NVN125" s="243"/>
      <c r="NVO125" s="243"/>
      <c r="NVP125" s="243"/>
      <c r="NVQ125" s="243"/>
      <c r="NVR125" s="243"/>
      <c r="NVS125" s="243"/>
      <c r="NVT125" s="243"/>
      <c r="NVU125" s="243"/>
      <c r="NVV125" s="243"/>
      <c r="NVW125" s="243"/>
      <c r="NVX125" s="243"/>
      <c r="NVY125" s="243"/>
      <c r="NVZ125" s="243"/>
      <c r="NWA125" s="243"/>
      <c r="NWB125" s="243"/>
      <c r="NWC125" s="243"/>
      <c r="NWD125" s="243"/>
      <c r="NWE125" s="243"/>
      <c r="NWF125" s="243"/>
      <c r="NWG125" s="243"/>
      <c r="NWH125" s="243"/>
      <c r="NWI125" s="243"/>
      <c r="NWJ125" s="243"/>
      <c r="NWK125" s="243"/>
      <c r="NWL125" s="243"/>
      <c r="NWM125" s="243"/>
      <c r="NWN125" s="243"/>
      <c r="NWO125" s="243"/>
      <c r="NWP125" s="243"/>
      <c r="NWQ125" s="243"/>
      <c r="NWR125" s="243"/>
      <c r="NWS125" s="243"/>
      <c r="NWT125" s="243"/>
      <c r="NWU125" s="243"/>
      <c r="NWV125" s="243"/>
      <c r="NWW125" s="243"/>
      <c r="NWX125" s="243"/>
      <c r="NWY125" s="243"/>
      <c r="NWZ125" s="243"/>
      <c r="NXA125" s="243"/>
      <c r="NXB125" s="243"/>
      <c r="NXC125" s="243"/>
      <c r="NXD125" s="243"/>
      <c r="NXE125" s="243"/>
      <c r="NXF125" s="243"/>
      <c r="NXG125" s="243"/>
      <c r="NXH125" s="243"/>
      <c r="NXI125" s="243"/>
      <c r="NXJ125" s="243"/>
      <c r="NXK125" s="243"/>
      <c r="NXL125" s="243"/>
      <c r="NXM125" s="243"/>
      <c r="NXN125" s="243"/>
      <c r="NXO125" s="243"/>
      <c r="NXP125" s="243"/>
      <c r="NXQ125" s="243"/>
      <c r="NXR125" s="243"/>
      <c r="NXS125" s="243"/>
      <c r="NXT125" s="243"/>
      <c r="NXU125" s="243"/>
      <c r="NXV125" s="243"/>
      <c r="NXW125" s="243"/>
      <c r="NXX125" s="243"/>
      <c r="NXY125" s="243"/>
      <c r="NXZ125" s="243"/>
      <c r="NYA125" s="243"/>
      <c r="NYB125" s="243"/>
      <c r="NYC125" s="243"/>
      <c r="NYD125" s="243"/>
      <c r="NYE125" s="243"/>
      <c r="NYF125" s="243"/>
      <c r="NYG125" s="243"/>
      <c r="NYH125" s="243"/>
      <c r="NYI125" s="243"/>
      <c r="NYJ125" s="243"/>
      <c r="NYK125" s="243"/>
      <c r="NYL125" s="243"/>
      <c r="NYM125" s="243"/>
      <c r="NYN125" s="243"/>
      <c r="NYO125" s="243"/>
      <c r="NYP125" s="243"/>
      <c r="NYQ125" s="243"/>
      <c r="NYR125" s="243"/>
      <c r="NYS125" s="243"/>
      <c r="NYT125" s="243"/>
      <c r="NYU125" s="243"/>
      <c r="NYV125" s="243"/>
      <c r="NYW125" s="243"/>
      <c r="NYX125" s="243"/>
      <c r="NYY125" s="243"/>
      <c r="NYZ125" s="243"/>
      <c r="NZA125" s="243"/>
      <c r="NZB125" s="243"/>
      <c r="NZC125" s="243"/>
      <c r="NZD125" s="243"/>
      <c r="NZE125" s="243"/>
      <c r="NZF125" s="243"/>
      <c r="NZG125" s="243"/>
      <c r="NZH125" s="243"/>
      <c r="NZI125" s="243"/>
      <c r="NZJ125" s="243"/>
      <c r="NZK125" s="243"/>
      <c r="NZL125" s="243"/>
      <c r="NZM125" s="243"/>
      <c r="NZN125" s="243"/>
      <c r="NZO125" s="243"/>
      <c r="NZP125" s="243"/>
      <c r="NZQ125" s="243"/>
      <c r="NZR125" s="243"/>
      <c r="NZS125" s="243"/>
      <c r="NZT125" s="243"/>
      <c r="NZU125" s="243"/>
      <c r="NZV125" s="243"/>
      <c r="NZW125" s="243"/>
      <c r="NZX125" s="243"/>
      <c r="NZY125" s="243"/>
      <c r="NZZ125" s="243"/>
      <c r="OAA125" s="243"/>
      <c r="OAB125" s="243"/>
      <c r="OAC125" s="243"/>
      <c r="OAD125" s="243"/>
      <c r="OAE125" s="243"/>
      <c r="OAF125" s="243"/>
      <c r="OAG125" s="243"/>
      <c r="OAH125" s="243"/>
      <c r="OAI125" s="243"/>
      <c r="OAJ125" s="243"/>
      <c r="OAK125" s="243"/>
      <c r="OAL125" s="243"/>
      <c r="OAM125" s="243"/>
      <c r="OAN125" s="243"/>
      <c r="OAO125" s="243"/>
      <c r="OAP125" s="243"/>
      <c r="OAQ125" s="243"/>
      <c r="OAR125" s="243"/>
      <c r="OAS125" s="243"/>
      <c r="OAT125" s="243"/>
      <c r="OAU125" s="243"/>
      <c r="OAV125" s="243"/>
      <c r="OAW125" s="243"/>
      <c r="OAX125" s="243"/>
      <c r="OAY125" s="243"/>
      <c r="OAZ125" s="243"/>
      <c r="OBA125" s="243"/>
      <c r="OBB125" s="243"/>
      <c r="OBC125" s="243"/>
      <c r="OBD125" s="243"/>
      <c r="OBE125" s="243"/>
      <c r="OBF125" s="243"/>
      <c r="OBG125" s="243"/>
      <c r="OBH125" s="243"/>
      <c r="OBI125" s="243"/>
      <c r="OBJ125" s="243"/>
      <c r="OBK125" s="243"/>
      <c r="OBL125" s="243"/>
      <c r="OBM125" s="243"/>
      <c r="OBN125" s="243"/>
      <c r="OBO125" s="243"/>
      <c r="OBP125" s="243"/>
      <c r="OBQ125" s="243"/>
      <c r="OBR125" s="243"/>
      <c r="OBS125" s="243"/>
      <c r="OBT125" s="243"/>
      <c r="OBU125" s="243"/>
      <c r="OBV125" s="243"/>
      <c r="OBW125" s="243"/>
      <c r="OBX125" s="243"/>
      <c r="OBY125" s="243"/>
      <c r="OBZ125" s="243"/>
      <c r="OCA125" s="243"/>
      <c r="OCB125" s="243"/>
      <c r="OCC125" s="243"/>
      <c r="OCD125" s="243"/>
      <c r="OCE125" s="243"/>
      <c r="OCF125" s="243"/>
      <c r="OCG125" s="243"/>
      <c r="OCH125" s="243"/>
      <c r="OCI125" s="243"/>
      <c r="OCJ125" s="243"/>
      <c r="OCK125" s="243"/>
      <c r="OCL125" s="243"/>
      <c r="OCM125" s="243"/>
      <c r="OCN125" s="243"/>
      <c r="OCO125" s="243"/>
      <c r="OCP125" s="243"/>
      <c r="OCQ125" s="243"/>
      <c r="OCR125" s="243"/>
      <c r="OCS125" s="243"/>
      <c r="OCT125" s="243"/>
      <c r="OCU125" s="243"/>
      <c r="OCV125" s="243"/>
      <c r="OCW125" s="243"/>
      <c r="OCX125" s="243"/>
      <c r="OCY125" s="243"/>
      <c r="OCZ125" s="243"/>
      <c r="ODA125" s="243"/>
      <c r="ODB125" s="243"/>
      <c r="ODC125" s="243"/>
      <c r="ODD125" s="243"/>
      <c r="ODE125" s="243"/>
      <c r="ODF125" s="243"/>
      <c r="ODG125" s="243"/>
      <c r="ODH125" s="243"/>
      <c r="ODI125" s="243"/>
      <c r="ODJ125" s="243"/>
      <c r="ODK125" s="243"/>
      <c r="ODL125" s="243"/>
      <c r="ODM125" s="243"/>
      <c r="ODN125" s="243"/>
      <c r="ODO125" s="243"/>
      <c r="ODP125" s="243"/>
      <c r="ODQ125" s="243"/>
      <c r="ODR125" s="243"/>
      <c r="ODS125" s="243"/>
      <c r="ODT125" s="243"/>
      <c r="ODU125" s="243"/>
      <c r="ODV125" s="243"/>
      <c r="ODW125" s="243"/>
      <c r="ODX125" s="243"/>
      <c r="ODY125" s="243"/>
      <c r="ODZ125" s="243"/>
      <c r="OEA125" s="243"/>
      <c r="OEB125" s="243"/>
      <c r="OEC125" s="243"/>
      <c r="OED125" s="243"/>
      <c r="OEE125" s="243"/>
      <c r="OEF125" s="243"/>
      <c r="OEG125" s="243"/>
      <c r="OEH125" s="243"/>
      <c r="OEI125" s="243"/>
      <c r="OEJ125" s="243"/>
      <c r="OEK125" s="243"/>
      <c r="OEL125" s="243"/>
      <c r="OEM125" s="243"/>
      <c r="OEN125" s="243"/>
      <c r="OEO125" s="243"/>
      <c r="OEP125" s="243"/>
      <c r="OEQ125" s="243"/>
      <c r="OER125" s="243"/>
      <c r="OES125" s="243"/>
      <c r="OET125" s="243"/>
      <c r="OEU125" s="243"/>
      <c r="OEV125" s="243"/>
      <c r="OEW125" s="243"/>
      <c r="OEX125" s="243"/>
      <c r="OEY125" s="243"/>
      <c r="OEZ125" s="243"/>
      <c r="OFA125" s="243"/>
      <c r="OFB125" s="243"/>
      <c r="OFC125" s="243"/>
      <c r="OFD125" s="243"/>
      <c r="OFE125" s="243"/>
      <c r="OFF125" s="243"/>
      <c r="OFG125" s="243"/>
      <c r="OFH125" s="243"/>
      <c r="OFI125" s="243"/>
      <c r="OFJ125" s="243"/>
      <c r="OFK125" s="243"/>
      <c r="OFL125" s="243"/>
      <c r="OFM125" s="243"/>
      <c r="OFN125" s="243"/>
      <c r="OFO125" s="243"/>
      <c r="OFP125" s="243"/>
      <c r="OFQ125" s="243"/>
      <c r="OFR125" s="243"/>
      <c r="OFS125" s="243"/>
      <c r="OFT125" s="243"/>
      <c r="OFU125" s="243"/>
      <c r="OFV125" s="243"/>
      <c r="OFW125" s="243"/>
      <c r="OFX125" s="243"/>
      <c r="OFY125" s="243"/>
      <c r="OFZ125" s="243"/>
      <c r="OGA125" s="243"/>
      <c r="OGB125" s="243"/>
      <c r="OGC125" s="243"/>
      <c r="OGD125" s="243"/>
      <c r="OGE125" s="243"/>
      <c r="OGF125" s="243"/>
      <c r="OGG125" s="243"/>
      <c r="OGH125" s="243"/>
      <c r="OGI125" s="243"/>
      <c r="OGJ125" s="243"/>
      <c r="OGK125" s="243"/>
      <c r="OGL125" s="243"/>
      <c r="OGM125" s="243"/>
      <c r="OGN125" s="243"/>
      <c r="OGO125" s="243"/>
      <c r="OGP125" s="243"/>
      <c r="OGQ125" s="243"/>
      <c r="OGR125" s="243"/>
      <c r="OGS125" s="243"/>
      <c r="OGT125" s="243"/>
      <c r="OGU125" s="243"/>
      <c r="OGV125" s="243"/>
      <c r="OGW125" s="243"/>
      <c r="OGX125" s="243"/>
      <c r="OGY125" s="243"/>
      <c r="OGZ125" s="243"/>
      <c r="OHA125" s="243"/>
      <c r="OHB125" s="243"/>
      <c r="OHC125" s="243"/>
      <c r="OHD125" s="243"/>
      <c r="OHE125" s="243"/>
      <c r="OHF125" s="243"/>
      <c r="OHG125" s="243"/>
      <c r="OHH125" s="243"/>
      <c r="OHI125" s="243"/>
      <c r="OHJ125" s="243"/>
      <c r="OHK125" s="243"/>
      <c r="OHL125" s="243"/>
      <c r="OHM125" s="243"/>
      <c r="OHN125" s="243"/>
      <c r="OHO125" s="243"/>
      <c r="OHP125" s="243"/>
      <c r="OHQ125" s="243"/>
      <c r="OHR125" s="243"/>
      <c r="OHS125" s="243"/>
      <c r="OHT125" s="243"/>
      <c r="OHU125" s="243"/>
      <c r="OHV125" s="243"/>
      <c r="OHW125" s="243"/>
      <c r="OHX125" s="243"/>
      <c r="OHY125" s="243"/>
      <c r="OHZ125" s="243"/>
      <c r="OIA125" s="243"/>
      <c r="OIB125" s="243"/>
      <c r="OIC125" s="243"/>
      <c r="OID125" s="243"/>
      <c r="OIE125" s="243"/>
      <c r="OIF125" s="243"/>
      <c r="OIG125" s="243"/>
      <c r="OIH125" s="243"/>
      <c r="OII125" s="243"/>
      <c r="OIJ125" s="243"/>
      <c r="OIK125" s="243"/>
      <c r="OIL125" s="243"/>
      <c r="OIM125" s="243"/>
      <c r="OIN125" s="243"/>
      <c r="OIO125" s="243"/>
      <c r="OIP125" s="243"/>
      <c r="OIQ125" s="243"/>
      <c r="OIR125" s="243"/>
      <c r="OIS125" s="243"/>
      <c r="OIT125" s="243"/>
      <c r="OIU125" s="243"/>
      <c r="OIV125" s="243"/>
      <c r="OIW125" s="243"/>
      <c r="OIX125" s="243"/>
      <c r="OIY125" s="243"/>
      <c r="OIZ125" s="243"/>
      <c r="OJA125" s="243"/>
      <c r="OJB125" s="243"/>
      <c r="OJC125" s="243"/>
      <c r="OJD125" s="243"/>
      <c r="OJE125" s="243"/>
      <c r="OJF125" s="243"/>
      <c r="OJG125" s="243"/>
      <c r="OJH125" s="243"/>
      <c r="OJI125" s="243"/>
      <c r="OJJ125" s="243"/>
      <c r="OJK125" s="243"/>
      <c r="OJL125" s="243"/>
      <c r="OJM125" s="243"/>
      <c r="OJN125" s="243"/>
      <c r="OJO125" s="243"/>
      <c r="OJP125" s="243"/>
      <c r="OJQ125" s="243"/>
      <c r="OJR125" s="243"/>
      <c r="OJS125" s="243"/>
      <c r="OJT125" s="243"/>
      <c r="OJU125" s="243"/>
      <c r="OJV125" s="243"/>
      <c r="OJW125" s="243"/>
      <c r="OJX125" s="243"/>
      <c r="OJY125" s="243"/>
      <c r="OJZ125" s="243"/>
      <c r="OKA125" s="243"/>
      <c r="OKB125" s="243"/>
      <c r="OKC125" s="243"/>
      <c r="OKD125" s="243"/>
      <c r="OKE125" s="243"/>
      <c r="OKF125" s="243"/>
      <c r="OKG125" s="243"/>
      <c r="OKH125" s="243"/>
      <c r="OKI125" s="243"/>
      <c r="OKJ125" s="243"/>
      <c r="OKK125" s="243"/>
      <c r="OKL125" s="243"/>
      <c r="OKM125" s="243"/>
      <c r="OKN125" s="243"/>
      <c r="OKO125" s="243"/>
      <c r="OKP125" s="243"/>
      <c r="OKQ125" s="243"/>
      <c r="OKR125" s="243"/>
      <c r="OKS125" s="243"/>
      <c r="OKT125" s="243"/>
      <c r="OKU125" s="243"/>
      <c r="OKV125" s="243"/>
      <c r="OKW125" s="243"/>
      <c r="OKX125" s="243"/>
      <c r="OKY125" s="243"/>
      <c r="OKZ125" s="243"/>
      <c r="OLA125" s="243"/>
      <c r="OLB125" s="243"/>
      <c r="OLC125" s="243"/>
      <c r="OLD125" s="243"/>
      <c r="OLE125" s="243"/>
      <c r="OLF125" s="243"/>
      <c r="OLG125" s="243"/>
      <c r="OLH125" s="243"/>
      <c r="OLI125" s="243"/>
      <c r="OLJ125" s="243"/>
      <c r="OLK125" s="243"/>
      <c r="OLL125" s="243"/>
      <c r="OLM125" s="243"/>
      <c r="OLN125" s="243"/>
      <c r="OLO125" s="243"/>
      <c r="OLP125" s="243"/>
      <c r="OLQ125" s="243"/>
      <c r="OLR125" s="243"/>
      <c r="OLS125" s="243"/>
      <c r="OLT125" s="243"/>
      <c r="OLU125" s="243"/>
      <c r="OLV125" s="243"/>
      <c r="OLW125" s="243"/>
      <c r="OLX125" s="243"/>
      <c r="OLY125" s="243"/>
      <c r="OLZ125" s="243"/>
      <c r="OMA125" s="243"/>
      <c r="OMB125" s="243"/>
      <c r="OMC125" s="243"/>
      <c r="OMD125" s="243"/>
      <c r="OME125" s="243"/>
      <c r="OMF125" s="243"/>
      <c r="OMG125" s="243"/>
      <c r="OMH125" s="243"/>
      <c r="OMI125" s="243"/>
      <c r="OMJ125" s="243"/>
      <c r="OMK125" s="243"/>
      <c r="OML125" s="243"/>
      <c r="OMM125" s="243"/>
      <c r="OMN125" s="243"/>
      <c r="OMO125" s="243"/>
      <c r="OMP125" s="243"/>
      <c r="OMQ125" s="243"/>
      <c r="OMR125" s="243"/>
      <c r="OMS125" s="243"/>
      <c r="OMT125" s="243"/>
      <c r="OMU125" s="243"/>
      <c r="OMV125" s="243"/>
      <c r="OMW125" s="243"/>
      <c r="OMX125" s="243"/>
      <c r="OMY125" s="243"/>
      <c r="OMZ125" s="243"/>
      <c r="ONA125" s="243"/>
      <c r="ONB125" s="243"/>
      <c r="ONC125" s="243"/>
      <c r="OND125" s="243"/>
      <c r="ONE125" s="243"/>
      <c r="ONF125" s="243"/>
      <c r="ONG125" s="243"/>
      <c r="ONH125" s="243"/>
      <c r="ONI125" s="243"/>
      <c r="ONJ125" s="243"/>
      <c r="ONK125" s="243"/>
      <c r="ONL125" s="243"/>
      <c r="ONM125" s="243"/>
      <c r="ONN125" s="243"/>
      <c r="ONO125" s="243"/>
      <c r="ONP125" s="243"/>
      <c r="ONQ125" s="243"/>
      <c r="ONR125" s="243"/>
      <c r="ONS125" s="243"/>
      <c r="ONT125" s="243"/>
      <c r="ONU125" s="243"/>
      <c r="ONV125" s="243"/>
      <c r="ONW125" s="243"/>
      <c r="ONX125" s="243"/>
      <c r="ONY125" s="243"/>
      <c r="ONZ125" s="243"/>
      <c r="OOA125" s="243"/>
      <c r="OOB125" s="243"/>
      <c r="OOC125" s="243"/>
      <c r="OOD125" s="243"/>
      <c r="OOE125" s="243"/>
      <c r="OOF125" s="243"/>
      <c r="OOG125" s="243"/>
      <c r="OOH125" s="243"/>
      <c r="OOI125" s="243"/>
      <c r="OOJ125" s="243"/>
      <c r="OOK125" s="243"/>
      <c r="OOL125" s="243"/>
      <c r="OOM125" s="243"/>
      <c r="OON125" s="243"/>
      <c r="OOO125" s="243"/>
      <c r="OOP125" s="243"/>
      <c r="OOQ125" s="243"/>
      <c r="OOR125" s="243"/>
      <c r="OOS125" s="243"/>
      <c r="OOT125" s="243"/>
      <c r="OOU125" s="243"/>
      <c r="OOV125" s="243"/>
      <c r="OOW125" s="243"/>
      <c r="OOX125" s="243"/>
      <c r="OOY125" s="243"/>
      <c r="OOZ125" s="243"/>
      <c r="OPA125" s="243"/>
      <c r="OPB125" s="243"/>
      <c r="OPC125" s="243"/>
      <c r="OPD125" s="243"/>
      <c r="OPE125" s="243"/>
      <c r="OPF125" s="243"/>
      <c r="OPG125" s="243"/>
      <c r="OPH125" s="243"/>
      <c r="OPI125" s="243"/>
      <c r="OPJ125" s="243"/>
      <c r="OPK125" s="243"/>
      <c r="OPL125" s="243"/>
      <c r="OPM125" s="243"/>
      <c r="OPN125" s="243"/>
      <c r="OPO125" s="243"/>
      <c r="OPP125" s="243"/>
      <c r="OPQ125" s="243"/>
      <c r="OPR125" s="243"/>
      <c r="OPS125" s="243"/>
      <c r="OPT125" s="243"/>
      <c r="OPU125" s="243"/>
      <c r="OPV125" s="243"/>
      <c r="OPW125" s="243"/>
      <c r="OPX125" s="243"/>
      <c r="OPY125" s="243"/>
      <c r="OPZ125" s="243"/>
      <c r="OQA125" s="243"/>
      <c r="OQB125" s="243"/>
      <c r="OQC125" s="243"/>
      <c r="OQD125" s="243"/>
      <c r="OQE125" s="243"/>
      <c r="OQF125" s="243"/>
      <c r="OQG125" s="243"/>
      <c r="OQH125" s="243"/>
      <c r="OQI125" s="243"/>
      <c r="OQJ125" s="243"/>
      <c r="OQK125" s="243"/>
      <c r="OQL125" s="243"/>
      <c r="OQM125" s="243"/>
      <c r="OQN125" s="243"/>
      <c r="OQO125" s="243"/>
      <c r="OQP125" s="243"/>
      <c r="OQQ125" s="243"/>
      <c r="OQR125" s="243"/>
      <c r="OQS125" s="243"/>
      <c r="OQT125" s="243"/>
      <c r="OQU125" s="243"/>
      <c r="OQV125" s="243"/>
      <c r="OQW125" s="243"/>
      <c r="OQX125" s="243"/>
      <c r="OQY125" s="243"/>
      <c r="OQZ125" s="243"/>
      <c r="ORA125" s="243"/>
      <c r="ORB125" s="243"/>
      <c r="ORC125" s="243"/>
      <c r="ORD125" s="243"/>
      <c r="ORE125" s="243"/>
      <c r="ORF125" s="243"/>
      <c r="ORG125" s="243"/>
      <c r="ORH125" s="243"/>
      <c r="ORI125" s="243"/>
      <c r="ORJ125" s="243"/>
      <c r="ORK125" s="243"/>
      <c r="ORL125" s="243"/>
      <c r="ORM125" s="243"/>
      <c r="ORN125" s="243"/>
      <c r="ORO125" s="243"/>
      <c r="ORP125" s="243"/>
      <c r="ORQ125" s="243"/>
      <c r="ORR125" s="243"/>
      <c r="ORS125" s="243"/>
      <c r="ORT125" s="243"/>
      <c r="ORU125" s="243"/>
      <c r="ORV125" s="243"/>
      <c r="ORW125" s="243"/>
      <c r="ORX125" s="243"/>
      <c r="ORY125" s="243"/>
      <c r="ORZ125" s="243"/>
      <c r="OSA125" s="243"/>
      <c r="OSB125" s="243"/>
      <c r="OSC125" s="243"/>
      <c r="OSD125" s="243"/>
      <c r="OSE125" s="243"/>
      <c r="OSF125" s="243"/>
      <c r="OSG125" s="243"/>
      <c r="OSH125" s="243"/>
      <c r="OSI125" s="243"/>
      <c r="OSJ125" s="243"/>
      <c r="OSK125" s="243"/>
      <c r="OSL125" s="243"/>
      <c r="OSM125" s="243"/>
      <c r="OSN125" s="243"/>
      <c r="OSO125" s="243"/>
      <c r="OSP125" s="243"/>
      <c r="OSQ125" s="243"/>
      <c r="OSR125" s="243"/>
      <c r="OSS125" s="243"/>
      <c r="OST125" s="243"/>
      <c r="OSU125" s="243"/>
      <c r="OSV125" s="243"/>
      <c r="OSW125" s="243"/>
      <c r="OSX125" s="243"/>
      <c r="OSY125" s="243"/>
      <c r="OSZ125" s="243"/>
      <c r="OTA125" s="243"/>
      <c r="OTB125" s="243"/>
      <c r="OTC125" s="243"/>
      <c r="OTD125" s="243"/>
      <c r="OTE125" s="243"/>
      <c r="OTF125" s="243"/>
      <c r="OTG125" s="243"/>
      <c r="OTH125" s="243"/>
      <c r="OTI125" s="243"/>
      <c r="OTJ125" s="243"/>
      <c r="OTK125" s="243"/>
      <c r="OTL125" s="243"/>
      <c r="OTM125" s="243"/>
      <c r="OTN125" s="243"/>
      <c r="OTO125" s="243"/>
      <c r="OTP125" s="243"/>
      <c r="OTQ125" s="243"/>
      <c r="OTR125" s="243"/>
      <c r="OTS125" s="243"/>
      <c r="OTT125" s="243"/>
      <c r="OTU125" s="243"/>
      <c r="OTV125" s="243"/>
      <c r="OTW125" s="243"/>
      <c r="OTX125" s="243"/>
      <c r="OTY125" s="243"/>
      <c r="OTZ125" s="243"/>
      <c r="OUA125" s="243"/>
      <c r="OUB125" s="243"/>
      <c r="OUC125" s="243"/>
      <c r="OUD125" s="243"/>
      <c r="OUE125" s="243"/>
      <c r="OUF125" s="243"/>
      <c r="OUG125" s="243"/>
      <c r="OUH125" s="243"/>
      <c r="OUI125" s="243"/>
      <c r="OUJ125" s="243"/>
      <c r="OUK125" s="243"/>
      <c r="OUL125" s="243"/>
      <c r="OUM125" s="243"/>
      <c r="OUN125" s="243"/>
      <c r="OUO125" s="243"/>
      <c r="OUP125" s="243"/>
      <c r="OUQ125" s="243"/>
      <c r="OUR125" s="243"/>
      <c r="OUS125" s="243"/>
      <c r="OUT125" s="243"/>
      <c r="OUU125" s="243"/>
      <c r="OUV125" s="243"/>
      <c r="OUW125" s="243"/>
      <c r="OUX125" s="243"/>
      <c r="OUY125" s="243"/>
      <c r="OUZ125" s="243"/>
      <c r="OVA125" s="243"/>
      <c r="OVB125" s="243"/>
      <c r="OVC125" s="243"/>
      <c r="OVD125" s="243"/>
      <c r="OVE125" s="243"/>
      <c r="OVF125" s="243"/>
      <c r="OVG125" s="243"/>
      <c r="OVH125" s="243"/>
      <c r="OVI125" s="243"/>
      <c r="OVJ125" s="243"/>
      <c r="OVK125" s="243"/>
      <c r="OVL125" s="243"/>
      <c r="OVM125" s="243"/>
      <c r="OVN125" s="243"/>
      <c r="OVO125" s="243"/>
      <c r="OVP125" s="243"/>
      <c r="OVQ125" s="243"/>
      <c r="OVR125" s="243"/>
      <c r="OVS125" s="243"/>
      <c r="OVT125" s="243"/>
      <c r="OVU125" s="243"/>
      <c r="OVV125" s="243"/>
      <c r="OVW125" s="243"/>
      <c r="OVX125" s="243"/>
      <c r="OVY125" s="243"/>
      <c r="OVZ125" s="243"/>
      <c r="OWA125" s="243"/>
      <c r="OWB125" s="243"/>
      <c r="OWC125" s="243"/>
      <c r="OWD125" s="243"/>
      <c r="OWE125" s="243"/>
      <c r="OWF125" s="243"/>
      <c r="OWG125" s="243"/>
      <c r="OWH125" s="243"/>
      <c r="OWI125" s="243"/>
      <c r="OWJ125" s="243"/>
      <c r="OWK125" s="243"/>
      <c r="OWL125" s="243"/>
      <c r="OWM125" s="243"/>
      <c r="OWN125" s="243"/>
      <c r="OWO125" s="243"/>
      <c r="OWP125" s="243"/>
      <c r="OWQ125" s="243"/>
      <c r="OWR125" s="243"/>
      <c r="OWS125" s="243"/>
      <c r="OWT125" s="243"/>
      <c r="OWU125" s="243"/>
      <c r="OWV125" s="243"/>
      <c r="OWW125" s="243"/>
      <c r="OWX125" s="243"/>
      <c r="OWY125" s="243"/>
      <c r="OWZ125" s="243"/>
      <c r="OXA125" s="243"/>
      <c r="OXB125" s="243"/>
      <c r="OXC125" s="243"/>
      <c r="OXD125" s="243"/>
      <c r="OXE125" s="243"/>
      <c r="OXF125" s="243"/>
      <c r="OXG125" s="243"/>
      <c r="OXH125" s="243"/>
      <c r="OXI125" s="243"/>
      <c r="OXJ125" s="243"/>
      <c r="OXK125" s="243"/>
      <c r="OXL125" s="243"/>
      <c r="OXM125" s="243"/>
      <c r="OXN125" s="243"/>
      <c r="OXO125" s="243"/>
      <c r="OXP125" s="243"/>
      <c r="OXQ125" s="243"/>
      <c r="OXR125" s="243"/>
      <c r="OXS125" s="243"/>
      <c r="OXT125" s="243"/>
      <c r="OXU125" s="243"/>
      <c r="OXV125" s="243"/>
      <c r="OXW125" s="243"/>
      <c r="OXX125" s="243"/>
      <c r="OXY125" s="243"/>
      <c r="OXZ125" s="243"/>
      <c r="OYA125" s="243"/>
      <c r="OYB125" s="243"/>
      <c r="OYC125" s="243"/>
      <c r="OYD125" s="243"/>
      <c r="OYE125" s="243"/>
      <c r="OYF125" s="243"/>
      <c r="OYG125" s="243"/>
      <c r="OYH125" s="243"/>
      <c r="OYI125" s="243"/>
      <c r="OYJ125" s="243"/>
      <c r="OYK125" s="243"/>
      <c r="OYL125" s="243"/>
      <c r="OYM125" s="243"/>
      <c r="OYN125" s="243"/>
      <c r="OYO125" s="243"/>
      <c r="OYP125" s="243"/>
      <c r="OYQ125" s="243"/>
      <c r="OYR125" s="243"/>
      <c r="OYS125" s="243"/>
      <c r="OYT125" s="243"/>
      <c r="OYU125" s="243"/>
      <c r="OYV125" s="243"/>
      <c r="OYW125" s="243"/>
      <c r="OYX125" s="243"/>
      <c r="OYY125" s="243"/>
      <c r="OYZ125" s="243"/>
      <c r="OZA125" s="243"/>
      <c r="OZB125" s="243"/>
      <c r="OZC125" s="243"/>
      <c r="OZD125" s="243"/>
      <c r="OZE125" s="243"/>
      <c r="OZF125" s="243"/>
      <c r="OZG125" s="243"/>
      <c r="OZH125" s="243"/>
      <c r="OZI125" s="243"/>
      <c r="OZJ125" s="243"/>
      <c r="OZK125" s="243"/>
      <c r="OZL125" s="243"/>
      <c r="OZM125" s="243"/>
      <c r="OZN125" s="243"/>
      <c r="OZO125" s="243"/>
      <c r="OZP125" s="243"/>
      <c r="OZQ125" s="243"/>
      <c r="OZR125" s="243"/>
      <c r="OZS125" s="243"/>
      <c r="OZT125" s="243"/>
      <c r="OZU125" s="243"/>
      <c r="OZV125" s="243"/>
      <c r="OZW125" s="243"/>
      <c r="OZX125" s="243"/>
      <c r="OZY125" s="243"/>
      <c r="OZZ125" s="243"/>
      <c r="PAA125" s="243"/>
      <c r="PAB125" s="243"/>
      <c r="PAC125" s="243"/>
      <c r="PAD125" s="243"/>
      <c r="PAE125" s="243"/>
      <c r="PAF125" s="243"/>
      <c r="PAG125" s="243"/>
      <c r="PAH125" s="243"/>
      <c r="PAI125" s="243"/>
      <c r="PAJ125" s="243"/>
      <c r="PAK125" s="243"/>
      <c r="PAL125" s="243"/>
      <c r="PAM125" s="243"/>
      <c r="PAN125" s="243"/>
      <c r="PAO125" s="243"/>
      <c r="PAP125" s="243"/>
      <c r="PAQ125" s="243"/>
      <c r="PAR125" s="243"/>
      <c r="PAS125" s="243"/>
      <c r="PAT125" s="243"/>
      <c r="PAU125" s="243"/>
      <c r="PAV125" s="243"/>
      <c r="PAW125" s="243"/>
      <c r="PAX125" s="243"/>
      <c r="PAY125" s="243"/>
      <c r="PAZ125" s="243"/>
      <c r="PBA125" s="243"/>
      <c r="PBB125" s="243"/>
      <c r="PBC125" s="243"/>
      <c r="PBD125" s="243"/>
      <c r="PBE125" s="243"/>
      <c r="PBF125" s="243"/>
      <c r="PBG125" s="243"/>
      <c r="PBH125" s="243"/>
      <c r="PBI125" s="243"/>
      <c r="PBJ125" s="243"/>
      <c r="PBK125" s="243"/>
      <c r="PBL125" s="243"/>
      <c r="PBM125" s="243"/>
      <c r="PBN125" s="243"/>
      <c r="PBO125" s="243"/>
      <c r="PBP125" s="243"/>
      <c r="PBQ125" s="243"/>
      <c r="PBR125" s="243"/>
      <c r="PBS125" s="243"/>
      <c r="PBT125" s="243"/>
      <c r="PBU125" s="243"/>
      <c r="PBV125" s="243"/>
      <c r="PBW125" s="243"/>
      <c r="PBX125" s="243"/>
      <c r="PBY125" s="243"/>
      <c r="PBZ125" s="243"/>
      <c r="PCA125" s="243"/>
      <c r="PCB125" s="243"/>
      <c r="PCC125" s="243"/>
      <c r="PCD125" s="243"/>
      <c r="PCE125" s="243"/>
      <c r="PCF125" s="243"/>
      <c r="PCG125" s="243"/>
      <c r="PCH125" s="243"/>
      <c r="PCI125" s="243"/>
      <c r="PCJ125" s="243"/>
      <c r="PCK125" s="243"/>
      <c r="PCL125" s="243"/>
      <c r="PCM125" s="243"/>
      <c r="PCN125" s="243"/>
      <c r="PCO125" s="243"/>
      <c r="PCP125" s="243"/>
      <c r="PCQ125" s="243"/>
      <c r="PCR125" s="243"/>
      <c r="PCS125" s="243"/>
      <c r="PCT125" s="243"/>
      <c r="PCU125" s="243"/>
      <c r="PCV125" s="243"/>
      <c r="PCW125" s="243"/>
      <c r="PCX125" s="243"/>
      <c r="PCY125" s="243"/>
      <c r="PCZ125" s="243"/>
      <c r="PDA125" s="243"/>
      <c r="PDB125" s="243"/>
      <c r="PDC125" s="243"/>
      <c r="PDD125" s="243"/>
      <c r="PDE125" s="243"/>
      <c r="PDF125" s="243"/>
      <c r="PDG125" s="243"/>
      <c r="PDH125" s="243"/>
      <c r="PDI125" s="243"/>
      <c r="PDJ125" s="243"/>
      <c r="PDK125" s="243"/>
      <c r="PDL125" s="243"/>
      <c r="PDM125" s="243"/>
      <c r="PDN125" s="243"/>
      <c r="PDO125" s="243"/>
      <c r="PDP125" s="243"/>
      <c r="PDQ125" s="243"/>
      <c r="PDR125" s="243"/>
      <c r="PDS125" s="243"/>
      <c r="PDT125" s="243"/>
      <c r="PDU125" s="243"/>
      <c r="PDV125" s="243"/>
      <c r="PDW125" s="243"/>
      <c r="PDX125" s="243"/>
      <c r="PDY125" s="243"/>
      <c r="PDZ125" s="243"/>
      <c r="PEA125" s="243"/>
      <c r="PEB125" s="243"/>
      <c r="PEC125" s="243"/>
      <c r="PED125" s="243"/>
      <c r="PEE125" s="243"/>
      <c r="PEF125" s="243"/>
      <c r="PEG125" s="243"/>
      <c r="PEH125" s="243"/>
      <c r="PEI125" s="243"/>
      <c r="PEJ125" s="243"/>
      <c r="PEK125" s="243"/>
      <c r="PEL125" s="243"/>
      <c r="PEM125" s="243"/>
      <c r="PEN125" s="243"/>
      <c r="PEO125" s="243"/>
      <c r="PEP125" s="243"/>
      <c r="PEQ125" s="243"/>
      <c r="PER125" s="243"/>
      <c r="PES125" s="243"/>
      <c r="PET125" s="243"/>
      <c r="PEU125" s="243"/>
      <c r="PEV125" s="243"/>
      <c r="PEW125" s="243"/>
      <c r="PEX125" s="243"/>
      <c r="PEY125" s="243"/>
      <c r="PEZ125" s="243"/>
      <c r="PFA125" s="243"/>
      <c r="PFB125" s="243"/>
      <c r="PFC125" s="243"/>
      <c r="PFD125" s="243"/>
      <c r="PFE125" s="243"/>
      <c r="PFF125" s="243"/>
      <c r="PFG125" s="243"/>
      <c r="PFH125" s="243"/>
      <c r="PFI125" s="243"/>
      <c r="PFJ125" s="243"/>
      <c r="PFK125" s="243"/>
      <c r="PFL125" s="243"/>
      <c r="PFM125" s="243"/>
      <c r="PFN125" s="243"/>
      <c r="PFO125" s="243"/>
      <c r="PFP125" s="243"/>
      <c r="PFQ125" s="243"/>
      <c r="PFR125" s="243"/>
      <c r="PFS125" s="243"/>
      <c r="PFT125" s="243"/>
      <c r="PFU125" s="243"/>
      <c r="PFV125" s="243"/>
      <c r="PFW125" s="243"/>
      <c r="PFX125" s="243"/>
      <c r="PFY125" s="243"/>
      <c r="PFZ125" s="243"/>
      <c r="PGA125" s="243"/>
      <c r="PGB125" s="243"/>
      <c r="PGC125" s="243"/>
      <c r="PGD125" s="243"/>
      <c r="PGE125" s="243"/>
      <c r="PGF125" s="243"/>
      <c r="PGG125" s="243"/>
      <c r="PGH125" s="243"/>
      <c r="PGI125" s="243"/>
      <c r="PGJ125" s="243"/>
      <c r="PGK125" s="243"/>
      <c r="PGL125" s="243"/>
      <c r="PGM125" s="243"/>
      <c r="PGN125" s="243"/>
      <c r="PGO125" s="243"/>
      <c r="PGP125" s="243"/>
      <c r="PGQ125" s="243"/>
      <c r="PGR125" s="243"/>
      <c r="PGS125" s="243"/>
      <c r="PGT125" s="243"/>
      <c r="PGU125" s="243"/>
      <c r="PGV125" s="243"/>
      <c r="PGW125" s="243"/>
      <c r="PGX125" s="243"/>
      <c r="PGY125" s="243"/>
      <c r="PGZ125" s="243"/>
      <c r="PHA125" s="243"/>
      <c r="PHB125" s="243"/>
      <c r="PHC125" s="243"/>
      <c r="PHD125" s="243"/>
      <c r="PHE125" s="243"/>
      <c r="PHF125" s="243"/>
      <c r="PHG125" s="243"/>
      <c r="PHH125" s="243"/>
      <c r="PHI125" s="243"/>
      <c r="PHJ125" s="243"/>
      <c r="PHK125" s="243"/>
      <c r="PHL125" s="243"/>
      <c r="PHM125" s="243"/>
      <c r="PHN125" s="243"/>
      <c r="PHO125" s="243"/>
      <c r="PHP125" s="243"/>
      <c r="PHQ125" s="243"/>
      <c r="PHR125" s="243"/>
      <c r="PHS125" s="243"/>
      <c r="PHT125" s="243"/>
      <c r="PHU125" s="243"/>
      <c r="PHV125" s="243"/>
      <c r="PHW125" s="243"/>
      <c r="PHX125" s="243"/>
      <c r="PHY125" s="243"/>
      <c r="PHZ125" s="243"/>
      <c r="PIA125" s="243"/>
      <c r="PIB125" s="243"/>
      <c r="PIC125" s="243"/>
      <c r="PID125" s="243"/>
      <c r="PIE125" s="243"/>
      <c r="PIF125" s="243"/>
      <c r="PIG125" s="243"/>
      <c r="PIH125" s="243"/>
      <c r="PII125" s="243"/>
      <c r="PIJ125" s="243"/>
      <c r="PIK125" s="243"/>
      <c r="PIL125" s="243"/>
      <c r="PIM125" s="243"/>
      <c r="PIN125" s="243"/>
      <c r="PIO125" s="243"/>
      <c r="PIP125" s="243"/>
      <c r="PIQ125" s="243"/>
      <c r="PIR125" s="243"/>
      <c r="PIS125" s="243"/>
      <c r="PIT125" s="243"/>
      <c r="PIU125" s="243"/>
      <c r="PIV125" s="243"/>
      <c r="PIW125" s="243"/>
      <c r="PIX125" s="243"/>
      <c r="PIY125" s="243"/>
      <c r="PIZ125" s="243"/>
      <c r="PJA125" s="243"/>
      <c r="PJB125" s="243"/>
      <c r="PJC125" s="243"/>
      <c r="PJD125" s="243"/>
      <c r="PJE125" s="243"/>
      <c r="PJF125" s="243"/>
      <c r="PJG125" s="243"/>
      <c r="PJH125" s="243"/>
      <c r="PJI125" s="243"/>
      <c r="PJJ125" s="243"/>
      <c r="PJK125" s="243"/>
      <c r="PJL125" s="243"/>
      <c r="PJM125" s="243"/>
      <c r="PJN125" s="243"/>
      <c r="PJO125" s="243"/>
      <c r="PJP125" s="243"/>
      <c r="PJQ125" s="243"/>
      <c r="PJR125" s="243"/>
      <c r="PJS125" s="243"/>
      <c r="PJT125" s="243"/>
      <c r="PJU125" s="243"/>
      <c r="PJV125" s="243"/>
      <c r="PJW125" s="243"/>
      <c r="PJX125" s="243"/>
      <c r="PJY125" s="243"/>
      <c r="PJZ125" s="243"/>
      <c r="PKA125" s="243"/>
      <c r="PKB125" s="243"/>
      <c r="PKC125" s="243"/>
      <c r="PKD125" s="243"/>
      <c r="PKE125" s="243"/>
      <c r="PKF125" s="243"/>
      <c r="PKG125" s="243"/>
      <c r="PKH125" s="243"/>
      <c r="PKI125" s="243"/>
      <c r="PKJ125" s="243"/>
      <c r="PKK125" s="243"/>
      <c r="PKL125" s="243"/>
      <c r="PKM125" s="243"/>
      <c r="PKN125" s="243"/>
      <c r="PKO125" s="243"/>
      <c r="PKP125" s="243"/>
      <c r="PKQ125" s="243"/>
      <c r="PKR125" s="243"/>
      <c r="PKS125" s="243"/>
      <c r="PKT125" s="243"/>
      <c r="PKU125" s="243"/>
      <c r="PKV125" s="243"/>
      <c r="PKW125" s="243"/>
      <c r="PKX125" s="243"/>
      <c r="PKY125" s="243"/>
      <c r="PKZ125" s="243"/>
      <c r="PLA125" s="243"/>
      <c r="PLB125" s="243"/>
      <c r="PLC125" s="243"/>
      <c r="PLD125" s="243"/>
      <c r="PLE125" s="243"/>
      <c r="PLF125" s="243"/>
      <c r="PLG125" s="243"/>
      <c r="PLH125" s="243"/>
      <c r="PLI125" s="243"/>
      <c r="PLJ125" s="243"/>
      <c r="PLK125" s="243"/>
      <c r="PLL125" s="243"/>
      <c r="PLM125" s="243"/>
      <c r="PLN125" s="243"/>
      <c r="PLO125" s="243"/>
      <c r="PLP125" s="243"/>
      <c r="PLQ125" s="243"/>
      <c r="PLR125" s="243"/>
      <c r="PLS125" s="243"/>
      <c r="PLT125" s="243"/>
      <c r="PLU125" s="243"/>
      <c r="PLV125" s="243"/>
      <c r="PLW125" s="243"/>
      <c r="PLX125" s="243"/>
      <c r="PLY125" s="243"/>
      <c r="PLZ125" s="243"/>
      <c r="PMA125" s="243"/>
      <c r="PMB125" s="243"/>
      <c r="PMC125" s="243"/>
      <c r="PMD125" s="243"/>
      <c r="PME125" s="243"/>
      <c r="PMF125" s="243"/>
      <c r="PMG125" s="243"/>
      <c r="PMH125" s="243"/>
      <c r="PMI125" s="243"/>
      <c r="PMJ125" s="243"/>
      <c r="PMK125" s="243"/>
      <c r="PML125" s="243"/>
      <c r="PMM125" s="243"/>
      <c r="PMN125" s="243"/>
      <c r="PMO125" s="243"/>
      <c r="PMP125" s="243"/>
      <c r="PMQ125" s="243"/>
      <c r="PMR125" s="243"/>
      <c r="PMS125" s="243"/>
      <c r="PMT125" s="243"/>
      <c r="PMU125" s="243"/>
      <c r="PMV125" s="243"/>
      <c r="PMW125" s="243"/>
      <c r="PMX125" s="243"/>
      <c r="PMY125" s="243"/>
      <c r="PMZ125" s="243"/>
      <c r="PNA125" s="243"/>
      <c r="PNB125" s="243"/>
      <c r="PNC125" s="243"/>
      <c r="PND125" s="243"/>
      <c r="PNE125" s="243"/>
      <c r="PNF125" s="243"/>
      <c r="PNG125" s="243"/>
      <c r="PNH125" s="243"/>
      <c r="PNI125" s="243"/>
      <c r="PNJ125" s="243"/>
      <c r="PNK125" s="243"/>
      <c r="PNL125" s="243"/>
      <c r="PNM125" s="243"/>
      <c r="PNN125" s="243"/>
      <c r="PNO125" s="243"/>
      <c r="PNP125" s="243"/>
      <c r="PNQ125" s="243"/>
      <c r="PNR125" s="243"/>
      <c r="PNS125" s="243"/>
      <c r="PNT125" s="243"/>
      <c r="PNU125" s="243"/>
      <c r="PNV125" s="243"/>
      <c r="PNW125" s="243"/>
      <c r="PNX125" s="243"/>
      <c r="PNY125" s="243"/>
      <c r="PNZ125" s="243"/>
      <c r="POA125" s="243"/>
      <c r="POB125" s="243"/>
      <c r="POC125" s="243"/>
      <c r="POD125" s="243"/>
      <c r="POE125" s="243"/>
      <c r="POF125" s="243"/>
      <c r="POG125" s="243"/>
      <c r="POH125" s="243"/>
      <c r="POI125" s="243"/>
      <c r="POJ125" s="243"/>
      <c r="POK125" s="243"/>
      <c r="POL125" s="243"/>
      <c r="POM125" s="243"/>
      <c r="PON125" s="243"/>
      <c r="POO125" s="243"/>
      <c r="POP125" s="243"/>
      <c r="POQ125" s="243"/>
      <c r="POR125" s="243"/>
      <c r="POS125" s="243"/>
      <c r="POT125" s="243"/>
      <c r="POU125" s="243"/>
      <c r="POV125" s="243"/>
      <c r="POW125" s="243"/>
      <c r="POX125" s="243"/>
      <c r="POY125" s="243"/>
      <c r="POZ125" s="243"/>
      <c r="PPA125" s="243"/>
      <c r="PPB125" s="243"/>
      <c r="PPC125" s="243"/>
      <c r="PPD125" s="243"/>
      <c r="PPE125" s="243"/>
      <c r="PPF125" s="243"/>
      <c r="PPG125" s="243"/>
      <c r="PPH125" s="243"/>
      <c r="PPI125" s="243"/>
      <c r="PPJ125" s="243"/>
      <c r="PPK125" s="243"/>
      <c r="PPL125" s="243"/>
      <c r="PPM125" s="243"/>
      <c r="PPN125" s="243"/>
      <c r="PPO125" s="243"/>
      <c r="PPP125" s="243"/>
      <c r="PPQ125" s="243"/>
      <c r="PPR125" s="243"/>
      <c r="PPS125" s="243"/>
      <c r="PPT125" s="243"/>
      <c r="PPU125" s="243"/>
      <c r="PPV125" s="243"/>
      <c r="PPW125" s="243"/>
      <c r="PPX125" s="243"/>
      <c r="PPY125" s="243"/>
      <c r="PPZ125" s="243"/>
      <c r="PQA125" s="243"/>
      <c r="PQB125" s="243"/>
      <c r="PQC125" s="243"/>
      <c r="PQD125" s="243"/>
      <c r="PQE125" s="243"/>
      <c r="PQF125" s="243"/>
      <c r="PQG125" s="243"/>
      <c r="PQH125" s="243"/>
      <c r="PQI125" s="243"/>
      <c r="PQJ125" s="243"/>
      <c r="PQK125" s="243"/>
      <c r="PQL125" s="243"/>
      <c r="PQM125" s="243"/>
      <c r="PQN125" s="243"/>
      <c r="PQO125" s="243"/>
      <c r="PQP125" s="243"/>
      <c r="PQQ125" s="243"/>
      <c r="PQR125" s="243"/>
      <c r="PQS125" s="243"/>
      <c r="PQT125" s="243"/>
      <c r="PQU125" s="243"/>
      <c r="PQV125" s="243"/>
      <c r="PQW125" s="243"/>
      <c r="PQX125" s="243"/>
      <c r="PQY125" s="243"/>
      <c r="PQZ125" s="243"/>
      <c r="PRA125" s="243"/>
      <c r="PRB125" s="243"/>
      <c r="PRC125" s="243"/>
      <c r="PRD125" s="243"/>
      <c r="PRE125" s="243"/>
      <c r="PRF125" s="243"/>
      <c r="PRG125" s="243"/>
      <c r="PRH125" s="243"/>
      <c r="PRI125" s="243"/>
      <c r="PRJ125" s="243"/>
      <c r="PRK125" s="243"/>
      <c r="PRL125" s="243"/>
      <c r="PRM125" s="243"/>
      <c r="PRN125" s="243"/>
      <c r="PRO125" s="243"/>
      <c r="PRP125" s="243"/>
      <c r="PRQ125" s="243"/>
      <c r="PRR125" s="243"/>
      <c r="PRS125" s="243"/>
      <c r="PRT125" s="243"/>
      <c r="PRU125" s="243"/>
      <c r="PRV125" s="243"/>
      <c r="PRW125" s="243"/>
      <c r="PRX125" s="243"/>
      <c r="PRY125" s="243"/>
      <c r="PRZ125" s="243"/>
      <c r="PSA125" s="243"/>
      <c r="PSB125" s="243"/>
      <c r="PSC125" s="243"/>
      <c r="PSD125" s="243"/>
      <c r="PSE125" s="243"/>
      <c r="PSF125" s="243"/>
      <c r="PSG125" s="243"/>
      <c r="PSH125" s="243"/>
      <c r="PSI125" s="243"/>
      <c r="PSJ125" s="243"/>
      <c r="PSK125" s="243"/>
      <c r="PSL125" s="243"/>
      <c r="PSM125" s="243"/>
      <c r="PSN125" s="243"/>
      <c r="PSO125" s="243"/>
      <c r="PSP125" s="243"/>
      <c r="PSQ125" s="243"/>
      <c r="PSR125" s="243"/>
      <c r="PSS125" s="243"/>
      <c r="PST125" s="243"/>
      <c r="PSU125" s="243"/>
      <c r="PSV125" s="243"/>
      <c r="PSW125" s="243"/>
      <c r="PSX125" s="243"/>
      <c r="PSY125" s="243"/>
      <c r="PSZ125" s="243"/>
      <c r="PTA125" s="243"/>
      <c r="PTB125" s="243"/>
      <c r="PTC125" s="243"/>
      <c r="PTD125" s="243"/>
      <c r="PTE125" s="243"/>
      <c r="PTF125" s="243"/>
      <c r="PTG125" s="243"/>
      <c r="PTH125" s="243"/>
      <c r="PTI125" s="243"/>
      <c r="PTJ125" s="243"/>
      <c r="PTK125" s="243"/>
      <c r="PTL125" s="243"/>
      <c r="PTM125" s="243"/>
      <c r="PTN125" s="243"/>
      <c r="PTO125" s="243"/>
      <c r="PTP125" s="243"/>
      <c r="PTQ125" s="243"/>
      <c r="PTR125" s="243"/>
      <c r="PTS125" s="243"/>
      <c r="PTT125" s="243"/>
      <c r="PTU125" s="243"/>
      <c r="PTV125" s="243"/>
      <c r="PTW125" s="243"/>
      <c r="PTX125" s="243"/>
      <c r="PTY125" s="243"/>
      <c r="PTZ125" s="243"/>
      <c r="PUA125" s="243"/>
      <c r="PUB125" s="243"/>
      <c r="PUC125" s="243"/>
      <c r="PUD125" s="243"/>
      <c r="PUE125" s="243"/>
      <c r="PUF125" s="243"/>
      <c r="PUG125" s="243"/>
      <c r="PUH125" s="243"/>
      <c r="PUI125" s="243"/>
      <c r="PUJ125" s="243"/>
      <c r="PUK125" s="243"/>
      <c r="PUL125" s="243"/>
      <c r="PUM125" s="243"/>
      <c r="PUN125" s="243"/>
      <c r="PUO125" s="243"/>
      <c r="PUP125" s="243"/>
      <c r="PUQ125" s="243"/>
      <c r="PUR125" s="243"/>
      <c r="PUS125" s="243"/>
      <c r="PUT125" s="243"/>
      <c r="PUU125" s="243"/>
      <c r="PUV125" s="243"/>
      <c r="PUW125" s="243"/>
      <c r="PUX125" s="243"/>
      <c r="PUY125" s="243"/>
      <c r="PUZ125" s="243"/>
      <c r="PVA125" s="243"/>
      <c r="PVB125" s="243"/>
      <c r="PVC125" s="243"/>
      <c r="PVD125" s="243"/>
      <c r="PVE125" s="243"/>
      <c r="PVF125" s="243"/>
      <c r="PVG125" s="243"/>
      <c r="PVH125" s="243"/>
      <c r="PVI125" s="243"/>
      <c r="PVJ125" s="243"/>
      <c r="PVK125" s="243"/>
      <c r="PVL125" s="243"/>
      <c r="PVM125" s="243"/>
      <c r="PVN125" s="243"/>
      <c r="PVO125" s="243"/>
      <c r="PVP125" s="243"/>
      <c r="PVQ125" s="243"/>
      <c r="PVR125" s="243"/>
      <c r="PVS125" s="243"/>
      <c r="PVT125" s="243"/>
      <c r="PVU125" s="243"/>
      <c r="PVV125" s="243"/>
      <c r="PVW125" s="243"/>
      <c r="PVX125" s="243"/>
      <c r="PVY125" s="243"/>
      <c r="PVZ125" s="243"/>
      <c r="PWA125" s="243"/>
      <c r="PWB125" s="243"/>
      <c r="PWC125" s="243"/>
      <c r="PWD125" s="243"/>
      <c r="PWE125" s="243"/>
      <c r="PWF125" s="243"/>
      <c r="PWG125" s="243"/>
      <c r="PWH125" s="243"/>
      <c r="PWI125" s="243"/>
      <c r="PWJ125" s="243"/>
      <c r="PWK125" s="243"/>
      <c r="PWL125" s="243"/>
      <c r="PWM125" s="243"/>
      <c r="PWN125" s="243"/>
      <c r="PWO125" s="243"/>
      <c r="PWP125" s="243"/>
      <c r="PWQ125" s="243"/>
      <c r="PWR125" s="243"/>
      <c r="PWS125" s="243"/>
      <c r="PWT125" s="243"/>
      <c r="PWU125" s="243"/>
      <c r="PWV125" s="243"/>
      <c r="PWW125" s="243"/>
      <c r="PWX125" s="243"/>
      <c r="PWY125" s="243"/>
      <c r="PWZ125" s="243"/>
      <c r="PXA125" s="243"/>
      <c r="PXB125" s="243"/>
      <c r="PXC125" s="243"/>
      <c r="PXD125" s="243"/>
      <c r="PXE125" s="243"/>
      <c r="PXF125" s="243"/>
      <c r="PXG125" s="243"/>
      <c r="PXH125" s="243"/>
      <c r="PXI125" s="243"/>
      <c r="PXJ125" s="243"/>
      <c r="PXK125" s="243"/>
      <c r="PXL125" s="243"/>
      <c r="PXM125" s="243"/>
      <c r="PXN125" s="243"/>
      <c r="PXO125" s="243"/>
      <c r="PXP125" s="243"/>
      <c r="PXQ125" s="243"/>
      <c r="PXR125" s="243"/>
      <c r="PXS125" s="243"/>
      <c r="PXT125" s="243"/>
      <c r="PXU125" s="243"/>
      <c r="PXV125" s="243"/>
      <c r="PXW125" s="243"/>
      <c r="PXX125" s="243"/>
      <c r="PXY125" s="243"/>
      <c r="PXZ125" s="243"/>
      <c r="PYA125" s="243"/>
      <c r="PYB125" s="243"/>
      <c r="PYC125" s="243"/>
      <c r="PYD125" s="243"/>
      <c r="PYE125" s="243"/>
      <c r="PYF125" s="243"/>
      <c r="PYG125" s="243"/>
      <c r="PYH125" s="243"/>
      <c r="PYI125" s="243"/>
      <c r="PYJ125" s="243"/>
      <c r="PYK125" s="243"/>
      <c r="PYL125" s="243"/>
      <c r="PYM125" s="243"/>
      <c r="PYN125" s="243"/>
      <c r="PYO125" s="243"/>
      <c r="PYP125" s="243"/>
      <c r="PYQ125" s="243"/>
      <c r="PYR125" s="243"/>
      <c r="PYS125" s="243"/>
      <c r="PYT125" s="243"/>
      <c r="PYU125" s="243"/>
      <c r="PYV125" s="243"/>
      <c r="PYW125" s="243"/>
      <c r="PYX125" s="243"/>
      <c r="PYY125" s="243"/>
      <c r="PYZ125" s="243"/>
      <c r="PZA125" s="243"/>
      <c r="PZB125" s="243"/>
      <c r="PZC125" s="243"/>
      <c r="PZD125" s="243"/>
      <c r="PZE125" s="243"/>
      <c r="PZF125" s="243"/>
      <c r="PZG125" s="243"/>
      <c r="PZH125" s="243"/>
      <c r="PZI125" s="243"/>
      <c r="PZJ125" s="243"/>
      <c r="PZK125" s="243"/>
      <c r="PZL125" s="243"/>
      <c r="PZM125" s="243"/>
      <c r="PZN125" s="243"/>
      <c r="PZO125" s="243"/>
      <c r="PZP125" s="243"/>
      <c r="PZQ125" s="243"/>
      <c r="PZR125" s="243"/>
      <c r="PZS125" s="243"/>
      <c r="PZT125" s="243"/>
      <c r="PZU125" s="243"/>
      <c r="PZV125" s="243"/>
      <c r="PZW125" s="243"/>
      <c r="PZX125" s="243"/>
      <c r="PZY125" s="243"/>
      <c r="PZZ125" s="243"/>
      <c r="QAA125" s="243"/>
      <c r="QAB125" s="243"/>
      <c r="QAC125" s="243"/>
      <c r="QAD125" s="243"/>
      <c r="QAE125" s="243"/>
      <c r="QAF125" s="243"/>
      <c r="QAG125" s="243"/>
      <c r="QAH125" s="243"/>
      <c r="QAI125" s="243"/>
      <c r="QAJ125" s="243"/>
      <c r="QAK125" s="243"/>
      <c r="QAL125" s="243"/>
      <c r="QAM125" s="243"/>
      <c r="QAN125" s="243"/>
      <c r="QAO125" s="243"/>
      <c r="QAP125" s="243"/>
      <c r="QAQ125" s="243"/>
      <c r="QAR125" s="243"/>
      <c r="QAS125" s="243"/>
      <c r="QAT125" s="243"/>
      <c r="QAU125" s="243"/>
      <c r="QAV125" s="243"/>
      <c r="QAW125" s="243"/>
      <c r="QAX125" s="243"/>
      <c r="QAY125" s="243"/>
      <c r="QAZ125" s="243"/>
      <c r="QBA125" s="243"/>
      <c r="QBB125" s="243"/>
      <c r="QBC125" s="243"/>
      <c r="QBD125" s="243"/>
      <c r="QBE125" s="243"/>
      <c r="QBF125" s="243"/>
      <c r="QBG125" s="243"/>
      <c r="QBH125" s="243"/>
      <c r="QBI125" s="243"/>
      <c r="QBJ125" s="243"/>
      <c r="QBK125" s="243"/>
      <c r="QBL125" s="243"/>
      <c r="QBM125" s="243"/>
      <c r="QBN125" s="243"/>
      <c r="QBO125" s="243"/>
      <c r="QBP125" s="243"/>
      <c r="QBQ125" s="243"/>
      <c r="QBR125" s="243"/>
      <c r="QBS125" s="243"/>
      <c r="QBT125" s="243"/>
      <c r="QBU125" s="243"/>
      <c r="QBV125" s="243"/>
      <c r="QBW125" s="243"/>
      <c r="QBX125" s="243"/>
      <c r="QBY125" s="243"/>
      <c r="QBZ125" s="243"/>
      <c r="QCA125" s="243"/>
      <c r="QCB125" s="243"/>
      <c r="QCC125" s="243"/>
      <c r="QCD125" s="243"/>
      <c r="QCE125" s="243"/>
      <c r="QCF125" s="243"/>
      <c r="QCG125" s="243"/>
      <c r="QCH125" s="243"/>
      <c r="QCI125" s="243"/>
      <c r="QCJ125" s="243"/>
      <c r="QCK125" s="243"/>
      <c r="QCL125" s="243"/>
      <c r="QCM125" s="243"/>
      <c r="QCN125" s="243"/>
      <c r="QCO125" s="243"/>
      <c r="QCP125" s="243"/>
      <c r="QCQ125" s="243"/>
      <c r="QCR125" s="243"/>
      <c r="QCS125" s="243"/>
      <c r="QCT125" s="243"/>
      <c r="QCU125" s="243"/>
      <c r="QCV125" s="243"/>
      <c r="QCW125" s="243"/>
      <c r="QCX125" s="243"/>
      <c r="QCY125" s="243"/>
      <c r="QCZ125" s="243"/>
      <c r="QDA125" s="243"/>
      <c r="QDB125" s="243"/>
      <c r="QDC125" s="243"/>
      <c r="QDD125" s="243"/>
      <c r="QDE125" s="243"/>
      <c r="QDF125" s="243"/>
      <c r="QDG125" s="243"/>
      <c r="QDH125" s="243"/>
      <c r="QDI125" s="243"/>
      <c r="QDJ125" s="243"/>
      <c r="QDK125" s="243"/>
      <c r="QDL125" s="243"/>
      <c r="QDM125" s="243"/>
      <c r="QDN125" s="243"/>
      <c r="QDO125" s="243"/>
      <c r="QDP125" s="243"/>
      <c r="QDQ125" s="243"/>
      <c r="QDR125" s="243"/>
      <c r="QDS125" s="243"/>
      <c r="QDT125" s="243"/>
      <c r="QDU125" s="243"/>
      <c r="QDV125" s="243"/>
      <c r="QDW125" s="243"/>
      <c r="QDX125" s="243"/>
      <c r="QDY125" s="243"/>
      <c r="QDZ125" s="243"/>
      <c r="QEA125" s="243"/>
      <c r="QEB125" s="243"/>
      <c r="QEC125" s="243"/>
      <c r="QED125" s="243"/>
      <c r="QEE125" s="243"/>
      <c r="QEF125" s="243"/>
      <c r="QEG125" s="243"/>
      <c r="QEH125" s="243"/>
      <c r="QEI125" s="243"/>
      <c r="QEJ125" s="243"/>
      <c r="QEK125" s="243"/>
      <c r="QEL125" s="243"/>
      <c r="QEM125" s="243"/>
      <c r="QEN125" s="243"/>
      <c r="QEO125" s="243"/>
      <c r="QEP125" s="243"/>
      <c r="QEQ125" s="243"/>
      <c r="QER125" s="243"/>
      <c r="QES125" s="243"/>
      <c r="QET125" s="243"/>
      <c r="QEU125" s="243"/>
      <c r="QEV125" s="243"/>
      <c r="QEW125" s="243"/>
      <c r="QEX125" s="243"/>
      <c r="QEY125" s="243"/>
      <c r="QEZ125" s="243"/>
      <c r="QFA125" s="243"/>
      <c r="QFB125" s="243"/>
      <c r="QFC125" s="243"/>
      <c r="QFD125" s="243"/>
      <c r="QFE125" s="243"/>
      <c r="QFF125" s="243"/>
      <c r="QFG125" s="243"/>
      <c r="QFH125" s="243"/>
      <c r="QFI125" s="243"/>
      <c r="QFJ125" s="243"/>
      <c r="QFK125" s="243"/>
      <c r="QFL125" s="243"/>
      <c r="QFM125" s="243"/>
      <c r="QFN125" s="243"/>
      <c r="QFO125" s="243"/>
      <c r="QFP125" s="243"/>
      <c r="QFQ125" s="243"/>
      <c r="QFR125" s="243"/>
      <c r="QFS125" s="243"/>
      <c r="QFT125" s="243"/>
      <c r="QFU125" s="243"/>
      <c r="QFV125" s="243"/>
      <c r="QFW125" s="243"/>
      <c r="QFX125" s="243"/>
      <c r="QFY125" s="243"/>
      <c r="QFZ125" s="243"/>
      <c r="QGA125" s="243"/>
      <c r="QGB125" s="243"/>
      <c r="QGC125" s="243"/>
      <c r="QGD125" s="243"/>
      <c r="QGE125" s="243"/>
      <c r="QGF125" s="243"/>
      <c r="QGG125" s="243"/>
      <c r="QGH125" s="243"/>
      <c r="QGI125" s="243"/>
      <c r="QGJ125" s="243"/>
      <c r="QGK125" s="243"/>
      <c r="QGL125" s="243"/>
      <c r="QGM125" s="243"/>
      <c r="QGN125" s="243"/>
      <c r="QGO125" s="243"/>
      <c r="QGP125" s="243"/>
      <c r="QGQ125" s="243"/>
      <c r="QGR125" s="243"/>
      <c r="QGS125" s="243"/>
      <c r="QGT125" s="243"/>
      <c r="QGU125" s="243"/>
      <c r="QGV125" s="243"/>
      <c r="QGW125" s="243"/>
      <c r="QGX125" s="243"/>
      <c r="QGY125" s="243"/>
      <c r="QGZ125" s="243"/>
      <c r="QHA125" s="243"/>
      <c r="QHB125" s="243"/>
      <c r="QHC125" s="243"/>
      <c r="QHD125" s="243"/>
      <c r="QHE125" s="243"/>
      <c r="QHF125" s="243"/>
      <c r="QHG125" s="243"/>
      <c r="QHH125" s="243"/>
      <c r="QHI125" s="243"/>
      <c r="QHJ125" s="243"/>
      <c r="QHK125" s="243"/>
      <c r="QHL125" s="243"/>
      <c r="QHM125" s="243"/>
      <c r="QHN125" s="243"/>
      <c r="QHO125" s="243"/>
      <c r="QHP125" s="243"/>
      <c r="QHQ125" s="243"/>
      <c r="QHR125" s="243"/>
      <c r="QHS125" s="243"/>
      <c r="QHT125" s="243"/>
      <c r="QHU125" s="243"/>
      <c r="QHV125" s="243"/>
      <c r="QHW125" s="243"/>
      <c r="QHX125" s="243"/>
      <c r="QHY125" s="243"/>
      <c r="QHZ125" s="243"/>
      <c r="QIA125" s="243"/>
      <c r="QIB125" s="243"/>
      <c r="QIC125" s="243"/>
      <c r="QID125" s="243"/>
      <c r="QIE125" s="243"/>
      <c r="QIF125" s="243"/>
      <c r="QIG125" s="243"/>
      <c r="QIH125" s="243"/>
      <c r="QII125" s="243"/>
      <c r="QIJ125" s="243"/>
      <c r="QIK125" s="243"/>
      <c r="QIL125" s="243"/>
      <c r="QIM125" s="243"/>
      <c r="QIN125" s="243"/>
      <c r="QIO125" s="243"/>
      <c r="QIP125" s="243"/>
      <c r="QIQ125" s="243"/>
      <c r="QIR125" s="243"/>
      <c r="QIS125" s="243"/>
      <c r="QIT125" s="243"/>
      <c r="QIU125" s="243"/>
      <c r="QIV125" s="243"/>
      <c r="QIW125" s="243"/>
      <c r="QIX125" s="243"/>
      <c r="QIY125" s="243"/>
      <c r="QIZ125" s="243"/>
      <c r="QJA125" s="243"/>
      <c r="QJB125" s="243"/>
      <c r="QJC125" s="243"/>
      <c r="QJD125" s="243"/>
      <c r="QJE125" s="243"/>
      <c r="QJF125" s="243"/>
      <c r="QJG125" s="243"/>
      <c r="QJH125" s="243"/>
      <c r="QJI125" s="243"/>
      <c r="QJJ125" s="243"/>
      <c r="QJK125" s="243"/>
      <c r="QJL125" s="243"/>
      <c r="QJM125" s="243"/>
      <c r="QJN125" s="243"/>
      <c r="QJO125" s="243"/>
      <c r="QJP125" s="243"/>
      <c r="QJQ125" s="243"/>
      <c r="QJR125" s="243"/>
      <c r="QJS125" s="243"/>
      <c r="QJT125" s="243"/>
      <c r="QJU125" s="243"/>
      <c r="QJV125" s="243"/>
      <c r="QJW125" s="243"/>
      <c r="QJX125" s="243"/>
      <c r="QJY125" s="243"/>
      <c r="QJZ125" s="243"/>
      <c r="QKA125" s="243"/>
      <c r="QKB125" s="243"/>
      <c r="QKC125" s="243"/>
      <c r="QKD125" s="243"/>
      <c r="QKE125" s="243"/>
      <c r="QKF125" s="243"/>
      <c r="QKG125" s="243"/>
      <c r="QKH125" s="243"/>
      <c r="QKI125" s="243"/>
      <c r="QKJ125" s="243"/>
      <c r="QKK125" s="243"/>
      <c r="QKL125" s="243"/>
      <c r="QKM125" s="243"/>
      <c r="QKN125" s="243"/>
      <c r="QKO125" s="243"/>
      <c r="QKP125" s="243"/>
      <c r="QKQ125" s="243"/>
      <c r="QKR125" s="243"/>
      <c r="QKS125" s="243"/>
      <c r="QKT125" s="243"/>
      <c r="QKU125" s="243"/>
      <c r="QKV125" s="243"/>
      <c r="QKW125" s="243"/>
      <c r="QKX125" s="243"/>
      <c r="QKY125" s="243"/>
      <c r="QKZ125" s="243"/>
      <c r="QLA125" s="243"/>
      <c r="QLB125" s="243"/>
      <c r="QLC125" s="243"/>
      <c r="QLD125" s="243"/>
      <c r="QLE125" s="243"/>
      <c r="QLF125" s="243"/>
      <c r="QLG125" s="243"/>
      <c r="QLH125" s="243"/>
      <c r="QLI125" s="243"/>
      <c r="QLJ125" s="243"/>
      <c r="QLK125" s="243"/>
      <c r="QLL125" s="243"/>
      <c r="QLM125" s="243"/>
      <c r="QLN125" s="243"/>
      <c r="QLO125" s="243"/>
      <c r="QLP125" s="243"/>
      <c r="QLQ125" s="243"/>
      <c r="QLR125" s="243"/>
      <c r="QLS125" s="243"/>
      <c r="QLT125" s="243"/>
      <c r="QLU125" s="243"/>
      <c r="QLV125" s="243"/>
      <c r="QLW125" s="243"/>
      <c r="QLX125" s="243"/>
      <c r="QLY125" s="243"/>
      <c r="QLZ125" s="243"/>
      <c r="QMA125" s="243"/>
      <c r="QMB125" s="243"/>
      <c r="QMC125" s="243"/>
      <c r="QMD125" s="243"/>
      <c r="QME125" s="243"/>
      <c r="QMF125" s="243"/>
      <c r="QMG125" s="243"/>
      <c r="QMH125" s="243"/>
      <c r="QMI125" s="243"/>
      <c r="QMJ125" s="243"/>
      <c r="QMK125" s="243"/>
      <c r="QML125" s="243"/>
      <c r="QMM125" s="243"/>
      <c r="QMN125" s="243"/>
      <c r="QMO125" s="243"/>
      <c r="QMP125" s="243"/>
      <c r="QMQ125" s="243"/>
      <c r="QMR125" s="243"/>
      <c r="QMS125" s="243"/>
      <c r="QMT125" s="243"/>
      <c r="QMU125" s="243"/>
      <c r="QMV125" s="243"/>
      <c r="QMW125" s="243"/>
      <c r="QMX125" s="243"/>
      <c r="QMY125" s="243"/>
      <c r="QMZ125" s="243"/>
      <c r="QNA125" s="243"/>
      <c r="QNB125" s="243"/>
      <c r="QNC125" s="243"/>
      <c r="QND125" s="243"/>
      <c r="QNE125" s="243"/>
      <c r="QNF125" s="243"/>
      <c r="QNG125" s="243"/>
      <c r="QNH125" s="243"/>
      <c r="QNI125" s="243"/>
      <c r="QNJ125" s="243"/>
      <c r="QNK125" s="243"/>
      <c r="QNL125" s="243"/>
      <c r="QNM125" s="243"/>
      <c r="QNN125" s="243"/>
      <c r="QNO125" s="243"/>
      <c r="QNP125" s="243"/>
      <c r="QNQ125" s="243"/>
      <c r="QNR125" s="243"/>
      <c r="QNS125" s="243"/>
      <c r="QNT125" s="243"/>
      <c r="QNU125" s="243"/>
      <c r="QNV125" s="243"/>
      <c r="QNW125" s="243"/>
      <c r="QNX125" s="243"/>
      <c r="QNY125" s="243"/>
      <c r="QNZ125" s="243"/>
      <c r="QOA125" s="243"/>
      <c r="QOB125" s="243"/>
      <c r="QOC125" s="243"/>
      <c r="QOD125" s="243"/>
      <c r="QOE125" s="243"/>
      <c r="QOF125" s="243"/>
      <c r="QOG125" s="243"/>
      <c r="QOH125" s="243"/>
      <c r="QOI125" s="243"/>
      <c r="QOJ125" s="243"/>
      <c r="QOK125" s="243"/>
      <c r="QOL125" s="243"/>
      <c r="QOM125" s="243"/>
      <c r="QON125" s="243"/>
      <c r="QOO125" s="243"/>
      <c r="QOP125" s="243"/>
      <c r="QOQ125" s="243"/>
      <c r="QOR125" s="243"/>
      <c r="QOS125" s="243"/>
      <c r="QOT125" s="243"/>
      <c r="QOU125" s="243"/>
      <c r="QOV125" s="243"/>
      <c r="QOW125" s="243"/>
      <c r="QOX125" s="243"/>
      <c r="QOY125" s="243"/>
      <c r="QOZ125" s="243"/>
      <c r="QPA125" s="243"/>
      <c r="QPB125" s="243"/>
      <c r="QPC125" s="243"/>
      <c r="QPD125" s="243"/>
      <c r="QPE125" s="243"/>
      <c r="QPF125" s="243"/>
      <c r="QPG125" s="243"/>
      <c r="QPH125" s="243"/>
      <c r="QPI125" s="243"/>
      <c r="QPJ125" s="243"/>
      <c r="QPK125" s="243"/>
      <c r="QPL125" s="243"/>
      <c r="QPM125" s="243"/>
      <c r="QPN125" s="243"/>
      <c r="QPO125" s="243"/>
      <c r="QPP125" s="243"/>
      <c r="QPQ125" s="243"/>
      <c r="QPR125" s="243"/>
      <c r="QPS125" s="243"/>
      <c r="QPT125" s="243"/>
      <c r="QPU125" s="243"/>
      <c r="QPV125" s="243"/>
      <c r="QPW125" s="243"/>
      <c r="QPX125" s="243"/>
      <c r="QPY125" s="243"/>
      <c r="QPZ125" s="243"/>
      <c r="QQA125" s="243"/>
      <c r="QQB125" s="243"/>
      <c r="QQC125" s="243"/>
      <c r="QQD125" s="243"/>
      <c r="QQE125" s="243"/>
      <c r="QQF125" s="243"/>
      <c r="QQG125" s="243"/>
      <c r="QQH125" s="243"/>
      <c r="QQI125" s="243"/>
      <c r="QQJ125" s="243"/>
      <c r="QQK125" s="243"/>
      <c r="QQL125" s="243"/>
      <c r="QQM125" s="243"/>
      <c r="QQN125" s="243"/>
      <c r="QQO125" s="243"/>
      <c r="QQP125" s="243"/>
      <c r="QQQ125" s="243"/>
      <c r="QQR125" s="243"/>
      <c r="QQS125" s="243"/>
      <c r="QQT125" s="243"/>
      <c r="QQU125" s="243"/>
      <c r="QQV125" s="243"/>
      <c r="QQW125" s="243"/>
      <c r="QQX125" s="243"/>
      <c r="QQY125" s="243"/>
      <c r="QQZ125" s="243"/>
      <c r="QRA125" s="243"/>
      <c r="QRB125" s="243"/>
      <c r="QRC125" s="243"/>
      <c r="QRD125" s="243"/>
      <c r="QRE125" s="243"/>
      <c r="QRF125" s="243"/>
      <c r="QRG125" s="243"/>
      <c r="QRH125" s="243"/>
      <c r="QRI125" s="243"/>
      <c r="QRJ125" s="243"/>
      <c r="QRK125" s="243"/>
      <c r="QRL125" s="243"/>
      <c r="QRM125" s="243"/>
      <c r="QRN125" s="243"/>
      <c r="QRO125" s="243"/>
      <c r="QRP125" s="243"/>
      <c r="QRQ125" s="243"/>
      <c r="QRR125" s="243"/>
      <c r="QRS125" s="243"/>
      <c r="QRT125" s="243"/>
      <c r="QRU125" s="243"/>
      <c r="QRV125" s="243"/>
      <c r="QRW125" s="243"/>
      <c r="QRX125" s="243"/>
      <c r="QRY125" s="243"/>
      <c r="QRZ125" s="243"/>
      <c r="QSA125" s="243"/>
      <c r="QSB125" s="243"/>
      <c r="QSC125" s="243"/>
      <c r="QSD125" s="243"/>
      <c r="QSE125" s="243"/>
      <c r="QSF125" s="243"/>
      <c r="QSG125" s="243"/>
      <c r="QSH125" s="243"/>
      <c r="QSI125" s="243"/>
      <c r="QSJ125" s="243"/>
      <c r="QSK125" s="243"/>
      <c r="QSL125" s="243"/>
      <c r="QSM125" s="243"/>
      <c r="QSN125" s="243"/>
      <c r="QSO125" s="243"/>
      <c r="QSP125" s="243"/>
      <c r="QSQ125" s="243"/>
      <c r="QSR125" s="243"/>
      <c r="QSS125" s="243"/>
      <c r="QST125" s="243"/>
      <c r="QSU125" s="243"/>
      <c r="QSV125" s="243"/>
      <c r="QSW125" s="243"/>
      <c r="QSX125" s="243"/>
      <c r="QSY125" s="243"/>
      <c r="QSZ125" s="243"/>
      <c r="QTA125" s="243"/>
      <c r="QTB125" s="243"/>
      <c r="QTC125" s="243"/>
      <c r="QTD125" s="243"/>
      <c r="QTE125" s="243"/>
      <c r="QTF125" s="243"/>
      <c r="QTG125" s="243"/>
      <c r="QTH125" s="243"/>
      <c r="QTI125" s="243"/>
      <c r="QTJ125" s="243"/>
      <c r="QTK125" s="243"/>
      <c r="QTL125" s="243"/>
      <c r="QTM125" s="243"/>
      <c r="QTN125" s="243"/>
      <c r="QTO125" s="243"/>
      <c r="QTP125" s="243"/>
      <c r="QTQ125" s="243"/>
      <c r="QTR125" s="243"/>
      <c r="QTS125" s="243"/>
      <c r="QTT125" s="243"/>
      <c r="QTU125" s="243"/>
      <c r="QTV125" s="243"/>
      <c r="QTW125" s="243"/>
      <c r="QTX125" s="243"/>
      <c r="QTY125" s="243"/>
      <c r="QTZ125" s="243"/>
      <c r="QUA125" s="243"/>
      <c r="QUB125" s="243"/>
      <c r="QUC125" s="243"/>
      <c r="QUD125" s="243"/>
      <c r="QUE125" s="243"/>
      <c r="QUF125" s="243"/>
      <c r="QUG125" s="243"/>
      <c r="QUH125" s="243"/>
      <c r="QUI125" s="243"/>
      <c r="QUJ125" s="243"/>
      <c r="QUK125" s="243"/>
      <c r="QUL125" s="243"/>
      <c r="QUM125" s="243"/>
      <c r="QUN125" s="243"/>
      <c r="QUO125" s="243"/>
      <c r="QUP125" s="243"/>
      <c r="QUQ125" s="243"/>
      <c r="QUR125" s="243"/>
      <c r="QUS125" s="243"/>
      <c r="QUT125" s="243"/>
      <c r="QUU125" s="243"/>
      <c r="QUV125" s="243"/>
      <c r="QUW125" s="243"/>
      <c r="QUX125" s="243"/>
      <c r="QUY125" s="243"/>
      <c r="QUZ125" s="243"/>
      <c r="QVA125" s="243"/>
      <c r="QVB125" s="243"/>
      <c r="QVC125" s="243"/>
      <c r="QVD125" s="243"/>
      <c r="QVE125" s="243"/>
      <c r="QVF125" s="243"/>
      <c r="QVG125" s="243"/>
      <c r="QVH125" s="243"/>
      <c r="QVI125" s="243"/>
      <c r="QVJ125" s="243"/>
      <c r="QVK125" s="243"/>
      <c r="QVL125" s="243"/>
      <c r="QVM125" s="243"/>
      <c r="QVN125" s="243"/>
      <c r="QVO125" s="243"/>
      <c r="QVP125" s="243"/>
      <c r="QVQ125" s="243"/>
      <c r="QVR125" s="243"/>
      <c r="QVS125" s="243"/>
      <c r="QVT125" s="243"/>
      <c r="QVU125" s="243"/>
      <c r="QVV125" s="243"/>
      <c r="QVW125" s="243"/>
      <c r="QVX125" s="243"/>
      <c r="QVY125" s="243"/>
      <c r="QVZ125" s="243"/>
      <c r="QWA125" s="243"/>
      <c r="QWB125" s="243"/>
      <c r="QWC125" s="243"/>
      <c r="QWD125" s="243"/>
      <c r="QWE125" s="243"/>
      <c r="QWF125" s="243"/>
      <c r="QWG125" s="243"/>
      <c r="QWH125" s="243"/>
      <c r="QWI125" s="243"/>
      <c r="QWJ125" s="243"/>
      <c r="QWK125" s="243"/>
      <c r="QWL125" s="243"/>
      <c r="QWM125" s="243"/>
      <c r="QWN125" s="243"/>
      <c r="QWO125" s="243"/>
      <c r="QWP125" s="243"/>
      <c r="QWQ125" s="243"/>
      <c r="QWR125" s="243"/>
      <c r="QWS125" s="243"/>
      <c r="QWT125" s="243"/>
      <c r="QWU125" s="243"/>
      <c r="QWV125" s="243"/>
      <c r="QWW125" s="243"/>
      <c r="QWX125" s="243"/>
      <c r="QWY125" s="243"/>
      <c r="QWZ125" s="243"/>
      <c r="QXA125" s="243"/>
      <c r="QXB125" s="243"/>
      <c r="QXC125" s="243"/>
      <c r="QXD125" s="243"/>
      <c r="QXE125" s="243"/>
      <c r="QXF125" s="243"/>
      <c r="QXG125" s="243"/>
      <c r="QXH125" s="243"/>
      <c r="QXI125" s="243"/>
      <c r="QXJ125" s="243"/>
      <c r="QXK125" s="243"/>
      <c r="QXL125" s="243"/>
      <c r="QXM125" s="243"/>
      <c r="QXN125" s="243"/>
      <c r="QXO125" s="243"/>
      <c r="QXP125" s="243"/>
      <c r="QXQ125" s="243"/>
      <c r="QXR125" s="243"/>
      <c r="QXS125" s="243"/>
      <c r="QXT125" s="243"/>
      <c r="QXU125" s="243"/>
      <c r="QXV125" s="243"/>
      <c r="QXW125" s="243"/>
      <c r="QXX125" s="243"/>
      <c r="QXY125" s="243"/>
      <c r="QXZ125" s="243"/>
      <c r="QYA125" s="243"/>
      <c r="QYB125" s="243"/>
      <c r="QYC125" s="243"/>
      <c r="QYD125" s="243"/>
      <c r="QYE125" s="243"/>
      <c r="QYF125" s="243"/>
      <c r="QYG125" s="243"/>
      <c r="QYH125" s="243"/>
      <c r="QYI125" s="243"/>
      <c r="QYJ125" s="243"/>
      <c r="QYK125" s="243"/>
      <c r="QYL125" s="243"/>
      <c r="QYM125" s="243"/>
      <c r="QYN125" s="243"/>
      <c r="QYO125" s="243"/>
      <c r="QYP125" s="243"/>
      <c r="QYQ125" s="243"/>
      <c r="QYR125" s="243"/>
      <c r="QYS125" s="243"/>
      <c r="QYT125" s="243"/>
      <c r="QYU125" s="243"/>
      <c r="QYV125" s="243"/>
      <c r="QYW125" s="243"/>
      <c r="QYX125" s="243"/>
      <c r="QYY125" s="243"/>
      <c r="QYZ125" s="243"/>
      <c r="QZA125" s="243"/>
      <c r="QZB125" s="243"/>
      <c r="QZC125" s="243"/>
      <c r="QZD125" s="243"/>
      <c r="QZE125" s="243"/>
      <c r="QZF125" s="243"/>
      <c r="QZG125" s="243"/>
      <c r="QZH125" s="243"/>
      <c r="QZI125" s="243"/>
      <c r="QZJ125" s="243"/>
      <c r="QZK125" s="243"/>
      <c r="QZL125" s="243"/>
      <c r="QZM125" s="243"/>
      <c r="QZN125" s="243"/>
      <c r="QZO125" s="243"/>
      <c r="QZP125" s="243"/>
      <c r="QZQ125" s="243"/>
      <c r="QZR125" s="243"/>
      <c r="QZS125" s="243"/>
      <c r="QZT125" s="243"/>
      <c r="QZU125" s="243"/>
      <c r="QZV125" s="243"/>
      <c r="QZW125" s="243"/>
      <c r="QZX125" s="243"/>
      <c r="QZY125" s="243"/>
      <c r="QZZ125" s="243"/>
      <c r="RAA125" s="243"/>
      <c r="RAB125" s="243"/>
      <c r="RAC125" s="243"/>
      <c r="RAD125" s="243"/>
      <c r="RAE125" s="243"/>
      <c r="RAF125" s="243"/>
      <c r="RAG125" s="243"/>
      <c r="RAH125" s="243"/>
      <c r="RAI125" s="243"/>
      <c r="RAJ125" s="243"/>
      <c r="RAK125" s="243"/>
      <c r="RAL125" s="243"/>
      <c r="RAM125" s="243"/>
      <c r="RAN125" s="243"/>
      <c r="RAO125" s="243"/>
      <c r="RAP125" s="243"/>
      <c r="RAQ125" s="243"/>
      <c r="RAR125" s="243"/>
      <c r="RAS125" s="243"/>
      <c r="RAT125" s="243"/>
      <c r="RAU125" s="243"/>
      <c r="RAV125" s="243"/>
      <c r="RAW125" s="243"/>
      <c r="RAX125" s="243"/>
      <c r="RAY125" s="243"/>
      <c r="RAZ125" s="243"/>
      <c r="RBA125" s="243"/>
      <c r="RBB125" s="243"/>
      <c r="RBC125" s="243"/>
      <c r="RBD125" s="243"/>
      <c r="RBE125" s="243"/>
      <c r="RBF125" s="243"/>
      <c r="RBG125" s="243"/>
      <c r="RBH125" s="243"/>
      <c r="RBI125" s="243"/>
      <c r="RBJ125" s="243"/>
      <c r="RBK125" s="243"/>
      <c r="RBL125" s="243"/>
      <c r="RBM125" s="243"/>
      <c r="RBN125" s="243"/>
      <c r="RBO125" s="243"/>
      <c r="RBP125" s="243"/>
      <c r="RBQ125" s="243"/>
      <c r="RBR125" s="243"/>
      <c r="RBS125" s="243"/>
      <c r="RBT125" s="243"/>
      <c r="RBU125" s="243"/>
      <c r="RBV125" s="243"/>
      <c r="RBW125" s="243"/>
      <c r="RBX125" s="243"/>
      <c r="RBY125" s="243"/>
      <c r="RBZ125" s="243"/>
      <c r="RCA125" s="243"/>
      <c r="RCB125" s="243"/>
      <c r="RCC125" s="243"/>
      <c r="RCD125" s="243"/>
      <c r="RCE125" s="243"/>
      <c r="RCF125" s="243"/>
      <c r="RCG125" s="243"/>
      <c r="RCH125" s="243"/>
      <c r="RCI125" s="243"/>
      <c r="RCJ125" s="243"/>
      <c r="RCK125" s="243"/>
      <c r="RCL125" s="243"/>
      <c r="RCM125" s="243"/>
      <c r="RCN125" s="243"/>
      <c r="RCO125" s="243"/>
      <c r="RCP125" s="243"/>
      <c r="RCQ125" s="243"/>
      <c r="RCR125" s="243"/>
      <c r="RCS125" s="243"/>
      <c r="RCT125" s="243"/>
      <c r="RCU125" s="243"/>
      <c r="RCV125" s="243"/>
      <c r="RCW125" s="243"/>
      <c r="RCX125" s="243"/>
      <c r="RCY125" s="243"/>
      <c r="RCZ125" s="243"/>
      <c r="RDA125" s="243"/>
      <c r="RDB125" s="243"/>
      <c r="RDC125" s="243"/>
      <c r="RDD125" s="243"/>
      <c r="RDE125" s="243"/>
      <c r="RDF125" s="243"/>
      <c r="RDG125" s="243"/>
      <c r="RDH125" s="243"/>
      <c r="RDI125" s="243"/>
      <c r="RDJ125" s="243"/>
      <c r="RDK125" s="243"/>
      <c r="RDL125" s="243"/>
      <c r="RDM125" s="243"/>
      <c r="RDN125" s="243"/>
      <c r="RDO125" s="243"/>
      <c r="RDP125" s="243"/>
      <c r="RDQ125" s="243"/>
      <c r="RDR125" s="243"/>
      <c r="RDS125" s="243"/>
      <c r="RDT125" s="243"/>
      <c r="RDU125" s="243"/>
      <c r="RDV125" s="243"/>
      <c r="RDW125" s="243"/>
      <c r="RDX125" s="243"/>
      <c r="RDY125" s="243"/>
      <c r="RDZ125" s="243"/>
      <c r="REA125" s="243"/>
      <c r="REB125" s="243"/>
      <c r="REC125" s="243"/>
      <c r="RED125" s="243"/>
      <c r="REE125" s="243"/>
      <c r="REF125" s="243"/>
      <c r="REG125" s="243"/>
      <c r="REH125" s="243"/>
      <c r="REI125" s="243"/>
      <c r="REJ125" s="243"/>
      <c r="REK125" s="243"/>
      <c r="REL125" s="243"/>
      <c r="REM125" s="243"/>
      <c r="REN125" s="243"/>
      <c r="REO125" s="243"/>
      <c r="REP125" s="243"/>
      <c r="REQ125" s="243"/>
      <c r="RER125" s="243"/>
      <c r="RES125" s="243"/>
      <c r="RET125" s="243"/>
      <c r="REU125" s="243"/>
      <c r="REV125" s="243"/>
      <c r="REW125" s="243"/>
      <c r="REX125" s="243"/>
      <c r="REY125" s="243"/>
      <c r="REZ125" s="243"/>
      <c r="RFA125" s="243"/>
      <c r="RFB125" s="243"/>
      <c r="RFC125" s="243"/>
      <c r="RFD125" s="243"/>
      <c r="RFE125" s="243"/>
      <c r="RFF125" s="243"/>
      <c r="RFG125" s="243"/>
      <c r="RFH125" s="243"/>
      <c r="RFI125" s="243"/>
      <c r="RFJ125" s="243"/>
      <c r="RFK125" s="243"/>
      <c r="RFL125" s="243"/>
      <c r="RFM125" s="243"/>
      <c r="RFN125" s="243"/>
      <c r="RFO125" s="243"/>
      <c r="RFP125" s="243"/>
      <c r="RFQ125" s="243"/>
      <c r="RFR125" s="243"/>
      <c r="RFS125" s="243"/>
      <c r="RFT125" s="243"/>
      <c r="RFU125" s="243"/>
      <c r="RFV125" s="243"/>
      <c r="RFW125" s="243"/>
      <c r="RFX125" s="243"/>
      <c r="RFY125" s="243"/>
      <c r="RFZ125" s="243"/>
      <c r="RGA125" s="243"/>
      <c r="RGB125" s="243"/>
      <c r="RGC125" s="243"/>
      <c r="RGD125" s="243"/>
      <c r="RGE125" s="243"/>
      <c r="RGF125" s="243"/>
      <c r="RGG125" s="243"/>
      <c r="RGH125" s="243"/>
      <c r="RGI125" s="243"/>
      <c r="RGJ125" s="243"/>
      <c r="RGK125" s="243"/>
      <c r="RGL125" s="243"/>
      <c r="RGM125" s="243"/>
      <c r="RGN125" s="243"/>
      <c r="RGO125" s="243"/>
      <c r="RGP125" s="243"/>
      <c r="RGQ125" s="243"/>
      <c r="RGR125" s="243"/>
      <c r="RGS125" s="243"/>
      <c r="RGT125" s="243"/>
      <c r="RGU125" s="243"/>
      <c r="RGV125" s="243"/>
      <c r="RGW125" s="243"/>
      <c r="RGX125" s="243"/>
      <c r="RGY125" s="243"/>
      <c r="RGZ125" s="243"/>
      <c r="RHA125" s="243"/>
      <c r="RHB125" s="243"/>
      <c r="RHC125" s="243"/>
      <c r="RHD125" s="243"/>
      <c r="RHE125" s="243"/>
      <c r="RHF125" s="243"/>
      <c r="RHG125" s="243"/>
      <c r="RHH125" s="243"/>
      <c r="RHI125" s="243"/>
      <c r="RHJ125" s="243"/>
      <c r="RHK125" s="243"/>
      <c r="RHL125" s="243"/>
      <c r="RHM125" s="243"/>
      <c r="RHN125" s="243"/>
      <c r="RHO125" s="243"/>
      <c r="RHP125" s="243"/>
      <c r="RHQ125" s="243"/>
      <c r="RHR125" s="243"/>
      <c r="RHS125" s="243"/>
      <c r="RHT125" s="243"/>
      <c r="RHU125" s="243"/>
      <c r="RHV125" s="243"/>
      <c r="RHW125" s="243"/>
      <c r="RHX125" s="243"/>
      <c r="RHY125" s="243"/>
      <c r="RHZ125" s="243"/>
      <c r="RIA125" s="243"/>
      <c r="RIB125" s="243"/>
      <c r="RIC125" s="243"/>
      <c r="RID125" s="243"/>
      <c r="RIE125" s="243"/>
      <c r="RIF125" s="243"/>
      <c r="RIG125" s="243"/>
      <c r="RIH125" s="243"/>
      <c r="RII125" s="243"/>
      <c r="RIJ125" s="243"/>
      <c r="RIK125" s="243"/>
      <c r="RIL125" s="243"/>
      <c r="RIM125" s="243"/>
      <c r="RIN125" s="243"/>
      <c r="RIO125" s="243"/>
      <c r="RIP125" s="243"/>
      <c r="RIQ125" s="243"/>
      <c r="RIR125" s="243"/>
      <c r="RIS125" s="243"/>
      <c r="RIT125" s="243"/>
      <c r="RIU125" s="243"/>
      <c r="RIV125" s="243"/>
      <c r="RIW125" s="243"/>
      <c r="RIX125" s="243"/>
      <c r="RIY125" s="243"/>
      <c r="RIZ125" s="243"/>
      <c r="RJA125" s="243"/>
      <c r="RJB125" s="243"/>
      <c r="RJC125" s="243"/>
      <c r="RJD125" s="243"/>
      <c r="RJE125" s="243"/>
      <c r="RJF125" s="243"/>
      <c r="RJG125" s="243"/>
      <c r="RJH125" s="243"/>
      <c r="RJI125" s="243"/>
      <c r="RJJ125" s="243"/>
      <c r="RJK125" s="243"/>
      <c r="RJL125" s="243"/>
      <c r="RJM125" s="243"/>
      <c r="RJN125" s="243"/>
      <c r="RJO125" s="243"/>
      <c r="RJP125" s="243"/>
      <c r="RJQ125" s="243"/>
      <c r="RJR125" s="243"/>
      <c r="RJS125" s="243"/>
      <c r="RJT125" s="243"/>
      <c r="RJU125" s="243"/>
      <c r="RJV125" s="243"/>
      <c r="RJW125" s="243"/>
      <c r="RJX125" s="243"/>
      <c r="RJY125" s="243"/>
      <c r="RJZ125" s="243"/>
      <c r="RKA125" s="243"/>
      <c r="RKB125" s="243"/>
      <c r="RKC125" s="243"/>
      <c r="RKD125" s="243"/>
      <c r="RKE125" s="243"/>
      <c r="RKF125" s="243"/>
      <c r="RKG125" s="243"/>
      <c r="RKH125" s="243"/>
      <c r="RKI125" s="243"/>
      <c r="RKJ125" s="243"/>
      <c r="RKK125" s="243"/>
      <c r="RKL125" s="243"/>
      <c r="RKM125" s="243"/>
      <c r="RKN125" s="243"/>
      <c r="RKO125" s="243"/>
      <c r="RKP125" s="243"/>
      <c r="RKQ125" s="243"/>
      <c r="RKR125" s="243"/>
      <c r="RKS125" s="243"/>
      <c r="RKT125" s="243"/>
      <c r="RKU125" s="243"/>
      <c r="RKV125" s="243"/>
      <c r="RKW125" s="243"/>
      <c r="RKX125" s="243"/>
      <c r="RKY125" s="243"/>
      <c r="RKZ125" s="243"/>
      <c r="RLA125" s="243"/>
      <c r="RLB125" s="243"/>
      <c r="RLC125" s="243"/>
      <c r="RLD125" s="243"/>
      <c r="RLE125" s="243"/>
      <c r="RLF125" s="243"/>
      <c r="RLG125" s="243"/>
      <c r="RLH125" s="243"/>
      <c r="RLI125" s="243"/>
      <c r="RLJ125" s="243"/>
      <c r="RLK125" s="243"/>
      <c r="RLL125" s="243"/>
      <c r="RLM125" s="243"/>
      <c r="RLN125" s="243"/>
      <c r="RLO125" s="243"/>
      <c r="RLP125" s="243"/>
      <c r="RLQ125" s="243"/>
      <c r="RLR125" s="243"/>
      <c r="RLS125" s="243"/>
      <c r="RLT125" s="243"/>
      <c r="RLU125" s="243"/>
      <c r="RLV125" s="243"/>
      <c r="RLW125" s="243"/>
      <c r="RLX125" s="243"/>
      <c r="RLY125" s="243"/>
      <c r="RLZ125" s="243"/>
      <c r="RMA125" s="243"/>
      <c r="RMB125" s="243"/>
      <c r="RMC125" s="243"/>
      <c r="RMD125" s="243"/>
      <c r="RME125" s="243"/>
      <c r="RMF125" s="243"/>
      <c r="RMG125" s="243"/>
      <c r="RMH125" s="243"/>
      <c r="RMI125" s="243"/>
      <c r="RMJ125" s="243"/>
      <c r="RMK125" s="243"/>
      <c r="RML125" s="243"/>
      <c r="RMM125" s="243"/>
      <c r="RMN125" s="243"/>
      <c r="RMO125" s="243"/>
      <c r="RMP125" s="243"/>
      <c r="RMQ125" s="243"/>
      <c r="RMR125" s="243"/>
      <c r="RMS125" s="243"/>
      <c r="RMT125" s="243"/>
      <c r="RMU125" s="243"/>
      <c r="RMV125" s="243"/>
      <c r="RMW125" s="243"/>
      <c r="RMX125" s="243"/>
      <c r="RMY125" s="243"/>
      <c r="RMZ125" s="243"/>
      <c r="RNA125" s="243"/>
      <c r="RNB125" s="243"/>
      <c r="RNC125" s="243"/>
      <c r="RND125" s="243"/>
      <c r="RNE125" s="243"/>
      <c r="RNF125" s="243"/>
      <c r="RNG125" s="243"/>
      <c r="RNH125" s="243"/>
      <c r="RNI125" s="243"/>
      <c r="RNJ125" s="243"/>
      <c r="RNK125" s="243"/>
      <c r="RNL125" s="243"/>
      <c r="RNM125" s="243"/>
      <c r="RNN125" s="243"/>
      <c r="RNO125" s="243"/>
      <c r="RNP125" s="243"/>
      <c r="RNQ125" s="243"/>
      <c r="RNR125" s="243"/>
      <c r="RNS125" s="243"/>
      <c r="RNT125" s="243"/>
      <c r="RNU125" s="243"/>
      <c r="RNV125" s="243"/>
      <c r="RNW125" s="243"/>
      <c r="RNX125" s="243"/>
      <c r="RNY125" s="243"/>
      <c r="RNZ125" s="243"/>
      <c r="ROA125" s="243"/>
      <c r="ROB125" s="243"/>
      <c r="ROC125" s="243"/>
      <c r="ROD125" s="243"/>
      <c r="ROE125" s="243"/>
      <c r="ROF125" s="243"/>
      <c r="ROG125" s="243"/>
      <c r="ROH125" s="243"/>
      <c r="ROI125" s="243"/>
      <c r="ROJ125" s="243"/>
      <c r="ROK125" s="243"/>
      <c r="ROL125" s="243"/>
      <c r="ROM125" s="243"/>
      <c r="RON125" s="243"/>
      <c r="ROO125" s="243"/>
      <c r="ROP125" s="243"/>
      <c r="ROQ125" s="243"/>
      <c r="ROR125" s="243"/>
      <c r="ROS125" s="243"/>
      <c r="ROT125" s="243"/>
      <c r="ROU125" s="243"/>
      <c r="ROV125" s="243"/>
      <c r="ROW125" s="243"/>
      <c r="ROX125" s="243"/>
      <c r="ROY125" s="243"/>
      <c r="ROZ125" s="243"/>
      <c r="RPA125" s="243"/>
      <c r="RPB125" s="243"/>
      <c r="RPC125" s="243"/>
      <c r="RPD125" s="243"/>
      <c r="RPE125" s="243"/>
      <c r="RPF125" s="243"/>
      <c r="RPG125" s="243"/>
      <c r="RPH125" s="243"/>
      <c r="RPI125" s="243"/>
      <c r="RPJ125" s="243"/>
      <c r="RPK125" s="243"/>
      <c r="RPL125" s="243"/>
      <c r="RPM125" s="243"/>
      <c r="RPN125" s="243"/>
      <c r="RPO125" s="243"/>
      <c r="RPP125" s="243"/>
      <c r="RPQ125" s="243"/>
      <c r="RPR125" s="243"/>
      <c r="RPS125" s="243"/>
      <c r="RPT125" s="243"/>
      <c r="RPU125" s="243"/>
      <c r="RPV125" s="243"/>
      <c r="RPW125" s="243"/>
      <c r="RPX125" s="243"/>
      <c r="RPY125" s="243"/>
      <c r="RPZ125" s="243"/>
      <c r="RQA125" s="243"/>
      <c r="RQB125" s="243"/>
      <c r="RQC125" s="243"/>
      <c r="RQD125" s="243"/>
      <c r="RQE125" s="243"/>
      <c r="RQF125" s="243"/>
      <c r="RQG125" s="243"/>
      <c r="RQH125" s="243"/>
      <c r="RQI125" s="243"/>
      <c r="RQJ125" s="243"/>
      <c r="RQK125" s="243"/>
      <c r="RQL125" s="243"/>
      <c r="RQM125" s="243"/>
      <c r="RQN125" s="243"/>
      <c r="RQO125" s="243"/>
      <c r="RQP125" s="243"/>
      <c r="RQQ125" s="243"/>
      <c r="RQR125" s="243"/>
      <c r="RQS125" s="243"/>
      <c r="RQT125" s="243"/>
      <c r="RQU125" s="243"/>
      <c r="RQV125" s="243"/>
      <c r="RQW125" s="243"/>
      <c r="RQX125" s="243"/>
      <c r="RQY125" s="243"/>
      <c r="RQZ125" s="243"/>
      <c r="RRA125" s="243"/>
      <c r="RRB125" s="243"/>
      <c r="RRC125" s="243"/>
      <c r="RRD125" s="243"/>
      <c r="RRE125" s="243"/>
      <c r="RRF125" s="243"/>
      <c r="RRG125" s="243"/>
      <c r="RRH125" s="243"/>
      <c r="RRI125" s="243"/>
      <c r="RRJ125" s="243"/>
      <c r="RRK125" s="243"/>
      <c r="RRL125" s="243"/>
      <c r="RRM125" s="243"/>
      <c r="RRN125" s="243"/>
      <c r="RRO125" s="243"/>
      <c r="RRP125" s="243"/>
      <c r="RRQ125" s="243"/>
      <c r="RRR125" s="243"/>
      <c r="RRS125" s="243"/>
      <c r="RRT125" s="243"/>
      <c r="RRU125" s="243"/>
      <c r="RRV125" s="243"/>
      <c r="RRW125" s="243"/>
      <c r="RRX125" s="243"/>
      <c r="RRY125" s="243"/>
      <c r="RRZ125" s="243"/>
      <c r="RSA125" s="243"/>
      <c r="RSB125" s="243"/>
      <c r="RSC125" s="243"/>
      <c r="RSD125" s="243"/>
      <c r="RSE125" s="243"/>
      <c r="RSF125" s="243"/>
      <c r="RSG125" s="243"/>
      <c r="RSH125" s="243"/>
      <c r="RSI125" s="243"/>
      <c r="RSJ125" s="243"/>
      <c r="RSK125" s="243"/>
      <c r="RSL125" s="243"/>
      <c r="RSM125" s="243"/>
      <c r="RSN125" s="243"/>
      <c r="RSO125" s="243"/>
      <c r="RSP125" s="243"/>
      <c r="RSQ125" s="243"/>
      <c r="RSR125" s="243"/>
      <c r="RSS125" s="243"/>
      <c r="RST125" s="243"/>
      <c r="RSU125" s="243"/>
      <c r="RSV125" s="243"/>
      <c r="RSW125" s="243"/>
      <c r="RSX125" s="243"/>
      <c r="RSY125" s="243"/>
      <c r="RSZ125" s="243"/>
      <c r="RTA125" s="243"/>
      <c r="RTB125" s="243"/>
      <c r="RTC125" s="243"/>
      <c r="RTD125" s="243"/>
      <c r="RTE125" s="243"/>
      <c r="RTF125" s="243"/>
      <c r="RTG125" s="243"/>
      <c r="RTH125" s="243"/>
      <c r="RTI125" s="243"/>
      <c r="RTJ125" s="243"/>
      <c r="RTK125" s="243"/>
      <c r="RTL125" s="243"/>
      <c r="RTM125" s="243"/>
      <c r="RTN125" s="243"/>
      <c r="RTO125" s="243"/>
      <c r="RTP125" s="243"/>
      <c r="RTQ125" s="243"/>
      <c r="RTR125" s="243"/>
      <c r="RTS125" s="243"/>
      <c r="RTT125" s="243"/>
      <c r="RTU125" s="243"/>
      <c r="RTV125" s="243"/>
      <c r="RTW125" s="243"/>
      <c r="RTX125" s="243"/>
      <c r="RTY125" s="243"/>
      <c r="RTZ125" s="243"/>
      <c r="RUA125" s="243"/>
      <c r="RUB125" s="243"/>
      <c r="RUC125" s="243"/>
      <c r="RUD125" s="243"/>
      <c r="RUE125" s="243"/>
      <c r="RUF125" s="243"/>
      <c r="RUG125" s="243"/>
      <c r="RUH125" s="243"/>
      <c r="RUI125" s="243"/>
      <c r="RUJ125" s="243"/>
      <c r="RUK125" s="243"/>
      <c r="RUL125" s="243"/>
      <c r="RUM125" s="243"/>
      <c r="RUN125" s="243"/>
      <c r="RUO125" s="243"/>
      <c r="RUP125" s="243"/>
      <c r="RUQ125" s="243"/>
      <c r="RUR125" s="243"/>
      <c r="RUS125" s="243"/>
      <c r="RUT125" s="243"/>
      <c r="RUU125" s="243"/>
      <c r="RUV125" s="243"/>
      <c r="RUW125" s="243"/>
      <c r="RUX125" s="243"/>
      <c r="RUY125" s="243"/>
      <c r="RUZ125" s="243"/>
      <c r="RVA125" s="243"/>
      <c r="RVB125" s="243"/>
      <c r="RVC125" s="243"/>
      <c r="RVD125" s="243"/>
      <c r="RVE125" s="243"/>
      <c r="RVF125" s="243"/>
      <c r="RVG125" s="243"/>
      <c r="RVH125" s="243"/>
      <c r="RVI125" s="243"/>
      <c r="RVJ125" s="243"/>
      <c r="RVK125" s="243"/>
      <c r="RVL125" s="243"/>
      <c r="RVM125" s="243"/>
      <c r="RVN125" s="243"/>
      <c r="RVO125" s="243"/>
      <c r="RVP125" s="243"/>
      <c r="RVQ125" s="243"/>
      <c r="RVR125" s="243"/>
      <c r="RVS125" s="243"/>
      <c r="RVT125" s="243"/>
      <c r="RVU125" s="243"/>
      <c r="RVV125" s="243"/>
      <c r="RVW125" s="243"/>
      <c r="RVX125" s="243"/>
      <c r="RVY125" s="243"/>
      <c r="RVZ125" s="243"/>
      <c r="RWA125" s="243"/>
      <c r="RWB125" s="243"/>
      <c r="RWC125" s="243"/>
      <c r="RWD125" s="243"/>
      <c r="RWE125" s="243"/>
      <c r="RWF125" s="243"/>
      <c r="RWG125" s="243"/>
      <c r="RWH125" s="243"/>
      <c r="RWI125" s="243"/>
      <c r="RWJ125" s="243"/>
      <c r="RWK125" s="243"/>
      <c r="RWL125" s="243"/>
      <c r="RWM125" s="243"/>
      <c r="RWN125" s="243"/>
      <c r="RWO125" s="243"/>
      <c r="RWP125" s="243"/>
      <c r="RWQ125" s="243"/>
      <c r="RWR125" s="243"/>
      <c r="RWS125" s="243"/>
      <c r="RWT125" s="243"/>
      <c r="RWU125" s="243"/>
      <c r="RWV125" s="243"/>
      <c r="RWW125" s="243"/>
      <c r="RWX125" s="243"/>
      <c r="RWY125" s="243"/>
      <c r="RWZ125" s="243"/>
      <c r="RXA125" s="243"/>
      <c r="RXB125" s="243"/>
      <c r="RXC125" s="243"/>
      <c r="RXD125" s="243"/>
      <c r="RXE125" s="243"/>
      <c r="RXF125" s="243"/>
      <c r="RXG125" s="243"/>
      <c r="RXH125" s="243"/>
      <c r="RXI125" s="243"/>
      <c r="RXJ125" s="243"/>
      <c r="RXK125" s="243"/>
      <c r="RXL125" s="243"/>
      <c r="RXM125" s="243"/>
      <c r="RXN125" s="243"/>
      <c r="RXO125" s="243"/>
      <c r="RXP125" s="243"/>
      <c r="RXQ125" s="243"/>
      <c r="RXR125" s="243"/>
      <c r="RXS125" s="243"/>
      <c r="RXT125" s="243"/>
      <c r="RXU125" s="243"/>
      <c r="RXV125" s="243"/>
      <c r="RXW125" s="243"/>
      <c r="RXX125" s="243"/>
      <c r="RXY125" s="243"/>
      <c r="RXZ125" s="243"/>
      <c r="RYA125" s="243"/>
      <c r="RYB125" s="243"/>
      <c r="RYC125" s="243"/>
      <c r="RYD125" s="243"/>
      <c r="RYE125" s="243"/>
      <c r="RYF125" s="243"/>
      <c r="RYG125" s="243"/>
      <c r="RYH125" s="243"/>
      <c r="RYI125" s="243"/>
      <c r="RYJ125" s="243"/>
      <c r="RYK125" s="243"/>
      <c r="RYL125" s="243"/>
      <c r="RYM125" s="243"/>
      <c r="RYN125" s="243"/>
      <c r="RYO125" s="243"/>
      <c r="RYP125" s="243"/>
      <c r="RYQ125" s="243"/>
      <c r="RYR125" s="243"/>
      <c r="RYS125" s="243"/>
      <c r="RYT125" s="243"/>
      <c r="RYU125" s="243"/>
      <c r="RYV125" s="243"/>
      <c r="RYW125" s="243"/>
      <c r="RYX125" s="243"/>
      <c r="RYY125" s="243"/>
      <c r="RYZ125" s="243"/>
      <c r="RZA125" s="243"/>
      <c r="RZB125" s="243"/>
      <c r="RZC125" s="243"/>
      <c r="RZD125" s="243"/>
      <c r="RZE125" s="243"/>
      <c r="RZF125" s="243"/>
      <c r="RZG125" s="243"/>
      <c r="RZH125" s="243"/>
      <c r="RZI125" s="243"/>
      <c r="RZJ125" s="243"/>
      <c r="RZK125" s="243"/>
      <c r="RZL125" s="243"/>
      <c r="RZM125" s="243"/>
      <c r="RZN125" s="243"/>
      <c r="RZO125" s="243"/>
      <c r="RZP125" s="243"/>
      <c r="RZQ125" s="243"/>
      <c r="RZR125" s="243"/>
      <c r="RZS125" s="243"/>
      <c r="RZT125" s="243"/>
      <c r="RZU125" s="243"/>
      <c r="RZV125" s="243"/>
      <c r="RZW125" s="243"/>
      <c r="RZX125" s="243"/>
      <c r="RZY125" s="243"/>
      <c r="RZZ125" s="243"/>
      <c r="SAA125" s="243"/>
      <c r="SAB125" s="243"/>
      <c r="SAC125" s="243"/>
      <c r="SAD125" s="243"/>
      <c r="SAE125" s="243"/>
      <c r="SAF125" s="243"/>
      <c r="SAG125" s="243"/>
      <c r="SAH125" s="243"/>
      <c r="SAI125" s="243"/>
      <c r="SAJ125" s="243"/>
      <c r="SAK125" s="243"/>
      <c r="SAL125" s="243"/>
      <c r="SAM125" s="243"/>
      <c r="SAN125" s="243"/>
      <c r="SAO125" s="243"/>
      <c r="SAP125" s="243"/>
      <c r="SAQ125" s="243"/>
      <c r="SAR125" s="243"/>
      <c r="SAS125" s="243"/>
      <c r="SAT125" s="243"/>
      <c r="SAU125" s="243"/>
      <c r="SAV125" s="243"/>
      <c r="SAW125" s="243"/>
      <c r="SAX125" s="243"/>
      <c r="SAY125" s="243"/>
      <c r="SAZ125" s="243"/>
      <c r="SBA125" s="243"/>
      <c r="SBB125" s="243"/>
      <c r="SBC125" s="243"/>
      <c r="SBD125" s="243"/>
      <c r="SBE125" s="243"/>
      <c r="SBF125" s="243"/>
      <c r="SBG125" s="243"/>
      <c r="SBH125" s="243"/>
      <c r="SBI125" s="243"/>
      <c r="SBJ125" s="243"/>
      <c r="SBK125" s="243"/>
      <c r="SBL125" s="243"/>
      <c r="SBM125" s="243"/>
      <c r="SBN125" s="243"/>
      <c r="SBO125" s="243"/>
      <c r="SBP125" s="243"/>
      <c r="SBQ125" s="243"/>
      <c r="SBR125" s="243"/>
      <c r="SBS125" s="243"/>
      <c r="SBT125" s="243"/>
      <c r="SBU125" s="243"/>
      <c r="SBV125" s="243"/>
      <c r="SBW125" s="243"/>
      <c r="SBX125" s="243"/>
      <c r="SBY125" s="243"/>
      <c r="SBZ125" s="243"/>
      <c r="SCA125" s="243"/>
      <c r="SCB125" s="243"/>
      <c r="SCC125" s="243"/>
      <c r="SCD125" s="243"/>
      <c r="SCE125" s="243"/>
      <c r="SCF125" s="243"/>
      <c r="SCG125" s="243"/>
      <c r="SCH125" s="243"/>
      <c r="SCI125" s="243"/>
      <c r="SCJ125" s="243"/>
      <c r="SCK125" s="243"/>
      <c r="SCL125" s="243"/>
      <c r="SCM125" s="243"/>
      <c r="SCN125" s="243"/>
      <c r="SCO125" s="243"/>
      <c r="SCP125" s="243"/>
      <c r="SCQ125" s="243"/>
      <c r="SCR125" s="243"/>
      <c r="SCS125" s="243"/>
      <c r="SCT125" s="243"/>
      <c r="SCU125" s="243"/>
      <c r="SCV125" s="243"/>
      <c r="SCW125" s="243"/>
      <c r="SCX125" s="243"/>
      <c r="SCY125" s="243"/>
      <c r="SCZ125" s="243"/>
      <c r="SDA125" s="243"/>
      <c r="SDB125" s="243"/>
      <c r="SDC125" s="243"/>
      <c r="SDD125" s="243"/>
      <c r="SDE125" s="243"/>
      <c r="SDF125" s="243"/>
      <c r="SDG125" s="243"/>
      <c r="SDH125" s="243"/>
      <c r="SDI125" s="243"/>
      <c r="SDJ125" s="243"/>
      <c r="SDK125" s="243"/>
      <c r="SDL125" s="243"/>
      <c r="SDM125" s="243"/>
      <c r="SDN125" s="243"/>
      <c r="SDO125" s="243"/>
      <c r="SDP125" s="243"/>
      <c r="SDQ125" s="243"/>
      <c r="SDR125" s="243"/>
      <c r="SDS125" s="243"/>
      <c r="SDT125" s="243"/>
      <c r="SDU125" s="243"/>
      <c r="SDV125" s="243"/>
      <c r="SDW125" s="243"/>
      <c r="SDX125" s="243"/>
      <c r="SDY125" s="243"/>
      <c r="SDZ125" s="243"/>
      <c r="SEA125" s="243"/>
      <c r="SEB125" s="243"/>
      <c r="SEC125" s="243"/>
      <c r="SED125" s="243"/>
      <c r="SEE125" s="243"/>
      <c r="SEF125" s="243"/>
      <c r="SEG125" s="243"/>
      <c r="SEH125" s="243"/>
      <c r="SEI125" s="243"/>
      <c r="SEJ125" s="243"/>
      <c r="SEK125" s="243"/>
      <c r="SEL125" s="243"/>
      <c r="SEM125" s="243"/>
      <c r="SEN125" s="243"/>
      <c r="SEO125" s="243"/>
      <c r="SEP125" s="243"/>
      <c r="SEQ125" s="243"/>
      <c r="SER125" s="243"/>
      <c r="SES125" s="243"/>
      <c r="SET125" s="243"/>
      <c r="SEU125" s="243"/>
      <c r="SEV125" s="243"/>
      <c r="SEW125" s="243"/>
      <c r="SEX125" s="243"/>
      <c r="SEY125" s="243"/>
      <c r="SEZ125" s="243"/>
      <c r="SFA125" s="243"/>
      <c r="SFB125" s="243"/>
      <c r="SFC125" s="243"/>
      <c r="SFD125" s="243"/>
      <c r="SFE125" s="243"/>
      <c r="SFF125" s="243"/>
      <c r="SFG125" s="243"/>
      <c r="SFH125" s="243"/>
      <c r="SFI125" s="243"/>
      <c r="SFJ125" s="243"/>
      <c r="SFK125" s="243"/>
      <c r="SFL125" s="243"/>
      <c r="SFM125" s="243"/>
      <c r="SFN125" s="243"/>
      <c r="SFO125" s="243"/>
      <c r="SFP125" s="243"/>
      <c r="SFQ125" s="243"/>
      <c r="SFR125" s="243"/>
      <c r="SFS125" s="243"/>
      <c r="SFT125" s="243"/>
      <c r="SFU125" s="243"/>
      <c r="SFV125" s="243"/>
      <c r="SFW125" s="243"/>
      <c r="SFX125" s="243"/>
      <c r="SFY125" s="243"/>
      <c r="SFZ125" s="243"/>
      <c r="SGA125" s="243"/>
      <c r="SGB125" s="243"/>
      <c r="SGC125" s="243"/>
      <c r="SGD125" s="243"/>
      <c r="SGE125" s="243"/>
      <c r="SGF125" s="243"/>
      <c r="SGG125" s="243"/>
      <c r="SGH125" s="243"/>
      <c r="SGI125" s="243"/>
      <c r="SGJ125" s="243"/>
      <c r="SGK125" s="243"/>
      <c r="SGL125" s="243"/>
      <c r="SGM125" s="243"/>
      <c r="SGN125" s="243"/>
      <c r="SGO125" s="243"/>
      <c r="SGP125" s="243"/>
      <c r="SGQ125" s="243"/>
      <c r="SGR125" s="243"/>
      <c r="SGS125" s="243"/>
      <c r="SGT125" s="243"/>
      <c r="SGU125" s="243"/>
      <c r="SGV125" s="243"/>
      <c r="SGW125" s="243"/>
      <c r="SGX125" s="243"/>
      <c r="SGY125" s="243"/>
      <c r="SGZ125" s="243"/>
      <c r="SHA125" s="243"/>
      <c r="SHB125" s="243"/>
      <c r="SHC125" s="243"/>
      <c r="SHD125" s="243"/>
      <c r="SHE125" s="243"/>
      <c r="SHF125" s="243"/>
      <c r="SHG125" s="243"/>
      <c r="SHH125" s="243"/>
      <c r="SHI125" s="243"/>
      <c r="SHJ125" s="243"/>
      <c r="SHK125" s="243"/>
      <c r="SHL125" s="243"/>
      <c r="SHM125" s="243"/>
      <c r="SHN125" s="243"/>
      <c r="SHO125" s="243"/>
      <c r="SHP125" s="243"/>
      <c r="SHQ125" s="243"/>
      <c r="SHR125" s="243"/>
      <c r="SHS125" s="243"/>
      <c r="SHT125" s="243"/>
      <c r="SHU125" s="243"/>
      <c r="SHV125" s="243"/>
      <c r="SHW125" s="243"/>
      <c r="SHX125" s="243"/>
      <c r="SHY125" s="243"/>
      <c r="SHZ125" s="243"/>
      <c r="SIA125" s="243"/>
      <c r="SIB125" s="243"/>
      <c r="SIC125" s="243"/>
      <c r="SID125" s="243"/>
      <c r="SIE125" s="243"/>
      <c r="SIF125" s="243"/>
      <c r="SIG125" s="243"/>
      <c r="SIH125" s="243"/>
      <c r="SII125" s="243"/>
      <c r="SIJ125" s="243"/>
      <c r="SIK125" s="243"/>
      <c r="SIL125" s="243"/>
      <c r="SIM125" s="243"/>
      <c r="SIN125" s="243"/>
      <c r="SIO125" s="243"/>
      <c r="SIP125" s="243"/>
      <c r="SIQ125" s="243"/>
      <c r="SIR125" s="243"/>
      <c r="SIS125" s="243"/>
      <c r="SIT125" s="243"/>
      <c r="SIU125" s="243"/>
      <c r="SIV125" s="243"/>
      <c r="SIW125" s="243"/>
      <c r="SIX125" s="243"/>
      <c r="SIY125" s="243"/>
      <c r="SIZ125" s="243"/>
      <c r="SJA125" s="243"/>
      <c r="SJB125" s="243"/>
      <c r="SJC125" s="243"/>
      <c r="SJD125" s="243"/>
      <c r="SJE125" s="243"/>
      <c r="SJF125" s="243"/>
      <c r="SJG125" s="243"/>
      <c r="SJH125" s="243"/>
      <c r="SJI125" s="243"/>
      <c r="SJJ125" s="243"/>
      <c r="SJK125" s="243"/>
      <c r="SJL125" s="243"/>
      <c r="SJM125" s="243"/>
      <c r="SJN125" s="243"/>
      <c r="SJO125" s="243"/>
      <c r="SJP125" s="243"/>
      <c r="SJQ125" s="243"/>
      <c r="SJR125" s="243"/>
      <c r="SJS125" s="243"/>
      <c r="SJT125" s="243"/>
      <c r="SJU125" s="243"/>
      <c r="SJV125" s="243"/>
      <c r="SJW125" s="243"/>
      <c r="SJX125" s="243"/>
      <c r="SJY125" s="243"/>
      <c r="SJZ125" s="243"/>
      <c r="SKA125" s="243"/>
      <c r="SKB125" s="243"/>
      <c r="SKC125" s="243"/>
      <c r="SKD125" s="243"/>
      <c r="SKE125" s="243"/>
      <c r="SKF125" s="243"/>
      <c r="SKG125" s="243"/>
      <c r="SKH125" s="243"/>
      <c r="SKI125" s="243"/>
      <c r="SKJ125" s="243"/>
      <c r="SKK125" s="243"/>
      <c r="SKL125" s="243"/>
      <c r="SKM125" s="243"/>
      <c r="SKN125" s="243"/>
      <c r="SKO125" s="243"/>
      <c r="SKP125" s="243"/>
      <c r="SKQ125" s="243"/>
      <c r="SKR125" s="243"/>
      <c r="SKS125" s="243"/>
      <c r="SKT125" s="243"/>
      <c r="SKU125" s="243"/>
      <c r="SKV125" s="243"/>
      <c r="SKW125" s="243"/>
      <c r="SKX125" s="243"/>
      <c r="SKY125" s="243"/>
      <c r="SKZ125" s="243"/>
      <c r="SLA125" s="243"/>
      <c r="SLB125" s="243"/>
      <c r="SLC125" s="243"/>
      <c r="SLD125" s="243"/>
      <c r="SLE125" s="243"/>
      <c r="SLF125" s="243"/>
      <c r="SLG125" s="243"/>
      <c r="SLH125" s="243"/>
      <c r="SLI125" s="243"/>
      <c r="SLJ125" s="243"/>
      <c r="SLK125" s="243"/>
      <c r="SLL125" s="243"/>
      <c r="SLM125" s="243"/>
      <c r="SLN125" s="243"/>
      <c r="SLO125" s="243"/>
      <c r="SLP125" s="243"/>
      <c r="SLQ125" s="243"/>
      <c r="SLR125" s="243"/>
      <c r="SLS125" s="243"/>
      <c r="SLT125" s="243"/>
      <c r="SLU125" s="243"/>
      <c r="SLV125" s="243"/>
      <c r="SLW125" s="243"/>
      <c r="SLX125" s="243"/>
      <c r="SLY125" s="243"/>
      <c r="SLZ125" s="243"/>
      <c r="SMA125" s="243"/>
      <c r="SMB125" s="243"/>
      <c r="SMC125" s="243"/>
      <c r="SMD125" s="243"/>
      <c r="SME125" s="243"/>
      <c r="SMF125" s="243"/>
      <c r="SMG125" s="243"/>
      <c r="SMH125" s="243"/>
      <c r="SMI125" s="243"/>
      <c r="SMJ125" s="243"/>
      <c r="SMK125" s="243"/>
      <c r="SML125" s="243"/>
      <c r="SMM125" s="243"/>
      <c r="SMN125" s="243"/>
      <c r="SMO125" s="243"/>
      <c r="SMP125" s="243"/>
      <c r="SMQ125" s="243"/>
      <c r="SMR125" s="243"/>
      <c r="SMS125" s="243"/>
      <c r="SMT125" s="243"/>
      <c r="SMU125" s="243"/>
      <c r="SMV125" s="243"/>
      <c r="SMW125" s="243"/>
      <c r="SMX125" s="243"/>
      <c r="SMY125" s="243"/>
      <c r="SMZ125" s="243"/>
      <c r="SNA125" s="243"/>
      <c r="SNB125" s="243"/>
      <c r="SNC125" s="243"/>
      <c r="SND125" s="243"/>
      <c r="SNE125" s="243"/>
      <c r="SNF125" s="243"/>
      <c r="SNG125" s="243"/>
      <c r="SNH125" s="243"/>
      <c r="SNI125" s="243"/>
      <c r="SNJ125" s="243"/>
      <c r="SNK125" s="243"/>
      <c r="SNL125" s="243"/>
      <c r="SNM125" s="243"/>
      <c r="SNN125" s="243"/>
      <c r="SNO125" s="243"/>
      <c r="SNP125" s="243"/>
      <c r="SNQ125" s="243"/>
      <c r="SNR125" s="243"/>
      <c r="SNS125" s="243"/>
      <c r="SNT125" s="243"/>
      <c r="SNU125" s="243"/>
      <c r="SNV125" s="243"/>
      <c r="SNW125" s="243"/>
      <c r="SNX125" s="243"/>
      <c r="SNY125" s="243"/>
      <c r="SNZ125" s="243"/>
      <c r="SOA125" s="243"/>
      <c r="SOB125" s="243"/>
      <c r="SOC125" s="243"/>
      <c r="SOD125" s="243"/>
      <c r="SOE125" s="243"/>
      <c r="SOF125" s="243"/>
      <c r="SOG125" s="243"/>
      <c r="SOH125" s="243"/>
      <c r="SOI125" s="243"/>
      <c r="SOJ125" s="243"/>
      <c r="SOK125" s="243"/>
      <c r="SOL125" s="243"/>
      <c r="SOM125" s="243"/>
      <c r="SON125" s="243"/>
      <c r="SOO125" s="243"/>
      <c r="SOP125" s="243"/>
      <c r="SOQ125" s="243"/>
      <c r="SOR125" s="243"/>
      <c r="SOS125" s="243"/>
      <c r="SOT125" s="243"/>
      <c r="SOU125" s="243"/>
      <c r="SOV125" s="243"/>
      <c r="SOW125" s="243"/>
      <c r="SOX125" s="243"/>
      <c r="SOY125" s="243"/>
      <c r="SOZ125" s="243"/>
      <c r="SPA125" s="243"/>
      <c r="SPB125" s="243"/>
      <c r="SPC125" s="243"/>
      <c r="SPD125" s="243"/>
      <c r="SPE125" s="243"/>
      <c r="SPF125" s="243"/>
      <c r="SPG125" s="243"/>
      <c r="SPH125" s="243"/>
      <c r="SPI125" s="243"/>
      <c r="SPJ125" s="243"/>
      <c r="SPK125" s="243"/>
      <c r="SPL125" s="243"/>
      <c r="SPM125" s="243"/>
      <c r="SPN125" s="243"/>
      <c r="SPO125" s="243"/>
      <c r="SPP125" s="243"/>
      <c r="SPQ125" s="243"/>
      <c r="SPR125" s="243"/>
      <c r="SPS125" s="243"/>
      <c r="SPT125" s="243"/>
      <c r="SPU125" s="243"/>
      <c r="SPV125" s="243"/>
      <c r="SPW125" s="243"/>
      <c r="SPX125" s="243"/>
      <c r="SPY125" s="243"/>
      <c r="SPZ125" s="243"/>
      <c r="SQA125" s="243"/>
      <c r="SQB125" s="243"/>
      <c r="SQC125" s="243"/>
      <c r="SQD125" s="243"/>
      <c r="SQE125" s="243"/>
      <c r="SQF125" s="243"/>
      <c r="SQG125" s="243"/>
      <c r="SQH125" s="243"/>
      <c r="SQI125" s="243"/>
      <c r="SQJ125" s="243"/>
      <c r="SQK125" s="243"/>
      <c r="SQL125" s="243"/>
      <c r="SQM125" s="243"/>
      <c r="SQN125" s="243"/>
      <c r="SQO125" s="243"/>
      <c r="SQP125" s="243"/>
      <c r="SQQ125" s="243"/>
      <c r="SQR125" s="243"/>
      <c r="SQS125" s="243"/>
      <c r="SQT125" s="243"/>
      <c r="SQU125" s="243"/>
      <c r="SQV125" s="243"/>
      <c r="SQW125" s="243"/>
      <c r="SQX125" s="243"/>
      <c r="SQY125" s="243"/>
      <c r="SQZ125" s="243"/>
      <c r="SRA125" s="243"/>
      <c r="SRB125" s="243"/>
      <c r="SRC125" s="243"/>
      <c r="SRD125" s="243"/>
      <c r="SRE125" s="243"/>
      <c r="SRF125" s="243"/>
      <c r="SRG125" s="243"/>
      <c r="SRH125" s="243"/>
      <c r="SRI125" s="243"/>
      <c r="SRJ125" s="243"/>
      <c r="SRK125" s="243"/>
      <c r="SRL125" s="243"/>
      <c r="SRM125" s="243"/>
      <c r="SRN125" s="243"/>
      <c r="SRO125" s="243"/>
      <c r="SRP125" s="243"/>
      <c r="SRQ125" s="243"/>
      <c r="SRR125" s="243"/>
      <c r="SRS125" s="243"/>
      <c r="SRT125" s="243"/>
      <c r="SRU125" s="243"/>
      <c r="SRV125" s="243"/>
      <c r="SRW125" s="243"/>
      <c r="SRX125" s="243"/>
      <c r="SRY125" s="243"/>
      <c r="SRZ125" s="243"/>
      <c r="SSA125" s="243"/>
      <c r="SSB125" s="243"/>
      <c r="SSC125" s="243"/>
      <c r="SSD125" s="243"/>
      <c r="SSE125" s="243"/>
      <c r="SSF125" s="243"/>
      <c r="SSG125" s="243"/>
      <c r="SSH125" s="243"/>
      <c r="SSI125" s="243"/>
      <c r="SSJ125" s="243"/>
      <c r="SSK125" s="243"/>
      <c r="SSL125" s="243"/>
      <c r="SSM125" s="243"/>
      <c r="SSN125" s="243"/>
      <c r="SSO125" s="243"/>
      <c r="SSP125" s="243"/>
      <c r="SSQ125" s="243"/>
      <c r="SSR125" s="243"/>
      <c r="SSS125" s="243"/>
      <c r="SST125" s="243"/>
      <c r="SSU125" s="243"/>
      <c r="SSV125" s="243"/>
      <c r="SSW125" s="243"/>
      <c r="SSX125" s="243"/>
      <c r="SSY125" s="243"/>
      <c r="SSZ125" s="243"/>
      <c r="STA125" s="243"/>
      <c r="STB125" s="243"/>
      <c r="STC125" s="243"/>
      <c r="STD125" s="243"/>
      <c r="STE125" s="243"/>
      <c r="STF125" s="243"/>
      <c r="STG125" s="243"/>
      <c r="STH125" s="243"/>
      <c r="STI125" s="243"/>
      <c r="STJ125" s="243"/>
      <c r="STK125" s="243"/>
      <c r="STL125" s="243"/>
      <c r="STM125" s="243"/>
      <c r="STN125" s="243"/>
      <c r="STO125" s="243"/>
      <c r="STP125" s="243"/>
      <c r="STQ125" s="243"/>
      <c r="STR125" s="243"/>
      <c r="STS125" s="243"/>
      <c r="STT125" s="243"/>
      <c r="STU125" s="243"/>
      <c r="STV125" s="243"/>
      <c r="STW125" s="243"/>
      <c r="STX125" s="243"/>
      <c r="STY125" s="243"/>
      <c r="STZ125" s="243"/>
      <c r="SUA125" s="243"/>
      <c r="SUB125" s="243"/>
      <c r="SUC125" s="243"/>
      <c r="SUD125" s="243"/>
      <c r="SUE125" s="243"/>
      <c r="SUF125" s="243"/>
      <c r="SUG125" s="243"/>
      <c r="SUH125" s="243"/>
      <c r="SUI125" s="243"/>
      <c r="SUJ125" s="243"/>
      <c r="SUK125" s="243"/>
      <c r="SUL125" s="243"/>
      <c r="SUM125" s="243"/>
      <c r="SUN125" s="243"/>
      <c r="SUO125" s="243"/>
      <c r="SUP125" s="243"/>
      <c r="SUQ125" s="243"/>
      <c r="SUR125" s="243"/>
      <c r="SUS125" s="243"/>
      <c r="SUT125" s="243"/>
      <c r="SUU125" s="243"/>
      <c r="SUV125" s="243"/>
      <c r="SUW125" s="243"/>
      <c r="SUX125" s="243"/>
      <c r="SUY125" s="243"/>
      <c r="SUZ125" s="243"/>
      <c r="SVA125" s="243"/>
      <c r="SVB125" s="243"/>
      <c r="SVC125" s="243"/>
      <c r="SVD125" s="243"/>
      <c r="SVE125" s="243"/>
      <c r="SVF125" s="243"/>
      <c r="SVG125" s="243"/>
      <c r="SVH125" s="243"/>
      <c r="SVI125" s="243"/>
      <c r="SVJ125" s="243"/>
      <c r="SVK125" s="243"/>
      <c r="SVL125" s="243"/>
      <c r="SVM125" s="243"/>
      <c r="SVN125" s="243"/>
      <c r="SVO125" s="243"/>
      <c r="SVP125" s="243"/>
      <c r="SVQ125" s="243"/>
      <c r="SVR125" s="243"/>
      <c r="SVS125" s="243"/>
      <c r="SVT125" s="243"/>
      <c r="SVU125" s="243"/>
      <c r="SVV125" s="243"/>
      <c r="SVW125" s="243"/>
      <c r="SVX125" s="243"/>
      <c r="SVY125" s="243"/>
      <c r="SVZ125" s="243"/>
      <c r="SWA125" s="243"/>
      <c r="SWB125" s="243"/>
      <c r="SWC125" s="243"/>
      <c r="SWD125" s="243"/>
      <c r="SWE125" s="243"/>
      <c r="SWF125" s="243"/>
      <c r="SWG125" s="243"/>
      <c r="SWH125" s="243"/>
      <c r="SWI125" s="243"/>
      <c r="SWJ125" s="243"/>
      <c r="SWK125" s="243"/>
      <c r="SWL125" s="243"/>
      <c r="SWM125" s="243"/>
      <c r="SWN125" s="243"/>
      <c r="SWO125" s="243"/>
      <c r="SWP125" s="243"/>
      <c r="SWQ125" s="243"/>
      <c r="SWR125" s="243"/>
      <c r="SWS125" s="243"/>
      <c r="SWT125" s="243"/>
      <c r="SWU125" s="243"/>
      <c r="SWV125" s="243"/>
      <c r="SWW125" s="243"/>
      <c r="SWX125" s="243"/>
      <c r="SWY125" s="243"/>
      <c r="SWZ125" s="243"/>
      <c r="SXA125" s="243"/>
      <c r="SXB125" s="243"/>
      <c r="SXC125" s="243"/>
      <c r="SXD125" s="243"/>
      <c r="SXE125" s="243"/>
      <c r="SXF125" s="243"/>
      <c r="SXG125" s="243"/>
      <c r="SXH125" s="243"/>
      <c r="SXI125" s="243"/>
      <c r="SXJ125" s="243"/>
      <c r="SXK125" s="243"/>
      <c r="SXL125" s="243"/>
      <c r="SXM125" s="243"/>
      <c r="SXN125" s="243"/>
      <c r="SXO125" s="243"/>
      <c r="SXP125" s="243"/>
      <c r="SXQ125" s="243"/>
      <c r="SXR125" s="243"/>
      <c r="SXS125" s="243"/>
      <c r="SXT125" s="243"/>
      <c r="SXU125" s="243"/>
      <c r="SXV125" s="243"/>
      <c r="SXW125" s="243"/>
      <c r="SXX125" s="243"/>
      <c r="SXY125" s="243"/>
      <c r="SXZ125" s="243"/>
      <c r="SYA125" s="243"/>
      <c r="SYB125" s="243"/>
      <c r="SYC125" s="243"/>
      <c r="SYD125" s="243"/>
      <c r="SYE125" s="243"/>
      <c r="SYF125" s="243"/>
      <c r="SYG125" s="243"/>
      <c r="SYH125" s="243"/>
      <c r="SYI125" s="243"/>
      <c r="SYJ125" s="243"/>
      <c r="SYK125" s="243"/>
      <c r="SYL125" s="243"/>
      <c r="SYM125" s="243"/>
      <c r="SYN125" s="243"/>
      <c r="SYO125" s="243"/>
      <c r="SYP125" s="243"/>
      <c r="SYQ125" s="243"/>
      <c r="SYR125" s="243"/>
      <c r="SYS125" s="243"/>
      <c r="SYT125" s="243"/>
      <c r="SYU125" s="243"/>
      <c r="SYV125" s="243"/>
      <c r="SYW125" s="243"/>
      <c r="SYX125" s="243"/>
      <c r="SYY125" s="243"/>
      <c r="SYZ125" s="243"/>
      <c r="SZA125" s="243"/>
      <c r="SZB125" s="243"/>
      <c r="SZC125" s="243"/>
      <c r="SZD125" s="243"/>
      <c r="SZE125" s="243"/>
      <c r="SZF125" s="243"/>
      <c r="SZG125" s="243"/>
      <c r="SZH125" s="243"/>
      <c r="SZI125" s="243"/>
      <c r="SZJ125" s="243"/>
      <c r="SZK125" s="243"/>
      <c r="SZL125" s="243"/>
      <c r="SZM125" s="243"/>
      <c r="SZN125" s="243"/>
      <c r="SZO125" s="243"/>
      <c r="SZP125" s="243"/>
      <c r="SZQ125" s="243"/>
      <c r="SZR125" s="243"/>
      <c r="SZS125" s="243"/>
      <c r="SZT125" s="243"/>
      <c r="SZU125" s="243"/>
      <c r="SZV125" s="243"/>
      <c r="SZW125" s="243"/>
      <c r="SZX125" s="243"/>
      <c r="SZY125" s="243"/>
      <c r="SZZ125" s="243"/>
      <c r="TAA125" s="243"/>
      <c r="TAB125" s="243"/>
      <c r="TAC125" s="243"/>
      <c r="TAD125" s="243"/>
      <c r="TAE125" s="243"/>
      <c r="TAF125" s="243"/>
      <c r="TAG125" s="243"/>
      <c r="TAH125" s="243"/>
      <c r="TAI125" s="243"/>
      <c r="TAJ125" s="243"/>
      <c r="TAK125" s="243"/>
      <c r="TAL125" s="243"/>
      <c r="TAM125" s="243"/>
      <c r="TAN125" s="243"/>
      <c r="TAO125" s="243"/>
      <c r="TAP125" s="243"/>
      <c r="TAQ125" s="243"/>
      <c r="TAR125" s="243"/>
      <c r="TAS125" s="243"/>
      <c r="TAT125" s="243"/>
      <c r="TAU125" s="243"/>
      <c r="TAV125" s="243"/>
      <c r="TAW125" s="243"/>
      <c r="TAX125" s="243"/>
      <c r="TAY125" s="243"/>
      <c r="TAZ125" s="243"/>
      <c r="TBA125" s="243"/>
      <c r="TBB125" s="243"/>
      <c r="TBC125" s="243"/>
      <c r="TBD125" s="243"/>
      <c r="TBE125" s="243"/>
      <c r="TBF125" s="243"/>
      <c r="TBG125" s="243"/>
      <c r="TBH125" s="243"/>
      <c r="TBI125" s="243"/>
      <c r="TBJ125" s="243"/>
      <c r="TBK125" s="243"/>
      <c r="TBL125" s="243"/>
      <c r="TBM125" s="243"/>
      <c r="TBN125" s="243"/>
      <c r="TBO125" s="243"/>
      <c r="TBP125" s="243"/>
      <c r="TBQ125" s="243"/>
      <c r="TBR125" s="243"/>
      <c r="TBS125" s="243"/>
      <c r="TBT125" s="243"/>
      <c r="TBU125" s="243"/>
      <c r="TBV125" s="243"/>
      <c r="TBW125" s="243"/>
      <c r="TBX125" s="243"/>
      <c r="TBY125" s="243"/>
      <c r="TBZ125" s="243"/>
      <c r="TCA125" s="243"/>
      <c r="TCB125" s="243"/>
      <c r="TCC125" s="243"/>
      <c r="TCD125" s="243"/>
      <c r="TCE125" s="243"/>
      <c r="TCF125" s="243"/>
      <c r="TCG125" s="243"/>
      <c r="TCH125" s="243"/>
      <c r="TCI125" s="243"/>
      <c r="TCJ125" s="243"/>
      <c r="TCK125" s="243"/>
      <c r="TCL125" s="243"/>
      <c r="TCM125" s="243"/>
      <c r="TCN125" s="243"/>
      <c r="TCO125" s="243"/>
      <c r="TCP125" s="243"/>
      <c r="TCQ125" s="243"/>
      <c r="TCR125" s="243"/>
      <c r="TCS125" s="243"/>
      <c r="TCT125" s="243"/>
      <c r="TCU125" s="243"/>
      <c r="TCV125" s="243"/>
      <c r="TCW125" s="243"/>
      <c r="TCX125" s="243"/>
      <c r="TCY125" s="243"/>
      <c r="TCZ125" s="243"/>
      <c r="TDA125" s="243"/>
      <c r="TDB125" s="243"/>
      <c r="TDC125" s="243"/>
      <c r="TDD125" s="243"/>
      <c r="TDE125" s="243"/>
      <c r="TDF125" s="243"/>
      <c r="TDG125" s="243"/>
      <c r="TDH125" s="243"/>
      <c r="TDI125" s="243"/>
      <c r="TDJ125" s="243"/>
      <c r="TDK125" s="243"/>
      <c r="TDL125" s="243"/>
      <c r="TDM125" s="243"/>
      <c r="TDN125" s="243"/>
      <c r="TDO125" s="243"/>
      <c r="TDP125" s="243"/>
      <c r="TDQ125" s="243"/>
      <c r="TDR125" s="243"/>
      <c r="TDS125" s="243"/>
      <c r="TDT125" s="243"/>
      <c r="TDU125" s="243"/>
      <c r="TDV125" s="243"/>
      <c r="TDW125" s="243"/>
      <c r="TDX125" s="243"/>
      <c r="TDY125" s="243"/>
      <c r="TDZ125" s="243"/>
      <c r="TEA125" s="243"/>
      <c r="TEB125" s="243"/>
      <c r="TEC125" s="243"/>
      <c r="TED125" s="243"/>
      <c r="TEE125" s="243"/>
      <c r="TEF125" s="243"/>
      <c r="TEG125" s="243"/>
      <c r="TEH125" s="243"/>
      <c r="TEI125" s="243"/>
      <c r="TEJ125" s="243"/>
      <c r="TEK125" s="243"/>
      <c r="TEL125" s="243"/>
      <c r="TEM125" s="243"/>
      <c r="TEN125" s="243"/>
      <c r="TEO125" s="243"/>
      <c r="TEP125" s="243"/>
      <c r="TEQ125" s="243"/>
      <c r="TER125" s="243"/>
      <c r="TES125" s="243"/>
      <c r="TET125" s="243"/>
      <c r="TEU125" s="243"/>
      <c r="TEV125" s="243"/>
      <c r="TEW125" s="243"/>
      <c r="TEX125" s="243"/>
      <c r="TEY125" s="243"/>
      <c r="TEZ125" s="243"/>
      <c r="TFA125" s="243"/>
      <c r="TFB125" s="243"/>
      <c r="TFC125" s="243"/>
      <c r="TFD125" s="243"/>
      <c r="TFE125" s="243"/>
      <c r="TFF125" s="243"/>
      <c r="TFG125" s="243"/>
      <c r="TFH125" s="243"/>
      <c r="TFI125" s="243"/>
      <c r="TFJ125" s="243"/>
      <c r="TFK125" s="243"/>
      <c r="TFL125" s="243"/>
      <c r="TFM125" s="243"/>
      <c r="TFN125" s="243"/>
      <c r="TFO125" s="243"/>
      <c r="TFP125" s="243"/>
      <c r="TFQ125" s="243"/>
      <c r="TFR125" s="243"/>
      <c r="TFS125" s="243"/>
      <c r="TFT125" s="243"/>
      <c r="TFU125" s="243"/>
      <c r="TFV125" s="243"/>
      <c r="TFW125" s="243"/>
      <c r="TFX125" s="243"/>
      <c r="TFY125" s="243"/>
      <c r="TFZ125" s="243"/>
      <c r="TGA125" s="243"/>
      <c r="TGB125" s="243"/>
      <c r="TGC125" s="243"/>
      <c r="TGD125" s="243"/>
      <c r="TGE125" s="243"/>
      <c r="TGF125" s="243"/>
      <c r="TGG125" s="243"/>
      <c r="TGH125" s="243"/>
      <c r="TGI125" s="243"/>
      <c r="TGJ125" s="243"/>
      <c r="TGK125" s="243"/>
      <c r="TGL125" s="243"/>
      <c r="TGM125" s="243"/>
      <c r="TGN125" s="243"/>
      <c r="TGO125" s="243"/>
      <c r="TGP125" s="243"/>
      <c r="TGQ125" s="243"/>
      <c r="TGR125" s="243"/>
      <c r="TGS125" s="243"/>
      <c r="TGT125" s="243"/>
      <c r="TGU125" s="243"/>
      <c r="TGV125" s="243"/>
      <c r="TGW125" s="243"/>
      <c r="TGX125" s="243"/>
      <c r="TGY125" s="243"/>
      <c r="TGZ125" s="243"/>
      <c r="THA125" s="243"/>
      <c r="THB125" s="243"/>
      <c r="THC125" s="243"/>
      <c r="THD125" s="243"/>
      <c r="THE125" s="243"/>
      <c r="THF125" s="243"/>
      <c r="THG125" s="243"/>
      <c r="THH125" s="243"/>
      <c r="THI125" s="243"/>
      <c r="THJ125" s="243"/>
      <c r="THK125" s="243"/>
      <c r="THL125" s="243"/>
      <c r="THM125" s="243"/>
      <c r="THN125" s="243"/>
      <c r="THO125" s="243"/>
      <c r="THP125" s="243"/>
      <c r="THQ125" s="243"/>
      <c r="THR125" s="243"/>
      <c r="THS125" s="243"/>
      <c r="THT125" s="243"/>
      <c r="THU125" s="243"/>
      <c r="THV125" s="243"/>
      <c r="THW125" s="243"/>
      <c r="THX125" s="243"/>
      <c r="THY125" s="243"/>
      <c r="THZ125" s="243"/>
      <c r="TIA125" s="243"/>
      <c r="TIB125" s="243"/>
      <c r="TIC125" s="243"/>
      <c r="TID125" s="243"/>
      <c r="TIE125" s="243"/>
      <c r="TIF125" s="243"/>
      <c r="TIG125" s="243"/>
      <c r="TIH125" s="243"/>
      <c r="TII125" s="243"/>
      <c r="TIJ125" s="243"/>
      <c r="TIK125" s="243"/>
      <c r="TIL125" s="243"/>
      <c r="TIM125" s="243"/>
      <c r="TIN125" s="243"/>
      <c r="TIO125" s="243"/>
      <c r="TIP125" s="243"/>
      <c r="TIQ125" s="243"/>
      <c r="TIR125" s="243"/>
      <c r="TIS125" s="243"/>
      <c r="TIT125" s="243"/>
      <c r="TIU125" s="243"/>
      <c r="TIV125" s="243"/>
      <c r="TIW125" s="243"/>
      <c r="TIX125" s="243"/>
      <c r="TIY125" s="243"/>
      <c r="TIZ125" s="243"/>
      <c r="TJA125" s="243"/>
      <c r="TJB125" s="243"/>
      <c r="TJC125" s="243"/>
      <c r="TJD125" s="243"/>
      <c r="TJE125" s="243"/>
      <c r="TJF125" s="243"/>
      <c r="TJG125" s="243"/>
      <c r="TJH125" s="243"/>
      <c r="TJI125" s="243"/>
      <c r="TJJ125" s="243"/>
      <c r="TJK125" s="243"/>
      <c r="TJL125" s="243"/>
      <c r="TJM125" s="243"/>
      <c r="TJN125" s="243"/>
      <c r="TJO125" s="243"/>
      <c r="TJP125" s="243"/>
      <c r="TJQ125" s="243"/>
      <c r="TJR125" s="243"/>
      <c r="TJS125" s="243"/>
      <c r="TJT125" s="243"/>
      <c r="TJU125" s="243"/>
      <c r="TJV125" s="243"/>
      <c r="TJW125" s="243"/>
      <c r="TJX125" s="243"/>
      <c r="TJY125" s="243"/>
      <c r="TJZ125" s="243"/>
      <c r="TKA125" s="243"/>
      <c r="TKB125" s="243"/>
      <c r="TKC125" s="243"/>
      <c r="TKD125" s="243"/>
      <c r="TKE125" s="243"/>
      <c r="TKF125" s="243"/>
      <c r="TKG125" s="243"/>
      <c r="TKH125" s="243"/>
      <c r="TKI125" s="243"/>
      <c r="TKJ125" s="243"/>
      <c r="TKK125" s="243"/>
      <c r="TKL125" s="243"/>
      <c r="TKM125" s="243"/>
      <c r="TKN125" s="243"/>
      <c r="TKO125" s="243"/>
      <c r="TKP125" s="243"/>
      <c r="TKQ125" s="243"/>
      <c r="TKR125" s="243"/>
      <c r="TKS125" s="243"/>
      <c r="TKT125" s="243"/>
      <c r="TKU125" s="243"/>
      <c r="TKV125" s="243"/>
      <c r="TKW125" s="243"/>
      <c r="TKX125" s="243"/>
      <c r="TKY125" s="243"/>
      <c r="TKZ125" s="243"/>
      <c r="TLA125" s="243"/>
      <c r="TLB125" s="243"/>
      <c r="TLC125" s="243"/>
      <c r="TLD125" s="243"/>
      <c r="TLE125" s="243"/>
      <c r="TLF125" s="243"/>
      <c r="TLG125" s="243"/>
      <c r="TLH125" s="243"/>
      <c r="TLI125" s="243"/>
      <c r="TLJ125" s="243"/>
      <c r="TLK125" s="243"/>
      <c r="TLL125" s="243"/>
      <c r="TLM125" s="243"/>
      <c r="TLN125" s="243"/>
      <c r="TLO125" s="243"/>
      <c r="TLP125" s="243"/>
      <c r="TLQ125" s="243"/>
      <c r="TLR125" s="243"/>
      <c r="TLS125" s="243"/>
      <c r="TLT125" s="243"/>
      <c r="TLU125" s="243"/>
      <c r="TLV125" s="243"/>
      <c r="TLW125" s="243"/>
      <c r="TLX125" s="243"/>
      <c r="TLY125" s="243"/>
      <c r="TLZ125" s="243"/>
      <c r="TMA125" s="243"/>
      <c r="TMB125" s="243"/>
      <c r="TMC125" s="243"/>
      <c r="TMD125" s="243"/>
      <c r="TME125" s="243"/>
      <c r="TMF125" s="243"/>
      <c r="TMG125" s="243"/>
      <c r="TMH125" s="243"/>
      <c r="TMI125" s="243"/>
      <c r="TMJ125" s="243"/>
      <c r="TMK125" s="243"/>
      <c r="TML125" s="243"/>
      <c r="TMM125" s="243"/>
      <c r="TMN125" s="243"/>
      <c r="TMO125" s="243"/>
      <c r="TMP125" s="243"/>
      <c r="TMQ125" s="243"/>
      <c r="TMR125" s="243"/>
      <c r="TMS125" s="243"/>
      <c r="TMT125" s="243"/>
      <c r="TMU125" s="243"/>
      <c r="TMV125" s="243"/>
      <c r="TMW125" s="243"/>
      <c r="TMX125" s="243"/>
      <c r="TMY125" s="243"/>
      <c r="TMZ125" s="243"/>
      <c r="TNA125" s="243"/>
      <c r="TNB125" s="243"/>
      <c r="TNC125" s="243"/>
      <c r="TND125" s="243"/>
      <c r="TNE125" s="243"/>
      <c r="TNF125" s="243"/>
      <c r="TNG125" s="243"/>
      <c r="TNH125" s="243"/>
      <c r="TNI125" s="243"/>
      <c r="TNJ125" s="243"/>
      <c r="TNK125" s="243"/>
      <c r="TNL125" s="243"/>
      <c r="TNM125" s="243"/>
      <c r="TNN125" s="243"/>
      <c r="TNO125" s="243"/>
      <c r="TNP125" s="243"/>
      <c r="TNQ125" s="243"/>
      <c r="TNR125" s="243"/>
      <c r="TNS125" s="243"/>
      <c r="TNT125" s="243"/>
      <c r="TNU125" s="243"/>
      <c r="TNV125" s="243"/>
      <c r="TNW125" s="243"/>
      <c r="TNX125" s="243"/>
      <c r="TNY125" s="243"/>
      <c r="TNZ125" s="243"/>
      <c r="TOA125" s="243"/>
      <c r="TOB125" s="243"/>
      <c r="TOC125" s="243"/>
      <c r="TOD125" s="243"/>
      <c r="TOE125" s="243"/>
      <c r="TOF125" s="243"/>
      <c r="TOG125" s="243"/>
      <c r="TOH125" s="243"/>
      <c r="TOI125" s="243"/>
      <c r="TOJ125" s="243"/>
      <c r="TOK125" s="243"/>
      <c r="TOL125" s="243"/>
      <c r="TOM125" s="243"/>
      <c r="TON125" s="243"/>
      <c r="TOO125" s="243"/>
      <c r="TOP125" s="243"/>
      <c r="TOQ125" s="243"/>
      <c r="TOR125" s="243"/>
      <c r="TOS125" s="243"/>
      <c r="TOT125" s="243"/>
      <c r="TOU125" s="243"/>
      <c r="TOV125" s="243"/>
      <c r="TOW125" s="243"/>
      <c r="TOX125" s="243"/>
      <c r="TOY125" s="243"/>
      <c r="TOZ125" s="243"/>
      <c r="TPA125" s="243"/>
      <c r="TPB125" s="243"/>
      <c r="TPC125" s="243"/>
      <c r="TPD125" s="243"/>
      <c r="TPE125" s="243"/>
      <c r="TPF125" s="243"/>
      <c r="TPG125" s="243"/>
      <c r="TPH125" s="243"/>
      <c r="TPI125" s="243"/>
      <c r="TPJ125" s="243"/>
      <c r="TPK125" s="243"/>
      <c r="TPL125" s="243"/>
      <c r="TPM125" s="243"/>
      <c r="TPN125" s="243"/>
      <c r="TPO125" s="243"/>
      <c r="TPP125" s="243"/>
      <c r="TPQ125" s="243"/>
      <c r="TPR125" s="243"/>
      <c r="TPS125" s="243"/>
      <c r="TPT125" s="243"/>
      <c r="TPU125" s="243"/>
      <c r="TPV125" s="243"/>
      <c r="TPW125" s="243"/>
      <c r="TPX125" s="243"/>
      <c r="TPY125" s="243"/>
      <c r="TPZ125" s="243"/>
      <c r="TQA125" s="243"/>
      <c r="TQB125" s="243"/>
      <c r="TQC125" s="243"/>
      <c r="TQD125" s="243"/>
      <c r="TQE125" s="243"/>
      <c r="TQF125" s="243"/>
      <c r="TQG125" s="243"/>
      <c r="TQH125" s="243"/>
      <c r="TQI125" s="243"/>
      <c r="TQJ125" s="243"/>
      <c r="TQK125" s="243"/>
      <c r="TQL125" s="243"/>
      <c r="TQM125" s="243"/>
      <c r="TQN125" s="243"/>
      <c r="TQO125" s="243"/>
      <c r="TQP125" s="243"/>
      <c r="TQQ125" s="243"/>
      <c r="TQR125" s="243"/>
      <c r="TQS125" s="243"/>
      <c r="TQT125" s="243"/>
      <c r="TQU125" s="243"/>
      <c r="TQV125" s="243"/>
      <c r="TQW125" s="243"/>
      <c r="TQX125" s="243"/>
      <c r="TQY125" s="243"/>
      <c r="TQZ125" s="243"/>
      <c r="TRA125" s="243"/>
      <c r="TRB125" s="243"/>
      <c r="TRC125" s="243"/>
      <c r="TRD125" s="243"/>
      <c r="TRE125" s="243"/>
      <c r="TRF125" s="243"/>
      <c r="TRG125" s="243"/>
      <c r="TRH125" s="243"/>
      <c r="TRI125" s="243"/>
      <c r="TRJ125" s="243"/>
      <c r="TRK125" s="243"/>
      <c r="TRL125" s="243"/>
      <c r="TRM125" s="243"/>
      <c r="TRN125" s="243"/>
      <c r="TRO125" s="243"/>
      <c r="TRP125" s="243"/>
      <c r="TRQ125" s="243"/>
      <c r="TRR125" s="243"/>
      <c r="TRS125" s="243"/>
      <c r="TRT125" s="243"/>
      <c r="TRU125" s="243"/>
      <c r="TRV125" s="243"/>
      <c r="TRW125" s="243"/>
      <c r="TRX125" s="243"/>
      <c r="TRY125" s="243"/>
      <c r="TRZ125" s="243"/>
      <c r="TSA125" s="243"/>
      <c r="TSB125" s="243"/>
      <c r="TSC125" s="243"/>
      <c r="TSD125" s="243"/>
      <c r="TSE125" s="243"/>
      <c r="TSF125" s="243"/>
      <c r="TSG125" s="243"/>
      <c r="TSH125" s="243"/>
      <c r="TSI125" s="243"/>
      <c r="TSJ125" s="243"/>
      <c r="TSK125" s="243"/>
      <c r="TSL125" s="243"/>
      <c r="TSM125" s="243"/>
      <c r="TSN125" s="243"/>
      <c r="TSO125" s="243"/>
      <c r="TSP125" s="243"/>
      <c r="TSQ125" s="243"/>
      <c r="TSR125" s="243"/>
      <c r="TSS125" s="243"/>
      <c r="TST125" s="243"/>
      <c r="TSU125" s="243"/>
      <c r="TSV125" s="243"/>
      <c r="TSW125" s="243"/>
      <c r="TSX125" s="243"/>
      <c r="TSY125" s="243"/>
      <c r="TSZ125" s="243"/>
      <c r="TTA125" s="243"/>
      <c r="TTB125" s="243"/>
      <c r="TTC125" s="243"/>
      <c r="TTD125" s="243"/>
      <c r="TTE125" s="243"/>
      <c r="TTF125" s="243"/>
      <c r="TTG125" s="243"/>
      <c r="TTH125" s="243"/>
      <c r="TTI125" s="243"/>
      <c r="TTJ125" s="243"/>
      <c r="TTK125" s="243"/>
      <c r="TTL125" s="243"/>
      <c r="TTM125" s="243"/>
      <c r="TTN125" s="243"/>
      <c r="TTO125" s="243"/>
      <c r="TTP125" s="243"/>
      <c r="TTQ125" s="243"/>
      <c r="TTR125" s="243"/>
      <c r="TTS125" s="243"/>
      <c r="TTT125" s="243"/>
      <c r="TTU125" s="243"/>
      <c r="TTV125" s="243"/>
      <c r="TTW125" s="243"/>
      <c r="TTX125" s="243"/>
      <c r="TTY125" s="243"/>
      <c r="TTZ125" s="243"/>
      <c r="TUA125" s="243"/>
      <c r="TUB125" s="243"/>
      <c r="TUC125" s="243"/>
      <c r="TUD125" s="243"/>
      <c r="TUE125" s="243"/>
      <c r="TUF125" s="243"/>
      <c r="TUG125" s="243"/>
      <c r="TUH125" s="243"/>
      <c r="TUI125" s="243"/>
      <c r="TUJ125" s="243"/>
      <c r="TUK125" s="243"/>
      <c r="TUL125" s="243"/>
      <c r="TUM125" s="243"/>
      <c r="TUN125" s="243"/>
      <c r="TUO125" s="243"/>
      <c r="TUP125" s="243"/>
      <c r="TUQ125" s="243"/>
      <c r="TUR125" s="243"/>
      <c r="TUS125" s="243"/>
      <c r="TUT125" s="243"/>
      <c r="TUU125" s="243"/>
      <c r="TUV125" s="243"/>
      <c r="TUW125" s="243"/>
      <c r="TUX125" s="243"/>
      <c r="TUY125" s="243"/>
      <c r="TUZ125" s="243"/>
      <c r="TVA125" s="243"/>
      <c r="TVB125" s="243"/>
      <c r="TVC125" s="243"/>
      <c r="TVD125" s="243"/>
      <c r="TVE125" s="243"/>
      <c r="TVF125" s="243"/>
      <c r="TVG125" s="243"/>
      <c r="TVH125" s="243"/>
      <c r="TVI125" s="243"/>
      <c r="TVJ125" s="243"/>
      <c r="TVK125" s="243"/>
      <c r="TVL125" s="243"/>
      <c r="TVM125" s="243"/>
      <c r="TVN125" s="243"/>
      <c r="TVO125" s="243"/>
      <c r="TVP125" s="243"/>
      <c r="TVQ125" s="243"/>
      <c r="TVR125" s="243"/>
      <c r="TVS125" s="243"/>
      <c r="TVT125" s="243"/>
      <c r="TVU125" s="243"/>
      <c r="TVV125" s="243"/>
      <c r="TVW125" s="243"/>
      <c r="TVX125" s="243"/>
      <c r="TVY125" s="243"/>
      <c r="TVZ125" s="243"/>
      <c r="TWA125" s="243"/>
      <c r="TWB125" s="243"/>
      <c r="TWC125" s="243"/>
      <c r="TWD125" s="243"/>
      <c r="TWE125" s="243"/>
      <c r="TWF125" s="243"/>
      <c r="TWG125" s="243"/>
      <c r="TWH125" s="243"/>
      <c r="TWI125" s="243"/>
      <c r="TWJ125" s="243"/>
      <c r="TWK125" s="243"/>
      <c r="TWL125" s="243"/>
      <c r="TWM125" s="243"/>
      <c r="TWN125" s="243"/>
      <c r="TWO125" s="243"/>
      <c r="TWP125" s="243"/>
      <c r="TWQ125" s="243"/>
      <c r="TWR125" s="243"/>
      <c r="TWS125" s="243"/>
      <c r="TWT125" s="243"/>
      <c r="TWU125" s="243"/>
      <c r="TWV125" s="243"/>
      <c r="TWW125" s="243"/>
      <c r="TWX125" s="243"/>
      <c r="TWY125" s="243"/>
      <c r="TWZ125" s="243"/>
      <c r="TXA125" s="243"/>
      <c r="TXB125" s="243"/>
      <c r="TXC125" s="243"/>
      <c r="TXD125" s="243"/>
      <c r="TXE125" s="243"/>
      <c r="TXF125" s="243"/>
      <c r="TXG125" s="243"/>
      <c r="TXH125" s="243"/>
      <c r="TXI125" s="243"/>
      <c r="TXJ125" s="243"/>
      <c r="TXK125" s="243"/>
      <c r="TXL125" s="243"/>
      <c r="TXM125" s="243"/>
      <c r="TXN125" s="243"/>
      <c r="TXO125" s="243"/>
      <c r="TXP125" s="243"/>
      <c r="TXQ125" s="243"/>
      <c r="TXR125" s="243"/>
      <c r="TXS125" s="243"/>
      <c r="TXT125" s="243"/>
      <c r="TXU125" s="243"/>
      <c r="TXV125" s="243"/>
      <c r="TXW125" s="243"/>
      <c r="TXX125" s="243"/>
      <c r="TXY125" s="243"/>
      <c r="TXZ125" s="243"/>
      <c r="TYA125" s="243"/>
      <c r="TYB125" s="243"/>
      <c r="TYC125" s="243"/>
      <c r="TYD125" s="243"/>
      <c r="TYE125" s="243"/>
      <c r="TYF125" s="243"/>
      <c r="TYG125" s="243"/>
      <c r="TYH125" s="243"/>
      <c r="TYI125" s="243"/>
      <c r="TYJ125" s="243"/>
      <c r="TYK125" s="243"/>
      <c r="TYL125" s="243"/>
      <c r="TYM125" s="243"/>
      <c r="TYN125" s="243"/>
      <c r="TYO125" s="243"/>
      <c r="TYP125" s="243"/>
      <c r="TYQ125" s="243"/>
      <c r="TYR125" s="243"/>
      <c r="TYS125" s="243"/>
      <c r="TYT125" s="243"/>
      <c r="TYU125" s="243"/>
      <c r="TYV125" s="243"/>
      <c r="TYW125" s="243"/>
      <c r="TYX125" s="243"/>
      <c r="TYY125" s="243"/>
      <c r="TYZ125" s="243"/>
      <c r="TZA125" s="243"/>
      <c r="TZB125" s="243"/>
      <c r="TZC125" s="243"/>
      <c r="TZD125" s="243"/>
      <c r="TZE125" s="243"/>
      <c r="TZF125" s="243"/>
      <c r="TZG125" s="243"/>
      <c r="TZH125" s="243"/>
      <c r="TZI125" s="243"/>
      <c r="TZJ125" s="243"/>
      <c r="TZK125" s="243"/>
      <c r="TZL125" s="243"/>
      <c r="TZM125" s="243"/>
      <c r="TZN125" s="243"/>
      <c r="TZO125" s="243"/>
      <c r="TZP125" s="243"/>
      <c r="TZQ125" s="243"/>
      <c r="TZR125" s="243"/>
      <c r="TZS125" s="243"/>
      <c r="TZT125" s="243"/>
      <c r="TZU125" s="243"/>
      <c r="TZV125" s="243"/>
      <c r="TZW125" s="243"/>
      <c r="TZX125" s="243"/>
      <c r="TZY125" s="243"/>
      <c r="TZZ125" s="243"/>
      <c r="UAA125" s="243"/>
      <c r="UAB125" s="243"/>
      <c r="UAC125" s="243"/>
      <c r="UAD125" s="243"/>
      <c r="UAE125" s="243"/>
      <c r="UAF125" s="243"/>
      <c r="UAG125" s="243"/>
      <c r="UAH125" s="243"/>
      <c r="UAI125" s="243"/>
      <c r="UAJ125" s="243"/>
      <c r="UAK125" s="243"/>
      <c r="UAL125" s="243"/>
      <c r="UAM125" s="243"/>
      <c r="UAN125" s="243"/>
      <c r="UAO125" s="243"/>
      <c r="UAP125" s="243"/>
      <c r="UAQ125" s="243"/>
      <c r="UAR125" s="243"/>
      <c r="UAS125" s="243"/>
      <c r="UAT125" s="243"/>
      <c r="UAU125" s="243"/>
      <c r="UAV125" s="243"/>
      <c r="UAW125" s="243"/>
      <c r="UAX125" s="243"/>
      <c r="UAY125" s="243"/>
      <c r="UAZ125" s="243"/>
      <c r="UBA125" s="243"/>
      <c r="UBB125" s="243"/>
      <c r="UBC125" s="243"/>
      <c r="UBD125" s="243"/>
      <c r="UBE125" s="243"/>
      <c r="UBF125" s="243"/>
      <c r="UBG125" s="243"/>
      <c r="UBH125" s="243"/>
      <c r="UBI125" s="243"/>
      <c r="UBJ125" s="243"/>
      <c r="UBK125" s="243"/>
      <c r="UBL125" s="243"/>
      <c r="UBM125" s="243"/>
      <c r="UBN125" s="243"/>
      <c r="UBO125" s="243"/>
      <c r="UBP125" s="243"/>
      <c r="UBQ125" s="243"/>
      <c r="UBR125" s="243"/>
      <c r="UBS125" s="243"/>
      <c r="UBT125" s="243"/>
      <c r="UBU125" s="243"/>
      <c r="UBV125" s="243"/>
      <c r="UBW125" s="243"/>
      <c r="UBX125" s="243"/>
      <c r="UBY125" s="243"/>
      <c r="UBZ125" s="243"/>
      <c r="UCA125" s="243"/>
      <c r="UCB125" s="243"/>
      <c r="UCC125" s="243"/>
      <c r="UCD125" s="243"/>
      <c r="UCE125" s="243"/>
      <c r="UCF125" s="243"/>
      <c r="UCG125" s="243"/>
      <c r="UCH125" s="243"/>
      <c r="UCI125" s="243"/>
      <c r="UCJ125" s="243"/>
      <c r="UCK125" s="243"/>
      <c r="UCL125" s="243"/>
      <c r="UCM125" s="243"/>
      <c r="UCN125" s="243"/>
      <c r="UCO125" s="243"/>
      <c r="UCP125" s="243"/>
      <c r="UCQ125" s="243"/>
      <c r="UCR125" s="243"/>
      <c r="UCS125" s="243"/>
      <c r="UCT125" s="243"/>
      <c r="UCU125" s="243"/>
      <c r="UCV125" s="243"/>
      <c r="UCW125" s="243"/>
      <c r="UCX125" s="243"/>
      <c r="UCY125" s="243"/>
      <c r="UCZ125" s="243"/>
      <c r="UDA125" s="243"/>
      <c r="UDB125" s="243"/>
      <c r="UDC125" s="243"/>
      <c r="UDD125" s="243"/>
      <c r="UDE125" s="243"/>
      <c r="UDF125" s="243"/>
      <c r="UDG125" s="243"/>
      <c r="UDH125" s="243"/>
      <c r="UDI125" s="243"/>
      <c r="UDJ125" s="243"/>
      <c r="UDK125" s="243"/>
      <c r="UDL125" s="243"/>
      <c r="UDM125" s="243"/>
      <c r="UDN125" s="243"/>
      <c r="UDO125" s="243"/>
      <c r="UDP125" s="243"/>
      <c r="UDQ125" s="243"/>
      <c r="UDR125" s="243"/>
      <c r="UDS125" s="243"/>
      <c r="UDT125" s="243"/>
      <c r="UDU125" s="243"/>
      <c r="UDV125" s="243"/>
      <c r="UDW125" s="243"/>
      <c r="UDX125" s="243"/>
      <c r="UDY125" s="243"/>
      <c r="UDZ125" s="243"/>
      <c r="UEA125" s="243"/>
      <c r="UEB125" s="243"/>
      <c r="UEC125" s="243"/>
      <c r="UED125" s="243"/>
      <c r="UEE125" s="243"/>
      <c r="UEF125" s="243"/>
      <c r="UEG125" s="243"/>
      <c r="UEH125" s="243"/>
      <c r="UEI125" s="243"/>
      <c r="UEJ125" s="243"/>
      <c r="UEK125" s="243"/>
      <c r="UEL125" s="243"/>
      <c r="UEM125" s="243"/>
      <c r="UEN125" s="243"/>
      <c r="UEO125" s="243"/>
      <c r="UEP125" s="243"/>
      <c r="UEQ125" s="243"/>
      <c r="UER125" s="243"/>
      <c r="UES125" s="243"/>
      <c r="UET125" s="243"/>
      <c r="UEU125" s="243"/>
      <c r="UEV125" s="243"/>
      <c r="UEW125" s="243"/>
      <c r="UEX125" s="243"/>
      <c r="UEY125" s="243"/>
      <c r="UEZ125" s="243"/>
      <c r="UFA125" s="243"/>
      <c r="UFB125" s="243"/>
      <c r="UFC125" s="243"/>
      <c r="UFD125" s="243"/>
      <c r="UFE125" s="243"/>
      <c r="UFF125" s="243"/>
      <c r="UFG125" s="243"/>
      <c r="UFH125" s="243"/>
      <c r="UFI125" s="243"/>
      <c r="UFJ125" s="243"/>
      <c r="UFK125" s="243"/>
      <c r="UFL125" s="243"/>
      <c r="UFM125" s="243"/>
      <c r="UFN125" s="243"/>
      <c r="UFO125" s="243"/>
      <c r="UFP125" s="243"/>
      <c r="UFQ125" s="243"/>
      <c r="UFR125" s="243"/>
      <c r="UFS125" s="243"/>
      <c r="UFT125" s="243"/>
      <c r="UFU125" s="243"/>
      <c r="UFV125" s="243"/>
      <c r="UFW125" s="243"/>
      <c r="UFX125" s="243"/>
      <c r="UFY125" s="243"/>
      <c r="UFZ125" s="243"/>
      <c r="UGA125" s="243"/>
      <c r="UGB125" s="243"/>
      <c r="UGC125" s="243"/>
      <c r="UGD125" s="243"/>
      <c r="UGE125" s="243"/>
      <c r="UGF125" s="243"/>
      <c r="UGG125" s="243"/>
      <c r="UGH125" s="243"/>
      <c r="UGI125" s="243"/>
      <c r="UGJ125" s="243"/>
      <c r="UGK125" s="243"/>
      <c r="UGL125" s="243"/>
      <c r="UGM125" s="243"/>
      <c r="UGN125" s="243"/>
      <c r="UGO125" s="243"/>
      <c r="UGP125" s="243"/>
      <c r="UGQ125" s="243"/>
      <c r="UGR125" s="243"/>
      <c r="UGS125" s="243"/>
      <c r="UGT125" s="243"/>
      <c r="UGU125" s="243"/>
      <c r="UGV125" s="243"/>
      <c r="UGW125" s="243"/>
      <c r="UGX125" s="243"/>
      <c r="UGY125" s="243"/>
      <c r="UGZ125" s="243"/>
      <c r="UHA125" s="243"/>
      <c r="UHB125" s="243"/>
      <c r="UHC125" s="243"/>
      <c r="UHD125" s="243"/>
      <c r="UHE125" s="243"/>
      <c r="UHF125" s="243"/>
      <c r="UHG125" s="243"/>
      <c r="UHH125" s="243"/>
      <c r="UHI125" s="243"/>
      <c r="UHJ125" s="243"/>
      <c r="UHK125" s="243"/>
      <c r="UHL125" s="243"/>
      <c r="UHM125" s="243"/>
      <c r="UHN125" s="243"/>
      <c r="UHO125" s="243"/>
      <c r="UHP125" s="243"/>
      <c r="UHQ125" s="243"/>
      <c r="UHR125" s="243"/>
      <c r="UHS125" s="243"/>
      <c r="UHT125" s="243"/>
      <c r="UHU125" s="243"/>
      <c r="UHV125" s="243"/>
      <c r="UHW125" s="243"/>
      <c r="UHX125" s="243"/>
      <c r="UHY125" s="243"/>
      <c r="UHZ125" s="243"/>
      <c r="UIA125" s="243"/>
      <c r="UIB125" s="243"/>
      <c r="UIC125" s="243"/>
      <c r="UID125" s="243"/>
      <c r="UIE125" s="243"/>
      <c r="UIF125" s="243"/>
      <c r="UIG125" s="243"/>
      <c r="UIH125" s="243"/>
      <c r="UII125" s="243"/>
      <c r="UIJ125" s="243"/>
      <c r="UIK125" s="243"/>
      <c r="UIL125" s="243"/>
      <c r="UIM125" s="243"/>
      <c r="UIN125" s="243"/>
      <c r="UIO125" s="243"/>
      <c r="UIP125" s="243"/>
      <c r="UIQ125" s="243"/>
      <c r="UIR125" s="243"/>
      <c r="UIS125" s="243"/>
      <c r="UIT125" s="243"/>
      <c r="UIU125" s="243"/>
      <c r="UIV125" s="243"/>
      <c r="UIW125" s="243"/>
      <c r="UIX125" s="243"/>
      <c r="UIY125" s="243"/>
      <c r="UIZ125" s="243"/>
      <c r="UJA125" s="243"/>
      <c r="UJB125" s="243"/>
      <c r="UJC125" s="243"/>
      <c r="UJD125" s="243"/>
      <c r="UJE125" s="243"/>
      <c r="UJF125" s="243"/>
      <c r="UJG125" s="243"/>
      <c r="UJH125" s="243"/>
      <c r="UJI125" s="243"/>
      <c r="UJJ125" s="243"/>
      <c r="UJK125" s="243"/>
      <c r="UJL125" s="243"/>
      <c r="UJM125" s="243"/>
      <c r="UJN125" s="243"/>
      <c r="UJO125" s="243"/>
      <c r="UJP125" s="243"/>
      <c r="UJQ125" s="243"/>
      <c r="UJR125" s="243"/>
      <c r="UJS125" s="243"/>
      <c r="UJT125" s="243"/>
      <c r="UJU125" s="243"/>
      <c r="UJV125" s="243"/>
      <c r="UJW125" s="243"/>
      <c r="UJX125" s="243"/>
      <c r="UJY125" s="243"/>
      <c r="UJZ125" s="243"/>
      <c r="UKA125" s="243"/>
      <c r="UKB125" s="243"/>
      <c r="UKC125" s="243"/>
      <c r="UKD125" s="243"/>
      <c r="UKE125" s="243"/>
      <c r="UKF125" s="243"/>
      <c r="UKG125" s="243"/>
      <c r="UKH125" s="243"/>
      <c r="UKI125" s="243"/>
      <c r="UKJ125" s="243"/>
      <c r="UKK125" s="243"/>
      <c r="UKL125" s="243"/>
      <c r="UKM125" s="243"/>
      <c r="UKN125" s="243"/>
      <c r="UKO125" s="243"/>
      <c r="UKP125" s="243"/>
      <c r="UKQ125" s="243"/>
      <c r="UKR125" s="243"/>
      <c r="UKS125" s="243"/>
      <c r="UKT125" s="243"/>
      <c r="UKU125" s="243"/>
      <c r="UKV125" s="243"/>
      <c r="UKW125" s="243"/>
      <c r="UKX125" s="243"/>
      <c r="UKY125" s="243"/>
      <c r="UKZ125" s="243"/>
      <c r="ULA125" s="243"/>
      <c r="ULB125" s="243"/>
      <c r="ULC125" s="243"/>
      <c r="ULD125" s="243"/>
      <c r="ULE125" s="243"/>
      <c r="ULF125" s="243"/>
      <c r="ULG125" s="243"/>
      <c r="ULH125" s="243"/>
      <c r="ULI125" s="243"/>
      <c r="ULJ125" s="243"/>
      <c r="ULK125" s="243"/>
      <c r="ULL125" s="243"/>
      <c r="ULM125" s="243"/>
      <c r="ULN125" s="243"/>
      <c r="ULO125" s="243"/>
      <c r="ULP125" s="243"/>
      <c r="ULQ125" s="243"/>
      <c r="ULR125" s="243"/>
      <c r="ULS125" s="243"/>
      <c r="ULT125" s="243"/>
      <c r="ULU125" s="243"/>
      <c r="ULV125" s="243"/>
      <c r="ULW125" s="243"/>
      <c r="ULX125" s="243"/>
      <c r="ULY125" s="243"/>
      <c r="ULZ125" s="243"/>
      <c r="UMA125" s="243"/>
      <c r="UMB125" s="243"/>
      <c r="UMC125" s="243"/>
      <c r="UMD125" s="243"/>
      <c r="UME125" s="243"/>
      <c r="UMF125" s="243"/>
      <c r="UMG125" s="243"/>
      <c r="UMH125" s="243"/>
      <c r="UMI125" s="243"/>
      <c r="UMJ125" s="243"/>
      <c r="UMK125" s="243"/>
      <c r="UML125" s="243"/>
      <c r="UMM125" s="243"/>
      <c r="UMN125" s="243"/>
      <c r="UMO125" s="243"/>
      <c r="UMP125" s="243"/>
      <c r="UMQ125" s="243"/>
      <c r="UMR125" s="243"/>
      <c r="UMS125" s="243"/>
      <c r="UMT125" s="243"/>
      <c r="UMU125" s="243"/>
      <c r="UMV125" s="243"/>
      <c r="UMW125" s="243"/>
      <c r="UMX125" s="243"/>
      <c r="UMY125" s="243"/>
      <c r="UMZ125" s="243"/>
      <c r="UNA125" s="243"/>
      <c r="UNB125" s="243"/>
      <c r="UNC125" s="243"/>
      <c r="UND125" s="243"/>
      <c r="UNE125" s="243"/>
      <c r="UNF125" s="243"/>
      <c r="UNG125" s="243"/>
      <c r="UNH125" s="243"/>
      <c r="UNI125" s="243"/>
      <c r="UNJ125" s="243"/>
      <c r="UNK125" s="243"/>
      <c r="UNL125" s="243"/>
      <c r="UNM125" s="243"/>
      <c r="UNN125" s="243"/>
      <c r="UNO125" s="243"/>
      <c r="UNP125" s="243"/>
      <c r="UNQ125" s="243"/>
      <c r="UNR125" s="243"/>
      <c r="UNS125" s="243"/>
      <c r="UNT125" s="243"/>
      <c r="UNU125" s="243"/>
      <c r="UNV125" s="243"/>
      <c r="UNW125" s="243"/>
      <c r="UNX125" s="243"/>
      <c r="UNY125" s="243"/>
      <c r="UNZ125" s="243"/>
      <c r="UOA125" s="243"/>
      <c r="UOB125" s="243"/>
      <c r="UOC125" s="243"/>
      <c r="UOD125" s="243"/>
      <c r="UOE125" s="243"/>
      <c r="UOF125" s="243"/>
      <c r="UOG125" s="243"/>
      <c r="UOH125" s="243"/>
      <c r="UOI125" s="243"/>
      <c r="UOJ125" s="243"/>
      <c r="UOK125" s="243"/>
      <c r="UOL125" s="243"/>
      <c r="UOM125" s="243"/>
      <c r="UON125" s="243"/>
      <c r="UOO125" s="243"/>
      <c r="UOP125" s="243"/>
      <c r="UOQ125" s="243"/>
      <c r="UOR125" s="243"/>
      <c r="UOS125" s="243"/>
      <c r="UOT125" s="243"/>
      <c r="UOU125" s="243"/>
      <c r="UOV125" s="243"/>
      <c r="UOW125" s="243"/>
      <c r="UOX125" s="243"/>
      <c r="UOY125" s="243"/>
      <c r="UOZ125" s="243"/>
      <c r="UPA125" s="243"/>
      <c r="UPB125" s="243"/>
      <c r="UPC125" s="243"/>
      <c r="UPD125" s="243"/>
      <c r="UPE125" s="243"/>
      <c r="UPF125" s="243"/>
      <c r="UPG125" s="243"/>
      <c r="UPH125" s="243"/>
      <c r="UPI125" s="243"/>
      <c r="UPJ125" s="243"/>
      <c r="UPK125" s="243"/>
      <c r="UPL125" s="243"/>
      <c r="UPM125" s="243"/>
      <c r="UPN125" s="243"/>
      <c r="UPO125" s="243"/>
      <c r="UPP125" s="243"/>
      <c r="UPQ125" s="243"/>
      <c r="UPR125" s="243"/>
      <c r="UPS125" s="243"/>
      <c r="UPT125" s="243"/>
      <c r="UPU125" s="243"/>
      <c r="UPV125" s="243"/>
      <c r="UPW125" s="243"/>
      <c r="UPX125" s="243"/>
      <c r="UPY125" s="243"/>
      <c r="UPZ125" s="243"/>
      <c r="UQA125" s="243"/>
      <c r="UQB125" s="243"/>
      <c r="UQC125" s="243"/>
      <c r="UQD125" s="243"/>
      <c r="UQE125" s="243"/>
      <c r="UQF125" s="243"/>
      <c r="UQG125" s="243"/>
      <c r="UQH125" s="243"/>
      <c r="UQI125" s="243"/>
      <c r="UQJ125" s="243"/>
      <c r="UQK125" s="243"/>
      <c r="UQL125" s="243"/>
      <c r="UQM125" s="243"/>
      <c r="UQN125" s="243"/>
      <c r="UQO125" s="243"/>
      <c r="UQP125" s="243"/>
      <c r="UQQ125" s="243"/>
      <c r="UQR125" s="243"/>
      <c r="UQS125" s="243"/>
      <c r="UQT125" s="243"/>
      <c r="UQU125" s="243"/>
      <c r="UQV125" s="243"/>
      <c r="UQW125" s="243"/>
      <c r="UQX125" s="243"/>
      <c r="UQY125" s="243"/>
      <c r="UQZ125" s="243"/>
      <c r="URA125" s="243"/>
      <c r="URB125" s="243"/>
      <c r="URC125" s="243"/>
      <c r="URD125" s="243"/>
      <c r="URE125" s="243"/>
      <c r="URF125" s="243"/>
      <c r="URG125" s="243"/>
      <c r="URH125" s="243"/>
      <c r="URI125" s="243"/>
      <c r="URJ125" s="243"/>
      <c r="URK125" s="243"/>
      <c r="URL125" s="243"/>
      <c r="URM125" s="243"/>
      <c r="URN125" s="243"/>
      <c r="URO125" s="243"/>
      <c r="URP125" s="243"/>
      <c r="URQ125" s="243"/>
      <c r="URR125" s="243"/>
      <c r="URS125" s="243"/>
      <c r="URT125" s="243"/>
      <c r="URU125" s="243"/>
      <c r="URV125" s="243"/>
      <c r="URW125" s="243"/>
      <c r="URX125" s="243"/>
      <c r="URY125" s="243"/>
      <c r="URZ125" s="243"/>
      <c r="USA125" s="243"/>
      <c r="USB125" s="243"/>
      <c r="USC125" s="243"/>
      <c r="USD125" s="243"/>
      <c r="USE125" s="243"/>
      <c r="USF125" s="243"/>
      <c r="USG125" s="243"/>
      <c r="USH125" s="243"/>
      <c r="USI125" s="243"/>
      <c r="USJ125" s="243"/>
      <c r="USK125" s="243"/>
      <c r="USL125" s="243"/>
      <c r="USM125" s="243"/>
      <c r="USN125" s="243"/>
      <c r="USO125" s="243"/>
      <c r="USP125" s="243"/>
      <c r="USQ125" s="243"/>
      <c r="USR125" s="243"/>
      <c r="USS125" s="243"/>
      <c r="UST125" s="243"/>
      <c r="USU125" s="243"/>
      <c r="USV125" s="243"/>
      <c r="USW125" s="243"/>
      <c r="USX125" s="243"/>
      <c r="USY125" s="243"/>
      <c r="USZ125" s="243"/>
      <c r="UTA125" s="243"/>
      <c r="UTB125" s="243"/>
      <c r="UTC125" s="243"/>
      <c r="UTD125" s="243"/>
      <c r="UTE125" s="243"/>
      <c r="UTF125" s="243"/>
      <c r="UTG125" s="243"/>
      <c r="UTH125" s="243"/>
      <c r="UTI125" s="243"/>
      <c r="UTJ125" s="243"/>
      <c r="UTK125" s="243"/>
      <c r="UTL125" s="243"/>
      <c r="UTM125" s="243"/>
      <c r="UTN125" s="243"/>
      <c r="UTO125" s="243"/>
      <c r="UTP125" s="243"/>
      <c r="UTQ125" s="243"/>
      <c r="UTR125" s="243"/>
      <c r="UTS125" s="243"/>
      <c r="UTT125" s="243"/>
      <c r="UTU125" s="243"/>
      <c r="UTV125" s="243"/>
      <c r="UTW125" s="243"/>
      <c r="UTX125" s="243"/>
      <c r="UTY125" s="243"/>
      <c r="UTZ125" s="243"/>
      <c r="UUA125" s="243"/>
      <c r="UUB125" s="243"/>
      <c r="UUC125" s="243"/>
      <c r="UUD125" s="243"/>
      <c r="UUE125" s="243"/>
      <c r="UUF125" s="243"/>
      <c r="UUG125" s="243"/>
      <c r="UUH125" s="243"/>
      <c r="UUI125" s="243"/>
      <c r="UUJ125" s="243"/>
      <c r="UUK125" s="243"/>
      <c r="UUL125" s="243"/>
      <c r="UUM125" s="243"/>
      <c r="UUN125" s="243"/>
      <c r="UUO125" s="243"/>
      <c r="UUP125" s="243"/>
      <c r="UUQ125" s="243"/>
      <c r="UUR125" s="243"/>
      <c r="UUS125" s="243"/>
      <c r="UUT125" s="243"/>
      <c r="UUU125" s="243"/>
      <c r="UUV125" s="243"/>
      <c r="UUW125" s="243"/>
      <c r="UUX125" s="243"/>
      <c r="UUY125" s="243"/>
      <c r="UUZ125" s="243"/>
      <c r="UVA125" s="243"/>
      <c r="UVB125" s="243"/>
      <c r="UVC125" s="243"/>
      <c r="UVD125" s="243"/>
      <c r="UVE125" s="243"/>
      <c r="UVF125" s="243"/>
      <c r="UVG125" s="243"/>
      <c r="UVH125" s="243"/>
      <c r="UVI125" s="243"/>
      <c r="UVJ125" s="243"/>
      <c r="UVK125" s="243"/>
      <c r="UVL125" s="243"/>
      <c r="UVM125" s="243"/>
      <c r="UVN125" s="243"/>
      <c r="UVO125" s="243"/>
      <c r="UVP125" s="243"/>
      <c r="UVQ125" s="243"/>
      <c r="UVR125" s="243"/>
      <c r="UVS125" s="243"/>
      <c r="UVT125" s="243"/>
      <c r="UVU125" s="243"/>
      <c r="UVV125" s="243"/>
      <c r="UVW125" s="243"/>
      <c r="UVX125" s="243"/>
      <c r="UVY125" s="243"/>
      <c r="UVZ125" s="243"/>
      <c r="UWA125" s="243"/>
      <c r="UWB125" s="243"/>
      <c r="UWC125" s="243"/>
      <c r="UWD125" s="243"/>
      <c r="UWE125" s="243"/>
      <c r="UWF125" s="243"/>
      <c r="UWG125" s="243"/>
      <c r="UWH125" s="243"/>
      <c r="UWI125" s="243"/>
      <c r="UWJ125" s="243"/>
      <c r="UWK125" s="243"/>
      <c r="UWL125" s="243"/>
      <c r="UWM125" s="243"/>
      <c r="UWN125" s="243"/>
      <c r="UWO125" s="243"/>
      <c r="UWP125" s="243"/>
      <c r="UWQ125" s="243"/>
      <c r="UWR125" s="243"/>
      <c r="UWS125" s="243"/>
      <c r="UWT125" s="243"/>
      <c r="UWU125" s="243"/>
      <c r="UWV125" s="243"/>
      <c r="UWW125" s="243"/>
      <c r="UWX125" s="243"/>
      <c r="UWY125" s="243"/>
      <c r="UWZ125" s="243"/>
      <c r="UXA125" s="243"/>
      <c r="UXB125" s="243"/>
      <c r="UXC125" s="243"/>
      <c r="UXD125" s="243"/>
      <c r="UXE125" s="243"/>
      <c r="UXF125" s="243"/>
      <c r="UXG125" s="243"/>
      <c r="UXH125" s="243"/>
      <c r="UXI125" s="243"/>
      <c r="UXJ125" s="243"/>
      <c r="UXK125" s="243"/>
      <c r="UXL125" s="243"/>
      <c r="UXM125" s="243"/>
      <c r="UXN125" s="243"/>
      <c r="UXO125" s="243"/>
      <c r="UXP125" s="243"/>
      <c r="UXQ125" s="243"/>
      <c r="UXR125" s="243"/>
      <c r="UXS125" s="243"/>
      <c r="UXT125" s="243"/>
      <c r="UXU125" s="243"/>
      <c r="UXV125" s="243"/>
      <c r="UXW125" s="243"/>
      <c r="UXX125" s="243"/>
      <c r="UXY125" s="243"/>
      <c r="UXZ125" s="243"/>
      <c r="UYA125" s="243"/>
      <c r="UYB125" s="243"/>
      <c r="UYC125" s="243"/>
      <c r="UYD125" s="243"/>
      <c r="UYE125" s="243"/>
      <c r="UYF125" s="243"/>
      <c r="UYG125" s="243"/>
      <c r="UYH125" s="243"/>
      <c r="UYI125" s="243"/>
      <c r="UYJ125" s="243"/>
      <c r="UYK125" s="243"/>
      <c r="UYL125" s="243"/>
      <c r="UYM125" s="243"/>
      <c r="UYN125" s="243"/>
      <c r="UYO125" s="243"/>
      <c r="UYP125" s="243"/>
      <c r="UYQ125" s="243"/>
      <c r="UYR125" s="243"/>
      <c r="UYS125" s="243"/>
      <c r="UYT125" s="243"/>
      <c r="UYU125" s="243"/>
      <c r="UYV125" s="243"/>
      <c r="UYW125" s="243"/>
      <c r="UYX125" s="243"/>
      <c r="UYY125" s="243"/>
      <c r="UYZ125" s="243"/>
      <c r="UZA125" s="243"/>
      <c r="UZB125" s="243"/>
      <c r="UZC125" s="243"/>
      <c r="UZD125" s="243"/>
      <c r="UZE125" s="243"/>
      <c r="UZF125" s="243"/>
      <c r="UZG125" s="243"/>
      <c r="UZH125" s="243"/>
      <c r="UZI125" s="243"/>
      <c r="UZJ125" s="243"/>
      <c r="UZK125" s="243"/>
      <c r="UZL125" s="243"/>
      <c r="UZM125" s="243"/>
      <c r="UZN125" s="243"/>
      <c r="UZO125" s="243"/>
      <c r="UZP125" s="243"/>
      <c r="UZQ125" s="243"/>
      <c r="UZR125" s="243"/>
      <c r="UZS125" s="243"/>
      <c r="UZT125" s="243"/>
      <c r="UZU125" s="243"/>
      <c r="UZV125" s="243"/>
      <c r="UZW125" s="243"/>
      <c r="UZX125" s="243"/>
      <c r="UZY125" s="243"/>
      <c r="UZZ125" s="243"/>
      <c r="VAA125" s="243"/>
      <c r="VAB125" s="243"/>
      <c r="VAC125" s="243"/>
      <c r="VAD125" s="243"/>
      <c r="VAE125" s="243"/>
      <c r="VAF125" s="243"/>
      <c r="VAG125" s="243"/>
      <c r="VAH125" s="243"/>
      <c r="VAI125" s="243"/>
      <c r="VAJ125" s="243"/>
      <c r="VAK125" s="243"/>
      <c r="VAL125" s="243"/>
      <c r="VAM125" s="243"/>
      <c r="VAN125" s="243"/>
      <c r="VAO125" s="243"/>
      <c r="VAP125" s="243"/>
      <c r="VAQ125" s="243"/>
      <c r="VAR125" s="243"/>
      <c r="VAS125" s="243"/>
      <c r="VAT125" s="243"/>
      <c r="VAU125" s="243"/>
      <c r="VAV125" s="243"/>
      <c r="VAW125" s="243"/>
      <c r="VAX125" s="243"/>
      <c r="VAY125" s="243"/>
      <c r="VAZ125" s="243"/>
      <c r="VBA125" s="243"/>
      <c r="VBB125" s="243"/>
      <c r="VBC125" s="243"/>
      <c r="VBD125" s="243"/>
      <c r="VBE125" s="243"/>
      <c r="VBF125" s="243"/>
      <c r="VBG125" s="243"/>
      <c r="VBH125" s="243"/>
      <c r="VBI125" s="243"/>
      <c r="VBJ125" s="243"/>
      <c r="VBK125" s="243"/>
      <c r="VBL125" s="243"/>
      <c r="VBM125" s="243"/>
      <c r="VBN125" s="243"/>
      <c r="VBO125" s="243"/>
      <c r="VBP125" s="243"/>
      <c r="VBQ125" s="243"/>
      <c r="VBR125" s="243"/>
      <c r="VBS125" s="243"/>
      <c r="VBT125" s="243"/>
      <c r="VBU125" s="243"/>
      <c r="VBV125" s="243"/>
      <c r="VBW125" s="243"/>
      <c r="VBX125" s="243"/>
      <c r="VBY125" s="243"/>
      <c r="VBZ125" s="243"/>
      <c r="VCA125" s="243"/>
      <c r="VCB125" s="243"/>
      <c r="VCC125" s="243"/>
      <c r="VCD125" s="243"/>
      <c r="VCE125" s="243"/>
      <c r="VCF125" s="243"/>
      <c r="VCG125" s="243"/>
      <c r="VCH125" s="243"/>
      <c r="VCI125" s="243"/>
      <c r="VCJ125" s="243"/>
      <c r="VCK125" s="243"/>
      <c r="VCL125" s="243"/>
      <c r="VCM125" s="243"/>
      <c r="VCN125" s="243"/>
      <c r="VCO125" s="243"/>
      <c r="VCP125" s="243"/>
      <c r="VCQ125" s="243"/>
      <c r="VCR125" s="243"/>
      <c r="VCS125" s="243"/>
      <c r="VCT125" s="243"/>
      <c r="VCU125" s="243"/>
      <c r="VCV125" s="243"/>
      <c r="VCW125" s="243"/>
      <c r="VCX125" s="243"/>
      <c r="VCY125" s="243"/>
      <c r="VCZ125" s="243"/>
      <c r="VDA125" s="243"/>
      <c r="VDB125" s="243"/>
      <c r="VDC125" s="243"/>
      <c r="VDD125" s="243"/>
      <c r="VDE125" s="243"/>
      <c r="VDF125" s="243"/>
      <c r="VDG125" s="243"/>
      <c r="VDH125" s="243"/>
      <c r="VDI125" s="243"/>
      <c r="VDJ125" s="243"/>
      <c r="VDK125" s="243"/>
      <c r="VDL125" s="243"/>
      <c r="VDM125" s="243"/>
      <c r="VDN125" s="243"/>
      <c r="VDO125" s="243"/>
      <c r="VDP125" s="243"/>
      <c r="VDQ125" s="243"/>
      <c r="VDR125" s="243"/>
      <c r="VDS125" s="243"/>
      <c r="VDT125" s="243"/>
      <c r="VDU125" s="243"/>
      <c r="VDV125" s="243"/>
      <c r="VDW125" s="243"/>
      <c r="VDX125" s="243"/>
      <c r="VDY125" s="243"/>
      <c r="VDZ125" s="243"/>
      <c r="VEA125" s="243"/>
      <c r="VEB125" s="243"/>
      <c r="VEC125" s="243"/>
      <c r="VED125" s="243"/>
      <c r="VEE125" s="243"/>
      <c r="VEF125" s="243"/>
      <c r="VEG125" s="243"/>
      <c r="VEH125" s="243"/>
      <c r="VEI125" s="243"/>
      <c r="VEJ125" s="243"/>
      <c r="VEK125" s="243"/>
      <c r="VEL125" s="243"/>
      <c r="VEM125" s="243"/>
      <c r="VEN125" s="243"/>
      <c r="VEO125" s="243"/>
      <c r="VEP125" s="243"/>
      <c r="VEQ125" s="243"/>
      <c r="VER125" s="243"/>
      <c r="VES125" s="243"/>
      <c r="VET125" s="243"/>
      <c r="VEU125" s="243"/>
      <c r="VEV125" s="243"/>
      <c r="VEW125" s="243"/>
      <c r="VEX125" s="243"/>
      <c r="VEY125" s="243"/>
      <c r="VEZ125" s="243"/>
      <c r="VFA125" s="243"/>
      <c r="VFB125" s="243"/>
      <c r="VFC125" s="243"/>
      <c r="VFD125" s="243"/>
      <c r="VFE125" s="243"/>
      <c r="VFF125" s="243"/>
      <c r="VFG125" s="243"/>
      <c r="VFH125" s="243"/>
      <c r="VFI125" s="243"/>
      <c r="VFJ125" s="243"/>
      <c r="VFK125" s="243"/>
      <c r="VFL125" s="243"/>
      <c r="VFM125" s="243"/>
      <c r="VFN125" s="243"/>
      <c r="VFO125" s="243"/>
      <c r="VFP125" s="243"/>
      <c r="VFQ125" s="243"/>
      <c r="VFR125" s="243"/>
      <c r="VFS125" s="243"/>
      <c r="VFT125" s="243"/>
      <c r="VFU125" s="243"/>
      <c r="VFV125" s="243"/>
      <c r="VFW125" s="243"/>
      <c r="VFX125" s="243"/>
      <c r="VFY125" s="243"/>
      <c r="VFZ125" s="243"/>
      <c r="VGA125" s="243"/>
      <c r="VGB125" s="243"/>
      <c r="VGC125" s="243"/>
      <c r="VGD125" s="243"/>
      <c r="VGE125" s="243"/>
      <c r="VGF125" s="243"/>
      <c r="VGG125" s="243"/>
      <c r="VGH125" s="243"/>
      <c r="VGI125" s="243"/>
      <c r="VGJ125" s="243"/>
      <c r="VGK125" s="243"/>
      <c r="VGL125" s="243"/>
      <c r="VGM125" s="243"/>
      <c r="VGN125" s="243"/>
      <c r="VGO125" s="243"/>
      <c r="VGP125" s="243"/>
      <c r="VGQ125" s="243"/>
      <c r="VGR125" s="243"/>
      <c r="VGS125" s="243"/>
      <c r="VGT125" s="243"/>
      <c r="VGU125" s="243"/>
      <c r="VGV125" s="243"/>
      <c r="VGW125" s="243"/>
      <c r="VGX125" s="243"/>
      <c r="VGY125" s="243"/>
      <c r="VGZ125" s="243"/>
      <c r="VHA125" s="243"/>
      <c r="VHB125" s="243"/>
      <c r="VHC125" s="243"/>
      <c r="VHD125" s="243"/>
      <c r="VHE125" s="243"/>
      <c r="VHF125" s="243"/>
      <c r="VHG125" s="243"/>
      <c r="VHH125" s="243"/>
      <c r="VHI125" s="243"/>
      <c r="VHJ125" s="243"/>
      <c r="VHK125" s="243"/>
      <c r="VHL125" s="243"/>
      <c r="VHM125" s="243"/>
      <c r="VHN125" s="243"/>
      <c r="VHO125" s="243"/>
      <c r="VHP125" s="243"/>
      <c r="VHQ125" s="243"/>
      <c r="VHR125" s="243"/>
      <c r="VHS125" s="243"/>
      <c r="VHT125" s="243"/>
      <c r="VHU125" s="243"/>
      <c r="VHV125" s="243"/>
      <c r="VHW125" s="243"/>
      <c r="VHX125" s="243"/>
      <c r="VHY125" s="243"/>
      <c r="VHZ125" s="243"/>
      <c r="VIA125" s="243"/>
      <c r="VIB125" s="243"/>
      <c r="VIC125" s="243"/>
      <c r="VID125" s="243"/>
      <c r="VIE125" s="243"/>
      <c r="VIF125" s="243"/>
      <c r="VIG125" s="243"/>
      <c r="VIH125" s="243"/>
      <c r="VII125" s="243"/>
      <c r="VIJ125" s="243"/>
      <c r="VIK125" s="243"/>
      <c r="VIL125" s="243"/>
      <c r="VIM125" s="243"/>
      <c r="VIN125" s="243"/>
      <c r="VIO125" s="243"/>
      <c r="VIP125" s="243"/>
      <c r="VIQ125" s="243"/>
      <c r="VIR125" s="243"/>
      <c r="VIS125" s="243"/>
      <c r="VIT125" s="243"/>
      <c r="VIU125" s="243"/>
      <c r="VIV125" s="243"/>
      <c r="VIW125" s="243"/>
      <c r="VIX125" s="243"/>
      <c r="VIY125" s="243"/>
      <c r="VIZ125" s="243"/>
      <c r="VJA125" s="243"/>
      <c r="VJB125" s="243"/>
      <c r="VJC125" s="243"/>
      <c r="VJD125" s="243"/>
      <c r="VJE125" s="243"/>
      <c r="VJF125" s="243"/>
      <c r="VJG125" s="243"/>
      <c r="VJH125" s="243"/>
      <c r="VJI125" s="243"/>
      <c r="VJJ125" s="243"/>
      <c r="VJK125" s="243"/>
      <c r="VJL125" s="243"/>
      <c r="VJM125" s="243"/>
      <c r="VJN125" s="243"/>
      <c r="VJO125" s="243"/>
      <c r="VJP125" s="243"/>
      <c r="VJQ125" s="243"/>
      <c r="VJR125" s="243"/>
      <c r="VJS125" s="243"/>
      <c r="VJT125" s="243"/>
      <c r="VJU125" s="243"/>
      <c r="VJV125" s="243"/>
      <c r="VJW125" s="243"/>
      <c r="VJX125" s="243"/>
      <c r="VJY125" s="243"/>
      <c r="VJZ125" s="243"/>
      <c r="VKA125" s="243"/>
      <c r="VKB125" s="243"/>
      <c r="VKC125" s="243"/>
      <c r="VKD125" s="243"/>
      <c r="VKE125" s="243"/>
      <c r="VKF125" s="243"/>
      <c r="VKG125" s="243"/>
      <c r="VKH125" s="243"/>
      <c r="VKI125" s="243"/>
      <c r="VKJ125" s="243"/>
      <c r="VKK125" s="243"/>
      <c r="VKL125" s="243"/>
      <c r="VKM125" s="243"/>
      <c r="VKN125" s="243"/>
      <c r="VKO125" s="243"/>
      <c r="VKP125" s="243"/>
      <c r="VKQ125" s="243"/>
      <c r="VKR125" s="243"/>
      <c r="VKS125" s="243"/>
      <c r="VKT125" s="243"/>
      <c r="VKU125" s="243"/>
      <c r="VKV125" s="243"/>
      <c r="VKW125" s="243"/>
      <c r="VKX125" s="243"/>
      <c r="VKY125" s="243"/>
      <c r="VKZ125" s="243"/>
      <c r="VLA125" s="243"/>
      <c r="VLB125" s="243"/>
      <c r="VLC125" s="243"/>
      <c r="VLD125" s="243"/>
      <c r="VLE125" s="243"/>
      <c r="VLF125" s="243"/>
      <c r="VLG125" s="243"/>
      <c r="VLH125" s="243"/>
      <c r="VLI125" s="243"/>
      <c r="VLJ125" s="243"/>
      <c r="VLK125" s="243"/>
      <c r="VLL125" s="243"/>
      <c r="VLM125" s="243"/>
      <c r="VLN125" s="243"/>
      <c r="VLO125" s="243"/>
      <c r="VLP125" s="243"/>
      <c r="VLQ125" s="243"/>
      <c r="VLR125" s="243"/>
      <c r="VLS125" s="243"/>
      <c r="VLT125" s="243"/>
      <c r="VLU125" s="243"/>
      <c r="VLV125" s="243"/>
      <c r="VLW125" s="243"/>
      <c r="VLX125" s="243"/>
      <c r="VLY125" s="243"/>
      <c r="VLZ125" s="243"/>
      <c r="VMA125" s="243"/>
      <c r="VMB125" s="243"/>
      <c r="VMC125" s="243"/>
      <c r="VMD125" s="243"/>
      <c r="VME125" s="243"/>
      <c r="VMF125" s="243"/>
      <c r="VMG125" s="243"/>
      <c r="VMH125" s="243"/>
      <c r="VMI125" s="243"/>
      <c r="VMJ125" s="243"/>
      <c r="VMK125" s="243"/>
      <c r="VML125" s="243"/>
      <c r="VMM125" s="243"/>
      <c r="VMN125" s="243"/>
      <c r="VMO125" s="243"/>
      <c r="VMP125" s="243"/>
      <c r="VMQ125" s="243"/>
      <c r="VMR125" s="243"/>
      <c r="VMS125" s="243"/>
      <c r="VMT125" s="243"/>
      <c r="VMU125" s="243"/>
      <c r="VMV125" s="243"/>
      <c r="VMW125" s="243"/>
      <c r="VMX125" s="243"/>
      <c r="VMY125" s="243"/>
      <c r="VMZ125" s="243"/>
      <c r="VNA125" s="243"/>
      <c r="VNB125" s="243"/>
      <c r="VNC125" s="243"/>
      <c r="VND125" s="243"/>
      <c r="VNE125" s="243"/>
      <c r="VNF125" s="243"/>
      <c r="VNG125" s="243"/>
      <c r="VNH125" s="243"/>
      <c r="VNI125" s="243"/>
      <c r="VNJ125" s="243"/>
      <c r="VNK125" s="243"/>
      <c r="VNL125" s="243"/>
      <c r="VNM125" s="243"/>
      <c r="VNN125" s="243"/>
      <c r="VNO125" s="243"/>
      <c r="VNP125" s="243"/>
      <c r="VNQ125" s="243"/>
      <c r="VNR125" s="243"/>
      <c r="VNS125" s="243"/>
      <c r="VNT125" s="243"/>
      <c r="VNU125" s="243"/>
      <c r="VNV125" s="243"/>
      <c r="VNW125" s="243"/>
      <c r="VNX125" s="243"/>
      <c r="VNY125" s="243"/>
      <c r="VNZ125" s="243"/>
      <c r="VOA125" s="243"/>
      <c r="VOB125" s="243"/>
      <c r="VOC125" s="243"/>
      <c r="VOD125" s="243"/>
      <c r="VOE125" s="243"/>
      <c r="VOF125" s="243"/>
      <c r="VOG125" s="243"/>
      <c r="VOH125" s="243"/>
      <c r="VOI125" s="243"/>
      <c r="VOJ125" s="243"/>
      <c r="VOK125" s="243"/>
      <c r="VOL125" s="243"/>
      <c r="VOM125" s="243"/>
      <c r="VON125" s="243"/>
      <c r="VOO125" s="243"/>
      <c r="VOP125" s="243"/>
      <c r="VOQ125" s="243"/>
      <c r="VOR125" s="243"/>
      <c r="VOS125" s="243"/>
      <c r="VOT125" s="243"/>
      <c r="VOU125" s="243"/>
      <c r="VOV125" s="243"/>
      <c r="VOW125" s="243"/>
      <c r="VOX125" s="243"/>
      <c r="VOY125" s="243"/>
      <c r="VOZ125" s="243"/>
      <c r="VPA125" s="243"/>
      <c r="VPB125" s="243"/>
      <c r="VPC125" s="243"/>
      <c r="VPD125" s="243"/>
      <c r="VPE125" s="243"/>
      <c r="VPF125" s="243"/>
      <c r="VPG125" s="243"/>
      <c r="VPH125" s="243"/>
      <c r="VPI125" s="243"/>
      <c r="VPJ125" s="243"/>
      <c r="VPK125" s="243"/>
      <c r="VPL125" s="243"/>
      <c r="VPM125" s="243"/>
      <c r="VPN125" s="243"/>
      <c r="VPO125" s="243"/>
      <c r="VPP125" s="243"/>
      <c r="VPQ125" s="243"/>
      <c r="VPR125" s="243"/>
      <c r="VPS125" s="243"/>
      <c r="VPT125" s="243"/>
      <c r="VPU125" s="243"/>
      <c r="VPV125" s="243"/>
      <c r="VPW125" s="243"/>
      <c r="VPX125" s="243"/>
      <c r="VPY125" s="243"/>
      <c r="VPZ125" s="243"/>
      <c r="VQA125" s="243"/>
      <c r="VQB125" s="243"/>
      <c r="VQC125" s="243"/>
      <c r="VQD125" s="243"/>
      <c r="VQE125" s="243"/>
      <c r="VQF125" s="243"/>
      <c r="VQG125" s="243"/>
      <c r="VQH125" s="243"/>
      <c r="VQI125" s="243"/>
      <c r="VQJ125" s="243"/>
      <c r="VQK125" s="243"/>
      <c r="VQL125" s="243"/>
      <c r="VQM125" s="243"/>
      <c r="VQN125" s="243"/>
      <c r="VQO125" s="243"/>
      <c r="VQP125" s="243"/>
      <c r="VQQ125" s="243"/>
      <c r="VQR125" s="243"/>
      <c r="VQS125" s="243"/>
      <c r="VQT125" s="243"/>
      <c r="VQU125" s="243"/>
      <c r="VQV125" s="243"/>
      <c r="VQW125" s="243"/>
      <c r="VQX125" s="243"/>
      <c r="VQY125" s="243"/>
      <c r="VQZ125" s="243"/>
      <c r="VRA125" s="243"/>
      <c r="VRB125" s="243"/>
      <c r="VRC125" s="243"/>
      <c r="VRD125" s="243"/>
      <c r="VRE125" s="243"/>
      <c r="VRF125" s="243"/>
      <c r="VRG125" s="243"/>
      <c r="VRH125" s="243"/>
      <c r="VRI125" s="243"/>
      <c r="VRJ125" s="243"/>
      <c r="VRK125" s="243"/>
      <c r="VRL125" s="243"/>
      <c r="VRM125" s="243"/>
      <c r="VRN125" s="243"/>
      <c r="VRO125" s="243"/>
      <c r="VRP125" s="243"/>
      <c r="VRQ125" s="243"/>
      <c r="VRR125" s="243"/>
      <c r="VRS125" s="243"/>
      <c r="VRT125" s="243"/>
      <c r="VRU125" s="243"/>
      <c r="VRV125" s="243"/>
      <c r="VRW125" s="243"/>
      <c r="VRX125" s="243"/>
      <c r="VRY125" s="243"/>
      <c r="VRZ125" s="243"/>
      <c r="VSA125" s="243"/>
      <c r="VSB125" s="243"/>
      <c r="VSC125" s="243"/>
      <c r="VSD125" s="243"/>
      <c r="VSE125" s="243"/>
      <c r="VSF125" s="243"/>
      <c r="VSG125" s="243"/>
      <c r="VSH125" s="243"/>
      <c r="VSI125" s="243"/>
      <c r="VSJ125" s="243"/>
      <c r="VSK125" s="243"/>
      <c r="VSL125" s="243"/>
      <c r="VSM125" s="243"/>
      <c r="VSN125" s="243"/>
      <c r="VSO125" s="243"/>
      <c r="VSP125" s="243"/>
      <c r="VSQ125" s="243"/>
      <c r="VSR125" s="243"/>
      <c r="VSS125" s="243"/>
      <c r="VST125" s="243"/>
      <c r="VSU125" s="243"/>
      <c r="VSV125" s="243"/>
      <c r="VSW125" s="243"/>
      <c r="VSX125" s="243"/>
      <c r="VSY125" s="243"/>
      <c r="VSZ125" s="243"/>
      <c r="VTA125" s="243"/>
      <c r="VTB125" s="243"/>
      <c r="VTC125" s="243"/>
      <c r="VTD125" s="243"/>
      <c r="VTE125" s="243"/>
      <c r="VTF125" s="243"/>
      <c r="VTG125" s="243"/>
      <c r="VTH125" s="243"/>
      <c r="VTI125" s="243"/>
      <c r="VTJ125" s="243"/>
      <c r="VTK125" s="243"/>
      <c r="VTL125" s="243"/>
      <c r="VTM125" s="243"/>
      <c r="VTN125" s="243"/>
      <c r="VTO125" s="243"/>
      <c r="VTP125" s="243"/>
      <c r="VTQ125" s="243"/>
      <c r="VTR125" s="243"/>
      <c r="VTS125" s="243"/>
      <c r="VTT125" s="243"/>
      <c r="VTU125" s="243"/>
      <c r="VTV125" s="243"/>
      <c r="VTW125" s="243"/>
      <c r="VTX125" s="243"/>
      <c r="VTY125" s="243"/>
      <c r="VTZ125" s="243"/>
      <c r="VUA125" s="243"/>
      <c r="VUB125" s="243"/>
      <c r="VUC125" s="243"/>
      <c r="VUD125" s="243"/>
      <c r="VUE125" s="243"/>
      <c r="VUF125" s="243"/>
      <c r="VUG125" s="243"/>
      <c r="VUH125" s="243"/>
      <c r="VUI125" s="243"/>
      <c r="VUJ125" s="243"/>
      <c r="VUK125" s="243"/>
      <c r="VUL125" s="243"/>
      <c r="VUM125" s="243"/>
      <c r="VUN125" s="243"/>
      <c r="VUO125" s="243"/>
      <c r="VUP125" s="243"/>
      <c r="VUQ125" s="243"/>
      <c r="VUR125" s="243"/>
      <c r="VUS125" s="243"/>
      <c r="VUT125" s="243"/>
      <c r="VUU125" s="243"/>
      <c r="VUV125" s="243"/>
      <c r="VUW125" s="243"/>
      <c r="VUX125" s="243"/>
      <c r="VUY125" s="243"/>
      <c r="VUZ125" s="243"/>
      <c r="VVA125" s="243"/>
      <c r="VVB125" s="243"/>
      <c r="VVC125" s="243"/>
      <c r="VVD125" s="243"/>
      <c r="VVE125" s="243"/>
      <c r="VVF125" s="243"/>
      <c r="VVG125" s="243"/>
      <c r="VVH125" s="243"/>
      <c r="VVI125" s="243"/>
      <c r="VVJ125" s="243"/>
      <c r="VVK125" s="243"/>
      <c r="VVL125" s="243"/>
      <c r="VVM125" s="243"/>
      <c r="VVN125" s="243"/>
      <c r="VVO125" s="243"/>
      <c r="VVP125" s="243"/>
      <c r="VVQ125" s="243"/>
      <c r="VVR125" s="243"/>
      <c r="VVS125" s="243"/>
      <c r="VVT125" s="243"/>
      <c r="VVU125" s="243"/>
      <c r="VVV125" s="243"/>
      <c r="VVW125" s="243"/>
      <c r="VVX125" s="243"/>
      <c r="VVY125" s="243"/>
      <c r="VVZ125" s="243"/>
      <c r="VWA125" s="243"/>
      <c r="VWB125" s="243"/>
      <c r="VWC125" s="243"/>
      <c r="VWD125" s="243"/>
      <c r="VWE125" s="243"/>
      <c r="VWF125" s="243"/>
      <c r="VWG125" s="243"/>
      <c r="VWH125" s="243"/>
      <c r="VWI125" s="243"/>
      <c r="VWJ125" s="243"/>
      <c r="VWK125" s="243"/>
      <c r="VWL125" s="243"/>
      <c r="VWM125" s="243"/>
      <c r="VWN125" s="243"/>
      <c r="VWO125" s="243"/>
      <c r="VWP125" s="243"/>
      <c r="VWQ125" s="243"/>
      <c r="VWR125" s="243"/>
      <c r="VWS125" s="243"/>
      <c r="VWT125" s="243"/>
      <c r="VWU125" s="243"/>
      <c r="VWV125" s="243"/>
      <c r="VWW125" s="243"/>
      <c r="VWX125" s="243"/>
      <c r="VWY125" s="243"/>
      <c r="VWZ125" s="243"/>
      <c r="VXA125" s="243"/>
      <c r="VXB125" s="243"/>
      <c r="VXC125" s="243"/>
      <c r="VXD125" s="243"/>
      <c r="VXE125" s="243"/>
      <c r="VXF125" s="243"/>
      <c r="VXG125" s="243"/>
      <c r="VXH125" s="243"/>
      <c r="VXI125" s="243"/>
      <c r="VXJ125" s="243"/>
      <c r="VXK125" s="243"/>
      <c r="VXL125" s="243"/>
      <c r="VXM125" s="243"/>
      <c r="VXN125" s="243"/>
      <c r="VXO125" s="243"/>
      <c r="VXP125" s="243"/>
      <c r="VXQ125" s="243"/>
      <c r="VXR125" s="243"/>
      <c r="VXS125" s="243"/>
      <c r="VXT125" s="243"/>
      <c r="VXU125" s="243"/>
      <c r="VXV125" s="243"/>
      <c r="VXW125" s="243"/>
      <c r="VXX125" s="243"/>
      <c r="VXY125" s="243"/>
      <c r="VXZ125" s="243"/>
      <c r="VYA125" s="243"/>
      <c r="VYB125" s="243"/>
      <c r="VYC125" s="243"/>
      <c r="VYD125" s="243"/>
      <c r="VYE125" s="243"/>
      <c r="VYF125" s="243"/>
      <c r="VYG125" s="243"/>
      <c r="VYH125" s="243"/>
      <c r="VYI125" s="243"/>
      <c r="VYJ125" s="243"/>
      <c r="VYK125" s="243"/>
      <c r="VYL125" s="243"/>
      <c r="VYM125" s="243"/>
      <c r="VYN125" s="243"/>
      <c r="VYO125" s="243"/>
      <c r="VYP125" s="243"/>
      <c r="VYQ125" s="243"/>
      <c r="VYR125" s="243"/>
      <c r="VYS125" s="243"/>
      <c r="VYT125" s="243"/>
      <c r="VYU125" s="243"/>
      <c r="VYV125" s="243"/>
      <c r="VYW125" s="243"/>
      <c r="VYX125" s="243"/>
      <c r="VYY125" s="243"/>
      <c r="VYZ125" s="243"/>
      <c r="VZA125" s="243"/>
      <c r="VZB125" s="243"/>
      <c r="VZC125" s="243"/>
      <c r="VZD125" s="243"/>
      <c r="VZE125" s="243"/>
      <c r="VZF125" s="243"/>
      <c r="VZG125" s="243"/>
      <c r="VZH125" s="243"/>
      <c r="VZI125" s="243"/>
      <c r="VZJ125" s="243"/>
      <c r="VZK125" s="243"/>
      <c r="VZL125" s="243"/>
      <c r="VZM125" s="243"/>
      <c r="VZN125" s="243"/>
      <c r="VZO125" s="243"/>
      <c r="VZP125" s="243"/>
      <c r="VZQ125" s="243"/>
      <c r="VZR125" s="243"/>
      <c r="VZS125" s="243"/>
      <c r="VZT125" s="243"/>
      <c r="VZU125" s="243"/>
      <c r="VZV125" s="243"/>
      <c r="VZW125" s="243"/>
      <c r="VZX125" s="243"/>
      <c r="VZY125" s="243"/>
      <c r="VZZ125" s="243"/>
      <c r="WAA125" s="243"/>
      <c r="WAB125" s="243"/>
      <c r="WAC125" s="243"/>
      <c r="WAD125" s="243"/>
      <c r="WAE125" s="243"/>
      <c r="WAF125" s="243"/>
      <c r="WAG125" s="243"/>
      <c r="WAH125" s="243"/>
      <c r="WAI125" s="243"/>
      <c r="WAJ125" s="243"/>
      <c r="WAK125" s="243"/>
      <c r="WAL125" s="243"/>
      <c r="WAM125" s="243"/>
      <c r="WAN125" s="243"/>
      <c r="WAO125" s="243"/>
      <c r="WAP125" s="243"/>
      <c r="WAQ125" s="243"/>
      <c r="WAR125" s="243"/>
      <c r="WAS125" s="243"/>
      <c r="WAT125" s="243"/>
      <c r="WAU125" s="243"/>
      <c r="WAV125" s="243"/>
      <c r="WAW125" s="243"/>
      <c r="WAX125" s="243"/>
      <c r="WAY125" s="243"/>
      <c r="WAZ125" s="243"/>
      <c r="WBA125" s="243"/>
      <c r="WBB125" s="243"/>
      <c r="WBC125" s="243"/>
      <c r="WBD125" s="243"/>
      <c r="WBE125" s="243"/>
      <c r="WBF125" s="243"/>
      <c r="WBG125" s="243"/>
      <c r="WBH125" s="243"/>
      <c r="WBI125" s="243"/>
      <c r="WBJ125" s="243"/>
      <c r="WBK125" s="243"/>
      <c r="WBL125" s="243"/>
      <c r="WBM125" s="243"/>
      <c r="WBN125" s="243"/>
      <c r="WBO125" s="243"/>
      <c r="WBP125" s="243"/>
      <c r="WBQ125" s="243"/>
      <c r="WBR125" s="243"/>
      <c r="WBS125" s="243"/>
      <c r="WBT125" s="243"/>
      <c r="WBU125" s="243"/>
      <c r="WBV125" s="243"/>
      <c r="WBW125" s="243"/>
      <c r="WBX125" s="243"/>
      <c r="WBY125" s="243"/>
      <c r="WBZ125" s="243"/>
      <c r="WCA125" s="243"/>
      <c r="WCB125" s="243"/>
      <c r="WCC125" s="243"/>
      <c r="WCD125" s="243"/>
      <c r="WCE125" s="243"/>
      <c r="WCF125" s="243"/>
      <c r="WCG125" s="243"/>
      <c r="WCH125" s="243"/>
      <c r="WCI125" s="243"/>
      <c r="WCJ125" s="243"/>
      <c r="WCK125" s="243"/>
      <c r="WCL125" s="243"/>
      <c r="WCM125" s="243"/>
      <c r="WCN125" s="243"/>
      <c r="WCO125" s="243"/>
      <c r="WCP125" s="243"/>
      <c r="WCQ125" s="243"/>
      <c r="WCR125" s="243"/>
      <c r="WCS125" s="243"/>
      <c r="WCT125" s="243"/>
      <c r="WCU125" s="243"/>
      <c r="WCV125" s="243"/>
      <c r="WCW125" s="243"/>
      <c r="WCX125" s="243"/>
      <c r="WCY125" s="243"/>
      <c r="WCZ125" s="243"/>
      <c r="WDA125" s="243"/>
      <c r="WDB125" s="243"/>
      <c r="WDC125" s="243"/>
      <c r="WDD125" s="243"/>
      <c r="WDE125" s="243"/>
      <c r="WDF125" s="243"/>
      <c r="WDG125" s="243"/>
      <c r="WDH125" s="243"/>
      <c r="WDI125" s="243"/>
      <c r="WDJ125" s="243"/>
      <c r="WDK125" s="243"/>
      <c r="WDL125" s="243"/>
      <c r="WDM125" s="243"/>
      <c r="WDN125" s="243"/>
      <c r="WDO125" s="243"/>
      <c r="WDP125" s="243"/>
      <c r="WDQ125" s="243"/>
      <c r="WDR125" s="243"/>
      <c r="WDS125" s="243"/>
      <c r="WDT125" s="243"/>
      <c r="WDU125" s="243"/>
      <c r="WDV125" s="243"/>
      <c r="WDW125" s="243"/>
      <c r="WDX125" s="243"/>
      <c r="WDY125" s="243"/>
      <c r="WDZ125" s="243"/>
      <c r="WEA125" s="243"/>
      <c r="WEB125" s="243"/>
      <c r="WEC125" s="243"/>
      <c r="WED125" s="243"/>
      <c r="WEE125" s="243"/>
      <c r="WEF125" s="243"/>
      <c r="WEG125" s="243"/>
      <c r="WEH125" s="243"/>
      <c r="WEI125" s="243"/>
      <c r="WEJ125" s="243"/>
      <c r="WEK125" s="243"/>
      <c r="WEL125" s="243"/>
      <c r="WEM125" s="243"/>
      <c r="WEN125" s="243"/>
      <c r="WEO125" s="243"/>
      <c r="WEP125" s="243"/>
      <c r="WEQ125" s="243"/>
      <c r="WER125" s="243"/>
      <c r="WES125" s="243"/>
      <c r="WET125" s="243"/>
      <c r="WEU125" s="243"/>
      <c r="WEV125" s="243"/>
      <c r="WEW125" s="243"/>
      <c r="WEX125" s="243"/>
      <c r="WEY125" s="243"/>
      <c r="WEZ125" s="243"/>
      <c r="WFA125" s="243"/>
      <c r="WFB125" s="243"/>
      <c r="WFC125" s="243"/>
      <c r="WFD125" s="243"/>
      <c r="WFE125" s="243"/>
      <c r="WFF125" s="243"/>
      <c r="WFG125" s="243"/>
      <c r="WFH125" s="243"/>
      <c r="WFI125" s="243"/>
      <c r="WFJ125" s="243"/>
      <c r="WFK125" s="243"/>
      <c r="WFL125" s="243"/>
      <c r="WFM125" s="243"/>
      <c r="WFN125" s="243"/>
      <c r="WFO125" s="243"/>
      <c r="WFP125" s="243"/>
      <c r="WFQ125" s="243"/>
      <c r="WFR125" s="243"/>
      <c r="WFS125" s="243"/>
      <c r="WFT125" s="243"/>
      <c r="WFU125" s="243"/>
      <c r="WFV125" s="243"/>
      <c r="WFW125" s="243"/>
      <c r="WFX125" s="243"/>
      <c r="WFY125" s="243"/>
      <c r="WFZ125" s="243"/>
      <c r="WGA125" s="243"/>
      <c r="WGB125" s="243"/>
      <c r="WGC125" s="243"/>
      <c r="WGD125" s="243"/>
      <c r="WGE125" s="243"/>
      <c r="WGF125" s="243"/>
      <c r="WGG125" s="243"/>
      <c r="WGH125" s="243"/>
      <c r="WGI125" s="243"/>
      <c r="WGJ125" s="243"/>
      <c r="WGK125" s="243"/>
      <c r="WGL125" s="243"/>
      <c r="WGM125" s="243"/>
      <c r="WGN125" s="243"/>
      <c r="WGO125" s="243"/>
      <c r="WGP125" s="243"/>
      <c r="WGQ125" s="243"/>
      <c r="WGR125" s="243"/>
      <c r="WGS125" s="243"/>
      <c r="WGT125" s="243"/>
      <c r="WGU125" s="243"/>
      <c r="WGV125" s="243"/>
      <c r="WGW125" s="243"/>
      <c r="WGX125" s="243"/>
      <c r="WGY125" s="243"/>
      <c r="WGZ125" s="243"/>
      <c r="WHA125" s="243"/>
      <c r="WHB125" s="243"/>
      <c r="WHC125" s="243"/>
      <c r="WHD125" s="243"/>
      <c r="WHE125" s="243"/>
      <c r="WHF125" s="243"/>
      <c r="WHG125" s="243"/>
      <c r="WHH125" s="243"/>
      <c r="WHI125" s="243"/>
      <c r="WHJ125" s="243"/>
      <c r="WHK125" s="243"/>
      <c r="WHL125" s="243"/>
      <c r="WHM125" s="243"/>
      <c r="WHN125" s="243"/>
      <c r="WHO125" s="243"/>
      <c r="WHP125" s="243"/>
      <c r="WHQ125" s="243"/>
      <c r="WHR125" s="243"/>
      <c r="WHS125" s="243"/>
      <c r="WHT125" s="243"/>
      <c r="WHU125" s="243"/>
      <c r="WHV125" s="243"/>
      <c r="WHW125" s="243"/>
      <c r="WHX125" s="243"/>
      <c r="WHY125" s="243"/>
      <c r="WHZ125" s="243"/>
      <c r="WIA125" s="243"/>
      <c r="WIB125" s="243"/>
      <c r="WIC125" s="243"/>
      <c r="WID125" s="243"/>
      <c r="WIE125" s="243"/>
      <c r="WIF125" s="243"/>
      <c r="WIG125" s="243"/>
      <c r="WIH125" s="243"/>
      <c r="WII125" s="243"/>
      <c r="WIJ125" s="243"/>
      <c r="WIK125" s="243"/>
      <c r="WIL125" s="243"/>
      <c r="WIM125" s="243"/>
      <c r="WIN125" s="243"/>
      <c r="WIO125" s="243"/>
      <c r="WIP125" s="243"/>
      <c r="WIQ125" s="243"/>
      <c r="WIR125" s="243"/>
      <c r="WIS125" s="243"/>
      <c r="WIT125" s="243"/>
      <c r="WIU125" s="243"/>
      <c r="WIV125" s="243"/>
      <c r="WIW125" s="243"/>
      <c r="WIX125" s="243"/>
      <c r="WIY125" s="243"/>
      <c r="WIZ125" s="243"/>
      <c r="WJA125" s="243"/>
      <c r="WJB125" s="243"/>
      <c r="WJC125" s="243"/>
      <c r="WJD125" s="243"/>
      <c r="WJE125" s="243"/>
      <c r="WJF125" s="243"/>
      <c r="WJG125" s="243"/>
      <c r="WJH125" s="243"/>
      <c r="WJI125" s="243"/>
      <c r="WJJ125" s="243"/>
      <c r="WJK125" s="243"/>
      <c r="WJL125" s="243"/>
      <c r="WJM125" s="243"/>
      <c r="WJN125" s="243"/>
      <c r="WJO125" s="243"/>
      <c r="WJP125" s="243"/>
      <c r="WJQ125" s="243"/>
      <c r="WJR125" s="243"/>
      <c r="WJS125" s="243"/>
      <c r="WJT125" s="243"/>
      <c r="WJU125" s="243"/>
      <c r="WJV125" s="243"/>
      <c r="WJW125" s="243"/>
      <c r="WJX125" s="243"/>
      <c r="WJY125" s="243"/>
      <c r="WJZ125" s="243"/>
      <c r="WKA125" s="243"/>
      <c r="WKB125" s="243"/>
      <c r="WKC125" s="243"/>
      <c r="WKD125" s="243"/>
      <c r="WKE125" s="243"/>
      <c r="WKF125" s="243"/>
      <c r="WKG125" s="243"/>
      <c r="WKH125" s="243"/>
      <c r="WKI125" s="243"/>
      <c r="WKJ125" s="243"/>
      <c r="WKK125" s="243"/>
      <c r="WKL125" s="243"/>
      <c r="WKM125" s="243"/>
      <c r="WKN125" s="243"/>
      <c r="WKO125" s="243"/>
      <c r="WKP125" s="243"/>
      <c r="WKQ125" s="243"/>
      <c r="WKR125" s="243"/>
      <c r="WKS125" s="243"/>
      <c r="WKT125" s="243"/>
      <c r="WKU125" s="243"/>
      <c r="WKV125" s="243"/>
      <c r="WKW125" s="243"/>
      <c r="WKX125" s="243"/>
      <c r="WKY125" s="243"/>
      <c r="WKZ125" s="243"/>
      <c r="WLA125" s="243"/>
      <c r="WLB125" s="243"/>
      <c r="WLC125" s="243"/>
      <c r="WLD125" s="243"/>
      <c r="WLE125" s="243"/>
      <c r="WLF125" s="243"/>
      <c r="WLG125" s="243"/>
      <c r="WLH125" s="243"/>
      <c r="WLI125" s="243"/>
      <c r="WLJ125" s="243"/>
      <c r="WLK125" s="243"/>
      <c r="WLL125" s="243"/>
      <c r="WLM125" s="243"/>
      <c r="WLN125" s="243"/>
      <c r="WLO125" s="243"/>
      <c r="WLP125" s="243"/>
      <c r="WLQ125" s="243"/>
      <c r="WLR125" s="243"/>
      <c r="WLS125" s="243"/>
      <c r="WLT125" s="243"/>
      <c r="WLU125" s="243"/>
      <c r="WLV125" s="243"/>
      <c r="WLW125" s="243"/>
      <c r="WLX125" s="243"/>
      <c r="WLY125" s="243"/>
      <c r="WLZ125" s="243"/>
      <c r="WMA125" s="243"/>
      <c r="WMB125" s="243"/>
      <c r="WMC125" s="243"/>
      <c r="WMD125" s="243"/>
      <c r="WME125" s="243"/>
      <c r="WMF125" s="243"/>
      <c r="WMG125" s="243"/>
      <c r="WMH125" s="243"/>
      <c r="WMI125" s="243"/>
      <c r="WMJ125" s="243"/>
      <c r="WMK125" s="243"/>
      <c r="WML125" s="243"/>
      <c r="WMM125" s="243"/>
      <c r="WMN125" s="243"/>
      <c r="WMO125" s="243"/>
      <c r="WMP125" s="243"/>
      <c r="WMQ125" s="243"/>
      <c r="WMR125" s="243"/>
      <c r="WMS125" s="243"/>
      <c r="WMT125" s="243"/>
      <c r="WMU125" s="243"/>
      <c r="WMV125" s="243"/>
      <c r="WMW125" s="243"/>
      <c r="WMX125" s="243"/>
      <c r="WMY125" s="243"/>
      <c r="WMZ125" s="243"/>
      <c r="WNA125" s="243"/>
      <c r="WNB125" s="243"/>
      <c r="WNC125" s="243"/>
      <c r="WND125" s="243"/>
      <c r="WNE125" s="243"/>
      <c r="WNF125" s="243"/>
      <c r="WNG125" s="243"/>
      <c r="WNH125" s="243"/>
      <c r="WNI125" s="243"/>
      <c r="WNJ125" s="243"/>
      <c r="WNK125" s="243"/>
      <c r="WNL125" s="243"/>
      <c r="WNM125" s="243"/>
      <c r="WNN125" s="243"/>
      <c r="WNO125" s="243"/>
      <c r="WNP125" s="243"/>
      <c r="WNQ125" s="243"/>
      <c r="WNR125" s="243"/>
      <c r="WNS125" s="243"/>
      <c r="WNT125" s="243"/>
      <c r="WNU125" s="243"/>
      <c r="WNV125" s="243"/>
      <c r="WNW125" s="243"/>
      <c r="WNX125" s="243"/>
      <c r="WNY125" s="243"/>
      <c r="WNZ125" s="243"/>
      <c r="WOA125" s="243"/>
      <c r="WOB125" s="243"/>
      <c r="WOC125" s="243"/>
      <c r="WOD125" s="243"/>
      <c r="WOE125" s="243"/>
      <c r="WOF125" s="243"/>
      <c r="WOG125" s="243"/>
      <c r="WOH125" s="243"/>
      <c r="WOI125" s="243"/>
      <c r="WOJ125" s="243"/>
      <c r="WOK125" s="243"/>
      <c r="WOL125" s="243"/>
      <c r="WOM125" s="243"/>
      <c r="WON125" s="243"/>
      <c r="WOO125" s="243"/>
      <c r="WOP125" s="243"/>
      <c r="WOQ125" s="243"/>
      <c r="WOR125" s="243"/>
      <c r="WOS125" s="243"/>
      <c r="WOT125" s="243"/>
      <c r="WOU125" s="243"/>
      <c r="WOV125" s="243"/>
      <c r="WOW125" s="243"/>
      <c r="WOX125" s="243"/>
      <c r="WOY125" s="243"/>
      <c r="WOZ125" s="243"/>
      <c r="WPA125" s="243"/>
      <c r="WPB125" s="243"/>
      <c r="WPC125" s="243"/>
      <c r="WPD125" s="243"/>
      <c r="WPE125" s="243"/>
      <c r="WPF125" s="243"/>
      <c r="WPG125" s="243"/>
      <c r="WPH125" s="243"/>
      <c r="WPI125" s="243"/>
      <c r="WPJ125" s="243"/>
      <c r="WPK125" s="243"/>
      <c r="WPL125" s="243"/>
      <c r="WPM125" s="243"/>
      <c r="WPN125" s="243"/>
      <c r="WPO125" s="243"/>
      <c r="WPP125" s="243"/>
      <c r="WPQ125" s="243"/>
      <c r="WPR125" s="243"/>
      <c r="WPS125" s="243"/>
      <c r="WPT125" s="243"/>
      <c r="WPU125" s="243"/>
      <c r="WPV125" s="243"/>
      <c r="WPW125" s="243"/>
      <c r="WPX125" s="243"/>
      <c r="WPY125" s="243"/>
      <c r="WPZ125" s="243"/>
      <c r="WQA125" s="243"/>
      <c r="WQB125" s="243"/>
      <c r="WQC125" s="243"/>
      <c r="WQD125" s="243"/>
      <c r="WQE125" s="243"/>
      <c r="WQF125" s="243"/>
      <c r="WQG125" s="243"/>
      <c r="WQH125" s="243"/>
      <c r="WQI125" s="243"/>
      <c r="WQJ125" s="243"/>
      <c r="WQK125" s="243"/>
      <c r="WQL125" s="243"/>
      <c r="WQM125" s="243"/>
      <c r="WQN125" s="243"/>
      <c r="WQO125" s="243"/>
      <c r="WQP125" s="243"/>
      <c r="WQQ125" s="243"/>
      <c r="WQR125" s="243"/>
      <c r="WQS125" s="243"/>
      <c r="WQT125" s="243"/>
      <c r="WQU125" s="243"/>
      <c r="WQV125" s="243"/>
      <c r="WQW125" s="243"/>
      <c r="WQX125" s="243"/>
      <c r="WQY125" s="243"/>
      <c r="WQZ125" s="243"/>
      <c r="WRA125" s="243"/>
      <c r="WRB125" s="243"/>
      <c r="WRC125" s="243"/>
      <c r="WRD125" s="243"/>
      <c r="WRE125" s="243"/>
      <c r="WRF125" s="243"/>
      <c r="WRG125" s="243"/>
      <c r="WRH125" s="243"/>
      <c r="WRI125" s="243"/>
      <c r="WRJ125" s="243"/>
      <c r="WRK125" s="243"/>
      <c r="WRL125" s="243"/>
      <c r="WRM125" s="243"/>
      <c r="WRN125" s="243"/>
      <c r="WRO125" s="243"/>
      <c r="WRP125" s="243"/>
      <c r="WRQ125" s="243"/>
      <c r="WRR125" s="243"/>
      <c r="WRS125" s="243"/>
      <c r="WRT125" s="243"/>
      <c r="WRU125" s="243"/>
      <c r="WRV125" s="243"/>
      <c r="WRW125" s="243"/>
      <c r="WRX125" s="243"/>
      <c r="WRY125" s="243"/>
      <c r="WRZ125" s="243"/>
      <c r="WSA125" s="243"/>
      <c r="WSB125" s="243"/>
      <c r="WSC125" s="243"/>
      <c r="WSD125" s="243"/>
      <c r="WSE125" s="243"/>
      <c r="WSF125" s="243"/>
      <c r="WSG125" s="243"/>
      <c r="WSH125" s="243"/>
      <c r="WSI125" s="243"/>
      <c r="WSJ125" s="243"/>
      <c r="WSK125" s="243"/>
      <c r="WSL125" s="243"/>
      <c r="WSM125" s="243"/>
      <c r="WSN125" s="243"/>
      <c r="WSO125" s="243"/>
      <c r="WSP125" s="243"/>
      <c r="WSQ125" s="243"/>
      <c r="WSR125" s="243"/>
      <c r="WSS125" s="243"/>
      <c r="WST125" s="243"/>
      <c r="WSU125" s="243"/>
      <c r="WSV125" s="243"/>
      <c r="WSW125" s="243"/>
      <c r="WSX125" s="243"/>
      <c r="WSY125" s="243"/>
      <c r="WSZ125" s="243"/>
      <c r="WTA125" s="243"/>
      <c r="WTB125" s="243"/>
      <c r="WTC125" s="243"/>
      <c r="WTD125" s="243"/>
      <c r="WTE125" s="243"/>
      <c r="WTF125" s="243"/>
      <c r="WTG125" s="243"/>
      <c r="WTH125" s="243"/>
      <c r="WTI125" s="243"/>
      <c r="WTJ125" s="243"/>
      <c r="WTK125" s="243"/>
      <c r="WTL125" s="243"/>
      <c r="WTM125" s="243"/>
      <c r="WTN125" s="243"/>
      <c r="WTO125" s="243"/>
      <c r="WTP125" s="243"/>
      <c r="WTQ125" s="243"/>
      <c r="WTR125" s="243"/>
      <c r="WTS125" s="243"/>
      <c r="WTT125" s="243"/>
      <c r="WTU125" s="243"/>
      <c r="WTV125" s="243"/>
      <c r="WTW125" s="243"/>
      <c r="WTX125" s="243"/>
      <c r="WTY125" s="243"/>
      <c r="WTZ125" s="243"/>
      <c r="WUA125" s="243"/>
      <c r="WUB125" s="243"/>
      <c r="WUC125" s="243"/>
      <c r="WUD125" s="243"/>
      <c r="WUE125" s="243"/>
      <c r="WUF125" s="243"/>
      <c r="WUG125" s="243"/>
      <c r="WUH125" s="243"/>
      <c r="WUI125" s="243"/>
      <c r="WUJ125" s="243"/>
      <c r="WUK125" s="243"/>
      <c r="WUL125" s="243"/>
      <c r="WUM125" s="243"/>
      <c r="WUN125" s="243"/>
      <c r="WUO125" s="243"/>
      <c r="WUP125" s="243"/>
      <c r="WUQ125" s="243"/>
      <c r="WUR125" s="243"/>
      <c r="WUS125" s="243"/>
      <c r="WUT125" s="243"/>
      <c r="WUU125" s="243"/>
      <c r="WUV125" s="243"/>
      <c r="WUW125" s="243"/>
      <c r="WUX125" s="243"/>
      <c r="WUY125" s="243"/>
      <c r="WUZ125" s="243"/>
      <c r="WVA125" s="243"/>
      <c r="WVB125" s="243"/>
      <c r="WVC125" s="243"/>
      <c r="WVD125" s="243"/>
      <c r="WVE125" s="243"/>
      <c r="WVF125" s="243"/>
      <c r="WVG125" s="243"/>
      <c r="WVH125" s="243"/>
      <c r="WVI125" s="243"/>
      <c r="WVJ125" s="243"/>
      <c r="WVK125" s="243"/>
      <c r="WVL125" s="243"/>
      <c r="WVM125" s="243"/>
      <c r="WVN125" s="243"/>
      <c r="WVO125" s="243"/>
      <c r="WVP125" s="243"/>
      <c r="WVQ125" s="243"/>
      <c r="WVR125" s="243"/>
      <c r="WVS125" s="243"/>
      <c r="WVT125" s="243"/>
      <c r="WVU125" s="243"/>
      <c r="WVV125" s="243"/>
      <c r="WVW125" s="243"/>
      <c r="WVX125" s="243"/>
      <c r="WVY125" s="243"/>
      <c r="WVZ125" s="243"/>
      <c r="WWA125" s="243"/>
      <c r="WWB125" s="243"/>
      <c r="WWC125" s="243"/>
      <c r="WWD125" s="243"/>
      <c r="WWE125" s="243"/>
      <c r="WWF125" s="243"/>
      <c r="WWG125" s="243"/>
      <c r="WWH125" s="243"/>
      <c r="WWI125" s="243"/>
      <c r="WWJ125" s="243"/>
      <c r="WWK125" s="243"/>
      <c r="WWL125" s="243"/>
      <c r="WWM125" s="243"/>
      <c r="WWN125" s="243"/>
      <c r="WWO125" s="243"/>
      <c r="WWP125" s="243"/>
      <c r="WWQ125" s="243"/>
      <c r="WWR125" s="243"/>
      <c r="WWS125" s="243"/>
      <c r="WWT125" s="243"/>
      <c r="WWU125" s="243"/>
      <c r="WWV125" s="243"/>
      <c r="WWW125" s="243"/>
      <c r="WWX125" s="243"/>
      <c r="WWY125" s="243"/>
      <c r="WWZ125" s="243"/>
      <c r="WXA125" s="243"/>
      <c r="WXB125" s="243"/>
      <c r="WXC125" s="243"/>
      <c r="WXD125" s="243"/>
      <c r="WXE125" s="243"/>
      <c r="WXF125" s="243"/>
      <c r="WXG125" s="243"/>
      <c r="WXH125" s="243"/>
      <c r="WXI125" s="243"/>
      <c r="WXJ125" s="243"/>
      <c r="WXK125" s="243"/>
      <c r="WXL125" s="243"/>
      <c r="WXM125" s="243"/>
      <c r="WXN125" s="243"/>
      <c r="WXO125" s="243"/>
      <c r="WXP125" s="243"/>
      <c r="WXQ125" s="243"/>
      <c r="WXR125" s="243"/>
      <c r="WXS125" s="243"/>
      <c r="WXT125" s="243"/>
      <c r="WXU125" s="243"/>
      <c r="WXV125" s="243"/>
      <c r="WXW125" s="243"/>
      <c r="WXX125" s="243"/>
      <c r="WXY125" s="243"/>
      <c r="WXZ125" s="243"/>
      <c r="WYA125" s="243"/>
      <c r="WYB125" s="243"/>
      <c r="WYC125" s="243"/>
      <c r="WYD125" s="243"/>
      <c r="WYE125" s="243"/>
      <c r="WYF125" s="243"/>
      <c r="WYG125" s="243"/>
      <c r="WYH125" s="243"/>
      <c r="WYI125" s="243"/>
      <c r="WYJ125" s="243"/>
      <c r="WYK125" s="243"/>
      <c r="WYL125" s="243"/>
      <c r="WYM125" s="243"/>
      <c r="WYN125" s="243"/>
      <c r="WYO125" s="243"/>
      <c r="WYP125" s="243"/>
      <c r="WYQ125" s="243"/>
      <c r="WYR125" s="243"/>
      <c r="WYS125" s="243"/>
      <c r="WYT125" s="243"/>
      <c r="WYU125" s="243"/>
      <c r="WYV125" s="243"/>
      <c r="WYW125" s="243"/>
      <c r="WYX125" s="243"/>
      <c r="WYY125" s="243"/>
      <c r="WYZ125" s="243"/>
      <c r="WZA125" s="243"/>
      <c r="WZB125" s="243"/>
      <c r="WZC125" s="243"/>
      <c r="WZD125" s="243"/>
      <c r="WZE125" s="243"/>
      <c r="WZF125" s="243"/>
      <c r="WZG125" s="243"/>
      <c r="WZH125" s="243"/>
      <c r="WZI125" s="243"/>
      <c r="WZJ125" s="243"/>
      <c r="WZK125" s="243"/>
      <c r="WZL125" s="243"/>
      <c r="WZM125" s="243"/>
      <c r="WZN125" s="243"/>
      <c r="WZO125" s="243"/>
      <c r="WZP125" s="243"/>
      <c r="WZQ125" s="243"/>
      <c r="WZR125" s="243"/>
      <c r="WZS125" s="243"/>
      <c r="WZT125" s="243"/>
      <c r="WZU125" s="243"/>
      <c r="WZV125" s="243"/>
      <c r="WZW125" s="243"/>
      <c r="WZX125" s="243"/>
      <c r="WZY125" s="243"/>
      <c r="WZZ125" s="243"/>
      <c r="XAA125" s="243"/>
      <c r="XAB125" s="243"/>
      <c r="XAC125" s="243"/>
      <c r="XAD125" s="243"/>
      <c r="XAE125" s="243"/>
      <c r="XAF125" s="243"/>
      <c r="XAG125" s="243"/>
      <c r="XAH125" s="243"/>
      <c r="XAI125" s="243"/>
      <c r="XAJ125" s="243"/>
      <c r="XAK125" s="243"/>
      <c r="XAL125" s="243"/>
      <c r="XAM125" s="243"/>
      <c r="XAN125" s="243"/>
      <c r="XAO125" s="243"/>
      <c r="XAP125" s="243"/>
      <c r="XAQ125" s="243"/>
      <c r="XAR125" s="243"/>
      <c r="XAS125" s="243"/>
      <c r="XAT125" s="243"/>
      <c r="XAU125" s="243"/>
      <c r="XAV125" s="243"/>
      <c r="XAW125" s="243"/>
      <c r="XAX125" s="243"/>
      <c r="XAY125" s="243"/>
      <c r="XAZ125" s="243"/>
      <c r="XBA125" s="243"/>
      <c r="XBB125" s="243"/>
      <c r="XBC125" s="243"/>
      <c r="XBD125" s="243"/>
      <c r="XBE125" s="243"/>
      <c r="XBF125" s="243"/>
      <c r="XBG125" s="243"/>
      <c r="XBH125" s="243"/>
      <c r="XBI125" s="243"/>
      <c r="XBJ125" s="243"/>
      <c r="XBK125" s="243"/>
      <c r="XBL125" s="243"/>
      <c r="XBM125" s="243"/>
      <c r="XBN125" s="243"/>
      <c r="XBO125" s="243"/>
      <c r="XBP125" s="243"/>
      <c r="XBQ125" s="243"/>
      <c r="XBR125" s="243"/>
      <c r="XBS125" s="243"/>
      <c r="XBT125" s="243"/>
      <c r="XBU125" s="243"/>
      <c r="XBV125" s="243"/>
      <c r="XBW125" s="243"/>
      <c r="XBX125" s="243"/>
      <c r="XBY125" s="243"/>
      <c r="XBZ125" s="243"/>
      <c r="XCA125" s="243"/>
      <c r="XCB125" s="243"/>
      <c r="XCC125" s="243"/>
      <c r="XCD125" s="243"/>
      <c r="XCE125" s="243"/>
      <c r="XCF125" s="243"/>
      <c r="XCG125" s="243"/>
      <c r="XCH125" s="243"/>
      <c r="XCI125" s="243"/>
      <c r="XCJ125" s="243"/>
      <c r="XCK125" s="243"/>
      <c r="XCL125" s="243"/>
      <c r="XCM125" s="243"/>
      <c r="XCN125" s="243"/>
      <c r="XCO125" s="243"/>
      <c r="XCP125" s="243"/>
      <c r="XCQ125" s="243"/>
      <c r="XCR125" s="243"/>
      <c r="XCS125" s="243"/>
      <c r="XCT125" s="243"/>
      <c r="XCU125" s="243"/>
      <c r="XCV125" s="243"/>
      <c r="XCW125" s="243"/>
      <c r="XCX125" s="243"/>
      <c r="XCY125" s="243"/>
      <c r="XCZ125" s="243"/>
      <c r="XDA125" s="243"/>
      <c r="XDB125" s="243"/>
      <c r="XDC125" s="243"/>
      <c r="XDD125" s="243"/>
      <c r="XDE125" s="243"/>
      <c r="XDF125" s="243"/>
      <c r="XDG125" s="243"/>
      <c r="XDH125" s="243"/>
      <c r="XDI125" s="243"/>
      <c r="XDJ125" s="243"/>
      <c r="XDK125" s="243"/>
      <c r="XDL125" s="243"/>
      <c r="XDM125" s="243"/>
      <c r="XDN125" s="243"/>
      <c r="XDO125" s="243"/>
      <c r="XDP125" s="243"/>
      <c r="XDQ125" s="243"/>
      <c r="XDR125" s="243"/>
      <c r="XDS125" s="243"/>
      <c r="XDT125" s="243"/>
      <c r="XDU125" s="243"/>
      <c r="XDV125" s="245"/>
      <c r="XDW125" s="245"/>
      <c r="XDX125" s="245"/>
      <c r="XDY125" s="245"/>
      <c r="XDZ125" s="245"/>
    </row>
    <row r="126" spans="1:16359" s="277" customFormat="1">
      <c r="E126" s="290"/>
      <c r="F126" s="290"/>
      <c r="G126" s="290"/>
      <c r="H126" s="290"/>
      <c r="I126" s="290"/>
      <c r="J126" s="290"/>
      <c r="K126" s="290"/>
      <c r="L126" s="290"/>
      <c r="M126" s="290"/>
      <c r="N126" s="290"/>
      <c r="P126" s="290"/>
      <c r="Q126" s="290"/>
      <c r="R126" s="290"/>
      <c r="S126" s="290"/>
      <c r="T126" s="290"/>
      <c r="U126" s="290"/>
      <c r="V126" s="290"/>
      <c r="W126" s="290"/>
      <c r="X126" s="290"/>
      <c r="Y126" s="290"/>
      <c r="Z126" s="290"/>
      <c r="AB126" s="290"/>
      <c r="AC126" s="290"/>
      <c r="AD126" s="290"/>
      <c r="AE126" s="290"/>
      <c r="AF126" s="290"/>
      <c r="AG126" s="290"/>
      <c r="AH126" s="243"/>
      <c r="AI126" s="243"/>
      <c r="AJ126" s="243"/>
      <c r="AK126" s="243"/>
      <c r="AL126" s="243"/>
      <c r="AM126" s="243"/>
      <c r="AN126" s="243"/>
      <c r="AO126" s="243"/>
      <c r="AP126" s="243"/>
      <c r="AQ126" s="243"/>
      <c r="AR126" s="243"/>
      <c r="AS126" s="243"/>
      <c r="AT126" s="243"/>
      <c r="AU126" s="243"/>
      <c r="AV126" s="243"/>
      <c r="AW126" s="243"/>
      <c r="AX126" s="243"/>
      <c r="AY126" s="243"/>
      <c r="AZ126" s="243"/>
      <c r="BA126" s="243"/>
      <c r="BB126" s="243"/>
      <c r="BC126" s="243"/>
      <c r="BD126" s="243"/>
      <c r="BE126" s="243"/>
      <c r="BF126" s="243"/>
      <c r="BG126" s="243"/>
      <c r="BH126" s="243"/>
      <c r="BI126" s="243"/>
      <c r="BJ126" s="243"/>
      <c r="BK126" s="243"/>
      <c r="BL126" s="243"/>
      <c r="BM126" s="243"/>
      <c r="BN126" s="243"/>
      <c r="BO126" s="243"/>
      <c r="BP126" s="243"/>
      <c r="BQ126" s="243"/>
      <c r="BR126" s="243"/>
      <c r="BS126" s="243"/>
      <c r="BT126" s="243"/>
      <c r="BU126" s="243"/>
      <c r="BV126" s="243"/>
      <c r="BW126" s="243"/>
      <c r="BX126" s="243"/>
      <c r="BY126" s="243"/>
      <c r="BZ126" s="243"/>
      <c r="CA126" s="243"/>
      <c r="CB126" s="243"/>
      <c r="CC126" s="243"/>
      <c r="CD126" s="243"/>
      <c r="CE126" s="243"/>
      <c r="CF126" s="243"/>
      <c r="CG126" s="243"/>
      <c r="CH126" s="243"/>
      <c r="CI126" s="243"/>
      <c r="CJ126" s="243"/>
      <c r="CK126" s="243"/>
      <c r="CL126" s="243"/>
      <c r="CM126" s="243"/>
      <c r="CN126" s="243"/>
      <c r="CO126" s="243"/>
      <c r="CP126" s="243"/>
      <c r="CQ126" s="243"/>
      <c r="CR126" s="243"/>
      <c r="CS126" s="243"/>
      <c r="CT126" s="243"/>
      <c r="CU126" s="243"/>
      <c r="CV126" s="243"/>
      <c r="CW126" s="243"/>
      <c r="CX126" s="243"/>
      <c r="CY126" s="243"/>
      <c r="CZ126" s="243"/>
      <c r="DA126" s="243"/>
      <c r="DB126" s="243"/>
      <c r="DC126" s="243"/>
      <c r="DD126" s="243"/>
      <c r="DE126" s="243"/>
      <c r="DF126" s="243"/>
      <c r="DG126" s="243"/>
      <c r="DH126" s="243"/>
      <c r="DI126" s="243"/>
      <c r="DJ126" s="243"/>
      <c r="DK126" s="243"/>
      <c r="DL126" s="243"/>
      <c r="DM126" s="243"/>
      <c r="DN126" s="243"/>
      <c r="DO126" s="243"/>
      <c r="DP126" s="243"/>
      <c r="DQ126" s="243"/>
      <c r="DR126" s="243"/>
      <c r="DS126" s="243"/>
      <c r="DT126" s="243"/>
      <c r="DU126" s="243"/>
      <c r="DV126" s="243"/>
      <c r="DW126" s="243"/>
      <c r="DX126" s="243"/>
      <c r="DY126" s="243"/>
      <c r="DZ126" s="243"/>
      <c r="EA126" s="243"/>
      <c r="EB126" s="243"/>
      <c r="EC126" s="243"/>
      <c r="ED126" s="243"/>
      <c r="EE126" s="243"/>
      <c r="EF126" s="243"/>
      <c r="EG126" s="243"/>
      <c r="EH126" s="243"/>
      <c r="EI126" s="243"/>
      <c r="EJ126" s="243"/>
      <c r="EK126" s="243"/>
      <c r="EL126" s="243"/>
      <c r="EM126" s="243"/>
      <c r="EN126" s="243"/>
      <c r="EO126" s="243"/>
      <c r="EP126" s="243"/>
      <c r="EQ126" s="243"/>
      <c r="ER126" s="243"/>
      <c r="ES126" s="243"/>
      <c r="ET126" s="243"/>
      <c r="EU126" s="243"/>
      <c r="EV126" s="243"/>
      <c r="EW126" s="243"/>
      <c r="EX126" s="243"/>
      <c r="EY126" s="243"/>
      <c r="EZ126" s="243"/>
      <c r="FA126" s="243"/>
      <c r="FB126" s="243"/>
      <c r="FC126" s="243"/>
      <c r="FD126" s="243"/>
      <c r="FE126" s="243"/>
      <c r="FF126" s="243"/>
      <c r="FG126" s="243"/>
      <c r="FH126" s="243"/>
      <c r="FI126" s="243"/>
      <c r="FJ126" s="243"/>
      <c r="FK126" s="243"/>
      <c r="FL126" s="243"/>
      <c r="FM126" s="243"/>
      <c r="FN126" s="243"/>
      <c r="FO126" s="243"/>
      <c r="FP126" s="243"/>
      <c r="FQ126" s="243"/>
      <c r="FR126" s="243"/>
      <c r="FS126" s="243"/>
      <c r="FT126" s="243"/>
      <c r="FU126" s="243"/>
      <c r="FV126" s="243"/>
      <c r="FW126" s="243"/>
      <c r="FX126" s="243"/>
      <c r="FY126" s="243"/>
      <c r="FZ126" s="243"/>
      <c r="GA126" s="243"/>
      <c r="GB126" s="243"/>
      <c r="GC126" s="243"/>
      <c r="GD126" s="243"/>
      <c r="GE126" s="243"/>
      <c r="GF126" s="243"/>
      <c r="GG126" s="243"/>
      <c r="GH126" s="243"/>
      <c r="GI126" s="243"/>
      <c r="GJ126" s="243"/>
      <c r="GK126" s="243"/>
      <c r="GL126" s="243"/>
      <c r="GM126" s="243"/>
      <c r="GN126" s="243"/>
      <c r="GO126" s="243"/>
      <c r="GP126" s="243"/>
      <c r="GQ126" s="243"/>
      <c r="GR126" s="243"/>
      <c r="GS126" s="243"/>
      <c r="GT126" s="243"/>
      <c r="GU126" s="243"/>
      <c r="GV126" s="243"/>
      <c r="GW126" s="243"/>
      <c r="GX126" s="243"/>
      <c r="GY126" s="243"/>
      <c r="GZ126" s="243"/>
      <c r="HA126" s="243"/>
      <c r="HB126" s="243"/>
      <c r="HC126" s="243"/>
      <c r="HD126" s="243"/>
      <c r="HE126" s="243"/>
      <c r="HF126" s="243"/>
      <c r="HG126" s="243"/>
      <c r="HH126" s="243"/>
      <c r="HI126" s="243"/>
      <c r="HJ126" s="243"/>
      <c r="HK126" s="243"/>
      <c r="HL126" s="243"/>
      <c r="HM126" s="243"/>
      <c r="HN126" s="243"/>
      <c r="HO126" s="243"/>
      <c r="HP126" s="243"/>
      <c r="HQ126" s="243"/>
      <c r="HR126" s="243"/>
      <c r="HS126" s="243"/>
      <c r="HT126" s="243"/>
      <c r="HU126" s="243"/>
      <c r="HV126" s="243"/>
      <c r="HW126" s="243"/>
      <c r="HX126" s="243"/>
      <c r="HY126" s="243"/>
      <c r="HZ126" s="243"/>
      <c r="IA126" s="243"/>
      <c r="IB126" s="243"/>
      <c r="IC126" s="243"/>
      <c r="ID126" s="243"/>
      <c r="IE126" s="243"/>
      <c r="IF126" s="243"/>
      <c r="IG126" s="243"/>
      <c r="IH126" s="243"/>
      <c r="II126" s="243"/>
      <c r="IJ126" s="243"/>
      <c r="IK126" s="243"/>
      <c r="IL126" s="243"/>
      <c r="IM126" s="243"/>
      <c r="IN126" s="243"/>
      <c r="IO126" s="243"/>
      <c r="IP126" s="243"/>
      <c r="IQ126" s="243"/>
      <c r="IR126" s="243"/>
      <c r="IS126" s="243"/>
      <c r="IT126" s="243"/>
      <c r="IU126" s="243"/>
      <c r="IV126" s="243"/>
      <c r="IW126" s="243"/>
      <c r="IX126" s="243"/>
      <c r="IY126" s="243"/>
      <c r="IZ126" s="243"/>
      <c r="JA126" s="243"/>
      <c r="JB126" s="243"/>
      <c r="JC126" s="243"/>
      <c r="JD126" s="243"/>
      <c r="JE126" s="243"/>
      <c r="JF126" s="243"/>
      <c r="JG126" s="243"/>
      <c r="JH126" s="243"/>
      <c r="JI126" s="243"/>
      <c r="JJ126" s="243"/>
      <c r="JK126" s="243"/>
      <c r="JL126" s="243"/>
      <c r="JM126" s="243"/>
      <c r="JN126" s="243"/>
      <c r="JO126" s="243"/>
      <c r="JP126" s="243"/>
      <c r="JQ126" s="243"/>
      <c r="JR126" s="243"/>
      <c r="JS126" s="243"/>
      <c r="JT126" s="243"/>
      <c r="JU126" s="243"/>
      <c r="JV126" s="243"/>
      <c r="JW126" s="243"/>
      <c r="JX126" s="243"/>
      <c r="JY126" s="243"/>
      <c r="JZ126" s="243"/>
      <c r="KA126" s="243"/>
      <c r="KB126" s="243"/>
      <c r="KC126" s="243"/>
      <c r="KD126" s="243"/>
      <c r="KE126" s="243"/>
      <c r="KF126" s="243"/>
      <c r="KG126" s="243"/>
      <c r="KH126" s="243"/>
      <c r="KI126" s="243"/>
      <c r="KJ126" s="243"/>
      <c r="KK126" s="243"/>
      <c r="KL126" s="243"/>
      <c r="KM126" s="243"/>
      <c r="KN126" s="243"/>
      <c r="KO126" s="243"/>
      <c r="KP126" s="243"/>
      <c r="KQ126" s="243"/>
      <c r="KR126" s="243"/>
      <c r="KS126" s="243"/>
      <c r="KT126" s="243"/>
      <c r="KU126" s="243"/>
      <c r="KV126" s="243"/>
      <c r="KW126" s="243"/>
      <c r="KX126" s="243"/>
      <c r="KY126" s="243"/>
      <c r="KZ126" s="243"/>
      <c r="LA126" s="243"/>
      <c r="LB126" s="243"/>
      <c r="LC126" s="243"/>
      <c r="LD126" s="243"/>
      <c r="LE126" s="243"/>
      <c r="LF126" s="243"/>
      <c r="LG126" s="243"/>
      <c r="LH126" s="243"/>
      <c r="LI126" s="243"/>
      <c r="LJ126" s="243"/>
      <c r="LK126" s="243"/>
      <c r="LL126" s="243"/>
      <c r="LM126" s="243"/>
      <c r="LN126" s="243"/>
      <c r="LO126" s="243"/>
      <c r="LP126" s="243"/>
      <c r="LQ126" s="243"/>
      <c r="LR126" s="243"/>
      <c r="LS126" s="243"/>
      <c r="LT126" s="243"/>
      <c r="LU126" s="243"/>
      <c r="LV126" s="243"/>
      <c r="LW126" s="243"/>
      <c r="LX126" s="243"/>
      <c r="LY126" s="243"/>
      <c r="LZ126" s="243"/>
      <c r="MA126" s="243"/>
      <c r="MB126" s="243"/>
      <c r="MC126" s="243"/>
      <c r="MD126" s="243"/>
      <c r="ME126" s="243"/>
      <c r="MF126" s="243"/>
      <c r="MG126" s="243"/>
      <c r="MH126" s="243"/>
      <c r="MI126" s="243"/>
      <c r="MJ126" s="243"/>
      <c r="MK126" s="243"/>
      <c r="ML126" s="243"/>
      <c r="MM126" s="243"/>
      <c r="MN126" s="243"/>
      <c r="MO126" s="243"/>
      <c r="MP126" s="243"/>
      <c r="MQ126" s="243"/>
      <c r="MR126" s="243"/>
      <c r="MS126" s="243"/>
      <c r="MT126" s="243"/>
      <c r="MU126" s="243"/>
      <c r="MV126" s="243"/>
      <c r="MW126" s="243"/>
      <c r="MX126" s="243"/>
      <c r="MY126" s="243"/>
      <c r="MZ126" s="243"/>
      <c r="NA126" s="243"/>
      <c r="NB126" s="243"/>
      <c r="NC126" s="243"/>
      <c r="ND126" s="243"/>
      <c r="NE126" s="243"/>
      <c r="NF126" s="243"/>
      <c r="NG126" s="243"/>
      <c r="NH126" s="243"/>
      <c r="NI126" s="243"/>
      <c r="NJ126" s="243"/>
      <c r="NK126" s="243"/>
      <c r="NL126" s="243"/>
      <c r="NM126" s="243"/>
      <c r="NN126" s="243"/>
      <c r="NO126" s="243"/>
      <c r="NP126" s="243"/>
      <c r="NQ126" s="243"/>
      <c r="NR126" s="243"/>
      <c r="NS126" s="243"/>
      <c r="NT126" s="243"/>
      <c r="NU126" s="243"/>
      <c r="NV126" s="243"/>
      <c r="NW126" s="243"/>
      <c r="NX126" s="243"/>
      <c r="NY126" s="243"/>
      <c r="NZ126" s="243"/>
      <c r="OA126" s="243"/>
      <c r="OB126" s="243"/>
      <c r="OC126" s="243"/>
      <c r="OD126" s="243"/>
      <c r="OE126" s="243"/>
      <c r="OF126" s="243"/>
      <c r="OG126" s="243"/>
      <c r="OH126" s="243"/>
      <c r="OI126" s="243"/>
      <c r="OJ126" s="243"/>
      <c r="OK126" s="243"/>
      <c r="OL126" s="243"/>
      <c r="OM126" s="243"/>
      <c r="ON126" s="243"/>
      <c r="OO126" s="243"/>
      <c r="OP126" s="243"/>
      <c r="OQ126" s="243"/>
      <c r="OR126" s="243"/>
      <c r="OS126" s="243"/>
      <c r="OT126" s="243"/>
      <c r="OU126" s="243"/>
      <c r="OV126" s="243"/>
      <c r="OW126" s="243"/>
      <c r="OX126" s="243"/>
      <c r="OY126" s="243"/>
      <c r="OZ126" s="243"/>
      <c r="PA126" s="243"/>
      <c r="PB126" s="243"/>
      <c r="PC126" s="243"/>
      <c r="PD126" s="243"/>
      <c r="PE126" s="243"/>
      <c r="PF126" s="243"/>
      <c r="PG126" s="243"/>
      <c r="PH126" s="243"/>
      <c r="PI126" s="243"/>
      <c r="PJ126" s="243"/>
      <c r="PK126" s="243"/>
      <c r="PL126" s="243"/>
      <c r="PM126" s="243"/>
      <c r="PN126" s="243"/>
      <c r="PO126" s="243"/>
      <c r="PP126" s="243"/>
      <c r="PQ126" s="243"/>
      <c r="PR126" s="243"/>
      <c r="PS126" s="243"/>
      <c r="PT126" s="243"/>
      <c r="PU126" s="243"/>
      <c r="PV126" s="243"/>
      <c r="PW126" s="243"/>
      <c r="PX126" s="243"/>
      <c r="PY126" s="243"/>
      <c r="PZ126" s="243"/>
      <c r="QA126" s="243"/>
      <c r="QB126" s="243"/>
      <c r="QC126" s="243"/>
      <c r="QD126" s="243"/>
      <c r="QE126" s="243"/>
      <c r="QF126" s="243"/>
      <c r="QG126" s="243"/>
      <c r="QH126" s="243"/>
      <c r="QI126" s="243"/>
      <c r="QJ126" s="243"/>
      <c r="QK126" s="243"/>
      <c r="QL126" s="243"/>
      <c r="QM126" s="243"/>
      <c r="QN126" s="243"/>
      <c r="QO126" s="243"/>
      <c r="QP126" s="243"/>
      <c r="QQ126" s="243"/>
      <c r="QR126" s="243"/>
      <c r="QS126" s="243"/>
      <c r="QT126" s="243"/>
      <c r="QU126" s="243"/>
      <c r="QV126" s="243"/>
      <c r="QW126" s="243"/>
      <c r="QX126" s="243"/>
      <c r="QY126" s="243"/>
      <c r="QZ126" s="243"/>
      <c r="RA126" s="243"/>
      <c r="RB126" s="243"/>
      <c r="RC126" s="243"/>
      <c r="RD126" s="243"/>
      <c r="RE126" s="243"/>
      <c r="RF126" s="243"/>
      <c r="RG126" s="243"/>
      <c r="RH126" s="243"/>
      <c r="RI126" s="243"/>
      <c r="RJ126" s="243"/>
      <c r="RK126" s="243"/>
      <c r="RL126" s="243"/>
      <c r="RM126" s="243"/>
      <c r="RN126" s="243"/>
      <c r="RO126" s="243"/>
      <c r="RP126" s="243"/>
      <c r="RQ126" s="243"/>
      <c r="RR126" s="243"/>
      <c r="RS126" s="243"/>
      <c r="RT126" s="243"/>
      <c r="RU126" s="243"/>
      <c r="RV126" s="243"/>
      <c r="RW126" s="243"/>
      <c r="RX126" s="243"/>
      <c r="RY126" s="243"/>
      <c r="RZ126" s="243"/>
      <c r="SA126" s="243"/>
      <c r="SB126" s="243"/>
      <c r="SC126" s="243"/>
      <c r="SD126" s="243"/>
      <c r="SE126" s="243"/>
      <c r="SF126" s="243"/>
      <c r="SG126" s="243"/>
      <c r="SH126" s="243"/>
      <c r="SI126" s="243"/>
      <c r="SJ126" s="243"/>
      <c r="SK126" s="243"/>
      <c r="SL126" s="243"/>
      <c r="SM126" s="243"/>
      <c r="SN126" s="243"/>
      <c r="SO126" s="243"/>
      <c r="SP126" s="243"/>
      <c r="SQ126" s="243"/>
      <c r="SR126" s="243"/>
      <c r="SS126" s="243"/>
      <c r="ST126" s="243"/>
      <c r="SU126" s="243"/>
      <c r="SV126" s="243"/>
      <c r="SW126" s="243"/>
      <c r="SX126" s="243"/>
      <c r="SY126" s="243"/>
      <c r="SZ126" s="243"/>
      <c r="TA126" s="243"/>
      <c r="TB126" s="243"/>
      <c r="TC126" s="243"/>
      <c r="TD126" s="243"/>
      <c r="TE126" s="243"/>
      <c r="TF126" s="243"/>
      <c r="TG126" s="243"/>
      <c r="TH126" s="243"/>
      <c r="TI126" s="243"/>
      <c r="TJ126" s="243"/>
      <c r="TK126" s="243"/>
      <c r="TL126" s="243"/>
      <c r="TM126" s="243"/>
      <c r="TN126" s="243"/>
      <c r="TO126" s="243"/>
      <c r="TP126" s="243"/>
      <c r="TQ126" s="243"/>
      <c r="TR126" s="243"/>
      <c r="TS126" s="243"/>
      <c r="TT126" s="243"/>
      <c r="TU126" s="243"/>
      <c r="TV126" s="243"/>
      <c r="TW126" s="243"/>
      <c r="TX126" s="243"/>
      <c r="TY126" s="243"/>
      <c r="TZ126" s="243"/>
      <c r="UA126" s="243"/>
      <c r="UB126" s="243"/>
      <c r="UC126" s="243"/>
      <c r="UD126" s="243"/>
      <c r="UE126" s="243"/>
      <c r="UF126" s="243"/>
      <c r="UG126" s="243"/>
      <c r="UH126" s="243"/>
      <c r="UI126" s="243"/>
      <c r="UJ126" s="243"/>
      <c r="UK126" s="243"/>
      <c r="UL126" s="243"/>
      <c r="UM126" s="243"/>
      <c r="UN126" s="243"/>
      <c r="UO126" s="243"/>
      <c r="UP126" s="243"/>
      <c r="UQ126" s="243"/>
      <c r="UR126" s="243"/>
      <c r="US126" s="243"/>
      <c r="UT126" s="243"/>
      <c r="UU126" s="243"/>
      <c r="UV126" s="243"/>
      <c r="UW126" s="243"/>
      <c r="UX126" s="243"/>
      <c r="UY126" s="243"/>
      <c r="UZ126" s="243"/>
      <c r="VA126" s="243"/>
      <c r="VB126" s="243"/>
      <c r="VC126" s="243"/>
      <c r="VD126" s="243"/>
      <c r="VE126" s="243"/>
      <c r="VF126" s="243"/>
      <c r="VG126" s="243"/>
      <c r="VH126" s="243"/>
      <c r="VI126" s="243"/>
      <c r="VJ126" s="243"/>
      <c r="VK126" s="243"/>
      <c r="VL126" s="243"/>
      <c r="VM126" s="243"/>
      <c r="VN126" s="243"/>
      <c r="VO126" s="243"/>
      <c r="VP126" s="243"/>
      <c r="VQ126" s="243"/>
      <c r="VR126" s="243"/>
      <c r="VS126" s="243"/>
      <c r="VT126" s="243"/>
      <c r="VU126" s="243"/>
      <c r="VV126" s="243"/>
      <c r="VW126" s="243"/>
      <c r="VX126" s="243"/>
      <c r="VY126" s="243"/>
      <c r="VZ126" s="243"/>
      <c r="WA126" s="243"/>
      <c r="WB126" s="243"/>
      <c r="WC126" s="243"/>
      <c r="WD126" s="243"/>
      <c r="WE126" s="243"/>
      <c r="WF126" s="243"/>
      <c r="WG126" s="243"/>
      <c r="WH126" s="243"/>
      <c r="WI126" s="243"/>
      <c r="WJ126" s="243"/>
      <c r="WK126" s="243"/>
      <c r="WL126" s="243"/>
      <c r="WM126" s="243"/>
      <c r="WN126" s="243"/>
      <c r="WO126" s="243"/>
      <c r="WP126" s="243"/>
      <c r="WQ126" s="243"/>
      <c r="WR126" s="243"/>
      <c r="WS126" s="243"/>
      <c r="WT126" s="243"/>
      <c r="WU126" s="243"/>
      <c r="WV126" s="243"/>
      <c r="WW126" s="243"/>
      <c r="WX126" s="243"/>
      <c r="WY126" s="243"/>
      <c r="WZ126" s="243"/>
      <c r="XA126" s="243"/>
      <c r="XB126" s="243"/>
      <c r="XC126" s="243"/>
      <c r="XD126" s="243"/>
      <c r="XE126" s="243"/>
      <c r="XF126" s="243"/>
      <c r="XG126" s="243"/>
      <c r="XH126" s="243"/>
      <c r="XI126" s="243"/>
      <c r="XJ126" s="243"/>
      <c r="XK126" s="243"/>
      <c r="XL126" s="243"/>
      <c r="XM126" s="243"/>
      <c r="XN126" s="243"/>
      <c r="XO126" s="243"/>
      <c r="XP126" s="243"/>
      <c r="XQ126" s="243"/>
      <c r="XR126" s="243"/>
      <c r="XS126" s="243"/>
      <c r="XT126" s="243"/>
      <c r="XU126" s="243"/>
      <c r="XV126" s="243"/>
      <c r="XW126" s="243"/>
      <c r="XX126" s="243"/>
      <c r="XY126" s="243"/>
      <c r="XZ126" s="243"/>
      <c r="YA126" s="243"/>
      <c r="YB126" s="243"/>
      <c r="YC126" s="243"/>
      <c r="YD126" s="243"/>
      <c r="YE126" s="243"/>
      <c r="YF126" s="243"/>
      <c r="YG126" s="243"/>
      <c r="YH126" s="243"/>
      <c r="YI126" s="243"/>
      <c r="YJ126" s="243"/>
      <c r="YK126" s="243"/>
      <c r="YL126" s="243"/>
      <c r="YM126" s="243"/>
      <c r="YN126" s="243"/>
      <c r="YO126" s="243"/>
      <c r="YP126" s="243"/>
      <c r="YQ126" s="243"/>
      <c r="YR126" s="243"/>
      <c r="YS126" s="243"/>
      <c r="YT126" s="243"/>
      <c r="YU126" s="243"/>
      <c r="YV126" s="243"/>
      <c r="YW126" s="243"/>
      <c r="YX126" s="243"/>
      <c r="YY126" s="243"/>
      <c r="YZ126" s="243"/>
      <c r="ZA126" s="243"/>
      <c r="ZB126" s="243"/>
      <c r="ZC126" s="243"/>
      <c r="ZD126" s="243"/>
      <c r="ZE126" s="243"/>
      <c r="ZF126" s="243"/>
      <c r="ZG126" s="243"/>
      <c r="ZH126" s="243"/>
      <c r="ZI126" s="243"/>
      <c r="ZJ126" s="243"/>
      <c r="ZK126" s="243"/>
      <c r="ZL126" s="243"/>
      <c r="ZM126" s="243"/>
      <c r="ZN126" s="243"/>
      <c r="ZO126" s="243"/>
      <c r="ZP126" s="243"/>
      <c r="ZQ126" s="243"/>
      <c r="ZR126" s="243"/>
      <c r="ZS126" s="243"/>
      <c r="ZT126" s="243"/>
      <c r="ZU126" s="243"/>
      <c r="ZV126" s="243"/>
      <c r="ZW126" s="243"/>
      <c r="ZX126" s="243"/>
      <c r="ZY126" s="243"/>
      <c r="ZZ126" s="243"/>
      <c r="AAA126" s="243"/>
      <c r="AAB126" s="243"/>
      <c r="AAC126" s="243"/>
      <c r="AAD126" s="243"/>
      <c r="AAE126" s="243"/>
      <c r="AAF126" s="243"/>
      <c r="AAG126" s="243"/>
      <c r="AAH126" s="243"/>
      <c r="AAI126" s="243"/>
      <c r="AAJ126" s="243"/>
      <c r="AAK126" s="243"/>
      <c r="AAL126" s="243"/>
      <c r="AAM126" s="243"/>
      <c r="AAN126" s="243"/>
      <c r="AAO126" s="243"/>
      <c r="AAP126" s="243"/>
      <c r="AAQ126" s="243"/>
      <c r="AAR126" s="243"/>
      <c r="AAS126" s="243"/>
      <c r="AAT126" s="243"/>
      <c r="AAU126" s="243"/>
      <c r="AAV126" s="243"/>
      <c r="AAW126" s="243"/>
      <c r="AAX126" s="243"/>
      <c r="AAY126" s="243"/>
      <c r="AAZ126" s="243"/>
      <c r="ABA126" s="243"/>
      <c r="ABB126" s="243"/>
      <c r="ABC126" s="243"/>
      <c r="ABD126" s="243"/>
      <c r="ABE126" s="243"/>
      <c r="ABF126" s="243"/>
      <c r="ABG126" s="243"/>
      <c r="ABH126" s="243"/>
      <c r="ABI126" s="243"/>
      <c r="ABJ126" s="243"/>
      <c r="ABK126" s="243"/>
      <c r="ABL126" s="243"/>
      <c r="ABM126" s="243"/>
      <c r="ABN126" s="243"/>
      <c r="ABO126" s="243"/>
      <c r="ABP126" s="243"/>
      <c r="ABQ126" s="243"/>
      <c r="ABR126" s="243"/>
      <c r="ABS126" s="243"/>
      <c r="ABT126" s="243"/>
      <c r="ABU126" s="243"/>
      <c r="ABV126" s="243"/>
      <c r="ABW126" s="243"/>
      <c r="ABX126" s="243"/>
      <c r="ABY126" s="243"/>
      <c r="ABZ126" s="243"/>
      <c r="ACA126" s="243"/>
      <c r="ACB126" s="243"/>
      <c r="ACC126" s="243"/>
      <c r="ACD126" s="243"/>
      <c r="ACE126" s="243"/>
      <c r="ACF126" s="243"/>
      <c r="ACG126" s="243"/>
      <c r="ACH126" s="243"/>
      <c r="ACI126" s="243"/>
      <c r="ACJ126" s="243"/>
      <c r="ACK126" s="243"/>
      <c r="ACL126" s="243"/>
      <c r="ACM126" s="243"/>
      <c r="ACN126" s="243"/>
      <c r="ACO126" s="243"/>
      <c r="ACP126" s="243"/>
      <c r="ACQ126" s="243"/>
      <c r="ACR126" s="243"/>
      <c r="ACS126" s="243"/>
      <c r="ACT126" s="243"/>
      <c r="ACU126" s="243"/>
      <c r="ACV126" s="243"/>
      <c r="ACW126" s="243"/>
      <c r="ACX126" s="243"/>
      <c r="ACY126" s="243"/>
      <c r="ACZ126" s="243"/>
      <c r="ADA126" s="243"/>
      <c r="ADB126" s="243"/>
      <c r="ADC126" s="243"/>
      <c r="ADD126" s="243"/>
      <c r="ADE126" s="243"/>
      <c r="ADF126" s="243"/>
      <c r="ADG126" s="243"/>
      <c r="ADH126" s="243"/>
      <c r="ADI126" s="243"/>
      <c r="ADJ126" s="243"/>
      <c r="ADK126" s="243"/>
      <c r="ADL126" s="243"/>
      <c r="ADM126" s="243"/>
      <c r="ADN126" s="243"/>
      <c r="ADO126" s="243"/>
      <c r="ADP126" s="243"/>
      <c r="ADQ126" s="243"/>
      <c r="ADR126" s="243"/>
      <c r="ADS126" s="243"/>
      <c r="ADT126" s="243"/>
      <c r="ADU126" s="243"/>
      <c r="ADV126" s="243"/>
      <c r="ADW126" s="243"/>
      <c r="ADX126" s="243"/>
      <c r="ADY126" s="243"/>
      <c r="ADZ126" s="243"/>
      <c r="AEA126" s="243"/>
      <c r="AEB126" s="243"/>
      <c r="AEC126" s="243"/>
      <c r="AED126" s="243"/>
      <c r="AEE126" s="243"/>
      <c r="AEF126" s="243"/>
      <c r="AEG126" s="243"/>
      <c r="AEH126" s="243"/>
      <c r="AEI126" s="243"/>
      <c r="AEJ126" s="243"/>
      <c r="AEK126" s="243"/>
      <c r="AEL126" s="243"/>
      <c r="AEM126" s="243"/>
      <c r="AEN126" s="243"/>
      <c r="AEO126" s="243"/>
      <c r="AEP126" s="243"/>
      <c r="AEQ126" s="243"/>
      <c r="AER126" s="243"/>
      <c r="AES126" s="243"/>
      <c r="AET126" s="243"/>
      <c r="AEU126" s="243"/>
      <c r="AEV126" s="243"/>
      <c r="AEW126" s="243"/>
      <c r="AEX126" s="243"/>
      <c r="AEY126" s="243"/>
      <c r="AEZ126" s="243"/>
      <c r="AFA126" s="243"/>
      <c r="AFB126" s="243"/>
      <c r="AFC126" s="243"/>
      <c r="AFD126" s="243"/>
      <c r="AFE126" s="243"/>
      <c r="AFF126" s="243"/>
      <c r="AFG126" s="243"/>
      <c r="AFH126" s="243"/>
      <c r="AFI126" s="243"/>
      <c r="AFJ126" s="243"/>
      <c r="AFK126" s="243"/>
      <c r="AFL126" s="243"/>
      <c r="AFM126" s="243"/>
      <c r="AFN126" s="243"/>
      <c r="AFO126" s="243"/>
      <c r="AFP126" s="243"/>
      <c r="AFQ126" s="243"/>
      <c r="AFR126" s="243"/>
      <c r="AFS126" s="243"/>
      <c r="AFT126" s="243"/>
      <c r="AFU126" s="243"/>
      <c r="AFV126" s="243"/>
      <c r="AFW126" s="243"/>
      <c r="AFX126" s="243"/>
      <c r="AFY126" s="243"/>
      <c r="AFZ126" s="243"/>
      <c r="AGA126" s="243"/>
      <c r="AGB126" s="243"/>
      <c r="AGC126" s="243"/>
      <c r="AGD126" s="243"/>
      <c r="AGE126" s="243"/>
      <c r="AGF126" s="243"/>
      <c r="AGG126" s="243"/>
      <c r="AGH126" s="243"/>
      <c r="AGI126" s="243"/>
      <c r="AGJ126" s="243"/>
      <c r="AGK126" s="243"/>
      <c r="AGL126" s="243"/>
      <c r="AGM126" s="243"/>
      <c r="AGN126" s="243"/>
      <c r="AGO126" s="243"/>
      <c r="AGP126" s="243"/>
      <c r="AGQ126" s="243"/>
      <c r="AGR126" s="243"/>
      <c r="AGS126" s="243"/>
      <c r="AGT126" s="243"/>
      <c r="AGU126" s="243"/>
      <c r="AGV126" s="243"/>
      <c r="AGW126" s="243"/>
      <c r="AGX126" s="243"/>
      <c r="AGY126" s="243"/>
      <c r="AGZ126" s="243"/>
      <c r="AHA126" s="243"/>
      <c r="AHB126" s="243"/>
      <c r="AHC126" s="243"/>
      <c r="AHD126" s="243"/>
      <c r="AHE126" s="243"/>
      <c r="AHF126" s="243"/>
      <c r="AHG126" s="243"/>
      <c r="AHH126" s="243"/>
      <c r="AHI126" s="243"/>
      <c r="AHJ126" s="243"/>
      <c r="AHK126" s="243"/>
      <c r="AHL126" s="243"/>
      <c r="AHM126" s="243"/>
      <c r="AHN126" s="243"/>
      <c r="AHO126" s="243"/>
      <c r="AHP126" s="243"/>
      <c r="AHQ126" s="243"/>
      <c r="AHR126" s="243"/>
      <c r="AHS126" s="243"/>
      <c r="AHT126" s="243"/>
      <c r="AHU126" s="243"/>
      <c r="AHV126" s="243"/>
      <c r="AHW126" s="243"/>
      <c r="AHX126" s="243"/>
      <c r="AHY126" s="243"/>
      <c r="AHZ126" s="243"/>
      <c r="AIA126" s="243"/>
      <c r="AIB126" s="243"/>
      <c r="AIC126" s="243"/>
      <c r="AID126" s="243"/>
      <c r="AIE126" s="243"/>
      <c r="AIF126" s="243"/>
      <c r="AIG126" s="243"/>
      <c r="AIH126" s="243"/>
      <c r="AII126" s="243"/>
      <c r="AIJ126" s="243"/>
      <c r="AIK126" s="243"/>
      <c r="AIL126" s="243"/>
      <c r="AIM126" s="243"/>
      <c r="AIN126" s="243"/>
      <c r="AIO126" s="243"/>
      <c r="AIP126" s="243"/>
      <c r="AIQ126" s="243"/>
      <c r="AIR126" s="243"/>
      <c r="AIS126" s="243"/>
      <c r="AIT126" s="243"/>
      <c r="AIU126" s="243"/>
      <c r="AIV126" s="243"/>
      <c r="AIW126" s="243"/>
      <c r="AIX126" s="243"/>
      <c r="AIY126" s="243"/>
      <c r="AIZ126" s="243"/>
      <c r="AJA126" s="243"/>
      <c r="AJB126" s="243"/>
      <c r="AJC126" s="243"/>
      <c r="AJD126" s="243"/>
      <c r="AJE126" s="243"/>
      <c r="AJF126" s="243"/>
      <c r="AJG126" s="243"/>
      <c r="AJH126" s="243"/>
      <c r="AJI126" s="243"/>
      <c r="AJJ126" s="243"/>
      <c r="AJK126" s="243"/>
      <c r="AJL126" s="243"/>
      <c r="AJM126" s="243"/>
      <c r="AJN126" s="243"/>
      <c r="AJO126" s="243"/>
      <c r="AJP126" s="243"/>
      <c r="AJQ126" s="243"/>
      <c r="AJR126" s="243"/>
      <c r="AJS126" s="243"/>
      <c r="AJT126" s="243"/>
      <c r="AJU126" s="243"/>
      <c r="AJV126" s="243"/>
      <c r="AJW126" s="243"/>
      <c r="AJX126" s="243"/>
      <c r="AJY126" s="243"/>
      <c r="AJZ126" s="243"/>
      <c r="AKA126" s="243"/>
      <c r="AKB126" s="243"/>
      <c r="AKC126" s="243"/>
      <c r="AKD126" s="243"/>
      <c r="AKE126" s="243"/>
      <c r="AKF126" s="243"/>
      <c r="AKG126" s="243"/>
      <c r="AKH126" s="243"/>
      <c r="AKI126" s="243"/>
      <c r="AKJ126" s="243"/>
      <c r="AKK126" s="243"/>
      <c r="AKL126" s="243"/>
      <c r="AKM126" s="243"/>
      <c r="AKN126" s="243"/>
      <c r="AKO126" s="243"/>
      <c r="AKP126" s="243"/>
      <c r="AKQ126" s="243"/>
      <c r="AKR126" s="243"/>
      <c r="AKS126" s="243"/>
      <c r="AKT126" s="243"/>
      <c r="AKU126" s="243"/>
      <c r="AKV126" s="243"/>
      <c r="AKW126" s="243"/>
      <c r="AKX126" s="243"/>
      <c r="AKY126" s="243"/>
      <c r="AKZ126" s="243"/>
      <c r="ALA126" s="243"/>
      <c r="ALB126" s="243"/>
      <c r="ALC126" s="243"/>
      <c r="ALD126" s="243"/>
      <c r="ALE126" s="243"/>
      <c r="ALF126" s="243"/>
      <c r="ALG126" s="243"/>
      <c r="ALH126" s="243"/>
      <c r="ALI126" s="243"/>
      <c r="ALJ126" s="243"/>
      <c r="ALK126" s="243"/>
      <c r="ALL126" s="243"/>
      <c r="ALM126" s="243"/>
      <c r="ALN126" s="243"/>
      <c r="ALO126" s="243"/>
      <c r="ALP126" s="243"/>
      <c r="ALQ126" s="243"/>
      <c r="ALR126" s="243"/>
      <c r="ALS126" s="243"/>
      <c r="ALT126" s="243"/>
      <c r="ALU126" s="243"/>
      <c r="ALV126" s="243"/>
      <c r="ALW126" s="243"/>
      <c r="ALX126" s="243"/>
      <c r="ALY126" s="243"/>
      <c r="ALZ126" s="243"/>
      <c r="AMA126" s="243"/>
      <c r="AMB126" s="243"/>
      <c r="AMC126" s="243"/>
      <c r="AMD126" s="243"/>
      <c r="AME126" s="243"/>
      <c r="AMF126" s="243"/>
      <c r="AMG126" s="243"/>
      <c r="AMH126" s="243"/>
      <c r="AMI126" s="243"/>
      <c r="AMJ126" s="243"/>
      <c r="AMK126" s="243"/>
      <c r="AML126" s="243"/>
      <c r="AMM126" s="243"/>
      <c r="AMN126" s="243"/>
      <c r="AMO126" s="243"/>
      <c r="AMP126" s="243"/>
      <c r="AMQ126" s="243"/>
      <c r="AMR126" s="243"/>
      <c r="AMS126" s="243"/>
      <c r="AMT126" s="243"/>
      <c r="AMU126" s="243"/>
      <c r="AMV126" s="243"/>
      <c r="AMW126" s="243"/>
      <c r="AMX126" s="243"/>
      <c r="AMY126" s="243"/>
      <c r="AMZ126" s="243"/>
      <c r="ANA126" s="243"/>
      <c r="ANB126" s="243"/>
      <c r="ANC126" s="243"/>
      <c r="AND126" s="243"/>
      <c r="ANE126" s="243"/>
      <c r="ANF126" s="243"/>
      <c r="ANG126" s="243"/>
      <c r="ANH126" s="243"/>
      <c r="ANI126" s="243"/>
      <c r="ANJ126" s="243"/>
      <c r="ANK126" s="243"/>
      <c r="ANL126" s="243"/>
      <c r="ANM126" s="243"/>
      <c r="ANN126" s="243"/>
      <c r="ANO126" s="243"/>
      <c r="ANP126" s="243"/>
      <c r="ANQ126" s="243"/>
      <c r="ANR126" s="243"/>
      <c r="ANS126" s="243"/>
      <c r="ANT126" s="243"/>
      <c r="ANU126" s="243"/>
      <c r="ANV126" s="243"/>
      <c r="ANW126" s="243"/>
      <c r="ANX126" s="243"/>
      <c r="ANY126" s="243"/>
      <c r="ANZ126" s="243"/>
      <c r="AOA126" s="243"/>
      <c r="AOB126" s="243"/>
      <c r="AOC126" s="243"/>
      <c r="AOD126" s="243"/>
      <c r="AOE126" s="243"/>
      <c r="AOF126" s="243"/>
      <c r="AOG126" s="243"/>
      <c r="AOH126" s="243"/>
      <c r="AOI126" s="243"/>
      <c r="AOJ126" s="243"/>
      <c r="AOK126" s="243"/>
      <c r="AOL126" s="243"/>
      <c r="AOM126" s="243"/>
      <c r="AON126" s="243"/>
      <c r="AOO126" s="243"/>
      <c r="AOP126" s="243"/>
      <c r="AOQ126" s="243"/>
      <c r="AOR126" s="243"/>
      <c r="AOS126" s="243"/>
      <c r="AOT126" s="243"/>
      <c r="AOU126" s="243"/>
      <c r="AOV126" s="243"/>
      <c r="AOW126" s="243"/>
      <c r="AOX126" s="243"/>
      <c r="AOY126" s="243"/>
      <c r="AOZ126" s="243"/>
      <c r="APA126" s="243"/>
      <c r="APB126" s="243"/>
      <c r="APC126" s="243"/>
      <c r="APD126" s="243"/>
      <c r="APE126" s="243"/>
      <c r="APF126" s="243"/>
      <c r="APG126" s="243"/>
      <c r="APH126" s="243"/>
      <c r="API126" s="243"/>
      <c r="APJ126" s="243"/>
      <c r="APK126" s="243"/>
      <c r="APL126" s="243"/>
      <c r="APM126" s="243"/>
      <c r="APN126" s="243"/>
      <c r="APO126" s="243"/>
      <c r="APP126" s="243"/>
      <c r="APQ126" s="243"/>
      <c r="APR126" s="243"/>
      <c r="APS126" s="243"/>
      <c r="APT126" s="243"/>
      <c r="APU126" s="243"/>
      <c r="APV126" s="243"/>
      <c r="APW126" s="243"/>
      <c r="APX126" s="243"/>
      <c r="APY126" s="243"/>
      <c r="APZ126" s="243"/>
      <c r="AQA126" s="243"/>
      <c r="AQB126" s="243"/>
      <c r="AQC126" s="243"/>
      <c r="AQD126" s="243"/>
      <c r="AQE126" s="243"/>
      <c r="AQF126" s="243"/>
      <c r="AQG126" s="243"/>
      <c r="AQH126" s="243"/>
      <c r="AQI126" s="243"/>
      <c r="AQJ126" s="243"/>
      <c r="AQK126" s="243"/>
      <c r="AQL126" s="243"/>
      <c r="AQM126" s="243"/>
      <c r="AQN126" s="243"/>
      <c r="AQO126" s="243"/>
      <c r="AQP126" s="243"/>
      <c r="AQQ126" s="243"/>
      <c r="AQR126" s="243"/>
      <c r="AQS126" s="243"/>
      <c r="AQT126" s="243"/>
      <c r="AQU126" s="243"/>
      <c r="AQV126" s="243"/>
      <c r="AQW126" s="243"/>
      <c r="AQX126" s="243"/>
      <c r="AQY126" s="243"/>
      <c r="AQZ126" s="243"/>
      <c r="ARA126" s="243"/>
      <c r="ARB126" s="243"/>
      <c r="ARC126" s="243"/>
      <c r="ARD126" s="243"/>
      <c r="ARE126" s="243"/>
      <c r="ARF126" s="243"/>
      <c r="ARG126" s="243"/>
      <c r="ARH126" s="243"/>
      <c r="ARI126" s="243"/>
      <c r="ARJ126" s="243"/>
      <c r="ARK126" s="243"/>
      <c r="ARL126" s="243"/>
      <c r="ARM126" s="243"/>
      <c r="ARN126" s="243"/>
      <c r="ARO126" s="243"/>
      <c r="ARP126" s="243"/>
      <c r="ARQ126" s="243"/>
      <c r="ARR126" s="243"/>
      <c r="ARS126" s="243"/>
      <c r="ART126" s="243"/>
      <c r="ARU126" s="243"/>
      <c r="ARV126" s="243"/>
      <c r="ARW126" s="243"/>
      <c r="ARX126" s="243"/>
      <c r="ARY126" s="243"/>
      <c r="ARZ126" s="243"/>
      <c r="ASA126" s="243"/>
      <c r="ASB126" s="243"/>
      <c r="ASC126" s="243"/>
      <c r="ASD126" s="243"/>
      <c r="ASE126" s="243"/>
      <c r="ASF126" s="243"/>
      <c r="ASG126" s="243"/>
      <c r="ASH126" s="243"/>
      <c r="ASI126" s="243"/>
      <c r="ASJ126" s="243"/>
      <c r="ASK126" s="243"/>
      <c r="ASL126" s="243"/>
      <c r="ASM126" s="243"/>
      <c r="ASN126" s="243"/>
      <c r="ASO126" s="243"/>
      <c r="ASP126" s="243"/>
      <c r="ASQ126" s="243"/>
      <c r="ASR126" s="243"/>
      <c r="ASS126" s="243"/>
      <c r="AST126" s="243"/>
      <c r="ASU126" s="243"/>
      <c r="ASV126" s="243"/>
      <c r="ASW126" s="243"/>
      <c r="ASX126" s="243"/>
      <c r="ASY126" s="243"/>
      <c r="ASZ126" s="243"/>
      <c r="ATA126" s="243"/>
      <c r="ATB126" s="243"/>
      <c r="ATC126" s="243"/>
      <c r="ATD126" s="243"/>
      <c r="ATE126" s="243"/>
      <c r="ATF126" s="243"/>
      <c r="ATG126" s="243"/>
      <c r="ATH126" s="243"/>
      <c r="ATI126" s="243"/>
      <c r="ATJ126" s="243"/>
      <c r="ATK126" s="243"/>
      <c r="ATL126" s="243"/>
      <c r="ATM126" s="243"/>
      <c r="ATN126" s="243"/>
      <c r="ATO126" s="243"/>
      <c r="ATP126" s="243"/>
      <c r="ATQ126" s="243"/>
      <c r="ATR126" s="243"/>
      <c r="ATS126" s="243"/>
      <c r="ATT126" s="243"/>
      <c r="ATU126" s="243"/>
      <c r="ATV126" s="243"/>
      <c r="ATW126" s="243"/>
      <c r="ATX126" s="243"/>
      <c r="ATY126" s="243"/>
      <c r="ATZ126" s="243"/>
      <c r="AUA126" s="243"/>
      <c r="AUB126" s="243"/>
      <c r="AUC126" s="243"/>
      <c r="AUD126" s="243"/>
      <c r="AUE126" s="243"/>
      <c r="AUF126" s="243"/>
      <c r="AUG126" s="243"/>
      <c r="AUH126" s="243"/>
      <c r="AUI126" s="243"/>
      <c r="AUJ126" s="243"/>
      <c r="AUK126" s="243"/>
      <c r="AUL126" s="243"/>
      <c r="AUM126" s="243"/>
      <c r="AUN126" s="243"/>
      <c r="AUO126" s="243"/>
      <c r="AUP126" s="243"/>
      <c r="AUQ126" s="243"/>
      <c r="AUR126" s="243"/>
      <c r="AUS126" s="243"/>
      <c r="AUT126" s="243"/>
      <c r="AUU126" s="243"/>
      <c r="AUV126" s="243"/>
      <c r="AUW126" s="243"/>
      <c r="AUX126" s="243"/>
      <c r="AUY126" s="243"/>
      <c r="AUZ126" s="243"/>
      <c r="AVA126" s="243"/>
      <c r="AVB126" s="243"/>
      <c r="AVC126" s="243"/>
      <c r="AVD126" s="243"/>
      <c r="AVE126" s="243"/>
      <c r="AVF126" s="243"/>
      <c r="AVG126" s="243"/>
      <c r="AVH126" s="243"/>
      <c r="AVI126" s="243"/>
      <c r="AVJ126" s="243"/>
      <c r="AVK126" s="243"/>
      <c r="AVL126" s="243"/>
      <c r="AVM126" s="243"/>
      <c r="AVN126" s="243"/>
      <c r="AVO126" s="243"/>
      <c r="AVP126" s="243"/>
      <c r="AVQ126" s="243"/>
      <c r="AVR126" s="243"/>
      <c r="AVS126" s="243"/>
      <c r="AVT126" s="243"/>
      <c r="AVU126" s="243"/>
      <c r="AVV126" s="243"/>
      <c r="AVW126" s="243"/>
      <c r="AVX126" s="243"/>
      <c r="AVY126" s="243"/>
      <c r="AVZ126" s="243"/>
      <c r="AWA126" s="243"/>
      <c r="AWB126" s="243"/>
      <c r="AWC126" s="243"/>
      <c r="AWD126" s="243"/>
      <c r="AWE126" s="243"/>
      <c r="AWF126" s="243"/>
      <c r="AWG126" s="243"/>
      <c r="AWH126" s="243"/>
      <c r="AWI126" s="243"/>
      <c r="AWJ126" s="243"/>
      <c r="AWK126" s="243"/>
      <c r="AWL126" s="243"/>
      <c r="AWM126" s="243"/>
      <c r="AWN126" s="243"/>
      <c r="AWO126" s="243"/>
      <c r="AWP126" s="243"/>
      <c r="AWQ126" s="243"/>
      <c r="AWR126" s="243"/>
      <c r="AWS126" s="243"/>
      <c r="AWT126" s="243"/>
      <c r="AWU126" s="243"/>
      <c r="AWV126" s="243"/>
      <c r="AWW126" s="243"/>
      <c r="AWX126" s="243"/>
      <c r="AWY126" s="243"/>
      <c r="AWZ126" s="243"/>
      <c r="AXA126" s="243"/>
      <c r="AXB126" s="243"/>
      <c r="AXC126" s="243"/>
      <c r="AXD126" s="243"/>
      <c r="AXE126" s="243"/>
      <c r="AXF126" s="243"/>
      <c r="AXG126" s="243"/>
      <c r="AXH126" s="243"/>
      <c r="AXI126" s="243"/>
      <c r="AXJ126" s="243"/>
      <c r="AXK126" s="243"/>
      <c r="AXL126" s="243"/>
      <c r="AXM126" s="243"/>
      <c r="AXN126" s="243"/>
      <c r="AXO126" s="243"/>
      <c r="AXP126" s="243"/>
      <c r="AXQ126" s="243"/>
      <c r="AXR126" s="243"/>
      <c r="AXS126" s="243"/>
      <c r="AXT126" s="243"/>
      <c r="AXU126" s="243"/>
      <c r="AXV126" s="243"/>
      <c r="AXW126" s="243"/>
      <c r="AXX126" s="243"/>
      <c r="AXY126" s="243"/>
      <c r="AXZ126" s="243"/>
      <c r="AYA126" s="243"/>
      <c r="AYB126" s="243"/>
      <c r="AYC126" s="243"/>
      <c r="AYD126" s="243"/>
      <c r="AYE126" s="243"/>
      <c r="AYF126" s="243"/>
      <c r="AYG126" s="243"/>
      <c r="AYH126" s="243"/>
      <c r="AYI126" s="243"/>
      <c r="AYJ126" s="243"/>
      <c r="AYK126" s="243"/>
      <c r="AYL126" s="243"/>
      <c r="AYM126" s="243"/>
      <c r="AYN126" s="243"/>
      <c r="AYO126" s="243"/>
      <c r="AYP126" s="243"/>
      <c r="AYQ126" s="243"/>
      <c r="AYR126" s="243"/>
      <c r="AYS126" s="243"/>
      <c r="AYT126" s="243"/>
      <c r="AYU126" s="243"/>
      <c r="AYV126" s="243"/>
      <c r="AYW126" s="243"/>
      <c r="AYX126" s="243"/>
      <c r="AYY126" s="243"/>
      <c r="AYZ126" s="243"/>
      <c r="AZA126" s="243"/>
      <c r="AZB126" s="243"/>
      <c r="AZC126" s="243"/>
      <c r="AZD126" s="243"/>
      <c r="AZE126" s="243"/>
      <c r="AZF126" s="243"/>
      <c r="AZG126" s="243"/>
      <c r="AZH126" s="243"/>
      <c r="AZI126" s="243"/>
      <c r="AZJ126" s="243"/>
      <c r="AZK126" s="243"/>
      <c r="AZL126" s="243"/>
      <c r="AZM126" s="243"/>
      <c r="AZN126" s="243"/>
      <c r="AZO126" s="243"/>
      <c r="AZP126" s="243"/>
      <c r="AZQ126" s="243"/>
      <c r="AZR126" s="243"/>
      <c r="AZS126" s="243"/>
      <c r="AZT126" s="243"/>
      <c r="AZU126" s="243"/>
      <c r="AZV126" s="243"/>
      <c r="AZW126" s="243"/>
      <c r="AZX126" s="243"/>
      <c r="AZY126" s="243"/>
      <c r="AZZ126" s="243"/>
      <c r="BAA126" s="243"/>
      <c r="BAB126" s="243"/>
      <c r="BAC126" s="243"/>
      <c r="BAD126" s="243"/>
      <c r="BAE126" s="243"/>
      <c r="BAF126" s="243"/>
      <c r="BAG126" s="243"/>
      <c r="BAH126" s="243"/>
      <c r="BAI126" s="243"/>
      <c r="BAJ126" s="243"/>
      <c r="BAK126" s="243"/>
      <c r="BAL126" s="243"/>
      <c r="BAM126" s="243"/>
      <c r="BAN126" s="243"/>
      <c r="BAO126" s="243"/>
      <c r="BAP126" s="243"/>
      <c r="BAQ126" s="243"/>
      <c r="BAR126" s="243"/>
      <c r="BAS126" s="243"/>
      <c r="BAT126" s="243"/>
      <c r="BAU126" s="243"/>
      <c r="BAV126" s="243"/>
      <c r="BAW126" s="243"/>
      <c r="BAX126" s="243"/>
      <c r="BAY126" s="243"/>
      <c r="BAZ126" s="243"/>
      <c r="BBA126" s="243"/>
      <c r="BBB126" s="243"/>
      <c r="BBC126" s="243"/>
      <c r="BBD126" s="243"/>
      <c r="BBE126" s="243"/>
      <c r="BBF126" s="243"/>
      <c r="BBG126" s="243"/>
      <c r="BBH126" s="243"/>
      <c r="BBI126" s="243"/>
      <c r="BBJ126" s="243"/>
      <c r="BBK126" s="243"/>
      <c r="BBL126" s="243"/>
      <c r="BBM126" s="243"/>
      <c r="BBN126" s="243"/>
      <c r="BBO126" s="243"/>
      <c r="BBP126" s="243"/>
      <c r="BBQ126" s="243"/>
      <c r="BBR126" s="243"/>
      <c r="BBS126" s="243"/>
      <c r="BBT126" s="243"/>
      <c r="BBU126" s="243"/>
      <c r="BBV126" s="243"/>
      <c r="BBW126" s="243"/>
      <c r="BBX126" s="243"/>
      <c r="BBY126" s="243"/>
      <c r="BBZ126" s="243"/>
      <c r="BCA126" s="243"/>
      <c r="BCB126" s="243"/>
      <c r="BCC126" s="243"/>
      <c r="BCD126" s="243"/>
      <c r="BCE126" s="243"/>
      <c r="BCF126" s="243"/>
      <c r="BCG126" s="243"/>
      <c r="BCH126" s="243"/>
      <c r="BCI126" s="243"/>
      <c r="BCJ126" s="243"/>
      <c r="BCK126" s="243"/>
      <c r="BCL126" s="243"/>
      <c r="BCM126" s="243"/>
      <c r="BCN126" s="243"/>
      <c r="BCO126" s="243"/>
      <c r="BCP126" s="243"/>
      <c r="BCQ126" s="243"/>
      <c r="BCR126" s="243"/>
      <c r="BCS126" s="243"/>
      <c r="BCT126" s="243"/>
      <c r="BCU126" s="243"/>
      <c r="BCV126" s="243"/>
      <c r="BCW126" s="243"/>
      <c r="BCX126" s="243"/>
      <c r="BCY126" s="243"/>
      <c r="BCZ126" s="243"/>
      <c r="BDA126" s="243"/>
      <c r="BDB126" s="243"/>
      <c r="BDC126" s="243"/>
      <c r="BDD126" s="243"/>
      <c r="BDE126" s="243"/>
      <c r="BDF126" s="243"/>
      <c r="BDG126" s="243"/>
      <c r="BDH126" s="243"/>
      <c r="BDI126" s="243"/>
      <c r="BDJ126" s="243"/>
      <c r="BDK126" s="243"/>
      <c r="BDL126" s="243"/>
      <c r="BDM126" s="243"/>
      <c r="BDN126" s="243"/>
      <c r="BDO126" s="243"/>
      <c r="BDP126" s="243"/>
      <c r="BDQ126" s="243"/>
      <c r="BDR126" s="243"/>
      <c r="BDS126" s="243"/>
      <c r="BDT126" s="243"/>
      <c r="BDU126" s="243"/>
      <c r="BDV126" s="243"/>
      <c r="BDW126" s="243"/>
      <c r="BDX126" s="243"/>
      <c r="BDY126" s="243"/>
      <c r="BDZ126" s="243"/>
      <c r="BEA126" s="243"/>
      <c r="BEB126" s="243"/>
      <c r="BEC126" s="243"/>
      <c r="BED126" s="243"/>
      <c r="BEE126" s="243"/>
      <c r="BEF126" s="243"/>
      <c r="BEG126" s="243"/>
      <c r="BEH126" s="243"/>
      <c r="BEI126" s="243"/>
      <c r="BEJ126" s="243"/>
      <c r="BEK126" s="243"/>
      <c r="BEL126" s="243"/>
      <c r="BEM126" s="243"/>
      <c r="BEN126" s="243"/>
      <c r="BEO126" s="243"/>
      <c r="BEP126" s="243"/>
      <c r="BEQ126" s="243"/>
      <c r="BER126" s="243"/>
      <c r="BES126" s="243"/>
      <c r="BET126" s="243"/>
      <c r="BEU126" s="243"/>
      <c r="BEV126" s="243"/>
      <c r="BEW126" s="243"/>
      <c r="BEX126" s="243"/>
      <c r="BEY126" s="243"/>
      <c r="BEZ126" s="243"/>
      <c r="BFA126" s="243"/>
      <c r="BFB126" s="243"/>
      <c r="BFC126" s="243"/>
      <c r="BFD126" s="243"/>
      <c r="BFE126" s="243"/>
      <c r="BFF126" s="243"/>
      <c r="BFG126" s="243"/>
      <c r="BFH126" s="243"/>
      <c r="BFI126" s="243"/>
      <c r="BFJ126" s="243"/>
      <c r="BFK126" s="243"/>
      <c r="BFL126" s="243"/>
      <c r="BFM126" s="243"/>
      <c r="BFN126" s="243"/>
      <c r="BFO126" s="243"/>
      <c r="BFP126" s="243"/>
      <c r="BFQ126" s="243"/>
      <c r="BFR126" s="243"/>
      <c r="BFS126" s="243"/>
      <c r="BFT126" s="243"/>
      <c r="BFU126" s="243"/>
      <c r="BFV126" s="243"/>
      <c r="BFW126" s="243"/>
      <c r="BFX126" s="243"/>
      <c r="BFY126" s="243"/>
      <c r="BFZ126" s="243"/>
      <c r="BGA126" s="243"/>
      <c r="BGB126" s="243"/>
      <c r="BGC126" s="243"/>
      <c r="BGD126" s="243"/>
      <c r="BGE126" s="243"/>
      <c r="BGF126" s="243"/>
      <c r="BGG126" s="243"/>
      <c r="BGH126" s="243"/>
      <c r="BGI126" s="243"/>
      <c r="BGJ126" s="243"/>
      <c r="BGK126" s="243"/>
      <c r="BGL126" s="243"/>
      <c r="BGM126" s="243"/>
      <c r="BGN126" s="243"/>
      <c r="BGO126" s="243"/>
      <c r="BGP126" s="243"/>
      <c r="BGQ126" s="243"/>
      <c r="BGR126" s="243"/>
      <c r="BGS126" s="243"/>
      <c r="BGT126" s="243"/>
      <c r="BGU126" s="243"/>
      <c r="BGV126" s="243"/>
      <c r="BGW126" s="243"/>
      <c r="BGX126" s="243"/>
      <c r="BGY126" s="243"/>
      <c r="BGZ126" s="243"/>
      <c r="BHA126" s="243"/>
      <c r="BHB126" s="243"/>
      <c r="BHC126" s="243"/>
      <c r="BHD126" s="243"/>
      <c r="BHE126" s="243"/>
      <c r="BHF126" s="243"/>
      <c r="BHG126" s="243"/>
      <c r="BHH126" s="243"/>
      <c r="BHI126" s="243"/>
      <c r="BHJ126" s="243"/>
      <c r="BHK126" s="243"/>
      <c r="BHL126" s="243"/>
      <c r="BHM126" s="243"/>
      <c r="BHN126" s="243"/>
      <c r="BHO126" s="243"/>
      <c r="BHP126" s="243"/>
      <c r="BHQ126" s="243"/>
      <c r="BHR126" s="243"/>
      <c r="BHS126" s="243"/>
      <c r="BHT126" s="243"/>
      <c r="BHU126" s="243"/>
      <c r="BHV126" s="243"/>
      <c r="BHW126" s="243"/>
      <c r="BHX126" s="243"/>
      <c r="BHY126" s="243"/>
      <c r="BHZ126" s="243"/>
      <c r="BIA126" s="243"/>
      <c r="BIB126" s="243"/>
      <c r="BIC126" s="243"/>
      <c r="BID126" s="243"/>
      <c r="BIE126" s="243"/>
      <c r="BIF126" s="243"/>
      <c r="BIG126" s="243"/>
      <c r="BIH126" s="243"/>
      <c r="BII126" s="243"/>
      <c r="BIJ126" s="243"/>
      <c r="BIK126" s="243"/>
      <c r="BIL126" s="243"/>
      <c r="BIM126" s="243"/>
      <c r="BIN126" s="243"/>
      <c r="BIO126" s="243"/>
      <c r="BIP126" s="243"/>
      <c r="BIQ126" s="243"/>
      <c r="BIR126" s="243"/>
      <c r="BIS126" s="243"/>
      <c r="BIT126" s="243"/>
      <c r="BIU126" s="243"/>
      <c r="BIV126" s="243"/>
      <c r="BIW126" s="243"/>
      <c r="BIX126" s="243"/>
      <c r="BIY126" s="243"/>
      <c r="BIZ126" s="243"/>
      <c r="BJA126" s="243"/>
      <c r="BJB126" s="243"/>
      <c r="BJC126" s="243"/>
      <c r="BJD126" s="243"/>
      <c r="BJE126" s="243"/>
      <c r="BJF126" s="243"/>
      <c r="BJG126" s="243"/>
      <c r="BJH126" s="243"/>
      <c r="BJI126" s="243"/>
      <c r="BJJ126" s="243"/>
      <c r="BJK126" s="243"/>
      <c r="BJL126" s="243"/>
      <c r="BJM126" s="243"/>
      <c r="BJN126" s="243"/>
      <c r="BJO126" s="243"/>
      <c r="BJP126" s="243"/>
      <c r="BJQ126" s="243"/>
      <c r="BJR126" s="243"/>
      <c r="BJS126" s="243"/>
      <c r="BJT126" s="243"/>
      <c r="BJU126" s="243"/>
      <c r="BJV126" s="243"/>
      <c r="BJW126" s="243"/>
      <c r="BJX126" s="243"/>
      <c r="BJY126" s="243"/>
      <c r="BJZ126" s="243"/>
      <c r="BKA126" s="243"/>
      <c r="BKB126" s="243"/>
      <c r="BKC126" s="243"/>
      <c r="BKD126" s="243"/>
      <c r="BKE126" s="243"/>
      <c r="BKF126" s="243"/>
      <c r="BKG126" s="243"/>
      <c r="BKH126" s="243"/>
      <c r="BKI126" s="243"/>
      <c r="BKJ126" s="243"/>
      <c r="BKK126" s="243"/>
      <c r="BKL126" s="243"/>
      <c r="BKM126" s="243"/>
      <c r="BKN126" s="243"/>
      <c r="BKO126" s="243"/>
      <c r="BKP126" s="243"/>
      <c r="BKQ126" s="243"/>
      <c r="BKR126" s="243"/>
      <c r="BKS126" s="243"/>
      <c r="BKT126" s="243"/>
      <c r="BKU126" s="243"/>
      <c r="BKV126" s="243"/>
      <c r="BKW126" s="243"/>
      <c r="BKX126" s="243"/>
      <c r="BKY126" s="243"/>
      <c r="BKZ126" s="243"/>
      <c r="BLA126" s="243"/>
      <c r="BLB126" s="243"/>
      <c r="BLC126" s="243"/>
      <c r="BLD126" s="243"/>
      <c r="BLE126" s="243"/>
      <c r="BLF126" s="243"/>
      <c r="BLG126" s="243"/>
      <c r="BLH126" s="243"/>
      <c r="BLI126" s="243"/>
      <c r="BLJ126" s="243"/>
      <c r="BLK126" s="243"/>
      <c r="BLL126" s="243"/>
      <c r="BLM126" s="243"/>
      <c r="BLN126" s="243"/>
      <c r="BLO126" s="243"/>
      <c r="BLP126" s="243"/>
      <c r="BLQ126" s="243"/>
      <c r="BLR126" s="243"/>
      <c r="BLS126" s="243"/>
      <c r="BLT126" s="243"/>
      <c r="BLU126" s="243"/>
      <c r="BLV126" s="243"/>
      <c r="BLW126" s="243"/>
      <c r="BLX126" s="243"/>
      <c r="BLY126" s="243"/>
      <c r="BLZ126" s="243"/>
      <c r="BMA126" s="243"/>
      <c r="BMB126" s="243"/>
      <c r="BMC126" s="243"/>
      <c r="BMD126" s="243"/>
      <c r="BME126" s="243"/>
      <c r="BMF126" s="243"/>
      <c r="BMG126" s="243"/>
      <c r="BMH126" s="243"/>
      <c r="BMI126" s="243"/>
      <c r="BMJ126" s="243"/>
      <c r="BMK126" s="243"/>
      <c r="BML126" s="243"/>
      <c r="BMM126" s="243"/>
      <c r="BMN126" s="243"/>
      <c r="BMO126" s="243"/>
      <c r="BMP126" s="243"/>
      <c r="BMQ126" s="243"/>
      <c r="BMR126" s="243"/>
      <c r="BMS126" s="243"/>
      <c r="BMT126" s="243"/>
      <c r="BMU126" s="243"/>
      <c r="BMV126" s="243"/>
      <c r="BMW126" s="243"/>
      <c r="BMX126" s="243"/>
      <c r="BMY126" s="243"/>
      <c r="BMZ126" s="243"/>
      <c r="BNA126" s="243"/>
      <c r="BNB126" s="243"/>
      <c r="BNC126" s="243"/>
      <c r="BND126" s="243"/>
      <c r="BNE126" s="243"/>
      <c r="BNF126" s="243"/>
      <c r="BNG126" s="243"/>
      <c r="BNH126" s="243"/>
      <c r="BNI126" s="243"/>
      <c r="BNJ126" s="243"/>
      <c r="BNK126" s="243"/>
      <c r="BNL126" s="243"/>
      <c r="BNM126" s="243"/>
      <c r="BNN126" s="243"/>
      <c r="BNO126" s="243"/>
      <c r="BNP126" s="243"/>
      <c r="BNQ126" s="243"/>
      <c r="BNR126" s="243"/>
      <c r="BNS126" s="243"/>
      <c r="BNT126" s="243"/>
      <c r="BNU126" s="243"/>
      <c r="BNV126" s="243"/>
      <c r="BNW126" s="243"/>
      <c r="BNX126" s="243"/>
      <c r="BNY126" s="243"/>
      <c r="BNZ126" s="243"/>
      <c r="BOA126" s="243"/>
      <c r="BOB126" s="243"/>
      <c r="BOC126" s="243"/>
      <c r="BOD126" s="243"/>
      <c r="BOE126" s="243"/>
      <c r="BOF126" s="243"/>
      <c r="BOG126" s="243"/>
      <c r="BOH126" s="243"/>
      <c r="BOI126" s="243"/>
      <c r="BOJ126" s="243"/>
      <c r="BOK126" s="243"/>
      <c r="BOL126" s="243"/>
      <c r="BOM126" s="243"/>
      <c r="BON126" s="243"/>
      <c r="BOO126" s="243"/>
      <c r="BOP126" s="243"/>
      <c r="BOQ126" s="243"/>
      <c r="BOR126" s="243"/>
      <c r="BOS126" s="243"/>
      <c r="BOT126" s="243"/>
      <c r="BOU126" s="243"/>
      <c r="BOV126" s="243"/>
      <c r="BOW126" s="243"/>
      <c r="BOX126" s="243"/>
      <c r="BOY126" s="243"/>
      <c r="BOZ126" s="243"/>
      <c r="BPA126" s="243"/>
      <c r="BPB126" s="243"/>
      <c r="BPC126" s="243"/>
      <c r="BPD126" s="243"/>
      <c r="BPE126" s="243"/>
      <c r="BPF126" s="243"/>
      <c r="BPG126" s="243"/>
      <c r="BPH126" s="243"/>
      <c r="BPI126" s="243"/>
      <c r="BPJ126" s="243"/>
      <c r="BPK126" s="243"/>
      <c r="BPL126" s="243"/>
      <c r="BPM126" s="243"/>
      <c r="BPN126" s="243"/>
      <c r="BPO126" s="243"/>
      <c r="BPP126" s="243"/>
      <c r="BPQ126" s="243"/>
      <c r="BPR126" s="243"/>
      <c r="BPS126" s="243"/>
      <c r="BPT126" s="243"/>
      <c r="BPU126" s="243"/>
      <c r="BPV126" s="243"/>
      <c r="BPW126" s="243"/>
      <c r="BPX126" s="243"/>
      <c r="BPY126" s="243"/>
      <c r="BPZ126" s="243"/>
      <c r="BQA126" s="243"/>
      <c r="BQB126" s="243"/>
      <c r="BQC126" s="243"/>
      <c r="BQD126" s="243"/>
      <c r="BQE126" s="243"/>
      <c r="BQF126" s="243"/>
      <c r="BQG126" s="243"/>
      <c r="BQH126" s="243"/>
      <c r="BQI126" s="243"/>
      <c r="BQJ126" s="243"/>
      <c r="BQK126" s="243"/>
      <c r="BQL126" s="243"/>
      <c r="BQM126" s="243"/>
      <c r="BQN126" s="243"/>
      <c r="BQO126" s="243"/>
      <c r="BQP126" s="243"/>
      <c r="BQQ126" s="243"/>
      <c r="BQR126" s="243"/>
      <c r="BQS126" s="243"/>
      <c r="BQT126" s="243"/>
      <c r="BQU126" s="243"/>
      <c r="BQV126" s="243"/>
      <c r="BQW126" s="243"/>
      <c r="BQX126" s="243"/>
      <c r="BQY126" s="243"/>
      <c r="BQZ126" s="243"/>
      <c r="BRA126" s="243"/>
      <c r="BRB126" s="243"/>
      <c r="BRC126" s="243"/>
      <c r="BRD126" s="243"/>
      <c r="BRE126" s="243"/>
      <c r="BRF126" s="243"/>
      <c r="BRG126" s="243"/>
      <c r="BRH126" s="243"/>
      <c r="BRI126" s="243"/>
      <c r="BRJ126" s="243"/>
      <c r="BRK126" s="243"/>
      <c r="BRL126" s="243"/>
      <c r="BRM126" s="243"/>
      <c r="BRN126" s="243"/>
      <c r="BRO126" s="243"/>
      <c r="BRP126" s="243"/>
      <c r="BRQ126" s="243"/>
      <c r="BRR126" s="243"/>
      <c r="BRS126" s="243"/>
      <c r="BRT126" s="243"/>
      <c r="BRU126" s="243"/>
      <c r="BRV126" s="243"/>
      <c r="BRW126" s="243"/>
      <c r="BRX126" s="243"/>
      <c r="BRY126" s="243"/>
      <c r="BRZ126" s="243"/>
      <c r="BSA126" s="243"/>
      <c r="BSB126" s="243"/>
      <c r="BSC126" s="243"/>
      <c r="BSD126" s="243"/>
      <c r="BSE126" s="243"/>
      <c r="BSF126" s="243"/>
      <c r="BSG126" s="243"/>
      <c r="BSH126" s="243"/>
      <c r="BSI126" s="243"/>
      <c r="BSJ126" s="243"/>
      <c r="BSK126" s="243"/>
      <c r="BSL126" s="243"/>
      <c r="BSM126" s="243"/>
      <c r="BSN126" s="243"/>
      <c r="BSO126" s="243"/>
      <c r="BSP126" s="243"/>
      <c r="BSQ126" s="243"/>
      <c r="BSR126" s="243"/>
      <c r="BSS126" s="243"/>
      <c r="BST126" s="243"/>
      <c r="BSU126" s="243"/>
      <c r="BSV126" s="243"/>
      <c r="BSW126" s="243"/>
      <c r="BSX126" s="243"/>
      <c r="BSY126" s="243"/>
      <c r="BSZ126" s="243"/>
      <c r="BTA126" s="243"/>
      <c r="BTB126" s="243"/>
      <c r="BTC126" s="243"/>
      <c r="BTD126" s="243"/>
      <c r="BTE126" s="243"/>
      <c r="BTF126" s="243"/>
      <c r="BTG126" s="243"/>
      <c r="BTH126" s="243"/>
      <c r="BTI126" s="243"/>
      <c r="BTJ126" s="243"/>
      <c r="BTK126" s="243"/>
      <c r="BTL126" s="243"/>
      <c r="BTM126" s="243"/>
      <c r="BTN126" s="243"/>
      <c r="BTO126" s="243"/>
      <c r="BTP126" s="243"/>
      <c r="BTQ126" s="243"/>
      <c r="BTR126" s="243"/>
      <c r="BTS126" s="243"/>
      <c r="BTT126" s="243"/>
      <c r="BTU126" s="243"/>
      <c r="BTV126" s="243"/>
      <c r="BTW126" s="243"/>
      <c r="BTX126" s="243"/>
      <c r="BTY126" s="243"/>
      <c r="BTZ126" s="243"/>
      <c r="BUA126" s="243"/>
      <c r="BUB126" s="243"/>
      <c r="BUC126" s="243"/>
      <c r="BUD126" s="243"/>
      <c r="BUE126" s="243"/>
      <c r="BUF126" s="243"/>
      <c r="BUG126" s="243"/>
      <c r="BUH126" s="243"/>
      <c r="BUI126" s="243"/>
      <c r="BUJ126" s="243"/>
      <c r="BUK126" s="243"/>
      <c r="BUL126" s="243"/>
      <c r="BUM126" s="243"/>
      <c r="BUN126" s="243"/>
      <c r="BUO126" s="243"/>
      <c r="BUP126" s="243"/>
      <c r="BUQ126" s="243"/>
      <c r="BUR126" s="243"/>
      <c r="BUS126" s="243"/>
      <c r="BUT126" s="243"/>
      <c r="BUU126" s="243"/>
      <c r="BUV126" s="243"/>
      <c r="BUW126" s="243"/>
      <c r="BUX126" s="243"/>
      <c r="BUY126" s="243"/>
      <c r="BUZ126" s="243"/>
      <c r="BVA126" s="243"/>
      <c r="BVB126" s="243"/>
      <c r="BVC126" s="243"/>
      <c r="BVD126" s="243"/>
      <c r="BVE126" s="243"/>
      <c r="BVF126" s="243"/>
      <c r="BVG126" s="243"/>
      <c r="BVH126" s="243"/>
      <c r="BVI126" s="243"/>
      <c r="BVJ126" s="243"/>
      <c r="BVK126" s="243"/>
      <c r="BVL126" s="243"/>
      <c r="BVM126" s="243"/>
      <c r="BVN126" s="243"/>
      <c r="BVO126" s="243"/>
      <c r="BVP126" s="243"/>
      <c r="BVQ126" s="243"/>
      <c r="BVR126" s="243"/>
      <c r="BVS126" s="243"/>
      <c r="BVT126" s="243"/>
      <c r="BVU126" s="243"/>
      <c r="BVV126" s="243"/>
      <c r="BVW126" s="243"/>
      <c r="BVX126" s="243"/>
      <c r="BVY126" s="243"/>
      <c r="BVZ126" s="243"/>
      <c r="BWA126" s="243"/>
      <c r="BWB126" s="243"/>
      <c r="BWC126" s="243"/>
      <c r="BWD126" s="243"/>
      <c r="BWE126" s="243"/>
      <c r="BWF126" s="243"/>
      <c r="BWG126" s="243"/>
      <c r="BWH126" s="243"/>
      <c r="BWI126" s="243"/>
      <c r="BWJ126" s="243"/>
      <c r="BWK126" s="243"/>
      <c r="BWL126" s="243"/>
      <c r="BWM126" s="243"/>
      <c r="BWN126" s="243"/>
      <c r="BWO126" s="243"/>
      <c r="BWP126" s="243"/>
      <c r="BWQ126" s="243"/>
      <c r="BWR126" s="243"/>
      <c r="BWS126" s="243"/>
      <c r="BWT126" s="243"/>
      <c r="BWU126" s="243"/>
      <c r="BWV126" s="243"/>
      <c r="BWW126" s="243"/>
      <c r="BWX126" s="243"/>
      <c r="BWY126" s="243"/>
      <c r="BWZ126" s="243"/>
      <c r="BXA126" s="243"/>
      <c r="BXB126" s="243"/>
      <c r="BXC126" s="243"/>
      <c r="BXD126" s="243"/>
      <c r="BXE126" s="243"/>
      <c r="BXF126" s="243"/>
      <c r="BXG126" s="243"/>
      <c r="BXH126" s="243"/>
      <c r="BXI126" s="243"/>
      <c r="BXJ126" s="243"/>
      <c r="BXK126" s="243"/>
      <c r="BXL126" s="243"/>
      <c r="BXM126" s="243"/>
      <c r="BXN126" s="243"/>
      <c r="BXO126" s="243"/>
      <c r="BXP126" s="243"/>
      <c r="BXQ126" s="243"/>
      <c r="BXR126" s="243"/>
      <c r="BXS126" s="243"/>
      <c r="BXT126" s="243"/>
      <c r="BXU126" s="243"/>
      <c r="BXV126" s="243"/>
      <c r="BXW126" s="243"/>
      <c r="BXX126" s="243"/>
      <c r="BXY126" s="243"/>
      <c r="BXZ126" s="243"/>
      <c r="BYA126" s="243"/>
      <c r="BYB126" s="243"/>
      <c r="BYC126" s="243"/>
      <c r="BYD126" s="243"/>
      <c r="BYE126" s="243"/>
      <c r="BYF126" s="243"/>
      <c r="BYG126" s="243"/>
      <c r="BYH126" s="243"/>
      <c r="BYI126" s="243"/>
      <c r="BYJ126" s="243"/>
      <c r="BYK126" s="243"/>
      <c r="BYL126" s="243"/>
      <c r="BYM126" s="243"/>
      <c r="BYN126" s="243"/>
      <c r="BYO126" s="243"/>
      <c r="BYP126" s="243"/>
      <c r="BYQ126" s="243"/>
      <c r="BYR126" s="243"/>
      <c r="BYS126" s="243"/>
      <c r="BYT126" s="243"/>
      <c r="BYU126" s="243"/>
      <c r="BYV126" s="243"/>
      <c r="BYW126" s="243"/>
      <c r="BYX126" s="243"/>
      <c r="BYY126" s="243"/>
      <c r="BYZ126" s="243"/>
      <c r="BZA126" s="243"/>
      <c r="BZB126" s="243"/>
      <c r="BZC126" s="243"/>
      <c r="BZD126" s="243"/>
      <c r="BZE126" s="243"/>
      <c r="BZF126" s="243"/>
      <c r="BZG126" s="243"/>
      <c r="BZH126" s="243"/>
      <c r="BZI126" s="243"/>
      <c r="BZJ126" s="243"/>
      <c r="BZK126" s="243"/>
      <c r="BZL126" s="243"/>
      <c r="BZM126" s="243"/>
      <c r="BZN126" s="243"/>
      <c r="BZO126" s="243"/>
      <c r="BZP126" s="243"/>
      <c r="BZQ126" s="243"/>
      <c r="BZR126" s="243"/>
      <c r="BZS126" s="243"/>
      <c r="BZT126" s="243"/>
      <c r="BZU126" s="243"/>
      <c r="BZV126" s="243"/>
      <c r="BZW126" s="243"/>
      <c r="BZX126" s="243"/>
      <c r="BZY126" s="243"/>
      <c r="BZZ126" s="243"/>
      <c r="CAA126" s="243"/>
      <c r="CAB126" s="243"/>
      <c r="CAC126" s="243"/>
      <c r="CAD126" s="243"/>
      <c r="CAE126" s="243"/>
      <c r="CAF126" s="243"/>
      <c r="CAG126" s="243"/>
      <c r="CAH126" s="243"/>
      <c r="CAI126" s="243"/>
      <c r="CAJ126" s="243"/>
      <c r="CAK126" s="243"/>
      <c r="CAL126" s="243"/>
      <c r="CAM126" s="243"/>
      <c r="CAN126" s="243"/>
      <c r="CAO126" s="243"/>
      <c r="CAP126" s="243"/>
      <c r="CAQ126" s="243"/>
      <c r="CAR126" s="243"/>
      <c r="CAS126" s="243"/>
      <c r="CAT126" s="243"/>
      <c r="CAU126" s="243"/>
      <c r="CAV126" s="243"/>
      <c r="CAW126" s="243"/>
      <c r="CAX126" s="243"/>
      <c r="CAY126" s="243"/>
      <c r="CAZ126" s="243"/>
      <c r="CBA126" s="243"/>
      <c r="CBB126" s="243"/>
      <c r="CBC126" s="243"/>
      <c r="CBD126" s="243"/>
      <c r="CBE126" s="243"/>
      <c r="CBF126" s="243"/>
      <c r="CBG126" s="243"/>
      <c r="CBH126" s="243"/>
      <c r="CBI126" s="243"/>
      <c r="CBJ126" s="243"/>
      <c r="CBK126" s="243"/>
      <c r="CBL126" s="243"/>
      <c r="CBM126" s="243"/>
      <c r="CBN126" s="243"/>
      <c r="CBO126" s="243"/>
      <c r="CBP126" s="243"/>
      <c r="CBQ126" s="243"/>
      <c r="CBR126" s="243"/>
      <c r="CBS126" s="243"/>
      <c r="CBT126" s="243"/>
      <c r="CBU126" s="243"/>
      <c r="CBV126" s="243"/>
      <c r="CBW126" s="243"/>
      <c r="CBX126" s="243"/>
      <c r="CBY126" s="243"/>
      <c r="CBZ126" s="243"/>
      <c r="CCA126" s="243"/>
      <c r="CCB126" s="243"/>
      <c r="CCC126" s="243"/>
      <c r="CCD126" s="243"/>
      <c r="CCE126" s="243"/>
      <c r="CCF126" s="243"/>
      <c r="CCG126" s="243"/>
      <c r="CCH126" s="243"/>
      <c r="CCI126" s="243"/>
      <c r="CCJ126" s="243"/>
      <c r="CCK126" s="243"/>
      <c r="CCL126" s="243"/>
      <c r="CCM126" s="243"/>
      <c r="CCN126" s="243"/>
      <c r="CCO126" s="243"/>
      <c r="CCP126" s="243"/>
      <c r="CCQ126" s="243"/>
      <c r="CCR126" s="243"/>
      <c r="CCS126" s="243"/>
      <c r="CCT126" s="243"/>
      <c r="CCU126" s="243"/>
      <c r="CCV126" s="243"/>
      <c r="CCW126" s="243"/>
      <c r="CCX126" s="243"/>
      <c r="CCY126" s="243"/>
      <c r="CCZ126" s="243"/>
      <c r="CDA126" s="243"/>
      <c r="CDB126" s="243"/>
      <c r="CDC126" s="243"/>
      <c r="CDD126" s="243"/>
      <c r="CDE126" s="243"/>
      <c r="CDF126" s="243"/>
      <c r="CDG126" s="243"/>
      <c r="CDH126" s="243"/>
      <c r="CDI126" s="243"/>
      <c r="CDJ126" s="243"/>
      <c r="CDK126" s="243"/>
      <c r="CDL126" s="243"/>
      <c r="CDM126" s="243"/>
      <c r="CDN126" s="243"/>
      <c r="CDO126" s="243"/>
      <c r="CDP126" s="243"/>
      <c r="CDQ126" s="243"/>
      <c r="CDR126" s="243"/>
      <c r="CDS126" s="243"/>
      <c r="CDT126" s="243"/>
      <c r="CDU126" s="243"/>
      <c r="CDV126" s="243"/>
      <c r="CDW126" s="243"/>
      <c r="CDX126" s="243"/>
      <c r="CDY126" s="243"/>
      <c r="CDZ126" s="243"/>
      <c r="CEA126" s="243"/>
      <c r="CEB126" s="243"/>
      <c r="CEC126" s="243"/>
      <c r="CED126" s="243"/>
      <c r="CEE126" s="243"/>
      <c r="CEF126" s="243"/>
      <c r="CEG126" s="243"/>
      <c r="CEH126" s="243"/>
      <c r="CEI126" s="243"/>
      <c r="CEJ126" s="243"/>
      <c r="CEK126" s="243"/>
      <c r="CEL126" s="243"/>
      <c r="CEM126" s="243"/>
      <c r="CEN126" s="243"/>
      <c r="CEO126" s="243"/>
      <c r="CEP126" s="243"/>
      <c r="CEQ126" s="243"/>
      <c r="CER126" s="243"/>
      <c r="CES126" s="243"/>
      <c r="CET126" s="243"/>
      <c r="CEU126" s="243"/>
      <c r="CEV126" s="243"/>
      <c r="CEW126" s="243"/>
      <c r="CEX126" s="243"/>
      <c r="CEY126" s="243"/>
      <c r="CEZ126" s="243"/>
      <c r="CFA126" s="243"/>
      <c r="CFB126" s="243"/>
      <c r="CFC126" s="243"/>
      <c r="CFD126" s="243"/>
      <c r="CFE126" s="243"/>
      <c r="CFF126" s="243"/>
      <c r="CFG126" s="243"/>
      <c r="CFH126" s="243"/>
      <c r="CFI126" s="243"/>
      <c r="CFJ126" s="243"/>
      <c r="CFK126" s="243"/>
      <c r="CFL126" s="243"/>
      <c r="CFM126" s="243"/>
      <c r="CFN126" s="243"/>
      <c r="CFO126" s="243"/>
      <c r="CFP126" s="243"/>
      <c r="CFQ126" s="243"/>
      <c r="CFR126" s="243"/>
      <c r="CFS126" s="243"/>
      <c r="CFT126" s="243"/>
      <c r="CFU126" s="243"/>
      <c r="CFV126" s="243"/>
      <c r="CFW126" s="243"/>
      <c r="CFX126" s="243"/>
      <c r="CFY126" s="243"/>
      <c r="CFZ126" s="243"/>
      <c r="CGA126" s="243"/>
      <c r="CGB126" s="243"/>
      <c r="CGC126" s="243"/>
      <c r="CGD126" s="243"/>
      <c r="CGE126" s="243"/>
      <c r="CGF126" s="243"/>
      <c r="CGG126" s="243"/>
      <c r="CGH126" s="243"/>
      <c r="CGI126" s="243"/>
      <c r="CGJ126" s="243"/>
      <c r="CGK126" s="243"/>
      <c r="CGL126" s="243"/>
      <c r="CGM126" s="243"/>
      <c r="CGN126" s="243"/>
      <c r="CGO126" s="243"/>
      <c r="CGP126" s="243"/>
      <c r="CGQ126" s="243"/>
      <c r="CGR126" s="243"/>
      <c r="CGS126" s="243"/>
      <c r="CGT126" s="243"/>
      <c r="CGU126" s="243"/>
      <c r="CGV126" s="243"/>
      <c r="CGW126" s="243"/>
      <c r="CGX126" s="243"/>
      <c r="CGY126" s="243"/>
      <c r="CGZ126" s="243"/>
      <c r="CHA126" s="243"/>
      <c r="CHB126" s="243"/>
      <c r="CHC126" s="243"/>
      <c r="CHD126" s="243"/>
      <c r="CHE126" s="243"/>
      <c r="CHF126" s="243"/>
      <c r="CHG126" s="243"/>
      <c r="CHH126" s="243"/>
      <c r="CHI126" s="243"/>
      <c r="CHJ126" s="243"/>
      <c r="CHK126" s="243"/>
      <c r="CHL126" s="243"/>
      <c r="CHM126" s="243"/>
      <c r="CHN126" s="243"/>
      <c r="CHO126" s="243"/>
      <c r="CHP126" s="243"/>
      <c r="CHQ126" s="243"/>
      <c r="CHR126" s="243"/>
      <c r="CHS126" s="243"/>
      <c r="CHT126" s="243"/>
      <c r="CHU126" s="243"/>
      <c r="CHV126" s="243"/>
      <c r="CHW126" s="243"/>
      <c r="CHX126" s="243"/>
      <c r="CHY126" s="243"/>
      <c r="CHZ126" s="243"/>
      <c r="CIA126" s="243"/>
      <c r="CIB126" s="243"/>
      <c r="CIC126" s="243"/>
      <c r="CID126" s="243"/>
      <c r="CIE126" s="243"/>
      <c r="CIF126" s="243"/>
      <c r="CIG126" s="243"/>
      <c r="CIH126" s="243"/>
      <c r="CII126" s="243"/>
      <c r="CIJ126" s="243"/>
      <c r="CIK126" s="243"/>
      <c r="CIL126" s="243"/>
      <c r="CIM126" s="243"/>
      <c r="CIN126" s="243"/>
      <c r="CIO126" s="243"/>
      <c r="CIP126" s="243"/>
      <c r="CIQ126" s="243"/>
      <c r="CIR126" s="243"/>
      <c r="CIS126" s="243"/>
      <c r="CIT126" s="243"/>
      <c r="CIU126" s="243"/>
      <c r="CIV126" s="243"/>
      <c r="CIW126" s="243"/>
      <c r="CIX126" s="243"/>
      <c r="CIY126" s="243"/>
      <c r="CIZ126" s="243"/>
      <c r="CJA126" s="243"/>
      <c r="CJB126" s="243"/>
      <c r="CJC126" s="243"/>
      <c r="CJD126" s="243"/>
      <c r="CJE126" s="243"/>
      <c r="CJF126" s="243"/>
      <c r="CJG126" s="243"/>
      <c r="CJH126" s="243"/>
      <c r="CJI126" s="243"/>
      <c r="CJJ126" s="243"/>
      <c r="CJK126" s="243"/>
      <c r="CJL126" s="243"/>
      <c r="CJM126" s="243"/>
      <c r="CJN126" s="243"/>
      <c r="CJO126" s="243"/>
      <c r="CJP126" s="243"/>
      <c r="CJQ126" s="243"/>
      <c r="CJR126" s="243"/>
      <c r="CJS126" s="243"/>
      <c r="CJT126" s="243"/>
      <c r="CJU126" s="243"/>
      <c r="CJV126" s="243"/>
      <c r="CJW126" s="243"/>
      <c r="CJX126" s="243"/>
      <c r="CJY126" s="243"/>
      <c r="CJZ126" s="243"/>
      <c r="CKA126" s="243"/>
      <c r="CKB126" s="243"/>
      <c r="CKC126" s="243"/>
      <c r="CKD126" s="243"/>
      <c r="CKE126" s="243"/>
      <c r="CKF126" s="243"/>
      <c r="CKG126" s="243"/>
      <c r="CKH126" s="243"/>
      <c r="CKI126" s="243"/>
      <c r="CKJ126" s="243"/>
      <c r="CKK126" s="243"/>
      <c r="CKL126" s="243"/>
      <c r="CKM126" s="243"/>
      <c r="CKN126" s="243"/>
      <c r="CKO126" s="243"/>
      <c r="CKP126" s="243"/>
      <c r="CKQ126" s="243"/>
      <c r="CKR126" s="243"/>
      <c r="CKS126" s="243"/>
      <c r="CKT126" s="243"/>
      <c r="CKU126" s="243"/>
      <c r="CKV126" s="243"/>
      <c r="CKW126" s="243"/>
      <c r="CKX126" s="243"/>
      <c r="CKY126" s="243"/>
      <c r="CKZ126" s="243"/>
      <c r="CLA126" s="243"/>
      <c r="CLB126" s="243"/>
      <c r="CLC126" s="243"/>
      <c r="CLD126" s="243"/>
      <c r="CLE126" s="243"/>
      <c r="CLF126" s="243"/>
      <c r="CLG126" s="243"/>
      <c r="CLH126" s="243"/>
      <c r="CLI126" s="243"/>
      <c r="CLJ126" s="243"/>
      <c r="CLK126" s="243"/>
      <c r="CLL126" s="243"/>
      <c r="CLM126" s="243"/>
      <c r="CLN126" s="243"/>
      <c r="CLO126" s="243"/>
      <c r="CLP126" s="243"/>
      <c r="CLQ126" s="243"/>
      <c r="CLR126" s="243"/>
      <c r="CLS126" s="243"/>
      <c r="CLT126" s="243"/>
      <c r="CLU126" s="243"/>
      <c r="CLV126" s="243"/>
      <c r="CLW126" s="243"/>
      <c r="CLX126" s="243"/>
      <c r="CLY126" s="243"/>
      <c r="CLZ126" s="243"/>
      <c r="CMA126" s="243"/>
      <c r="CMB126" s="243"/>
      <c r="CMC126" s="243"/>
      <c r="CMD126" s="243"/>
      <c r="CME126" s="243"/>
      <c r="CMF126" s="243"/>
      <c r="CMG126" s="243"/>
      <c r="CMH126" s="243"/>
      <c r="CMI126" s="243"/>
      <c r="CMJ126" s="243"/>
      <c r="CMK126" s="243"/>
      <c r="CML126" s="243"/>
      <c r="CMM126" s="243"/>
      <c r="CMN126" s="243"/>
      <c r="CMO126" s="243"/>
      <c r="CMP126" s="243"/>
      <c r="CMQ126" s="243"/>
      <c r="CMR126" s="243"/>
      <c r="CMS126" s="243"/>
      <c r="CMT126" s="243"/>
      <c r="CMU126" s="243"/>
      <c r="CMV126" s="243"/>
      <c r="CMW126" s="243"/>
      <c r="CMX126" s="243"/>
      <c r="CMY126" s="243"/>
      <c r="CMZ126" s="243"/>
      <c r="CNA126" s="243"/>
      <c r="CNB126" s="243"/>
      <c r="CNC126" s="243"/>
      <c r="CND126" s="243"/>
      <c r="CNE126" s="243"/>
      <c r="CNF126" s="243"/>
      <c r="CNG126" s="243"/>
      <c r="CNH126" s="243"/>
      <c r="CNI126" s="243"/>
      <c r="CNJ126" s="243"/>
      <c r="CNK126" s="243"/>
      <c r="CNL126" s="243"/>
      <c r="CNM126" s="243"/>
      <c r="CNN126" s="243"/>
      <c r="CNO126" s="243"/>
      <c r="CNP126" s="243"/>
      <c r="CNQ126" s="243"/>
      <c r="CNR126" s="243"/>
      <c r="CNS126" s="243"/>
      <c r="CNT126" s="243"/>
      <c r="CNU126" s="243"/>
      <c r="CNV126" s="243"/>
      <c r="CNW126" s="243"/>
      <c r="CNX126" s="243"/>
      <c r="CNY126" s="243"/>
      <c r="CNZ126" s="243"/>
      <c r="COA126" s="243"/>
      <c r="COB126" s="243"/>
      <c r="COC126" s="243"/>
      <c r="COD126" s="243"/>
      <c r="COE126" s="243"/>
      <c r="COF126" s="243"/>
      <c r="COG126" s="243"/>
      <c r="COH126" s="243"/>
      <c r="COI126" s="243"/>
      <c r="COJ126" s="243"/>
      <c r="COK126" s="243"/>
      <c r="COL126" s="243"/>
      <c r="COM126" s="243"/>
      <c r="CON126" s="243"/>
      <c r="COO126" s="243"/>
      <c r="COP126" s="243"/>
      <c r="COQ126" s="243"/>
      <c r="COR126" s="243"/>
      <c r="COS126" s="243"/>
      <c r="COT126" s="243"/>
      <c r="COU126" s="243"/>
      <c r="COV126" s="243"/>
      <c r="COW126" s="243"/>
      <c r="COX126" s="243"/>
      <c r="COY126" s="243"/>
      <c r="COZ126" s="243"/>
      <c r="CPA126" s="243"/>
      <c r="CPB126" s="243"/>
      <c r="CPC126" s="243"/>
      <c r="CPD126" s="243"/>
      <c r="CPE126" s="243"/>
      <c r="CPF126" s="243"/>
      <c r="CPG126" s="243"/>
      <c r="CPH126" s="243"/>
      <c r="CPI126" s="243"/>
      <c r="CPJ126" s="243"/>
      <c r="CPK126" s="243"/>
      <c r="CPL126" s="243"/>
      <c r="CPM126" s="243"/>
      <c r="CPN126" s="243"/>
      <c r="CPO126" s="243"/>
      <c r="CPP126" s="243"/>
      <c r="CPQ126" s="243"/>
      <c r="CPR126" s="243"/>
      <c r="CPS126" s="243"/>
      <c r="CPT126" s="243"/>
      <c r="CPU126" s="243"/>
      <c r="CPV126" s="243"/>
      <c r="CPW126" s="243"/>
      <c r="CPX126" s="243"/>
      <c r="CPY126" s="243"/>
      <c r="CPZ126" s="243"/>
      <c r="CQA126" s="243"/>
      <c r="CQB126" s="243"/>
      <c r="CQC126" s="243"/>
      <c r="CQD126" s="243"/>
      <c r="CQE126" s="243"/>
      <c r="CQF126" s="243"/>
      <c r="CQG126" s="243"/>
      <c r="CQH126" s="243"/>
      <c r="CQI126" s="243"/>
      <c r="CQJ126" s="243"/>
      <c r="CQK126" s="243"/>
      <c r="CQL126" s="243"/>
      <c r="CQM126" s="243"/>
      <c r="CQN126" s="243"/>
      <c r="CQO126" s="243"/>
      <c r="CQP126" s="243"/>
      <c r="CQQ126" s="243"/>
      <c r="CQR126" s="243"/>
      <c r="CQS126" s="243"/>
      <c r="CQT126" s="243"/>
      <c r="CQU126" s="243"/>
      <c r="CQV126" s="243"/>
      <c r="CQW126" s="243"/>
      <c r="CQX126" s="243"/>
      <c r="CQY126" s="243"/>
      <c r="CQZ126" s="243"/>
      <c r="CRA126" s="243"/>
      <c r="CRB126" s="243"/>
      <c r="CRC126" s="243"/>
      <c r="CRD126" s="243"/>
      <c r="CRE126" s="243"/>
      <c r="CRF126" s="243"/>
      <c r="CRG126" s="243"/>
      <c r="CRH126" s="243"/>
      <c r="CRI126" s="243"/>
      <c r="CRJ126" s="243"/>
      <c r="CRK126" s="243"/>
      <c r="CRL126" s="243"/>
      <c r="CRM126" s="243"/>
      <c r="CRN126" s="243"/>
      <c r="CRO126" s="243"/>
      <c r="CRP126" s="243"/>
      <c r="CRQ126" s="243"/>
      <c r="CRR126" s="243"/>
      <c r="CRS126" s="243"/>
      <c r="CRT126" s="243"/>
      <c r="CRU126" s="243"/>
      <c r="CRV126" s="243"/>
      <c r="CRW126" s="243"/>
      <c r="CRX126" s="243"/>
      <c r="CRY126" s="243"/>
      <c r="CRZ126" s="243"/>
      <c r="CSA126" s="243"/>
      <c r="CSB126" s="243"/>
      <c r="CSC126" s="243"/>
      <c r="CSD126" s="243"/>
      <c r="CSE126" s="243"/>
      <c r="CSF126" s="243"/>
      <c r="CSG126" s="243"/>
      <c r="CSH126" s="243"/>
      <c r="CSI126" s="243"/>
      <c r="CSJ126" s="243"/>
      <c r="CSK126" s="243"/>
      <c r="CSL126" s="243"/>
      <c r="CSM126" s="243"/>
      <c r="CSN126" s="243"/>
      <c r="CSO126" s="243"/>
      <c r="CSP126" s="243"/>
      <c r="CSQ126" s="243"/>
      <c r="CSR126" s="243"/>
      <c r="CSS126" s="243"/>
      <c r="CST126" s="243"/>
      <c r="CSU126" s="243"/>
      <c r="CSV126" s="243"/>
      <c r="CSW126" s="243"/>
      <c r="CSX126" s="243"/>
      <c r="CSY126" s="243"/>
      <c r="CSZ126" s="243"/>
      <c r="CTA126" s="243"/>
      <c r="CTB126" s="243"/>
      <c r="CTC126" s="243"/>
      <c r="CTD126" s="243"/>
      <c r="CTE126" s="243"/>
      <c r="CTF126" s="243"/>
      <c r="CTG126" s="243"/>
      <c r="CTH126" s="243"/>
      <c r="CTI126" s="243"/>
      <c r="CTJ126" s="243"/>
      <c r="CTK126" s="243"/>
      <c r="CTL126" s="243"/>
      <c r="CTM126" s="243"/>
      <c r="CTN126" s="243"/>
      <c r="CTO126" s="243"/>
      <c r="CTP126" s="243"/>
      <c r="CTQ126" s="243"/>
      <c r="CTR126" s="243"/>
      <c r="CTS126" s="243"/>
      <c r="CTT126" s="243"/>
      <c r="CTU126" s="243"/>
      <c r="CTV126" s="243"/>
      <c r="CTW126" s="243"/>
      <c r="CTX126" s="243"/>
      <c r="CTY126" s="243"/>
      <c r="CTZ126" s="243"/>
      <c r="CUA126" s="243"/>
      <c r="CUB126" s="243"/>
      <c r="CUC126" s="243"/>
      <c r="CUD126" s="243"/>
      <c r="CUE126" s="243"/>
      <c r="CUF126" s="243"/>
      <c r="CUG126" s="243"/>
      <c r="CUH126" s="243"/>
      <c r="CUI126" s="243"/>
      <c r="CUJ126" s="243"/>
      <c r="CUK126" s="243"/>
      <c r="CUL126" s="243"/>
      <c r="CUM126" s="243"/>
      <c r="CUN126" s="243"/>
      <c r="CUO126" s="243"/>
      <c r="CUP126" s="243"/>
      <c r="CUQ126" s="243"/>
      <c r="CUR126" s="243"/>
      <c r="CUS126" s="243"/>
      <c r="CUT126" s="243"/>
      <c r="CUU126" s="243"/>
      <c r="CUV126" s="243"/>
      <c r="CUW126" s="243"/>
      <c r="CUX126" s="243"/>
      <c r="CUY126" s="243"/>
      <c r="CUZ126" s="243"/>
      <c r="CVA126" s="243"/>
      <c r="CVB126" s="243"/>
      <c r="CVC126" s="243"/>
      <c r="CVD126" s="243"/>
      <c r="CVE126" s="243"/>
      <c r="CVF126" s="243"/>
      <c r="CVG126" s="243"/>
      <c r="CVH126" s="243"/>
      <c r="CVI126" s="243"/>
      <c r="CVJ126" s="243"/>
      <c r="CVK126" s="243"/>
      <c r="CVL126" s="243"/>
      <c r="CVM126" s="243"/>
      <c r="CVN126" s="243"/>
      <c r="CVO126" s="243"/>
      <c r="CVP126" s="243"/>
      <c r="CVQ126" s="243"/>
      <c r="CVR126" s="243"/>
      <c r="CVS126" s="243"/>
      <c r="CVT126" s="243"/>
      <c r="CVU126" s="243"/>
      <c r="CVV126" s="243"/>
      <c r="CVW126" s="243"/>
      <c r="CVX126" s="243"/>
      <c r="CVY126" s="243"/>
      <c r="CVZ126" s="243"/>
      <c r="CWA126" s="243"/>
      <c r="CWB126" s="243"/>
      <c r="CWC126" s="243"/>
      <c r="CWD126" s="243"/>
      <c r="CWE126" s="243"/>
      <c r="CWF126" s="243"/>
      <c r="CWG126" s="243"/>
      <c r="CWH126" s="243"/>
      <c r="CWI126" s="243"/>
      <c r="CWJ126" s="243"/>
      <c r="CWK126" s="243"/>
      <c r="CWL126" s="243"/>
      <c r="CWM126" s="243"/>
      <c r="CWN126" s="243"/>
      <c r="CWO126" s="243"/>
      <c r="CWP126" s="243"/>
      <c r="CWQ126" s="243"/>
      <c r="CWR126" s="243"/>
      <c r="CWS126" s="243"/>
      <c r="CWT126" s="243"/>
      <c r="CWU126" s="243"/>
      <c r="CWV126" s="243"/>
      <c r="CWW126" s="243"/>
      <c r="CWX126" s="243"/>
      <c r="CWY126" s="243"/>
      <c r="CWZ126" s="243"/>
      <c r="CXA126" s="243"/>
      <c r="CXB126" s="243"/>
      <c r="CXC126" s="243"/>
      <c r="CXD126" s="243"/>
      <c r="CXE126" s="243"/>
      <c r="CXF126" s="243"/>
      <c r="CXG126" s="243"/>
      <c r="CXH126" s="243"/>
      <c r="CXI126" s="243"/>
      <c r="CXJ126" s="243"/>
      <c r="CXK126" s="243"/>
      <c r="CXL126" s="243"/>
      <c r="CXM126" s="243"/>
      <c r="CXN126" s="243"/>
      <c r="CXO126" s="243"/>
      <c r="CXP126" s="243"/>
      <c r="CXQ126" s="243"/>
      <c r="CXR126" s="243"/>
      <c r="CXS126" s="243"/>
      <c r="CXT126" s="243"/>
      <c r="CXU126" s="243"/>
      <c r="CXV126" s="243"/>
      <c r="CXW126" s="243"/>
      <c r="CXX126" s="243"/>
      <c r="CXY126" s="243"/>
      <c r="CXZ126" s="243"/>
      <c r="CYA126" s="243"/>
      <c r="CYB126" s="243"/>
      <c r="CYC126" s="243"/>
      <c r="CYD126" s="243"/>
      <c r="CYE126" s="243"/>
      <c r="CYF126" s="243"/>
      <c r="CYG126" s="243"/>
      <c r="CYH126" s="243"/>
      <c r="CYI126" s="243"/>
      <c r="CYJ126" s="243"/>
      <c r="CYK126" s="243"/>
      <c r="CYL126" s="243"/>
      <c r="CYM126" s="243"/>
      <c r="CYN126" s="243"/>
      <c r="CYO126" s="243"/>
      <c r="CYP126" s="243"/>
      <c r="CYQ126" s="243"/>
      <c r="CYR126" s="243"/>
      <c r="CYS126" s="243"/>
      <c r="CYT126" s="243"/>
      <c r="CYU126" s="243"/>
      <c r="CYV126" s="243"/>
      <c r="CYW126" s="243"/>
      <c r="CYX126" s="243"/>
      <c r="CYY126" s="243"/>
      <c r="CYZ126" s="243"/>
      <c r="CZA126" s="243"/>
      <c r="CZB126" s="243"/>
      <c r="CZC126" s="243"/>
      <c r="CZD126" s="243"/>
      <c r="CZE126" s="243"/>
      <c r="CZF126" s="243"/>
      <c r="CZG126" s="243"/>
      <c r="CZH126" s="243"/>
      <c r="CZI126" s="243"/>
      <c r="CZJ126" s="243"/>
      <c r="CZK126" s="243"/>
      <c r="CZL126" s="243"/>
      <c r="CZM126" s="243"/>
      <c r="CZN126" s="243"/>
      <c r="CZO126" s="243"/>
      <c r="CZP126" s="243"/>
      <c r="CZQ126" s="243"/>
      <c r="CZR126" s="243"/>
      <c r="CZS126" s="243"/>
      <c r="CZT126" s="243"/>
      <c r="CZU126" s="243"/>
      <c r="CZV126" s="243"/>
      <c r="CZW126" s="243"/>
      <c r="CZX126" s="243"/>
      <c r="CZY126" s="243"/>
      <c r="CZZ126" s="243"/>
      <c r="DAA126" s="243"/>
      <c r="DAB126" s="243"/>
      <c r="DAC126" s="243"/>
      <c r="DAD126" s="243"/>
      <c r="DAE126" s="243"/>
      <c r="DAF126" s="243"/>
      <c r="DAG126" s="243"/>
      <c r="DAH126" s="243"/>
      <c r="DAI126" s="243"/>
      <c r="DAJ126" s="243"/>
      <c r="DAK126" s="243"/>
      <c r="DAL126" s="243"/>
      <c r="DAM126" s="243"/>
      <c r="DAN126" s="243"/>
      <c r="DAO126" s="243"/>
      <c r="DAP126" s="243"/>
      <c r="DAQ126" s="243"/>
      <c r="DAR126" s="243"/>
      <c r="DAS126" s="243"/>
      <c r="DAT126" s="243"/>
      <c r="DAU126" s="243"/>
      <c r="DAV126" s="243"/>
      <c r="DAW126" s="243"/>
      <c r="DAX126" s="243"/>
      <c r="DAY126" s="243"/>
      <c r="DAZ126" s="243"/>
      <c r="DBA126" s="243"/>
      <c r="DBB126" s="243"/>
      <c r="DBC126" s="243"/>
      <c r="DBD126" s="243"/>
      <c r="DBE126" s="243"/>
      <c r="DBF126" s="243"/>
      <c r="DBG126" s="243"/>
      <c r="DBH126" s="243"/>
      <c r="DBI126" s="243"/>
      <c r="DBJ126" s="243"/>
      <c r="DBK126" s="243"/>
      <c r="DBL126" s="243"/>
      <c r="DBM126" s="243"/>
      <c r="DBN126" s="243"/>
      <c r="DBO126" s="243"/>
      <c r="DBP126" s="243"/>
      <c r="DBQ126" s="243"/>
      <c r="DBR126" s="243"/>
      <c r="DBS126" s="243"/>
      <c r="DBT126" s="243"/>
      <c r="DBU126" s="243"/>
      <c r="DBV126" s="243"/>
      <c r="DBW126" s="243"/>
      <c r="DBX126" s="243"/>
      <c r="DBY126" s="243"/>
      <c r="DBZ126" s="243"/>
      <c r="DCA126" s="243"/>
      <c r="DCB126" s="243"/>
      <c r="DCC126" s="243"/>
      <c r="DCD126" s="243"/>
      <c r="DCE126" s="243"/>
      <c r="DCF126" s="243"/>
      <c r="DCG126" s="243"/>
      <c r="DCH126" s="243"/>
      <c r="DCI126" s="243"/>
      <c r="DCJ126" s="243"/>
      <c r="DCK126" s="243"/>
      <c r="DCL126" s="243"/>
      <c r="DCM126" s="243"/>
      <c r="DCN126" s="243"/>
      <c r="DCO126" s="243"/>
      <c r="DCP126" s="243"/>
      <c r="DCQ126" s="243"/>
      <c r="DCR126" s="243"/>
      <c r="DCS126" s="243"/>
      <c r="DCT126" s="243"/>
      <c r="DCU126" s="243"/>
      <c r="DCV126" s="243"/>
      <c r="DCW126" s="243"/>
      <c r="DCX126" s="243"/>
      <c r="DCY126" s="243"/>
      <c r="DCZ126" s="243"/>
      <c r="DDA126" s="243"/>
      <c r="DDB126" s="243"/>
      <c r="DDC126" s="243"/>
      <c r="DDD126" s="243"/>
      <c r="DDE126" s="243"/>
      <c r="DDF126" s="243"/>
      <c r="DDG126" s="243"/>
      <c r="DDH126" s="243"/>
      <c r="DDI126" s="243"/>
      <c r="DDJ126" s="243"/>
      <c r="DDK126" s="243"/>
      <c r="DDL126" s="243"/>
      <c r="DDM126" s="243"/>
      <c r="DDN126" s="243"/>
      <c r="DDO126" s="243"/>
      <c r="DDP126" s="243"/>
      <c r="DDQ126" s="243"/>
      <c r="DDR126" s="243"/>
      <c r="DDS126" s="243"/>
      <c r="DDT126" s="243"/>
      <c r="DDU126" s="243"/>
      <c r="DDV126" s="243"/>
      <c r="DDW126" s="243"/>
      <c r="DDX126" s="243"/>
      <c r="DDY126" s="243"/>
      <c r="DDZ126" s="243"/>
      <c r="DEA126" s="243"/>
      <c r="DEB126" s="243"/>
      <c r="DEC126" s="243"/>
      <c r="DED126" s="243"/>
      <c r="DEE126" s="243"/>
      <c r="DEF126" s="243"/>
      <c r="DEG126" s="243"/>
      <c r="DEH126" s="243"/>
      <c r="DEI126" s="243"/>
      <c r="DEJ126" s="243"/>
      <c r="DEK126" s="243"/>
      <c r="DEL126" s="243"/>
      <c r="DEM126" s="243"/>
      <c r="DEN126" s="243"/>
      <c r="DEO126" s="243"/>
      <c r="DEP126" s="243"/>
      <c r="DEQ126" s="243"/>
      <c r="DER126" s="243"/>
      <c r="DES126" s="243"/>
      <c r="DET126" s="243"/>
      <c r="DEU126" s="243"/>
      <c r="DEV126" s="243"/>
      <c r="DEW126" s="243"/>
      <c r="DEX126" s="243"/>
      <c r="DEY126" s="243"/>
      <c r="DEZ126" s="243"/>
      <c r="DFA126" s="243"/>
      <c r="DFB126" s="243"/>
      <c r="DFC126" s="243"/>
      <c r="DFD126" s="243"/>
      <c r="DFE126" s="243"/>
      <c r="DFF126" s="243"/>
      <c r="DFG126" s="243"/>
      <c r="DFH126" s="243"/>
      <c r="DFI126" s="243"/>
      <c r="DFJ126" s="243"/>
      <c r="DFK126" s="243"/>
      <c r="DFL126" s="243"/>
      <c r="DFM126" s="243"/>
      <c r="DFN126" s="243"/>
      <c r="DFO126" s="243"/>
      <c r="DFP126" s="243"/>
      <c r="DFQ126" s="243"/>
      <c r="DFR126" s="243"/>
      <c r="DFS126" s="243"/>
      <c r="DFT126" s="243"/>
      <c r="DFU126" s="243"/>
      <c r="DFV126" s="243"/>
      <c r="DFW126" s="243"/>
      <c r="DFX126" s="243"/>
      <c r="DFY126" s="243"/>
      <c r="DFZ126" s="243"/>
      <c r="DGA126" s="243"/>
      <c r="DGB126" s="243"/>
      <c r="DGC126" s="243"/>
      <c r="DGD126" s="243"/>
      <c r="DGE126" s="243"/>
      <c r="DGF126" s="243"/>
      <c r="DGG126" s="243"/>
      <c r="DGH126" s="243"/>
      <c r="DGI126" s="243"/>
      <c r="DGJ126" s="243"/>
      <c r="DGK126" s="243"/>
      <c r="DGL126" s="243"/>
      <c r="DGM126" s="243"/>
      <c r="DGN126" s="243"/>
      <c r="DGO126" s="243"/>
      <c r="DGP126" s="243"/>
      <c r="DGQ126" s="243"/>
      <c r="DGR126" s="243"/>
      <c r="DGS126" s="243"/>
      <c r="DGT126" s="243"/>
      <c r="DGU126" s="243"/>
      <c r="DGV126" s="243"/>
      <c r="DGW126" s="243"/>
      <c r="DGX126" s="243"/>
      <c r="DGY126" s="243"/>
      <c r="DGZ126" s="243"/>
      <c r="DHA126" s="243"/>
      <c r="DHB126" s="243"/>
      <c r="DHC126" s="243"/>
      <c r="DHD126" s="243"/>
      <c r="DHE126" s="243"/>
      <c r="DHF126" s="243"/>
      <c r="DHG126" s="243"/>
      <c r="DHH126" s="243"/>
      <c r="DHI126" s="243"/>
      <c r="DHJ126" s="243"/>
      <c r="DHK126" s="243"/>
      <c r="DHL126" s="243"/>
      <c r="DHM126" s="243"/>
      <c r="DHN126" s="243"/>
      <c r="DHO126" s="243"/>
      <c r="DHP126" s="243"/>
      <c r="DHQ126" s="243"/>
      <c r="DHR126" s="243"/>
      <c r="DHS126" s="243"/>
      <c r="DHT126" s="243"/>
      <c r="DHU126" s="243"/>
      <c r="DHV126" s="243"/>
      <c r="DHW126" s="243"/>
      <c r="DHX126" s="243"/>
      <c r="DHY126" s="243"/>
      <c r="DHZ126" s="243"/>
      <c r="DIA126" s="243"/>
      <c r="DIB126" s="243"/>
      <c r="DIC126" s="243"/>
      <c r="DID126" s="243"/>
      <c r="DIE126" s="243"/>
      <c r="DIF126" s="243"/>
      <c r="DIG126" s="243"/>
      <c r="DIH126" s="243"/>
      <c r="DII126" s="243"/>
      <c r="DIJ126" s="243"/>
      <c r="DIK126" s="243"/>
      <c r="DIL126" s="243"/>
      <c r="DIM126" s="243"/>
      <c r="DIN126" s="243"/>
      <c r="DIO126" s="243"/>
      <c r="DIP126" s="243"/>
      <c r="DIQ126" s="243"/>
      <c r="DIR126" s="243"/>
      <c r="DIS126" s="243"/>
      <c r="DIT126" s="243"/>
      <c r="DIU126" s="243"/>
      <c r="DIV126" s="243"/>
      <c r="DIW126" s="243"/>
      <c r="DIX126" s="243"/>
      <c r="DIY126" s="243"/>
      <c r="DIZ126" s="243"/>
      <c r="DJA126" s="243"/>
      <c r="DJB126" s="243"/>
      <c r="DJC126" s="243"/>
      <c r="DJD126" s="243"/>
      <c r="DJE126" s="243"/>
      <c r="DJF126" s="243"/>
      <c r="DJG126" s="243"/>
      <c r="DJH126" s="243"/>
      <c r="DJI126" s="243"/>
      <c r="DJJ126" s="243"/>
      <c r="DJK126" s="243"/>
      <c r="DJL126" s="243"/>
      <c r="DJM126" s="243"/>
      <c r="DJN126" s="243"/>
      <c r="DJO126" s="243"/>
      <c r="DJP126" s="243"/>
      <c r="DJQ126" s="243"/>
      <c r="DJR126" s="243"/>
      <c r="DJS126" s="243"/>
      <c r="DJT126" s="243"/>
      <c r="DJU126" s="243"/>
      <c r="DJV126" s="243"/>
      <c r="DJW126" s="243"/>
      <c r="DJX126" s="243"/>
      <c r="DJY126" s="243"/>
      <c r="DJZ126" s="243"/>
      <c r="DKA126" s="243"/>
      <c r="DKB126" s="243"/>
      <c r="DKC126" s="243"/>
      <c r="DKD126" s="243"/>
      <c r="DKE126" s="243"/>
      <c r="DKF126" s="243"/>
      <c r="DKG126" s="243"/>
      <c r="DKH126" s="243"/>
      <c r="DKI126" s="243"/>
      <c r="DKJ126" s="243"/>
      <c r="DKK126" s="243"/>
      <c r="DKL126" s="243"/>
      <c r="DKM126" s="243"/>
      <c r="DKN126" s="243"/>
      <c r="DKO126" s="243"/>
      <c r="DKP126" s="243"/>
      <c r="DKQ126" s="243"/>
      <c r="DKR126" s="243"/>
      <c r="DKS126" s="243"/>
      <c r="DKT126" s="243"/>
      <c r="DKU126" s="243"/>
      <c r="DKV126" s="243"/>
      <c r="DKW126" s="243"/>
      <c r="DKX126" s="243"/>
      <c r="DKY126" s="243"/>
      <c r="DKZ126" s="243"/>
      <c r="DLA126" s="243"/>
      <c r="DLB126" s="243"/>
      <c r="DLC126" s="243"/>
      <c r="DLD126" s="243"/>
      <c r="DLE126" s="243"/>
      <c r="DLF126" s="243"/>
      <c r="DLG126" s="243"/>
      <c r="DLH126" s="243"/>
      <c r="DLI126" s="243"/>
      <c r="DLJ126" s="243"/>
      <c r="DLK126" s="243"/>
      <c r="DLL126" s="243"/>
      <c r="DLM126" s="243"/>
      <c r="DLN126" s="243"/>
      <c r="DLO126" s="243"/>
      <c r="DLP126" s="243"/>
      <c r="DLQ126" s="243"/>
      <c r="DLR126" s="243"/>
      <c r="DLS126" s="243"/>
      <c r="DLT126" s="243"/>
      <c r="DLU126" s="243"/>
      <c r="DLV126" s="243"/>
      <c r="DLW126" s="243"/>
      <c r="DLX126" s="243"/>
      <c r="DLY126" s="243"/>
      <c r="DLZ126" s="243"/>
      <c r="DMA126" s="243"/>
      <c r="DMB126" s="243"/>
      <c r="DMC126" s="243"/>
      <c r="DMD126" s="243"/>
      <c r="DME126" s="243"/>
      <c r="DMF126" s="243"/>
      <c r="DMG126" s="243"/>
      <c r="DMH126" s="243"/>
      <c r="DMI126" s="243"/>
      <c r="DMJ126" s="243"/>
      <c r="DMK126" s="243"/>
      <c r="DML126" s="243"/>
      <c r="DMM126" s="243"/>
      <c r="DMN126" s="243"/>
      <c r="DMO126" s="243"/>
      <c r="DMP126" s="243"/>
      <c r="DMQ126" s="243"/>
      <c r="DMR126" s="243"/>
      <c r="DMS126" s="243"/>
      <c r="DMT126" s="243"/>
      <c r="DMU126" s="243"/>
      <c r="DMV126" s="243"/>
      <c r="DMW126" s="243"/>
      <c r="DMX126" s="243"/>
      <c r="DMY126" s="243"/>
      <c r="DMZ126" s="243"/>
      <c r="DNA126" s="243"/>
      <c r="DNB126" s="243"/>
      <c r="DNC126" s="243"/>
      <c r="DND126" s="243"/>
      <c r="DNE126" s="243"/>
      <c r="DNF126" s="243"/>
      <c r="DNG126" s="243"/>
      <c r="DNH126" s="243"/>
      <c r="DNI126" s="243"/>
      <c r="DNJ126" s="243"/>
      <c r="DNK126" s="243"/>
      <c r="DNL126" s="243"/>
      <c r="DNM126" s="243"/>
      <c r="DNN126" s="243"/>
      <c r="DNO126" s="243"/>
      <c r="DNP126" s="243"/>
      <c r="DNQ126" s="243"/>
      <c r="DNR126" s="243"/>
      <c r="DNS126" s="243"/>
      <c r="DNT126" s="243"/>
      <c r="DNU126" s="243"/>
      <c r="DNV126" s="243"/>
      <c r="DNW126" s="243"/>
      <c r="DNX126" s="243"/>
      <c r="DNY126" s="243"/>
      <c r="DNZ126" s="243"/>
      <c r="DOA126" s="243"/>
      <c r="DOB126" s="243"/>
      <c r="DOC126" s="243"/>
      <c r="DOD126" s="243"/>
      <c r="DOE126" s="243"/>
      <c r="DOF126" s="243"/>
      <c r="DOG126" s="243"/>
      <c r="DOH126" s="243"/>
      <c r="DOI126" s="243"/>
      <c r="DOJ126" s="243"/>
      <c r="DOK126" s="243"/>
      <c r="DOL126" s="243"/>
      <c r="DOM126" s="243"/>
      <c r="DON126" s="243"/>
      <c r="DOO126" s="243"/>
      <c r="DOP126" s="243"/>
      <c r="DOQ126" s="243"/>
      <c r="DOR126" s="243"/>
      <c r="DOS126" s="243"/>
      <c r="DOT126" s="243"/>
      <c r="DOU126" s="243"/>
      <c r="DOV126" s="243"/>
      <c r="DOW126" s="243"/>
      <c r="DOX126" s="243"/>
      <c r="DOY126" s="243"/>
      <c r="DOZ126" s="243"/>
      <c r="DPA126" s="243"/>
      <c r="DPB126" s="243"/>
      <c r="DPC126" s="243"/>
      <c r="DPD126" s="243"/>
      <c r="DPE126" s="243"/>
      <c r="DPF126" s="243"/>
      <c r="DPG126" s="243"/>
      <c r="DPH126" s="243"/>
      <c r="DPI126" s="243"/>
      <c r="DPJ126" s="243"/>
      <c r="DPK126" s="243"/>
      <c r="DPL126" s="243"/>
      <c r="DPM126" s="243"/>
      <c r="DPN126" s="243"/>
      <c r="DPO126" s="243"/>
      <c r="DPP126" s="243"/>
      <c r="DPQ126" s="243"/>
      <c r="DPR126" s="243"/>
      <c r="DPS126" s="243"/>
      <c r="DPT126" s="243"/>
      <c r="DPU126" s="243"/>
      <c r="DPV126" s="243"/>
      <c r="DPW126" s="243"/>
      <c r="DPX126" s="243"/>
      <c r="DPY126" s="243"/>
      <c r="DPZ126" s="243"/>
      <c r="DQA126" s="243"/>
      <c r="DQB126" s="243"/>
      <c r="DQC126" s="243"/>
      <c r="DQD126" s="243"/>
      <c r="DQE126" s="243"/>
      <c r="DQF126" s="243"/>
      <c r="DQG126" s="243"/>
      <c r="DQH126" s="243"/>
      <c r="DQI126" s="243"/>
      <c r="DQJ126" s="243"/>
      <c r="DQK126" s="243"/>
      <c r="DQL126" s="243"/>
      <c r="DQM126" s="243"/>
      <c r="DQN126" s="243"/>
      <c r="DQO126" s="243"/>
      <c r="DQP126" s="243"/>
      <c r="DQQ126" s="243"/>
      <c r="DQR126" s="243"/>
      <c r="DQS126" s="243"/>
      <c r="DQT126" s="243"/>
      <c r="DQU126" s="243"/>
      <c r="DQV126" s="243"/>
      <c r="DQW126" s="243"/>
      <c r="DQX126" s="243"/>
      <c r="DQY126" s="243"/>
      <c r="DQZ126" s="243"/>
      <c r="DRA126" s="243"/>
      <c r="DRB126" s="243"/>
      <c r="DRC126" s="243"/>
      <c r="DRD126" s="243"/>
      <c r="DRE126" s="243"/>
      <c r="DRF126" s="243"/>
      <c r="DRG126" s="243"/>
      <c r="DRH126" s="243"/>
      <c r="DRI126" s="243"/>
      <c r="DRJ126" s="243"/>
      <c r="DRK126" s="243"/>
      <c r="DRL126" s="243"/>
      <c r="DRM126" s="243"/>
      <c r="DRN126" s="243"/>
      <c r="DRO126" s="243"/>
      <c r="DRP126" s="243"/>
      <c r="DRQ126" s="243"/>
      <c r="DRR126" s="243"/>
      <c r="DRS126" s="243"/>
      <c r="DRT126" s="243"/>
      <c r="DRU126" s="243"/>
      <c r="DRV126" s="243"/>
      <c r="DRW126" s="243"/>
      <c r="DRX126" s="243"/>
      <c r="DRY126" s="243"/>
      <c r="DRZ126" s="243"/>
      <c r="DSA126" s="243"/>
      <c r="DSB126" s="243"/>
      <c r="DSC126" s="243"/>
      <c r="DSD126" s="243"/>
      <c r="DSE126" s="243"/>
      <c r="DSF126" s="243"/>
      <c r="DSG126" s="243"/>
      <c r="DSH126" s="243"/>
      <c r="DSI126" s="243"/>
      <c r="DSJ126" s="243"/>
      <c r="DSK126" s="243"/>
      <c r="DSL126" s="243"/>
      <c r="DSM126" s="243"/>
      <c r="DSN126" s="243"/>
      <c r="DSO126" s="243"/>
      <c r="DSP126" s="243"/>
      <c r="DSQ126" s="243"/>
      <c r="DSR126" s="243"/>
      <c r="DSS126" s="243"/>
      <c r="DST126" s="243"/>
      <c r="DSU126" s="243"/>
      <c r="DSV126" s="243"/>
      <c r="DSW126" s="243"/>
      <c r="DSX126" s="243"/>
      <c r="DSY126" s="243"/>
      <c r="DSZ126" s="243"/>
      <c r="DTA126" s="243"/>
      <c r="DTB126" s="243"/>
      <c r="DTC126" s="243"/>
      <c r="DTD126" s="243"/>
      <c r="DTE126" s="243"/>
      <c r="DTF126" s="243"/>
      <c r="DTG126" s="243"/>
      <c r="DTH126" s="243"/>
      <c r="DTI126" s="243"/>
      <c r="DTJ126" s="243"/>
      <c r="DTK126" s="243"/>
      <c r="DTL126" s="243"/>
      <c r="DTM126" s="243"/>
      <c r="DTN126" s="243"/>
      <c r="DTO126" s="243"/>
      <c r="DTP126" s="243"/>
      <c r="DTQ126" s="243"/>
      <c r="DTR126" s="243"/>
      <c r="DTS126" s="243"/>
      <c r="DTT126" s="243"/>
      <c r="DTU126" s="243"/>
      <c r="DTV126" s="243"/>
      <c r="DTW126" s="243"/>
      <c r="DTX126" s="243"/>
      <c r="DTY126" s="243"/>
      <c r="DTZ126" s="243"/>
      <c r="DUA126" s="243"/>
      <c r="DUB126" s="243"/>
      <c r="DUC126" s="243"/>
      <c r="DUD126" s="243"/>
      <c r="DUE126" s="243"/>
      <c r="DUF126" s="243"/>
      <c r="DUG126" s="243"/>
      <c r="DUH126" s="243"/>
      <c r="DUI126" s="243"/>
      <c r="DUJ126" s="243"/>
      <c r="DUK126" s="243"/>
      <c r="DUL126" s="243"/>
      <c r="DUM126" s="243"/>
      <c r="DUN126" s="243"/>
      <c r="DUO126" s="243"/>
      <c r="DUP126" s="243"/>
      <c r="DUQ126" s="243"/>
      <c r="DUR126" s="243"/>
      <c r="DUS126" s="243"/>
      <c r="DUT126" s="243"/>
      <c r="DUU126" s="243"/>
      <c r="DUV126" s="243"/>
      <c r="DUW126" s="243"/>
      <c r="DUX126" s="243"/>
      <c r="DUY126" s="243"/>
      <c r="DUZ126" s="243"/>
      <c r="DVA126" s="243"/>
      <c r="DVB126" s="243"/>
      <c r="DVC126" s="243"/>
      <c r="DVD126" s="243"/>
      <c r="DVE126" s="243"/>
      <c r="DVF126" s="243"/>
      <c r="DVG126" s="243"/>
      <c r="DVH126" s="243"/>
      <c r="DVI126" s="243"/>
      <c r="DVJ126" s="243"/>
      <c r="DVK126" s="243"/>
      <c r="DVL126" s="243"/>
      <c r="DVM126" s="243"/>
      <c r="DVN126" s="243"/>
      <c r="DVO126" s="243"/>
      <c r="DVP126" s="243"/>
      <c r="DVQ126" s="243"/>
      <c r="DVR126" s="243"/>
      <c r="DVS126" s="243"/>
      <c r="DVT126" s="243"/>
      <c r="DVU126" s="243"/>
      <c r="DVV126" s="243"/>
      <c r="DVW126" s="243"/>
      <c r="DVX126" s="243"/>
      <c r="DVY126" s="243"/>
      <c r="DVZ126" s="243"/>
      <c r="DWA126" s="243"/>
      <c r="DWB126" s="243"/>
      <c r="DWC126" s="243"/>
      <c r="DWD126" s="243"/>
      <c r="DWE126" s="243"/>
      <c r="DWF126" s="243"/>
      <c r="DWG126" s="243"/>
      <c r="DWH126" s="243"/>
      <c r="DWI126" s="243"/>
      <c r="DWJ126" s="243"/>
      <c r="DWK126" s="243"/>
      <c r="DWL126" s="243"/>
      <c r="DWM126" s="243"/>
      <c r="DWN126" s="243"/>
      <c r="DWO126" s="243"/>
      <c r="DWP126" s="243"/>
      <c r="DWQ126" s="243"/>
      <c r="DWR126" s="243"/>
      <c r="DWS126" s="243"/>
      <c r="DWT126" s="243"/>
      <c r="DWU126" s="243"/>
      <c r="DWV126" s="243"/>
      <c r="DWW126" s="243"/>
      <c r="DWX126" s="243"/>
      <c r="DWY126" s="243"/>
      <c r="DWZ126" s="243"/>
      <c r="DXA126" s="243"/>
      <c r="DXB126" s="243"/>
      <c r="DXC126" s="243"/>
      <c r="DXD126" s="243"/>
      <c r="DXE126" s="243"/>
      <c r="DXF126" s="243"/>
      <c r="DXG126" s="243"/>
      <c r="DXH126" s="243"/>
      <c r="DXI126" s="243"/>
      <c r="DXJ126" s="243"/>
      <c r="DXK126" s="243"/>
      <c r="DXL126" s="243"/>
      <c r="DXM126" s="243"/>
      <c r="DXN126" s="243"/>
      <c r="DXO126" s="243"/>
      <c r="DXP126" s="243"/>
      <c r="DXQ126" s="243"/>
      <c r="DXR126" s="243"/>
      <c r="DXS126" s="243"/>
      <c r="DXT126" s="243"/>
      <c r="DXU126" s="243"/>
      <c r="DXV126" s="243"/>
      <c r="DXW126" s="243"/>
      <c r="DXX126" s="243"/>
      <c r="DXY126" s="243"/>
      <c r="DXZ126" s="243"/>
      <c r="DYA126" s="243"/>
      <c r="DYB126" s="243"/>
      <c r="DYC126" s="243"/>
      <c r="DYD126" s="243"/>
      <c r="DYE126" s="243"/>
      <c r="DYF126" s="243"/>
      <c r="DYG126" s="243"/>
      <c r="DYH126" s="243"/>
      <c r="DYI126" s="243"/>
      <c r="DYJ126" s="243"/>
      <c r="DYK126" s="243"/>
      <c r="DYL126" s="243"/>
      <c r="DYM126" s="243"/>
      <c r="DYN126" s="243"/>
      <c r="DYO126" s="243"/>
      <c r="DYP126" s="243"/>
      <c r="DYQ126" s="243"/>
      <c r="DYR126" s="243"/>
      <c r="DYS126" s="243"/>
      <c r="DYT126" s="243"/>
      <c r="DYU126" s="243"/>
      <c r="DYV126" s="243"/>
      <c r="DYW126" s="243"/>
      <c r="DYX126" s="243"/>
      <c r="DYY126" s="243"/>
      <c r="DYZ126" s="243"/>
      <c r="DZA126" s="243"/>
      <c r="DZB126" s="243"/>
      <c r="DZC126" s="243"/>
      <c r="DZD126" s="243"/>
      <c r="DZE126" s="243"/>
      <c r="DZF126" s="243"/>
      <c r="DZG126" s="243"/>
      <c r="DZH126" s="243"/>
      <c r="DZI126" s="243"/>
      <c r="DZJ126" s="243"/>
      <c r="DZK126" s="243"/>
      <c r="DZL126" s="243"/>
      <c r="DZM126" s="243"/>
      <c r="DZN126" s="243"/>
      <c r="DZO126" s="243"/>
      <c r="DZP126" s="243"/>
      <c r="DZQ126" s="243"/>
      <c r="DZR126" s="243"/>
      <c r="DZS126" s="243"/>
      <c r="DZT126" s="243"/>
      <c r="DZU126" s="243"/>
      <c r="DZV126" s="243"/>
      <c r="DZW126" s="243"/>
      <c r="DZX126" s="243"/>
      <c r="DZY126" s="243"/>
      <c r="DZZ126" s="243"/>
      <c r="EAA126" s="243"/>
      <c r="EAB126" s="243"/>
      <c r="EAC126" s="243"/>
      <c r="EAD126" s="243"/>
      <c r="EAE126" s="243"/>
      <c r="EAF126" s="243"/>
      <c r="EAG126" s="243"/>
      <c r="EAH126" s="243"/>
      <c r="EAI126" s="243"/>
      <c r="EAJ126" s="243"/>
      <c r="EAK126" s="243"/>
      <c r="EAL126" s="243"/>
      <c r="EAM126" s="243"/>
      <c r="EAN126" s="243"/>
      <c r="EAO126" s="243"/>
      <c r="EAP126" s="243"/>
      <c r="EAQ126" s="243"/>
      <c r="EAR126" s="243"/>
      <c r="EAS126" s="243"/>
      <c r="EAT126" s="243"/>
      <c r="EAU126" s="243"/>
      <c r="EAV126" s="243"/>
      <c r="EAW126" s="243"/>
      <c r="EAX126" s="243"/>
      <c r="EAY126" s="243"/>
      <c r="EAZ126" s="243"/>
      <c r="EBA126" s="243"/>
      <c r="EBB126" s="243"/>
      <c r="EBC126" s="243"/>
      <c r="EBD126" s="243"/>
      <c r="EBE126" s="243"/>
      <c r="EBF126" s="243"/>
      <c r="EBG126" s="243"/>
      <c r="EBH126" s="243"/>
      <c r="EBI126" s="243"/>
      <c r="EBJ126" s="243"/>
      <c r="EBK126" s="243"/>
      <c r="EBL126" s="243"/>
      <c r="EBM126" s="243"/>
      <c r="EBN126" s="243"/>
      <c r="EBO126" s="243"/>
      <c r="EBP126" s="243"/>
      <c r="EBQ126" s="243"/>
      <c r="EBR126" s="243"/>
      <c r="EBS126" s="243"/>
      <c r="EBT126" s="243"/>
      <c r="EBU126" s="243"/>
      <c r="EBV126" s="243"/>
      <c r="EBW126" s="243"/>
      <c r="EBX126" s="243"/>
      <c r="EBY126" s="243"/>
      <c r="EBZ126" s="243"/>
      <c r="ECA126" s="243"/>
      <c r="ECB126" s="243"/>
      <c r="ECC126" s="243"/>
      <c r="ECD126" s="243"/>
      <c r="ECE126" s="243"/>
      <c r="ECF126" s="243"/>
      <c r="ECG126" s="243"/>
      <c r="ECH126" s="243"/>
      <c r="ECI126" s="243"/>
      <c r="ECJ126" s="243"/>
      <c r="ECK126" s="243"/>
      <c r="ECL126" s="243"/>
      <c r="ECM126" s="243"/>
      <c r="ECN126" s="243"/>
      <c r="ECO126" s="243"/>
      <c r="ECP126" s="243"/>
      <c r="ECQ126" s="243"/>
      <c r="ECR126" s="243"/>
      <c r="ECS126" s="243"/>
      <c r="ECT126" s="243"/>
      <c r="ECU126" s="243"/>
      <c r="ECV126" s="243"/>
      <c r="ECW126" s="243"/>
      <c r="ECX126" s="243"/>
      <c r="ECY126" s="243"/>
      <c r="ECZ126" s="243"/>
      <c r="EDA126" s="243"/>
      <c r="EDB126" s="243"/>
      <c r="EDC126" s="243"/>
      <c r="EDD126" s="243"/>
      <c r="EDE126" s="243"/>
      <c r="EDF126" s="243"/>
      <c r="EDG126" s="243"/>
      <c r="EDH126" s="243"/>
      <c r="EDI126" s="243"/>
      <c r="EDJ126" s="243"/>
      <c r="EDK126" s="243"/>
      <c r="EDL126" s="243"/>
      <c r="EDM126" s="243"/>
      <c r="EDN126" s="243"/>
      <c r="EDO126" s="243"/>
      <c r="EDP126" s="243"/>
      <c r="EDQ126" s="243"/>
      <c r="EDR126" s="243"/>
      <c r="EDS126" s="243"/>
      <c r="EDT126" s="243"/>
      <c r="EDU126" s="243"/>
      <c r="EDV126" s="243"/>
      <c r="EDW126" s="243"/>
      <c r="EDX126" s="243"/>
      <c r="EDY126" s="243"/>
      <c r="EDZ126" s="243"/>
      <c r="EEA126" s="243"/>
      <c r="EEB126" s="243"/>
      <c r="EEC126" s="243"/>
      <c r="EED126" s="243"/>
      <c r="EEE126" s="243"/>
      <c r="EEF126" s="243"/>
      <c r="EEG126" s="243"/>
      <c r="EEH126" s="243"/>
      <c r="EEI126" s="243"/>
      <c r="EEJ126" s="243"/>
      <c r="EEK126" s="243"/>
      <c r="EEL126" s="243"/>
      <c r="EEM126" s="243"/>
      <c r="EEN126" s="243"/>
      <c r="EEO126" s="243"/>
      <c r="EEP126" s="243"/>
      <c r="EEQ126" s="243"/>
      <c r="EER126" s="243"/>
      <c r="EES126" s="243"/>
      <c r="EET126" s="243"/>
      <c r="EEU126" s="243"/>
      <c r="EEV126" s="243"/>
      <c r="EEW126" s="243"/>
      <c r="EEX126" s="243"/>
      <c r="EEY126" s="243"/>
      <c r="EEZ126" s="243"/>
      <c r="EFA126" s="243"/>
      <c r="EFB126" s="243"/>
      <c r="EFC126" s="243"/>
      <c r="EFD126" s="243"/>
      <c r="EFE126" s="243"/>
      <c r="EFF126" s="243"/>
      <c r="EFG126" s="243"/>
      <c r="EFH126" s="243"/>
      <c r="EFI126" s="243"/>
      <c r="EFJ126" s="243"/>
      <c r="EFK126" s="243"/>
      <c r="EFL126" s="243"/>
      <c r="EFM126" s="243"/>
      <c r="EFN126" s="243"/>
      <c r="EFO126" s="243"/>
      <c r="EFP126" s="243"/>
      <c r="EFQ126" s="243"/>
      <c r="EFR126" s="243"/>
      <c r="EFS126" s="243"/>
      <c r="EFT126" s="243"/>
      <c r="EFU126" s="243"/>
      <c r="EFV126" s="243"/>
      <c r="EFW126" s="243"/>
      <c r="EFX126" s="243"/>
      <c r="EFY126" s="243"/>
      <c r="EFZ126" s="243"/>
      <c r="EGA126" s="243"/>
      <c r="EGB126" s="243"/>
      <c r="EGC126" s="243"/>
      <c r="EGD126" s="243"/>
      <c r="EGE126" s="243"/>
      <c r="EGF126" s="243"/>
      <c r="EGG126" s="243"/>
      <c r="EGH126" s="243"/>
      <c r="EGI126" s="243"/>
      <c r="EGJ126" s="243"/>
      <c r="EGK126" s="243"/>
      <c r="EGL126" s="243"/>
      <c r="EGM126" s="243"/>
      <c r="EGN126" s="243"/>
      <c r="EGO126" s="243"/>
      <c r="EGP126" s="243"/>
      <c r="EGQ126" s="243"/>
      <c r="EGR126" s="243"/>
      <c r="EGS126" s="243"/>
      <c r="EGT126" s="243"/>
      <c r="EGU126" s="243"/>
      <c r="EGV126" s="243"/>
      <c r="EGW126" s="243"/>
      <c r="EGX126" s="243"/>
      <c r="EGY126" s="243"/>
      <c r="EGZ126" s="243"/>
      <c r="EHA126" s="243"/>
      <c r="EHB126" s="243"/>
      <c r="EHC126" s="243"/>
      <c r="EHD126" s="243"/>
      <c r="EHE126" s="243"/>
      <c r="EHF126" s="243"/>
      <c r="EHG126" s="243"/>
      <c r="EHH126" s="243"/>
      <c r="EHI126" s="243"/>
      <c r="EHJ126" s="243"/>
      <c r="EHK126" s="243"/>
      <c r="EHL126" s="243"/>
      <c r="EHM126" s="243"/>
      <c r="EHN126" s="243"/>
      <c r="EHO126" s="243"/>
      <c r="EHP126" s="243"/>
      <c r="EHQ126" s="243"/>
      <c r="EHR126" s="243"/>
      <c r="EHS126" s="243"/>
      <c r="EHT126" s="243"/>
      <c r="EHU126" s="243"/>
      <c r="EHV126" s="243"/>
      <c r="EHW126" s="243"/>
      <c r="EHX126" s="243"/>
      <c r="EHY126" s="243"/>
      <c r="EHZ126" s="243"/>
      <c r="EIA126" s="243"/>
      <c r="EIB126" s="243"/>
      <c r="EIC126" s="243"/>
      <c r="EID126" s="243"/>
      <c r="EIE126" s="243"/>
      <c r="EIF126" s="243"/>
      <c r="EIG126" s="243"/>
      <c r="EIH126" s="243"/>
      <c r="EII126" s="243"/>
      <c r="EIJ126" s="243"/>
      <c r="EIK126" s="243"/>
      <c r="EIL126" s="243"/>
      <c r="EIM126" s="243"/>
      <c r="EIN126" s="243"/>
      <c r="EIO126" s="243"/>
      <c r="EIP126" s="243"/>
      <c r="EIQ126" s="243"/>
      <c r="EIR126" s="243"/>
      <c r="EIS126" s="243"/>
      <c r="EIT126" s="243"/>
      <c r="EIU126" s="243"/>
      <c r="EIV126" s="243"/>
      <c r="EIW126" s="243"/>
      <c r="EIX126" s="243"/>
      <c r="EIY126" s="243"/>
      <c r="EIZ126" s="243"/>
      <c r="EJA126" s="243"/>
      <c r="EJB126" s="243"/>
      <c r="EJC126" s="243"/>
      <c r="EJD126" s="243"/>
      <c r="EJE126" s="243"/>
      <c r="EJF126" s="243"/>
      <c r="EJG126" s="243"/>
      <c r="EJH126" s="243"/>
      <c r="EJI126" s="243"/>
      <c r="EJJ126" s="243"/>
      <c r="EJK126" s="243"/>
      <c r="EJL126" s="243"/>
      <c r="EJM126" s="243"/>
      <c r="EJN126" s="243"/>
      <c r="EJO126" s="243"/>
      <c r="EJP126" s="243"/>
      <c r="EJQ126" s="243"/>
      <c r="EJR126" s="243"/>
      <c r="EJS126" s="243"/>
      <c r="EJT126" s="243"/>
      <c r="EJU126" s="243"/>
      <c r="EJV126" s="243"/>
      <c r="EJW126" s="243"/>
      <c r="EJX126" s="243"/>
      <c r="EJY126" s="243"/>
      <c r="EJZ126" s="243"/>
      <c r="EKA126" s="243"/>
      <c r="EKB126" s="243"/>
      <c r="EKC126" s="243"/>
      <c r="EKD126" s="243"/>
      <c r="EKE126" s="243"/>
      <c r="EKF126" s="243"/>
      <c r="EKG126" s="243"/>
      <c r="EKH126" s="243"/>
      <c r="EKI126" s="243"/>
      <c r="EKJ126" s="243"/>
      <c r="EKK126" s="243"/>
      <c r="EKL126" s="243"/>
      <c r="EKM126" s="243"/>
      <c r="EKN126" s="243"/>
      <c r="EKO126" s="243"/>
      <c r="EKP126" s="243"/>
      <c r="EKQ126" s="243"/>
      <c r="EKR126" s="243"/>
      <c r="EKS126" s="243"/>
      <c r="EKT126" s="243"/>
      <c r="EKU126" s="243"/>
      <c r="EKV126" s="243"/>
      <c r="EKW126" s="243"/>
      <c r="EKX126" s="243"/>
      <c r="EKY126" s="243"/>
      <c r="EKZ126" s="243"/>
      <c r="ELA126" s="243"/>
      <c r="ELB126" s="243"/>
      <c r="ELC126" s="243"/>
      <c r="ELD126" s="243"/>
      <c r="ELE126" s="243"/>
      <c r="ELF126" s="243"/>
      <c r="ELG126" s="243"/>
      <c r="ELH126" s="243"/>
      <c r="ELI126" s="243"/>
      <c r="ELJ126" s="243"/>
      <c r="ELK126" s="243"/>
      <c r="ELL126" s="243"/>
      <c r="ELM126" s="243"/>
      <c r="ELN126" s="243"/>
      <c r="ELO126" s="243"/>
      <c r="ELP126" s="243"/>
      <c r="ELQ126" s="243"/>
      <c r="ELR126" s="243"/>
      <c r="ELS126" s="243"/>
      <c r="ELT126" s="243"/>
      <c r="ELU126" s="243"/>
      <c r="ELV126" s="243"/>
      <c r="ELW126" s="243"/>
      <c r="ELX126" s="243"/>
      <c r="ELY126" s="243"/>
      <c r="ELZ126" s="243"/>
      <c r="EMA126" s="243"/>
      <c r="EMB126" s="243"/>
      <c r="EMC126" s="243"/>
      <c r="EMD126" s="243"/>
      <c r="EME126" s="243"/>
      <c r="EMF126" s="243"/>
      <c r="EMG126" s="243"/>
      <c r="EMH126" s="243"/>
      <c r="EMI126" s="243"/>
      <c r="EMJ126" s="243"/>
      <c r="EMK126" s="243"/>
      <c r="EML126" s="243"/>
      <c r="EMM126" s="243"/>
      <c r="EMN126" s="243"/>
      <c r="EMO126" s="243"/>
      <c r="EMP126" s="243"/>
      <c r="EMQ126" s="243"/>
      <c r="EMR126" s="243"/>
      <c r="EMS126" s="243"/>
      <c r="EMT126" s="243"/>
      <c r="EMU126" s="243"/>
      <c r="EMV126" s="243"/>
      <c r="EMW126" s="243"/>
      <c r="EMX126" s="243"/>
      <c r="EMY126" s="243"/>
      <c r="EMZ126" s="243"/>
      <c r="ENA126" s="243"/>
      <c r="ENB126" s="243"/>
      <c r="ENC126" s="243"/>
      <c r="END126" s="243"/>
      <c r="ENE126" s="243"/>
      <c r="ENF126" s="243"/>
      <c r="ENG126" s="243"/>
      <c r="ENH126" s="243"/>
      <c r="ENI126" s="243"/>
      <c r="ENJ126" s="243"/>
      <c r="ENK126" s="243"/>
      <c r="ENL126" s="243"/>
      <c r="ENM126" s="243"/>
      <c r="ENN126" s="243"/>
      <c r="ENO126" s="243"/>
      <c r="ENP126" s="243"/>
      <c r="ENQ126" s="243"/>
      <c r="ENR126" s="243"/>
      <c r="ENS126" s="243"/>
      <c r="ENT126" s="243"/>
      <c r="ENU126" s="243"/>
      <c r="ENV126" s="243"/>
      <c r="ENW126" s="243"/>
      <c r="ENX126" s="243"/>
      <c r="ENY126" s="243"/>
      <c r="ENZ126" s="243"/>
      <c r="EOA126" s="243"/>
      <c r="EOB126" s="243"/>
      <c r="EOC126" s="243"/>
      <c r="EOD126" s="243"/>
      <c r="EOE126" s="243"/>
      <c r="EOF126" s="243"/>
      <c r="EOG126" s="243"/>
      <c r="EOH126" s="243"/>
      <c r="EOI126" s="243"/>
      <c r="EOJ126" s="243"/>
      <c r="EOK126" s="243"/>
      <c r="EOL126" s="243"/>
      <c r="EOM126" s="243"/>
      <c r="EON126" s="243"/>
      <c r="EOO126" s="243"/>
      <c r="EOP126" s="243"/>
      <c r="EOQ126" s="243"/>
      <c r="EOR126" s="243"/>
      <c r="EOS126" s="243"/>
      <c r="EOT126" s="243"/>
      <c r="EOU126" s="243"/>
      <c r="EOV126" s="243"/>
      <c r="EOW126" s="243"/>
      <c r="EOX126" s="243"/>
      <c r="EOY126" s="243"/>
      <c r="EOZ126" s="243"/>
      <c r="EPA126" s="243"/>
      <c r="EPB126" s="243"/>
      <c r="EPC126" s="243"/>
      <c r="EPD126" s="243"/>
      <c r="EPE126" s="243"/>
      <c r="EPF126" s="243"/>
      <c r="EPG126" s="243"/>
      <c r="EPH126" s="243"/>
      <c r="EPI126" s="243"/>
      <c r="EPJ126" s="243"/>
      <c r="EPK126" s="243"/>
      <c r="EPL126" s="243"/>
      <c r="EPM126" s="243"/>
      <c r="EPN126" s="243"/>
      <c r="EPO126" s="243"/>
      <c r="EPP126" s="243"/>
      <c r="EPQ126" s="243"/>
      <c r="EPR126" s="243"/>
      <c r="EPS126" s="243"/>
      <c r="EPT126" s="243"/>
      <c r="EPU126" s="243"/>
      <c r="EPV126" s="243"/>
      <c r="EPW126" s="243"/>
      <c r="EPX126" s="243"/>
      <c r="EPY126" s="243"/>
      <c r="EPZ126" s="243"/>
      <c r="EQA126" s="243"/>
      <c r="EQB126" s="243"/>
      <c r="EQC126" s="243"/>
      <c r="EQD126" s="243"/>
      <c r="EQE126" s="243"/>
      <c r="EQF126" s="243"/>
      <c r="EQG126" s="243"/>
      <c r="EQH126" s="243"/>
      <c r="EQI126" s="243"/>
      <c r="EQJ126" s="243"/>
      <c r="EQK126" s="243"/>
      <c r="EQL126" s="243"/>
      <c r="EQM126" s="243"/>
      <c r="EQN126" s="243"/>
      <c r="EQO126" s="243"/>
      <c r="EQP126" s="243"/>
      <c r="EQQ126" s="243"/>
      <c r="EQR126" s="243"/>
      <c r="EQS126" s="243"/>
      <c r="EQT126" s="243"/>
      <c r="EQU126" s="243"/>
      <c r="EQV126" s="243"/>
      <c r="EQW126" s="243"/>
      <c r="EQX126" s="243"/>
      <c r="EQY126" s="243"/>
      <c r="EQZ126" s="243"/>
      <c r="ERA126" s="243"/>
      <c r="ERB126" s="243"/>
      <c r="ERC126" s="243"/>
      <c r="ERD126" s="243"/>
      <c r="ERE126" s="243"/>
      <c r="ERF126" s="243"/>
      <c r="ERG126" s="243"/>
      <c r="ERH126" s="243"/>
      <c r="ERI126" s="243"/>
      <c r="ERJ126" s="243"/>
      <c r="ERK126" s="243"/>
      <c r="ERL126" s="243"/>
      <c r="ERM126" s="243"/>
      <c r="ERN126" s="243"/>
      <c r="ERO126" s="243"/>
      <c r="ERP126" s="243"/>
      <c r="ERQ126" s="243"/>
      <c r="ERR126" s="243"/>
      <c r="ERS126" s="243"/>
      <c r="ERT126" s="243"/>
      <c r="ERU126" s="243"/>
      <c r="ERV126" s="243"/>
      <c r="ERW126" s="243"/>
      <c r="ERX126" s="243"/>
      <c r="ERY126" s="243"/>
      <c r="ERZ126" s="243"/>
      <c r="ESA126" s="243"/>
      <c r="ESB126" s="243"/>
      <c r="ESC126" s="243"/>
      <c r="ESD126" s="243"/>
      <c r="ESE126" s="243"/>
      <c r="ESF126" s="243"/>
      <c r="ESG126" s="243"/>
      <c r="ESH126" s="243"/>
      <c r="ESI126" s="243"/>
      <c r="ESJ126" s="243"/>
      <c r="ESK126" s="243"/>
      <c r="ESL126" s="243"/>
      <c r="ESM126" s="243"/>
      <c r="ESN126" s="243"/>
      <c r="ESO126" s="243"/>
      <c r="ESP126" s="243"/>
      <c r="ESQ126" s="243"/>
      <c r="ESR126" s="243"/>
      <c r="ESS126" s="243"/>
      <c r="EST126" s="243"/>
      <c r="ESU126" s="243"/>
      <c r="ESV126" s="243"/>
      <c r="ESW126" s="243"/>
      <c r="ESX126" s="243"/>
      <c r="ESY126" s="243"/>
      <c r="ESZ126" s="243"/>
      <c r="ETA126" s="243"/>
      <c r="ETB126" s="243"/>
      <c r="ETC126" s="243"/>
      <c r="ETD126" s="243"/>
      <c r="ETE126" s="243"/>
      <c r="ETF126" s="243"/>
      <c r="ETG126" s="243"/>
      <c r="ETH126" s="243"/>
      <c r="ETI126" s="243"/>
      <c r="ETJ126" s="243"/>
      <c r="ETK126" s="243"/>
      <c r="ETL126" s="243"/>
      <c r="ETM126" s="243"/>
      <c r="ETN126" s="243"/>
      <c r="ETO126" s="243"/>
      <c r="ETP126" s="243"/>
      <c r="ETQ126" s="243"/>
      <c r="ETR126" s="243"/>
      <c r="ETS126" s="243"/>
      <c r="ETT126" s="243"/>
      <c r="ETU126" s="243"/>
      <c r="ETV126" s="243"/>
      <c r="ETW126" s="243"/>
      <c r="ETX126" s="243"/>
      <c r="ETY126" s="243"/>
      <c r="ETZ126" s="243"/>
      <c r="EUA126" s="243"/>
      <c r="EUB126" s="243"/>
      <c r="EUC126" s="243"/>
      <c r="EUD126" s="243"/>
      <c r="EUE126" s="243"/>
      <c r="EUF126" s="243"/>
      <c r="EUG126" s="243"/>
      <c r="EUH126" s="243"/>
      <c r="EUI126" s="243"/>
      <c r="EUJ126" s="243"/>
      <c r="EUK126" s="243"/>
      <c r="EUL126" s="243"/>
      <c r="EUM126" s="243"/>
      <c r="EUN126" s="243"/>
      <c r="EUO126" s="243"/>
      <c r="EUP126" s="243"/>
      <c r="EUQ126" s="243"/>
      <c r="EUR126" s="243"/>
      <c r="EUS126" s="243"/>
      <c r="EUT126" s="243"/>
      <c r="EUU126" s="243"/>
      <c r="EUV126" s="243"/>
      <c r="EUW126" s="243"/>
      <c r="EUX126" s="243"/>
      <c r="EUY126" s="243"/>
      <c r="EUZ126" s="243"/>
      <c r="EVA126" s="243"/>
      <c r="EVB126" s="243"/>
      <c r="EVC126" s="243"/>
      <c r="EVD126" s="243"/>
      <c r="EVE126" s="243"/>
      <c r="EVF126" s="243"/>
      <c r="EVG126" s="243"/>
      <c r="EVH126" s="243"/>
      <c r="EVI126" s="243"/>
      <c r="EVJ126" s="243"/>
      <c r="EVK126" s="243"/>
      <c r="EVL126" s="243"/>
      <c r="EVM126" s="243"/>
      <c r="EVN126" s="243"/>
      <c r="EVO126" s="243"/>
      <c r="EVP126" s="243"/>
      <c r="EVQ126" s="243"/>
      <c r="EVR126" s="243"/>
      <c r="EVS126" s="243"/>
      <c r="EVT126" s="243"/>
      <c r="EVU126" s="243"/>
      <c r="EVV126" s="243"/>
      <c r="EVW126" s="243"/>
      <c r="EVX126" s="243"/>
      <c r="EVY126" s="243"/>
      <c r="EVZ126" s="243"/>
      <c r="EWA126" s="243"/>
      <c r="EWB126" s="243"/>
      <c r="EWC126" s="243"/>
      <c r="EWD126" s="243"/>
      <c r="EWE126" s="243"/>
      <c r="EWF126" s="243"/>
      <c r="EWG126" s="243"/>
      <c r="EWH126" s="243"/>
      <c r="EWI126" s="243"/>
      <c r="EWJ126" s="243"/>
      <c r="EWK126" s="243"/>
      <c r="EWL126" s="243"/>
      <c r="EWM126" s="243"/>
      <c r="EWN126" s="243"/>
      <c r="EWO126" s="243"/>
      <c r="EWP126" s="243"/>
      <c r="EWQ126" s="243"/>
      <c r="EWR126" s="243"/>
      <c r="EWS126" s="243"/>
      <c r="EWT126" s="243"/>
      <c r="EWU126" s="243"/>
      <c r="EWV126" s="243"/>
      <c r="EWW126" s="243"/>
      <c r="EWX126" s="243"/>
      <c r="EWY126" s="243"/>
      <c r="EWZ126" s="243"/>
      <c r="EXA126" s="243"/>
      <c r="EXB126" s="243"/>
      <c r="EXC126" s="243"/>
      <c r="EXD126" s="243"/>
      <c r="EXE126" s="243"/>
      <c r="EXF126" s="243"/>
      <c r="EXG126" s="243"/>
      <c r="EXH126" s="243"/>
      <c r="EXI126" s="243"/>
      <c r="EXJ126" s="243"/>
      <c r="EXK126" s="243"/>
      <c r="EXL126" s="243"/>
      <c r="EXM126" s="243"/>
      <c r="EXN126" s="243"/>
      <c r="EXO126" s="243"/>
      <c r="EXP126" s="243"/>
      <c r="EXQ126" s="243"/>
      <c r="EXR126" s="243"/>
      <c r="EXS126" s="243"/>
      <c r="EXT126" s="243"/>
      <c r="EXU126" s="243"/>
      <c r="EXV126" s="243"/>
      <c r="EXW126" s="243"/>
      <c r="EXX126" s="243"/>
      <c r="EXY126" s="243"/>
      <c r="EXZ126" s="243"/>
      <c r="EYA126" s="243"/>
      <c r="EYB126" s="243"/>
      <c r="EYC126" s="243"/>
      <c r="EYD126" s="243"/>
      <c r="EYE126" s="243"/>
      <c r="EYF126" s="243"/>
      <c r="EYG126" s="243"/>
      <c r="EYH126" s="243"/>
      <c r="EYI126" s="243"/>
      <c r="EYJ126" s="243"/>
      <c r="EYK126" s="243"/>
      <c r="EYL126" s="243"/>
      <c r="EYM126" s="243"/>
      <c r="EYN126" s="243"/>
      <c r="EYO126" s="243"/>
      <c r="EYP126" s="243"/>
      <c r="EYQ126" s="243"/>
      <c r="EYR126" s="243"/>
      <c r="EYS126" s="243"/>
      <c r="EYT126" s="243"/>
      <c r="EYU126" s="243"/>
      <c r="EYV126" s="243"/>
      <c r="EYW126" s="243"/>
      <c r="EYX126" s="243"/>
      <c r="EYY126" s="243"/>
      <c r="EYZ126" s="243"/>
      <c r="EZA126" s="243"/>
      <c r="EZB126" s="243"/>
      <c r="EZC126" s="243"/>
      <c r="EZD126" s="243"/>
      <c r="EZE126" s="243"/>
      <c r="EZF126" s="243"/>
      <c r="EZG126" s="243"/>
      <c r="EZH126" s="243"/>
      <c r="EZI126" s="243"/>
      <c r="EZJ126" s="243"/>
      <c r="EZK126" s="243"/>
      <c r="EZL126" s="243"/>
      <c r="EZM126" s="243"/>
      <c r="EZN126" s="243"/>
      <c r="EZO126" s="243"/>
      <c r="EZP126" s="243"/>
      <c r="EZQ126" s="243"/>
      <c r="EZR126" s="243"/>
      <c r="EZS126" s="243"/>
      <c r="EZT126" s="243"/>
      <c r="EZU126" s="243"/>
      <c r="EZV126" s="243"/>
      <c r="EZW126" s="243"/>
      <c r="EZX126" s="243"/>
      <c r="EZY126" s="243"/>
      <c r="EZZ126" s="243"/>
      <c r="FAA126" s="243"/>
      <c r="FAB126" s="243"/>
      <c r="FAC126" s="243"/>
      <c r="FAD126" s="243"/>
      <c r="FAE126" s="243"/>
      <c r="FAF126" s="243"/>
      <c r="FAG126" s="243"/>
      <c r="FAH126" s="243"/>
      <c r="FAI126" s="243"/>
      <c r="FAJ126" s="243"/>
      <c r="FAK126" s="243"/>
      <c r="FAL126" s="243"/>
      <c r="FAM126" s="243"/>
      <c r="FAN126" s="243"/>
      <c r="FAO126" s="243"/>
      <c r="FAP126" s="243"/>
      <c r="FAQ126" s="243"/>
      <c r="FAR126" s="243"/>
      <c r="FAS126" s="243"/>
      <c r="FAT126" s="243"/>
      <c r="FAU126" s="243"/>
      <c r="FAV126" s="243"/>
      <c r="FAW126" s="243"/>
      <c r="FAX126" s="243"/>
      <c r="FAY126" s="243"/>
      <c r="FAZ126" s="243"/>
      <c r="FBA126" s="243"/>
      <c r="FBB126" s="243"/>
      <c r="FBC126" s="243"/>
      <c r="FBD126" s="243"/>
      <c r="FBE126" s="243"/>
      <c r="FBF126" s="243"/>
      <c r="FBG126" s="243"/>
      <c r="FBH126" s="243"/>
      <c r="FBI126" s="243"/>
      <c r="FBJ126" s="243"/>
      <c r="FBK126" s="243"/>
      <c r="FBL126" s="243"/>
      <c r="FBM126" s="243"/>
      <c r="FBN126" s="243"/>
      <c r="FBO126" s="243"/>
      <c r="FBP126" s="243"/>
      <c r="FBQ126" s="243"/>
      <c r="FBR126" s="243"/>
      <c r="FBS126" s="243"/>
      <c r="FBT126" s="243"/>
      <c r="FBU126" s="243"/>
      <c r="FBV126" s="243"/>
      <c r="FBW126" s="243"/>
      <c r="FBX126" s="243"/>
      <c r="FBY126" s="243"/>
      <c r="FBZ126" s="243"/>
      <c r="FCA126" s="243"/>
      <c r="FCB126" s="243"/>
      <c r="FCC126" s="243"/>
      <c r="FCD126" s="243"/>
      <c r="FCE126" s="243"/>
      <c r="FCF126" s="243"/>
      <c r="FCG126" s="243"/>
      <c r="FCH126" s="243"/>
      <c r="FCI126" s="243"/>
      <c r="FCJ126" s="243"/>
      <c r="FCK126" s="243"/>
      <c r="FCL126" s="243"/>
      <c r="FCM126" s="243"/>
      <c r="FCN126" s="243"/>
      <c r="FCO126" s="243"/>
      <c r="FCP126" s="243"/>
      <c r="FCQ126" s="243"/>
      <c r="FCR126" s="243"/>
      <c r="FCS126" s="243"/>
      <c r="FCT126" s="243"/>
      <c r="FCU126" s="243"/>
      <c r="FCV126" s="243"/>
      <c r="FCW126" s="243"/>
      <c r="FCX126" s="243"/>
      <c r="FCY126" s="243"/>
      <c r="FCZ126" s="243"/>
      <c r="FDA126" s="243"/>
      <c r="FDB126" s="243"/>
      <c r="FDC126" s="243"/>
      <c r="FDD126" s="243"/>
      <c r="FDE126" s="243"/>
      <c r="FDF126" s="243"/>
      <c r="FDG126" s="243"/>
      <c r="FDH126" s="243"/>
      <c r="FDI126" s="243"/>
      <c r="FDJ126" s="243"/>
      <c r="FDK126" s="243"/>
      <c r="FDL126" s="243"/>
      <c r="FDM126" s="243"/>
      <c r="FDN126" s="243"/>
      <c r="FDO126" s="243"/>
      <c r="FDP126" s="243"/>
      <c r="FDQ126" s="243"/>
      <c r="FDR126" s="243"/>
      <c r="FDS126" s="243"/>
      <c r="FDT126" s="243"/>
      <c r="FDU126" s="243"/>
      <c r="FDV126" s="243"/>
      <c r="FDW126" s="243"/>
      <c r="FDX126" s="243"/>
      <c r="FDY126" s="243"/>
      <c r="FDZ126" s="243"/>
      <c r="FEA126" s="243"/>
      <c r="FEB126" s="243"/>
      <c r="FEC126" s="243"/>
      <c r="FED126" s="243"/>
      <c r="FEE126" s="243"/>
      <c r="FEF126" s="243"/>
      <c r="FEG126" s="243"/>
      <c r="FEH126" s="243"/>
      <c r="FEI126" s="243"/>
      <c r="FEJ126" s="243"/>
      <c r="FEK126" s="243"/>
      <c r="FEL126" s="243"/>
      <c r="FEM126" s="243"/>
      <c r="FEN126" s="243"/>
      <c r="FEO126" s="243"/>
      <c r="FEP126" s="243"/>
      <c r="FEQ126" s="243"/>
      <c r="FER126" s="243"/>
      <c r="FES126" s="243"/>
      <c r="FET126" s="243"/>
      <c r="FEU126" s="243"/>
      <c r="FEV126" s="243"/>
      <c r="FEW126" s="243"/>
      <c r="FEX126" s="243"/>
      <c r="FEY126" s="243"/>
      <c r="FEZ126" s="243"/>
      <c r="FFA126" s="243"/>
      <c r="FFB126" s="243"/>
      <c r="FFC126" s="243"/>
      <c r="FFD126" s="243"/>
      <c r="FFE126" s="243"/>
      <c r="FFF126" s="243"/>
      <c r="FFG126" s="243"/>
      <c r="FFH126" s="243"/>
      <c r="FFI126" s="243"/>
      <c r="FFJ126" s="243"/>
      <c r="FFK126" s="243"/>
      <c r="FFL126" s="243"/>
      <c r="FFM126" s="243"/>
      <c r="FFN126" s="243"/>
      <c r="FFO126" s="243"/>
      <c r="FFP126" s="243"/>
      <c r="FFQ126" s="243"/>
      <c r="FFR126" s="243"/>
      <c r="FFS126" s="243"/>
      <c r="FFT126" s="243"/>
      <c r="FFU126" s="243"/>
      <c r="FFV126" s="243"/>
      <c r="FFW126" s="243"/>
      <c r="FFX126" s="243"/>
      <c r="FFY126" s="243"/>
      <c r="FFZ126" s="243"/>
      <c r="FGA126" s="243"/>
      <c r="FGB126" s="243"/>
      <c r="FGC126" s="243"/>
      <c r="FGD126" s="243"/>
      <c r="FGE126" s="243"/>
      <c r="FGF126" s="243"/>
      <c r="FGG126" s="243"/>
      <c r="FGH126" s="243"/>
      <c r="FGI126" s="243"/>
      <c r="FGJ126" s="243"/>
      <c r="FGK126" s="243"/>
      <c r="FGL126" s="243"/>
      <c r="FGM126" s="243"/>
      <c r="FGN126" s="243"/>
      <c r="FGO126" s="243"/>
      <c r="FGP126" s="243"/>
      <c r="FGQ126" s="243"/>
      <c r="FGR126" s="243"/>
      <c r="FGS126" s="243"/>
      <c r="FGT126" s="243"/>
      <c r="FGU126" s="243"/>
      <c r="FGV126" s="243"/>
      <c r="FGW126" s="243"/>
      <c r="FGX126" s="243"/>
      <c r="FGY126" s="243"/>
      <c r="FGZ126" s="243"/>
      <c r="FHA126" s="243"/>
      <c r="FHB126" s="243"/>
      <c r="FHC126" s="243"/>
      <c r="FHD126" s="243"/>
      <c r="FHE126" s="243"/>
      <c r="FHF126" s="243"/>
      <c r="FHG126" s="243"/>
      <c r="FHH126" s="243"/>
      <c r="FHI126" s="243"/>
      <c r="FHJ126" s="243"/>
      <c r="FHK126" s="243"/>
      <c r="FHL126" s="243"/>
      <c r="FHM126" s="243"/>
      <c r="FHN126" s="243"/>
      <c r="FHO126" s="243"/>
      <c r="FHP126" s="243"/>
      <c r="FHQ126" s="243"/>
      <c r="FHR126" s="243"/>
      <c r="FHS126" s="243"/>
      <c r="FHT126" s="243"/>
      <c r="FHU126" s="243"/>
      <c r="FHV126" s="243"/>
      <c r="FHW126" s="243"/>
      <c r="FHX126" s="243"/>
      <c r="FHY126" s="243"/>
      <c r="FHZ126" s="243"/>
      <c r="FIA126" s="243"/>
      <c r="FIB126" s="243"/>
      <c r="FIC126" s="243"/>
      <c r="FID126" s="243"/>
      <c r="FIE126" s="243"/>
      <c r="FIF126" s="243"/>
      <c r="FIG126" s="243"/>
      <c r="FIH126" s="243"/>
      <c r="FII126" s="243"/>
      <c r="FIJ126" s="243"/>
      <c r="FIK126" s="243"/>
      <c r="FIL126" s="243"/>
      <c r="FIM126" s="243"/>
      <c r="FIN126" s="243"/>
      <c r="FIO126" s="243"/>
      <c r="FIP126" s="243"/>
      <c r="FIQ126" s="243"/>
      <c r="FIR126" s="243"/>
      <c r="FIS126" s="243"/>
      <c r="FIT126" s="243"/>
      <c r="FIU126" s="243"/>
      <c r="FIV126" s="243"/>
      <c r="FIW126" s="243"/>
      <c r="FIX126" s="243"/>
      <c r="FIY126" s="243"/>
      <c r="FIZ126" s="243"/>
      <c r="FJA126" s="243"/>
      <c r="FJB126" s="243"/>
      <c r="FJC126" s="243"/>
      <c r="FJD126" s="243"/>
      <c r="FJE126" s="243"/>
      <c r="FJF126" s="243"/>
      <c r="FJG126" s="243"/>
      <c r="FJH126" s="243"/>
      <c r="FJI126" s="243"/>
      <c r="FJJ126" s="243"/>
      <c r="FJK126" s="243"/>
      <c r="FJL126" s="243"/>
      <c r="FJM126" s="243"/>
      <c r="FJN126" s="243"/>
      <c r="FJO126" s="243"/>
      <c r="FJP126" s="243"/>
      <c r="FJQ126" s="243"/>
      <c r="FJR126" s="243"/>
      <c r="FJS126" s="243"/>
      <c r="FJT126" s="243"/>
      <c r="FJU126" s="243"/>
      <c r="FJV126" s="243"/>
      <c r="FJW126" s="243"/>
      <c r="FJX126" s="243"/>
      <c r="FJY126" s="243"/>
      <c r="FJZ126" s="243"/>
      <c r="FKA126" s="243"/>
      <c r="FKB126" s="243"/>
      <c r="FKC126" s="243"/>
      <c r="FKD126" s="243"/>
      <c r="FKE126" s="243"/>
      <c r="FKF126" s="243"/>
      <c r="FKG126" s="243"/>
      <c r="FKH126" s="243"/>
      <c r="FKI126" s="243"/>
      <c r="FKJ126" s="243"/>
      <c r="FKK126" s="243"/>
      <c r="FKL126" s="243"/>
      <c r="FKM126" s="243"/>
      <c r="FKN126" s="243"/>
      <c r="FKO126" s="243"/>
      <c r="FKP126" s="243"/>
      <c r="FKQ126" s="243"/>
      <c r="FKR126" s="243"/>
      <c r="FKS126" s="243"/>
      <c r="FKT126" s="243"/>
      <c r="FKU126" s="243"/>
      <c r="FKV126" s="243"/>
      <c r="FKW126" s="243"/>
      <c r="FKX126" s="243"/>
      <c r="FKY126" s="243"/>
      <c r="FKZ126" s="243"/>
      <c r="FLA126" s="243"/>
      <c r="FLB126" s="243"/>
      <c r="FLC126" s="243"/>
      <c r="FLD126" s="243"/>
      <c r="FLE126" s="243"/>
      <c r="FLF126" s="243"/>
      <c r="FLG126" s="243"/>
      <c r="FLH126" s="243"/>
      <c r="FLI126" s="243"/>
      <c r="FLJ126" s="243"/>
      <c r="FLK126" s="243"/>
      <c r="FLL126" s="243"/>
      <c r="FLM126" s="243"/>
      <c r="FLN126" s="243"/>
      <c r="FLO126" s="243"/>
      <c r="FLP126" s="243"/>
      <c r="FLQ126" s="243"/>
      <c r="FLR126" s="243"/>
      <c r="FLS126" s="243"/>
      <c r="FLT126" s="243"/>
      <c r="FLU126" s="243"/>
      <c r="FLV126" s="243"/>
      <c r="FLW126" s="243"/>
      <c r="FLX126" s="243"/>
      <c r="FLY126" s="243"/>
      <c r="FLZ126" s="243"/>
      <c r="FMA126" s="243"/>
      <c r="FMB126" s="243"/>
      <c r="FMC126" s="243"/>
      <c r="FMD126" s="243"/>
      <c r="FME126" s="243"/>
      <c r="FMF126" s="243"/>
      <c r="FMG126" s="243"/>
      <c r="FMH126" s="243"/>
      <c r="FMI126" s="243"/>
      <c r="FMJ126" s="243"/>
      <c r="FMK126" s="243"/>
      <c r="FML126" s="243"/>
      <c r="FMM126" s="243"/>
      <c r="FMN126" s="243"/>
      <c r="FMO126" s="243"/>
      <c r="FMP126" s="243"/>
      <c r="FMQ126" s="243"/>
      <c r="FMR126" s="243"/>
      <c r="FMS126" s="243"/>
      <c r="FMT126" s="243"/>
      <c r="FMU126" s="243"/>
      <c r="FMV126" s="243"/>
      <c r="FMW126" s="243"/>
      <c r="FMX126" s="243"/>
      <c r="FMY126" s="243"/>
      <c r="FMZ126" s="243"/>
      <c r="FNA126" s="243"/>
      <c r="FNB126" s="243"/>
      <c r="FNC126" s="243"/>
      <c r="FND126" s="243"/>
      <c r="FNE126" s="243"/>
      <c r="FNF126" s="243"/>
      <c r="FNG126" s="243"/>
      <c r="FNH126" s="243"/>
      <c r="FNI126" s="243"/>
      <c r="FNJ126" s="243"/>
      <c r="FNK126" s="243"/>
      <c r="FNL126" s="243"/>
      <c r="FNM126" s="243"/>
      <c r="FNN126" s="243"/>
      <c r="FNO126" s="243"/>
      <c r="FNP126" s="243"/>
      <c r="FNQ126" s="243"/>
      <c r="FNR126" s="243"/>
      <c r="FNS126" s="243"/>
      <c r="FNT126" s="243"/>
      <c r="FNU126" s="243"/>
      <c r="FNV126" s="243"/>
      <c r="FNW126" s="243"/>
      <c r="FNX126" s="243"/>
      <c r="FNY126" s="243"/>
      <c r="FNZ126" s="243"/>
      <c r="FOA126" s="243"/>
      <c r="FOB126" s="243"/>
      <c r="FOC126" s="243"/>
      <c r="FOD126" s="243"/>
      <c r="FOE126" s="243"/>
      <c r="FOF126" s="243"/>
      <c r="FOG126" s="243"/>
      <c r="FOH126" s="243"/>
      <c r="FOI126" s="243"/>
      <c r="FOJ126" s="243"/>
      <c r="FOK126" s="243"/>
      <c r="FOL126" s="243"/>
      <c r="FOM126" s="243"/>
      <c r="FON126" s="243"/>
      <c r="FOO126" s="243"/>
      <c r="FOP126" s="243"/>
      <c r="FOQ126" s="243"/>
      <c r="FOR126" s="243"/>
      <c r="FOS126" s="243"/>
      <c r="FOT126" s="243"/>
      <c r="FOU126" s="243"/>
      <c r="FOV126" s="243"/>
      <c r="FOW126" s="243"/>
      <c r="FOX126" s="243"/>
      <c r="FOY126" s="243"/>
      <c r="FOZ126" s="243"/>
      <c r="FPA126" s="243"/>
      <c r="FPB126" s="243"/>
      <c r="FPC126" s="243"/>
      <c r="FPD126" s="243"/>
      <c r="FPE126" s="243"/>
      <c r="FPF126" s="243"/>
      <c r="FPG126" s="243"/>
      <c r="FPH126" s="243"/>
      <c r="FPI126" s="243"/>
      <c r="FPJ126" s="243"/>
      <c r="FPK126" s="243"/>
      <c r="FPL126" s="243"/>
      <c r="FPM126" s="243"/>
      <c r="FPN126" s="243"/>
      <c r="FPO126" s="243"/>
      <c r="FPP126" s="243"/>
      <c r="FPQ126" s="243"/>
      <c r="FPR126" s="243"/>
      <c r="FPS126" s="243"/>
      <c r="FPT126" s="243"/>
      <c r="FPU126" s="243"/>
      <c r="FPV126" s="243"/>
      <c r="FPW126" s="243"/>
      <c r="FPX126" s="243"/>
      <c r="FPY126" s="243"/>
      <c r="FPZ126" s="243"/>
      <c r="FQA126" s="243"/>
      <c r="FQB126" s="243"/>
      <c r="FQC126" s="243"/>
      <c r="FQD126" s="243"/>
      <c r="FQE126" s="243"/>
      <c r="FQF126" s="243"/>
      <c r="FQG126" s="243"/>
      <c r="FQH126" s="243"/>
      <c r="FQI126" s="243"/>
      <c r="FQJ126" s="243"/>
      <c r="FQK126" s="243"/>
      <c r="FQL126" s="243"/>
      <c r="FQM126" s="243"/>
      <c r="FQN126" s="243"/>
      <c r="FQO126" s="243"/>
      <c r="FQP126" s="243"/>
      <c r="FQQ126" s="243"/>
      <c r="FQR126" s="243"/>
      <c r="FQS126" s="243"/>
      <c r="FQT126" s="243"/>
      <c r="FQU126" s="243"/>
      <c r="FQV126" s="243"/>
      <c r="FQW126" s="243"/>
      <c r="FQX126" s="243"/>
      <c r="FQY126" s="243"/>
      <c r="FQZ126" s="243"/>
      <c r="FRA126" s="243"/>
      <c r="FRB126" s="243"/>
      <c r="FRC126" s="243"/>
      <c r="FRD126" s="243"/>
      <c r="FRE126" s="243"/>
      <c r="FRF126" s="243"/>
      <c r="FRG126" s="243"/>
      <c r="FRH126" s="243"/>
      <c r="FRI126" s="243"/>
      <c r="FRJ126" s="243"/>
      <c r="FRK126" s="243"/>
      <c r="FRL126" s="243"/>
      <c r="FRM126" s="243"/>
      <c r="FRN126" s="243"/>
      <c r="FRO126" s="243"/>
      <c r="FRP126" s="243"/>
      <c r="FRQ126" s="243"/>
      <c r="FRR126" s="243"/>
      <c r="FRS126" s="243"/>
      <c r="FRT126" s="243"/>
      <c r="FRU126" s="243"/>
      <c r="FRV126" s="243"/>
      <c r="FRW126" s="243"/>
      <c r="FRX126" s="243"/>
      <c r="FRY126" s="243"/>
      <c r="FRZ126" s="243"/>
      <c r="FSA126" s="243"/>
      <c r="FSB126" s="243"/>
      <c r="FSC126" s="243"/>
      <c r="FSD126" s="243"/>
      <c r="FSE126" s="243"/>
      <c r="FSF126" s="243"/>
      <c r="FSG126" s="243"/>
      <c r="FSH126" s="243"/>
      <c r="FSI126" s="243"/>
      <c r="FSJ126" s="243"/>
      <c r="FSK126" s="243"/>
      <c r="FSL126" s="243"/>
      <c r="FSM126" s="243"/>
      <c r="FSN126" s="243"/>
      <c r="FSO126" s="243"/>
      <c r="FSP126" s="243"/>
      <c r="FSQ126" s="243"/>
      <c r="FSR126" s="243"/>
      <c r="FSS126" s="243"/>
      <c r="FST126" s="243"/>
      <c r="FSU126" s="243"/>
      <c r="FSV126" s="243"/>
      <c r="FSW126" s="243"/>
      <c r="FSX126" s="243"/>
      <c r="FSY126" s="243"/>
      <c r="FSZ126" s="243"/>
      <c r="FTA126" s="243"/>
      <c r="FTB126" s="243"/>
      <c r="FTC126" s="243"/>
      <c r="FTD126" s="243"/>
      <c r="FTE126" s="243"/>
      <c r="FTF126" s="243"/>
      <c r="FTG126" s="243"/>
      <c r="FTH126" s="243"/>
      <c r="FTI126" s="243"/>
      <c r="FTJ126" s="243"/>
      <c r="FTK126" s="243"/>
      <c r="FTL126" s="243"/>
      <c r="FTM126" s="243"/>
      <c r="FTN126" s="243"/>
      <c r="FTO126" s="243"/>
      <c r="FTP126" s="243"/>
      <c r="FTQ126" s="243"/>
      <c r="FTR126" s="243"/>
      <c r="FTS126" s="243"/>
      <c r="FTT126" s="243"/>
      <c r="FTU126" s="243"/>
      <c r="FTV126" s="243"/>
      <c r="FTW126" s="243"/>
      <c r="FTX126" s="243"/>
      <c r="FTY126" s="243"/>
      <c r="FTZ126" s="243"/>
      <c r="FUA126" s="243"/>
      <c r="FUB126" s="243"/>
      <c r="FUC126" s="243"/>
      <c r="FUD126" s="243"/>
      <c r="FUE126" s="243"/>
      <c r="FUF126" s="243"/>
      <c r="FUG126" s="243"/>
      <c r="FUH126" s="243"/>
      <c r="FUI126" s="243"/>
      <c r="FUJ126" s="243"/>
      <c r="FUK126" s="243"/>
      <c r="FUL126" s="243"/>
      <c r="FUM126" s="243"/>
      <c r="FUN126" s="243"/>
      <c r="FUO126" s="243"/>
      <c r="FUP126" s="243"/>
      <c r="FUQ126" s="243"/>
      <c r="FUR126" s="243"/>
      <c r="FUS126" s="243"/>
      <c r="FUT126" s="243"/>
      <c r="FUU126" s="243"/>
      <c r="FUV126" s="243"/>
      <c r="FUW126" s="243"/>
      <c r="FUX126" s="243"/>
      <c r="FUY126" s="243"/>
      <c r="FUZ126" s="243"/>
      <c r="FVA126" s="243"/>
      <c r="FVB126" s="243"/>
      <c r="FVC126" s="243"/>
      <c r="FVD126" s="243"/>
      <c r="FVE126" s="243"/>
      <c r="FVF126" s="243"/>
      <c r="FVG126" s="243"/>
      <c r="FVH126" s="243"/>
      <c r="FVI126" s="243"/>
      <c r="FVJ126" s="243"/>
      <c r="FVK126" s="243"/>
      <c r="FVL126" s="243"/>
      <c r="FVM126" s="243"/>
      <c r="FVN126" s="243"/>
      <c r="FVO126" s="243"/>
      <c r="FVP126" s="243"/>
      <c r="FVQ126" s="243"/>
      <c r="FVR126" s="243"/>
      <c r="FVS126" s="243"/>
      <c r="FVT126" s="243"/>
      <c r="FVU126" s="243"/>
      <c r="FVV126" s="243"/>
      <c r="FVW126" s="243"/>
      <c r="FVX126" s="243"/>
      <c r="FVY126" s="243"/>
      <c r="FVZ126" s="243"/>
      <c r="FWA126" s="243"/>
      <c r="FWB126" s="243"/>
      <c r="FWC126" s="243"/>
      <c r="FWD126" s="243"/>
      <c r="FWE126" s="243"/>
      <c r="FWF126" s="243"/>
      <c r="FWG126" s="243"/>
      <c r="FWH126" s="243"/>
      <c r="FWI126" s="243"/>
      <c r="FWJ126" s="243"/>
      <c r="FWK126" s="243"/>
      <c r="FWL126" s="243"/>
      <c r="FWM126" s="243"/>
      <c r="FWN126" s="243"/>
      <c r="FWO126" s="243"/>
      <c r="FWP126" s="243"/>
      <c r="FWQ126" s="243"/>
      <c r="FWR126" s="243"/>
      <c r="FWS126" s="243"/>
      <c r="FWT126" s="243"/>
      <c r="FWU126" s="243"/>
      <c r="FWV126" s="243"/>
      <c r="FWW126" s="243"/>
      <c r="FWX126" s="243"/>
      <c r="FWY126" s="243"/>
      <c r="FWZ126" s="243"/>
      <c r="FXA126" s="243"/>
      <c r="FXB126" s="243"/>
      <c r="FXC126" s="243"/>
      <c r="FXD126" s="243"/>
      <c r="FXE126" s="243"/>
      <c r="FXF126" s="243"/>
      <c r="FXG126" s="243"/>
      <c r="FXH126" s="243"/>
      <c r="FXI126" s="243"/>
      <c r="FXJ126" s="243"/>
      <c r="FXK126" s="243"/>
      <c r="FXL126" s="243"/>
      <c r="FXM126" s="243"/>
      <c r="FXN126" s="243"/>
      <c r="FXO126" s="243"/>
      <c r="FXP126" s="243"/>
      <c r="FXQ126" s="243"/>
      <c r="FXR126" s="243"/>
      <c r="FXS126" s="243"/>
      <c r="FXT126" s="243"/>
      <c r="FXU126" s="243"/>
      <c r="FXV126" s="243"/>
      <c r="FXW126" s="243"/>
      <c r="FXX126" s="243"/>
      <c r="FXY126" s="243"/>
      <c r="FXZ126" s="243"/>
      <c r="FYA126" s="243"/>
      <c r="FYB126" s="243"/>
      <c r="FYC126" s="243"/>
      <c r="FYD126" s="243"/>
      <c r="FYE126" s="243"/>
      <c r="FYF126" s="243"/>
      <c r="FYG126" s="243"/>
      <c r="FYH126" s="243"/>
      <c r="FYI126" s="243"/>
      <c r="FYJ126" s="243"/>
      <c r="FYK126" s="243"/>
      <c r="FYL126" s="243"/>
      <c r="FYM126" s="243"/>
      <c r="FYN126" s="243"/>
      <c r="FYO126" s="243"/>
      <c r="FYP126" s="243"/>
      <c r="FYQ126" s="243"/>
      <c r="FYR126" s="243"/>
      <c r="FYS126" s="243"/>
      <c r="FYT126" s="243"/>
      <c r="FYU126" s="243"/>
      <c r="FYV126" s="243"/>
      <c r="FYW126" s="243"/>
      <c r="FYX126" s="243"/>
      <c r="FYY126" s="243"/>
      <c r="FYZ126" s="243"/>
      <c r="FZA126" s="243"/>
      <c r="FZB126" s="243"/>
      <c r="FZC126" s="243"/>
      <c r="FZD126" s="243"/>
      <c r="FZE126" s="243"/>
      <c r="FZF126" s="243"/>
      <c r="FZG126" s="243"/>
      <c r="FZH126" s="243"/>
      <c r="FZI126" s="243"/>
      <c r="FZJ126" s="243"/>
      <c r="FZK126" s="243"/>
      <c r="FZL126" s="243"/>
      <c r="FZM126" s="243"/>
      <c r="FZN126" s="243"/>
      <c r="FZO126" s="243"/>
      <c r="FZP126" s="243"/>
      <c r="FZQ126" s="243"/>
      <c r="FZR126" s="243"/>
      <c r="FZS126" s="243"/>
      <c r="FZT126" s="243"/>
      <c r="FZU126" s="243"/>
      <c r="FZV126" s="243"/>
      <c r="FZW126" s="243"/>
      <c r="FZX126" s="243"/>
      <c r="FZY126" s="243"/>
      <c r="FZZ126" s="243"/>
      <c r="GAA126" s="243"/>
      <c r="GAB126" s="243"/>
      <c r="GAC126" s="243"/>
      <c r="GAD126" s="243"/>
      <c r="GAE126" s="243"/>
      <c r="GAF126" s="243"/>
      <c r="GAG126" s="243"/>
      <c r="GAH126" s="243"/>
      <c r="GAI126" s="243"/>
      <c r="GAJ126" s="243"/>
      <c r="GAK126" s="243"/>
      <c r="GAL126" s="243"/>
      <c r="GAM126" s="243"/>
      <c r="GAN126" s="243"/>
      <c r="GAO126" s="243"/>
      <c r="GAP126" s="243"/>
      <c r="GAQ126" s="243"/>
      <c r="GAR126" s="243"/>
      <c r="GAS126" s="243"/>
      <c r="GAT126" s="243"/>
      <c r="GAU126" s="243"/>
      <c r="GAV126" s="243"/>
      <c r="GAW126" s="243"/>
      <c r="GAX126" s="243"/>
      <c r="GAY126" s="243"/>
      <c r="GAZ126" s="243"/>
      <c r="GBA126" s="243"/>
      <c r="GBB126" s="243"/>
      <c r="GBC126" s="243"/>
      <c r="GBD126" s="243"/>
      <c r="GBE126" s="243"/>
      <c r="GBF126" s="243"/>
      <c r="GBG126" s="243"/>
      <c r="GBH126" s="243"/>
      <c r="GBI126" s="243"/>
      <c r="GBJ126" s="243"/>
      <c r="GBK126" s="243"/>
      <c r="GBL126" s="243"/>
      <c r="GBM126" s="243"/>
      <c r="GBN126" s="243"/>
      <c r="GBO126" s="243"/>
      <c r="GBP126" s="243"/>
      <c r="GBQ126" s="243"/>
      <c r="GBR126" s="243"/>
      <c r="GBS126" s="243"/>
      <c r="GBT126" s="243"/>
      <c r="GBU126" s="243"/>
      <c r="GBV126" s="243"/>
      <c r="GBW126" s="243"/>
      <c r="GBX126" s="243"/>
      <c r="GBY126" s="243"/>
      <c r="GBZ126" s="243"/>
      <c r="GCA126" s="243"/>
      <c r="GCB126" s="243"/>
      <c r="GCC126" s="243"/>
      <c r="GCD126" s="243"/>
      <c r="GCE126" s="243"/>
      <c r="GCF126" s="243"/>
      <c r="GCG126" s="243"/>
      <c r="GCH126" s="243"/>
      <c r="GCI126" s="243"/>
      <c r="GCJ126" s="243"/>
      <c r="GCK126" s="243"/>
      <c r="GCL126" s="243"/>
      <c r="GCM126" s="243"/>
      <c r="GCN126" s="243"/>
      <c r="GCO126" s="243"/>
      <c r="GCP126" s="243"/>
      <c r="GCQ126" s="243"/>
      <c r="GCR126" s="243"/>
      <c r="GCS126" s="243"/>
      <c r="GCT126" s="243"/>
      <c r="GCU126" s="243"/>
      <c r="GCV126" s="243"/>
      <c r="GCW126" s="243"/>
      <c r="GCX126" s="243"/>
      <c r="GCY126" s="243"/>
      <c r="GCZ126" s="243"/>
      <c r="GDA126" s="243"/>
      <c r="GDB126" s="243"/>
      <c r="GDC126" s="243"/>
      <c r="GDD126" s="243"/>
      <c r="GDE126" s="243"/>
      <c r="GDF126" s="243"/>
      <c r="GDG126" s="243"/>
      <c r="GDH126" s="243"/>
      <c r="GDI126" s="243"/>
      <c r="GDJ126" s="243"/>
      <c r="GDK126" s="243"/>
      <c r="GDL126" s="243"/>
      <c r="GDM126" s="243"/>
      <c r="GDN126" s="243"/>
      <c r="GDO126" s="243"/>
      <c r="GDP126" s="243"/>
      <c r="GDQ126" s="243"/>
      <c r="GDR126" s="243"/>
      <c r="GDS126" s="243"/>
      <c r="GDT126" s="243"/>
      <c r="GDU126" s="243"/>
      <c r="GDV126" s="243"/>
      <c r="GDW126" s="243"/>
      <c r="GDX126" s="243"/>
      <c r="GDY126" s="243"/>
      <c r="GDZ126" s="243"/>
      <c r="GEA126" s="243"/>
      <c r="GEB126" s="243"/>
      <c r="GEC126" s="243"/>
      <c r="GED126" s="243"/>
      <c r="GEE126" s="243"/>
      <c r="GEF126" s="243"/>
      <c r="GEG126" s="243"/>
      <c r="GEH126" s="243"/>
      <c r="GEI126" s="243"/>
      <c r="GEJ126" s="243"/>
      <c r="GEK126" s="243"/>
      <c r="GEL126" s="243"/>
      <c r="GEM126" s="243"/>
      <c r="GEN126" s="243"/>
      <c r="GEO126" s="243"/>
      <c r="GEP126" s="243"/>
      <c r="GEQ126" s="243"/>
      <c r="GER126" s="243"/>
      <c r="GES126" s="243"/>
      <c r="GET126" s="243"/>
      <c r="GEU126" s="243"/>
      <c r="GEV126" s="243"/>
      <c r="GEW126" s="243"/>
      <c r="GEX126" s="243"/>
      <c r="GEY126" s="243"/>
      <c r="GEZ126" s="243"/>
      <c r="GFA126" s="243"/>
      <c r="GFB126" s="243"/>
      <c r="GFC126" s="243"/>
      <c r="GFD126" s="243"/>
      <c r="GFE126" s="243"/>
      <c r="GFF126" s="243"/>
      <c r="GFG126" s="243"/>
      <c r="GFH126" s="243"/>
      <c r="GFI126" s="243"/>
      <c r="GFJ126" s="243"/>
      <c r="GFK126" s="243"/>
      <c r="GFL126" s="243"/>
      <c r="GFM126" s="243"/>
      <c r="GFN126" s="243"/>
      <c r="GFO126" s="243"/>
      <c r="GFP126" s="243"/>
      <c r="GFQ126" s="243"/>
      <c r="GFR126" s="243"/>
      <c r="GFS126" s="243"/>
      <c r="GFT126" s="243"/>
      <c r="GFU126" s="243"/>
      <c r="GFV126" s="243"/>
      <c r="GFW126" s="243"/>
      <c r="GFX126" s="243"/>
      <c r="GFY126" s="243"/>
      <c r="GFZ126" s="243"/>
      <c r="GGA126" s="243"/>
      <c r="GGB126" s="243"/>
      <c r="GGC126" s="243"/>
      <c r="GGD126" s="243"/>
      <c r="GGE126" s="243"/>
      <c r="GGF126" s="243"/>
      <c r="GGG126" s="243"/>
      <c r="GGH126" s="243"/>
      <c r="GGI126" s="243"/>
      <c r="GGJ126" s="243"/>
      <c r="GGK126" s="243"/>
      <c r="GGL126" s="243"/>
      <c r="GGM126" s="243"/>
      <c r="GGN126" s="243"/>
      <c r="GGO126" s="243"/>
      <c r="GGP126" s="243"/>
      <c r="GGQ126" s="243"/>
      <c r="GGR126" s="243"/>
      <c r="GGS126" s="243"/>
      <c r="GGT126" s="243"/>
      <c r="GGU126" s="243"/>
      <c r="GGV126" s="243"/>
      <c r="GGW126" s="243"/>
      <c r="GGX126" s="243"/>
      <c r="GGY126" s="243"/>
      <c r="GGZ126" s="243"/>
      <c r="GHA126" s="243"/>
      <c r="GHB126" s="243"/>
      <c r="GHC126" s="243"/>
      <c r="GHD126" s="243"/>
      <c r="GHE126" s="243"/>
      <c r="GHF126" s="243"/>
      <c r="GHG126" s="243"/>
      <c r="GHH126" s="243"/>
      <c r="GHI126" s="243"/>
      <c r="GHJ126" s="243"/>
      <c r="GHK126" s="243"/>
      <c r="GHL126" s="243"/>
      <c r="GHM126" s="243"/>
      <c r="GHN126" s="243"/>
      <c r="GHO126" s="243"/>
      <c r="GHP126" s="243"/>
      <c r="GHQ126" s="243"/>
      <c r="GHR126" s="243"/>
      <c r="GHS126" s="243"/>
      <c r="GHT126" s="243"/>
      <c r="GHU126" s="243"/>
      <c r="GHV126" s="243"/>
      <c r="GHW126" s="243"/>
      <c r="GHX126" s="243"/>
      <c r="GHY126" s="243"/>
      <c r="GHZ126" s="243"/>
      <c r="GIA126" s="243"/>
      <c r="GIB126" s="243"/>
      <c r="GIC126" s="243"/>
      <c r="GID126" s="243"/>
      <c r="GIE126" s="243"/>
      <c r="GIF126" s="243"/>
      <c r="GIG126" s="243"/>
      <c r="GIH126" s="243"/>
      <c r="GII126" s="243"/>
      <c r="GIJ126" s="243"/>
      <c r="GIK126" s="243"/>
      <c r="GIL126" s="243"/>
      <c r="GIM126" s="243"/>
      <c r="GIN126" s="243"/>
      <c r="GIO126" s="243"/>
      <c r="GIP126" s="243"/>
      <c r="GIQ126" s="243"/>
      <c r="GIR126" s="243"/>
      <c r="GIS126" s="243"/>
      <c r="GIT126" s="243"/>
      <c r="GIU126" s="243"/>
      <c r="GIV126" s="243"/>
      <c r="GIW126" s="243"/>
      <c r="GIX126" s="243"/>
      <c r="GIY126" s="243"/>
      <c r="GIZ126" s="243"/>
      <c r="GJA126" s="243"/>
      <c r="GJB126" s="243"/>
      <c r="GJC126" s="243"/>
      <c r="GJD126" s="243"/>
      <c r="GJE126" s="243"/>
      <c r="GJF126" s="243"/>
      <c r="GJG126" s="243"/>
      <c r="GJH126" s="243"/>
      <c r="GJI126" s="243"/>
      <c r="GJJ126" s="243"/>
      <c r="GJK126" s="243"/>
      <c r="GJL126" s="243"/>
      <c r="GJM126" s="243"/>
      <c r="GJN126" s="243"/>
      <c r="GJO126" s="243"/>
      <c r="GJP126" s="243"/>
      <c r="GJQ126" s="243"/>
      <c r="GJR126" s="243"/>
      <c r="GJS126" s="243"/>
      <c r="GJT126" s="243"/>
      <c r="GJU126" s="243"/>
      <c r="GJV126" s="243"/>
      <c r="GJW126" s="243"/>
      <c r="GJX126" s="243"/>
      <c r="GJY126" s="243"/>
      <c r="GJZ126" s="243"/>
      <c r="GKA126" s="243"/>
      <c r="GKB126" s="243"/>
      <c r="GKC126" s="243"/>
      <c r="GKD126" s="243"/>
      <c r="GKE126" s="243"/>
      <c r="GKF126" s="243"/>
      <c r="GKG126" s="243"/>
      <c r="GKH126" s="243"/>
      <c r="GKI126" s="243"/>
      <c r="GKJ126" s="243"/>
      <c r="GKK126" s="243"/>
      <c r="GKL126" s="243"/>
      <c r="GKM126" s="243"/>
      <c r="GKN126" s="243"/>
      <c r="GKO126" s="243"/>
      <c r="GKP126" s="243"/>
      <c r="GKQ126" s="243"/>
      <c r="GKR126" s="243"/>
      <c r="GKS126" s="243"/>
      <c r="GKT126" s="243"/>
      <c r="GKU126" s="243"/>
      <c r="GKV126" s="243"/>
      <c r="GKW126" s="243"/>
      <c r="GKX126" s="243"/>
      <c r="GKY126" s="243"/>
      <c r="GKZ126" s="243"/>
      <c r="GLA126" s="243"/>
      <c r="GLB126" s="243"/>
      <c r="GLC126" s="243"/>
      <c r="GLD126" s="243"/>
      <c r="GLE126" s="243"/>
      <c r="GLF126" s="243"/>
      <c r="GLG126" s="243"/>
      <c r="GLH126" s="243"/>
      <c r="GLI126" s="243"/>
      <c r="GLJ126" s="243"/>
      <c r="GLK126" s="243"/>
      <c r="GLL126" s="243"/>
      <c r="GLM126" s="243"/>
      <c r="GLN126" s="243"/>
      <c r="GLO126" s="243"/>
      <c r="GLP126" s="243"/>
      <c r="GLQ126" s="243"/>
      <c r="GLR126" s="243"/>
      <c r="GLS126" s="243"/>
      <c r="GLT126" s="243"/>
      <c r="GLU126" s="243"/>
      <c r="GLV126" s="243"/>
      <c r="GLW126" s="243"/>
      <c r="GLX126" s="243"/>
      <c r="GLY126" s="243"/>
      <c r="GLZ126" s="243"/>
      <c r="GMA126" s="243"/>
      <c r="GMB126" s="243"/>
      <c r="GMC126" s="243"/>
      <c r="GMD126" s="243"/>
      <c r="GME126" s="243"/>
      <c r="GMF126" s="243"/>
      <c r="GMG126" s="243"/>
      <c r="GMH126" s="243"/>
      <c r="GMI126" s="243"/>
      <c r="GMJ126" s="243"/>
      <c r="GMK126" s="243"/>
      <c r="GML126" s="243"/>
      <c r="GMM126" s="243"/>
      <c r="GMN126" s="243"/>
      <c r="GMO126" s="243"/>
      <c r="GMP126" s="243"/>
      <c r="GMQ126" s="243"/>
      <c r="GMR126" s="243"/>
      <c r="GMS126" s="243"/>
      <c r="GMT126" s="243"/>
      <c r="GMU126" s="243"/>
      <c r="GMV126" s="243"/>
      <c r="GMW126" s="243"/>
      <c r="GMX126" s="243"/>
      <c r="GMY126" s="243"/>
      <c r="GMZ126" s="243"/>
      <c r="GNA126" s="243"/>
      <c r="GNB126" s="243"/>
      <c r="GNC126" s="243"/>
      <c r="GND126" s="243"/>
      <c r="GNE126" s="243"/>
      <c r="GNF126" s="243"/>
      <c r="GNG126" s="243"/>
      <c r="GNH126" s="243"/>
      <c r="GNI126" s="243"/>
      <c r="GNJ126" s="243"/>
      <c r="GNK126" s="243"/>
      <c r="GNL126" s="243"/>
      <c r="GNM126" s="243"/>
      <c r="GNN126" s="243"/>
      <c r="GNO126" s="243"/>
      <c r="GNP126" s="243"/>
      <c r="GNQ126" s="243"/>
      <c r="GNR126" s="243"/>
      <c r="GNS126" s="243"/>
      <c r="GNT126" s="243"/>
      <c r="GNU126" s="243"/>
      <c r="GNV126" s="243"/>
      <c r="GNW126" s="243"/>
      <c r="GNX126" s="243"/>
      <c r="GNY126" s="243"/>
      <c r="GNZ126" s="243"/>
      <c r="GOA126" s="243"/>
      <c r="GOB126" s="243"/>
      <c r="GOC126" s="243"/>
      <c r="GOD126" s="243"/>
      <c r="GOE126" s="243"/>
      <c r="GOF126" s="243"/>
      <c r="GOG126" s="243"/>
      <c r="GOH126" s="243"/>
      <c r="GOI126" s="243"/>
      <c r="GOJ126" s="243"/>
      <c r="GOK126" s="243"/>
      <c r="GOL126" s="243"/>
      <c r="GOM126" s="243"/>
      <c r="GON126" s="243"/>
      <c r="GOO126" s="243"/>
      <c r="GOP126" s="243"/>
      <c r="GOQ126" s="243"/>
      <c r="GOR126" s="243"/>
      <c r="GOS126" s="243"/>
      <c r="GOT126" s="243"/>
      <c r="GOU126" s="243"/>
      <c r="GOV126" s="243"/>
      <c r="GOW126" s="243"/>
      <c r="GOX126" s="243"/>
      <c r="GOY126" s="243"/>
      <c r="GOZ126" s="243"/>
      <c r="GPA126" s="243"/>
      <c r="GPB126" s="243"/>
      <c r="GPC126" s="243"/>
      <c r="GPD126" s="243"/>
      <c r="GPE126" s="243"/>
      <c r="GPF126" s="243"/>
      <c r="GPG126" s="243"/>
      <c r="GPH126" s="243"/>
      <c r="GPI126" s="243"/>
      <c r="GPJ126" s="243"/>
      <c r="GPK126" s="243"/>
      <c r="GPL126" s="243"/>
      <c r="GPM126" s="243"/>
      <c r="GPN126" s="243"/>
      <c r="GPO126" s="243"/>
      <c r="GPP126" s="243"/>
      <c r="GPQ126" s="243"/>
      <c r="GPR126" s="243"/>
      <c r="GPS126" s="243"/>
      <c r="GPT126" s="243"/>
      <c r="GPU126" s="243"/>
      <c r="GPV126" s="243"/>
      <c r="GPW126" s="243"/>
      <c r="GPX126" s="243"/>
      <c r="GPY126" s="243"/>
      <c r="GPZ126" s="243"/>
      <c r="GQA126" s="243"/>
      <c r="GQB126" s="243"/>
      <c r="GQC126" s="243"/>
      <c r="GQD126" s="243"/>
      <c r="GQE126" s="243"/>
      <c r="GQF126" s="243"/>
      <c r="GQG126" s="243"/>
      <c r="GQH126" s="243"/>
      <c r="GQI126" s="243"/>
      <c r="GQJ126" s="243"/>
      <c r="GQK126" s="243"/>
      <c r="GQL126" s="243"/>
      <c r="GQM126" s="243"/>
      <c r="GQN126" s="243"/>
      <c r="GQO126" s="243"/>
      <c r="GQP126" s="243"/>
      <c r="GQQ126" s="243"/>
      <c r="GQR126" s="243"/>
      <c r="GQS126" s="243"/>
      <c r="GQT126" s="243"/>
      <c r="GQU126" s="243"/>
      <c r="GQV126" s="243"/>
      <c r="GQW126" s="243"/>
      <c r="GQX126" s="243"/>
      <c r="GQY126" s="243"/>
      <c r="GQZ126" s="243"/>
      <c r="GRA126" s="243"/>
      <c r="GRB126" s="243"/>
      <c r="GRC126" s="243"/>
      <c r="GRD126" s="243"/>
      <c r="GRE126" s="243"/>
      <c r="GRF126" s="243"/>
      <c r="GRG126" s="243"/>
      <c r="GRH126" s="243"/>
      <c r="GRI126" s="243"/>
      <c r="GRJ126" s="243"/>
      <c r="GRK126" s="243"/>
      <c r="GRL126" s="243"/>
      <c r="GRM126" s="243"/>
      <c r="GRN126" s="243"/>
      <c r="GRO126" s="243"/>
      <c r="GRP126" s="243"/>
      <c r="GRQ126" s="243"/>
      <c r="GRR126" s="243"/>
      <c r="GRS126" s="243"/>
      <c r="GRT126" s="243"/>
      <c r="GRU126" s="243"/>
      <c r="GRV126" s="243"/>
      <c r="GRW126" s="243"/>
      <c r="GRX126" s="243"/>
      <c r="GRY126" s="243"/>
      <c r="GRZ126" s="243"/>
      <c r="GSA126" s="243"/>
      <c r="GSB126" s="243"/>
      <c r="GSC126" s="243"/>
      <c r="GSD126" s="243"/>
      <c r="GSE126" s="243"/>
      <c r="GSF126" s="243"/>
      <c r="GSG126" s="243"/>
      <c r="GSH126" s="243"/>
      <c r="GSI126" s="243"/>
      <c r="GSJ126" s="243"/>
      <c r="GSK126" s="243"/>
      <c r="GSL126" s="243"/>
      <c r="GSM126" s="243"/>
      <c r="GSN126" s="243"/>
      <c r="GSO126" s="243"/>
      <c r="GSP126" s="243"/>
      <c r="GSQ126" s="243"/>
      <c r="GSR126" s="243"/>
      <c r="GSS126" s="243"/>
      <c r="GST126" s="243"/>
      <c r="GSU126" s="243"/>
      <c r="GSV126" s="243"/>
      <c r="GSW126" s="243"/>
      <c r="GSX126" s="243"/>
      <c r="GSY126" s="243"/>
      <c r="GSZ126" s="243"/>
      <c r="GTA126" s="243"/>
      <c r="GTB126" s="243"/>
      <c r="GTC126" s="243"/>
      <c r="GTD126" s="243"/>
      <c r="GTE126" s="243"/>
      <c r="GTF126" s="243"/>
      <c r="GTG126" s="243"/>
      <c r="GTH126" s="243"/>
      <c r="GTI126" s="243"/>
      <c r="GTJ126" s="243"/>
      <c r="GTK126" s="243"/>
      <c r="GTL126" s="243"/>
      <c r="GTM126" s="243"/>
      <c r="GTN126" s="243"/>
      <c r="GTO126" s="243"/>
      <c r="GTP126" s="243"/>
      <c r="GTQ126" s="243"/>
      <c r="GTR126" s="243"/>
      <c r="GTS126" s="243"/>
      <c r="GTT126" s="243"/>
      <c r="GTU126" s="243"/>
      <c r="GTV126" s="243"/>
      <c r="GTW126" s="243"/>
      <c r="GTX126" s="243"/>
      <c r="GTY126" s="243"/>
      <c r="GTZ126" s="243"/>
      <c r="GUA126" s="243"/>
      <c r="GUB126" s="243"/>
      <c r="GUC126" s="243"/>
      <c r="GUD126" s="243"/>
      <c r="GUE126" s="243"/>
      <c r="GUF126" s="243"/>
      <c r="GUG126" s="243"/>
      <c r="GUH126" s="243"/>
      <c r="GUI126" s="243"/>
      <c r="GUJ126" s="243"/>
      <c r="GUK126" s="243"/>
      <c r="GUL126" s="243"/>
      <c r="GUM126" s="243"/>
      <c r="GUN126" s="243"/>
      <c r="GUO126" s="243"/>
      <c r="GUP126" s="243"/>
      <c r="GUQ126" s="243"/>
      <c r="GUR126" s="243"/>
      <c r="GUS126" s="243"/>
      <c r="GUT126" s="243"/>
      <c r="GUU126" s="243"/>
      <c r="GUV126" s="243"/>
      <c r="GUW126" s="243"/>
      <c r="GUX126" s="243"/>
      <c r="GUY126" s="243"/>
      <c r="GUZ126" s="243"/>
      <c r="GVA126" s="243"/>
      <c r="GVB126" s="243"/>
      <c r="GVC126" s="243"/>
      <c r="GVD126" s="243"/>
      <c r="GVE126" s="243"/>
      <c r="GVF126" s="243"/>
      <c r="GVG126" s="243"/>
      <c r="GVH126" s="243"/>
      <c r="GVI126" s="243"/>
      <c r="GVJ126" s="243"/>
      <c r="GVK126" s="243"/>
      <c r="GVL126" s="243"/>
      <c r="GVM126" s="243"/>
      <c r="GVN126" s="243"/>
      <c r="GVO126" s="243"/>
      <c r="GVP126" s="243"/>
      <c r="GVQ126" s="243"/>
      <c r="GVR126" s="243"/>
      <c r="GVS126" s="243"/>
      <c r="GVT126" s="243"/>
      <c r="GVU126" s="243"/>
      <c r="GVV126" s="243"/>
      <c r="GVW126" s="243"/>
      <c r="GVX126" s="243"/>
      <c r="GVY126" s="243"/>
      <c r="GVZ126" s="243"/>
      <c r="GWA126" s="243"/>
      <c r="GWB126" s="243"/>
      <c r="GWC126" s="243"/>
      <c r="GWD126" s="243"/>
      <c r="GWE126" s="243"/>
      <c r="GWF126" s="243"/>
      <c r="GWG126" s="243"/>
      <c r="GWH126" s="243"/>
      <c r="GWI126" s="243"/>
      <c r="GWJ126" s="243"/>
      <c r="GWK126" s="243"/>
      <c r="GWL126" s="243"/>
      <c r="GWM126" s="243"/>
      <c r="GWN126" s="243"/>
      <c r="GWO126" s="243"/>
      <c r="GWP126" s="243"/>
      <c r="GWQ126" s="243"/>
      <c r="GWR126" s="243"/>
      <c r="GWS126" s="243"/>
      <c r="GWT126" s="243"/>
      <c r="GWU126" s="243"/>
      <c r="GWV126" s="243"/>
      <c r="GWW126" s="243"/>
      <c r="GWX126" s="243"/>
      <c r="GWY126" s="243"/>
      <c r="GWZ126" s="243"/>
      <c r="GXA126" s="243"/>
      <c r="GXB126" s="243"/>
      <c r="GXC126" s="243"/>
      <c r="GXD126" s="243"/>
      <c r="GXE126" s="243"/>
      <c r="GXF126" s="243"/>
      <c r="GXG126" s="243"/>
      <c r="GXH126" s="243"/>
      <c r="GXI126" s="243"/>
      <c r="GXJ126" s="243"/>
      <c r="GXK126" s="243"/>
      <c r="GXL126" s="243"/>
      <c r="GXM126" s="243"/>
      <c r="GXN126" s="243"/>
      <c r="GXO126" s="243"/>
      <c r="GXP126" s="243"/>
      <c r="GXQ126" s="243"/>
      <c r="GXR126" s="243"/>
      <c r="GXS126" s="243"/>
      <c r="GXT126" s="243"/>
      <c r="GXU126" s="243"/>
      <c r="GXV126" s="243"/>
      <c r="GXW126" s="243"/>
      <c r="GXX126" s="243"/>
      <c r="GXY126" s="243"/>
      <c r="GXZ126" s="243"/>
      <c r="GYA126" s="243"/>
      <c r="GYB126" s="243"/>
      <c r="GYC126" s="243"/>
      <c r="GYD126" s="243"/>
      <c r="GYE126" s="243"/>
      <c r="GYF126" s="243"/>
      <c r="GYG126" s="243"/>
      <c r="GYH126" s="243"/>
      <c r="GYI126" s="243"/>
      <c r="GYJ126" s="243"/>
      <c r="GYK126" s="243"/>
      <c r="GYL126" s="243"/>
      <c r="GYM126" s="243"/>
      <c r="GYN126" s="243"/>
      <c r="GYO126" s="243"/>
      <c r="GYP126" s="243"/>
      <c r="GYQ126" s="243"/>
      <c r="GYR126" s="243"/>
      <c r="GYS126" s="243"/>
      <c r="GYT126" s="243"/>
      <c r="GYU126" s="243"/>
      <c r="GYV126" s="243"/>
      <c r="GYW126" s="243"/>
      <c r="GYX126" s="243"/>
      <c r="GYY126" s="243"/>
      <c r="GYZ126" s="243"/>
      <c r="GZA126" s="243"/>
      <c r="GZB126" s="243"/>
      <c r="GZC126" s="243"/>
      <c r="GZD126" s="243"/>
      <c r="GZE126" s="243"/>
      <c r="GZF126" s="243"/>
      <c r="GZG126" s="243"/>
      <c r="GZH126" s="243"/>
      <c r="GZI126" s="243"/>
      <c r="GZJ126" s="243"/>
      <c r="GZK126" s="243"/>
      <c r="GZL126" s="243"/>
      <c r="GZM126" s="243"/>
      <c r="GZN126" s="243"/>
      <c r="GZO126" s="243"/>
      <c r="GZP126" s="243"/>
      <c r="GZQ126" s="243"/>
      <c r="GZR126" s="243"/>
      <c r="GZS126" s="243"/>
      <c r="GZT126" s="243"/>
      <c r="GZU126" s="243"/>
      <c r="GZV126" s="243"/>
      <c r="GZW126" s="243"/>
      <c r="GZX126" s="243"/>
      <c r="GZY126" s="243"/>
      <c r="GZZ126" s="243"/>
      <c r="HAA126" s="243"/>
      <c r="HAB126" s="243"/>
      <c r="HAC126" s="243"/>
      <c r="HAD126" s="243"/>
      <c r="HAE126" s="243"/>
      <c r="HAF126" s="243"/>
      <c r="HAG126" s="243"/>
      <c r="HAH126" s="243"/>
      <c r="HAI126" s="243"/>
      <c r="HAJ126" s="243"/>
      <c r="HAK126" s="243"/>
      <c r="HAL126" s="243"/>
      <c r="HAM126" s="243"/>
      <c r="HAN126" s="243"/>
      <c r="HAO126" s="243"/>
      <c r="HAP126" s="243"/>
      <c r="HAQ126" s="243"/>
      <c r="HAR126" s="243"/>
      <c r="HAS126" s="243"/>
      <c r="HAT126" s="243"/>
      <c r="HAU126" s="243"/>
      <c r="HAV126" s="243"/>
      <c r="HAW126" s="243"/>
      <c r="HAX126" s="243"/>
      <c r="HAY126" s="243"/>
      <c r="HAZ126" s="243"/>
      <c r="HBA126" s="243"/>
      <c r="HBB126" s="243"/>
      <c r="HBC126" s="243"/>
      <c r="HBD126" s="243"/>
      <c r="HBE126" s="243"/>
      <c r="HBF126" s="243"/>
      <c r="HBG126" s="243"/>
      <c r="HBH126" s="243"/>
      <c r="HBI126" s="243"/>
      <c r="HBJ126" s="243"/>
      <c r="HBK126" s="243"/>
      <c r="HBL126" s="243"/>
      <c r="HBM126" s="243"/>
      <c r="HBN126" s="243"/>
      <c r="HBO126" s="243"/>
      <c r="HBP126" s="243"/>
      <c r="HBQ126" s="243"/>
      <c r="HBR126" s="243"/>
      <c r="HBS126" s="243"/>
      <c r="HBT126" s="243"/>
      <c r="HBU126" s="243"/>
      <c r="HBV126" s="243"/>
      <c r="HBW126" s="243"/>
      <c r="HBX126" s="243"/>
      <c r="HBY126" s="243"/>
      <c r="HBZ126" s="243"/>
      <c r="HCA126" s="243"/>
      <c r="HCB126" s="243"/>
      <c r="HCC126" s="243"/>
      <c r="HCD126" s="243"/>
      <c r="HCE126" s="243"/>
      <c r="HCF126" s="243"/>
      <c r="HCG126" s="243"/>
      <c r="HCH126" s="243"/>
      <c r="HCI126" s="243"/>
      <c r="HCJ126" s="243"/>
      <c r="HCK126" s="243"/>
      <c r="HCL126" s="243"/>
      <c r="HCM126" s="243"/>
      <c r="HCN126" s="243"/>
      <c r="HCO126" s="243"/>
      <c r="HCP126" s="243"/>
      <c r="HCQ126" s="243"/>
      <c r="HCR126" s="243"/>
      <c r="HCS126" s="243"/>
      <c r="HCT126" s="243"/>
      <c r="HCU126" s="243"/>
      <c r="HCV126" s="243"/>
      <c r="HCW126" s="243"/>
      <c r="HCX126" s="243"/>
      <c r="HCY126" s="243"/>
      <c r="HCZ126" s="243"/>
      <c r="HDA126" s="243"/>
      <c r="HDB126" s="243"/>
      <c r="HDC126" s="243"/>
      <c r="HDD126" s="243"/>
      <c r="HDE126" s="243"/>
      <c r="HDF126" s="243"/>
      <c r="HDG126" s="243"/>
      <c r="HDH126" s="243"/>
      <c r="HDI126" s="243"/>
      <c r="HDJ126" s="243"/>
      <c r="HDK126" s="243"/>
      <c r="HDL126" s="243"/>
      <c r="HDM126" s="243"/>
      <c r="HDN126" s="243"/>
      <c r="HDO126" s="243"/>
      <c r="HDP126" s="243"/>
      <c r="HDQ126" s="243"/>
      <c r="HDR126" s="243"/>
      <c r="HDS126" s="243"/>
      <c r="HDT126" s="243"/>
      <c r="HDU126" s="243"/>
      <c r="HDV126" s="243"/>
      <c r="HDW126" s="243"/>
      <c r="HDX126" s="243"/>
      <c r="HDY126" s="243"/>
      <c r="HDZ126" s="243"/>
      <c r="HEA126" s="243"/>
      <c r="HEB126" s="243"/>
      <c r="HEC126" s="243"/>
      <c r="HED126" s="243"/>
      <c r="HEE126" s="243"/>
      <c r="HEF126" s="243"/>
      <c r="HEG126" s="243"/>
      <c r="HEH126" s="243"/>
      <c r="HEI126" s="243"/>
      <c r="HEJ126" s="243"/>
      <c r="HEK126" s="243"/>
      <c r="HEL126" s="243"/>
      <c r="HEM126" s="243"/>
      <c r="HEN126" s="243"/>
      <c r="HEO126" s="243"/>
      <c r="HEP126" s="243"/>
      <c r="HEQ126" s="243"/>
      <c r="HER126" s="243"/>
      <c r="HES126" s="243"/>
      <c r="HET126" s="243"/>
      <c r="HEU126" s="243"/>
      <c r="HEV126" s="243"/>
      <c r="HEW126" s="243"/>
      <c r="HEX126" s="243"/>
      <c r="HEY126" s="243"/>
      <c r="HEZ126" s="243"/>
      <c r="HFA126" s="243"/>
      <c r="HFB126" s="243"/>
      <c r="HFC126" s="243"/>
      <c r="HFD126" s="243"/>
      <c r="HFE126" s="243"/>
      <c r="HFF126" s="243"/>
      <c r="HFG126" s="243"/>
      <c r="HFH126" s="243"/>
      <c r="HFI126" s="243"/>
      <c r="HFJ126" s="243"/>
      <c r="HFK126" s="243"/>
      <c r="HFL126" s="243"/>
      <c r="HFM126" s="243"/>
      <c r="HFN126" s="243"/>
      <c r="HFO126" s="243"/>
      <c r="HFP126" s="243"/>
      <c r="HFQ126" s="243"/>
      <c r="HFR126" s="243"/>
      <c r="HFS126" s="243"/>
      <c r="HFT126" s="243"/>
      <c r="HFU126" s="243"/>
      <c r="HFV126" s="243"/>
      <c r="HFW126" s="243"/>
      <c r="HFX126" s="243"/>
      <c r="HFY126" s="243"/>
      <c r="HFZ126" s="243"/>
      <c r="HGA126" s="243"/>
      <c r="HGB126" s="243"/>
      <c r="HGC126" s="243"/>
      <c r="HGD126" s="243"/>
      <c r="HGE126" s="243"/>
      <c r="HGF126" s="243"/>
      <c r="HGG126" s="243"/>
      <c r="HGH126" s="243"/>
      <c r="HGI126" s="243"/>
      <c r="HGJ126" s="243"/>
      <c r="HGK126" s="243"/>
      <c r="HGL126" s="243"/>
      <c r="HGM126" s="243"/>
      <c r="HGN126" s="243"/>
      <c r="HGO126" s="243"/>
      <c r="HGP126" s="243"/>
      <c r="HGQ126" s="243"/>
      <c r="HGR126" s="243"/>
      <c r="HGS126" s="243"/>
      <c r="HGT126" s="243"/>
      <c r="HGU126" s="243"/>
      <c r="HGV126" s="243"/>
      <c r="HGW126" s="243"/>
      <c r="HGX126" s="243"/>
      <c r="HGY126" s="243"/>
      <c r="HGZ126" s="243"/>
      <c r="HHA126" s="243"/>
      <c r="HHB126" s="243"/>
      <c r="HHC126" s="243"/>
      <c r="HHD126" s="243"/>
      <c r="HHE126" s="243"/>
      <c r="HHF126" s="243"/>
      <c r="HHG126" s="243"/>
      <c r="HHH126" s="243"/>
      <c r="HHI126" s="243"/>
      <c r="HHJ126" s="243"/>
      <c r="HHK126" s="243"/>
      <c r="HHL126" s="243"/>
      <c r="HHM126" s="243"/>
      <c r="HHN126" s="243"/>
      <c r="HHO126" s="243"/>
      <c r="HHP126" s="243"/>
      <c r="HHQ126" s="243"/>
      <c r="HHR126" s="243"/>
      <c r="HHS126" s="243"/>
      <c r="HHT126" s="243"/>
      <c r="HHU126" s="243"/>
      <c r="HHV126" s="243"/>
      <c r="HHW126" s="243"/>
      <c r="HHX126" s="243"/>
      <c r="HHY126" s="243"/>
      <c r="HHZ126" s="243"/>
      <c r="HIA126" s="243"/>
      <c r="HIB126" s="243"/>
      <c r="HIC126" s="243"/>
      <c r="HID126" s="243"/>
      <c r="HIE126" s="243"/>
      <c r="HIF126" s="243"/>
      <c r="HIG126" s="243"/>
      <c r="HIH126" s="243"/>
      <c r="HII126" s="243"/>
      <c r="HIJ126" s="243"/>
      <c r="HIK126" s="243"/>
      <c r="HIL126" s="243"/>
      <c r="HIM126" s="243"/>
      <c r="HIN126" s="243"/>
      <c r="HIO126" s="243"/>
      <c r="HIP126" s="243"/>
      <c r="HIQ126" s="243"/>
      <c r="HIR126" s="243"/>
      <c r="HIS126" s="243"/>
      <c r="HIT126" s="243"/>
      <c r="HIU126" s="243"/>
      <c r="HIV126" s="243"/>
      <c r="HIW126" s="243"/>
      <c r="HIX126" s="243"/>
      <c r="HIY126" s="243"/>
      <c r="HIZ126" s="243"/>
      <c r="HJA126" s="243"/>
      <c r="HJB126" s="243"/>
      <c r="HJC126" s="243"/>
      <c r="HJD126" s="243"/>
      <c r="HJE126" s="243"/>
      <c r="HJF126" s="243"/>
      <c r="HJG126" s="243"/>
      <c r="HJH126" s="243"/>
      <c r="HJI126" s="243"/>
      <c r="HJJ126" s="243"/>
      <c r="HJK126" s="243"/>
      <c r="HJL126" s="243"/>
      <c r="HJM126" s="243"/>
      <c r="HJN126" s="243"/>
      <c r="HJO126" s="243"/>
      <c r="HJP126" s="243"/>
      <c r="HJQ126" s="243"/>
      <c r="HJR126" s="243"/>
      <c r="HJS126" s="243"/>
      <c r="HJT126" s="243"/>
      <c r="HJU126" s="243"/>
      <c r="HJV126" s="243"/>
      <c r="HJW126" s="243"/>
      <c r="HJX126" s="243"/>
      <c r="HJY126" s="243"/>
      <c r="HJZ126" s="243"/>
      <c r="HKA126" s="243"/>
      <c r="HKB126" s="243"/>
      <c r="HKC126" s="243"/>
      <c r="HKD126" s="243"/>
      <c r="HKE126" s="243"/>
      <c r="HKF126" s="243"/>
      <c r="HKG126" s="243"/>
      <c r="HKH126" s="243"/>
      <c r="HKI126" s="243"/>
      <c r="HKJ126" s="243"/>
      <c r="HKK126" s="243"/>
      <c r="HKL126" s="243"/>
      <c r="HKM126" s="243"/>
      <c r="HKN126" s="243"/>
      <c r="HKO126" s="243"/>
      <c r="HKP126" s="243"/>
      <c r="HKQ126" s="243"/>
      <c r="HKR126" s="243"/>
      <c r="HKS126" s="243"/>
      <c r="HKT126" s="243"/>
      <c r="HKU126" s="243"/>
      <c r="HKV126" s="243"/>
      <c r="HKW126" s="243"/>
      <c r="HKX126" s="243"/>
      <c r="HKY126" s="243"/>
      <c r="HKZ126" s="243"/>
      <c r="HLA126" s="243"/>
      <c r="HLB126" s="243"/>
      <c r="HLC126" s="243"/>
      <c r="HLD126" s="243"/>
      <c r="HLE126" s="243"/>
      <c r="HLF126" s="243"/>
      <c r="HLG126" s="243"/>
      <c r="HLH126" s="243"/>
      <c r="HLI126" s="243"/>
      <c r="HLJ126" s="243"/>
      <c r="HLK126" s="243"/>
      <c r="HLL126" s="243"/>
      <c r="HLM126" s="243"/>
      <c r="HLN126" s="243"/>
      <c r="HLO126" s="243"/>
      <c r="HLP126" s="243"/>
      <c r="HLQ126" s="243"/>
      <c r="HLR126" s="243"/>
      <c r="HLS126" s="243"/>
      <c r="HLT126" s="243"/>
      <c r="HLU126" s="243"/>
      <c r="HLV126" s="243"/>
      <c r="HLW126" s="243"/>
      <c r="HLX126" s="243"/>
      <c r="HLY126" s="243"/>
      <c r="HLZ126" s="243"/>
      <c r="HMA126" s="243"/>
      <c r="HMB126" s="243"/>
      <c r="HMC126" s="243"/>
      <c r="HMD126" s="243"/>
      <c r="HME126" s="243"/>
      <c r="HMF126" s="243"/>
      <c r="HMG126" s="243"/>
      <c r="HMH126" s="243"/>
      <c r="HMI126" s="243"/>
      <c r="HMJ126" s="243"/>
      <c r="HMK126" s="243"/>
      <c r="HML126" s="243"/>
      <c r="HMM126" s="243"/>
      <c r="HMN126" s="243"/>
      <c r="HMO126" s="243"/>
      <c r="HMP126" s="243"/>
      <c r="HMQ126" s="243"/>
      <c r="HMR126" s="243"/>
      <c r="HMS126" s="243"/>
      <c r="HMT126" s="243"/>
      <c r="HMU126" s="243"/>
      <c r="HMV126" s="243"/>
      <c r="HMW126" s="243"/>
      <c r="HMX126" s="243"/>
      <c r="HMY126" s="243"/>
      <c r="HMZ126" s="243"/>
      <c r="HNA126" s="243"/>
      <c r="HNB126" s="243"/>
      <c r="HNC126" s="243"/>
      <c r="HND126" s="243"/>
      <c r="HNE126" s="243"/>
      <c r="HNF126" s="243"/>
      <c r="HNG126" s="243"/>
      <c r="HNH126" s="243"/>
      <c r="HNI126" s="243"/>
      <c r="HNJ126" s="243"/>
      <c r="HNK126" s="243"/>
      <c r="HNL126" s="243"/>
      <c r="HNM126" s="243"/>
      <c r="HNN126" s="243"/>
      <c r="HNO126" s="243"/>
      <c r="HNP126" s="243"/>
      <c r="HNQ126" s="243"/>
      <c r="HNR126" s="243"/>
      <c r="HNS126" s="243"/>
      <c r="HNT126" s="243"/>
      <c r="HNU126" s="243"/>
      <c r="HNV126" s="243"/>
      <c r="HNW126" s="243"/>
      <c r="HNX126" s="243"/>
      <c r="HNY126" s="243"/>
      <c r="HNZ126" s="243"/>
      <c r="HOA126" s="243"/>
      <c r="HOB126" s="243"/>
      <c r="HOC126" s="243"/>
      <c r="HOD126" s="243"/>
      <c r="HOE126" s="243"/>
      <c r="HOF126" s="243"/>
      <c r="HOG126" s="243"/>
      <c r="HOH126" s="243"/>
      <c r="HOI126" s="243"/>
      <c r="HOJ126" s="243"/>
      <c r="HOK126" s="243"/>
      <c r="HOL126" s="243"/>
      <c r="HOM126" s="243"/>
      <c r="HON126" s="243"/>
      <c r="HOO126" s="243"/>
      <c r="HOP126" s="243"/>
      <c r="HOQ126" s="243"/>
      <c r="HOR126" s="243"/>
      <c r="HOS126" s="243"/>
      <c r="HOT126" s="243"/>
      <c r="HOU126" s="243"/>
      <c r="HOV126" s="243"/>
      <c r="HOW126" s="243"/>
      <c r="HOX126" s="243"/>
      <c r="HOY126" s="243"/>
      <c r="HOZ126" s="243"/>
      <c r="HPA126" s="243"/>
      <c r="HPB126" s="243"/>
      <c r="HPC126" s="243"/>
      <c r="HPD126" s="243"/>
      <c r="HPE126" s="243"/>
      <c r="HPF126" s="243"/>
      <c r="HPG126" s="243"/>
      <c r="HPH126" s="243"/>
      <c r="HPI126" s="243"/>
      <c r="HPJ126" s="243"/>
      <c r="HPK126" s="243"/>
      <c r="HPL126" s="243"/>
      <c r="HPM126" s="243"/>
      <c r="HPN126" s="243"/>
      <c r="HPO126" s="243"/>
      <c r="HPP126" s="243"/>
      <c r="HPQ126" s="243"/>
      <c r="HPR126" s="243"/>
      <c r="HPS126" s="243"/>
      <c r="HPT126" s="243"/>
      <c r="HPU126" s="243"/>
      <c r="HPV126" s="243"/>
      <c r="HPW126" s="243"/>
      <c r="HPX126" s="243"/>
      <c r="HPY126" s="243"/>
      <c r="HPZ126" s="243"/>
      <c r="HQA126" s="243"/>
      <c r="HQB126" s="243"/>
      <c r="HQC126" s="243"/>
      <c r="HQD126" s="243"/>
      <c r="HQE126" s="243"/>
      <c r="HQF126" s="243"/>
      <c r="HQG126" s="243"/>
      <c r="HQH126" s="243"/>
      <c r="HQI126" s="243"/>
      <c r="HQJ126" s="243"/>
      <c r="HQK126" s="243"/>
      <c r="HQL126" s="243"/>
      <c r="HQM126" s="243"/>
      <c r="HQN126" s="243"/>
      <c r="HQO126" s="243"/>
      <c r="HQP126" s="243"/>
      <c r="HQQ126" s="243"/>
      <c r="HQR126" s="243"/>
      <c r="HQS126" s="243"/>
      <c r="HQT126" s="243"/>
      <c r="HQU126" s="243"/>
      <c r="HQV126" s="243"/>
      <c r="HQW126" s="243"/>
      <c r="HQX126" s="243"/>
      <c r="HQY126" s="243"/>
      <c r="HQZ126" s="243"/>
      <c r="HRA126" s="243"/>
      <c r="HRB126" s="243"/>
      <c r="HRC126" s="243"/>
      <c r="HRD126" s="243"/>
      <c r="HRE126" s="243"/>
      <c r="HRF126" s="243"/>
      <c r="HRG126" s="243"/>
      <c r="HRH126" s="243"/>
      <c r="HRI126" s="243"/>
      <c r="HRJ126" s="243"/>
      <c r="HRK126" s="243"/>
      <c r="HRL126" s="243"/>
      <c r="HRM126" s="243"/>
      <c r="HRN126" s="243"/>
      <c r="HRO126" s="243"/>
      <c r="HRP126" s="243"/>
      <c r="HRQ126" s="243"/>
      <c r="HRR126" s="243"/>
      <c r="HRS126" s="243"/>
      <c r="HRT126" s="243"/>
      <c r="HRU126" s="243"/>
      <c r="HRV126" s="243"/>
      <c r="HRW126" s="243"/>
      <c r="HRX126" s="243"/>
      <c r="HRY126" s="243"/>
      <c r="HRZ126" s="243"/>
      <c r="HSA126" s="243"/>
      <c r="HSB126" s="243"/>
      <c r="HSC126" s="243"/>
      <c r="HSD126" s="243"/>
      <c r="HSE126" s="243"/>
      <c r="HSF126" s="243"/>
      <c r="HSG126" s="243"/>
      <c r="HSH126" s="243"/>
      <c r="HSI126" s="243"/>
      <c r="HSJ126" s="243"/>
      <c r="HSK126" s="243"/>
      <c r="HSL126" s="243"/>
      <c r="HSM126" s="243"/>
      <c r="HSN126" s="243"/>
      <c r="HSO126" s="243"/>
      <c r="HSP126" s="243"/>
      <c r="HSQ126" s="243"/>
      <c r="HSR126" s="243"/>
      <c r="HSS126" s="243"/>
      <c r="HST126" s="243"/>
      <c r="HSU126" s="243"/>
      <c r="HSV126" s="243"/>
      <c r="HSW126" s="243"/>
      <c r="HSX126" s="243"/>
      <c r="HSY126" s="243"/>
      <c r="HSZ126" s="243"/>
      <c r="HTA126" s="243"/>
      <c r="HTB126" s="243"/>
      <c r="HTC126" s="243"/>
      <c r="HTD126" s="243"/>
      <c r="HTE126" s="243"/>
      <c r="HTF126" s="243"/>
      <c r="HTG126" s="243"/>
      <c r="HTH126" s="243"/>
      <c r="HTI126" s="243"/>
      <c r="HTJ126" s="243"/>
      <c r="HTK126" s="243"/>
      <c r="HTL126" s="243"/>
      <c r="HTM126" s="243"/>
      <c r="HTN126" s="243"/>
      <c r="HTO126" s="243"/>
      <c r="HTP126" s="243"/>
      <c r="HTQ126" s="243"/>
      <c r="HTR126" s="243"/>
      <c r="HTS126" s="243"/>
      <c r="HTT126" s="243"/>
      <c r="HTU126" s="243"/>
      <c r="HTV126" s="243"/>
      <c r="HTW126" s="243"/>
      <c r="HTX126" s="243"/>
      <c r="HTY126" s="243"/>
      <c r="HTZ126" s="243"/>
      <c r="HUA126" s="243"/>
      <c r="HUB126" s="243"/>
      <c r="HUC126" s="243"/>
      <c r="HUD126" s="243"/>
      <c r="HUE126" s="243"/>
      <c r="HUF126" s="243"/>
      <c r="HUG126" s="243"/>
      <c r="HUH126" s="243"/>
      <c r="HUI126" s="243"/>
      <c r="HUJ126" s="243"/>
      <c r="HUK126" s="243"/>
      <c r="HUL126" s="243"/>
      <c r="HUM126" s="243"/>
      <c r="HUN126" s="243"/>
      <c r="HUO126" s="243"/>
      <c r="HUP126" s="243"/>
      <c r="HUQ126" s="243"/>
      <c r="HUR126" s="243"/>
      <c r="HUS126" s="243"/>
      <c r="HUT126" s="243"/>
      <c r="HUU126" s="243"/>
      <c r="HUV126" s="243"/>
      <c r="HUW126" s="243"/>
      <c r="HUX126" s="243"/>
      <c r="HUY126" s="243"/>
      <c r="HUZ126" s="243"/>
      <c r="HVA126" s="243"/>
      <c r="HVB126" s="243"/>
      <c r="HVC126" s="243"/>
      <c r="HVD126" s="243"/>
      <c r="HVE126" s="243"/>
      <c r="HVF126" s="243"/>
      <c r="HVG126" s="243"/>
      <c r="HVH126" s="243"/>
      <c r="HVI126" s="243"/>
      <c r="HVJ126" s="243"/>
      <c r="HVK126" s="243"/>
      <c r="HVL126" s="243"/>
      <c r="HVM126" s="243"/>
      <c r="HVN126" s="243"/>
      <c r="HVO126" s="243"/>
      <c r="HVP126" s="243"/>
      <c r="HVQ126" s="243"/>
      <c r="HVR126" s="243"/>
      <c r="HVS126" s="243"/>
      <c r="HVT126" s="243"/>
      <c r="HVU126" s="243"/>
      <c r="HVV126" s="243"/>
      <c r="HVW126" s="243"/>
      <c r="HVX126" s="243"/>
      <c r="HVY126" s="243"/>
      <c r="HVZ126" s="243"/>
      <c r="HWA126" s="243"/>
      <c r="HWB126" s="243"/>
      <c r="HWC126" s="243"/>
      <c r="HWD126" s="243"/>
      <c r="HWE126" s="243"/>
      <c r="HWF126" s="243"/>
      <c r="HWG126" s="243"/>
      <c r="HWH126" s="243"/>
      <c r="HWI126" s="243"/>
      <c r="HWJ126" s="243"/>
      <c r="HWK126" s="243"/>
      <c r="HWL126" s="243"/>
      <c r="HWM126" s="243"/>
      <c r="HWN126" s="243"/>
      <c r="HWO126" s="243"/>
      <c r="HWP126" s="243"/>
      <c r="HWQ126" s="243"/>
      <c r="HWR126" s="243"/>
      <c r="HWS126" s="243"/>
      <c r="HWT126" s="243"/>
      <c r="HWU126" s="243"/>
      <c r="HWV126" s="243"/>
      <c r="HWW126" s="243"/>
      <c r="HWX126" s="243"/>
      <c r="HWY126" s="243"/>
      <c r="HWZ126" s="243"/>
      <c r="HXA126" s="243"/>
      <c r="HXB126" s="243"/>
      <c r="HXC126" s="243"/>
      <c r="HXD126" s="243"/>
      <c r="HXE126" s="243"/>
      <c r="HXF126" s="243"/>
      <c r="HXG126" s="243"/>
      <c r="HXH126" s="243"/>
      <c r="HXI126" s="243"/>
      <c r="HXJ126" s="243"/>
      <c r="HXK126" s="243"/>
      <c r="HXL126" s="243"/>
      <c r="HXM126" s="243"/>
      <c r="HXN126" s="243"/>
      <c r="HXO126" s="243"/>
      <c r="HXP126" s="243"/>
      <c r="HXQ126" s="243"/>
      <c r="HXR126" s="243"/>
      <c r="HXS126" s="243"/>
      <c r="HXT126" s="243"/>
      <c r="HXU126" s="243"/>
      <c r="HXV126" s="243"/>
      <c r="HXW126" s="243"/>
      <c r="HXX126" s="243"/>
      <c r="HXY126" s="243"/>
      <c r="HXZ126" s="243"/>
      <c r="HYA126" s="243"/>
      <c r="HYB126" s="243"/>
      <c r="HYC126" s="243"/>
      <c r="HYD126" s="243"/>
      <c r="HYE126" s="243"/>
      <c r="HYF126" s="243"/>
      <c r="HYG126" s="243"/>
      <c r="HYH126" s="243"/>
      <c r="HYI126" s="243"/>
      <c r="HYJ126" s="243"/>
      <c r="HYK126" s="243"/>
      <c r="HYL126" s="243"/>
      <c r="HYM126" s="243"/>
      <c r="HYN126" s="243"/>
      <c r="HYO126" s="243"/>
      <c r="HYP126" s="243"/>
      <c r="HYQ126" s="243"/>
      <c r="HYR126" s="243"/>
      <c r="HYS126" s="243"/>
      <c r="HYT126" s="243"/>
      <c r="HYU126" s="243"/>
      <c r="HYV126" s="243"/>
      <c r="HYW126" s="243"/>
      <c r="HYX126" s="243"/>
      <c r="HYY126" s="243"/>
      <c r="HYZ126" s="243"/>
      <c r="HZA126" s="243"/>
      <c r="HZB126" s="243"/>
      <c r="HZC126" s="243"/>
      <c r="HZD126" s="243"/>
      <c r="HZE126" s="243"/>
      <c r="HZF126" s="243"/>
      <c r="HZG126" s="243"/>
      <c r="HZH126" s="243"/>
      <c r="HZI126" s="243"/>
      <c r="HZJ126" s="243"/>
      <c r="HZK126" s="243"/>
      <c r="HZL126" s="243"/>
      <c r="HZM126" s="243"/>
      <c r="HZN126" s="243"/>
      <c r="HZO126" s="243"/>
      <c r="HZP126" s="243"/>
      <c r="HZQ126" s="243"/>
      <c r="HZR126" s="243"/>
      <c r="HZS126" s="243"/>
      <c r="HZT126" s="243"/>
      <c r="HZU126" s="243"/>
      <c r="HZV126" s="243"/>
      <c r="HZW126" s="243"/>
      <c r="HZX126" s="243"/>
      <c r="HZY126" s="243"/>
      <c r="HZZ126" s="243"/>
      <c r="IAA126" s="243"/>
      <c r="IAB126" s="243"/>
      <c r="IAC126" s="243"/>
      <c r="IAD126" s="243"/>
      <c r="IAE126" s="243"/>
      <c r="IAF126" s="243"/>
      <c r="IAG126" s="243"/>
      <c r="IAH126" s="243"/>
      <c r="IAI126" s="243"/>
      <c r="IAJ126" s="243"/>
      <c r="IAK126" s="243"/>
      <c r="IAL126" s="243"/>
      <c r="IAM126" s="243"/>
      <c r="IAN126" s="243"/>
      <c r="IAO126" s="243"/>
      <c r="IAP126" s="243"/>
      <c r="IAQ126" s="243"/>
      <c r="IAR126" s="243"/>
      <c r="IAS126" s="243"/>
      <c r="IAT126" s="243"/>
      <c r="IAU126" s="243"/>
      <c r="IAV126" s="243"/>
      <c r="IAW126" s="243"/>
      <c r="IAX126" s="243"/>
      <c r="IAY126" s="243"/>
      <c r="IAZ126" s="243"/>
      <c r="IBA126" s="243"/>
      <c r="IBB126" s="243"/>
      <c r="IBC126" s="243"/>
      <c r="IBD126" s="243"/>
      <c r="IBE126" s="243"/>
      <c r="IBF126" s="243"/>
      <c r="IBG126" s="243"/>
      <c r="IBH126" s="243"/>
      <c r="IBI126" s="243"/>
      <c r="IBJ126" s="243"/>
      <c r="IBK126" s="243"/>
      <c r="IBL126" s="243"/>
      <c r="IBM126" s="243"/>
      <c r="IBN126" s="243"/>
      <c r="IBO126" s="243"/>
      <c r="IBP126" s="243"/>
      <c r="IBQ126" s="243"/>
      <c r="IBR126" s="243"/>
      <c r="IBS126" s="243"/>
      <c r="IBT126" s="243"/>
      <c r="IBU126" s="243"/>
      <c r="IBV126" s="243"/>
      <c r="IBW126" s="243"/>
      <c r="IBX126" s="243"/>
      <c r="IBY126" s="243"/>
      <c r="IBZ126" s="243"/>
      <c r="ICA126" s="243"/>
      <c r="ICB126" s="243"/>
      <c r="ICC126" s="243"/>
      <c r="ICD126" s="243"/>
      <c r="ICE126" s="243"/>
      <c r="ICF126" s="243"/>
      <c r="ICG126" s="243"/>
      <c r="ICH126" s="243"/>
      <c r="ICI126" s="243"/>
      <c r="ICJ126" s="243"/>
      <c r="ICK126" s="243"/>
      <c r="ICL126" s="243"/>
      <c r="ICM126" s="243"/>
      <c r="ICN126" s="243"/>
      <c r="ICO126" s="243"/>
      <c r="ICP126" s="243"/>
      <c r="ICQ126" s="243"/>
      <c r="ICR126" s="243"/>
      <c r="ICS126" s="243"/>
      <c r="ICT126" s="243"/>
      <c r="ICU126" s="243"/>
      <c r="ICV126" s="243"/>
      <c r="ICW126" s="243"/>
      <c r="ICX126" s="243"/>
      <c r="ICY126" s="243"/>
      <c r="ICZ126" s="243"/>
      <c r="IDA126" s="243"/>
      <c r="IDB126" s="243"/>
      <c r="IDC126" s="243"/>
      <c r="IDD126" s="243"/>
      <c r="IDE126" s="243"/>
      <c r="IDF126" s="243"/>
      <c r="IDG126" s="243"/>
      <c r="IDH126" s="243"/>
      <c r="IDI126" s="243"/>
      <c r="IDJ126" s="243"/>
      <c r="IDK126" s="243"/>
      <c r="IDL126" s="243"/>
      <c r="IDM126" s="243"/>
      <c r="IDN126" s="243"/>
      <c r="IDO126" s="243"/>
      <c r="IDP126" s="243"/>
      <c r="IDQ126" s="243"/>
      <c r="IDR126" s="243"/>
      <c r="IDS126" s="243"/>
      <c r="IDT126" s="243"/>
      <c r="IDU126" s="243"/>
      <c r="IDV126" s="243"/>
      <c r="IDW126" s="243"/>
      <c r="IDX126" s="243"/>
      <c r="IDY126" s="243"/>
      <c r="IDZ126" s="243"/>
      <c r="IEA126" s="243"/>
      <c r="IEB126" s="243"/>
      <c r="IEC126" s="243"/>
      <c r="IED126" s="243"/>
      <c r="IEE126" s="243"/>
      <c r="IEF126" s="243"/>
      <c r="IEG126" s="243"/>
      <c r="IEH126" s="243"/>
      <c r="IEI126" s="243"/>
      <c r="IEJ126" s="243"/>
      <c r="IEK126" s="243"/>
      <c r="IEL126" s="243"/>
      <c r="IEM126" s="243"/>
      <c r="IEN126" s="243"/>
      <c r="IEO126" s="243"/>
      <c r="IEP126" s="243"/>
      <c r="IEQ126" s="243"/>
      <c r="IER126" s="243"/>
      <c r="IES126" s="243"/>
      <c r="IET126" s="243"/>
      <c r="IEU126" s="243"/>
      <c r="IEV126" s="243"/>
      <c r="IEW126" s="243"/>
      <c r="IEX126" s="243"/>
      <c r="IEY126" s="243"/>
      <c r="IEZ126" s="243"/>
      <c r="IFA126" s="243"/>
      <c r="IFB126" s="243"/>
      <c r="IFC126" s="243"/>
      <c r="IFD126" s="243"/>
      <c r="IFE126" s="243"/>
      <c r="IFF126" s="243"/>
      <c r="IFG126" s="243"/>
      <c r="IFH126" s="243"/>
      <c r="IFI126" s="243"/>
      <c r="IFJ126" s="243"/>
      <c r="IFK126" s="243"/>
      <c r="IFL126" s="243"/>
      <c r="IFM126" s="243"/>
      <c r="IFN126" s="243"/>
      <c r="IFO126" s="243"/>
      <c r="IFP126" s="243"/>
      <c r="IFQ126" s="243"/>
      <c r="IFR126" s="243"/>
      <c r="IFS126" s="243"/>
      <c r="IFT126" s="243"/>
      <c r="IFU126" s="243"/>
      <c r="IFV126" s="243"/>
      <c r="IFW126" s="243"/>
      <c r="IFX126" s="243"/>
      <c r="IFY126" s="243"/>
      <c r="IFZ126" s="243"/>
      <c r="IGA126" s="243"/>
      <c r="IGB126" s="243"/>
      <c r="IGC126" s="243"/>
      <c r="IGD126" s="243"/>
      <c r="IGE126" s="243"/>
      <c r="IGF126" s="243"/>
      <c r="IGG126" s="243"/>
      <c r="IGH126" s="243"/>
      <c r="IGI126" s="243"/>
      <c r="IGJ126" s="243"/>
      <c r="IGK126" s="243"/>
      <c r="IGL126" s="243"/>
      <c r="IGM126" s="243"/>
      <c r="IGN126" s="243"/>
      <c r="IGO126" s="243"/>
      <c r="IGP126" s="243"/>
      <c r="IGQ126" s="243"/>
      <c r="IGR126" s="243"/>
      <c r="IGS126" s="243"/>
      <c r="IGT126" s="243"/>
      <c r="IGU126" s="243"/>
      <c r="IGV126" s="243"/>
      <c r="IGW126" s="243"/>
      <c r="IGX126" s="243"/>
      <c r="IGY126" s="243"/>
      <c r="IGZ126" s="243"/>
      <c r="IHA126" s="243"/>
      <c r="IHB126" s="243"/>
      <c r="IHC126" s="243"/>
      <c r="IHD126" s="243"/>
      <c r="IHE126" s="243"/>
      <c r="IHF126" s="243"/>
      <c r="IHG126" s="243"/>
      <c r="IHH126" s="243"/>
      <c r="IHI126" s="243"/>
      <c r="IHJ126" s="243"/>
      <c r="IHK126" s="243"/>
      <c r="IHL126" s="243"/>
      <c r="IHM126" s="243"/>
      <c r="IHN126" s="243"/>
      <c r="IHO126" s="243"/>
      <c r="IHP126" s="243"/>
      <c r="IHQ126" s="243"/>
      <c r="IHR126" s="243"/>
      <c r="IHS126" s="243"/>
      <c r="IHT126" s="243"/>
      <c r="IHU126" s="243"/>
      <c r="IHV126" s="243"/>
      <c r="IHW126" s="243"/>
      <c r="IHX126" s="243"/>
      <c r="IHY126" s="243"/>
      <c r="IHZ126" s="243"/>
      <c r="IIA126" s="243"/>
      <c r="IIB126" s="243"/>
      <c r="IIC126" s="243"/>
      <c r="IID126" s="243"/>
      <c r="IIE126" s="243"/>
      <c r="IIF126" s="243"/>
      <c r="IIG126" s="243"/>
      <c r="IIH126" s="243"/>
      <c r="III126" s="243"/>
      <c r="IIJ126" s="243"/>
      <c r="IIK126" s="243"/>
      <c r="IIL126" s="243"/>
      <c r="IIM126" s="243"/>
      <c r="IIN126" s="243"/>
      <c r="IIO126" s="243"/>
      <c r="IIP126" s="243"/>
      <c r="IIQ126" s="243"/>
      <c r="IIR126" s="243"/>
      <c r="IIS126" s="243"/>
      <c r="IIT126" s="243"/>
      <c r="IIU126" s="243"/>
      <c r="IIV126" s="243"/>
      <c r="IIW126" s="243"/>
      <c r="IIX126" s="243"/>
      <c r="IIY126" s="243"/>
      <c r="IIZ126" s="243"/>
      <c r="IJA126" s="243"/>
      <c r="IJB126" s="243"/>
      <c r="IJC126" s="243"/>
      <c r="IJD126" s="243"/>
      <c r="IJE126" s="243"/>
      <c r="IJF126" s="243"/>
      <c r="IJG126" s="243"/>
      <c r="IJH126" s="243"/>
      <c r="IJI126" s="243"/>
      <c r="IJJ126" s="243"/>
      <c r="IJK126" s="243"/>
      <c r="IJL126" s="243"/>
      <c r="IJM126" s="243"/>
      <c r="IJN126" s="243"/>
      <c r="IJO126" s="243"/>
      <c r="IJP126" s="243"/>
      <c r="IJQ126" s="243"/>
      <c r="IJR126" s="243"/>
      <c r="IJS126" s="243"/>
      <c r="IJT126" s="243"/>
      <c r="IJU126" s="243"/>
      <c r="IJV126" s="243"/>
      <c r="IJW126" s="243"/>
      <c r="IJX126" s="243"/>
      <c r="IJY126" s="243"/>
      <c r="IJZ126" s="243"/>
      <c r="IKA126" s="243"/>
      <c r="IKB126" s="243"/>
      <c r="IKC126" s="243"/>
      <c r="IKD126" s="243"/>
      <c r="IKE126" s="243"/>
      <c r="IKF126" s="243"/>
      <c r="IKG126" s="243"/>
      <c r="IKH126" s="243"/>
      <c r="IKI126" s="243"/>
      <c r="IKJ126" s="243"/>
      <c r="IKK126" s="243"/>
      <c r="IKL126" s="243"/>
      <c r="IKM126" s="243"/>
      <c r="IKN126" s="243"/>
      <c r="IKO126" s="243"/>
      <c r="IKP126" s="243"/>
      <c r="IKQ126" s="243"/>
      <c r="IKR126" s="243"/>
      <c r="IKS126" s="243"/>
      <c r="IKT126" s="243"/>
      <c r="IKU126" s="243"/>
      <c r="IKV126" s="243"/>
      <c r="IKW126" s="243"/>
      <c r="IKX126" s="243"/>
      <c r="IKY126" s="243"/>
      <c r="IKZ126" s="243"/>
      <c r="ILA126" s="243"/>
      <c r="ILB126" s="243"/>
      <c r="ILC126" s="243"/>
      <c r="ILD126" s="243"/>
      <c r="ILE126" s="243"/>
      <c r="ILF126" s="243"/>
      <c r="ILG126" s="243"/>
      <c r="ILH126" s="243"/>
      <c r="ILI126" s="243"/>
      <c r="ILJ126" s="243"/>
      <c r="ILK126" s="243"/>
      <c r="ILL126" s="243"/>
      <c r="ILM126" s="243"/>
      <c r="ILN126" s="243"/>
      <c r="ILO126" s="243"/>
      <c r="ILP126" s="243"/>
      <c r="ILQ126" s="243"/>
      <c r="ILR126" s="243"/>
      <c r="ILS126" s="243"/>
      <c r="ILT126" s="243"/>
      <c r="ILU126" s="243"/>
      <c r="ILV126" s="243"/>
      <c r="ILW126" s="243"/>
      <c r="ILX126" s="243"/>
      <c r="ILY126" s="243"/>
      <c r="ILZ126" s="243"/>
      <c r="IMA126" s="243"/>
      <c r="IMB126" s="243"/>
      <c r="IMC126" s="243"/>
      <c r="IMD126" s="243"/>
      <c r="IME126" s="243"/>
      <c r="IMF126" s="243"/>
      <c r="IMG126" s="243"/>
      <c r="IMH126" s="243"/>
      <c r="IMI126" s="243"/>
      <c r="IMJ126" s="243"/>
      <c r="IMK126" s="243"/>
      <c r="IML126" s="243"/>
      <c r="IMM126" s="243"/>
      <c r="IMN126" s="243"/>
      <c r="IMO126" s="243"/>
      <c r="IMP126" s="243"/>
      <c r="IMQ126" s="243"/>
      <c r="IMR126" s="243"/>
      <c r="IMS126" s="243"/>
      <c r="IMT126" s="243"/>
      <c r="IMU126" s="243"/>
      <c r="IMV126" s="243"/>
      <c r="IMW126" s="243"/>
      <c r="IMX126" s="243"/>
      <c r="IMY126" s="243"/>
      <c r="IMZ126" s="243"/>
      <c r="INA126" s="243"/>
      <c r="INB126" s="243"/>
      <c r="INC126" s="243"/>
      <c r="IND126" s="243"/>
      <c r="INE126" s="243"/>
      <c r="INF126" s="243"/>
      <c r="ING126" s="243"/>
      <c r="INH126" s="243"/>
      <c r="INI126" s="243"/>
      <c r="INJ126" s="243"/>
      <c r="INK126" s="243"/>
      <c r="INL126" s="243"/>
      <c r="INM126" s="243"/>
      <c r="INN126" s="243"/>
      <c r="INO126" s="243"/>
      <c r="INP126" s="243"/>
      <c r="INQ126" s="243"/>
      <c r="INR126" s="243"/>
      <c r="INS126" s="243"/>
      <c r="INT126" s="243"/>
      <c r="INU126" s="243"/>
      <c r="INV126" s="243"/>
      <c r="INW126" s="243"/>
      <c r="INX126" s="243"/>
      <c r="INY126" s="243"/>
      <c r="INZ126" s="243"/>
      <c r="IOA126" s="243"/>
      <c r="IOB126" s="243"/>
      <c r="IOC126" s="243"/>
      <c r="IOD126" s="243"/>
      <c r="IOE126" s="243"/>
      <c r="IOF126" s="243"/>
      <c r="IOG126" s="243"/>
      <c r="IOH126" s="243"/>
      <c r="IOI126" s="243"/>
      <c r="IOJ126" s="243"/>
      <c r="IOK126" s="243"/>
      <c r="IOL126" s="243"/>
      <c r="IOM126" s="243"/>
      <c r="ION126" s="243"/>
      <c r="IOO126" s="243"/>
      <c r="IOP126" s="243"/>
      <c r="IOQ126" s="243"/>
      <c r="IOR126" s="243"/>
      <c r="IOS126" s="243"/>
      <c r="IOT126" s="243"/>
      <c r="IOU126" s="243"/>
      <c r="IOV126" s="243"/>
      <c r="IOW126" s="243"/>
      <c r="IOX126" s="243"/>
      <c r="IOY126" s="243"/>
      <c r="IOZ126" s="243"/>
      <c r="IPA126" s="243"/>
      <c r="IPB126" s="243"/>
      <c r="IPC126" s="243"/>
      <c r="IPD126" s="243"/>
      <c r="IPE126" s="243"/>
      <c r="IPF126" s="243"/>
      <c r="IPG126" s="243"/>
      <c r="IPH126" s="243"/>
      <c r="IPI126" s="243"/>
      <c r="IPJ126" s="243"/>
      <c r="IPK126" s="243"/>
      <c r="IPL126" s="243"/>
      <c r="IPM126" s="243"/>
      <c r="IPN126" s="243"/>
      <c r="IPO126" s="243"/>
      <c r="IPP126" s="243"/>
      <c r="IPQ126" s="243"/>
      <c r="IPR126" s="243"/>
      <c r="IPS126" s="243"/>
      <c r="IPT126" s="243"/>
      <c r="IPU126" s="243"/>
      <c r="IPV126" s="243"/>
      <c r="IPW126" s="243"/>
      <c r="IPX126" s="243"/>
      <c r="IPY126" s="243"/>
      <c r="IPZ126" s="243"/>
      <c r="IQA126" s="243"/>
      <c r="IQB126" s="243"/>
      <c r="IQC126" s="243"/>
      <c r="IQD126" s="243"/>
      <c r="IQE126" s="243"/>
      <c r="IQF126" s="243"/>
      <c r="IQG126" s="243"/>
      <c r="IQH126" s="243"/>
      <c r="IQI126" s="243"/>
      <c r="IQJ126" s="243"/>
      <c r="IQK126" s="243"/>
      <c r="IQL126" s="243"/>
      <c r="IQM126" s="243"/>
      <c r="IQN126" s="243"/>
      <c r="IQO126" s="243"/>
      <c r="IQP126" s="243"/>
      <c r="IQQ126" s="243"/>
      <c r="IQR126" s="243"/>
      <c r="IQS126" s="243"/>
      <c r="IQT126" s="243"/>
      <c r="IQU126" s="243"/>
      <c r="IQV126" s="243"/>
      <c r="IQW126" s="243"/>
      <c r="IQX126" s="243"/>
      <c r="IQY126" s="243"/>
      <c r="IQZ126" s="243"/>
      <c r="IRA126" s="243"/>
      <c r="IRB126" s="243"/>
      <c r="IRC126" s="243"/>
      <c r="IRD126" s="243"/>
      <c r="IRE126" s="243"/>
      <c r="IRF126" s="243"/>
      <c r="IRG126" s="243"/>
      <c r="IRH126" s="243"/>
      <c r="IRI126" s="243"/>
      <c r="IRJ126" s="243"/>
      <c r="IRK126" s="243"/>
      <c r="IRL126" s="243"/>
      <c r="IRM126" s="243"/>
      <c r="IRN126" s="243"/>
      <c r="IRO126" s="243"/>
      <c r="IRP126" s="243"/>
      <c r="IRQ126" s="243"/>
      <c r="IRR126" s="243"/>
      <c r="IRS126" s="243"/>
      <c r="IRT126" s="243"/>
      <c r="IRU126" s="243"/>
      <c r="IRV126" s="243"/>
      <c r="IRW126" s="243"/>
      <c r="IRX126" s="243"/>
      <c r="IRY126" s="243"/>
      <c r="IRZ126" s="243"/>
      <c r="ISA126" s="243"/>
      <c r="ISB126" s="243"/>
      <c r="ISC126" s="243"/>
      <c r="ISD126" s="243"/>
      <c r="ISE126" s="243"/>
      <c r="ISF126" s="243"/>
      <c r="ISG126" s="243"/>
      <c r="ISH126" s="243"/>
      <c r="ISI126" s="243"/>
      <c r="ISJ126" s="243"/>
      <c r="ISK126" s="243"/>
      <c r="ISL126" s="243"/>
      <c r="ISM126" s="243"/>
      <c r="ISN126" s="243"/>
      <c r="ISO126" s="243"/>
      <c r="ISP126" s="243"/>
      <c r="ISQ126" s="243"/>
      <c r="ISR126" s="243"/>
      <c r="ISS126" s="243"/>
      <c r="IST126" s="243"/>
      <c r="ISU126" s="243"/>
      <c r="ISV126" s="243"/>
      <c r="ISW126" s="243"/>
      <c r="ISX126" s="243"/>
      <c r="ISY126" s="243"/>
      <c r="ISZ126" s="243"/>
      <c r="ITA126" s="243"/>
      <c r="ITB126" s="243"/>
      <c r="ITC126" s="243"/>
      <c r="ITD126" s="243"/>
      <c r="ITE126" s="243"/>
      <c r="ITF126" s="243"/>
      <c r="ITG126" s="243"/>
      <c r="ITH126" s="243"/>
      <c r="ITI126" s="243"/>
      <c r="ITJ126" s="243"/>
      <c r="ITK126" s="243"/>
      <c r="ITL126" s="243"/>
      <c r="ITM126" s="243"/>
      <c r="ITN126" s="243"/>
      <c r="ITO126" s="243"/>
      <c r="ITP126" s="243"/>
      <c r="ITQ126" s="243"/>
      <c r="ITR126" s="243"/>
      <c r="ITS126" s="243"/>
      <c r="ITT126" s="243"/>
      <c r="ITU126" s="243"/>
      <c r="ITV126" s="243"/>
      <c r="ITW126" s="243"/>
      <c r="ITX126" s="243"/>
      <c r="ITY126" s="243"/>
      <c r="ITZ126" s="243"/>
      <c r="IUA126" s="243"/>
      <c r="IUB126" s="243"/>
      <c r="IUC126" s="243"/>
      <c r="IUD126" s="243"/>
      <c r="IUE126" s="243"/>
      <c r="IUF126" s="243"/>
      <c r="IUG126" s="243"/>
      <c r="IUH126" s="243"/>
      <c r="IUI126" s="243"/>
      <c r="IUJ126" s="243"/>
      <c r="IUK126" s="243"/>
      <c r="IUL126" s="243"/>
      <c r="IUM126" s="243"/>
      <c r="IUN126" s="243"/>
      <c r="IUO126" s="243"/>
      <c r="IUP126" s="243"/>
      <c r="IUQ126" s="243"/>
      <c r="IUR126" s="243"/>
      <c r="IUS126" s="243"/>
      <c r="IUT126" s="243"/>
      <c r="IUU126" s="243"/>
      <c r="IUV126" s="243"/>
      <c r="IUW126" s="243"/>
      <c r="IUX126" s="243"/>
      <c r="IUY126" s="243"/>
      <c r="IUZ126" s="243"/>
      <c r="IVA126" s="243"/>
      <c r="IVB126" s="243"/>
      <c r="IVC126" s="243"/>
      <c r="IVD126" s="243"/>
      <c r="IVE126" s="243"/>
      <c r="IVF126" s="243"/>
      <c r="IVG126" s="243"/>
      <c r="IVH126" s="243"/>
      <c r="IVI126" s="243"/>
      <c r="IVJ126" s="243"/>
      <c r="IVK126" s="243"/>
      <c r="IVL126" s="243"/>
      <c r="IVM126" s="243"/>
      <c r="IVN126" s="243"/>
      <c r="IVO126" s="243"/>
      <c r="IVP126" s="243"/>
      <c r="IVQ126" s="243"/>
      <c r="IVR126" s="243"/>
      <c r="IVS126" s="243"/>
      <c r="IVT126" s="243"/>
      <c r="IVU126" s="243"/>
      <c r="IVV126" s="243"/>
      <c r="IVW126" s="243"/>
      <c r="IVX126" s="243"/>
      <c r="IVY126" s="243"/>
      <c r="IVZ126" s="243"/>
      <c r="IWA126" s="243"/>
      <c r="IWB126" s="243"/>
      <c r="IWC126" s="243"/>
      <c r="IWD126" s="243"/>
      <c r="IWE126" s="243"/>
      <c r="IWF126" s="243"/>
      <c r="IWG126" s="243"/>
      <c r="IWH126" s="243"/>
      <c r="IWI126" s="243"/>
      <c r="IWJ126" s="243"/>
      <c r="IWK126" s="243"/>
      <c r="IWL126" s="243"/>
      <c r="IWM126" s="243"/>
      <c r="IWN126" s="243"/>
      <c r="IWO126" s="243"/>
      <c r="IWP126" s="243"/>
      <c r="IWQ126" s="243"/>
      <c r="IWR126" s="243"/>
      <c r="IWS126" s="243"/>
      <c r="IWT126" s="243"/>
      <c r="IWU126" s="243"/>
      <c r="IWV126" s="243"/>
      <c r="IWW126" s="243"/>
      <c r="IWX126" s="243"/>
      <c r="IWY126" s="243"/>
      <c r="IWZ126" s="243"/>
      <c r="IXA126" s="243"/>
      <c r="IXB126" s="243"/>
      <c r="IXC126" s="243"/>
      <c r="IXD126" s="243"/>
      <c r="IXE126" s="243"/>
      <c r="IXF126" s="243"/>
      <c r="IXG126" s="243"/>
      <c r="IXH126" s="243"/>
      <c r="IXI126" s="243"/>
      <c r="IXJ126" s="243"/>
      <c r="IXK126" s="243"/>
      <c r="IXL126" s="243"/>
      <c r="IXM126" s="243"/>
      <c r="IXN126" s="243"/>
      <c r="IXO126" s="243"/>
      <c r="IXP126" s="243"/>
      <c r="IXQ126" s="243"/>
      <c r="IXR126" s="243"/>
      <c r="IXS126" s="243"/>
      <c r="IXT126" s="243"/>
      <c r="IXU126" s="243"/>
      <c r="IXV126" s="243"/>
      <c r="IXW126" s="243"/>
      <c r="IXX126" s="243"/>
      <c r="IXY126" s="243"/>
      <c r="IXZ126" s="243"/>
      <c r="IYA126" s="243"/>
      <c r="IYB126" s="243"/>
      <c r="IYC126" s="243"/>
      <c r="IYD126" s="243"/>
      <c r="IYE126" s="243"/>
      <c r="IYF126" s="243"/>
      <c r="IYG126" s="243"/>
      <c r="IYH126" s="243"/>
      <c r="IYI126" s="243"/>
      <c r="IYJ126" s="243"/>
      <c r="IYK126" s="243"/>
      <c r="IYL126" s="243"/>
      <c r="IYM126" s="243"/>
      <c r="IYN126" s="243"/>
      <c r="IYO126" s="243"/>
      <c r="IYP126" s="243"/>
      <c r="IYQ126" s="243"/>
      <c r="IYR126" s="243"/>
      <c r="IYS126" s="243"/>
      <c r="IYT126" s="243"/>
      <c r="IYU126" s="243"/>
      <c r="IYV126" s="243"/>
      <c r="IYW126" s="243"/>
      <c r="IYX126" s="243"/>
      <c r="IYY126" s="243"/>
      <c r="IYZ126" s="243"/>
      <c r="IZA126" s="243"/>
      <c r="IZB126" s="243"/>
      <c r="IZC126" s="243"/>
      <c r="IZD126" s="243"/>
      <c r="IZE126" s="243"/>
      <c r="IZF126" s="243"/>
      <c r="IZG126" s="243"/>
      <c r="IZH126" s="243"/>
      <c r="IZI126" s="243"/>
      <c r="IZJ126" s="243"/>
      <c r="IZK126" s="243"/>
      <c r="IZL126" s="243"/>
      <c r="IZM126" s="243"/>
      <c r="IZN126" s="243"/>
      <c r="IZO126" s="243"/>
      <c r="IZP126" s="243"/>
      <c r="IZQ126" s="243"/>
      <c r="IZR126" s="243"/>
      <c r="IZS126" s="243"/>
      <c r="IZT126" s="243"/>
      <c r="IZU126" s="243"/>
      <c r="IZV126" s="243"/>
      <c r="IZW126" s="243"/>
      <c r="IZX126" s="243"/>
      <c r="IZY126" s="243"/>
      <c r="IZZ126" s="243"/>
      <c r="JAA126" s="243"/>
      <c r="JAB126" s="243"/>
      <c r="JAC126" s="243"/>
      <c r="JAD126" s="243"/>
      <c r="JAE126" s="243"/>
      <c r="JAF126" s="243"/>
      <c r="JAG126" s="243"/>
      <c r="JAH126" s="243"/>
      <c r="JAI126" s="243"/>
      <c r="JAJ126" s="243"/>
      <c r="JAK126" s="243"/>
      <c r="JAL126" s="243"/>
      <c r="JAM126" s="243"/>
      <c r="JAN126" s="243"/>
      <c r="JAO126" s="243"/>
      <c r="JAP126" s="243"/>
      <c r="JAQ126" s="243"/>
      <c r="JAR126" s="243"/>
      <c r="JAS126" s="243"/>
      <c r="JAT126" s="243"/>
      <c r="JAU126" s="243"/>
      <c r="JAV126" s="243"/>
      <c r="JAW126" s="243"/>
      <c r="JAX126" s="243"/>
      <c r="JAY126" s="243"/>
      <c r="JAZ126" s="243"/>
      <c r="JBA126" s="243"/>
      <c r="JBB126" s="243"/>
      <c r="JBC126" s="243"/>
      <c r="JBD126" s="243"/>
      <c r="JBE126" s="243"/>
      <c r="JBF126" s="243"/>
      <c r="JBG126" s="243"/>
      <c r="JBH126" s="243"/>
      <c r="JBI126" s="243"/>
      <c r="JBJ126" s="243"/>
      <c r="JBK126" s="243"/>
      <c r="JBL126" s="243"/>
      <c r="JBM126" s="243"/>
      <c r="JBN126" s="243"/>
      <c r="JBO126" s="243"/>
      <c r="JBP126" s="243"/>
      <c r="JBQ126" s="243"/>
      <c r="JBR126" s="243"/>
      <c r="JBS126" s="243"/>
      <c r="JBT126" s="243"/>
      <c r="JBU126" s="243"/>
      <c r="JBV126" s="243"/>
      <c r="JBW126" s="243"/>
      <c r="JBX126" s="243"/>
      <c r="JBY126" s="243"/>
      <c r="JBZ126" s="243"/>
      <c r="JCA126" s="243"/>
      <c r="JCB126" s="243"/>
      <c r="JCC126" s="243"/>
      <c r="JCD126" s="243"/>
      <c r="JCE126" s="243"/>
      <c r="JCF126" s="243"/>
      <c r="JCG126" s="243"/>
      <c r="JCH126" s="243"/>
      <c r="JCI126" s="243"/>
      <c r="JCJ126" s="243"/>
      <c r="JCK126" s="243"/>
      <c r="JCL126" s="243"/>
      <c r="JCM126" s="243"/>
      <c r="JCN126" s="243"/>
      <c r="JCO126" s="243"/>
      <c r="JCP126" s="243"/>
      <c r="JCQ126" s="243"/>
      <c r="JCR126" s="243"/>
      <c r="JCS126" s="243"/>
      <c r="JCT126" s="243"/>
      <c r="JCU126" s="243"/>
      <c r="JCV126" s="243"/>
      <c r="JCW126" s="243"/>
      <c r="JCX126" s="243"/>
      <c r="JCY126" s="243"/>
      <c r="JCZ126" s="243"/>
      <c r="JDA126" s="243"/>
      <c r="JDB126" s="243"/>
      <c r="JDC126" s="243"/>
      <c r="JDD126" s="243"/>
      <c r="JDE126" s="243"/>
      <c r="JDF126" s="243"/>
      <c r="JDG126" s="243"/>
      <c r="JDH126" s="243"/>
      <c r="JDI126" s="243"/>
      <c r="JDJ126" s="243"/>
      <c r="JDK126" s="243"/>
      <c r="JDL126" s="243"/>
      <c r="JDM126" s="243"/>
      <c r="JDN126" s="243"/>
      <c r="JDO126" s="243"/>
      <c r="JDP126" s="243"/>
      <c r="JDQ126" s="243"/>
      <c r="JDR126" s="243"/>
      <c r="JDS126" s="243"/>
      <c r="JDT126" s="243"/>
      <c r="JDU126" s="243"/>
      <c r="JDV126" s="243"/>
      <c r="JDW126" s="243"/>
      <c r="JDX126" s="243"/>
      <c r="JDY126" s="243"/>
      <c r="JDZ126" s="243"/>
      <c r="JEA126" s="243"/>
      <c r="JEB126" s="243"/>
      <c r="JEC126" s="243"/>
      <c r="JED126" s="243"/>
      <c r="JEE126" s="243"/>
      <c r="JEF126" s="243"/>
      <c r="JEG126" s="243"/>
      <c r="JEH126" s="243"/>
      <c r="JEI126" s="243"/>
      <c r="JEJ126" s="243"/>
      <c r="JEK126" s="243"/>
      <c r="JEL126" s="243"/>
      <c r="JEM126" s="243"/>
      <c r="JEN126" s="243"/>
      <c r="JEO126" s="243"/>
      <c r="JEP126" s="243"/>
      <c r="JEQ126" s="243"/>
      <c r="JER126" s="243"/>
      <c r="JES126" s="243"/>
      <c r="JET126" s="243"/>
      <c r="JEU126" s="243"/>
      <c r="JEV126" s="243"/>
      <c r="JEW126" s="243"/>
      <c r="JEX126" s="243"/>
      <c r="JEY126" s="243"/>
      <c r="JEZ126" s="243"/>
      <c r="JFA126" s="243"/>
      <c r="JFB126" s="243"/>
      <c r="JFC126" s="243"/>
      <c r="JFD126" s="243"/>
      <c r="JFE126" s="243"/>
      <c r="JFF126" s="243"/>
      <c r="JFG126" s="243"/>
      <c r="JFH126" s="243"/>
      <c r="JFI126" s="243"/>
      <c r="JFJ126" s="243"/>
      <c r="JFK126" s="243"/>
      <c r="JFL126" s="243"/>
      <c r="JFM126" s="243"/>
      <c r="JFN126" s="243"/>
      <c r="JFO126" s="243"/>
      <c r="JFP126" s="243"/>
      <c r="JFQ126" s="243"/>
      <c r="JFR126" s="243"/>
      <c r="JFS126" s="243"/>
      <c r="JFT126" s="243"/>
      <c r="JFU126" s="243"/>
      <c r="JFV126" s="243"/>
      <c r="JFW126" s="243"/>
      <c r="JFX126" s="243"/>
      <c r="JFY126" s="243"/>
      <c r="JFZ126" s="243"/>
      <c r="JGA126" s="243"/>
      <c r="JGB126" s="243"/>
      <c r="JGC126" s="243"/>
      <c r="JGD126" s="243"/>
      <c r="JGE126" s="243"/>
      <c r="JGF126" s="243"/>
      <c r="JGG126" s="243"/>
      <c r="JGH126" s="243"/>
      <c r="JGI126" s="243"/>
      <c r="JGJ126" s="243"/>
      <c r="JGK126" s="243"/>
      <c r="JGL126" s="243"/>
      <c r="JGM126" s="243"/>
      <c r="JGN126" s="243"/>
      <c r="JGO126" s="243"/>
      <c r="JGP126" s="243"/>
      <c r="JGQ126" s="243"/>
      <c r="JGR126" s="243"/>
      <c r="JGS126" s="243"/>
      <c r="JGT126" s="243"/>
      <c r="JGU126" s="243"/>
      <c r="JGV126" s="243"/>
      <c r="JGW126" s="243"/>
      <c r="JGX126" s="243"/>
      <c r="JGY126" s="243"/>
      <c r="JGZ126" s="243"/>
      <c r="JHA126" s="243"/>
      <c r="JHB126" s="243"/>
      <c r="JHC126" s="243"/>
      <c r="JHD126" s="243"/>
      <c r="JHE126" s="243"/>
      <c r="JHF126" s="243"/>
      <c r="JHG126" s="243"/>
      <c r="JHH126" s="243"/>
      <c r="JHI126" s="243"/>
      <c r="JHJ126" s="243"/>
      <c r="JHK126" s="243"/>
      <c r="JHL126" s="243"/>
      <c r="JHM126" s="243"/>
      <c r="JHN126" s="243"/>
      <c r="JHO126" s="243"/>
      <c r="JHP126" s="243"/>
      <c r="JHQ126" s="243"/>
      <c r="JHR126" s="243"/>
      <c r="JHS126" s="243"/>
      <c r="JHT126" s="243"/>
      <c r="JHU126" s="243"/>
      <c r="JHV126" s="243"/>
      <c r="JHW126" s="243"/>
      <c r="JHX126" s="243"/>
      <c r="JHY126" s="243"/>
      <c r="JHZ126" s="243"/>
      <c r="JIA126" s="243"/>
      <c r="JIB126" s="243"/>
      <c r="JIC126" s="243"/>
      <c r="JID126" s="243"/>
      <c r="JIE126" s="243"/>
      <c r="JIF126" s="243"/>
      <c r="JIG126" s="243"/>
      <c r="JIH126" s="243"/>
      <c r="JII126" s="243"/>
      <c r="JIJ126" s="243"/>
      <c r="JIK126" s="243"/>
      <c r="JIL126" s="243"/>
      <c r="JIM126" s="243"/>
      <c r="JIN126" s="243"/>
      <c r="JIO126" s="243"/>
      <c r="JIP126" s="243"/>
      <c r="JIQ126" s="243"/>
      <c r="JIR126" s="243"/>
      <c r="JIS126" s="243"/>
      <c r="JIT126" s="243"/>
      <c r="JIU126" s="243"/>
      <c r="JIV126" s="243"/>
      <c r="JIW126" s="243"/>
      <c r="JIX126" s="243"/>
      <c r="JIY126" s="243"/>
      <c r="JIZ126" s="243"/>
      <c r="JJA126" s="243"/>
      <c r="JJB126" s="243"/>
      <c r="JJC126" s="243"/>
      <c r="JJD126" s="243"/>
      <c r="JJE126" s="243"/>
      <c r="JJF126" s="243"/>
      <c r="JJG126" s="243"/>
      <c r="JJH126" s="243"/>
      <c r="JJI126" s="243"/>
      <c r="JJJ126" s="243"/>
      <c r="JJK126" s="243"/>
      <c r="JJL126" s="243"/>
      <c r="JJM126" s="243"/>
      <c r="JJN126" s="243"/>
      <c r="JJO126" s="243"/>
      <c r="JJP126" s="243"/>
      <c r="JJQ126" s="243"/>
      <c r="JJR126" s="243"/>
      <c r="JJS126" s="243"/>
      <c r="JJT126" s="243"/>
      <c r="JJU126" s="243"/>
      <c r="JJV126" s="243"/>
      <c r="JJW126" s="243"/>
      <c r="JJX126" s="243"/>
      <c r="JJY126" s="243"/>
      <c r="JJZ126" s="243"/>
      <c r="JKA126" s="243"/>
      <c r="JKB126" s="243"/>
      <c r="JKC126" s="243"/>
      <c r="JKD126" s="243"/>
      <c r="JKE126" s="243"/>
      <c r="JKF126" s="243"/>
      <c r="JKG126" s="243"/>
      <c r="JKH126" s="243"/>
      <c r="JKI126" s="243"/>
      <c r="JKJ126" s="243"/>
      <c r="JKK126" s="243"/>
      <c r="JKL126" s="243"/>
      <c r="JKM126" s="243"/>
      <c r="JKN126" s="243"/>
      <c r="JKO126" s="243"/>
      <c r="JKP126" s="243"/>
      <c r="JKQ126" s="243"/>
      <c r="JKR126" s="243"/>
      <c r="JKS126" s="243"/>
      <c r="JKT126" s="243"/>
      <c r="JKU126" s="243"/>
      <c r="JKV126" s="243"/>
      <c r="JKW126" s="243"/>
      <c r="JKX126" s="243"/>
      <c r="JKY126" s="243"/>
      <c r="JKZ126" s="243"/>
      <c r="JLA126" s="243"/>
      <c r="JLB126" s="243"/>
      <c r="JLC126" s="243"/>
      <c r="JLD126" s="243"/>
      <c r="JLE126" s="243"/>
      <c r="JLF126" s="243"/>
      <c r="JLG126" s="243"/>
      <c r="JLH126" s="243"/>
      <c r="JLI126" s="243"/>
      <c r="JLJ126" s="243"/>
      <c r="JLK126" s="243"/>
      <c r="JLL126" s="243"/>
      <c r="JLM126" s="243"/>
      <c r="JLN126" s="243"/>
      <c r="JLO126" s="243"/>
      <c r="JLP126" s="243"/>
      <c r="JLQ126" s="243"/>
      <c r="JLR126" s="243"/>
      <c r="JLS126" s="243"/>
      <c r="JLT126" s="243"/>
      <c r="JLU126" s="243"/>
      <c r="JLV126" s="243"/>
      <c r="JLW126" s="243"/>
      <c r="JLX126" s="243"/>
      <c r="JLY126" s="243"/>
      <c r="JLZ126" s="243"/>
      <c r="JMA126" s="243"/>
      <c r="JMB126" s="243"/>
      <c r="JMC126" s="243"/>
      <c r="JMD126" s="243"/>
      <c r="JME126" s="243"/>
      <c r="JMF126" s="243"/>
      <c r="JMG126" s="243"/>
      <c r="JMH126" s="243"/>
      <c r="JMI126" s="243"/>
      <c r="JMJ126" s="243"/>
      <c r="JMK126" s="243"/>
      <c r="JML126" s="243"/>
      <c r="JMM126" s="243"/>
      <c r="JMN126" s="243"/>
      <c r="JMO126" s="243"/>
      <c r="JMP126" s="243"/>
      <c r="JMQ126" s="243"/>
      <c r="JMR126" s="243"/>
      <c r="JMS126" s="243"/>
      <c r="JMT126" s="243"/>
      <c r="JMU126" s="243"/>
      <c r="JMV126" s="243"/>
      <c r="JMW126" s="243"/>
      <c r="JMX126" s="243"/>
      <c r="JMY126" s="243"/>
      <c r="JMZ126" s="243"/>
      <c r="JNA126" s="243"/>
      <c r="JNB126" s="243"/>
      <c r="JNC126" s="243"/>
      <c r="JND126" s="243"/>
      <c r="JNE126" s="243"/>
      <c r="JNF126" s="243"/>
      <c r="JNG126" s="243"/>
      <c r="JNH126" s="243"/>
      <c r="JNI126" s="243"/>
      <c r="JNJ126" s="243"/>
      <c r="JNK126" s="243"/>
      <c r="JNL126" s="243"/>
      <c r="JNM126" s="243"/>
      <c r="JNN126" s="243"/>
      <c r="JNO126" s="243"/>
      <c r="JNP126" s="243"/>
      <c r="JNQ126" s="243"/>
      <c r="JNR126" s="243"/>
      <c r="JNS126" s="243"/>
      <c r="JNT126" s="243"/>
      <c r="JNU126" s="243"/>
      <c r="JNV126" s="243"/>
      <c r="JNW126" s="243"/>
      <c r="JNX126" s="243"/>
      <c r="JNY126" s="243"/>
      <c r="JNZ126" s="243"/>
      <c r="JOA126" s="243"/>
      <c r="JOB126" s="243"/>
      <c r="JOC126" s="243"/>
      <c r="JOD126" s="243"/>
      <c r="JOE126" s="243"/>
      <c r="JOF126" s="243"/>
      <c r="JOG126" s="243"/>
      <c r="JOH126" s="243"/>
      <c r="JOI126" s="243"/>
      <c r="JOJ126" s="243"/>
      <c r="JOK126" s="243"/>
      <c r="JOL126" s="243"/>
      <c r="JOM126" s="243"/>
      <c r="JON126" s="243"/>
      <c r="JOO126" s="243"/>
      <c r="JOP126" s="243"/>
      <c r="JOQ126" s="243"/>
      <c r="JOR126" s="243"/>
      <c r="JOS126" s="243"/>
      <c r="JOT126" s="243"/>
      <c r="JOU126" s="243"/>
      <c r="JOV126" s="243"/>
      <c r="JOW126" s="243"/>
      <c r="JOX126" s="243"/>
      <c r="JOY126" s="243"/>
      <c r="JOZ126" s="243"/>
      <c r="JPA126" s="243"/>
      <c r="JPB126" s="243"/>
      <c r="JPC126" s="243"/>
      <c r="JPD126" s="243"/>
      <c r="JPE126" s="243"/>
      <c r="JPF126" s="243"/>
      <c r="JPG126" s="243"/>
      <c r="JPH126" s="243"/>
      <c r="JPI126" s="243"/>
      <c r="JPJ126" s="243"/>
      <c r="JPK126" s="243"/>
      <c r="JPL126" s="243"/>
      <c r="JPM126" s="243"/>
      <c r="JPN126" s="243"/>
      <c r="JPO126" s="243"/>
      <c r="JPP126" s="243"/>
      <c r="JPQ126" s="243"/>
      <c r="JPR126" s="243"/>
      <c r="JPS126" s="243"/>
      <c r="JPT126" s="243"/>
      <c r="JPU126" s="243"/>
      <c r="JPV126" s="243"/>
      <c r="JPW126" s="243"/>
      <c r="JPX126" s="243"/>
      <c r="JPY126" s="243"/>
      <c r="JPZ126" s="243"/>
      <c r="JQA126" s="243"/>
      <c r="JQB126" s="243"/>
      <c r="JQC126" s="243"/>
      <c r="JQD126" s="243"/>
      <c r="JQE126" s="243"/>
      <c r="JQF126" s="243"/>
      <c r="JQG126" s="243"/>
      <c r="JQH126" s="243"/>
      <c r="JQI126" s="243"/>
      <c r="JQJ126" s="243"/>
      <c r="JQK126" s="243"/>
      <c r="JQL126" s="243"/>
      <c r="JQM126" s="243"/>
      <c r="JQN126" s="243"/>
      <c r="JQO126" s="243"/>
      <c r="JQP126" s="243"/>
      <c r="JQQ126" s="243"/>
      <c r="JQR126" s="243"/>
      <c r="JQS126" s="243"/>
      <c r="JQT126" s="243"/>
      <c r="JQU126" s="243"/>
      <c r="JQV126" s="243"/>
      <c r="JQW126" s="243"/>
      <c r="JQX126" s="243"/>
      <c r="JQY126" s="243"/>
      <c r="JQZ126" s="243"/>
      <c r="JRA126" s="243"/>
      <c r="JRB126" s="243"/>
      <c r="JRC126" s="243"/>
      <c r="JRD126" s="243"/>
      <c r="JRE126" s="243"/>
      <c r="JRF126" s="243"/>
      <c r="JRG126" s="243"/>
      <c r="JRH126" s="243"/>
      <c r="JRI126" s="243"/>
      <c r="JRJ126" s="243"/>
      <c r="JRK126" s="243"/>
      <c r="JRL126" s="243"/>
      <c r="JRM126" s="243"/>
      <c r="JRN126" s="243"/>
      <c r="JRO126" s="243"/>
      <c r="JRP126" s="243"/>
      <c r="JRQ126" s="243"/>
      <c r="JRR126" s="243"/>
      <c r="JRS126" s="243"/>
      <c r="JRT126" s="243"/>
      <c r="JRU126" s="243"/>
      <c r="JRV126" s="243"/>
      <c r="JRW126" s="243"/>
      <c r="JRX126" s="243"/>
      <c r="JRY126" s="243"/>
      <c r="JRZ126" s="243"/>
      <c r="JSA126" s="243"/>
      <c r="JSB126" s="243"/>
      <c r="JSC126" s="243"/>
      <c r="JSD126" s="243"/>
      <c r="JSE126" s="243"/>
      <c r="JSF126" s="243"/>
      <c r="JSG126" s="243"/>
      <c r="JSH126" s="243"/>
      <c r="JSI126" s="243"/>
      <c r="JSJ126" s="243"/>
      <c r="JSK126" s="243"/>
      <c r="JSL126" s="243"/>
      <c r="JSM126" s="243"/>
      <c r="JSN126" s="243"/>
      <c r="JSO126" s="243"/>
      <c r="JSP126" s="243"/>
      <c r="JSQ126" s="243"/>
      <c r="JSR126" s="243"/>
      <c r="JSS126" s="243"/>
      <c r="JST126" s="243"/>
      <c r="JSU126" s="243"/>
      <c r="JSV126" s="243"/>
      <c r="JSW126" s="243"/>
      <c r="JSX126" s="243"/>
      <c r="JSY126" s="243"/>
      <c r="JSZ126" s="243"/>
      <c r="JTA126" s="243"/>
      <c r="JTB126" s="243"/>
      <c r="JTC126" s="243"/>
      <c r="JTD126" s="243"/>
      <c r="JTE126" s="243"/>
      <c r="JTF126" s="243"/>
      <c r="JTG126" s="243"/>
      <c r="JTH126" s="243"/>
      <c r="JTI126" s="243"/>
      <c r="JTJ126" s="243"/>
      <c r="JTK126" s="243"/>
      <c r="JTL126" s="243"/>
      <c r="JTM126" s="243"/>
      <c r="JTN126" s="243"/>
      <c r="JTO126" s="243"/>
      <c r="JTP126" s="243"/>
      <c r="JTQ126" s="243"/>
      <c r="JTR126" s="243"/>
      <c r="JTS126" s="243"/>
      <c r="JTT126" s="243"/>
      <c r="JTU126" s="243"/>
      <c r="JTV126" s="243"/>
      <c r="JTW126" s="243"/>
      <c r="JTX126" s="243"/>
      <c r="JTY126" s="243"/>
      <c r="JTZ126" s="243"/>
      <c r="JUA126" s="243"/>
      <c r="JUB126" s="243"/>
      <c r="JUC126" s="243"/>
      <c r="JUD126" s="243"/>
      <c r="JUE126" s="243"/>
      <c r="JUF126" s="243"/>
      <c r="JUG126" s="243"/>
      <c r="JUH126" s="243"/>
      <c r="JUI126" s="243"/>
      <c r="JUJ126" s="243"/>
      <c r="JUK126" s="243"/>
      <c r="JUL126" s="243"/>
      <c r="JUM126" s="243"/>
      <c r="JUN126" s="243"/>
      <c r="JUO126" s="243"/>
      <c r="JUP126" s="243"/>
      <c r="JUQ126" s="243"/>
      <c r="JUR126" s="243"/>
      <c r="JUS126" s="243"/>
      <c r="JUT126" s="243"/>
      <c r="JUU126" s="243"/>
      <c r="JUV126" s="243"/>
      <c r="JUW126" s="243"/>
      <c r="JUX126" s="243"/>
      <c r="JUY126" s="243"/>
      <c r="JUZ126" s="243"/>
      <c r="JVA126" s="243"/>
      <c r="JVB126" s="243"/>
      <c r="JVC126" s="243"/>
      <c r="JVD126" s="243"/>
      <c r="JVE126" s="243"/>
      <c r="JVF126" s="243"/>
      <c r="JVG126" s="243"/>
      <c r="JVH126" s="243"/>
      <c r="JVI126" s="243"/>
      <c r="JVJ126" s="243"/>
      <c r="JVK126" s="243"/>
      <c r="JVL126" s="243"/>
      <c r="JVM126" s="243"/>
      <c r="JVN126" s="243"/>
      <c r="JVO126" s="243"/>
      <c r="JVP126" s="243"/>
      <c r="JVQ126" s="243"/>
      <c r="JVR126" s="243"/>
      <c r="JVS126" s="243"/>
      <c r="JVT126" s="243"/>
      <c r="JVU126" s="243"/>
      <c r="JVV126" s="243"/>
      <c r="JVW126" s="243"/>
      <c r="JVX126" s="243"/>
      <c r="JVY126" s="243"/>
      <c r="JVZ126" s="243"/>
      <c r="JWA126" s="243"/>
      <c r="JWB126" s="243"/>
      <c r="JWC126" s="243"/>
      <c r="JWD126" s="243"/>
      <c r="JWE126" s="243"/>
      <c r="JWF126" s="243"/>
      <c r="JWG126" s="243"/>
      <c r="JWH126" s="243"/>
      <c r="JWI126" s="243"/>
      <c r="JWJ126" s="243"/>
      <c r="JWK126" s="243"/>
      <c r="JWL126" s="243"/>
      <c r="JWM126" s="243"/>
      <c r="JWN126" s="243"/>
      <c r="JWO126" s="243"/>
      <c r="JWP126" s="243"/>
      <c r="JWQ126" s="243"/>
      <c r="JWR126" s="243"/>
      <c r="JWS126" s="243"/>
      <c r="JWT126" s="243"/>
      <c r="JWU126" s="243"/>
      <c r="JWV126" s="243"/>
      <c r="JWW126" s="243"/>
      <c r="JWX126" s="243"/>
      <c r="JWY126" s="243"/>
      <c r="JWZ126" s="243"/>
      <c r="JXA126" s="243"/>
      <c r="JXB126" s="243"/>
      <c r="JXC126" s="243"/>
      <c r="JXD126" s="243"/>
      <c r="JXE126" s="243"/>
      <c r="JXF126" s="243"/>
      <c r="JXG126" s="243"/>
      <c r="JXH126" s="243"/>
      <c r="JXI126" s="243"/>
      <c r="JXJ126" s="243"/>
      <c r="JXK126" s="243"/>
      <c r="JXL126" s="243"/>
      <c r="JXM126" s="243"/>
      <c r="JXN126" s="243"/>
      <c r="JXO126" s="243"/>
      <c r="JXP126" s="243"/>
      <c r="JXQ126" s="243"/>
      <c r="JXR126" s="243"/>
      <c r="JXS126" s="243"/>
      <c r="JXT126" s="243"/>
      <c r="JXU126" s="243"/>
      <c r="JXV126" s="243"/>
      <c r="JXW126" s="243"/>
      <c r="JXX126" s="243"/>
      <c r="JXY126" s="243"/>
      <c r="JXZ126" s="243"/>
      <c r="JYA126" s="243"/>
      <c r="JYB126" s="243"/>
      <c r="JYC126" s="243"/>
      <c r="JYD126" s="243"/>
      <c r="JYE126" s="243"/>
      <c r="JYF126" s="243"/>
      <c r="JYG126" s="243"/>
      <c r="JYH126" s="243"/>
      <c r="JYI126" s="243"/>
      <c r="JYJ126" s="243"/>
      <c r="JYK126" s="243"/>
      <c r="JYL126" s="243"/>
      <c r="JYM126" s="243"/>
      <c r="JYN126" s="243"/>
      <c r="JYO126" s="243"/>
      <c r="JYP126" s="243"/>
      <c r="JYQ126" s="243"/>
      <c r="JYR126" s="243"/>
      <c r="JYS126" s="243"/>
      <c r="JYT126" s="243"/>
      <c r="JYU126" s="243"/>
      <c r="JYV126" s="243"/>
      <c r="JYW126" s="243"/>
      <c r="JYX126" s="243"/>
      <c r="JYY126" s="243"/>
      <c r="JYZ126" s="243"/>
      <c r="JZA126" s="243"/>
      <c r="JZB126" s="243"/>
      <c r="JZC126" s="243"/>
      <c r="JZD126" s="243"/>
      <c r="JZE126" s="243"/>
      <c r="JZF126" s="243"/>
      <c r="JZG126" s="243"/>
      <c r="JZH126" s="243"/>
      <c r="JZI126" s="243"/>
      <c r="JZJ126" s="243"/>
      <c r="JZK126" s="243"/>
      <c r="JZL126" s="243"/>
      <c r="JZM126" s="243"/>
      <c r="JZN126" s="243"/>
      <c r="JZO126" s="243"/>
      <c r="JZP126" s="243"/>
      <c r="JZQ126" s="243"/>
      <c r="JZR126" s="243"/>
      <c r="JZS126" s="243"/>
      <c r="JZT126" s="243"/>
      <c r="JZU126" s="243"/>
      <c r="JZV126" s="243"/>
      <c r="JZW126" s="243"/>
      <c r="JZX126" s="243"/>
      <c r="JZY126" s="243"/>
      <c r="JZZ126" s="243"/>
      <c r="KAA126" s="243"/>
      <c r="KAB126" s="243"/>
      <c r="KAC126" s="243"/>
      <c r="KAD126" s="243"/>
      <c r="KAE126" s="243"/>
      <c r="KAF126" s="243"/>
      <c r="KAG126" s="243"/>
      <c r="KAH126" s="243"/>
      <c r="KAI126" s="243"/>
      <c r="KAJ126" s="243"/>
      <c r="KAK126" s="243"/>
      <c r="KAL126" s="243"/>
      <c r="KAM126" s="243"/>
      <c r="KAN126" s="243"/>
      <c r="KAO126" s="243"/>
      <c r="KAP126" s="243"/>
      <c r="KAQ126" s="243"/>
      <c r="KAR126" s="243"/>
      <c r="KAS126" s="243"/>
      <c r="KAT126" s="243"/>
      <c r="KAU126" s="243"/>
      <c r="KAV126" s="243"/>
      <c r="KAW126" s="243"/>
      <c r="KAX126" s="243"/>
      <c r="KAY126" s="243"/>
      <c r="KAZ126" s="243"/>
      <c r="KBA126" s="243"/>
      <c r="KBB126" s="243"/>
      <c r="KBC126" s="243"/>
      <c r="KBD126" s="243"/>
      <c r="KBE126" s="243"/>
      <c r="KBF126" s="243"/>
      <c r="KBG126" s="243"/>
      <c r="KBH126" s="243"/>
      <c r="KBI126" s="243"/>
      <c r="KBJ126" s="243"/>
      <c r="KBK126" s="243"/>
      <c r="KBL126" s="243"/>
      <c r="KBM126" s="243"/>
      <c r="KBN126" s="243"/>
      <c r="KBO126" s="243"/>
      <c r="KBP126" s="243"/>
      <c r="KBQ126" s="243"/>
      <c r="KBR126" s="243"/>
      <c r="KBS126" s="243"/>
      <c r="KBT126" s="243"/>
      <c r="KBU126" s="243"/>
      <c r="KBV126" s="243"/>
      <c r="KBW126" s="243"/>
      <c r="KBX126" s="243"/>
      <c r="KBY126" s="243"/>
      <c r="KBZ126" s="243"/>
      <c r="KCA126" s="243"/>
      <c r="KCB126" s="243"/>
      <c r="KCC126" s="243"/>
      <c r="KCD126" s="243"/>
      <c r="KCE126" s="243"/>
      <c r="KCF126" s="243"/>
      <c r="KCG126" s="243"/>
      <c r="KCH126" s="243"/>
      <c r="KCI126" s="243"/>
      <c r="KCJ126" s="243"/>
      <c r="KCK126" s="243"/>
      <c r="KCL126" s="243"/>
      <c r="KCM126" s="243"/>
      <c r="KCN126" s="243"/>
      <c r="KCO126" s="243"/>
      <c r="KCP126" s="243"/>
      <c r="KCQ126" s="243"/>
      <c r="KCR126" s="243"/>
      <c r="KCS126" s="243"/>
      <c r="KCT126" s="243"/>
      <c r="KCU126" s="243"/>
      <c r="KCV126" s="243"/>
      <c r="KCW126" s="243"/>
      <c r="KCX126" s="243"/>
      <c r="KCY126" s="243"/>
      <c r="KCZ126" s="243"/>
      <c r="KDA126" s="243"/>
      <c r="KDB126" s="243"/>
      <c r="KDC126" s="243"/>
      <c r="KDD126" s="243"/>
      <c r="KDE126" s="243"/>
      <c r="KDF126" s="243"/>
      <c r="KDG126" s="243"/>
      <c r="KDH126" s="243"/>
      <c r="KDI126" s="243"/>
      <c r="KDJ126" s="243"/>
      <c r="KDK126" s="243"/>
      <c r="KDL126" s="243"/>
      <c r="KDM126" s="243"/>
      <c r="KDN126" s="243"/>
      <c r="KDO126" s="243"/>
      <c r="KDP126" s="243"/>
      <c r="KDQ126" s="243"/>
      <c r="KDR126" s="243"/>
      <c r="KDS126" s="243"/>
      <c r="KDT126" s="243"/>
      <c r="KDU126" s="243"/>
      <c r="KDV126" s="243"/>
      <c r="KDW126" s="243"/>
      <c r="KDX126" s="243"/>
      <c r="KDY126" s="243"/>
      <c r="KDZ126" s="243"/>
      <c r="KEA126" s="243"/>
      <c r="KEB126" s="243"/>
      <c r="KEC126" s="243"/>
      <c r="KED126" s="243"/>
      <c r="KEE126" s="243"/>
      <c r="KEF126" s="243"/>
      <c r="KEG126" s="243"/>
      <c r="KEH126" s="243"/>
      <c r="KEI126" s="243"/>
      <c r="KEJ126" s="243"/>
      <c r="KEK126" s="243"/>
      <c r="KEL126" s="243"/>
      <c r="KEM126" s="243"/>
      <c r="KEN126" s="243"/>
      <c r="KEO126" s="243"/>
      <c r="KEP126" s="243"/>
      <c r="KEQ126" s="243"/>
      <c r="KER126" s="243"/>
      <c r="KES126" s="243"/>
      <c r="KET126" s="243"/>
      <c r="KEU126" s="243"/>
      <c r="KEV126" s="243"/>
      <c r="KEW126" s="243"/>
      <c r="KEX126" s="243"/>
      <c r="KEY126" s="243"/>
      <c r="KEZ126" s="243"/>
      <c r="KFA126" s="243"/>
      <c r="KFB126" s="243"/>
      <c r="KFC126" s="243"/>
      <c r="KFD126" s="243"/>
      <c r="KFE126" s="243"/>
      <c r="KFF126" s="243"/>
      <c r="KFG126" s="243"/>
      <c r="KFH126" s="243"/>
      <c r="KFI126" s="243"/>
      <c r="KFJ126" s="243"/>
      <c r="KFK126" s="243"/>
      <c r="KFL126" s="243"/>
      <c r="KFM126" s="243"/>
      <c r="KFN126" s="243"/>
      <c r="KFO126" s="243"/>
      <c r="KFP126" s="243"/>
      <c r="KFQ126" s="243"/>
      <c r="KFR126" s="243"/>
      <c r="KFS126" s="243"/>
      <c r="KFT126" s="243"/>
      <c r="KFU126" s="243"/>
      <c r="KFV126" s="243"/>
      <c r="KFW126" s="243"/>
      <c r="KFX126" s="243"/>
      <c r="KFY126" s="243"/>
      <c r="KFZ126" s="243"/>
      <c r="KGA126" s="243"/>
      <c r="KGB126" s="243"/>
      <c r="KGC126" s="243"/>
      <c r="KGD126" s="243"/>
      <c r="KGE126" s="243"/>
      <c r="KGF126" s="243"/>
      <c r="KGG126" s="243"/>
      <c r="KGH126" s="243"/>
      <c r="KGI126" s="243"/>
      <c r="KGJ126" s="243"/>
      <c r="KGK126" s="243"/>
      <c r="KGL126" s="243"/>
      <c r="KGM126" s="243"/>
      <c r="KGN126" s="243"/>
      <c r="KGO126" s="243"/>
      <c r="KGP126" s="243"/>
      <c r="KGQ126" s="243"/>
      <c r="KGR126" s="243"/>
      <c r="KGS126" s="243"/>
      <c r="KGT126" s="243"/>
      <c r="KGU126" s="243"/>
      <c r="KGV126" s="243"/>
      <c r="KGW126" s="243"/>
      <c r="KGX126" s="243"/>
      <c r="KGY126" s="243"/>
      <c r="KGZ126" s="243"/>
      <c r="KHA126" s="243"/>
      <c r="KHB126" s="243"/>
      <c r="KHC126" s="243"/>
      <c r="KHD126" s="243"/>
      <c r="KHE126" s="243"/>
      <c r="KHF126" s="243"/>
      <c r="KHG126" s="243"/>
      <c r="KHH126" s="243"/>
      <c r="KHI126" s="243"/>
      <c r="KHJ126" s="243"/>
      <c r="KHK126" s="243"/>
      <c r="KHL126" s="243"/>
      <c r="KHM126" s="243"/>
      <c r="KHN126" s="243"/>
      <c r="KHO126" s="243"/>
      <c r="KHP126" s="243"/>
      <c r="KHQ126" s="243"/>
      <c r="KHR126" s="243"/>
      <c r="KHS126" s="243"/>
      <c r="KHT126" s="243"/>
      <c r="KHU126" s="243"/>
      <c r="KHV126" s="243"/>
      <c r="KHW126" s="243"/>
      <c r="KHX126" s="243"/>
      <c r="KHY126" s="243"/>
      <c r="KHZ126" s="243"/>
      <c r="KIA126" s="243"/>
      <c r="KIB126" s="243"/>
      <c r="KIC126" s="243"/>
      <c r="KID126" s="243"/>
      <c r="KIE126" s="243"/>
      <c r="KIF126" s="243"/>
      <c r="KIG126" s="243"/>
      <c r="KIH126" s="243"/>
      <c r="KII126" s="243"/>
      <c r="KIJ126" s="243"/>
      <c r="KIK126" s="243"/>
      <c r="KIL126" s="243"/>
      <c r="KIM126" s="243"/>
      <c r="KIN126" s="243"/>
      <c r="KIO126" s="243"/>
      <c r="KIP126" s="243"/>
      <c r="KIQ126" s="243"/>
      <c r="KIR126" s="243"/>
      <c r="KIS126" s="243"/>
      <c r="KIT126" s="243"/>
      <c r="KIU126" s="243"/>
      <c r="KIV126" s="243"/>
      <c r="KIW126" s="243"/>
      <c r="KIX126" s="243"/>
      <c r="KIY126" s="243"/>
      <c r="KIZ126" s="243"/>
      <c r="KJA126" s="243"/>
      <c r="KJB126" s="243"/>
      <c r="KJC126" s="243"/>
      <c r="KJD126" s="243"/>
      <c r="KJE126" s="243"/>
      <c r="KJF126" s="243"/>
      <c r="KJG126" s="243"/>
      <c r="KJH126" s="243"/>
      <c r="KJI126" s="243"/>
      <c r="KJJ126" s="243"/>
      <c r="KJK126" s="243"/>
      <c r="KJL126" s="243"/>
      <c r="KJM126" s="243"/>
      <c r="KJN126" s="243"/>
      <c r="KJO126" s="243"/>
      <c r="KJP126" s="243"/>
      <c r="KJQ126" s="243"/>
      <c r="KJR126" s="243"/>
      <c r="KJS126" s="243"/>
      <c r="KJT126" s="243"/>
      <c r="KJU126" s="243"/>
      <c r="KJV126" s="243"/>
      <c r="KJW126" s="243"/>
      <c r="KJX126" s="243"/>
      <c r="KJY126" s="243"/>
      <c r="KJZ126" s="243"/>
      <c r="KKA126" s="243"/>
      <c r="KKB126" s="243"/>
      <c r="KKC126" s="243"/>
      <c r="KKD126" s="243"/>
      <c r="KKE126" s="243"/>
      <c r="KKF126" s="243"/>
      <c r="KKG126" s="243"/>
      <c r="KKH126" s="243"/>
      <c r="KKI126" s="243"/>
      <c r="KKJ126" s="243"/>
      <c r="KKK126" s="243"/>
      <c r="KKL126" s="243"/>
      <c r="KKM126" s="243"/>
      <c r="KKN126" s="243"/>
      <c r="KKO126" s="243"/>
      <c r="KKP126" s="243"/>
      <c r="KKQ126" s="243"/>
      <c r="KKR126" s="243"/>
      <c r="KKS126" s="243"/>
      <c r="KKT126" s="243"/>
      <c r="KKU126" s="243"/>
      <c r="KKV126" s="243"/>
      <c r="KKW126" s="243"/>
      <c r="KKX126" s="243"/>
      <c r="KKY126" s="243"/>
      <c r="KKZ126" s="243"/>
      <c r="KLA126" s="243"/>
      <c r="KLB126" s="243"/>
      <c r="KLC126" s="243"/>
      <c r="KLD126" s="243"/>
      <c r="KLE126" s="243"/>
      <c r="KLF126" s="243"/>
      <c r="KLG126" s="243"/>
      <c r="KLH126" s="243"/>
      <c r="KLI126" s="243"/>
      <c r="KLJ126" s="243"/>
      <c r="KLK126" s="243"/>
      <c r="KLL126" s="243"/>
      <c r="KLM126" s="243"/>
      <c r="KLN126" s="243"/>
      <c r="KLO126" s="243"/>
      <c r="KLP126" s="243"/>
      <c r="KLQ126" s="243"/>
      <c r="KLR126" s="243"/>
      <c r="KLS126" s="243"/>
      <c r="KLT126" s="243"/>
      <c r="KLU126" s="243"/>
      <c r="KLV126" s="243"/>
      <c r="KLW126" s="243"/>
      <c r="KLX126" s="243"/>
      <c r="KLY126" s="243"/>
      <c r="KLZ126" s="243"/>
      <c r="KMA126" s="243"/>
      <c r="KMB126" s="243"/>
      <c r="KMC126" s="243"/>
      <c r="KMD126" s="243"/>
      <c r="KME126" s="243"/>
      <c r="KMF126" s="243"/>
      <c r="KMG126" s="243"/>
      <c r="KMH126" s="243"/>
      <c r="KMI126" s="243"/>
      <c r="KMJ126" s="243"/>
      <c r="KMK126" s="243"/>
      <c r="KML126" s="243"/>
      <c r="KMM126" s="243"/>
      <c r="KMN126" s="243"/>
      <c r="KMO126" s="243"/>
      <c r="KMP126" s="243"/>
      <c r="KMQ126" s="243"/>
      <c r="KMR126" s="243"/>
      <c r="KMS126" s="243"/>
      <c r="KMT126" s="243"/>
      <c r="KMU126" s="243"/>
      <c r="KMV126" s="243"/>
      <c r="KMW126" s="243"/>
      <c r="KMX126" s="243"/>
      <c r="KMY126" s="243"/>
      <c r="KMZ126" s="243"/>
      <c r="KNA126" s="243"/>
      <c r="KNB126" s="243"/>
      <c r="KNC126" s="243"/>
      <c r="KND126" s="243"/>
      <c r="KNE126" s="243"/>
      <c r="KNF126" s="243"/>
      <c r="KNG126" s="243"/>
      <c r="KNH126" s="243"/>
      <c r="KNI126" s="243"/>
      <c r="KNJ126" s="243"/>
      <c r="KNK126" s="243"/>
      <c r="KNL126" s="243"/>
      <c r="KNM126" s="243"/>
      <c r="KNN126" s="243"/>
      <c r="KNO126" s="243"/>
      <c r="KNP126" s="243"/>
      <c r="KNQ126" s="243"/>
      <c r="KNR126" s="243"/>
      <c r="KNS126" s="243"/>
      <c r="KNT126" s="243"/>
      <c r="KNU126" s="243"/>
      <c r="KNV126" s="243"/>
      <c r="KNW126" s="243"/>
      <c r="KNX126" s="243"/>
      <c r="KNY126" s="243"/>
      <c r="KNZ126" s="243"/>
      <c r="KOA126" s="243"/>
      <c r="KOB126" s="243"/>
      <c r="KOC126" s="243"/>
      <c r="KOD126" s="243"/>
      <c r="KOE126" s="243"/>
      <c r="KOF126" s="243"/>
      <c r="KOG126" s="243"/>
      <c r="KOH126" s="243"/>
      <c r="KOI126" s="243"/>
      <c r="KOJ126" s="243"/>
      <c r="KOK126" s="243"/>
      <c r="KOL126" s="243"/>
      <c r="KOM126" s="243"/>
      <c r="KON126" s="243"/>
      <c r="KOO126" s="243"/>
      <c r="KOP126" s="243"/>
      <c r="KOQ126" s="243"/>
      <c r="KOR126" s="243"/>
      <c r="KOS126" s="243"/>
      <c r="KOT126" s="243"/>
      <c r="KOU126" s="243"/>
      <c r="KOV126" s="243"/>
      <c r="KOW126" s="243"/>
      <c r="KOX126" s="243"/>
      <c r="KOY126" s="243"/>
      <c r="KOZ126" s="243"/>
      <c r="KPA126" s="243"/>
      <c r="KPB126" s="243"/>
      <c r="KPC126" s="243"/>
      <c r="KPD126" s="243"/>
      <c r="KPE126" s="243"/>
      <c r="KPF126" s="243"/>
      <c r="KPG126" s="243"/>
      <c r="KPH126" s="243"/>
      <c r="KPI126" s="243"/>
      <c r="KPJ126" s="243"/>
      <c r="KPK126" s="243"/>
      <c r="KPL126" s="243"/>
      <c r="KPM126" s="243"/>
      <c r="KPN126" s="243"/>
      <c r="KPO126" s="243"/>
      <c r="KPP126" s="243"/>
      <c r="KPQ126" s="243"/>
      <c r="KPR126" s="243"/>
      <c r="KPS126" s="243"/>
      <c r="KPT126" s="243"/>
      <c r="KPU126" s="243"/>
      <c r="KPV126" s="243"/>
      <c r="KPW126" s="243"/>
      <c r="KPX126" s="243"/>
      <c r="KPY126" s="243"/>
      <c r="KPZ126" s="243"/>
      <c r="KQA126" s="243"/>
      <c r="KQB126" s="243"/>
      <c r="KQC126" s="243"/>
      <c r="KQD126" s="243"/>
      <c r="KQE126" s="243"/>
      <c r="KQF126" s="243"/>
      <c r="KQG126" s="243"/>
      <c r="KQH126" s="243"/>
      <c r="KQI126" s="243"/>
      <c r="KQJ126" s="243"/>
      <c r="KQK126" s="243"/>
      <c r="KQL126" s="243"/>
      <c r="KQM126" s="243"/>
      <c r="KQN126" s="243"/>
      <c r="KQO126" s="243"/>
      <c r="KQP126" s="243"/>
      <c r="KQQ126" s="243"/>
      <c r="KQR126" s="243"/>
      <c r="KQS126" s="243"/>
      <c r="KQT126" s="243"/>
      <c r="KQU126" s="243"/>
      <c r="KQV126" s="243"/>
      <c r="KQW126" s="243"/>
      <c r="KQX126" s="243"/>
      <c r="KQY126" s="243"/>
      <c r="KQZ126" s="243"/>
      <c r="KRA126" s="243"/>
      <c r="KRB126" s="243"/>
      <c r="KRC126" s="243"/>
      <c r="KRD126" s="243"/>
      <c r="KRE126" s="243"/>
      <c r="KRF126" s="243"/>
      <c r="KRG126" s="243"/>
      <c r="KRH126" s="243"/>
      <c r="KRI126" s="243"/>
      <c r="KRJ126" s="243"/>
      <c r="KRK126" s="243"/>
      <c r="KRL126" s="243"/>
      <c r="KRM126" s="243"/>
      <c r="KRN126" s="243"/>
      <c r="KRO126" s="243"/>
      <c r="KRP126" s="243"/>
      <c r="KRQ126" s="243"/>
      <c r="KRR126" s="243"/>
      <c r="KRS126" s="243"/>
      <c r="KRT126" s="243"/>
      <c r="KRU126" s="243"/>
      <c r="KRV126" s="243"/>
      <c r="KRW126" s="243"/>
      <c r="KRX126" s="243"/>
      <c r="KRY126" s="243"/>
      <c r="KRZ126" s="243"/>
      <c r="KSA126" s="243"/>
      <c r="KSB126" s="243"/>
      <c r="KSC126" s="243"/>
      <c r="KSD126" s="243"/>
      <c r="KSE126" s="243"/>
      <c r="KSF126" s="243"/>
      <c r="KSG126" s="243"/>
      <c r="KSH126" s="243"/>
      <c r="KSI126" s="243"/>
      <c r="KSJ126" s="243"/>
      <c r="KSK126" s="243"/>
      <c r="KSL126" s="243"/>
      <c r="KSM126" s="243"/>
      <c r="KSN126" s="243"/>
      <c r="KSO126" s="243"/>
      <c r="KSP126" s="243"/>
      <c r="KSQ126" s="243"/>
      <c r="KSR126" s="243"/>
      <c r="KSS126" s="243"/>
      <c r="KST126" s="243"/>
      <c r="KSU126" s="243"/>
      <c r="KSV126" s="243"/>
      <c r="KSW126" s="243"/>
      <c r="KSX126" s="243"/>
      <c r="KSY126" s="243"/>
      <c r="KSZ126" s="243"/>
      <c r="KTA126" s="243"/>
      <c r="KTB126" s="243"/>
      <c r="KTC126" s="243"/>
      <c r="KTD126" s="243"/>
      <c r="KTE126" s="243"/>
      <c r="KTF126" s="243"/>
      <c r="KTG126" s="243"/>
      <c r="KTH126" s="243"/>
      <c r="KTI126" s="243"/>
      <c r="KTJ126" s="243"/>
      <c r="KTK126" s="243"/>
      <c r="KTL126" s="243"/>
      <c r="KTM126" s="243"/>
      <c r="KTN126" s="243"/>
      <c r="KTO126" s="243"/>
      <c r="KTP126" s="243"/>
      <c r="KTQ126" s="243"/>
      <c r="KTR126" s="243"/>
      <c r="KTS126" s="243"/>
      <c r="KTT126" s="243"/>
      <c r="KTU126" s="243"/>
      <c r="KTV126" s="243"/>
      <c r="KTW126" s="243"/>
      <c r="KTX126" s="243"/>
      <c r="KTY126" s="243"/>
      <c r="KTZ126" s="243"/>
      <c r="KUA126" s="243"/>
      <c r="KUB126" s="243"/>
      <c r="KUC126" s="243"/>
      <c r="KUD126" s="243"/>
      <c r="KUE126" s="243"/>
      <c r="KUF126" s="243"/>
      <c r="KUG126" s="243"/>
      <c r="KUH126" s="243"/>
      <c r="KUI126" s="243"/>
      <c r="KUJ126" s="243"/>
      <c r="KUK126" s="243"/>
      <c r="KUL126" s="243"/>
      <c r="KUM126" s="243"/>
      <c r="KUN126" s="243"/>
      <c r="KUO126" s="243"/>
      <c r="KUP126" s="243"/>
      <c r="KUQ126" s="243"/>
      <c r="KUR126" s="243"/>
      <c r="KUS126" s="243"/>
      <c r="KUT126" s="243"/>
      <c r="KUU126" s="243"/>
      <c r="KUV126" s="243"/>
      <c r="KUW126" s="243"/>
      <c r="KUX126" s="243"/>
      <c r="KUY126" s="243"/>
      <c r="KUZ126" s="243"/>
      <c r="KVA126" s="243"/>
      <c r="KVB126" s="243"/>
      <c r="KVC126" s="243"/>
      <c r="KVD126" s="243"/>
      <c r="KVE126" s="243"/>
      <c r="KVF126" s="243"/>
      <c r="KVG126" s="243"/>
      <c r="KVH126" s="243"/>
      <c r="KVI126" s="243"/>
      <c r="KVJ126" s="243"/>
      <c r="KVK126" s="243"/>
      <c r="KVL126" s="243"/>
      <c r="KVM126" s="243"/>
      <c r="KVN126" s="243"/>
      <c r="KVO126" s="243"/>
      <c r="KVP126" s="243"/>
      <c r="KVQ126" s="243"/>
      <c r="KVR126" s="243"/>
      <c r="KVS126" s="243"/>
      <c r="KVT126" s="243"/>
      <c r="KVU126" s="243"/>
      <c r="KVV126" s="243"/>
      <c r="KVW126" s="243"/>
      <c r="KVX126" s="243"/>
      <c r="KVY126" s="243"/>
      <c r="KVZ126" s="243"/>
      <c r="KWA126" s="243"/>
      <c r="KWB126" s="243"/>
      <c r="KWC126" s="243"/>
      <c r="KWD126" s="243"/>
      <c r="KWE126" s="243"/>
      <c r="KWF126" s="243"/>
      <c r="KWG126" s="243"/>
      <c r="KWH126" s="243"/>
      <c r="KWI126" s="243"/>
      <c r="KWJ126" s="243"/>
      <c r="KWK126" s="243"/>
      <c r="KWL126" s="243"/>
      <c r="KWM126" s="243"/>
      <c r="KWN126" s="243"/>
      <c r="KWO126" s="243"/>
      <c r="KWP126" s="243"/>
      <c r="KWQ126" s="243"/>
      <c r="KWR126" s="243"/>
      <c r="KWS126" s="243"/>
      <c r="KWT126" s="243"/>
      <c r="KWU126" s="243"/>
      <c r="KWV126" s="243"/>
      <c r="KWW126" s="243"/>
      <c r="KWX126" s="243"/>
      <c r="KWY126" s="243"/>
      <c r="KWZ126" s="243"/>
      <c r="KXA126" s="243"/>
      <c r="KXB126" s="243"/>
      <c r="KXC126" s="243"/>
      <c r="KXD126" s="243"/>
      <c r="KXE126" s="243"/>
      <c r="KXF126" s="243"/>
      <c r="KXG126" s="243"/>
      <c r="KXH126" s="243"/>
      <c r="KXI126" s="243"/>
      <c r="KXJ126" s="243"/>
      <c r="KXK126" s="243"/>
      <c r="KXL126" s="243"/>
      <c r="KXM126" s="243"/>
      <c r="KXN126" s="243"/>
      <c r="KXO126" s="243"/>
      <c r="KXP126" s="243"/>
      <c r="KXQ126" s="243"/>
      <c r="KXR126" s="243"/>
      <c r="KXS126" s="243"/>
      <c r="KXT126" s="243"/>
      <c r="KXU126" s="243"/>
      <c r="KXV126" s="243"/>
      <c r="KXW126" s="243"/>
      <c r="KXX126" s="243"/>
      <c r="KXY126" s="243"/>
      <c r="KXZ126" s="243"/>
      <c r="KYA126" s="243"/>
      <c r="KYB126" s="243"/>
      <c r="KYC126" s="243"/>
      <c r="KYD126" s="243"/>
      <c r="KYE126" s="243"/>
      <c r="KYF126" s="243"/>
      <c r="KYG126" s="243"/>
      <c r="KYH126" s="243"/>
      <c r="KYI126" s="243"/>
      <c r="KYJ126" s="243"/>
      <c r="KYK126" s="243"/>
      <c r="KYL126" s="243"/>
      <c r="KYM126" s="243"/>
      <c r="KYN126" s="243"/>
      <c r="KYO126" s="243"/>
      <c r="KYP126" s="243"/>
      <c r="KYQ126" s="243"/>
      <c r="KYR126" s="243"/>
      <c r="KYS126" s="243"/>
      <c r="KYT126" s="243"/>
      <c r="KYU126" s="243"/>
      <c r="KYV126" s="243"/>
      <c r="KYW126" s="243"/>
      <c r="KYX126" s="243"/>
      <c r="KYY126" s="243"/>
      <c r="KYZ126" s="243"/>
      <c r="KZA126" s="243"/>
      <c r="KZB126" s="243"/>
      <c r="KZC126" s="243"/>
      <c r="KZD126" s="243"/>
      <c r="KZE126" s="243"/>
      <c r="KZF126" s="243"/>
      <c r="KZG126" s="243"/>
      <c r="KZH126" s="243"/>
      <c r="KZI126" s="243"/>
      <c r="KZJ126" s="243"/>
      <c r="KZK126" s="243"/>
      <c r="KZL126" s="243"/>
      <c r="KZM126" s="243"/>
      <c r="KZN126" s="243"/>
      <c r="KZO126" s="243"/>
      <c r="KZP126" s="243"/>
      <c r="KZQ126" s="243"/>
      <c r="KZR126" s="243"/>
      <c r="KZS126" s="243"/>
      <c r="KZT126" s="243"/>
      <c r="KZU126" s="243"/>
      <c r="KZV126" s="243"/>
      <c r="KZW126" s="243"/>
      <c r="KZX126" s="243"/>
      <c r="KZY126" s="243"/>
      <c r="KZZ126" s="243"/>
      <c r="LAA126" s="243"/>
      <c r="LAB126" s="243"/>
      <c r="LAC126" s="243"/>
      <c r="LAD126" s="243"/>
      <c r="LAE126" s="243"/>
      <c r="LAF126" s="243"/>
      <c r="LAG126" s="243"/>
      <c r="LAH126" s="243"/>
      <c r="LAI126" s="243"/>
      <c r="LAJ126" s="243"/>
      <c r="LAK126" s="243"/>
      <c r="LAL126" s="243"/>
      <c r="LAM126" s="243"/>
      <c r="LAN126" s="243"/>
      <c r="LAO126" s="243"/>
      <c r="LAP126" s="243"/>
      <c r="LAQ126" s="243"/>
      <c r="LAR126" s="243"/>
      <c r="LAS126" s="243"/>
      <c r="LAT126" s="243"/>
      <c r="LAU126" s="243"/>
      <c r="LAV126" s="243"/>
      <c r="LAW126" s="243"/>
      <c r="LAX126" s="243"/>
      <c r="LAY126" s="243"/>
      <c r="LAZ126" s="243"/>
      <c r="LBA126" s="243"/>
      <c r="LBB126" s="243"/>
      <c r="LBC126" s="243"/>
      <c r="LBD126" s="243"/>
      <c r="LBE126" s="243"/>
      <c r="LBF126" s="243"/>
      <c r="LBG126" s="243"/>
      <c r="LBH126" s="243"/>
      <c r="LBI126" s="243"/>
      <c r="LBJ126" s="243"/>
      <c r="LBK126" s="243"/>
      <c r="LBL126" s="243"/>
      <c r="LBM126" s="243"/>
      <c r="LBN126" s="243"/>
      <c r="LBO126" s="243"/>
      <c r="LBP126" s="243"/>
      <c r="LBQ126" s="243"/>
      <c r="LBR126" s="243"/>
      <c r="LBS126" s="243"/>
      <c r="LBT126" s="243"/>
      <c r="LBU126" s="243"/>
      <c r="LBV126" s="243"/>
      <c r="LBW126" s="243"/>
      <c r="LBX126" s="243"/>
      <c r="LBY126" s="243"/>
      <c r="LBZ126" s="243"/>
      <c r="LCA126" s="243"/>
      <c r="LCB126" s="243"/>
      <c r="LCC126" s="243"/>
      <c r="LCD126" s="243"/>
      <c r="LCE126" s="243"/>
      <c r="LCF126" s="243"/>
      <c r="LCG126" s="243"/>
      <c r="LCH126" s="243"/>
      <c r="LCI126" s="243"/>
      <c r="LCJ126" s="243"/>
      <c r="LCK126" s="243"/>
      <c r="LCL126" s="243"/>
      <c r="LCM126" s="243"/>
      <c r="LCN126" s="243"/>
      <c r="LCO126" s="243"/>
      <c r="LCP126" s="243"/>
      <c r="LCQ126" s="243"/>
      <c r="LCR126" s="243"/>
      <c r="LCS126" s="243"/>
      <c r="LCT126" s="243"/>
      <c r="LCU126" s="243"/>
      <c r="LCV126" s="243"/>
      <c r="LCW126" s="243"/>
      <c r="LCX126" s="243"/>
      <c r="LCY126" s="243"/>
      <c r="LCZ126" s="243"/>
      <c r="LDA126" s="243"/>
      <c r="LDB126" s="243"/>
      <c r="LDC126" s="243"/>
      <c r="LDD126" s="243"/>
      <c r="LDE126" s="243"/>
      <c r="LDF126" s="243"/>
      <c r="LDG126" s="243"/>
      <c r="LDH126" s="243"/>
      <c r="LDI126" s="243"/>
      <c r="LDJ126" s="243"/>
      <c r="LDK126" s="243"/>
      <c r="LDL126" s="243"/>
      <c r="LDM126" s="243"/>
      <c r="LDN126" s="243"/>
      <c r="LDO126" s="243"/>
      <c r="LDP126" s="243"/>
      <c r="LDQ126" s="243"/>
      <c r="LDR126" s="243"/>
      <c r="LDS126" s="243"/>
      <c r="LDT126" s="243"/>
      <c r="LDU126" s="243"/>
      <c r="LDV126" s="243"/>
      <c r="LDW126" s="243"/>
      <c r="LDX126" s="243"/>
      <c r="LDY126" s="243"/>
      <c r="LDZ126" s="243"/>
      <c r="LEA126" s="243"/>
      <c r="LEB126" s="243"/>
      <c r="LEC126" s="243"/>
      <c r="LED126" s="243"/>
      <c r="LEE126" s="243"/>
      <c r="LEF126" s="243"/>
      <c r="LEG126" s="243"/>
      <c r="LEH126" s="243"/>
      <c r="LEI126" s="243"/>
      <c r="LEJ126" s="243"/>
      <c r="LEK126" s="243"/>
      <c r="LEL126" s="243"/>
      <c r="LEM126" s="243"/>
      <c r="LEN126" s="243"/>
      <c r="LEO126" s="243"/>
      <c r="LEP126" s="243"/>
      <c r="LEQ126" s="243"/>
      <c r="LER126" s="243"/>
      <c r="LES126" s="243"/>
      <c r="LET126" s="243"/>
      <c r="LEU126" s="243"/>
      <c r="LEV126" s="243"/>
      <c r="LEW126" s="243"/>
      <c r="LEX126" s="243"/>
      <c r="LEY126" s="243"/>
      <c r="LEZ126" s="243"/>
      <c r="LFA126" s="243"/>
      <c r="LFB126" s="243"/>
      <c r="LFC126" s="243"/>
      <c r="LFD126" s="243"/>
      <c r="LFE126" s="243"/>
      <c r="LFF126" s="243"/>
      <c r="LFG126" s="243"/>
      <c r="LFH126" s="243"/>
      <c r="LFI126" s="243"/>
      <c r="LFJ126" s="243"/>
      <c r="LFK126" s="243"/>
      <c r="LFL126" s="243"/>
      <c r="LFM126" s="243"/>
      <c r="LFN126" s="243"/>
      <c r="LFO126" s="243"/>
      <c r="LFP126" s="243"/>
      <c r="LFQ126" s="243"/>
      <c r="LFR126" s="243"/>
      <c r="LFS126" s="243"/>
      <c r="LFT126" s="243"/>
      <c r="LFU126" s="243"/>
      <c r="LFV126" s="243"/>
      <c r="LFW126" s="243"/>
      <c r="LFX126" s="243"/>
      <c r="LFY126" s="243"/>
      <c r="LFZ126" s="243"/>
      <c r="LGA126" s="243"/>
      <c r="LGB126" s="243"/>
      <c r="LGC126" s="243"/>
      <c r="LGD126" s="243"/>
      <c r="LGE126" s="243"/>
      <c r="LGF126" s="243"/>
      <c r="LGG126" s="243"/>
      <c r="LGH126" s="243"/>
      <c r="LGI126" s="243"/>
      <c r="LGJ126" s="243"/>
      <c r="LGK126" s="243"/>
      <c r="LGL126" s="243"/>
      <c r="LGM126" s="243"/>
      <c r="LGN126" s="243"/>
      <c r="LGO126" s="243"/>
      <c r="LGP126" s="243"/>
      <c r="LGQ126" s="243"/>
      <c r="LGR126" s="243"/>
      <c r="LGS126" s="243"/>
      <c r="LGT126" s="243"/>
      <c r="LGU126" s="243"/>
      <c r="LGV126" s="243"/>
      <c r="LGW126" s="243"/>
      <c r="LGX126" s="243"/>
      <c r="LGY126" s="243"/>
      <c r="LGZ126" s="243"/>
      <c r="LHA126" s="243"/>
      <c r="LHB126" s="243"/>
      <c r="LHC126" s="243"/>
      <c r="LHD126" s="243"/>
      <c r="LHE126" s="243"/>
      <c r="LHF126" s="243"/>
      <c r="LHG126" s="243"/>
      <c r="LHH126" s="243"/>
      <c r="LHI126" s="243"/>
      <c r="LHJ126" s="243"/>
      <c r="LHK126" s="243"/>
      <c r="LHL126" s="243"/>
      <c r="LHM126" s="243"/>
      <c r="LHN126" s="243"/>
      <c r="LHO126" s="243"/>
      <c r="LHP126" s="243"/>
      <c r="LHQ126" s="243"/>
      <c r="LHR126" s="243"/>
      <c r="LHS126" s="243"/>
      <c r="LHT126" s="243"/>
      <c r="LHU126" s="243"/>
      <c r="LHV126" s="243"/>
      <c r="LHW126" s="243"/>
      <c r="LHX126" s="243"/>
      <c r="LHY126" s="243"/>
      <c r="LHZ126" s="243"/>
      <c r="LIA126" s="243"/>
      <c r="LIB126" s="243"/>
      <c r="LIC126" s="243"/>
      <c r="LID126" s="243"/>
      <c r="LIE126" s="243"/>
      <c r="LIF126" s="243"/>
      <c r="LIG126" s="243"/>
      <c r="LIH126" s="243"/>
      <c r="LII126" s="243"/>
      <c r="LIJ126" s="243"/>
      <c r="LIK126" s="243"/>
      <c r="LIL126" s="243"/>
      <c r="LIM126" s="243"/>
      <c r="LIN126" s="243"/>
      <c r="LIO126" s="243"/>
      <c r="LIP126" s="243"/>
      <c r="LIQ126" s="243"/>
      <c r="LIR126" s="243"/>
      <c r="LIS126" s="243"/>
      <c r="LIT126" s="243"/>
      <c r="LIU126" s="243"/>
      <c r="LIV126" s="243"/>
      <c r="LIW126" s="243"/>
      <c r="LIX126" s="243"/>
      <c r="LIY126" s="243"/>
      <c r="LIZ126" s="243"/>
      <c r="LJA126" s="243"/>
      <c r="LJB126" s="243"/>
      <c r="LJC126" s="243"/>
      <c r="LJD126" s="243"/>
      <c r="LJE126" s="243"/>
      <c r="LJF126" s="243"/>
      <c r="LJG126" s="243"/>
      <c r="LJH126" s="243"/>
      <c r="LJI126" s="243"/>
      <c r="LJJ126" s="243"/>
      <c r="LJK126" s="243"/>
      <c r="LJL126" s="243"/>
      <c r="LJM126" s="243"/>
      <c r="LJN126" s="243"/>
      <c r="LJO126" s="243"/>
      <c r="LJP126" s="243"/>
      <c r="LJQ126" s="243"/>
      <c r="LJR126" s="243"/>
      <c r="LJS126" s="243"/>
      <c r="LJT126" s="243"/>
      <c r="LJU126" s="243"/>
      <c r="LJV126" s="243"/>
      <c r="LJW126" s="243"/>
      <c r="LJX126" s="243"/>
      <c r="LJY126" s="243"/>
      <c r="LJZ126" s="243"/>
      <c r="LKA126" s="243"/>
      <c r="LKB126" s="243"/>
      <c r="LKC126" s="243"/>
      <c r="LKD126" s="243"/>
      <c r="LKE126" s="243"/>
      <c r="LKF126" s="243"/>
      <c r="LKG126" s="243"/>
      <c r="LKH126" s="243"/>
      <c r="LKI126" s="243"/>
      <c r="LKJ126" s="243"/>
      <c r="LKK126" s="243"/>
      <c r="LKL126" s="243"/>
      <c r="LKM126" s="243"/>
      <c r="LKN126" s="243"/>
      <c r="LKO126" s="243"/>
      <c r="LKP126" s="243"/>
      <c r="LKQ126" s="243"/>
      <c r="LKR126" s="243"/>
      <c r="LKS126" s="243"/>
      <c r="LKT126" s="243"/>
      <c r="LKU126" s="243"/>
      <c r="LKV126" s="243"/>
      <c r="LKW126" s="243"/>
      <c r="LKX126" s="243"/>
      <c r="LKY126" s="243"/>
      <c r="LKZ126" s="243"/>
      <c r="LLA126" s="243"/>
      <c r="LLB126" s="243"/>
      <c r="LLC126" s="243"/>
      <c r="LLD126" s="243"/>
      <c r="LLE126" s="243"/>
      <c r="LLF126" s="243"/>
      <c r="LLG126" s="243"/>
      <c r="LLH126" s="243"/>
      <c r="LLI126" s="243"/>
      <c r="LLJ126" s="243"/>
      <c r="LLK126" s="243"/>
      <c r="LLL126" s="243"/>
      <c r="LLM126" s="243"/>
      <c r="LLN126" s="243"/>
      <c r="LLO126" s="243"/>
      <c r="LLP126" s="243"/>
      <c r="LLQ126" s="243"/>
      <c r="LLR126" s="243"/>
      <c r="LLS126" s="243"/>
      <c r="LLT126" s="243"/>
      <c r="LLU126" s="243"/>
      <c r="LLV126" s="243"/>
      <c r="LLW126" s="243"/>
      <c r="LLX126" s="243"/>
      <c r="LLY126" s="243"/>
      <c r="LLZ126" s="243"/>
      <c r="LMA126" s="243"/>
      <c r="LMB126" s="243"/>
      <c r="LMC126" s="243"/>
      <c r="LMD126" s="243"/>
      <c r="LME126" s="243"/>
      <c r="LMF126" s="243"/>
      <c r="LMG126" s="243"/>
      <c r="LMH126" s="243"/>
      <c r="LMI126" s="243"/>
      <c r="LMJ126" s="243"/>
      <c r="LMK126" s="243"/>
      <c r="LML126" s="243"/>
      <c r="LMM126" s="243"/>
      <c r="LMN126" s="243"/>
      <c r="LMO126" s="243"/>
      <c r="LMP126" s="243"/>
      <c r="LMQ126" s="243"/>
      <c r="LMR126" s="243"/>
      <c r="LMS126" s="243"/>
      <c r="LMT126" s="243"/>
      <c r="LMU126" s="243"/>
      <c r="LMV126" s="243"/>
      <c r="LMW126" s="243"/>
      <c r="LMX126" s="243"/>
      <c r="LMY126" s="243"/>
      <c r="LMZ126" s="243"/>
      <c r="LNA126" s="243"/>
      <c r="LNB126" s="243"/>
      <c r="LNC126" s="243"/>
      <c r="LND126" s="243"/>
      <c r="LNE126" s="243"/>
      <c r="LNF126" s="243"/>
      <c r="LNG126" s="243"/>
      <c r="LNH126" s="243"/>
      <c r="LNI126" s="243"/>
      <c r="LNJ126" s="243"/>
      <c r="LNK126" s="243"/>
      <c r="LNL126" s="243"/>
      <c r="LNM126" s="243"/>
      <c r="LNN126" s="243"/>
      <c r="LNO126" s="243"/>
      <c r="LNP126" s="243"/>
      <c r="LNQ126" s="243"/>
      <c r="LNR126" s="243"/>
      <c r="LNS126" s="243"/>
      <c r="LNT126" s="243"/>
      <c r="LNU126" s="243"/>
      <c r="LNV126" s="243"/>
      <c r="LNW126" s="243"/>
      <c r="LNX126" s="243"/>
      <c r="LNY126" s="243"/>
      <c r="LNZ126" s="243"/>
      <c r="LOA126" s="243"/>
      <c r="LOB126" s="243"/>
      <c r="LOC126" s="243"/>
      <c r="LOD126" s="243"/>
      <c r="LOE126" s="243"/>
      <c r="LOF126" s="243"/>
      <c r="LOG126" s="243"/>
      <c r="LOH126" s="243"/>
      <c r="LOI126" s="243"/>
      <c r="LOJ126" s="243"/>
      <c r="LOK126" s="243"/>
      <c r="LOL126" s="243"/>
      <c r="LOM126" s="243"/>
      <c r="LON126" s="243"/>
      <c r="LOO126" s="243"/>
      <c r="LOP126" s="243"/>
      <c r="LOQ126" s="243"/>
      <c r="LOR126" s="243"/>
      <c r="LOS126" s="243"/>
      <c r="LOT126" s="243"/>
      <c r="LOU126" s="243"/>
      <c r="LOV126" s="243"/>
      <c r="LOW126" s="243"/>
      <c r="LOX126" s="243"/>
      <c r="LOY126" s="243"/>
      <c r="LOZ126" s="243"/>
      <c r="LPA126" s="243"/>
      <c r="LPB126" s="243"/>
      <c r="LPC126" s="243"/>
      <c r="LPD126" s="243"/>
      <c r="LPE126" s="243"/>
      <c r="LPF126" s="243"/>
      <c r="LPG126" s="243"/>
      <c r="LPH126" s="243"/>
      <c r="LPI126" s="243"/>
      <c r="LPJ126" s="243"/>
      <c r="LPK126" s="243"/>
      <c r="LPL126" s="243"/>
      <c r="LPM126" s="243"/>
      <c r="LPN126" s="243"/>
      <c r="LPO126" s="243"/>
      <c r="LPP126" s="243"/>
      <c r="LPQ126" s="243"/>
      <c r="LPR126" s="243"/>
      <c r="LPS126" s="243"/>
      <c r="LPT126" s="243"/>
      <c r="LPU126" s="243"/>
      <c r="LPV126" s="243"/>
      <c r="LPW126" s="243"/>
      <c r="LPX126" s="243"/>
      <c r="LPY126" s="243"/>
      <c r="LPZ126" s="243"/>
      <c r="LQA126" s="243"/>
      <c r="LQB126" s="243"/>
      <c r="LQC126" s="243"/>
      <c r="LQD126" s="243"/>
      <c r="LQE126" s="243"/>
      <c r="LQF126" s="243"/>
      <c r="LQG126" s="243"/>
      <c r="LQH126" s="243"/>
      <c r="LQI126" s="243"/>
      <c r="LQJ126" s="243"/>
      <c r="LQK126" s="243"/>
      <c r="LQL126" s="243"/>
      <c r="LQM126" s="243"/>
      <c r="LQN126" s="243"/>
      <c r="LQO126" s="243"/>
      <c r="LQP126" s="243"/>
      <c r="LQQ126" s="243"/>
      <c r="LQR126" s="243"/>
      <c r="LQS126" s="243"/>
      <c r="LQT126" s="243"/>
      <c r="LQU126" s="243"/>
      <c r="LQV126" s="243"/>
      <c r="LQW126" s="243"/>
      <c r="LQX126" s="243"/>
      <c r="LQY126" s="243"/>
      <c r="LQZ126" s="243"/>
      <c r="LRA126" s="243"/>
      <c r="LRB126" s="243"/>
      <c r="LRC126" s="243"/>
      <c r="LRD126" s="243"/>
      <c r="LRE126" s="243"/>
      <c r="LRF126" s="243"/>
      <c r="LRG126" s="243"/>
      <c r="LRH126" s="243"/>
      <c r="LRI126" s="243"/>
      <c r="LRJ126" s="243"/>
      <c r="LRK126" s="243"/>
      <c r="LRL126" s="243"/>
      <c r="LRM126" s="243"/>
      <c r="LRN126" s="243"/>
      <c r="LRO126" s="243"/>
      <c r="LRP126" s="243"/>
      <c r="LRQ126" s="243"/>
      <c r="LRR126" s="243"/>
      <c r="LRS126" s="243"/>
      <c r="LRT126" s="243"/>
      <c r="LRU126" s="243"/>
      <c r="LRV126" s="243"/>
      <c r="LRW126" s="243"/>
      <c r="LRX126" s="243"/>
      <c r="LRY126" s="243"/>
      <c r="LRZ126" s="243"/>
      <c r="LSA126" s="243"/>
      <c r="LSB126" s="243"/>
      <c r="LSC126" s="243"/>
      <c r="LSD126" s="243"/>
      <c r="LSE126" s="243"/>
      <c r="LSF126" s="243"/>
      <c r="LSG126" s="243"/>
      <c r="LSH126" s="243"/>
      <c r="LSI126" s="243"/>
      <c r="LSJ126" s="243"/>
      <c r="LSK126" s="243"/>
      <c r="LSL126" s="243"/>
      <c r="LSM126" s="243"/>
      <c r="LSN126" s="243"/>
      <c r="LSO126" s="243"/>
      <c r="LSP126" s="243"/>
      <c r="LSQ126" s="243"/>
      <c r="LSR126" s="243"/>
      <c r="LSS126" s="243"/>
      <c r="LST126" s="243"/>
      <c r="LSU126" s="243"/>
      <c r="LSV126" s="243"/>
      <c r="LSW126" s="243"/>
      <c r="LSX126" s="243"/>
      <c r="LSY126" s="243"/>
      <c r="LSZ126" s="243"/>
      <c r="LTA126" s="243"/>
      <c r="LTB126" s="243"/>
      <c r="LTC126" s="243"/>
      <c r="LTD126" s="243"/>
      <c r="LTE126" s="243"/>
      <c r="LTF126" s="243"/>
      <c r="LTG126" s="243"/>
      <c r="LTH126" s="243"/>
      <c r="LTI126" s="243"/>
      <c r="LTJ126" s="243"/>
      <c r="LTK126" s="243"/>
      <c r="LTL126" s="243"/>
      <c r="LTM126" s="243"/>
      <c r="LTN126" s="243"/>
      <c r="LTO126" s="243"/>
      <c r="LTP126" s="243"/>
      <c r="LTQ126" s="243"/>
      <c r="LTR126" s="243"/>
      <c r="LTS126" s="243"/>
      <c r="LTT126" s="243"/>
      <c r="LTU126" s="243"/>
      <c r="LTV126" s="243"/>
      <c r="LTW126" s="243"/>
      <c r="LTX126" s="243"/>
      <c r="LTY126" s="243"/>
      <c r="LTZ126" s="243"/>
      <c r="LUA126" s="243"/>
      <c r="LUB126" s="243"/>
      <c r="LUC126" s="243"/>
      <c r="LUD126" s="243"/>
      <c r="LUE126" s="243"/>
      <c r="LUF126" s="243"/>
      <c r="LUG126" s="243"/>
      <c r="LUH126" s="243"/>
      <c r="LUI126" s="243"/>
      <c r="LUJ126" s="243"/>
      <c r="LUK126" s="243"/>
      <c r="LUL126" s="243"/>
      <c r="LUM126" s="243"/>
      <c r="LUN126" s="243"/>
      <c r="LUO126" s="243"/>
      <c r="LUP126" s="243"/>
      <c r="LUQ126" s="243"/>
      <c r="LUR126" s="243"/>
      <c r="LUS126" s="243"/>
      <c r="LUT126" s="243"/>
      <c r="LUU126" s="243"/>
      <c r="LUV126" s="243"/>
      <c r="LUW126" s="243"/>
      <c r="LUX126" s="243"/>
      <c r="LUY126" s="243"/>
      <c r="LUZ126" s="243"/>
      <c r="LVA126" s="243"/>
      <c r="LVB126" s="243"/>
      <c r="LVC126" s="243"/>
      <c r="LVD126" s="243"/>
      <c r="LVE126" s="243"/>
      <c r="LVF126" s="243"/>
      <c r="LVG126" s="243"/>
      <c r="LVH126" s="243"/>
      <c r="LVI126" s="243"/>
      <c r="LVJ126" s="243"/>
      <c r="LVK126" s="243"/>
      <c r="LVL126" s="243"/>
      <c r="LVM126" s="243"/>
      <c r="LVN126" s="243"/>
      <c r="LVO126" s="243"/>
      <c r="LVP126" s="243"/>
      <c r="LVQ126" s="243"/>
      <c r="LVR126" s="243"/>
      <c r="LVS126" s="243"/>
      <c r="LVT126" s="243"/>
      <c r="LVU126" s="243"/>
      <c r="LVV126" s="243"/>
      <c r="LVW126" s="243"/>
      <c r="LVX126" s="243"/>
      <c r="LVY126" s="243"/>
      <c r="LVZ126" s="243"/>
      <c r="LWA126" s="243"/>
      <c r="LWB126" s="243"/>
      <c r="LWC126" s="243"/>
      <c r="LWD126" s="243"/>
      <c r="LWE126" s="243"/>
      <c r="LWF126" s="243"/>
      <c r="LWG126" s="243"/>
      <c r="LWH126" s="243"/>
      <c r="LWI126" s="243"/>
      <c r="LWJ126" s="243"/>
      <c r="LWK126" s="243"/>
      <c r="LWL126" s="243"/>
      <c r="LWM126" s="243"/>
      <c r="LWN126" s="243"/>
      <c r="LWO126" s="243"/>
      <c r="LWP126" s="243"/>
      <c r="LWQ126" s="243"/>
      <c r="LWR126" s="243"/>
      <c r="LWS126" s="243"/>
      <c r="LWT126" s="243"/>
      <c r="LWU126" s="243"/>
      <c r="LWV126" s="243"/>
      <c r="LWW126" s="243"/>
      <c r="LWX126" s="243"/>
      <c r="LWY126" s="243"/>
      <c r="LWZ126" s="243"/>
      <c r="LXA126" s="243"/>
      <c r="LXB126" s="243"/>
      <c r="LXC126" s="243"/>
      <c r="LXD126" s="243"/>
      <c r="LXE126" s="243"/>
      <c r="LXF126" s="243"/>
      <c r="LXG126" s="243"/>
      <c r="LXH126" s="243"/>
      <c r="LXI126" s="243"/>
      <c r="LXJ126" s="243"/>
      <c r="LXK126" s="243"/>
      <c r="LXL126" s="243"/>
      <c r="LXM126" s="243"/>
      <c r="LXN126" s="243"/>
      <c r="LXO126" s="243"/>
      <c r="LXP126" s="243"/>
      <c r="LXQ126" s="243"/>
      <c r="LXR126" s="243"/>
      <c r="LXS126" s="243"/>
      <c r="LXT126" s="243"/>
      <c r="LXU126" s="243"/>
      <c r="LXV126" s="243"/>
      <c r="LXW126" s="243"/>
      <c r="LXX126" s="243"/>
      <c r="LXY126" s="243"/>
      <c r="LXZ126" s="243"/>
      <c r="LYA126" s="243"/>
      <c r="LYB126" s="243"/>
      <c r="LYC126" s="243"/>
      <c r="LYD126" s="243"/>
      <c r="LYE126" s="243"/>
      <c r="LYF126" s="243"/>
      <c r="LYG126" s="243"/>
      <c r="LYH126" s="243"/>
      <c r="LYI126" s="243"/>
      <c r="LYJ126" s="243"/>
      <c r="LYK126" s="243"/>
      <c r="LYL126" s="243"/>
      <c r="LYM126" s="243"/>
      <c r="LYN126" s="243"/>
      <c r="LYO126" s="243"/>
      <c r="LYP126" s="243"/>
      <c r="LYQ126" s="243"/>
      <c r="LYR126" s="243"/>
      <c r="LYS126" s="243"/>
      <c r="LYT126" s="243"/>
      <c r="LYU126" s="243"/>
      <c r="LYV126" s="243"/>
      <c r="LYW126" s="243"/>
      <c r="LYX126" s="243"/>
      <c r="LYY126" s="243"/>
      <c r="LYZ126" s="243"/>
      <c r="LZA126" s="243"/>
      <c r="LZB126" s="243"/>
      <c r="LZC126" s="243"/>
      <c r="LZD126" s="243"/>
      <c r="LZE126" s="243"/>
      <c r="LZF126" s="243"/>
      <c r="LZG126" s="243"/>
      <c r="LZH126" s="243"/>
      <c r="LZI126" s="243"/>
      <c r="LZJ126" s="243"/>
      <c r="LZK126" s="243"/>
      <c r="LZL126" s="243"/>
      <c r="LZM126" s="243"/>
      <c r="LZN126" s="243"/>
      <c r="LZO126" s="243"/>
      <c r="LZP126" s="243"/>
      <c r="LZQ126" s="243"/>
      <c r="LZR126" s="243"/>
      <c r="LZS126" s="243"/>
      <c r="LZT126" s="243"/>
      <c r="LZU126" s="243"/>
      <c r="LZV126" s="243"/>
      <c r="LZW126" s="243"/>
      <c r="LZX126" s="243"/>
      <c r="LZY126" s="243"/>
      <c r="LZZ126" s="243"/>
      <c r="MAA126" s="243"/>
      <c r="MAB126" s="243"/>
      <c r="MAC126" s="243"/>
      <c r="MAD126" s="243"/>
      <c r="MAE126" s="243"/>
      <c r="MAF126" s="243"/>
      <c r="MAG126" s="243"/>
      <c r="MAH126" s="243"/>
      <c r="MAI126" s="243"/>
      <c r="MAJ126" s="243"/>
      <c r="MAK126" s="243"/>
      <c r="MAL126" s="243"/>
      <c r="MAM126" s="243"/>
      <c r="MAN126" s="243"/>
      <c r="MAO126" s="243"/>
      <c r="MAP126" s="243"/>
      <c r="MAQ126" s="243"/>
      <c r="MAR126" s="243"/>
      <c r="MAS126" s="243"/>
      <c r="MAT126" s="243"/>
      <c r="MAU126" s="243"/>
      <c r="MAV126" s="243"/>
      <c r="MAW126" s="243"/>
      <c r="MAX126" s="243"/>
      <c r="MAY126" s="243"/>
      <c r="MAZ126" s="243"/>
      <c r="MBA126" s="243"/>
      <c r="MBB126" s="243"/>
      <c r="MBC126" s="243"/>
      <c r="MBD126" s="243"/>
      <c r="MBE126" s="243"/>
      <c r="MBF126" s="243"/>
      <c r="MBG126" s="243"/>
      <c r="MBH126" s="243"/>
      <c r="MBI126" s="243"/>
      <c r="MBJ126" s="243"/>
      <c r="MBK126" s="243"/>
      <c r="MBL126" s="243"/>
      <c r="MBM126" s="243"/>
      <c r="MBN126" s="243"/>
      <c r="MBO126" s="243"/>
      <c r="MBP126" s="243"/>
      <c r="MBQ126" s="243"/>
      <c r="MBR126" s="243"/>
      <c r="MBS126" s="243"/>
      <c r="MBT126" s="243"/>
      <c r="MBU126" s="243"/>
      <c r="MBV126" s="243"/>
      <c r="MBW126" s="243"/>
      <c r="MBX126" s="243"/>
      <c r="MBY126" s="243"/>
      <c r="MBZ126" s="243"/>
      <c r="MCA126" s="243"/>
      <c r="MCB126" s="243"/>
      <c r="MCC126" s="243"/>
      <c r="MCD126" s="243"/>
      <c r="MCE126" s="243"/>
      <c r="MCF126" s="243"/>
      <c r="MCG126" s="243"/>
      <c r="MCH126" s="243"/>
      <c r="MCI126" s="243"/>
      <c r="MCJ126" s="243"/>
      <c r="MCK126" s="243"/>
      <c r="MCL126" s="243"/>
      <c r="MCM126" s="243"/>
      <c r="MCN126" s="243"/>
      <c r="MCO126" s="243"/>
      <c r="MCP126" s="243"/>
      <c r="MCQ126" s="243"/>
      <c r="MCR126" s="243"/>
      <c r="MCS126" s="243"/>
      <c r="MCT126" s="243"/>
      <c r="MCU126" s="243"/>
      <c r="MCV126" s="243"/>
      <c r="MCW126" s="243"/>
      <c r="MCX126" s="243"/>
      <c r="MCY126" s="243"/>
      <c r="MCZ126" s="243"/>
      <c r="MDA126" s="243"/>
      <c r="MDB126" s="243"/>
      <c r="MDC126" s="243"/>
      <c r="MDD126" s="243"/>
      <c r="MDE126" s="243"/>
      <c r="MDF126" s="243"/>
      <c r="MDG126" s="243"/>
      <c r="MDH126" s="243"/>
      <c r="MDI126" s="243"/>
      <c r="MDJ126" s="243"/>
      <c r="MDK126" s="243"/>
      <c r="MDL126" s="243"/>
      <c r="MDM126" s="243"/>
      <c r="MDN126" s="243"/>
      <c r="MDO126" s="243"/>
      <c r="MDP126" s="243"/>
      <c r="MDQ126" s="243"/>
      <c r="MDR126" s="243"/>
      <c r="MDS126" s="243"/>
      <c r="MDT126" s="243"/>
      <c r="MDU126" s="243"/>
      <c r="MDV126" s="243"/>
      <c r="MDW126" s="243"/>
      <c r="MDX126" s="243"/>
      <c r="MDY126" s="243"/>
      <c r="MDZ126" s="243"/>
      <c r="MEA126" s="243"/>
      <c r="MEB126" s="243"/>
      <c r="MEC126" s="243"/>
      <c r="MED126" s="243"/>
      <c r="MEE126" s="243"/>
      <c r="MEF126" s="243"/>
      <c r="MEG126" s="243"/>
      <c r="MEH126" s="243"/>
      <c r="MEI126" s="243"/>
      <c r="MEJ126" s="243"/>
      <c r="MEK126" s="243"/>
      <c r="MEL126" s="243"/>
      <c r="MEM126" s="243"/>
      <c r="MEN126" s="243"/>
      <c r="MEO126" s="243"/>
      <c r="MEP126" s="243"/>
      <c r="MEQ126" s="243"/>
      <c r="MER126" s="243"/>
      <c r="MES126" s="243"/>
      <c r="MET126" s="243"/>
      <c r="MEU126" s="243"/>
      <c r="MEV126" s="243"/>
      <c r="MEW126" s="243"/>
      <c r="MEX126" s="243"/>
      <c r="MEY126" s="243"/>
      <c r="MEZ126" s="243"/>
      <c r="MFA126" s="243"/>
      <c r="MFB126" s="243"/>
      <c r="MFC126" s="243"/>
      <c r="MFD126" s="243"/>
      <c r="MFE126" s="243"/>
      <c r="MFF126" s="243"/>
      <c r="MFG126" s="243"/>
      <c r="MFH126" s="243"/>
      <c r="MFI126" s="243"/>
      <c r="MFJ126" s="243"/>
      <c r="MFK126" s="243"/>
      <c r="MFL126" s="243"/>
      <c r="MFM126" s="243"/>
      <c r="MFN126" s="243"/>
      <c r="MFO126" s="243"/>
      <c r="MFP126" s="243"/>
      <c r="MFQ126" s="243"/>
      <c r="MFR126" s="243"/>
      <c r="MFS126" s="243"/>
      <c r="MFT126" s="243"/>
      <c r="MFU126" s="243"/>
      <c r="MFV126" s="243"/>
      <c r="MFW126" s="243"/>
      <c r="MFX126" s="243"/>
      <c r="MFY126" s="243"/>
      <c r="MFZ126" s="243"/>
      <c r="MGA126" s="243"/>
      <c r="MGB126" s="243"/>
      <c r="MGC126" s="243"/>
      <c r="MGD126" s="243"/>
      <c r="MGE126" s="243"/>
      <c r="MGF126" s="243"/>
      <c r="MGG126" s="243"/>
      <c r="MGH126" s="243"/>
      <c r="MGI126" s="243"/>
      <c r="MGJ126" s="243"/>
      <c r="MGK126" s="243"/>
      <c r="MGL126" s="243"/>
      <c r="MGM126" s="243"/>
      <c r="MGN126" s="243"/>
      <c r="MGO126" s="243"/>
      <c r="MGP126" s="243"/>
      <c r="MGQ126" s="243"/>
      <c r="MGR126" s="243"/>
      <c r="MGS126" s="243"/>
      <c r="MGT126" s="243"/>
      <c r="MGU126" s="243"/>
      <c r="MGV126" s="243"/>
      <c r="MGW126" s="243"/>
      <c r="MGX126" s="243"/>
      <c r="MGY126" s="243"/>
      <c r="MGZ126" s="243"/>
      <c r="MHA126" s="243"/>
      <c r="MHB126" s="243"/>
      <c r="MHC126" s="243"/>
      <c r="MHD126" s="243"/>
      <c r="MHE126" s="243"/>
      <c r="MHF126" s="243"/>
      <c r="MHG126" s="243"/>
      <c r="MHH126" s="243"/>
      <c r="MHI126" s="243"/>
      <c r="MHJ126" s="243"/>
      <c r="MHK126" s="243"/>
      <c r="MHL126" s="243"/>
      <c r="MHM126" s="243"/>
      <c r="MHN126" s="243"/>
      <c r="MHO126" s="243"/>
      <c r="MHP126" s="243"/>
      <c r="MHQ126" s="243"/>
      <c r="MHR126" s="243"/>
      <c r="MHS126" s="243"/>
      <c r="MHT126" s="243"/>
      <c r="MHU126" s="243"/>
      <c r="MHV126" s="243"/>
      <c r="MHW126" s="243"/>
      <c r="MHX126" s="243"/>
      <c r="MHY126" s="243"/>
      <c r="MHZ126" s="243"/>
      <c r="MIA126" s="243"/>
      <c r="MIB126" s="243"/>
      <c r="MIC126" s="243"/>
      <c r="MID126" s="243"/>
      <c r="MIE126" s="243"/>
      <c r="MIF126" s="243"/>
      <c r="MIG126" s="243"/>
      <c r="MIH126" s="243"/>
      <c r="MII126" s="243"/>
      <c r="MIJ126" s="243"/>
      <c r="MIK126" s="243"/>
      <c r="MIL126" s="243"/>
      <c r="MIM126" s="243"/>
      <c r="MIN126" s="243"/>
      <c r="MIO126" s="243"/>
      <c r="MIP126" s="243"/>
      <c r="MIQ126" s="243"/>
      <c r="MIR126" s="243"/>
      <c r="MIS126" s="243"/>
      <c r="MIT126" s="243"/>
      <c r="MIU126" s="243"/>
      <c r="MIV126" s="243"/>
      <c r="MIW126" s="243"/>
      <c r="MIX126" s="243"/>
      <c r="MIY126" s="243"/>
      <c r="MIZ126" s="243"/>
      <c r="MJA126" s="243"/>
      <c r="MJB126" s="243"/>
      <c r="MJC126" s="243"/>
      <c r="MJD126" s="243"/>
      <c r="MJE126" s="243"/>
      <c r="MJF126" s="243"/>
      <c r="MJG126" s="243"/>
      <c r="MJH126" s="243"/>
      <c r="MJI126" s="243"/>
      <c r="MJJ126" s="243"/>
      <c r="MJK126" s="243"/>
      <c r="MJL126" s="243"/>
      <c r="MJM126" s="243"/>
      <c r="MJN126" s="243"/>
      <c r="MJO126" s="243"/>
      <c r="MJP126" s="243"/>
      <c r="MJQ126" s="243"/>
      <c r="MJR126" s="243"/>
      <c r="MJS126" s="243"/>
      <c r="MJT126" s="243"/>
      <c r="MJU126" s="243"/>
      <c r="MJV126" s="243"/>
      <c r="MJW126" s="243"/>
      <c r="MJX126" s="243"/>
      <c r="MJY126" s="243"/>
      <c r="MJZ126" s="243"/>
      <c r="MKA126" s="243"/>
      <c r="MKB126" s="243"/>
      <c r="MKC126" s="243"/>
      <c r="MKD126" s="243"/>
      <c r="MKE126" s="243"/>
      <c r="MKF126" s="243"/>
      <c r="MKG126" s="243"/>
      <c r="MKH126" s="243"/>
      <c r="MKI126" s="243"/>
      <c r="MKJ126" s="243"/>
      <c r="MKK126" s="243"/>
      <c r="MKL126" s="243"/>
      <c r="MKM126" s="243"/>
      <c r="MKN126" s="243"/>
      <c r="MKO126" s="243"/>
      <c r="MKP126" s="243"/>
      <c r="MKQ126" s="243"/>
      <c r="MKR126" s="243"/>
      <c r="MKS126" s="243"/>
      <c r="MKT126" s="243"/>
      <c r="MKU126" s="243"/>
      <c r="MKV126" s="243"/>
      <c r="MKW126" s="243"/>
      <c r="MKX126" s="243"/>
      <c r="MKY126" s="243"/>
      <c r="MKZ126" s="243"/>
      <c r="MLA126" s="243"/>
      <c r="MLB126" s="243"/>
      <c r="MLC126" s="243"/>
      <c r="MLD126" s="243"/>
      <c r="MLE126" s="243"/>
      <c r="MLF126" s="243"/>
      <c r="MLG126" s="243"/>
      <c r="MLH126" s="243"/>
      <c r="MLI126" s="243"/>
      <c r="MLJ126" s="243"/>
      <c r="MLK126" s="243"/>
      <c r="MLL126" s="243"/>
      <c r="MLM126" s="243"/>
      <c r="MLN126" s="243"/>
      <c r="MLO126" s="243"/>
      <c r="MLP126" s="243"/>
      <c r="MLQ126" s="243"/>
      <c r="MLR126" s="243"/>
      <c r="MLS126" s="243"/>
      <c r="MLT126" s="243"/>
      <c r="MLU126" s="243"/>
      <c r="MLV126" s="243"/>
      <c r="MLW126" s="243"/>
      <c r="MLX126" s="243"/>
      <c r="MLY126" s="243"/>
      <c r="MLZ126" s="243"/>
      <c r="MMA126" s="243"/>
      <c r="MMB126" s="243"/>
      <c r="MMC126" s="243"/>
      <c r="MMD126" s="243"/>
      <c r="MME126" s="243"/>
      <c r="MMF126" s="243"/>
      <c r="MMG126" s="243"/>
      <c r="MMH126" s="243"/>
      <c r="MMI126" s="243"/>
      <c r="MMJ126" s="243"/>
      <c r="MMK126" s="243"/>
      <c r="MML126" s="243"/>
      <c r="MMM126" s="243"/>
      <c r="MMN126" s="243"/>
      <c r="MMO126" s="243"/>
      <c r="MMP126" s="243"/>
      <c r="MMQ126" s="243"/>
      <c r="MMR126" s="243"/>
      <c r="MMS126" s="243"/>
      <c r="MMT126" s="243"/>
      <c r="MMU126" s="243"/>
      <c r="MMV126" s="243"/>
      <c r="MMW126" s="243"/>
      <c r="MMX126" s="243"/>
      <c r="MMY126" s="243"/>
      <c r="MMZ126" s="243"/>
      <c r="MNA126" s="243"/>
      <c r="MNB126" s="243"/>
      <c r="MNC126" s="243"/>
      <c r="MND126" s="243"/>
      <c r="MNE126" s="243"/>
      <c r="MNF126" s="243"/>
      <c r="MNG126" s="243"/>
      <c r="MNH126" s="243"/>
      <c r="MNI126" s="243"/>
      <c r="MNJ126" s="243"/>
      <c r="MNK126" s="243"/>
      <c r="MNL126" s="243"/>
      <c r="MNM126" s="243"/>
      <c r="MNN126" s="243"/>
      <c r="MNO126" s="243"/>
      <c r="MNP126" s="243"/>
      <c r="MNQ126" s="243"/>
      <c r="MNR126" s="243"/>
      <c r="MNS126" s="243"/>
      <c r="MNT126" s="243"/>
      <c r="MNU126" s="243"/>
      <c r="MNV126" s="243"/>
      <c r="MNW126" s="243"/>
      <c r="MNX126" s="243"/>
      <c r="MNY126" s="243"/>
      <c r="MNZ126" s="243"/>
      <c r="MOA126" s="243"/>
      <c r="MOB126" s="243"/>
      <c r="MOC126" s="243"/>
      <c r="MOD126" s="243"/>
      <c r="MOE126" s="243"/>
      <c r="MOF126" s="243"/>
      <c r="MOG126" s="243"/>
      <c r="MOH126" s="243"/>
      <c r="MOI126" s="243"/>
      <c r="MOJ126" s="243"/>
      <c r="MOK126" s="243"/>
      <c r="MOL126" s="243"/>
      <c r="MOM126" s="243"/>
      <c r="MON126" s="243"/>
      <c r="MOO126" s="243"/>
      <c r="MOP126" s="243"/>
      <c r="MOQ126" s="243"/>
      <c r="MOR126" s="243"/>
      <c r="MOS126" s="243"/>
      <c r="MOT126" s="243"/>
      <c r="MOU126" s="243"/>
      <c r="MOV126" s="243"/>
      <c r="MOW126" s="243"/>
      <c r="MOX126" s="243"/>
      <c r="MOY126" s="243"/>
      <c r="MOZ126" s="243"/>
      <c r="MPA126" s="243"/>
      <c r="MPB126" s="243"/>
      <c r="MPC126" s="243"/>
      <c r="MPD126" s="243"/>
      <c r="MPE126" s="243"/>
      <c r="MPF126" s="243"/>
      <c r="MPG126" s="243"/>
      <c r="MPH126" s="243"/>
      <c r="MPI126" s="243"/>
      <c r="MPJ126" s="243"/>
      <c r="MPK126" s="243"/>
      <c r="MPL126" s="243"/>
      <c r="MPM126" s="243"/>
      <c r="MPN126" s="243"/>
      <c r="MPO126" s="243"/>
      <c r="MPP126" s="243"/>
      <c r="MPQ126" s="243"/>
      <c r="MPR126" s="243"/>
      <c r="MPS126" s="243"/>
      <c r="MPT126" s="243"/>
      <c r="MPU126" s="243"/>
      <c r="MPV126" s="243"/>
      <c r="MPW126" s="243"/>
      <c r="MPX126" s="243"/>
      <c r="MPY126" s="243"/>
      <c r="MPZ126" s="243"/>
      <c r="MQA126" s="243"/>
      <c r="MQB126" s="243"/>
      <c r="MQC126" s="243"/>
      <c r="MQD126" s="243"/>
      <c r="MQE126" s="243"/>
      <c r="MQF126" s="243"/>
      <c r="MQG126" s="243"/>
      <c r="MQH126" s="243"/>
      <c r="MQI126" s="243"/>
      <c r="MQJ126" s="243"/>
      <c r="MQK126" s="243"/>
      <c r="MQL126" s="243"/>
      <c r="MQM126" s="243"/>
      <c r="MQN126" s="243"/>
      <c r="MQO126" s="243"/>
      <c r="MQP126" s="243"/>
      <c r="MQQ126" s="243"/>
      <c r="MQR126" s="243"/>
      <c r="MQS126" s="243"/>
      <c r="MQT126" s="243"/>
      <c r="MQU126" s="243"/>
      <c r="MQV126" s="243"/>
      <c r="MQW126" s="243"/>
      <c r="MQX126" s="243"/>
      <c r="MQY126" s="243"/>
      <c r="MQZ126" s="243"/>
      <c r="MRA126" s="243"/>
      <c r="MRB126" s="243"/>
      <c r="MRC126" s="243"/>
      <c r="MRD126" s="243"/>
      <c r="MRE126" s="243"/>
      <c r="MRF126" s="243"/>
      <c r="MRG126" s="243"/>
      <c r="MRH126" s="243"/>
      <c r="MRI126" s="243"/>
      <c r="MRJ126" s="243"/>
      <c r="MRK126" s="243"/>
      <c r="MRL126" s="243"/>
      <c r="MRM126" s="243"/>
      <c r="MRN126" s="243"/>
      <c r="MRO126" s="243"/>
      <c r="MRP126" s="243"/>
      <c r="MRQ126" s="243"/>
      <c r="MRR126" s="243"/>
      <c r="MRS126" s="243"/>
      <c r="MRT126" s="243"/>
      <c r="MRU126" s="243"/>
      <c r="MRV126" s="243"/>
      <c r="MRW126" s="243"/>
      <c r="MRX126" s="243"/>
      <c r="MRY126" s="243"/>
      <c r="MRZ126" s="243"/>
      <c r="MSA126" s="243"/>
      <c r="MSB126" s="243"/>
      <c r="MSC126" s="243"/>
      <c r="MSD126" s="243"/>
      <c r="MSE126" s="243"/>
      <c r="MSF126" s="243"/>
      <c r="MSG126" s="243"/>
      <c r="MSH126" s="243"/>
      <c r="MSI126" s="243"/>
      <c r="MSJ126" s="243"/>
      <c r="MSK126" s="243"/>
      <c r="MSL126" s="243"/>
      <c r="MSM126" s="243"/>
      <c r="MSN126" s="243"/>
      <c r="MSO126" s="243"/>
      <c r="MSP126" s="243"/>
      <c r="MSQ126" s="243"/>
      <c r="MSR126" s="243"/>
      <c r="MSS126" s="243"/>
      <c r="MST126" s="243"/>
      <c r="MSU126" s="243"/>
      <c r="MSV126" s="243"/>
      <c r="MSW126" s="243"/>
      <c r="MSX126" s="243"/>
      <c r="MSY126" s="243"/>
      <c r="MSZ126" s="243"/>
      <c r="MTA126" s="243"/>
      <c r="MTB126" s="243"/>
      <c r="MTC126" s="243"/>
      <c r="MTD126" s="243"/>
      <c r="MTE126" s="243"/>
      <c r="MTF126" s="243"/>
      <c r="MTG126" s="243"/>
      <c r="MTH126" s="243"/>
      <c r="MTI126" s="243"/>
      <c r="MTJ126" s="243"/>
      <c r="MTK126" s="243"/>
      <c r="MTL126" s="243"/>
      <c r="MTM126" s="243"/>
      <c r="MTN126" s="243"/>
      <c r="MTO126" s="243"/>
      <c r="MTP126" s="243"/>
      <c r="MTQ126" s="243"/>
      <c r="MTR126" s="243"/>
      <c r="MTS126" s="243"/>
      <c r="MTT126" s="243"/>
      <c r="MTU126" s="243"/>
      <c r="MTV126" s="243"/>
      <c r="MTW126" s="243"/>
      <c r="MTX126" s="243"/>
      <c r="MTY126" s="243"/>
      <c r="MTZ126" s="243"/>
      <c r="MUA126" s="243"/>
      <c r="MUB126" s="243"/>
      <c r="MUC126" s="243"/>
      <c r="MUD126" s="243"/>
      <c r="MUE126" s="243"/>
      <c r="MUF126" s="243"/>
      <c r="MUG126" s="243"/>
      <c r="MUH126" s="243"/>
      <c r="MUI126" s="243"/>
      <c r="MUJ126" s="243"/>
      <c r="MUK126" s="243"/>
      <c r="MUL126" s="243"/>
      <c r="MUM126" s="243"/>
      <c r="MUN126" s="243"/>
      <c r="MUO126" s="243"/>
      <c r="MUP126" s="243"/>
      <c r="MUQ126" s="243"/>
      <c r="MUR126" s="243"/>
      <c r="MUS126" s="243"/>
      <c r="MUT126" s="243"/>
      <c r="MUU126" s="243"/>
      <c r="MUV126" s="243"/>
      <c r="MUW126" s="243"/>
      <c r="MUX126" s="243"/>
      <c r="MUY126" s="243"/>
      <c r="MUZ126" s="243"/>
      <c r="MVA126" s="243"/>
      <c r="MVB126" s="243"/>
      <c r="MVC126" s="243"/>
      <c r="MVD126" s="243"/>
      <c r="MVE126" s="243"/>
      <c r="MVF126" s="243"/>
      <c r="MVG126" s="243"/>
      <c r="MVH126" s="243"/>
      <c r="MVI126" s="243"/>
      <c r="MVJ126" s="243"/>
      <c r="MVK126" s="243"/>
      <c r="MVL126" s="243"/>
      <c r="MVM126" s="243"/>
      <c r="MVN126" s="243"/>
      <c r="MVO126" s="243"/>
      <c r="MVP126" s="243"/>
      <c r="MVQ126" s="243"/>
      <c r="MVR126" s="243"/>
      <c r="MVS126" s="243"/>
      <c r="MVT126" s="243"/>
      <c r="MVU126" s="243"/>
      <c r="MVV126" s="243"/>
      <c r="MVW126" s="243"/>
      <c r="MVX126" s="243"/>
      <c r="MVY126" s="243"/>
      <c r="MVZ126" s="243"/>
      <c r="MWA126" s="243"/>
      <c r="MWB126" s="243"/>
      <c r="MWC126" s="243"/>
      <c r="MWD126" s="243"/>
      <c r="MWE126" s="243"/>
      <c r="MWF126" s="243"/>
      <c r="MWG126" s="243"/>
      <c r="MWH126" s="243"/>
      <c r="MWI126" s="243"/>
      <c r="MWJ126" s="243"/>
      <c r="MWK126" s="243"/>
      <c r="MWL126" s="243"/>
      <c r="MWM126" s="243"/>
      <c r="MWN126" s="243"/>
      <c r="MWO126" s="243"/>
      <c r="MWP126" s="243"/>
      <c r="MWQ126" s="243"/>
      <c r="MWR126" s="243"/>
      <c r="MWS126" s="243"/>
      <c r="MWT126" s="243"/>
      <c r="MWU126" s="243"/>
      <c r="MWV126" s="243"/>
      <c r="MWW126" s="243"/>
      <c r="MWX126" s="243"/>
      <c r="MWY126" s="243"/>
      <c r="MWZ126" s="243"/>
      <c r="MXA126" s="243"/>
      <c r="MXB126" s="243"/>
      <c r="MXC126" s="243"/>
      <c r="MXD126" s="243"/>
      <c r="MXE126" s="243"/>
      <c r="MXF126" s="243"/>
      <c r="MXG126" s="243"/>
      <c r="MXH126" s="243"/>
      <c r="MXI126" s="243"/>
      <c r="MXJ126" s="243"/>
      <c r="MXK126" s="243"/>
      <c r="MXL126" s="243"/>
      <c r="MXM126" s="243"/>
      <c r="MXN126" s="243"/>
      <c r="MXO126" s="243"/>
      <c r="MXP126" s="243"/>
      <c r="MXQ126" s="243"/>
      <c r="MXR126" s="243"/>
      <c r="MXS126" s="243"/>
      <c r="MXT126" s="243"/>
      <c r="MXU126" s="243"/>
      <c r="MXV126" s="243"/>
      <c r="MXW126" s="243"/>
      <c r="MXX126" s="243"/>
      <c r="MXY126" s="243"/>
      <c r="MXZ126" s="243"/>
      <c r="MYA126" s="243"/>
      <c r="MYB126" s="243"/>
      <c r="MYC126" s="243"/>
      <c r="MYD126" s="243"/>
      <c r="MYE126" s="243"/>
      <c r="MYF126" s="243"/>
      <c r="MYG126" s="243"/>
      <c r="MYH126" s="243"/>
      <c r="MYI126" s="243"/>
      <c r="MYJ126" s="243"/>
      <c r="MYK126" s="243"/>
      <c r="MYL126" s="243"/>
      <c r="MYM126" s="243"/>
      <c r="MYN126" s="243"/>
      <c r="MYO126" s="243"/>
      <c r="MYP126" s="243"/>
      <c r="MYQ126" s="243"/>
      <c r="MYR126" s="243"/>
      <c r="MYS126" s="243"/>
      <c r="MYT126" s="243"/>
      <c r="MYU126" s="243"/>
      <c r="MYV126" s="243"/>
      <c r="MYW126" s="243"/>
      <c r="MYX126" s="243"/>
      <c r="MYY126" s="243"/>
      <c r="MYZ126" s="243"/>
      <c r="MZA126" s="243"/>
      <c r="MZB126" s="243"/>
      <c r="MZC126" s="243"/>
      <c r="MZD126" s="243"/>
      <c r="MZE126" s="243"/>
      <c r="MZF126" s="243"/>
      <c r="MZG126" s="243"/>
      <c r="MZH126" s="243"/>
      <c r="MZI126" s="243"/>
      <c r="MZJ126" s="243"/>
      <c r="MZK126" s="243"/>
      <c r="MZL126" s="243"/>
      <c r="MZM126" s="243"/>
      <c r="MZN126" s="243"/>
      <c r="MZO126" s="243"/>
      <c r="MZP126" s="243"/>
      <c r="MZQ126" s="243"/>
      <c r="MZR126" s="243"/>
      <c r="MZS126" s="243"/>
      <c r="MZT126" s="243"/>
      <c r="MZU126" s="243"/>
      <c r="MZV126" s="243"/>
      <c r="MZW126" s="243"/>
      <c r="MZX126" s="243"/>
      <c r="MZY126" s="243"/>
      <c r="MZZ126" s="243"/>
      <c r="NAA126" s="243"/>
      <c r="NAB126" s="243"/>
      <c r="NAC126" s="243"/>
      <c r="NAD126" s="243"/>
      <c r="NAE126" s="243"/>
      <c r="NAF126" s="243"/>
      <c r="NAG126" s="243"/>
      <c r="NAH126" s="243"/>
      <c r="NAI126" s="243"/>
      <c r="NAJ126" s="243"/>
      <c r="NAK126" s="243"/>
      <c r="NAL126" s="243"/>
      <c r="NAM126" s="243"/>
      <c r="NAN126" s="243"/>
      <c r="NAO126" s="243"/>
      <c r="NAP126" s="243"/>
      <c r="NAQ126" s="243"/>
      <c r="NAR126" s="243"/>
      <c r="NAS126" s="243"/>
      <c r="NAT126" s="243"/>
      <c r="NAU126" s="243"/>
      <c r="NAV126" s="243"/>
      <c r="NAW126" s="243"/>
      <c r="NAX126" s="243"/>
      <c r="NAY126" s="243"/>
      <c r="NAZ126" s="243"/>
      <c r="NBA126" s="243"/>
      <c r="NBB126" s="243"/>
      <c r="NBC126" s="243"/>
      <c r="NBD126" s="243"/>
      <c r="NBE126" s="243"/>
      <c r="NBF126" s="243"/>
      <c r="NBG126" s="243"/>
      <c r="NBH126" s="243"/>
      <c r="NBI126" s="243"/>
      <c r="NBJ126" s="243"/>
      <c r="NBK126" s="243"/>
      <c r="NBL126" s="243"/>
      <c r="NBM126" s="243"/>
      <c r="NBN126" s="243"/>
      <c r="NBO126" s="243"/>
      <c r="NBP126" s="243"/>
      <c r="NBQ126" s="243"/>
      <c r="NBR126" s="243"/>
      <c r="NBS126" s="243"/>
      <c r="NBT126" s="243"/>
      <c r="NBU126" s="243"/>
      <c r="NBV126" s="243"/>
      <c r="NBW126" s="243"/>
      <c r="NBX126" s="243"/>
      <c r="NBY126" s="243"/>
      <c r="NBZ126" s="243"/>
      <c r="NCA126" s="243"/>
      <c r="NCB126" s="243"/>
      <c r="NCC126" s="243"/>
      <c r="NCD126" s="243"/>
      <c r="NCE126" s="243"/>
      <c r="NCF126" s="243"/>
      <c r="NCG126" s="243"/>
      <c r="NCH126" s="243"/>
      <c r="NCI126" s="243"/>
      <c r="NCJ126" s="243"/>
      <c r="NCK126" s="243"/>
      <c r="NCL126" s="243"/>
      <c r="NCM126" s="243"/>
      <c r="NCN126" s="243"/>
      <c r="NCO126" s="243"/>
      <c r="NCP126" s="243"/>
      <c r="NCQ126" s="243"/>
      <c r="NCR126" s="243"/>
      <c r="NCS126" s="243"/>
      <c r="NCT126" s="243"/>
      <c r="NCU126" s="243"/>
      <c r="NCV126" s="243"/>
      <c r="NCW126" s="243"/>
      <c r="NCX126" s="243"/>
      <c r="NCY126" s="243"/>
      <c r="NCZ126" s="243"/>
      <c r="NDA126" s="243"/>
      <c r="NDB126" s="243"/>
      <c r="NDC126" s="243"/>
      <c r="NDD126" s="243"/>
      <c r="NDE126" s="243"/>
      <c r="NDF126" s="243"/>
      <c r="NDG126" s="243"/>
      <c r="NDH126" s="243"/>
      <c r="NDI126" s="243"/>
      <c r="NDJ126" s="243"/>
      <c r="NDK126" s="243"/>
      <c r="NDL126" s="243"/>
      <c r="NDM126" s="243"/>
      <c r="NDN126" s="243"/>
      <c r="NDO126" s="243"/>
      <c r="NDP126" s="243"/>
      <c r="NDQ126" s="243"/>
      <c r="NDR126" s="243"/>
      <c r="NDS126" s="243"/>
      <c r="NDT126" s="243"/>
      <c r="NDU126" s="243"/>
      <c r="NDV126" s="243"/>
      <c r="NDW126" s="243"/>
      <c r="NDX126" s="243"/>
      <c r="NDY126" s="243"/>
      <c r="NDZ126" s="243"/>
      <c r="NEA126" s="243"/>
      <c r="NEB126" s="243"/>
      <c r="NEC126" s="243"/>
      <c r="NED126" s="243"/>
      <c r="NEE126" s="243"/>
      <c r="NEF126" s="243"/>
      <c r="NEG126" s="243"/>
      <c r="NEH126" s="243"/>
      <c r="NEI126" s="243"/>
      <c r="NEJ126" s="243"/>
      <c r="NEK126" s="243"/>
      <c r="NEL126" s="243"/>
      <c r="NEM126" s="243"/>
      <c r="NEN126" s="243"/>
      <c r="NEO126" s="243"/>
      <c r="NEP126" s="243"/>
      <c r="NEQ126" s="243"/>
      <c r="NER126" s="243"/>
      <c r="NES126" s="243"/>
      <c r="NET126" s="243"/>
      <c r="NEU126" s="243"/>
      <c r="NEV126" s="243"/>
      <c r="NEW126" s="243"/>
      <c r="NEX126" s="243"/>
      <c r="NEY126" s="243"/>
      <c r="NEZ126" s="243"/>
      <c r="NFA126" s="243"/>
      <c r="NFB126" s="243"/>
      <c r="NFC126" s="243"/>
      <c r="NFD126" s="243"/>
      <c r="NFE126" s="243"/>
      <c r="NFF126" s="243"/>
      <c r="NFG126" s="243"/>
      <c r="NFH126" s="243"/>
      <c r="NFI126" s="243"/>
      <c r="NFJ126" s="243"/>
      <c r="NFK126" s="243"/>
      <c r="NFL126" s="243"/>
      <c r="NFM126" s="243"/>
      <c r="NFN126" s="243"/>
      <c r="NFO126" s="243"/>
      <c r="NFP126" s="243"/>
      <c r="NFQ126" s="243"/>
      <c r="NFR126" s="243"/>
      <c r="NFS126" s="243"/>
      <c r="NFT126" s="243"/>
      <c r="NFU126" s="243"/>
      <c r="NFV126" s="243"/>
      <c r="NFW126" s="243"/>
      <c r="NFX126" s="243"/>
      <c r="NFY126" s="243"/>
      <c r="NFZ126" s="243"/>
      <c r="NGA126" s="243"/>
      <c r="NGB126" s="243"/>
      <c r="NGC126" s="243"/>
      <c r="NGD126" s="243"/>
      <c r="NGE126" s="243"/>
      <c r="NGF126" s="243"/>
      <c r="NGG126" s="243"/>
      <c r="NGH126" s="243"/>
      <c r="NGI126" s="243"/>
      <c r="NGJ126" s="243"/>
      <c r="NGK126" s="243"/>
      <c r="NGL126" s="243"/>
      <c r="NGM126" s="243"/>
      <c r="NGN126" s="243"/>
      <c r="NGO126" s="243"/>
      <c r="NGP126" s="243"/>
      <c r="NGQ126" s="243"/>
      <c r="NGR126" s="243"/>
      <c r="NGS126" s="243"/>
      <c r="NGT126" s="243"/>
      <c r="NGU126" s="243"/>
      <c r="NGV126" s="243"/>
      <c r="NGW126" s="243"/>
      <c r="NGX126" s="243"/>
      <c r="NGY126" s="243"/>
      <c r="NGZ126" s="243"/>
      <c r="NHA126" s="243"/>
      <c r="NHB126" s="243"/>
      <c r="NHC126" s="243"/>
      <c r="NHD126" s="243"/>
      <c r="NHE126" s="243"/>
      <c r="NHF126" s="243"/>
      <c r="NHG126" s="243"/>
      <c r="NHH126" s="243"/>
      <c r="NHI126" s="243"/>
      <c r="NHJ126" s="243"/>
      <c r="NHK126" s="243"/>
      <c r="NHL126" s="243"/>
      <c r="NHM126" s="243"/>
      <c r="NHN126" s="243"/>
      <c r="NHO126" s="243"/>
      <c r="NHP126" s="243"/>
      <c r="NHQ126" s="243"/>
      <c r="NHR126" s="243"/>
      <c r="NHS126" s="243"/>
      <c r="NHT126" s="243"/>
      <c r="NHU126" s="243"/>
      <c r="NHV126" s="243"/>
      <c r="NHW126" s="243"/>
      <c r="NHX126" s="243"/>
      <c r="NHY126" s="243"/>
      <c r="NHZ126" s="243"/>
      <c r="NIA126" s="243"/>
      <c r="NIB126" s="243"/>
      <c r="NIC126" s="243"/>
      <c r="NID126" s="243"/>
      <c r="NIE126" s="243"/>
      <c r="NIF126" s="243"/>
      <c r="NIG126" s="243"/>
      <c r="NIH126" s="243"/>
      <c r="NII126" s="243"/>
      <c r="NIJ126" s="243"/>
      <c r="NIK126" s="243"/>
      <c r="NIL126" s="243"/>
      <c r="NIM126" s="243"/>
      <c r="NIN126" s="243"/>
      <c r="NIO126" s="243"/>
      <c r="NIP126" s="243"/>
      <c r="NIQ126" s="243"/>
      <c r="NIR126" s="243"/>
      <c r="NIS126" s="243"/>
      <c r="NIT126" s="243"/>
      <c r="NIU126" s="243"/>
      <c r="NIV126" s="243"/>
      <c r="NIW126" s="243"/>
      <c r="NIX126" s="243"/>
      <c r="NIY126" s="243"/>
      <c r="NIZ126" s="243"/>
      <c r="NJA126" s="243"/>
      <c r="NJB126" s="243"/>
      <c r="NJC126" s="243"/>
      <c r="NJD126" s="243"/>
      <c r="NJE126" s="243"/>
      <c r="NJF126" s="243"/>
      <c r="NJG126" s="243"/>
      <c r="NJH126" s="243"/>
      <c r="NJI126" s="243"/>
      <c r="NJJ126" s="243"/>
      <c r="NJK126" s="243"/>
      <c r="NJL126" s="243"/>
      <c r="NJM126" s="243"/>
      <c r="NJN126" s="243"/>
      <c r="NJO126" s="243"/>
      <c r="NJP126" s="243"/>
      <c r="NJQ126" s="243"/>
      <c r="NJR126" s="243"/>
      <c r="NJS126" s="243"/>
      <c r="NJT126" s="243"/>
      <c r="NJU126" s="243"/>
      <c r="NJV126" s="243"/>
      <c r="NJW126" s="243"/>
      <c r="NJX126" s="243"/>
      <c r="NJY126" s="243"/>
      <c r="NJZ126" s="243"/>
      <c r="NKA126" s="243"/>
      <c r="NKB126" s="243"/>
      <c r="NKC126" s="243"/>
      <c r="NKD126" s="243"/>
      <c r="NKE126" s="243"/>
      <c r="NKF126" s="243"/>
      <c r="NKG126" s="243"/>
      <c r="NKH126" s="243"/>
      <c r="NKI126" s="243"/>
      <c r="NKJ126" s="243"/>
      <c r="NKK126" s="243"/>
      <c r="NKL126" s="243"/>
      <c r="NKM126" s="243"/>
      <c r="NKN126" s="243"/>
      <c r="NKO126" s="243"/>
      <c r="NKP126" s="243"/>
      <c r="NKQ126" s="243"/>
      <c r="NKR126" s="243"/>
      <c r="NKS126" s="243"/>
      <c r="NKT126" s="243"/>
      <c r="NKU126" s="243"/>
      <c r="NKV126" s="243"/>
      <c r="NKW126" s="243"/>
      <c r="NKX126" s="243"/>
      <c r="NKY126" s="243"/>
      <c r="NKZ126" s="243"/>
      <c r="NLA126" s="243"/>
      <c r="NLB126" s="243"/>
      <c r="NLC126" s="243"/>
      <c r="NLD126" s="243"/>
      <c r="NLE126" s="243"/>
      <c r="NLF126" s="243"/>
      <c r="NLG126" s="243"/>
      <c r="NLH126" s="243"/>
      <c r="NLI126" s="243"/>
      <c r="NLJ126" s="243"/>
      <c r="NLK126" s="243"/>
      <c r="NLL126" s="243"/>
      <c r="NLM126" s="243"/>
      <c r="NLN126" s="243"/>
      <c r="NLO126" s="243"/>
      <c r="NLP126" s="243"/>
      <c r="NLQ126" s="243"/>
      <c r="NLR126" s="243"/>
      <c r="NLS126" s="243"/>
      <c r="NLT126" s="243"/>
      <c r="NLU126" s="243"/>
      <c r="NLV126" s="243"/>
      <c r="NLW126" s="243"/>
      <c r="NLX126" s="243"/>
      <c r="NLY126" s="243"/>
      <c r="NLZ126" s="243"/>
      <c r="NMA126" s="243"/>
      <c r="NMB126" s="243"/>
      <c r="NMC126" s="243"/>
      <c r="NMD126" s="243"/>
      <c r="NME126" s="243"/>
      <c r="NMF126" s="243"/>
      <c r="NMG126" s="243"/>
      <c r="NMH126" s="243"/>
      <c r="NMI126" s="243"/>
      <c r="NMJ126" s="243"/>
      <c r="NMK126" s="243"/>
      <c r="NML126" s="243"/>
      <c r="NMM126" s="243"/>
      <c r="NMN126" s="243"/>
      <c r="NMO126" s="243"/>
      <c r="NMP126" s="243"/>
      <c r="NMQ126" s="243"/>
      <c r="NMR126" s="243"/>
      <c r="NMS126" s="243"/>
      <c r="NMT126" s="243"/>
      <c r="NMU126" s="243"/>
      <c r="NMV126" s="243"/>
      <c r="NMW126" s="243"/>
      <c r="NMX126" s="243"/>
      <c r="NMY126" s="243"/>
      <c r="NMZ126" s="243"/>
      <c r="NNA126" s="243"/>
      <c r="NNB126" s="243"/>
      <c r="NNC126" s="243"/>
      <c r="NND126" s="243"/>
      <c r="NNE126" s="243"/>
      <c r="NNF126" s="243"/>
      <c r="NNG126" s="243"/>
      <c r="NNH126" s="243"/>
      <c r="NNI126" s="243"/>
      <c r="NNJ126" s="243"/>
      <c r="NNK126" s="243"/>
      <c r="NNL126" s="243"/>
      <c r="NNM126" s="243"/>
      <c r="NNN126" s="243"/>
      <c r="NNO126" s="243"/>
      <c r="NNP126" s="243"/>
      <c r="NNQ126" s="243"/>
      <c r="NNR126" s="243"/>
      <c r="NNS126" s="243"/>
      <c r="NNT126" s="243"/>
      <c r="NNU126" s="243"/>
      <c r="NNV126" s="243"/>
      <c r="NNW126" s="243"/>
      <c r="NNX126" s="243"/>
      <c r="NNY126" s="243"/>
      <c r="NNZ126" s="243"/>
      <c r="NOA126" s="243"/>
      <c r="NOB126" s="243"/>
      <c r="NOC126" s="243"/>
      <c r="NOD126" s="243"/>
      <c r="NOE126" s="243"/>
      <c r="NOF126" s="243"/>
      <c r="NOG126" s="243"/>
      <c r="NOH126" s="243"/>
      <c r="NOI126" s="243"/>
      <c r="NOJ126" s="243"/>
      <c r="NOK126" s="243"/>
      <c r="NOL126" s="243"/>
      <c r="NOM126" s="243"/>
      <c r="NON126" s="243"/>
      <c r="NOO126" s="243"/>
      <c r="NOP126" s="243"/>
      <c r="NOQ126" s="243"/>
      <c r="NOR126" s="243"/>
      <c r="NOS126" s="243"/>
      <c r="NOT126" s="243"/>
      <c r="NOU126" s="243"/>
      <c r="NOV126" s="243"/>
      <c r="NOW126" s="243"/>
      <c r="NOX126" s="243"/>
      <c r="NOY126" s="243"/>
      <c r="NOZ126" s="243"/>
      <c r="NPA126" s="243"/>
      <c r="NPB126" s="243"/>
      <c r="NPC126" s="243"/>
      <c r="NPD126" s="243"/>
      <c r="NPE126" s="243"/>
      <c r="NPF126" s="243"/>
      <c r="NPG126" s="243"/>
      <c r="NPH126" s="243"/>
      <c r="NPI126" s="243"/>
      <c r="NPJ126" s="243"/>
      <c r="NPK126" s="243"/>
      <c r="NPL126" s="243"/>
      <c r="NPM126" s="243"/>
      <c r="NPN126" s="243"/>
      <c r="NPO126" s="243"/>
      <c r="NPP126" s="243"/>
      <c r="NPQ126" s="243"/>
      <c r="NPR126" s="243"/>
      <c r="NPS126" s="243"/>
      <c r="NPT126" s="243"/>
      <c r="NPU126" s="243"/>
      <c r="NPV126" s="243"/>
      <c r="NPW126" s="243"/>
      <c r="NPX126" s="243"/>
      <c r="NPY126" s="243"/>
      <c r="NPZ126" s="243"/>
      <c r="NQA126" s="243"/>
      <c r="NQB126" s="243"/>
      <c r="NQC126" s="243"/>
      <c r="NQD126" s="243"/>
      <c r="NQE126" s="243"/>
      <c r="NQF126" s="243"/>
      <c r="NQG126" s="243"/>
      <c r="NQH126" s="243"/>
      <c r="NQI126" s="243"/>
      <c r="NQJ126" s="243"/>
      <c r="NQK126" s="243"/>
      <c r="NQL126" s="243"/>
      <c r="NQM126" s="243"/>
      <c r="NQN126" s="243"/>
      <c r="NQO126" s="243"/>
      <c r="NQP126" s="243"/>
      <c r="NQQ126" s="243"/>
      <c r="NQR126" s="243"/>
      <c r="NQS126" s="243"/>
      <c r="NQT126" s="243"/>
      <c r="NQU126" s="243"/>
      <c r="NQV126" s="243"/>
      <c r="NQW126" s="243"/>
      <c r="NQX126" s="243"/>
      <c r="NQY126" s="243"/>
      <c r="NQZ126" s="243"/>
      <c r="NRA126" s="243"/>
      <c r="NRB126" s="243"/>
      <c r="NRC126" s="243"/>
      <c r="NRD126" s="243"/>
      <c r="NRE126" s="243"/>
      <c r="NRF126" s="243"/>
      <c r="NRG126" s="243"/>
      <c r="NRH126" s="243"/>
      <c r="NRI126" s="243"/>
      <c r="NRJ126" s="243"/>
      <c r="NRK126" s="243"/>
      <c r="NRL126" s="243"/>
      <c r="NRM126" s="243"/>
      <c r="NRN126" s="243"/>
      <c r="NRO126" s="243"/>
      <c r="NRP126" s="243"/>
      <c r="NRQ126" s="243"/>
      <c r="NRR126" s="243"/>
      <c r="NRS126" s="243"/>
      <c r="NRT126" s="243"/>
      <c r="NRU126" s="243"/>
      <c r="NRV126" s="243"/>
      <c r="NRW126" s="243"/>
      <c r="NRX126" s="243"/>
      <c r="NRY126" s="243"/>
      <c r="NRZ126" s="243"/>
      <c r="NSA126" s="243"/>
      <c r="NSB126" s="243"/>
      <c r="NSC126" s="243"/>
      <c r="NSD126" s="243"/>
      <c r="NSE126" s="243"/>
      <c r="NSF126" s="243"/>
      <c r="NSG126" s="243"/>
      <c r="NSH126" s="243"/>
      <c r="NSI126" s="243"/>
      <c r="NSJ126" s="243"/>
      <c r="NSK126" s="243"/>
      <c r="NSL126" s="243"/>
      <c r="NSM126" s="243"/>
      <c r="NSN126" s="243"/>
      <c r="NSO126" s="243"/>
      <c r="NSP126" s="243"/>
      <c r="NSQ126" s="243"/>
      <c r="NSR126" s="243"/>
      <c r="NSS126" s="243"/>
      <c r="NST126" s="243"/>
      <c r="NSU126" s="243"/>
      <c r="NSV126" s="243"/>
      <c r="NSW126" s="243"/>
      <c r="NSX126" s="243"/>
      <c r="NSY126" s="243"/>
      <c r="NSZ126" s="243"/>
      <c r="NTA126" s="243"/>
      <c r="NTB126" s="243"/>
      <c r="NTC126" s="243"/>
      <c r="NTD126" s="243"/>
      <c r="NTE126" s="243"/>
      <c r="NTF126" s="243"/>
      <c r="NTG126" s="243"/>
      <c r="NTH126" s="243"/>
      <c r="NTI126" s="243"/>
      <c r="NTJ126" s="243"/>
      <c r="NTK126" s="243"/>
      <c r="NTL126" s="243"/>
      <c r="NTM126" s="243"/>
      <c r="NTN126" s="243"/>
      <c r="NTO126" s="243"/>
      <c r="NTP126" s="243"/>
      <c r="NTQ126" s="243"/>
      <c r="NTR126" s="243"/>
      <c r="NTS126" s="243"/>
      <c r="NTT126" s="243"/>
      <c r="NTU126" s="243"/>
      <c r="NTV126" s="243"/>
      <c r="NTW126" s="243"/>
      <c r="NTX126" s="243"/>
      <c r="NTY126" s="243"/>
      <c r="NTZ126" s="243"/>
      <c r="NUA126" s="243"/>
      <c r="NUB126" s="243"/>
      <c r="NUC126" s="243"/>
      <c r="NUD126" s="243"/>
      <c r="NUE126" s="243"/>
      <c r="NUF126" s="243"/>
      <c r="NUG126" s="243"/>
      <c r="NUH126" s="243"/>
      <c r="NUI126" s="243"/>
      <c r="NUJ126" s="243"/>
      <c r="NUK126" s="243"/>
      <c r="NUL126" s="243"/>
      <c r="NUM126" s="243"/>
      <c r="NUN126" s="243"/>
      <c r="NUO126" s="243"/>
      <c r="NUP126" s="243"/>
      <c r="NUQ126" s="243"/>
      <c r="NUR126" s="243"/>
      <c r="NUS126" s="243"/>
      <c r="NUT126" s="243"/>
      <c r="NUU126" s="243"/>
      <c r="NUV126" s="243"/>
      <c r="NUW126" s="243"/>
      <c r="NUX126" s="243"/>
      <c r="NUY126" s="243"/>
      <c r="NUZ126" s="243"/>
      <c r="NVA126" s="243"/>
      <c r="NVB126" s="243"/>
      <c r="NVC126" s="243"/>
      <c r="NVD126" s="243"/>
      <c r="NVE126" s="243"/>
      <c r="NVF126" s="243"/>
      <c r="NVG126" s="243"/>
      <c r="NVH126" s="243"/>
      <c r="NVI126" s="243"/>
      <c r="NVJ126" s="243"/>
      <c r="NVK126" s="243"/>
      <c r="NVL126" s="243"/>
      <c r="NVM126" s="243"/>
      <c r="NVN126" s="243"/>
      <c r="NVO126" s="243"/>
      <c r="NVP126" s="243"/>
      <c r="NVQ126" s="243"/>
      <c r="NVR126" s="243"/>
      <c r="NVS126" s="243"/>
      <c r="NVT126" s="243"/>
      <c r="NVU126" s="243"/>
      <c r="NVV126" s="243"/>
      <c r="NVW126" s="243"/>
      <c r="NVX126" s="243"/>
      <c r="NVY126" s="243"/>
      <c r="NVZ126" s="243"/>
      <c r="NWA126" s="243"/>
      <c r="NWB126" s="243"/>
      <c r="NWC126" s="243"/>
      <c r="NWD126" s="243"/>
      <c r="NWE126" s="243"/>
      <c r="NWF126" s="243"/>
      <c r="NWG126" s="243"/>
      <c r="NWH126" s="243"/>
      <c r="NWI126" s="243"/>
      <c r="NWJ126" s="243"/>
      <c r="NWK126" s="243"/>
      <c r="NWL126" s="243"/>
      <c r="NWM126" s="243"/>
      <c r="NWN126" s="243"/>
      <c r="NWO126" s="243"/>
      <c r="NWP126" s="243"/>
      <c r="NWQ126" s="243"/>
      <c r="NWR126" s="243"/>
      <c r="NWS126" s="243"/>
      <c r="NWT126" s="243"/>
      <c r="NWU126" s="243"/>
      <c r="NWV126" s="243"/>
      <c r="NWW126" s="243"/>
      <c r="NWX126" s="243"/>
      <c r="NWY126" s="243"/>
      <c r="NWZ126" s="243"/>
      <c r="NXA126" s="243"/>
      <c r="NXB126" s="243"/>
      <c r="NXC126" s="243"/>
      <c r="NXD126" s="243"/>
      <c r="NXE126" s="243"/>
      <c r="NXF126" s="243"/>
      <c r="NXG126" s="243"/>
      <c r="NXH126" s="243"/>
      <c r="NXI126" s="243"/>
      <c r="NXJ126" s="243"/>
      <c r="NXK126" s="243"/>
      <c r="NXL126" s="243"/>
      <c r="NXM126" s="243"/>
      <c r="NXN126" s="243"/>
      <c r="NXO126" s="243"/>
      <c r="NXP126" s="243"/>
      <c r="NXQ126" s="243"/>
      <c r="NXR126" s="243"/>
      <c r="NXS126" s="243"/>
      <c r="NXT126" s="243"/>
      <c r="NXU126" s="243"/>
      <c r="NXV126" s="243"/>
      <c r="NXW126" s="243"/>
      <c r="NXX126" s="243"/>
      <c r="NXY126" s="243"/>
      <c r="NXZ126" s="243"/>
      <c r="NYA126" s="243"/>
      <c r="NYB126" s="243"/>
      <c r="NYC126" s="243"/>
      <c r="NYD126" s="243"/>
      <c r="NYE126" s="243"/>
      <c r="NYF126" s="243"/>
      <c r="NYG126" s="243"/>
      <c r="NYH126" s="243"/>
      <c r="NYI126" s="243"/>
      <c r="NYJ126" s="243"/>
      <c r="NYK126" s="243"/>
      <c r="NYL126" s="243"/>
      <c r="NYM126" s="243"/>
      <c r="NYN126" s="243"/>
      <c r="NYO126" s="243"/>
      <c r="NYP126" s="243"/>
      <c r="NYQ126" s="243"/>
      <c r="NYR126" s="243"/>
      <c r="NYS126" s="243"/>
      <c r="NYT126" s="243"/>
      <c r="NYU126" s="243"/>
      <c r="NYV126" s="243"/>
      <c r="NYW126" s="243"/>
      <c r="NYX126" s="243"/>
      <c r="NYY126" s="243"/>
      <c r="NYZ126" s="243"/>
      <c r="NZA126" s="243"/>
      <c r="NZB126" s="243"/>
      <c r="NZC126" s="243"/>
      <c r="NZD126" s="243"/>
      <c r="NZE126" s="243"/>
      <c r="NZF126" s="243"/>
      <c r="NZG126" s="243"/>
      <c r="NZH126" s="243"/>
      <c r="NZI126" s="243"/>
      <c r="NZJ126" s="243"/>
      <c r="NZK126" s="243"/>
      <c r="NZL126" s="243"/>
      <c r="NZM126" s="243"/>
      <c r="NZN126" s="243"/>
      <c r="NZO126" s="243"/>
      <c r="NZP126" s="243"/>
      <c r="NZQ126" s="243"/>
      <c r="NZR126" s="243"/>
      <c r="NZS126" s="243"/>
      <c r="NZT126" s="243"/>
      <c r="NZU126" s="243"/>
      <c r="NZV126" s="243"/>
      <c r="NZW126" s="243"/>
      <c r="NZX126" s="243"/>
      <c r="NZY126" s="243"/>
      <c r="NZZ126" s="243"/>
      <c r="OAA126" s="243"/>
      <c r="OAB126" s="243"/>
      <c r="OAC126" s="243"/>
      <c r="OAD126" s="243"/>
      <c r="OAE126" s="243"/>
      <c r="OAF126" s="243"/>
      <c r="OAG126" s="243"/>
      <c r="OAH126" s="243"/>
      <c r="OAI126" s="243"/>
      <c r="OAJ126" s="243"/>
      <c r="OAK126" s="243"/>
      <c r="OAL126" s="243"/>
      <c r="OAM126" s="243"/>
      <c r="OAN126" s="243"/>
      <c r="OAO126" s="243"/>
      <c r="OAP126" s="243"/>
      <c r="OAQ126" s="243"/>
      <c r="OAR126" s="243"/>
      <c r="OAS126" s="243"/>
      <c r="OAT126" s="243"/>
      <c r="OAU126" s="243"/>
      <c r="OAV126" s="243"/>
      <c r="OAW126" s="243"/>
      <c r="OAX126" s="243"/>
      <c r="OAY126" s="243"/>
      <c r="OAZ126" s="243"/>
      <c r="OBA126" s="243"/>
      <c r="OBB126" s="243"/>
      <c r="OBC126" s="243"/>
      <c r="OBD126" s="243"/>
      <c r="OBE126" s="243"/>
      <c r="OBF126" s="243"/>
      <c r="OBG126" s="243"/>
      <c r="OBH126" s="243"/>
      <c r="OBI126" s="243"/>
      <c r="OBJ126" s="243"/>
      <c r="OBK126" s="243"/>
      <c r="OBL126" s="243"/>
      <c r="OBM126" s="243"/>
      <c r="OBN126" s="243"/>
      <c r="OBO126" s="243"/>
      <c r="OBP126" s="243"/>
      <c r="OBQ126" s="243"/>
      <c r="OBR126" s="243"/>
      <c r="OBS126" s="243"/>
      <c r="OBT126" s="243"/>
      <c r="OBU126" s="243"/>
      <c r="OBV126" s="243"/>
      <c r="OBW126" s="243"/>
      <c r="OBX126" s="243"/>
      <c r="OBY126" s="243"/>
      <c r="OBZ126" s="243"/>
      <c r="OCA126" s="243"/>
      <c r="OCB126" s="243"/>
      <c r="OCC126" s="243"/>
      <c r="OCD126" s="243"/>
      <c r="OCE126" s="243"/>
      <c r="OCF126" s="243"/>
      <c r="OCG126" s="243"/>
      <c r="OCH126" s="243"/>
      <c r="OCI126" s="243"/>
      <c r="OCJ126" s="243"/>
      <c r="OCK126" s="243"/>
      <c r="OCL126" s="243"/>
      <c r="OCM126" s="243"/>
      <c r="OCN126" s="243"/>
      <c r="OCO126" s="243"/>
      <c r="OCP126" s="243"/>
      <c r="OCQ126" s="243"/>
      <c r="OCR126" s="243"/>
      <c r="OCS126" s="243"/>
      <c r="OCT126" s="243"/>
      <c r="OCU126" s="243"/>
      <c r="OCV126" s="243"/>
      <c r="OCW126" s="243"/>
      <c r="OCX126" s="243"/>
      <c r="OCY126" s="243"/>
      <c r="OCZ126" s="243"/>
      <c r="ODA126" s="243"/>
      <c r="ODB126" s="243"/>
      <c r="ODC126" s="243"/>
      <c r="ODD126" s="243"/>
      <c r="ODE126" s="243"/>
      <c r="ODF126" s="243"/>
      <c r="ODG126" s="243"/>
      <c r="ODH126" s="243"/>
      <c r="ODI126" s="243"/>
      <c r="ODJ126" s="243"/>
      <c r="ODK126" s="243"/>
      <c r="ODL126" s="243"/>
      <c r="ODM126" s="243"/>
      <c r="ODN126" s="243"/>
      <c r="ODO126" s="243"/>
      <c r="ODP126" s="243"/>
      <c r="ODQ126" s="243"/>
      <c r="ODR126" s="243"/>
      <c r="ODS126" s="243"/>
      <c r="ODT126" s="243"/>
      <c r="ODU126" s="243"/>
      <c r="ODV126" s="243"/>
      <c r="ODW126" s="243"/>
      <c r="ODX126" s="243"/>
      <c r="ODY126" s="243"/>
      <c r="ODZ126" s="243"/>
      <c r="OEA126" s="243"/>
      <c r="OEB126" s="243"/>
      <c r="OEC126" s="243"/>
      <c r="OED126" s="243"/>
      <c r="OEE126" s="243"/>
      <c r="OEF126" s="243"/>
      <c r="OEG126" s="243"/>
      <c r="OEH126" s="243"/>
      <c r="OEI126" s="243"/>
      <c r="OEJ126" s="243"/>
      <c r="OEK126" s="243"/>
      <c r="OEL126" s="243"/>
      <c r="OEM126" s="243"/>
      <c r="OEN126" s="243"/>
      <c r="OEO126" s="243"/>
      <c r="OEP126" s="243"/>
      <c r="OEQ126" s="243"/>
      <c r="OER126" s="243"/>
      <c r="OES126" s="243"/>
      <c r="OET126" s="243"/>
      <c r="OEU126" s="243"/>
      <c r="OEV126" s="243"/>
      <c r="OEW126" s="243"/>
      <c r="OEX126" s="243"/>
      <c r="OEY126" s="243"/>
      <c r="OEZ126" s="243"/>
      <c r="OFA126" s="243"/>
      <c r="OFB126" s="243"/>
      <c r="OFC126" s="243"/>
      <c r="OFD126" s="243"/>
      <c r="OFE126" s="243"/>
      <c r="OFF126" s="243"/>
      <c r="OFG126" s="243"/>
      <c r="OFH126" s="243"/>
      <c r="OFI126" s="243"/>
      <c r="OFJ126" s="243"/>
      <c r="OFK126" s="243"/>
      <c r="OFL126" s="243"/>
      <c r="OFM126" s="243"/>
      <c r="OFN126" s="243"/>
      <c r="OFO126" s="243"/>
      <c r="OFP126" s="243"/>
      <c r="OFQ126" s="243"/>
      <c r="OFR126" s="243"/>
      <c r="OFS126" s="243"/>
      <c r="OFT126" s="243"/>
      <c r="OFU126" s="243"/>
      <c r="OFV126" s="243"/>
      <c r="OFW126" s="243"/>
      <c r="OFX126" s="243"/>
      <c r="OFY126" s="243"/>
      <c r="OFZ126" s="243"/>
      <c r="OGA126" s="243"/>
      <c r="OGB126" s="243"/>
      <c r="OGC126" s="243"/>
      <c r="OGD126" s="243"/>
      <c r="OGE126" s="243"/>
      <c r="OGF126" s="243"/>
      <c r="OGG126" s="243"/>
      <c r="OGH126" s="243"/>
      <c r="OGI126" s="243"/>
      <c r="OGJ126" s="243"/>
      <c r="OGK126" s="243"/>
      <c r="OGL126" s="243"/>
      <c r="OGM126" s="243"/>
      <c r="OGN126" s="243"/>
      <c r="OGO126" s="243"/>
      <c r="OGP126" s="243"/>
      <c r="OGQ126" s="243"/>
      <c r="OGR126" s="243"/>
      <c r="OGS126" s="243"/>
      <c r="OGT126" s="243"/>
      <c r="OGU126" s="243"/>
      <c r="OGV126" s="243"/>
      <c r="OGW126" s="243"/>
      <c r="OGX126" s="243"/>
      <c r="OGY126" s="243"/>
      <c r="OGZ126" s="243"/>
      <c r="OHA126" s="243"/>
      <c r="OHB126" s="243"/>
      <c r="OHC126" s="243"/>
      <c r="OHD126" s="243"/>
      <c r="OHE126" s="243"/>
      <c r="OHF126" s="243"/>
      <c r="OHG126" s="243"/>
      <c r="OHH126" s="243"/>
      <c r="OHI126" s="243"/>
      <c r="OHJ126" s="243"/>
      <c r="OHK126" s="243"/>
      <c r="OHL126" s="243"/>
      <c r="OHM126" s="243"/>
      <c r="OHN126" s="243"/>
      <c r="OHO126" s="243"/>
      <c r="OHP126" s="243"/>
      <c r="OHQ126" s="243"/>
      <c r="OHR126" s="243"/>
      <c r="OHS126" s="243"/>
      <c r="OHT126" s="243"/>
      <c r="OHU126" s="243"/>
      <c r="OHV126" s="243"/>
      <c r="OHW126" s="243"/>
      <c r="OHX126" s="243"/>
      <c r="OHY126" s="243"/>
      <c r="OHZ126" s="243"/>
      <c r="OIA126" s="243"/>
      <c r="OIB126" s="243"/>
      <c r="OIC126" s="243"/>
      <c r="OID126" s="243"/>
      <c r="OIE126" s="243"/>
      <c r="OIF126" s="243"/>
      <c r="OIG126" s="243"/>
      <c r="OIH126" s="243"/>
      <c r="OII126" s="243"/>
      <c r="OIJ126" s="243"/>
      <c r="OIK126" s="243"/>
      <c r="OIL126" s="243"/>
      <c r="OIM126" s="243"/>
      <c r="OIN126" s="243"/>
      <c r="OIO126" s="243"/>
      <c r="OIP126" s="243"/>
      <c r="OIQ126" s="243"/>
      <c r="OIR126" s="243"/>
      <c r="OIS126" s="243"/>
      <c r="OIT126" s="243"/>
      <c r="OIU126" s="243"/>
      <c r="OIV126" s="243"/>
      <c r="OIW126" s="243"/>
      <c r="OIX126" s="243"/>
      <c r="OIY126" s="243"/>
      <c r="OIZ126" s="243"/>
      <c r="OJA126" s="243"/>
      <c r="OJB126" s="243"/>
      <c r="OJC126" s="243"/>
      <c r="OJD126" s="243"/>
      <c r="OJE126" s="243"/>
      <c r="OJF126" s="243"/>
      <c r="OJG126" s="243"/>
      <c r="OJH126" s="243"/>
      <c r="OJI126" s="243"/>
      <c r="OJJ126" s="243"/>
      <c r="OJK126" s="243"/>
      <c r="OJL126" s="243"/>
      <c r="OJM126" s="243"/>
      <c r="OJN126" s="243"/>
      <c r="OJO126" s="243"/>
      <c r="OJP126" s="243"/>
      <c r="OJQ126" s="243"/>
      <c r="OJR126" s="243"/>
      <c r="OJS126" s="243"/>
      <c r="OJT126" s="243"/>
      <c r="OJU126" s="243"/>
      <c r="OJV126" s="243"/>
      <c r="OJW126" s="243"/>
      <c r="OJX126" s="243"/>
      <c r="OJY126" s="243"/>
      <c r="OJZ126" s="243"/>
      <c r="OKA126" s="243"/>
      <c r="OKB126" s="243"/>
      <c r="OKC126" s="243"/>
      <c r="OKD126" s="243"/>
      <c r="OKE126" s="243"/>
      <c r="OKF126" s="243"/>
      <c r="OKG126" s="243"/>
      <c r="OKH126" s="243"/>
      <c r="OKI126" s="243"/>
      <c r="OKJ126" s="243"/>
      <c r="OKK126" s="243"/>
      <c r="OKL126" s="243"/>
      <c r="OKM126" s="243"/>
      <c r="OKN126" s="243"/>
      <c r="OKO126" s="243"/>
      <c r="OKP126" s="243"/>
      <c r="OKQ126" s="243"/>
      <c r="OKR126" s="243"/>
      <c r="OKS126" s="243"/>
      <c r="OKT126" s="243"/>
      <c r="OKU126" s="243"/>
      <c r="OKV126" s="243"/>
      <c r="OKW126" s="243"/>
      <c r="OKX126" s="243"/>
      <c r="OKY126" s="243"/>
      <c r="OKZ126" s="243"/>
      <c r="OLA126" s="243"/>
      <c r="OLB126" s="243"/>
      <c r="OLC126" s="243"/>
      <c r="OLD126" s="243"/>
      <c r="OLE126" s="243"/>
      <c r="OLF126" s="243"/>
      <c r="OLG126" s="243"/>
      <c r="OLH126" s="243"/>
      <c r="OLI126" s="243"/>
      <c r="OLJ126" s="243"/>
      <c r="OLK126" s="243"/>
      <c r="OLL126" s="243"/>
      <c r="OLM126" s="243"/>
      <c r="OLN126" s="243"/>
      <c r="OLO126" s="243"/>
      <c r="OLP126" s="243"/>
      <c r="OLQ126" s="243"/>
      <c r="OLR126" s="243"/>
      <c r="OLS126" s="243"/>
      <c r="OLT126" s="243"/>
      <c r="OLU126" s="243"/>
      <c r="OLV126" s="243"/>
      <c r="OLW126" s="243"/>
      <c r="OLX126" s="243"/>
      <c r="OLY126" s="243"/>
      <c r="OLZ126" s="243"/>
      <c r="OMA126" s="243"/>
      <c r="OMB126" s="243"/>
      <c r="OMC126" s="243"/>
      <c r="OMD126" s="243"/>
      <c r="OME126" s="243"/>
      <c r="OMF126" s="243"/>
      <c r="OMG126" s="243"/>
      <c r="OMH126" s="243"/>
      <c r="OMI126" s="243"/>
      <c r="OMJ126" s="243"/>
      <c r="OMK126" s="243"/>
      <c r="OML126" s="243"/>
      <c r="OMM126" s="243"/>
      <c r="OMN126" s="243"/>
      <c r="OMO126" s="243"/>
      <c r="OMP126" s="243"/>
      <c r="OMQ126" s="243"/>
      <c r="OMR126" s="243"/>
      <c r="OMS126" s="243"/>
      <c r="OMT126" s="243"/>
      <c r="OMU126" s="243"/>
      <c r="OMV126" s="243"/>
      <c r="OMW126" s="243"/>
      <c r="OMX126" s="243"/>
      <c r="OMY126" s="243"/>
      <c r="OMZ126" s="243"/>
      <c r="ONA126" s="243"/>
      <c r="ONB126" s="243"/>
      <c r="ONC126" s="243"/>
      <c r="OND126" s="243"/>
      <c r="ONE126" s="243"/>
      <c r="ONF126" s="243"/>
      <c r="ONG126" s="243"/>
      <c r="ONH126" s="243"/>
      <c r="ONI126" s="243"/>
      <c r="ONJ126" s="243"/>
      <c r="ONK126" s="243"/>
      <c r="ONL126" s="243"/>
      <c r="ONM126" s="243"/>
      <c r="ONN126" s="243"/>
      <c r="ONO126" s="243"/>
      <c r="ONP126" s="243"/>
      <c r="ONQ126" s="243"/>
      <c r="ONR126" s="243"/>
      <c r="ONS126" s="243"/>
      <c r="ONT126" s="243"/>
      <c r="ONU126" s="243"/>
      <c r="ONV126" s="243"/>
      <c r="ONW126" s="243"/>
      <c r="ONX126" s="243"/>
      <c r="ONY126" s="243"/>
      <c r="ONZ126" s="243"/>
      <c r="OOA126" s="243"/>
      <c r="OOB126" s="243"/>
      <c r="OOC126" s="243"/>
      <c r="OOD126" s="243"/>
      <c r="OOE126" s="243"/>
      <c r="OOF126" s="243"/>
      <c r="OOG126" s="243"/>
      <c r="OOH126" s="243"/>
      <c r="OOI126" s="243"/>
      <c r="OOJ126" s="243"/>
      <c r="OOK126" s="243"/>
      <c r="OOL126" s="243"/>
      <c r="OOM126" s="243"/>
      <c r="OON126" s="243"/>
      <c r="OOO126" s="243"/>
      <c r="OOP126" s="243"/>
      <c r="OOQ126" s="243"/>
      <c r="OOR126" s="243"/>
      <c r="OOS126" s="243"/>
      <c r="OOT126" s="243"/>
      <c r="OOU126" s="243"/>
      <c r="OOV126" s="243"/>
      <c r="OOW126" s="243"/>
      <c r="OOX126" s="243"/>
      <c r="OOY126" s="243"/>
      <c r="OOZ126" s="243"/>
      <c r="OPA126" s="243"/>
      <c r="OPB126" s="243"/>
      <c r="OPC126" s="243"/>
      <c r="OPD126" s="243"/>
      <c r="OPE126" s="243"/>
      <c r="OPF126" s="243"/>
      <c r="OPG126" s="243"/>
      <c r="OPH126" s="243"/>
      <c r="OPI126" s="243"/>
      <c r="OPJ126" s="243"/>
      <c r="OPK126" s="243"/>
      <c r="OPL126" s="243"/>
      <c r="OPM126" s="243"/>
      <c r="OPN126" s="243"/>
      <c r="OPO126" s="243"/>
      <c r="OPP126" s="243"/>
      <c r="OPQ126" s="243"/>
      <c r="OPR126" s="243"/>
      <c r="OPS126" s="243"/>
      <c r="OPT126" s="243"/>
      <c r="OPU126" s="243"/>
      <c r="OPV126" s="243"/>
      <c r="OPW126" s="243"/>
      <c r="OPX126" s="243"/>
      <c r="OPY126" s="243"/>
      <c r="OPZ126" s="243"/>
      <c r="OQA126" s="243"/>
      <c r="OQB126" s="243"/>
      <c r="OQC126" s="243"/>
      <c r="OQD126" s="243"/>
      <c r="OQE126" s="243"/>
      <c r="OQF126" s="243"/>
      <c r="OQG126" s="243"/>
      <c r="OQH126" s="243"/>
      <c r="OQI126" s="243"/>
      <c r="OQJ126" s="243"/>
      <c r="OQK126" s="243"/>
      <c r="OQL126" s="243"/>
      <c r="OQM126" s="243"/>
      <c r="OQN126" s="243"/>
      <c r="OQO126" s="243"/>
      <c r="OQP126" s="243"/>
      <c r="OQQ126" s="243"/>
      <c r="OQR126" s="243"/>
      <c r="OQS126" s="243"/>
      <c r="OQT126" s="243"/>
      <c r="OQU126" s="243"/>
      <c r="OQV126" s="243"/>
      <c r="OQW126" s="243"/>
      <c r="OQX126" s="243"/>
      <c r="OQY126" s="243"/>
      <c r="OQZ126" s="243"/>
      <c r="ORA126" s="243"/>
      <c r="ORB126" s="243"/>
      <c r="ORC126" s="243"/>
      <c r="ORD126" s="243"/>
      <c r="ORE126" s="243"/>
      <c r="ORF126" s="243"/>
      <c r="ORG126" s="243"/>
      <c r="ORH126" s="243"/>
      <c r="ORI126" s="243"/>
      <c r="ORJ126" s="243"/>
      <c r="ORK126" s="243"/>
      <c r="ORL126" s="243"/>
      <c r="ORM126" s="243"/>
      <c r="ORN126" s="243"/>
      <c r="ORO126" s="243"/>
      <c r="ORP126" s="243"/>
      <c r="ORQ126" s="243"/>
      <c r="ORR126" s="243"/>
      <c r="ORS126" s="243"/>
      <c r="ORT126" s="243"/>
      <c r="ORU126" s="243"/>
      <c r="ORV126" s="243"/>
      <c r="ORW126" s="243"/>
      <c r="ORX126" s="243"/>
      <c r="ORY126" s="243"/>
      <c r="ORZ126" s="243"/>
      <c r="OSA126" s="243"/>
      <c r="OSB126" s="243"/>
      <c r="OSC126" s="243"/>
      <c r="OSD126" s="243"/>
      <c r="OSE126" s="243"/>
      <c r="OSF126" s="243"/>
      <c r="OSG126" s="243"/>
      <c r="OSH126" s="243"/>
      <c r="OSI126" s="243"/>
      <c r="OSJ126" s="243"/>
      <c r="OSK126" s="243"/>
      <c r="OSL126" s="243"/>
      <c r="OSM126" s="243"/>
      <c r="OSN126" s="243"/>
      <c r="OSO126" s="243"/>
      <c r="OSP126" s="243"/>
      <c r="OSQ126" s="243"/>
      <c r="OSR126" s="243"/>
      <c r="OSS126" s="243"/>
      <c r="OST126" s="243"/>
      <c r="OSU126" s="243"/>
      <c r="OSV126" s="243"/>
      <c r="OSW126" s="243"/>
      <c r="OSX126" s="243"/>
      <c r="OSY126" s="243"/>
      <c r="OSZ126" s="243"/>
      <c r="OTA126" s="243"/>
      <c r="OTB126" s="243"/>
      <c r="OTC126" s="243"/>
      <c r="OTD126" s="243"/>
      <c r="OTE126" s="243"/>
      <c r="OTF126" s="243"/>
      <c r="OTG126" s="243"/>
      <c r="OTH126" s="243"/>
      <c r="OTI126" s="243"/>
      <c r="OTJ126" s="243"/>
      <c r="OTK126" s="243"/>
      <c r="OTL126" s="243"/>
      <c r="OTM126" s="243"/>
      <c r="OTN126" s="243"/>
      <c r="OTO126" s="243"/>
      <c r="OTP126" s="243"/>
      <c r="OTQ126" s="243"/>
      <c r="OTR126" s="243"/>
      <c r="OTS126" s="243"/>
      <c r="OTT126" s="243"/>
      <c r="OTU126" s="243"/>
      <c r="OTV126" s="243"/>
      <c r="OTW126" s="243"/>
      <c r="OTX126" s="243"/>
      <c r="OTY126" s="243"/>
      <c r="OTZ126" s="243"/>
      <c r="OUA126" s="243"/>
      <c r="OUB126" s="243"/>
      <c r="OUC126" s="243"/>
      <c r="OUD126" s="243"/>
      <c r="OUE126" s="243"/>
      <c r="OUF126" s="243"/>
      <c r="OUG126" s="243"/>
      <c r="OUH126" s="243"/>
      <c r="OUI126" s="243"/>
      <c r="OUJ126" s="243"/>
      <c r="OUK126" s="243"/>
      <c r="OUL126" s="243"/>
      <c r="OUM126" s="243"/>
      <c r="OUN126" s="243"/>
      <c r="OUO126" s="243"/>
      <c r="OUP126" s="243"/>
      <c r="OUQ126" s="243"/>
      <c r="OUR126" s="243"/>
      <c r="OUS126" s="243"/>
      <c r="OUT126" s="243"/>
      <c r="OUU126" s="243"/>
      <c r="OUV126" s="243"/>
      <c r="OUW126" s="243"/>
      <c r="OUX126" s="243"/>
      <c r="OUY126" s="243"/>
      <c r="OUZ126" s="243"/>
      <c r="OVA126" s="243"/>
      <c r="OVB126" s="243"/>
      <c r="OVC126" s="243"/>
      <c r="OVD126" s="243"/>
      <c r="OVE126" s="243"/>
      <c r="OVF126" s="243"/>
      <c r="OVG126" s="243"/>
      <c r="OVH126" s="243"/>
      <c r="OVI126" s="243"/>
      <c r="OVJ126" s="243"/>
      <c r="OVK126" s="243"/>
      <c r="OVL126" s="243"/>
      <c r="OVM126" s="243"/>
      <c r="OVN126" s="243"/>
      <c r="OVO126" s="243"/>
      <c r="OVP126" s="243"/>
      <c r="OVQ126" s="243"/>
      <c r="OVR126" s="243"/>
      <c r="OVS126" s="243"/>
      <c r="OVT126" s="243"/>
      <c r="OVU126" s="243"/>
      <c r="OVV126" s="243"/>
      <c r="OVW126" s="243"/>
      <c r="OVX126" s="243"/>
      <c r="OVY126" s="243"/>
      <c r="OVZ126" s="243"/>
      <c r="OWA126" s="243"/>
      <c r="OWB126" s="243"/>
      <c r="OWC126" s="243"/>
      <c r="OWD126" s="243"/>
      <c r="OWE126" s="243"/>
      <c r="OWF126" s="243"/>
      <c r="OWG126" s="243"/>
      <c r="OWH126" s="243"/>
      <c r="OWI126" s="243"/>
      <c r="OWJ126" s="243"/>
      <c r="OWK126" s="243"/>
      <c r="OWL126" s="243"/>
      <c r="OWM126" s="243"/>
      <c r="OWN126" s="243"/>
      <c r="OWO126" s="243"/>
      <c r="OWP126" s="243"/>
      <c r="OWQ126" s="243"/>
      <c r="OWR126" s="243"/>
      <c r="OWS126" s="243"/>
      <c r="OWT126" s="243"/>
      <c r="OWU126" s="243"/>
      <c r="OWV126" s="243"/>
      <c r="OWW126" s="243"/>
      <c r="OWX126" s="243"/>
      <c r="OWY126" s="243"/>
      <c r="OWZ126" s="243"/>
      <c r="OXA126" s="243"/>
      <c r="OXB126" s="243"/>
      <c r="OXC126" s="243"/>
      <c r="OXD126" s="243"/>
      <c r="OXE126" s="243"/>
      <c r="OXF126" s="243"/>
      <c r="OXG126" s="243"/>
      <c r="OXH126" s="243"/>
      <c r="OXI126" s="243"/>
      <c r="OXJ126" s="243"/>
      <c r="OXK126" s="243"/>
      <c r="OXL126" s="243"/>
      <c r="OXM126" s="243"/>
      <c r="OXN126" s="243"/>
      <c r="OXO126" s="243"/>
      <c r="OXP126" s="243"/>
      <c r="OXQ126" s="243"/>
      <c r="OXR126" s="243"/>
      <c r="OXS126" s="243"/>
      <c r="OXT126" s="243"/>
      <c r="OXU126" s="243"/>
      <c r="OXV126" s="243"/>
      <c r="OXW126" s="243"/>
      <c r="OXX126" s="243"/>
      <c r="OXY126" s="243"/>
      <c r="OXZ126" s="243"/>
      <c r="OYA126" s="243"/>
      <c r="OYB126" s="243"/>
      <c r="OYC126" s="243"/>
      <c r="OYD126" s="243"/>
      <c r="OYE126" s="243"/>
      <c r="OYF126" s="243"/>
      <c r="OYG126" s="243"/>
      <c r="OYH126" s="243"/>
      <c r="OYI126" s="243"/>
      <c r="OYJ126" s="243"/>
      <c r="OYK126" s="243"/>
      <c r="OYL126" s="243"/>
      <c r="OYM126" s="243"/>
      <c r="OYN126" s="243"/>
      <c r="OYO126" s="243"/>
      <c r="OYP126" s="243"/>
      <c r="OYQ126" s="243"/>
      <c r="OYR126" s="243"/>
      <c r="OYS126" s="243"/>
      <c r="OYT126" s="243"/>
      <c r="OYU126" s="243"/>
      <c r="OYV126" s="243"/>
      <c r="OYW126" s="243"/>
      <c r="OYX126" s="243"/>
      <c r="OYY126" s="243"/>
      <c r="OYZ126" s="243"/>
      <c r="OZA126" s="243"/>
      <c r="OZB126" s="243"/>
      <c r="OZC126" s="243"/>
      <c r="OZD126" s="243"/>
      <c r="OZE126" s="243"/>
      <c r="OZF126" s="243"/>
      <c r="OZG126" s="243"/>
      <c r="OZH126" s="243"/>
      <c r="OZI126" s="243"/>
      <c r="OZJ126" s="243"/>
      <c r="OZK126" s="243"/>
      <c r="OZL126" s="243"/>
      <c r="OZM126" s="243"/>
      <c r="OZN126" s="243"/>
      <c r="OZO126" s="243"/>
      <c r="OZP126" s="243"/>
      <c r="OZQ126" s="243"/>
      <c r="OZR126" s="243"/>
      <c r="OZS126" s="243"/>
      <c r="OZT126" s="243"/>
      <c r="OZU126" s="243"/>
      <c r="OZV126" s="243"/>
      <c r="OZW126" s="243"/>
      <c r="OZX126" s="243"/>
      <c r="OZY126" s="243"/>
      <c r="OZZ126" s="243"/>
      <c r="PAA126" s="243"/>
      <c r="PAB126" s="243"/>
      <c r="PAC126" s="243"/>
      <c r="PAD126" s="243"/>
      <c r="PAE126" s="243"/>
      <c r="PAF126" s="243"/>
      <c r="PAG126" s="243"/>
      <c r="PAH126" s="243"/>
      <c r="PAI126" s="243"/>
      <c r="PAJ126" s="243"/>
      <c r="PAK126" s="243"/>
      <c r="PAL126" s="243"/>
      <c r="PAM126" s="243"/>
      <c r="PAN126" s="243"/>
      <c r="PAO126" s="243"/>
      <c r="PAP126" s="243"/>
      <c r="PAQ126" s="243"/>
      <c r="PAR126" s="243"/>
      <c r="PAS126" s="243"/>
      <c r="PAT126" s="243"/>
      <c r="PAU126" s="243"/>
      <c r="PAV126" s="243"/>
      <c r="PAW126" s="243"/>
      <c r="PAX126" s="243"/>
      <c r="PAY126" s="243"/>
      <c r="PAZ126" s="243"/>
      <c r="PBA126" s="243"/>
      <c r="PBB126" s="243"/>
      <c r="PBC126" s="243"/>
      <c r="PBD126" s="243"/>
      <c r="PBE126" s="243"/>
      <c r="PBF126" s="243"/>
      <c r="PBG126" s="243"/>
      <c r="PBH126" s="243"/>
      <c r="PBI126" s="243"/>
      <c r="PBJ126" s="243"/>
      <c r="PBK126" s="243"/>
      <c r="PBL126" s="243"/>
      <c r="PBM126" s="243"/>
      <c r="PBN126" s="243"/>
      <c r="PBO126" s="243"/>
      <c r="PBP126" s="243"/>
      <c r="PBQ126" s="243"/>
      <c r="PBR126" s="243"/>
      <c r="PBS126" s="243"/>
      <c r="PBT126" s="243"/>
      <c r="PBU126" s="243"/>
      <c r="PBV126" s="243"/>
      <c r="PBW126" s="243"/>
      <c r="PBX126" s="243"/>
      <c r="PBY126" s="243"/>
      <c r="PBZ126" s="243"/>
      <c r="PCA126" s="243"/>
      <c r="PCB126" s="243"/>
      <c r="PCC126" s="243"/>
      <c r="PCD126" s="243"/>
      <c r="PCE126" s="243"/>
      <c r="PCF126" s="243"/>
      <c r="PCG126" s="243"/>
      <c r="PCH126" s="243"/>
      <c r="PCI126" s="243"/>
      <c r="PCJ126" s="243"/>
      <c r="PCK126" s="243"/>
      <c r="PCL126" s="243"/>
      <c r="PCM126" s="243"/>
      <c r="PCN126" s="243"/>
      <c r="PCO126" s="243"/>
      <c r="PCP126" s="243"/>
      <c r="PCQ126" s="243"/>
      <c r="PCR126" s="243"/>
      <c r="PCS126" s="243"/>
      <c r="PCT126" s="243"/>
      <c r="PCU126" s="243"/>
      <c r="PCV126" s="243"/>
      <c r="PCW126" s="243"/>
      <c r="PCX126" s="243"/>
      <c r="PCY126" s="243"/>
      <c r="PCZ126" s="243"/>
      <c r="PDA126" s="243"/>
      <c r="PDB126" s="243"/>
      <c r="PDC126" s="243"/>
      <c r="PDD126" s="243"/>
      <c r="PDE126" s="243"/>
      <c r="PDF126" s="243"/>
      <c r="PDG126" s="243"/>
      <c r="PDH126" s="243"/>
      <c r="PDI126" s="243"/>
      <c r="PDJ126" s="243"/>
      <c r="PDK126" s="243"/>
      <c r="PDL126" s="243"/>
      <c r="PDM126" s="243"/>
      <c r="PDN126" s="243"/>
      <c r="PDO126" s="243"/>
      <c r="PDP126" s="243"/>
      <c r="PDQ126" s="243"/>
      <c r="PDR126" s="243"/>
      <c r="PDS126" s="243"/>
      <c r="PDT126" s="243"/>
      <c r="PDU126" s="243"/>
      <c r="PDV126" s="243"/>
      <c r="PDW126" s="243"/>
      <c r="PDX126" s="243"/>
      <c r="PDY126" s="243"/>
      <c r="PDZ126" s="243"/>
      <c r="PEA126" s="243"/>
      <c r="PEB126" s="243"/>
      <c r="PEC126" s="243"/>
      <c r="PED126" s="243"/>
      <c r="PEE126" s="243"/>
      <c r="PEF126" s="243"/>
      <c r="PEG126" s="243"/>
      <c r="PEH126" s="243"/>
      <c r="PEI126" s="243"/>
      <c r="PEJ126" s="243"/>
      <c r="PEK126" s="243"/>
      <c r="PEL126" s="243"/>
      <c r="PEM126" s="243"/>
      <c r="PEN126" s="243"/>
      <c r="PEO126" s="243"/>
      <c r="PEP126" s="243"/>
      <c r="PEQ126" s="243"/>
      <c r="PER126" s="243"/>
      <c r="PES126" s="243"/>
      <c r="PET126" s="243"/>
      <c r="PEU126" s="243"/>
      <c r="PEV126" s="243"/>
      <c r="PEW126" s="243"/>
      <c r="PEX126" s="243"/>
      <c r="PEY126" s="243"/>
      <c r="PEZ126" s="243"/>
      <c r="PFA126" s="243"/>
      <c r="PFB126" s="243"/>
      <c r="PFC126" s="243"/>
      <c r="PFD126" s="243"/>
      <c r="PFE126" s="243"/>
      <c r="PFF126" s="243"/>
      <c r="PFG126" s="243"/>
      <c r="PFH126" s="243"/>
      <c r="PFI126" s="243"/>
      <c r="PFJ126" s="243"/>
      <c r="PFK126" s="243"/>
      <c r="PFL126" s="243"/>
      <c r="PFM126" s="243"/>
      <c r="PFN126" s="243"/>
      <c r="PFO126" s="243"/>
      <c r="PFP126" s="243"/>
      <c r="PFQ126" s="243"/>
      <c r="PFR126" s="243"/>
      <c r="PFS126" s="243"/>
      <c r="PFT126" s="243"/>
      <c r="PFU126" s="243"/>
      <c r="PFV126" s="243"/>
      <c r="PFW126" s="243"/>
      <c r="PFX126" s="243"/>
      <c r="PFY126" s="243"/>
      <c r="PFZ126" s="243"/>
      <c r="PGA126" s="243"/>
      <c r="PGB126" s="243"/>
      <c r="PGC126" s="243"/>
      <c r="PGD126" s="243"/>
      <c r="PGE126" s="243"/>
      <c r="PGF126" s="243"/>
      <c r="PGG126" s="243"/>
      <c r="PGH126" s="243"/>
      <c r="PGI126" s="243"/>
      <c r="PGJ126" s="243"/>
      <c r="PGK126" s="243"/>
      <c r="PGL126" s="243"/>
      <c r="PGM126" s="243"/>
      <c r="PGN126" s="243"/>
      <c r="PGO126" s="243"/>
      <c r="PGP126" s="243"/>
      <c r="PGQ126" s="243"/>
      <c r="PGR126" s="243"/>
      <c r="PGS126" s="243"/>
      <c r="PGT126" s="243"/>
      <c r="PGU126" s="243"/>
      <c r="PGV126" s="243"/>
      <c r="PGW126" s="243"/>
      <c r="PGX126" s="243"/>
      <c r="PGY126" s="243"/>
      <c r="PGZ126" s="243"/>
      <c r="PHA126" s="243"/>
      <c r="PHB126" s="243"/>
      <c r="PHC126" s="243"/>
      <c r="PHD126" s="243"/>
      <c r="PHE126" s="243"/>
      <c r="PHF126" s="243"/>
      <c r="PHG126" s="243"/>
      <c r="PHH126" s="243"/>
      <c r="PHI126" s="243"/>
      <c r="PHJ126" s="243"/>
      <c r="PHK126" s="243"/>
      <c r="PHL126" s="243"/>
      <c r="PHM126" s="243"/>
      <c r="PHN126" s="243"/>
      <c r="PHO126" s="243"/>
      <c r="PHP126" s="243"/>
      <c r="PHQ126" s="243"/>
      <c r="PHR126" s="243"/>
      <c r="PHS126" s="243"/>
      <c r="PHT126" s="243"/>
      <c r="PHU126" s="243"/>
      <c r="PHV126" s="243"/>
      <c r="PHW126" s="243"/>
      <c r="PHX126" s="243"/>
      <c r="PHY126" s="243"/>
      <c r="PHZ126" s="243"/>
      <c r="PIA126" s="243"/>
      <c r="PIB126" s="243"/>
      <c r="PIC126" s="243"/>
      <c r="PID126" s="243"/>
      <c r="PIE126" s="243"/>
      <c r="PIF126" s="243"/>
      <c r="PIG126" s="243"/>
      <c r="PIH126" s="243"/>
      <c r="PII126" s="243"/>
      <c r="PIJ126" s="243"/>
      <c r="PIK126" s="243"/>
      <c r="PIL126" s="243"/>
      <c r="PIM126" s="243"/>
      <c r="PIN126" s="243"/>
      <c r="PIO126" s="243"/>
      <c r="PIP126" s="243"/>
      <c r="PIQ126" s="243"/>
      <c r="PIR126" s="243"/>
      <c r="PIS126" s="243"/>
      <c r="PIT126" s="243"/>
      <c r="PIU126" s="243"/>
      <c r="PIV126" s="243"/>
      <c r="PIW126" s="243"/>
      <c r="PIX126" s="243"/>
      <c r="PIY126" s="243"/>
      <c r="PIZ126" s="243"/>
      <c r="PJA126" s="243"/>
      <c r="PJB126" s="243"/>
      <c r="PJC126" s="243"/>
      <c r="PJD126" s="243"/>
      <c r="PJE126" s="243"/>
      <c r="PJF126" s="243"/>
      <c r="PJG126" s="243"/>
      <c r="PJH126" s="243"/>
      <c r="PJI126" s="243"/>
      <c r="PJJ126" s="243"/>
      <c r="PJK126" s="243"/>
      <c r="PJL126" s="243"/>
      <c r="PJM126" s="243"/>
      <c r="PJN126" s="243"/>
      <c r="PJO126" s="243"/>
      <c r="PJP126" s="243"/>
      <c r="PJQ126" s="243"/>
      <c r="PJR126" s="243"/>
      <c r="PJS126" s="243"/>
      <c r="PJT126" s="243"/>
      <c r="PJU126" s="243"/>
      <c r="PJV126" s="243"/>
      <c r="PJW126" s="243"/>
      <c r="PJX126" s="243"/>
      <c r="PJY126" s="243"/>
      <c r="PJZ126" s="243"/>
      <c r="PKA126" s="243"/>
      <c r="PKB126" s="243"/>
      <c r="PKC126" s="243"/>
      <c r="PKD126" s="243"/>
      <c r="PKE126" s="243"/>
      <c r="PKF126" s="243"/>
      <c r="PKG126" s="243"/>
      <c r="PKH126" s="243"/>
      <c r="PKI126" s="243"/>
      <c r="PKJ126" s="243"/>
      <c r="PKK126" s="243"/>
      <c r="PKL126" s="243"/>
      <c r="PKM126" s="243"/>
      <c r="PKN126" s="243"/>
      <c r="PKO126" s="243"/>
      <c r="PKP126" s="243"/>
      <c r="PKQ126" s="243"/>
      <c r="PKR126" s="243"/>
      <c r="PKS126" s="243"/>
      <c r="PKT126" s="243"/>
      <c r="PKU126" s="243"/>
      <c r="PKV126" s="243"/>
      <c r="PKW126" s="243"/>
      <c r="PKX126" s="243"/>
      <c r="PKY126" s="243"/>
      <c r="PKZ126" s="243"/>
      <c r="PLA126" s="243"/>
      <c r="PLB126" s="243"/>
      <c r="PLC126" s="243"/>
      <c r="PLD126" s="243"/>
      <c r="PLE126" s="243"/>
      <c r="PLF126" s="243"/>
      <c r="PLG126" s="243"/>
      <c r="PLH126" s="243"/>
      <c r="PLI126" s="243"/>
      <c r="PLJ126" s="243"/>
      <c r="PLK126" s="243"/>
      <c r="PLL126" s="243"/>
      <c r="PLM126" s="243"/>
      <c r="PLN126" s="243"/>
      <c r="PLO126" s="243"/>
      <c r="PLP126" s="243"/>
      <c r="PLQ126" s="243"/>
      <c r="PLR126" s="243"/>
      <c r="PLS126" s="243"/>
      <c r="PLT126" s="243"/>
      <c r="PLU126" s="243"/>
      <c r="PLV126" s="243"/>
      <c r="PLW126" s="243"/>
      <c r="PLX126" s="243"/>
      <c r="PLY126" s="243"/>
      <c r="PLZ126" s="243"/>
      <c r="PMA126" s="243"/>
      <c r="PMB126" s="243"/>
      <c r="PMC126" s="243"/>
      <c r="PMD126" s="243"/>
      <c r="PME126" s="243"/>
      <c r="PMF126" s="243"/>
      <c r="PMG126" s="243"/>
      <c r="PMH126" s="243"/>
      <c r="PMI126" s="243"/>
      <c r="PMJ126" s="243"/>
      <c r="PMK126" s="243"/>
      <c r="PML126" s="243"/>
      <c r="PMM126" s="243"/>
      <c r="PMN126" s="243"/>
      <c r="PMO126" s="243"/>
      <c r="PMP126" s="243"/>
      <c r="PMQ126" s="243"/>
      <c r="PMR126" s="243"/>
      <c r="PMS126" s="243"/>
      <c r="PMT126" s="243"/>
      <c r="PMU126" s="243"/>
      <c r="PMV126" s="243"/>
      <c r="PMW126" s="243"/>
      <c r="PMX126" s="243"/>
      <c r="PMY126" s="243"/>
      <c r="PMZ126" s="243"/>
      <c r="PNA126" s="243"/>
      <c r="PNB126" s="243"/>
      <c r="PNC126" s="243"/>
      <c r="PND126" s="243"/>
      <c r="PNE126" s="243"/>
      <c r="PNF126" s="243"/>
      <c r="PNG126" s="243"/>
      <c r="PNH126" s="243"/>
      <c r="PNI126" s="243"/>
      <c r="PNJ126" s="243"/>
      <c r="PNK126" s="243"/>
      <c r="PNL126" s="243"/>
      <c r="PNM126" s="243"/>
      <c r="PNN126" s="243"/>
      <c r="PNO126" s="243"/>
      <c r="PNP126" s="243"/>
      <c r="PNQ126" s="243"/>
      <c r="PNR126" s="243"/>
      <c r="PNS126" s="243"/>
      <c r="PNT126" s="243"/>
      <c r="PNU126" s="243"/>
      <c r="PNV126" s="243"/>
      <c r="PNW126" s="243"/>
      <c r="PNX126" s="243"/>
      <c r="PNY126" s="243"/>
      <c r="PNZ126" s="243"/>
      <c r="POA126" s="243"/>
      <c r="POB126" s="243"/>
      <c r="POC126" s="243"/>
      <c r="POD126" s="243"/>
      <c r="POE126" s="243"/>
      <c r="POF126" s="243"/>
      <c r="POG126" s="243"/>
      <c r="POH126" s="243"/>
      <c r="POI126" s="243"/>
      <c r="POJ126" s="243"/>
      <c r="POK126" s="243"/>
      <c r="POL126" s="243"/>
      <c r="POM126" s="243"/>
      <c r="PON126" s="243"/>
      <c r="POO126" s="243"/>
      <c r="POP126" s="243"/>
      <c r="POQ126" s="243"/>
      <c r="POR126" s="243"/>
      <c r="POS126" s="243"/>
      <c r="POT126" s="243"/>
      <c r="POU126" s="243"/>
      <c r="POV126" s="243"/>
      <c r="POW126" s="243"/>
      <c r="POX126" s="243"/>
      <c r="POY126" s="243"/>
      <c r="POZ126" s="243"/>
      <c r="PPA126" s="243"/>
      <c r="PPB126" s="243"/>
      <c r="PPC126" s="243"/>
      <c r="PPD126" s="243"/>
      <c r="PPE126" s="243"/>
      <c r="PPF126" s="243"/>
      <c r="PPG126" s="243"/>
      <c r="PPH126" s="243"/>
      <c r="PPI126" s="243"/>
      <c r="PPJ126" s="243"/>
      <c r="PPK126" s="243"/>
      <c r="PPL126" s="243"/>
      <c r="PPM126" s="243"/>
      <c r="PPN126" s="243"/>
      <c r="PPO126" s="243"/>
      <c r="PPP126" s="243"/>
      <c r="PPQ126" s="243"/>
      <c r="PPR126" s="243"/>
      <c r="PPS126" s="243"/>
      <c r="PPT126" s="243"/>
      <c r="PPU126" s="243"/>
      <c r="PPV126" s="243"/>
      <c r="PPW126" s="243"/>
      <c r="PPX126" s="243"/>
      <c r="PPY126" s="243"/>
      <c r="PPZ126" s="243"/>
      <c r="PQA126" s="243"/>
      <c r="PQB126" s="243"/>
      <c r="PQC126" s="243"/>
      <c r="PQD126" s="243"/>
      <c r="PQE126" s="243"/>
      <c r="PQF126" s="243"/>
      <c r="PQG126" s="243"/>
      <c r="PQH126" s="243"/>
      <c r="PQI126" s="243"/>
      <c r="PQJ126" s="243"/>
      <c r="PQK126" s="243"/>
      <c r="PQL126" s="243"/>
      <c r="PQM126" s="243"/>
      <c r="PQN126" s="243"/>
      <c r="PQO126" s="243"/>
      <c r="PQP126" s="243"/>
      <c r="PQQ126" s="243"/>
      <c r="PQR126" s="243"/>
      <c r="PQS126" s="243"/>
      <c r="PQT126" s="243"/>
      <c r="PQU126" s="243"/>
      <c r="PQV126" s="243"/>
      <c r="PQW126" s="243"/>
      <c r="PQX126" s="243"/>
      <c r="PQY126" s="243"/>
      <c r="PQZ126" s="243"/>
      <c r="PRA126" s="243"/>
      <c r="PRB126" s="243"/>
      <c r="PRC126" s="243"/>
      <c r="PRD126" s="243"/>
      <c r="PRE126" s="243"/>
      <c r="PRF126" s="243"/>
      <c r="PRG126" s="243"/>
      <c r="PRH126" s="243"/>
      <c r="PRI126" s="243"/>
      <c r="PRJ126" s="243"/>
      <c r="PRK126" s="243"/>
      <c r="PRL126" s="243"/>
      <c r="PRM126" s="243"/>
      <c r="PRN126" s="243"/>
      <c r="PRO126" s="243"/>
      <c r="PRP126" s="243"/>
      <c r="PRQ126" s="243"/>
      <c r="PRR126" s="243"/>
      <c r="PRS126" s="243"/>
      <c r="PRT126" s="243"/>
      <c r="PRU126" s="243"/>
      <c r="PRV126" s="243"/>
      <c r="PRW126" s="243"/>
      <c r="PRX126" s="243"/>
      <c r="PRY126" s="243"/>
      <c r="PRZ126" s="243"/>
      <c r="PSA126" s="243"/>
      <c r="PSB126" s="243"/>
      <c r="PSC126" s="243"/>
      <c r="PSD126" s="243"/>
      <c r="PSE126" s="243"/>
      <c r="PSF126" s="243"/>
      <c r="PSG126" s="243"/>
      <c r="PSH126" s="243"/>
      <c r="PSI126" s="243"/>
      <c r="PSJ126" s="243"/>
      <c r="PSK126" s="243"/>
      <c r="PSL126" s="243"/>
      <c r="PSM126" s="243"/>
      <c r="PSN126" s="243"/>
      <c r="PSO126" s="243"/>
      <c r="PSP126" s="243"/>
      <c r="PSQ126" s="243"/>
      <c r="PSR126" s="243"/>
      <c r="PSS126" s="243"/>
      <c r="PST126" s="243"/>
      <c r="PSU126" s="243"/>
      <c r="PSV126" s="243"/>
      <c r="PSW126" s="243"/>
      <c r="PSX126" s="243"/>
      <c r="PSY126" s="243"/>
      <c r="PSZ126" s="243"/>
      <c r="PTA126" s="243"/>
      <c r="PTB126" s="243"/>
      <c r="PTC126" s="243"/>
      <c r="PTD126" s="243"/>
      <c r="PTE126" s="243"/>
      <c r="PTF126" s="243"/>
      <c r="PTG126" s="243"/>
      <c r="PTH126" s="243"/>
      <c r="PTI126" s="243"/>
      <c r="PTJ126" s="243"/>
      <c r="PTK126" s="243"/>
      <c r="PTL126" s="243"/>
      <c r="PTM126" s="243"/>
      <c r="PTN126" s="243"/>
      <c r="PTO126" s="243"/>
      <c r="PTP126" s="243"/>
      <c r="PTQ126" s="243"/>
      <c r="PTR126" s="243"/>
      <c r="PTS126" s="243"/>
      <c r="PTT126" s="243"/>
      <c r="PTU126" s="243"/>
      <c r="PTV126" s="243"/>
      <c r="PTW126" s="243"/>
      <c r="PTX126" s="243"/>
      <c r="PTY126" s="243"/>
      <c r="PTZ126" s="243"/>
      <c r="PUA126" s="243"/>
      <c r="PUB126" s="243"/>
      <c r="PUC126" s="243"/>
      <c r="PUD126" s="243"/>
      <c r="PUE126" s="243"/>
      <c r="PUF126" s="243"/>
      <c r="PUG126" s="243"/>
      <c r="PUH126" s="243"/>
      <c r="PUI126" s="243"/>
      <c r="PUJ126" s="243"/>
      <c r="PUK126" s="243"/>
      <c r="PUL126" s="243"/>
      <c r="PUM126" s="243"/>
      <c r="PUN126" s="243"/>
      <c r="PUO126" s="243"/>
      <c r="PUP126" s="243"/>
      <c r="PUQ126" s="243"/>
      <c r="PUR126" s="243"/>
      <c r="PUS126" s="243"/>
      <c r="PUT126" s="243"/>
      <c r="PUU126" s="243"/>
      <c r="PUV126" s="243"/>
      <c r="PUW126" s="243"/>
      <c r="PUX126" s="243"/>
      <c r="PUY126" s="243"/>
      <c r="PUZ126" s="243"/>
      <c r="PVA126" s="243"/>
      <c r="PVB126" s="243"/>
      <c r="PVC126" s="243"/>
      <c r="PVD126" s="243"/>
      <c r="PVE126" s="243"/>
      <c r="PVF126" s="243"/>
      <c r="PVG126" s="243"/>
      <c r="PVH126" s="243"/>
      <c r="PVI126" s="243"/>
      <c r="PVJ126" s="243"/>
      <c r="PVK126" s="243"/>
      <c r="PVL126" s="243"/>
      <c r="PVM126" s="243"/>
      <c r="PVN126" s="243"/>
      <c r="PVO126" s="243"/>
      <c r="PVP126" s="243"/>
      <c r="PVQ126" s="243"/>
      <c r="PVR126" s="243"/>
      <c r="PVS126" s="243"/>
      <c r="PVT126" s="243"/>
      <c r="PVU126" s="243"/>
      <c r="PVV126" s="243"/>
      <c r="PVW126" s="243"/>
      <c r="PVX126" s="243"/>
      <c r="PVY126" s="243"/>
      <c r="PVZ126" s="243"/>
      <c r="PWA126" s="243"/>
      <c r="PWB126" s="243"/>
      <c r="PWC126" s="243"/>
      <c r="PWD126" s="243"/>
      <c r="PWE126" s="243"/>
      <c r="PWF126" s="243"/>
      <c r="PWG126" s="243"/>
      <c r="PWH126" s="243"/>
      <c r="PWI126" s="243"/>
      <c r="PWJ126" s="243"/>
      <c r="PWK126" s="243"/>
      <c r="PWL126" s="243"/>
      <c r="PWM126" s="243"/>
      <c r="PWN126" s="243"/>
      <c r="PWO126" s="243"/>
      <c r="PWP126" s="243"/>
      <c r="PWQ126" s="243"/>
      <c r="PWR126" s="243"/>
      <c r="PWS126" s="243"/>
      <c r="PWT126" s="243"/>
      <c r="PWU126" s="243"/>
      <c r="PWV126" s="243"/>
      <c r="PWW126" s="243"/>
      <c r="PWX126" s="243"/>
      <c r="PWY126" s="243"/>
      <c r="PWZ126" s="243"/>
      <c r="PXA126" s="243"/>
      <c r="PXB126" s="243"/>
      <c r="PXC126" s="243"/>
      <c r="PXD126" s="243"/>
      <c r="PXE126" s="243"/>
      <c r="PXF126" s="243"/>
      <c r="PXG126" s="243"/>
      <c r="PXH126" s="243"/>
      <c r="PXI126" s="243"/>
      <c r="PXJ126" s="243"/>
      <c r="PXK126" s="243"/>
      <c r="PXL126" s="243"/>
      <c r="PXM126" s="243"/>
      <c r="PXN126" s="243"/>
      <c r="PXO126" s="243"/>
      <c r="PXP126" s="243"/>
      <c r="PXQ126" s="243"/>
      <c r="PXR126" s="243"/>
      <c r="PXS126" s="243"/>
      <c r="PXT126" s="243"/>
      <c r="PXU126" s="243"/>
      <c r="PXV126" s="243"/>
      <c r="PXW126" s="243"/>
      <c r="PXX126" s="243"/>
      <c r="PXY126" s="243"/>
      <c r="PXZ126" s="243"/>
      <c r="PYA126" s="243"/>
      <c r="PYB126" s="243"/>
      <c r="PYC126" s="243"/>
      <c r="PYD126" s="243"/>
      <c r="PYE126" s="243"/>
      <c r="PYF126" s="243"/>
      <c r="PYG126" s="243"/>
      <c r="PYH126" s="243"/>
      <c r="PYI126" s="243"/>
      <c r="PYJ126" s="243"/>
      <c r="PYK126" s="243"/>
      <c r="PYL126" s="243"/>
      <c r="PYM126" s="243"/>
      <c r="PYN126" s="243"/>
      <c r="PYO126" s="243"/>
      <c r="PYP126" s="243"/>
      <c r="PYQ126" s="243"/>
      <c r="PYR126" s="243"/>
      <c r="PYS126" s="243"/>
      <c r="PYT126" s="243"/>
      <c r="PYU126" s="243"/>
      <c r="PYV126" s="243"/>
      <c r="PYW126" s="243"/>
      <c r="PYX126" s="243"/>
      <c r="PYY126" s="243"/>
      <c r="PYZ126" s="243"/>
      <c r="PZA126" s="243"/>
      <c r="PZB126" s="243"/>
      <c r="PZC126" s="243"/>
      <c r="PZD126" s="243"/>
      <c r="PZE126" s="243"/>
      <c r="PZF126" s="243"/>
      <c r="PZG126" s="243"/>
      <c r="PZH126" s="243"/>
      <c r="PZI126" s="243"/>
      <c r="PZJ126" s="243"/>
      <c r="PZK126" s="243"/>
      <c r="PZL126" s="243"/>
      <c r="PZM126" s="243"/>
      <c r="PZN126" s="243"/>
      <c r="PZO126" s="243"/>
      <c r="PZP126" s="243"/>
      <c r="PZQ126" s="243"/>
      <c r="PZR126" s="243"/>
      <c r="PZS126" s="243"/>
      <c r="PZT126" s="243"/>
      <c r="PZU126" s="243"/>
      <c r="PZV126" s="243"/>
      <c r="PZW126" s="243"/>
      <c r="PZX126" s="243"/>
      <c r="PZY126" s="243"/>
      <c r="PZZ126" s="243"/>
      <c r="QAA126" s="243"/>
      <c r="QAB126" s="243"/>
      <c r="QAC126" s="243"/>
      <c r="QAD126" s="243"/>
      <c r="QAE126" s="243"/>
      <c r="QAF126" s="243"/>
      <c r="QAG126" s="243"/>
      <c r="QAH126" s="243"/>
      <c r="QAI126" s="243"/>
      <c r="QAJ126" s="243"/>
      <c r="QAK126" s="243"/>
      <c r="QAL126" s="243"/>
      <c r="QAM126" s="243"/>
      <c r="QAN126" s="243"/>
      <c r="QAO126" s="243"/>
      <c r="QAP126" s="243"/>
      <c r="QAQ126" s="243"/>
      <c r="QAR126" s="243"/>
      <c r="QAS126" s="243"/>
      <c r="QAT126" s="243"/>
      <c r="QAU126" s="243"/>
      <c r="QAV126" s="243"/>
      <c r="QAW126" s="243"/>
      <c r="QAX126" s="243"/>
      <c r="QAY126" s="243"/>
      <c r="QAZ126" s="243"/>
      <c r="QBA126" s="243"/>
      <c r="QBB126" s="243"/>
      <c r="QBC126" s="243"/>
      <c r="QBD126" s="243"/>
      <c r="QBE126" s="243"/>
      <c r="QBF126" s="243"/>
      <c r="QBG126" s="243"/>
      <c r="QBH126" s="243"/>
      <c r="QBI126" s="243"/>
      <c r="QBJ126" s="243"/>
      <c r="QBK126" s="243"/>
      <c r="QBL126" s="243"/>
      <c r="QBM126" s="243"/>
      <c r="QBN126" s="243"/>
      <c r="QBO126" s="243"/>
      <c r="QBP126" s="243"/>
      <c r="QBQ126" s="243"/>
      <c r="QBR126" s="243"/>
      <c r="QBS126" s="243"/>
      <c r="QBT126" s="243"/>
      <c r="QBU126" s="243"/>
      <c r="QBV126" s="243"/>
      <c r="QBW126" s="243"/>
      <c r="QBX126" s="243"/>
      <c r="QBY126" s="243"/>
      <c r="QBZ126" s="243"/>
      <c r="QCA126" s="243"/>
      <c r="QCB126" s="243"/>
      <c r="QCC126" s="243"/>
      <c r="QCD126" s="243"/>
      <c r="QCE126" s="243"/>
      <c r="QCF126" s="243"/>
      <c r="QCG126" s="243"/>
      <c r="QCH126" s="243"/>
      <c r="QCI126" s="243"/>
      <c r="QCJ126" s="243"/>
      <c r="QCK126" s="243"/>
      <c r="QCL126" s="243"/>
      <c r="QCM126" s="243"/>
      <c r="QCN126" s="243"/>
      <c r="QCO126" s="243"/>
      <c r="QCP126" s="243"/>
      <c r="QCQ126" s="243"/>
      <c r="QCR126" s="243"/>
      <c r="QCS126" s="243"/>
      <c r="QCT126" s="243"/>
      <c r="QCU126" s="243"/>
      <c r="QCV126" s="243"/>
      <c r="QCW126" s="243"/>
      <c r="QCX126" s="243"/>
      <c r="QCY126" s="243"/>
      <c r="QCZ126" s="243"/>
      <c r="QDA126" s="243"/>
      <c r="QDB126" s="243"/>
      <c r="QDC126" s="243"/>
      <c r="QDD126" s="243"/>
      <c r="QDE126" s="243"/>
      <c r="QDF126" s="243"/>
      <c r="QDG126" s="243"/>
      <c r="QDH126" s="243"/>
      <c r="QDI126" s="243"/>
      <c r="QDJ126" s="243"/>
      <c r="QDK126" s="243"/>
      <c r="QDL126" s="243"/>
      <c r="QDM126" s="243"/>
      <c r="QDN126" s="243"/>
      <c r="QDO126" s="243"/>
      <c r="QDP126" s="243"/>
      <c r="QDQ126" s="243"/>
      <c r="QDR126" s="243"/>
      <c r="QDS126" s="243"/>
      <c r="QDT126" s="243"/>
      <c r="QDU126" s="243"/>
      <c r="QDV126" s="243"/>
      <c r="QDW126" s="243"/>
      <c r="QDX126" s="243"/>
      <c r="QDY126" s="243"/>
      <c r="QDZ126" s="243"/>
      <c r="QEA126" s="243"/>
      <c r="QEB126" s="243"/>
      <c r="QEC126" s="243"/>
      <c r="QED126" s="243"/>
      <c r="QEE126" s="243"/>
      <c r="QEF126" s="243"/>
      <c r="QEG126" s="243"/>
      <c r="QEH126" s="243"/>
      <c r="QEI126" s="243"/>
      <c r="QEJ126" s="243"/>
      <c r="QEK126" s="243"/>
      <c r="QEL126" s="243"/>
      <c r="QEM126" s="243"/>
      <c r="QEN126" s="243"/>
      <c r="QEO126" s="243"/>
      <c r="QEP126" s="243"/>
      <c r="QEQ126" s="243"/>
      <c r="QER126" s="243"/>
      <c r="QES126" s="243"/>
      <c r="QET126" s="243"/>
      <c r="QEU126" s="243"/>
      <c r="QEV126" s="243"/>
      <c r="QEW126" s="243"/>
      <c r="QEX126" s="243"/>
      <c r="QEY126" s="243"/>
      <c r="QEZ126" s="243"/>
      <c r="QFA126" s="243"/>
      <c r="QFB126" s="243"/>
      <c r="QFC126" s="243"/>
      <c r="QFD126" s="243"/>
      <c r="QFE126" s="243"/>
      <c r="QFF126" s="243"/>
      <c r="QFG126" s="243"/>
      <c r="QFH126" s="243"/>
      <c r="QFI126" s="243"/>
      <c r="QFJ126" s="243"/>
      <c r="QFK126" s="243"/>
      <c r="QFL126" s="243"/>
      <c r="QFM126" s="243"/>
      <c r="QFN126" s="243"/>
      <c r="QFO126" s="243"/>
      <c r="QFP126" s="243"/>
      <c r="QFQ126" s="243"/>
      <c r="QFR126" s="243"/>
      <c r="QFS126" s="243"/>
      <c r="QFT126" s="243"/>
      <c r="QFU126" s="243"/>
      <c r="QFV126" s="243"/>
      <c r="QFW126" s="243"/>
      <c r="QFX126" s="243"/>
      <c r="QFY126" s="243"/>
      <c r="QFZ126" s="243"/>
      <c r="QGA126" s="243"/>
      <c r="QGB126" s="243"/>
      <c r="QGC126" s="243"/>
      <c r="QGD126" s="243"/>
      <c r="QGE126" s="243"/>
      <c r="QGF126" s="243"/>
      <c r="QGG126" s="243"/>
      <c r="QGH126" s="243"/>
      <c r="QGI126" s="243"/>
      <c r="QGJ126" s="243"/>
      <c r="QGK126" s="243"/>
      <c r="QGL126" s="243"/>
      <c r="QGM126" s="243"/>
      <c r="QGN126" s="243"/>
      <c r="QGO126" s="243"/>
      <c r="QGP126" s="243"/>
      <c r="QGQ126" s="243"/>
      <c r="QGR126" s="243"/>
      <c r="QGS126" s="243"/>
      <c r="QGT126" s="243"/>
      <c r="QGU126" s="243"/>
      <c r="QGV126" s="243"/>
      <c r="QGW126" s="243"/>
      <c r="QGX126" s="243"/>
      <c r="QGY126" s="243"/>
      <c r="QGZ126" s="243"/>
      <c r="QHA126" s="243"/>
      <c r="QHB126" s="243"/>
      <c r="QHC126" s="243"/>
      <c r="QHD126" s="243"/>
      <c r="QHE126" s="243"/>
      <c r="QHF126" s="243"/>
      <c r="QHG126" s="243"/>
      <c r="QHH126" s="243"/>
      <c r="QHI126" s="243"/>
      <c r="QHJ126" s="243"/>
      <c r="QHK126" s="243"/>
      <c r="QHL126" s="243"/>
      <c r="QHM126" s="243"/>
      <c r="QHN126" s="243"/>
      <c r="QHO126" s="243"/>
      <c r="QHP126" s="243"/>
      <c r="QHQ126" s="243"/>
      <c r="QHR126" s="243"/>
      <c r="QHS126" s="243"/>
      <c r="QHT126" s="243"/>
      <c r="QHU126" s="243"/>
      <c r="QHV126" s="243"/>
      <c r="QHW126" s="243"/>
      <c r="QHX126" s="243"/>
      <c r="QHY126" s="243"/>
      <c r="QHZ126" s="243"/>
      <c r="QIA126" s="243"/>
      <c r="QIB126" s="243"/>
      <c r="QIC126" s="243"/>
      <c r="QID126" s="243"/>
      <c r="QIE126" s="243"/>
      <c r="QIF126" s="243"/>
      <c r="QIG126" s="243"/>
      <c r="QIH126" s="243"/>
      <c r="QII126" s="243"/>
      <c r="QIJ126" s="243"/>
      <c r="QIK126" s="243"/>
      <c r="QIL126" s="243"/>
      <c r="QIM126" s="243"/>
      <c r="QIN126" s="243"/>
      <c r="QIO126" s="243"/>
      <c r="QIP126" s="243"/>
      <c r="QIQ126" s="243"/>
      <c r="QIR126" s="243"/>
      <c r="QIS126" s="243"/>
      <c r="QIT126" s="243"/>
      <c r="QIU126" s="243"/>
      <c r="QIV126" s="243"/>
      <c r="QIW126" s="243"/>
      <c r="QIX126" s="243"/>
      <c r="QIY126" s="243"/>
      <c r="QIZ126" s="243"/>
      <c r="QJA126" s="243"/>
      <c r="QJB126" s="243"/>
      <c r="QJC126" s="243"/>
      <c r="QJD126" s="243"/>
      <c r="QJE126" s="243"/>
      <c r="QJF126" s="243"/>
      <c r="QJG126" s="243"/>
      <c r="QJH126" s="243"/>
      <c r="QJI126" s="243"/>
      <c r="QJJ126" s="243"/>
      <c r="QJK126" s="243"/>
      <c r="QJL126" s="243"/>
      <c r="QJM126" s="243"/>
      <c r="QJN126" s="243"/>
      <c r="QJO126" s="243"/>
      <c r="QJP126" s="243"/>
      <c r="QJQ126" s="243"/>
      <c r="QJR126" s="243"/>
      <c r="QJS126" s="243"/>
      <c r="QJT126" s="243"/>
      <c r="QJU126" s="243"/>
      <c r="QJV126" s="243"/>
      <c r="QJW126" s="243"/>
      <c r="QJX126" s="243"/>
      <c r="QJY126" s="243"/>
      <c r="QJZ126" s="243"/>
      <c r="QKA126" s="243"/>
      <c r="QKB126" s="243"/>
      <c r="QKC126" s="243"/>
      <c r="QKD126" s="243"/>
      <c r="QKE126" s="243"/>
      <c r="QKF126" s="243"/>
      <c r="QKG126" s="243"/>
      <c r="QKH126" s="243"/>
      <c r="QKI126" s="243"/>
      <c r="QKJ126" s="243"/>
      <c r="QKK126" s="243"/>
      <c r="QKL126" s="243"/>
      <c r="QKM126" s="243"/>
      <c r="QKN126" s="243"/>
      <c r="QKO126" s="243"/>
      <c r="QKP126" s="243"/>
      <c r="QKQ126" s="243"/>
      <c r="QKR126" s="243"/>
      <c r="QKS126" s="243"/>
      <c r="QKT126" s="243"/>
      <c r="QKU126" s="243"/>
      <c r="QKV126" s="243"/>
      <c r="QKW126" s="243"/>
      <c r="QKX126" s="243"/>
      <c r="QKY126" s="243"/>
      <c r="QKZ126" s="243"/>
      <c r="QLA126" s="243"/>
      <c r="QLB126" s="243"/>
      <c r="QLC126" s="243"/>
      <c r="QLD126" s="243"/>
      <c r="QLE126" s="243"/>
      <c r="QLF126" s="243"/>
      <c r="QLG126" s="243"/>
      <c r="QLH126" s="243"/>
      <c r="QLI126" s="243"/>
      <c r="QLJ126" s="243"/>
      <c r="QLK126" s="243"/>
      <c r="QLL126" s="243"/>
      <c r="QLM126" s="243"/>
      <c r="QLN126" s="243"/>
      <c r="QLO126" s="243"/>
      <c r="QLP126" s="243"/>
      <c r="QLQ126" s="243"/>
      <c r="QLR126" s="243"/>
      <c r="QLS126" s="243"/>
      <c r="QLT126" s="243"/>
      <c r="QLU126" s="243"/>
      <c r="QLV126" s="243"/>
      <c r="QLW126" s="243"/>
      <c r="QLX126" s="243"/>
      <c r="QLY126" s="243"/>
      <c r="QLZ126" s="243"/>
      <c r="QMA126" s="243"/>
      <c r="QMB126" s="243"/>
      <c r="QMC126" s="243"/>
      <c r="QMD126" s="243"/>
      <c r="QME126" s="243"/>
      <c r="QMF126" s="243"/>
      <c r="QMG126" s="243"/>
      <c r="QMH126" s="243"/>
      <c r="QMI126" s="243"/>
      <c r="QMJ126" s="243"/>
      <c r="QMK126" s="243"/>
      <c r="QML126" s="243"/>
      <c r="QMM126" s="243"/>
      <c r="QMN126" s="243"/>
      <c r="QMO126" s="243"/>
      <c r="QMP126" s="243"/>
      <c r="QMQ126" s="243"/>
      <c r="QMR126" s="243"/>
      <c r="QMS126" s="243"/>
      <c r="QMT126" s="243"/>
      <c r="QMU126" s="243"/>
      <c r="QMV126" s="243"/>
      <c r="QMW126" s="243"/>
      <c r="QMX126" s="243"/>
      <c r="QMY126" s="243"/>
      <c r="QMZ126" s="243"/>
      <c r="QNA126" s="243"/>
      <c r="QNB126" s="243"/>
      <c r="QNC126" s="243"/>
      <c r="QND126" s="243"/>
      <c r="QNE126" s="243"/>
      <c r="QNF126" s="243"/>
      <c r="QNG126" s="243"/>
      <c r="QNH126" s="243"/>
      <c r="QNI126" s="243"/>
      <c r="QNJ126" s="243"/>
      <c r="QNK126" s="243"/>
      <c r="QNL126" s="243"/>
      <c r="QNM126" s="243"/>
      <c r="QNN126" s="243"/>
      <c r="QNO126" s="243"/>
      <c r="QNP126" s="243"/>
      <c r="QNQ126" s="243"/>
      <c r="QNR126" s="243"/>
      <c r="QNS126" s="243"/>
      <c r="QNT126" s="243"/>
      <c r="QNU126" s="243"/>
      <c r="QNV126" s="243"/>
      <c r="QNW126" s="243"/>
      <c r="QNX126" s="243"/>
      <c r="QNY126" s="243"/>
      <c r="QNZ126" s="243"/>
      <c r="QOA126" s="243"/>
      <c r="QOB126" s="243"/>
      <c r="QOC126" s="243"/>
      <c r="QOD126" s="243"/>
      <c r="QOE126" s="243"/>
      <c r="QOF126" s="243"/>
      <c r="QOG126" s="243"/>
      <c r="QOH126" s="243"/>
      <c r="QOI126" s="243"/>
      <c r="QOJ126" s="243"/>
      <c r="QOK126" s="243"/>
      <c r="QOL126" s="243"/>
      <c r="QOM126" s="243"/>
      <c r="QON126" s="243"/>
      <c r="QOO126" s="243"/>
      <c r="QOP126" s="243"/>
      <c r="QOQ126" s="243"/>
      <c r="QOR126" s="243"/>
      <c r="QOS126" s="243"/>
      <c r="QOT126" s="243"/>
      <c r="QOU126" s="243"/>
      <c r="QOV126" s="243"/>
      <c r="QOW126" s="243"/>
      <c r="QOX126" s="243"/>
      <c r="QOY126" s="243"/>
      <c r="QOZ126" s="243"/>
      <c r="QPA126" s="243"/>
      <c r="QPB126" s="243"/>
      <c r="QPC126" s="243"/>
      <c r="QPD126" s="243"/>
      <c r="QPE126" s="243"/>
      <c r="QPF126" s="243"/>
      <c r="QPG126" s="243"/>
      <c r="QPH126" s="243"/>
      <c r="QPI126" s="243"/>
      <c r="QPJ126" s="243"/>
      <c r="QPK126" s="243"/>
      <c r="QPL126" s="243"/>
      <c r="QPM126" s="243"/>
      <c r="QPN126" s="243"/>
      <c r="QPO126" s="243"/>
      <c r="QPP126" s="243"/>
      <c r="QPQ126" s="243"/>
      <c r="QPR126" s="243"/>
      <c r="QPS126" s="243"/>
      <c r="QPT126" s="243"/>
      <c r="QPU126" s="243"/>
      <c r="QPV126" s="243"/>
      <c r="QPW126" s="243"/>
      <c r="QPX126" s="243"/>
      <c r="QPY126" s="243"/>
      <c r="QPZ126" s="243"/>
      <c r="QQA126" s="243"/>
      <c r="QQB126" s="243"/>
      <c r="QQC126" s="243"/>
      <c r="QQD126" s="243"/>
      <c r="QQE126" s="243"/>
      <c r="QQF126" s="243"/>
      <c r="QQG126" s="243"/>
      <c r="QQH126" s="243"/>
      <c r="QQI126" s="243"/>
      <c r="QQJ126" s="243"/>
      <c r="QQK126" s="243"/>
      <c r="QQL126" s="243"/>
      <c r="QQM126" s="243"/>
      <c r="QQN126" s="243"/>
      <c r="QQO126" s="243"/>
      <c r="QQP126" s="243"/>
      <c r="QQQ126" s="243"/>
      <c r="QQR126" s="243"/>
      <c r="QQS126" s="243"/>
      <c r="QQT126" s="243"/>
      <c r="QQU126" s="243"/>
      <c r="QQV126" s="243"/>
      <c r="QQW126" s="243"/>
      <c r="QQX126" s="243"/>
      <c r="QQY126" s="243"/>
      <c r="QQZ126" s="243"/>
      <c r="QRA126" s="243"/>
      <c r="QRB126" s="243"/>
      <c r="QRC126" s="243"/>
      <c r="QRD126" s="243"/>
      <c r="QRE126" s="243"/>
      <c r="QRF126" s="243"/>
      <c r="QRG126" s="243"/>
      <c r="QRH126" s="243"/>
      <c r="QRI126" s="243"/>
      <c r="QRJ126" s="243"/>
      <c r="QRK126" s="243"/>
      <c r="QRL126" s="243"/>
      <c r="QRM126" s="243"/>
      <c r="QRN126" s="243"/>
      <c r="QRO126" s="243"/>
      <c r="QRP126" s="243"/>
      <c r="QRQ126" s="243"/>
      <c r="QRR126" s="243"/>
      <c r="QRS126" s="243"/>
      <c r="QRT126" s="243"/>
      <c r="QRU126" s="243"/>
      <c r="QRV126" s="243"/>
      <c r="QRW126" s="243"/>
      <c r="QRX126" s="243"/>
      <c r="QRY126" s="243"/>
      <c r="QRZ126" s="243"/>
      <c r="QSA126" s="243"/>
      <c r="QSB126" s="243"/>
      <c r="QSC126" s="243"/>
      <c r="QSD126" s="243"/>
      <c r="QSE126" s="243"/>
      <c r="QSF126" s="243"/>
      <c r="QSG126" s="243"/>
      <c r="QSH126" s="243"/>
      <c r="QSI126" s="243"/>
      <c r="QSJ126" s="243"/>
      <c r="QSK126" s="243"/>
      <c r="QSL126" s="243"/>
      <c r="QSM126" s="243"/>
      <c r="QSN126" s="243"/>
      <c r="QSO126" s="243"/>
      <c r="QSP126" s="243"/>
      <c r="QSQ126" s="243"/>
      <c r="QSR126" s="243"/>
      <c r="QSS126" s="243"/>
      <c r="QST126" s="243"/>
      <c r="QSU126" s="243"/>
      <c r="QSV126" s="243"/>
      <c r="QSW126" s="243"/>
      <c r="QSX126" s="243"/>
      <c r="QSY126" s="243"/>
      <c r="QSZ126" s="243"/>
      <c r="QTA126" s="243"/>
      <c r="QTB126" s="243"/>
      <c r="QTC126" s="243"/>
      <c r="QTD126" s="243"/>
      <c r="QTE126" s="243"/>
      <c r="QTF126" s="243"/>
      <c r="QTG126" s="243"/>
      <c r="QTH126" s="243"/>
      <c r="QTI126" s="243"/>
      <c r="QTJ126" s="243"/>
      <c r="QTK126" s="243"/>
      <c r="QTL126" s="243"/>
      <c r="QTM126" s="243"/>
      <c r="QTN126" s="243"/>
      <c r="QTO126" s="243"/>
      <c r="QTP126" s="243"/>
      <c r="QTQ126" s="243"/>
      <c r="QTR126" s="243"/>
      <c r="QTS126" s="243"/>
      <c r="QTT126" s="243"/>
      <c r="QTU126" s="243"/>
      <c r="QTV126" s="243"/>
      <c r="QTW126" s="243"/>
      <c r="QTX126" s="243"/>
      <c r="QTY126" s="243"/>
      <c r="QTZ126" s="243"/>
      <c r="QUA126" s="243"/>
      <c r="QUB126" s="243"/>
      <c r="QUC126" s="243"/>
      <c r="QUD126" s="243"/>
      <c r="QUE126" s="243"/>
      <c r="QUF126" s="243"/>
      <c r="QUG126" s="243"/>
      <c r="QUH126" s="243"/>
      <c r="QUI126" s="243"/>
      <c r="QUJ126" s="243"/>
      <c r="QUK126" s="243"/>
      <c r="QUL126" s="243"/>
      <c r="QUM126" s="243"/>
      <c r="QUN126" s="243"/>
      <c r="QUO126" s="243"/>
      <c r="QUP126" s="243"/>
      <c r="QUQ126" s="243"/>
      <c r="QUR126" s="243"/>
      <c r="QUS126" s="243"/>
      <c r="QUT126" s="243"/>
      <c r="QUU126" s="243"/>
      <c r="QUV126" s="243"/>
      <c r="QUW126" s="243"/>
      <c r="QUX126" s="243"/>
      <c r="QUY126" s="243"/>
      <c r="QUZ126" s="243"/>
      <c r="QVA126" s="243"/>
      <c r="QVB126" s="243"/>
      <c r="QVC126" s="243"/>
      <c r="QVD126" s="243"/>
      <c r="QVE126" s="243"/>
      <c r="QVF126" s="243"/>
      <c r="QVG126" s="243"/>
      <c r="QVH126" s="243"/>
      <c r="QVI126" s="243"/>
      <c r="QVJ126" s="243"/>
      <c r="QVK126" s="243"/>
      <c r="QVL126" s="243"/>
      <c r="QVM126" s="243"/>
      <c r="QVN126" s="243"/>
      <c r="QVO126" s="243"/>
      <c r="QVP126" s="243"/>
      <c r="QVQ126" s="243"/>
      <c r="QVR126" s="243"/>
      <c r="QVS126" s="243"/>
      <c r="QVT126" s="243"/>
      <c r="QVU126" s="243"/>
      <c r="QVV126" s="243"/>
      <c r="QVW126" s="243"/>
      <c r="QVX126" s="243"/>
      <c r="QVY126" s="243"/>
      <c r="QVZ126" s="243"/>
      <c r="QWA126" s="243"/>
      <c r="QWB126" s="243"/>
      <c r="QWC126" s="243"/>
      <c r="QWD126" s="243"/>
      <c r="QWE126" s="243"/>
      <c r="QWF126" s="243"/>
      <c r="QWG126" s="243"/>
      <c r="QWH126" s="243"/>
      <c r="QWI126" s="243"/>
      <c r="QWJ126" s="243"/>
      <c r="QWK126" s="243"/>
      <c r="QWL126" s="243"/>
      <c r="QWM126" s="243"/>
      <c r="QWN126" s="243"/>
      <c r="QWO126" s="243"/>
      <c r="QWP126" s="243"/>
      <c r="QWQ126" s="243"/>
      <c r="QWR126" s="243"/>
      <c r="QWS126" s="243"/>
      <c r="QWT126" s="243"/>
      <c r="QWU126" s="243"/>
      <c r="QWV126" s="243"/>
      <c r="QWW126" s="243"/>
      <c r="QWX126" s="243"/>
      <c r="QWY126" s="243"/>
      <c r="QWZ126" s="243"/>
      <c r="QXA126" s="243"/>
      <c r="QXB126" s="243"/>
      <c r="QXC126" s="243"/>
      <c r="QXD126" s="243"/>
      <c r="QXE126" s="243"/>
      <c r="QXF126" s="243"/>
      <c r="QXG126" s="243"/>
      <c r="QXH126" s="243"/>
      <c r="QXI126" s="243"/>
      <c r="QXJ126" s="243"/>
      <c r="QXK126" s="243"/>
      <c r="QXL126" s="243"/>
      <c r="QXM126" s="243"/>
      <c r="QXN126" s="243"/>
      <c r="QXO126" s="243"/>
      <c r="QXP126" s="243"/>
      <c r="QXQ126" s="243"/>
      <c r="QXR126" s="243"/>
      <c r="QXS126" s="243"/>
      <c r="QXT126" s="243"/>
      <c r="QXU126" s="243"/>
      <c r="QXV126" s="243"/>
      <c r="QXW126" s="243"/>
      <c r="QXX126" s="243"/>
      <c r="QXY126" s="243"/>
      <c r="QXZ126" s="243"/>
      <c r="QYA126" s="243"/>
      <c r="QYB126" s="243"/>
      <c r="QYC126" s="243"/>
      <c r="QYD126" s="243"/>
      <c r="QYE126" s="243"/>
      <c r="QYF126" s="243"/>
      <c r="QYG126" s="243"/>
      <c r="QYH126" s="243"/>
      <c r="QYI126" s="243"/>
      <c r="QYJ126" s="243"/>
      <c r="QYK126" s="243"/>
      <c r="QYL126" s="243"/>
      <c r="QYM126" s="243"/>
      <c r="QYN126" s="243"/>
      <c r="QYO126" s="243"/>
      <c r="QYP126" s="243"/>
      <c r="QYQ126" s="243"/>
      <c r="QYR126" s="243"/>
      <c r="QYS126" s="243"/>
      <c r="QYT126" s="243"/>
      <c r="QYU126" s="243"/>
      <c r="QYV126" s="243"/>
      <c r="QYW126" s="243"/>
      <c r="QYX126" s="243"/>
      <c r="QYY126" s="243"/>
      <c r="QYZ126" s="243"/>
      <c r="QZA126" s="243"/>
      <c r="QZB126" s="243"/>
      <c r="QZC126" s="243"/>
      <c r="QZD126" s="243"/>
      <c r="QZE126" s="243"/>
      <c r="QZF126" s="243"/>
      <c r="QZG126" s="243"/>
      <c r="QZH126" s="243"/>
      <c r="QZI126" s="243"/>
      <c r="QZJ126" s="243"/>
      <c r="QZK126" s="243"/>
      <c r="QZL126" s="243"/>
      <c r="QZM126" s="243"/>
      <c r="QZN126" s="243"/>
      <c r="QZO126" s="243"/>
      <c r="QZP126" s="243"/>
      <c r="QZQ126" s="243"/>
      <c r="QZR126" s="243"/>
      <c r="QZS126" s="243"/>
      <c r="QZT126" s="243"/>
      <c r="QZU126" s="243"/>
      <c r="QZV126" s="243"/>
      <c r="QZW126" s="243"/>
      <c r="QZX126" s="243"/>
      <c r="QZY126" s="243"/>
      <c r="QZZ126" s="243"/>
      <c r="RAA126" s="243"/>
      <c r="RAB126" s="243"/>
      <c r="RAC126" s="243"/>
      <c r="RAD126" s="243"/>
      <c r="RAE126" s="243"/>
      <c r="RAF126" s="243"/>
      <c r="RAG126" s="243"/>
      <c r="RAH126" s="243"/>
      <c r="RAI126" s="243"/>
      <c r="RAJ126" s="243"/>
      <c r="RAK126" s="243"/>
      <c r="RAL126" s="243"/>
      <c r="RAM126" s="243"/>
      <c r="RAN126" s="243"/>
      <c r="RAO126" s="243"/>
      <c r="RAP126" s="243"/>
      <c r="RAQ126" s="243"/>
      <c r="RAR126" s="243"/>
      <c r="RAS126" s="243"/>
      <c r="RAT126" s="243"/>
      <c r="RAU126" s="243"/>
      <c r="RAV126" s="243"/>
      <c r="RAW126" s="243"/>
      <c r="RAX126" s="243"/>
      <c r="RAY126" s="243"/>
      <c r="RAZ126" s="243"/>
      <c r="RBA126" s="243"/>
      <c r="RBB126" s="243"/>
      <c r="RBC126" s="243"/>
      <c r="RBD126" s="243"/>
      <c r="RBE126" s="243"/>
      <c r="RBF126" s="243"/>
      <c r="RBG126" s="243"/>
      <c r="RBH126" s="243"/>
      <c r="RBI126" s="243"/>
      <c r="RBJ126" s="243"/>
      <c r="RBK126" s="243"/>
      <c r="RBL126" s="243"/>
      <c r="RBM126" s="243"/>
      <c r="RBN126" s="243"/>
      <c r="RBO126" s="243"/>
      <c r="RBP126" s="243"/>
      <c r="RBQ126" s="243"/>
      <c r="RBR126" s="243"/>
      <c r="RBS126" s="243"/>
      <c r="RBT126" s="243"/>
      <c r="RBU126" s="243"/>
      <c r="RBV126" s="243"/>
      <c r="RBW126" s="243"/>
      <c r="RBX126" s="243"/>
      <c r="RBY126" s="243"/>
      <c r="RBZ126" s="243"/>
      <c r="RCA126" s="243"/>
      <c r="RCB126" s="243"/>
      <c r="RCC126" s="243"/>
      <c r="RCD126" s="243"/>
      <c r="RCE126" s="243"/>
      <c r="RCF126" s="243"/>
      <c r="RCG126" s="243"/>
      <c r="RCH126" s="243"/>
      <c r="RCI126" s="243"/>
      <c r="RCJ126" s="243"/>
      <c r="RCK126" s="243"/>
      <c r="RCL126" s="243"/>
      <c r="RCM126" s="243"/>
      <c r="RCN126" s="243"/>
      <c r="RCO126" s="243"/>
      <c r="RCP126" s="243"/>
      <c r="RCQ126" s="243"/>
      <c r="RCR126" s="243"/>
      <c r="RCS126" s="243"/>
      <c r="RCT126" s="243"/>
      <c r="RCU126" s="243"/>
      <c r="RCV126" s="243"/>
      <c r="RCW126" s="243"/>
      <c r="RCX126" s="243"/>
      <c r="RCY126" s="243"/>
      <c r="RCZ126" s="243"/>
      <c r="RDA126" s="243"/>
      <c r="RDB126" s="243"/>
      <c r="RDC126" s="243"/>
      <c r="RDD126" s="243"/>
      <c r="RDE126" s="243"/>
      <c r="RDF126" s="243"/>
      <c r="RDG126" s="243"/>
      <c r="RDH126" s="243"/>
      <c r="RDI126" s="243"/>
      <c r="RDJ126" s="243"/>
      <c r="RDK126" s="243"/>
      <c r="RDL126" s="243"/>
      <c r="RDM126" s="243"/>
      <c r="RDN126" s="243"/>
      <c r="RDO126" s="243"/>
      <c r="RDP126" s="243"/>
      <c r="RDQ126" s="243"/>
      <c r="RDR126" s="243"/>
      <c r="RDS126" s="243"/>
      <c r="RDT126" s="243"/>
      <c r="RDU126" s="243"/>
      <c r="RDV126" s="243"/>
      <c r="RDW126" s="243"/>
      <c r="RDX126" s="243"/>
      <c r="RDY126" s="243"/>
      <c r="RDZ126" s="243"/>
      <c r="REA126" s="243"/>
      <c r="REB126" s="243"/>
      <c r="REC126" s="243"/>
      <c r="RED126" s="243"/>
      <c r="REE126" s="243"/>
      <c r="REF126" s="243"/>
      <c r="REG126" s="243"/>
      <c r="REH126" s="243"/>
      <c r="REI126" s="243"/>
      <c r="REJ126" s="243"/>
      <c r="REK126" s="243"/>
      <c r="REL126" s="243"/>
      <c r="REM126" s="243"/>
      <c r="REN126" s="243"/>
      <c r="REO126" s="243"/>
      <c r="REP126" s="243"/>
      <c r="REQ126" s="243"/>
      <c r="RER126" s="243"/>
      <c r="RES126" s="243"/>
      <c r="RET126" s="243"/>
      <c r="REU126" s="243"/>
      <c r="REV126" s="243"/>
      <c r="REW126" s="243"/>
      <c r="REX126" s="243"/>
      <c r="REY126" s="243"/>
      <c r="REZ126" s="243"/>
      <c r="RFA126" s="243"/>
      <c r="RFB126" s="243"/>
      <c r="RFC126" s="243"/>
      <c r="RFD126" s="243"/>
      <c r="RFE126" s="243"/>
      <c r="RFF126" s="243"/>
      <c r="RFG126" s="243"/>
      <c r="RFH126" s="243"/>
      <c r="RFI126" s="243"/>
      <c r="RFJ126" s="243"/>
      <c r="RFK126" s="243"/>
      <c r="RFL126" s="243"/>
      <c r="RFM126" s="243"/>
      <c r="RFN126" s="243"/>
      <c r="RFO126" s="243"/>
      <c r="RFP126" s="243"/>
      <c r="RFQ126" s="243"/>
      <c r="RFR126" s="243"/>
      <c r="RFS126" s="243"/>
      <c r="RFT126" s="243"/>
      <c r="RFU126" s="243"/>
      <c r="RFV126" s="243"/>
      <c r="RFW126" s="243"/>
      <c r="RFX126" s="243"/>
      <c r="RFY126" s="243"/>
      <c r="RFZ126" s="243"/>
      <c r="RGA126" s="243"/>
      <c r="RGB126" s="243"/>
      <c r="RGC126" s="243"/>
      <c r="RGD126" s="243"/>
      <c r="RGE126" s="243"/>
      <c r="RGF126" s="243"/>
      <c r="RGG126" s="243"/>
      <c r="RGH126" s="243"/>
      <c r="RGI126" s="243"/>
      <c r="RGJ126" s="243"/>
      <c r="RGK126" s="243"/>
      <c r="RGL126" s="243"/>
      <c r="RGM126" s="243"/>
      <c r="RGN126" s="243"/>
      <c r="RGO126" s="243"/>
      <c r="RGP126" s="243"/>
      <c r="RGQ126" s="243"/>
      <c r="RGR126" s="243"/>
      <c r="RGS126" s="243"/>
      <c r="RGT126" s="243"/>
      <c r="RGU126" s="243"/>
      <c r="RGV126" s="243"/>
      <c r="RGW126" s="243"/>
      <c r="RGX126" s="243"/>
      <c r="RGY126" s="243"/>
      <c r="RGZ126" s="243"/>
      <c r="RHA126" s="243"/>
      <c r="RHB126" s="243"/>
      <c r="RHC126" s="243"/>
      <c r="RHD126" s="243"/>
      <c r="RHE126" s="243"/>
      <c r="RHF126" s="243"/>
      <c r="RHG126" s="243"/>
      <c r="RHH126" s="243"/>
      <c r="RHI126" s="243"/>
      <c r="RHJ126" s="243"/>
      <c r="RHK126" s="243"/>
      <c r="RHL126" s="243"/>
      <c r="RHM126" s="243"/>
      <c r="RHN126" s="243"/>
      <c r="RHO126" s="243"/>
      <c r="RHP126" s="243"/>
      <c r="RHQ126" s="243"/>
      <c r="RHR126" s="243"/>
      <c r="RHS126" s="243"/>
      <c r="RHT126" s="243"/>
      <c r="RHU126" s="243"/>
      <c r="RHV126" s="243"/>
      <c r="RHW126" s="243"/>
      <c r="RHX126" s="243"/>
      <c r="RHY126" s="243"/>
      <c r="RHZ126" s="243"/>
      <c r="RIA126" s="243"/>
      <c r="RIB126" s="243"/>
      <c r="RIC126" s="243"/>
      <c r="RID126" s="243"/>
      <c r="RIE126" s="243"/>
      <c r="RIF126" s="243"/>
      <c r="RIG126" s="243"/>
      <c r="RIH126" s="243"/>
      <c r="RII126" s="243"/>
      <c r="RIJ126" s="243"/>
      <c r="RIK126" s="243"/>
      <c r="RIL126" s="243"/>
      <c r="RIM126" s="243"/>
      <c r="RIN126" s="243"/>
      <c r="RIO126" s="243"/>
      <c r="RIP126" s="243"/>
      <c r="RIQ126" s="243"/>
      <c r="RIR126" s="243"/>
      <c r="RIS126" s="243"/>
      <c r="RIT126" s="243"/>
      <c r="RIU126" s="243"/>
      <c r="RIV126" s="243"/>
      <c r="RIW126" s="243"/>
      <c r="RIX126" s="243"/>
      <c r="RIY126" s="243"/>
      <c r="RIZ126" s="243"/>
      <c r="RJA126" s="243"/>
      <c r="RJB126" s="243"/>
      <c r="RJC126" s="243"/>
      <c r="RJD126" s="243"/>
      <c r="RJE126" s="243"/>
      <c r="RJF126" s="243"/>
      <c r="RJG126" s="243"/>
      <c r="RJH126" s="243"/>
      <c r="RJI126" s="243"/>
      <c r="RJJ126" s="243"/>
      <c r="RJK126" s="243"/>
      <c r="RJL126" s="243"/>
      <c r="RJM126" s="243"/>
      <c r="RJN126" s="243"/>
      <c r="RJO126" s="243"/>
      <c r="RJP126" s="243"/>
      <c r="RJQ126" s="243"/>
      <c r="RJR126" s="243"/>
      <c r="RJS126" s="243"/>
      <c r="RJT126" s="243"/>
      <c r="RJU126" s="243"/>
      <c r="RJV126" s="243"/>
      <c r="RJW126" s="243"/>
      <c r="RJX126" s="243"/>
      <c r="RJY126" s="243"/>
      <c r="RJZ126" s="243"/>
      <c r="RKA126" s="243"/>
      <c r="RKB126" s="243"/>
      <c r="RKC126" s="243"/>
      <c r="RKD126" s="243"/>
      <c r="RKE126" s="243"/>
      <c r="RKF126" s="243"/>
      <c r="RKG126" s="243"/>
      <c r="RKH126" s="243"/>
      <c r="RKI126" s="243"/>
      <c r="RKJ126" s="243"/>
      <c r="RKK126" s="243"/>
      <c r="RKL126" s="243"/>
      <c r="RKM126" s="243"/>
      <c r="RKN126" s="243"/>
      <c r="RKO126" s="243"/>
      <c r="RKP126" s="243"/>
      <c r="RKQ126" s="243"/>
      <c r="RKR126" s="243"/>
      <c r="RKS126" s="243"/>
      <c r="RKT126" s="243"/>
      <c r="RKU126" s="243"/>
      <c r="RKV126" s="243"/>
      <c r="RKW126" s="243"/>
      <c r="RKX126" s="243"/>
      <c r="RKY126" s="243"/>
      <c r="RKZ126" s="243"/>
      <c r="RLA126" s="243"/>
      <c r="RLB126" s="243"/>
      <c r="RLC126" s="243"/>
      <c r="RLD126" s="243"/>
      <c r="RLE126" s="243"/>
      <c r="RLF126" s="243"/>
      <c r="RLG126" s="243"/>
      <c r="RLH126" s="243"/>
      <c r="RLI126" s="243"/>
      <c r="RLJ126" s="243"/>
      <c r="RLK126" s="243"/>
      <c r="RLL126" s="243"/>
      <c r="RLM126" s="243"/>
      <c r="RLN126" s="243"/>
      <c r="RLO126" s="243"/>
      <c r="RLP126" s="243"/>
      <c r="RLQ126" s="243"/>
      <c r="RLR126" s="243"/>
      <c r="RLS126" s="243"/>
      <c r="RLT126" s="243"/>
      <c r="RLU126" s="243"/>
      <c r="RLV126" s="243"/>
      <c r="RLW126" s="243"/>
      <c r="RLX126" s="243"/>
      <c r="RLY126" s="243"/>
      <c r="RLZ126" s="243"/>
      <c r="RMA126" s="243"/>
      <c r="RMB126" s="243"/>
      <c r="RMC126" s="243"/>
      <c r="RMD126" s="243"/>
      <c r="RME126" s="243"/>
      <c r="RMF126" s="243"/>
      <c r="RMG126" s="243"/>
      <c r="RMH126" s="243"/>
      <c r="RMI126" s="243"/>
      <c r="RMJ126" s="243"/>
      <c r="RMK126" s="243"/>
      <c r="RML126" s="243"/>
      <c r="RMM126" s="243"/>
      <c r="RMN126" s="243"/>
      <c r="RMO126" s="243"/>
      <c r="RMP126" s="243"/>
      <c r="RMQ126" s="243"/>
      <c r="RMR126" s="243"/>
      <c r="RMS126" s="243"/>
      <c r="RMT126" s="243"/>
      <c r="RMU126" s="243"/>
      <c r="RMV126" s="243"/>
      <c r="RMW126" s="243"/>
      <c r="RMX126" s="243"/>
      <c r="RMY126" s="243"/>
      <c r="RMZ126" s="243"/>
      <c r="RNA126" s="243"/>
      <c r="RNB126" s="243"/>
      <c r="RNC126" s="243"/>
      <c r="RND126" s="243"/>
      <c r="RNE126" s="243"/>
      <c r="RNF126" s="243"/>
      <c r="RNG126" s="243"/>
      <c r="RNH126" s="243"/>
      <c r="RNI126" s="243"/>
      <c r="RNJ126" s="243"/>
      <c r="RNK126" s="243"/>
      <c r="RNL126" s="243"/>
      <c r="RNM126" s="243"/>
      <c r="RNN126" s="243"/>
      <c r="RNO126" s="243"/>
      <c r="RNP126" s="243"/>
      <c r="RNQ126" s="243"/>
      <c r="RNR126" s="243"/>
      <c r="RNS126" s="243"/>
      <c r="RNT126" s="243"/>
      <c r="RNU126" s="243"/>
      <c r="RNV126" s="243"/>
      <c r="RNW126" s="243"/>
      <c r="RNX126" s="243"/>
      <c r="RNY126" s="243"/>
      <c r="RNZ126" s="243"/>
      <c r="ROA126" s="243"/>
      <c r="ROB126" s="243"/>
      <c r="ROC126" s="243"/>
      <c r="ROD126" s="243"/>
      <c r="ROE126" s="243"/>
      <c r="ROF126" s="243"/>
      <c r="ROG126" s="243"/>
      <c r="ROH126" s="243"/>
      <c r="ROI126" s="243"/>
      <c r="ROJ126" s="243"/>
      <c r="ROK126" s="243"/>
      <c r="ROL126" s="243"/>
      <c r="ROM126" s="243"/>
      <c r="RON126" s="243"/>
      <c r="ROO126" s="243"/>
      <c r="ROP126" s="243"/>
      <c r="ROQ126" s="243"/>
      <c r="ROR126" s="243"/>
      <c r="ROS126" s="243"/>
      <c r="ROT126" s="243"/>
      <c r="ROU126" s="243"/>
      <c r="ROV126" s="243"/>
      <c r="ROW126" s="243"/>
      <c r="ROX126" s="243"/>
      <c r="ROY126" s="243"/>
      <c r="ROZ126" s="243"/>
      <c r="RPA126" s="243"/>
      <c r="RPB126" s="243"/>
      <c r="RPC126" s="243"/>
      <c r="RPD126" s="243"/>
      <c r="RPE126" s="243"/>
      <c r="RPF126" s="243"/>
      <c r="RPG126" s="243"/>
      <c r="RPH126" s="243"/>
      <c r="RPI126" s="243"/>
      <c r="RPJ126" s="243"/>
      <c r="RPK126" s="243"/>
      <c r="RPL126" s="243"/>
      <c r="RPM126" s="243"/>
      <c r="RPN126" s="243"/>
      <c r="RPO126" s="243"/>
      <c r="RPP126" s="243"/>
      <c r="RPQ126" s="243"/>
      <c r="RPR126" s="243"/>
      <c r="RPS126" s="243"/>
      <c r="RPT126" s="243"/>
      <c r="RPU126" s="243"/>
      <c r="RPV126" s="243"/>
      <c r="RPW126" s="243"/>
      <c r="RPX126" s="243"/>
      <c r="RPY126" s="243"/>
      <c r="RPZ126" s="243"/>
      <c r="RQA126" s="243"/>
      <c r="RQB126" s="243"/>
      <c r="RQC126" s="243"/>
      <c r="RQD126" s="243"/>
      <c r="RQE126" s="243"/>
      <c r="RQF126" s="243"/>
      <c r="RQG126" s="243"/>
      <c r="RQH126" s="243"/>
      <c r="RQI126" s="243"/>
      <c r="RQJ126" s="243"/>
      <c r="RQK126" s="243"/>
      <c r="RQL126" s="243"/>
      <c r="RQM126" s="243"/>
      <c r="RQN126" s="243"/>
      <c r="RQO126" s="243"/>
      <c r="RQP126" s="243"/>
      <c r="RQQ126" s="243"/>
      <c r="RQR126" s="243"/>
      <c r="RQS126" s="243"/>
      <c r="RQT126" s="243"/>
      <c r="RQU126" s="243"/>
      <c r="RQV126" s="243"/>
      <c r="RQW126" s="243"/>
      <c r="RQX126" s="243"/>
      <c r="RQY126" s="243"/>
      <c r="RQZ126" s="243"/>
      <c r="RRA126" s="243"/>
      <c r="RRB126" s="243"/>
      <c r="RRC126" s="243"/>
      <c r="RRD126" s="243"/>
      <c r="RRE126" s="243"/>
      <c r="RRF126" s="243"/>
      <c r="RRG126" s="243"/>
      <c r="RRH126" s="243"/>
      <c r="RRI126" s="243"/>
      <c r="RRJ126" s="243"/>
      <c r="RRK126" s="243"/>
      <c r="RRL126" s="243"/>
      <c r="RRM126" s="243"/>
      <c r="RRN126" s="243"/>
      <c r="RRO126" s="243"/>
      <c r="RRP126" s="243"/>
      <c r="RRQ126" s="243"/>
      <c r="RRR126" s="243"/>
      <c r="RRS126" s="243"/>
      <c r="RRT126" s="243"/>
      <c r="RRU126" s="243"/>
      <c r="RRV126" s="243"/>
      <c r="RRW126" s="243"/>
      <c r="RRX126" s="243"/>
      <c r="RRY126" s="243"/>
      <c r="RRZ126" s="243"/>
      <c r="RSA126" s="243"/>
      <c r="RSB126" s="243"/>
      <c r="RSC126" s="243"/>
      <c r="RSD126" s="243"/>
      <c r="RSE126" s="243"/>
      <c r="RSF126" s="243"/>
      <c r="RSG126" s="243"/>
      <c r="RSH126" s="243"/>
      <c r="RSI126" s="243"/>
      <c r="RSJ126" s="243"/>
      <c r="RSK126" s="243"/>
      <c r="RSL126" s="243"/>
      <c r="RSM126" s="243"/>
      <c r="RSN126" s="243"/>
      <c r="RSO126" s="243"/>
      <c r="RSP126" s="243"/>
      <c r="RSQ126" s="243"/>
      <c r="RSR126" s="243"/>
      <c r="RSS126" s="243"/>
      <c r="RST126" s="243"/>
      <c r="RSU126" s="243"/>
      <c r="RSV126" s="243"/>
      <c r="RSW126" s="243"/>
      <c r="RSX126" s="243"/>
      <c r="RSY126" s="243"/>
      <c r="RSZ126" s="243"/>
      <c r="RTA126" s="243"/>
      <c r="RTB126" s="243"/>
      <c r="RTC126" s="243"/>
      <c r="RTD126" s="243"/>
      <c r="RTE126" s="243"/>
      <c r="RTF126" s="243"/>
      <c r="RTG126" s="243"/>
      <c r="RTH126" s="243"/>
      <c r="RTI126" s="243"/>
      <c r="RTJ126" s="243"/>
      <c r="RTK126" s="243"/>
      <c r="RTL126" s="243"/>
      <c r="RTM126" s="243"/>
      <c r="RTN126" s="243"/>
      <c r="RTO126" s="243"/>
      <c r="RTP126" s="243"/>
      <c r="RTQ126" s="243"/>
      <c r="RTR126" s="243"/>
      <c r="RTS126" s="243"/>
      <c r="RTT126" s="243"/>
      <c r="RTU126" s="243"/>
      <c r="RTV126" s="243"/>
      <c r="RTW126" s="243"/>
      <c r="RTX126" s="243"/>
      <c r="RTY126" s="243"/>
      <c r="RTZ126" s="243"/>
      <c r="RUA126" s="243"/>
      <c r="RUB126" s="243"/>
      <c r="RUC126" s="243"/>
      <c r="RUD126" s="243"/>
      <c r="RUE126" s="243"/>
      <c r="RUF126" s="243"/>
      <c r="RUG126" s="243"/>
      <c r="RUH126" s="243"/>
      <c r="RUI126" s="243"/>
      <c r="RUJ126" s="243"/>
      <c r="RUK126" s="243"/>
      <c r="RUL126" s="243"/>
      <c r="RUM126" s="243"/>
      <c r="RUN126" s="243"/>
      <c r="RUO126" s="243"/>
      <c r="RUP126" s="243"/>
      <c r="RUQ126" s="243"/>
      <c r="RUR126" s="243"/>
      <c r="RUS126" s="243"/>
      <c r="RUT126" s="243"/>
      <c r="RUU126" s="243"/>
      <c r="RUV126" s="243"/>
      <c r="RUW126" s="243"/>
      <c r="RUX126" s="243"/>
      <c r="RUY126" s="243"/>
      <c r="RUZ126" s="243"/>
      <c r="RVA126" s="243"/>
      <c r="RVB126" s="243"/>
      <c r="RVC126" s="243"/>
      <c r="RVD126" s="243"/>
      <c r="RVE126" s="243"/>
      <c r="RVF126" s="243"/>
      <c r="RVG126" s="243"/>
      <c r="RVH126" s="243"/>
      <c r="RVI126" s="243"/>
      <c r="RVJ126" s="243"/>
      <c r="RVK126" s="243"/>
      <c r="RVL126" s="243"/>
      <c r="RVM126" s="243"/>
      <c r="RVN126" s="243"/>
      <c r="RVO126" s="243"/>
      <c r="RVP126" s="243"/>
      <c r="RVQ126" s="243"/>
      <c r="RVR126" s="243"/>
      <c r="RVS126" s="243"/>
      <c r="RVT126" s="243"/>
      <c r="RVU126" s="243"/>
      <c r="RVV126" s="243"/>
      <c r="RVW126" s="243"/>
      <c r="RVX126" s="243"/>
      <c r="RVY126" s="243"/>
      <c r="RVZ126" s="243"/>
      <c r="RWA126" s="243"/>
      <c r="RWB126" s="243"/>
      <c r="RWC126" s="243"/>
      <c r="RWD126" s="243"/>
      <c r="RWE126" s="243"/>
      <c r="RWF126" s="243"/>
      <c r="RWG126" s="243"/>
      <c r="RWH126" s="243"/>
      <c r="RWI126" s="243"/>
      <c r="RWJ126" s="243"/>
      <c r="RWK126" s="243"/>
      <c r="RWL126" s="243"/>
      <c r="RWM126" s="243"/>
      <c r="RWN126" s="243"/>
      <c r="RWO126" s="243"/>
      <c r="RWP126" s="243"/>
      <c r="RWQ126" s="243"/>
      <c r="RWR126" s="243"/>
      <c r="RWS126" s="243"/>
      <c r="RWT126" s="243"/>
      <c r="RWU126" s="243"/>
      <c r="RWV126" s="243"/>
      <c r="RWW126" s="243"/>
      <c r="RWX126" s="243"/>
      <c r="RWY126" s="243"/>
      <c r="RWZ126" s="243"/>
      <c r="RXA126" s="243"/>
      <c r="RXB126" s="243"/>
      <c r="RXC126" s="243"/>
      <c r="RXD126" s="243"/>
      <c r="RXE126" s="243"/>
      <c r="RXF126" s="243"/>
      <c r="RXG126" s="243"/>
      <c r="RXH126" s="243"/>
      <c r="RXI126" s="243"/>
      <c r="RXJ126" s="243"/>
      <c r="RXK126" s="243"/>
      <c r="RXL126" s="243"/>
      <c r="RXM126" s="243"/>
      <c r="RXN126" s="243"/>
      <c r="RXO126" s="243"/>
      <c r="RXP126" s="243"/>
      <c r="RXQ126" s="243"/>
      <c r="RXR126" s="243"/>
      <c r="RXS126" s="243"/>
      <c r="RXT126" s="243"/>
      <c r="RXU126" s="243"/>
      <c r="RXV126" s="243"/>
      <c r="RXW126" s="243"/>
      <c r="RXX126" s="243"/>
      <c r="RXY126" s="243"/>
      <c r="RXZ126" s="243"/>
      <c r="RYA126" s="243"/>
      <c r="RYB126" s="243"/>
      <c r="RYC126" s="243"/>
      <c r="RYD126" s="243"/>
      <c r="RYE126" s="243"/>
      <c r="RYF126" s="243"/>
      <c r="RYG126" s="243"/>
      <c r="RYH126" s="243"/>
      <c r="RYI126" s="243"/>
      <c r="RYJ126" s="243"/>
      <c r="RYK126" s="243"/>
      <c r="RYL126" s="243"/>
      <c r="RYM126" s="243"/>
      <c r="RYN126" s="243"/>
      <c r="RYO126" s="243"/>
      <c r="RYP126" s="243"/>
      <c r="RYQ126" s="243"/>
      <c r="RYR126" s="243"/>
      <c r="RYS126" s="243"/>
      <c r="RYT126" s="243"/>
      <c r="RYU126" s="243"/>
      <c r="RYV126" s="243"/>
      <c r="RYW126" s="243"/>
      <c r="RYX126" s="243"/>
      <c r="RYY126" s="243"/>
      <c r="RYZ126" s="243"/>
      <c r="RZA126" s="243"/>
      <c r="RZB126" s="243"/>
      <c r="RZC126" s="243"/>
      <c r="RZD126" s="243"/>
      <c r="RZE126" s="243"/>
      <c r="RZF126" s="243"/>
      <c r="RZG126" s="243"/>
      <c r="RZH126" s="243"/>
      <c r="RZI126" s="243"/>
      <c r="RZJ126" s="243"/>
      <c r="RZK126" s="243"/>
      <c r="RZL126" s="243"/>
      <c r="RZM126" s="243"/>
      <c r="RZN126" s="243"/>
      <c r="RZO126" s="243"/>
      <c r="RZP126" s="243"/>
      <c r="RZQ126" s="243"/>
      <c r="RZR126" s="243"/>
      <c r="RZS126" s="243"/>
      <c r="RZT126" s="243"/>
      <c r="RZU126" s="243"/>
      <c r="RZV126" s="243"/>
      <c r="RZW126" s="243"/>
      <c r="RZX126" s="243"/>
      <c r="RZY126" s="243"/>
      <c r="RZZ126" s="243"/>
      <c r="SAA126" s="243"/>
      <c r="SAB126" s="243"/>
      <c r="SAC126" s="243"/>
      <c r="SAD126" s="243"/>
      <c r="SAE126" s="243"/>
      <c r="SAF126" s="243"/>
      <c r="SAG126" s="243"/>
      <c r="SAH126" s="243"/>
      <c r="SAI126" s="243"/>
      <c r="SAJ126" s="243"/>
      <c r="SAK126" s="243"/>
      <c r="SAL126" s="243"/>
      <c r="SAM126" s="243"/>
      <c r="SAN126" s="243"/>
      <c r="SAO126" s="243"/>
      <c r="SAP126" s="243"/>
      <c r="SAQ126" s="243"/>
      <c r="SAR126" s="243"/>
      <c r="SAS126" s="243"/>
      <c r="SAT126" s="243"/>
      <c r="SAU126" s="243"/>
      <c r="SAV126" s="243"/>
      <c r="SAW126" s="243"/>
      <c r="SAX126" s="243"/>
      <c r="SAY126" s="243"/>
      <c r="SAZ126" s="243"/>
      <c r="SBA126" s="243"/>
      <c r="SBB126" s="243"/>
      <c r="SBC126" s="243"/>
      <c r="SBD126" s="243"/>
      <c r="SBE126" s="243"/>
      <c r="SBF126" s="243"/>
      <c r="SBG126" s="243"/>
      <c r="SBH126" s="243"/>
      <c r="SBI126" s="243"/>
      <c r="SBJ126" s="243"/>
      <c r="SBK126" s="243"/>
      <c r="SBL126" s="243"/>
      <c r="SBM126" s="243"/>
      <c r="SBN126" s="243"/>
      <c r="SBO126" s="243"/>
      <c r="SBP126" s="243"/>
      <c r="SBQ126" s="243"/>
      <c r="SBR126" s="243"/>
      <c r="SBS126" s="243"/>
      <c r="SBT126" s="243"/>
      <c r="SBU126" s="243"/>
      <c r="SBV126" s="243"/>
      <c r="SBW126" s="243"/>
      <c r="SBX126" s="243"/>
      <c r="SBY126" s="243"/>
      <c r="SBZ126" s="243"/>
      <c r="SCA126" s="243"/>
      <c r="SCB126" s="243"/>
      <c r="SCC126" s="243"/>
      <c r="SCD126" s="243"/>
      <c r="SCE126" s="243"/>
      <c r="SCF126" s="243"/>
      <c r="SCG126" s="243"/>
      <c r="SCH126" s="243"/>
      <c r="SCI126" s="243"/>
      <c r="SCJ126" s="243"/>
      <c r="SCK126" s="243"/>
      <c r="SCL126" s="243"/>
      <c r="SCM126" s="243"/>
      <c r="SCN126" s="243"/>
      <c r="SCO126" s="243"/>
      <c r="SCP126" s="243"/>
      <c r="SCQ126" s="243"/>
      <c r="SCR126" s="243"/>
      <c r="SCS126" s="243"/>
      <c r="SCT126" s="243"/>
      <c r="SCU126" s="243"/>
      <c r="SCV126" s="243"/>
      <c r="SCW126" s="243"/>
      <c r="SCX126" s="243"/>
      <c r="SCY126" s="243"/>
      <c r="SCZ126" s="243"/>
      <c r="SDA126" s="243"/>
      <c r="SDB126" s="243"/>
      <c r="SDC126" s="243"/>
      <c r="SDD126" s="243"/>
      <c r="SDE126" s="243"/>
      <c r="SDF126" s="243"/>
      <c r="SDG126" s="243"/>
      <c r="SDH126" s="243"/>
      <c r="SDI126" s="243"/>
      <c r="SDJ126" s="243"/>
      <c r="SDK126" s="243"/>
      <c r="SDL126" s="243"/>
      <c r="SDM126" s="243"/>
      <c r="SDN126" s="243"/>
      <c r="SDO126" s="243"/>
      <c r="SDP126" s="243"/>
      <c r="SDQ126" s="243"/>
      <c r="SDR126" s="243"/>
      <c r="SDS126" s="243"/>
      <c r="SDT126" s="243"/>
      <c r="SDU126" s="243"/>
      <c r="SDV126" s="243"/>
      <c r="SDW126" s="243"/>
      <c r="SDX126" s="243"/>
      <c r="SDY126" s="243"/>
      <c r="SDZ126" s="243"/>
      <c r="SEA126" s="243"/>
      <c r="SEB126" s="243"/>
      <c r="SEC126" s="243"/>
      <c r="SED126" s="243"/>
      <c r="SEE126" s="243"/>
      <c r="SEF126" s="243"/>
      <c r="SEG126" s="243"/>
      <c r="SEH126" s="243"/>
      <c r="SEI126" s="243"/>
      <c r="SEJ126" s="243"/>
      <c r="SEK126" s="243"/>
      <c r="SEL126" s="243"/>
      <c r="SEM126" s="243"/>
      <c r="SEN126" s="243"/>
      <c r="SEO126" s="243"/>
      <c r="SEP126" s="243"/>
      <c r="SEQ126" s="243"/>
      <c r="SER126" s="243"/>
      <c r="SES126" s="243"/>
      <c r="SET126" s="243"/>
      <c r="SEU126" s="243"/>
      <c r="SEV126" s="243"/>
      <c r="SEW126" s="243"/>
      <c r="SEX126" s="243"/>
      <c r="SEY126" s="243"/>
      <c r="SEZ126" s="243"/>
      <c r="SFA126" s="243"/>
      <c r="SFB126" s="243"/>
      <c r="SFC126" s="243"/>
      <c r="SFD126" s="243"/>
      <c r="SFE126" s="243"/>
      <c r="SFF126" s="243"/>
      <c r="SFG126" s="243"/>
      <c r="SFH126" s="243"/>
      <c r="SFI126" s="243"/>
      <c r="SFJ126" s="243"/>
      <c r="SFK126" s="243"/>
      <c r="SFL126" s="243"/>
      <c r="SFM126" s="243"/>
      <c r="SFN126" s="243"/>
      <c r="SFO126" s="243"/>
      <c r="SFP126" s="243"/>
      <c r="SFQ126" s="243"/>
      <c r="SFR126" s="243"/>
      <c r="SFS126" s="243"/>
      <c r="SFT126" s="243"/>
      <c r="SFU126" s="243"/>
      <c r="SFV126" s="243"/>
      <c r="SFW126" s="243"/>
      <c r="SFX126" s="243"/>
      <c r="SFY126" s="243"/>
      <c r="SFZ126" s="243"/>
      <c r="SGA126" s="243"/>
      <c r="SGB126" s="243"/>
      <c r="SGC126" s="243"/>
      <c r="SGD126" s="243"/>
      <c r="SGE126" s="243"/>
      <c r="SGF126" s="243"/>
      <c r="SGG126" s="243"/>
      <c r="SGH126" s="243"/>
      <c r="SGI126" s="243"/>
      <c r="SGJ126" s="243"/>
      <c r="SGK126" s="243"/>
      <c r="SGL126" s="243"/>
      <c r="SGM126" s="243"/>
      <c r="SGN126" s="243"/>
      <c r="SGO126" s="243"/>
      <c r="SGP126" s="243"/>
      <c r="SGQ126" s="243"/>
      <c r="SGR126" s="243"/>
      <c r="SGS126" s="243"/>
      <c r="SGT126" s="243"/>
      <c r="SGU126" s="243"/>
      <c r="SGV126" s="243"/>
      <c r="SGW126" s="243"/>
      <c r="SGX126" s="243"/>
      <c r="SGY126" s="243"/>
      <c r="SGZ126" s="243"/>
      <c r="SHA126" s="243"/>
      <c r="SHB126" s="243"/>
      <c r="SHC126" s="243"/>
      <c r="SHD126" s="243"/>
      <c r="SHE126" s="243"/>
      <c r="SHF126" s="243"/>
      <c r="SHG126" s="243"/>
      <c r="SHH126" s="243"/>
      <c r="SHI126" s="243"/>
      <c r="SHJ126" s="243"/>
      <c r="SHK126" s="243"/>
      <c r="SHL126" s="243"/>
      <c r="SHM126" s="243"/>
      <c r="SHN126" s="243"/>
      <c r="SHO126" s="243"/>
      <c r="SHP126" s="243"/>
      <c r="SHQ126" s="243"/>
      <c r="SHR126" s="243"/>
      <c r="SHS126" s="243"/>
      <c r="SHT126" s="243"/>
      <c r="SHU126" s="243"/>
      <c r="SHV126" s="243"/>
      <c r="SHW126" s="243"/>
      <c r="SHX126" s="243"/>
      <c r="SHY126" s="243"/>
      <c r="SHZ126" s="243"/>
      <c r="SIA126" s="243"/>
      <c r="SIB126" s="243"/>
      <c r="SIC126" s="243"/>
      <c r="SID126" s="243"/>
      <c r="SIE126" s="243"/>
      <c r="SIF126" s="243"/>
      <c r="SIG126" s="243"/>
      <c r="SIH126" s="243"/>
      <c r="SII126" s="243"/>
      <c r="SIJ126" s="243"/>
      <c r="SIK126" s="243"/>
      <c r="SIL126" s="243"/>
      <c r="SIM126" s="243"/>
      <c r="SIN126" s="243"/>
      <c r="SIO126" s="243"/>
      <c r="SIP126" s="243"/>
      <c r="SIQ126" s="243"/>
      <c r="SIR126" s="243"/>
      <c r="SIS126" s="243"/>
      <c r="SIT126" s="243"/>
      <c r="SIU126" s="243"/>
      <c r="SIV126" s="243"/>
      <c r="SIW126" s="243"/>
      <c r="SIX126" s="243"/>
      <c r="SIY126" s="243"/>
      <c r="SIZ126" s="243"/>
      <c r="SJA126" s="243"/>
      <c r="SJB126" s="243"/>
      <c r="SJC126" s="243"/>
      <c r="SJD126" s="243"/>
      <c r="SJE126" s="243"/>
      <c r="SJF126" s="243"/>
      <c r="SJG126" s="243"/>
      <c r="SJH126" s="243"/>
      <c r="SJI126" s="243"/>
      <c r="SJJ126" s="243"/>
      <c r="SJK126" s="243"/>
      <c r="SJL126" s="243"/>
      <c r="SJM126" s="243"/>
      <c r="SJN126" s="243"/>
      <c r="SJO126" s="243"/>
      <c r="SJP126" s="243"/>
      <c r="SJQ126" s="243"/>
      <c r="SJR126" s="243"/>
      <c r="SJS126" s="243"/>
      <c r="SJT126" s="243"/>
      <c r="SJU126" s="243"/>
      <c r="SJV126" s="243"/>
      <c r="SJW126" s="243"/>
      <c r="SJX126" s="243"/>
      <c r="SJY126" s="243"/>
      <c r="SJZ126" s="243"/>
      <c r="SKA126" s="243"/>
      <c r="SKB126" s="243"/>
      <c r="SKC126" s="243"/>
      <c r="SKD126" s="243"/>
      <c r="SKE126" s="243"/>
      <c r="SKF126" s="243"/>
      <c r="SKG126" s="243"/>
      <c r="SKH126" s="243"/>
      <c r="SKI126" s="243"/>
      <c r="SKJ126" s="243"/>
      <c r="SKK126" s="243"/>
      <c r="SKL126" s="243"/>
      <c r="SKM126" s="243"/>
      <c r="SKN126" s="243"/>
      <c r="SKO126" s="243"/>
      <c r="SKP126" s="243"/>
      <c r="SKQ126" s="243"/>
      <c r="SKR126" s="243"/>
      <c r="SKS126" s="243"/>
      <c r="SKT126" s="243"/>
      <c r="SKU126" s="243"/>
      <c r="SKV126" s="243"/>
      <c r="SKW126" s="243"/>
      <c r="SKX126" s="243"/>
      <c r="SKY126" s="243"/>
      <c r="SKZ126" s="243"/>
      <c r="SLA126" s="243"/>
      <c r="SLB126" s="243"/>
      <c r="SLC126" s="243"/>
      <c r="SLD126" s="243"/>
      <c r="SLE126" s="243"/>
      <c r="SLF126" s="243"/>
      <c r="SLG126" s="243"/>
      <c r="SLH126" s="243"/>
      <c r="SLI126" s="243"/>
      <c r="SLJ126" s="243"/>
      <c r="SLK126" s="243"/>
      <c r="SLL126" s="243"/>
      <c r="SLM126" s="243"/>
      <c r="SLN126" s="243"/>
      <c r="SLO126" s="243"/>
      <c r="SLP126" s="243"/>
      <c r="SLQ126" s="243"/>
      <c r="SLR126" s="243"/>
      <c r="SLS126" s="243"/>
      <c r="SLT126" s="243"/>
      <c r="SLU126" s="243"/>
      <c r="SLV126" s="243"/>
      <c r="SLW126" s="243"/>
      <c r="SLX126" s="243"/>
      <c r="SLY126" s="243"/>
      <c r="SLZ126" s="243"/>
      <c r="SMA126" s="243"/>
      <c r="SMB126" s="243"/>
      <c r="SMC126" s="243"/>
      <c r="SMD126" s="243"/>
      <c r="SME126" s="243"/>
      <c r="SMF126" s="243"/>
      <c r="SMG126" s="243"/>
      <c r="SMH126" s="243"/>
      <c r="SMI126" s="243"/>
      <c r="SMJ126" s="243"/>
      <c r="SMK126" s="243"/>
      <c r="SML126" s="243"/>
      <c r="SMM126" s="243"/>
      <c r="SMN126" s="243"/>
      <c r="SMO126" s="243"/>
      <c r="SMP126" s="243"/>
      <c r="SMQ126" s="243"/>
      <c r="SMR126" s="243"/>
      <c r="SMS126" s="243"/>
      <c r="SMT126" s="243"/>
      <c r="SMU126" s="243"/>
      <c r="SMV126" s="243"/>
      <c r="SMW126" s="243"/>
      <c r="SMX126" s="243"/>
      <c r="SMY126" s="243"/>
      <c r="SMZ126" s="243"/>
      <c r="SNA126" s="243"/>
      <c r="SNB126" s="243"/>
      <c r="SNC126" s="243"/>
      <c r="SND126" s="243"/>
      <c r="SNE126" s="243"/>
      <c r="SNF126" s="243"/>
      <c r="SNG126" s="243"/>
      <c r="SNH126" s="243"/>
      <c r="SNI126" s="243"/>
      <c r="SNJ126" s="243"/>
      <c r="SNK126" s="243"/>
      <c r="SNL126" s="243"/>
      <c r="SNM126" s="243"/>
      <c r="SNN126" s="243"/>
      <c r="SNO126" s="243"/>
      <c r="SNP126" s="243"/>
      <c r="SNQ126" s="243"/>
      <c r="SNR126" s="243"/>
      <c r="SNS126" s="243"/>
      <c r="SNT126" s="243"/>
      <c r="SNU126" s="243"/>
      <c r="SNV126" s="243"/>
      <c r="SNW126" s="243"/>
      <c r="SNX126" s="243"/>
      <c r="SNY126" s="243"/>
      <c r="SNZ126" s="243"/>
      <c r="SOA126" s="243"/>
      <c r="SOB126" s="243"/>
      <c r="SOC126" s="243"/>
      <c r="SOD126" s="243"/>
      <c r="SOE126" s="243"/>
      <c r="SOF126" s="243"/>
      <c r="SOG126" s="243"/>
      <c r="SOH126" s="243"/>
      <c r="SOI126" s="243"/>
      <c r="SOJ126" s="243"/>
      <c r="SOK126" s="243"/>
      <c r="SOL126" s="243"/>
      <c r="SOM126" s="243"/>
      <c r="SON126" s="243"/>
      <c r="SOO126" s="243"/>
      <c r="SOP126" s="243"/>
      <c r="SOQ126" s="243"/>
      <c r="SOR126" s="243"/>
      <c r="SOS126" s="243"/>
      <c r="SOT126" s="243"/>
      <c r="SOU126" s="243"/>
      <c r="SOV126" s="243"/>
      <c r="SOW126" s="243"/>
      <c r="SOX126" s="243"/>
      <c r="SOY126" s="243"/>
      <c r="SOZ126" s="243"/>
      <c r="SPA126" s="243"/>
      <c r="SPB126" s="243"/>
      <c r="SPC126" s="243"/>
      <c r="SPD126" s="243"/>
      <c r="SPE126" s="243"/>
      <c r="SPF126" s="243"/>
      <c r="SPG126" s="243"/>
      <c r="SPH126" s="243"/>
      <c r="SPI126" s="243"/>
      <c r="SPJ126" s="243"/>
      <c r="SPK126" s="243"/>
      <c r="SPL126" s="243"/>
      <c r="SPM126" s="243"/>
      <c r="SPN126" s="243"/>
      <c r="SPO126" s="243"/>
      <c r="SPP126" s="243"/>
      <c r="SPQ126" s="243"/>
      <c r="SPR126" s="243"/>
      <c r="SPS126" s="243"/>
      <c r="SPT126" s="243"/>
      <c r="SPU126" s="243"/>
      <c r="SPV126" s="243"/>
      <c r="SPW126" s="243"/>
      <c r="SPX126" s="243"/>
      <c r="SPY126" s="243"/>
      <c r="SPZ126" s="243"/>
      <c r="SQA126" s="243"/>
      <c r="SQB126" s="243"/>
      <c r="SQC126" s="243"/>
      <c r="SQD126" s="243"/>
      <c r="SQE126" s="243"/>
      <c r="SQF126" s="243"/>
      <c r="SQG126" s="243"/>
      <c r="SQH126" s="243"/>
      <c r="SQI126" s="243"/>
      <c r="SQJ126" s="243"/>
      <c r="SQK126" s="243"/>
      <c r="SQL126" s="243"/>
      <c r="SQM126" s="243"/>
      <c r="SQN126" s="243"/>
      <c r="SQO126" s="243"/>
      <c r="SQP126" s="243"/>
      <c r="SQQ126" s="243"/>
      <c r="SQR126" s="243"/>
      <c r="SQS126" s="243"/>
      <c r="SQT126" s="243"/>
      <c r="SQU126" s="243"/>
      <c r="SQV126" s="243"/>
      <c r="SQW126" s="243"/>
      <c r="SQX126" s="243"/>
      <c r="SQY126" s="243"/>
      <c r="SQZ126" s="243"/>
      <c r="SRA126" s="243"/>
      <c r="SRB126" s="243"/>
      <c r="SRC126" s="243"/>
      <c r="SRD126" s="243"/>
      <c r="SRE126" s="243"/>
      <c r="SRF126" s="243"/>
      <c r="SRG126" s="243"/>
      <c r="SRH126" s="243"/>
      <c r="SRI126" s="243"/>
      <c r="SRJ126" s="243"/>
      <c r="SRK126" s="243"/>
      <c r="SRL126" s="243"/>
      <c r="SRM126" s="243"/>
      <c r="SRN126" s="243"/>
      <c r="SRO126" s="243"/>
      <c r="SRP126" s="243"/>
      <c r="SRQ126" s="243"/>
      <c r="SRR126" s="243"/>
      <c r="SRS126" s="243"/>
      <c r="SRT126" s="243"/>
      <c r="SRU126" s="243"/>
      <c r="SRV126" s="243"/>
      <c r="SRW126" s="243"/>
      <c r="SRX126" s="243"/>
      <c r="SRY126" s="243"/>
      <c r="SRZ126" s="243"/>
      <c r="SSA126" s="243"/>
      <c r="SSB126" s="243"/>
      <c r="SSC126" s="243"/>
      <c r="SSD126" s="243"/>
      <c r="SSE126" s="243"/>
      <c r="SSF126" s="243"/>
      <c r="SSG126" s="243"/>
      <c r="SSH126" s="243"/>
      <c r="SSI126" s="243"/>
      <c r="SSJ126" s="243"/>
      <c r="SSK126" s="243"/>
      <c r="SSL126" s="243"/>
      <c r="SSM126" s="243"/>
      <c r="SSN126" s="243"/>
      <c r="SSO126" s="243"/>
      <c r="SSP126" s="243"/>
      <c r="SSQ126" s="243"/>
      <c r="SSR126" s="243"/>
      <c r="SSS126" s="243"/>
      <c r="SST126" s="243"/>
      <c r="SSU126" s="243"/>
      <c r="SSV126" s="243"/>
      <c r="SSW126" s="243"/>
      <c r="SSX126" s="243"/>
      <c r="SSY126" s="243"/>
      <c r="SSZ126" s="243"/>
      <c r="STA126" s="243"/>
      <c r="STB126" s="243"/>
      <c r="STC126" s="243"/>
      <c r="STD126" s="243"/>
      <c r="STE126" s="243"/>
      <c r="STF126" s="243"/>
      <c r="STG126" s="243"/>
      <c r="STH126" s="243"/>
      <c r="STI126" s="243"/>
      <c r="STJ126" s="243"/>
      <c r="STK126" s="243"/>
      <c r="STL126" s="243"/>
      <c r="STM126" s="243"/>
      <c r="STN126" s="243"/>
      <c r="STO126" s="243"/>
      <c r="STP126" s="243"/>
      <c r="STQ126" s="243"/>
      <c r="STR126" s="243"/>
      <c r="STS126" s="243"/>
      <c r="STT126" s="243"/>
      <c r="STU126" s="243"/>
      <c r="STV126" s="243"/>
      <c r="STW126" s="243"/>
      <c r="STX126" s="243"/>
      <c r="STY126" s="243"/>
      <c r="STZ126" s="243"/>
      <c r="SUA126" s="243"/>
      <c r="SUB126" s="243"/>
      <c r="SUC126" s="243"/>
      <c r="SUD126" s="243"/>
      <c r="SUE126" s="243"/>
      <c r="SUF126" s="243"/>
      <c r="SUG126" s="243"/>
      <c r="SUH126" s="243"/>
      <c r="SUI126" s="243"/>
      <c r="SUJ126" s="243"/>
      <c r="SUK126" s="243"/>
      <c r="SUL126" s="243"/>
      <c r="SUM126" s="243"/>
      <c r="SUN126" s="243"/>
      <c r="SUO126" s="243"/>
      <c r="SUP126" s="243"/>
      <c r="SUQ126" s="243"/>
      <c r="SUR126" s="243"/>
      <c r="SUS126" s="243"/>
      <c r="SUT126" s="243"/>
      <c r="SUU126" s="243"/>
      <c r="SUV126" s="243"/>
      <c r="SUW126" s="243"/>
      <c r="SUX126" s="243"/>
      <c r="SUY126" s="243"/>
      <c r="SUZ126" s="243"/>
      <c r="SVA126" s="243"/>
      <c r="SVB126" s="243"/>
      <c r="SVC126" s="243"/>
      <c r="SVD126" s="243"/>
      <c r="SVE126" s="243"/>
      <c r="SVF126" s="243"/>
      <c r="SVG126" s="243"/>
      <c r="SVH126" s="243"/>
      <c r="SVI126" s="243"/>
      <c r="SVJ126" s="243"/>
      <c r="SVK126" s="243"/>
      <c r="SVL126" s="243"/>
      <c r="SVM126" s="243"/>
      <c r="SVN126" s="243"/>
      <c r="SVO126" s="243"/>
      <c r="SVP126" s="243"/>
      <c r="SVQ126" s="243"/>
      <c r="SVR126" s="243"/>
      <c r="SVS126" s="243"/>
      <c r="SVT126" s="243"/>
      <c r="SVU126" s="243"/>
      <c r="SVV126" s="243"/>
      <c r="SVW126" s="243"/>
      <c r="SVX126" s="243"/>
      <c r="SVY126" s="243"/>
      <c r="SVZ126" s="243"/>
      <c r="SWA126" s="243"/>
      <c r="SWB126" s="243"/>
      <c r="SWC126" s="243"/>
      <c r="SWD126" s="243"/>
      <c r="SWE126" s="243"/>
      <c r="SWF126" s="243"/>
      <c r="SWG126" s="243"/>
      <c r="SWH126" s="243"/>
      <c r="SWI126" s="243"/>
      <c r="SWJ126" s="243"/>
      <c r="SWK126" s="243"/>
      <c r="SWL126" s="243"/>
      <c r="SWM126" s="243"/>
      <c r="SWN126" s="243"/>
      <c r="SWO126" s="243"/>
      <c r="SWP126" s="243"/>
      <c r="SWQ126" s="243"/>
      <c r="SWR126" s="243"/>
      <c r="SWS126" s="243"/>
      <c r="SWT126" s="243"/>
      <c r="SWU126" s="243"/>
      <c r="SWV126" s="243"/>
      <c r="SWW126" s="243"/>
      <c r="SWX126" s="243"/>
      <c r="SWY126" s="243"/>
      <c r="SWZ126" s="243"/>
      <c r="SXA126" s="243"/>
      <c r="SXB126" s="243"/>
      <c r="SXC126" s="243"/>
      <c r="SXD126" s="243"/>
      <c r="SXE126" s="243"/>
      <c r="SXF126" s="243"/>
      <c r="SXG126" s="243"/>
      <c r="SXH126" s="243"/>
      <c r="SXI126" s="243"/>
      <c r="SXJ126" s="243"/>
      <c r="SXK126" s="243"/>
      <c r="SXL126" s="243"/>
      <c r="SXM126" s="243"/>
      <c r="SXN126" s="243"/>
      <c r="SXO126" s="243"/>
      <c r="SXP126" s="243"/>
      <c r="SXQ126" s="243"/>
      <c r="SXR126" s="243"/>
      <c r="SXS126" s="243"/>
      <c r="SXT126" s="243"/>
      <c r="SXU126" s="243"/>
      <c r="SXV126" s="243"/>
      <c r="SXW126" s="243"/>
      <c r="SXX126" s="243"/>
      <c r="SXY126" s="243"/>
      <c r="SXZ126" s="243"/>
      <c r="SYA126" s="243"/>
      <c r="SYB126" s="243"/>
      <c r="SYC126" s="243"/>
      <c r="SYD126" s="243"/>
      <c r="SYE126" s="243"/>
      <c r="SYF126" s="243"/>
      <c r="SYG126" s="243"/>
      <c r="SYH126" s="243"/>
      <c r="SYI126" s="243"/>
      <c r="SYJ126" s="243"/>
      <c r="SYK126" s="243"/>
      <c r="SYL126" s="243"/>
      <c r="SYM126" s="243"/>
      <c r="SYN126" s="243"/>
      <c r="SYO126" s="243"/>
      <c r="SYP126" s="243"/>
      <c r="SYQ126" s="243"/>
      <c r="SYR126" s="243"/>
      <c r="SYS126" s="243"/>
      <c r="SYT126" s="243"/>
      <c r="SYU126" s="243"/>
      <c r="SYV126" s="243"/>
      <c r="SYW126" s="243"/>
      <c r="SYX126" s="243"/>
      <c r="SYY126" s="243"/>
      <c r="SYZ126" s="243"/>
      <c r="SZA126" s="243"/>
      <c r="SZB126" s="243"/>
      <c r="SZC126" s="243"/>
      <c r="SZD126" s="243"/>
      <c r="SZE126" s="243"/>
      <c r="SZF126" s="243"/>
      <c r="SZG126" s="243"/>
      <c r="SZH126" s="243"/>
      <c r="SZI126" s="243"/>
      <c r="SZJ126" s="243"/>
      <c r="SZK126" s="243"/>
      <c r="SZL126" s="243"/>
      <c r="SZM126" s="243"/>
      <c r="SZN126" s="243"/>
      <c r="SZO126" s="243"/>
      <c r="SZP126" s="243"/>
      <c r="SZQ126" s="243"/>
      <c r="SZR126" s="243"/>
      <c r="SZS126" s="243"/>
      <c r="SZT126" s="243"/>
      <c r="SZU126" s="243"/>
      <c r="SZV126" s="243"/>
      <c r="SZW126" s="243"/>
      <c r="SZX126" s="243"/>
      <c r="SZY126" s="243"/>
      <c r="SZZ126" s="243"/>
      <c r="TAA126" s="243"/>
      <c r="TAB126" s="243"/>
      <c r="TAC126" s="243"/>
      <c r="TAD126" s="243"/>
      <c r="TAE126" s="243"/>
      <c r="TAF126" s="243"/>
      <c r="TAG126" s="243"/>
      <c r="TAH126" s="243"/>
      <c r="TAI126" s="243"/>
      <c r="TAJ126" s="243"/>
      <c r="TAK126" s="243"/>
      <c r="TAL126" s="243"/>
      <c r="TAM126" s="243"/>
      <c r="TAN126" s="243"/>
      <c r="TAO126" s="243"/>
      <c r="TAP126" s="243"/>
      <c r="TAQ126" s="243"/>
      <c r="TAR126" s="243"/>
      <c r="TAS126" s="243"/>
      <c r="TAT126" s="243"/>
      <c r="TAU126" s="243"/>
      <c r="TAV126" s="243"/>
      <c r="TAW126" s="243"/>
      <c r="TAX126" s="243"/>
      <c r="TAY126" s="243"/>
      <c r="TAZ126" s="243"/>
      <c r="TBA126" s="243"/>
      <c r="TBB126" s="243"/>
      <c r="TBC126" s="243"/>
      <c r="TBD126" s="243"/>
      <c r="TBE126" s="243"/>
      <c r="TBF126" s="243"/>
      <c r="TBG126" s="243"/>
      <c r="TBH126" s="243"/>
      <c r="TBI126" s="243"/>
      <c r="TBJ126" s="243"/>
      <c r="TBK126" s="243"/>
      <c r="TBL126" s="243"/>
      <c r="TBM126" s="243"/>
      <c r="TBN126" s="243"/>
      <c r="TBO126" s="243"/>
      <c r="TBP126" s="243"/>
      <c r="TBQ126" s="243"/>
      <c r="TBR126" s="243"/>
      <c r="TBS126" s="243"/>
      <c r="TBT126" s="243"/>
      <c r="TBU126" s="243"/>
      <c r="TBV126" s="243"/>
      <c r="TBW126" s="243"/>
      <c r="TBX126" s="243"/>
      <c r="TBY126" s="243"/>
      <c r="TBZ126" s="243"/>
      <c r="TCA126" s="243"/>
      <c r="TCB126" s="243"/>
      <c r="TCC126" s="243"/>
      <c r="TCD126" s="243"/>
      <c r="TCE126" s="243"/>
      <c r="TCF126" s="243"/>
      <c r="TCG126" s="243"/>
      <c r="TCH126" s="243"/>
      <c r="TCI126" s="243"/>
      <c r="TCJ126" s="243"/>
      <c r="TCK126" s="243"/>
      <c r="TCL126" s="243"/>
      <c r="TCM126" s="243"/>
      <c r="TCN126" s="243"/>
      <c r="TCO126" s="243"/>
      <c r="TCP126" s="243"/>
      <c r="TCQ126" s="243"/>
      <c r="TCR126" s="243"/>
      <c r="TCS126" s="243"/>
      <c r="TCT126" s="243"/>
      <c r="TCU126" s="243"/>
      <c r="TCV126" s="243"/>
      <c r="TCW126" s="243"/>
      <c r="TCX126" s="243"/>
      <c r="TCY126" s="243"/>
      <c r="TCZ126" s="243"/>
      <c r="TDA126" s="243"/>
      <c r="TDB126" s="243"/>
      <c r="TDC126" s="243"/>
      <c r="TDD126" s="243"/>
      <c r="TDE126" s="243"/>
      <c r="TDF126" s="243"/>
      <c r="TDG126" s="243"/>
      <c r="TDH126" s="243"/>
      <c r="TDI126" s="243"/>
      <c r="TDJ126" s="243"/>
      <c r="TDK126" s="243"/>
      <c r="TDL126" s="243"/>
      <c r="TDM126" s="243"/>
      <c r="TDN126" s="243"/>
      <c r="TDO126" s="243"/>
      <c r="TDP126" s="243"/>
      <c r="TDQ126" s="243"/>
      <c r="TDR126" s="243"/>
      <c r="TDS126" s="243"/>
      <c r="TDT126" s="243"/>
      <c r="TDU126" s="243"/>
      <c r="TDV126" s="243"/>
      <c r="TDW126" s="243"/>
      <c r="TDX126" s="243"/>
      <c r="TDY126" s="243"/>
      <c r="TDZ126" s="243"/>
      <c r="TEA126" s="243"/>
      <c r="TEB126" s="243"/>
      <c r="TEC126" s="243"/>
      <c r="TED126" s="243"/>
      <c r="TEE126" s="243"/>
      <c r="TEF126" s="243"/>
      <c r="TEG126" s="243"/>
      <c r="TEH126" s="243"/>
      <c r="TEI126" s="243"/>
      <c r="TEJ126" s="243"/>
      <c r="TEK126" s="243"/>
      <c r="TEL126" s="243"/>
      <c r="TEM126" s="243"/>
      <c r="TEN126" s="243"/>
      <c r="TEO126" s="243"/>
      <c r="TEP126" s="243"/>
      <c r="TEQ126" s="243"/>
      <c r="TER126" s="243"/>
      <c r="TES126" s="243"/>
      <c r="TET126" s="243"/>
      <c r="TEU126" s="243"/>
      <c r="TEV126" s="243"/>
      <c r="TEW126" s="243"/>
      <c r="TEX126" s="243"/>
      <c r="TEY126" s="243"/>
      <c r="TEZ126" s="243"/>
      <c r="TFA126" s="243"/>
      <c r="TFB126" s="243"/>
      <c r="TFC126" s="243"/>
      <c r="TFD126" s="243"/>
      <c r="TFE126" s="243"/>
      <c r="TFF126" s="243"/>
      <c r="TFG126" s="243"/>
      <c r="TFH126" s="243"/>
      <c r="TFI126" s="243"/>
      <c r="TFJ126" s="243"/>
      <c r="TFK126" s="243"/>
      <c r="TFL126" s="243"/>
      <c r="TFM126" s="243"/>
      <c r="TFN126" s="243"/>
      <c r="TFO126" s="243"/>
      <c r="TFP126" s="243"/>
      <c r="TFQ126" s="243"/>
      <c r="TFR126" s="243"/>
      <c r="TFS126" s="243"/>
      <c r="TFT126" s="243"/>
      <c r="TFU126" s="243"/>
      <c r="TFV126" s="243"/>
      <c r="TFW126" s="243"/>
      <c r="TFX126" s="243"/>
      <c r="TFY126" s="243"/>
      <c r="TFZ126" s="243"/>
      <c r="TGA126" s="243"/>
      <c r="TGB126" s="243"/>
      <c r="TGC126" s="243"/>
      <c r="TGD126" s="243"/>
      <c r="TGE126" s="243"/>
      <c r="TGF126" s="243"/>
      <c r="TGG126" s="243"/>
      <c r="TGH126" s="243"/>
      <c r="TGI126" s="243"/>
      <c r="TGJ126" s="243"/>
      <c r="TGK126" s="243"/>
      <c r="TGL126" s="243"/>
      <c r="TGM126" s="243"/>
      <c r="TGN126" s="243"/>
      <c r="TGO126" s="243"/>
      <c r="TGP126" s="243"/>
      <c r="TGQ126" s="243"/>
      <c r="TGR126" s="243"/>
      <c r="TGS126" s="243"/>
      <c r="TGT126" s="243"/>
      <c r="TGU126" s="243"/>
      <c r="TGV126" s="243"/>
      <c r="TGW126" s="243"/>
      <c r="TGX126" s="243"/>
      <c r="TGY126" s="243"/>
      <c r="TGZ126" s="243"/>
      <c r="THA126" s="243"/>
      <c r="THB126" s="243"/>
      <c r="THC126" s="243"/>
      <c r="THD126" s="243"/>
      <c r="THE126" s="243"/>
      <c r="THF126" s="243"/>
      <c r="THG126" s="243"/>
      <c r="THH126" s="243"/>
      <c r="THI126" s="243"/>
      <c r="THJ126" s="243"/>
      <c r="THK126" s="243"/>
      <c r="THL126" s="243"/>
      <c r="THM126" s="243"/>
      <c r="THN126" s="243"/>
      <c r="THO126" s="243"/>
      <c r="THP126" s="243"/>
      <c r="THQ126" s="243"/>
      <c r="THR126" s="243"/>
      <c r="THS126" s="243"/>
      <c r="THT126" s="243"/>
      <c r="THU126" s="243"/>
      <c r="THV126" s="243"/>
      <c r="THW126" s="243"/>
      <c r="THX126" s="243"/>
      <c r="THY126" s="243"/>
      <c r="THZ126" s="243"/>
      <c r="TIA126" s="243"/>
      <c r="TIB126" s="243"/>
      <c r="TIC126" s="243"/>
      <c r="TID126" s="243"/>
      <c r="TIE126" s="243"/>
      <c r="TIF126" s="243"/>
      <c r="TIG126" s="243"/>
      <c r="TIH126" s="243"/>
      <c r="TII126" s="243"/>
      <c r="TIJ126" s="243"/>
      <c r="TIK126" s="243"/>
      <c r="TIL126" s="243"/>
      <c r="TIM126" s="243"/>
      <c r="TIN126" s="243"/>
      <c r="TIO126" s="243"/>
      <c r="TIP126" s="243"/>
      <c r="TIQ126" s="243"/>
      <c r="TIR126" s="243"/>
      <c r="TIS126" s="243"/>
      <c r="TIT126" s="243"/>
      <c r="TIU126" s="243"/>
      <c r="TIV126" s="243"/>
      <c r="TIW126" s="243"/>
      <c r="TIX126" s="243"/>
      <c r="TIY126" s="243"/>
      <c r="TIZ126" s="243"/>
      <c r="TJA126" s="243"/>
      <c r="TJB126" s="243"/>
      <c r="TJC126" s="243"/>
      <c r="TJD126" s="243"/>
      <c r="TJE126" s="243"/>
      <c r="TJF126" s="243"/>
      <c r="TJG126" s="243"/>
      <c r="TJH126" s="243"/>
      <c r="TJI126" s="243"/>
      <c r="TJJ126" s="243"/>
      <c r="TJK126" s="243"/>
      <c r="TJL126" s="243"/>
      <c r="TJM126" s="243"/>
      <c r="TJN126" s="243"/>
      <c r="TJO126" s="243"/>
      <c r="TJP126" s="243"/>
      <c r="TJQ126" s="243"/>
      <c r="TJR126" s="243"/>
      <c r="TJS126" s="243"/>
      <c r="TJT126" s="243"/>
      <c r="TJU126" s="243"/>
      <c r="TJV126" s="243"/>
      <c r="TJW126" s="243"/>
      <c r="TJX126" s="243"/>
      <c r="TJY126" s="243"/>
      <c r="TJZ126" s="243"/>
      <c r="TKA126" s="243"/>
      <c r="TKB126" s="243"/>
      <c r="TKC126" s="243"/>
      <c r="TKD126" s="243"/>
      <c r="TKE126" s="243"/>
      <c r="TKF126" s="243"/>
      <c r="TKG126" s="243"/>
      <c r="TKH126" s="243"/>
      <c r="TKI126" s="243"/>
      <c r="TKJ126" s="243"/>
      <c r="TKK126" s="243"/>
      <c r="TKL126" s="243"/>
      <c r="TKM126" s="243"/>
      <c r="TKN126" s="243"/>
      <c r="TKO126" s="243"/>
      <c r="TKP126" s="243"/>
      <c r="TKQ126" s="243"/>
      <c r="TKR126" s="243"/>
      <c r="TKS126" s="243"/>
      <c r="TKT126" s="243"/>
      <c r="TKU126" s="243"/>
      <c r="TKV126" s="243"/>
      <c r="TKW126" s="243"/>
      <c r="TKX126" s="243"/>
      <c r="TKY126" s="243"/>
      <c r="TKZ126" s="243"/>
      <c r="TLA126" s="243"/>
      <c r="TLB126" s="243"/>
      <c r="TLC126" s="243"/>
      <c r="TLD126" s="243"/>
      <c r="TLE126" s="243"/>
      <c r="TLF126" s="243"/>
      <c r="TLG126" s="243"/>
      <c r="TLH126" s="243"/>
      <c r="TLI126" s="243"/>
      <c r="TLJ126" s="243"/>
      <c r="TLK126" s="243"/>
      <c r="TLL126" s="243"/>
      <c r="TLM126" s="243"/>
      <c r="TLN126" s="243"/>
      <c r="TLO126" s="243"/>
      <c r="TLP126" s="243"/>
      <c r="TLQ126" s="243"/>
      <c r="TLR126" s="243"/>
      <c r="TLS126" s="243"/>
      <c r="TLT126" s="243"/>
      <c r="TLU126" s="243"/>
      <c r="TLV126" s="243"/>
      <c r="TLW126" s="243"/>
      <c r="TLX126" s="243"/>
      <c r="TLY126" s="243"/>
      <c r="TLZ126" s="243"/>
      <c r="TMA126" s="243"/>
      <c r="TMB126" s="243"/>
      <c r="TMC126" s="243"/>
      <c r="TMD126" s="243"/>
      <c r="TME126" s="243"/>
      <c r="TMF126" s="243"/>
      <c r="TMG126" s="243"/>
      <c r="TMH126" s="243"/>
      <c r="TMI126" s="243"/>
      <c r="TMJ126" s="243"/>
      <c r="TMK126" s="243"/>
      <c r="TML126" s="243"/>
      <c r="TMM126" s="243"/>
      <c r="TMN126" s="243"/>
      <c r="TMO126" s="243"/>
      <c r="TMP126" s="243"/>
      <c r="TMQ126" s="243"/>
      <c r="TMR126" s="243"/>
      <c r="TMS126" s="243"/>
      <c r="TMT126" s="243"/>
      <c r="TMU126" s="243"/>
      <c r="TMV126" s="243"/>
      <c r="TMW126" s="243"/>
      <c r="TMX126" s="243"/>
      <c r="TMY126" s="243"/>
      <c r="TMZ126" s="243"/>
      <c r="TNA126" s="243"/>
      <c r="TNB126" s="243"/>
      <c r="TNC126" s="243"/>
      <c r="TND126" s="243"/>
      <c r="TNE126" s="243"/>
      <c r="TNF126" s="243"/>
      <c r="TNG126" s="243"/>
      <c r="TNH126" s="243"/>
      <c r="TNI126" s="243"/>
      <c r="TNJ126" s="243"/>
      <c r="TNK126" s="243"/>
      <c r="TNL126" s="243"/>
      <c r="TNM126" s="243"/>
      <c r="TNN126" s="243"/>
      <c r="TNO126" s="243"/>
      <c r="TNP126" s="243"/>
      <c r="TNQ126" s="243"/>
      <c r="TNR126" s="243"/>
      <c r="TNS126" s="243"/>
      <c r="TNT126" s="243"/>
      <c r="TNU126" s="243"/>
      <c r="TNV126" s="243"/>
      <c r="TNW126" s="243"/>
      <c r="TNX126" s="243"/>
      <c r="TNY126" s="243"/>
      <c r="TNZ126" s="243"/>
      <c r="TOA126" s="243"/>
      <c r="TOB126" s="243"/>
      <c r="TOC126" s="243"/>
      <c r="TOD126" s="243"/>
      <c r="TOE126" s="243"/>
      <c r="TOF126" s="243"/>
      <c r="TOG126" s="243"/>
      <c r="TOH126" s="243"/>
      <c r="TOI126" s="243"/>
      <c r="TOJ126" s="243"/>
      <c r="TOK126" s="243"/>
      <c r="TOL126" s="243"/>
      <c r="TOM126" s="243"/>
      <c r="TON126" s="243"/>
      <c r="TOO126" s="243"/>
      <c r="TOP126" s="243"/>
      <c r="TOQ126" s="243"/>
      <c r="TOR126" s="243"/>
      <c r="TOS126" s="243"/>
      <c r="TOT126" s="243"/>
      <c r="TOU126" s="243"/>
      <c r="TOV126" s="243"/>
      <c r="TOW126" s="243"/>
      <c r="TOX126" s="243"/>
      <c r="TOY126" s="243"/>
      <c r="TOZ126" s="243"/>
      <c r="TPA126" s="243"/>
      <c r="TPB126" s="243"/>
      <c r="TPC126" s="243"/>
      <c r="TPD126" s="243"/>
      <c r="TPE126" s="243"/>
      <c r="TPF126" s="243"/>
      <c r="TPG126" s="243"/>
      <c r="TPH126" s="243"/>
      <c r="TPI126" s="243"/>
      <c r="TPJ126" s="243"/>
      <c r="TPK126" s="243"/>
      <c r="TPL126" s="243"/>
      <c r="TPM126" s="243"/>
      <c r="TPN126" s="243"/>
      <c r="TPO126" s="243"/>
      <c r="TPP126" s="243"/>
      <c r="TPQ126" s="243"/>
      <c r="TPR126" s="243"/>
      <c r="TPS126" s="243"/>
      <c r="TPT126" s="243"/>
      <c r="TPU126" s="243"/>
      <c r="TPV126" s="243"/>
      <c r="TPW126" s="243"/>
      <c r="TPX126" s="243"/>
      <c r="TPY126" s="243"/>
      <c r="TPZ126" s="243"/>
      <c r="TQA126" s="243"/>
      <c r="TQB126" s="243"/>
      <c r="TQC126" s="243"/>
      <c r="TQD126" s="243"/>
      <c r="TQE126" s="243"/>
      <c r="TQF126" s="243"/>
      <c r="TQG126" s="243"/>
      <c r="TQH126" s="243"/>
      <c r="TQI126" s="243"/>
      <c r="TQJ126" s="243"/>
      <c r="TQK126" s="243"/>
      <c r="TQL126" s="243"/>
      <c r="TQM126" s="243"/>
      <c r="TQN126" s="243"/>
      <c r="TQO126" s="243"/>
      <c r="TQP126" s="243"/>
      <c r="TQQ126" s="243"/>
      <c r="TQR126" s="243"/>
      <c r="TQS126" s="243"/>
      <c r="TQT126" s="243"/>
      <c r="TQU126" s="243"/>
      <c r="TQV126" s="243"/>
      <c r="TQW126" s="243"/>
      <c r="TQX126" s="243"/>
      <c r="TQY126" s="243"/>
      <c r="TQZ126" s="243"/>
      <c r="TRA126" s="243"/>
      <c r="TRB126" s="243"/>
      <c r="TRC126" s="243"/>
      <c r="TRD126" s="243"/>
      <c r="TRE126" s="243"/>
      <c r="TRF126" s="243"/>
      <c r="TRG126" s="243"/>
      <c r="TRH126" s="243"/>
      <c r="TRI126" s="243"/>
      <c r="TRJ126" s="243"/>
      <c r="TRK126" s="243"/>
      <c r="TRL126" s="243"/>
      <c r="TRM126" s="243"/>
      <c r="TRN126" s="243"/>
      <c r="TRO126" s="243"/>
      <c r="TRP126" s="243"/>
      <c r="TRQ126" s="243"/>
      <c r="TRR126" s="243"/>
      <c r="TRS126" s="243"/>
      <c r="TRT126" s="243"/>
      <c r="TRU126" s="243"/>
      <c r="TRV126" s="243"/>
      <c r="TRW126" s="243"/>
      <c r="TRX126" s="243"/>
      <c r="TRY126" s="243"/>
      <c r="TRZ126" s="243"/>
      <c r="TSA126" s="243"/>
      <c r="TSB126" s="243"/>
      <c r="TSC126" s="243"/>
      <c r="TSD126" s="243"/>
      <c r="TSE126" s="243"/>
      <c r="TSF126" s="243"/>
      <c r="TSG126" s="243"/>
      <c r="TSH126" s="243"/>
      <c r="TSI126" s="243"/>
      <c r="TSJ126" s="243"/>
      <c r="TSK126" s="243"/>
      <c r="TSL126" s="243"/>
      <c r="TSM126" s="243"/>
      <c r="TSN126" s="243"/>
      <c r="TSO126" s="243"/>
      <c r="TSP126" s="243"/>
      <c r="TSQ126" s="243"/>
      <c r="TSR126" s="243"/>
      <c r="TSS126" s="243"/>
      <c r="TST126" s="243"/>
      <c r="TSU126" s="243"/>
      <c r="TSV126" s="243"/>
      <c r="TSW126" s="243"/>
      <c r="TSX126" s="243"/>
      <c r="TSY126" s="243"/>
      <c r="TSZ126" s="243"/>
      <c r="TTA126" s="243"/>
      <c r="TTB126" s="243"/>
      <c r="TTC126" s="243"/>
      <c r="TTD126" s="243"/>
      <c r="TTE126" s="243"/>
      <c r="TTF126" s="243"/>
      <c r="TTG126" s="243"/>
      <c r="TTH126" s="243"/>
      <c r="TTI126" s="243"/>
      <c r="TTJ126" s="243"/>
      <c r="TTK126" s="243"/>
      <c r="TTL126" s="243"/>
      <c r="TTM126" s="243"/>
      <c r="TTN126" s="243"/>
      <c r="TTO126" s="243"/>
      <c r="TTP126" s="243"/>
      <c r="TTQ126" s="243"/>
      <c r="TTR126" s="243"/>
      <c r="TTS126" s="243"/>
      <c r="TTT126" s="243"/>
      <c r="TTU126" s="243"/>
      <c r="TTV126" s="243"/>
      <c r="TTW126" s="243"/>
      <c r="TTX126" s="243"/>
      <c r="TTY126" s="243"/>
      <c r="TTZ126" s="243"/>
      <c r="TUA126" s="243"/>
      <c r="TUB126" s="243"/>
      <c r="TUC126" s="243"/>
      <c r="TUD126" s="243"/>
      <c r="TUE126" s="243"/>
      <c r="TUF126" s="243"/>
      <c r="TUG126" s="243"/>
      <c r="TUH126" s="243"/>
      <c r="TUI126" s="243"/>
      <c r="TUJ126" s="243"/>
      <c r="TUK126" s="243"/>
      <c r="TUL126" s="243"/>
      <c r="TUM126" s="243"/>
      <c r="TUN126" s="243"/>
      <c r="TUO126" s="243"/>
      <c r="TUP126" s="243"/>
      <c r="TUQ126" s="243"/>
      <c r="TUR126" s="243"/>
      <c r="TUS126" s="243"/>
      <c r="TUT126" s="243"/>
      <c r="TUU126" s="243"/>
      <c r="TUV126" s="243"/>
      <c r="TUW126" s="243"/>
      <c r="TUX126" s="243"/>
      <c r="TUY126" s="243"/>
      <c r="TUZ126" s="243"/>
      <c r="TVA126" s="243"/>
      <c r="TVB126" s="243"/>
      <c r="TVC126" s="243"/>
      <c r="TVD126" s="243"/>
      <c r="TVE126" s="243"/>
      <c r="TVF126" s="243"/>
      <c r="TVG126" s="243"/>
      <c r="TVH126" s="243"/>
      <c r="TVI126" s="243"/>
      <c r="TVJ126" s="243"/>
      <c r="TVK126" s="243"/>
      <c r="TVL126" s="243"/>
      <c r="TVM126" s="243"/>
      <c r="TVN126" s="243"/>
      <c r="TVO126" s="243"/>
      <c r="TVP126" s="243"/>
      <c r="TVQ126" s="243"/>
      <c r="TVR126" s="243"/>
      <c r="TVS126" s="243"/>
      <c r="TVT126" s="243"/>
      <c r="TVU126" s="243"/>
      <c r="TVV126" s="243"/>
      <c r="TVW126" s="243"/>
      <c r="TVX126" s="243"/>
      <c r="TVY126" s="243"/>
      <c r="TVZ126" s="243"/>
      <c r="TWA126" s="243"/>
      <c r="TWB126" s="243"/>
      <c r="TWC126" s="243"/>
      <c r="TWD126" s="243"/>
      <c r="TWE126" s="243"/>
      <c r="TWF126" s="243"/>
      <c r="TWG126" s="243"/>
      <c r="TWH126" s="243"/>
      <c r="TWI126" s="243"/>
      <c r="TWJ126" s="243"/>
      <c r="TWK126" s="243"/>
      <c r="TWL126" s="243"/>
      <c r="TWM126" s="243"/>
      <c r="TWN126" s="243"/>
      <c r="TWO126" s="243"/>
      <c r="TWP126" s="243"/>
      <c r="TWQ126" s="243"/>
      <c r="TWR126" s="243"/>
      <c r="TWS126" s="243"/>
      <c r="TWT126" s="243"/>
      <c r="TWU126" s="243"/>
      <c r="TWV126" s="243"/>
      <c r="TWW126" s="243"/>
      <c r="TWX126" s="243"/>
      <c r="TWY126" s="243"/>
      <c r="TWZ126" s="243"/>
      <c r="TXA126" s="243"/>
      <c r="TXB126" s="243"/>
      <c r="TXC126" s="243"/>
      <c r="TXD126" s="243"/>
      <c r="TXE126" s="243"/>
      <c r="TXF126" s="243"/>
      <c r="TXG126" s="243"/>
      <c r="TXH126" s="243"/>
      <c r="TXI126" s="243"/>
      <c r="TXJ126" s="243"/>
      <c r="TXK126" s="243"/>
      <c r="TXL126" s="243"/>
      <c r="TXM126" s="243"/>
      <c r="TXN126" s="243"/>
      <c r="TXO126" s="243"/>
      <c r="TXP126" s="243"/>
      <c r="TXQ126" s="243"/>
      <c r="TXR126" s="243"/>
      <c r="TXS126" s="243"/>
      <c r="TXT126" s="243"/>
      <c r="TXU126" s="243"/>
      <c r="TXV126" s="243"/>
      <c r="TXW126" s="243"/>
      <c r="TXX126" s="243"/>
      <c r="TXY126" s="243"/>
      <c r="TXZ126" s="243"/>
      <c r="TYA126" s="243"/>
      <c r="TYB126" s="243"/>
      <c r="TYC126" s="243"/>
      <c r="TYD126" s="243"/>
      <c r="TYE126" s="243"/>
      <c r="TYF126" s="243"/>
      <c r="TYG126" s="243"/>
      <c r="TYH126" s="243"/>
      <c r="TYI126" s="243"/>
      <c r="TYJ126" s="243"/>
      <c r="TYK126" s="243"/>
      <c r="TYL126" s="243"/>
      <c r="TYM126" s="243"/>
      <c r="TYN126" s="243"/>
      <c r="TYO126" s="243"/>
      <c r="TYP126" s="243"/>
      <c r="TYQ126" s="243"/>
      <c r="TYR126" s="243"/>
      <c r="TYS126" s="243"/>
      <c r="TYT126" s="243"/>
      <c r="TYU126" s="243"/>
      <c r="TYV126" s="243"/>
      <c r="TYW126" s="243"/>
      <c r="TYX126" s="243"/>
      <c r="TYY126" s="243"/>
      <c r="TYZ126" s="243"/>
      <c r="TZA126" s="243"/>
      <c r="TZB126" s="243"/>
      <c r="TZC126" s="243"/>
      <c r="TZD126" s="243"/>
      <c r="TZE126" s="243"/>
      <c r="TZF126" s="243"/>
      <c r="TZG126" s="243"/>
      <c r="TZH126" s="243"/>
      <c r="TZI126" s="243"/>
      <c r="TZJ126" s="243"/>
      <c r="TZK126" s="243"/>
      <c r="TZL126" s="243"/>
      <c r="TZM126" s="243"/>
      <c r="TZN126" s="243"/>
      <c r="TZO126" s="243"/>
      <c r="TZP126" s="243"/>
      <c r="TZQ126" s="243"/>
      <c r="TZR126" s="243"/>
      <c r="TZS126" s="243"/>
      <c r="TZT126" s="243"/>
      <c r="TZU126" s="243"/>
      <c r="TZV126" s="243"/>
      <c r="TZW126" s="243"/>
      <c r="TZX126" s="243"/>
      <c r="TZY126" s="243"/>
      <c r="TZZ126" s="243"/>
      <c r="UAA126" s="243"/>
      <c r="UAB126" s="243"/>
      <c r="UAC126" s="243"/>
      <c r="UAD126" s="243"/>
      <c r="UAE126" s="243"/>
      <c r="UAF126" s="243"/>
      <c r="UAG126" s="243"/>
      <c r="UAH126" s="243"/>
      <c r="UAI126" s="243"/>
      <c r="UAJ126" s="243"/>
      <c r="UAK126" s="243"/>
      <c r="UAL126" s="243"/>
      <c r="UAM126" s="243"/>
      <c r="UAN126" s="243"/>
      <c r="UAO126" s="243"/>
      <c r="UAP126" s="243"/>
      <c r="UAQ126" s="243"/>
      <c r="UAR126" s="243"/>
      <c r="UAS126" s="243"/>
      <c r="UAT126" s="243"/>
      <c r="UAU126" s="243"/>
      <c r="UAV126" s="243"/>
      <c r="UAW126" s="243"/>
      <c r="UAX126" s="243"/>
      <c r="UAY126" s="243"/>
      <c r="UAZ126" s="243"/>
      <c r="UBA126" s="243"/>
      <c r="UBB126" s="243"/>
      <c r="UBC126" s="243"/>
      <c r="UBD126" s="243"/>
      <c r="UBE126" s="243"/>
      <c r="UBF126" s="243"/>
      <c r="UBG126" s="243"/>
      <c r="UBH126" s="243"/>
      <c r="UBI126" s="243"/>
      <c r="UBJ126" s="243"/>
      <c r="UBK126" s="243"/>
      <c r="UBL126" s="243"/>
      <c r="UBM126" s="243"/>
      <c r="UBN126" s="243"/>
      <c r="UBO126" s="243"/>
      <c r="UBP126" s="243"/>
      <c r="UBQ126" s="243"/>
      <c r="UBR126" s="243"/>
      <c r="UBS126" s="243"/>
      <c r="UBT126" s="243"/>
      <c r="UBU126" s="243"/>
      <c r="UBV126" s="243"/>
      <c r="UBW126" s="243"/>
      <c r="UBX126" s="243"/>
      <c r="UBY126" s="243"/>
      <c r="UBZ126" s="243"/>
      <c r="UCA126" s="243"/>
      <c r="UCB126" s="243"/>
      <c r="UCC126" s="243"/>
      <c r="UCD126" s="243"/>
      <c r="UCE126" s="243"/>
      <c r="UCF126" s="243"/>
      <c r="UCG126" s="243"/>
      <c r="UCH126" s="243"/>
      <c r="UCI126" s="243"/>
      <c r="UCJ126" s="243"/>
      <c r="UCK126" s="243"/>
      <c r="UCL126" s="243"/>
      <c r="UCM126" s="243"/>
      <c r="UCN126" s="243"/>
      <c r="UCO126" s="243"/>
      <c r="UCP126" s="243"/>
      <c r="UCQ126" s="243"/>
      <c r="UCR126" s="243"/>
      <c r="UCS126" s="243"/>
      <c r="UCT126" s="243"/>
      <c r="UCU126" s="243"/>
      <c r="UCV126" s="243"/>
      <c r="UCW126" s="243"/>
      <c r="UCX126" s="243"/>
      <c r="UCY126" s="243"/>
      <c r="UCZ126" s="243"/>
      <c r="UDA126" s="243"/>
      <c r="UDB126" s="243"/>
      <c r="UDC126" s="243"/>
      <c r="UDD126" s="243"/>
      <c r="UDE126" s="243"/>
      <c r="UDF126" s="243"/>
      <c r="UDG126" s="243"/>
      <c r="UDH126" s="243"/>
      <c r="UDI126" s="243"/>
      <c r="UDJ126" s="243"/>
      <c r="UDK126" s="243"/>
      <c r="UDL126" s="243"/>
      <c r="UDM126" s="243"/>
      <c r="UDN126" s="243"/>
      <c r="UDO126" s="243"/>
      <c r="UDP126" s="243"/>
      <c r="UDQ126" s="243"/>
      <c r="UDR126" s="243"/>
      <c r="UDS126" s="243"/>
      <c r="UDT126" s="243"/>
      <c r="UDU126" s="243"/>
      <c r="UDV126" s="243"/>
      <c r="UDW126" s="243"/>
      <c r="UDX126" s="243"/>
      <c r="UDY126" s="243"/>
      <c r="UDZ126" s="243"/>
      <c r="UEA126" s="243"/>
      <c r="UEB126" s="243"/>
      <c r="UEC126" s="243"/>
      <c r="UED126" s="243"/>
      <c r="UEE126" s="243"/>
      <c r="UEF126" s="243"/>
      <c r="UEG126" s="243"/>
      <c r="UEH126" s="243"/>
      <c r="UEI126" s="243"/>
      <c r="UEJ126" s="243"/>
      <c r="UEK126" s="243"/>
      <c r="UEL126" s="243"/>
      <c r="UEM126" s="243"/>
      <c r="UEN126" s="243"/>
      <c r="UEO126" s="243"/>
      <c r="UEP126" s="243"/>
      <c r="UEQ126" s="243"/>
      <c r="UER126" s="243"/>
      <c r="UES126" s="243"/>
      <c r="UET126" s="243"/>
      <c r="UEU126" s="243"/>
      <c r="UEV126" s="243"/>
      <c r="UEW126" s="243"/>
      <c r="UEX126" s="243"/>
      <c r="UEY126" s="243"/>
      <c r="UEZ126" s="243"/>
      <c r="UFA126" s="243"/>
      <c r="UFB126" s="243"/>
      <c r="UFC126" s="243"/>
      <c r="UFD126" s="243"/>
      <c r="UFE126" s="243"/>
      <c r="UFF126" s="243"/>
      <c r="UFG126" s="243"/>
      <c r="UFH126" s="243"/>
      <c r="UFI126" s="243"/>
      <c r="UFJ126" s="243"/>
      <c r="UFK126" s="243"/>
      <c r="UFL126" s="243"/>
      <c r="UFM126" s="243"/>
      <c r="UFN126" s="243"/>
      <c r="UFO126" s="243"/>
      <c r="UFP126" s="243"/>
      <c r="UFQ126" s="243"/>
      <c r="UFR126" s="243"/>
      <c r="UFS126" s="243"/>
      <c r="UFT126" s="243"/>
      <c r="UFU126" s="243"/>
      <c r="UFV126" s="243"/>
      <c r="UFW126" s="243"/>
      <c r="UFX126" s="243"/>
      <c r="UFY126" s="243"/>
      <c r="UFZ126" s="243"/>
      <c r="UGA126" s="243"/>
      <c r="UGB126" s="243"/>
      <c r="UGC126" s="243"/>
      <c r="UGD126" s="243"/>
      <c r="UGE126" s="243"/>
      <c r="UGF126" s="243"/>
      <c r="UGG126" s="243"/>
      <c r="UGH126" s="243"/>
      <c r="UGI126" s="243"/>
      <c r="UGJ126" s="243"/>
      <c r="UGK126" s="243"/>
      <c r="UGL126" s="243"/>
      <c r="UGM126" s="243"/>
      <c r="UGN126" s="243"/>
      <c r="UGO126" s="243"/>
      <c r="UGP126" s="243"/>
      <c r="UGQ126" s="243"/>
      <c r="UGR126" s="243"/>
      <c r="UGS126" s="243"/>
      <c r="UGT126" s="243"/>
      <c r="UGU126" s="243"/>
      <c r="UGV126" s="243"/>
      <c r="UGW126" s="243"/>
      <c r="UGX126" s="243"/>
      <c r="UGY126" s="243"/>
      <c r="UGZ126" s="243"/>
      <c r="UHA126" s="243"/>
      <c r="UHB126" s="243"/>
      <c r="UHC126" s="243"/>
      <c r="UHD126" s="243"/>
      <c r="UHE126" s="243"/>
      <c r="UHF126" s="243"/>
      <c r="UHG126" s="243"/>
      <c r="UHH126" s="243"/>
      <c r="UHI126" s="243"/>
      <c r="UHJ126" s="243"/>
      <c r="UHK126" s="243"/>
      <c r="UHL126" s="243"/>
      <c r="UHM126" s="243"/>
      <c r="UHN126" s="243"/>
      <c r="UHO126" s="243"/>
      <c r="UHP126" s="243"/>
      <c r="UHQ126" s="243"/>
      <c r="UHR126" s="243"/>
      <c r="UHS126" s="243"/>
      <c r="UHT126" s="243"/>
      <c r="UHU126" s="243"/>
      <c r="UHV126" s="243"/>
      <c r="UHW126" s="243"/>
      <c r="UHX126" s="243"/>
      <c r="UHY126" s="243"/>
      <c r="UHZ126" s="243"/>
      <c r="UIA126" s="243"/>
      <c r="UIB126" s="243"/>
      <c r="UIC126" s="243"/>
      <c r="UID126" s="243"/>
      <c r="UIE126" s="243"/>
      <c r="UIF126" s="243"/>
      <c r="UIG126" s="243"/>
      <c r="UIH126" s="243"/>
      <c r="UII126" s="243"/>
      <c r="UIJ126" s="243"/>
      <c r="UIK126" s="243"/>
      <c r="UIL126" s="243"/>
      <c r="UIM126" s="243"/>
      <c r="UIN126" s="243"/>
      <c r="UIO126" s="243"/>
      <c r="UIP126" s="243"/>
      <c r="UIQ126" s="243"/>
      <c r="UIR126" s="243"/>
      <c r="UIS126" s="243"/>
      <c r="UIT126" s="243"/>
      <c r="UIU126" s="243"/>
      <c r="UIV126" s="243"/>
      <c r="UIW126" s="243"/>
      <c r="UIX126" s="243"/>
      <c r="UIY126" s="243"/>
      <c r="UIZ126" s="243"/>
      <c r="UJA126" s="243"/>
      <c r="UJB126" s="243"/>
      <c r="UJC126" s="243"/>
      <c r="UJD126" s="243"/>
      <c r="UJE126" s="243"/>
      <c r="UJF126" s="243"/>
      <c r="UJG126" s="243"/>
      <c r="UJH126" s="243"/>
      <c r="UJI126" s="243"/>
      <c r="UJJ126" s="243"/>
      <c r="UJK126" s="243"/>
      <c r="UJL126" s="243"/>
      <c r="UJM126" s="243"/>
      <c r="UJN126" s="243"/>
      <c r="UJO126" s="243"/>
      <c r="UJP126" s="243"/>
      <c r="UJQ126" s="243"/>
      <c r="UJR126" s="243"/>
      <c r="UJS126" s="243"/>
      <c r="UJT126" s="243"/>
      <c r="UJU126" s="243"/>
      <c r="UJV126" s="243"/>
      <c r="UJW126" s="243"/>
      <c r="UJX126" s="243"/>
      <c r="UJY126" s="243"/>
      <c r="UJZ126" s="243"/>
      <c r="UKA126" s="243"/>
      <c r="UKB126" s="243"/>
      <c r="UKC126" s="243"/>
      <c r="UKD126" s="243"/>
      <c r="UKE126" s="243"/>
      <c r="UKF126" s="243"/>
      <c r="UKG126" s="243"/>
      <c r="UKH126" s="243"/>
      <c r="UKI126" s="243"/>
      <c r="UKJ126" s="243"/>
      <c r="UKK126" s="243"/>
      <c r="UKL126" s="243"/>
      <c r="UKM126" s="243"/>
      <c r="UKN126" s="243"/>
      <c r="UKO126" s="243"/>
      <c r="UKP126" s="243"/>
      <c r="UKQ126" s="243"/>
      <c r="UKR126" s="243"/>
      <c r="UKS126" s="243"/>
      <c r="UKT126" s="243"/>
      <c r="UKU126" s="243"/>
      <c r="UKV126" s="243"/>
      <c r="UKW126" s="243"/>
      <c r="UKX126" s="243"/>
      <c r="UKY126" s="243"/>
      <c r="UKZ126" s="243"/>
      <c r="ULA126" s="243"/>
      <c r="ULB126" s="243"/>
      <c r="ULC126" s="243"/>
      <c r="ULD126" s="243"/>
      <c r="ULE126" s="243"/>
      <c r="ULF126" s="243"/>
      <c r="ULG126" s="243"/>
      <c r="ULH126" s="243"/>
      <c r="ULI126" s="243"/>
      <c r="ULJ126" s="243"/>
      <c r="ULK126" s="243"/>
      <c r="ULL126" s="243"/>
      <c r="ULM126" s="243"/>
      <c r="ULN126" s="243"/>
      <c r="ULO126" s="243"/>
      <c r="ULP126" s="243"/>
      <c r="ULQ126" s="243"/>
      <c r="ULR126" s="243"/>
      <c r="ULS126" s="243"/>
      <c r="ULT126" s="243"/>
      <c r="ULU126" s="243"/>
      <c r="ULV126" s="243"/>
      <c r="ULW126" s="243"/>
      <c r="ULX126" s="243"/>
      <c r="ULY126" s="243"/>
      <c r="ULZ126" s="243"/>
      <c r="UMA126" s="243"/>
      <c r="UMB126" s="243"/>
      <c r="UMC126" s="243"/>
      <c r="UMD126" s="243"/>
      <c r="UME126" s="243"/>
      <c r="UMF126" s="243"/>
      <c r="UMG126" s="243"/>
      <c r="UMH126" s="243"/>
      <c r="UMI126" s="243"/>
      <c r="UMJ126" s="243"/>
      <c r="UMK126" s="243"/>
      <c r="UML126" s="243"/>
      <c r="UMM126" s="243"/>
      <c r="UMN126" s="243"/>
      <c r="UMO126" s="243"/>
      <c r="UMP126" s="243"/>
      <c r="UMQ126" s="243"/>
      <c r="UMR126" s="243"/>
      <c r="UMS126" s="243"/>
      <c r="UMT126" s="243"/>
      <c r="UMU126" s="243"/>
      <c r="UMV126" s="243"/>
      <c r="UMW126" s="243"/>
      <c r="UMX126" s="243"/>
      <c r="UMY126" s="243"/>
      <c r="UMZ126" s="243"/>
      <c r="UNA126" s="243"/>
      <c r="UNB126" s="243"/>
      <c r="UNC126" s="243"/>
      <c r="UND126" s="243"/>
      <c r="UNE126" s="243"/>
      <c r="UNF126" s="243"/>
      <c r="UNG126" s="243"/>
      <c r="UNH126" s="243"/>
      <c r="UNI126" s="243"/>
      <c r="UNJ126" s="243"/>
      <c r="UNK126" s="243"/>
      <c r="UNL126" s="243"/>
      <c r="UNM126" s="243"/>
      <c r="UNN126" s="243"/>
      <c r="UNO126" s="243"/>
      <c r="UNP126" s="243"/>
      <c r="UNQ126" s="243"/>
      <c r="UNR126" s="243"/>
      <c r="UNS126" s="243"/>
      <c r="UNT126" s="243"/>
      <c r="UNU126" s="243"/>
      <c r="UNV126" s="243"/>
      <c r="UNW126" s="243"/>
      <c r="UNX126" s="243"/>
      <c r="UNY126" s="243"/>
      <c r="UNZ126" s="243"/>
      <c r="UOA126" s="243"/>
      <c r="UOB126" s="243"/>
      <c r="UOC126" s="243"/>
      <c r="UOD126" s="243"/>
      <c r="UOE126" s="243"/>
      <c r="UOF126" s="243"/>
      <c r="UOG126" s="243"/>
      <c r="UOH126" s="243"/>
      <c r="UOI126" s="243"/>
      <c r="UOJ126" s="243"/>
      <c r="UOK126" s="243"/>
      <c r="UOL126" s="243"/>
      <c r="UOM126" s="243"/>
      <c r="UON126" s="243"/>
      <c r="UOO126" s="243"/>
      <c r="UOP126" s="243"/>
      <c r="UOQ126" s="243"/>
      <c r="UOR126" s="243"/>
      <c r="UOS126" s="243"/>
      <c r="UOT126" s="243"/>
      <c r="UOU126" s="243"/>
      <c r="UOV126" s="243"/>
      <c r="UOW126" s="243"/>
      <c r="UOX126" s="243"/>
      <c r="UOY126" s="243"/>
      <c r="UOZ126" s="243"/>
      <c r="UPA126" s="243"/>
      <c r="UPB126" s="243"/>
      <c r="UPC126" s="243"/>
      <c r="UPD126" s="243"/>
      <c r="UPE126" s="243"/>
      <c r="UPF126" s="243"/>
      <c r="UPG126" s="243"/>
      <c r="UPH126" s="243"/>
      <c r="UPI126" s="243"/>
      <c r="UPJ126" s="243"/>
      <c r="UPK126" s="243"/>
      <c r="UPL126" s="243"/>
      <c r="UPM126" s="243"/>
      <c r="UPN126" s="243"/>
      <c r="UPO126" s="243"/>
      <c r="UPP126" s="243"/>
      <c r="UPQ126" s="243"/>
      <c r="UPR126" s="243"/>
      <c r="UPS126" s="243"/>
      <c r="UPT126" s="243"/>
      <c r="UPU126" s="243"/>
      <c r="UPV126" s="243"/>
      <c r="UPW126" s="243"/>
      <c r="UPX126" s="243"/>
      <c r="UPY126" s="243"/>
      <c r="UPZ126" s="243"/>
      <c r="UQA126" s="243"/>
      <c r="UQB126" s="243"/>
      <c r="UQC126" s="243"/>
      <c r="UQD126" s="243"/>
      <c r="UQE126" s="243"/>
      <c r="UQF126" s="243"/>
      <c r="UQG126" s="243"/>
      <c r="UQH126" s="243"/>
      <c r="UQI126" s="243"/>
      <c r="UQJ126" s="243"/>
      <c r="UQK126" s="243"/>
      <c r="UQL126" s="243"/>
      <c r="UQM126" s="243"/>
      <c r="UQN126" s="243"/>
      <c r="UQO126" s="243"/>
      <c r="UQP126" s="243"/>
      <c r="UQQ126" s="243"/>
      <c r="UQR126" s="243"/>
      <c r="UQS126" s="243"/>
      <c r="UQT126" s="243"/>
      <c r="UQU126" s="243"/>
      <c r="UQV126" s="243"/>
      <c r="UQW126" s="243"/>
      <c r="UQX126" s="243"/>
      <c r="UQY126" s="243"/>
      <c r="UQZ126" s="243"/>
      <c r="URA126" s="243"/>
      <c r="URB126" s="243"/>
      <c r="URC126" s="243"/>
      <c r="URD126" s="243"/>
      <c r="URE126" s="243"/>
      <c r="URF126" s="243"/>
      <c r="URG126" s="243"/>
      <c r="URH126" s="243"/>
      <c r="URI126" s="243"/>
      <c r="URJ126" s="243"/>
      <c r="URK126" s="243"/>
      <c r="URL126" s="243"/>
      <c r="URM126" s="243"/>
      <c r="URN126" s="243"/>
      <c r="URO126" s="243"/>
      <c r="URP126" s="243"/>
      <c r="URQ126" s="243"/>
      <c r="URR126" s="243"/>
      <c r="URS126" s="243"/>
      <c r="URT126" s="243"/>
      <c r="URU126" s="243"/>
      <c r="URV126" s="243"/>
      <c r="URW126" s="243"/>
      <c r="URX126" s="243"/>
      <c r="URY126" s="243"/>
      <c r="URZ126" s="243"/>
      <c r="USA126" s="243"/>
      <c r="USB126" s="243"/>
      <c r="USC126" s="243"/>
      <c r="USD126" s="243"/>
      <c r="USE126" s="243"/>
      <c r="USF126" s="243"/>
      <c r="USG126" s="243"/>
      <c r="USH126" s="243"/>
      <c r="USI126" s="243"/>
      <c r="USJ126" s="243"/>
      <c r="USK126" s="243"/>
      <c r="USL126" s="243"/>
      <c r="USM126" s="243"/>
      <c r="USN126" s="243"/>
      <c r="USO126" s="243"/>
      <c r="USP126" s="243"/>
      <c r="USQ126" s="243"/>
      <c r="USR126" s="243"/>
      <c r="USS126" s="243"/>
      <c r="UST126" s="243"/>
      <c r="USU126" s="243"/>
      <c r="USV126" s="243"/>
      <c r="USW126" s="243"/>
      <c r="USX126" s="243"/>
      <c r="USY126" s="243"/>
      <c r="USZ126" s="243"/>
      <c r="UTA126" s="243"/>
      <c r="UTB126" s="243"/>
      <c r="UTC126" s="243"/>
      <c r="UTD126" s="243"/>
      <c r="UTE126" s="243"/>
      <c r="UTF126" s="243"/>
      <c r="UTG126" s="243"/>
      <c r="UTH126" s="243"/>
      <c r="UTI126" s="243"/>
      <c r="UTJ126" s="243"/>
      <c r="UTK126" s="243"/>
      <c r="UTL126" s="243"/>
      <c r="UTM126" s="243"/>
      <c r="UTN126" s="243"/>
      <c r="UTO126" s="243"/>
      <c r="UTP126" s="243"/>
      <c r="UTQ126" s="243"/>
      <c r="UTR126" s="243"/>
      <c r="UTS126" s="243"/>
      <c r="UTT126" s="243"/>
      <c r="UTU126" s="243"/>
      <c r="UTV126" s="243"/>
      <c r="UTW126" s="243"/>
      <c r="UTX126" s="243"/>
      <c r="UTY126" s="243"/>
      <c r="UTZ126" s="243"/>
      <c r="UUA126" s="243"/>
      <c r="UUB126" s="243"/>
      <c r="UUC126" s="243"/>
      <c r="UUD126" s="243"/>
      <c r="UUE126" s="243"/>
      <c r="UUF126" s="243"/>
      <c r="UUG126" s="243"/>
      <c r="UUH126" s="243"/>
      <c r="UUI126" s="243"/>
      <c r="UUJ126" s="243"/>
      <c r="UUK126" s="243"/>
      <c r="UUL126" s="243"/>
      <c r="UUM126" s="243"/>
      <c r="UUN126" s="243"/>
      <c r="UUO126" s="243"/>
      <c r="UUP126" s="243"/>
      <c r="UUQ126" s="243"/>
      <c r="UUR126" s="243"/>
      <c r="UUS126" s="243"/>
      <c r="UUT126" s="243"/>
      <c r="UUU126" s="243"/>
      <c r="UUV126" s="243"/>
      <c r="UUW126" s="243"/>
      <c r="UUX126" s="243"/>
      <c r="UUY126" s="243"/>
      <c r="UUZ126" s="243"/>
      <c r="UVA126" s="243"/>
      <c r="UVB126" s="243"/>
      <c r="UVC126" s="243"/>
      <c r="UVD126" s="243"/>
      <c r="UVE126" s="243"/>
      <c r="UVF126" s="243"/>
      <c r="UVG126" s="243"/>
      <c r="UVH126" s="243"/>
      <c r="UVI126" s="243"/>
      <c r="UVJ126" s="243"/>
      <c r="UVK126" s="243"/>
      <c r="UVL126" s="243"/>
      <c r="UVM126" s="243"/>
      <c r="UVN126" s="243"/>
      <c r="UVO126" s="243"/>
      <c r="UVP126" s="243"/>
      <c r="UVQ126" s="243"/>
      <c r="UVR126" s="243"/>
      <c r="UVS126" s="243"/>
      <c r="UVT126" s="243"/>
      <c r="UVU126" s="243"/>
      <c r="UVV126" s="243"/>
      <c r="UVW126" s="243"/>
      <c r="UVX126" s="243"/>
      <c r="UVY126" s="243"/>
      <c r="UVZ126" s="243"/>
      <c r="UWA126" s="243"/>
      <c r="UWB126" s="243"/>
      <c r="UWC126" s="243"/>
      <c r="UWD126" s="243"/>
      <c r="UWE126" s="243"/>
      <c r="UWF126" s="243"/>
      <c r="UWG126" s="243"/>
      <c r="UWH126" s="243"/>
      <c r="UWI126" s="243"/>
      <c r="UWJ126" s="243"/>
      <c r="UWK126" s="243"/>
      <c r="UWL126" s="243"/>
      <c r="UWM126" s="243"/>
      <c r="UWN126" s="243"/>
      <c r="UWO126" s="243"/>
      <c r="UWP126" s="243"/>
      <c r="UWQ126" s="243"/>
      <c r="UWR126" s="243"/>
      <c r="UWS126" s="243"/>
      <c r="UWT126" s="243"/>
      <c r="UWU126" s="243"/>
      <c r="UWV126" s="243"/>
      <c r="UWW126" s="243"/>
      <c r="UWX126" s="243"/>
      <c r="UWY126" s="243"/>
      <c r="UWZ126" s="243"/>
      <c r="UXA126" s="243"/>
      <c r="UXB126" s="243"/>
      <c r="UXC126" s="243"/>
      <c r="UXD126" s="243"/>
      <c r="UXE126" s="243"/>
      <c r="UXF126" s="243"/>
      <c r="UXG126" s="243"/>
      <c r="UXH126" s="243"/>
      <c r="UXI126" s="243"/>
      <c r="UXJ126" s="243"/>
      <c r="UXK126" s="243"/>
      <c r="UXL126" s="243"/>
      <c r="UXM126" s="243"/>
      <c r="UXN126" s="243"/>
      <c r="UXO126" s="243"/>
      <c r="UXP126" s="243"/>
      <c r="UXQ126" s="243"/>
      <c r="UXR126" s="243"/>
      <c r="UXS126" s="243"/>
      <c r="UXT126" s="243"/>
      <c r="UXU126" s="243"/>
      <c r="UXV126" s="243"/>
      <c r="UXW126" s="243"/>
      <c r="UXX126" s="243"/>
      <c r="UXY126" s="243"/>
      <c r="UXZ126" s="243"/>
      <c r="UYA126" s="243"/>
      <c r="UYB126" s="243"/>
      <c r="UYC126" s="243"/>
      <c r="UYD126" s="243"/>
      <c r="UYE126" s="243"/>
      <c r="UYF126" s="243"/>
      <c r="UYG126" s="243"/>
      <c r="UYH126" s="243"/>
      <c r="UYI126" s="243"/>
      <c r="UYJ126" s="243"/>
      <c r="UYK126" s="243"/>
      <c r="UYL126" s="243"/>
      <c r="UYM126" s="243"/>
      <c r="UYN126" s="243"/>
      <c r="UYO126" s="243"/>
      <c r="UYP126" s="243"/>
      <c r="UYQ126" s="243"/>
      <c r="UYR126" s="243"/>
      <c r="UYS126" s="243"/>
      <c r="UYT126" s="243"/>
      <c r="UYU126" s="243"/>
      <c r="UYV126" s="243"/>
      <c r="UYW126" s="243"/>
      <c r="UYX126" s="243"/>
      <c r="UYY126" s="243"/>
      <c r="UYZ126" s="243"/>
      <c r="UZA126" s="243"/>
      <c r="UZB126" s="243"/>
      <c r="UZC126" s="243"/>
      <c r="UZD126" s="243"/>
      <c r="UZE126" s="243"/>
      <c r="UZF126" s="243"/>
      <c r="UZG126" s="243"/>
      <c r="UZH126" s="243"/>
      <c r="UZI126" s="243"/>
      <c r="UZJ126" s="243"/>
      <c r="UZK126" s="243"/>
      <c r="UZL126" s="243"/>
      <c r="UZM126" s="243"/>
      <c r="UZN126" s="243"/>
      <c r="UZO126" s="243"/>
      <c r="UZP126" s="243"/>
      <c r="UZQ126" s="243"/>
      <c r="UZR126" s="243"/>
      <c r="UZS126" s="243"/>
      <c r="UZT126" s="243"/>
      <c r="UZU126" s="243"/>
      <c r="UZV126" s="243"/>
      <c r="UZW126" s="243"/>
      <c r="UZX126" s="243"/>
      <c r="UZY126" s="243"/>
      <c r="UZZ126" s="243"/>
      <c r="VAA126" s="243"/>
      <c r="VAB126" s="243"/>
      <c r="VAC126" s="243"/>
      <c r="VAD126" s="243"/>
      <c r="VAE126" s="243"/>
      <c r="VAF126" s="243"/>
      <c r="VAG126" s="243"/>
      <c r="VAH126" s="243"/>
      <c r="VAI126" s="243"/>
      <c r="VAJ126" s="243"/>
      <c r="VAK126" s="243"/>
      <c r="VAL126" s="243"/>
      <c r="VAM126" s="243"/>
      <c r="VAN126" s="243"/>
      <c r="VAO126" s="243"/>
      <c r="VAP126" s="243"/>
      <c r="VAQ126" s="243"/>
      <c r="VAR126" s="243"/>
      <c r="VAS126" s="243"/>
      <c r="VAT126" s="243"/>
      <c r="VAU126" s="243"/>
      <c r="VAV126" s="243"/>
      <c r="VAW126" s="243"/>
      <c r="VAX126" s="243"/>
      <c r="VAY126" s="243"/>
      <c r="VAZ126" s="243"/>
      <c r="VBA126" s="243"/>
      <c r="VBB126" s="243"/>
      <c r="VBC126" s="243"/>
      <c r="VBD126" s="243"/>
      <c r="VBE126" s="243"/>
      <c r="VBF126" s="243"/>
      <c r="VBG126" s="243"/>
      <c r="VBH126" s="243"/>
      <c r="VBI126" s="243"/>
      <c r="VBJ126" s="243"/>
      <c r="VBK126" s="243"/>
      <c r="VBL126" s="243"/>
      <c r="VBM126" s="243"/>
      <c r="VBN126" s="243"/>
      <c r="VBO126" s="243"/>
      <c r="VBP126" s="243"/>
      <c r="VBQ126" s="243"/>
      <c r="VBR126" s="243"/>
      <c r="VBS126" s="243"/>
      <c r="VBT126" s="243"/>
      <c r="VBU126" s="243"/>
      <c r="VBV126" s="243"/>
      <c r="VBW126" s="243"/>
      <c r="VBX126" s="243"/>
      <c r="VBY126" s="243"/>
      <c r="VBZ126" s="243"/>
      <c r="VCA126" s="243"/>
      <c r="VCB126" s="243"/>
      <c r="VCC126" s="243"/>
      <c r="VCD126" s="243"/>
      <c r="VCE126" s="243"/>
      <c r="VCF126" s="243"/>
      <c r="VCG126" s="243"/>
      <c r="VCH126" s="243"/>
      <c r="VCI126" s="243"/>
      <c r="VCJ126" s="243"/>
      <c r="VCK126" s="243"/>
      <c r="VCL126" s="243"/>
      <c r="VCM126" s="243"/>
      <c r="VCN126" s="243"/>
      <c r="VCO126" s="243"/>
      <c r="VCP126" s="243"/>
      <c r="VCQ126" s="243"/>
      <c r="VCR126" s="243"/>
      <c r="VCS126" s="243"/>
      <c r="VCT126" s="243"/>
      <c r="VCU126" s="243"/>
      <c r="VCV126" s="243"/>
      <c r="VCW126" s="243"/>
      <c r="VCX126" s="243"/>
      <c r="VCY126" s="243"/>
      <c r="VCZ126" s="243"/>
      <c r="VDA126" s="243"/>
      <c r="VDB126" s="243"/>
      <c r="VDC126" s="243"/>
      <c r="VDD126" s="243"/>
      <c r="VDE126" s="243"/>
      <c r="VDF126" s="243"/>
      <c r="VDG126" s="243"/>
      <c r="VDH126" s="243"/>
      <c r="VDI126" s="243"/>
      <c r="VDJ126" s="243"/>
      <c r="VDK126" s="243"/>
      <c r="VDL126" s="243"/>
      <c r="VDM126" s="243"/>
      <c r="VDN126" s="243"/>
      <c r="VDO126" s="243"/>
      <c r="VDP126" s="243"/>
      <c r="VDQ126" s="243"/>
      <c r="VDR126" s="243"/>
      <c r="VDS126" s="243"/>
      <c r="VDT126" s="243"/>
      <c r="VDU126" s="243"/>
      <c r="VDV126" s="243"/>
      <c r="VDW126" s="243"/>
      <c r="VDX126" s="243"/>
      <c r="VDY126" s="243"/>
      <c r="VDZ126" s="243"/>
      <c r="VEA126" s="243"/>
      <c r="VEB126" s="243"/>
      <c r="VEC126" s="243"/>
      <c r="VED126" s="243"/>
      <c r="VEE126" s="243"/>
      <c r="VEF126" s="243"/>
      <c r="VEG126" s="243"/>
      <c r="VEH126" s="243"/>
      <c r="VEI126" s="243"/>
      <c r="VEJ126" s="243"/>
      <c r="VEK126" s="243"/>
      <c r="VEL126" s="243"/>
      <c r="VEM126" s="243"/>
      <c r="VEN126" s="243"/>
      <c r="VEO126" s="243"/>
      <c r="VEP126" s="243"/>
      <c r="VEQ126" s="243"/>
      <c r="VER126" s="243"/>
      <c r="VES126" s="243"/>
      <c r="VET126" s="243"/>
      <c r="VEU126" s="243"/>
      <c r="VEV126" s="243"/>
      <c r="VEW126" s="243"/>
      <c r="VEX126" s="243"/>
      <c r="VEY126" s="243"/>
      <c r="VEZ126" s="243"/>
      <c r="VFA126" s="243"/>
      <c r="VFB126" s="243"/>
      <c r="VFC126" s="243"/>
      <c r="VFD126" s="243"/>
      <c r="VFE126" s="243"/>
      <c r="VFF126" s="243"/>
      <c r="VFG126" s="243"/>
      <c r="VFH126" s="243"/>
      <c r="VFI126" s="243"/>
      <c r="VFJ126" s="243"/>
      <c r="VFK126" s="243"/>
      <c r="VFL126" s="243"/>
      <c r="VFM126" s="243"/>
      <c r="VFN126" s="243"/>
      <c r="VFO126" s="243"/>
      <c r="VFP126" s="243"/>
      <c r="VFQ126" s="243"/>
      <c r="VFR126" s="243"/>
      <c r="VFS126" s="243"/>
      <c r="VFT126" s="243"/>
      <c r="VFU126" s="243"/>
      <c r="VFV126" s="243"/>
      <c r="VFW126" s="243"/>
      <c r="VFX126" s="243"/>
      <c r="VFY126" s="243"/>
      <c r="VFZ126" s="243"/>
      <c r="VGA126" s="243"/>
      <c r="VGB126" s="243"/>
      <c r="VGC126" s="243"/>
      <c r="VGD126" s="243"/>
      <c r="VGE126" s="243"/>
      <c r="VGF126" s="243"/>
      <c r="VGG126" s="243"/>
      <c r="VGH126" s="243"/>
      <c r="VGI126" s="243"/>
      <c r="VGJ126" s="243"/>
      <c r="VGK126" s="243"/>
      <c r="VGL126" s="243"/>
      <c r="VGM126" s="243"/>
      <c r="VGN126" s="243"/>
      <c r="VGO126" s="243"/>
      <c r="VGP126" s="243"/>
      <c r="VGQ126" s="243"/>
      <c r="VGR126" s="243"/>
      <c r="VGS126" s="243"/>
      <c r="VGT126" s="243"/>
      <c r="VGU126" s="243"/>
      <c r="VGV126" s="243"/>
      <c r="VGW126" s="243"/>
      <c r="VGX126" s="243"/>
      <c r="VGY126" s="243"/>
      <c r="VGZ126" s="243"/>
      <c r="VHA126" s="243"/>
      <c r="VHB126" s="243"/>
      <c r="VHC126" s="243"/>
      <c r="VHD126" s="243"/>
      <c r="VHE126" s="243"/>
      <c r="VHF126" s="243"/>
      <c r="VHG126" s="243"/>
      <c r="VHH126" s="243"/>
      <c r="VHI126" s="243"/>
      <c r="VHJ126" s="243"/>
      <c r="VHK126" s="243"/>
      <c r="VHL126" s="243"/>
      <c r="VHM126" s="243"/>
      <c r="VHN126" s="243"/>
      <c r="VHO126" s="243"/>
      <c r="VHP126" s="243"/>
      <c r="VHQ126" s="243"/>
      <c r="VHR126" s="243"/>
      <c r="VHS126" s="243"/>
      <c r="VHT126" s="243"/>
      <c r="VHU126" s="243"/>
      <c r="VHV126" s="243"/>
      <c r="VHW126" s="243"/>
      <c r="VHX126" s="243"/>
      <c r="VHY126" s="243"/>
      <c r="VHZ126" s="243"/>
      <c r="VIA126" s="243"/>
      <c r="VIB126" s="243"/>
      <c r="VIC126" s="243"/>
      <c r="VID126" s="243"/>
      <c r="VIE126" s="243"/>
      <c r="VIF126" s="243"/>
      <c r="VIG126" s="243"/>
      <c r="VIH126" s="243"/>
      <c r="VII126" s="243"/>
      <c r="VIJ126" s="243"/>
      <c r="VIK126" s="243"/>
      <c r="VIL126" s="243"/>
      <c r="VIM126" s="243"/>
      <c r="VIN126" s="243"/>
      <c r="VIO126" s="243"/>
      <c r="VIP126" s="243"/>
      <c r="VIQ126" s="243"/>
      <c r="VIR126" s="243"/>
      <c r="VIS126" s="243"/>
      <c r="VIT126" s="243"/>
      <c r="VIU126" s="243"/>
      <c r="VIV126" s="243"/>
      <c r="VIW126" s="243"/>
      <c r="VIX126" s="243"/>
      <c r="VIY126" s="243"/>
      <c r="VIZ126" s="243"/>
      <c r="VJA126" s="243"/>
      <c r="VJB126" s="243"/>
      <c r="VJC126" s="243"/>
      <c r="VJD126" s="243"/>
      <c r="VJE126" s="243"/>
      <c r="VJF126" s="243"/>
      <c r="VJG126" s="243"/>
      <c r="VJH126" s="243"/>
      <c r="VJI126" s="243"/>
      <c r="VJJ126" s="243"/>
      <c r="VJK126" s="243"/>
      <c r="VJL126" s="243"/>
      <c r="VJM126" s="243"/>
      <c r="VJN126" s="243"/>
      <c r="VJO126" s="243"/>
      <c r="VJP126" s="243"/>
      <c r="VJQ126" s="243"/>
      <c r="VJR126" s="243"/>
      <c r="VJS126" s="243"/>
      <c r="VJT126" s="243"/>
      <c r="VJU126" s="243"/>
      <c r="VJV126" s="243"/>
      <c r="VJW126" s="243"/>
      <c r="VJX126" s="243"/>
      <c r="VJY126" s="243"/>
      <c r="VJZ126" s="243"/>
      <c r="VKA126" s="243"/>
      <c r="VKB126" s="243"/>
      <c r="VKC126" s="243"/>
      <c r="VKD126" s="243"/>
      <c r="VKE126" s="243"/>
      <c r="VKF126" s="243"/>
      <c r="VKG126" s="243"/>
      <c r="VKH126" s="243"/>
      <c r="VKI126" s="243"/>
      <c r="VKJ126" s="243"/>
      <c r="VKK126" s="243"/>
      <c r="VKL126" s="243"/>
      <c r="VKM126" s="243"/>
      <c r="VKN126" s="243"/>
      <c r="VKO126" s="243"/>
      <c r="VKP126" s="243"/>
      <c r="VKQ126" s="243"/>
      <c r="VKR126" s="243"/>
      <c r="VKS126" s="243"/>
      <c r="VKT126" s="243"/>
      <c r="VKU126" s="243"/>
      <c r="VKV126" s="243"/>
      <c r="VKW126" s="243"/>
      <c r="VKX126" s="243"/>
      <c r="VKY126" s="243"/>
      <c r="VKZ126" s="243"/>
      <c r="VLA126" s="243"/>
      <c r="VLB126" s="243"/>
      <c r="VLC126" s="243"/>
      <c r="VLD126" s="243"/>
      <c r="VLE126" s="243"/>
      <c r="VLF126" s="243"/>
      <c r="VLG126" s="243"/>
      <c r="VLH126" s="243"/>
      <c r="VLI126" s="243"/>
      <c r="VLJ126" s="243"/>
      <c r="VLK126" s="243"/>
      <c r="VLL126" s="243"/>
      <c r="VLM126" s="243"/>
      <c r="VLN126" s="243"/>
      <c r="VLO126" s="243"/>
      <c r="VLP126" s="243"/>
      <c r="VLQ126" s="243"/>
      <c r="VLR126" s="243"/>
      <c r="VLS126" s="243"/>
      <c r="VLT126" s="243"/>
      <c r="VLU126" s="243"/>
      <c r="VLV126" s="243"/>
      <c r="VLW126" s="243"/>
      <c r="VLX126" s="243"/>
      <c r="VLY126" s="243"/>
      <c r="VLZ126" s="243"/>
      <c r="VMA126" s="243"/>
      <c r="VMB126" s="243"/>
      <c r="VMC126" s="243"/>
      <c r="VMD126" s="243"/>
      <c r="VME126" s="243"/>
      <c r="VMF126" s="243"/>
      <c r="VMG126" s="243"/>
      <c r="VMH126" s="243"/>
      <c r="VMI126" s="243"/>
      <c r="VMJ126" s="243"/>
      <c r="VMK126" s="243"/>
      <c r="VML126" s="243"/>
      <c r="VMM126" s="243"/>
      <c r="VMN126" s="243"/>
      <c r="VMO126" s="243"/>
      <c r="VMP126" s="243"/>
      <c r="VMQ126" s="243"/>
      <c r="VMR126" s="243"/>
      <c r="VMS126" s="243"/>
      <c r="VMT126" s="243"/>
      <c r="VMU126" s="243"/>
      <c r="VMV126" s="243"/>
      <c r="VMW126" s="243"/>
      <c r="VMX126" s="243"/>
      <c r="VMY126" s="243"/>
      <c r="VMZ126" s="243"/>
      <c r="VNA126" s="243"/>
      <c r="VNB126" s="243"/>
      <c r="VNC126" s="243"/>
      <c r="VND126" s="243"/>
      <c r="VNE126" s="243"/>
      <c r="VNF126" s="243"/>
      <c r="VNG126" s="243"/>
      <c r="VNH126" s="243"/>
      <c r="VNI126" s="243"/>
      <c r="VNJ126" s="243"/>
      <c r="VNK126" s="243"/>
      <c r="VNL126" s="243"/>
      <c r="VNM126" s="243"/>
      <c r="VNN126" s="243"/>
      <c r="VNO126" s="243"/>
      <c r="VNP126" s="243"/>
      <c r="VNQ126" s="243"/>
      <c r="VNR126" s="243"/>
      <c r="VNS126" s="243"/>
      <c r="VNT126" s="243"/>
      <c r="VNU126" s="243"/>
      <c r="VNV126" s="243"/>
      <c r="VNW126" s="243"/>
      <c r="VNX126" s="243"/>
      <c r="VNY126" s="243"/>
      <c r="VNZ126" s="243"/>
      <c r="VOA126" s="243"/>
      <c r="VOB126" s="243"/>
      <c r="VOC126" s="243"/>
      <c r="VOD126" s="243"/>
      <c r="VOE126" s="243"/>
      <c r="VOF126" s="243"/>
      <c r="VOG126" s="243"/>
      <c r="VOH126" s="243"/>
      <c r="VOI126" s="243"/>
      <c r="VOJ126" s="243"/>
      <c r="VOK126" s="243"/>
      <c r="VOL126" s="243"/>
      <c r="VOM126" s="243"/>
      <c r="VON126" s="243"/>
      <c r="VOO126" s="243"/>
      <c r="VOP126" s="243"/>
      <c r="VOQ126" s="243"/>
      <c r="VOR126" s="243"/>
      <c r="VOS126" s="243"/>
      <c r="VOT126" s="243"/>
      <c r="VOU126" s="243"/>
      <c r="VOV126" s="243"/>
      <c r="VOW126" s="243"/>
      <c r="VOX126" s="243"/>
      <c r="VOY126" s="243"/>
      <c r="VOZ126" s="243"/>
      <c r="VPA126" s="243"/>
      <c r="VPB126" s="243"/>
      <c r="VPC126" s="243"/>
      <c r="VPD126" s="243"/>
      <c r="VPE126" s="243"/>
      <c r="VPF126" s="243"/>
      <c r="VPG126" s="243"/>
      <c r="VPH126" s="243"/>
      <c r="VPI126" s="243"/>
      <c r="VPJ126" s="243"/>
      <c r="VPK126" s="243"/>
      <c r="VPL126" s="243"/>
      <c r="VPM126" s="243"/>
      <c r="VPN126" s="243"/>
      <c r="VPO126" s="243"/>
      <c r="VPP126" s="243"/>
      <c r="VPQ126" s="243"/>
      <c r="VPR126" s="243"/>
      <c r="VPS126" s="243"/>
      <c r="VPT126" s="243"/>
      <c r="VPU126" s="243"/>
      <c r="VPV126" s="243"/>
      <c r="VPW126" s="243"/>
      <c r="VPX126" s="243"/>
      <c r="VPY126" s="243"/>
      <c r="VPZ126" s="243"/>
      <c r="VQA126" s="243"/>
      <c r="VQB126" s="243"/>
      <c r="VQC126" s="243"/>
      <c r="VQD126" s="243"/>
      <c r="VQE126" s="243"/>
      <c r="VQF126" s="243"/>
      <c r="VQG126" s="243"/>
      <c r="VQH126" s="243"/>
      <c r="VQI126" s="243"/>
      <c r="VQJ126" s="243"/>
      <c r="VQK126" s="243"/>
      <c r="VQL126" s="243"/>
      <c r="VQM126" s="243"/>
      <c r="VQN126" s="243"/>
      <c r="VQO126" s="243"/>
      <c r="VQP126" s="243"/>
      <c r="VQQ126" s="243"/>
      <c r="VQR126" s="243"/>
      <c r="VQS126" s="243"/>
      <c r="VQT126" s="243"/>
      <c r="VQU126" s="243"/>
      <c r="VQV126" s="243"/>
      <c r="VQW126" s="243"/>
      <c r="VQX126" s="243"/>
      <c r="VQY126" s="243"/>
      <c r="VQZ126" s="243"/>
      <c r="VRA126" s="243"/>
      <c r="VRB126" s="243"/>
      <c r="VRC126" s="243"/>
      <c r="VRD126" s="243"/>
      <c r="VRE126" s="243"/>
      <c r="VRF126" s="243"/>
      <c r="VRG126" s="243"/>
      <c r="VRH126" s="243"/>
      <c r="VRI126" s="243"/>
      <c r="VRJ126" s="243"/>
      <c r="VRK126" s="243"/>
      <c r="VRL126" s="243"/>
      <c r="VRM126" s="243"/>
      <c r="VRN126" s="243"/>
      <c r="VRO126" s="243"/>
      <c r="VRP126" s="243"/>
      <c r="VRQ126" s="243"/>
      <c r="VRR126" s="243"/>
      <c r="VRS126" s="243"/>
      <c r="VRT126" s="243"/>
      <c r="VRU126" s="243"/>
      <c r="VRV126" s="243"/>
      <c r="VRW126" s="243"/>
      <c r="VRX126" s="243"/>
      <c r="VRY126" s="243"/>
      <c r="VRZ126" s="243"/>
      <c r="VSA126" s="243"/>
      <c r="VSB126" s="243"/>
      <c r="VSC126" s="243"/>
      <c r="VSD126" s="243"/>
      <c r="VSE126" s="243"/>
      <c r="VSF126" s="243"/>
      <c r="VSG126" s="243"/>
      <c r="VSH126" s="243"/>
      <c r="VSI126" s="243"/>
      <c r="VSJ126" s="243"/>
      <c r="VSK126" s="243"/>
      <c r="VSL126" s="243"/>
      <c r="VSM126" s="243"/>
      <c r="VSN126" s="243"/>
      <c r="VSO126" s="243"/>
      <c r="VSP126" s="243"/>
      <c r="VSQ126" s="243"/>
      <c r="VSR126" s="243"/>
      <c r="VSS126" s="243"/>
      <c r="VST126" s="243"/>
      <c r="VSU126" s="243"/>
      <c r="VSV126" s="243"/>
      <c r="VSW126" s="243"/>
      <c r="VSX126" s="243"/>
      <c r="VSY126" s="243"/>
      <c r="VSZ126" s="243"/>
      <c r="VTA126" s="243"/>
      <c r="VTB126" s="243"/>
      <c r="VTC126" s="243"/>
      <c r="VTD126" s="243"/>
      <c r="VTE126" s="243"/>
      <c r="VTF126" s="243"/>
      <c r="VTG126" s="243"/>
      <c r="VTH126" s="243"/>
      <c r="VTI126" s="243"/>
      <c r="VTJ126" s="243"/>
      <c r="VTK126" s="243"/>
      <c r="VTL126" s="243"/>
      <c r="VTM126" s="243"/>
      <c r="VTN126" s="243"/>
      <c r="VTO126" s="243"/>
      <c r="VTP126" s="243"/>
      <c r="VTQ126" s="243"/>
      <c r="VTR126" s="243"/>
      <c r="VTS126" s="243"/>
      <c r="VTT126" s="243"/>
      <c r="VTU126" s="243"/>
      <c r="VTV126" s="243"/>
      <c r="VTW126" s="243"/>
      <c r="VTX126" s="243"/>
      <c r="VTY126" s="243"/>
      <c r="VTZ126" s="243"/>
      <c r="VUA126" s="243"/>
      <c r="VUB126" s="243"/>
      <c r="VUC126" s="243"/>
      <c r="VUD126" s="243"/>
      <c r="VUE126" s="243"/>
      <c r="VUF126" s="243"/>
      <c r="VUG126" s="243"/>
      <c r="VUH126" s="243"/>
      <c r="VUI126" s="243"/>
      <c r="VUJ126" s="243"/>
      <c r="VUK126" s="243"/>
      <c r="VUL126" s="243"/>
      <c r="VUM126" s="243"/>
      <c r="VUN126" s="243"/>
      <c r="VUO126" s="243"/>
      <c r="VUP126" s="243"/>
      <c r="VUQ126" s="243"/>
      <c r="VUR126" s="243"/>
      <c r="VUS126" s="243"/>
      <c r="VUT126" s="243"/>
      <c r="VUU126" s="243"/>
      <c r="VUV126" s="243"/>
      <c r="VUW126" s="243"/>
      <c r="VUX126" s="243"/>
      <c r="VUY126" s="243"/>
      <c r="VUZ126" s="243"/>
      <c r="VVA126" s="243"/>
      <c r="VVB126" s="243"/>
      <c r="VVC126" s="243"/>
      <c r="VVD126" s="243"/>
      <c r="VVE126" s="243"/>
      <c r="VVF126" s="243"/>
      <c r="VVG126" s="243"/>
      <c r="VVH126" s="243"/>
      <c r="VVI126" s="243"/>
      <c r="VVJ126" s="243"/>
      <c r="VVK126" s="243"/>
      <c r="VVL126" s="243"/>
      <c r="VVM126" s="243"/>
      <c r="VVN126" s="243"/>
      <c r="VVO126" s="243"/>
      <c r="VVP126" s="243"/>
      <c r="VVQ126" s="243"/>
      <c r="VVR126" s="243"/>
      <c r="VVS126" s="243"/>
      <c r="VVT126" s="243"/>
      <c r="VVU126" s="243"/>
      <c r="VVV126" s="243"/>
      <c r="VVW126" s="243"/>
      <c r="VVX126" s="243"/>
      <c r="VVY126" s="243"/>
      <c r="VVZ126" s="243"/>
      <c r="VWA126" s="243"/>
      <c r="VWB126" s="243"/>
      <c r="VWC126" s="243"/>
      <c r="VWD126" s="243"/>
      <c r="VWE126" s="243"/>
      <c r="VWF126" s="243"/>
      <c r="VWG126" s="243"/>
      <c r="VWH126" s="243"/>
      <c r="VWI126" s="243"/>
      <c r="VWJ126" s="243"/>
      <c r="VWK126" s="243"/>
      <c r="VWL126" s="243"/>
      <c r="VWM126" s="243"/>
      <c r="VWN126" s="243"/>
      <c r="VWO126" s="243"/>
      <c r="VWP126" s="243"/>
      <c r="VWQ126" s="243"/>
      <c r="VWR126" s="243"/>
      <c r="VWS126" s="243"/>
      <c r="VWT126" s="243"/>
      <c r="VWU126" s="243"/>
      <c r="VWV126" s="243"/>
      <c r="VWW126" s="243"/>
      <c r="VWX126" s="243"/>
      <c r="VWY126" s="243"/>
      <c r="VWZ126" s="243"/>
      <c r="VXA126" s="243"/>
      <c r="VXB126" s="243"/>
      <c r="VXC126" s="243"/>
      <c r="VXD126" s="243"/>
      <c r="VXE126" s="243"/>
      <c r="VXF126" s="243"/>
      <c r="VXG126" s="243"/>
      <c r="VXH126" s="243"/>
      <c r="VXI126" s="243"/>
      <c r="VXJ126" s="243"/>
      <c r="VXK126" s="243"/>
      <c r="VXL126" s="243"/>
      <c r="VXM126" s="243"/>
      <c r="VXN126" s="243"/>
      <c r="VXO126" s="243"/>
      <c r="VXP126" s="243"/>
      <c r="VXQ126" s="243"/>
      <c r="VXR126" s="243"/>
      <c r="VXS126" s="243"/>
      <c r="VXT126" s="243"/>
      <c r="VXU126" s="243"/>
      <c r="VXV126" s="243"/>
      <c r="VXW126" s="243"/>
      <c r="VXX126" s="243"/>
      <c r="VXY126" s="243"/>
      <c r="VXZ126" s="243"/>
      <c r="VYA126" s="243"/>
      <c r="VYB126" s="243"/>
      <c r="VYC126" s="243"/>
      <c r="VYD126" s="243"/>
      <c r="VYE126" s="243"/>
      <c r="VYF126" s="243"/>
      <c r="VYG126" s="243"/>
      <c r="VYH126" s="243"/>
      <c r="VYI126" s="243"/>
      <c r="VYJ126" s="243"/>
      <c r="VYK126" s="243"/>
      <c r="VYL126" s="243"/>
      <c r="VYM126" s="243"/>
      <c r="VYN126" s="243"/>
      <c r="VYO126" s="243"/>
      <c r="VYP126" s="243"/>
      <c r="VYQ126" s="243"/>
      <c r="VYR126" s="243"/>
      <c r="VYS126" s="243"/>
      <c r="VYT126" s="243"/>
      <c r="VYU126" s="243"/>
      <c r="VYV126" s="243"/>
      <c r="VYW126" s="243"/>
      <c r="VYX126" s="243"/>
      <c r="VYY126" s="243"/>
      <c r="VYZ126" s="243"/>
      <c r="VZA126" s="243"/>
      <c r="VZB126" s="243"/>
      <c r="VZC126" s="243"/>
      <c r="VZD126" s="243"/>
      <c r="VZE126" s="243"/>
      <c r="VZF126" s="243"/>
      <c r="VZG126" s="243"/>
      <c r="VZH126" s="243"/>
      <c r="VZI126" s="243"/>
      <c r="VZJ126" s="243"/>
      <c r="VZK126" s="243"/>
      <c r="VZL126" s="243"/>
      <c r="VZM126" s="243"/>
      <c r="VZN126" s="243"/>
      <c r="VZO126" s="243"/>
      <c r="VZP126" s="243"/>
      <c r="VZQ126" s="243"/>
      <c r="VZR126" s="243"/>
      <c r="VZS126" s="243"/>
      <c r="VZT126" s="243"/>
      <c r="VZU126" s="243"/>
      <c r="VZV126" s="243"/>
      <c r="VZW126" s="243"/>
      <c r="VZX126" s="243"/>
      <c r="VZY126" s="243"/>
      <c r="VZZ126" s="243"/>
      <c r="WAA126" s="243"/>
      <c r="WAB126" s="243"/>
      <c r="WAC126" s="243"/>
      <c r="WAD126" s="243"/>
      <c r="WAE126" s="243"/>
      <c r="WAF126" s="243"/>
      <c r="WAG126" s="243"/>
      <c r="WAH126" s="243"/>
      <c r="WAI126" s="243"/>
      <c r="WAJ126" s="243"/>
      <c r="WAK126" s="243"/>
      <c r="WAL126" s="243"/>
      <c r="WAM126" s="243"/>
      <c r="WAN126" s="243"/>
      <c r="WAO126" s="243"/>
      <c r="WAP126" s="243"/>
      <c r="WAQ126" s="243"/>
      <c r="WAR126" s="243"/>
      <c r="WAS126" s="243"/>
      <c r="WAT126" s="243"/>
      <c r="WAU126" s="243"/>
      <c r="WAV126" s="243"/>
      <c r="WAW126" s="243"/>
      <c r="WAX126" s="243"/>
      <c r="WAY126" s="243"/>
      <c r="WAZ126" s="243"/>
      <c r="WBA126" s="243"/>
      <c r="WBB126" s="243"/>
      <c r="WBC126" s="243"/>
      <c r="WBD126" s="243"/>
      <c r="WBE126" s="243"/>
      <c r="WBF126" s="243"/>
      <c r="WBG126" s="243"/>
      <c r="WBH126" s="243"/>
      <c r="WBI126" s="243"/>
      <c r="WBJ126" s="243"/>
      <c r="WBK126" s="243"/>
      <c r="WBL126" s="243"/>
      <c r="WBM126" s="243"/>
      <c r="WBN126" s="243"/>
      <c r="WBO126" s="243"/>
      <c r="WBP126" s="243"/>
      <c r="WBQ126" s="243"/>
      <c r="WBR126" s="243"/>
      <c r="WBS126" s="243"/>
      <c r="WBT126" s="243"/>
      <c r="WBU126" s="243"/>
      <c r="WBV126" s="243"/>
      <c r="WBW126" s="243"/>
      <c r="WBX126" s="243"/>
      <c r="WBY126" s="243"/>
      <c r="WBZ126" s="243"/>
      <c r="WCA126" s="243"/>
      <c r="WCB126" s="243"/>
      <c r="WCC126" s="243"/>
      <c r="WCD126" s="243"/>
      <c r="WCE126" s="243"/>
      <c r="WCF126" s="243"/>
      <c r="WCG126" s="243"/>
      <c r="WCH126" s="243"/>
      <c r="WCI126" s="243"/>
      <c r="WCJ126" s="243"/>
      <c r="WCK126" s="243"/>
      <c r="WCL126" s="243"/>
      <c r="WCM126" s="243"/>
      <c r="WCN126" s="243"/>
      <c r="WCO126" s="243"/>
      <c r="WCP126" s="243"/>
      <c r="WCQ126" s="243"/>
      <c r="WCR126" s="243"/>
      <c r="WCS126" s="243"/>
      <c r="WCT126" s="243"/>
      <c r="WCU126" s="243"/>
      <c r="WCV126" s="243"/>
      <c r="WCW126" s="243"/>
      <c r="WCX126" s="243"/>
      <c r="WCY126" s="243"/>
      <c r="WCZ126" s="243"/>
      <c r="WDA126" s="243"/>
      <c r="WDB126" s="243"/>
      <c r="WDC126" s="243"/>
      <c r="WDD126" s="243"/>
      <c r="WDE126" s="243"/>
      <c r="WDF126" s="243"/>
      <c r="WDG126" s="243"/>
      <c r="WDH126" s="243"/>
      <c r="WDI126" s="243"/>
      <c r="WDJ126" s="243"/>
      <c r="WDK126" s="243"/>
      <c r="WDL126" s="243"/>
      <c r="WDM126" s="243"/>
      <c r="WDN126" s="243"/>
      <c r="WDO126" s="243"/>
      <c r="WDP126" s="243"/>
      <c r="WDQ126" s="243"/>
      <c r="WDR126" s="243"/>
      <c r="WDS126" s="243"/>
      <c r="WDT126" s="243"/>
      <c r="WDU126" s="243"/>
      <c r="WDV126" s="243"/>
      <c r="WDW126" s="243"/>
      <c r="WDX126" s="243"/>
      <c r="WDY126" s="243"/>
      <c r="WDZ126" s="243"/>
      <c r="WEA126" s="243"/>
      <c r="WEB126" s="243"/>
      <c r="WEC126" s="243"/>
      <c r="WED126" s="243"/>
      <c r="WEE126" s="243"/>
      <c r="WEF126" s="243"/>
      <c r="WEG126" s="243"/>
      <c r="WEH126" s="243"/>
      <c r="WEI126" s="243"/>
      <c r="WEJ126" s="243"/>
      <c r="WEK126" s="243"/>
      <c r="WEL126" s="243"/>
      <c r="WEM126" s="243"/>
      <c r="WEN126" s="243"/>
      <c r="WEO126" s="243"/>
      <c r="WEP126" s="243"/>
      <c r="WEQ126" s="243"/>
      <c r="WER126" s="243"/>
      <c r="WES126" s="243"/>
      <c r="WET126" s="243"/>
      <c r="WEU126" s="243"/>
      <c r="WEV126" s="243"/>
      <c r="WEW126" s="243"/>
      <c r="WEX126" s="243"/>
      <c r="WEY126" s="243"/>
      <c r="WEZ126" s="243"/>
      <c r="WFA126" s="243"/>
      <c r="WFB126" s="243"/>
      <c r="WFC126" s="243"/>
      <c r="WFD126" s="243"/>
      <c r="WFE126" s="243"/>
      <c r="WFF126" s="243"/>
      <c r="WFG126" s="243"/>
      <c r="WFH126" s="243"/>
      <c r="WFI126" s="243"/>
      <c r="WFJ126" s="243"/>
      <c r="WFK126" s="243"/>
      <c r="WFL126" s="243"/>
      <c r="WFM126" s="243"/>
      <c r="WFN126" s="243"/>
      <c r="WFO126" s="243"/>
      <c r="WFP126" s="243"/>
      <c r="WFQ126" s="243"/>
      <c r="WFR126" s="243"/>
      <c r="WFS126" s="243"/>
      <c r="WFT126" s="243"/>
      <c r="WFU126" s="243"/>
      <c r="WFV126" s="243"/>
      <c r="WFW126" s="243"/>
      <c r="WFX126" s="243"/>
      <c r="WFY126" s="243"/>
      <c r="WFZ126" s="243"/>
      <c r="WGA126" s="243"/>
      <c r="WGB126" s="243"/>
      <c r="WGC126" s="243"/>
      <c r="WGD126" s="243"/>
      <c r="WGE126" s="243"/>
      <c r="WGF126" s="243"/>
      <c r="WGG126" s="243"/>
      <c r="WGH126" s="243"/>
      <c r="WGI126" s="243"/>
      <c r="WGJ126" s="243"/>
      <c r="WGK126" s="243"/>
      <c r="WGL126" s="243"/>
      <c r="WGM126" s="243"/>
      <c r="WGN126" s="243"/>
      <c r="WGO126" s="243"/>
      <c r="WGP126" s="243"/>
      <c r="WGQ126" s="243"/>
      <c r="WGR126" s="243"/>
      <c r="WGS126" s="243"/>
      <c r="WGT126" s="243"/>
      <c r="WGU126" s="243"/>
      <c r="WGV126" s="243"/>
      <c r="WGW126" s="243"/>
      <c r="WGX126" s="243"/>
      <c r="WGY126" s="243"/>
      <c r="WGZ126" s="243"/>
      <c r="WHA126" s="243"/>
      <c r="WHB126" s="243"/>
      <c r="WHC126" s="243"/>
      <c r="WHD126" s="243"/>
      <c r="WHE126" s="243"/>
      <c r="WHF126" s="243"/>
      <c r="WHG126" s="243"/>
      <c r="WHH126" s="243"/>
      <c r="WHI126" s="243"/>
      <c r="WHJ126" s="243"/>
      <c r="WHK126" s="243"/>
      <c r="WHL126" s="243"/>
      <c r="WHM126" s="243"/>
      <c r="WHN126" s="243"/>
      <c r="WHO126" s="243"/>
      <c r="WHP126" s="243"/>
      <c r="WHQ126" s="243"/>
      <c r="WHR126" s="243"/>
      <c r="WHS126" s="243"/>
      <c r="WHT126" s="243"/>
      <c r="WHU126" s="243"/>
      <c r="WHV126" s="243"/>
      <c r="WHW126" s="243"/>
      <c r="WHX126" s="243"/>
      <c r="WHY126" s="243"/>
      <c r="WHZ126" s="243"/>
      <c r="WIA126" s="243"/>
      <c r="WIB126" s="243"/>
      <c r="WIC126" s="243"/>
      <c r="WID126" s="243"/>
      <c r="WIE126" s="243"/>
      <c r="WIF126" s="243"/>
      <c r="WIG126" s="243"/>
      <c r="WIH126" s="243"/>
      <c r="WII126" s="243"/>
      <c r="WIJ126" s="243"/>
      <c r="WIK126" s="243"/>
      <c r="WIL126" s="243"/>
      <c r="WIM126" s="243"/>
      <c r="WIN126" s="243"/>
      <c r="WIO126" s="243"/>
      <c r="WIP126" s="243"/>
      <c r="WIQ126" s="243"/>
      <c r="WIR126" s="243"/>
      <c r="WIS126" s="243"/>
      <c r="WIT126" s="243"/>
      <c r="WIU126" s="243"/>
      <c r="WIV126" s="243"/>
      <c r="WIW126" s="243"/>
      <c r="WIX126" s="243"/>
      <c r="WIY126" s="243"/>
      <c r="WIZ126" s="243"/>
      <c r="WJA126" s="243"/>
      <c r="WJB126" s="243"/>
      <c r="WJC126" s="243"/>
      <c r="WJD126" s="243"/>
      <c r="WJE126" s="243"/>
      <c r="WJF126" s="243"/>
      <c r="WJG126" s="243"/>
      <c r="WJH126" s="243"/>
      <c r="WJI126" s="243"/>
      <c r="WJJ126" s="243"/>
      <c r="WJK126" s="243"/>
      <c r="WJL126" s="243"/>
      <c r="WJM126" s="243"/>
      <c r="WJN126" s="243"/>
      <c r="WJO126" s="243"/>
      <c r="WJP126" s="243"/>
      <c r="WJQ126" s="243"/>
      <c r="WJR126" s="243"/>
      <c r="WJS126" s="243"/>
      <c r="WJT126" s="243"/>
      <c r="WJU126" s="243"/>
      <c r="WJV126" s="243"/>
      <c r="WJW126" s="243"/>
      <c r="WJX126" s="243"/>
      <c r="WJY126" s="243"/>
      <c r="WJZ126" s="243"/>
      <c r="WKA126" s="243"/>
      <c r="WKB126" s="243"/>
      <c r="WKC126" s="243"/>
      <c r="WKD126" s="243"/>
      <c r="WKE126" s="243"/>
      <c r="WKF126" s="243"/>
      <c r="WKG126" s="243"/>
      <c r="WKH126" s="243"/>
      <c r="WKI126" s="243"/>
      <c r="WKJ126" s="243"/>
      <c r="WKK126" s="243"/>
      <c r="WKL126" s="243"/>
      <c r="WKM126" s="243"/>
      <c r="WKN126" s="243"/>
      <c r="WKO126" s="243"/>
      <c r="WKP126" s="243"/>
      <c r="WKQ126" s="243"/>
      <c r="WKR126" s="243"/>
      <c r="WKS126" s="243"/>
      <c r="WKT126" s="243"/>
      <c r="WKU126" s="243"/>
      <c r="WKV126" s="243"/>
      <c r="WKW126" s="243"/>
      <c r="WKX126" s="243"/>
      <c r="WKY126" s="243"/>
      <c r="WKZ126" s="243"/>
      <c r="WLA126" s="243"/>
      <c r="WLB126" s="243"/>
      <c r="WLC126" s="243"/>
      <c r="WLD126" s="243"/>
      <c r="WLE126" s="243"/>
      <c r="WLF126" s="243"/>
      <c r="WLG126" s="243"/>
      <c r="WLH126" s="243"/>
      <c r="WLI126" s="243"/>
      <c r="WLJ126" s="243"/>
      <c r="WLK126" s="243"/>
      <c r="WLL126" s="243"/>
      <c r="WLM126" s="243"/>
      <c r="WLN126" s="243"/>
      <c r="WLO126" s="243"/>
      <c r="WLP126" s="243"/>
      <c r="WLQ126" s="243"/>
      <c r="WLR126" s="243"/>
      <c r="WLS126" s="243"/>
      <c r="WLT126" s="243"/>
      <c r="WLU126" s="243"/>
      <c r="WLV126" s="243"/>
      <c r="WLW126" s="243"/>
      <c r="WLX126" s="243"/>
      <c r="WLY126" s="243"/>
      <c r="WLZ126" s="243"/>
      <c r="WMA126" s="243"/>
      <c r="WMB126" s="243"/>
      <c r="WMC126" s="243"/>
      <c r="WMD126" s="243"/>
      <c r="WME126" s="243"/>
      <c r="WMF126" s="243"/>
      <c r="WMG126" s="243"/>
      <c r="WMH126" s="243"/>
      <c r="WMI126" s="243"/>
      <c r="WMJ126" s="243"/>
      <c r="WMK126" s="243"/>
      <c r="WML126" s="243"/>
      <c r="WMM126" s="243"/>
      <c r="WMN126" s="243"/>
      <c r="WMO126" s="243"/>
      <c r="WMP126" s="243"/>
      <c r="WMQ126" s="243"/>
      <c r="WMR126" s="243"/>
      <c r="WMS126" s="243"/>
      <c r="WMT126" s="243"/>
      <c r="WMU126" s="243"/>
      <c r="WMV126" s="243"/>
      <c r="WMW126" s="243"/>
      <c r="WMX126" s="243"/>
      <c r="WMY126" s="243"/>
      <c r="WMZ126" s="243"/>
      <c r="WNA126" s="243"/>
      <c r="WNB126" s="243"/>
      <c r="WNC126" s="243"/>
      <c r="WND126" s="243"/>
      <c r="WNE126" s="243"/>
      <c r="WNF126" s="243"/>
      <c r="WNG126" s="243"/>
      <c r="WNH126" s="243"/>
      <c r="WNI126" s="243"/>
      <c r="WNJ126" s="243"/>
      <c r="WNK126" s="243"/>
      <c r="WNL126" s="243"/>
      <c r="WNM126" s="243"/>
      <c r="WNN126" s="243"/>
      <c r="WNO126" s="243"/>
      <c r="WNP126" s="243"/>
      <c r="WNQ126" s="243"/>
      <c r="WNR126" s="243"/>
      <c r="WNS126" s="243"/>
      <c r="WNT126" s="243"/>
      <c r="WNU126" s="243"/>
      <c r="WNV126" s="243"/>
      <c r="WNW126" s="243"/>
      <c r="WNX126" s="243"/>
      <c r="WNY126" s="243"/>
      <c r="WNZ126" s="243"/>
      <c r="WOA126" s="243"/>
      <c r="WOB126" s="243"/>
      <c r="WOC126" s="243"/>
      <c r="WOD126" s="243"/>
      <c r="WOE126" s="243"/>
      <c r="WOF126" s="243"/>
      <c r="WOG126" s="243"/>
      <c r="WOH126" s="243"/>
      <c r="WOI126" s="243"/>
      <c r="WOJ126" s="243"/>
      <c r="WOK126" s="243"/>
      <c r="WOL126" s="243"/>
      <c r="WOM126" s="243"/>
      <c r="WON126" s="243"/>
      <c r="WOO126" s="243"/>
      <c r="WOP126" s="243"/>
      <c r="WOQ126" s="243"/>
      <c r="WOR126" s="243"/>
      <c r="WOS126" s="243"/>
      <c r="WOT126" s="243"/>
      <c r="WOU126" s="243"/>
      <c r="WOV126" s="243"/>
      <c r="WOW126" s="243"/>
      <c r="WOX126" s="243"/>
      <c r="WOY126" s="243"/>
      <c r="WOZ126" s="243"/>
      <c r="WPA126" s="243"/>
      <c r="WPB126" s="243"/>
      <c r="WPC126" s="243"/>
      <c r="WPD126" s="243"/>
      <c r="WPE126" s="243"/>
      <c r="WPF126" s="243"/>
      <c r="WPG126" s="243"/>
      <c r="WPH126" s="243"/>
      <c r="WPI126" s="243"/>
      <c r="WPJ126" s="243"/>
      <c r="WPK126" s="243"/>
      <c r="WPL126" s="243"/>
      <c r="WPM126" s="243"/>
      <c r="WPN126" s="243"/>
      <c r="WPO126" s="243"/>
      <c r="WPP126" s="243"/>
      <c r="WPQ126" s="243"/>
      <c r="WPR126" s="243"/>
      <c r="WPS126" s="243"/>
      <c r="WPT126" s="243"/>
      <c r="WPU126" s="243"/>
      <c r="WPV126" s="243"/>
      <c r="WPW126" s="243"/>
      <c r="WPX126" s="243"/>
      <c r="WPY126" s="243"/>
      <c r="WPZ126" s="243"/>
      <c r="WQA126" s="243"/>
      <c r="WQB126" s="243"/>
      <c r="WQC126" s="243"/>
      <c r="WQD126" s="243"/>
      <c r="WQE126" s="243"/>
      <c r="WQF126" s="243"/>
      <c r="WQG126" s="243"/>
      <c r="WQH126" s="243"/>
      <c r="WQI126" s="243"/>
      <c r="WQJ126" s="243"/>
      <c r="WQK126" s="243"/>
      <c r="WQL126" s="243"/>
      <c r="WQM126" s="243"/>
      <c r="WQN126" s="243"/>
      <c r="WQO126" s="243"/>
      <c r="WQP126" s="243"/>
      <c r="WQQ126" s="243"/>
      <c r="WQR126" s="243"/>
      <c r="WQS126" s="243"/>
      <c r="WQT126" s="243"/>
      <c r="WQU126" s="243"/>
      <c r="WQV126" s="243"/>
      <c r="WQW126" s="243"/>
      <c r="WQX126" s="243"/>
      <c r="WQY126" s="243"/>
      <c r="WQZ126" s="243"/>
      <c r="WRA126" s="243"/>
      <c r="WRB126" s="243"/>
      <c r="WRC126" s="243"/>
      <c r="WRD126" s="243"/>
      <c r="WRE126" s="243"/>
      <c r="WRF126" s="243"/>
      <c r="WRG126" s="243"/>
      <c r="WRH126" s="243"/>
      <c r="WRI126" s="243"/>
      <c r="WRJ126" s="243"/>
      <c r="WRK126" s="243"/>
      <c r="WRL126" s="243"/>
      <c r="WRM126" s="243"/>
      <c r="WRN126" s="243"/>
      <c r="WRO126" s="243"/>
      <c r="WRP126" s="243"/>
      <c r="WRQ126" s="243"/>
      <c r="WRR126" s="243"/>
      <c r="WRS126" s="243"/>
      <c r="WRT126" s="243"/>
      <c r="WRU126" s="243"/>
      <c r="WRV126" s="243"/>
      <c r="WRW126" s="243"/>
      <c r="WRX126" s="243"/>
      <c r="WRY126" s="243"/>
      <c r="WRZ126" s="243"/>
      <c r="WSA126" s="243"/>
      <c r="WSB126" s="243"/>
      <c r="WSC126" s="243"/>
      <c r="WSD126" s="243"/>
      <c r="WSE126" s="243"/>
      <c r="WSF126" s="243"/>
      <c r="WSG126" s="243"/>
      <c r="WSH126" s="243"/>
      <c r="WSI126" s="243"/>
      <c r="WSJ126" s="243"/>
      <c r="WSK126" s="243"/>
      <c r="WSL126" s="243"/>
      <c r="WSM126" s="243"/>
      <c r="WSN126" s="243"/>
      <c r="WSO126" s="243"/>
      <c r="WSP126" s="243"/>
      <c r="WSQ126" s="243"/>
      <c r="WSR126" s="243"/>
      <c r="WSS126" s="243"/>
      <c r="WST126" s="243"/>
      <c r="WSU126" s="243"/>
      <c r="WSV126" s="243"/>
      <c r="WSW126" s="243"/>
      <c r="WSX126" s="243"/>
      <c r="WSY126" s="243"/>
      <c r="WSZ126" s="243"/>
      <c r="WTA126" s="243"/>
      <c r="WTB126" s="243"/>
      <c r="WTC126" s="243"/>
      <c r="WTD126" s="243"/>
      <c r="WTE126" s="243"/>
      <c r="WTF126" s="243"/>
      <c r="WTG126" s="243"/>
      <c r="WTH126" s="243"/>
      <c r="WTI126" s="243"/>
      <c r="WTJ126" s="243"/>
      <c r="WTK126" s="243"/>
      <c r="WTL126" s="243"/>
      <c r="WTM126" s="243"/>
      <c r="WTN126" s="243"/>
      <c r="WTO126" s="243"/>
      <c r="WTP126" s="243"/>
      <c r="WTQ126" s="243"/>
      <c r="WTR126" s="243"/>
      <c r="WTS126" s="243"/>
      <c r="WTT126" s="243"/>
      <c r="WTU126" s="243"/>
      <c r="WTV126" s="243"/>
      <c r="WTW126" s="243"/>
      <c r="WTX126" s="243"/>
      <c r="WTY126" s="243"/>
      <c r="WTZ126" s="243"/>
      <c r="WUA126" s="243"/>
      <c r="WUB126" s="243"/>
      <c r="WUC126" s="243"/>
      <c r="WUD126" s="243"/>
      <c r="WUE126" s="243"/>
      <c r="WUF126" s="243"/>
      <c r="WUG126" s="243"/>
      <c r="WUH126" s="243"/>
      <c r="WUI126" s="243"/>
      <c r="WUJ126" s="243"/>
      <c r="WUK126" s="243"/>
      <c r="WUL126" s="243"/>
      <c r="WUM126" s="243"/>
      <c r="WUN126" s="243"/>
      <c r="WUO126" s="243"/>
      <c r="WUP126" s="243"/>
      <c r="WUQ126" s="243"/>
      <c r="WUR126" s="243"/>
      <c r="WUS126" s="243"/>
      <c r="WUT126" s="243"/>
      <c r="WUU126" s="243"/>
      <c r="WUV126" s="243"/>
      <c r="WUW126" s="243"/>
      <c r="WUX126" s="243"/>
      <c r="WUY126" s="243"/>
      <c r="WUZ126" s="243"/>
      <c r="WVA126" s="243"/>
      <c r="WVB126" s="243"/>
      <c r="WVC126" s="243"/>
      <c r="WVD126" s="243"/>
      <c r="WVE126" s="243"/>
      <c r="WVF126" s="243"/>
      <c r="WVG126" s="243"/>
      <c r="WVH126" s="243"/>
      <c r="WVI126" s="243"/>
      <c r="WVJ126" s="243"/>
      <c r="WVK126" s="243"/>
      <c r="WVL126" s="243"/>
      <c r="WVM126" s="243"/>
      <c r="WVN126" s="243"/>
      <c r="WVO126" s="243"/>
      <c r="WVP126" s="243"/>
      <c r="WVQ126" s="243"/>
      <c r="WVR126" s="243"/>
      <c r="WVS126" s="243"/>
      <c r="WVT126" s="243"/>
      <c r="WVU126" s="243"/>
      <c r="WVV126" s="243"/>
      <c r="WVW126" s="243"/>
      <c r="WVX126" s="243"/>
      <c r="WVY126" s="243"/>
      <c r="WVZ126" s="243"/>
      <c r="WWA126" s="243"/>
      <c r="WWB126" s="243"/>
      <c r="WWC126" s="243"/>
      <c r="WWD126" s="243"/>
      <c r="WWE126" s="243"/>
      <c r="WWF126" s="243"/>
      <c r="WWG126" s="243"/>
      <c r="WWH126" s="243"/>
      <c r="WWI126" s="243"/>
      <c r="WWJ126" s="243"/>
      <c r="WWK126" s="243"/>
      <c r="WWL126" s="243"/>
      <c r="WWM126" s="243"/>
      <c r="WWN126" s="243"/>
      <c r="WWO126" s="243"/>
      <c r="WWP126" s="243"/>
      <c r="WWQ126" s="243"/>
      <c r="WWR126" s="243"/>
      <c r="WWS126" s="243"/>
      <c r="WWT126" s="243"/>
      <c r="WWU126" s="243"/>
      <c r="WWV126" s="243"/>
      <c r="WWW126" s="243"/>
      <c r="WWX126" s="243"/>
      <c r="WWY126" s="243"/>
      <c r="WWZ126" s="243"/>
      <c r="WXA126" s="243"/>
      <c r="WXB126" s="243"/>
      <c r="WXC126" s="243"/>
      <c r="WXD126" s="243"/>
      <c r="WXE126" s="243"/>
      <c r="WXF126" s="243"/>
      <c r="WXG126" s="243"/>
      <c r="WXH126" s="243"/>
      <c r="WXI126" s="243"/>
      <c r="WXJ126" s="243"/>
      <c r="WXK126" s="243"/>
      <c r="WXL126" s="243"/>
      <c r="WXM126" s="243"/>
      <c r="WXN126" s="243"/>
      <c r="WXO126" s="243"/>
      <c r="WXP126" s="243"/>
      <c r="WXQ126" s="243"/>
      <c r="WXR126" s="243"/>
      <c r="WXS126" s="243"/>
      <c r="WXT126" s="243"/>
      <c r="WXU126" s="243"/>
      <c r="WXV126" s="243"/>
      <c r="WXW126" s="243"/>
      <c r="WXX126" s="243"/>
      <c r="WXY126" s="243"/>
      <c r="WXZ126" s="243"/>
      <c r="WYA126" s="243"/>
      <c r="WYB126" s="243"/>
      <c r="WYC126" s="243"/>
      <c r="WYD126" s="243"/>
      <c r="WYE126" s="243"/>
      <c r="WYF126" s="243"/>
      <c r="WYG126" s="243"/>
      <c r="WYH126" s="243"/>
      <c r="WYI126" s="243"/>
      <c r="WYJ126" s="243"/>
      <c r="WYK126" s="243"/>
      <c r="WYL126" s="243"/>
      <c r="WYM126" s="243"/>
      <c r="WYN126" s="243"/>
      <c r="WYO126" s="243"/>
      <c r="WYP126" s="243"/>
      <c r="WYQ126" s="243"/>
      <c r="WYR126" s="243"/>
      <c r="WYS126" s="243"/>
      <c r="WYT126" s="243"/>
      <c r="WYU126" s="243"/>
      <c r="WYV126" s="243"/>
      <c r="WYW126" s="243"/>
      <c r="WYX126" s="243"/>
      <c r="WYY126" s="243"/>
      <c r="WYZ126" s="243"/>
      <c r="WZA126" s="243"/>
      <c r="WZB126" s="243"/>
      <c r="WZC126" s="243"/>
      <c r="WZD126" s="243"/>
      <c r="WZE126" s="243"/>
      <c r="WZF126" s="243"/>
      <c r="WZG126" s="243"/>
      <c r="WZH126" s="243"/>
      <c r="WZI126" s="243"/>
      <c r="WZJ126" s="243"/>
      <c r="WZK126" s="243"/>
      <c r="WZL126" s="243"/>
      <c r="WZM126" s="243"/>
      <c r="WZN126" s="243"/>
      <c r="WZO126" s="243"/>
      <c r="WZP126" s="243"/>
      <c r="WZQ126" s="243"/>
      <c r="WZR126" s="243"/>
      <c r="WZS126" s="243"/>
      <c r="WZT126" s="243"/>
      <c r="WZU126" s="243"/>
      <c r="WZV126" s="243"/>
      <c r="WZW126" s="243"/>
      <c r="WZX126" s="243"/>
      <c r="WZY126" s="243"/>
      <c r="WZZ126" s="243"/>
      <c r="XAA126" s="243"/>
      <c r="XAB126" s="243"/>
      <c r="XAC126" s="243"/>
      <c r="XAD126" s="243"/>
      <c r="XAE126" s="243"/>
      <c r="XAF126" s="243"/>
      <c r="XAG126" s="243"/>
      <c r="XAH126" s="243"/>
      <c r="XAI126" s="243"/>
      <c r="XAJ126" s="243"/>
      <c r="XAK126" s="243"/>
      <c r="XAL126" s="243"/>
      <c r="XAM126" s="243"/>
      <c r="XAN126" s="243"/>
      <c r="XAO126" s="243"/>
      <c r="XAP126" s="243"/>
      <c r="XAQ126" s="243"/>
      <c r="XAR126" s="243"/>
      <c r="XAS126" s="243"/>
      <c r="XAT126" s="243"/>
      <c r="XAU126" s="243"/>
      <c r="XAV126" s="243"/>
      <c r="XAW126" s="243"/>
      <c r="XAX126" s="243"/>
      <c r="XAY126" s="243"/>
      <c r="XAZ126" s="243"/>
      <c r="XBA126" s="243"/>
      <c r="XBB126" s="243"/>
      <c r="XBC126" s="243"/>
      <c r="XBD126" s="243"/>
      <c r="XBE126" s="243"/>
      <c r="XBF126" s="243"/>
      <c r="XBG126" s="243"/>
      <c r="XBH126" s="243"/>
      <c r="XBI126" s="243"/>
      <c r="XBJ126" s="243"/>
      <c r="XBK126" s="243"/>
      <c r="XBL126" s="243"/>
      <c r="XBM126" s="243"/>
      <c r="XBN126" s="243"/>
      <c r="XBO126" s="243"/>
      <c r="XBP126" s="243"/>
      <c r="XBQ126" s="243"/>
      <c r="XBR126" s="243"/>
      <c r="XBS126" s="243"/>
      <c r="XBT126" s="243"/>
      <c r="XBU126" s="243"/>
      <c r="XBV126" s="243"/>
      <c r="XBW126" s="243"/>
      <c r="XBX126" s="243"/>
      <c r="XBY126" s="243"/>
      <c r="XBZ126" s="243"/>
      <c r="XCA126" s="243"/>
      <c r="XCB126" s="243"/>
      <c r="XCC126" s="243"/>
      <c r="XCD126" s="243"/>
      <c r="XCE126" s="243"/>
      <c r="XCF126" s="243"/>
      <c r="XCG126" s="243"/>
      <c r="XCH126" s="243"/>
      <c r="XCI126" s="243"/>
      <c r="XCJ126" s="243"/>
      <c r="XCK126" s="243"/>
      <c r="XCL126" s="243"/>
      <c r="XCM126" s="243"/>
      <c r="XCN126" s="243"/>
      <c r="XCO126" s="243"/>
      <c r="XCP126" s="243"/>
      <c r="XCQ126" s="243"/>
      <c r="XCR126" s="243"/>
      <c r="XCS126" s="243"/>
      <c r="XCT126" s="243"/>
      <c r="XCU126" s="243"/>
      <c r="XCV126" s="243"/>
      <c r="XCW126" s="243"/>
      <c r="XCX126" s="243"/>
      <c r="XCY126" s="243"/>
      <c r="XCZ126" s="243"/>
      <c r="XDA126" s="243"/>
      <c r="XDB126" s="243"/>
      <c r="XDC126" s="243"/>
      <c r="XDD126" s="243"/>
      <c r="XDE126" s="243"/>
      <c r="XDF126" s="243"/>
      <c r="XDG126" s="243"/>
      <c r="XDH126" s="243"/>
      <c r="XDI126" s="243"/>
      <c r="XDJ126" s="243"/>
      <c r="XDK126" s="243"/>
      <c r="XDL126" s="243"/>
      <c r="XDM126" s="243"/>
      <c r="XDN126" s="243"/>
      <c r="XDO126" s="243"/>
      <c r="XDP126" s="243"/>
      <c r="XDQ126" s="243"/>
      <c r="XDR126" s="243"/>
      <c r="XDS126" s="243"/>
      <c r="XDT126" s="243"/>
      <c r="XDU126" s="243"/>
      <c r="XDV126" s="243"/>
      <c r="XDW126" s="243"/>
      <c r="XDX126" s="243"/>
      <c r="XDY126" s="243"/>
      <c r="XDZ126" s="243"/>
    </row>
    <row r="127" spans="1:16359" s="277" customFormat="1" ht="12">
      <c r="C127" s="317" t="s">
        <v>255</v>
      </c>
      <c r="E127" s="290"/>
      <c r="F127" s="290"/>
      <c r="G127" s="290"/>
      <c r="H127" s="290"/>
      <c r="I127" s="290"/>
      <c r="J127" s="290"/>
      <c r="K127" s="290"/>
      <c r="L127" s="290"/>
      <c r="M127" s="290"/>
      <c r="N127" s="290"/>
      <c r="P127" s="290"/>
      <c r="Q127" s="290"/>
      <c r="R127" s="290"/>
      <c r="S127" s="290"/>
      <c r="T127" s="290"/>
      <c r="U127" s="290"/>
      <c r="V127" s="290"/>
      <c r="W127" s="290"/>
      <c r="X127" s="290"/>
      <c r="Y127" s="290"/>
      <c r="Z127" s="290"/>
      <c r="AB127" s="290"/>
      <c r="AC127" s="290"/>
      <c r="AD127" s="290"/>
      <c r="AE127" s="290"/>
      <c r="AF127" s="290"/>
      <c r="AG127" s="290"/>
      <c r="AH127" s="243"/>
      <c r="AI127" s="243"/>
      <c r="AJ127" s="243"/>
      <c r="AK127" s="243"/>
      <c r="AL127" s="243"/>
      <c r="AM127" s="243"/>
      <c r="AN127" s="243"/>
      <c r="AO127" s="243"/>
      <c r="AP127" s="243"/>
      <c r="AQ127" s="243"/>
      <c r="AR127" s="243"/>
      <c r="AS127" s="243"/>
      <c r="AT127" s="243"/>
      <c r="AU127" s="243"/>
      <c r="AV127" s="243"/>
      <c r="AW127" s="243"/>
      <c r="AX127" s="243"/>
      <c r="AY127" s="243"/>
      <c r="AZ127" s="243"/>
      <c r="BA127" s="243"/>
      <c r="BB127" s="243"/>
      <c r="BC127" s="243"/>
      <c r="BD127" s="243"/>
      <c r="BE127" s="243"/>
      <c r="BF127" s="243"/>
      <c r="BG127" s="243"/>
      <c r="BH127" s="243"/>
      <c r="BI127" s="243"/>
      <c r="BJ127" s="243"/>
      <c r="BK127" s="243"/>
      <c r="BL127" s="243"/>
      <c r="BM127" s="243"/>
      <c r="BN127" s="243"/>
      <c r="BO127" s="243"/>
      <c r="BP127" s="243"/>
      <c r="BQ127" s="243"/>
      <c r="BR127" s="243"/>
      <c r="BS127" s="243"/>
      <c r="BT127" s="243"/>
      <c r="BU127" s="243"/>
      <c r="BV127" s="243"/>
      <c r="BW127" s="243"/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3"/>
      <c r="CJ127" s="243"/>
      <c r="CK127" s="243"/>
      <c r="CL127" s="243"/>
      <c r="CM127" s="243"/>
      <c r="CN127" s="243"/>
      <c r="CO127" s="243"/>
      <c r="CP127" s="243"/>
      <c r="CQ127" s="243"/>
      <c r="CR127" s="243"/>
      <c r="CS127" s="243"/>
      <c r="CT127" s="243"/>
      <c r="CU127" s="243"/>
      <c r="CV127" s="243"/>
      <c r="CW127" s="243"/>
      <c r="CX127" s="243"/>
      <c r="CY127" s="243"/>
      <c r="CZ127" s="243"/>
      <c r="DA127" s="243"/>
      <c r="DB127" s="243"/>
      <c r="DC127" s="243"/>
      <c r="DD127" s="243"/>
      <c r="DE127" s="243"/>
      <c r="DF127" s="243"/>
      <c r="DG127" s="243"/>
      <c r="DH127" s="243"/>
      <c r="DI127" s="243"/>
      <c r="DJ127" s="243"/>
      <c r="DK127" s="243"/>
      <c r="DL127" s="243"/>
      <c r="DM127" s="243"/>
      <c r="DN127" s="243"/>
      <c r="DO127" s="243"/>
      <c r="DP127" s="243"/>
      <c r="DQ127" s="243"/>
      <c r="DR127" s="243"/>
      <c r="DS127" s="243"/>
      <c r="DT127" s="243"/>
      <c r="DU127" s="243"/>
      <c r="DV127" s="243"/>
      <c r="DW127" s="243"/>
      <c r="DX127" s="243"/>
      <c r="DY127" s="243"/>
      <c r="DZ127" s="243"/>
      <c r="EA127" s="243"/>
      <c r="EB127" s="243"/>
      <c r="EC127" s="243"/>
      <c r="ED127" s="243"/>
      <c r="EE127" s="243"/>
      <c r="EF127" s="243"/>
      <c r="EG127" s="243"/>
      <c r="EH127" s="243"/>
      <c r="EI127" s="243"/>
      <c r="EJ127" s="243"/>
      <c r="EK127" s="243"/>
      <c r="EL127" s="243"/>
      <c r="EM127" s="243"/>
      <c r="EN127" s="243"/>
      <c r="EO127" s="243"/>
      <c r="EP127" s="243"/>
      <c r="EQ127" s="243"/>
      <c r="ER127" s="243"/>
      <c r="ES127" s="243"/>
      <c r="ET127" s="243"/>
      <c r="EU127" s="243"/>
      <c r="EV127" s="243"/>
      <c r="EW127" s="243"/>
      <c r="EX127" s="243"/>
      <c r="EY127" s="243"/>
      <c r="EZ127" s="243"/>
      <c r="FA127" s="243"/>
      <c r="FB127" s="243"/>
      <c r="FC127" s="243"/>
      <c r="FD127" s="243"/>
      <c r="FE127" s="243"/>
      <c r="FF127" s="243"/>
      <c r="FG127" s="243"/>
      <c r="FH127" s="243"/>
      <c r="FI127" s="243"/>
      <c r="FJ127" s="243"/>
      <c r="FK127" s="243"/>
      <c r="FL127" s="243"/>
      <c r="FM127" s="243"/>
      <c r="FN127" s="243"/>
      <c r="FO127" s="243"/>
      <c r="FP127" s="243"/>
      <c r="FQ127" s="243"/>
      <c r="FR127" s="243"/>
      <c r="FS127" s="243"/>
      <c r="FT127" s="243"/>
      <c r="FU127" s="243"/>
      <c r="FV127" s="243"/>
      <c r="FW127" s="243"/>
      <c r="FX127" s="243"/>
      <c r="FY127" s="243"/>
      <c r="FZ127" s="243"/>
      <c r="GA127" s="243"/>
      <c r="GB127" s="243"/>
      <c r="GC127" s="243"/>
      <c r="GD127" s="243"/>
      <c r="GE127" s="243"/>
      <c r="GF127" s="243"/>
      <c r="GG127" s="243"/>
      <c r="GH127" s="243"/>
      <c r="GI127" s="243"/>
      <c r="GJ127" s="243"/>
      <c r="GK127" s="243"/>
      <c r="GL127" s="243"/>
      <c r="GM127" s="243"/>
      <c r="GN127" s="243"/>
      <c r="GO127" s="243"/>
      <c r="GP127" s="243"/>
      <c r="GQ127" s="243"/>
      <c r="GR127" s="243"/>
      <c r="GS127" s="243"/>
      <c r="GT127" s="243"/>
      <c r="GU127" s="243"/>
      <c r="GV127" s="243"/>
      <c r="GW127" s="243"/>
      <c r="GX127" s="243"/>
      <c r="GY127" s="243"/>
      <c r="GZ127" s="243"/>
      <c r="HA127" s="243"/>
      <c r="HB127" s="243"/>
      <c r="HC127" s="243"/>
      <c r="HD127" s="243"/>
      <c r="HE127" s="243"/>
      <c r="HF127" s="243"/>
      <c r="HG127" s="243"/>
      <c r="HH127" s="243"/>
      <c r="HI127" s="243"/>
      <c r="HJ127" s="243"/>
      <c r="HK127" s="243"/>
      <c r="HL127" s="243"/>
      <c r="HM127" s="243"/>
      <c r="HN127" s="243"/>
      <c r="HO127" s="243"/>
      <c r="HP127" s="243"/>
      <c r="HQ127" s="243"/>
      <c r="HR127" s="243"/>
      <c r="HS127" s="243"/>
      <c r="HT127" s="243"/>
      <c r="HU127" s="243"/>
      <c r="HV127" s="243"/>
      <c r="HW127" s="243"/>
      <c r="HX127" s="243"/>
      <c r="HY127" s="243"/>
      <c r="HZ127" s="243"/>
      <c r="IA127" s="243"/>
      <c r="IB127" s="243"/>
      <c r="IC127" s="243"/>
      <c r="ID127" s="243"/>
      <c r="IE127" s="243"/>
      <c r="IF127" s="243"/>
      <c r="IG127" s="243"/>
      <c r="IH127" s="243"/>
      <c r="II127" s="243"/>
      <c r="IJ127" s="243"/>
      <c r="IK127" s="243"/>
      <c r="IL127" s="243"/>
      <c r="IM127" s="243"/>
      <c r="IN127" s="243"/>
      <c r="IO127" s="243"/>
      <c r="IP127" s="243"/>
      <c r="IQ127" s="243"/>
      <c r="IR127" s="243"/>
      <c r="IS127" s="243"/>
      <c r="IT127" s="243"/>
      <c r="IU127" s="243"/>
      <c r="IV127" s="243"/>
      <c r="IW127" s="243"/>
      <c r="IX127" s="243"/>
      <c r="IY127" s="243"/>
      <c r="IZ127" s="243"/>
      <c r="JA127" s="243"/>
      <c r="JB127" s="243"/>
      <c r="JC127" s="243"/>
      <c r="JD127" s="243"/>
      <c r="JE127" s="243"/>
      <c r="JF127" s="243"/>
      <c r="JG127" s="243"/>
      <c r="JH127" s="243"/>
      <c r="JI127" s="243"/>
      <c r="JJ127" s="243"/>
      <c r="JK127" s="243"/>
      <c r="JL127" s="243"/>
      <c r="JM127" s="243"/>
      <c r="JN127" s="243"/>
      <c r="JO127" s="243"/>
      <c r="JP127" s="243"/>
      <c r="JQ127" s="243"/>
      <c r="JR127" s="243"/>
      <c r="JS127" s="243"/>
      <c r="JT127" s="243"/>
      <c r="JU127" s="243"/>
      <c r="JV127" s="243"/>
      <c r="JW127" s="243"/>
      <c r="JX127" s="243"/>
      <c r="JY127" s="243"/>
      <c r="JZ127" s="243"/>
      <c r="KA127" s="243"/>
      <c r="KB127" s="243"/>
      <c r="KC127" s="243"/>
      <c r="KD127" s="243"/>
      <c r="KE127" s="243"/>
      <c r="KF127" s="243"/>
      <c r="KG127" s="243"/>
      <c r="KH127" s="243"/>
      <c r="KI127" s="243"/>
      <c r="KJ127" s="243"/>
      <c r="KK127" s="243"/>
      <c r="KL127" s="243"/>
      <c r="KM127" s="243"/>
      <c r="KN127" s="243"/>
      <c r="KO127" s="243"/>
      <c r="KP127" s="243"/>
      <c r="KQ127" s="243"/>
      <c r="KR127" s="243"/>
      <c r="KS127" s="243"/>
      <c r="KT127" s="243"/>
      <c r="KU127" s="243"/>
      <c r="KV127" s="243"/>
      <c r="KW127" s="243"/>
      <c r="KX127" s="243"/>
      <c r="KY127" s="243"/>
      <c r="KZ127" s="243"/>
      <c r="LA127" s="243"/>
      <c r="LB127" s="243"/>
      <c r="LC127" s="243"/>
      <c r="LD127" s="243"/>
      <c r="LE127" s="243"/>
      <c r="LF127" s="243"/>
      <c r="LG127" s="243"/>
      <c r="LH127" s="243"/>
      <c r="LI127" s="243"/>
      <c r="LJ127" s="243"/>
      <c r="LK127" s="243"/>
      <c r="LL127" s="243"/>
      <c r="LM127" s="243"/>
      <c r="LN127" s="243"/>
      <c r="LO127" s="243"/>
      <c r="LP127" s="243"/>
      <c r="LQ127" s="243"/>
      <c r="LR127" s="243"/>
      <c r="LS127" s="243"/>
      <c r="LT127" s="243"/>
      <c r="LU127" s="243"/>
      <c r="LV127" s="243"/>
      <c r="LW127" s="243"/>
      <c r="LX127" s="243"/>
      <c r="LY127" s="243"/>
      <c r="LZ127" s="243"/>
      <c r="MA127" s="243"/>
      <c r="MB127" s="243"/>
      <c r="MC127" s="243"/>
      <c r="MD127" s="243"/>
      <c r="ME127" s="243"/>
      <c r="MF127" s="243"/>
      <c r="MG127" s="243"/>
      <c r="MH127" s="243"/>
      <c r="MI127" s="243"/>
      <c r="MJ127" s="243"/>
      <c r="MK127" s="243"/>
      <c r="ML127" s="243"/>
      <c r="MM127" s="243"/>
      <c r="MN127" s="243"/>
      <c r="MO127" s="243"/>
      <c r="MP127" s="243"/>
      <c r="MQ127" s="243"/>
      <c r="MR127" s="243"/>
      <c r="MS127" s="243"/>
      <c r="MT127" s="243"/>
      <c r="MU127" s="243"/>
      <c r="MV127" s="243"/>
      <c r="MW127" s="243"/>
      <c r="MX127" s="243"/>
      <c r="MY127" s="243"/>
      <c r="MZ127" s="243"/>
      <c r="NA127" s="243"/>
      <c r="NB127" s="243"/>
      <c r="NC127" s="243"/>
      <c r="ND127" s="243"/>
      <c r="NE127" s="243"/>
      <c r="NF127" s="243"/>
      <c r="NG127" s="243"/>
      <c r="NH127" s="243"/>
      <c r="NI127" s="243"/>
      <c r="NJ127" s="243"/>
      <c r="NK127" s="243"/>
      <c r="NL127" s="243"/>
      <c r="NM127" s="243"/>
      <c r="NN127" s="243"/>
      <c r="NO127" s="243"/>
      <c r="NP127" s="243"/>
      <c r="NQ127" s="243"/>
      <c r="NR127" s="243"/>
      <c r="NS127" s="243"/>
      <c r="NT127" s="243"/>
      <c r="NU127" s="243"/>
      <c r="NV127" s="243"/>
      <c r="NW127" s="243"/>
      <c r="NX127" s="243"/>
      <c r="NY127" s="243"/>
      <c r="NZ127" s="243"/>
      <c r="OA127" s="243"/>
      <c r="OB127" s="243"/>
      <c r="OC127" s="243"/>
      <c r="OD127" s="243"/>
      <c r="OE127" s="243"/>
      <c r="OF127" s="243"/>
      <c r="OG127" s="243"/>
      <c r="OH127" s="243"/>
      <c r="OI127" s="243"/>
      <c r="OJ127" s="243"/>
      <c r="OK127" s="243"/>
      <c r="OL127" s="243"/>
      <c r="OM127" s="243"/>
      <c r="ON127" s="243"/>
      <c r="OO127" s="243"/>
      <c r="OP127" s="243"/>
      <c r="OQ127" s="243"/>
      <c r="OR127" s="243"/>
      <c r="OS127" s="243"/>
      <c r="OT127" s="243"/>
      <c r="OU127" s="243"/>
      <c r="OV127" s="243"/>
      <c r="OW127" s="243"/>
      <c r="OX127" s="243"/>
      <c r="OY127" s="243"/>
      <c r="OZ127" s="243"/>
      <c r="PA127" s="243"/>
      <c r="PB127" s="243"/>
      <c r="PC127" s="243"/>
      <c r="PD127" s="243"/>
      <c r="PE127" s="243"/>
      <c r="PF127" s="243"/>
      <c r="PG127" s="243"/>
      <c r="PH127" s="243"/>
      <c r="PI127" s="243"/>
      <c r="PJ127" s="243"/>
      <c r="PK127" s="243"/>
      <c r="PL127" s="243"/>
      <c r="PM127" s="243"/>
      <c r="PN127" s="243"/>
      <c r="PO127" s="243"/>
      <c r="PP127" s="243"/>
      <c r="PQ127" s="243"/>
      <c r="PR127" s="243"/>
      <c r="PS127" s="243"/>
      <c r="PT127" s="243"/>
      <c r="PU127" s="243"/>
      <c r="PV127" s="243"/>
      <c r="PW127" s="243"/>
      <c r="PX127" s="243"/>
      <c r="PY127" s="243"/>
      <c r="PZ127" s="243"/>
      <c r="QA127" s="243"/>
      <c r="QB127" s="243"/>
      <c r="QC127" s="243"/>
      <c r="QD127" s="243"/>
      <c r="QE127" s="243"/>
      <c r="QF127" s="243"/>
      <c r="QG127" s="243"/>
      <c r="QH127" s="243"/>
      <c r="QI127" s="243"/>
      <c r="QJ127" s="243"/>
      <c r="QK127" s="243"/>
      <c r="QL127" s="243"/>
      <c r="QM127" s="243"/>
      <c r="QN127" s="243"/>
      <c r="QO127" s="243"/>
      <c r="QP127" s="243"/>
      <c r="QQ127" s="243"/>
      <c r="QR127" s="243"/>
      <c r="QS127" s="243"/>
      <c r="QT127" s="243"/>
      <c r="QU127" s="243"/>
      <c r="QV127" s="243"/>
      <c r="QW127" s="243"/>
      <c r="QX127" s="243"/>
      <c r="QY127" s="243"/>
      <c r="QZ127" s="243"/>
      <c r="RA127" s="243"/>
      <c r="RB127" s="243"/>
      <c r="RC127" s="243"/>
      <c r="RD127" s="243"/>
      <c r="RE127" s="243"/>
      <c r="RF127" s="243"/>
      <c r="RG127" s="243"/>
      <c r="RH127" s="243"/>
      <c r="RI127" s="243"/>
      <c r="RJ127" s="243"/>
      <c r="RK127" s="243"/>
      <c r="RL127" s="243"/>
      <c r="RM127" s="243"/>
      <c r="RN127" s="243"/>
      <c r="RO127" s="243"/>
      <c r="RP127" s="243"/>
      <c r="RQ127" s="243"/>
      <c r="RR127" s="243"/>
      <c r="RS127" s="243"/>
      <c r="RT127" s="243"/>
      <c r="RU127" s="243"/>
      <c r="RV127" s="243"/>
      <c r="RW127" s="243"/>
      <c r="RX127" s="243"/>
      <c r="RY127" s="243"/>
      <c r="RZ127" s="243"/>
      <c r="SA127" s="243"/>
      <c r="SB127" s="243"/>
      <c r="SC127" s="243"/>
      <c r="SD127" s="243"/>
      <c r="SE127" s="243"/>
      <c r="SF127" s="243"/>
      <c r="SG127" s="243"/>
      <c r="SH127" s="243"/>
      <c r="SI127" s="243"/>
      <c r="SJ127" s="243"/>
      <c r="SK127" s="243"/>
      <c r="SL127" s="243"/>
      <c r="SM127" s="243"/>
      <c r="SN127" s="243"/>
      <c r="SO127" s="243"/>
      <c r="SP127" s="243"/>
      <c r="SQ127" s="243"/>
      <c r="SR127" s="243"/>
      <c r="SS127" s="243"/>
      <c r="ST127" s="243"/>
      <c r="SU127" s="243"/>
      <c r="SV127" s="243"/>
      <c r="SW127" s="243"/>
      <c r="SX127" s="243"/>
      <c r="SY127" s="243"/>
      <c r="SZ127" s="243"/>
      <c r="TA127" s="243"/>
      <c r="TB127" s="243"/>
      <c r="TC127" s="243"/>
      <c r="TD127" s="243"/>
      <c r="TE127" s="243"/>
      <c r="TF127" s="243"/>
      <c r="TG127" s="243"/>
      <c r="TH127" s="243"/>
      <c r="TI127" s="243"/>
      <c r="TJ127" s="243"/>
      <c r="TK127" s="243"/>
      <c r="TL127" s="243"/>
      <c r="TM127" s="243"/>
      <c r="TN127" s="243"/>
      <c r="TO127" s="243"/>
      <c r="TP127" s="243"/>
      <c r="TQ127" s="243"/>
      <c r="TR127" s="243"/>
      <c r="TS127" s="243"/>
      <c r="TT127" s="243"/>
      <c r="TU127" s="243"/>
      <c r="TV127" s="243"/>
      <c r="TW127" s="243"/>
      <c r="TX127" s="243"/>
      <c r="TY127" s="243"/>
      <c r="TZ127" s="243"/>
      <c r="UA127" s="243"/>
      <c r="UB127" s="243"/>
      <c r="UC127" s="243"/>
      <c r="UD127" s="243"/>
      <c r="UE127" s="243"/>
      <c r="UF127" s="243"/>
      <c r="UG127" s="243"/>
      <c r="UH127" s="243"/>
      <c r="UI127" s="243"/>
      <c r="UJ127" s="243"/>
      <c r="UK127" s="243"/>
      <c r="UL127" s="243"/>
      <c r="UM127" s="243"/>
      <c r="UN127" s="243"/>
      <c r="UO127" s="243"/>
      <c r="UP127" s="243"/>
      <c r="UQ127" s="243"/>
      <c r="UR127" s="243"/>
      <c r="US127" s="243"/>
      <c r="UT127" s="243"/>
      <c r="UU127" s="243"/>
      <c r="UV127" s="243"/>
      <c r="UW127" s="243"/>
      <c r="UX127" s="243"/>
      <c r="UY127" s="243"/>
      <c r="UZ127" s="243"/>
      <c r="VA127" s="243"/>
      <c r="VB127" s="243"/>
      <c r="VC127" s="243"/>
      <c r="VD127" s="243"/>
      <c r="VE127" s="243"/>
      <c r="VF127" s="243"/>
      <c r="VG127" s="243"/>
      <c r="VH127" s="243"/>
      <c r="VI127" s="243"/>
      <c r="VJ127" s="243"/>
      <c r="VK127" s="243"/>
      <c r="VL127" s="243"/>
      <c r="VM127" s="243"/>
      <c r="VN127" s="243"/>
      <c r="VO127" s="243"/>
      <c r="VP127" s="243"/>
      <c r="VQ127" s="243"/>
      <c r="VR127" s="243"/>
      <c r="VS127" s="243"/>
      <c r="VT127" s="243"/>
      <c r="VU127" s="243"/>
      <c r="VV127" s="243"/>
      <c r="VW127" s="243"/>
      <c r="VX127" s="243"/>
      <c r="VY127" s="243"/>
      <c r="VZ127" s="243"/>
      <c r="WA127" s="243"/>
      <c r="WB127" s="243"/>
      <c r="WC127" s="243"/>
      <c r="WD127" s="243"/>
      <c r="WE127" s="243"/>
      <c r="WF127" s="243"/>
      <c r="WG127" s="243"/>
      <c r="WH127" s="243"/>
      <c r="WI127" s="243"/>
      <c r="WJ127" s="243"/>
      <c r="WK127" s="243"/>
      <c r="WL127" s="243"/>
      <c r="WM127" s="243"/>
      <c r="WN127" s="243"/>
      <c r="WO127" s="243"/>
      <c r="WP127" s="243"/>
      <c r="WQ127" s="243"/>
      <c r="WR127" s="243"/>
      <c r="WS127" s="243"/>
      <c r="WT127" s="243"/>
      <c r="WU127" s="243"/>
      <c r="WV127" s="243"/>
      <c r="WW127" s="243"/>
      <c r="WX127" s="243"/>
      <c r="WY127" s="243"/>
      <c r="WZ127" s="243"/>
      <c r="XA127" s="243"/>
      <c r="XB127" s="243"/>
      <c r="XC127" s="243"/>
      <c r="XD127" s="243"/>
      <c r="XE127" s="243"/>
      <c r="XF127" s="243"/>
      <c r="XG127" s="243"/>
      <c r="XH127" s="243"/>
      <c r="XI127" s="243"/>
      <c r="XJ127" s="243"/>
      <c r="XK127" s="243"/>
      <c r="XL127" s="243"/>
      <c r="XM127" s="243"/>
      <c r="XN127" s="243"/>
      <c r="XO127" s="243"/>
      <c r="XP127" s="243"/>
      <c r="XQ127" s="243"/>
      <c r="XR127" s="243"/>
      <c r="XS127" s="243"/>
      <c r="XT127" s="243"/>
      <c r="XU127" s="243"/>
      <c r="XV127" s="243"/>
      <c r="XW127" s="243"/>
      <c r="XX127" s="243"/>
      <c r="XY127" s="243"/>
      <c r="XZ127" s="243"/>
      <c r="YA127" s="243"/>
      <c r="YB127" s="243"/>
      <c r="YC127" s="243"/>
      <c r="YD127" s="243"/>
      <c r="YE127" s="243"/>
      <c r="YF127" s="243"/>
      <c r="YG127" s="243"/>
      <c r="YH127" s="243"/>
      <c r="YI127" s="243"/>
      <c r="YJ127" s="243"/>
      <c r="YK127" s="243"/>
      <c r="YL127" s="243"/>
      <c r="YM127" s="243"/>
      <c r="YN127" s="243"/>
      <c r="YO127" s="243"/>
      <c r="YP127" s="243"/>
      <c r="YQ127" s="243"/>
      <c r="YR127" s="243"/>
      <c r="YS127" s="243"/>
      <c r="YT127" s="243"/>
      <c r="YU127" s="243"/>
      <c r="YV127" s="243"/>
      <c r="YW127" s="243"/>
      <c r="YX127" s="243"/>
      <c r="YY127" s="243"/>
      <c r="YZ127" s="243"/>
      <c r="ZA127" s="243"/>
      <c r="ZB127" s="243"/>
      <c r="ZC127" s="243"/>
      <c r="ZD127" s="243"/>
      <c r="ZE127" s="243"/>
      <c r="ZF127" s="243"/>
      <c r="ZG127" s="243"/>
      <c r="ZH127" s="243"/>
      <c r="ZI127" s="243"/>
      <c r="ZJ127" s="243"/>
      <c r="ZK127" s="243"/>
      <c r="ZL127" s="243"/>
      <c r="ZM127" s="243"/>
      <c r="ZN127" s="243"/>
      <c r="ZO127" s="243"/>
      <c r="ZP127" s="243"/>
      <c r="ZQ127" s="243"/>
      <c r="ZR127" s="243"/>
      <c r="ZS127" s="243"/>
      <c r="ZT127" s="243"/>
      <c r="ZU127" s="243"/>
      <c r="ZV127" s="243"/>
      <c r="ZW127" s="243"/>
      <c r="ZX127" s="243"/>
      <c r="ZY127" s="243"/>
      <c r="ZZ127" s="243"/>
      <c r="AAA127" s="243"/>
      <c r="AAB127" s="243"/>
      <c r="AAC127" s="243"/>
      <c r="AAD127" s="243"/>
      <c r="AAE127" s="243"/>
      <c r="AAF127" s="243"/>
      <c r="AAG127" s="243"/>
      <c r="AAH127" s="243"/>
      <c r="AAI127" s="243"/>
      <c r="AAJ127" s="243"/>
      <c r="AAK127" s="243"/>
      <c r="AAL127" s="243"/>
      <c r="AAM127" s="243"/>
      <c r="AAN127" s="243"/>
      <c r="AAO127" s="243"/>
      <c r="AAP127" s="243"/>
      <c r="AAQ127" s="243"/>
      <c r="AAR127" s="243"/>
      <c r="AAS127" s="243"/>
      <c r="AAT127" s="243"/>
      <c r="AAU127" s="243"/>
      <c r="AAV127" s="243"/>
      <c r="AAW127" s="243"/>
      <c r="AAX127" s="243"/>
      <c r="AAY127" s="243"/>
      <c r="AAZ127" s="243"/>
      <c r="ABA127" s="243"/>
      <c r="ABB127" s="243"/>
      <c r="ABC127" s="243"/>
      <c r="ABD127" s="243"/>
      <c r="ABE127" s="243"/>
      <c r="ABF127" s="243"/>
      <c r="ABG127" s="243"/>
      <c r="ABH127" s="243"/>
      <c r="ABI127" s="243"/>
      <c r="ABJ127" s="243"/>
      <c r="ABK127" s="243"/>
      <c r="ABL127" s="243"/>
      <c r="ABM127" s="243"/>
      <c r="ABN127" s="243"/>
      <c r="ABO127" s="243"/>
      <c r="ABP127" s="243"/>
      <c r="ABQ127" s="243"/>
      <c r="ABR127" s="243"/>
      <c r="ABS127" s="243"/>
      <c r="ABT127" s="243"/>
      <c r="ABU127" s="243"/>
      <c r="ABV127" s="243"/>
      <c r="ABW127" s="243"/>
      <c r="ABX127" s="243"/>
      <c r="ABY127" s="243"/>
      <c r="ABZ127" s="243"/>
      <c r="ACA127" s="243"/>
      <c r="ACB127" s="243"/>
      <c r="ACC127" s="243"/>
      <c r="ACD127" s="243"/>
      <c r="ACE127" s="243"/>
      <c r="ACF127" s="243"/>
      <c r="ACG127" s="243"/>
      <c r="ACH127" s="243"/>
      <c r="ACI127" s="243"/>
      <c r="ACJ127" s="243"/>
      <c r="ACK127" s="243"/>
      <c r="ACL127" s="243"/>
      <c r="ACM127" s="243"/>
      <c r="ACN127" s="243"/>
      <c r="ACO127" s="243"/>
      <c r="ACP127" s="243"/>
      <c r="ACQ127" s="243"/>
      <c r="ACR127" s="243"/>
      <c r="ACS127" s="243"/>
      <c r="ACT127" s="243"/>
      <c r="ACU127" s="243"/>
      <c r="ACV127" s="243"/>
      <c r="ACW127" s="243"/>
      <c r="ACX127" s="243"/>
      <c r="ACY127" s="243"/>
      <c r="ACZ127" s="243"/>
      <c r="ADA127" s="243"/>
      <c r="ADB127" s="243"/>
      <c r="ADC127" s="243"/>
      <c r="ADD127" s="243"/>
      <c r="ADE127" s="243"/>
      <c r="ADF127" s="243"/>
      <c r="ADG127" s="243"/>
      <c r="ADH127" s="243"/>
      <c r="ADI127" s="243"/>
      <c r="ADJ127" s="243"/>
      <c r="ADK127" s="243"/>
      <c r="ADL127" s="243"/>
      <c r="ADM127" s="243"/>
      <c r="ADN127" s="243"/>
      <c r="ADO127" s="243"/>
      <c r="ADP127" s="243"/>
      <c r="ADQ127" s="243"/>
      <c r="ADR127" s="243"/>
      <c r="ADS127" s="243"/>
      <c r="ADT127" s="243"/>
      <c r="ADU127" s="243"/>
      <c r="ADV127" s="243"/>
      <c r="ADW127" s="243"/>
      <c r="ADX127" s="243"/>
      <c r="ADY127" s="243"/>
      <c r="ADZ127" s="243"/>
      <c r="AEA127" s="243"/>
      <c r="AEB127" s="243"/>
      <c r="AEC127" s="243"/>
      <c r="AED127" s="243"/>
      <c r="AEE127" s="243"/>
      <c r="AEF127" s="243"/>
      <c r="AEG127" s="243"/>
      <c r="AEH127" s="243"/>
      <c r="AEI127" s="243"/>
      <c r="AEJ127" s="243"/>
      <c r="AEK127" s="243"/>
      <c r="AEL127" s="243"/>
      <c r="AEM127" s="243"/>
      <c r="AEN127" s="243"/>
      <c r="AEO127" s="243"/>
      <c r="AEP127" s="243"/>
      <c r="AEQ127" s="243"/>
      <c r="AER127" s="243"/>
      <c r="AES127" s="243"/>
      <c r="AET127" s="243"/>
      <c r="AEU127" s="243"/>
      <c r="AEV127" s="243"/>
      <c r="AEW127" s="243"/>
      <c r="AEX127" s="243"/>
      <c r="AEY127" s="243"/>
      <c r="AEZ127" s="243"/>
      <c r="AFA127" s="243"/>
      <c r="AFB127" s="243"/>
      <c r="AFC127" s="243"/>
      <c r="AFD127" s="243"/>
      <c r="AFE127" s="243"/>
      <c r="AFF127" s="243"/>
      <c r="AFG127" s="243"/>
      <c r="AFH127" s="243"/>
      <c r="AFI127" s="243"/>
      <c r="AFJ127" s="243"/>
      <c r="AFK127" s="243"/>
      <c r="AFL127" s="243"/>
      <c r="AFM127" s="243"/>
      <c r="AFN127" s="243"/>
      <c r="AFO127" s="243"/>
      <c r="AFP127" s="243"/>
      <c r="AFQ127" s="243"/>
      <c r="AFR127" s="243"/>
      <c r="AFS127" s="243"/>
      <c r="AFT127" s="243"/>
      <c r="AFU127" s="243"/>
      <c r="AFV127" s="243"/>
      <c r="AFW127" s="243"/>
      <c r="AFX127" s="243"/>
      <c r="AFY127" s="243"/>
      <c r="AFZ127" s="243"/>
      <c r="AGA127" s="243"/>
      <c r="AGB127" s="243"/>
      <c r="AGC127" s="243"/>
      <c r="AGD127" s="243"/>
      <c r="AGE127" s="243"/>
      <c r="AGF127" s="243"/>
      <c r="AGG127" s="243"/>
      <c r="AGH127" s="243"/>
      <c r="AGI127" s="243"/>
      <c r="AGJ127" s="243"/>
      <c r="AGK127" s="243"/>
      <c r="AGL127" s="243"/>
      <c r="AGM127" s="243"/>
      <c r="AGN127" s="243"/>
      <c r="AGO127" s="243"/>
      <c r="AGP127" s="243"/>
      <c r="AGQ127" s="243"/>
      <c r="AGR127" s="243"/>
      <c r="AGS127" s="243"/>
      <c r="AGT127" s="243"/>
      <c r="AGU127" s="243"/>
      <c r="AGV127" s="243"/>
      <c r="AGW127" s="243"/>
      <c r="AGX127" s="243"/>
      <c r="AGY127" s="243"/>
      <c r="AGZ127" s="243"/>
      <c r="AHA127" s="243"/>
      <c r="AHB127" s="243"/>
      <c r="AHC127" s="243"/>
      <c r="AHD127" s="243"/>
      <c r="AHE127" s="243"/>
      <c r="AHF127" s="243"/>
      <c r="AHG127" s="243"/>
      <c r="AHH127" s="243"/>
      <c r="AHI127" s="243"/>
      <c r="AHJ127" s="243"/>
      <c r="AHK127" s="243"/>
      <c r="AHL127" s="243"/>
      <c r="AHM127" s="243"/>
      <c r="AHN127" s="243"/>
      <c r="AHO127" s="243"/>
      <c r="AHP127" s="243"/>
      <c r="AHQ127" s="243"/>
      <c r="AHR127" s="243"/>
      <c r="AHS127" s="243"/>
      <c r="AHT127" s="243"/>
      <c r="AHU127" s="243"/>
      <c r="AHV127" s="243"/>
      <c r="AHW127" s="243"/>
      <c r="AHX127" s="243"/>
      <c r="AHY127" s="243"/>
      <c r="AHZ127" s="243"/>
      <c r="AIA127" s="243"/>
      <c r="AIB127" s="243"/>
      <c r="AIC127" s="243"/>
      <c r="AID127" s="243"/>
      <c r="AIE127" s="243"/>
      <c r="AIF127" s="243"/>
      <c r="AIG127" s="243"/>
      <c r="AIH127" s="243"/>
      <c r="AII127" s="243"/>
      <c r="AIJ127" s="243"/>
      <c r="AIK127" s="243"/>
      <c r="AIL127" s="243"/>
      <c r="AIM127" s="243"/>
      <c r="AIN127" s="243"/>
      <c r="AIO127" s="243"/>
      <c r="AIP127" s="243"/>
      <c r="AIQ127" s="243"/>
      <c r="AIR127" s="243"/>
      <c r="AIS127" s="243"/>
      <c r="AIT127" s="243"/>
      <c r="AIU127" s="243"/>
      <c r="AIV127" s="243"/>
      <c r="AIW127" s="243"/>
      <c r="AIX127" s="243"/>
      <c r="AIY127" s="243"/>
      <c r="AIZ127" s="243"/>
      <c r="AJA127" s="243"/>
      <c r="AJB127" s="243"/>
      <c r="AJC127" s="243"/>
      <c r="AJD127" s="243"/>
      <c r="AJE127" s="243"/>
      <c r="AJF127" s="243"/>
      <c r="AJG127" s="243"/>
      <c r="AJH127" s="243"/>
      <c r="AJI127" s="243"/>
      <c r="AJJ127" s="243"/>
      <c r="AJK127" s="243"/>
      <c r="AJL127" s="243"/>
      <c r="AJM127" s="243"/>
      <c r="AJN127" s="243"/>
      <c r="AJO127" s="243"/>
      <c r="AJP127" s="243"/>
      <c r="AJQ127" s="243"/>
      <c r="AJR127" s="243"/>
      <c r="AJS127" s="243"/>
      <c r="AJT127" s="243"/>
      <c r="AJU127" s="243"/>
      <c r="AJV127" s="243"/>
      <c r="AJW127" s="243"/>
      <c r="AJX127" s="243"/>
      <c r="AJY127" s="243"/>
      <c r="AJZ127" s="243"/>
      <c r="AKA127" s="243"/>
      <c r="AKB127" s="243"/>
      <c r="AKC127" s="243"/>
      <c r="AKD127" s="243"/>
      <c r="AKE127" s="243"/>
      <c r="AKF127" s="243"/>
      <c r="AKG127" s="243"/>
      <c r="AKH127" s="243"/>
      <c r="AKI127" s="243"/>
      <c r="AKJ127" s="243"/>
      <c r="AKK127" s="243"/>
      <c r="AKL127" s="243"/>
      <c r="AKM127" s="243"/>
      <c r="AKN127" s="243"/>
      <c r="AKO127" s="243"/>
      <c r="AKP127" s="243"/>
      <c r="AKQ127" s="243"/>
      <c r="AKR127" s="243"/>
      <c r="AKS127" s="243"/>
      <c r="AKT127" s="243"/>
      <c r="AKU127" s="243"/>
      <c r="AKV127" s="243"/>
      <c r="AKW127" s="243"/>
      <c r="AKX127" s="243"/>
      <c r="AKY127" s="243"/>
      <c r="AKZ127" s="243"/>
      <c r="ALA127" s="243"/>
      <c r="ALB127" s="243"/>
      <c r="ALC127" s="243"/>
      <c r="ALD127" s="243"/>
      <c r="ALE127" s="243"/>
      <c r="ALF127" s="243"/>
      <c r="ALG127" s="243"/>
      <c r="ALH127" s="243"/>
      <c r="ALI127" s="243"/>
      <c r="ALJ127" s="243"/>
      <c r="ALK127" s="243"/>
      <c r="ALL127" s="243"/>
      <c r="ALM127" s="243"/>
      <c r="ALN127" s="243"/>
      <c r="ALO127" s="243"/>
      <c r="ALP127" s="243"/>
      <c r="ALQ127" s="243"/>
      <c r="ALR127" s="243"/>
      <c r="ALS127" s="243"/>
      <c r="ALT127" s="243"/>
      <c r="ALU127" s="243"/>
      <c r="ALV127" s="243"/>
      <c r="ALW127" s="243"/>
      <c r="ALX127" s="243"/>
      <c r="ALY127" s="243"/>
      <c r="ALZ127" s="243"/>
      <c r="AMA127" s="243"/>
      <c r="AMB127" s="243"/>
      <c r="AMC127" s="243"/>
      <c r="AMD127" s="243"/>
      <c r="AME127" s="243"/>
      <c r="AMF127" s="243"/>
      <c r="AMG127" s="243"/>
      <c r="AMH127" s="243"/>
      <c r="AMI127" s="243"/>
      <c r="AMJ127" s="243"/>
      <c r="AMK127" s="243"/>
      <c r="AML127" s="243"/>
      <c r="AMM127" s="243"/>
      <c r="AMN127" s="243"/>
      <c r="AMO127" s="243"/>
      <c r="AMP127" s="243"/>
      <c r="AMQ127" s="243"/>
      <c r="AMR127" s="243"/>
      <c r="AMS127" s="243"/>
      <c r="AMT127" s="243"/>
      <c r="AMU127" s="243"/>
      <c r="AMV127" s="243"/>
      <c r="AMW127" s="243"/>
      <c r="AMX127" s="243"/>
      <c r="AMY127" s="243"/>
      <c r="AMZ127" s="243"/>
      <c r="ANA127" s="243"/>
      <c r="ANB127" s="243"/>
      <c r="ANC127" s="243"/>
      <c r="AND127" s="243"/>
      <c r="ANE127" s="243"/>
      <c r="ANF127" s="243"/>
      <c r="ANG127" s="243"/>
      <c r="ANH127" s="243"/>
      <c r="ANI127" s="243"/>
      <c r="ANJ127" s="243"/>
      <c r="ANK127" s="243"/>
      <c r="ANL127" s="243"/>
      <c r="ANM127" s="243"/>
      <c r="ANN127" s="243"/>
      <c r="ANO127" s="243"/>
      <c r="ANP127" s="243"/>
      <c r="ANQ127" s="243"/>
      <c r="ANR127" s="243"/>
      <c r="ANS127" s="243"/>
      <c r="ANT127" s="243"/>
      <c r="ANU127" s="243"/>
      <c r="ANV127" s="243"/>
      <c r="ANW127" s="243"/>
      <c r="ANX127" s="243"/>
      <c r="ANY127" s="243"/>
      <c r="ANZ127" s="243"/>
      <c r="AOA127" s="243"/>
      <c r="AOB127" s="243"/>
      <c r="AOC127" s="243"/>
      <c r="AOD127" s="243"/>
      <c r="AOE127" s="243"/>
      <c r="AOF127" s="243"/>
      <c r="AOG127" s="243"/>
      <c r="AOH127" s="243"/>
      <c r="AOI127" s="243"/>
      <c r="AOJ127" s="243"/>
      <c r="AOK127" s="243"/>
      <c r="AOL127" s="243"/>
      <c r="AOM127" s="243"/>
      <c r="AON127" s="243"/>
      <c r="AOO127" s="243"/>
      <c r="AOP127" s="243"/>
      <c r="AOQ127" s="243"/>
      <c r="AOR127" s="243"/>
      <c r="AOS127" s="243"/>
      <c r="AOT127" s="243"/>
      <c r="AOU127" s="243"/>
      <c r="AOV127" s="243"/>
      <c r="AOW127" s="243"/>
      <c r="AOX127" s="243"/>
      <c r="AOY127" s="243"/>
      <c r="AOZ127" s="243"/>
      <c r="APA127" s="243"/>
      <c r="APB127" s="243"/>
      <c r="APC127" s="243"/>
      <c r="APD127" s="243"/>
      <c r="APE127" s="243"/>
      <c r="APF127" s="243"/>
      <c r="APG127" s="243"/>
      <c r="APH127" s="243"/>
      <c r="API127" s="243"/>
      <c r="APJ127" s="243"/>
      <c r="APK127" s="243"/>
      <c r="APL127" s="243"/>
      <c r="APM127" s="243"/>
      <c r="APN127" s="243"/>
      <c r="APO127" s="243"/>
      <c r="APP127" s="243"/>
      <c r="APQ127" s="243"/>
      <c r="APR127" s="243"/>
      <c r="APS127" s="243"/>
      <c r="APT127" s="243"/>
      <c r="APU127" s="243"/>
      <c r="APV127" s="243"/>
      <c r="APW127" s="243"/>
      <c r="APX127" s="243"/>
      <c r="APY127" s="243"/>
      <c r="APZ127" s="243"/>
      <c r="AQA127" s="243"/>
      <c r="AQB127" s="243"/>
      <c r="AQC127" s="243"/>
      <c r="AQD127" s="243"/>
      <c r="AQE127" s="243"/>
      <c r="AQF127" s="243"/>
      <c r="AQG127" s="243"/>
      <c r="AQH127" s="243"/>
      <c r="AQI127" s="243"/>
      <c r="AQJ127" s="243"/>
      <c r="AQK127" s="243"/>
      <c r="AQL127" s="243"/>
      <c r="AQM127" s="243"/>
      <c r="AQN127" s="243"/>
      <c r="AQO127" s="243"/>
      <c r="AQP127" s="243"/>
      <c r="AQQ127" s="243"/>
      <c r="AQR127" s="243"/>
      <c r="AQS127" s="243"/>
      <c r="AQT127" s="243"/>
      <c r="AQU127" s="243"/>
      <c r="AQV127" s="243"/>
      <c r="AQW127" s="243"/>
      <c r="AQX127" s="243"/>
      <c r="AQY127" s="243"/>
      <c r="AQZ127" s="243"/>
      <c r="ARA127" s="243"/>
      <c r="ARB127" s="243"/>
      <c r="ARC127" s="243"/>
      <c r="ARD127" s="243"/>
      <c r="ARE127" s="243"/>
      <c r="ARF127" s="243"/>
      <c r="ARG127" s="243"/>
      <c r="ARH127" s="243"/>
      <c r="ARI127" s="243"/>
      <c r="ARJ127" s="243"/>
      <c r="ARK127" s="243"/>
      <c r="ARL127" s="243"/>
      <c r="ARM127" s="243"/>
      <c r="ARN127" s="243"/>
      <c r="ARO127" s="243"/>
      <c r="ARP127" s="243"/>
      <c r="ARQ127" s="243"/>
      <c r="ARR127" s="243"/>
      <c r="ARS127" s="243"/>
      <c r="ART127" s="243"/>
      <c r="ARU127" s="243"/>
      <c r="ARV127" s="243"/>
      <c r="ARW127" s="243"/>
      <c r="ARX127" s="243"/>
      <c r="ARY127" s="243"/>
      <c r="ARZ127" s="243"/>
      <c r="ASA127" s="243"/>
      <c r="ASB127" s="243"/>
      <c r="ASC127" s="243"/>
      <c r="ASD127" s="243"/>
      <c r="ASE127" s="243"/>
      <c r="ASF127" s="243"/>
      <c r="ASG127" s="243"/>
      <c r="ASH127" s="243"/>
      <c r="ASI127" s="243"/>
      <c r="ASJ127" s="243"/>
      <c r="ASK127" s="243"/>
      <c r="ASL127" s="243"/>
      <c r="ASM127" s="243"/>
      <c r="ASN127" s="243"/>
      <c r="ASO127" s="243"/>
      <c r="ASP127" s="243"/>
      <c r="ASQ127" s="243"/>
      <c r="ASR127" s="243"/>
      <c r="ASS127" s="243"/>
      <c r="AST127" s="243"/>
      <c r="ASU127" s="243"/>
      <c r="ASV127" s="243"/>
      <c r="ASW127" s="243"/>
      <c r="ASX127" s="243"/>
      <c r="ASY127" s="243"/>
      <c r="ASZ127" s="243"/>
      <c r="ATA127" s="243"/>
      <c r="ATB127" s="243"/>
      <c r="ATC127" s="243"/>
      <c r="ATD127" s="243"/>
      <c r="ATE127" s="243"/>
      <c r="ATF127" s="243"/>
      <c r="ATG127" s="243"/>
      <c r="ATH127" s="243"/>
      <c r="ATI127" s="243"/>
      <c r="ATJ127" s="243"/>
      <c r="ATK127" s="243"/>
      <c r="ATL127" s="243"/>
      <c r="ATM127" s="243"/>
      <c r="ATN127" s="243"/>
      <c r="ATO127" s="243"/>
      <c r="ATP127" s="243"/>
      <c r="ATQ127" s="243"/>
      <c r="ATR127" s="243"/>
      <c r="ATS127" s="243"/>
      <c r="ATT127" s="243"/>
      <c r="ATU127" s="243"/>
      <c r="ATV127" s="243"/>
      <c r="ATW127" s="243"/>
      <c r="ATX127" s="243"/>
      <c r="ATY127" s="243"/>
      <c r="ATZ127" s="243"/>
      <c r="AUA127" s="243"/>
      <c r="AUB127" s="243"/>
      <c r="AUC127" s="243"/>
      <c r="AUD127" s="243"/>
      <c r="AUE127" s="243"/>
      <c r="AUF127" s="243"/>
      <c r="AUG127" s="243"/>
      <c r="AUH127" s="243"/>
      <c r="AUI127" s="243"/>
      <c r="AUJ127" s="243"/>
      <c r="AUK127" s="243"/>
      <c r="AUL127" s="243"/>
      <c r="AUM127" s="243"/>
      <c r="AUN127" s="243"/>
      <c r="AUO127" s="243"/>
      <c r="AUP127" s="243"/>
      <c r="AUQ127" s="243"/>
      <c r="AUR127" s="243"/>
      <c r="AUS127" s="243"/>
      <c r="AUT127" s="243"/>
      <c r="AUU127" s="243"/>
      <c r="AUV127" s="243"/>
      <c r="AUW127" s="243"/>
      <c r="AUX127" s="243"/>
      <c r="AUY127" s="243"/>
      <c r="AUZ127" s="243"/>
      <c r="AVA127" s="243"/>
      <c r="AVB127" s="243"/>
      <c r="AVC127" s="243"/>
      <c r="AVD127" s="243"/>
      <c r="AVE127" s="243"/>
      <c r="AVF127" s="243"/>
      <c r="AVG127" s="243"/>
      <c r="AVH127" s="243"/>
      <c r="AVI127" s="243"/>
      <c r="AVJ127" s="243"/>
      <c r="AVK127" s="243"/>
      <c r="AVL127" s="243"/>
      <c r="AVM127" s="243"/>
      <c r="AVN127" s="243"/>
      <c r="AVO127" s="243"/>
      <c r="AVP127" s="243"/>
      <c r="AVQ127" s="243"/>
      <c r="AVR127" s="243"/>
      <c r="AVS127" s="243"/>
      <c r="AVT127" s="243"/>
      <c r="AVU127" s="243"/>
      <c r="AVV127" s="243"/>
      <c r="AVW127" s="243"/>
      <c r="AVX127" s="243"/>
      <c r="AVY127" s="243"/>
      <c r="AVZ127" s="243"/>
      <c r="AWA127" s="243"/>
      <c r="AWB127" s="243"/>
      <c r="AWC127" s="243"/>
      <c r="AWD127" s="243"/>
      <c r="AWE127" s="243"/>
      <c r="AWF127" s="243"/>
      <c r="AWG127" s="243"/>
      <c r="AWH127" s="243"/>
      <c r="AWI127" s="243"/>
      <c r="AWJ127" s="243"/>
      <c r="AWK127" s="243"/>
      <c r="AWL127" s="243"/>
      <c r="AWM127" s="243"/>
      <c r="AWN127" s="243"/>
      <c r="AWO127" s="243"/>
      <c r="AWP127" s="243"/>
      <c r="AWQ127" s="243"/>
      <c r="AWR127" s="243"/>
      <c r="AWS127" s="243"/>
      <c r="AWT127" s="243"/>
      <c r="AWU127" s="243"/>
      <c r="AWV127" s="243"/>
      <c r="AWW127" s="243"/>
      <c r="AWX127" s="243"/>
      <c r="AWY127" s="243"/>
      <c r="AWZ127" s="243"/>
      <c r="AXA127" s="243"/>
      <c r="AXB127" s="243"/>
      <c r="AXC127" s="243"/>
      <c r="AXD127" s="243"/>
      <c r="AXE127" s="243"/>
      <c r="AXF127" s="243"/>
      <c r="AXG127" s="243"/>
      <c r="AXH127" s="243"/>
      <c r="AXI127" s="243"/>
      <c r="AXJ127" s="243"/>
      <c r="AXK127" s="243"/>
      <c r="AXL127" s="243"/>
      <c r="AXM127" s="243"/>
      <c r="AXN127" s="243"/>
      <c r="AXO127" s="243"/>
      <c r="AXP127" s="243"/>
      <c r="AXQ127" s="243"/>
      <c r="AXR127" s="243"/>
      <c r="AXS127" s="243"/>
      <c r="AXT127" s="243"/>
      <c r="AXU127" s="243"/>
      <c r="AXV127" s="243"/>
      <c r="AXW127" s="243"/>
      <c r="AXX127" s="243"/>
      <c r="AXY127" s="243"/>
      <c r="AXZ127" s="243"/>
      <c r="AYA127" s="243"/>
      <c r="AYB127" s="243"/>
      <c r="AYC127" s="243"/>
      <c r="AYD127" s="243"/>
      <c r="AYE127" s="243"/>
      <c r="AYF127" s="243"/>
      <c r="AYG127" s="243"/>
      <c r="AYH127" s="243"/>
      <c r="AYI127" s="243"/>
      <c r="AYJ127" s="243"/>
      <c r="AYK127" s="243"/>
      <c r="AYL127" s="243"/>
      <c r="AYM127" s="243"/>
      <c r="AYN127" s="243"/>
      <c r="AYO127" s="243"/>
      <c r="AYP127" s="243"/>
      <c r="AYQ127" s="243"/>
      <c r="AYR127" s="243"/>
      <c r="AYS127" s="243"/>
      <c r="AYT127" s="243"/>
      <c r="AYU127" s="243"/>
      <c r="AYV127" s="243"/>
      <c r="AYW127" s="243"/>
      <c r="AYX127" s="243"/>
      <c r="AYY127" s="243"/>
      <c r="AYZ127" s="243"/>
      <c r="AZA127" s="243"/>
      <c r="AZB127" s="243"/>
      <c r="AZC127" s="243"/>
      <c r="AZD127" s="243"/>
      <c r="AZE127" s="243"/>
      <c r="AZF127" s="243"/>
      <c r="AZG127" s="243"/>
      <c r="AZH127" s="243"/>
      <c r="AZI127" s="243"/>
      <c r="AZJ127" s="243"/>
      <c r="AZK127" s="243"/>
      <c r="AZL127" s="243"/>
      <c r="AZM127" s="243"/>
      <c r="AZN127" s="243"/>
      <c r="AZO127" s="243"/>
      <c r="AZP127" s="243"/>
      <c r="AZQ127" s="243"/>
      <c r="AZR127" s="243"/>
      <c r="AZS127" s="243"/>
      <c r="AZT127" s="243"/>
      <c r="AZU127" s="243"/>
      <c r="AZV127" s="243"/>
      <c r="AZW127" s="243"/>
      <c r="AZX127" s="243"/>
      <c r="AZY127" s="243"/>
      <c r="AZZ127" s="243"/>
      <c r="BAA127" s="243"/>
      <c r="BAB127" s="243"/>
      <c r="BAC127" s="243"/>
      <c r="BAD127" s="243"/>
      <c r="BAE127" s="243"/>
      <c r="BAF127" s="243"/>
      <c r="BAG127" s="243"/>
      <c r="BAH127" s="243"/>
      <c r="BAI127" s="243"/>
      <c r="BAJ127" s="243"/>
      <c r="BAK127" s="243"/>
      <c r="BAL127" s="243"/>
      <c r="BAM127" s="243"/>
      <c r="BAN127" s="243"/>
      <c r="BAO127" s="243"/>
      <c r="BAP127" s="243"/>
      <c r="BAQ127" s="243"/>
      <c r="BAR127" s="243"/>
      <c r="BAS127" s="243"/>
      <c r="BAT127" s="243"/>
      <c r="BAU127" s="243"/>
      <c r="BAV127" s="243"/>
      <c r="BAW127" s="243"/>
      <c r="BAX127" s="243"/>
      <c r="BAY127" s="243"/>
      <c r="BAZ127" s="243"/>
      <c r="BBA127" s="243"/>
      <c r="BBB127" s="243"/>
      <c r="BBC127" s="243"/>
      <c r="BBD127" s="243"/>
      <c r="BBE127" s="243"/>
      <c r="BBF127" s="243"/>
      <c r="BBG127" s="243"/>
      <c r="BBH127" s="243"/>
      <c r="BBI127" s="243"/>
      <c r="BBJ127" s="243"/>
      <c r="BBK127" s="243"/>
      <c r="BBL127" s="243"/>
      <c r="BBM127" s="243"/>
      <c r="BBN127" s="243"/>
      <c r="BBO127" s="243"/>
      <c r="BBP127" s="243"/>
      <c r="BBQ127" s="243"/>
      <c r="BBR127" s="243"/>
      <c r="BBS127" s="243"/>
      <c r="BBT127" s="243"/>
      <c r="BBU127" s="243"/>
      <c r="BBV127" s="243"/>
      <c r="BBW127" s="243"/>
      <c r="BBX127" s="243"/>
      <c r="BBY127" s="243"/>
      <c r="BBZ127" s="243"/>
      <c r="BCA127" s="243"/>
      <c r="BCB127" s="243"/>
      <c r="BCC127" s="243"/>
      <c r="BCD127" s="243"/>
      <c r="BCE127" s="243"/>
      <c r="BCF127" s="243"/>
      <c r="BCG127" s="243"/>
      <c r="BCH127" s="243"/>
      <c r="BCI127" s="243"/>
      <c r="BCJ127" s="243"/>
      <c r="BCK127" s="243"/>
      <c r="BCL127" s="243"/>
      <c r="BCM127" s="243"/>
      <c r="BCN127" s="243"/>
      <c r="BCO127" s="243"/>
      <c r="BCP127" s="243"/>
      <c r="BCQ127" s="243"/>
      <c r="BCR127" s="243"/>
      <c r="BCS127" s="243"/>
      <c r="BCT127" s="243"/>
      <c r="BCU127" s="243"/>
      <c r="BCV127" s="243"/>
      <c r="BCW127" s="243"/>
      <c r="BCX127" s="243"/>
      <c r="BCY127" s="243"/>
      <c r="BCZ127" s="243"/>
      <c r="BDA127" s="243"/>
      <c r="BDB127" s="243"/>
      <c r="BDC127" s="243"/>
      <c r="BDD127" s="243"/>
      <c r="BDE127" s="243"/>
      <c r="BDF127" s="243"/>
      <c r="BDG127" s="243"/>
      <c r="BDH127" s="243"/>
      <c r="BDI127" s="243"/>
      <c r="BDJ127" s="243"/>
      <c r="BDK127" s="243"/>
      <c r="BDL127" s="243"/>
      <c r="BDM127" s="243"/>
      <c r="BDN127" s="243"/>
      <c r="BDO127" s="243"/>
      <c r="BDP127" s="243"/>
      <c r="BDQ127" s="243"/>
      <c r="BDR127" s="243"/>
      <c r="BDS127" s="243"/>
      <c r="BDT127" s="243"/>
      <c r="BDU127" s="243"/>
      <c r="BDV127" s="243"/>
      <c r="BDW127" s="243"/>
      <c r="BDX127" s="243"/>
      <c r="BDY127" s="243"/>
      <c r="BDZ127" s="243"/>
      <c r="BEA127" s="243"/>
      <c r="BEB127" s="243"/>
      <c r="BEC127" s="243"/>
      <c r="BED127" s="243"/>
      <c r="BEE127" s="243"/>
      <c r="BEF127" s="243"/>
      <c r="BEG127" s="243"/>
      <c r="BEH127" s="243"/>
      <c r="BEI127" s="243"/>
      <c r="BEJ127" s="243"/>
      <c r="BEK127" s="243"/>
      <c r="BEL127" s="243"/>
      <c r="BEM127" s="243"/>
      <c r="BEN127" s="243"/>
      <c r="BEO127" s="243"/>
      <c r="BEP127" s="243"/>
      <c r="BEQ127" s="243"/>
      <c r="BER127" s="243"/>
      <c r="BES127" s="243"/>
      <c r="BET127" s="243"/>
      <c r="BEU127" s="243"/>
      <c r="BEV127" s="243"/>
      <c r="BEW127" s="243"/>
      <c r="BEX127" s="243"/>
      <c r="BEY127" s="243"/>
      <c r="BEZ127" s="243"/>
      <c r="BFA127" s="243"/>
      <c r="BFB127" s="243"/>
      <c r="BFC127" s="243"/>
      <c r="BFD127" s="243"/>
      <c r="BFE127" s="243"/>
      <c r="BFF127" s="243"/>
      <c r="BFG127" s="243"/>
      <c r="BFH127" s="243"/>
      <c r="BFI127" s="243"/>
      <c r="BFJ127" s="243"/>
      <c r="BFK127" s="243"/>
      <c r="BFL127" s="243"/>
      <c r="BFM127" s="243"/>
      <c r="BFN127" s="243"/>
      <c r="BFO127" s="243"/>
      <c r="BFP127" s="243"/>
      <c r="BFQ127" s="243"/>
      <c r="BFR127" s="243"/>
      <c r="BFS127" s="243"/>
      <c r="BFT127" s="243"/>
      <c r="BFU127" s="243"/>
      <c r="BFV127" s="243"/>
      <c r="BFW127" s="243"/>
      <c r="BFX127" s="243"/>
      <c r="BFY127" s="243"/>
      <c r="BFZ127" s="243"/>
      <c r="BGA127" s="243"/>
      <c r="BGB127" s="243"/>
      <c r="BGC127" s="243"/>
      <c r="BGD127" s="243"/>
      <c r="BGE127" s="243"/>
      <c r="BGF127" s="243"/>
      <c r="BGG127" s="243"/>
      <c r="BGH127" s="243"/>
      <c r="BGI127" s="243"/>
      <c r="BGJ127" s="243"/>
      <c r="BGK127" s="243"/>
      <c r="BGL127" s="243"/>
      <c r="BGM127" s="243"/>
      <c r="BGN127" s="243"/>
      <c r="BGO127" s="243"/>
      <c r="BGP127" s="243"/>
      <c r="BGQ127" s="243"/>
      <c r="BGR127" s="243"/>
      <c r="BGS127" s="243"/>
      <c r="BGT127" s="243"/>
      <c r="BGU127" s="243"/>
      <c r="BGV127" s="243"/>
      <c r="BGW127" s="243"/>
      <c r="BGX127" s="243"/>
      <c r="BGY127" s="243"/>
      <c r="BGZ127" s="243"/>
      <c r="BHA127" s="243"/>
      <c r="BHB127" s="243"/>
      <c r="BHC127" s="243"/>
      <c r="BHD127" s="243"/>
      <c r="BHE127" s="243"/>
      <c r="BHF127" s="243"/>
      <c r="BHG127" s="243"/>
      <c r="BHH127" s="243"/>
      <c r="BHI127" s="243"/>
      <c r="BHJ127" s="243"/>
      <c r="BHK127" s="243"/>
      <c r="BHL127" s="243"/>
      <c r="BHM127" s="243"/>
      <c r="BHN127" s="243"/>
      <c r="BHO127" s="243"/>
      <c r="BHP127" s="243"/>
      <c r="BHQ127" s="243"/>
      <c r="BHR127" s="243"/>
      <c r="BHS127" s="243"/>
      <c r="BHT127" s="243"/>
      <c r="BHU127" s="243"/>
      <c r="BHV127" s="243"/>
      <c r="BHW127" s="243"/>
      <c r="BHX127" s="243"/>
      <c r="BHY127" s="243"/>
      <c r="BHZ127" s="243"/>
      <c r="BIA127" s="243"/>
      <c r="BIB127" s="243"/>
      <c r="BIC127" s="243"/>
      <c r="BID127" s="243"/>
      <c r="BIE127" s="243"/>
      <c r="BIF127" s="243"/>
      <c r="BIG127" s="243"/>
      <c r="BIH127" s="243"/>
      <c r="BII127" s="243"/>
      <c r="BIJ127" s="243"/>
      <c r="BIK127" s="243"/>
      <c r="BIL127" s="243"/>
      <c r="BIM127" s="243"/>
      <c r="BIN127" s="243"/>
      <c r="BIO127" s="243"/>
      <c r="BIP127" s="243"/>
      <c r="BIQ127" s="243"/>
      <c r="BIR127" s="243"/>
      <c r="BIS127" s="243"/>
      <c r="BIT127" s="243"/>
      <c r="BIU127" s="243"/>
      <c r="BIV127" s="243"/>
      <c r="BIW127" s="243"/>
      <c r="BIX127" s="243"/>
      <c r="BIY127" s="243"/>
      <c r="BIZ127" s="243"/>
      <c r="BJA127" s="243"/>
      <c r="BJB127" s="243"/>
      <c r="BJC127" s="243"/>
      <c r="BJD127" s="243"/>
      <c r="BJE127" s="243"/>
      <c r="BJF127" s="243"/>
      <c r="BJG127" s="243"/>
      <c r="BJH127" s="243"/>
      <c r="BJI127" s="243"/>
      <c r="BJJ127" s="243"/>
      <c r="BJK127" s="243"/>
      <c r="BJL127" s="243"/>
      <c r="BJM127" s="243"/>
      <c r="BJN127" s="243"/>
      <c r="BJO127" s="243"/>
      <c r="BJP127" s="243"/>
      <c r="BJQ127" s="243"/>
      <c r="BJR127" s="243"/>
      <c r="BJS127" s="243"/>
      <c r="BJT127" s="243"/>
      <c r="BJU127" s="243"/>
      <c r="BJV127" s="243"/>
      <c r="BJW127" s="243"/>
      <c r="BJX127" s="243"/>
      <c r="BJY127" s="243"/>
      <c r="BJZ127" s="243"/>
      <c r="BKA127" s="243"/>
      <c r="BKB127" s="243"/>
      <c r="BKC127" s="243"/>
      <c r="BKD127" s="243"/>
      <c r="BKE127" s="243"/>
      <c r="BKF127" s="243"/>
      <c r="BKG127" s="243"/>
      <c r="BKH127" s="243"/>
      <c r="BKI127" s="243"/>
      <c r="BKJ127" s="243"/>
      <c r="BKK127" s="243"/>
      <c r="BKL127" s="243"/>
      <c r="BKM127" s="243"/>
      <c r="BKN127" s="243"/>
      <c r="BKO127" s="243"/>
      <c r="BKP127" s="243"/>
      <c r="BKQ127" s="243"/>
      <c r="BKR127" s="243"/>
      <c r="BKS127" s="243"/>
      <c r="BKT127" s="243"/>
      <c r="BKU127" s="243"/>
      <c r="BKV127" s="243"/>
      <c r="BKW127" s="243"/>
      <c r="BKX127" s="243"/>
      <c r="BKY127" s="243"/>
      <c r="BKZ127" s="243"/>
      <c r="BLA127" s="243"/>
      <c r="BLB127" s="243"/>
      <c r="BLC127" s="243"/>
      <c r="BLD127" s="243"/>
      <c r="BLE127" s="243"/>
      <c r="BLF127" s="243"/>
      <c r="BLG127" s="243"/>
      <c r="BLH127" s="243"/>
      <c r="BLI127" s="243"/>
      <c r="BLJ127" s="243"/>
      <c r="BLK127" s="243"/>
      <c r="BLL127" s="243"/>
      <c r="BLM127" s="243"/>
      <c r="BLN127" s="243"/>
      <c r="BLO127" s="243"/>
      <c r="BLP127" s="243"/>
      <c r="BLQ127" s="243"/>
      <c r="BLR127" s="243"/>
      <c r="BLS127" s="243"/>
      <c r="BLT127" s="243"/>
      <c r="BLU127" s="243"/>
      <c r="BLV127" s="243"/>
      <c r="BLW127" s="243"/>
      <c r="BLX127" s="243"/>
      <c r="BLY127" s="243"/>
      <c r="BLZ127" s="243"/>
      <c r="BMA127" s="243"/>
      <c r="BMB127" s="243"/>
      <c r="BMC127" s="243"/>
      <c r="BMD127" s="243"/>
      <c r="BME127" s="243"/>
      <c r="BMF127" s="243"/>
      <c r="BMG127" s="243"/>
      <c r="BMH127" s="243"/>
      <c r="BMI127" s="243"/>
      <c r="BMJ127" s="243"/>
      <c r="BMK127" s="243"/>
      <c r="BML127" s="243"/>
      <c r="BMM127" s="243"/>
      <c r="BMN127" s="243"/>
      <c r="BMO127" s="243"/>
      <c r="BMP127" s="243"/>
      <c r="BMQ127" s="243"/>
      <c r="BMR127" s="243"/>
      <c r="BMS127" s="243"/>
      <c r="BMT127" s="243"/>
      <c r="BMU127" s="243"/>
      <c r="BMV127" s="243"/>
      <c r="BMW127" s="243"/>
      <c r="BMX127" s="243"/>
      <c r="BMY127" s="243"/>
      <c r="BMZ127" s="243"/>
      <c r="BNA127" s="243"/>
      <c r="BNB127" s="243"/>
      <c r="BNC127" s="243"/>
      <c r="BND127" s="243"/>
      <c r="BNE127" s="243"/>
      <c r="BNF127" s="243"/>
      <c r="BNG127" s="243"/>
      <c r="BNH127" s="243"/>
      <c r="BNI127" s="243"/>
      <c r="BNJ127" s="243"/>
      <c r="BNK127" s="243"/>
      <c r="BNL127" s="243"/>
      <c r="BNM127" s="243"/>
      <c r="BNN127" s="243"/>
      <c r="BNO127" s="243"/>
      <c r="BNP127" s="243"/>
      <c r="BNQ127" s="243"/>
      <c r="BNR127" s="243"/>
      <c r="BNS127" s="243"/>
      <c r="BNT127" s="243"/>
      <c r="BNU127" s="243"/>
      <c r="BNV127" s="243"/>
      <c r="BNW127" s="243"/>
      <c r="BNX127" s="243"/>
      <c r="BNY127" s="243"/>
      <c r="BNZ127" s="243"/>
      <c r="BOA127" s="243"/>
      <c r="BOB127" s="243"/>
      <c r="BOC127" s="243"/>
      <c r="BOD127" s="243"/>
      <c r="BOE127" s="243"/>
      <c r="BOF127" s="243"/>
      <c r="BOG127" s="243"/>
      <c r="BOH127" s="243"/>
      <c r="BOI127" s="243"/>
      <c r="BOJ127" s="243"/>
      <c r="BOK127" s="243"/>
      <c r="BOL127" s="243"/>
      <c r="BOM127" s="243"/>
      <c r="BON127" s="243"/>
      <c r="BOO127" s="243"/>
      <c r="BOP127" s="243"/>
      <c r="BOQ127" s="243"/>
      <c r="BOR127" s="243"/>
      <c r="BOS127" s="243"/>
      <c r="BOT127" s="243"/>
      <c r="BOU127" s="243"/>
      <c r="BOV127" s="243"/>
      <c r="BOW127" s="243"/>
      <c r="BOX127" s="243"/>
      <c r="BOY127" s="243"/>
      <c r="BOZ127" s="243"/>
      <c r="BPA127" s="243"/>
      <c r="BPB127" s="243"/>
      <c r="BPC127" s="243"/>
      <c r="BPD127" s="243"/>
      <c r="BPE127" s="243"/>
      <c r="BPF127" s="243"/>
      <c r="BPG127" s="243"/>
      <c r="BPH127" s="243"/>
      <c r="BPI127" s="243"/>
      <c r="BPJ127" s="243"/>
      <c r="BPK127" s="243"/>
      <c r="BPL127" s="243"/>
      <c r="BPM127" s="243"/>
      <c r="BPN127" s="243"/>
      <c r="BPO127" s="243"/>
      <c r="BPP127" s="243"/>
      <c r="BPQ127" s="243"/>
      <c r="BPR127" s="243"/>
      <c r="BPS127" s="243"/>
      <c r="BPT127" s="243"/>
      <c r="BPU127" s="243"/>
      <c r="BPV127" s="243"/>
      <c r="BPW127" s="243"/>
      <c r="BPX127" s="243"/>
      <c r="BPY127" s="243"/>
      <c r="BPZ127" s="243"/>
      <c r="BQA127" s="243"/>
      <c r="BQB127" s="243"/>
      <c r="BQC127" s="243"/>
      <c r="BQD127" s="243"/>
      <c r="BQE127" s="243"/>
      <c r="BQF127" s="243"/>
      <c r="BQG127" s="243"/>
      <c r="BQH127" s="243"/>
      <c r="BQI127" s="243"/>
      <c r="BQJ127" s="243"/>
      <c r="BQK127" s="243"/>
      <c r="BQL127" s="243"/>
      <c r="BQM127" s="243"/>
      <c r="BQN127" s="243"/>
      <c r="BQO127" s="243"/>
      <c r="BQP127" s="243"/>
      <c r="BQQ127" s="243"/>
      <c r="BQR127" s="243"/>
      <c r="BQS127" s="243"/>
      <c r="BQT127" s="243"/>
      <c r="BQU127" s="243"/>
      <c r="BQV127" s="243"/>
      <c r="BQW127" s="243"/>
      <c r="BQX127" s="243"/>
      <c r="BQY127" s="243"/>
      <c r="BQZ127" s="243"/>
      <c r="BRA127" s="243"/>
      <c r="BRB127" s="243"/>
      <c r="BRC127" s="243"/>
      <c r="BRD127" s="243"/>
      <c r="BRE127" s="243"/>
      <c r="BRF127" s="243"/>
      <c r="BRG127" s="243"/>
      <c r="BRH127" s="243"/>
      <c r="BRI127" s="243"/>
      <c r="BRJ127" s="243"/>
      <c r="BRK127" s="243"/>
      <c r="BRL127" s="243"/>
      <c r="BRM127" s="243"/>
      <c r="BRN127" s="243"/>
      <c r="BRO127" s="243"/>
      <c r="BRP127" s="243"/>
      <c r="BRQ127" s="243"/>
      <c r="BRR127" s="243"/>
      <c r="BRS127" s="243"/>
      <c r="BRT127" s="243"/>
      <c r="BRU127" s="243"/>
      <c r="BRV127" s="243"/>
      <c r="BRW127" s="243"/>
      <c r="BRX127" s="243"/>
      <c r="BRY127" s="243"/>
      <c r="BRZ127" s="243"/>
      <c r="BSA127" s="243"/>
      <c r="BSB127" s="243"/>
      <c r="BSC127" s="243"/>
      <c r="BSD127" s="243"/>
      <c r="BSE127" s="243"/>
      <c r="BSF127" s="243"/>
      <c r="BSG127" s="243"/>
      <c r="BSH127" s="243"/>
      <c r="BSI127" s="243"/>
      <c r="BSJ127" s="243"/>
      <c r="BSK127" s="243"/>
      <c r="BSL127" s="243"/>
      <c r="BSM127" s="243"/>
      <c r="BSN127" s="243"/>
      <c r="BSO127" s="243"/>
      <c r="BSP127" s="243"/>
      <c r="BSQ127" s="243"/>
      <c r="BSR127" s="243"/>
      <c r="BSS127" s="243"/>
      <c r="BST127" s="243"/>
      <c r="BSU127" s="243"/>
      <c r="BSV127" s="243"/>
      <c r="BSW127" s="243"/>
      <c r="BSX127" s="243"/>
      <c r="BSY127" s="243"/>
      <c r="BSZ127" s="243"/>
      <c r="BTA127" s="243"/>
      <c r="BTB127" s="243"/>
      <c r="BTC127" s="243"/>
      <c r="BTD127" s="243"/>
      <c r="BTE127" s="243"/>
      <c r="BTF127" s="243"/>
      <c r="BTG127" s="243"/>
      <c r="BTH127" s="243"/>
      <c r="BTI127" s="243"/>
      <c r="BTJ127" s="243"/>
      <c r="BTK127" s="243"/>
      <c r="BTL127" s="243"/>
      <c r="BTM127" s="243"/>
      <c r="BTN127" s="243"/>
      <c r="BTO127" s="243"/>
      <c r="BTP127" s="243"/>
      <c r="BTQ127" s="243"/>
      <c r="BTR127" s="243"/>
      <c r="BTS127" s="243"/>
      <c r="BTT127" s="243"/>
      <c r="BTU127" s="243"/>
      <c r="BTV127" s="243"/>
      <c r="BTW127" s="243"/>
      <c r="BTX127" s="243"/>
      <c r="BTY127" s="243"/>
      <c r="BTZ127" s="243"/>
      <c r="BUA127" s="243"/>
      <c r="BUB127" s="243"/>
      <c r="BUC127" s="243"/>
      <c r="BUD127" s="243"/>
      <c r="BUE127" s="243"/>
      <c r="BUF127" s="243"/>
      <c r="BUG127" s="243"/>
      <c r="BUH127" s="243"/>
      <c r="BUI127" s="243"/>
      <c r="BUJ127" s="243"/>
      <c r="BUK127" s="243"/>
      <c r="BUL127" s="243"/>
      <c r="BUM127" s="243"/>
      <c r="BUN127" s="243"/>
      <c r="BUO127" s="243"/>
      <c r="BUP127" s="243"/>
      <c r="BUQ127" s="243"/>
      <c r="BUR127" s="243"/>
      <c r="BUS127" s="243"/>
      <c r="BUT127" s="243"/>
      <c r="BUU127" s="243"/>
      <c r="BUV127" s="243"/>
      <c r="BUW127" s="243"/>
      <c r="BUX127" s="243"/>
      <c r="BUY127" s="243"/>
      <c r="BUZ127" s="243"/>
      <c r="BVA127" s="243"/>
      <c r="BVB127" s="243"/>
      <c r="BVC127" s="243"/>
      <c r="BVD127" s="243"/>
      <c r="BVE127" s="243"/>
      <c r="BVF127" s="243"/>
      <c r="BVG127" s="243"/>
      <c r="BVH127" s="243"/>
      <c r="BVI127" s="243"/>
      <c r="BVJ127" s="243"/>
      <c r="BVK127" s="243"/>
      <c r="BVL127" s="243"/>
      <c r="BVM127" s="243"/>
      <c r="BVN127" s="243"/>
      <c r="BVO127" s="243"/>
      <c r="BVP127" s="243"/>
      <c r="BVQ127" s="243"/>
      <c r="BVR127" s="243"/>
      <c r="BVS127" s="243"/>
      <c r="BVT127" s="243"/>
      <c r="BVU127" s="243"/>
      <c r="BVV127" s="243"/>
      <c r="BVW127" s="243"/>
      <c r="BVX127" s="243"/>
      <c r="BVY127" s="243"/>
      <c r="BVZ127" s="243"/>
      <c r="BWA127" s="243"/>
      <c r="BWB127" s="243"/>
      <c r="BWC127" s="243"/>
      <c r="BWD127" s="243"/>
      <c r="BWE127" s="243"/>
      <c r="BWF127" s="243"/>
      <c r="BWG127" s="243"/>
      <c r="BWH127" s="243"/>
      <c r="BWI127" s="243"/>
      <c r="BWJ127" s="243"/>
      <c r="BWK127" s="243"/>
      <c r="BWL127" s="243"/>
      <c r="BWM127" s="243"/>
      <c r="BWN127" s="243"/>
      <c r="BWO127" s="243"/>
      <c r="BWP127" s="243"/>
      <c r="BWQ127" s="243"/>
      <c r="BWR127" s="243"/>
      <c r="BWS127" s="243"/>
      <c r="BWT127" s="243"/>
      <c r="BWU127" s="243"/>
      <c r="BWV127" s="243"/>
      <c r="BWW127" s="243"/>
      <c r="BWX127" s="243"/>
      <c r="BWY127" s="243"/>
      <c r="BWZ127" s="243"/>
      <c r="BXA127" s="243"/>
      <c r="BXB127" s="243"/>
      <c r="BXC127" s="243"/>
      <c r="BXD127" s="243"/>
      <c r="BXE127" s="243"/>
      <c r="BXF127" s="243"/>
      <c r="BXG127" s="243"/>
      <c r="BXH127" s="243"/>
      <c r="BXI127" s="243"/>
      <c r="BXJ127" s="243"/>
      <c r="BXK127" s="243"/>
      <c r="BXL127" s="243"/>
      <c r="BXM127" s="243"/>
      <c r="BXN127" s="243"/>
      <c r="BXO127" s="243"/>
      <c r="BXP127" s="243"/>
      <c r="BXQ127" s="243"/>
      <c r="BXR127" s="243"/>
      <c r="BXS127" s="243"/>
      <c r="BXT127" s="243"/>
      <c r="BXU127" s="243"/>
      <c r="BXV127" s="243"/>
      <c r="BXW127" s="243"/>
      <c r="BXX127" s="243"/>
      <c r="BXY127" s="243"/>
      <c r="BXZ127" s="243"/>
      <c r="BYA127" s="243"/>
      <c r="BYB127" s="243"/>
      <c r="BYC127" s="243"/>
      <c r="BYD127" s="243"/>
      <c r="BYE127" s="243"/>
      <c r="BYF127" s="243"/>
      <c r="BYG127" s="243"/>
      <c r="BYH127" s="243"/>
      <c r="BYI127" s="243"/>
      <c r="BYJ127" s="243"/>
      <c r="BYK127" s="243"/>
      <c r="BYL127" s="243"/>
      <c r="BYM127" s="243"/>
      <c r="BYN127" s="243"/>
      <c r="BYO127" s="243"/>
      <c r="BYP127" s="243"/>
      <c r="BYQ127" s="243"/>
      <c r="BYR127" s="243"/>
      <c r="BYS127" s="243"/>
      <c r="BYT127" s="243"/>
      <c r="BYU127" s="243"/>
      <c r="BYV127" s="243"/>
      <c r="BYW127" s="243"/>
      <c r="BYX127" s="243"/>
      <c r="BYY127" s="243"/>
      <c r="BYZ127" s="243"/>
      <c r="BZA127" s="243"/>
      <c r="BZB127" s="243"/>
      <c r="BZC127" s="243"/>
      <c r="BZD127" s="243"/>
      <c r="BZE127" s="243"/>
      <c r="BZF127" s="243"/>
      <c r="BZG127" s="243"/>
      <c r="BZH127" s="243"/>
      <c r="BZI127" s="243"/>
      <c r="BZJ127" s="243"/>
      <c r="BZK127" s="243"/>
      <c r="BZL127" s="243"/>
      <c r="BZM127" s="243"/>
      <c r="BZN127" s="243"/>
      <c r="BZO127" s="243"/>
      <c r="BZP127" s="243"/>
      <c r="BZQ127" s="243"/>
      <c r="BZR127" s="243"/>
      <c r="BZS127" s="243"/>
      <c r="BZT127" s="243"/>
      <c r="BZU127" s="243"/>
      <c r="BZV127" s="243"/>
      <c r="BZW127" s="243"/>
      <c r="BZX127" s="243"/>
      <c r="BZY127" s="243"/>
      <c r="BZZ127" s="243"/>
      <c r="CAA127" s="243"/>
      <c r="CAB127" s="243"/>
      <c r="CAC127" s="243"/>
      <c r="CAD127" s="243"/>
      <c r="CAE127" s="243"/>
      <c r="CAF127" s="243"/>
      <c r="CAG127" s="243"/>
      <c r="CAH127" s="243"/>
      <c r="CAI127" s="243"/>
      <c r="CAJ127" s="243"/>
      <c r="CAK127" s="243"/>
      <c r="CAL127" s="243"/>
      <c r="CAM127" s="243"/>
      <c r="CAN127" s="243"/>
      <c r="CAO127" s="243"/>
      <c r="CAP127" s="243"/>
      <c r="CAQ127" s="243"/>
      <c r="CAR127" s="243"/>
      <c r="CAS127" s="243"/>
      <c r="CAT127" s="243"/>
      <c r="CAU127" s="243"/>
      <c r="CAV127" s="243"/>
      <c r="CAW127" s="243"/>
      <c r="CAX127" s="243"/>
      <c r="CAY127" s="243"/>
      <c r="CAZ127" s="243"/>
      <c r="CBA127" s="243"/>
      <c r="CBB127" s="243"/>
      <c r="CBC127" s="243"/>
      <c r="CBD127" s="243"/>
      <c r="CBE127" s="243"/>
      <c r="CBF127" s="243"/>
      <c r="CBG127" s="243"/>
      <c r="CBH127" s="243"/>
      <c r="CBI127" s="243"/>
      <c r="CBJ127" s="243"/>
      <c r="CBK127" s="243"/>
      <c r="CBL127" s="243"/>
      <c r="CBM127" s="243"/>
      <c r="CBN127" s="243"/>
      <c r="CBO127" s="243"/>
      <c r="CBP127" s="243"/>
      <c r="CBQ127" s="243"/>
      <c r="CBR127" s="243"/>
      <c r="CBS127" s="243"/>
      <c r="CBT127" s="243"/>
      <c r="CBU127" s="243"/>
      <c r="CBV127" s="243"/>
      <c r="CBW127" s="243"/>
      <c r="CBX127" s="243"/>
      <c r="CBY127" s="243"/>
      <c r="CBZ127" s="243"/>
      <c r="CCA127" s="243"/>
      <c r="CCB127" s="243"/>
      <c r="CCC127" s="243"/>
      <c r="CCD127" s="243"/>
      <c r="CCE127" s="243"/>
      <c r="CCF127" s="243"/>
      <c r="CCG127" s="243"/>
      <c r="CCH127" s="243"/>
      <c r="CCI127" s="243"/>
      <c r="CCJ127" s="243"/>
      <c r="CCK127" s="243"/>
      <c r="CCL127" s="243"/>
      <c r="CCM127" s="243"/>
      <c r="CCN127" s="243"/>
      <c r="CCO127" s="243"/>
      <c r="CCP127" s="243"/>
      <c r="CCQ127" s="243"/>
      <c r="CCR127" s="243"/>
      <c r="CCS127" s="243"/>
      <c r="CCT127" s="243"/>
      <c r="CCU127" s="243"/>
      <c r="CCV127" s="243"/>
      <c r="CCW127" s="243"/>
      <c r="CCX127" s="243"/>
      <c r="CCY127" s="243"/>
      <c r="CCZ127" s="243"/>
      <c r="CDA127" s="243"/>
      <c r="CDB127" s="243"/>
      <c r="CDC127" s="243"/>
      <c r="CDD127" s="243"/>
      <c r="CDE127" s="243"/>
      <c r="CDF127" s="243"/>
      <c r="CDG127" s="243"/>
      <c r="CDH127" s="243"/>
      <c r="CDI127" s="243"/>
      <c r="CDJ127" s="243"/>
      <c r="CDK127" s="243"/>
      <c r="CDL127" s="243"/>
      <c r="CDM127" s="243"/>
      <c r="CDN127" s="243"/>
      <c r="CDO127" s="243"/>
      <c r="CDP127" s="243"/>
      <c r="CDQ127" s="243"/>
      <c r="CDR127" s="243"/>
      <c r="CDS127" s="243"/>
      <c r="CDT127" s="243"/>
      <c r="CDU127" s="243"/>
      <c r="CDV127" s="243"/>
      <c r="CDW127" s="243"/>
      <c r="CDX127" s="243"/>
      <c r="CDY127" s="243"/>
      <c r="CDZ127" s="243"/>
      <c r="CEA127" s="243"/>
      <c r="CEB127" s="243"/>
      <c r="CEC127" s="243"/>
      <c r="CED127" s="243"/>
      <c r="CEE127" s="243"/>
      <c r="CEF127" s="243"/>
      <c r="CEG127" s="243"/>
      <c r="CEH127" s="243"/>
      <c r="CEI127" s="243"/>
      <c r="CEJ127" s="243"/>
      <c r="CEK127" s="243"/>
      <c r="CEL127" s="243"/>
      <c r="CEM127" s="243"/>
      <c r="CEN127" s="243"/>
      <c r="CEO127" s="243"/>
      <c r="CEP127" s="243"/>
      <c r="CEQ127" s="243"/>
      <c r="CER127" s="243"/>
      <c r="CES127" s="243"/>
      <c r="CET127" s="243"/>
      <c r="CEU127" s="243"/>
      <c r="CEV127" s="243"/>
      <c r="CEW127" s="243"/>
      <c r="CEX127" s="243"/>
      <c r="CEY127" s="243"/>
      <c r="CEZ127" s="243"/>
      <c r="CFA127" s="243"/>
      <c r="CFB127" s="243"/>
      <c r="CFC127" s="243"/>
      <c r="CFD127" s="243"/>
      <c r="CFE127" s="243"/>
      <c r="CFF127" s="243"/>
      <c r="CFG127" s="243"/>
      <c r="CFH127" s="243"/>
      <c r="CFI127" s="243"/>
      <c r="CFJ127" s="243"/>
      <c r="CFK127" s="243"/>
      <c r="CFL127" s="243"/>
      <c r="CFM127" s="243"/>
      <c r="CFN127" s="243"/>
      <c r="CFO127" s="243"/>
      <c r="CFP127" s="243"/>
      <c r="CFQ127" s="243"/>
      <c r="CFR127" s="243"/>
      <c r="CFS127" s="243"/>
      <c r="CFT127" s="243"/>
      <c r="CFU127" s="243"/>
      <c r="CFV127" s="243"/>
      <c r="CFW127" s="243"/>
      <c r="CFX127" s="243"/>
      <c r="CFY127" s="243"/>
      <c r="CFZ127" s="243"/>
      <c r="CGA127" s="243"/>
      <c r="CGB127" s="243"/>
      <c r="CGC127" s="243"/>
      <c r="CGD127" s="243"/>
      <c r="CGE127" s="243"/>
      <c r="CGF127" s="243"/>
      <c r="CGG127" s="243"/>
      <c r="CGH127" s="243"/>
      <c r="CGI127" s="243"/>
      <c r="CGJ127" s="243"/>
      <c r="CGK127" s="243"/>
      <c r="CGL127" s="243"/>
      <c r="CGM127" s="243"/>
      <c r="CGN127" s="243"/>
      <c r="CGO127" s="243"/>
      <c r="CGP127" s="243"/>
      <c r="CGQ127" s="243"/>
      <c r="CGR127" s="243"/>
      <c r="CGS127" s="243"/>
      <c r="CGT127" s="243"/>
      <c r="CGU127" s="243"/>
      <c r="CGV127" s="243"/>
      <c r="CGW127" s="243"/>
      <c r="CGX127" s="243"/>
      <c r="CGY127" s="243"/>
      <c r="CGZ127" s="243"/>
      <c r="CHA127" s="243"/>
      <c r="CHB127" s="243"/>
      <c r="CHC127" s="243"/>
      <c r="CHD127" s="243"/>
      <c r="CHE127" s="243"/>
      <c r="CHF127" s="243"/>
      <c r="CHG127" s="243"/>
      <c r="CHH127" s="243"/>
      <c r="CHI127" s="243"/>
      <c r="CHJ127" s="243"/>
      <c r="CHK127" s="243"/>
      <c r="CHL127" s="243"/>
      <c r="CHM127" s="243"/>
      <c r="CHN127" s="243"/>
      <c r="CHO127" s="243"/>
      <c r="CHP127" s="243"/>
      <c r="CHQ127" s="243"/>
      <c r="CHR127" s="243"/>
      <c r="CHS127" s="243"/>
      <c r="CHT127" s="243"/>
      <c r="CHU127" s="243"/>
      <c r="CHV127" s="243"/>
      <c r="CHW127" s="243"/>
      <c r="CHX127" s="243"/>
      <c r="CHY127" s="243"/>
      <c r="CHZ127" s="243"/>
      <c r="CIA127" s="243"/>
      <c r="CIB127" s="243"/>
      <c r="CIC127" s="243"/>
      <c r="CID127" s="243"/>
      <c r="CIE127" s="243"/>
      <c r="CIF127" s="243"/>
      <c r="CIG127" s="243"/>
      <c r="CIH127" s="243"/>
      <c r="CII127" s="243"/>
      <c r="CIJ127" s="243"/>
      <c r="CIK127" s="243"/>
      <c r="CIL127" s="243"/>
      <c r="CIM127" s="243"/>
      <c r="CIN127" s="243"/>
      <c r="CIO127" s="243"/>
      <c r="CIP127" s="243"/>
      <c r="CIQ127" s="243"/>
      <c r="CIR127" s="243"/>
      <c r="CIS127" s="243"/>
      <c r="CIT127" s="243"/>
      <c r="CIU127" s="243"/>
      <c r="CIV127" s="243"/>
      <c r="CIW127" s="243"/>
      <c r="CIX127" s="243"/>
      <c r="CIY127" s="243"/>
      <c r="CIZ127" s="243"/>
      <c r="CJA127" s="243"/>
      <c r="CJB127" s="243"/>
      <c r="CJC127" s="243"/>
      <c r="CJD127" s="243"/>
      <c r="CJE127" s="243"/>
      <c r="CJF127" s="243"/>
      <c r="CJG127" s="243"/>
      <c r="CJH127" s="243"/>
      <c r="CJI127" s="243"/>
      <c r="CJJ127" s="243"/>
      <c r="CJK127" s="243"/>
      <c r="CJL127" s="243"/>
      <c r="CJM127" s="243"/>
      <c r="CJN127" s="243"/>
      <c r="CJO127" s="243"/>
      <c r="CJP127" s="243"/>
      <c r="CJQ127" s="243"/>
      <c r="CJR127" s="243"/>
      <c r="CJS127" s="243"/>
      <c r="CJT127" s="243"/>
      <c r="CJU127" s="243"/>
      <c r="CJV127" s="243"/>
      <c r="CJW127" s="243"/>
      <c r="CJX127" s="243"/>
      <c r="CJY127" s="243"/>
      <c r="CJZ127" s="243"/>
      <c r="CKA127" s="243"/>
      <c r="CKB127" s="243"/>
      <c r="CKC127" s="243"/>
      <c r="CKD127" s="243"/>
      <c r="CKE127" s="243"/>
      <c r="CKF127" s="243"/>
      <c r="CKG127" s="243"/>
      <c r="CKH127" s="243"/>
      <c r="CKI127" s="243"/>
      <c r="CKJ127" s="243"/>
      <c r="CKK127" s="243"/>
      <c r="CKL127" s="243"/>
      <c r="CKM127" s="243"/>
      <c r="CKN127" s="243"/>
      <c r="CKO127" s="243"/>
      <c r="CKP127" s="243"/>
      <c r="CKQ127" s="243"/>
      <c r="CKR127" s="243"/>
      <c r="CKS127" s="243"/>
      <c r="CKT127" s="243"/>
      <c r="CKU127" s="243"/>
      <c r="CKV127" s="243"/>
      <c r="CKW127" s="243"/>
      <c r="CKX127" s="243"/>
      <c r="CKY127" s="243"/>
      <c r="CKZ127" s="243"/>
      <c r="CLA127" s="243"/>
      <c r="CLB127" s="243"/>
      <c r="CLC127" s="243"/>
      <c r="CLD127" s="243"/>
      <c r="CLE127" s="243"/>
      <c r="CLF127" s="243"/>
      <c r="CLG127" s="243"/>
      <c r="CLH127" s="243"/>
      <c r="CLI127" s="243"/>
      <c r="CLJ127" s="243"/>
      <c r="CLK127" s="243"/>
      <c r="CLL127" s="243"/>
      <c r="CLM127" s="243"/>
      <c r="CLN127" s="243"/>
      <c r="CLO127" s="243"/>
      <c r="CLP127" s="243"/>
      <c r="CLQ127" s="243"/>
      <c r="CLR127" s="243"/>
      <c r="CLS127" s="243"/>
      <c r="CLT127" s="243"/>
      <c r="CLU127" s="243"/>
      <c r="CLV127" s="243"/>
      <c r="CLW127" s="243"/>
      <c r="CLX127" s="243"/>
      <c r="CLY127" s="243"/>
      <c r="CLZ127" s="243"/>
      <c r="CMA127" s="243"/>
      <c r="CMB127" s="243"/>
      <c r="CMC127" s="243"/>
      <c r="CMD127" s="243"/>
      <c r="CME127" s="243"/>
      <c r="CMF127" s="243"/>
      <c r="CMG127" s="243"/>
      <c r="CMH127" s="243"/>
      <c r="CMI127" s="243"/>
      <c r="CMJ127" s="243"/>
      <c r="CMK127" s="243"/>
      <c r="CML127" s="243"/>
      <c r="CMM127" s="243"/>
      <c r="CMN127" s="243"/>
      <c r="CMO127" s="243"/>
      <c r="CMP127" s="243"/>
      <c r="CMQ127" s="243"/>
      <c r="CMR127" s="243"/>
      <c r="CMS127" s="243"/>
      <c r="CMT127" s="243"/>
      <c r="CMU127" s="243"/>
      <c r="CMV127" s="243"/>
      <c r="CMW127" s="243"/>
      <c r="CMX127" s="243"/>
      <c r="CMY127" s="243"/>
      <c r="CMZ127" s="243"/>
      <c r="CNA127" s="243"/>
      <c r="CNB127" s="243"/>
      <c r="CNC127" s="243"/>
      <c r="CND127" s="243"/>
      <c r="CNE127" s="243"/>
      <c r="CNF127" s="243"/>
      <c r="CNG127" s="243"/>
      <c r="CNH127" s="243"/>
      <c r="CNI127" s="243"/>
      <c r="CNJ127" s="243"/>
      <c r="CNK127" s="243"/>
      <c r="CNL127" s="243"/>
      <c r="CNM127" s="243"/>
      <c r="CNN127" s="243"/>
      <c r="CNO127" s="243"/>
      <c r="CNP127" s="243"/>
      <c r="CNQ127" s="243"/>
      <c r="CNR127" s="243"/>
      <c r="CNS127" s="243"/>
      <c r="CNT127" s="243"/>
      <c r="CNU127" s="243"/>
      <c r="CNV127" s="243"/>
      <c r="CNW127" s="243"/>
      <c r="CNX127" s="243"/>
      <c r="CNY127" s="243"/>
      <c r="CNZ127" s="243"/>
      <c r="COA127" s="243"/>
      <c r="COB127" s="243"/>
      <c r="COC127" s="243"/>
      <c r="COD127" s="243"/>
      <c r="COE127" s="243"/>
      <c r="COF127" s="243"/>
      <c r="COG127" s="243"/>
      <c r="COH127" s="243"/>
      <c r="COI127" s="243"/>
      <c r="COJ127" s="243"/>
      <c r="COK127" s="243"/>
      <c r="COL127" s="243"/>
      <c r="COM127" s="243"/>
      <c r="CON127" s="243"/>
      <c r="COO127" s="243"/>
      <c r="COP127" s="243"/>
      <c r="COQ127" s="243"/>
      <c r="COR127" s="243"/>
      <c r="COS127" s="243"/>
      <c r="COT127" s="243"/>
      <c r="COU127" s="243"/>
      <c r="COV127" s="243"/>
      <c r="COW127" s="243"/>
      <c r="COX127" s="243"/>
      <c r="COY127" s="243"/>
      <c r="COZ127" s="243"/>
      <c r="CPA127" s="243"/>
      <c r="CPB127" s="243"/>
      <c r="CPC127" s="243"/>
      <c r="CPD127" s="243"/>
      <c r="CPE127" s="243"/>
      <c r="CPF127" s="243"/>
      <c r="CPG127" s="243"/>
      <c r="CPH127" s="243"/>
      <c r="CPI127" s="243"/>
      <c r="CPJ127" s="243"/>
      <c r="CPK127" s="243"/>
      <c r="CPL127" s="243"/>
      <c r="CPM127" s="243"/>
      <c r="CPN127" s="243"/>
      <c r="CPO127" s="243"/>
      <c r="CPP127" s="243"/>
      <c r="CPQ127" s="243"/>
      <c r="CPR127" s="243"/>
      <c r="CPS127" s="243"/>
      <c r="CPT127" s="243"/>
      <c r="CPU127" s="243"/>
      <c r="CPV127" s="243"/>
      <c r="CPW127" s="243"/>
      <c r="CPX127" s="243"/>
      <c r="CPY127" s="243"/>
      <c r="CPZ127" s="243"/>
      <c r="CQA127" s="243"/>
      <c r="CQB127" s="243"/>
      <c r="CQC127" s="243"/>
      <c r="CQD127" s="243"/>
      <c r="CQE127" s="243"/>
      <c r="CQF127" s="243"/>
      <c r="CQG127" s="243"/>
      <c r="CQH127" s="243"/>
      <c r="CQI127" s="243"/>
      <c r="CQJ127" s="243"/>
      <c r="CQK127" s="243"/>
      <c r="CQL127" s="243"/>
      <c r="CQM127" s="243"/>
      <c r="CQN127" s="243"/>
      <c r="CQO127" s="243"/>
      <c r="CQP127" s="243"/>
      <c r="CQQ127" s="243"/>
      <c r="CQR127" s="243"/>
      <c r="CQS127" s="243"/>
      <c r="CQT127" s="243"/>
      <c r="CQU127" s="243"/>
      <c r="CQV127" s="243"/>
      <c r="CQW127" s="243"/>
      <c r="CQX127" s="243"/>
      <c r="CQY127" s="243"/>
      <c r="CQZ127" s="243"/>
      <c r="CRA127" s="243"/>
      <c r="CRB127" s="243"/>
      <c r="CRC127" s="243"/>
      <c r="CRD127" s="243"/>
      <c r="CRE127" s="243"/>
      <c r="CRF127" s="243"/>
      <c r="CRG127" s="243"/>
      <c r="CRH127" s="243"/>
      <c r="CRI127" s="243"/>
      <c r="CRJ127" s="243"/>
      <c r="CRK127" s="243"/>
      <c r="CRL127" s="243"/>
      <c r="CRM127" s="243"/>
      <c r="CRN127" s="243"/>
      <c r="CRO127" s="243"/>
      <c r="CRP127" s="243"/>
      <c r="CRQ127" s="243"/>
      <c r="CRR127" s="243"/>
      <c r="CRS127" s="243"/>
      <c r="CRT127" s="243"/>
      <c r="CRU127" s="243"/>
      <c r="CRV127" s="243"/>
      <c r="CRW127" s="243"/>
      <c r="CRX127" s="243"/>
      <c r="CRY127" s="243"/>
      <c r="CRZ127" s="243"/>
      <c r="CSA127" s="243"/>
      <c r="CSB127" s="243"/>
      <c r="CSC127" s="243"/>
      <c r="CSD127" s="243"/>
      <c r="CSE127" s="243"/>
      <c r="CSF127" s="243"/>
      <c r="CSG127" s="243"/>
      <c r="CSH127" s="243"/>
      <c r="CSI127" s="243"/>
      <c r="CSJ127" s="243"/>
      <c r="CSK127" s="243"/>
      <c r="CSL127" s="243"/>
      <c r="CSM127" s="243"/>
      <c r="CSN127" s="243"/>
      <c r="CSO127" s="243"/>
      <c r="CSP127" s="243"/>
      <c r="CSQ127" s="243"/>
      <c r="CSR127" s="243"/>
      <c r="CSS127" s="243"/>
      <c r="CST127" s="243"/>
      <c r="CSU127" s="243"/>
      <c r="CSV127" s="243"/>
      <c r="CSW127" s="243"/>
      <c r="CSX127" s="243"/>
      <c r="CSY127" s="243"/>
      <c r="CSZ127" s="243"/>
      <c r="CTA127" s="243"/>
      <c r="CTB127" s="243"/>
      <c r="CTC127" s="243"/>
      <c r="CTD127" s="243"/>
      <c r="CTE127" s="243"/>
      <c r="CTF127" s="243"/>
      <c r="CTG127" s="243"/>
      <c r="CTH127" s="243"/>
      <c r="CTI127" s="243"/>
      <c r="CTJ127" s="243"/>
      <c r="CTK127" s="243"/>
      <c r="CTL127" s="243"/>
      <c r="CTM127" s="243"/>
      <c r="CTN127" s="243"/>
      <c r="CTO127" s="243"/>
      <c r="CTP127" s="243"/>
      <c r="CTQ127" s="243"/>
      <c r="CTR127" s="243"/>
      <c r="CTS127" s="243"/>
      <c r="CTT127" s="243"/>
      <c r="CTU127" s="243"/>
      <c r="CTV127" s="243"/>
      <c r="CTW127" s="243"/>
      <c r="CTX127" s="243"/>
      <c r="CTY127" s="243"/>
      <c r="CTZ127" s="243"/>
      <c r="CUA127" s="243"/>
      <c r="CUB127" s="243"/>
      <c r="CUC127" s="243"/>
      <c r="CUD127" s="243"/>
      <c r="CUE127" s="243"/>
      <c r="CUF127" s="243"/>
      <c r="CUG127" s="243"/>
      <c r="CUH127" s="243"/>
      <c r="CUI127" s="243"/>
      <c r="CUJ127" s="243"/>
      <c r="CUK127" s="243"/>
      <c r="CUL127" s="243"/>
      <c r="CUM127" s="243"/>
      <c r="CUN127" s="243"/>
      <c r="CUO127" s="243"/>
      <c r="CUP127" s="243"/>
      <c r="CUQ127" s="243"/>
      <c r="CUR127" s="243"/>
      <c r="CUS127" s="243"/>
      <c r="CUT127" s="243"/>
      <c r="CUU127" s="243"/>
      <c r="CUV127" s="243"/>
      <c r="CUW127" s="243"/>
      <c r="CUX127" s="243"/>
      <c r="CUY127" s="243"/>
      <c r="CUZ127" s="243"/>
      <c r="CVA127" s="243"/>
      <c r="CVB127" s="243"/>
      <c r="CVC127" s="243"/>
      <c r="CVD127" s="243"/>
      <c r="CVE127" s="243"/>
      <c r="CVF127" s="243"/>
      <c r="CVG127" s="243"/>
      <c r="CVH127" s="243"/>
      <c r="CVI127" s="243"/>
      <c r="CVJ127" s="243"/>
      <c r="CVK127" s="243"/>
      <c r="CVL127" s="243"/>
      <c r="CVM127" s="243"/>
      <c r="CVN127" s="243"/>
      <c r="CVO127" s="243"/>
      <c r="CVP127" s="243"/>
      <c r="CVQ127" s="243"/>
      <c r="CVR127" s="243"/>
      <c r="CVS127" s="243"/>
      <c r="CVT127" s="243"/>
      <c r="CVU127" s="243"/>
      <c r="CVV127" s="243"/>
      <c r="CVW127" s="243"/>
      <c r="CVX127" s="243"/>
      <c r="CVY127" s="243"/>
      <c r="CVZ127" s="243"/>
      <c r="CWA127" s="243"/>
      <c r="CWB127" s="243"/>
      <c r="CWC127" s="243"/>
      <c r="CWD127" s="243"/>
      <c r="CWE127" s="243"/>
      <c r="CWF127" s="243"/>
      <c r="CWG127" s="243"/>
      <c r="CWH127" s="243"/>
      <c r="CWI127" s="243"/>
      <c r="CWJ127" s="243"/>
      <c r="CWK127" s="243"/>
      <c r="CWL127" s="243"/>
      <c r="CWM127" s="243"/>
      <c r="CWN127" s="243"/>
      <c r="CWO127" s="243"/>
      <c r="CWP127" s="243"/>
      <c r="CWQ127" s="243"/>
      <c r="CWR127" s="243"/>
      <c r="CWS127" s="243"/>
      <c r="CWT127" s="243"/>
      <c r="CWU127" s="243"/>
      <c r="CWV127" s="243"/>
      <c r="CWW127" s="243"/>
      <c r="CWX127" s="243"/>
      <c r="CWY127" s="243"/>
      <c r="CWZ127" s="243"/>
      <c r="CXA127" s="243"/>
      <c r="CXB127" s="243"/>
      <c r="CXC127" s="243"/>
      <c r="CXD127" s="243"/>
      <c r="CXE127" s="243"/>
      <c r="CXF127" s="243"/>
      <c r="CXG127" s="243"/>
      <c r="CXH127" s="243"/>
      <c r="CXI127" s="243"/>
      <c r="CXJ127" s="243"/>
      <c r="CXK127" s="243"/>
      <c r="CXL127" s="243"/>
      <c r="CXM127" s="243"/>
      <c r="CXN127" s="243"/>
      <c r="CXO127" s="243"/>
      <c r="CXP127" s="243"/>
      <c r="CXQ127" s="243"/>
      <c r="CXR127" s="243"/>
      <c r="CXS127" s="243"/>
      <c r="CXT127" s="243"/>
      <c r="CXU127" s="243"/>
      <c r="CXV127" s="243"/>
      <c r="CXW127" s="243"/>
      <c r="CXX127" s="243"/>
      <c r="CXY127" s="243"/>
      <c r="CXZ127" s="243"/>
      <c r="CYA127" s="243"/>
      <c r="CYB127" s="243"/>
      <c r="CYC127" s="243"/>
      <c r="CYD127" s="243"/>
      <c r="CYE127" s="243"/>
      <c r="CYF127" s="243"/>
      <c r="CYG127" s="243"/>
      <c r="CYH127" s="243"/>
      <c r="CYI127" s="243"/>
      <c r="CYJ127" s="243"/>
      <c r="CYK127" s="243"/>
      <c r="CYL127" s="243"/>
      <c r="CYM127" s="243"/>
      <c r="CYN127" s="243"/>
      <c r="CYO127" s="243"/>
      <c r="CYP127" s="243"/>
      <c r="CYQ127" s="243"/>
      <c r="CYR127" s="243"/>
      <c r="CYS127" s="243"/>
      <c r="CYT127" s="243"/>
      <c r="CYU127" s="243"/>
      <c r="CYV127" s="243"/>
      <c r="CYW127" s="243"/>
      <c r="CYX127" s="243"/>
      <c r="CYY127" s="243"/>
      <c r="CYZ127" s="243"/>
      <c r="CZA127" s="243"/>
      <c r="CZB127" s="243"/>
      <c r="CZC127" s="243"/>
      <c r="CZD127" s="243"/>
      <c r="CZE127" s="243"/>
      <c r="CZF127" s="243"/>
      <c r="CZG127" s="243"/>
      <c r="CZH127" s="243"/>
      <c r="CZI127" s="243"/>
      <c r="CZJ127" s="243"/>
      <c r="CZK127" s="243"/>
      <c r="CZL127" s="243"/>
      <c r="CZM127" s="243"/>
      <c r="CZN127" s="243"/>
      <c r="CZO127" s="243"/>
      <c r="CZP127" s="243"/>
      <c r="CZQ127" s="243"/>
      <c r="CZR127" s="243"/>
      <c r="CZS127" s="243"/>
      <c r="CZT127" s="243"/>
      <c r="CZU127" s="243"/>
      <c r="CZV127" s="243"/>
      <c r="CZW127" s="243"/>
      <c r="CZX127" s="243"/>
      <c r="CZY127" s="243"/>
      <c r="CZZ127" s="243"/>
      <c r="DAA127" s="243"/>
      <c r="DAB127" s="243"/>
      <c r="DAC127" s="243"/>
      <c r="DAD127" s="243"/>
      <c r="DAE127" s="243"/>
      <c r="DAF127" s="243"/>
      <c r="DAG127" s="243"/>
      <c r="DAH127" s="243"/>
      <c r="DAI127" s="243"/>
      <c r="DAJ127" s="243"/>
      <c r="DAK127" s="243"/>
      <c r="DAL127" s="243"/>
      <c r="DAM127" s="243"/>
      <c r="DAN127" s="243"/>
      <c r="DAO127" s="243"/>
      <c r="DAP127" s="243"/>
      <c r="DAQ127" s="243"/>
      <c r="DAR127" s="243"/>
      <c r="DAS127" s="243"/>
      <c r="DAT127" s="243"/>
      <c r="DAU127" s="243"/>
      <c r="DAV127" s="243"/>
      <c r="DAW127" s="243"/>
      <c r="DAX127" s="243"/>
      <c r="DAY127" s="243"/>
      <c r="DAZ127" s="243"/>
      <c r="DBA127" s="243"/>
      <c r="DBB127" s="243"/>
      <c r="DBC127" s="243"/>
      <c r="DBD127" s="243"/>
      <c r="DBE127" s="243"/>
      <c r="DBF127" s="243"/>
      <c r="DBG127" s="243"/>
      <c r="DBH127" s="243"/>
      <c r="DBI127" s="243"/>
      <c r="DBJ127" s="243"/>
      <c r="DBK127" s="243"/>
      <c r="DBL127" s="243"/>
      <c r="DBM127" s="243"/>
      <c r="DBN127" s="243"/>
      <c r="DBO127" s="243"/>
      <c r="DBP127" s="243"/>
      <c r="DBQ127" s="243"/>
      <c r="DBR127" s="243"/>
      <c r="DBS127" s="243"/>
      <c r="DBT127" s="243"/>
      <c r="DBU127" s="243"/>
      <c r="DBV127" s="243"/>
      <c r="DBW127" s="243"/>
      <c r="DBX127" s="243"/>
      <c r="DBY127" s="243"/>
      <c r="DBZ127" s="243"/>
      <c r="DCA127" s="243"/>
      <c r="DCB127" s="243"/>
      <c r="DCC127" s="243"/>
      <c r="DCD127" s="243"/>
      <c r="DCE127" s="243"/>
      <c r="DCF127" s="243"/>
      <c r="DCG127" s="243"/>
      <c r="DCH127" s="243"/>
      <c r="DCI127" s="243"/>
      <c r="DCJ127" s="243"/>
      <c r="DCK127" s="243"/>
      <c r="DCL127" s="243"/>
      <c r="DCM127" s="243"/>
      <c r="DCN127" s="243"/>
      <c r="DCO127" s="243"/>
      <c r="DCP127" s="243"/>
      <c r="DCQ127" s="243"/>
      <c r="DCR127" s="243"/>
      <c r="DCS127" s="243"/>
      <c r="DCT127" s="243"/>
      <c r="DCU127" s="243"/>
      <c r="DCV127" s="243"/>
      <c r="DCW127" s="243"/>
      <c r="DCX127" s="243"/>
      <c r="DCY127" s="243"/>
      <c r="DCZ127" s="243"/>
      <c r="DDA127" s="243"/>
      <c r="DDB127" s="243"/>
      <c r="DDC127" s="243"/>
      <c r="DDD127" s="243"/>
      <c r="DDE127" s="243"/>
      <c r="DDF127" s="243"/>
      <c r="DDG127" s="243"/>
      <c r="DDH127" s="243"/>
      <c r="DDI127" s="243"/>
      <c r="DDJ127" s="243"/>
      <c r="DDK127" s="243"/>
      <c r="DDL127" s="243"/>
      <c r="DDM127" s="243"/>
      <c r="DDN127" s="243"/>
      <c r="DDO127" s="243"/>
      <c r="DDP127" s="243"/>
      <c r="DDQ127" s="243"/>
      <c r="DDR127" s="243"/>
      <c r="DDS127" s="243"/>
      <c r="DDT127" s="243"/>
      <c r="DDU127" s="243"/>
      <c r="DDV127" s="243"/>
      <c r="DDW127" s="243"/>
      <c r="DDX127" s="243"/>
      <c r="DDY127" s="243"/>
      <c r="DDZ127" s="243"/>
      <c r="DEA127" s="243"/>
      <c r="DEB127" s="243"/>
      <c r="DEC127" s="243"/>
      <c r="DED127" s="243"/>
      <c r="DEE127" s="243"/>
      <c r="DEF127" s="243"/>
      <c r="DEG127" s="243"/>
      <c r="DEH127" s="243"/>
      <c r="DEI127" s="243"/>
      <c r="DEJ127" s="243"/>
      <c r="DEK127" s="243"/>
      <c r="DEL127" s="243"/>
      <c r="DEM127" s="243"/>
      <c r="DEN127" s="243"/>
      <c r="DEO127" s="243"/>
      <c r="DEP127" s="243"/>
      <c r="DEQ127" s="243"/>
      <c r="DER127" s="243"/>
      <c r="DES127" s="243"/>
      <c r="DET127" s="243"/>
      <c r="DEU127" s="243"/>
      <c r="DEV127" s="243"/>
      <c r="DEW127" s="243"/>
      <c r="DEX127" s="243"/>
      <c r="DEY127" s="243"/>
      <c r="DEZ127" s="243"/>
      <c r="DFA127" s="243"/>
      <c r="DFB127" s="243"/>
      <c r="DFC127" s="243"/>
      <c r="DFD127" s="243"/>
      <c r="DFE127" s="243"/>
      <c r="DFF127" s="243"/>
      <c r="DFG127" s="243"/>
      <c r="DFH127" s="243"/>
      <c r="DFI127" s="243"/>
      <c r="DFJ127" s="243"/>
      <c r="DFK127" s="243"/>
      <c r="DFL127" s="243"/>
      <c r="DFM127" s="243"/>
      <c r="DFN127" s="243"/>
      <c r="DFO127" s="243"/>
      <c r="DFP127" s="243"/>
      <c r="DFQ127" s="243"/>
      <c r="DFR127" s="243"/>
      <c r="DFS127" s="243"/>
      <c r="DFT127" s="243"/>
      <c r="DFU127" s="243"/>
      <c r="DFV127" s="243"/>
      <c r="DFW127" s="243"/>
      <c r="DFX127" s="243"/>
      <c r="DFY127" s="243"/>
      <c r="DFZ127" s="243"/>
      <c r="DGA127" s="243"/>
      <c r="DGB127" s="243"/>
      <c r="DGC127" s="243"/>
      <c r="DGD127" s="243"/>
      <c r="DGE127" s="243"/>
      <c r="DGF127" s="243"/>
      <c r="DGG127" s="243"/>
      <c r="DGH127" s="243"/>
      <c r="DGI127" s="243"/>
      <c r="DGJ127" s="243"/>
      <c r="DGK127" s="243"/>
      <c r="DGL127" s="243"/>
      <c r="DGM127" s="243"/>
      <c r="DGN127" s="243"/>
      <c r="DGO127" s="243"/>
      <c r="DGP127" s="243"/>
      <c r="DGQ127" s="243"/>
      <c r="DGR127" s="243"/>
      <c r="DGS127" s="243"/>
      <c r="DGT127" s="243"/>
      <c r="DGU127" s="243"/>
      <c r="DGV127" s="243"/>
      <c r="DGW127" s="243"/>
      <c r="DGX127" s="243"/>
      <c r="DGY127" s="243"/>
      <c r="DGZ127" s="243"/>
      <c r="DHA127" s="243"/>
      <c r="DHB127" s="243"/>
      <c r="DHC127" s="243"/>
      <c r="DHD127" s="243"/>
      <c r="DHE127" s="243"/>
      <c r="DHF127" s="243"/>
      <c r="DHG127" s="243"/>
      <c r="DHH127" s="243"/>
      <c r="DHI127" s="243"/>
      <c r="DHJ127" s="243"/>
      <c r="DHK127" s="243"/>
      <c r="DHL127" s="243"/>
      <c r="DHM127" s="243"/>
      <c r="DHN127" s="243"/>
      <c r="DHO127" s="243"/>
      <c r="DHP127" s="243"/>
      <c r="DHQ127" s="243"/>
      <c r="DHR127" s="243"/>
      <c r="DHS127" s="243"/>
      <c r="DHT127" s="243"/>
      <c r="DHU127" s="243"/>
      <c r="DHV127" s="243"/>
      <c r="DHW127" s="243"/>
      <c r="DHX127" s="243"/>
      <c r="DHY127" s="243"/>
      <c r="DHZ127" s="243"/>
      <c r="DIA127" s="243"/>
      <c r="DIB127" s="243"/>
      <c r="DIC127" s="243"/>
      <c r="DID127" s="243"/>
      <c r="DIE127" s="243"/>
      <c r="DIF127" s="243"/>
      <c r="DIG127" s="243"/>
      <c r="DIH127" s="243"/>
      <c r="DII127" s="243"/>
      <c r="DIJ127" s="243"/>
      <c r="DIK127" s="243"/>
      <c r="DIL127" s="243"/>
      <c r="DIM127" s="243"/>
      <c r="DIN127" s="243"/>
      <c r="DIO127" s="243"/>
      <c r="DIP127" s="243"/>
      <c r="DIQ127" s="243"/>
      <c r="DIR127" s="243"/>
      <c r="DIS127" s="243"/>
      <c r="DIT127" s="243"/>
      <c r="DIU127" s="243"/>
      <c r="DIV127" s="243"/>
      <c r="DIW127" s="243"/>
      <c r="DIX127" s="243"/>
      <c r="DIY127" s="243"/>
      <c r="DIZ127" s="243"/>
      <c r="DJA127" s="243"/>
      <c r="DJB127" s="243"/>
      <c r="DJC127" s="243"/>
      <c r="DJD127" s="243"/>
      <c r="DJE127" s="243"/>
      <c r="DJF127" s="243"/>
      <c r="DJG127" s="243"/>
      <c r="DJH127" s="243"/>
      <c r="DJI127" s="243"/>
      <c r="DJJ127" s="243"/>
      <c r="DJK127" s="243"/>
      <c r="DJL127" s="243"/>
      <c r="DJM127" s="243"/>
      <c r="DJN127" s="243"/>
      <c r="DJO127" s="243"/>
      <c r="DJP127" s="243"/>
      <c r="DJQ127" s="243"/>
      <c r="DJR127" s="243"/>
      <c r="DJS127" s="243"/>
      <c r="DJT127" s="243"/>
      <c r="DJU127" s="243"/>
      <c r="DJV127" s="243"/>
      <c r="DJW127" s="243"/>
      <c r="DJX127" s="243"/>
      <c r="DJY127" s="243"/>
      <c r="DJZ127" s="243"/>
      <c r="DKA127" s="243"/>
      <c r="DKB127" s="243"/>
      <c r="DKC127" s="243"/>
      <c r="DKD127" s="243"/>
      <c r="DKE127" s="243"/>
      <c r="DKF127" s="243"/>
      <c r="DKG127" s="243"/>
      <c r="DKH127" s="243"/>
      <c r="DKI127" s="243"/>
      <c r="DKJ127" s="243"/>
      <c r="DKK127" s="243"/>
      <c r="DKL127" s="243"/>
      <c r="DKM127" s="243"/>
      <c r="DKN127" s="243"/>
      <c r="DKO127" s="243"/>
      <c r="DKP127" s="243"/>
      <c r="DKQ127" s="243"/>
      <c r="DKR127" s="243"/>
      <c r="DKS127" s="243"/>
      <c r="DKT127" s="243"/>
      <c r="DKU127" s="243"/>
      <c r="DKV127" s="243"/>
      <c r="DKW127" s="243"/>
      <c r="DKX127" s="243"/>
      <c r="DKY127" s="243"/>
      <c r="DKZ127" s="243"/>
      <c r="DLA127" s="243"/>
      <c r="DLB127" s="243"/>
      <c r="DLC127" s="243"/>
      <c r="DLD127" s="243"/>
      <c r="DLE127" s="243"/>
      <c r="DLF127" s="243"/>
      <c r="DLG127" s="243"/>
      <c r="DLH127" s="243"/>
      <c r="DLI127" s="243"/>
      <c r="DLJ127" s="243"/>
      <c r="DLK127" s="243"/>
      <c r="DLL127" s="243"/>
      <c r="DLM127" s="243"/>
      <c r="DLN127" s="243"/>
      <c r="DLO127" s="243"/>
      <c r="DLP127" s="243"/>
      <c r="DLQ127" s="243"/>
      <c r="DLR127" s="243"/>
      <c r="DLS127" s="243"/>
      <c r="DLT127" s="243"/>
      <c r="DLU127" s="243"/>
      <c r="DLV127" s="243"/>
      <c r="DLW127" s="243"/>
      <c r="DLX127" s="243"/>
      <c r="DLY127" s="243"/>
      <c r="DLZ127" s="243"/>
      <c r="DMA127" s="243"/>
      <c r="DMB127" s="243"/>
      <c r="DMC127" s="243"/>
      <c r="DMD127" s="243"/>
      <c r="DME127" s="243"/>
      <c r="DMF127" s="243"/>
      <c r="DMG127" s="243"/>
      <c r="DMH127" s="243"/>
      <c r="DMI127" s="243"/>
      <c r="DMJ127" s="243"/>
      <c r="DMK127" s="243"/>
      <c r="DML127" s="243"/>
      <c r="DMM127" s="243"/>
      <c r="DMN127" s="243"/>
      <c r="DMO127" s="243"/>
      <c r="DMP127" s="243"/>
      <c r="DMQ127" s="243"/>
      <c r="DMR127" s="243"/>
      <c r="DMS127" s="243"/>
      <c r="DMT127" s="243"/>
      <c r="DMU127" s="243"/>
      <c r="DMV127" s="243"/>
      <c r="DMW127" s="243"/>
      <c r="DMX127" s="243"/>
      <c r="DMY127" s="243"/>
      <c r="DMZ127" s="243"/>
      <c r="DNA127" s="243"/>
      <c r="DNB127" s="243"/>
      <c r="DNC127" s="243"/>
      <c r="DND127" s="243"/>
      <c r="DNE127" s="243"/>
      <c r="DNF127" s="243"/>
      <c r="DNG127" s="243"/>
      <c r="DNH127" s="243"/>
      <c r="DNI127" s="243"/>
      <c r="DNJ127" s="243"/>
      <c r="DNK127" s="243"/>
      <c r="DNL127" s="243"/>
      <c r="DNM127" s="243"/>
      <c r="DNN127" s="243"/>
      <c r="DNO127" s="243"/>
      <c r="DNP127" s="243"/>
      <c r="DNQ127" s="243"/>
      <c r="DNR127" s="243"/>
      <c r="DNS127" s="243"/>
      <c r="DNT127" s="243"/>
      <c r="DNU127" s="243"/>
      <c r="DNV127" s="243"/>
      <c r="DNW127" s="243"/>
      <c r="DNX127" s="243"/>
      <c r="DNY127" s="243"/>
      <c r="DNZ127" s="243"/>
      <c r="DOA127" s="243"/>
      <c r="DOB127" s="243"/>
      <c r="DOC127" s="243"/>
      <c r="DOD127" s="243"/>
      <c r="DOE127" s="243"/>
      <c r="DOF127" s="243"/>
      <c r="DOG127" s="243"/>
      <c r="DOH127" s="243"/>
      <c r="DOI127" s="243"/>
      <c r="DOJ127" s="243"/>
      <c r="DOK127" s="243"/>
      <c r="DOL127" s="243"/>
      <c r="DOM127" s="243"/>
      <c r="DON127" s="243"/>
      <c r="DOO127" s="243"/>
      <c r="DOP127" s="243"/>
      <c r="DOQ127" s="243"/>
      <c r="DOR127" s="243"/>
      <c r="DOS127" s="243"/>
      <c r="DOT127" s="243"/>
      <c r="DOU127" s="243"/>
      <c r="DOV127" s="243"/>
      <c r="DOW127" s="243"/>
      <c r="DOX127" s="243"/>
      <c r="DOY127" s="243"/>
      <c r="DOZ127" s="243"/>
      <c r="DPA127" s="243"/>
      <c r="DPB127" s="243"/>
      <c r="DPC127" s="243"/>
      <c r="DPD127" s="243"/>
      <c r="DPE127" s="243"/>
      <c r="DPF127" s="243"/>
      <c r="DPG127" s="243"/>
      <c r="DPH127" s="243"/>
      <c r="DPI127" s="243"/>
      <c r="DPJ127" s="243"/>
      <c r="DPK127" s="243"/>
      <c r="DPL127" s="243"/>
      <c r="DPM127" s="243"/>
      <c r="DPN127" s="243"/>
      <c r="DPO127" s="243"/>
      <c r="DPP127" s="243"/>
      <c r="DPQ127" s="243"/>
      <c r="DPR127" s="243"/>
      <c r="DPS127" s="243"/>
      <c r="DPT127" s="243"/>
      <c r="DPU127" s="243"/>
      <c r="DPV127" s="243"/>
      <c r="DPW127" s="243"/>
      <c r="DPX127" s="243"/>
      <c r="DPY127" s="243"/>
      <c r="DPZ127" s="243"/>
      <c r="DQA127" s="243"/>
      <c r="DQB127" s="243"/>
      <c r="DQC127" s="243"/>
      <c r="DQD127" s="243"/>
      <c r="DQE127" s="243"/>
      <c r="DQF127" s="243"/>
      <c r="DQG127" s="243"/>
      <c r="DQH127" s="243"/>
      <c r="DQI127" s="243"/>
      <c r="DQJ127" s="243"/>
      <c r="DQK127" s="243"/>
      <c r="DQL127" s="243"/>
      <c r="DQM127" s="243"/>
      <c r="DQN127" s="243"/>
      <c r="DQO127" s="243"/>
      <c r="DQP127" s="243"/>
      <c r="DQQ127" s="243"/>
      <c r="DQR127" s="243"/>
      <c r="DQS127" s="243"/>
      <c r="DQT127" s="243"/>
      <c r="DQU127" s="243"/>
      <c r="DQV127" s="243"/>
      <c r="DQW127" s="243"/>
      <c r="DQX127" s="243"/>
      <c r="DQY127" s="243"/>
      <c r="DQZ127" s="243"/>
      <c r="DRA127" s="243"/>
      <c r="DRB127" s="243"/>
      <c r="DRC127" s="243"/>
      <c r="DRD127" s="243"/>
      <c r="DRE127" s="243"/>
      <c r="DRF127" s="243"/>
      <c r="DRG127" s="243"/>
      <c r="DRH127" s="243"/>
      <c r="DRI127" s="243"/>
      <c r="DRJ127" s="243"/>
      <c r="DRK127" s="243"/>
      <c r="DRL127" s="243"/>
      <c r="DRM127" s="243"/>
      <c r="DRN127" s="243"/>
      <c r="DRO127" s="243"/>
      <c r="DRP127" s="243"/>
      <c r="DRQ127" s="243"/>
      <c r="DRR127" s="243"/>
      <c r="DRS127" s="243"/>
      <c r="DRT127" s="243"/>
      <c r="DRU127" s="243"/>
      <c r="DRV127" s="243"/>
      <c r="DRW127" s="243"/>
      <c r="DRX127" s="243"/>
      <c r="DRY127" s="243"/>
      <c r="DRZ127" s="243"/>
      <c r="DSA127" s="243"/>
      <c r="DSB127" s="243"/>
      <c r="DSC127" s="243"/>
      <c r="DSD127" s="243"/>
      <c r="DSE127" s="243"/>
      <c r="DSF127" s="243"/>
      <c r="DSG127" s="243"/>
      <c r="DSH127" s="243"/>
      <c r="DSI127" s="243"/>
      <c r="DSJ127" s="243"/>
      <c r="DSK127" s="243"/>
      <c r="DSL127" s="243"/>
      <c r="DSM127" s="243"/>
      <c r="DSN127" s="243"/>
      <c r="DSO127" s="243"/>
      <c r="DSP127" s="243"/>
      <c r="DSQ127" s="243"/>
      <c r="DSR127" s="243"/>
      <c r="DSS127" s="243"/>
      <c r="DST127" s="243"/>
      <c r="DSU127" s="243"/>
      <c r="DSV127" s="243"/>
      <c r="DSW127" s="243"/>
      <c r="DSX127" s="243"/>
      <c r="DSY127" s="243"/>
      <c r="DSZ127" s="243"/>
      <c r="DTA127" s="243"/>
      <c r="DTB127" s="243"/>
      <c r="DTC127" s="243"/>
      <c r="DTD127" s="243"/>
      <c r="DTE127" s="243"/>
      <c r="DTF127" s="243"/>
      <c r="DTG127" s="243"/>
      <c r="DTH127" s="243"/>
      <c r="DTI127" s="243"/>
      <c r="DTJ127" s="243"/>
      <c r="DTK127" s="243"/>
      <c r="DTL127" s="243"/>
      <c r="DTM127" s="243"/>
      <c r="DTN127" s="243"/>
      <c r="DTO127" s="243"/>
      <c r="DTP127" s="243"/>
      <c r="DTQ127" s="243"/>
      <c r="DTR127" s="243"/>
      <c r="DTS127" s="243"/>
      <c r="DTT127" s="243"/>
      <c r="DTU127" s="243"/>
      <c r="DTV127" s="243"/>
      <c r="DTW127" s="243"/>
      <c r="DTX127" s="243"/>
      <c r="DTY127" s="243"/>
      <c r="DTZ127" s="243"/>
      <c r="DUA127" s="243"/>
      <c r="DUB127" s="243"/>
      <c r="DUC127" s="243"/>
      <c r="DUD127" s="243"/>
      <c r="DUE127" s="243"/>
      <c r="DUF127" s="243"/>
      <c r="DUG127" s="243"/>
      <c r="DUH127" s="243"/>
      <c r="DUI127" s="243"/>
      <c r="DUJ127" s="243"/>
      <c r="DUK127" s="243"/>
      <c r="DUL127" s="243"/>
      <c r="DUM127" s="243"/>
      <c r="DUN127" s="243"/>
      <c r="DUO127" s="243"/>
      <c r="DUP127" s="243"/>
      <c r="DUQ127" s="243"/>
      <c r="DUR127" s="243"/>
      <c r="DUS127" s="243"/>
      <c r="DUT127" s="243"/>
      <c r="DUU127" s="243"/>
      <c r="DUV127" s="243"/>
      <c r="DUW127" s="243"/>
      <c r="DUX127" s="243"/>
      <c r="DUY127" s="243"/>
      <c r="DUZ127" s="243"/>
      <c r="DVA127" s="243"/>
      <c r="DVB127" s="243"/>
      <c r="DVC127" s="243"/>
      <c r="DVD127" s="243"/>
      <c r="DVE127" s="243"/>
      <c r="DVF127" s="243"/>
      <c r="DVG127" s="243"/>
      <c r="DVH127" s="243"/>
      <c r="DVI127" s="243"/>
      <c r="DVJ127" s="243"/>
      <c r="DVK127" s="243"/>
      <c r="DVL127" s="243"/>
      <c r="DVM127" s="243"/>
      <c r="DVN127" s="243"/>
      <c r="DVO127" s="243"/>
      <c r="DVP127" s="243"/>
      <c r="DVQ127" s="243"/>
      <c r="DVR127" s="243"/>
      <c r="DVS127" s="243"/>
      <c r="DVT127" s="243"/>
      <c r="DVU127" s="243"/>
      <c r="DVV127" s="243"/>
      <c r="DVW127" s="243"/>
      <c r="DVX127" s="243"/>
      <c r="DVY127" s="243"/>
      <c r="DVZ127" s="243"/>
      <c r="DWA127" s="243"/>
      <c r="DWB127" s="243"/>
      <c r="DWC127" s="243"/>
      <c r="DWD127" s="243"/>
      <c r="DWE127" s="243"/>
      <c r="DWF127" s="243"/>
      <c r="DWG127" s="243"/>
      <c r="DWH127" s="243"/>
      <c r="DWI127" s="243"/>
      <c r="DWJ127" s="243"/>
      <c r="DWK127" s="243"/>
      <c r="DWL127" s="243"/>
      <c r="DWM127" s="243"/>
      <c r="DWN127" s="243"/>
      <c r="DWO127" s="243"/>
      <c r="DWP127" s="243"/>
      <c r="DWQ127" s="243"/>
      <c r="DWR127" s="243"/>
      <c r="DWS127" s="243"/>
      <c r="DWT127" s="243"/>
      <c r="DWU127" s="243"/>
      <c r="DWV127" s="243"/>
      <c r="DWW127" s="243"/>
      <c r="DWX127" s="243"/>
      <c r="DWY127" s="243"/>
      <c r="DWZ127" s="243"/>
      <c r="DXA127" s="243"/>
      <c r="DXB127" s="243"/>
      <c r="DXC127" s="243"/>
      <c r="DXD127" s="243"/>
      <c r="DXE127" s="243"/>
      <c r="DXF127" s="243"/>
      <c r="DXG127" s="243"/>
      <c r="DXH127" s="243"/>
      <c r="DXI127" s="243"/>
      <c r="DXJ127" s="243"/>
      <c r="DXK127" s="243"/>
      <c r="DXL127" s="243"/>
      <c r="DXM127" s="243"/>
      <c r="DXN127" s="243"/>
      <c r="DXO127" s="243"/>
      <c r="DXP127" s="243"/>
      <c r="DXQ127" s="243"/>
      <c r="DXR127" s="243"/>
      <c r="DXS127" s="243"/>
      <c r="DXT127" s="243"/>
      <c r="DXU127" s="243"/>
      <c r="DXV127" s="243"/>
      <c r="DXW127" s="243"/>
      <c r="DXX127" s="243"/>
      <c r="DXY127" s="243"/>
      <c r="DXZ127" s="243"/>
      <c r="DYA127" s="243"/>
      <c r="DYB127" s="243"/>
      <c r="DYC127" s="243"/>
      <c r="DYD127" s="243"/>
      <c r="DYE127" s="243"/>
      <c r="DYF127" s="243"/>
      <c r="DYG127" s="243"/>
      <c r="DYH127" s="243"/>
      <c r="DYI127" s="243"/>
      <c r="DYJ127" s="243"/>
      <c r="DYK127" s="243"/>
      <c r="DYL127" s="243"/>
      <c r="DYM127" s="243"/>
      <c r="DYN127" s="243"/>
      <c r="DYO127" s="243"/>
      <c r="DYP127" s="243"/>
      <c r="DYQ127" s="243"/>
      <c r="DYR127" s="243"/>
      <c r="DYS127" s="243"/>
      <c r="DYT127" s="243"/>
      <c r="DYU127" s="243"/>
      <c r="DYV127" s="243"/>
      <c r="DYW127" s="243"/>
      <c r="DYX127" s="243"/>
      <c r="DYY127" s="243"/>
      <c r="DYZ127" s="243"/>
      <c r="DZA127" s="243"/>
      <c r="DZB127" s="243"/>
      <c r="DZC127" s="243"/>
      <c r="DZD127" s="243"/>
      <c r="DZE127" s="243"/>
      <c r="DZF127" s="243"/>
      <c r="DZG127" s="243"/>
      <c r="DZH127" s="243"/>
      <c r="DZI127" s="243"/>
      <c r="DZJ127" s="243"/>
      <c r="DZK127" s="243"/>
      <c r="DZL127" s="243"/>
      <c r="DZM127" s="243"/>
      <c r="DZN127" s="243"/>
      <c r="DZO127" s="243"/>
      <c r="DZP127" s="243"/>
      <c r="DZQ127" s="243"/>
      <c r="DZR127" s="243"/>
      <c r="DZS127" s="243"/>
      <c r="DZT127" s="243"/>
      <c r="DZU127" s="243"/>
      <c r="DZV127" s="243"/>
      <c r="DZW127" s="243"/>
      <c r="DZX127" s="243"/>
      <c r="DZY127" s="243"/>
      <c r="DZZ127" s="243"/>
      <c r="EAA127" s="243"/>
      <c r="EAB127" s="243"/>
      <c r="EAC127" s="243"/>
      <c r="EAD127" s="243"/>
      <c r="EAE127" s="243"/>
      <c r="EAF127" s="243"/>
      <c r="EAG127" s="243"/>
      <c r="EAH127" s="243"/>
      <c r="EAI127" s="243"/>
      <c r="EAJ127" s="243"/>
      <c r="EAK127" s="243"/>
      <c r="EAL127" s="243"/>
      <c r="EAM127" s="243"/>
      <c r="EAN127" s="243"/>
      <c r="EAO127" s="243"/>
      <c r="EAP127" s="243"/>
      <c r="EAQ127" s="243"/>
      <c r="EAR127" s="243"/>
      <c r="EAS127" s="243"/>
      <c r="EAT127" s="243"/>
      <c r="EAU127" s="243"/>
      <c r="EAV127" s="243"/>
      <c r="EAW127" s="243"/>
      <c r="EAX127" s="243"/>
      <c r="EAY127" s="243"/>
      <c r="EAZ127" s="243"/>
      <c r="EBA127" s="243"/>
      <c r="EBB127" s="243"/>
      <c r="EBC127" s="243"/>
      <c r="EBD127" s="243"/>
      <c r="EBE127" s="243"/>
      <c r="EBF127" s="243"/>
      <c r="EBG127" s="243"/>
      <c r="EBH127" s="243"/>
      <c r="EBI127" s="243"/>
      <c r="EBJ127" s="243"/>
      <c r="EBK127" s="243"/>
      <c r="EBL127" s="243"/>
      <c r="EBM127" s="243"/>
      <c r="EBN127" s="243"/>
      <c r="EBO127" s="243"/>
      <c r="EBP127" s="243"/>
      <c r="EBQ127" s="243"/>
      <c r="EBR127" s="243"/>
      <c r="EBS127" s="243"/>
      <c r="EBT127" s="243"/>
      <c r="EBU127" s="243"/>
      <c r="EBV127" s="243"/>
      <c r="EBW127" s="243"/>
      <c r="EBX127" s="243"/>
      <c r="EBY127" s="243"/>
      <c r="EBZ127" s="243"/>
      <c r="ECA127" s="243"/>
      <c r="ECB127" s="243"/>
      <c r="ECC127" s="243"/>
      <c r="ECD127" s="243"/>
      <c r="ECE127" s="243"/>
      <c r="ECF127" s="243"/>
      <c r="ECG127" s="243"/>
      <c r="ECH127" s="243"/>
      <c r="ECI127" s="243"/>
      <c r="ECJ127" s="243"/>
      <c r="ECK127" s="243"/>
      <c r="ECL127" s="243"/>
      <c r="ECM127" s="243"/>
      <c r="ECN127" s="243"/>
      <c r="ECO127" s="243"/>
      <c r="ECP127" s="243"/>
      <c r="ECQ127" s="243"/>
      <c r="ECR127" s="243"/>
      <c r="ECS127" s="243"/>
      <c r="ECT127" s="243"/>
      <c r="ECU127" s="243"/>
      <c r="ECV127" s="243"/>
      <c r="ECW127" s="243"/>
      <c r="ECX127" s="243"/>
      <c r="ECY127" s="243"/>
      <c r="ECZ127" s="243"/>
      <c r="EDA127" s="243"/>
      <c r="EDB127" s="243"/>
      <c r="EDC127" s="243"/>
      <c r="EDD127" s="243"/>
      <c r="EDE127" s="243"/>
      <c r="EDF127" s="243"/>
      <c r="EDG127" s="243"/>
      <c r="EDH127" s="243"/>
      <c r="EDI127" s="243"/>
      <c r="EDJ127" s="243"/>
      <c r="EDK127" s="243"/>
      <c r="EDL127" s="243"/>
      <c r="EDM127" s="243"/>
      <c r="EDN127" s="243"/>
      <c r="EDO127" s="243"/>
      <c r="EDP127" s="243"/>
      <c r="EDQ127" s="243"/>
      <c r="EDR127" s="243"/>
      <c r="EDS127" s="243"/>
      <c r="EDT127" s="243"/>
      <c r="EDU127" s="243"/>
      <c r="EDV127" s="243"/>
      <c r="EDW127" s="243"/>
      <c r="EDX127" s="243"/>
      <c r="EDY127" s="243"/>
      <c r="EDZ127" s="243"/>
      <c r="EEA127" s="243"/>
      <c r="EEB127" s="243"/>
      <c r="EEC127" s="243"/>
      <c r="EED127" s="243"/>
      <c r="EEE127" s="243"/>
      <c r="EEF127" s="243"/>
      <c r="EEG127" s="243"/>
      <c r="EEH127" s="243"/>
      <c r="EEI127" s="243"/>
      <c r="EEJ127" s="243"/>
      <c r="EEK127" s="243"/>
      <c r="EEL127" s="243"/>
      <c r="EEM127" s="243"/>
      <c r="EEN127" s="243"/>
      <c r="EEO127" s="243"/>
      <c r="EEP127" s="243"/>
      <c r="EEQ127" s="243"/>
      <c r="EER127" s="243"/>
      <c r="EES127" s="243"/>
      <c r="EET127" s="243"/>
      <c r="EEU127" s="243"/>
      <c r="EEV127" s="243"/>
      <c r="EEW127" s="243"/>
      <c r="EEX127" s="243"/>
      <c r="EEY127" s="243"/>
      <c r="EEZ127" s="243"/>
      <c r="EFA127" s="243"/>
      <c r="EFB127" s="243"/>
      <c r="EFC127" s="243"/>
      <c r="EFD127" s="243"/>
      <c r="EFE127" s="243"/>
      <c r="EFF127" s="243"/>
      <c r="EFG127" s="243"/>
      <c r="EFH127" s="243"/>
      <c r="EFI127" s="243"/>
      <c r="EFJ127" s="243"/>
      <c r="EFK127" s="243"/>
      <c r="EFL127" s="243"/>
      <c r="EFM127" s="243"/>
      <c r="EFN127" s="243"/>
      <c r="EFO127" s="243"/>
      <c r="EFP127" s="243"/>
      <c r="EFQ127" s="243"/>
      <c r="EFR127" s="243"/>
      <c r="EFS127" s="243"/>
      <c r="EFT127" s="243"/>
      <c r="EFU127" s="243"/>
      <c r="EFV127" s="243"/>
      <c r="EFW127" s="243"/>
      <c r="EFX127" s="243"/>
      <c r="EFY127" s="243"/>
      <c r="EFZ127" s="243"/>
      <c r="EGA127" s="243"/>
      <c r="EGB127" s="243"/>
      <c r="EGC127" s="243"/>
      <c r="EGD127" s="243"/>
      <c r="EGE127" s="243"/>
      <c r="EGF127" s="243"/>
      <c r="EGG127" s="243"/>
      <c r="EGH127" s="243"/>
      <c r="EGI127" s="243"/>
      <c r="EGJ127" s="243"/>
      <c r="EGK127" s="243"/>
      <c r="EGL127" s="243"/>
      <c r="EGM127" s="243"/>
      <c r="EGN127" s="243"/>
      <c r="EGO127" s="243"/>
      <c r="EGP127" s="243"/>
      <c r="EGQ127" s="243"/>
      <c r="EGR127" s="243"/>
      <c r="EGS127" s="243"/>
      <c r="EGT127" s="243"/>
      <c r="EGU127" s="243"/>
      <c r="EGV127" s="243"/>
      <c r="EGW127" s="243"/>
      <c r="EGX127" s="243"/>
      <c r="EGY127" s="243"/>
      <c r="EGZ127" s="243"/>
      <c r="EHA127" s="243"/>
      <c r="EHB127" s="243"/>
      <c r="EHC127" s="243"/>
      <c r="EHD127" s="243"/>
      <c r="EHE127" s="243"/>
      <c r="EHF127" s="243"/>
      <c r="EHG127" s="243"/>
      <c r="EHH127" s="243"/>
      <c r="EHI127" s="243"/>
      <c r="EHJ127" s="243"/>
      <c r="EHK127" s="243"/>
      <c r="EHL127" s="243"/>
      <c r="EHM127" s="243"/>
      <c r="EHN127" s="243"/>
      <c r="EHO127" s="243"/>
      <c r="EHP127" s="243"/>
      <c r="EHQ127" s="243"/>
      <c r="EHR127" s="243"/>
      <c r="EHS127" s="243"/>
      <c r="EHT127" s="243"/>
      <c r="EHU127" s="243"/>
      <c r="EHV127" s="243"/>
      <c r="EHW127" s="243"/>
      <c r="EHX127" s="243"/>
      <c r="EHY127" s="243"/>
      <c r="EHZ127" s="243"/>
      <c r="EIA127" s="243"/>
      <c r="EIB127" s="243"/>
      <c r="EIC127" s="243"/>
      <c r="EID127" s="243"/>
      <c r="EIE127" s="243"/>
      <c r="EIF127" s="243"/>
      <c r="EIG127" s="243"/>
      <c r="EIH127" s="243"/>
      <c r="EII127" s="243"/>
      <c r="EIJ127" s="243"/>
      <c r="EIK127" s="243"/>
      <c r="EIL127" s="243"/>
      <c r="EIM127" s="243"/>
      <c r="EIN127" s="243"/>
      <c r="EIO127" s="243"/>
      <c r="EIP127" s="243"/>
      <c r="EIQ127" s="243"/>
      <c r="EIR127" s="243"/>
      <c r="EIS127" s="243"/>
      <c r="EIT127" s="243"/>
      <c r="EIU127" s="243"/>
      <c r="EIV127" s="243"/>
      <c r="EIW127" s="243"/>
      <c r="EIX127" s="243"/>
      <c r="EIY127" s="243"/>
      <c r="EIZ127" s="243"/>
      <c r="EJA127" s="243"/>
      <c r="EJB127" s="243"/>
      <c r="EJC127" s="243"/>
      <c r="EJD127" s="243"/>
      <c r="EJE127" s="243"/>
      <c r="EJF127" s="243"/>
      <c r="EJG127" s="243"/>
      <c r="EJH127" s="243"/>
      <c r="EJI127" s="243"/>
      <c r="EJJ127" s="243"/>
      <c r="EJK127" s="243"/>
      <c r="EJL127" s="243"/>
      <c r="EJM127" s="243"/>
      <c r="EJN127" s="243"/>
      <c r="EJO127" s="243"/>
      <c r="EJP127" s="243"/>
      <c r="EJQ127" s="243"/>
      <c r="EJR127" s="243"/>
      <c r="EJS127" s="243"/>
      <c r="EJT127" s="243"/>
      <c r="EJU127" s="243"/>
      <c r="EJV127" s="243"/>
      <c r="EJW127" s="243"/>
      <c r="EJX127" s="243"/>
      <c r="EJY127" s="243"/>
      <c r="EJZ127" s="243"/>
      <c r="EKA127" s="243"/>
      <c r="EKB127" s="243"/>
      <c r="EKC127" s="243"/>
      <c r="EKD127" s="243"/>
      <c r="EKE127" s="243"/>
      <c r="EKF127" s="243"/>
      <c r="EKG127" s="243"/>
      <c r="EKH127" s="243"/>
      <c r="EKI127" s="243"/>
      <c r="EKJ127" s="243"/>
      <c r="EKK127" s="243"/>
      <c r="EKL127" s="243"/>
      <c r="EKM127" s="243"/>
      <c r="EKN127" s="243"/>
      <c r="EKO127" s="243"/>
      <c r="EKP127" s="243"/>
      <c r="EKQ127" s="243"/>
      <c r="EKR127" s="243"/>
      <c r="EKS127" s="243"/>
      <c r="EKT127" s="243"/>
      <c r="EKU127" s="243"/>
      <c r="EKV127" s="243"/>
      <c r="EKW127" s="243"/>
      <c r="EKX127" s="243"/>
      <c r="EKY127" s="243"/>
      <c r="EKZ127" s="243"/>
      <c r="ELA127" s="243"/>
      <c r="ELB127" s="243"/>
      <c r="ELC127" s="243"/>
      <c r="ELD127" s="243"/>
      <c r="ELE127" s="243"/>
      <c r="ELF127" s="243"/>
      <c r="ELG127" s="243"/>
      <c r="ELH127" s="243"/>
      <c r="ELI127" s="243"/>
      <c r="ELJ127" s="243"/>
      <c r="ELK127" s="243"/>
      <c r="ELL127" s="243"/>
      <c r="ELM127" s="243"/>
      <c r="ELN127" s="243"/>
      <c r="ELO127" s="243"/>
      <c r="ELP127" s="243"/>
      <c r="ELQ127" s="243"/>
      <c r="ELR127" s="243"/>
      <c r="ELS127" s="243"/>
      <c r="ELT127" s="243"/>
      <c r="ELU127" s="243"/>
      <c r="ELV127" s="243"/>
      <c r="ELW127" s="243"/>
      <c r="ELX127" s="243"/>
      <c r="ELY127" s="243"/>
      <c r="ELZ127" s="243"/>
      <c r="EMA127" s="243"/>
      <c r="EMB127" s="243"/>
      <c r="EMC127" s="243"/>
      <c r="EMD127" s="243"/>
      <c r="EME127" s="243"/>
      <c r="EMF127" s="243"/>
      <c r="EMG127" s="243"/>
      <c r="EMH127" s="243"/>
      <c r="EMI127" s="243"/>
      <c r="EMJ127" s="243"/>
      <c r="EMK127" s="243"/>
      <c r="EML127" s="243"/>
      <c r="EMM127" s="243"/>
      <c r="EMN127" s="243"/>
      <c r="EMO127" s="243"/>
      <c r="EMP127" s="243"/>
      <c r="EMQ127" s="243"/>
      <c r="EMR127" s="243"/>
      <c r="EMS127" s="243"/>
      <c r="EMT127" s="243"/>
      <c r="EMU127" s="243"/>
      <c r="EMV127" s="243"/>
      <c r="EMW127" s="243"/>
      <c r="EMX127" s="243"/>
      <c r="EMY127" s="243"/>
      <c r="EMZ127" s="243"/>
      <c r="ENA127" s="243"/>
      <c r="ENB127" s="243"/>
      <c r="ENC127" s="243"/>
      <c r="END127" s="243"/>
      <c r="ENE127" s="243"/>
      <c r="ENF127" s="243"/>
      <c r="ENG127" s="243"/>
      <c r="ENH127" s="243"/>
      <c r="ENI127" s="243"/>
      <c r="ENJ127" s="243"/>
      <c r="ENK127" s="243"/>
      <c r="ENL127" s="243"/>
      <c r="ENM127" s="243"/>
      <c r="ENN127" s="243"/>
      <c r="ENO127" s="243"/>
      <c r="ENP127" s="243"/>
      <c r="ENQ127" s="243"/>
      <c r="ENR127" s="243"/>
      <c r="ENS127" s="243"/>
      <c r="ENT127" s="243"/>
      <c r="ENU127" s="243"/>
      <c r="ENV127" s="243"/>
      <c r="ENW127" s="243"/>
      <c r="ENX127" s="243"/>
      <c r="ENY127" s="243"/>
      <c r="ENZ127" s="243"/>
      <c r="EOA127" s="243"/>
      <c r="EOB127" s="243"/>
      <c r="EOC127" s="243"/>
      <c r="EOD127" s="243"/>
      <c r="EOE127" s="243"/>
      <c r="EOF127" s="243"/>
      <c r="EOG127" s="243"/>
      <c r="EOH127" s="243"/>
      <c r="EOI127" s="243"/>
      <c r="EOJ127" s="243"/>
      <c r="EOK127" s="243"/>
      <c r="EOL127" s="243"/>
      <c r="EOM127" s="243"/>
      <c r="EON127" s="243"/>
      <c r="EOO127" s="243"/>
      <c r="EOP127" s="243"/>
      <c r="EOQ127" s="243"/>
      <c r="EOR127" s="243"/>
      <c r="EOS127" s="243"/>
      <c r="EOT127" s="243"/>
      <c r="EOU127" s="243"/>
      <c r="EOV127" s="243"/>
      <c r="EOW127" s="243"/>
      <c r="EOX127" s="243"/>
      <c r="EOY127" s="243"/>
      <c r="EOZ127" s="243"/>
      <c r="EPA127" s="243"/>
      <c r="EPB127" s="243"/>
      <c r="EPC127" s="243"/>
      <c r="EPD127" s="243"/>
      <c r="EPE127" s="243"/>
      <c r="EPF127" s="243"/>
      <c r="EPG127" s="243"/>
      <c r="EPH127" s="243"/>
      <c r="EPI127" s="243"/>
      <c r="EPJ127" s="243"/>
      <c r="EPK127" s="243"/>
      <c r="EPL127" s="243"/>
      <c r="EPM127" s="243"/>
      <c r="EPN127" s="243"/>
      <c r="EPO127" s="243"/>
      <c r="EPP127" s="243"/>
      <c r="EPQ127" s="243"/>
      <c r="EPR127" s="243"/>
      <c r="EPS127" s="243"/>
      <c r="EPT127" s="243"/>
      <c r="EPU127" s="243"/>
      <c r="EPV127" s="243"/>
      <c r="EPW127" s="243"/>
      <c r="EPX127" s="243"/>
      <c r="EPY127" s="243"/>
      <c r="EPZ127" s="243"/>
      <c r="EQA127" s="243"/>
      <c r="EQB127" s="243"/>
      <c r="EQC127" s="243"/>
      <c r="EQD127" s="243"/>
      <c r="EQE127" s="243"/>
      <c r="EQF127" s="243"/>
      <c r="EQG127" s="243"/>
      <c r="EQH127" s="243"/>
      <c r="EQI127" s="243"/>
      <c r="EQJ127" s="243"/>
      <c r="EQK127" s="243"/>
      <c r="EQL127" s="243"/>
      <c r="EQM127" s="243"/>
      <c r="EQN127" s="243"/>
      <c r="EQO127" s="243"/>
      <c r="EQP127" s="243"/>
      <c r="EQQ127" s="243"/>
      <c r="EQR127" s="243"/>
      <c r="EQS127" s="243"/>
      <c r="EQT127" s="243"/>
      <c r="EQU127" s="243"/>
      <c r="EQV127" s="243"/>
      <c r="EQW127" s="243"/>
      <c r="EQX127" s="243"/>
      <c r="EQY127" s="243"/>
      <c r="EQZ127" s="243"/>
      <c r="ERA127" s="243"/>
      <c r="ERB127" s="243"/>
      <c r="ERC127" s="243"/>
      <c r="ERD127" s="243"/>
      <c r="ERE127" s="243"/>
      <c r="ERF127" s="243"/>
      <c r="ERG127" s="243"/>
      <c r="ERH127" s="243"/>
      <c r="ERI127" s="243"/>
      <c r="ERJ127" s="243"/>
      <c r="ERK127" s="243"/>
      <c r="ERL127" s="243"/>
      <c r="ERM127" s="243"/>
      <c r="ERN127" s="243"/>
      <c r="ERO127" s="243"/>
      <c r="ERP127" s="243"/>
      <c r="ERQ127" s="243"/>
      <c r="ERR127" s="243"/>
      <c r="ERS127" s="243"/>
      <c r="ERT127" s="243"/>
      <c r="ERU127" s="243"/>
      <c r="ERV127" s="243"/>
      <c r="ERW127" s="243"/>
      <c r="ERX127" s="243"/>
      <c r="ERY127" s="243"/>
      <c r="ERZ127" s="243"/>
      <c r="ESA127" s="243"/>
      <c r="ESB127" s="243"/>
      <c r="ESC127" s="243"/>
      <c r="ESD127" s="243"/>
      <c r="ESE127" s="243"/>
      <c r="ESF127" s="243"/>
      <c r="ESG127" s="243"/>
      <c r="ESH127" s="243"/>
      <c r="ESI127" s="243"/>
      <c r="ESJ127" s="243"/>
      <c r="ESK127" s="243"/>
      <c r="ESL127" s="243"/>
      <c r="ESM127" s="243"/>
      <c r="ESN127" s="243"/>
      <c r="ESO127" s="243"/>
      <c r="ESP127" s="243"/>
      <c r="ESQ127" s="243"/>
      <c r="ESR127" s="243"/>
      <c r="ESS127" s="243"/>
      <c r="EST127" s="243"/>
      <c r="ESU127" s="243"/>
      <c r="ESV127" s="243"/>
      <c r="ESW127" s="243"/>
      <c r="ESX127" s="243"/>
      <c r="ESY127" s="243"/>
      <c r="ESZ127" s="243"/>
      <c r="ETA127" s="243"/>
      <c r="ETB127" s="243"/>
      <c r="ETC127" s="243"/>
      <c r="ETD127" s="243"/>
      <c r="ETE127" s="243"/>
      <c r="ETF127" s="243"/>
      <c r="ETG127" s="243"/>
      <c r="ETH127" s="243"/>
      <c r="ETI127" s="243"/>
      <c r="ETJ127" s="243"/>
      <c r="ETK127" s="243"/>
      <c r="ETL127" s="243"/>
      <c r="ETM127" s="243"/>
      <c r="ETN127" s="243"/>
      <c r="ETO127" s="243"/>
      <c r="ETP127" s="243"/>
      <c r="ETQ127" s="243"/>
      <c r="ETR127" s="243"/>
      <c r="ETS127" s="243"/>
      <c r="ETT127" s="243"/>
      <c r="ETU127" s="243"/>
      <c r="ETV127" s="243"/>
      <c r="ETW127" s="243"/>
      <c r="ETX127" s="243"/>
      <c r="ETY127" s="243"/>
      <c r="ETZ127" s="243"/>
      <c r="EUA127" s="243"/>
      <c r="EUB127" s="243"/>
      <c r="EUC127" s="243"/>
      <c r="EUD127" s="243"/>
      <c r="EUE127" s="243"/>
      <c r="EUF127" s="243"/>
      <c r="EUG127" s="243"/>
      <c r="EUH127" s="243"/>
      <c r="EUI127" s="243"/>
      <c r="EUJ127" s="243"/>
      <c r="EUK127" s="243"/>
      <c r="EUL127" s="243"/>
      <c r="EUM127" s="243"/>
      <c r="EUN127" s="243"/>
      <c r="EUO127" s="243"/>
      <c r="EUP127" s="243"/>
      <c r="EUQ127" s="243"/>
      <c r="EUR127" s="243"/>
      <c r="EUS127" s="243"/>
      <c r="EUT127" s="243"/>
      <c r="EUU127" s="243"/>
      <c r="EUV127" s="243"/>
      <c r="EUW127" s="243"/>
      <c r="EUX127" s="243"/>
      <c r="EUY127" s="243"/>
      <c r="EUZ127" s="243"/>
      <c r="EVA127" s="243"/>
      <c r="EVB127" s="243"/>
      <c r="EVC127" s="243"/>
      <c r="EVD127" s="243"/>
      <c r="EVE127" s="243"/>
      <c r="EVF127" s="243"/>
      <c r="EVG127" s="243"/>
      <c r="EVH127" s="243"/>
      <c r="EVI127" s="243"/>
      <c r="EVJ127" s="243"/>
      <c r="EVK127" s="243"/>
      <c r="EVL127" s="243"/>
      <c r="EVM127" s="243"/>
      <c r="EVN127" s="243"/>
      <c r="EVO127" s="243"/>
      <c r="EVP127" s="243"/>
      <c r="EVQ127" s="243"/>
      <c r="EVR127" s="243"/>
      <c r="EVS127" s="243"/>
      <c r="EVT127" s="243"/>
      <c r="EVU127" s="243"/>
      <c r="EVV127" s="243"/>
      <c r="EVW127" s="243"/>
      <c r="EVX127" s="243"/>
      <c r="EVY127" s="243"/>
      <c r="EVZ127" s="243"/>
      <c r="EWA127" s="243"/>
      <c r="EWB127" s="243"/>
      <c r="EWC127" s="243"/>
      <c r="EWD127" s="243"/>
      <c r="EWE127" s="243"/>
      <c r="EWF127" s="243"/>
      <c r="EWG127" s="243"/>
      <c r="EWH127" s="243"/>
      <c r="EWI127" s="243"/>
      <c r="EWJ127" s="243"/>
      <c r="EWK127" s="243"/>
      <c r="EWL127" s="243"/>
      <c r="EWM127" s="243"/>
      <c r="EWN127" s="243"/>
      <c r="EWO127" s="243"/>
      <c r="EWP127" s="243"/>
      <c r="EWQ127" s="243"/>
      <c r="EWR127" s="243"/>
      <c r="EWS127" s="243"/>
      <c r="EWT127" s="243"/>
      <c r="EWU127" s="243"/>
      <c r="EWV127" s="243"/>
      <c r="EWW127" s="243"/>
      <c r="EWX127" s="243"/>
      <c r="EWY127" s="243"/>
      <c r="EWZ127" s="243"/>
      <c r="EXA127" s="243"/>
      <c r="EXB127" s="243"/>
      <c r="EXC127" s="243"/>
      <c r="EXD127" s="243"/>
      <c r="EXE127" s="243"/>
      <c r="EXF127" s="243"/>
      <c r="EXG127" s="243"/>
      <c r="EXH127" s="243"/>
      <c r="EXI127" s="243"/>
      <c r="EXJ127" s="243"/>
      <c r="EXK127" s="243"/>
      <c r="EXL127" s="243"/>
      <c r="EXM127" s="243"/>
      <c r="EXN127" s="243"/>
      <c r="EXO127" s="243"/>
      <c r="EXP127" s="243"/>
      <c r="EXQ127" s="243"/>
      <c r="EXR127" s="243"/>
      <c r="EXS127" s="243"/>
      <c r="EXT127" s="243"/>
      <c r="EXU127" s="243"/>
      <c r="EXV127" s="243"/>
      <c r="EXW127" s="243"/>
      <c r="EXX127" s="243"/>
      <c r="EXY127" s="243"/>
      <c r="EXZ127" s="243"/>
      <c r="EYA127" s="243"/>
      <c r="EYB127" s="243"/>
      <c r="EYC127" s="243"/>
      <c r="EYD127" s="243"/>
      <c r="EYE127" s="243"/>
      <c r="EYF127" s="243"/>
      <c r="EYG127" s="243"/>
      <c r="EYH127" s="243"/>
      <c r="EYI127" s="243"/>
      <c r="EYJ127" s="243"/>
      <c r="EYK127" s="243"/>
      <c r="EYL127" s="243"/>
      <c r="EYM127" s="243"/>
      <c r="EYN127" s="243"/>
      <c r="EYO127" s="243"/>
      <c r="EYP127" s="243"/>
      <c r="EYQ127" s="243"/>
      <c r="EYR127" s="243"/>
      <c r="EYS127" s="243"/>
      <c r="EYT127" s="243"/>
      <c r="EYU127" s="243"/>
      <c r="EYV127" s="243"/>
      <c r="EYW127" s="243"/>
      <c r="EYX127" s="243"/>
      <c r="EYY127" s="243"/>
      <c r="EYZ127" s="243"/>
      <c r="EZA127" s="243"/>
      <c r="EZB127" s="243"/>
      <c r="EZC127" s="243"/>
      <c r="EZD127" s="243"/>
      <c r="EZE127" s="243"/>
      <c r="EZF127" s="243"/>
      <c r="EZG127" s="243"/>
      <c r="EZH127" s="243"/>
      <c r="EZI127" s="243"/>
      <c r="EZJ127" s="243"/>
      <c r="EZK127" s="243"/>
      <c r="EZL127" s="243"/>
      <c r="EZM127" s="243"/>
      <c r="EZN127" s="243"/>
      <c r="EZO127" s="243"/>
      <c r="EZP127" s="243"/>
      <c r="EZQ127" s="243"/>
      <c r="EZR127" s="243"/>
      <c r="EZS127" s="243"/>
      <c r="EZT127" s="243"/>
      <c r="EZU127" s="243"/>
      <c r="EZV127" s="243"/>
      <c r="EZW127" s="243"/>
      <c r="EZX127" s="243"/>
      <c r="EZY127" s="243"/>
      <c r="EZZ127" s="243"/>
      <c r="FAA127" s="243"/>
      <c r="FAB127" s="243"/>
      <c r="FAC127" s="243"/>
      <c r="FAD127" s="243"/>
      <c r="FAE127" s="243"/>
      <c r="FAF127" s="243"/>
      <c r="FAG127" s="243"/>
      <c r="FAH127" s="243"/>
      <c r="FAI127" s="243"/>
      <c r="FAJ127" s="243"/>
      <c r="FAK127" s="243"/>
      <c r="FAL127" s="243"/>
      <c r="FAM127" s="243"/>
      <c r="FAN127" s="243"/>
      <c r="FAO127" s="243"/>
      <c r="FAP127" s="243"/>
      <c r="FAQ127" s="243"/>
      <c r="FAR127" s="243"/>
      <c r="FAS127" s="243"/>
      <c r="FAT127" s="243"/>
      <c r="FAU127" s="243"/>
      <c r="FAV127" s="243"/>
      <c r="FAW127" s="243"/>
      <c r="FAX127" s="243"/>
      <c r="FAY127" s="243"/>
      <c r="FAZ127" s="243"/>
      <c r="FBA127" s="243"/>
      <c r="FBB127" s="243"/>
      <c r="FBC127" s="243"/>
      <c r="FBD127" s="243"/>
      <c r="FBE127" s="243"/>
      <c r="FBF127" s="243"/>
      <c r="FBG127" s="243"/>
      <c r="FBH127" s="243"/>
      <c r="FBI127" s="243"/>
      <c r="FBJ127" s="243"/>
      <c r="FBK127" s="243"/>
      <c r="FBL127" s="243"/>
      <c r="FBM127" s="243"/>
      <c r="FBN127" s="243"/>
      <c r="FBO127" s="243"/>
      <c r="FBP127" s="243"/>
      <c r="FBQ127" s="243"/>
      <c r="FBR127" s="243"/>
      <c r="FBS127" s="243"/>
      <c r="FBT127" s="243"/>
      <c r="FBU127" s="243"/>
      <c r="FBV127" s="243"/>
      <c r="FBW127" s="243"/>
      <c r="FBX127" s="243"/>
      <c r="FBY127" s="243"/>
      <c r="FBZ127" s="243"/>
      <c r="FCA127" s="243"/>
      <c r="FCB127" s="243"/>
      <c r="FCC127" s="243"/>
      <c r="FCD127" s="243"/>
      <c r="FCE127" s="243"/>
      <c r="FCF127" s="243"/>
      <c r="FCG127" s="243"/>
      <c r="FCH127" s="243"/>
      <c r="FCI127" s="243"/>
      <c r="FCJ127" s="243"/>
      <c r="FCK127" s="243"/>
      <c r="FCL127" s="243"/>
      <c r="FCM127" s="243"/>
      <c r="FCN127" s="243"/>
      <c r="FCO127" s="243"/>
      <c r="FCP127" s="243"/>
      <c r="FCQ127" s="243"/>
      <c r="FCR127" s="243"/>
      <c r="FCS127" s="243"/>
      <c r="FCT127" s="243"/>
      <c r="FCU127" s="243"/>
      <c r="FCV127" s="243"/>
      <c r="FCW127" s="243"/>
      <c r="FCX127" s="243"/>
      <c r="FCY127" s="243"/>
      <c r="FCZ127" s="243"/>
      <c r="FDA127" s="243"/>
      <c r="FDB127" s="243"/>
      <c r="FDC127" s="243"/>
      <c r="FDD127" s="243"/>
      <c r="FDE127" s="243"/>
      <c r="FDF127" s="243"/>
      <c r="FDG127" s="243"/>
      <c r="FDH127" s="243"/>
      <c r="FDI127" s="243"/>
      <c r="FDJ127" s="243"/>
      <c r="FDK127" s="243"/>
      <c r="FDL127" s="243"/>
      <c r="FDM127" s="243"/>
      <c r="FDN127" s="243"/>
      <c r="FDO127" s="243"/>
      <c r="FDP127" s="243"/>
      <c r="FDQ127" s="243"/>
      <c r="FDR127" s="243"/>
      <c r="FDS127" s="243"/>
      <c r="FDT127" s="243"/>
      <c r="FDU127" s="243"/>
      <c r="FDV127" s="243"/>
      <c r="FDW127" s="243"/>
      <c r="FDX127" s="243"/>
      <c r="FDY127" s="243"/>
      <c r="FDZ127" s="243"/>
      <c r="FEA127" s="243"/>
      <c r="FEB127" s="243"/>
      <c r="FEC127" s="243"/>
      <c r="FED127" s="243"/>
      <c r="FEE127" s="243"/>
      <c r="FEF127" s="243"/>
      <c r="FEG127" s="243"/>
      <c r="FEH127" s="243"/>
      <c r="FEI127" s="243"/>
      <c r="FEJ127" s="243"/>
      <c r="FEK127" s="243"/>
      <c r="FEL127" s="243"/>
      <c r="FEM127" s="243"/>
      <c r="FEN127" s="243"/>
      <c r="FEO127" s="243"/>
      <c r="FEP127" s="243"/>
      <c r="FEQ127" s="243"/>
      <c r="FER127" s="243"/>
      <c r="FES127" s="243"/>
      <c r="FET127" s="243"/>
      <c r="FEU127" s="243"/>
      <c r="FEV127" s="243"/>
      <c r="FEW127" s="243"/>
      <c r="FEX127" s="243"/>
      <c r="FEY127" s="243"/>
      <c r="FEZ127" s="243"/>
      <c r="FFA127" s="243"/>
      <c r="FFB127" s="243"/>
      <c r="FFC127" s="243"/>
      <c r="FFD127" s="243"/>
      <c r="FFE127" s="243"/>
      <c r="FFF127" s="243"/>
      <c r="FFG127" s="243"/>
      <c r="FFH127" s="243"/>
      <c r="FFI127" s="243"/>
      <c r="FFJ127" s="243"/>
      <c r="FFK127" s="243"/>
      <c r="FFL127" s="243"/>
      <c r="FFM127" s="243"/>
      <c r="FFN127" s="243"/>
      <c r="FFO127" s="243"/>
      <c r="FFP127" s="243"/>
      <c r="FFQ127" s="243"/>
      <c r="FFR127" s="243"/>
      <c r="FFS127" s="243"/>
      <c r="FFT127" s="243"/>
      <c r="FFU127" s="243"/>
      <c r="FFV127" s="243"/>
      <c r="FFW127" s="243"/>
      <c r="FFX127" s="243"/>
      <c r="FFY127" s="243"/>
      <c r="FFZ127" s="243"/>
      <c r="FGA127" s="243"/>
      <c r="FGB127" s="243"/>
      <c r="FGC127" s="243"/>
      <c r="FGD127" s="243"/>
      <c r="FGE127" s="243"/>
      <c r="FGF127" s="243"/>
      <c r="FGG127" s="243"/>
      <c r="FGH127" s="243"/>
      <c r="FGI127" s="243"/>
      <c r="FGJ127" s="243"/>
      <c r="FGK127" s="243"/>
      <c r="FGL127" s="243"/>
      <c r="FGM127" s="243"/>
      <c r="FGN127" s="243"/>
      <c r="FGO127" s="243"/>
      <c r="FGP127" s="243"/>
      <c r="FGQ127" s="243"/>
      <c r="FGR127" s="243"/>
      <c r="FGS127" s="243"/>
      <c r="FGT127" s="243"/>
      <c r="FGU127" s="243"/>
      <c r="FGV127" s="243"/>
      <c r="FGW127" s="243"/>
      <c r="FGX127" s="243"/>
      <c r="FGY127" s="243"/>
      <c r="FGZ127" s="243"/>
      <c r="FHA127" s="243"/>
      <c r="FHB127" s="243"/>
      <c r="FHC127" s="243"/>
      <c r="FHD127" s="243"/>
      <c r="FHE127" s="243"/>
      <c r="FHF127" s="243"/>
      <c r="FHG127" s="243"/>
      <c r="FHH127" s="243"/>
      <c r="FHI127" s="243"/>
      <c r="FHJ127" s="243"/>
      <c r="FHK127" s="243"/>
      <c r="FHL127" s="243"/>
      <c r="FHM127" s="243"/>
      <c r="FHN127" s="243"/>
      <c r="FHO127" s="243"/>
      <c r="FHP127" s="243"/>
      <c r="FHQ127" s="243"/>
      <c r="FHR127" s="243"/>
      <c r="FHS127" s="243"/>
      <c r="FHT127" s="243"/>
      <c r="FHU127" s="243"/>
      <c r="FHV127" s="243"/>
      <c r="FHW127" s="243"/>
      <c r="FHX127" s="243"/>
      <c r="FHY127" s="243"/>
      <c r="FHZ127" s="243"/>
      <c r="FIA127" s="243"/>
      <c r="FIB127" s="243"/>
      <c r="FIC127" s="243"/>
      <c r="FID127" s="243"/>
      <c r="FIE127" s="243"/>
      <c r="FIF127" s="243"/>
      <c r="FIG127" s="243"/>
      <c r="FIH127" s="243"/>
      <c r="FII127" s="243"/>
      <c r="FIJ127" s="243"/>
      <c r="FIK127" s="243"/>
      <c r="FIL127" s="243"/>
      <c r="FIM127" s="243"/>
      <c r="FIN127" s="243"/>
      <c r="FIO127" s="243"/>
      <c r="FIP127" s="243"/>
      <c r="FIQ127" s="243"/>
      <c r="FIR127" s="243"/>
      <c r="FIS127" s="243"/>
      <c r="FIT127" s="243"/>
      <c r="FIU127" s="243"/>
      <c r="FIV127" s="243"/>
      <c r="FIW127" s="243"/>
      <c r="FIX127" s="243"/>
      <c r="FIY127" s="243"/>
      <c r="FIZ127" s="243"/>
      <c r="FJA127" s="243"/>
      <c r="FJB127" s="243"/>
      <c r="FJC127" s="243"/>
      <c r="FJD127" s="243"/>
      <c r="FJE127" s="243"/>
      <c r="FJF127" s="243"/>
      <c r="FJG127" s="243"/>
      <c r="FJH127" s="243"/>
      <c r="FJI127" s="243"/>
      <c r="FJJ127" s="243"/>
      <c r="FJK127" s="243"/>
      <c r="FJL127" s="243"/>
      <c r="FJM127" s="243"/>
      <c r="FJN127" s="243"/>
      <c r="FJO127" s="243"/>
      <c r="FJP127" s="243"/>
      <c r="FJQ127" s="243"/>
      <c r="FJR127" s="243"/>
      <c r="FJS127" s="243"/>
      <c r="FJT127" s="243"/>
      <c r="FJU127" s="243"/>
      <c r="FJV127" s="243"/>
      <c r="FJW127" s="243"/>
      <c r="FJX127" s="243"/>
      <c r="FJY127" s="243"/>
      <c r="FJZ127" s="243"/>
      <c r="FKA127" s="243"/>
      <c r="FKB127" s="243"/>
      <c r="FKC127" s="243"/>
      <c r="FKD127" s="243"/>
      <c r="FKE127" s="243"/>
      <c r="FKF127" s="243"/>
      <c r="FKG127" s="243"/>
      <c r="FKH127" s="243"/>
      <c r="FKI127" s="243"/>
      <c r="FKJ127" s="243"/>
      <c r="FKK127" s="243"/>
      <c r="FKL127" s="243"/>
      <c r="FKM127" s="243"/>
      <c r="FKN127" s="243"/>
      <c r="FKO127" s="243"/>
      <c r="FKP127" s="243"/>
      <c r="FKQ127" s="243"/>
      <c r="FKR127" s="243"/>
      <c r="FKS127" s="243"/>
      <c r="FKT127" s="243"/>
      <c r="FKU127" s="243"/>
      <c r="FKV127" s="243"/>
      <c r="FKW127" s="243"/>
      <c r="FKX127" s="243"/>
      <c r="FKY127" s="243"/>
      <c r="FKZ127" s="243"/>
      <c r="FLA127" s="243"/>
      <c r="FLB127" s="243"/>
      <c r="FLC127" s="243"/>
      <c r="FLD127" s="243"/>
      <c r="FLE127" s="243"/>
      <c r="FLF127" s="243"/>
      <c r="FLG127" s="243"/>
      <c r="FLH127" s="243"/>
      <c r="FLI127" s="243"/>
      <c r="FLJ127" s="243"/>
      <c r="FLK127" s="243"/>
      <c r="FLL127" s="243"/>
      <c r="FLM127" s="243"/>
      <c r="FLN127" s="243"/>
      <c r="FLO127" s="243"/>
      <c r="FLP127" s="243"/>
      <c r="FLQ127" s="243"/>
      <c r="FLR127" s="243"/>
      <c r="FLS127" s="243"/>
      <c r="FLT127" s="243"/>
      <c r="FLU127" s="243"/>
      <c r="FLV127" s="243"/>
      <c r="FLW127" s="243"/>
      <c r="FLX127" s="243"/>
      <c r="FLY127" s="243"/>
      <c r="FLZ127" s="243"/>
      <c r="FMA127" s="243"/>
      <c r="FMB127" s="243"/>
      <c r="FMC127" s="243"/>
      <c r="FMD127" s="243"/>
      <c r="FME127" s="243"/>
      <c r="FMF127" s="243"/>
      <c r="FMG127" s="243"/>
      <c r="FMH127" s="243"/>
      <c r="FMI127" s="243"/>
      <c r="FMJ127" s="243"/>
      <c r="FMK127" s="243"/>
      <c r="FML127" s="243"/>
      <c r="FMM127" s="243"/>
      <c r="FMN127" s="243"/>
      <c r="FMO127" s="243"/>
      <c r="FMP127" s="243"/>
      <c r="FMQ127" s="243"/>
      <c r="FMR127" s="243"/>
      <c r="FMS127" s="243"/>
      <c r="FMT127" s="243"/>
      <c r="FMU127" s="243"/>
      <c r="FMV127" s="243"/>
      <c r="FMW127" s="243"/>
      <c r="FMX127" s="243"/>
      <c r="FMY127" s="243"/>
      <c r="FMZ127" s="243"/>
      <c r="FNA127" s="243"/>
      <c r="FNB127" s="243"/>
      <c r="FNC127" s="243"/>
      <c r="FND127" s="243"/>
      <c r="FNE127" s="243"/>
      <c r="FNF127" s="243"/>
      <c r="FNG127" s="243"/>
      <c r="FNH127" s="243"/>
      <c r="FNI127" s="243"/>
      <c r="FNJ127" s="243"/>
      <c r="FNK127" s="243"/>
      <c r="FNL127" s="243"/>
      <c r="FNM127" s="243"/>
      <c r="FNN127" s="243"/>
      <c r="FNO127" s="243"/>
      <c r="FNP127" s="243"/>
      <c r="FNQ127" s="243"/>
      <c r="FNR127" s="243"/>
      <c r="FNS127" s="243"/>
      <c r="FNT127" s="243"/>
      <c r="FNU127" s="243"/>
      <c r="FNV127" s="243"/>
      <c r="FNW127" s="243"/>
      <c r="FNX127" s="243"/>
      <c r="FNY127" s="243"/>
      <c r="FNZ127" s="243"/>
      <c r="FOA127" s="243"/>
      <c r="FOB127" s="243"/>
      <c r="FOC127" s="243"/>
      <c r="FOD127" s="243"/>
      <c r="FOE127" s="243"/>
      <c r="FOF127" s="243"/>
      <c r="FOG127" s="243"/>
      <c r="FOH127" s="243"/>
      <c r="FOI127" s="243"/>
      <c r="FOJ127" s="243"/>
      <c r="FOK127" s="243"/>
      <c r="FOL127" s="243"/>
      <c r="FOM127" s="243"/>
      <c r="FON127" s="243"/>
      <c r="FOO127" s="243"/>
      <c r="FOP127" s="243"/>
      <c r="FOQ127" s="243"/>
      <c r="FOR127" s="243"/>
      <c r="FOS127" s="243"/>
      <c r="FOT127" s="243"/>
      <c r="FOU127" s="243"/>
      <c r="FOV127" s="243"/>
      <c r="FOW127" s="243"/>
      <c r="FOX127" s="243"/>
      <c r="FOY127" s="243"/>
      <c r="FOZ127" s="243"/>
      <c r="FPA127" s="243"/>
      <c r="FPB127" s="243"/>
      <c r="FPC127" s="243"/>
      <c r="FPD127" s="243"/>
      <c r="FPE127" s="243"/>
      <c r="FPF127" s="243"/>
      <c r="FPG127" s="243"/>
      <c r="FPH127" s="243"/>
      <c r="FPI127" s="243"/>
      <c r="FPJ127" s="243"/>
      <c r="FPK127" s="243"/>
      <c r="FPL127" s="243"/>
      <c r="FPM127" s="243"/>
      <c r="FPN127" s="243"/>
      <c r="FPO127" s="243"/>
      <c r="FPP127" s="243"/>
      <c r="FPQ127" s="243"/>
      <c r="FPR127" s="243"/>
      <c r="FPS127" s="243"/>
      <c r="FPT127" s="243"/>
      <c r="FPU127" s="243"/>
      <c r="FPV127" s="243"/>
      <c r="FPW127" s="243"/>
      <c r="FPX127" s="243"/>
      <c r="FPY127" s="243"/>
      <c r="FPZ127" s="243"/>
      <c r="FQA127" s="243"/>
      <c r="FQB127" s="243"/>
      <c r="FQC127" s="243"/>
      <c r="FQD127" s="243"/>
      <c r="FQE127" s="243"/>
      <c r="FQF127" s="243"/>
      <c r="FQG127" s="243"/>
      <c r="FQH127" s="243"/>
      <c r="FQI127" s="243"/>
      <c r="FQJ127" s="243"/>
      <c r="FQK127" s="243"/>
      <c r="FQL127" s="243"/>
      <c r="FQM127" s="243"/>
      <c r="FQN127" s="243"/>
      <c r="FQO127" s="243"/>
      <c r="FQP127" s="243"/>
      <c r="FQQ127" s="243"/>
      <c r="FQR127" s="243"/>
      <c r="FQS127" s="243"/>
      <c r="FQT127" s="243"/>
      <c r="FQU127" s="243"/>
      <c r="FQV127" s="243"/>
      <c r="FQW127" s="243"/>
      <c r="FQX127" s="243"/>
      <c r="FQY127" s="243"/>
      <c r="FQZ127" s="243"/>
      <c r="FRA127" s="243"/>
      <c r="FRB127" s="243"/>
      <c r="FRC127" s="243"/>
      <c r="FRD127" s="243"/>
      <c r="FRE127" s="243"/>
      <c r="FRF127" s="243"/>
      <c r="FRG127" s="243"/>
      <c r="FRH127" s="243"/>
      <c r="FRI127" s="243"/>
      <c r="FRJ127" s="243"/>
      <c r="FRK127" s="243"/>
      <c r="FRL127" s="243"/>
      <c r="FRM127" s="243"/>
      <c r="FRN127" s="243"/>
      <c r="FRO127" s="243"/>
      <c r="FRP127" s="243"/>
      <c r="FRQ127" s="243"/>
      <c r="FRR127" s="243"/>
      <c r="FRS127" s="243"/>
      <c r="FRT127" s="243"/>
      <c r="FRU127" s="243"/>
      <c r="FRV127" s="243"/>
      <c r="FRW127" s="243"/>
      <c r="FRX127" s="243"/>
      <c r="FRY127" s="243"/>
      <c r="FRZ127" s="243"/>
      <c r="FSA127" s="243"/>
      <c r="FSB127" s="243"/>
      <c r="FSC127" s="243"/>
      <c r="FSD127" s="243"/>
      <c r="FSE127" s="243"/>
      <c r="FSF127" s="243"/>
      <c r="FSG127" s="243"/>
      <c r="FSH127" s="243"/>
      <c r="FSI127" s="243"/>
      <c r="FSJ127" s="243"/>
      <c r="FSK127" s="243"/>
      <c r="FSL127" s="243"/>
      <c r="FSM127" s="243"/>
      <c r="FSN127" s="243"/>
      <c r="FSO127" s="243"/>
      <c r="FSP127" s="243"/>
      <c r="FSQ127" s="243"/>
      <c r="FSR127" s="243"/>
      <c r="FSS127" s="243"/>
      <c r="FST127" s="243"/>
      <c r="FSU127" s="243"/>
      <c r="FSV127" s="243"/>
      <c r="FSW127" s="243"/>
      <c r="FSX127" s="243"/>
      <c r="FSY127" s="243"/>
      <c r="FSZ127" s="243"/>
      <c r="FTA127" s="243"/>
      <c r="FTB127" s="243"/>
      <c r="FTC127" s="243"/>
      <c r="FTD127" s="243"/>
      <c r="FTE127" s="243"/>
      <c r="FTF127" s="243"/>
      <c r="FTG127" s="243"/>
      <c r="FTH127" s="243"/>
      <c r="FTI127" s="243"/>
      <c r="FTJ127" s="243"/>
      <c r="FTK127" s="243"/>
      <c r="FTL127" s="243"/>
      <c r="FTM127" s="243"/>
      <c r="FTN127" s="243"/>
      <c r="FTO127" s="243"/>
      <c r="FTP127" s="243"/>
      <c r="FTQ127" s="243"/>
      <c r="FTR127" s="243"/>
      <c r="FTS127" s="243"/>
      <c r="FTT127" s="243"/>
      <c r="FTU127" s="243"/>
      <c r="FTV127" s="243"/>
      <c r="FTW127" s="243"/>
      <c r="FTX127" s="243"/>
      <c r="FTY127" s="243"/>
      <c r="FTZ127" s="243"/>
      <c r="FUA127" s="243"/>
      <c r="FUB127" s="243"/>
      <c r="FUC127" s="243"/>
      <c r="FUD127" s="243"/>
      <c r="FUE127" s="243"/>
      <c r="FUF127" s="243"/>
      <c r="FUG127" s="243"/>
      <c r="FUH127" s="243"/>
      <c r="FUI127" s="243"/>
      <c r="FUJ127" s="243"/>
      <c r="FUK127" s="243"/>
      <c r="FUL127" s="243"/>
      <c r="FUM127" s="243"/>
      <c r="FUN127" s="243"/>
      <c r="FUO127" s="243"/>
      <c r="FUP127" s="243"/>
      <c r="FUQ127" s="243"/>
      <c r="FUR127" s="243"/>
      <c r="FUS127" s="243"/>
      <c r="FUT127" s="243"/>
      <c r="FUU127" s="243"/>
      <c r="FUV127" s="243"/>
      <c r="FUW127" s="243"/>
      <c r="FUX127" s="243"/>
      <c r="FUY127" s="243"/>
      <c r="FUZ127" s="243"/>
      <c r="FVA127" s="243"/>
      <c r="FVB127" s="243"/>
      <c r="FVC127" s="243"/>
      <c r="FVD127" s="243"/>
      <c r="FVE127" s="243"/>
      <c r="FVF127" s="243"/>
      <c r="FVG127" s="243"/>
      <c r="FVH127" s="243"/>
      <c r="FVI127" s="243"/>
      <c r="FVJ127" s="243"/>
      <c r="FVK127" s="243"/>
      <c r="FVL127" s="243"/>
      <c r="FVM127" s="243"/>
      <c r="FVN127" s="243"/>
      <c r="FVO127" s="243"/>
      <c r="FVP127" s="243"/>
      <c r="FVQ127" s="243"/>
      <c r="FVR127" s="243"/>
      <c r="FVS127" s="243"/>
      <c r="FVT127" s="243"/>
      <c r="FVU127" s="243"/>
      <c r="FVV127" s="243"/>
      <c r="FVW127" s="243"/>
      <c r="FVX127" s="243"/>
      <c r="FVY127" s="243"/>
      <c r="FVZ127" s="243"/>
      <c r="FWA127" s="243"/>
      <c r="FWB127" s="243"/>
      <c r="FWC127" s="243"/>
      <c r="FWD127" s="243"/>
      <c r="FWE127" s="243"/>
      <c r="FWF127" s="243"/>
      <c r="FWG127" s="243"/>
      <c r="FWH127" s="243"/>
      <c r="FWI127" s="243"/>
      <c r="FWJ127" s="243"/>
      <c r="FWK127" s="243"/>
      <c r="FWL127" s="243"/>
      <c r="FWM127" s="243"/>
      <c r="FWN127" s="243"/>
      <c r="FWO127" s="243"/>
      <c r="FWP127" s="243"/>
      <c r="FWQ127" s="243"/>
      <c r="FWR127" s="243"/>
      <c r="FWS127" s="243"/>
      <c r="FWT127" s="243"/>
      <c r="FWU127" s="243"/>
      <c r="FWV127" s="243"/>
      <c r="FWW127" s="243"/>
      <c r="FWX127" s="243"/>
      <c r="FWY127" s="243"/>
      <c r="FWZ127" s="243"/>
      <c r="FXA127" s="243"/>
      <c r="FXB127" s="243"/>
      <c r="FXC127" s="243"/>
      <c r="FXD127" s="243"/>
      <c r="FXE127" s="243"/>
      <c r="FXF127" s="243"/>
      <c r="FXG127" s="243"/>
      <c r="FXH127" s="243"/>
      <c r="FXI127" s="243"/>
      <c r="FXJ127" s="243"/>
      <c r="FXK127" s="243"/>
      <c r="FXL127" s="243"/>
      <c r="FXM127" s="243"/>
      <c r="FXN127" s="243"/>
      <c r="FXO127" s="243"/>
      <c r="FXP127" s="243"/>
      <c r="FXQ127" s="243"/>
      <c r="FXR127" s="243"/>
      <c r="FXS127" s="243"/>
      <c r="FXT127" s="243"/>
      <c r="FXU127" s="243"/>
      <c r="FXV127" s="243"/>
      <c r="FXW127" s="243"/>
      <c r="FXX127" s="243"/>
      <c r="FXY127" s="243"/>
      <c r="FXZ127" s="243"/>
      <c r="FYA127" s="243"/>
      <c r="FYB127" s="243"/>
      <c r="FYC127" s="243"/>
      <c r="FYD127" s="243"/>
      <c r="FYE127" s="243"/>
      <c r="FYF127" s="243"/>
      <c r="FYG127" s="243"/>
      <c r="FYH127" s="243"/>
      <c r="FYI127" s="243"/>
      <c r="FYJ127" s="243"/>
      <c r="FYK127" s="243"/>
      <c r="FYL127" s="243"/>
      <c r="FYM127" s="243"/>
      <c r="FYN127" s="243"/>
      <c r="FYO127" s="243"/>
      <c r="FYP127" s="243"/>
      <c r="FYQ127" s="243"/>
      <c r="FYR127" s="243"/>
      <c r="FYS127" s="243"/>
      <c r="FYT127" s="243"/>
      <c r="FYU127" s="243"/>
      <c r="FYV127" s="243"/>
      <c r="FYW127" s="243"/>
      <c r="FYX127" s="243"/>
      <c r="FYY127" s="243"/>
      <c r="FYZ127" s="243"/>
      <c r="FZA127" s="243"/>
      <c r="FZB127" s="243"/>
      <c r="FZC127" s="243"/>
      <c r="FZD127" s="243"/>
      <c r="FZE127" s="243"/>
      <c r="FZF127" s="243"/>
      <c r="FZG127" s="243"/>
      <c r="FZH127" s="243"/>
      <c r="FZI127" s="243"/>
      <c r="FZJ127" s="243"/>
      <c r="FZK127" s="243"/>
      <c r="FZL127" s="243"/>
      <c r="FZM127" s="243"/>
      <c r="FZN127" s="243"/>
      <c r="FZO127" s="243"/>
      <c r="FZP127" s="243"/>
      <c r="FZQ127" s="243"/>
      <c r="FZR127" s="243"/>
      <c r="FZS127" s="243"/>
      <c r="FZT127" s="243"/>
      <c r="FZU127" s="243"/>
      <c r="FZV127" s="243"/>
      <c r="FZW127" s="243"/>
      <c r="FZX127" s="243"/>
      <c r="FZY127" s="243"/>
      <c r="FZZ127" s="243"/>
      <c r="GAA127" s="243"/>
      <c r="GAB127" s="243"/>
      <c r="GAC127" s="243"/>
      <c r="GAD127" s="243"/>
      <c r="GAE127" s="243"/>
      <c r="GAF127" s="243"/>
      <c r="GAG127" s="243"/>
      <c r="GAH127" s="243"/>
      <c r="GAI127" s="243"/>
      <c r="GAJ127" s="243"/>
      <c r="GAK127" s="243"/>
      <c r="GAL127" s="243"/>
      <c r="GAM127" s="243"/>
      <c r="GAN127" s="243"/>
      <c r="GAO127" s="243"/>
      <c r="GAP127" s="243"/>
      <c r="GAQ127" s="243"/>
      <c r="GAR127" s="243"/>
      <c r="GAS127" s="243"/>
      <c r="GAT127" s="243"/>
      <c r="GAU127" s="243"/>
      <c r="GAV127" s="243"/>
      <c r="GAW127" s="243"/>
      <c r="GAX127" s="243"/>
      <c r="GAY127" s="243"/>
      <c r="GAZ127" s="243"/>
      <c r="GBA127" s="243"/>
      <c r="GBB127" s="243"/>
      <c r="GBC127" s="243"/>
      <c r="GBD127" s="243"/>
      <c r="GBE127" s="243"/>
      <c r="GBF127" s="243"/>
      <c r="GBG127" s="243"/>
      <c r="GBH127" s="243"/>
      <c r="GBI127" s="243"/>
      <c r="GBJ127" s="243"/>
      <c r="GBK127" s="243"/>
      <c r="GBL127" s="243"/>
      <c r="GBM127" s="243"/>
      <c r="GBN127" s="243"/>
      <c r="GBO127" s="243"/>
      <c r="GBP127" s="243"/>
      <c r="GBQ127" s="243"/>
      <c r="GBR127" s="243"/>
      <c r="GBS127" s="243"/>
      <c r="GBT127" s="243"/>
      <c r="GBU127" s="243"/>
      <c r="GBV127" s="243"/>
      <c r="GBW127" s="243"/>
      <c r="GBX127" s="243"/>
      <c r="GBY127" s="243"/>
      <c r="GBZ127" s="243"/>
      <c r="GCA127" s="243"/>
      <c r="GCB127" s="243"/>
      <c r="GCC127" s="243"/>
      <c r="GCD127" s="243"/>
      <c r="GCE127" s="243"/>
      <c r="GCF127" s="243"/>
      <c r="GCG127" s="243"/>
      <c r="GCH127" s="243"/>
      <c r="GCI127" s="243"/>
      <c r="GCJ127" s="243"/>
      <c r="GCK127" s="243"/>
      <c r="GCL127" s="243"/>
      <c r="GCM127" s="243"/>
      <c r="GCN127" s="243"/>
      <c r="GCO127" s="243"/>
      <c r="GCP127" s="243"/>
      <c r="GCQ127" s="243"/>
      <c r="GCR127" s="243"/>
      <c r="GCS127" s="243"/>
      <c r="GCT127" s="243"/>
      <c r="GCU127" s="243"/>
      <c r="GCV127" s="243"/>
      <c r="GCW127" s="243"/>
      <c r="GCX127" s="243"/>
      <c r="GCY127" s="243"/>
      <c r="GCZ127" s="243"/>
      <c r="GDA127" s="243"/>
      <c r="GDB127" s="243"/>
      <c r="GDC127" s="243"/>
      <c r="GDD127" s="243"/>
      <c r="GDE127" s="243"/>
      <c r="GDF127" s="243"/>
      <c r="GDG127" s="243"/>
      <c r="GDH127" s="243"/>
      <c r="GDI127" s="243"/>
      <c r="GDJ127" s="243"/>
      <c r="GDK127" s="243"/>
      <c r="GDL127" s="243"/>
      <c r="GDM127" s="243"/>
      <c r="GDN127" s="243"/>
      <c r="GDO127" s="243"/>
      <c r="GDP127" s="243"/>
      <c r="GDQ127" s="243"/>
      <c r="GDR127" s="243"/>
      <c r="GDS127" s="243"/>
      <c r="GDT127" s="243"/>
      <c r="GDU127" s="243"/>
      <c r="GDV127" s="243"/>
      <c r="GDW127" s="243"/>
      <c r="GDX127" s="243"/>
      <c r="GDY127" s="243"/>
      <c r="GDZ127" s="243"/>
      <c r="GEA127" s="243"/>
      <c r="GEB127" s="243"/>
      <c r="GEC127" s="243"/>
      <c r="GED127" s="243"/>
      <c r="GEE127" s="243"/>
      <c r="GEF127" s="243"/>
      <c r="GEG127" s="243"/>
      <c r="GEH127" s="243"/>
      <c r="GEI127" s="243"/>
      <c r="GEJ127" s="243"/>
      <c r="GEK127" s="243"/>
      <c r="GEL127" s="243"/>
      <c r="GEM127" s="243"/>
      <c r="GEN127" s="243"/>
      <c r="GEO127" s="243"/>
      <c r="GEP127" s="243"/>
      <c r="GEQ127" s="243"/>
      <c r="GER127" s="243"/>
      <c r="GES127" s="243"/>
      <c r="GET127" s="243"/>
      <c r="GEU127" s="243"/>
      <c r="GEV127" s="243"/>
      <c r="GEW127" s="243"/>
      <c r="GEX127" s="243"/>
      <c r="GEY127" s="243"/>
      <c r="GEZ127" s="243"/>
      <c r="GFA127" s="243"/>
      <c r="GFB127" s="243"/>
      <c r="GFC127" s="243"/>
      <c r="GFD127" s="243"/>
      <c r="GFE127" s="243"/>
      <c r="GFF127" s="243"/>
      <c r="GFG127" s="243"/>
      <c r="GFH127" s="243"/>
      <c r="GFI127" s="243"/>
      <c r="GFJ127" s="243"/>
      <c r="GFK127" s="243"/>
      <c r="GFL127" s="243"/>
      <c r="GFM127" s="243"/>
      <c r="GFN127" s="243"/>
      <c r="GFO127" s="243"/>
      <c r="GFP127" s="243"/>
      <c r="GFQ127" s="243"/>
      <c r="GFR127" s="243"/>
      <c r="GFS127" s="243"/>
      <c r="GFT127" s="243"/>
      <c r="GFU127" s="243"/>
      <c r="GFV127" s="243"/>
      <c r="GFW127" s="243"/>
      <c r="GFX127" s="243"/>
      <c r="GFY127" s="243"/>
      <c r="GFZ127" s="243"/>
      <c r="GGA127" s="243"/>
      <c r="GGB127" s="243"/>
      <c r="GGC127" s="243"/>
      <c r="GGD127" s="243"/>
      <c r="GGE127" s="243"/>
      <c r="GGF127" s="243"/>
      <c r="GGG127" s="243"/>
      <c r="GGH127" s="243"/>
      <c r="GGI127" s="243"/>
      <c r="GGJ127" s="243"/>
      <c r="GGK127" s="243"/>
      <c r="GGL127" s="243"/>
      <c r="GGM127" s="243"/>
      <c r="GGN127" s="243"/>
      <c r="GGO127" s="243"/>
      <c r="GGP127" s="243"/>
      <c r="GGQ127" s="243"/>
      <c r="GGR127" s="243"/>
      <c r="GGS127" s="243"/>
      <c r="GGT127" s="243"/>
      <c r="GGU127" s="243"/>
      <c r="GGV127" s="243"/>
      <c r="GGW127" s="243"/>
      <c r="GGX127" s="243"/>
      <c r="GGY127" s="243"/>
      <c r="GGZ127" s="243"/>
      <c r="GHA127" s="243"/>
      <c r="GHB127" s="243"/>
      <c r="GHC127" s="243"/>
      <c r="GHD127" s="243"/>
      <c r="GHE127" s="243"/>
      <c r="GHF127" s="243"/>
      <c r="GHG127" s="243"/>
      <c r="GHH127" s="243"/>
      <c r="GHI127" s="243"/>
      <c r="GHJ127" s="243"/>
      <c r="GHK127" s="243"/>
      <c r="GHL127" s="243"/>
      <c r="GHM127" s="243"/>
      <c r="GHN127" s="243"/>
      <c r="GHO127" s="243"/>
      <c r="GHP127" s="243"/>
      <c r="GHQ127" s="243"/>
      <c r="GHR127" s="243"/>
      <c r="GHS127" s="243"/>
      <c r="GHT127" s="243"/>
      <c r="GHU127" s="243"/>
      <c r="GHV127" s="243"/>
      <c r="GHW127" s="243"/>
      <c r="GHX127" s="243"/>
      <c r="GHY127" s="243"/>
      <c r="GHZ127" s="243"/>
      <c r="GIA127" s="243"/>
      <c r="GIB127" s="243"/>
      <c r="GIC127" s="243"/>
      <c r="GID127" s="243"/>
      <c r="GIE127" s="243"/>
      <c r="GIF127" s="243"/>
      <c r="GIG127" s="243"/>
      <c r="GIH127" s="243"/>
      <c r="GII127" s="243"/>
      <c r="GIJ127" s="243"/>
      <c r="GIK127" s="243"/>
      <c r="GIL127" s="243"/>
      <c r="GIM127" s="243"/>
      <c r="GIN127" s="243"/>
      <c r="GIO127" s="243"/>
      <c r="GIP127" s="243"/>
      <c r="GIQ127" s="243"/>
      <c r="GIR127" s="243"/>
      <c r="GIS127" s="243"/>
      <c r="GIT127" s="243"/>
      <c r="GIU127" s="243"/>
      <c r="GIV127" s="243"/>
      <c r="GIW127" s="243"/>
      <c r="GIX127" s="243"/>
      <c r="GIY127" s="243"/>
      <c r="GIZ127" s="243"/>
      <c r="GJA127" s="243"/>
      <c r="GJB127" s="243"/>
      <c r="GJC127" s="243"/>
      <c r="GJD127" s="243"/>
      <c r="GJE127" s="243"/>
      <c r="GJF127" s="243"/>
      <c r="GJG127" s="243"/>
      <c r="GJH127" s="243"/>
      <c r="GJI127" s="243"/>
      <c r="GJJ127" s="243"/>
      <c r="GJK127" s="243"/>
      <c r="GJL127" s="243"/>
      <c r="GJM127" s="243"/>
      <c r="GJN127" s="243"/>
      <c r="GJO127" s="243"/>
      <c r="GJP127" s="243"/>
      <c r="GJQ127" s="243"/>
      <c r="GJR127" s="243"/>
      <c r="GJS127" s="243"/>
      <c r="GJT127" s="243"/>
      <c r="GJU127" s="243"/>
      <c r="GJV127" s="243"/>
      <c r="GJW127" s="243"/>
      <c r="GJX127" s="243"/>
      <c r="GJY127" s="243"/>
      <c r="GJZ127" s="243"/>
      <c r="GKA127" s="243"/>
      <c r="GKB127" s="243"/>
      <c r="GKC127" s="243"/>
      <c r="GKD127" s="243"/>
      <c r="GKE127" s="243"/>
      <c r="GKF127" s="243"/>
      <c r="GKG127" s="243"/>
      <c r="GKH127" s="243"/>
      <c r="GKI127" s="243"/>
      <c r="GKJ127" s="243"/>
      <c r="GKK127" s="243"/>
      <c r="GKL127" s="243"/>
      <c r="GKM127" s="243"/>
      <c r="GKN127" s="243"/>
      <c r="GKO127" s="243"/>
      <c r="GKP127" s="243"/>
      <c r="GKQ127" s="243"/>
      <c r="GKR127" s="243"/>
      <c r="GKS127" s="243"/>
      <c r="GKT127" s="243"/>
      <c r="GKU127" s="243"/>
      <c r="GKV127" s="243"/>
      <c r="GKW127" s="243"/>
      <c r="GKX127" s="243"/>
      <c r="GKY127" s="243"/>
      <c r="GKZ127" s="243"/>
      <c r="GLA127" s="243"/>
      <c r="GLB127" s="243"/>
      <c r="GLC127" s="243"/>
      <c r="GLD127" s="243"/>
      <c r="GLE127" s="243"/>
      <c r="GLF127" s="243"/>
      <c r="GLG127" s="243"/>
      <c r="GLH127" s="243"/>
      <c r="GLI127" s="243"/>
      <c r="GLJ127" s="243"/>
      <c r="GLK127" s="243"/>
      <c r="GLL127" s="243"/>
      <c r="GLM127" s="243"/>
      <c r="GLN127" s="243"/>
      <c r="GLO127" s="243"/>
      <c r="GLP127" s="243"/>
      <c r="GLQ127" s="243"/>
      <c r="GLR127" s="243"/>
      <c r="GLS127" s="243"/>
      <c r="GLT127" s="243"/>
      <c r="GLU127" s="243"/>
      <c r="GLV127" s="243"/>
      <c r="GLW127" s="243"/>
      <c r="GLX127" s="243"/>
      <c r="GLY127" s="243"/>
      <c r="GLZ127" s="243"/>
      <c r="GMA127" s="243"/>
      <c r="GMB127" s="243"/>
      <c r="GMC127" s="243"/>
      <c r="GMD127" s="243"/>
      <c r="GME127" s="243"/>
      <c r="GMF127" s="243"/>
      <c r="GMG127" s="243"/>
      <c r="GMH127" s="243"/>
      <c r="GMI127" s="243"/>
      <c r="GMJ127" s="243"/>
      <c r="GMK127" s="243"/>
      <c r="GML127" s="243"/>
      <c r="GMM127" s="243"/>
      <c r="GMN127" s="243"/>
      <c r="GMO127" s="243"/>
      <c r="GMP127" s="243"/>
      <c r="GMQ127" s="243"/>
      <c r="GMR127" s="243"/>
      <c r="GMS127" s="243"/>
      <c r="GMT127" s="243"/>
      <c r="GMU127" s="243"/>
      <c r="GMV127" s="243"/>
      <c r="GMW127" s="243"/>
      <c r="GMX127" s="243"/>
      <c r="GMY127" s="243"/>
      <c r="GMZ127" s="243"/>
      <c r="GNA127" s="243"/>
      <c r="GNB127" s="243"/>
      <c r="GNC127" s="243"/>
      <c r="GND127" s="243"/>
      <c r="GNE127" s="243"/>
      <c r="GNF127" s="243"/>
      <c r="GNG127" s="243"/>
      <c r="GNH127" s="243"/>
      <c r="GNI127" s="243"/>
      <c r="GNJ127" s="243"/>
      <c r="GNK127" s="243"/>
      <c r="GNL127" s="243"/>
      <c r="GNM127" s="243"/>
      <c r="GNN127" s="243"/>
      <c r="GNO127" s="243"/>
      <c r="GNP127" s="243"/>
      <c r="GNQ127" s="243"/>
      <c r="GNR127" s="243"/>
      <c r="GNS127" s="243"/>
      <c r="GNT127" s="243"/>
      <c r="GNU127" s="243"/>
      <c r="GNV127" s="243"/>
      <c r="GNW127" s="243"/>
      <c r="GNX127" s="243"/>
      <c r="GNY127" s="243"/>
      <c r="GNZ127" s="243"/>
      <c r="GOA127" s="243"/>
      <c r="GOB127" s="243"/>
      <c r="GOC127" s="243"/>
      <c r="GOD127" s="243"/>
      <c r="GOE127" s="243"/>
      <c r="GOF127" s="243"/>
      <c r="GOG127" s="243"/>
      <c r="GOH127" s="243"/>
      <c r="GOI127" s="243"/>
      <c r="GOJ127" s="243"/>
      <c r="GOK127" s="243"/>
      <c r="GOL127" s="243"/>
      <c r="GOM127" s="243"/>
      <c r="GON127" s="243"/>
      <c r="GOO127" s="243"/>
      <c r="GOP127" s="243"/>
      <c r="GOQ127" s="243"/>
      <c r="GOR127" s="243"/>
      <c r="GOS127" s="243"/>
      <c r="GOT127" s="243"/>
      <c r="GOU127" s="243"/>
      <c r="GOV127" s="243"/>
      <c r="GOW127" s="243"/>
      <c r="GOX127" s="243"/>
      <c r="GOY127" s="243"/>
      <c r="GOZ127" s="243"/>
      <c r="GPA127" s="243"/>
      <c r="GPB127" s="243"/>
      <c r="GPC127" s="243"/>
      <c r="GPD127" s="243"/>
      <c r="GPE127" s="243"/>
      <c r="GPF127" s="243"/>
      <c r="GPG127" s="243"/>
      <c r="GPH127" s="243"/>
      <c r="GPI127" s="243"/>
      <c r="GPJ127" s="243"/>
      <c r="GPK127" s="243"/>
      <c r="GPL127" s="243"/>
      <c r="GPM127" s="243"/>
      <c r="GPN127" s="243"/>
      <c r="GPO127" s="243"/>
      <c r="GPP127" s="243"/>
      <c r="GPQ127" s="243"/>
      <c r="GPR127" s="243"/>
      <c r="GPS127" s="243"/>
      <c r="GPT127" s="243"/>
      <c r="GPU127" s="243"/>
      <c r="GPV127" s="243"/>
      <c r="GPW127" s="243"/>
      <c r="GPX127" s="243"/>
      <c r="GPY127" s="243"/>
      <c r="GPZ127" s="243"/>
      <c r="GQA127" s="243"/>
      <c r="GQB127" s="243"/>
      <c r="GQC127" s="243"/>
      <c r="GQD127" s="243"/>
      <c r="GQE127" s="243"/>
      <c r="GQF127" s="243"/>
      <c r="GQG127" s="243"/>
      <c r="GQH127" s="243"/>
      <c r="GQI127" s="243"/>
      <c r="GQJ127" s="243"/>
      <c r="GQK127" s="243"/>
      <c r="GQL127" s="243"/>
      <c r="GQM127" s="243"/>
      <c r="GQN127" s="243"/>
      <c r="GQO127" s="243"/>
      <c r="GQP127" s="243"/>
      <c r="GQQ127" s="243"/>
      <c r="GQR127" s="243"/>
      <c r="GQS127" s="243"/>
      <c r="GQT127" s="243"/>
      <c r="GQU127" s="243"/>
      <c r="GQV127" s="243"/>
      <c r="GQW127" s="243"/>
      <c r="GQX127" s="243"/>
      <c r="GQY127" s="243"/>
      <c r="GQZ127" s="243"/>
      <c r="GRA127" s="243"/>
      <c r="GRB127" s="243"/>
      <c r="GRC127" s="243"/>
      <c r="GRD127" s="243"/>
      <c r="GRE127" s="243"/>
      <c r="GRF127" s="243"/>
      <c r="GRG127" s="243"/>
      <c r="GRH127" s="243"/>
      <c r="GRI127" s="243"/>
      <c r="GRJ127" s="243"/>
      <c r="GRK127" s="243"/>
      <c r="GRL127" s="243"/>
      <c r="GRM127" s="243"/>
      <c r="GRN127" s="243"/>
      <c r="GRO127" s="243"/>
      <c r="GRP127" s="243"/>
      <c r="GRQ127" s="243"/>
      <c r="GRR127" s="243"/>
      <c r="GRS127" s="243"/>
      <c r="GRT127" s="243"/>
      <c r="GRU127" s="243"/>
      <c r="GRV127" s="243"/>
      <c r="GRW127" s="243"/>
      <c r="GRX127" s="243"/>
      <c r="GRY127" s="243"/>
      <c r="GRZ127" s="243"/>
      <c r="GSA127" s="243"/>
      <c r="GSB127" s="243"/>
      <c r="GSC127" s="243"/>
      <c r="GSD127" s="243"/>
      <c r="GSE127" s="243"/>
      <c r="GSF127" s="243"/>
      <c r="GSG127" s="243"/>
      <c r="GSH127" s="243"/>
      <c r="GSI127" s="243"/>
      <c r="GSJ127" s="243"/>
      <c r="GSK127" s="243"/>
      <c r="GSL127" s="243"/>
      <c r="GSM127" s="243"/>
      <c r="GSN127" s="243"/>
      <c r="GSO127" s="243"/>
      <c r="GSP127" s="243"/>
      <c r="GSQ127" s="243"/>
      <c r="GSR127" s="243"/>
      <c r="GSS127" s="243"/>
      <c r="GST127" s="243"/>
      <c r="GSU127" s="243"/>
      <c r="GSV127" s="243"/>
      <c r="GSW127" s="243"/>
      <c r="GSX127" s="243"/>
      <c r="GSY127" s="243"/>
      <c r="GSZ127" s="243"/>
      <c r="GTA127" s="243"/>
      <c r="GTB127" s="243"/>
      <c r="GTC127" s="243"/>
      <c r="GTD127" s="243"/>
      <c r="GTE127" s="243"/>
      <c r="GTF127" s="243"/>
      <c r="GTG127" s="243"/>
      <c r="GTH127" s="243"/>
      <c r="GTI127" s="243"/>
      <c r="GTJ127" s="243"/>
      <c r="GTK127" s="243"/>
      <c r="GTL127" s="243"/>
      <c r="GTM127" s="243"/>
      <c r="GTN127" s="243"/>
      <c r="GTO127" s="243"/>
      <c r="GTP127" s="243"/>
      <c r="GTQ127" s="243"/>
      <c r="GTR127" s="243"/>
      <c r="GTS127" s="243"/>
      <c r="GTT127" s="243"/>
      <c r="GTU127" s="243"/>
      <c r="GTV127" s="243"/>
      <c r="GTW127" s="243"/>
      <c r="GTX127" s="243"/>
      <c r="GTY127" s="243"/>
      <c r="GTZ127" s="243"/>
      <c r="GUA127" s="243"/>
      <c r="GUB127" s="243"/>
      <c r="GUC127" s="243"/>
      <c r="GUD127" s="243"/>
      <c r="GUE127" s="243"/>
      <c r="GUF127" s="243"/>
      <c r="GUG127" s="243"/>
      <c r="GUH127" s="243"/>
      <c r="GUI127" s="243"/>
      <c r="GUJ127" s="243"/>
      <c r="GUK127" s="243"/>
      <c r="GUL127" s="243"/>
      <c r="GUM127" s="243"/>
      <c r="GUN127" s="243"/>
      <c r="GUO127" s="243"/>
      <c r="GUP127" s="243"/>
      <c r="GUQ127" s="243"/>
      <c r="GUR127" s="243"/>
      <c r="GUS127" s="243"/>
      <c r="GUT127" s="243"/>
      <c r="GUU127" s="243"/>
      <c r="GUV127" s="243"/>
      <c r="GUW127" s="243"/>
      <c r="GUX127" s="243"/>
      <c r="GUY127" s="243"/>
      <c r="GUZ127" s="243"/>
      <c r="GVA127" s="243"/>
      <c r="GVB127" s="243"/>
      <c r="GVC127" s="243"/>
      <c r="GVD127" s="243"/>
      <c r="GVE127" s="243"/>
      <c r="GVF127" s="243"/>
      <c r="GVG127" s="243"/>
      <c r="GVH127" s="243"/>
      <c r="GVI127" s="243"/>
      <c r="GVJ127" s="243"/>
      <c r="GVK127" s="243"/>
      <c r="GVL127" s="243"/>
      <c r="GVM127" s="243"/>
      <c r="GVN127" s="243"/>
      <c r="GVO127" s="243"/>
      <c r="GVP127" s="243"/>
      <c r="GVQ127" s="243"/>
      <c r="GVR127" s="243"/>
      <c r="GVS127" s="243"/>
      <c r="GVT127" s="243"/>
      <c r="GVU127" s="243"/>
      <c r="GVV127" s="243"/>
      <c r="GVW127" s="243"/>
      <c r="GVX127" s="243"/>
      <c r="GVY127" s="243"/>
      <c r="GVZ127" s="243"/>
      <c r="GWA127" s="243"/>
      <c r="GWB127" s="243"/>
      <c r="GWC127" s="243"/>
      <c r="GWD127" s="243"/>
      <c r="GWE127" s="243"/>
      <c r="GWF127" s="243"/>
      <c r="GWG127" s="243"/>
      <c r="GWH127" s="243"/>
      <c r="GWI127" s="243"/>
      <c r="GWJ127" s="243"/>
      <c r="GWK127" s="243"/>
      <c r="GWL127" s="243"/>
      <c r="GWM127" s="243"/>
      <c r="GWN127" s="243"/>
      <c r="GWO127" s="243"/>
      <c r="GWP127" s="243"/>
      <c r="GWQ127" s="243"/>
      <c r="GWR127" s="243"/>
      <c r="GWS127" s="243"/>
      <c r="GWT127" s="243"/>
      <c r="GWU127" s="243"/>
      <c r="GWV127" s="243"/>
      <c r="GWW127" s="243"/>
      <c r="GWX127" s="243"/>
      <c r="GWY127" s="243"/>
      <c r="GWZ127" s="243"/>
      <c r="GXA127" s="243"/>
      <c r="GXB127" s="243"/>
      <c r="GXC127" s="243"/>
      <c r="GXD127" s="243"/>
      <c r="GXE127" s="243"/>
      <c r="GXF127" s="243"/>
      <c r="GXG127" s="243"/>
      <c r="GXH127" s="243"/>
      <c r="GXI127" s="243"/>
      <c r="GXJ127" s="243"/>
      <c r="GXK127" s="243"/>
      <c r="GXL127" s="243"/>
      <c r="GXM127" s="243"/>
      <c r="GXN127" s="243"/>
      <c r="GXO127" s="243"/>
      <c r="GXP127" s="243"/>
      <c r="GXQ127" s="243"/>
      <c r="GXR127" s="243"/>
      <c r="GXS127" s="243"/>
      <c r="GXT127" s="243"/>
      <c r="GXU127" s="243"/>
      <c r="GXV127" s="243"/>
      <c r="GXW127" s="243"/>
      <c r="GXX127" s="243"/>
      <c r="GXY127" s="243"/>
      <c r="GXZ127" s="243"/>
      <c r="GYA127" s="243"/>
      <c r="GYB127" s="243"/>
      <c r="GYC127" s="243"/>
      <c r="GYD127" s="243"/>
      <c r="GYE127" s="243"/>
      <c r="GYF127" s="243"/>
      <c r="GYG127" s="243"/>
      <c r="GYH127" s="243"/>
      <c r="GYI127" s="243"/>
      <c r="GYJ127" s="243"/>
      <c r="GYK127" s="243"/>
      <c r="GYL127" s="243"/>
      <c r="GYM127" s="243"/>
      <c r="GYN127" s="243"/>
      <c r="GYO127" s="243"/>
      <c r="GYP127" s="243"/>
      <c r="GYQ127" s="243"/>
      <c r="GYR127" s="243"/>
      <c r="GYS127" s="243"/>
      <c r="GYT127" s="243"/>
      <c r="GYU127" s="243"/>
      <c r="GYV127" s="243"/>
      <c r="GYW127" s="243"/>
      <c r="GYX127" s="243"/>
      <c r="GYY127" s="243"/>
      <c r="GYZ127" s="243"/>
      <c r="GZA127" s="243"/>
      <c r="GZB127" s="243"/>
      <c r="GZC127" s="243"/>
      <c r="GZD127" s="243"/>
      <c r="GZE127" s="243"/>
      <c r="GZF127" s="243"/>
      <c r="GZG127" s="243"/>
      <c r="GZH127" s="243"/>
      <c r="GZI127" s="243"/>
      <c r="GZJ127" s="243"/>
      <c r="GZK127" s="243"/>
      <c r="GZL127" s="243"/>
      <c r="GZM127" s="243"/>
      <c r="GZN127" s="243"/>
      <c r="GZO127" s="243"/>
      <c r="GZP127" s="243"/>
      <c r="GZQ127" s="243"/>
      <c r="GZR127" s="243"/>
      <c r="GZS127" s="243"/>
      <c r="GZT127" s="243"/>
      <c r="GZU127" s="243"/>
      <c r="GZV127" s="243"/>
      <c r="GZW127" s="243"/>
      <c r="GZX127" s="243"/>
      <c r="GZY127" s="243"/>
      <c r="GZZ127" s="243"/>
      <c r="HAA127" s="243"/>
      <c r="HAB127" s="243"/>
      <c r="HAC127" s="243"/>
      <c r="HAD127" s="243"/>
      <c r="HAE127" s="243"/>
      <c r="HAF127" s="243"/>
      <c r="HAG127" s="243"/>
      <c r="HAH127" s="243"/>
      <c r="HAI127" s="243"/>
      <c r="HAJ127" s="243"/>
      <c r="HAK127" s="243"/>
      <c r="HAL127" s="243"/>
      <c r="HAM127" s="243"/>
      <c r="HAN127" s="243"/>
      <c r="HAO127" s="243"/>
      <c r="HAP127" s="243"/>
      <c r="HAQ127" s="243"/>
      <c r="HAR127" s="243"/>
      <c r="HAS127" s="243"/>
      <c r="HAT127" s="243"/>
      <c r="HAU127" s="243"/>
      <c r="HAV127" s="243"/>
      <c r="HAW127" s="243"/>
      <c r="HAX127" s="243"/>
      <c r="HAY127" s="243"/>
      <c r="HAZ127" s="243"/>
      <c r="HBA127" s="243"/>
      <c r="HBB127" s="243"/>
      <c r="HBC127" s="243"/>
      <c r="HBD127" s="243"/>
      <c r="HBE127" s="243"/>
      <c r="HBF127" s="243"/>
      <c r="HBG127" s="243"/>
      <c r="HBH127" s="243"/>
      <c r="HBI127" s="243"/>
      <c r="HBJ127" s="243"/>
      <c r="HBK127" s="243"/>
      <c r="HBL127" s="243"/>
      <c r="HBM127" s="243"/>
      <c r="HBN127" s="243"/>
      <c r="HBO127" s="243"/>
      <c r="HBP127" s="243"/>
      <c r="HBQ127" s="243"/>
      <c r="HBR127" s="243"/>
      <c r="HBS127" s="243"/>
      <c r="HBT127" s="243"/>
      <c r="HBU127" s="243"/>
      <c r="HBV127" s="243"/>
      <c r="HBW127" s="243"/>
      <c r="HBX127" s="243"/>
      <c r="HBY127" s="243"/>
      <c r="HBZ127" s="243"/>
      <c r="HCA127" s="243"/>
      <c r="HCB127" s="243"/>
      <c r="HCC127" s="243"/>
      <c r="HCD127" s="243"/>
      <c r="HCE127" s="243"/>
      <c r="HCF127" s="243"/>
      <c r="HCG127" s="243"/>
      <c r="HCH127" s="243"/>
      <c r="HCI127" s="243"/>
      <c r="HCJ127" s="243"/>
      <c r="HCK127" s="243"/>
      <c r="HCL127" s="243"/>
      <c r="HCM127" s="243"/>
      <c r="HCN127" s="243"/>
      <c r="HCO127" s="243"/>
      <c r="HCP127" s="243"/>
      <c r="HCQ127" s="243"/>
      <c r="HCR127" s="243"/>
      <c r="HCS127" s="243"/>
      <c r="HCT127" s="243"/>
      <c r="HCU127" s="243"/>
      <c r="HCV127" s="243"/>
      <c r="HCW127" s="243"/>
      <c r="HCX127" s="243"/>
      <c r="HCY127" s="243"/>
      <c r="HCZ127" s="243"/>
      <c r="HDA127" s="243"/>
      <c r="HDB127" s="243"/>
      <c r="HDC127" s="243"/>
      <c r="HDD127" s="243"/>
      <c r="HDE127" s="243"/>
      <c r="HDF127" s="243"/>
      <c r="HDG127" s="243"/>
      <c r="HDH127" s="243"/>
      <c r="HDI127" s="243"/>
      <c r="HDJ127" s="243"/>
      <c r="HDK127" s="243"/>
      <c r="HDL127" s="243"/>
      <c r="HDM127" s="243"/>
      <c r="HDN127" s="243"/>
      <c r="HDO127" s="243"/>
      <c r="HDP127" s="243"/>
      <c r="HDQ127" s="243"/>
      <c r="HDR127" s="243"/>
      <c r="HDS127" s="243"/>
      <c r="HDT127" s="243"/>
      <c r="HDU127" s="243"/>
      <c r="HDV127" s="243"/>
      <c r="HDW127" s="243"/>
      <c r="HDX127" s="243"/>
      <c r="HDY127" s="243"/>
      <c r="HDZ127" s="243"/>
      <c r="HEA127" s="243"/>
      <c r="HEB127" s="243"/>
      <c r="HEC127" s="243"/>
      <c r="HED127" s="243"/>
      <c r="HEE127" s="243"/>
      <c r="HEF127" s="243"/>
      <c r="HEG127" s="243"/>
      <c r="HEH127" s="243"/>
      <c r="HEI127" s="243"/>
      <c r="HEJ127" s="243"/>
      <c r="HEK127" s="243"/>
      <c r="HEL127" s="243"/>
      <c r="HEM127" s="243"/>
      <c r="HEN127" s="243"/>
      <c r="HEO127" s="243"/>
      <c r="HEP127" s="243"/>
      <c r="HEQ127" s="243"/>
      <c r="HER127" s="243"/>
      <c r="HES127" s="243"/>
      <c r="HET127" s="243"/>
      <c r="HEU127" s="243"/>
      <c r="HEV127" s="243"/>
      <c r="HEW127" s="243"/>
      <c r="HEX127" s="243"/>
      <c r="HEY127" s="243"/>
      <c r="HEZ127" s="243"/>
      <c r="HFA127" s="243"/>
      <c r="HFB127" s="243"/>
      <c r="HFC127" s="243"/>
      <c r="HFD127" s="243"/>
      <c r="HFE127" s="243"/>
      <c r="HFF127" s="243"/>
      <c r="HFG127" s="243"/>
      <c r="HFH127" s="243"/>
      <c r="HFI127" s="243"/>
      <c r="HFJ127" s="243"/>
      <c r="HFK127" s="243"/>
      <c r="HFL127" s="243"/>
      <c r="HFM127" s="243"/>
      <c r="HFN127" s="243"/>
      <c r="HFO127" s="243"/>
      <c r="HFP127" s="243"/>
      <c r="HFQ127" s="243"/>
      <c r="HFR127" s="243"/>
      <c r="HFS127" s="243"/>
      <c r="HFT127" s="243"/>
      <c r="HFU127" s="243"/>
      <c r="HFV127" s="243"/>
      <c r="HFW127" s="243"/>
      <c r="HFX127" s="243"/>
      <c r="HFY127" s="243"/>
      <c r="HFZ127" s="243"/>
      <c r="HGA127" s="243"/>
      <c r="HGB127" s="243"/>
      <c r="HGC127" s="243"/>
      <c r="HGD127" s="243"/>
      <c r="HGE127" s="243"/>
      <c r="HGF127" s="243"/>
      <c r="HGG127" s="243"/>
      <c r="HGH127" s="243"/>
      <c r="HGI127" s="243"/>
      <c r="HGJ127" s="243"/>
      <c r="HGK127" s="243"/>
      <c r="HGL127" s="243"/>
      <c r="HGM127" s="243"/>
      <c r="HGN127" s="243"/>
      <c r="HGO127" s="243"/>
      <c r="HGP127" s="243"/>
      <c r="HGQ127" s="243"/>
      <c r="HGR127" s="243"/>
      <c r="HGS127" s="243"/>
      <c r="HGT127" s="243"/>
      <c r="HGU127" s="243"/>
      <c r="HGV127" s="243"/>
      <c r="HGW127" s="243"/>
      <c r="HGX127" s="243"/>
      <c r="HGY127" s="243"/>
      <c r="HGZ127" s="243"/>
      <c r="HHA127" s="243"/>
      <c r="HHB127" s="243"/>
      <c r="HHC127" s="243"/>
      <c r="HHD127" s="243"/>
      <c r="HHE127" s="243"/>
      <c r="HHF127" s="243"/>
      <c r="HHG127" s="243"/>
      <c r="HHH127" s="243"/>
      <c r="HHI127" s="243"/>
      <c r="HHJ127" s="243"/>
      <c r="HHK127" s="243"/>
      <c r="HHL127" s="243"/>
      <c r="HHM127" s="243"/>
      <c r="HHN127" s="243"/>
      <c r="HHO127" s="243"/>
      <c r="HHP127" s="243"/>
      <c r="HHQ127" s="243"/>
      <c r="HHR127" s="243"/>
      <c r="HHS127" s="243"/>
      <c r="HHT127" s="243"/>
      <c r="HHU127" s="243"/>
      <c r="HHV127" s="243"/>
      <c r="HHW127" s="243"/>
      <c r="HHX127" s="243"/>
      <c r="HHY127" s="243"/>
      <c r="HHZ127" s="243"/>
      <c r="HIA127" s="243"/>
      <c r="HIB127" s="243"/>
      <c r="HIC127" s="243"/>
      <c r="HID127" s="243"/>
      <c r="HIE127" s="243"/>
      <c r="HIF127" s="243"/>
      <c r="HIG127" s="243"/>
      <c r="HIH127" s="243"/>
      <c r="HII127" s="243"/>
      <c r="HIJ127" s="243"/>
      <c r="HIK127" s="243"/>
      <c r="HIL127" s="243"/>
      <c r="HIM127" s="243"/>
      <c r="HIN127" s="243"/>
      <c r="HIO127" s="243"/>
      <c r="HIP127" s="243"/>
      <c r="HIQ127" s="243"/>
      <c r="HIR127" s="243"/>
      <c r="HIS127" s="243"/>
      <c r="HIT127" s="243"/>
      <c r="HIU127" s="243"/>
      <c r="HIV127" s="243"/>
      <c r="HIW127" s="243"/>
      <c r="HIX127" s="243"/>
      <c r="HIY127" s="243"/>
      <c r="HIZ127" s="243"/>
      <c r="HJA127" s="243"/>
      <c r="HJB127" s="243"/>
      <c r="HJC127" s="243"/>
      <c r="HJD127" s="243"/>
      <c r="HJE127" s="243"/>
      <c r="HJF127" s="243"/>
      <c r="HJG127" s="243"/>
      <c r="HJH127" s="243"/>
      <c r="HJI127" s="243"/>
      <c r="HJJ127" s="243"/>
      <c r="HJK127" s="243"/>
      <c r="HJL127" s="243"/>
      <c r="HJM127" s="243"/>
      <c r="HJN127" s="243"/>
      <c r="HJO127" s="243"/>
      <c r="HJP127" s="243"/>
      <c r="HJQ127" s="243"/>
      <c r="HJR127" s="243"/>
      <c r="HJS127" s="243"/>
      <c r="HJT127" s="243"/>
      <c r="HJU127" s="243"/>
      <c r="HJV127" s="243"/>
      <c r="HJW127" s="243"/>
      <c r="HJX127" s="243"/>
      <c r="HJY127" s="243"/>
      <c r="HJZ127" s="243"/>
      <c r="HKA127" s="243"/>
      <c r="HKB127" s="243"/>
      <c r="HKC127" s="243"/>
      <c r="HKD127" s="243"/>
      <c r="HKE127" s="243"/>
      <c r="HKF127" s="243"/>
      <c r="HKG127" s="243"/>
      <c r="HKH127" s="243"/>
      <c r="HKI127" s="243"/>
      <c r="HKJ127" s="243"/>
      <c r="HKK127" s="243"/>
      <c r="HKL127" s="243"/>
      <c r="HKM127" s="243"/>
      <c r="HKN127" s="243"/>
      <c r="HKO127" s="243"/>
      <c r="HKP127" s="243"/>
      <c r="HKQ127" s="243"/>
      <c r="HKR127" s="243"/>
      <c r="HKS127" s="243"/>
      <c r="HKT127" s="243"/>
      <c r="HKU127" s="243"/>
      <c r="HKV127" s="243"/>
      <c r="HKW127" s="243"/>
      <c r="HKX127" s="243"/>
      <c r="HKY127" s="243"/>
      <c r="HKZ127" s="243"/>
      <c r="HLA127" s="243"/>
      <c r="HLB127" s="243"/>
      <c r="HLC127" s="243"/>
      <c r="HLD127" s="243"/>
      <c r="HLE127" s="243"/>
      <c r="HLF127" s="243"/>
      <c r="HLG127" s="243"/>
      <c r="HLH127" s="243"/>
      <c r="HLI127" s="243"/>
      <c r="HLJ127" s="243"/>
      <c r="HLK127" s="243"/>
      <c r="HLL127" s="243"/>
      <c r="HLM127" s="243"/>
      <c r="HLN127" s="243"/>
      <c r="HLO127" s="243"/>
      <c r="HLP127" s="243"/>
      <c r="HLQ127" s="243"/>
      <c r="HLR127" s="243"/>
      <c r="HLS127" s="243"/>
      <c r="HLT127" s="243"/>
      <c r="HLU127" s="243"/>
      <c r="HLV127" s="243"/>
      <c r="HLW127" s="243"/>
      <c r="HLX127" s="243"/>
      <c r="HLY127" s="243"/>
      <c r="HLZ127" s="243"/>
      <c r="HMA127" s="243"/>
      <c r="HMB127" s="243"/>
      <c r="HMC127" s="243"/>
      <c r="HMD127" s="243"/>
      <c r="HME127" s="243"/>
      <c r="HMF127" s="243"/>
      <c r="HMG127" s="243"/>
      <c r="HMH127" s="243"/>
      <c r="HMI127" s="243"/>
      <c r="HMJ127" s="243"/>
      <c r="HMK127" s="243"/>
      <c r="HML127" s="243"/>
      <c r="HMM127" s="243"/>
      <c r="HMN127" s="243"/>
      <c r="HMO127" s="243"/>
      <c r="HMP127" s="243"/>
      <c r="HMQ127" s="243"/>
      <c r="HMR127" s="243"/>
      <c r="HMS127" s="243"/>
      <c r="HMT127" s="243"/>
      <c r="HMU127" s="243"/>
      <c r="HMV127" s="243"/>
      <c r="HMW127" s="243"/>
      <c r="HMX127" s="243"/>
      <c r="HMY127" s="243"/>
      <c r="HMZ127" s="243"/>
      <c r="HNA127" s="243"/>
      <c r="HNB127" s="243"/>
      <c r="HNC127" s="243"/>
      <c r="HND127" s="243"/>
      <c r="HNE127" s="243"/>
      <c r="HNF127" s="243"/>
      <c r="HNG127" s="243"/>
      <c r="HNH127" s="243"/>
      <c r="HNI127" s="243"/>
      <c r="HNJ127" s="243"/>
      <c r="HNK127" s="243"/>
      <c r="HNL127" s="243"/>
      <c r="HNM127" s="243"/>
      <c r="HNN127" s="243"/>
      <c r="HNO127" s="243"/>
      <c r="HNP127" s="243"/>
      <c r="HNQ127" s="243"/>
      <c r="HNR127" s="243"/>
      <c r="HNS127" s="243"/>
      <c r="HNT127" s="243"/>
      <c r="HNU127" s="243"/>
      <c r="HNV127" s="243"/>
      <c r="HNW127" s="243"/>
      <c r="HNX127" s="243"/>
      <c r="HNY127" s="243"/>
      <c r="HNZ127" s="243"/>
      <c r="HOA127" s="243"/>
      <c r="HOB127" s="243"/>
      <c r="HOC127" s="243"/>
      <c r="HOD127" s="243"/>
      <c r="HOE127" s="243"/>
      <c r="HOF127" s="243"/>
      <c r="HOG127" s="243"/>
      <c r="HOH127" s="243"/>
      <c r="HOI127" s="243"/>
      <c r="HOJ127" s="243"/>
      <c r="HOK127" s="243"/>
      <c r="HOL127" s="243"/>
      <c r="HOM127" s="243"/>
      <c r="HON127" s="243"/>
      <c r="HOO127" s="243"/>
      <c r="HOP127" s="243"/>
      <c r="HOQ127" s="243"/>
      <c r="HOR127" s="243"/>
      <c r="HOS127" s="243"/>
      <c r="HOT127" s="243"/>
      <c r="HOU127" s="243"/>
      <c r="HOV127" s="243"/>
      <c r="HOW127" s="243"/>
      <c r="HOX127" s="243"/>
      <c r="HOY127" s="243"/>
      <c r="HOZ127" s="243"/>
      <c r="HPA127" s="243"/>
      <c r="HPB127" s="243"/>
      <c r="HPC127" s="243"/>
      <c r="HPD127" s="243"/>
      <c r="HPE127" s="243"/>
      <c r="HPF127" s="243"/>
      <c r="HPG127" s="243"/>
      <c r="HPH127" s="243"/>
      <c r="HPI127" s="243"/>
      <c r="HPJ127" s="243"/>
      <c r="HPK127" s="243"/>
      <c r="HPL127" s="243"/>
      <c r="HPM127" s="243"/>
      <c r="HPN127" s="243"/>
      <c r="HPO127" s="243"/>
      <c r="HPP127" s="243"/>
      <c r="HPQ127" s="243"/>
      <c r="HPR127" s="243"/>
      <c r="HPS127" s="243"/>
      <c r="HPT127" s="243"/>
      <c r="HPU127" s="243"/>
      <c r="HPV127" s="243"/>
      <c r="HPW127" s="243"/>
      <c r="HPX127" s="243"/>
      <c r="HPY127" s="243"/>
      <c r="HPZ127" s="243"/>
      <c r="HQA127" s="243"/>
      <c r="HQB127" s="243"/>
      <c r="HQC127" s="243"/>
      <c r="HQD127" s="243"/>
      <c r="HQE127" s="243"/>
      <c r="HQF127" s="243"/>
      <c r="HQG127" s="243"/>
      <c r="HQH127" s="243"/>
      <c r="HQI127" s="243"/>
      <c r="HQJ127" s="243"/>
      <c r="HQK127" s="243"/>
      <c r="HQL127" s="243"/>
      <c r="HQM127" s="243"/>
      <c r="HQN127" s="243"/>
      <c r="HQO127" s="243"/>
      <c r="HQP127" s="243"/>
      <c r="HQQ127" s="243"/>
      <c r="HQR127" s="243"/>
      <c r="HQS127" s="243"/>
      <c r="HQT127" s="243"/>
      <c r="HQU127" s="243"/>
      <c r="HQV127" s="243"/>
      <c r="HQW127" s="243"/>
      <c r="HQX127" s="243"/>
      <c r="HQY127" s="243"/>
      <c r="HQZ127" s="243"/>
      <c r="HRA127" s="243"/>
      <c r="HRB127" s="243"/>
      <c r="HRC127" s="243"/>
      <c r="HRD127" s="243"/>
      <c r="HRE127" s="243"/>
      <c r="HRF127" s="243"/>
      <c r="HRG127" s="243"/>
      <c r="HRH127" s="243"/>
      <c r="HRI127" s="243"/>
      <c r="HRJ127" s="243"/>
      <c r="HRK127" s="243"/>
      <c r="HRL127" s="243"/>
      <c r="HRM127" s="243"/>
      <c r="HRN127" s="243"/>
      <c r="HRO127" s="243"/>
      <c r="HRP127" s="243"/>
      <c r="HRQ127" s="243"/>
      <c r="HRR127" s="243"/>
      <c r="HRS127" s="243"/>
      <c r="HRT127" s="243"/>
      <c r="HRU127" s="243"/>
      <c r="HRV127" s="243"/>
      <c r="HRW127" s="243"/>
      <c r="HRX127" s="243"/>
      <c r="HRY127" s="243"/>
      <c r="HRZ127" s="243"/>
      <c r="HSA127" s="243"/>
      <c r="HSB127" s="243"/>
      <c r="HSC127" s="243"/>
      <c r="HSD127" s="243"/>
      <c r="HSE127" s="243"/>
      <c r="HSF127" s="243"/>
      <c r="HSG127" s="243"/>
      <c r="HSH127" s="243"/>
      <c r="HSI127" s="243"/>
      <c r="HSJ127" s="243"/>
      <c r="HSK127" s="243"/>
      <c r="HSL127" s="243"/>
      <c r="HSM127" s="243"/>
      <c r="HSN127" s="243"/>
      <c r="HSO127" s="243"/>
      <c r="HSP127" s="243"/>
      <c r="HSQ127" s="243"/>
      <c r="HSR127" s="243"/>
      <c r="HSS127" s="243"/>
      <c r="HST127" s="243"/>
      <c r="HSU127" s="243"/>
      <c r="HSV127" s="243"/>
      <c r="HSW127" s="243"/>
      <c r="HSX127" s="243"/>
      <c r="HSY127" s="243"/>
      <c r="HSZ127" s="243"/>
      <c r="HTA127" s="243"/>
      <c r="HTB127" s="243"/>
      <c r="HTC127" s="243"/>
      <c r="HTD127" s="243"/>
      <c r="HTE127" s="243"/>
      <c r="HTF127" s="243"/>
      <c r="HTG127" s="243"/>
      <c r="HTH127" s="243"/>
      <c r="HTI127" s="243"/>
      <c r="HTJ127" s="243"/>
      <c r="HTK127" s="243"/>
      <c r="HTL127" s="243"/>
      <c r="HTM127" s="243"/>
      <c r="HTN127" s="243"/>
      <c r="HTO127" s="243"/>
      <c r="HTP127" s="243"/>
      <c r="HTQ127" s="243"/>
      <c r="HTR127" s="243"/>
      <c r="HTS127" s="243"/>
      <c r="HTT127" s="243"/>
      <c r="HTU127" s="243"/>
      <c r="HTV127" s="243"/>
      <c r="HTW127" s="243"/>
      <c r="HTX127" s="243"/>
      <c r="HTY127" s="243"/>
      <c r="HTZ127" s="243"/>
      <c r="HUA127" s="243"/>
      <c r="HUB127" s="243"/>
      <c r="HUC127" s="243"/>
      <c r="HUD127" s="243"/>
      <c r="HUE127" s="243"/>
      <c r="HUF127" s="243"/>
      <c r="HUG127" s="243"/>
      <c r="HUH127" s="243"/>
      <c r="HUI127" s="243"/>
      <c r="HUJ127" s="243"/>
      <c r="HUK127" s="243"/>
      <c r="HUL127" s="243"/>
      <c r="HUM127" s="243"/>
      <c r="HUN127" s="243"/>
      <c r="HUO127" s="243"/>
      <c r="HUP127" s="243"/>
      <c r="HUQ127" s="243"/>
      <c r="HUR127" s="243"/>
      <c r="HUS127" s="243"/>
      <c r="HUT127" s="243"/>
      <c r="HUU127" s="243"/>
      <c r="HUV127" s="243"/>
      <c r="HUW127" s="243"/>
      <c r="HUX127" s="243"/>
      <c r="HUY127" s="243"/>
      <c r="HUZ127" s="243"/>
      <c r="HVA127" s="243"/>
      <c r="HVB127" s="243"/>
      <c r="HVC127" s="243"/>
      <c r="HVD127" s="243"/>
      <c r="HVE127" s="243"/>
      <c r="HVF127" s="243"/>
      <c r="HVG127" s="243"/>
      <c r="HVH127" s="243"/>
      <c r="HVI127" s="243"/>
      <c r="HVJ127" s="243"/>
      <c r="HVK127" s="243"/>
      <c r="HVL127" s="243"/>
      <c r="HVM127" s="243"/>
      <c r="HVN127" s="243"/>
      <c r="HVO127" s="243"/>
      <c r="HVP127" s="243"/>
      <c r="HVQ127" s="243"/>
      <c r="HVR127" s="243"/>
      <c r="HVS127" s="243"/>
      <c r="HVT127" s="243"/>
      <c r="HVU127" s="243"/>
      <c r="HVV127" s="243"/>
      <c r="HVW127" s="243"/>
      <c r="HVX127" s="243"/>
      <c r="HVY127" s="243"/>
      <c r="HVZ127" s="243"/>
      <c r="HWA127" s="243"/>
      <c r="HWB127" s="243"/>
      <c r="HWC127" s="243"/>
      <c r="HWD127" s="243"/>
      <c r="HWE127" s="243"/>
      <c r="HWF127" s="243"/>
      <c r="HWG127" s="243"/>
      <c r="HWH127" s="243"/>
      <c r="HWI127" s="243"/>
      <c r="HWJ127" s="243"/>
      <c r="HWK127" s="243"/>
      <c r="HWL127" s="243"/>
      <c r="HWM127" s="243"/>
      <c r="HWN127" s="243"/>
      <c r="HWO127" s="243"/>
      <c r="HWP127" s="243"/>
      <c r="HWQ127" s="243"/>
      <c r="HWR127" s="243"/>
      <c r="HWS127" s="243"/>
      <c r="HWT127" s="243"/>
      <c r="HWU127" s="243"/>
      <c r="HWV127" s="243"/>
      <c r="HWW127" s="243"/>
      <c r="HWX127" s="243"/>
      <c r="HWY127" s="243"/>
      <c r="HWZ127" s="243"/>
      <c r="HXA127" s="243"/>
      <c r="HXB127" s="243"/>
      <c r="HXC127" s="243"/>
      <c r="HXD127" s="243"/>
      <c r="HXE127" s="243"/>
      <c r="HXF127" s="243"/>
      <c r="HXG127" s="243"/>
      <c r="HXH127" s="243"/>
      <c r="HXI127" s="243"/>
      <c r="HXJ127" s="243"/>
      <c r="HXK127" s="243"/>
      <c r="HXL127" s="243"/>
      <c r="HXM127" s="243"/>
      <c r="HXN127" s="243"/>
      <c r="HXO127" s="243"/>
      <c r="HXP127" s="243"/>
      <c r="HXQ127" s="243"/>
      <c r="HXR127" s="243"/>
      <c r="HXS127" s="243"/>
      <c r="HXT127" s="243"/>
      <c r="HXU127" s="243"/>
      <c r="HXV127" s="243"/>
      <c r="HXW127" s="243"/>
      <c r="HXX127" s="243"/>
      <c r="HXY127" s="243"/>
      <c r="HXZ127" s="243"/>
      <c r="HYA127" s="243"/>
      <c r="HYB127" s="243"/>
      <c r="HYC127" s="243"/>
      <c r="HYD127" s="243"/>
      <c r="HYE127" s="243"/>
      <c r="HYF127" s="243"/>
      <c r="HYG127" s="243"/>
      <c r="HYH127" s="243"/>
      <c r="HYI127" s="243"/>
      <c r="HYJ127" s="243"/>
      <c r="HYK127" s="243"/>
      <c r="HYL127" s="243"/>
      <c r="HYM127" s="243"/>
      <c r="HYN127" s="243"/>
      <c r="HYO127" s="243"/>
      <c r="HYP127" s="243"/>
      <c r="HYQ127" s="243"/>
      <c r="HYR127" s="243"/>
      <c r="HYS127" s="243"/>
      <c r="HYT127" s="243"/>
      <c r="HYU127" s="243"/>
      <c r="HYV127" s="243"/>
      <c r="HYW127" s="243"/>
      <c r="HYX127" s="243"/>
      <c r="HYY127" s="243"/>
      <c r="HYZ127" s="243"/>
      <c r="HZA127" s="243"/>
      <c r="HZB127" s="243"/>
      <c r="HZC127" s="243"/>
      <c r="HZD127" s="243"/>
      <c r="HZE127" s="243"/>
      <c r="HZF127" s="243"/>
      <c r="HZG127" s="243"/>
      <c r="HZH127" s="243"/>
      <c r="HZI127" s="243"/>
      <c r="HZJ127" s="243"/>
      <c r="HZK127" s="243"/>
      <c r="HZL127" s="243"/>
      <c r="HZM127" s="243"/>
      <c r="HZN127" s="243"/>
      <c r="HZO127" s="243"/>
      <c r="HZP127" s="243"/>
      <c r="HZQ127" s="243"/>
      <c r="HZR127" s="243"/>
      <c r="HZS127" s="243"/>
      <c r="HZT127" s="243"/>
      <c r="HZU127" s="243"/>
      <c r="HZV127" s="243"/>
      <c r="HZW127" s="243"/>
      <c r="HZX127" s="243"/>
      <c r="HZY127" s="243"/>
      <c r="HZZ127" s="243"/>
      <c r="IAA127" s="243"/>
      <c r="IAB127" s="243"/>
      <c r="IAC127" s="243"/>
      <c r="IAD127" s="243"/>
      <c r="IAE127" s="243"/>
      <c r="IAF127" s="243"/>
      <c r="IAG127" s="243"/>
      <c r="IAH127" s="243"/>
      <c r="IAI127" s="243"/>
      <c r="IAJ127" s="243"/>
      <c r="IAK127" s="243"/>
      <c r="IAL127" s="243"/>
      <c r="IAM127" s="243"/>
      <c r="IAN127" s="243"/>
      <c r="IAO127" s="243"/>
      <c r="IAP127" s="243"/>
      <c r="IAQ127" s="243"/>
      <c r="IAR127" s="243"/>
      <c r="IAS127" s="243"/>
      <c r="IAT127" s="243"/>
      <c r="IAU127" s="243"/>
      <c r="IAV127" s="243"/>
      <c r="IAW127" s="243"/>
      <c r="IAX127" s="243"/>
      <c r="IAY127" s="243"/>
      <c r="IAZ127" s="243"/>
      <c r="IBA127" s="243"/>
      <c r="IBB127" s="243"/>
      <c r="IBC127" s="243"/>
      <c r="IBD127" s="243"/>
      <c r="IBE127" s="243"/>
      <c r="IBF127" s="243"/>
      <c r="IBG127" s="243"/>
      <c r="IBH127" s="243"/>
      <c r="IBI127" s="243"/>
      <c r="IBJ127" s="243"/>
      <c r="IBK127" s="243"/>
      <c r="IBL127" s="243"/>
      <c r="IBM127" s="243"/>
      <c r="IBN127" s="243"/>
      <c r="IBO127" s="243"/>
      <c r="IBP127" s="243"/>
      <c r="IBQ127" s="243"/>
      <c r="IBR127" s="243"/>
      <c r="IBS127" s="243"/>
      <c r="IBT127" s="243"/>
      <c r="IBU127" s="243"/>
      <c r="IBV127" s="243"/>
      <c r="IBW127" s="243"/>
      <c r="IBX127" s="243"/>
      <c r="IBY127" s="243"/>
      <c r="IBZ127" s="243"/>
      <c r="ICA127" s="243"/>
      <c r="ICB127" s="243"/>
      <c r="ICC127" s="243"/>
      <c r="ICD127" s="243"/>
      <c r="ICE127" s="243"/>
      <c r="ICF127" s="243"/>
      <c r="ICG127" s="243"/>
      <c r="ICH127" s="243"/>
      <c r="ICI127" s="243"/>
      <c r="ICJ127" s="243"/>
      <c r="ICK127" s="243"/>
      <c r="ICL127" s="243"/>
      <c r="ICM127" s="243"/>
      <c r="ICN127" s="243"/>
      <c r="ICO127" s="243"/>
      <c r="ICP127" s="243"/>
      <c r="ICQ127" s="243"/>
      <c r="ICR127" s="243"/>
      <c r="ICS127" s="243"/>
      <c r="ICT127" s="243"/>
      <c r="ICU127" s="243"/>
      <c r="ICV127" s="243"/>
      <c r="ICW127" s="243"/>
      <c r="ICX127" s="243"/>
      <c r="ICY127" s="243"/>
      <c r="ICZ127" s="243"/>
      <c r="IDA127" s="243"/>
      <c r="IDB127" s="243"/>
      <c r="IDC127" s="243"/>
      <c r="IDD127" s="243"/>
      <c r="IDE127" s="243"/>
      <c r="IDF127" s="243"/>
      <c r="IDG127" s="243"/>
      <c r="IDH127" s="243"/>
      <c r="IDI127" s="243"/>
      <c r="IDJ127" s="243"/>
      <c r="IDK127" s="243"/>
      <c r="IDL127" s="243"/>
      <c r="IDM127" s="243"/>
      <c r="IDN127" s="243"/>
      <c r="IDO127" s="243"/>
      <c r="IDP127" s="243"/>
      <c r="IDQ127" s="243"/>
      <c r="IDR127" s="243"/>
      <c r="IDS127" s="243"/>
      <c r="IDT127" s="243"/>
      <c r="IDU127" s="243"/>
      <c r="IDV127" s="243"/>
      <c r="IDW127" s="243"/>
      <c r="IDX127" s="243"/>
      <c r="IDY127" s="243"/>
      <c r="IDZ127" s="243"/>
      <c r="IEA127" s="243"/>
      <c r="IEB127" s="243"/>
      <c r="IEC127" s="243"/>
      <c r="IED127" s="243"/>
      <c r="IEE127" s="243"/>
      <c r="IEF127" s="243"/>
      <c r="IEG127" s="243"/>
      <c r="IEH127" s="243"/>
      <c r="IEI127" s="243"/>
      <c r="IEJ127" s="243"/>
      <c r="IEK127" s="243"/>
      <c r="IEL127" s="243"/>
      <c r="IEM127" s="243"/>
      <c r="IEN127" s="243"/>
      <c r="IEO127" s="243"/>
      <c r="IEP127" s="243"/>
      <c r="IEQ127" s="243"/>
      <c r="IER127" s="243"/>
      <c r="IES127" s="243"/>
      <c r="IET127" s="243"/>
      <c r="IEU127" s="243"/>
      <c r="IEV127" s="243"/>
      <c r="IEW127" s="243"/>
      <c r="IEX127" s="243"/>
      <c r="IEY127" s="243"/>
      <c r="IEZ127" s="243"/>
      <c r="IFA127" s="243"/>
      <c r="IFB127" s="243"/>
      <c r="IFC127" s="243"/>
      <c r="IFD127" s="243"/>
      <c r="IFE127" s="243"/>
      <c r="IFF127" s="243"/>
      <c r="IFG127" s="243"/>
      <c r="IFH127" s="243"/>
      <c r="IFI127" s="243"/>
      <c r="IFJ127" s="243"/>
      <c r="IFK127" s="243"/>
      <c r="IFL127" s="243"/>
      <c r="IFM127" s="243"/>
      <c r="IFN127" s="243"/>
      <c r="IFO127" s="243"/>
      <c r="IFP127" s="243"/>
      <c r="IFQ127" s="243"/>
      <c r="IFR127" s="243"/>
      <c r="IFS127" s="243"/>
      <c r="IFT127" s="243"/>
      <c r="IFU127" s="243"/>
      <c r="IFV127" s="243"/>
      <c r="IFW127" s="243"/>
      <c r="IFX127" s="243"/>
      <c r="IFY127" s="243"/>
      <c r="IFZ127" s="243"/>
      <c r="IGA127" s="243"/>
      <c r="IGB127" s="243"/>
      <c r="IGC127" s="243"/>
      <c r="IGD127" s="243"/>
      <c r="IGE127" s="243"/>
      <c r="IGF127" s="243"/>
      <c r="IGG127" s="243"/>
      <c r="IGH127" s="243"/>
      <c r="IGI127" s="243"/>
      <c r="IGJ127" s="243"/>
      <c r="IGK127" s="243"/>
      <c r="IGL127" s="243"/>
      <c r="IGM127" s="243"/>
      <c r="IGN127" s="243"/>
      <c r="IGO127" s="243"/>
      <c r="IGP127" s="243"/>
      <c r="IGQ127" s="243"/>
      <c r="IGR127" s="243"/>
      <c r="IGS127" s="243"/>
      <c r="IGT127" s="243"/>
      <c r="IGU127" s="243"/>
      <c r="IGV127" s="243"/>
      <c r="IGW127" s="243"/>
      <c r="IGX127" s="243"/>
      <c r="IGY127" s="243"/>
      <c r="IGZ127" s="243"/>
      <c r="IHA127" s="243"/>
      <c r="IHB127" s="243"/>
      <c r="IHC127" s="243"/>
      <c r="IHD127" s="243"/>
      <c r="IHE127" s="243"/>
      <c r="IHF127" s="243"/>
      <c r="IHG127" s="243"/>
      <c r="IHH127" s="243"/>
      <c r="IHI127" s="243"/>
      <c r="IHJ127" s="243"/>
      <c r="IHK127" s="243"/>
      <c r="IHL127" s="243"/>
      <c r="IHM127" s="243"/>
      <c r="IHN127" s="243"/>
      <c r="IHO127" s="243"/>
      <c r="IHP127" s="243"/>
      <c r="IHQ127" s="243"/>
      <c r="IHR127" s="243"/>
      <c r="IHS127" s="243"/>
      <c r="IHT127" s="243"/>
      <c r="IHU127" s="243"/>
      <c r="IHV127" s="243"/>
      <c r="IHW127" s="243"/>
      <c r="IHX127" s="243"/>
      <c r="IHY127" s="243"/>
      <c r="IHZ127" s="243"/>
      <c r="IIA127" s="243"/>
      <c r="IIB127" s="243"/>
      <c r="IIC127" s="243"/>
      <c r="IID127" s="243"/>
      <c r="IIE127" s="243"/>
      <c r="IIF127" s="243"/>
      <c r="IIG127" s="243"/>
      <c r="IIH127" s="243"/>
      <c r="III127" s="243"/>
      <c r="IIJ127" s="243"/>
      <c r="IIK127" s="243"/>
      <c r="IIL127" s="243"/>
      <c r="IIM127" s="243"/>
      <c r="IIN127" s="243"/>
      <c r="IIO127" s="243"/>
      <c r="IIP127" s="243"/>
      <c r="IIQ127" s="243"/>
      <c r="IIR127" s="243"/>
      <c r="IIS127" s="243"/>
      <c r="IIT127" s="243"/>
      <c r="IIU127" s="243"/>
      <c r="IIV127" s="243"/>
      <c r="IIW127" s="243"/>
      <c r="IIX127" s="243"/>
      <c r="IIY127" s="243"/>
      <c r="IIZ127" s="243"/>
      <c r="IJA127" s="243"/>
      <c r="IJB127" s="243"/>
      <c r="IJC127" s="243"/>
      <c r="IJD127" s="243"/>
      <c r="IJE127" s="243"/>
      <c r="IJF127" s="243"/>
      <c r="IJG127" s="243"/>
      <c r="IJH127" s="243"/>
      <c r="IJI127" s="243"/>
      <c r="IJJ127" s="243"/>
      <c r="IJK127" s="243"/>
      <c r="IJL127" s="243"/>
      <c r="IJM127" s="243"/>
      <c r="IJN127" s="243"/>
      <c r="IJO127" s="243"/>
      <c r="IJP127" s="243"/>
      <c r="IJQ127" s="243"/>
      <c r="IJR127" s="243"/>
      <c r="IJS127" s="243"/>
      <c r="IJT127" s="243"/>
      <c r="IJU127" s="243"/>
      <c r="IJV127" s="243"/>
      <c r="IJW127" s="243"/>
      <c r="IJX127" s="243"/>
      <c r="IJY127" s="243"/>
      <c r="IJZ127" s="243"/>
      <c r="IKA127" s="243"/>
      <c r="IKB127" s="243"/>
      <c r="IKC127" s="243"/>
      <c r="IKD127" s="243"/>
      <c r="IKE127" s="243"/>
      <c r="IKF127" s="243"/>
      <c r="IKG127" s="243"/>
      <c r="IKH127" s="243"/>
      <c r="IKI127" s="243"/>
      <c r="IKJ127" s="243"/>
      <c r="IKK127" s="243"/>
      <c r="IKL127" s="243"/>
      <c r="IKM127" s="243"/>
      <c r="IKN127" s="243"/>
      <c r="IKO127" s="243"/>
      <c r="IKP127" s="243"/>
      <c r="IKQ127" s="243"/>
      <c r="IKR127" s="243"/>
      <c r="IKS127" s="243"/>
      <c r="IKT127" s="243"/>
      <c r="IKU127" s="243"/>
      <c r="IKV127" s="243"/>
      <c r="IKW127" s="243"/>
      <c r="IKX127" s="243"/>
      <c r="IKY127" s="243"/>
      <c r="IKZ127" s="243"/>
      <c r="ILA127" s="243"/>
      <c r="ILB127" s="243"/>
      <c r="ILC127" s="243"/>
      <c r="ILD127" s="243"/>
      <c r="ILE127" s="243"/>
      <c r="ILF127" s="243"/>
      <c r="ILG127" s="243"/>
      <c r="ILH127" s="243"/>
      <c r="ILI127" s="243"/>
      <c r="ILJ127" s="243"/>
      <c r="ILK127" s="243"/>
      <c r="ILL127" s="243"/>
      <c r="ILM127" s="243"/>
      <c r="ILN127" s="243"/>
      <c r="ILO127" s="243"/>
      <c r="ILP127" s="243"/>
      <c r="ILQ127" s="243"/>
      <c r="ILR127" s="243"/>
      <c r="ILS127" s="243"/>
      <c r="ILT127" s="243"/>
      <c r="ILU127" s="243"/>
      <c r="ILV127" s="243"/>
      <c r="ILW127" s="243"/>
      <c r="ILX127" s="243"/>
      <c r="ILY127" s="243"/>
      <c r="ILZ127" s="243"/>
      <c r="IMA127" s="243"/>
      <c r="IMB127" s="243"/>
      <c r="IMC127" s="243"/>
      <c r="IMD127" s="243"/>
      <c r="IME127" s="243"/>
      <c r="IMF127" s="243"/>
      <c r="IMG127" s="243"/>
      <c r="IMH127" s="243"/>
      <c r="IMI127" s="243"/>
      <c r="IMJ127" s="243"/>
      <c r="IMK127" s="243"/>
      <c r="IML127" s="243"/>
      <c r="IMM127" s="243"/>
      <c r="IMN127" s="243"/>
      <c r="IMO127" s="243"/>
      <c r="IMP127" s="243"/>
      <c r="IMQ127" s="243"/>
      <c r="IMR127" s="243"/>
      <c r="IMS127" s="243"/>
      <c r="IMT127" s="243"/>
      <c r="IMU127" s="243"/>
      <c r="IMV127" s="243"/>
      <c r="IMW127" s="243"/>
      <c r="IMX127" s="243"/>
      <c r="IMY127" s="243"/>
      <c r="IMZ127" s="243"/>
      <c r="INA127" s="243"/>
      <c r="INB127" s="243"/>
      <c r="INC127" s="243"/>
      <c r="IND127" s="243"/>
      <c r="INE127" s="243"/>
      <c r="INF127" s="243"/>
      <c r="ING127" s="243"/>
      <c r="INH127" s="243"/>
      <c r="INI127" s="243"/>
      <c r="INJ127" s="243"/>
      <c r="INK127" s="243"/>
      <c r="INL127" s="243"/>
      <c r="INM127" s="243"/>
      <c r="INN127" s="243"/>
      <c r="INO127" s="243"/>
      <c r="INP127" s="243"/>
      <c r="INQ127" s="243"/>
      <c r="INR127" s="243"/>
      <c r="INS127" s="243"/>
      <c r="INT127" s="243"/>
      <c r="INU127" s="243"/>
      <c r="INV127" s="243"/>
      <c r="INW127" s="243"/>
      <c r="INX127" s="243"/>
      <c r="INY127" s="243"/>
      <c r="INZ127" s="243"/>
      <c r="IOA127" s="243"/>
      <c r="IOB127" s="243"/>
      <c r="IOC127" s="243"/>
      <c r="IOD127" s="243"/>
      <c r="IOE127" s="243"/>
      <c r="IOF127" s="243"/>
      <c r="IOG127" s="243"/>
      <c r="IOH127" s="243"/>
      <c r="IOI127" s="243"/>
      <c r="IOJ127" s="243"/>
      <c r="IOK127" s="243"/>
      <c r="IOL127" s="243"/>
      <c r="IOM127" s="243"/>
      <c r="ION127" s="243"/>
      <c r="IOO127" s="243"/>
      <c r="IOP127" s="243"/>
      <c r="IOQ127" s="243"/>
      <c r="IOR127" s="243"/>
      <c r="IOS127" s="243"/>
      <c r="IOT127" s="243"/>
      <c r="IOU127" s="243"/>
      <c r="IOV127" s="243"/>
      <c r="IOW127" s="243"/>
      <c r="IOX127" s="243"/>
      <c r="IOY127" s="243"/>
      <c r="IOZ127" s="243"/>
      <c r="IPA127" s="243"/>
      <c r="IPB127" s="243"/>
      <c r="IPC127" s="243"/>
      <c r="IPD127" s="243"/>
      <c r="IPE127" s="243"/>
      <c r="IPF127" s="243"/>
      <c r="IPG127" s="243"/>
      <c r="IPH127" s="243"/>
      <c r="IPI127" s="243"/>
      <c r="IPJ127" s="243"/>
      <c r="IPK127" s="243"/>
      <c r="IPL127" s="243"/>
      <c r="IPM127" s="243"/>
      <c r="IPN127" s="243"/>
      <c r="IPO127" s="243"/>
      <c r="IPP127" s="243"/>
      <c r="IPQ127" s="243"/>
      <c r="IPR127" s="243"/>
      <c r="IPS127" s="243"/>
      <c r="IPT127" s="243"/>
      <c r="IPU127" s="243"/>
      <c r="IPV127" s="243"/>
      <c r="IPW127" s="243"/>
      <c r="IPX127" s="243"/>
      <c r="IPY127" s="243"/>
      <c r="IPZ127" s="243"/>
      <c r="IQA127" s="243"/>
      <c r="IQB127" s="243"/>
      <c r="IQC127" s="243"/>
      <c r="IQD127" s="243"/>
      <c r="IQE127" s="243"/>
      <c r="IQF127" s="243"/>
      <c r="IQG127" s="243"/>
      <c r="IQH127" s="243"/>
      <c r="IQI127" s="243"/>
      <c r="IQJ127" s="243"/>
      <c r="IQK127" s="243"/>
      <c r="IQL127" s="243"/>
      <c r="IQM127" s="243"/>
      <c r="IQN127" s="243"/>
      <c r="IQO127" s="243"/>
      <c r="IQP127" s="243"/>
      <c r="IQQ127" s="243"/>
      <c r="IQR127" s="243"/>
      <c r="IQS127" s="243"/>
      <c r="IQT127" s="243"/>
      <c r="IQU127" s="243"/>
      <c r="IQV127" s="243"/>
      <c r="IQW127" s="243"/>
      <c r="IQX127" s="243"/>
      <c r="IQY127" s="243"/>
      <c r="IQZ127" s="243"/>
      <c r="IRA127" s="243"/>
      <c r="IRB127" s="243"/>
      <c r="IRC127" s="243"/>
      <c r="IRD127" s="243"/>
      <c r="IRE127" s="243"/>
      <c r="IRF127" s="243"/>
      <c r="IRG127" s="243"/>
      <c r="IRH127" s="243"/>
      <c r="IRI127" s="243"/>
      <c r="IRJ127" s="243"/>
      <c r="IRK127" s="243"/>
      <c r="IRL127" s="243"/>
      <c r="IRM127" s="243"/>
      <c r="IRN127" s="243"/>
      <c r="IRO127" s="243"/>
      <c r="IRP127" s="243"/>
      <c r="IRQ127" s="243"/>
      <c r="IRR127" s="243"/>
      <c r="IRS127" s="243"/>
      <c r="IRT127" s="243"/>
      <c r="IRU127" s="243"/>
      <c r="IRV127" s="243"/>
      <c r="IRW127" s="243"/>
      <c r="IRX127" s="243"/>
      <c r="IRY127" s="243"/>
      <c r="IRZ127" s="243"/>
      <c r="ISA127" s="243"/>
      <c r="ISB127" s="243"/>
      <c r="ISC127" s="243"/>
      <c r="ISD127" s="243"/>
      <c r="ISE127" s="243"/>
      <c r="ISF127" s="243"/>
      <c r="ISG127" s="243"/>
      <c r="ISH127" s="243"/>
      <c r="ISI127" s="243"/>
      <c r="ISJ127" s="243"/>
      <c r="ISK127" s="243"/>
      <c r="ISL127" s="243"/>
      <c r="ISM127" s="243"/>
      <c r="ISN127" s="243"/>
      <c r="ISO127" s="243"/>
      <c r="ISP127" s="243"/>
      <c r="ISQ127" s="243"/>
      <c r="ISR127" s="243"/>
      <c r="ISS127" s="243"/>
      <c r="IST127" s="243"/>
      <c r="ISU127" s="243"/>
      <c r="ISV127" s="243"/>
      <c r="ISW127" s="243"/>
      <c r="ISX127" s="243"/>
      <c r="ISY127" s="243"/>
      <c r="ISZ127" s="243"/>
      <c r="ITA127" s="243"/>
      <c r="ITB127" s="243"/>
      <c r="ITC127" s="243"/>
      <c r="ITD127" s="243"/>
      <c r="ITE127" s="243"/>
      <c r="ITF127" s="243"/>
      <c r="ITG127" s="243"/>
      <c r="ITH127" s="243"/>
      <c r="ITI127" s="243"/>
      <c r="ITJ127" s="243"/>
      <c r="ITK127" s="243"/>
      <c r="ITL127" s="243"/>
      <c r="ITM127" s="243"/>
      <c r="ITN127" s="243"/>
      <c r="ITO127" s="243"/>
      <c r="ITP127" s="243"/>
      <c r="ITQ127" s="243"/>
      <c r="ITR127" s="243"/>
      <c r="ITS127" s="243"/>
      <c r="ITT127" s="243"/>
      <c r="ITU127" s="243"/>
      <c r="ITV127" s="243"/>
      <c r="ITW127" s="243"/>
      <c r="ITX127" s="243"/>
      <c r="ITY127" s="243"/>
      <c r="ITZ127" s="243"/>
      <c r="IUA127" s="243"/>
      <c r="IUB127" s="243"/>
      <c r="IUC127" s="243"/>
      <c r="IUD127" s="243"/>
      <c r="IUE127" s="243"/>
      <c r="IUF127" s="243"/>
      <c r="IUG127" s="243"/>
      <c r="IUH127" s="243"/>
      <c r="IUI127" s="243"/>
      <c r="IUJ127" s="243"/>
      <c r="IUK127" s="243"/>
      <c r="IUL127" s="243"/>
      <c r="IUM127" s="243"/>
      <c r="IUN127" s="243"/>
      <c r="IUO127" s="243"/>
      <c r="IUP127" s="243"/>
      <c r="IUQ127" s="243"/>
      <c r="IUR127" s="243"/>
      <c r="IUS127" s="243"/>
      <c r="IUT127" s="243"/>
      <c r="IUU127" s="243"/>
      <c r="IUV127" s="243"/>
      <c r="IUW127" s="243"/>
      <c r="IUX127" s="243"/>
      <c r="IUY127" s="243"/>
      <c r="IUZ127" s="243"/>
      <c r="IVA127" s="243"/>
      <c r="IVB127" s="243"/>
      <c r="IVC127" s="243"/>
      <c r="IVD127" s="243"/>
      <c r="IVE127" s="243"/>
      <c r="IVF127" s="243"/>
      <c r="IVG127" s="243"/>
      <c r="IVH127" s="243"/>
      <c r="IVI127" s="243"/>
      <c r="IVJ127" s="243"/>
      <c r="IVK127" s="243"/>
      <c r="IVL127" s="243"/>
      <c r="IVM127" s="243"/>
      <c r="IVN127" s="243"/>
      <c r="IVO127" s="243"/>
      <c r="IVP127" s="243"/>
      <c r="IVQ127" s="243"/>
      <c r="IVR127" s="243"/>
      <c r="IVS127" s="243"/>
      <c r="IVT127" s="243"/>
      <c r="IVU127" s="243"/>
      <c r="IVV127" s="243"/>
      <c r="IVW127" s="243"/>
      <c r="IVX127" s="243"/>
      <c r="IVY127" s="243"/>
      <c r="IVZ127" s="243"/>
      <c r="IWA127" s="243"/>
      <c r="IWB127" s="243"/>
      <c r="IWC127" s="243"/>
      <c r="IWD127" s="243"/>
      <c r="IWE127" s="243"/>
      <c r="IWF127" s="243"/>
      <c r="IWG127" s="243"/>
      <c r="IWH127" s="243"/>
      <c r="IWI127" s="243"/>
      <c r="IWJ127" s="243"/>
      <c r="IWK127" s="243"/>
      <c r="IWL127" s="243"/>
      <c r="IWM127" s="243"/>
      <c r="IWN127" s="243"/>
      <c r="IWO127" s="243"/>
      <c r="IWP127" s="243"/>
      <c r="IWQ127" s="243"/>
      <c r="IWR127" s="243"/>
      <c r="IWS127" s="243"/>
      <c r="IWT127" s="243"/>
      <c r="IWU127" s="243"/>
      <c r="IWV127" s="243"/>
      <c r="IWW127" s="243"/>
      <c r="IWX127" s="243"/>
      <c r="IWY127" s="243"/>
      <c r="IWZ127" s="243"/>
      <c r="IXA127" s="243"/>
      <c r="IXB127" s="243"/>
      <c r="IXC127" s="243"/>
      <c r="IXD127" s="243"/>
      <c r="IXE127" s="243"/>
      <c r="IXF127" s="243"/>
      <c r="IXG127" s="243"/>
      <c r="IXH127" s="243"/>
      <c r="IXI127" s="243"/>
      <c r="IXJ127" s="243"/>
      <c r="IXK127" s="243"/>
      <c r="IXL127" s="243"/>
      <c r="IXM127" s="243"/>
      <c r="IXN127" s="243"/>
      <c r="IXO127" s="243"/>
      <c r="IXP127" s="243"/>
      <c r="IXQ127" s="243"/>
      <c r="IXR127" s="243"/>
      <c r="IXS127" s="243"/>
      <c r="IXT127" s="243"/>
      <c r="IXU127" s="243"/>
      <c r="IXV127" s="243"/>
      <c r="IXW127" s="243"/>
      <c r="IXX127" s="243"/>
      <c r="IXY127" s="243"/>
      <c r="IXZ127" s="243"/>
      <c r="IYA127" s="243"/>
      <c r="IYB127" s="243"/>
      <c r="IYC127" s="243"/>
      <c r="IYD127" s="243"/>
      <c r="IYE127" s="243"/>
      <c r="IYF127" s="243"/>
      <c r="IYG127" s="243"/>
      <c r="IYH127" s="243"/>
      <c r="IYI127" s="243"/>
      <c r="IYJ127" s="243"/>
      <c r="IYK127" s="243"/>
      <c r="IYL127" s="243"/>
      <c r="IYM127" s="243"/>
      <c r="IYN127" s="243"/>
      <c r="IYO127" s="243"/>
      <c r="IYP127" s="243"/>
      <c r="IYQ127" s="243"/>
      <c r="IYR127" s="243"/>
      <c r="IYS127" s="243"/>
      <c r="IYT127" s="243"/>
      <c r="IYU127" s="243"/>
      <c r="IYV127" s="243"/>
      <c r="IYW127" s="243"/>
      <c r="IYX127" s="243"/>
      <c r="IYY127" s="243"/>
      <c r="IYZ127" s="243"/>
      <c r="IZA127" s="243"/>
      <c r="IZB127" s="243"/>
      <c r="IZC127" s="243"/>
      <c r="IZD127" s="243"/>
      <c r="IZE127" s="243"/>
      <c r="IZF127" s="243"/>
      <c r="IZG127" s="243"/>
      <c r="IZH127" s="243"/>
      <c r="IZI127" s="243"/>
      <c r="IZJ127" s="243"/>
      <c r="IZK127" s="243"/>
      <c r="IZL127" s="243"/>
      <c r="IZM127" s="243"/>
      <c r="IZN127" s="243"/>
      <c r="IZO127" s="243"/>
      <c r="IZP127" s="243"/>
      <c r="IZQ127" s="243"/>
      <c r="IZR127" s="243"/>
      <c r="IZS127" s="243"/>
      <c r="IZT127" s="243"/>
      <c r="IZU127" s="243"/>
      <c r="IZV127" s="243"/>
      <c r="IZW127" s="243"/>
      <c r="IZX127" s="243"/>
      <c r="IZY127" s="243"/>
      <c r="IZZ127" s="243"/>
      <c r="JAA127" s="243"/>
      <c r="JAB127" s="243"/>
      <c r="JAC127" s="243"/>
      <c r="JAD127" s="243"/>
      <c r="JAE127" s="243"/>
      <c r="JAF127" s="243"/>
      <c r="JAG127" s="243"/>
      <c r="JAH127" s="243"/>
      <c r="JAI127" s="243"/>
      <c r="JAJ127" s="243"/>
      <c r="JAK127" s="243"/>
      <c r="JAL127" s="243"/>
      <c r="JAM127" s="243"/>
      <c r="JAN127" s="243"/>
      <c r="JAO127" s="243"/>
      <c r="JAP127" s="243"/>
      <c r="JAQ127" s="243"/>
      <c r="JAR127" s="243"/>
      <c r="JAS127" s="243"/>
      <c r="JAT127" s="243"/>
      <c r="JAU127" s="243"/>
      <c r="JAV127" s="243"/>
      <c r="JAW127" s="243"/>
      <c r="JAX127" s="243"/>
      <c r="JAY127" s="243"/>
      <c r="JAZ127" s="243"/>
      <c r="JBA127" s="243"/>
      <c r="JBB127" s="243"/>
      <c r="JBC127" s="243"/>
      <c r="JBD127" s="243"/>
      <c r="JBE127" s="243"/>
      <c r="JBF127" s="243"/>
      <c r="JBG127" s="243"/>
      <c r="JBH127" s="243"/>
      <c r="JBI127" s="243"/>
      <c r="JBJ127" s="243"/>
      <c r="JBK127" s="243"/>
      <c r="JBL127" s="243"/>
      <c r="JBM127" s="243"/>
      <c r="JBN127" s="243"/>
      <c r="JBO127" s="243"/>
      <c r="JBP127" s="243"/>
      <c r="JBQ127" s="243"/>
      <c r="JBR127" s="243"/>
      <c r="JBS127" s="243"/>
      <c r="JBT127" s="243"/>
      <c r="JBU127" s="243"/>
      <c r="JBV127" s="243"/>
      <c r="JBW127" s="243"/>
      <c r="JBX127" s="243"/>
      <c r="JBY127" s="243"/>
      <c r="JBZ127" s="243"/>
      <c r="JCA127" s="243"/>
      <c r="JCB127" s="243"/>
      <c r="JCC127" s="243"/>
      <c r="JCD127" s="243"/>
      <c r="JCE127" s="243"/>
      <c r="JCF127" s="243"/>
      <c r="JCG127" s="243"/>
      <c r="JCH127" s="243"/>
      <c r="JCI127" s="243"/>
      <c r="JCJ127" s="243"/>
      <c r="JCK127" s="243"/>
      <c r="JCL127" s="243"/>
      <c r="JCM127" s="243"/>
      <c r="JCN127" s="243"/>
      <c r="JCO127" s="243"/>
      <c r="JCP127" s="243"/>
      <c r="JCQ127" s="243"/>
      <c r="JCR127" s="243"/>
      <c r="JCS127" s="243"/>
      <c r="JCT127" s="243"/>
      <c r="JCU127" s="243"/>
      <c r="JCV127" s="243"/>
      <c r="JCW127" s="243"/>
      <c r="JCX127" s="243"/>
      <c r="JCY127" s="243"/>
      <c r="JCZ127" s="243"/>
      <c r="JDA127" s="243"/>
      <c r="JDB127" s="243"/>
      <c r="JDC127" s="243"/>
      <c r="JDD127" s="243"/>
      <c r="JDE127" s="243"/>
      <c r="JDF127" s="243"/>
      <c r="JDG127" s="243"/>
      <c r="JDH127" s="243"/>
      <c r="JDI127" s="243"/>
      <c r="JDJ127" s="243"/>
      <c r="JDK127" s="243"/>
      <c r="JDL127" s="243"/>
      <c r="JDM127" s="243"/>
      <c r="JDN127" s="243"/>
      <c r="JDO127" s="243"/>
      <c r="JDP127" s="243"/>
      <c r="JDQ127" s="243"/>
      <c r="JDR127" s="243"/>
      <c r="JDS127" s="243"/>
      <c r="JDT127" s="243"/>
      <c r="JDU127" s="243"/>
      <c r="JDV127" s="243"/>
      <c r="JDW127" s="243"/>
      <c r="JDX127" s="243"/>
      <c r="JDY127" s="243"/>
      <c r="JDZ127" s="243"/>
      <c r="JEA127" s="243"/>
      <c r="JEB127" s="243"/>
      <c r="JEC127" s="243"/>
      <c r="JED127" s="243"/>
      <c r="JEE127" s="243"/>
      <c r="JEF127" s="243"/>
      <c r="JEG127" s="243"/>
      <c r="JEH127" s="243"/>
      <c r="JEI127" s="243"/>
      <c r="JEJ127" s="243"/>
      <c r="JEK127" s="243"/>
      <c r="JEL127" s="243"/>
      <c r="JEM127" s="243"/>
      <c r="JEN127" s="243"/>
      <c r="JEO127" s="243"/>
      <c r="JEP127" s="243"/>
      <c r="JEQ127" s="243"/>
      <c r="JER127" s="243"/>
      <c r="JES127" s="243"/>
      <c r="JET127" s="243"/>
      <c r="JEU127" s="243"/>
      <c r="JEV127" s="243"/>
      <c r="JEW127" s="243"/>
      <c r="JEX127" s="243"/>
      <c r="JEY127" s="243"/>
      <c r="JEZ127" s="243"/>
      <c r="JFA127" s="243"/>
      <c r="JFB127" s="243"/>
      <c r="JFC127" s="243"/>
      <c r="JFD127" s="243"/>
      <c r="JFE127" s="243"/>
      <c r="JFF127" s="243"/>
      <c r="JFG127" s="243"/>
      <c r="JFH127" s="243"/>
      <c r="JFI127" s="243"/>
      <c r="JFJ127" s="243"/>
      <c r="JFK127" s="243"/>
      <c r="JFL127" s="243"/>
      <c r="JFM127" s="243"/>
      <c r="JFN127" s="243"/>
      <c r="JFO127" s="243"/>
      <c r="JFP127" s="243"/>
      <c r="JFQ127" s="243"/>
      <c r="JFR127" s="243"/>
      <c r="JFS127" s="243"/>
      <c r="JFT127" s="243"/>
      <c r="JFU127" s="243"/>
      <c r="JFV127" s="243"/>
      <c r="JFW127" s="243"/>
      <c r="JFX127" s="243"/>
      <c r="JFY127" s="243"/>
      <c r="JFZ127" s="243"/>
      <c r="JGA127" s="243"/>
      <c r="JGB127" s="243"/>
      <c r="JGC127" s="243"/>
      <c r="JGD127" s="243"/>
      <c r="JGE127" s="243"/>
      <c r="JGF127" s="243"/>
      <c r="JGG127" s="243"/>
      <c r="JGH127" s="243"/>
      <c r="JGI127" s="243"/>
      <c r="JGJ127" s="243"/>
      <c r="JGK127" s="243"/>
      <c r="JGL127" s="243"/>
      <c r="JGM127" s="243"/>
      <c r="JGN127" s="243"/>
      <c r="JGO127" s="243"/>
      <c r="JGP127" s="243"/>
      <c r="JGQ127" s="243"/>
      <c r="JGR127" s="243"/>
      <c r="JGS127" s="243"/>
      <c r="JGT127" s="243"/>
      <c r="JGU127" s="243"/>
      <c r="JGV127" s="243"/>
      <c r="JGW127" s="243"/>
      <c r="JGX127" s="243"/>
      <c r="JGY127" s="243"/>
      <c r="JGZ127" s="243"/>
      <c r="JHA127" s="243"/>
      <c r="JHB127" s="243"/>
      <c r="JHC127" s="243"/>
      <c r="JHD127" s="243"/>
      <c r="JHE127" s="243"/>
      <c r="JHF127" s="243"/>
      <c r="JHG127" s="243"/>
      <c r="JHH127" s="243"/>
      <c r="JHI127" s="243"/>
      <c r="JHJ127" s="243"/>
      <c r="JHK127" s="243"/>
      <c r="JHL127" s="243"/>
      <c r="JHM127" s="243"/>
      <c r="JHN127" s="243"/>
      <c r="JHO127" s="243"/>
      <c r="JHP127" s="243"/>
      <c r="JHQ127" s="243"/>
      <c r="JHR127" s="243"/>
      <c r="JHS127" s="243"/>
      <c r="JHT127" s="243"/>
      <c r="JHU127" s="243"/>
      <c r="JHV127" s="243"/>
      <c r="JHW127" s="243"/>
      <c r="JHX127" s="243"/>
      <c r="JHY127" s="243"/>
      <c r="JHZ127" s="243"/>
      <c r="JIA127" s="243"/>
      <c r="JIB127" s="243"/>
      <c r="JIC127" s="243"/>
      <c r="JID127" s="243"/>
      <c r="JIE127" s="243"/>
      <c r="JIF127" s="243"/>
      <c r="JIG127" s="243"/>
      <c r="JIH127" s="243"/>
      <c r="JII127" s="243"/>
      <c r="JIJ127" s="243"/>
      <c r="JIK127" s="243"/>
      <c r="JIL127" s="243"/>
      <c r="JIM127" s="243"/>
      <c r="JIN127" s="243"/>
      <c r="JIO127" s="243"/>
      <c r="JIP127" s="243"/>
      <c r="JIQ127" s="243"/>
      <c r="JIR127" s="243"/>
      <c r="JIS127" s="243"/>
      <c r="JIT127" s="243"/>
      <c r="JIU127" s="243"/>
      <c r="JIV127" s="243"/>
      <c r="JIW127" s="243"/>
      <c r="JIX127" s="243"/>
      <c r="JIY127" s="243"/>
      <c r="JIZ127" s="243"/>
      <c r="JJA127" s="243"/>
      <c r="JJB127" s="243"/>
      <c r="JJC127" s="243"/>
      <c r="JJD127" s="243"/>
      <c r="JJE127" s="243"/>
      <c r="JJF127" s="243"/>
      <c r="JJG127" s="243"/>
      <c r="JJH127" s="243"/>
      <c r="JJI127" s="243"/>
      <c r="JJJ127" s="243"/>
      <c r="JJK127" s="243"/>
      <c r="JJL127" s="243"/>
      <c r="JJM127" s="243"/>
      <c r="JJN127" s="243"/>
      <c r="JJO127" s="243"/>
      <c r="JJP127" s="243"/>
      <c r="JJQ127" s="243"/>
      <c r="JJR127" s="243"/>
      <c r="JJS127" s="243"/>
      <c r="JJT127" s="243"/>
      <c r="JJU127" s="243"/>
      <c r="JJV127" s="243"/>
      <c r="JJW127" s="243"/>
      <c r="JJX127" s="243"/>
      <c r="JJY127" s="243"/>
      <c r="JJZ127" s="243"/>
      <c r="JKA127" s="243"/>
      <c r="JKB127" s="243"/>
      <c r="JKC127" s="243"/>
      <c r="JKD127" s="243"/>
      <c r="JKE127" s="243"/>
      <c r="JKF127" s="243"/>
      <c r="JKG127" s="243"/>
      <c r="JKH127" s="243"/>
      <c r="JKI127" s="243"/>
      <c r="JKJ127" s="243"/>
      <c r="JKK127" s="243"/>
      <c r="JKL127" s="243"/>
      <c r="JKM127" s="243"/>
      <c r="JKN127" s="243"/>
      <c r="JKO127" s="243"/>
      <c r="JKP127" s="243"/>
      <c r="JKQ127" s="243"/>
      <c r="JKR127" s="243"/>
      <c r="JKS127" s="243"/>
      <c r="JKT127" s="243"/>
      <c r="JKU127" s="243"/>
      <c r="JKV127" s="243"/>
      <c r="JKW127" s="243"/>
      <c r="JKX127" s="243"/>
      <c r="JKY127" s="243"/>
      <c r="JKZ127" s="243"/>
      <c r="JLA127" s="243"/>
      <c r="JLB127" s="243"/>
      <c r="JLC127" s="243"/>
      <c r="JLD127" s="243"/>
      <c r="JLE127" s="243"/>
      <c r="JLF127" s="243"/>
      <c r="JLG127" s="243"/>
      <c r="JLH127" s="243"/>
      <c r="JLI127" s="243"/>
      <c r="JLJ127" s="243"/>
      <c r="JLK127" s="243"/>
      <c r="JLL127" s="243"/>
      <c r="JLM127" s="243"/>
      <c r="JLN127" s="243"/>
      <c r="JLO127" s="243"/>
      <c r="JLP127" s="243"/>
      <c r="JLQ127" s="243"/>
      <c r="JLR127" s="243"/>
      <c r="JLS127" s="243"/>
      <c r="JLT127" s="243"/>
      <c r="JLU127" s="243"/>
      <c r="JLV127" s="243"/>
      <c r="JLW127" s="243"/>
      <c r="JLX127" s="243"/>
      <c r="JLY127" s="243"/>
      <c r="JLZ127" s="243"/>
      <c r="JMA127" s="243"/>
      <c r="JMB127" s="243"/>
      <c r="JMC127" s="243"/>
      <c r="JMD127" s="243"/>
      <c r="JME127" s="243"/>
      <c r="JMF127" s="243"/>
      <c r="JMG127" s="243"/>
      <c r="JMH127" s="243"/>
      <c r="JMI127" s="243"/>
      <c r="JMJ127" s="243"/>
      <c r="JMK127" s="243"/>
      <c r="JML127" s="243"/>
      <c r="JMM127" s="243"/>
      <c r="JMN127" s="243"/>
      <c r="JMO127" s="243"/>
      <c r="JMP127" s="243"/>
      <c r="JMQ127" s="243"/>
      <c r="JMR127" s="243"/>
      <c r="JMS127" s="243"/>
      <c r="JMT127" s="243"/>
      <c r="JMU127" s="243"/>
      <c r="JMV127" s="243"/>
      <c r="JMW127" s="243"/>
      <c r="JMX127" s="243"/>
      <c r="JMY127" s="243"/>
      <c r="JMZ127" s="243"/>
      <c r="JNA127" s="243"/>
      <c r="JNB127" s="243"/>
      <c r="JNC127" s="243"/>
      <c r="JND127" s="243"/>
      <c r="JNE127" s="243"/>
      <c r="JNF127" s="243"/>
      <c r="JNG127" s="243"/>
      <c r="JNH127" s="243"/>
      <c r="JNI127" s="243"/>
      <c r="JNJ127" s="243"/>
      <c r="JNK127" s="243"/>
      <c r="JNL127" s="243"/>
      <c r="JNM127" s="243"/>
      <c r="JNN127" s="243"/>
      <c r="JNO127" s="243"/>
      <c r="JNP127" s="243"/>
      <c r="JNQ127" s="243"/>
      <c r="JNR127" s="243"/>
      <c r="JNS127" s="243"/>
      <c r="JNT127" s="243"/>
      <c r="JNU127" s="243"/>
      <c r="JNV127" s="243"/>
      <c r="JNW127" s="243"/>
      <c r="JNX127" s="243"/>
      <c r="JNY127" s="243"/>
      <c r="JNZ127" s="243"/>
      <c r="JOA127" s="243"/>
      <c r="JOB127" s="243"/>
      <c r="JOC127" s="243"/>
      <c r="JOD127" s="243"/>
      <c r="JOE127" s="243"/>
      <c r="JOF127" s="243"/>
      <c r="JOG127" s="243"/>
      <c r="JOH127" s="243"/>
      <c r="JOI127" s="243"/>
      <c r="JOJ127" s="243"/>
      <c r="JOK127" s="243"/>
      <c r="JOL127" s="243"/>
      <c r="JOM127" s="243"/>
      <c r="JON127" s="243"/>
      <c r="JOO127" s="243"/>
      <c r="JOP127" s="243"/>
      <c r="JOQ127" s="243"/>
      <c r="JOR127" s="243"/>
      <c r="JOS127" s="243"/>
      <c r="JOT127" s="243"/>
      <c r="JOU127" s="243"/>
      <c r="JOV127" s="243"/>
      <c r="JOW127" s="243"/>
      <c r="JOX127" s="243"/>
      <c r="JOY127" s="243"/>
      <c r="JOZ127" s="243"/>
      <c r="JPA127" s="243"/>
      <c r="JPB127" s="243"/>
      <c r="JPC127" s="243"/>
      <c r="JPD127" s="243"/>
      <c r="JPE127" s="243"/>
      <c r="JPF127" s="243"/>
      <c r="JPG127" s="243"/>
      <c r="JPH127" s="243"/>
      <c r="JPI127" s="243"/>
      <c r="JPJ127" s="243"/>
      <c r="JPK127" s="243"/>
      <c r="JPL127" s="243"/>
      <c r="JPM127" s="243"/>
      <c r="JPN127" s="243"/>
      <c r="JPO127" s="243"/>
      <c r="JPP127" s="243"/>
      <c r="JPQ127" s="243"/>
      <c r="JPR127" s="243"/>
      <c r="JPS127" s="243"/>
      <c r="JPT127" s="243"/>
      <c r="JPU127" s="243"/>
      <c r="JPV127" s="243"/>
      <c r="JPW127" s="243"/>
      <c r="JPX127" s="243"/>
      <c r="JPY127" s="243"/>
      <c r="JPZ127" s="243"/>
      <c r="JQA127" s="243"/>
      <c r="JQB127" s="243"/>
      <c r="JQC127" s="243"/>
      <c r="JQD127" s="243"/>
      <c r="JQE127" s="243"/>
      <c r="JQF127" s="243"/>
      <c r="JQG127" s="243"/>
      <c r="JQH127" s="243"/>
      <c r="JQI127" s="243"/>
      <c r="JQJ127" s="243"/>
      <c r="JQK127" s="243"/>
      <c r="JQL127" s="243"/>
      <c r="JQM127" s="243"/>
      <c r="JQN127" s="243"/>
      <c r="JQO127" s="243"/>
      <c r="JQP127" s="243"/>
      <c r="JQQ127" s="243"/>
      <c r="JQR127" s="243"/>
      <c r="JQS127" s="243"/>
      <c r="JQT127" s="243"/>
      <c r="JQU127" s="243"/>
      <c r="JQV127" s="243"/>
      <c r="JQW127" s="243"/>
      <c r="JQX127" s="243"/>
      <c r="JQY127" s="243"/>
      <c r="JQZ127" s="243"/>
      <c r="JRA127" s="243"/>
      <c r="JRB127" s="243"/>
      <c r="JRC127" s="243"/>
      <c r="JRD127" s="243"/>
      <c r="JRE127" s="243"/>
      <c r="JRF127" s="243"/>
      <c r="JRG127" s="243"/>
      <c r="JRH127" s="243"/>
      <c r="JRI127" s="243"/>
      <c r="JRJ127" s="243"/>
      <c r="JRK127" s="243"/>
      <c r="JRL127" s="243"/>
      <c r="JRM127" s="243"/>
      <c r="JRN127" s="243"/>
      <c r="JRO127" s="243"/>
      <c r="JRP127" s="243"/>
      <c r="JRQ127" s="243"/>
      <c r="JRR127" s="243"/>
      <c r="JRS127" s="243"/>
      <c r="JRT127" s="243"/>
      <c r="JRU127" s="243"/>
      <c r="JRV127" s="243"/>
      <c r="JRW127" s="243"/>
      <c r="JRX127" s="243"/>
      <c r="JRY127" s="243"/>
      <c r="JRZ127" s="243"/>
      <c r="JSA127" s="243"/>
      <c r="JSB127" s="243"/>
      <c r="JSC127" s="243"/>
      <c r="JSD127" s="243"/>
      <c r="JSE127" s="243"/>
      <c r="JSF127" s="243"/>
      <c r="JSG127" s="243"/>
      <c r="JSH127" s="243"/>
      <c r="JSI127" s="243"/>
      <c r="JSJ127" s="243"/>
      <c r="JSK127" s="243"/>
      <c r="JSL127" s="243"/>
      <c r="JSM127" s="243"/>
      <c r="JSN127" s="243"/>
      <c r="JSO127" s="243"/>
      <c r="JSP127" s="243"/>
      <c r="JSQ127" s="243"/>
      <c r="JSR127" s="243"/>
      <c r="JSS127" s="243"/>
      <c r="JST127" s="243"/>
      <c r="JSU127" s="243"/>
      <c r="JSV127" s="243"/>
      <c r="JSW127" s="243"/>
      <c r="JSX127" s="243"/>
      <c r="JSY127" s="243"/>
      <c r="JSZ127" s="243"/>
      <c r="JTA127" s="243"/>
      <c r="JTB127" s="243"/>
      <c r="JTC127" s="243"/>
      <c r="JTD127" s="243"/>
      <c r="JTE127" s="243"/>
      <c r="JTF127" s="243"/>
      <c r="JTG127" s="243"/>
      <c r="JTH127" s="243"/>
      <c r="JTI127" s="243"/>
      <c r="JTJ127" s="243"/>
      <c r="JTK127" s="243"/>
      <c r="JTL127" s="243"/>
      <c r="JTM127" s="243"/>
      <c r="JTN127" s="243"/>
      <c r="JTO127" s="243"/>
      <c r="JTP127" s="243"/>
      <c r="JTQ127" s="243"/>
      <c r="JTR127" s="243"/>
      <c r="JTS127" s="243"/>
      <c r="JTT127" s="243"/>
      <c r="JTU127" s="243"/>
      <c r="JTV127" s="243"/>
      <c r="JTW127" s="243"/>
      <c r="JTX127" s="243"/>
      <c r="JTY127" s="243"/>
      <c r="JTZ127" s="243"/>
      <c r="JUA127" s="243"/>
      <c r="JUB127" s="243"/>
      <c r="JUC127" s="243"/>
      <c r="JUD127" s="243"/>
      <c r="JUE127" s="243"/>
      <c r="JUF127" s="243"/>
      <c r="JUG127" s="243"/>
      <c r="JUH127" s="243"/>
      <c r="JUI127" s="243"/>
      <c r="JUJ127" s="243"/>
      <c r="JUK127" s="243"/>
      <c r="JUL127" s="243"/>
      <c r="JUM127" s="243"/>
      <c r="JUN127" s="243"/>
      <c r="JUO127" s="243"/>
      <c r="JUP127" s="243"/>
      <c r="JUQ127" s="243"/>
      <c r="JUR127" s="243"/>
      <c r="JUS127" s="243"/>
      <c r="JUT127" s="243"/>
      <c r="JUU127" s="243"/>
      <c r="JUV127" s="243"/>
      <c r="JUW127" s="243"/>
      <c r="JUX127" s="243"/>
      <c r="JUY127" s="243"/>
      <c r="JUZ127" s="243"/>
      <c r="JVA127" s="243"/>
      <c r="JVB127" s="243"/>
      <c r="JVC127" s="243"/>
      <c r="JVD127" s="243"/>
      <c r="JVE127" s="243"/>
      <c r="JVF127" s="243"/>
      <c r="JVG127" s="243"/>
      <c r="JVH127" s="243"/>
      <c r="JVI127" s="243"/>
      <c r="JVJ127" s="243"/>
      <c r="JVK127" s="243"/>
      <c r="JVL127" s="243"/>
      <c r="JVM127" s="243"/>
      <c r="JVN127" s="243"/>
      <c r="JVO127" s="243"/>
      <c r="JVP127" s="243"/>
      <c r="JVQ127" s="243"/>
      <c r="JVR127" s="243"/>
      <c r="JVS127" s="243"/>
      <c r="JVT127" s="243"/>
      <c r="JVU127" s="243"/>
      <c r="JVV127" s="243"/>
      <c r="JVW127" s="243"/>
      <c r="JVX127" s="243"/>
      <c r="JVY127" s="243"/>
      <c r="JVZ127" s="243"/>
      <c r="JWA127" s="243"/>
      <c r="JWB127" s="243"/>
      <c r="JWC127" s="243"/>
      <c r="JWD127" s="243"/>
      <c r="JWE127" s="243"/>
      <c r="JWF127" s="243"/>
      <c r="JWG127" s="243"/>
      <c r="JWH127" s="243"/>
      <c r="JWI127" s="243"/>
      <c r="JWJ127" s="243"/>
      <c r="JWK127" s="243"/>
      <c r="JWL127" s="243"/>
      <c r="JWM127" s="243"/>
      <c r="JWN127" s="243"/>
      <c r="JWO127" s="243"/>
      <c r="JWP127" s="243"/>
      <c r="JWQ127" s="243"/>
      <c r="JWR127" s="243"/>
      <c r="JWS127" s="243"/>
      <c r="JWT127" s="243"/>
      <c r="JWU127" s="243"/>
      <c r="JWV127" s="243"/>
      <c r="JWW127" s="243"/>
      <c r="JWX127" s="243"/>
      <c r="JWY127" s="243"/>
      <c r="JWZ127" s="243"/>
      <c r="JXA127" s="243"/>
      <c r="JXB127" s="243"/>
      <c r="JXC127" s="243"/>
      <c r="JXD127" s="243"/>
      <c r="JXE127" s="243"/>
      <c r="JXF127" s="243"/>
      <c r="JXG127" s="243"/>
      <c r="JXH127" s="243"/>
      <c r="JXI127" s="243"/>
      <c r="JXJ127" s="243"/>
      <c r="JXK127" s="243"/>
      <c r="JXL127" s="243"/>
      <c r="JXM127" s="243"/>
      <c r="JXN127" s="243"/>
      <c r="JXO127" s="243"/>
      <c r="JXP127" s="243"/>
      <c r="JXQ127" s="243"/>
      <c r="JXR127" s="243"/>
      <c r="JXS127" s="243"/>
      <c r="JXT127" s="243"/>
      <c r="JXU127" s="243"/>
      <c r="JXV127" s="243"/>
      <c r="JXW127" s="243"/>
      <c r="JXX127" s="243"/>
      <c r="JXY127" s="243"/>
      <c r="JXZ127" s="243"/>
      <c r="JYA127" s="243"/>
      <c r="JYB127" s="243"/>
      <c r="JYC127" s="243"/>
      <c r="JYD127" s="243"/>
      <c r="JYE127" s="243"/>
      <c r="JYF127" s="243"/>
      <c r="JYG127" s="243"/>
      <c r="JYH127" s="243"/>
      <c r="JYI127" s="243"/>
      <c r="JYJ127" s="243"/>
      <c r="JYK127" s="243"/>
      <c r="JYL127" s="243"/>
      <c r="JYM127" s="243"/>
      <c r="JYN127" s="243"/>
      <c r="JYO127" s="243"/>
      <c r="JYP127" s="243"/>
      <c r="JYQ127" s="243"/>
      <c r="JYR127" s="243"/>
      <c r="JYS127" s="243"/>
      <c r="JYT127" s="243"/>
      <c r="JYU127" s="243"/>
      <c r="JYV127" s="243"/>
      <c r="JYW127" s="243"/>
      <c r="JYX127" s="243"/>
      <c r="JYY127" s="243"/>
      <c r="JYZ127" s="243"/>
      <c r="JZA127" s="243"/>
      <c r="JZB127" s="243"/>
      <c r="JZC127" s="243"/>
      <c r="JZD127" s="243"/>
      <c r="JZE127" s="243"/>
      <c r="JZF127" s="243"/>
      <c r="JZG127" s="243"/>
      <c r="JZH127" s="243"/>
      <c r="JZI127" s="243"/>
      <c r="JZJ127" s="243"/>
      <c r="JZK127" s="243"/>
      <c r="JZL127" s="243"/>
      <c r="JZM127" s="243"/>
      <c r="JZN127" s="243"/>
      <c r="JZO127" s="243"/>
      <c r="JZP127" s="243"/>
      <c r="JZQ127" s="243"/>
      <c r="JZR127" s="243"/>
      <c r="JZS127" s="243"/>
      <c r="JZT127" s="243"/>
      <c r="JZU127" s="243"/>
      <c r="JZV127" s="243"/>
      <c r="JZW127" s="243"/>
      <c r="JZX127" s="243"/>
      <c r="JZY127" s="243"/>
      <c r="JZZ127" s="243"/>
      <c r="KAA127" s="243"/>
      <c r="KAB127" s="243"/>
      <c r="KAC127" s="243"/>
      <c r="KAD127" s="243"/>
      <c r="KAE127" s="243"/>
      <c r="KAF127" s="243"/>
      <c r="KAG127" s="243"/>
      <c r="KAH127" s="243"/>
      <c r="KAI127" s="243"/>
      <c r="KAJ127" s="243"/>
      <c r="KAK127" s="243"/>
      <c r="KAL127" s="243"/>
      <c r="KAM127" s="243"/>
      <c r="KAN127" s="243"/>
      <c r="KAO127" s="243"/>
      <c r="KAP127" s="243"/>
      <c r="KAQ127" s="243"/>
      <c r="KAR127" s="243"/>
      <c r="KAS127" s="243"/>
      <c r="KAT127" s="243"/>
      <c r="KAU127" s="243"/>
      <c r="KAV127" s="243"/>
      <c r="KAW127" s="243"/>
      <c r="KAX127" s="243"/>
      <c r="KAY127" s="243"/>
      <c r="KAZ127" s="243"/>
      <c r="KBA127" s="243"/>
      <c r="KBB127" s="243"/>
      <c r="KBC127" s="243"/>
      <c r="KBD127" s="243"/>
      <c r="KBE127" s="243"/>
      <c r="KBF127" s="243"/>
      <c r="KBG127" s="243"/>
      <c r="KBH127" s="243"/>
      <c r="KBI127" s="243"/>
      <c r="KBJ127" s="243"/>
      <c r="KBK127" s="243"/>
      <c r="KBL127" s="243"/>
      <c r="KBM127" s="243"/>
      <c r="KBN127" s="243"/>
      <c r="KBO127" s="243"/>
      <c r="KBP127" s="243"/>
      <c r="KBQ127" s="243"/>
      <c r="KBR127" s="243"/>
      <c r="KBS127" s="243"/>
      <c r="KBT127" s="243"/>
      <c r="KBU127" s="243"/>
      <c r="KBV127" s="243"/>
      <c r="KBW127" s="243"/>
      <c r="KBX127" s="243"/>
      <c r="KBY127" s="243"/>
      <c r="KBZ127" s="243"/>
      <c r="KCA127" s="243"/>
      <c r="KCB127" s="243"/>
      <c r="KCC127" s="243"/>
      <c r="KCD127" s="243"/>
      <c r="KCE127" s="243"/>
      <c r="KCF127" s="243"/>
      <c r="KCG127" s="243"/>
      <c r="KCH127" s="243"/>
      <c r="KCI127" s="243"/>
      <c r="KCJ127" s="243"/>
      <c r="KCK127" s="243"/>
      <c r="KCL127" s="243"/>
      <c r="KCM127" s="243"/>
      <c r="KCN127" s="243"/>
      <c r="KCO127" s="243"/>
      <c r="KCP127" s="243"/>
      <c r="KCQ127" s="243"/>
      <c r="KCR127" s="243"/>
      <c r="KCS127" s="243"/>
      <c r="KCT127" s="243"/>
      <c r="KCU127" s="243"/>
      <c r="KCV127" s="243"/>
      <c r="KCW127" s="243"/>
      <c r="KCX127" s="243"/>
      <c r="KCY127" s="243"/>
      <c r="KCZ127" s="243"/>
      <c r="KDA127" s="243"/>
      <c r="KDB127" s="243"/>
      <c r="KDC127" s="243"/>
      <c r="KDD127" s="243"/>
      <c r="KDE127" s="243"/>
      <c r="KDF127" s="243"/>
      <c r="KDG127" s="243"/>
      <c r="KDH127" s="243"/>
      <c r="KDI127" s="243"/>
      <c r="KDJ127" s="243"/>
      <c r="KDK127" s="243"/>
      <c r="KDL127" s="243"/>
      <c r="KDM127" s="243"/>
      <c r="KDN127" s="243"/>
      <c r="KDO127" s="243"/>
      <c r="KDP127" s="243"/>
      <c r="KDQ127" s="243"/>
      <c r="KDR127" s="243"/>
      <c r="KDS127" s="243"/>
      <c r="KDT127" s="243"/>
      <c r="KDU127" s="243"/>
      <c r="KDV127" s="243"/>
      <c r="KDW127" s="243"/>
      <c r="KDX127" s="243"/>
      <c r="KDY127" s="243"/>
      <c r="KDZ127" s="243"/>
      <c r="KEA127" s="243"/>
      <c r="KEB127" s="243"/>
      <c r="KEC127" s="243"/>
      <c r="KED127" s="243"/>
      <c r="KEE127" s="243"/>
      <c r="KEF127" s="243"/>
      <c r="KEG127" s="243"/>
      <c r="KEH127" s="243"/>
      <c r="KEI127" s="243"/>
      <c r="KEJ127" s="243"/>
      <c r="KEK127" s="243"/>
      <c r="KEL127" s="243"/>
      <c r="KEM127" s="243"/>
      <c r="KEN127" s="243"/>
      <c r="KEO127" s="243"/>
      <c r="KEP127" s="243"/>
      <c r="KEQ127" s="243"/>
      <c r="KER127" s="243"/>
      <c r="KES127" s="243"/>
      <c r="KET127" s="243"/>
      <c r="KEU127" s="243"/>
      <c r="KEV127" s="243"/>
      <c r="KEW127" s="243"/>
      <c r="KEX127" s="243"/>
      <c r="KEY127" s="243"/>
      <c r="KEZ127" s="243"/>
      <c r="KFA127" s="243"/>
      <c r="KFB127" s="243"/>
      <c r="KFC127" s="243"/>
      <c r="KFD127" s="243"/>
      <c r="KFE127" s="243"/>
      <c r="KFF127" s="243"/>
      <c r="KFG127" s="243"/>
      <c r="KFH127" s="243"/>
      <c r="KFI127" s="243"/>
      <c r="KFJ127" s="243"/>
      <c r="KFK127" s="243"/>
      <c r="KFL127" s="243"/>
      <c r="KFM127" s="243"/>
      <c r="KFN127" s="243"/>
      <c r="KFO127" s="243"/>
      <c r="KFP127" s="243"/>
      <c r="KFQ127" s="243"/>
      <c r="KFR127" s="243"/>
      <c r="KFS127" s="243"/>
      <c r="KFT127" s="243"/>
      <c r="KFU127" s="243"/>
      <c r="KFV127" s="243"/>
      <c r="KFW127" s="243"/>
      <c r="KFX127" s="243"/>
      <c r="KFY127" s="243"/>
      <c r="KFZ127" s="243"/>
      <c r="KGA127" s="243"/>
      <c r="KGB127" s="243"/>
      <c r="KGC127" s="243"/>
      <c r="KGD127" s="243"/>
      <c r="KGE127" s="243"/>
      <c r="KGF127" s="243"/>
      <c r="KGG127" s="243"/>
      <c r="KGH127" s="243"/>
      <c r="KGI127" s="243"/>
      <c r="KGJ127" s="243"/>
      <c r="KGK127" s="243"/>
      <c r="KGL127" s="243"/>
      <c r="KGM127" s="243"/>
      <c r="KGN127" s="243"/>
      <c r="KGO127" s="243"/>
      <c r="KGP127" s="243"/>
      <c r="KGQ127" s="243"/>
      <c r="KGR127" s="243"/>
      <c r="KGS127" s="243"/>
      <c r="KGT127" s="243"/>
      <c r="KGU127" s="243"/>
      <c r="KGV127" s="243"/>
      <c r="KGW127" s="243"/>
      <c r="KGX127" s="243"/>
      <c r="KGY127" s="243"/>
      <c r="KGZ127" s="243"/>
      <c r="KHA127" s="243"/>
      <c r="KHB127" s="243"/>
      <c r="KHC127" s="243"/>
      <c r="KHD127" s="243"/>
      <c r="KHE127" s="243"/>
      <c r="KHF127" s="243"/>
      <c r="KHG127" s="243"/>
      <c r="KHH127" s="243"/>
      <c r="KHI127" s="243"/>
      <c r="KHJ127" s="243"/>
      <c r="KHK127" s="243"/>
      <c r="KHL127" s="243"/>
      <c r="KHM127" s="243"/>
      <c r="KHN127" s="243"/>
      <c r="KHO127" s="243"/>
      <c r="KHP127" s="243"/>
      <c r="KHQ127" s="243"/>
      <c r="KHR127" s="243"/>
      <c r="KHS127" s="243"/>
      <c r="KHT127" s="243"/>
      <c r="KHU127" s="243"/>
      <c r="KHV127" s="243"/>
      <c r="KHW127" s="243"/>
      <c r="KHX127" s="243"/>
      <c r="KHY127" s="243"/>
      <c r="KHZ127" s="243"/>
      <c r="KIA127" s="243"/>
      <c r="KIB127" s="243"/>
      <c r="KIC127" s="243"/>
      <c r="KID127" s="243"/>
      <c r="KIE127" s="243"/>
      <c r="KIF127" s="243"/>
      <c r="KIG127" s="243"/>
      <c r="KIH127" s="243"/>
      <c r="KII127" s="243"/>
      <c r="KIJ127" s="243"/>
      <c r="KIK127" s="243"/>
      <c r="KIL127" s="243"/>
      <c r="KIM127" s="243"/>
      <c r="KIN127" s="243"/>
      <c r="KIO127" s="243"/>
      <c r="KIP127" s="243"/>
      <c r="KIQ127" s="243"/>
      <c r="KIR127" s="243"/>
      <c r="KIS127" s="243"/>
      <c r="KIT127" s="243"/>
      <c r="KIU127" s="243"/>
      <c r="KIV127" s="243"/>
      <c r="KIW127" s="243"/>
      <c r="KIX127" s="243"/>
      <c r="KIY127" s="243"/>
      <c r="KIZ127" s="243"/>
      <c r="KJA127" s="243"/>
      <c r="KJB127" s="243"/>
      <c r="KJC127" s="243"/>
      <c r="KJD127" s="243"/>
      <c r="KJE127" s="243"/>
      <c r="KJF127" s="243"/>
      <c r="KJG127" s="243"/>
      <c r="KJH127" s="243"/>
      <c r="KJI127" s="243"/>
      <c r="KJJ127" s="243"/>
      <c r="KJK127" s="243"/>
      <c r="KJL127" s="243"/>
      <c r="KJM127" s="243"/>
      <c r="KJN127" s="243"/>
      <c r="KJO127" s="243"/>
      <c r="KJP127" s="243"/>
      <c r="KJQ127" s="243"/>
      <c r="KJR127" s="243"/>
      <c r="KJS127" s="243"/>
      <c r="KJT127" s="243"/>
      <c r="KJU127" s="243"/>
      <c r="KJV127" s="243"/>
      <c r="KJW127" s="243"/>
      <c r="KJX127" s="243"/>
      <c r="KJY127" s="243"/>
      <c r="KJZ127" s="243"/>
      <c r="KKA127" s="243"/>
      <c r="KKB127" s="243"/>
      <c r="KKC127" s="243"/>
      <c r="KKD127" s="243"/>
      <c r="KKE127" s="243"/>
      <c r="KKF127" s="243"/>
      <c r="KKG127" s="243"/>
      <c r="KKH127" s="243"/>
      <c r="KKI127" s="243"/>
      <c r="KKJ127" s="243"/>
      <c r="KKK127" s="243"/>
      <c r="KKL127" s="243"/>
      <c r="KKM127" s="243"/>
      <c r="KKN127" s="243"/>
      <c r="KKO127" s="243"/>
      <c r="KKP127" s="243"/>
      <c r="KKQ127" s="243"/>
      <c r="KKR127" s="243"/>
      <c r="KKS127" s="243"/>
      <c r="KKT127" s="243"/>
      <c r="KKU127" s="243"/>
      <c r="KKV127" s="243"/>
      <c r="KKW127" s="243"/>
      <c r="KKX127" s="243"/>
      <c r="KKY127" s="243"/>
      <c r="KKZ127" s="243"/>
      <c r="KLA127" s="243"/>
      <c r="KLB127" s="243"/>
      <c r="KLC127" s="243"/>
      <c r="KLD127" s="243"/>
      <c r="KLE127" s="243"/>
      <c r="KLF127" s="243"/>
      <c r="KLG127" s="243"/>
      <c r="KLH127" s="243"/>
      <c r="KLI127" s="243"/>
      <c r="KLJ127" s="243"/>
      <c r="KLK127" s="243"/>
      <c r="KLL127" s="243"/>
      <c r="KLM127" s="243"/>
      <c r="KLN127" s="243"/>
      <c r="KLO127" s="243"/>
      <c r="KLP127" s="243"/>
      <c r="KLQ127" s="243"/>
      <c r="KLR127" s="243"/>
      <c r="KLS127" s="243"/>
      <c r="KLT127" s="243"/>
      <c r="KLU127" s="243"/>
      <c r="KLV127" s="243"/>
      <c r="KLW127" s="243"/>
      <c r="KLX127" s="243"/>
      <c r="KLY127" s="243"/>
      <c r="KLZ127" s="243"/>
      <c r="KMA127" s="243"/>
      <c r="KMB127" s="243"/>
      <c r="KMC127" s="243"/>
      <c r="KMD127" s="243"/>
      <c r="KME127" s="243"/>
      <c r="KMF127" s="243"/>
      <c r="KMG127" s="243"/>
      <c r="KMH127" s="243"/>
      <c r="KMI127" s="243"/>
      <c r="KMJ127" s="243"/>
      <c r="KMK127" s="243"/>
      <c r="KML127" s="243"/>
      <c r="KMM127" s="243"/>
      <c r="KMN127" s="243"/>
      <c r="KMO127" s="243"/>
      <c r="KMP127" s="243"/>
      <c r="KMQ127" s="243"/>
      <c r="KMR127" s="243"/>
      <c r="KMS127" s="243"/>
      <c r="KMT127" s="243"/>
      <c r="KMU127" s="243"/>
      <c r="KMV127" s="243"/>
      <c r="KMW127" s="243"/>
      <c r="KMX127" s="243"/>
      <c r="KMY127" s="243"/>
      <c r="KMZ127" s="243"/>
      <c r="KNA127" s="243"/>
      <c r="KNB127" s="243"/>
      <c r="KNC127" s="243"/>
      <c r="KND127" s="243"/>
      <c r="KNE127" s="243"/>
      <c r="KNF127" s="243"/>
      <c r="KNG127" s="243"/>
      <c r="KNH127" s="243"/>
      <c r="KNI127" s="243"/>
      <c r="KNJ127" s="243"/>
      <c r="KNK127" s="243"/>
      <c r="KNL127" s="243"/>
      <c r="KNM127" s="243"/>
      <c r="KNN127" s="243"/>
      <c r="KNO127" s="243"/>
      <c r="KNP127" s="243"/>
      <c r="KNQ127" s="243"/>
      <c r="KNR127" s="243"/>
      <c r="KNS127" s="243"/>
      <c r="KNT127" s="243"/>
      <c r="KNU127" s="243"/>
      <c r="KNV127" s="243"/>
      <c r="KNW127" s="243"/>
      <c r="KNX127" s="243"/>
      <c r="KNY127" s="243"/>
      <c r="KNZ127" s="243"/>
      <c r="KOA127" s="243"/>
      <c r="KOB127" s="243"/>
      <c r="KOC127" s="243"/>
      <c r="KOD127" s="243"/>
      <c r="KOE127" s="243"/>
      <c r="KOF127" s="243"/>
      <c r="KOG127" s="243"/>
      <c r="KOH127" s="243"/>
      <c r="KOI127" s="243"/>
      <c r="KOJ127" s="243"/>
      <c r="KOK127" s="243"/>
      <c r="KOL127" s="243"/>
      <c r="KOM127" s="243"/>
      <c r="KON127" s="243"/>
      <c r="KOO127" s="243"/>
      <c r="KOP127" s="243"/>
      <c r="KOQ127" s="243"/>
      <c r="KOR127" s="243"/>
      <c r="KOS127" s="243"/>
      <c r="KOT127" s="243"/>
      <c r="KOU127" s="243"/>
      <c r="KOV127" s="243"/>
      <c r="KOW127" s="243"/>
      <c r="KOX127" s="243"/>
      <c r="KOY127" s="243"/>
      <c r="KOZ127" s="243"/>
      <c r="KPA127" s="243"/>
      <c r="KPB127" s="243"/>
      <c r="KPC127" s="243"/>
      <c r="KPD127" s="243"/>
      <c r="KPE127" s="243"/>
      <c r="KPF127" s="243"/>
      <c r="KPG127" s="243"/>
      <c r="KPH127" s="243"/>
      <c r="KPI127" s="243"/>
      <c r="KPJ127" s="243"/>
      <c r="KPK127" s="243"/>
      <c r="KPL127" s="243"/>
      <c r="KPM127" s="243"/>
      <c r="KPN127" s="243"/>
      <c r="KPO127" s="243"/>
      <c r="KPP127" s="243"/>
      <c r="KPQ127" s="243"/>
      <c r="KPR127" s="243"/>
      <c r="KPS127" s="243"/>
      <c r="KPT127" s="243"/>
      <c r="KPU127" s="243"/>
      <c r="KPV127" s="243"/>
      <c r="KPW127" s="243"/>
      <c r="KPX127" s="243"/>
      <c r="KPY127" s="243"/>
      <c r="KPZ127" s="243"/>
      <c r="KQA127" s="243"/>
      <c r="KQB127" s="243"/>
      <c r="KQC127" s="243"/>
      <c r="KQD127" s="243"/>
      <c r="KQE127" s="243"/>
      <c r="KQF127" s="243"/>
      <c r="KQG127" s="243"/>
      <c r="KQH127" s="243"/>
      <c r="KQI127" s="243"/>
      <c r="KQJ127" s="243"/>
      <c r="KQK127" s="243"/>
      <c r="KQL127" s="243"/>
      <c r="KQM127" s="243"/>
      <c r="KQN127" s="243"/>
      <c r="KQO127" s="243"/>
      <c r="KQP127" s="243"/>
      <c r="KQQ127" s="243"/>
      <c r="KQR127" s="243"/>
      <c r="KQS127" s="243"/>
      <c r="KQT127" s="243"/>
      <c r="KQU127" s="243"/>
      <c r="KQV127" s="243"/>
      <c r="KQW127" s="243"/>
      <c r="KQX127" s="243"/>
      <c r="KQY127" s="243"/>
      <c r="KQZ127" s="243"/>
      <c r="KRA127" s="243"/>
      <c r="KRB127" s="243"/>
      <c r="KRC127" s="243"/>
      <c r="KRD127" s="243"/>
      <c r="KRE127" s="243"/>
      <c r="KRF127" s="243"/>
      <c r="KRG127" s="243"/>
      <c r="KRH127" s="243"/>
      <c r="KRI127" s="243"/>
      <c r="KRJ127" s="243"/>
      <c r="KRK127" s="243"/>
      <c r="KRL127" s="243"/>
      <c r="KRM127" s="243"/>
      <c r="KRN127" s="243"/>
      <c r="KRO127" s="243"/>
      <c r="KRP127" s="243"/>
      <c r="KRQ127" s="243"/>
      <c r="KRR127" s="243"/>
      <c r="KRS127" s="243"/>
      <c r="KRT127" s="243"/>
      <c r="KRU127" s="243"/>
      <c r="KRV127" s="243"/>
      <c r="KRW127" s="243"/>
      <c r="KRX127" s="243"/>
      <c r="KRY127" s="243"/>
      <c r="KRZ127" s="243"/>
      <c r="KSA127" s="243"/>
      <c r="KSB127" s="243"/>
      <c r="KSC127" s="243"/>
      <c r="KSD127" s="243"/>
      <c r="KSE127" s="243"/>
      <c r="KSF127" s="243"/>
      <c r="KSG127" s="243"/>
      <c r="KSH127" s="243"/>
      <c r="KSI127" s="243"/>
      <c r="KSJ127" s="243"/>
      <c r="KSK127" s="243"/>
      <c r="KSL127" s="243"/>
      <c r="KSM127" s="243"/>
      <c r="KSN127" s="243"/>
      <c r="KSO127" s="243"/>
      <c r="KSP127" s="243"/>
      <c r="KSQ127" s="243"/>
      <c r="KSR127" s="243"/>
      <c r="KSS127" s="243"/>
      <c r="KST127" s="243"/>
      <c r="KSU127" s="243"/>
      <c r="KSV127" s="243"/>
      <c r="KSW127" s="243"/>
      <c r="KSX127" s="243"/>
      <c r="KSY127" s="243"/>
      <c r="KSZ127" s="243"/>
      <c r="KTA127" s="243"/>
      <c r="KTB127" s="243"/>
      <c r="KTC127" s="243"/>
      <c r="KTD127" s="243"/>
      <c r="KTE127" s="243"/>
      <c r="KTF127" s="243"/>
      <c r="KTG127" s="243"/>
      <c r="KTH127" s="243"/>
      <c r="KTI127" s="243"/>
      <c r="KTJ127" s="243"/>
      <c r="KTK127" s="243"/>
      <c r="KTL127" s="243"/>
      <c r="KTM127" s="243"/>
      <c r="KTN127" s="243"/>
      <c r="KTO127" s="243"/>
      <c r="KTP127" s="243"/>
      <c r="KTQ127" s="243"/>
      <c r="KTR127" s="243"/>
      <c r="KTS127" s="243"/>
      <c r="KTT127" s="243"/>
      <c r="KTU127" s="243"/>
      <c r="KTV127" s="243"/>
      <c r="KTW127" s="243"/>
      <c r="KTX127" s="243"/>
      <c r="KTY127" s="243"/>
      <c r="KTZ127" s="243"/>
      <c r="KUA127" s="243"/>
      <c r="KUB127" s="243"/>
      <c r="KUC127" s="243"/>
      <c r="KUD127" s="243"/>
      <c r="KUE127" s="243"/>
      <c r="KUF127" s="243"/>
      <c r="KUG127" s="243"/>
      <c r="KUH127" s="243"/>
      <c r="KUI127" s="243"/>
      <c r="KUJ127" s="243"/>
      <c r="KUK127" s="243"/>
      <c r="KUL127" s="243"/>
      <c r="KUM127" s="243"/>
      <c r="KUN127" s="243"/>
      <c r="KUO127" s="243"/>
      <c r="KUP127" s="243"/>
      <c r="KUQ127" s="243"/>
      <c r="KUR127" s="243"/>
      <c r="KUS127" s="243"/>
      <c r="KUT127" s="243"/>
      <c r="KUU127" s="243"/>
      <c r="KUV127" s="243"/>
      <c r="KUW127" s="243"/>
      <c r="KUX127" s="243"/>
      <c r="KUY127" s="243"/>
      <c r="KUZ127" s="243"/>
      <c r="KVA127" s="243"/>
      <c r="KVB127" s="243"/>
      <c r="KVC127" s="243"/>
      <c r="KVD127" s="243"/>
      <c r="KVE127" s="243"/>
      <c r="KVF127" s="243"/>
      <c r="KVG127" s="243"/>
      <c r="KVH127" s="243"/>
      <c r="KVI127" s="243"/>
      <c r="KVJ127" s="243"/>
      <c r="KVK127" s="243"/>
      <c r="KVL127" s="243"/>
      <c r="KVM127" s="243"/>
      <c r="KVN127" s="243"/>
      <c r="KVO127" s="243"/>
      <c r="KVP127" s="243"/>
      <c r="KVQ127" s="243"/>
      <c r="KVR127" s="243"/>
      <c r="KVS127" s="243"/>
      <c r="KVT127" s="243"/>
      <c r="KVU127" s="243"/>
      <c r="KVV127" s="243"/>
      <c r="KVW127" s="243"/>
      <c r="KVX127" s="243"/>
      <c r="KVY127" s="243"/>
      <c r="KVZ127" s="243"/>
      <c r="KWA127" s="243"/>
      <c r="KWB127" s="243"/>
      <c r="KWC127" s="243"/>
      <c r="KWD127" s="243"/>
      <c r="KWE127" s="243"/>
      <c r="KWF127" s="243"/>
      <c r="KWG127" s="243"/>
      <c r="KWH127" s="243"/>
      <c r="KWI127" s="243"/>
      <c r="KWJ127" s="243"/>
      <c r="KWK127" s="243"/>
      <c r="KWL127" s="243"/>
      <c r="KWM127" s="243"/>
      <c r="KWN127" s="243"/>
      <c r="KWO127" s="243"/>
      <c r="KWP127" s="243"/>
      <c r="KWQ127" s="243"/>
      <c r="KWR127" s="243"/>
      <c r="KWS127" s="243"/>
      <c r="KWT127" s="243"/>
      <c r="KWU127" s="243"/>
      <c r="KWV127" s="243"/>
      <c r="KWW127" s="243"/>
      <c r="KWX127" s="243"/>
      <c r="KWY127" s="243"/>
      <c r="KWZ127" s="243"/>
      <c r="KXA127" s="243"/>
      <c r="KXB127" s="243"/>
      <c r="KXC127" s="243"/>
      <c r="KXD127" s="243"/>
      <c r="KXE127" s="243"/>
      <c r="KXF127" s="243"/>
      <c r="KXG127" s="243"/>
      <c r="KXH127" s="243"/>
      <c r="KXI127" s="243"/>
      <c r="KXJ127" s="243"/>
      <c r="KXK127" s="243"/>
      <c r="KXL127" s="243"/>
      <c r="KXM127" s="243"/>
      <c r="KXN127" s="243"/>
      <c r="KXO127" s="243"/>
      <c r="KXP127" s="243"/>
      <c r="KXQ127" s="243"/>
      <c r="KXR127" s="243"/>
      <c r="KXS127" s="243"/>
      <c r="KXT127" s="243"/>
      <c r="KXU127" s="243"/>
      <c r="KXV127" s="243"/>
      <c r="KXW127" s="243"/>
      <c r="KXX127" s="243"/>
      <c r="KXY127" s="243"/>
      <c r="KXZ127" s="243"/>
      <c r="KYA127" s="243"/>
      <c r="KYB127" s="243"/>
      <c r="KYC127" s="243"/>
      <c r="KYD127" s="243"/>
      <c r="KYE127" s="243"/>
      <c r="KYF127" s="243"/>
      <c r="KYG127" s="243"/>
      <c r="KYH127" s="243"/>
      <c r="KYI127" s="243"/>
      <c r="KYJ127" s="243"/>
      <c r="KYK127" s="243"/>
      <c r="KYL127" s="243"/>
      <c r="KYM127" s="243"/>
      <c r="KYN127" s="243"/>
      <c r="KYO127" s="243"/>
      <c r="KYP127" s="243"/>
      <c r="KYQ127" s="243"/>
      <c r="KYR127" s="243"/>
      <c r="KYS127" s="243"/>
      <c r="KYT127" s="243"/>
      <c r="KYU127" s="243"/>
      <c r="KYV127" s="243"/>
      <c r="KYW127" s="243"/>
      <c r="KYX127" s="243"/>
      <c r="KYY127" s="243"/>
      <c r="KYZ127" s="243"/>
      <c r="KZA127" s="243"/>
      <c r="KZB127" s="243"/>
      <c r="KZC127" s="243"/>
      <c r="KZD127" s="243"/>
      <c r="KZE127" s="243"/>
      <c r="KZF127" s="243"/>
      <c r="KZG127" s="243"/>
      <c r="KZH127" s="243"/>
      <c r="KZI127" s="243"/>
      <c r="KZJ127" s="243"/>
      <c r="KZK127" s="243"/>
      <c r="KZL127" s="243"/>
      <c r="KZM127" s="243"/>
      <c r="KZN127" s="243"/>
      <c r="KZO127" s="243"/>
      <c r="KZP127" s="243"/>
      <c r="KZQ127" s="243"/>
      <c r="KZR127" s="243"/>
      <c r="KZS127" s="243"/>
      <c r="KZT127" s="243"/>
      <c r="KZU127" s="243"/>
      <c r="KZV127" s="243"/>
      <c r="KZW127" s="243"/>
      <c r="KZX127" s="243"/>
      <c r="KZY127" s="243"/>
      <c r="KZZ127" s="243"/>
      <c r="LAA127" s="243"/>
      <c r="LAB127" s="243"/>
      <c r="LAC127" s="243"/>
      <c r="LAD127" s="243"/>
      <c r="LAE127" s="243"/>
      <c r="LAF127" s="243"/>
      <c r="LAG127" s="243"/>
      <c r="LAH127" s="243"/>
      <c r="LAI127" s="243"/>
      <c r="LAJ127" s="243"/>
      <c r="LAK127" s="243"/>
      <c r="LAL127" s="243"/>
      <c r="LAM127" s="243"/>
      <c r="LAN127" s="243"/>
      <c r="LAO127" s="243"/>
      <c r="LAP127" s="243"/>
      <c r="LAQ127" s="243"/>
      <c r="LAR127" s="243"/>
      <c r="LAS127" s="243"/>
      <c r="LAT127" s="243"/>
      <c r="LAU127" s="243"/>
      <c r="LAV127" s="243"/>
      <c r="LAW127" s="243"/>
      <c r="LAX127" s="243"/>
      <c r="LAY127" s="243"/>
      <c r="LAZ127" s="243"/>
      <c r="LBA127" s="243"/>
      <c r="LBB127" s="243"/>
      <c r="LBC127" s="243"/>
      <c r="LBD127" s="243"/>
      <c r="LBE127" s="243"/>
      <c r="LBF127" s="243"/>
      <c r="LBG127" s="243"/>
      <c r="LBH127" s="243"/>
      <c r="LBI127" s="243"/>
      <c r="LBJ127" s="243"/>
      <c r="LBK127" s="243"/>
      <c r="LBL127" s="243"/>
      <c r="LBM127" s="243"/>
      <c r="LBN127" s="243"/>
      <c r="LBO127" s="243"/>
      <c r="LBP127" s="243"/>
      <c r="LBQ127" s="243"/>
      <c r="LBR127" s="243"/>
      <c r="LBS127" s="243"/>
      <c r="LBT127" s="243"/>
      <c r="LBU127" s="243"/>
      <c r="LBV127" s="243"/>
      <c r="LBW127" s="243"/>
      <c r="LBX127" s="243"/>
      <c r="LBY127" s="243"/>
      <c r="LBZ127" s="243"/>
      <c r="LCA127" s="243"/>
      <c r="LCB127" s="243"/>
      <c r="LCC127" s="243"/>
      <c r="LCD127" s="243"/>
      <c r="LCE127" s="243"/>
      <c r="LCF127" s="243"/>
      <c r="LCG127" s="243"/>
      <c r="LCH127" s="243"/>
      <c r="LCI127" s="243"/>
      <c r="LCJ127" s="243"/>
      <c r="LCK127" s="243"/>
      <c r="LCL127" s="243"/>
      <c r="LCM127" s="243"/>
      <c r="LCN127" s="243"/>
      <c r="LCO127" s="243"/>
      <c r="LCP127" s="243"/>
      <c r="LCQ127" s="243"/>
      <c r="LCR127" s="243"/>
      <c r="LCS127" s="243"/>
      <c r="LCT127" s="243"/>
      <c r="LCU127" s="243"/>
      <c r="LCV127" s="243"/>
      <c r="LCW127" s="243"/>
      <c r="LCX127" s="243"/>
      <c r="LCY127" s="243"/>
      <c r="LCZ127" s="243"/>
      <c r="LDA127" s="243"/>
      <c r="LDB127" s="243"/>
      <c r="LDC127" s="243"/>
      <c r="LDD127" s="243"/>
      <c r="LDE127" s="243"/>
      <c r="LDF127" s="243"/>
      <c r="LDG127" s="243"/>
      <c r="LDH127" s="243"/>
      <c r="LDI127" s="243"/>
      <c r="LDJ127" s="243"/>
      <c r="LDK127" s="243"/>
      <c r="LDL127" s="243"/>
      <c r="LDM127" s="243"/>
      <c r="LDN127" s="243"/>
      <c r="LDO127" s="243"/>
      <c r="LDP127" s="243"/>
      <c r="LDQ127" s="243"/>
      <c r="LDR127" s="243"/>
      <c r="LDS127" s="243"/>
      <c r="LDT127" s="243"/>
      <c r="LDU127" s="243"/>
      <c r="LDV127" s="243"/>
      <c r="LDW127" s="243"/>
      <c r="LDX127" s="243"/>
      <c r="LDY127" s="243"/>
      <c r="LDZ127" s="243"/>
      <c r="LEA127" s="243"/>
      <c r="LEB127" s="243"/>
      <c r="LEC127" s="243"/>
      <c r="LED127" s="243"/>
      <c r="LEE127" s="243"/>
      <c r="LEF127" s="243"/>
      <c r="LEG127" s="243"/>
      <c r="LEH127" s="243"/>
      <c r="LEI127" s="243"/>
      <c r="LEJ127" s="243"/>
      <c r="LEK127" s="243"/>
      <c r="LEL127" s="243"/>
      <c r="LEM127" s="243"/>
      <c r="LEN127" s="243"/>
      <c r="LEO127" s="243"/>
      <c r="LEP127" s="243"/>
      <c r="LEQ127" s="243"/>
      <c r="LER127" s="243"/>
      <c r="LES127" s="243"/>
      <c r="LET127" s="243"/>
      <c r="LEU127" s="243"/>
      <c r="LEV127" s="243"/>
      <c r="LEW127" s="243"/>
      <c r="LEX127" s="243"/>
      <c r="LEY127" s="243"/>
      <c r="LEZ127" s="243"/>
      <c r="LFA127" s="243"/>
      <c r="LFB127" s="243"/>
      <c r="LFC127" s="243"/>
      <c r="LFD127" s="243"/>
      <c r="LFE127" s="243"/>
      <c r="LFF127" s="243"/>
      <c r="LFG127" s="243"/>
      <c r="LFH127" s="243"/>
      <c r="LFI127" s="243"/>
      <c r="LFJ127" s="243"/>
      <c r="LFK127" s="243"/>
      <c r="LFL127" s="243"/>
      <c r="LFM127" s="243"/>
      <c r="LFN127" s="243"/>
      <c r="LFO127" s="243"/>
      <c r="LFP127" s="243"/>
      <c r="LFQ127" s="243"/>
      <c r="LFR127" s="243"/>
      <c r="LFS127" s="243"/>
      <c r="LFT127" s="243"/>
      <c r="LFU127" s="243"/>
      <c r="LFV127" s="243"/>
      <c r="LFW127" s="243"/>
      <c r="LFX127" s="243"/>
      <c r="LFY127" s="243"/>
      <c r="LFZ127" s="243"/>
      <c r="LGA127" s="243"/>
      <c r="LGB127" s="243"/>
      <c r="LGC127" s="243"/>
      <c r="LGD127" s="243"/>
      <c r="LGE127" s="243"/>
      <c r="LGF127" s="243"/>
      <c r="LGG127" s="243"/>
      <c r="LGH127" s="243"/>
      <c r="LGI127" s="243"/>
      <c r="LGJ127" s="243"/>
      <c r="LGK127" s="243"/>
      <c r="LGL127" s="243"/>
      <c r="LGM127" s="243"/>
      <c r="LGN127" s="243"/>
      <c r="LGO127" s="243"/>
      <c r="LGP127" s="243"/>
      <c r="LGQ127" s="243"/>
      <c r="LGR127" s="243"/>
      <c r="LGS127" s="243"/>
      <c r="LGT127" s="243"/>
      <c r="LGU127" s="243"/>
      <c r="LGV127" s="243"/>
      <c r="LGW127" s="243"/>
      <c r="LGX127" s="243"/>
      <c r="LGY127" s="243"/>
      <c r="LGZ127" s="243"/>
      <c r="LHA127" s="243"/>
      <c r="LHB127" s="243"/>
      <c r="LHC127" s="243"/>
      <c r="LHD127" s="243"/>
      <c r="LHE127" s="243"/>
      <c r="LHF127" s="243"/>
      <c r="LHG127" s="243"/>
      <c r="LHH127" s="243"/>
      <c r="LHI127" s="243"/>
      <c r="LHJ127" s="243"/>
      <c r="LHK127" s="243"/>
      <c r="LHL127" s="243"/>
      <c r="LHM127" s="243"/>
      <c r="LHN127" s="243"/>
      <c r="LHO127" s="243"/>
      <c r="LHP127" s="243"/>
      <c r="LHQ127" s="243"/>
      <c r="LHR127" s="243"/>
      <c r="LHS127" s="243"/>
      <c r="LHT127" s="243"/>
      <c r="LHU127" s="243"/>
      <c r="LHV127" s="243"/>
      <c r="LHW127" s="243"/>
      <c r="LHX127" s="243"/>
      <c r="LHY127" s="243"/>
      <c r="LHZ127" s="243"/>
      <c r="LIA127" s="243"/>
      <c r="LIB127" s="243"/>
      <c r="LIC127" s="243"/>
      <c r="LID127" s="243"/>
      <c r="LIE127" s="243"/>
      <c r="LIF127" s="243"/>
      <c r="LIG127" s="243"/>
      <c r="LIH127" s="243"/>
      <c r="LII127" s="243"/>
      <c r="LIJ127" s="243"/>
      <c r="LIK127" s="243"/>
      <c r="LIL127" s="243"/>
      <c r="LIM127" s="243"/>
      <c r="LIN127" s="243"/>
      <c r="LIO127" s="243"/>
      <c r="LIP127" s="243"/>
      <c r="LIQ127" s="243"/>
      <c r="LIR127" s="243"/>
      <c r="LIS127" s="243"/>
      <c r="LIT127" s="243"/>
      <c r="LIU127" s="243"/>
      <c r="LIV127" s="243"/>
      <c r="LIW127" s="243"/>
      <c r="LIX127" s="243"/>
      <c r="LIY127" s="243"/>
      <c r="LIZ127" s="243"/>
      <c r="LJA127" s="243"/>
      <c r="LJB127" s="243"/>
      <c r="LJC127" s="243"/>
      <c r="LJD127" s="243"/>
      <c r="LJE127" s="243"/>
      <c r="LJF127" s="243"/>
      <c r="LJG127" s="243"/>
      <c r="LJH127" s="243"/>
      <c r="LJI127" s="243"/>
      <c r="LJJ127" s="243"/>
      <c r="LJK127" s="243"/>
      <c r="LJL127" s="243"/>
      <c r="LJM127" s="243"/>
      <c r="LJN127" s="243"/>
      <c r="LJO127" s="243"/>
      <c r="LJP127" s="243"/>
      <c r="LJQ127" s="243"/>
      <c r="LJR127" s="243"/>
      <c r="LJS127" s="243"/>
      <c r="LJT127" s="243"/>
      <c r="LJU127" s="243"/>
      <c r="LJV127" s="243"/>
      <c r="LJW127" s="243"/>
      <c r="LJX127" s="243"/>
      <c r="LJY127" s="243"/>
      <c r="LJZ127" s="243"/>
      <c r="LKA127" s="243"/>
      <c r="LKB127" s="243"/>
      <c r="LKC127" s="243"/>
      <c r="LKD127" s="243"/>
      <c r="LKE127" s="243"/>
      <c r="LKF127" s="243"/>
      <c r="LKG127" s="243"/>
      <c r="LKH127" s="243"/>
      <c r="LKI127" s="243"/>
      <c r="LKJ127" s="243"/>
      <c r="LKK127" s="243"/>
      <c r="LKL127" s="243"/>
      <c r="LKM127" s="243"/>
      <c r="LKN127" s="243"/>
      <c r="LKO127" s="243"/>
      <c r="LKP127" s="243"/>
      <c r="LKQ127" s="243"/>
      <c r="LKR127" s="243"/>
      <c r="LKS127" s="243"/>
      <c r="LKT127" s="243"/>
      <c r="LKU127" s="243"/>
      <c r="LKV127" s="243"/>
      <c r="LKW127" s="243"/>
      <c r="LKX127" s="243"/>
      <c r="LKY127" s="243"/>
      <c r="LKZ127" s="243"/>
      <c r="LLA127" s="243"/>
      <c r="LLB127" s="243"/>
      <c r="LLC127" s="243"/>
      <c r="LLD127" s="243"/>
      <c r="LLE127" s="243"/>
      <c r="LLF127" s="243"/>
      <c r="LLG127" s="243"/>
      <c r="LLH127" s="243"/>
      <c r="LLI127" s="243"/>
      <c r="LLJ127" s="243"/>
      <c r="LLK127" s="243"/>
      <c r="LLL127" s="243"/>
      <c r="LLM127" s="243"/>
      <c r="LLN127" s="243"/>
      <c r="LLO127" s="243"/>
      <c r="LLP127" s="243"/>
      <c r="LLQ127" s="243"/>
      <c r="LLR127" s="243"/>
      <c r="LLS127" s="243"/>
      <c r="LLT127" s="243"/>
      <c r="LLU127" s="243"/>
      <c r="LLV127" s="243"/>
      <c r="LLW127" s="243"/>
      <c r="LLX127" s="243"/>
      <c r="LLY127" s="243"/>
      <c r="LLZ127" s="243"/>
      <c r="LMA127" s="243"/>
      <c r="LMB127" s="243"/>
      <c r="LMC127" s="243"/>
      <c r="LMD127" s="243"/>
      <c r="LME127" s="243"/>
      <c r="LMF127" s="243"/>
      <c r="LMG127" s="243"/>
      <c r="LMH127" s="243"/>
      <c r="LMI127" s="243"/>
      <c r="LMJ127" s="243"/>
      <c r="LMK127" s="243"/>
      <c r="LML127" s="243"/>
      <c r="LMM127" s="243"/>
      <c r="LMN127" s="243"/>
      <c r="LMO127" s="243"/>
      <c r="LMP127" s="243"/>
      <c r="LMQ127" s="243"/>
      <c r="LMR127" s="243"/>
      <c r="LMS127" s="243"/>
      <c r="LMT127" s="243"/>
      <c r="LMU127" s="243"/>
      <c r="LMV127" s="243"/>
      <c r="LMW127" s="243"/>
      <c r="LMX127" s="243"/>
      <c r="LMY127" s="243"/>
      <c r="LMZ127" s="243"/>
      <c r="LNA127" s="243"/>
      <c r="LNB127" s="243"/>
      <c r="LNC127" s="243"/>
      <c r="LND127" s="243"/>
      <c r="LNE127" s="243"/>
      <c r="LNF127" s="243"/>
      <c r="LNG127" s="243"/>
      <c r="LNH127" s="243"/>
      <c r="LNI127" s="243"/>
      <c r="LNJ127" s="243"/>
      <c r="LNK127" s="243"/>
      <c r="LNL127" s="243"/>
      <c r="LNM127" s="243"/>
      <c r="LNN127" s="243"/>
      <c r="LNO127" s="243"/>
      <c r="LNP127" s="243"/>
      <c r="LNQ127" s="243"/>
      <c r="LNR127" s="243"/>
      <c r="LNS127" s="243"/>
      <c r="LNT127" s="243"/>
      <c r="LNU127" s="243"/>
      <c r="LNV127" s="243"/>
      <c r="LNW127" s="243"/>
      <c r="LNX127" s="243"/>
      <c r="LNY127" s="243"/>
      <c r="LNZ127" s="243"/>
      <c r="LOA127" s="243"/>
      <c r="LOB127" s="243"/>
      <c r="LOC127" s="243"/>
      <c r="LOD127" s="243"/>
      <c r="LOE127" s="243"/>
      <c r="LOF127" s="243"/>
      <c r="LOG127" s="243"/>
      <c r="LOH127" s="243"/>
      <c r="LOI127" s="243"/>
      <c r="LOJ127" s="243"/>
      <c r="LOK127" s="243"/>
      <c r="LOL127" s="243"/>
      <c r="LOM127" s="243"/>
      <c r="LON127" s="243"/>
      <c r="LOO127" s="243"/>
      <c r="LOP127" s="243"/>
      <c r="LOQ127" s="243"/>
      <c r="LOR127" s="243"/>
      <c r="LOS127" s="243"/>
      <c r="LOT127" s="243"/>
      <c r="LOU127" s="243"/>
      <c r="LOV127" s="243"/>
      <c r="LOW127" s="243"/>
      <c r="LOX127" s="243"/>
      <c r="LOY127" s="243"/>
      <c r="LOZ127" s="243"/>
      <c r="LPA127" s="243"/>
      <c r="LPB127" s="243"/>
      <c r="LPC127" s="243"/>
      <c r="LPD127" s="243"/>
      <c r="LPE127" s="243"/>
      <c r="LPF127" s="243"/>
      <c r="LPG127" s="243"/>
      <c r="LPH127" s="243"/>
      <c r="LPI127" s="243"/>
      <c r="LPJ127" s="243"/>
      <c r="LPK127" s="243"/>
      <c r="LPL127" s="243"/>
      <c r="LPM127" s="243"/>
      <c r="LPN127" s="243"/>
      <c r="LPO127" s="243"/>
      <c r="LPP127" s="243"/>
      <c r="LPQ127" s="243"/>
      <c r="LPR127" s="243"/>
      <c r="LPS127" s="243"/>
      <c r="LPT127" s="243"/>
      <c r="LPU127" s="243"/>
      <c r="LPV127" s="243"/>
      <c r="LPW127" s="243"/>
      <c r="LPX127" s="243"/>
      <c r="LPY127" s="243"/>
      <c r="LPZ127" s="243"/>
      <c r="LQA127" s="243"/>
      <c r="LQB127" s="243"/>
      <c r="LQC127" s="243"/>
      <c r="LQD127" s="243"/>
      <c r="LQE127" s="243"/>
      <c r="LQF127" s="243"/>
      <c r="LQG127" s="243"/>
      <c r="LQH127" s="243"/>
      <c r="LQI127" s="243"/>
      <c r="LQJ127" s="243"/>
      <c r="LQK127" s="243"/>
      <c r="LQL127" s="243"/>
      <c r="LQM127" s="243"/>
      <c r="LQN127" s="243"/>
      <c r="LQO127" s="243"/>
      <c r="LQP127" s="243"/>
      <c r="LQQ127" s="243"/>
      <c r="LQR127" s="243"/>
      <c r="LQS127" s="243"/>
      <c r="LQT127" s="243"/>
      <c r="LQU127" s="243"/>
      <c r="LQV127" s="243"/>
      <c r="LQW127" s="243"/>
      <c r="LQX127" s="243"/>
      <c r="LQY127" s="243"/>
      <c r="LQZ127" s="243"/>
      <c r="LRA127" s="243"/>
      <c r="LRB127" s="243"/>
      <c r="LRC127" s="243"/>
      <c r="LRD127" s="243"/>
      <c r="LRE127" s="243"/>
      <c r="LRF127" s="243"/>
      <c r="LRG127" s="243"/>
      <c r="LRH127" s="243"/>
      <c r="LRI127" s="243"/>
      <c r="LRJ127" s="243"/>
      <c r="LRK127" s="243"/>
      <c r="LRL127" s="243"/>
      <c r="LRM127" s="243"/>
      <c r="LRN127" s="243"/>
      <c r="LRO127" s="243"/>
      <c r="LRP127" s="243"/>
      <c r="LRQ127" s="243"/>
      <c r="LRR127" s="243"/>
      <c r="LRS127" s="243"/>
      <c r="LRT127" s="243"/>
      <c r="LRU127" s="243"/>
      <c r="LRV127" s="243"/>
      <c r="LRW127" s="243"/>
      <c r="LRX127" s="243"/>
      <c r="LRY127" s="243"/>
      <c r="LRZ127" s="243"/>
      <c r="LSA127" s="243"/>
      <c r="LSB127" s="243"/>
      <c r="LSC127" s="243"/>
      <c r="LSD127" s="243"/>
      <c r="LSE127" s="243"/>
      <c r="LSF127" s="243"/>
      <c r="LSG127" s="243"/>
      <c r="LSH127" s="243"/>
      <c r="LSI127" s="243"/>
      <c r="LSJ127" s="243"/>
      <c r="LSK127" s="243"/>
      <c r="LSL127" s="243"/>
      <c r="LSM127" s="243"/>
      <c r="LSN127" s="243"/>
      <c r="LSO127" s="243"/>
      <c r="LSP127" s="243"/>
      <c r="LSQ127" s="243"/>
      <c r="LSR127" s="243"/>
      <c r="LSS127" s="243"/>
      <c r="LST127" s="243"/>
      <c r="LSU127" s="243"/>
      <c r="LSV127" s="243"/>
      <c r="LSW127" s="243"/>
      <c r="LSX127" s="243"/>
      <c r="LSY127" s="243"/>
      <c r="LSZ127" s="243"/>
      <c r="LTA127" s="243"/>
      <c r="LTB127" s="243"/>
      <c r="LTC127" s="243"/>
      <c r="LTD127" s="243"/>
      <c r="LTE127" s="243"/>
      <c r="LTF127" s="243"/>
      <c r="LTG127" s="243"/>
      <c r="LTH127" s="243"/>
      <c r="LTI127" s="243"/>
      <c r="LTJ127" s="243"/>
      <c r="LTK127" s="243"/>
      <c r="LTL127" s="243"/>
      <c r="LTM127" s="243"/>
      <c r="LTN127" s="243"/>
      <c r="LTO127" s="243"/>
      <c r="LTP127" s="243"/>
      <c r="LTQ127" s="243"/>
      <c r="LTR127" s="243"/>
      <c r="LTS127" s="243"/>
      <c r="LTT127" s="243"/>
      <c r="LTU127" s="243"/>
      <c r="LTV127" s="243"/>
      <c r="LTW127" s="243"/>
      <c r="LTX127" s="243"/>
      <c r="LTY127" s="243"/>
      <c r="LTZ127" s="243"/>
      <c r="LUA127" s="243"/>
      <c r="LUB127" s="243"/>
      <c r="LUC127" s="243"/>
      <c r="LUD127" s="243"/>
      <c r="LUE127" s="243"/>
      <c r="LUF127" s="243"/>
      <c r="LUG127" s="243"/>
      <c r="LUH127" s="243"/>
      <c r="LUI127" s="243"/>
      <c r="LUJ127" s="243"/>
      <c r="LUK127" s="243"/>
      <c r="LUL127" s="243"/>
      <c r="LUM127" s="243"/>
      <c r="LUN127" s="243"/>
      <c r="LUO127" s="243"/>
      <c r="LUP127" s="243"/>
      <c r="LUQ127" s="243"/>
      <c r="LUR127" s="243"/>
      <c r="LUS127" s="243"/>
      <c r="LUT127" s="243"/>
      <c r="LUU127" s="243"/>
      <c r="LUV127" s="243"/>
      <c r="LUW127" s="243"/>
      <c r="LUX127" s="243"/>
      <c r="LUY127" s="243"/>
      <c r="LUZ127" s="243"/>
      <c r="LVA127" s="243"/>
      <c r="LVB127" s="243"/>
      <c r="LVC127" s="243"/>
      <c r="LVD127" s="243"/>
      <c r="LVE127" s="243"/>
      <c r="LVF127" s="243"/>
      <c r="LVG127" s="243"/>
      <c r="LVH127" s="243"/>
      <c r="LVI127" s="243"/>
      <c r="LVJ127" s="243"/>
      <c r="LVK127" s="243"/>
      <c r="LVL127" s="243"/>
      <c r="LVM127" s="243"/>
      <c r="LVN127" s="243"/>
      <c r="LVO127" s="243"/>
      <c r="LVP127" s="243"/>
      <c r="LVQ127" s="243"/>
      <c r="LVR127" s="243"/>
      <c r="LVS127" s="243"/>
      <c r="LVT127" s="243"/>
      <c r="LVU127" s="243"/>
      <c r="LVV127" s="243"/>
      <c r="LVW127" s="243"/>
      <c r="LVX127" s="243"/>
      <c r="LVY127" s="243"/>
      <c r="LVZ127" s="243"/>
      <c r="LWA127" s="243"/>
      <c r="LWB127" s="243"/>
      <c r="LWC127" s="243"/>
      <c r="LWD127" s="243"/>
      <c r="LWE127" s="243"/>
      <c r="LWF127" s="243"/>
      <c r="LWG127" s="243"/>
      <c r="LWH127" s="243"/>
      <c r="LWI127" s="243"/>
      <c r="LWJ127" s="243"/>
      <c r="LWK127" s="243"/>
      <c r="LWL127" s="243"/>
      <c r="LWM127" s="243"/>
      <c r="LWN127" s="243"/>
      <c r="LWO127" s="243"/>
      <c r="LWP127" s="243"/>
      <c r="LWQ127" s="243"/>
      <c r="LWR127" s="243"/>
      <c r="LWS127" s="243"/>
      <c r="LWT127" s="243"/>
      <c r="LWU127" s="243"/>
      <c r="LWV127" s="243"/>
      <c r="LWW127" s="243"/>
      <c r="LWX127" s="243"/>
      <c r="LWY127" s="243"/>
      <c r="LWZ127" s="243"/>
      <c r="LXA127" s="243"/>
      <c r="LXB127" s="243"/>
      <c r="LXC127" s="243"/>
      <c r="LXD127" s="243"/>
      <c r="LXE127" s="243"/>
      <c r="LXF127" s="243"/>
      <c r="LXG127" s="243"/>
      <c r="LXH127" s="243"/>
      <c r="LXI127" s="243"/>
      <c r="LXJ127" s="243"/>
      <c r="LXK127" s="243"/>
      <c r="LXL127" s="243"/>
      <c r="LXM127" s="243"/>
      <c r="LXN127" s="243"/>
      <c r="LXO127" s="243"/>
      <c r="LXP127" s="243"/>
      <c r="LXQ127" s="243"/>
      <c r="LXR127" s="243"/>
      <c r="LXS127" s="243"/>
      <c r="LXT127" s="243"/>
      <c r="LXU127" s="243"/>
      <c r="LXV127" s="243"/>
      <c r="LXW127" s="243"/>
      <c r="LXX127" s="243"/>
      <c r="LXY127" s="243"/>
      <c r="LXZ127" s="243"/>
      <c r="LYA127" s="243"/>
      <c r="LYB127" s="243"/>
      <c r="LYC127" s="243"/>
      <c r="LYD127" s="243"/>
      <c r="LYE127" s="243"/>
      <c r="LYF127" s="243"/>
      <c r="LYG127" s="243"/>
      <c r="LYH127" s="243"/>
      <c r="LYI127" s="243"/>
      <c r="LYJ127" s="243"/>
      <c r="LYK127" s="243"/>
      <c r="LYL127" s="243"/>
      <c r="LYM127" s="243"/>
      <c r="LYN127" s="243"/>
      <c r="LYO127" s="243"/>
      <c r="LYP127" s="243"/>
      <c r="LYQ127" s="243"/>
      <c r="LYR127" s="243"/>
      <c r="LYS127" s="243"/>
      <c r="LYT127" s="243"/>
      <c r="LYU127" s="243"/>
      <c r="LYV127" s="243"/>
      <c r="LYW127" s="243"/>
      <c r="LYX127" s="243"/>
      <c r="LYY127" s="243"/>
      <c r="LYZ127" s="243"/>
      <c r="LZA127" s="243"/>
      <c r="LZB127" s="243"/>
      <c r="LZC127" s="243"/>
      <c r="LZD127" s="243"/>
      <c r="LZE127" s="243"/>
      <c r="LZF127" s="243"/>
      <c r="LZG127" s="243"/>
      <c r="LZH127" s="243"/>
      <c r="LZI127" s="243"/>
      <c r="LZJ127" s="243"/>
      <c r="LZK127" s="243"/>
      <c r="LZL127" s="243"/>
      <c r="LZM127" s="243"/>
      <c r="LZN127" s="243"/>
      <c r="LZO127" s="243"/>
      <c r="LZP127" s="243"/>
      <c r="LZQ127" s="243"/>
      <c r="LZR127" s="243"/>
      <c r="LZS127" s="243"/>
      <c r="LZT127" s="243"/>
      <c r="LZU127" s="243"/>
      <c r="LZV127" s="243"/>
      <c r="LZW127" s="243"/>
      <c r="LZX127" s="243"/>
      <c r="LZY127" s="243"/>
      <c r="LZZ127" s="243"/>
      <c r="MAA127" s="243"/>
      <c r="MAB127" s="243"/>
      <c r="MAC127" s="243"/>
      <c r="MAD127" s="243"/>
      <c r="MAE127" s="243"/>
      <c r="MAF127" s="243"/>
      <c r="MAG127" s="243"/>
      <c r="MAH127" s="243"/>
      <c r="MAI127" s="243"/>
      <c r="MAJ127" s="243"/>
      <c r="MAK127" s="243"/>
      <c r="MAL127" s="243"/>
      <c r="MAM127" s="243"/>
      <c r="MAN127" s="243"/>
      <c r="MAO127" s="243"/>
      <c r="MAP127" s="243"/>
      <c r="MAQ127" s="243"/>
      <c r="MAR127" s="243"/>
      <c r="MAS127" s="243"/>
      <c r="MAT127" s="243"/>
      <c r="MAU127" s="243"/>
      <c r="MAV127" s="243"/>
      <c r="MAW127" s="243"/>
      <c r="MAX127" s="243"/>
      <c r="MAY127" s="243"/>
      <c r="MAZ127" s="243"/>
      <c r="MBA127" s="243"/>
      <c r="MBB127" s="243"/>
      <c r="MBC127" s="243"/>
      <c r="MBD127" s="243"/>
      <c r="MBE127" s="243"/>
      <c r="MBF127" s="243"/>
      <c r="MBG127" s="243"/>
      <c r="MBH127" s="243"/>
      <c r="MBI127" s="243"/>
      <c r="MBJ127" s="243"/>
      <c r="MBK127" s="243"/>
      <c r="MBL127" s="243"/>
      <c r="MBM127" s="243"/>
      <c r="MBN127" s="243"/>
      <c r="MBO127" s="243"/>
      <c r="MBP127" s="243"/>
      <c r="MBQ127" s="243"/>
      <c r="MBR127" s="243"/>
      <c r="MBS127" s="243"/>
      <c r="MBT127" s="243"/>
      <c r="MBU127" s="243"/>
      <c r="MBV127" s="243"/>
      <c r="MBW127" s="243"/>
      <c r="MBX127" s="243"/>
      <c r="MBY127" s="243"/>
      <c r="MBZ127" s="243"/>
      <c r="MCA127" s="243"/>
      <c r="MCB127" s="243"/>
      <c r="MCC127" s="243"/>
      <c r="MCD127" s="243"/>
      <c r="MCE127" s="243"/>
      <c r="MCF127" s="243"/>
      <c r="MCG127" s="243"/>
      <c r="MCH127" s="243"/>
      <c r="MCI127" s="243"/>
      <c r="MCJ127" s="243"/>
      <c r="MCK127" s="243"/>
      <c r="MCL127" s="243"/>
      <c r="MCM127" s="243"/>
      <c r="MCN127" s="243"/>
      <c r="MCO127" s="243"/>
      <c r="MCP127" s="243"/>
      <c r="MCQ127" s="243"/>
      <c r="MCR127" s="243"/>
      <c r="MCS127" s="243"/>
      <c r="MCT127" s="243"/>
      <c r="MCU127" s="243"/>
      <c r="MCV127" s="243"/>
      <c r="MCW127" s="243"/>
      <c r="MCX127" s="243"/>
      <c r="MCY127" s="243"/>
      <c r="MCZ127" s="243"/>
      <c r="MDA127" s="243"/>
      <c r="MDB127" s="243"/>
      <c r="MDC127" s="243"/>
      <c r="MDD127" s="243"/>
      <c r="MDE127" s="243"/>
      <c r="MDF127" s="243"/>
      <c r="MDG127" s="243"/>
      <c r="MDH127" s="243"/>
      <c r="MDI127" s="243"/>
      <c r="MDJ127" s="243"/>
      <c r="MDK127" s="243"/>
      <c r="MDL127" s="243"/>
      <c r="MDM127" s="243"/>
      <c r="MDN127" s="243"/>
      <c r="MDO127" s="243"/>
      <c r="MDP127" s="243"/>
      <c r="MDQ127" s="243"/>
      <c r="MDR127" s="243"/>
      <c r="MDS127" s="243"/>
      <c r="MDT127" s="243"/>
      <c r="MDU127" s="243"/>
      <c r="MDV127" s="243"/>
      <c r="MDW127" s="243"/>
      <c r="MDX127" s="243"/>
      <c r="MDY127" s="243"/>
      <c r="MDZ127" s="243"/>
      <c r="MEA127" s="243"/>
      <c r="MEB127" s="243"/>
      <c r="MEC127" s="243"/>
      <c r="MED127" s="243"/>
      <c r="MEE127" s="243"/>
      <c r="MEF127" s="243"/>
      <c r="MEG127" s="243"/>
      <c r="MEH127" s="243"/>
      <c r="MEI127" s="243"/>
      <c r="MEJ127" s="243"/>
      <c r="MEK127" s="243"/>
      <c r="MEL127" s="243"/>
      <c r="MEM127" s="243"/>
      <c r="MEN127" s="243"/>
      <c r="MEO127" s="243"/>
      <c r="MEP127" s="243"/>
      <c r="MEQ127" s="243"/>
      <c r="MER127" s="243"/>
      <c r="MES127" s="243"/>
      <c r="MET127" s="243"/>
      <c r="MEU127" s="243"/>
      <c r="MEV127" s="243"/>
      <c r="MEW127" s="243"/>
      <c r="MEX127" s="243"/>
      <c r="MEY127" s="243"/>
      <c r="MEZ127" s="243"/>
      <c r="MFA127" s="243"/>
      <c r="MFB127" s="243"/>
      <c r="MFC127" s="243"/>
      <c r="MFD127" s="243"/>
      <c r="MFE127" s="243"/>
      <c r="MFF127" s="243"/>
      <c r="MFG127" s="243"/>
      <c r="MFH127" s="243"/>
      <c r="MFI127" s="243"/>
      <c r="MFJ127" s="243"/>
      <c r="MFK127" s="243"/>
      <c r="MFL127" s="243"/>
      <c r="MFM127" s="243"/>
      <c r="MFN127" s="243"/>
      <c r="MFO127" s="243"/>
      <c r="MFP127" s="243"/>
      <c r="MFQ127" s="243"/>
      <c r="MFR127" s="243"/>
      <c r="MFS127" s="243"/>
      <c r="MFT127" s="243"/>
      <c r="MFU127" s="243"/>
      <c r="MFV127" s="243"/>
      <c r="MFW127" s="243"/>
      <c r="MFX127" s="243"/>
      <c r="MFY127" s="243"/>
      <c r="MFZ127" s="243"/>
      <c r="MGA127" s="243"/>
      <c r="MGB127" s="243"/>
      <c r="MGC127" s="243"/>
      <c r="MGD127" s="243"/>
      <c r="MGE127" s="243"/>
      <c r="MGF127" s="243"/>
      <c r="MGG127" s="243"/>
      <c r="MGH127" s="243"/>
      <c r="MGI127" s="243"/>
      <c r="MGJ127" s="243"/>
      <c r="MGK127" s="243"/>
      <c r="MGL127" s="243"/>
      <c r="MGM127" s="243"/>
      <c r="MGN127" s="243"/>
      <c r="MGO127" s="243"/>
      <c r="MGP127" s="243"/>
      <c r="MGQ127" s="243"/>
      <c r="MGR127" s="243"/>
      <c r="MGS127" s="243"/>
      <c r="MGT127" s="243"/>
      <c r="MGU127" s="243"/>
      <c r="MGV127" s="243"/>
      <c r="MGW127" s="243"/>
      <c r="MGX127" s="243"/>
      <c r="MGY127" s="243"/>
      <c r="MGZ127" s="243"/>
      <c r="MHA127" s="243"/>
      <c r="MHB127" s="243"/>
      <c r="MHC127" s="243"/>
      <c r="MHD127" s="243"/>
      <c r="MHE127" s="243"/>
      <c r="MHF127" s="243"/>
      <c r="MHG127" s="243"/>
      <c r="MHH127" s="243"/>
      <c r="MHI127" s="243"/>
      <c r="MHJ127" s="243"/>
      <c r="MHK127" s="243"/>
      <c r="MHL127" s="243"/>
      <c r="MHM127" s="243"/>
      <c r="MHN127" s="243"/>
      <c r="MHO127" s="243"/>
      <c r="MHP127" s="243"/>
      <c r="MHQ127" s="243"/>
      <c r="MHR127" s="243"/>
      <c r="MHS127" s="243"/>
      <c r="MHT127" s="243"/>
      <c r="MHU127" s="243"/>
      <c r="MHV127" s="243"/>
      <c r="MHW127" s="243"/>
      <c r="MHX127" s="243"/>
      <c r="MHY127" s="243"/>
      <c r="MHZ127" s="243"/>
      <c r="MIA127" s="243"/>
      <c r="MIB127" s="243"/>
      <c r="MIC127" s="243"/>
      <c r="MID127" s="243"/>
      <c r="MIE127" s="243"/>
      <c r="MIF127" s="243"/>
      <c r="MIG127" s="243"/>
      <c r="MIH127" s="243"/>
      <c r="MII127" s="243"/>
      <c r="MIJ127" s="243"/>
      <c r="MIK127" s="243"/>
      <c r="MIL127" s="243"/>
      <c r="MIM127" s="243"/>
      <c r="MIN127" s="243"/>
      <c r="MIO127" s="243"/>
      <c r="MIP127" s="243"/>
      <c r="MIQ127" s="243"/>
      <c r="MIR127" s="243"/>
      <c r="MIS127" s="243"/>
      <c r="MIT127" s="243"/>
      <c r="MIU127" s="243"/>
      <c r="MIV127" s="243"/>
      <c r="MIW127" s="243"/>
      <c r="MIX127" s="243"/>
      <c r="MIY127" s="243"/>
      <c r="MIZ127" s="243"/>
      <c r="MJA127" s="243"/>
      <c r="MJB127" s="243"/>
      <c r="MJC127" s="243"/>
      <c r="MJD127" s="243"/>
      <c r="MJE127" s="243"/>
      <c r="MJF127" s="243"/>
      <c r="MJG127" s="243"/>
      <c r="MJH127" s="243"/>
      <c r="MJI127" s="243"/>
      <c r="MJJ127" s="243"/>
      <c r="MJK127" s="243"/>
      <c r="MJL127" s="243"/>
      <c r="MJM127" s="243"/>
      <c r="MJN127" s="243"/>
      <c r="MJO127" s="243"/>
      <c r="MJP127" s="243"/>
      <c r="MJQ127" s="243"/>
      <c r="MJR127" s="243"/>
      <c r="MJS127" s="243"/>
      <c r="MJT127" s="243"/>
      <c r="MJU127" s="243"/>
      <c r="MJV127" s="243"/>
      <c r="MJW127" s="243"/>
      <c r="MJX127" s="243"/>
      <c r="MJY127" s="243"/>
      <c r="MJZ127" s="243"/>
      <c r="MKA127" s="243"/>
      <c r="MKB127" s="243"/>
      <c r="MKC127" s="243"/>
      <c r="MKD127" s="243"/>
      <c r="MKE127" s="243"/>
      <c r="MKF127" s="243"/>
      <c r="MKG127" s="243"/>
      <c r="MKH127" s="243"/>
      <c r="MKI127" s="243"/>
      <c r="MKJ127" s="243"/>
      <c r="MKK127" s="243"/>
      <c r="MKL127" s="243"/>
      <c r="MKM127" s="243"/>
      <c r="MKN127" s="243"/>
      <c r="MKO127" s="243"/>
      <c r="MKP127" s="243"/>
      <c r="MKQ127" s="243"/>
      <c r="MKR127" s="243"/>
      <c r="MKS127" s="243"/>
      <c r="MKT127" s="243"/>
      <c r="MKU127" s="243"/>
      <c r="MKV127" s="243"/>
      <c r="MKW127" s="243"/>
      <c r="MKX127" s="243"/>
      <c r="MKY127" s="243"/>
      <c r="MKZ127" s="243"/>
      <c r="MLA127" s="243"/>
      <c r="MLB127" s="243"/>
      <c r="MLC127" s="243"/>
      <c r="MLD127" s="243"/>
      <c r="MLE127" s="243"/>
      <c r="MLF127" s="243"/>
      <c r="MLG127" s="243"/>
      <c r="MLH127" s="243"/>
      <c r="MLI127" s="243"/>
      <c r="MLJ127" s="243"/>
      <c r="MLK127" s="243"/>
      <c r="MLL127" s="243"/>
      <c r="MLM127" s="243"/>
      <c r="MLN127" s="243"/>
      <c r="MLO127" s="243"/>
      <c r="MLP127" s="243"/>
      <c r="MLQ127" s="243"/>
      <c r="MLR127" s="243"/>
      <c r="MLS127" s="243"/>
      <c r="MLT127" s="243"/>
      <c r="MLU127" s="243"/>
      <c r="MLV127" s="243"/>
      <c r="MLW127" s="243"/>
      <c r="MLX127" s="243"/>
      <c r="MLY127" s="243"/>
      <c r="MLZ127" s="243"/>
      <c r="MMA127" s="243"/>
      <c r="MMB127" s="243"/>
      <c r="MMC127" s="243"/>
      <c r="MMD127" s="243"/>
      <c r="MME127" s="243"/>
      <c r="MMF127" s="243"/>
      <c r="MMG127" s="243"/>
      <c r="MMH127" s="243"/>
      <c r="MMI127" s="243"/>
      <c r="MMJ127" s="243"/>
      <c r="MMK127" s="243"/>
      <c r="MML127" s="243"/>
      <c r="MMM127" s="243"/>
      <c r="MMN127" s="243"/>
      <c r="MMO127" s="243"/>
      <c r="MMP127" s="243"/>
      <c r="MMQ127" s="243"/>
      <c r="MMR127" s="243"/>
      <c r="MMS127" s="243"/>
      <c r="MMT127" s="243"/>
      <c r="MMU127" s="243"/>
      <c r="MMV127" s="243"/>
      <c r="MMW127" s="243"/>
      <c r="MMX127" s="243"/>
      <c r="MMY127" s="243"/>
      <c r="MMZ127" s="243"/>
      <c r="MNA127" s="243"/>
      <c r="MNB127" s="243"/>
      <c r="MNC127" s="243"/>
      <c r="MND127" s="243"/>
      <c r="MNE127" s="243"/>
      <c r="MNF127" s="243"/>
      <c r="MNG127" s="243"/>
      <c r="MNH127" s="243"/>
      <c r="MNI127" s="243"/>
      <c r="MNJ127" s="243"/>
      <c r="MNK127" s="243"/>
      <c r="MNL127" s="243"/>
      <c r="MNM127" s="243"/>
      <c r="MNN127" s="243"/>
      <c r="MNO127" s="243"/>
      <c r="MNP127" s="243"/>
      <c r="MNQ127" s="243"/>
      <c r="MNR127" s="243"/>
      <c r="MNS127" s="243"/>
      <c r="MNT127" s="243"/>
      <c r="MNU127" s="243"/>
      <c r="MNV127" s="243"/>
      <c r="MNW127" s="243"/>
      <c r="MNX127" s="243"/>
      <c r="MNY127" s="243"/>
      <c r="MNZ127" s="243"/>
      <c r="MOA127" s="243"/>
      <c r="MOB127" s="243"/>
      <c r="MOC127" s="243"/>
      <c r="MOD127" s="243"/>
      <c r="MOE127" s="243"/>
      <c r="MOF127" s="243"/>
      <c r="MOG127" s="243"/>
      <c r="MOH127" s="243"/>
      <c r="MOI127" s="243"/>
      <c r="MOJ127" s="243"/>
      <c r="MOK127" s="243"/>
      <c r="MOL127" s="243"/>
      <c r="MOM127" s="243"/>
      <c r="MON127" s="243"/>
      <c r="MOO127" s="243"/>
      <c r="MOP127" s="243"/>
      <c r="MOQ127" s="243"/>
      <c r="MOR127" s="243"/>
      <c r="MOS127" s="243"/>
      <c r="MOT127" s="243"/>
      <c r="MOU127" s="243"/>
      <c r="MOV127" s="243"/>
      <c r="MOW127" s="243"/>
      <c r="MOX127" s="243"/>
      <c r="MOY127" s="243"/>
      <c r="MOZ127" s="243"/>
      <c r="MPA127" s="243"/>
      <c r="MPB127" s="243"/>
      <c r="MPC127" s="243"/>
      <c r="MPD127" s="243"/>
      <c r="MPE127" s="243"/>
      <c r="MPF127" s="243"/>
      <c r="MPG127" s="243"/>
      <c r="MPH127" s="243"/>
      <c r="MPI127" s="243"/>
      <c r="MPJ127" s="243"/>
      <c r="MPK127" s="243"/>
      <c r="MPL127" s="243"/>
      <c r="MPM127" s="243"/>
      <c r="MPN127" s="243"/>
      <c r="MPO127" s="243"/>
      <c r="MPP127" s="243"/>
      <c r="MPQ127" s="243"/>
      <c r="MPR127" s="243"/>
      <c r="MPS127" s="243"/>
      <c r="MPT127" s="243"/>
      <c r="MPU127" s="243"/>
      <c r="MPV127" s="243"/>
      <c r="MPW127" s="243"/>
      <c r="MPX127" s="243"/>
      <c r="MPY127" s="243"/>
      <c r="MPZ127" s="243"/>
      <c r="MQA127" s="243"/>
      <c r="MQB127" s="243"/>
      <c r="MQC127" s="243"/>
      <c r="MQD127" s="243"/>
      <c r="MQE127" s="243"/>
      <c r="MQF127" s="243"/>
      <c r="MQG127" s="243"/>
      <c r="MQH127" s="243"/>
      <c r="MQI127" s="243"/>
      <c r="MQJ127" s="243"/>
      <c r="MQK127" s="243"/>
      <c r="MQL127" s="243"/>
      <c r="MQM127" s="243"/>
      <c r="MQN127" s="243"/>
      <c r="MQO127" s="243"/>
      <c r="MQP127" s="243"/>
      <c r="MQQ127" s="243"/>
      <c r="MQR127" s="243"/>
      <c r="MQS127" s="243"/>
      <c r="MQT127" s="243"/>
      <c r="MQU127" s="243"/>
      <c r="MQV127" s="243"/>
      <c r="MQW127" s="243"/>
      <c r="MQX127" s="243"/>
      <c r="MQY127" s="243"/>
      <c r="MQZ127" s="243"/>
      <c r="MRA127" s="243"/>
      <c r="MRB127" s="243"/>
      <c r="MRC127" s="243"/>
      <c r="MRD127" s="243"/>
      <c r="MRE127" s="243"/>
      <c r="MRF127" s="243"/>
      <c r="MRG127" s="243"/>
      <c r="MRH127" s="243"/>
      <c r="MRI127" s="243"/>
      <c r="MRJ127" s="243"/>
      <c r="MRK127" s="243"/>
      <c r="MRL127" s="243"/>
      <c r="MRM127" s="243"/>
      <c r="MRN127" s="243"/>
      <c r="MRO127" s="243"/>
      <c r="MRP127" s="243"/>
      <c r="MRQ127" s="243"/>
      <c r="MRR127" s="243"/>
      <c r="MRS127" s="243"/>
      <c r="MRT127" s="243"/>
      <c r="MRU127" s="243"/>
      <c r="MRV127" s="243"/>
      <c r="MRW127" s="243"/>
      <c r="MRX127" s="243"/>
      <c r="MRY127" s="243"/>
      <c r="MRZ127" s="243"/>
      <c r="MSA127" s="243"/>
      <c r="MSB127" s="243"/>
      <c r="MSC127" s="243"/>
      <c r="MSD127" s="243"/>
      <c r="MSE127" s="243"/>
      <c r="MSF127" s="243"/>
      <c r="MSG127" s="243"/>
      <c r="MSH127" s="243"/>
      <c r="MSI127" s="243"/>
      <c r="MSJ127" s="243"/>
      <c r="MSK127" s="243"/>
      <c r="MSL127" s="243"/>
      <c r="MSM127" s="243"/>
      <c r="MSN127" s="243"/>
      <c r="MSO127" s="243"/>
      <c r="MSP127" s="243"/>
      <c r="MSQ127" s="243"/>
      <c r="MSR127" s="243"/>
      <c r="MSS127" s="243"/>
      <c r="MST127" s="243"/>
      <c r="MSU127" s="243"/>
      <c r="MSV127" s="243"/>
      <c r="MSW127" s="243"/>
      <c r="MSX127" s="243"/>
      <c r="MSY127" s="243"/>
      <c r="MSZ127" s="243"/>
      <c r="MTA127" s="243"/>
      <c r="MTB127" s="243"/>
      <c r="MTC127" s="243"/>
      <c r="MTD127" s="243"/>
      <c r="MTE127" s="243"/>
      <c r="MTF127" s="243"/>
      <c r="MTG127" s="243"/>
      <c r="MTH127" s="243"/>
      <c r="MTI127" s="243"/>
      <c r="MTJ127" s="243"/>
      <c r="MTK127" s="243"/>
      <c r="MTL127" s="243"/>
      <c r="MTM127" s="243"/>
      <c r="MTN127" s="243"/>
      <c r="MTO127" s="243"/>
      <c r="MTP127" s="243"/>
      <c r="MTQ127" s="243"/>
      <c r="MTR127" s="243"/>
      <c r="MTS127" s="243"/>
      <c r="MTT127" s="243"/>
      <c r="MTU127" s="243"/>
      <c r="MTV127" s="243"/>
      <c r="MTW127" s="243"/>
      <c r="MTX127" s="243"/>
      <c r="MTY127" s="243"/>
      <c r="MTZ127" s="243"/>
      <c r="MUA127" s="243"/>
      <c r="MUB127" s="243"/>
      <c r="MUC127" s="243"/>
      <c r="MUD127" s="243"/>
      <c r="MUE127" s="243"/>
      <c r="MUF127" s="243"/>
      <c r="MUG127" s="243"/>
      <c r="MUH127" s="243"/>
      <c r="MUI127" s="243"/>
      <c r="MUJ127" s="243"/>
      <c r="MUK127" s="243"/>
      <c r="MUL127" s="243"/>
      <c r="MUM127" s="243"/>
      <c r="MUN127" s="243"/>
      <c r="MUO127" s="243"/>
      <c r="MUP127" s="243"/>
      <c r="MUQ127" s="243"/>
      <c r="MUR127" s="243"/>
      <c r="MUS127" s="243"/>
      <c r="MUT127" s="243"/>
      <c r="MUU127" s="243"/>
      <c r="MUV127" s="243"/>
      <c r="MUW127" s="243"/>
      <c r="MUX127" s="243"/>
      <c r="MUY127" s="243"/>
      <c r="MUZ127" s="243"/>
      <c r="MVA127" s="243"/>
      <c r="MVB127" s="243"/>
      <c r="MVC127" s="243"/>
      <c r="MVD127" s="243"/>
      <c r="MVE127" s="243"/>
      <c r="MVF127" s="243"/>
      <c r="MVG127" s="243"/>
      <c r="MVH127" s="243"/>
      <c r="MVI127" s="243"/>
      <c r="MVJ127" s="243"/>
      <c r="MVK127" s="243"/>
      <c r="MVL127" s="243"/>
      <c r="MVM127" s="243"/>
      <c r="MVN127" s="243"/>
      <c r="MVO127" s="243"/>
      <c r="MVP127" s="243"/>
      <c r="MVQ127" s="243"/>
      <c r="MVR127" s="243"/>
      <c r="MVS127" s="243"/>
      <c r="MVT127" s="243"/>
      <c r="MVU127" s="243"/>
      <c r="MVV127" s="243"/>
      <c r="MVW127" s="243"/>
      <c r="MVX127" s="243"/>
      <c r="MVY127" s="243"/>
      <c r="MVZ127" s="243"/>
      <c r="MWA127" s="243"/>
      <c r="MWB127" s="243"/>
      <c r="MWC127" s="243"/>
      <c r="MWD127" s="243"/>
      <c r="MWE127" s="243"/>
      <c r="MWF127" s="243"/>
      <c r="MWG127" s="243"/>
      <c r="MWH127" s="243"/>
      <c r="MWI127" s="243"/>
      <c r="MWJ127" s="243"/>
      <c r="MWK127" s="243"/>
      <c r="MWL127" s="243"/>
      <c r="MWM127" s="243"/>
      <c r="MWN127" s="243"/>
      <c r="MWO127" s="243"/>
      <c r="MWP127" s="243"/>
      <c r="MWQ127" s="243"/>
      <c r="MWR127" s="243"/>
      <c r="MWS127" s="243"/>
      <c r="MWT127" s="243"/>
      <c r="MWU127" s="243"/>
      <c r="MWV127" s="243"/>
      <c r="MWW127" s="243"/>
      <c r="MWX127" s="243"/>
      <c r="MWY127" s="243"/>
      <c r="MWZ127" s="243"/>
      <c r="MXA127" s="243"/>
      <c r="MXB127" s="243"/>
      <c r="MXC127" s="243"/>
      <c r="MXD127" s="243"/>
      <c r="MXE127" s="243"/>
      <c r="MXF127" s="243"/>
      <c r="MXG127" s="243"/>
      <c r="MXH127" s="243"/>
      <c r="MXI127" s="243"/>
      <c r="MXJ127" s="243"/>
      <c r="MXK127" s="243"/>
      <c r="MXL127" s="243"/>
      <c r="MXM127" s="243"/>
      <c r="MXN127" s="243"/>
      <c r="MXO127" s="243"/>
      <c r="MXP127" s="243"/>
      <c r="MXQ127" s="243"/>
      <c r="MXR127" s="243"/>
      <c r="MXS127" s="243"/>
      <c r="MXT127" s="243"/>
      <c r="MXU127" s="243"/>
      <c r="MXV127" s="243"/>
      <c r="MXW127" s="243"/>
      <c r="MXX127" s="243"/>
      <c r="MXY127" s="243"/>
      <c r="MXZ127" s="243"/>
      <c r="MYA127" s="243"/>
      <c r="MYB127" s="243"/>
      <c r="MYC127" s="243"/>
      <c r="MYD127" s="243"/>
      <c r="MYE127" s="243"/>
      <c r="MYF127" s="243"/>
      <c r="MYG127" s="243"/>
      <c r="MYH127" s="243"/>
      <c r="MYI127" s="243"/>
      <c r="MYJ127" s="243"/>
      <c r="MYK127" s="243"/>
      <c r="MYL127" s="243"/>
      <c r="MYM127" s="243"/>
      <c r="MYN127" s="243"/>
      <c r="MYO127" s="243"/>
      <c r="MYP127" s="243"/>
      <c r="MYQ127" s="243"/>
      <c r="MYR127" s="243"/>
      <c r="MYS127" s="243"/>
      <c r="MYT127" s="243"/>
      <c r="MYU127" s="243"/>
      <c r="MYV127" s="243"/>
      <c r="MYW127" s="243"/>
      <c r="MYX127" s="243"/>
      <c r="MYY127" s="243"/>
      <c r="MYZ127" s="243"/>
      <c r="MZA127" s="243"/>
      <c r="MZB127" s="243"/>
      <c r="MZC127" s="243"/>
      <c r="MZD127" s="243"/>
      <c r="MZE127" s="243"/>
      <c r="MZF127" s="243"/>
      <c r="MZG127" s="243"/>
      <c r="MZH127" s="243"/>
      <c r="MZI127" s="243"/>
      <c r="MZJ127" s="243"/>
      <c r="MZK127" s="243"/>
      <c r="MZL127" s="243"/>
      <c r="MZM127" s="243"/>
      <c r="MZN127" s="243"/>
      <c r="MZO127" s="243"/>
      <c r="MZP127" s="243"/>
      <c r="MZQ127" s="243"/>
      <c r="MZR127" s="243"/>
      <c r="MZS127" s="243"/>
      <c r="MZT127" s="243"/>
      <c r="MZU127" s="243"/>
      <c r="MZV127" s="243"/>
      <c r="MZW127" s="243"/>
      <c r="MZX127" s="243"/>
      <c r="MZY127" s="243"/>
      <c r="MZZ127" s="243"/>
      <c r="NAA127" s="243"/>
      <c r="NAB127" s="243"/>
      <c r="NAC127" s="243"/>
      <c r="NAD127" s="243"/>
      <c r="NAE127" s="243"/>
      <c r="NAF127" s="243"/>
      <c r="NAG127" s="243"/>
      <c r="NAH127" s="243"/>
      <c r="NAI127" s="243"/>
      <c r="NAJ127" s="243"/>
      <c r="NAK127" s="243"/>
      <c r="NAL127" s="243"/>
      <c r="NAM127" s="243"/>
      <c r="NAN127" s="243"/>
      <c r="NAO127" s="243"/>
      <c r="NAP127" s="243"/>
      <c r="NAQ127" s="243"/>
      <c r="NAR127" s="243"/>
      <c r="NAS127" s="243"/>
      <c r="NAT127" s="243"/>
      <c r="NAU127" s="243"/>
      <c r="NAV127" s="243"/>
      <c r="NAW127" s="243"/>
      <c r="NAX127" s="243"/>
      <c r="NAY127" s="243"/>
      <c r="NAZ127" s="243"/>
      <c r="NBA127" s="243"/>
      <c r="NBB127" s="243"/>
      <c r="NBC127" s="243"/>
      <c r="NBD127" s="243"/>
      <c r="NBE127" s="243"/>
      <c r="NBF127" s="243"/>
      <c r="NBG127" s="243"/>
      <c r="NBH127" s="243"/>
      <c r="NBI127" s="243"/>
      <c r="NBJ127" s="243"/>
      <c r="NBK127" s="243"/>
      <c r="NBL127" s="243"/>
      <c r="NBM127" s="243"/>
      <c r="NBN127" s="243"/>
      <c r="NBO127" s="243"/>
      <c r="NBP127" s="243"/>
      <c r="NBQ127" s="243"/>
      <c r="NBR127" s="243"/>
      <c r="NBS127" s="243"/>
      <c r="NBT127" s="243"/>
      <c r="NBU127" s="243"/>
      <c r="NBV127" s="243"/>
      <c r="NBW127" s="243"/>
      <c r="NBX127" s="243"/>
      <c r="NBY127" s="243"/>
      <c r="NBZ127" s="243"/>
      <c r="NCA127" s="243"/>
      <c r="NCB127" s="243"/>
      <c r="NCC127" s="243"/>
      <c r="NCD127" s="243"/>
      <c r="NCE127" s="243"/>
      <c r="NCF127" s="243"/>
      <c r="NCG127" s="243"/>
      <c r="NCH127" s="243"/>
      <c r="NCI127" s="243"/>
      <c r="NCJ127" s="243"/>
      <c r="NCK127" s="243"/>
      <c r="NCL127" s="243"/>
      <c r="NCM127" s="243"/>
      <c r="NCN127" s="243"/>
      <c r="NCO127" s="243"/>
      <c r="NCP127" s="243"/>
      <c r="NCQ127" s="243"/>
      <c r="NCR127" s="243"/>
      <c r="NCS127" s="243"/>
      <c r="NCT127" s="243"/>
      <c r="NCU127" s="243"/>
      <c r="NCV127" s="243"/>
      <c r="NCW127" s="243"/>
      <c r="NCX127" s="243"/>
      <c r="NCY127" s="243"/>
      <c r="NCZ127" s="243"/>
      <c r="NDA127" s="243"/>
      <c r="NDB127" s="243"/>
      <c r="NDC127" s="243"/>
      <c r="NDD127" s="243"/>
      <c r="NDE127" s="243"/>
      <c r="NDF127" s="243"/>
      <c r="NDG127" s="243"/>
      <c r="NDH127" s="243"/>
      <c r="NDI127" s="243"/>
      <c r="NDJ127" s="243"/>
      <c r="NDK127" s="243"/>
      <c r="NDL127" s="243"/>
      <c r="NDM127" s="243"/>
      <c r="NDN127" s="243"/>
      <c r="NDO127" s="243"/>
      <c r="NDP127" s="243"/>
      <c r="NDQ127" s="243"/>
      <c r="NDR127" s="243"/>
      <c r="NDS127" s="243"/>
      <c r="NDT127" s="243"/>
      <c r="NDU127" s="243"/>
      <c r="NDV127" s="243"/>
      <c r="NDW127" s="243"/>
      <c r="NDX127" s="243"/>
      <c r="NDY127" s="243"/>
      <c r="NDZ127" s="243"/>
      <c r="NEA127" s="243"/>
      <c r="NEB127" s="243"/>
      <c r="NEC127" s="243"/>
      <c r="NED127" s="243"/>
      <c r="NEE127" s="243"/>
      <c r="NEF127" s="243"/>
      <c r="NEG127" s="243"/>
      <c r="NEH127" s="243"/>
      <c r="NEI127" s="243"/>
      <c r="NEJ127" s="243"/>
      <c r="NEK127" s="243"/>
      <c r="NEL127" s="243"/>
      <c r="NEM127" s="243"/>
      <c r="NEN127" s="243"/>
      <c r="NEO127" s="243"/>
      <c r="NEP127" s="243"/>
      <c r="NEQ127" s="243"/>
      <c r="NER127" s="243"/>
      <c r="NES127" s="243"/>
      <c r="NET127" s="243"/>
      <c r="NEU127" s="243"/>
      <c r="NEV127" s="243"/>
      <c r="NEW127" s="243"/>
      <c r="NEX127" s="243"/>
      <c r="NEY127" s="243"/>
      <c r="NEZ127" s="243"/>
      <c r="NFA127" s="243"/>
      <c r="NFB127" s="243"/>
      <c r="NFC127" s="243"/>
      <c r="NFD127" s="243"/>
      <c r="NFE127" s="243"/>
      <c r="NFF127" s="243"/>
      <c r="NFG127" s="243"/>
      <c r="NFH127" s="243"/>
      <c r="NFI127" s="243"/>
      <c r="NFJ127" s="243"/>
      <c r="NFK127" s="243"/>
      <c r="NFL127" s="243"/>
      <c r="NFM127" s="243"/>
      <c r="NFN127" s="243"/>
      <c r="NFO127" s="243"/>
      <c r="NFP127" s="243"/>
      <c r="NFQ127" s="243"/>
      <c r="NFR127" s="243"/>
      <c r="NFS127" s="243"/>
      <c r="NFT127" s="243"/>
      <c r="NFU127" s="243"/>
      <c r="NFV127" s="243"/>
      <c r="NFW127" s="243"/>
      <c r="NFX127" s="243"/>
      <c r="NFY127" s="243"/>
      <c r="NFZ127" s="243"/>
      <c r="NGA127" s="243"/>
      <c r="NGB127" s="243"/>
      <c r="NGC127" s="243"/>
      <c r="NGD127" s="243"/>
      <c r="NGE127" s="243"/>
      <c r="NGF127" s="243"/>
      <c r="NGG127" s="243"/>
      <c r="NGH127" s="243"/>
      <c r="NGI127" s="243"/>
      <c r="NGJ127" s="243"/>
      <c r="NGK127" s="243"/>
      <c r="NGL127" s="243"/>
      <c r="NGM127" s="243"/>
      <c r="NGN127" s="243"/>
      <c r="NGO127" s="243"/>
      <c r="NGP127" s="243"/>
      <c r="NGQ127" s="243"/>
      <c r="NGR127" s="243"/>
      <c r="NGS127" s="243"/>
      <c r="NGT127" s="243"/>
      <c r="NGU127" s="243"/>
      <c r="NGV127" s="243"/>
      <c r="NGW127" s="243"/>
      <c r="NGX127" s="243"/>
      <c r="NGY127" s="243"/>
      <c r="NGZ127" s="243"/>
      <c r="NHA127" s="243"/>
      <c r="NHB127" s="243"/>
      <c r="NHC127" s="243"/>
      <c r="NHD127" s="243"/>
      <c r="NHE127" s="243"/>
      <c r="NHF127" s="243"/>
      <c r="NHG127" s="243"/>
      <c r="NHH127" s="243"/>
      <c r="NHI127" s="243"/>
      <c r="NHJ127" s="243"/>
      <c r="NHK127" s="243"/>
      <c r="NHL127" s="243"/>
      <c r="NHM127" s="243"/>
      <c r="NHN127" s="243"/>
      <c r="NHO127" s="243"/>
      <c r="NHP127" s="243"/>
      <c r="NHQ127" s="243"/>
      <c r="NHR127" s="243"/>
      <c r="NHS127" s="243"/>
      <c r="NHT127" s="243"/>
      <c r="NHU127" s="243"/>
      <c r="NHV127" s="243"/>
      <c r="NHW127" s="243"/>
      <c r="NHX127" s="243"/>
      <c r="NHY127" s="243"/>
      <c r="NHZ127" s="243"/>
      <c r="NIA127" s="243"/>
      <c r="NIB127" s="243"/>
      <c r="NIC127" s="243"/>
      <c r="NID127" s="243"/>
      <c r="NIE127" s="243"/>
      <c r="NIF127" s="243"/>
      <c r="NIG127" s="243"/>
      <c r="NIH127" s="243"/>
      <c r="NII127" s="243"/>
      <c r="NIJ127" s="243"/>
      <c r="NIK127" s="243"/>
      <c r="NIL127" s="243"/>
      <c r="NIM127" s="243"/>
      <c r="NIN127" s="243"/>
      <c r="NIO127" s="243"/>
      <c r="NIP127" s="243"/>
      <c r="NIQ127" s="243"/>
      <c r="NIR127" s="243"/>
      <c r="NIS127" s="243"/>
      <c r="NIT127" s="243"/>
      <c r="NIU127" s="243"/>
      <c r="NIV127" s="243"/>
      <c r="NIW127" s="243"/>
      <c r="NIX127" s="243"/>
      <c r="NIY127" s="243"/>
      <c r="NIZ127" s="243"/>
      <c r="NJA127" s="243"/>
      <c r="NJB127" s="243"/>
      <c r="NJC127" s="243"/>
      <c r="NJD127" s="243"/>
      <c r="NJE127" s="243"/>
      <c r="NJF127" s="243"/>
      <c r="NJG127" s="243"/>
      <c r="NJH127" s="243"/>
      <c r="NJI127" s="243"/>
      <c r="NJJ127" s="243"/>
      <c r="NJK127" s="243"/>
      <c r="NJL127" s="243"/>
      <c r="NJM127" s="243"/>
      <c r="NJN127" s="243"/>
      <c r="NJO127" s="243"/>
      <c r="NJP127" s="243"/>
      <c r="NJQ127" s="243"/>
      <c r="NJR127" s="243"/>
      <c r="NJS127" s="243"/>
      <c r="NJT127" s="243"/>
      <c r="NJU127" s="243"/>
      <c r="NJV127" s="243"/>
      <c r="NJW127" s="243"/>
      <c r="NJX127" s="243"/>
      <c r="NJY127" s="243"/>
      <c r="NJZ127" s="243"/>
      <c r="NKA127" s="243"/>
      <c r="NKB127" s="243"/>
      <c r="NKC127" s="243"/>
      <c r="NKD127" s="243"/>
      <c r="NKE127" s="243"/>
      <c r="NKF127" s="243"/>
      <c r="NKG127" s="243"/>
      <c r="NKH127" s="243"/>
      <c r="NKI127" s="243"/>
      <c r="NKJ127" s="243"/>
      <c r="NKK127" s="243"/>
      <c r="NKL127" s="243"/>
      <c r="NKM127" s="243"/>
      <c r="NKN127" s="243"/>
      <c r="NKO127" s="243"/>
      <c r="NKP127" s="243"/>
      <c r="NKQ127" s="243"/>
      <c r="NKR127" s="243"/>
      <c r="NKS127" s="243"/>
      <c r="NKT127" s="243"/>
      <c r="NKU127" s="243"/>
      <c r="NKV127" s="243"/>
      <c r="NKW127" s="243"/>
      <c r="NKX127" s="243"/>
      <c r="NKY127" s="243"/>
      <c r="NKZ127" s="243"/>
      <c r="NLA127" s="243"/>
      <c r="NLB127" s="243"/>
      <c r="NLC127" s="243"/>
      <c r="NLD127" s="243"/>
      <c r="NLE127" s="243"/>
      <c r="NLF127" s="243"/>
      <c r="NLG127" s="243"/>
      <c r="NLH127" s="243"/>
      <c r="NLI127" s="243"/>
      <c r="NLJ127" s="243"/>
      <c r="NLK127" s="243"/>
      <c r="NLL127" s="243"/>
      <c r="NLM127" s="243"/>
      <c r="NLN127" s="243"/>
      <c r="NLO127" s="243"/>
      <c r="NLP127" s="243"/>
      <c r="NLQ127" s="243"/>
      <c r="NLR127" s="243"/>
      <c r="NLS127" s="243"/>
      <c r="NLT127" s="243"/>
      <c r="NLU127" s="243"/>
      <c r="NLV127" s="243"/>
      <c r="NLW127" s="243"/>
      <c r="NLX127" s="243"/>
      <c r="NLY127" s="243"/>
      <c r="NLZ127" s="243"/>
      <c r="NMA127" s="243"/>
      <c r="NMB127" s="243"/>
      <c r="NMC127" s="243"/>
      <c r="NMD127" s="243"/>
      <c r="NME127" s="243"/>
      <c r="NMF127" s="243"/>
      <c r="NMG127" s="243"/>
      <c r="NMH127" s="243"/>
      <c r="NMI127" s="243"/>
      <c r="NMJ127" s="243"/>
      <c r="NMK127" s="243"/>
      <c r="NML127" s="243"/>
      <c r="NMM127" s="243"/>
      <c r="NMN127" s="243"/>
      <c r="NMO127" s="243"/>
      <c r="NMP127" s="243"/>
      <c r="NMQ127" s="243"/>
      <c r="NMR127" s="243"/>
      <c r="NMS127" s="243"/>
      <c r="NMT127" s="243"/>
      <c r="NMU127" s="243"/>
      <c r="NMV127" s="243"/>
      <c r="NMW127" s="243"/>
      <c r="NMX127" s="243"/>
      <c r="NMY127" s="243"/>
      <c r="NMZ127" s="243"/>
      <c r="NNA127" s="243"/>
      <c r="NNB127" s="243"/>
      <c r="NNC127" s="243"/>
      <c r="NND127" s="243"/>
      <c r="NNE127" s="243"/>
      <c r="NNF127" s="243"/>
      <c r="NNG127" s="243"/>
      <c r="NNH127" s="243"/>
      <c r="NNI127" s="243"/>
      <c r="NNJ127" s="243"/>
      <c r="NNK127" s="243"/>
      <c r="NNL127" s="243"/>
      <c r="NNM127" s="243"/>
      <c r="NNN127" s="243"/>
      <c r="NNO127" s="243"/>
      <c r="NNP127" s="243"/>
      <c r="NNQ127" s="243"/>
      <c r="NNR127" s="243"/>
      <c r="NNS127" s="243"/>
      <c r="NNT127" s="243"/>
      <c r="NNU127" s="243"/>
      <c r="NNV127" s="243"/>
      <c r="NNW127" s="243"/>
      <c r="NNX127" s="243"/>
      <c r="NNY127" s="243"/>
      <c r="NNZ127" s="243"/>
      <c r="NOA127" s="243"/>
      <c r="NOB127" s="243"/>
      <c r="NOC127" s="243"/>
      <c r="NOD127" s="243"/>
      <c r="NOE127" s="243"/>
      <c r="NOF127" s="243"/>
      <c r="NOG127" s="243"/>
      <c r="NOH127" s="243"/>
      <c r="NOI127" s="243"/>
      <c r="NOJ127" s="243"/>
      <c r="NOK127" s="243"/>
      <c r="NOL127" s="243"/>
      <c r="NOM127" s="243"/>
      <c r="NON127" s="243"/>
      <c r="NOO127" s="243"/>
      <c r="NOP127" s="243"/>
      <c r="NOQ127" s="243"/>
      <c r="NOR127" s="243"/>
      <c r="NOS127" s="243"/>
      <c r="NOT127" s="243"/>
      <c r="NOU127" s="243"/>
      <c r="NOV127" s="243"/>
      <c r="NOW127" s="243"/>
      <c r="NOX127" s="243"/>
      <c r="NOY127" s="243"/>
      <c r="NOZ127" s="243"/>
      <c r="NPA127" s="243"/>
      <c r="NPB127" s="243"/>
      <c r="NPC127" s="243"/>
      <c r="NPD127" s="243"/>
      <c r="NPE127" s="243"/>
      <c r="NPF127" s="243"/>
      <c r="NPG127" s="243"/>
      <c r="NPH127" s="243"/>
      <c r="NPI127" s="243"/>
      <c r="NPJ127" s="243"/>
      <c r="NPK127" s="243"/>
      <c r="NPL127" s="243"/>
      <c r="NPM127" s="243"/>
      <c r="NPN127" s="243"/>
      <c r="NPO127" s="243"/>
      <c r="NPP127" s="243"/>
      <c r="NPQ127" s="243"/>
      <c r="NPR127" s="243"/>
      <c r="NPS127" s="243"/>
      <c r="NPT127" s="243"/>
      <c r="NPU127" s="243"/>
      <c r="NPV127" s="243"/>
      <c r="NPW127" s="243"/>
      <c r="NPX127" s="243"/>
      <c r="NPY127" s="243"/>
      <c r="NPZ127" s="243"/>
      <c r="NQA127" s="243"/>
      <c r="NQB127" s="243"/>
      <c r="NQC127" s="243"/>
      <c r="NQD127" s="243"/>
      <c r="NQE127" s="243"/>
      <c r="NQF127" s="243"/>
      <c r="NQG127" s="243"/>
      <c r="NQH127" s="243"/>
      <c r="NQI127" s="243"/>
      <c r="NQJ127" s="243"/>
      <c r="NQK127" s="243"/>
      <c r="NQL127" s="243"/>
      <c r="NQM127" s="243"/>
      <c r="NQN127" s="243"/>
      <c r="NQO127" s="243"/>
      <c r="NQP127" s="243"/>
      <c r="NQQ127" s="243"/>
      <c r="NQR127" s="243"/>
      <c r="NQS127" s="243"/>
      <c r="NQT127" s="243"/>
      <c r="NQU127" s="243"/>
      <c r="NQV127" s="243"/>
      <c r="NQW127" s="243"/>
      <c r="NQX127" s="243"/>
      <c r="NQY127" s="243"/>
      <c r="NQZ127" s="243"/>
      <c r="NRA127" s="243"/>
      <c r="NRB127" s="243"/>
      <c r="NRC127" s="243"/>
      <c r="NRD127" s="243"/>
      <c r="NRE127" s="243"/>
      <c r="NRF127" s="243"/>
      <c r="NRG127" s="243"/>
      <c r="NRH127" s="243"/>
      <c r="NRI127" s="243"/>
      <c r="NRJ127" s="243"/>
      <c r="NRK127" s="243"/>
      <c r="NRL127" s="243"/>
      <c r="NRM127" s="243"/>
      <c r="NRN127" s="243"/>
      <c r="NRO127" s="243"/>
      <c r="NRP127" s="243"/>
      <c r="NRQ127" s="243"/>
      <c r="NRR127" s="243"/>
      <c r="NRS127" s="243"/>
      <c r="NRT127" s="243"/>
      <c r="NRU127" s="243"/>
      <c r="NRV127" s="243"/>
      <c r="NRW127" s="243"/>
      <c r="NRX127" s="243"/>
      <c r="NRY127" s="243"/>
      <c r="NRZ127" s="243"/>
      <c r="NSA127" s="243"/>
      <c r="NSB127" s="243"/>
      <c r="NSC127" s="243"/>
      <c r="NSD127" s="243"/>
      <c r="NSE127" s="243"/>
      <c r="NSF127" s="243"/>
      <c r="NSG127" s="243"/>
      <c r="NSH127" s="243"/>
      <c r="NSI127" s="243"/>
      <c r="NSJ127" s="243"/>
      <c r="NSK127" s="243"/>
      <c r="NSL127" s="243"/>
      <c r="NSM127" s="243"/>
      <c r="NSN127" s="243"/>
      <c r="NSO127" s="243"/>
      <c r="NSP127" s="243"/>
      <c r="NSQ127" s="243"/>
      <c r="NSR127" s="243"/>
      <c r="NSS127" s="243"/>
      <c r="NST127" s="243"/>
      <c r="NSU127" s="243"/>
      <c r="NSV127" s="243"/>
      <c r="NSW127" s="243"/>
      <c r="NSX127" s="243"/>
      <c r="NSY127" s="243"/>
      <c r="NSZ127" s="243"/>
      <c r="NTA127" s="243"/>
      <c r="NTB127" s="243"/>
      <c r="NTC127" s="243"/>
      <c r="NTD127" s="243"/>
      <c r="NTE127" s="243"/>
      <c r="NTF127" s="243"/>
      <c r="NTG127" s="243"/>
      <c r="NTH127" s="243"/>
      <c r="NTI127" s="243"/>
      <c r="NTJ127" s="243"/>
      <c r="NTK127" s="243"/>
      <c r="NTL127" s="243"/>
      <c r="NTM127" s="243"/>
      <c r="NTN127" s="243"/>
      <c r="NTO127" s="243"/>
      <c r="NTP127" s="243"/>
      <c r="NTQ127" s="243"/>
      <c r="NTR127" s="243"/>
      <c r="NTS127" s="243"/>
      <c r="NTT127" s="243"/>
      <c r="NTU127" s="243"/>
      <c r="NTV127" s="243"/>
      <c r="NTW127" s="243"/>
      <c r="NTX127" s="243"/>
      <c r="NTY127" s="243"/>
      <c r="NTZ127" s="243"/>
      <c r="NUA127" s="243"/>
      <c r="NUB127" s="243"/>
      <c r="NUC127" s="243"/>
      <c r="NUD127" s="243"/>
      <c r="NUE127" s="243"/>
      <c r="NUF127" s="243"/>
      <c r="NUG127" s="243"/>
      <c r="NUH127" s="243"/>
      <c r="NUI127" s="243"/>
      <c r="NUJ127" s="243"/>
      <c r="NUK127" s="243"/>
      <c r="NUL127" s="243"/>
      <c r="NUM127" s="243"/>
      <c r="NUN127" s="243"/>
      <c r="NUO127" s="243"/>
      <c r="NUP127" s="243"/>
      <c r="NUQ127" s="243"/>
      <c r="NUR127" s="243"/>
      <c r="NUS127" s="243"/>
      <c r="NUT127" s="243"/>
      <c r="NUU127" s="243"/>
      <c r="NUV127" s="243"/>
      <c r="NUW127" s="243"/>
      <c r="NUX127" s="243"/>
      <c r="NUY127" s="243"/>
      <c r="NUZ127" s="243"/>
      <c r="NVA127" s="243"/>
      <c r="NVB127" s="243"/>
      <c r="NVC127" s="243"/>
      <c r="NVD127" s="243"/>
      <c r="NVE127" s="243"/>
      <c r="NVF127" s="243"/>
      <c r="NVG127" s="243"/>
      <c r="NVH127" s="243"/>
      <c r="NVI127" s="243"/>
      <c r="NVJ127" s="243"/>
      <c r="NVK127" s="243"/>
      <c r="NVL127" s="243"/>
      <c r="NVM127" s="243"/>
      <c r="NVN127" s="243"/>
      <c r="NVO127" s="243"/>
      <c r="NVP127" s="243"/>
      <c r="NVQ127" s="243"/>
      <c r="NVR127" s="243"/>
      <c r="NVS127" s="243"/>
      <c r="NVT127" s="243"/>
      <c r="NVU127" s="243"/>
      <c r="NVV127" s="243"/>
      <c r="NVW127" s="243"/>
      <c r="NVX127" s="243"/>
      <c r="NVY127" s="243"/>
      <c r="NVZ127" s="243"/>
      <c r="NWA127" s="243"/>
      <c r="NWB127" s="243"/>
      <c r="NWC127" s="243"/>
      <c r="NWD127" s="243"/>
      <c r="NWE127" s="243"/>
      <c r="NWF127" s="243"/>
      <c r="NWG127" s="243"/>
      <c r="NWH127" s="243"/>
      <c r="NWI127" s="243"/>
      <c r="NWJ127" s="243"/>
      <c r="NWK127" s="243"/>
      <c r="NWL127" s="243"/>
      <c r="NWM127" s="243"/>
      <c r="NWN127" s="243"/>
      <c r="NWO127" s="243"/>
      <c r="NWP127" s="243"/>
      <c r="NWQ127" s="243"/>
      <c r="NWR127" s="243"/>
      <c r="NWS127" s="243"/>
      <c r="NWT127" s="243"/>
      <c r="NWU127" s="243"/>
      <c r="NWV127" s="243"/>
      <c r="NWW127" s="243"/>
      <c r="NWX127" s="243"/>
      <c r="NWY127" s="243"/>
      <c r="NWZ127" s="243"/>
      <c r="NXA127" s="243"/>
      <c r="NXB127" s="243"/>
      <c r="NXC127" s="243"/>
      <c r="NXD127" s="243"/>
      <c r="NXE127" s="243"/>
      <c r="NXF127" s="243"/>
      <c r="NXG127" s="243"/>
      <c r="NXH127" s="243"/>
      <c r="NXI127" s="243"/>
      <c r="NXJ127" s="243"/>
      <c r="NXK127" s="243"/>
      <c r="NXL127" s="243"/>
      <c r="NXM127" s="243"/>
      <c r="NXN127" s="243"/>
      <c r="NXO127" s="243"/>
      <c r="NXP127" s="243"/>
      <c r="NXQ127" s="243"/>
      <c r="NXR127" s="243"/>
      <c r="NXS127" s="243"/>
      <c r="NXT127" s="243"/>
      <c r="NXU127" s="243"/>
      <c r="NXV127" s="243"/>
      <c r="NXW127" s="243"/>
      <c r="NXX127" s="243"/>
      <c r="NXY127" s="243"/>
      <c r="NXZ127" s="243"/>
      <c r="NYA127" s="243"/>
      <c r="NYB127" s="243"/>
      <c r="NYC127" s="243"/>
      <c r="NYD127" s="243"/>
      <c r="NYE127" s="243"/>
      <c r="NYF127" s="243"/>
      <c r="NYG127" s="243"/>
      <c r="NYH127" s="243"/>
      <c r="NYI127" s="243"/>
      <c r="NYJ127" s="243"/>
      <c r="NYK127" s="243"/>
      <c r="NYL127" s="243"/>
      <c r="NYM127" s="243"/>
      <c r="NYN127" s="243"/>
      <c r="NYO127" s="243"/>
      <c r="NYP127" s="243"/>
      <c r="NYQ127" s="243"/>
      <c r="NYR127" s="243"/>
      <c r="NYS127" s="243"/>
      <c r="NYT127" s="243"/>
      <c r="NYU127" s="243"/>
      <c r="NYV127" s="243"/>
      <c r="NYW127" s="243"/>
      <c r="NYX127" s="243"/>
      <c r="NYY127" s="243"/>
      <c r="NYZ127" s="243"/>
      <c r="NZA127" s="243"/>
      <c r="NZB127" s="243"/>
      <c r="NZC127" s="243"/>
      <c r="NZD127" s="243"/>
      <c r="NZE127" s="243"/>
      <c r="NZF127" s="243"/>
      <c r="NZG127" s="243"/>
      <c r="NZH127" s="243"/>
      <c r="NZI127" s="243"/>
      <c r="NZJ127" s="243"/>
      <c r="NZK127" s="243"/>
      <c r="NZL127" s="243"/>
      <c r="NZM127" s="243"/>
      <c r="NZN127" s="243"/>
      <c r="NZO127" s="243"/>
      <c r="NZP127" s="243"/>
      <c r="NZQ127" s="243"/>
      <c r="NZR127" s="243"/>
      <c r="NZS127" s="243"/>
      <c r="NZT127" s="243"/>
      <c r="NZU127" s="243"/>
      <c r="NZV127" s="243"/>
      <c r="NZW127" s="243"/>
      <c r="NZX127" s="243"/>
      <c r="NZY127" s="243"/>
      <c r="NZZ127" s="243"/>
      <c r="OAA127" s="243"/>
      <c r="OAB127" s="243"/>
      <c r="OAC127" s="243"/>
      <c r="OAD127" s="243"/>
      <c r="OAE127" s="243"/>
      <c r="OAF127" s="243"/>
      <c r="OAG127" s="243"/>
      <c r="OAH127" s="243"/>
      <c r="OAI127" s="243"/>
      <c r="OAJ127" s="243"/>
      <c r="OAK127" s="243"/>
      <c r="OAL127" s="243"/>
      <c r="OAM127" s="243"/>
      <c r="OAN127" s="243"/>
      <c r="OAO127" s="243"/>
      <c r="OAP127" s="243"/>
      <c r="OAQ127" s="243"/>
      <c r="OAR127" s="243"/>
      <c r="OAS127" s="243"/>
      <c r="OAT127" s="243"/>
      <c r="OAU127" s="243"/>
      <c r="OAV127" s="243"/>
      <c r="OAW127" s="243"/>
      <c r="OAX127" s="243"/>
      <c r="OAY127" s="243"/>
      <c r="OAZ127" s="243"/>
      <c r="OBA127" s="243"/>
      <c r="OBB127" s="243"/>
      <c r="OBC127" s="243"/>
      <c r="OBD127" s="243"/>
      <c r="OBE127" s="243"/>
      <c r="OBF127" s="243"/>
      <c r="OBG127" s="243"/>
      <c r="OBH127" s="243"/>
      <c r="OBI127" s="243"/>
      <c r="OBJ127" s="243"/>
      <c r="OBK127" s="243"/>
      <c r="OBL127" s="243"/>
      <c r="OBM127" s="243"/>
      <c r="OBN127" s="243"/>
      <c r="OBO127" s="243"/>
      <c r="OBP127" s="243"/>
      <c r="OBQ127" s="243"/>
      <c r="OBR127" s="243"/>
      <c r="OBS127" s="243"/>
      <c r="OBT127" s="243"/>
      <c r="OBU127" s="243"/>
      <c r="OBV127" s="243"/>
      <c r="OBW127" s="243"/>
      <c r="OBX127" s="243"/>
      <c r="OBY127" s="243"/>
      <c r="OBZ127" s="243"/>
      <c r="OCA127" s="243"/>
      <c r="OCB127" s="243"/>
      <c r="OCC127" s="243"/>
      <c r="OCD127" s="243"/>
      <c r="OCE127" s="243"/>
      <c r="OCF127" s="243"/>
      <c r="OCG127" s="243"/>
      <c r="OCH127" s="243"/>
      <c r="OCI127" s="243"/>
      <c r="OCJ127" s="243"/>
      <c r="OCK127" s="243"/>
      <c r="OCL127" s="243"/>
      <c r="OCM127" s="243"/>
      <c r="OCN127" s="243"/>
      <c r="OCO127" s="243"/>
      <c r="OCP127" s="243"/>
      <c r="OCQ127" s="243"/>
      <c r="OCR127" s="243"/>
      <c r="OCS127" s="243"/>
      <c r="OCT127" s="243"/>
      <c r="OCU127" s="243"/>
      <c r="OCV127" s="243"/>
      <c r="OCW127" s="243"/>
      <c r="OCX127" s="243"/>
      <c r="OCY127" s="243"/>
      <c r="OCZ127" s="243"/>
      <c r="ODA127" s="243"/>
      <c r="ODB127" s="243"/>
      <c r="ODC127" s="243"/>
      <c r="ODD127" s="243"/>
      <c r="ODE127" s="243"/>
      <c r="ODF127" s="243"/>
      <c r="ODG127" s="243"/>
      <c r="ODH127" s="243"/>
      <c r="ODI127" s="243"/>
      <c r="ODJ127" s="243"/>
      <c r="ODK127" s="243"/>
      <c r="ODL127" s="243"/>
      <c r="ODM127" s="243"/>
      <c r="ODN127" s="243"/>
      <c r="ODO127" s="243"/>
      <c r="ODP127" s="243"/>
      <c r="ODQ127" s="243"/>
      <c r="ODR127" s="243"/>
      <c r="ODS127" s="243"/>
      <c r="ODT127" s="243"/>
      <c r="ODU127" s="243"/>
      <c r="ODV127" s="243"/>
      <c r="ODW127" s="243"/>
      <c r="ODX127" s="243"/>
      <c r="ODY127" s="243"/>
      <c r="ODZ127" s="243"/>
      <c r="OEA127" s="243"/>
      <c r="OEB127" s="243"/>
      <c r="OEC127" s="243"/>
      <c r="OED127" s="243"/>
      <c r="OEE127" s="243"/>
      <c r="OEF127" s="243"/>
      <c r="OEG127" s="243"/>
      <c r="OEH127" s="243"/>
      <c r="OEI127" s="243"/>
      <c r="OEJ127" s="243"/>
      <c r="OEK127" s="243"/>
      <c r="OEL127" s="243"/>
      <c r="OEM127" s="243"/>
      <c r="OEN127" s="243"/>
      <c r="OEO127" s="243"/>
      <c r="OEP127" s="243"/>
      <c r="OEQ127" s="243"/>
      <c r="OER127" s="243"/>
      <c r="OES127" s="243"/>
      <c r="OET127" s="243"/>
      <c r="OEU127" s="243"/>
      <c r="OEV127" s="243"/>
      <c r="OEW127" s="243"/>
      <c r="OEX127" s="243"/>
      <c r="OEY127" s="243"/>
      <c r="OEZ127" s="243"/>
      <c r="OFA127" s="243"/>
      <c r="OFB127" s="243"/>
      <c r="OFC127" s="243"/>
      <c r="OFD127" s="243"/>
      <c r="OFE127" s="243"/>
      <c r="OFF127" s="243"/>
      <c r="OFG127" s="243"/>
      <c r="OFH127" s="243"/>
      <c r="OFI127" s="243"/>
      <c r="OFJ127" s="243"/>
      <c r="OFK127" s="243"/>
      <c r="OFL127" s="243"/>
      <c r="OFM127" s="243"/>
      <c r="OFN127" s="243"/>
      <c r="OFO127" s="243"/>
      <c r="OFP127" s="243"/>
      <c r="OFQ127" s="243"/>
      <c r="OFR127" s="243"/>
      <c r="OFS127" s="243"/>
      <c r="OFT127" s="243"/>
      <c r="OFU127" s="243"/>
      <c r="OFV127" s="243"/>
      <c r="OFW127" s="243"/>
      <c r="OFX127" s="243"/>
      <c r="OFY127" s="243"/>
      <c r="OFZ127" s="243"/>
      <c r="OGA127" s="243"/>
      <c r="OGB127" s="243"/>
      <c r="OGC127" s="243"/>
      <c r="OGD127" s="243"/>
      <c r="OGE127" s="243"/>
      <c r="OGF127" s="243"/>
      <c r="OGG127" s="243"/>
      <c r="OGH127" s="243"/>
      <c r="OGI127" s="243"/>
      <c r="OGJ127" s="243"/>
      <c r="OGK127" s="243"/>
      <c r="OGL127" s="243"/>
      <c r="OGM127" s="243"/>
      <c r="OGN127" s="243"/>
      <c r="OGO127" s="243"/>
      <c r="OGP127" s="243"/>
      <c r="OGQ127" s="243"/>
      <c r="OGR127" s="243"/>
      <c r="OGS127" s="243"/>
      <c r="OGT127" s="243"/>
      <c r="OGU127" s="243"/>
      <c r="OGV127" s="243"/>
      <c r="OGW127" s="243"/>
      <c r="OGX127" s="243"/>
      <c r="OGY127" s="243"/>
      <c r="OGZ127" s="243"/>
      <c r="OHA127" s="243"/>
      <c r="OHB127" s="243"/>
      <c r="OHC127" s="243"/>
      <c r="OHD127" s="243"/>
      <c r="OHE127" s="243"/>
      <c r="OHF127" s="243"/>
      <c r="OHG127" s="243"/>
      <c r="OHH127" s="243"/>
      <c r="OHI127" s="243"/>
      <c r="OHJ127" s="243"/>
      <c r="OHK127" s="243"/>
      <c r="OHL127" s="243"/>
      <c r="OHM127" s="243"/>
      <c r="OHN127" s="243"/>
      <c r="OHO127" s="243"/>
      <c r="OHP127" s="243"/>
      <c r="OHQ127" s="243"/>
      <c r="OHR127" s="243"/>
      <c r="OHS127" s="243"/>
      <c r="OHT127" s="243"/>
      <c r="OHU127" s="243"/>
      <c r="OHV127" s="243"/>
      <c r="OHW127" s="243"/>
      <c r="OHX127" s="243"/>
      <c r="OHY127" s="243"/>
      <c r="OHZ127" s="243"/>
      <c r="OIA127" s="243"/>
      <c r="OIB127" s="243"/>
      <c r="OIC127" s="243"/>
      <c r="OID127" s="243"/>
      <c r="OIE127" s="243"/>
      <c r="OIF127" s="243"/>
      <c r="OIG127" s="243"/>
      <c r="OIH127" s="243"/>
      <c r="OII127" s="243"/>
      <c r="OIJ127" s="243"/>
      <c r="OIK127" s="243"/>
      <c r="OIL127" s="243"/>
      <c r="OIM127" s="243"/>
      <c r="OIN127" s="243"/>
      <c r="OIO127" s="243"/>
      <c r="OIP127" s="243"/>
      <c r="OIQ127" s="243"/>
      <c r="OIR127" s="243"/>
      <c r="OIS127" s="243"/>
      <c r="OIT127" s="243"/>
      <c r="OIU127" s="243"/>
      <c r="OIV127" s="243"/>
      <c r="OIW127" s="243"/>
      <c r="OIX127" s="243"/>
      <c r="OIY127" s="243"/>
      <c r="OIZ127" s="243"/>
      <c r="OJA127" s="243"/>
      <c r="OJB127" s="243"/>
      <c r="OJC127" s="243"/>
      <c r="OJD127" s="243"/>
      <c r="OJE127" s="243"/>
      <c r="OJF127" s="243"/>
      <c r="OJG127" s="243"/>
      <c r="OJH127" s="243"/>
      <c r="OJI127" s="243"/>
      <c r="OJJ127" s="243"/>
      <c r="OJK127" s="243"/>
      <c r="OJL127" s="243"/>
      <c r="OJM127" s="243"/>
      <c r="OJN127" s="243"/>
      <c r="OJO127" s="243"/>
      <c r="OJP127" s="243"/>
      <c r="OJQ127" s="243"/>
      <c r="OJR127" s="243"/>
      <c r="OJS127" s="243"/>
      <c r="OJT127" s="243"/>
      <c r="OJU127" s="243"/>
      <c r="OJV127" s="243"/>
      <c r="OJW127" s="243"/>
      <c r="OJX127" s="243"/>
      <c r="OJY127" s="243"/>
      <c r="OJZ127" s="243"/>
      <c r="OKA127" s="243"/>
      <c r="OKB127" s="243"/>
      <c r="OKC127" s="243"/>
      <c r="OKD127" s="243"/>
      <c r="OKE127" s="243"/>
      <c r="OKF127" s="243"/>
      <c r="OKG127" s="243"/>
      <c r="OKH127" s="243"/>
      <c r="OKI127" s="243"/>
      <c r="OKJ127" s="243"/>
      <c r="OKK127" s="243"/>
      <c r="OKL127" s="243"/>
      <c r="OKM127" s="243"/>
      <c r="OKN127" s="243"/>
      <c r="OKO127" s="243"/>
      <c r="OKP127" s="243"/>
      <c r="OKQ127" s="243"/>
      <c r="OKR127" s="243"/>
      <c r="OKS127" s="243"/>
      <c r="OKT127" s="243"/>
      <c r="OKU127" s="243"/>
      <c r="OKV127" s="243"/>
      <c r="OKW127" s="243"/>
      <c r="OKX127" s="243"/>
      <c r="OKY127" s="243"/>
      <c r="OKZ127" s="243"/>
      <c r="OLA127" s="243"/>
      <c r="OLB127" s="243"/>
      <c r="OLC127" s="243"/>
      <c r="OLD127" s="243"/>
      <c r="OLE127" s="243"/>
      <c r="OLF127" s="243"/>
      <c r="OLG127" s="243"/>
      <c r="OLH127" s="243"/>
      <c r="OLI127" s="243"/>
      <c r="OLJ127" s="243"/>
      <c r="OLK127" s="243"/>
      <c r="OLL127" s="243"/>
      <c r="OLM127" s="243"/>
      <c r="OLN127" s="243"/>
      <c r="OLO127" s="243"/>
      <c r="OLP127" s="243"/>
      <c r="OLQ127" s="243"/>
      <c r="OLR127" s="243"/>
      <c r="OLS127" s="243"/>
      <c r="OLT127" s="243"/>
      <c r="OLU127" s="243"/>
      <c r="OLV127" s="243"/>
      <c r="OLW127" s="243"/>
      <c r="OLX127" s="243"/>
      <c r="OLY127" s="243"/>
      <c r="OLZ127" s="243"/>
      <c r="OMA127" s="243"/>
      <c r="OMB127" s="243"/>
      <c r="OMC127" s="243"/>
      <c r="OMD127" s="243"/>
      <c r="OME127" s="243"/>
      <c r="OMF127" s="243"/>
      <c r="OMG127" s="243"/>
      <c r="OMH127" s="243"/>
      <c r="OMI127" s="243"/>
      <c r="OMJ127" s="243"/>
      <c r="OMK127" s="243"/>
      <c r="OML127" s="243"/>
      <c r="OMM127" s="243"/>
      <c r="OMN127" s="243"/>
      <c r="OMO127" s="243"/>
      <c r="OMP127" s="243"/>
      <c r="OMQ127" s="243"/>
      <c r="OMR127" s="243"/>
      <c r="OMS127" s="243"/>
      <c r="OMT127" s="243"/>
      <c r="OMU127" s="243"/>
      <c r="OMV127" s="243"/>
      <c r="OMW127" s="243"/>
      <c r="OMX127" s="243"/>
      <c r="OMY127" s="243"/>
      <c r="OMZ127" s="243"/>
      <c r="ONA127" s="243"/>
      <c r="ONB127" s="243"/>
      <c r="ONC127" s="243"/>
      <c r="OND127" s="243"/>
      <c r="ONE127" s="243"/>
      <c r="ONF127" s="243"/>
      <c r="ONG127" s="243"/>
      <c r="ONH127" s="243"/>
      <c r="ONI127" s="243"/>
      <c r="ONJ127" s="243"/>
      <c r="ONK127" s="243"/>
      <c r="ONL127" s="243"/>
      <c r="ONM127" s="243"/>
      <c r="ONN127" s="243"/>
      <c r="ONO127" s="243"/>
      <c r="ONP127" s="243"/>
      <c r="ONQ127" s="243"/>
      <c r="ONR127" s="243"/>
      <c r="ONS127" s="243"/>
      <c r="ONT127" s="243"/>
      <c r="ONU127" s="243"/>
      <c r="ONV127" s="243"/>
      <c r="ONW127" s="243"/>
      <c r="ONX127" s="243"/>
      <c r="ONY127" s="243"/>
      <c r="ONZ127" s="243"/>
      <c r="OOA127" s="243"/>
      <c r="OOB127" s="243"/>
      <c r="OOC127" s="243"/>
      <c r="OOD127" s="243"/>
      <c r="OOE127" s="243"/>
      <c r="OOF127" s="243"/>
      <c r="OOG127" s="243"/>
      <c r="OOH127" s="243"/>
      <c r="OOI127" s="243"/>
      <c r="OOJ127" s="243"/>
      <c r="OOK127" s="243"/>
      <c r="OOL127" s="243"/>
      <c r="OOM127" s="243"/>
      <c r="OON127" s="243"/>
      <c r="OOO127" s="243"/>
      <c r="OOP127" s="243"/>
      <c r="OOQ127" s="243"/>
      <c r="OOR127" s="243"/>
      <c r="OOS127" s="243"/>
      <c r="OOT127" s="243"/>
      <c r="OOU127" s="243"/>
      <c r="OOV127" s="243"/>
      <c r="OOW127" s="243"/>
      <c r="OOX127" s="243"/>
      <c r="OOY127" s="243"/>
      <c r="OOZ127" s="243"/>
      <c r="OPA127" s="243"/>
      <c r="OPB127" s="243"/>
      <c r="OPC127" s="243"/>
      <c r="OPD127" s="243"/>
      <c r="OPE127" s="243"/>
      <c r="OPF127" s="243"/>
      <c r="OPG127" s="243"/>
      <c r="OPH127" s="243"/>
      <c r="OPI127" s="243"/>
      <c r="OPJ127" s="243"/>
      <c r="OPK127" s="243"/>
      <c r="OPL127" s="243"/>
      <c r="OPM127" s="243"/>
      <c r="OPN127" s="243"/>
      <c r="OPO127" s="243"/>
      <c r="OPP127" s="243"/>
      <c r="OPQ127" s="243"/>
      <c r="OPR127" s="243"/>
      <c r="OPS127" s="243"/>
      <c r="OPT127" s="243"/>
      <c r="OPU127" s="243"/>
      <c r="OPV127" s="243"/>
      <c r="OPW127" s="243"/>
      <c r="OPX127" s="243"/>
      <c r="OPY127" s="243"/>
      <c r="OPZ127" s="243"/>
      <c r="OQA127" s="243"/>
      <c r="OQB127" s="243"/>
      <c r="OQC127" s="243"/>
      <c r="OQD127" s="243"/>
      <c r="OQE127" s="243"/>
      <c r="OQF127" s="243"/>
      <c r="OQG127" s="243"/>
      <c r="OQH127" s="243"/>
      <c r="OQI127" s="243"/>
      <c r="OQJ127" s="243"/>
      <c r="OQK127" s="243"/>
      <c r="OQL127" s="243"/>
      <c r="OQM127" s="243"/>
      <c r="OQN127" s="243"/>
      <c r="OQO127" s="243"/>
      <c r="OQP127" s="243"/>
      <c r="OQQ127" s="243"/>
      <c r="OQR127" s="243"/>
      <c r="OQS127" s="243"/>
      <c r="OQT127" s="243"/>
      <c r="OQU127" s="243"/>
      <c r="OQV127" s="243"/>
      <c r="OQW127" s="243"/>
      <c r="OQX127" s="243"/>
      <c r="OQY127" s="243"/>
      <c r="OQZ127" s="243"/>
      <c r="ORA127" s="243"/>
      <c r="ORB127" s="243"/>
      <c r="ORC127" s="243"/>
      <c r="ORD127" s="243"/>
      <c r="ORE127" s="243"/>
      <c r="ORF127" s="243"/>
      <c r="ORG127" s="243"/>
      <c r="ORH127" s="243"/>
      <c r="ORI127" s="243"/>
      <c r="ORJ127" s="243"/>
      <c r="ORK127" s="243"/>
      <c r="ORL127" s="243"/>
      <c r="ORM127" s="243"/>
      <c r="ORN127" s="243"/>
      <c r="ORO127" s="243"/>
      <c r="ORP127" s="243"/>
      <c r="ORQ127" s="243"/>
      <c r="ORR127" s="243"/>
      <c r="ORS127" s="243"/>
      <c r="ORT127" s="243"/>
      <c r="ORU127" s="243"/>
      <c r="ORV127" s="243"/>
      <c r="ORW127" s="243"/>
      <c r="ORX127" s="243"/>
      <c r="ORY127" s="243"/>
      <c r="ORZ127" s="243"/>
      <c r="OSA127" s="243"/>
      <c r="OSB127" s="243"/>
      <c r="OSC127" s="243"/>
      <c r="OSD127" s="243"/>
      <c r="OSE127" s="243"/>
      <c r="OSF127" s="243"/>
      <c r="OSG127" s="243"/>
      <c r="OSH127" s="243"/>
      <c r="OSI127" s="243"/>
      <c r="OSJ127" s="243"/>
      <c r="OSK127" s="243"/>
      <c r="OSL127" s="243"/>
      <c r="OSM127" s="243"/>
      <c r="OSN127" s="243"/>
      <c r="OSO127" s="243"/>
      <c r="OSP127" s="243"/>
      <c r="OSQ127" s="243"/>
      <c r="OSR127" s="243"/>
      <c r="OSS127" s="243"/>
      <c r="OST127" s="243"/>
      <c r="OSU127" s="243"/>
      <c r="OSV127" s="243"/>
      <c r="OSW127" s="243"/>
      <c r="OSX127" s="243"/>
      <c r="OSY127" s="243"/>
      <c r="OSZ127" s="243"/>
      <c r="OTA127" s="243"/>
      <c r="OTB127" s="243"/>
      <c r="OTC127" s="243"/>
      <c r="OTD127" s="243"/>
      <c r="OTE127" s="243"/>
      <c r="OTF127" s="243"/>
      <c r="OTG127" s="243"/>
      <c r="OTH127" s="243"/>
      <c r="OTI127" s="243"/>
      <c r="OTJ127" s="243"/>
      <c r="OTK127" s="243"/>
      <c r="OTL127" s="243"/>
      <c r="OTM127" s="243"/>
      <c r="OTN127" s="243"/>
      <c r="OTO127" s="243"/>
      <c r="OTP127" s="243"/>
      <c r="OTQ127" s="243"/>
      <c r="OTR127" s="243"/>
      <c r="OTS127" s="243"/>
      <c r="OTT127" s="243"/>
      <c r="OTU127" s="243"/>
      <c r="OTV127" s="243"/>
      <c r="OTW127" s="243"/>
      <c r="OTX127" s="243"/>
      <c r="OTY127" s="243"/>
      <c r="OTZ127" s="243"/>
      <c r="OUA127" s="243"/>
      <c r="OUB127" s="243"/>
      <c r="OUC127" s="243"/>
      <c r="OUD127" s="243"/>
      <c r="OUE127" s="243"/>
      <c r="OUF127" s="243"/>
      <c r="OUG127" s="243"/>
      <c r="OUH127" s="243"/>
      <c r="OUI127" s="243"/>
      <c r="OUJ127" s="243"/>
      <c r="OUK127" s="243"/>
      <c r="OUL127" s="243"/>
      <c r="OUM127" s="243"/>
      <c r="OUN127" s="243"/>
      <c r="OUO127" s="243"/>
      <c r="OUP127" s="243"/>
      <c r="OUQ127" s="243"/>
      <c r="OUR127" s="243"/>
      <c r="OUS127" s="243"/>
      <c r="OUT127" s="243"/>
      <c r="OUU127" s="243"/>
      <c r="OUV127" s="243"/>
      <c r="OUW127" s="243"/>
      <c r="OUX127" s="243"/>
      <c r="OUY127" s="243"/>
      <c r="OUZ127" s="243"/>
      <c r="OVA127" s="243"/>
      <c r="OVB127" s="243"/>
      <c r="OVC127" s="243"/>
      <c r="OVD127" s="243"/>
      <c r="OVE127" s="243"/>
      <c r="OVF127" s="243"/>
      <c r="OVG127" s="243"/>
      <c r="OVH127" s="243"/>
      <c r="OVI127" s="243"/>
      <c r="OVJ127" s="243"/>
      <c r="OVK127" s="243"/>
      <c r="OVL127" s="243"/>
      <c r="OVM127" s="243"/>
      <c r="OVN127" s="243"/>
      <c r="OVO127" s="243"/>
      <c r="OVP127" s="243"/>
      <c r="OVQ127" s="243"/>
      <c r="OVR127" s="243"/>
      <c r="OVS127" s="243"/>
      <c r="OVT127" s="243"/>
      <c r="OVU127" s="243"/>
      <c r="OVV127" s="243"/>
      <c r="OVW127" s="243"/>
      <c r="OVX127" s="243"/>
      <c r="OVY127" s="243"/>
      <c r="OVZ127" s="243"/>
      <c r="OWA127" s="243"/>
      <c r="OWB127" s="243"/>
      <c r="OWC127" s="243"/>
      <c r="OWD127" s="243"/>
      <c r="OWE127" s="243"/>
      <c r="OWF127" s="243"/>
      <c r="OWG127" s="243"/>
      <c r="OWH127" s="243"/>
      <c r="OWI127" s="243"/>
      <c r="OWJ127" s="243"/>
      <c r="OWK127" s="243"/>
      <c r="OWL127" s="243"/>
      <c r="OWM127" s="243"/>
      <c r="OWN127" s="243"/>
      <c r="OWO127" s="243"/>
      <c r="OWP127" s="243"/>
      <c r="OWQ127" s="243"/>
      <c r="OWR127" s="243"/>
      <c r="OWS127" s="243"/>
      <c r="OWT127" s="243"/>
      <c r="OWU127" s="243"/>
      <c r="OWV127" s="243"/>
      <c r="OWW127" s="243"/>
      <c r="OWX127" s="243"/>
      <c r="OWY127" s="243"/>
      <c r="OWZ127" s="243"/>
      <c r="OXA127" s="243"/>
      <c r="OXB127" s="243"/>
      <c r="OXC127" s="243"/>
      <c r="OXD127" s="243"/>
      <c r="OXE127" s="243"/>
      <c r="OXF127" s="243"/>
      <c r="OXG127" s="243"/>
      <c r="OXH127" s="243"/>
      <c r="OXI127" s="243"/>
      <c r="OXJ127" s="243"/>
      <c r="OXK127" s="243"/>
      <c r="OXL127" s="243"/>
      <c r="OXM127" s="243"/>
      <c r="OXN127" s="243"/>
      <c r="OXO127" s="243"/>
      <c r="OXP127" s="243"/>
      <c r="OXQ127" s="243"/>
      <c r="OXR127" s="243"/>
      <c r="OXS127" s="243"/>
      <c r="OXT127" s="243"/>
      <c r="OXU127" s="243"/>
      <c r="OXV127" s="243"/>
      <c r="OXW127" s="243"/>
      <c r="OXX127" s="243"/>
      <c r="OXY127" s="243"/>
      <c r="OXZ127" s="243"/>
      <c r="OYA127" s="243"/>
      <c r="OYB127" s="243"/>
      <c r="OYC127" s="243"/>
      <c r="OYD127" s="243"/>
      <c r="OYE127" s="243"/>
      <c r="OYF127" s="243"/>
      <c r="OYG127" s="243"/>
      <c r="OYH127" s="243"/>
      <c r="OYI127" s="243"/>
      <c r="OYJ127" s="243"/>
      <c r="OYK127" s="243"/>
      <c r="OYL127" s="243"/>
      <c r="OYM127" s="243"/>
      <c r="OYN127" s="243"/>
      <c r="OYO127" s="243"/>
      <c r="OYP127" s="243"/>
      <c r="OYQ127" s="243"/>
      <c r="OYR127" s="243"/>
      <c r="OYS127" s="243"/>
      <c r="OYT127" s="243"/>
      <c r="OYU127" s="243"/>
      <c r="OYV127" s="243"/>
      <c r="OYW127" s="243"/>
      <c r="OYX127" s="243"/>
      <c r="OYY127" s="243"/>
      <c r="OYZ127" s="243"/>
      <c r="OZA127" s="243"/>
      <c r="OZB127" s="243"/>
      <c r="OZC127" s="243"/>
      <c r="OZD127" s="243"/>
      <c r="OZE127" s="243"/>
      <c r="OZF127" s="243"/>
      <c r="OZG127" s="243"/>
      <c r="OZH127" s="243"/>
      <c r="OZI127" s="243"/>
      <c r="OZJ127" s="243"/>
      <c r="OZK127" s="243"/>
      <c r="OZL127" s="243"/>
      <c r="OZM127" s="243"/>
      <c r="OZN127" s="243"/>
      <c r="OZO127" s="243"/>
      <c r="OZP127" s="243"/>
      <c r="OZQ127" s="243"/>
      <c r="OZR127" s="243"/>
      <c r="OZS127" s="243"/>
      <c r="OZT127" s="243"/>
      <c r="OZU127" s="243"/>
      <c r="OZV127" s="243"/>
      <c r="OZW127" s="243"/>
      <c r="OZX127" s="243"/>
      <c r="OZY127" s="243"/>
      <c r="OZZ127" s="243"/>
      <c r="PAA127" s="243"/>
      <c r="PAB127" s="243"/>
      <c r="PAC127" s="243"/>
      <c r="PAD127" s="243"/>
      <c r="PAE127" s="243"/>
      <c r="PAF127" s="243"/>
      <c r="PAG127" s="243"/>
      <c r="PAH127" s="243"/>
      <c r="PAI127" s="243"/>
      <c r="PAJ127" s="243"/>
      <c r="PAK127" s="243"/>
      <c r="PAL127" s="243"/>
      <c r="PAM127" s="243"/>
      <c r="PAN127" s="243"/>
      <c r="PAO127" s="243"/>
      <c r="PAP127" s="243"/>
      <c r="PAQ127" s="243"/>
      <c r="PAR127" s="243"/>
      <c r="PAS127" s="243"/>
      <c r="PAT127" s="243"/>
      <c r="PAU127" s="243"/>
      <c r="PAV127" s="243"/>
      <c r="PAW127" s="243"/>
      <c r="PAX127" s="243"/>
      <c r="PAY127" s="243"/>
      <c r="PAZ127" s="243"/>
      <c r="PBA127" s="243"/>
      <c r="PBB127" s="243"/>
      <c r="PBC127" s="243"/>
      <c r="PBD127" s="243"/>
      <c r="PBE127" s="243"/>
      <c r="PBF127" s="243"/>
      <c r="PBG127" s="243"/>
      <c r="PBH127" s="243"/>
      <c r="PBI127" s="243"/>
      <c r="PBJ127" s="243"/>
      <c r="PBK127" s="243"/>
      <c r="PBL127" s="243"/>
      <c r="PBM127" s="243"/>
      <c r="PBN127" s="243"/>
      <c r="PBO127" s="243"/>
      <c r="PBP127" s="243"/>
      <c r="PBQ127" s="243"/>
      <c r="PBR127" s="243"/>
      <c r="PBS127" s="243"/>
      <c r="PBT127" s="243"/>
      <c r="PBU127" s="243"/>
      <c r="PBV127" s="243"/>
      <c r="PBW127" s="243"/>
      <c r="PBX127" s="243"/>
      <c r="PBY127" s="243"/>
      <c r="PBZ127" s="243"/>
      <c r="PCA127" s="243"/>
      <c r="PCB127" s="243"/>
      <c r="PCC127" s="243"/>
      <c r="PCD127" s="243"/>
      <c r="PCE127" s="243"/>
      <c r="PCF127" s="243"/>
      <c r="PCG127" s="243"/>
      <c r="PCH127" s="243"/>
      <c r="PCI127" s="243"/>
      <c r="PCJ127" s="243"/>
      <c r="PCK127" s="243"/>
      <c r="PCL127" s="243"/>
      <c r="PCM127" s="243"/>
      <c r="PCN127" s="243"/>
      <c r="PCO127" s="243"/>
      <c r="PCP127" s="243"/>
      <c r="PCQ127" s="243"/>
      <c r="PCR127" s="243"/>
      <c r="PCS127" s="243"/>
      <c r="PCT127" s="243"/>
      <c r="PCU127" s="243"/>
      <c r="PCV127" s="243"/>
      <c r="PCW127" s="243"/>
      <c r="PCX127" s="243"/>
      <c r="PCY127" s="243"/>
      <c r="PCZ127" s="243"/>
      <c r="PDA127" s="243"/>
      <c r="PDB127" s="243"/>
      <c r="PDC127" s="243"/>
      <c r="PDD127" s="243"/>
      <c r="PDE127" s="243"/>
      <c r="PDF127" s="243"/>
      <c r="PDG127" s="243"/>
      <c r="PDH127" s="243"/>
      <c r="PDI127" s="243"/>
      <c r="PDJ127" s="243"/>
      <c r="PDK127" s="243"/>
      <c r="PDL127" s="243"/>
      <c r="PDM127" s="243"/>
      <c r="PDN127" s="243"/>
      <c r="PDO127" s="243"/>
      <c r="PDP127" s="243"/>
      <c r="PDQ127" s="243"/>
      <c r="PDR127" s="243"/>
      <c r="PDS127" s="243"/>
      <c r="PDT127" s="243"/>
      <c r="PDU127" s="243"/>
      <c r="PDV127" s="243"/>
      <c r="PDW127" s="243"/>
      <c r="PDX127" s="243"/>
      <c r="PDY127" s="243"/>
      <c r="PDZ127" s="243"/>
      <c r="PEA127" s="243"/>
      <c r="PEB127" s="243"/>
      <c r="PEC127" s="243"/>
      <c r="PED127" s="243"/>
      <c r="PEE127" s="243"/>
      <c r="PEF127" s="243"/>
      <c r="PEG127" s="243"/>
      <c r="PEH127" s="243"/>
      <c r="PEI127" s="243"/>
      <c r="PEJ127" s="243"/>
      <c r="PEK127" s="243"/>
      <c r="PEL127" s="243"/>
      <c r="PEM127" s="243"/>
      <c r="PEN127" s="243"/>
      <c r="PEO127" s="243"/>
      <c r="PEP127" s="243"/>
      <c r="PEQ127" s="243"/>
      <c r="PER127" s="243"/>
      <c r="PES127" s="243"/>
      <c r="PET127" s="243"/>
      <c r="PEU127" s="243"/>
      <c r="PEV127" s="243"/>
      <c r="PEW127" s="243"/>
      <c r="PEX127" s="243"/>
      <c r="PEY127" s="243"/>
      <c r="PEZ127" s="243"/>
      <c r="PFA127" s="243"/>
      <c r="PFB127" s="243"/>
      <c r="PFC127" s="243"/>
      <c r="PFD127" s="243"/>
      <c r="PFE127" s="243"/>
      <c r="PFF127" s="243"/>
      <c r="PFG127" s="243"/>
      <c r="PFH127" s="243"/>
      <c r="PFI127" s="243"/>
      <c r="PFJ127" s="243"/>
      <c r="PFK127" s="243"/>
      <c r="PFL127" s="243"/>
      <c r="PFM127" s="243"/>
      <c r="PFN127" s="243"/>
      <c r="PFO127" s="243"/>
      <c r="PFP127" s="243"/>
      <c r="PFQ127" s="243"/>
      <c r="PFR127" s="243"/>
      <c r="PFS127" s="243"/>
      <c r="PFT127" s="243"/>
      <c r="PFU127" s="243"/>
      <c r="PFV127" s="243"/>
      <c r="PFW127" s="243"/>
      <c r="PFX127" s="243"/>
      <c r="PFY127" s="243"/>
      <c r="PFZ127" s="243"/>
      <c r="PGA127" s="243"/>
      <c r="PGB127" s="243"/>
      <c r="PGC127" s="243"/>
      <c r="PGD127" s="243"/>
      <c r="PGE127" s="243"/>
      <c r="PGF127" s="243"/>
      <c r="PGG127" s="243"/>
      <c r="PGH127" s="243"/>
      <c r="PGI127" s="243"/>
      <c r="PGJ127" s="243"/>
      <c r="PGK127" s="243"/>
      <c r="PGL127" s="243"/>
      <c r="PGM127" s="243"/>
      <c r="PGN127" s="243"/>
      <c r="PGO127" s="243"/>
      <c r="PGP127" s="243"/>
      <c r="PGQ127" s="243"/>
      <c r="PGR127" s="243"/>
      <c r="PGS127" s="243"/>
      <c r="PGT127" s="243"/>
      <c r="PGU127" s="243"/>
      <c r="PGV127" s="243"/>
      <c r="PGW127" s="243"/>
      <c r="PGX127" s="243"/>
      <c r="PGY127" s="243"/>
      <c r="PGZ127" s="243"/>
      <c r="PHA127" s="243"/>
      <c r="PHB127" s="243"/>
      <c r="PHC127" s="243"/>
      <c r="PHD127" s="243"/>
      <c r="PHE127" s="243"/>
      <c r="PHF127" s="243"/>
      <c r="PHG127" s="243"/>
      <c r="PHH127" s="243"/>
      <c r="PHI127" s="243"/>
      <c r="PHJ127" s="243"/>
      <c r="PHK127" s="243"/>
      <c r="PHL127" s="243"/>
      <c r="PHM127" s="243"/>
      <c r="PHN127" s="243"/>
      <c r="PHO127" s="243"/>
      <c r="PHP127" s="243"/>
      <c r="PHQ127" s="243"/>
      <c r="PHR127" s="243"/>
      <c r="PHS127" s="243"/>
      <c r="PHT127" s="243"/>
      <c r="PHU127" s="243"/>
      <c r="PHV127" s="243"/>
      <c r="PHW127" s="243"/>
      <c r="PHX127" s="243"/>
      <c r="PHY127" s="243"/>
      <c r="PHZ127" s="243"/>
      <c r="PIA127" s="243"/>
      <c r="PIB127" s="243"/>
      <c r="PIC127" s="243"/>
      <c r="PID127" s="243"/>
      <c r="PIE127" s="243"/>
      <c r="PIF127" s="243"/>
      <c r="PIG127" s="243"/>
      <c r="PIH127" s="243"/>
      <c r="PII127" s="243"/>
      <c r="PIJ127" s="243"/>
      <c r="PIK127" s="243"/>
      <c r="PIL127" s="243"/>
      <c r="PIM127" s="243"/>
      <c r="PIN127" s="243"/>
      <c r="PIO127" s="243"/>
      <c r="PIP127" s="243"/>
      <c r="PIQ127" s="243"/>
      <c r="PIR127" s="243"/>
      <c r="PIS127" s="243"/>
      <c r="PIT127" s="243"/>
      <c r="PIU127" s="243"/>
      <c r="PIV127" s="243"/>
      <c r="PIW127" s="243"/>
      <c r="PIX127" s="243"/>
      <c r="PIY127" s="243"/>
      <c r="PIZ127" s="243"/>
      <c r="PJA127" s="243"/>
      <c r="PJB127" s="243"/>
      <c r="PJC127" s="243"/>
      <c r="PJD127" s="243"/>
      <c r="PJE127" s="243"/>
      <c r="PJF127" s="243"/>
      <c r="PJG127" s="243"/>
      <c r="PJH127" s="243"/>
      <c r="PJI127" s="243"/>
      <c r="PJJ127" s="243"/>
      <c r="PJK127" s="243"/>
      <c r="PJL127" s="243"/>
      <c r="PJM127" s="243"/>
      <c r="PJN127" s="243"/>
      <c r="PJO127" s="243"/>
      <c r="PJP127" s="243"/>
      <c r="PJQ127" s="243"/>
      <c r="PJR127" s="243"/>
      <c r="PJS127" s="243"/>
      <c r="PJT127" s="243"/>
      <c r="PJU127" s="243"/>
      <c r="PJV127" s="243"/>
      <c r="PJW127" s="243"/>
      <c r="PJX127" s="243"/>
      <c r="PJY127" s="243"/>
      <c r="PJZ127" s="243"/>
      <c r="PKA127" s="243"/>
      <c r="PKB127" s="243"/>
      <c r="PKC127" s="243"/>
      <c r="PKD127" s="243"/>
      <c r="PKE127" s="243"/>
      <c r="PKF127" s="243"/>
      <c r="PKG127" s="243"/>
      <c r="PKH127" s="243"/>
      <c r="PKI127" s="243"/>
      <c r="PKJ127" s="243"/>
      <c r="PKK127" s="243"/>
      <c r="PKL127" s="243"/>
      <c r="PKM127" s="243"/>
      <c r="PKN127" s="243"/>
      <c r="PKO127" s="243"/>
      <c r="PKP127" s="243"/>
      <c r="PKQ127" s="243"/>
      <c r="PKR127" s="243"/>
      <c r="PKS127" s="243"/>
      <c r="PKT127" s="243"/>
      <c r="PKU127" s="243"/>
      <c r="PKV127" s="243"/>
      <c r="PKW127" s="243"/>
      <c r="PKX127" s="243"/>
      <c r="PKY127" s="243"/>
      <c r="PKZ127" s="243"/>
      <c r="PLA127" s="243"/>
      <c r="PLB127" s="243"/>
      <c r="PLC127" s="243"/>
      <c r="PLD127" s="243"/>
      <c r="PLE127" s="243"/>
      <c r="PLF127" s="243"/>
      <c r="PLG127" s="243"/>
      <c r="PLH127" s="243"/>
      <c r="PLI127" s="243"/>
      <c r="PLJ127" s="243"/>
      <c r="PLK127" s="243"/>
      <c r="PLL127" s="243"/>
      <c r="PLM127" s="243"/>
      <c r="PLN127" s="243"/>
      <c r="PLO127" s="243"/>
      <c r="PLP127" s="243"/>
      <c r="PLQ127" s="243"/>
      <c r="PLR127" s="243"/>
      <c r="PLS127" s="243"/>
      <c r="PLT127" s="243"/>
      <c r="PLU127" s="243"/>
      <c r="PLV127" s="243"/>
      <c r="PLW127" s="243"/>
      <c r="PLX127" s="243"/>
      <c r="PLY127" s="243"/>
      <c r="PLZ127" s="243"/>
      <c r="PMA127" s="243"/>
      <c r="PMB127" s="243"/>
      <c r="PMC127" s="243"/>
      <c r="PMD127" s="243"/>
      <c r="PME127" s="243"/>
      <c r="PMF127" s="243"/>
      <c r="PMG127" s="243"/>
      <c r="PMH127" s="243"/>
      <c r="PMI127" s="243"/>
      <c r="PMJ127" s="243"/>
      <c r="PMK127" s="243"/>
      <c r="PML127" s="243"/>
      <c r="PMM127" s="243"/>
      <c r="PMN127" s="243"/>
      <c r="PMO127" s="243"/>
      <c r="PMP127" s="243"/>
      <c r="PMQ127" s="243"/>
      <c r="PMR127" s="243"/>
      <c r="PMS127" s="243"/>
      <c r="PMT127" s="243"/>
      <c r="PMU127" s="243"/>
      <c r="PMV127" s="243"/>
      <c r="PMW127" s="243"/>
      <c r="PMX127" s="243"/>
      <c r="PMY127" s="243"/>
      <c r="PMZ127" s="243"/>
      <c r="PNA127" s="243"/>
      <c r="PNB127" s="243"/>
      <c r="PNC127" s="243"/>
      <c r="PND127" s="243"/>
      <c r="PNE127" s="243"/>
      <c r="PNF127" s="243"/>
      <c r="PNG127" s="243"/>
      <c r="PNH127" s="243"/>
      <c r="PNI127" s="243"/>
      <c r="PNJ127" s="243"/>
      <c r="PNK127" s="243"/>
      <c r="PNL127" s="243"/>
      <c r="PNM127" s="243"/>
      <c r="PNN127" s="243"/>
      <c r="PNO127" s="243"/>
      <c r="PNP127" s="243"/>
      <c r="PNQ127" s="243"/>
      <c r="PNR127" s="243"/>
      <c r="PNS127" s="243"/>
      <c r="PNT127" s="243"/>
      <c r="PNU127" s="243"/>
      <c r="PNV127" s="243"/>
      <c r="PNW127" s="243"/>
      <c r="PNX127" s="243"/>
      <c r="PNY127" s="243"/>
      <c r="PNZ127" s="243"/>
      <c r="POA127" s="243"/>
      <c r="POB127" s="243"/>
      <c r="POC127" s="243"/>
      <c r="POD127" s="243"/>
      <c r="POE127" s="243"/>
      <c r="POF127" s="243"/>
      <c r="POG127" s="243"/>
      <c r="POH127" s="243"/>
      <c r="POI127" s="243"/>
      <c r="POJ127" s="243"/>
      <c r="POK127" s="243"/>
      <c r="POL127" s="243"/>
      <c r="POM127" s="243"/>
      <c r="PON127" s="243"/>
      <c r="POO127" s="243"/>
      <c r="POP127" s="243"/>
      <c r="POQ127" s="243"/>
      <c r="POR127" s="243"/>
      <c r="POS127" s="243"/>
      <c r="POT127" s="243"/>
      <c r="POU127" s="243"/>
      <c r="POV127" s="243"/>
      <c r="POW127" s="243"/>
      <c r="POX127" s="243"/>
      <c r="POY127" s="243"/>
      <c r="POZ127" s="243"/>
      <c r="PPA127" s="243"/>
      <c r="PPB127" s="243"/>
      <c r="PPC127" s="243"/>
      <c r="PPD127" s="243"/>
      <c r="PPE127" s="243"/>
      <c r="PPF127" s="243"/>
      <c r="PPG127" s="243"/>
      <c r="PPH127" s="243"/>
      <c r="PPI127" s="243"/>
      <c r="PPJ127" s="243"/>
      <c r="PPK127" s="243"/>
      <c r="PPL127" s="243"/>
      <c r="PPM127" s="243"/>
      <c r="PPN127" s="243"/>
      <c r="PPO127" s="243"/>
      <c r="PPP127" s="243"/>
      <c r="PPQ127" s="243"/>
      <c r="PPR127" s="243"/>
      <c r="PPS127" s="243"/>
      <c r="PPT127" s="243"/>
      <c r="PPU127" s="243"/>
      <c r="PPV127" s="243"/>
      <c r="PPW127" s="243"/>
      <c r="PPX127" s="243"/>
      <c r="PPY127" s="243"/>
      <c r="PPZ127" s="243"/>
      <c r="PQA127" s="243"/>
      <c r="PQB127" s="243"/>
      <c r="PQC127" s="243"/>
      <c r="PQD127" s="243"/>
      <c r="PQE127" s="243"/>
      <c r="PQF127" s="243"/>
      <c r="PQG127" s="243"/>
      <c r="PQH127" s="243"/>
      <c r="PQI127" s="243"/>
      <c r="PQJ127" s="243"/>
      <c r="PQK127" s="243"/>
      <c r="PQL127" s="243"/>
      <c r="PQM127" s="243"/>
      <c r="PQN127" s="243"/>
      <c r="PQO127" s="243"/>
      <c r="PQP127" s="243"/>
      <c r="PQQ127" s="243"/>
      <c r="PQR127" s="243"/>
      <c r="PQS127" s="243"/>
      <c r="PQT127" s="243"/>
      <c r="PQU127" s="243"/>
      <c r="PQV127" s="243"/>
      <c r="PQW127" s="243"/>
      <c r="PQX127" s="243"/>
      <c r="PQY127" s="243"/>
      <c r="PQZ127" s="243"/>
      <c r="PRA127" s="243"/>
      <c r="PRB127" s="243"/>
      <c r="PRC127" s="243"/>
      <c r="PRD127" s="243"/>
      <c r="PRE127" s="243"/>
      <c r="PRF127" s="243"/>
      <c r="PRG127" s="243"/>
      <c r="PRH127" s="243"/>
      <c r="PRI127" s="243"/>
      <c r="PRJ127" s="243"/>
      <c r="PRK127" s="243"/>
      <c r="PRL127" s="243"/>
      <c r="PRM127" s="243"/>
      <c r="PRN127" s="243"/>
      <c r="PRO127" s="243"/>
      <c r="PRP127" s="243"/>
      <c r="PRQ127" s="243"/>
      <c r="PRR127" s="243"/>
      <c r="PRS127" s="243"/>
      <c r="PRT127" s="243"/>
      <c r="PRU127" s="243"/>
      <c r="PRV127" s="243"/>
      <c r="PRW127" s="243"/>
      <c r="PRX127" s="243"/>
      <c r="PRY127" s="243"/>
      <c r="PRZ127" s="243"/>
      <c r="PSA127" s="243"/>
      <c r="PSB127" s="243"/>
      <c r="PSC127" s="243"/>
      <c r="PSD127" s="243"/>
      <c r="PSE127" s="243"/>
      <c r="PSF127" s="243"/>
      <c r="PSG127" s="243"/>
      <c r="PSH127" s="243"/>
      <c r="PSI127" s="243"/>
      <c r="PSJ127" s="243"/>
      <c r="PSK127" s="243"/>
      <c r="PSL127" s="243"/>
      <c r="PSM127" s="243"/>
      <c r="PSN127" s="243"/>
      <c r="PSO127" s="243"/>
      <c r="PSP127" s="243"/>
      <c r="PSQ127" s="243"/>
      <c r="PSR127" s="243"/>
      <c r="PSS127" s="243"/>
      <c r="PST127" s="243"/>
      <c r="PSU127" s="243"/>
      <c r="PSV127" s="243"/>
      <c r="PSW127" s="243"/>
      <c r="PSX127" s="243"/>
      <c r="PSY127" s="243"/>
      <c r="PSZ127" s="243"/>
      <c r="PTA127" s="243"/>
      <c r="PTB127" s="243"/>
      <c r="PTC127" s="243"/>
      <c r="PTD127" s="243"/>
      <c r="PTE127" s="243"/>
      <c r="PTF127" s="243"/>
      <c r="PTG127" s="243"/>
      <c r="PTH127" s="243"/>
      <c r="PTI127" s="243"/>
      <c r="PTJ127" s="243"/>
      <c r="PTK127" s="243"/>
      <c r="PTL127" s="243"/>
      <c r="PTM127" s="243"/>
      <c r="PTN127" s="243"/>
      <c r="PTO127" s="243"/>
      <c r="PTP127" s="243"/>
      <c r="PTQ127" s="243"/>
      <c r="PTR127" s="243"/>
      <c r="PTS127" s="243"/>
      <c r="PTT127" s="243"/>
      <c r="PTU127" s="243"/>
      <c r="PTV127" s="243"/>
      <c r="PTW127" s="243"/>
      <c r="PTX127" s="243"/>
      <c r="PTY127" s="243"/>
      <c r="PTZ127" s="243"/>
      <c r="PUA127" s="243"/>
      <c r="PUB127" s="243"/>
      <c r="PUC127" s="243"/>
      <c r="PUD127" s="243"/>
      <c r="PUE127" s="243"/>
      <c r="PUF127" s="243"/>
      <c r="PUG127" s="243"/>
      <c r="PUH127" s="243"/>
      <c r="PUI127" s="243"/>
      <c r="PUJ127" s="243"/>
      <c r="PUK127" s="243"/>
      <c r="PUL127" s="243"/>
      <c r="PUM127" s="243"/>
      <c r="PUN127" s="243"/>
      <c r="PUO127" s="243"/>
      <c r="PUP127" s="243"/>
      <c r="PUQ127" s="243"/>
      <c r="PUR127" s="243"/>
      <c r="PUS127" s="243"/>
      <c r="PUT127" s="243"/>
      <c r="PUU127" s="243"/>
      <c r="PUV127" s="243"/>
      <c r="PUW127" s="243"/>
      <c r="PUX127" s="243"/>
      <c r="PUY127" s="243"/>
      <c r="PUZ127" s="243"/>
      <c r="PVA127" s="243"/>
      <c r="PVB127" s="243"/>
      <c r="PVC127" s="243"/>
      <c r="PVD127" s="243"/>
      <c r="PVE127" s="243"/>
      <c r="PVF127" s="243"/>
      <c r="PVG127" s="243"/>
      <c r="PVH127" s="243"/>
      <c r="PVI127" s="243"/>
      <c r="PVJ127" s="243"/>
      <c r="PVK127" s="243"/>
      <c r="PVL127" s="243"/>
      <c r="PVM127" s="243"/>
      <c r="PVN127" s="243"/>
      <c r="PVO127" s="243"/>
      <c r="PVP127" s="243"/>
      <c r="PVQ127" s="243"/>
      <c r="PVR127" s="243"/>
      <c r="PVS127" s="243"/>
      <c r="PVT127" s="243"/>
      <c r="PVU127" s="243"/>
      <c r="PVV127" s="243"/>
      <c r="PVW127" s="243"/>
      <c r="PVX127" s="243"/>
      <c r="PVY127" s="243"/>
      <c r="PVZ127" s="243"/>
      <c r="PWA127" s="243"/>
      <c r="PWB127" s="243"/>
      <c r="PWC127" s="243"/>
      <c r="PWD127" s="243"/>
      <c r="PWE127" s="243"/>
      <c r="PWF127" s="243"/>
      <c r="PWG127" s="243"/>
      <c r="PWH127" s="243"/>
      <c r="PWI127" s="243"/>
      <c r="PWJ127" s="243"/>
      <c r="PWK127" s="243"/>
      <c r="PWL127" s="243"/>
      <c r="PWM127" s="243"/>
      <c r="PWN127" s="243"/>
      <c r="PWO127" s="243"/>
      <c r="PWP127" s="243"/>
      <c r="PWQ127" s="243"/>
      <c r="PWR127" s="243"/>
      <c r="PWS127" s="243"/>
      <c r="PWT127" s="243"/>
      <c r="PWU127" s="243"/>
      <c r="PWV127" s="243"/>
      <c r="PWW127" s="243"/>
      <c r="PWX127" s="243"/>
      <c r="PWY127" s="243"/>
      <c r="PWZ127" s="243"/>
      <c r="PXA127" s="243"/>
      <c r="PXB127" s="243"/>
      <c r="PXC127" s="243"/>
      <c r="PXD127" s="243"/>
      <c r="PXE127" s="243"/>
      <c r="PXF127" s="243"/>
      <c r="PXG127" s="243"/>
      <c r="PXH127" s="243"/>
      <c r="PXI127" s="243"/>
      <c r="PXJ127" s="243"/>
      <c r="PXK127" s="243"/>
      <c r="PXL127" s="243"/>
      <c r="PXM127" s="243"/>
      <c r="PXN127" s="243"/>
      <c r="PXO127" s="243"/>
      <c r="PXP127" s="243"/>
      <c r="PXQ127" s="243"/>
      <c r="PXR127" s="243"/>
      <c r="PXS127" s="243"/>
      <c r="PXT127" s="243"/>
      <c r="PXU127" s="243"/>
      <c r="PXV127" s="243"/>
      <c r="PXW127" s="243"/>
      <c r="PXX127" s="243"/>
      <c r="PXY127" s="243"/>
      <c r="PXZ127" s="243"/>
      <c r="PYA127" s="243"/>
      <c r="PYB127" s="243"/>
      <c r="PYC127" s="243"/>
      <c r="PYD127" s="243"/>
      <c r="PYE127" s="243"/>
      <c r="PYF127" s="243"/>
      <c r="PYG127" s="243"/>
      <c r="PYH127" s="243"/>
      <c r="PYI127" s="243"/>
      <c r="PYJ127" s="243"/>
      <c r="PYK127" s="243"/>
      <c r="PYL127" s="243"/>
      <c r="PYM127" s="243"/>
      <c r="PYN127" s="243"/>
      <c r="PYO127" s="243"/>
      <c r="PYP127" s="243"/>
      <c r="PYQ127" s="243"/>
      <c r="PYR127" s="243"/>
      <c r="PYS127" s="243"/>
      <c r="PYT127" s="243"/>
      <c r="PYU127" s="243"/>
      <c r="PYV127" s="243"/>
      <c r="PYW127" s="243"/>
      <c r="PYX127" s="243"/>
      <c r="PYY127" s="243"/>
      <c r="PYZ127" s="243"/>
      <c r="PZA127" s="243"/>
      <c r="PZB127" s="243"/>
      <c r="PZC127" s="243"/>
      <c r="PZD127" s="243"/>
      <c r="PZE127" s="243"/>
      <c r="PZF127" s="243"/>
      <c r="PZG127" s="243"/>
      <c r="PZH127" s="243"/>
      <c r="PZI127" s="243"/>
      <c r="PZJ127" s="243"/>
      <c r="PZK127" s="243"/>
      <c r="PZL127" s="243"/>
      <c r="PZM127" s="243"/>
      <c r="PZN127" s="243"/>
      <c r="PZO127" s="243"/>
      <c r="PZP127" s="243"/>
      <c r="PZQ127" s="243"/>
      <c r="PZR127" s="243"/>
      <c r="PZS127" s="243"/>
      <c r="PZT127" s="243"/>
      <c r="PZU127" s="243"/>
      <c r="PZV127" s="243"/>
      <c r="PZW127" s="243"/>
      <c r="PZX127" s="243"/>
      <c r="PZY127" s="243"/>
      <c r="PZZ127" s="243"/>
      <c r="QAA127" s="243"/>
      <c r="QAB127" s="243"/>
      <c r="QAC127" s="243"/>
      <c r="QAD127" s="243"/>
      <c r="QAE127" s="243"/>
      <c r="QAF127" s="243"/>
      <c r="QAG127" s="243"/>
      <c r="QAH127" s="243"/>
      <c r="QAI127" s="243"/>
      <c r="QAJ127" s="243"/>
      <c r="QAK127" s="243"/>
      <c r="QAL127" s="243"/>
      <c r="QAM127" s="243"/>
      <c r="QAN127" s="243"/>
      <c r="QAO127" s="243"/>
      <c r="QAP127" s="243"/>
      <c r="QAQ127" s="243"/>
      <c r="QAR127" s="243"/>
      <c r="QAS127" s="243"/>
      <c r="QAT127" s="243"/>
      <c r="QAU127" s="243"/>
      <c r="QAV127" s="243"/>
      <c r="QAW127" s="243"/>
      <c r="QAX127" s="243"/>
      <c r="QAY127" s="243"/>
      <c r="QAZ127" s="243"/>
      <c r="QBA127" s="243"/>
      <c r="QBB127" s="243"/>
      <c r="QBC127" s="243"/>
      <c r="QBD127" s="243"/>
      <c r="QBE127" s="243"/>
      <c r="QBF127" s="243"/>
      <c r="QBG127" s="243"/>
      <c r="QBH127" s="243"/>
      <c r="QBI127" s="243"/>
      <c r="QBJ127" s="243"/>
      <c r="QBK127" s="243"/>
      <c r="QBL127" s="243"/>
      <c r="QBM127" s="243"/>
      <c r="QBN127" s="243"/>
      <c r="QBO127" s="243"/>
      <c r="QBP127" s="243"/>
      <c r="QBQ127" s="243"/>
      <c r="QBR127" s="243"/>
      <c r="QBS127" s="243"/>
      <c r="QBT127" s="243"/>
      <c r="QBU127" s="243"/>
      <c r="QBV127" s="243"/>
      <c r="QBW127" s="243"/>
      <c r="QBX127" s="243"/>
      <c r="QBY127" s="243"/>
      <c r="QBZ127" s="243"/>
      <c r="QCA127" s="243"/>
      <c r="QCB127" s="243"/>
      <c r="QCC127" s="243"/>
      <c r="QCD127" s="243"/>
      <c r="QCE127" s="243"/>
      <c r="QCF127" s="243"/>
      <c r="QCG127" s="243"/>
      <c r="QCH127" s="243"/>
      <c r="QCI127" s="243"/>
      <c r="QCJ127" s="243"/>
      <c r="QCK127" s="243"/>
      <c r="QCL127" s="243"/>
      <c r="QCM127" s="243"/>
      <c r="QCN127" s="243"/>
      <c r="QCO127" s="243"/>
      <c r="QCP127" s="243"/>
      <c r="QCQ127" s="243"/>
      <c r="QCR127" s="243"/>
      <c r="QCS127" s="243"/>
      <c r="QCT127" s="243"/>
      <c r="QCU127" s="243"/>
      <c r="QCV127" s="243"/>
      <c r="QCW127" s="243"/>
      <c r="QCX127" s="243"/>
      <c r="QCY127" s="243"/>
      <c r="QCZ127" s="243"/>
      <c r="QDA127" s="243"/>
      <c r="QDB127" s="243"/>
      <c r="QDC127" s="243"/>
      <c r="QDD127" s="243"/>
      <c r="QDE127" s="243"/>
      <c r="QDF127" s="243"/>
      <c r="QDG127" s="243"/>
      <c r="QDH127" s="243"/>
      <c r="QDI127" s="243"/>
      <c r="QDJ127" s="243"/>
      <c r="QDK127" s="243"/>
      <c r="QDL127" s="243"/>
      <c r="QDM127" s="243"/>
      <c r="QDN127" s="243"/>
      <c r="QDO127" s="243"/>
      <c r="QDP127" s="243"/>
      <c r="QDQ127" s="243"/>
      <c r="QDR127" s="243"/>
      <c r="QDS127" s="243"/>
      <c r="QDT127" s="243"/>
      <c r="QDU127" s="243"/>
      <c r="QDV127" s="243"/>
      <c r="QDW127" s="243"/>
      <c r="QDX127" s="243"/>
      <c r="QDY127" s="243"/>
      <c r="QDZ127" s="243"/>
      <c r="QEA127" s="243"/>
      <c r="QEB127" s="243"/>
      <c r="QEC127" s="243"/>
      <c r="QED127" s="243"/>
      <c r="QEE127" s="243"/>
      <c r="QEF127" s="243"/>
      <c r="QEG127" s="243"/>
      <c r="QEH127" s="243"/>
      <c r="QEI127" s="243"/>
      <c r="QEJ127" s="243"/>
      <c r="QEK127" s="243"/>
      <c r="QEL127" s="243"/>
      <c r="QEM127" s="243"/>
      <c r="QEN127" s="243"/>
      <c r="QEO127" s="243"/>
      <c r="QEP127" s="243"/>
      <c r="QEQ127" s="243"/>
      <c r="QER127" s="243"/>
      <c r="QES127" s="243"/>
      <c r="QET127" s="243"/>
      <c r="QEU127" s="243"/>
      <c r="QEV127" s="243"/>
      <c r="QEW127" s="243"/>
      <c r="QEX127" s="243"/>
      <c r="QEY127" s="243"/>
      <c r="QEZ127" s="243"/>
      <c r="QFA127" s="243"/>
      <c r="QFB127" s="243"/>
      <c r="QFC127" s="243"/>
      <c r="QFD127" s="243"/>
      <c r="QFE127" s="243"/>
      <c r="QFF127" s="243"/>
      <c r="QFG127" s="243"/>
      <c r="QFH127" s="243"/>
      <c r="QFI127" s="243"/>
      <c r="QFJ127" s="243"/>
      <c r="QFK127" s="243"/>
      <c r="QFL127" s="243"/>
      <c r="QFM127" s="243"/>
      <c r="QFN127" s="243"/>
      <c r="QFO127" s="243"/>
      <c r="QFP127" s="243"/>
      <c r="QFQ127" s="243"/>
      <c r="QFR127" s="243"/>
      <c r="QFS127" s="243"/>
      <c r="QFT127" s="243"/>
      <c r="QFU127" s="243"/>
      <c r="QFV127" s="243"/>
      <c r="QFW127" s="243"/>
      <c r="QFX127" s="243"/>
      <c r="QFY127" s="243"/>
      <c r="QFZ127" s="243"/>
      <c r="QGA127" s="243"/>
      <c r="QGB127" s="243"/>
      <c r="QGC127" s="243"/>
      <c r="QGD127" s="243"/>
      <c r="QGE127" s="243"/>
      <c r="QGF127" s="243"/>
      <c r="QGG127" s="243"/>
      <c r="QGH127" s="243"/>
      <c r="QGI127" s="243"/>
      <c r="QGJ127" s="243"/>
      <c r="QGK127" s="243"/>
      <c r="QGL127" s="243"/>
      <c r="QGM127" s="243"/>
      <c r="QGN127" s="243"/>
      <c r="QGO127" s="243"/>
      <c r="QGP127" s="243"/>
      <c r="QGQ127" s="243"/>
      <c r="QGR127" s="243"/>
      <c r="QGS127" s="243"/>
      <c r="QGT127" s="243"/>
      <c r="QGU127" s="243"/>
      <c r="QGV127" s="243"/>
      <c r="QGW127" s="243"/>
      <c r="QGX127" s="243"/>
      <c r="QGY127" s="243"/>
      <c r="QGZ127" s="243"/>
      <c r="QHA127" s="243"/>
      <c r="QHB127" s="243"/>
      <c r="QHC127" s="243"/>
      <c r="QHD127" s="243"/>
      <c r="QHE127" s="243"/>
      <c r="QHF127" s="243"/>
      <c r="QHG127" s="243"/>
      <c r="QHH127" s="243"/>
      <c r="QHI127" s="243"/>
      <c r="QHJ127" s="243"/>
      <c r="QHK127" s="243"/>
      <c r="QHL127" s="243"/>
      <c r="QHM127" s="243"/>
      <c r="QHN127" s="243"/>
      <c r="QHO127" s="243"/>
      <c r="QHP127" s="243"/>
      <c r="QHQ127" s="243"/>
      <c r="QHR127" s="243"/>
      <c r="QHS127" s="243"/>
      <c r="QHT127" s="243"/>
      <c r="QHU127" s="243"/>
      <c r="QHV127" s="243"/>
      <c r="QHW127" s="243"/>
      <c r="QHX127" s="243"/>
      <c r="QHY127" s="243"/>
      <c r="QHZ127" s="243"/>
      <c r="QIA127" s="243"/>
      <c r="QIB127" s="243"/>
      <c r="QIC127" s="243"/>
      <c r="QID127" s="243"/>
      <c r="QIE127" s="243"/>
      <c r="QIF127" s="243"/>
      <c r="QIG127" s="243"/>
      <c r="QIH127" s="243"/>
      <c r="QII127" s="243"/>
      <c r="QIJ127" s="243"/>
      <c r="QIK127" s="243"/>
      <c r="QIL127" s="243"/>
      <c r="QIM127" s="243"/>
      <c r="QIN127" s="243"/>
      <c r="QIO127" s="243"/>
      <c r="QIP127" s="243"/>
      <c r="QIQ127" s="243"/>
      <c r="QIR127" s="243"/>
      <c r="QIS127" s="243"/>
      <c r="QIT127" s="243"/>
      <c r="QIU127" s="243"/>
      <c r="QIV127" s="243"/>
      <c r="QIW127" s="243"/>
      <c r="QIX127" s="243"/>
      <c r="QIY127" s="243"/>
      <c r="QIZ127" s="243"/>
      <c r="QJA127" s="243"/>
      <c r="QJB127" s="243"/>
      <c r="QJC127" s="243"/>
      <c r="QJD127" s="243"/>
      <c r="QJE127" s="243"/>
      <c r="QJF127" s="243"/>
      <c r="QJG127" s="243"/>
      <c r="QJH127" s="243"/>
      <c r="QJI127" s="243"/>
      <c r="QJJ127" s="243"/>
      <c r="QJK127" s="243"/>
      <c r="QJL127" s="243"/>
      <c r="QJM127" s="243"/>
      <c r="QJN127" s="243"/>
      <c r="QJO127" s="243"/>
      <c r="QJP127" s="243"/>
      <c r="QJQ127" s="243"/>
      <c r="QJR127" s="243"/>
      <c r="QJS127" s="243"/>
      <c r="QJT127" s="243"/>
      <c r="QJU127" s="243"/>
      <c r="QJV127" s="243"/>
      <c r="QJW127" s="243"/>
      <c r="QJX127" s="243"/>
      <c r="QJY127" s="243"/>
      <c r="QJZ127" s="243"/>
      <c r="QKA127" s="243"/>
      <c r="QKB127" s="243"/>
      <c r="QKC127" s="243"/>
      <c r="QKD127" s="243"/>
      <c r="QKE127" s="243"/>
      <c r="QKF127" s="243"/>
      <c r="QKG127" s="243"/>
      <c r="QKH127" s="243"/>
      <c r="QKI127" s="243"/>
      <c r="QKJ127" s="243"/>
      <c r="QKK127" s="243"/>
      <c r="QKL127" s="243"/>
      <c r="QKM127" s="243"/>
      <c r="QKN127" s="243"/>
      <c r="QKO127" s="243"/>
      <c r="QKP127" s="243"/>
      <c r="QKQ127" s="243"/>
      <c r="QKR127" s="243"/>
      <c r="QKS127" s="243"/>
      <c r="QKT127" s="243"/>
      <c r="QKU127" s="243"/>
      <c r="QKV127" s="243"/>
      <c r="QKW127" s="243"/>
      <c r="QKX127" s="243"/>
      <c r="QKY127" s="243"/>
      <c r="QKZ127" s="243"/>
      <c r="QLA127" s="243"/>
      <c r="QLB127" s="243"/>
      <c r="QLC127" s="243"/>
      <c r="QLD127" s="243"/>
      <c r="QLE127" s="243"/>
      <c r="QLF127" s="243"/>
      <c r="QLG127" s="243"/>
      <c r="QLH127" s="243"/>
      <c r="QLI127" s="243"/>
      <c r="QLJ127" s="243"/>
      <c r="QLK127" s="243"/>
      <c r="QLL127" s="243"/>
      <c r="QLM127" s="243"/>
      <c r="QLN127" s="243"/>
      <c r="QLO127" s="243"/>
      <c r="QLP127" s="243"/>
      <c r="QLQ127" s="243"/>
      <c r="QLR127" s="243"/>
      <c r="QLS127" s="243"/>
      <c r="QLT127" s="243"/>
      <c r="QLU127" s="243"/>
      <c r="QLV127" s="243"/>
      <c r="QLW127" s="243"/>
      <c r="QLX127" s="243"/>
      <c r="QLY127" s="243"/>
      <c r="QLZ127" s="243"/>
      <c r="QMA127" s="243"/>
      <c r="QMB127" s="243"/>
      <c r="QMC127" s="243"/>
      <c r="QMD127" s="243"/>
      <c r="QME127" s="243"/>
      <c r="QMF127" s="243"/>
      <c r="QMG127" s="243"/>
      <c r="QMH127" s="243"/>
      <c r="QMI127" s="243"/>
      <c r="QMJ127" s="243"/>
      <c r="QMK127" s="243"/>
      <c r="QML127" s="243"/>
      <c r="QMM127" s="243"/>
      <c r="QMN127" s="243"/>
      <c r="QMO127" s="243"/>
      <c r="QMP127" s="243"/>
      <c r="QMQ127" s="243"/>
      <c r="QMR127" s="243"/>
      <c r="QMS127" s="243"/>
      <c r="QMT127" s="243"/>
      <c r="QMU127" s="243"/>
      <c r="QMV127" s="243"/>
      <c r="QMW127" s="243"/>
      <c r="QMX127" s="243"/>
      <c r="QMY127" s="243"/>
      <c r="QMZ127" s="243"/>
      <c r="QNA127" s="243"/>
      <c r="QNB127" s="243"/>
      <c r="QNC127" s="243"/>
      <c r="QND127" s="243"/>
      <c r="QNE127" s="243"/>
      <c r="QNF127" s="243"/>
      <c r="QNG127" s="243"/>
      <c r="QNH127" s="243"/>
      <c r="QNI127" s="243"/>
      <c r="QNJ127" s="243"/>
      <c r="QNK127" s="243"/>
      <c r="QNL127" s="243"/>
      <c r="QNM127" s="243"/>
      <c r="QNN127" s="243"/>
      <c r="QNO127" s="243"/>
      <c r="QNP127" s="243"/>
      <c r="QNQ127" s="243"/>
      <c r="QNR127" s="243"/>
      <c r="QNS127" s="243"/>
      <c r="QNT127" s="243"/>
      <c r="QNU127" s="243"/>
      <c r="QNV127" s="243"/>
      <c r="QNW127" s="243"/>
      <c r="QNX127" s="243"/>
      <c r="QNY127" s="243"/>
      <c r="QNZ127" s="243"/>
      <c r="QOA127" s="243"/>
      <c r="QOB127" s="243"/>
      <c r="QOC127" s="243"/>
      <c r="QOD127" s="243"/>
      <c r="QOE127" s="243"/>
      <c r="QOF127" s="243"/>
      <c r="QOG127" s="243"/>
      <c r="QOH127" s="243"/>
      <c r="QOI127" s="243"/>
      <c r="QOJ127" s="243"/>
      <c r="QOK127" s="243"/>
      <c r="QOL127" s="243"/>
      <c r="QOM127" s="243"/>
      <c r="QON127" s="243"/>
      <c r="QOO127" s="243"/>
      <c r="QOP127" s="243"/>
      <c r="QOQ127" s="243"/>
      <c r="QOR127" s="243"/>
      <c r="QOS127" s="243"/>
      <c r="QOT127" s="243"/>
      <c r="QOU127" s="243"/>
      <c r="QOV127" s="243"/>
      <c r="QOW127" s="243"/>
      <c r="QOX127" s="243"/>
      <c r="QOY127" s="243"/>
      <c r="QOZ127" s="243"/>
      <c r="QPA127" s="243"/>
      <c r="QPB127" s="243"/>
      <c r="QPC127" s="243"/>
      <c r="QPD127" s="243"/>
      <c r="QPE127" s="243"/>
      <c r="QPF127" s="243"/>
      <c r="QPG127" s="243"/>
      <c r="QPH127" s="243"/>
      <c r="QPI127" s="243"/>
      <c r="QPJ127" s="243"/>
      <c r="QPK127" s="243"/>
      <c r="QPL127" s="243"/>
      <c r="QPM127" s="243"/>
      <c r="QPN127" s="243"/>
      <c r="QPO127" s="243"/>
      <c r="QPP127" s="243"/>
      <c r="QPQ127" s="243"/>
      <c r="QPR127" s="243"/>
      <c r="QPS127" s="243"/>
      <c r="QPT127" s="243"/>
      <c r="QPU127" s="243"/>
      <c r="QPV127" s="243"/>
      <c r="QPW127" s="243"/>
      <c r="QPX127" s="243"/>
      <c r="QPY127" s="243"/>
      <c r="QPZ127" s="243"/>
      <c r="QQA127" s="243"/>
      <c r="QQB127" s="243"/>
      <c r="QQC127" s="243"/>
      <c r="QQD127" s="243"/>
      <c r="QQE127" s="243"/>
      <c r="QQF127" s="243"/>
      <c r="QQG127" s="243"/>
      <c r="QQH127" s="243"/>
      <c r="QQI127" s="243"/>
      <c r="QQJ127" s="243"/>
      <c r="QQK127" s="243"/>
      <c r="QQL127" s="243"/>
      <c r="QQM127" s="243"/>
      <c r="QQN127" s="243"/>
      <c r="QQO127" s="243"/>
      <c r="QQP127" s="243"/>
      <c r="QQQ127" s="243"/>
      <c r="QQR127" s="243"/>
      <c r="QQS127" s="243"/>
      <c r="QQT127" s="243"/>
      <c r="QQU127" s="243"/>
      <c r="QQV127" s="243"/>
      <c r="QQW127" s="243"/>
      <c r="QQX127" s="243"/>
      <c r="QQY127" s="243"/>
      <c r="QQZ127" s="243"/>
      <c r="QRA127" s="243"/>
      <c r="QRB127" s="243"/>
      <c r="QRC127" s="243"/>
      <c r="QRD127" s="243"/>
      <c r="QRE127" s="243"/>
      <c r="QRF127" s="243"/>
      <c r="QRG127" s="243"/>
      <c r="QRH127" s="243"/>
      <c r="QRI127" s="243"/>
      <c r="QRJ127" s="243"/>
      <c r="QRK127" s="243"/>
      <c r="QRL127" s="243"/>
      <c r="QRM127" s="243"/>
      <c r="QRN127" s="243"/>
      <c r="QRO127" s="243"/>
      <c r="QRP127" s="243"/>
      <c r="QRQ127" s="243"/>
      <c r="QRR127" s="243"/>
      <c r="QRS127" s="243"/>
      <c r="QRT127" s="243"/>
      <c r="QRU127" s="243"/>
      <c r="QRV127" s="243"/>
      <c r="QRW127" s="243"/>
      <c r="QRX127" s="243"/>
      <c r="QRY127" s="243"/>
      <c r="QRZ127" s="243"/>
      <c r="QSA127" s="243"/>
      <c r="QSB127" s="243"/>
      <c r="QSC127" s="243"/>
      <c r="QSD127" s="243"/>
      <c r="QSE127" s="243"/>
      <c r="QSF127" s="243"/>
      <c r="QSG127" s="243"/>
      <c r="QSH127" s="243"/>
      <c r="QSI127" s="243"/>
      <c r="QSJ127" s="243"/>
      <c r="QSK127" s="243"/>
      <c r="QSL127" s="243"/>
      <c r="QSM127" s="243"/>
      <c r="QSN127" s="243"/>
      <c r="QSO127" s="243"/>
      <c r="QSP127" s="243"/>
      <c r="QSQ127" s="243"/>
      <c r="QSR127" s="243"/>
      <c r="QSS127" s="243"/>
      <c r="QST127" s="243"/>
      <c r="QSU127" s="243"/>
      <c r="QSV127" s="243"/>
      <c r="QSW127" s="243"/>
      <c r="QSX127" s="243"/>
      <c r="QSY127" s="243"/>
      <c r="QSZ127" s="243"/>
      <c r="QTA127" s="243"/>
      <c r="QTB127" s="243"/>
      <c r="QTC127" s="243"/>
      <c r="QTD127" s="243"/>
      <c r="QTE127" s="243"/>
      <c r="QTF127" s="243"/>
      <c r="QTG127" s="243"/>
      <c r="QTH127" s="243"/>
      <c r="QTI127" s="243"/>
      <c r="QTJ127" s="243"/>
      <c r="QTK127" s="243"/>
      <c r="QTL127" s="243"/>
      <c r="QTM127" s="243"/>
      <c r="QTN127" s="243"/>
      <c r="QTO127" s="243"/>
      <c r="QTP127" s="243"/>
      <c r="QTQ127" s="243"/>
      <c r="QTR127" s="243"/>
      <c r="QTS127" s="243"/>
      <c r="QTT127" s="243"/>
      <c r="QTU127" s="243"/>
      <c r="QTV127" s="243"/>
      <c r="QTW127" s="243"/>
      <c r="QTX127" s="243"/>
      <c r="QTY127" s="243"/>
      <c r="QTZ127" s="243"/>
      <c r="QUA127" s="243"/>
      <c r="QUB127" s="243"/>
      <c r="QUC127" s="243"/>
      <c r="QUD127" s="243"/>
      <c r="QUE127" s="243"/>
      <c r="QUF127" s="243"/>
      <c r="QUG127" s="243"/>
      <c r="QUH127" s="243"/>
      <c r="QUI127" s="243"/>
      <c r="QUJ127" s="243"/>
      <c r="QUK127" s="243"/>
      <c r="QUL127" s="243"/>
      <c r="QUM127" s="243"/>
      <c r="QUN127" s="243"/>
      <c r="QUO127" s="243"/>
      <c r="QUP127" s="243"/>
      <c r="QUQ127" s="243"/>
      <c r="QUR127" s="243"/>
      <c r="QUS127" s="243"/>
      <c r="QUT127" s="243"/>
      <c r="QUU127" s="243"/>
      <c r="QUV127" s="243"/>
      <c r="QUW127" s="243"/>
      <c r="QUX127" s="243"/>
      <c r="QUY127" s="243"/>
      <c r="QUZ127" s="243"/>
      <c r="QVA127" s="243"/>
      <c r="QVB127" s="243"/>
      <c r="QVC127" s="243"/>
      <c r="QVD127" s="243"/>
      <c r="QVE127" s="243"/>
      <c r="QVF127" s="243"/>
      <c r="QVG127" s="243"/>
      <c r="QVH127" s="243"/>
      <c r="QVI127" s="243"/>
      <c r="QVJ127" s="243"/>
      <c r="QVK127" s="243"/>
      <c r="QVL127" s="243"/>
      <c r="QVM127" s="243"/>
      <c r="QVN127" s="243"/>
      <c r="QVO127" s="243"/>
      <c r="QVP127" s="243"/>
      <c r="QVQ127" s="243"/>
      <c r="QVR127" s="243"/>
      <c r="QVS127" s="243"/>
      <c r="QVT127" s="243"/>
      <c r="QVU127" s="243"/>
      <c r="QVV127" s="243"/>
      <c r="QVW127" s="243"/>
      <c r="QVX127" s="243"/>
      <c r="QVY127" s="243"/>
      <c r="QVZ127" s="243"/>
      <c r="QWA127" s="243"/>
      <c r="QWB127" s="243"/>
      <c r="QWC127" s="243"/>
      <c r="QWD127" s="243"/>
      <c r="QWE127" s="243"/>
      <c r="QWF127" s="243"/>
      <c r="QWG127" s="243"/>
      <c r="QWH127" s="243"/>
      <c r="QWI127" s="243"/>
      <c r="QWJ127" s="243"/>
      <c r="QWK127" s="243"/>
      <c r="QWL127" s="243"/>
      <c r="QWM127" s="243"/>
      <c r="QWN127" s="243"/>
      <c r="QWO127" s="243"/>
      <c r="QWP127" s="243"/>
      <c r="QWQ127" s="243"/>
      <c r="QWR127" s="243"/>
      <c r="QWS127" s="243"/>
      <c r="QWT127" s="243"/>
      <c r="QWU127" s="243"/>
      <c r="QWV127" s="243"/>
      <c r="QWW127" s="243"/>
      <c r="QWX127" s="243"/>
      <c r="QWY127" s="243"/>
      <c r="QWZ127" s="243"/>
      <c r="QXA127" s="243"/>
      <c r="QXB127" s="243"/>
      <c r="QXC127" s="243"/>
      <c r="QXD127" s="243"/>
      <c r="QXE127" s="243"/>
      <c r="QXF127" s="243"/>
      <c r="QXG127" s="243"/>
      <c r="QXH127" s="243"/>
      <c r="QXI127" s="243"/>
      <c r="QXJ127" s="243"/>
      <c r="QXK127" s="243"/>
      <c r="QXL127" s="243"/>
      <c r="QXM127" s="243"/>
      <c r="QXN127" s="243"/>
      <c r="QXO127" s="243"/>
      <c r="QXP127" s="243"/>
      <c r="QXQ127" s="243"/>
      <c r="QXR127" s="243"/>
      <c r="QXS127" s="243"/>
      <c r="QXT127" s="243"/>
      <c r="QXU127" s="243"/>
      <c r="QXV127" s="243"/>
      <c r="QXW127" s="243"/>
      <c r="QXX127" s="243"/>
      <c r="QXY127" s="243"/>
      <c r="QXZ127" s="243"/>
      <c r="QYA127" s="243"/>
      <c r="QYB127" s="243"/>
      <c r="QYC127" s="243"/>
      <c r="QYD127" s="243"/>
      <c r="QYE127" s="243"/>
      <c r="QYF127" s="243"/>
      <c r="QYG127" s="243"/>
      <c r="QYH127" s="243"/>
      <c r="QYI127" s="243"/>
      <c r="QYJ127" s="243"/>
      <c r="QYK127" s="243"/>
      <c r="QYL127" s="243"/>
      <c r="QYM127" s="243"/>
      <c r="QYN127" s="243"/>
      <c r="QYO127" s="243"/>
      <c r="QYP127" s="243"/>
      <c r="QYQ127" s="243"/>
      <c r="QYR127" s="243"/>
      <c r="QYS127" s="243"/>
      <c r="QYT127" s="243"/>
      <c r="QYU127" s="243"/>
      <c r="QYV127" s="243"/>
      <c r="QYW127" s="243"/>
      <c r="QYX127" s="243"/>
      <c r="QYY127" s="243"/>
      <c r="QYZ127" s="243"/>
      <c r="QZA127" s="243"/>
      <c r="QZB127" s="243"/>
      <c r="QZC127" s="243"/>
      <c r="QZD127" s="243"/>
      <c r="QZE127" s="243"/>
      <c r="QZF127" s="243"/>
      <c r="QZG127" s="243"/>
      <c r="QZH127" s="243"/>
      <c r="QZI127" s="243"/>
      <c r="QZJ127" s="243"/>
      <c r="QZK127" s="243"/>
      <c r="QZL127" s="243"/>
      <c r="QZM127" s="243"/>
      <c r="QZN127" s="243"/>
      <c r="QZO127" s="243"/>
      <c r="QZP127" s="243"/>
      <c r="QZQ127" s="243"/>
      <c r="QZR127" s="243"/>
      <c r="QZS127" s="243"/>
      <c r="QZT127" s="243"/>
      <c r="QZU127" s="243"/>
      <c r="QZV127" s="243"/>
      <c r="QZW127" s="243"/>
      <c r="QZX127" s="243"/>
      <c r="QZY127" s="243"/>
      <c r="QZZ127" s="243"/>
      <c r="RAA127" s="243"/>
      <c r="RAB127" s="243"/>
      <c r="RAC127" s="243"/>
      <c r="RAD127" s="243"/>
      <c r="RAE127" s="243"/>
      <c r="RAF127" s="243"/>
      <c r="RAG127" s="243"/>
      <c r="RAH127" s="243"/>
      <c r="RAI127" s="243"/>
      <c r="RAJ127" s="243"/>
      <c r="RAK127" s="243"/>
      <c r="RAL127" s="243"/>
      <c r="RAM127" s="243"/>
      <c r="RAN127" s="243"/>
      <c r="RAO127" s="243"/>
      <c r="RAP127" s="243"/>
      <c r="RAQ127" s="243"/>
      <c r="RAR127" s="243"/>
      <c r="RAS127" s="243"/>
      <c r="RAT127" s="243"/>
      <c r="RAU127" s="243"/>
      <c r="RAV127" s="243"/>
      <c r="RAW127" s="243"/>
      <c r="RAX127" s="243"/>
      <c r="RAY127" s="243"/>
      <c r="RAZ127" s="243"/>
      <c r="RBA127" s="243"/>
      <c r="RBB127" s="243"/>
      <c r="RBC127" s="243"/>
      <c r="RBD127" s="243"/>
      <c r="RBE127" s="243"/>
      <c r="RBF127" s="243"/>
      <c r="RBG127" s="243"/>
      <c r="RBH127" s="243"/>
      <c r="RBI127" s="243"/>
      <c r="RBJ127" s="243"/>
      <c r="RBK127" s="243"/>
      <c r="RBL127" s="243"/>
      <c r="RBM127" s="243"/>
      <c r="RBN127" s="243"/>
      <c r="RBO127" s="243"/>
      <c r="RBP127" s="243"/>
      <c r="RBQ127" s="243"/>
      <c r="RBR127" s="243"/>
      <c r="RBS127" s="243"/>
      <c r="RBT127" s="243"/>
      <c r="RBU127" s="243"/>
      <c r="RBV127" s="243"/>
      <c r="RBW127" s="243"/>
      <c r="RBX127" s="243"/>
      <c r="RBY127" s="243"/>
      <c r="RBZ127" s="243"/>
      <c r="RCA127" s="243"/>
      <c r="RCB127" s="243"/>
      <c r="RCC127" s="243"/>
      <c r="RCD127" s="243"/>
      <c r="RCE127" s="243"/>
      <c r="RCF127" s="243"/>
      <c r="RCG127" s="243"/>
      <c r="RCH127" s="243"/>
      <c r="RCI127" s="243"/>
      <c r="RCJ127" s="243"/>
      <c r="RCK127" s="243"/>
      <c r="RCL127" s="243"/>
      <c r="RCM127" s="243"/>
      <c r="RCN127" s="243"/>
      <c r="RCO127" s="243"/>
      <c r="RCP127" s="243"/>
      <c r="RCQ127" s="243"/>
      <c r="RCR127" s="243"/>
      <c r="RCS127" s="243"/>
      <c r="RCT127" s="243"/>
      <c r="RCU127" s="243"/>
      <c r="RCV127" s="243"/>
      <c r="RCW127" s="243"/>
      <c r="RCX127" s="243"/>
      <c r="RCY127" s="243"/>
      <c r="RCZ127" s="243"/>
      <c r="RDA127" s="243"/>
      <c r="RDB127" s="243"/>
      <c r="RDC127" s="243"/>
      <c r="RDD127" s="243"/>
      <c r="RDE127" s="243"/>
      <c r="RDF127" s="243"/>
      <c r="RDG127" s="243"/>
      <c r="RDH127" s="243"/>
      <c r="RDI127" s="243"/>
      <c r="RDJ127" s="243"/>
      <c r="RDK127" s="243"/>
      <c r="RDL127" s="243"/>
      <c r="RDM127" s="243"/>
      <c r="RDN127" s="243"/>
      <c r="RDO127" s="243"/>
      <c r="RDP127" s="243"/>
      <c r="RDQ127" s="243"/>
      <c r="RDR127" s="243"/>
      <c r="RDS127" s="243"/>
      <c r="RDT127" s="243"/>
      <c r="RDU127" s="243"/>
      <c r="RDV127" s="243"/>
      <c r="RDW127" s="243"/>
      <c r="RDX127" s="243"/>
      <c r="RDY127" s="243"/>
      <c r="RDZ127" s="243"/>
      <c r="REA127" s="243"/>
      <c r="REB127" s="243"/>
      <c r="REC127" s="243"/>
      <c r="RED127" s="243"/>
      <c r="REE127" s="243"/>
      <c r="REF127" s="243"/>
      <c r="REG127" s="243"/>
      <c r="REH127" s="243"/>
      <c r="REI127" s="243"/>
      <c r="REJ127" s="243"/>
      <c r="REK127" s="243"/>
      <c r="REL127" s="243"/>
      <c r="REM127" s="243"/>
      <c r="REN127" s="243"/>
      <c r="REO127" s="243"/>
      <c r="REP127" s="243"/>
      <c r="REQ127" s="243"/>
      <c r="RER127" s="243"/>
      <c r="RES127" s="243"/>
      <c r="RET127" s="243"/>
      <c r="REU127" s="243"/>
      <c r="REV127" s="243"/>
      <c r="REW127" s="243"/>
      <c r="REX127" s="243"/>
      <c r="REY127" s="243"/>
      <c r="REZ127" s="243"/>
      <c r="RFA127" s="243"/>
      <c r="RFB127" s="243"/>
      <c r="RFC127" s="243"/>
      <c r="RFD127" s="243"/>
      <c r="RFE127" s="243"/>
      <c r="RFF127" s="243"/>
      <c r="RFG127" s="243"/>
      <c r="RFH127" s="243"/>
      <c r="RFI127" s="243"/>
      <c r="RFJ127" s="243"/>
      <c r="RFK127" s="243"/>
      <c r="RFL127" s="243"/>
      <c r="RFM127" s="243"/>
      <c r="RFN127" s="243"/>
      <c r="RFO127" s="243"/>
      <c r="RFP127" s="243"/>
      <c r="RFQ127" s="243"/>
      <c r="RFR127" s="243"/>
      <c r="RFS127" s="243"/>
      <c r="RFT127" s="243"/>
      <c r="RFU127" s="243"/>
      <c r="RFV127" s="243"/>
      <c r="RFW127" s="243"/>
      <c r="RFX127" s="243"/>
      <c r="RFY127" s="243"/>
      <c r="RFZ127" s="243"/>
      <c r="RGA127" s="243"/>
      <c r="RGB127" s="243"/>
      <c r="RGC127" s="243"/>
      <c r="RGD127" s="243"/>
      <c r="RGE127" s="243"/>
      <c r="RGF127" s="243"/>
      <c r="RGG127" s="243"/>
      <c r="RGH127" s="243"/>
      <c r="RGI127" s="243"/>
      <c r="RGJ127" s="243"/>
      <c r="RGK127" s="243"/>
      <c r="RGL127" s="243"/>
      <c r="RGM127" s="243"/>
      <c r="RGN127" s="243"/>
      <c r="RGO127" s="243"/>
      <c r="RGP127" s="243"/>
      <c r="RGQ127" s="243"/>
      <c r="RGR127" s="243"/>
      <c r="RGS127" s="243"/>
      <c r="RGT127" s="243"/>
      <c r="RGU127" s="243"/>
      <c r="RGV127" s="243"/>
      <c r="RGW127" s="243"/>
      <c r="RGX127" s="243"/>
      <c r="RGY127" s="243"/>
      <c r="RGZ127" s="243"/>
      <c r="RHA127" s="243"/>
      <c r="RHB127" s="243"/>
      <c r="RHC127" s="243"/>
      <c r="RHD127" s="243"/>
      <c r="RHE127" s="243"/>
      <c r="RHF127" s="243"/>
      <c r="RHG127" s="243"/>
      <c r="RHH127" s="243"/>
      <c r="RHI127" s="243"/>
      <c r="RHJ127" s="243"/>
      <c r="RHK127" s="243"/>
      <c r="RHL127" s="243"/>
      <c r="RHM127" s="243"/>
      <c r="RHN127" s="243"/>
      <c r="RHO127" s="243"/>
      <c r="RHP127" s="243"/>
      <c r="RHQ127" s="243"/>
      <c r="RHR127" s="243"/>
      <c r="RHS127" s="243"/>
      <c r="RHT127" s="243"/>
      <c r="RHU127" s="243"/>
      <c r="RHV127" s="243"/>
      <c r="RHW127" s="243"/>
      <c r="RHX127" s="243"/>
      <c r="RHY127" s="243"/>
      <c r="RHZ127" s="243"/>
      <c r="RIA127" s="243"/>
      <c r="RIB127" s="243"/>
      <c r="RIC127" s="243"/>
      <c r="RID127" s="243"/>
      <c r="RIE127" s="243"/>
      <c r="RIF127" s="243"/>
      <c r="RIG127" s="243"/>
      <c r="RIH127" s="243"/>
      <c r="RII127" s="243"/>
      <c r="RIJ127" s="243"/>
      <c r="RIK127" s="243"/>
      <c r="RIL127" s="243"/>
      <c r="RIM127" s="243"/>
      <c r="RIN127" s="243"/>
      <c r="RIO127" s="243"/>
      <c r="RIP127" s="243"/>
      <c r="RIQ127" s="243"/>
      <c r="RIR127" s="243"/>
      <c r="RIS127" s="243"/>
      <c r="RIT127" s="243"/>
      <c r="RIU127" s="243"/>
      <c r="RIV127" s="243"/>
      <c r="RIW127" s="243"/>
      <c r="RIX127" s="243"/>
      <c r="RIY127" s="243"/>
      <c r="RIZ127" s="243"/>
      <c r="RJA127" s="243"/>
      <c r="RJB127" s="243"/>
      <c r="RJC127" s="243"/>
      <c r="RJD127" s="243"/>
      <c r="RJE127" s="243"/>
      <c r="RJF127" s="243"/>
      <c r="RJG127" s="243"/>
      <c r="RJH127" s="243"/>
      <c r="RJI127" s="243"/>
      <c r="RJJ127" s="243"/>
      <c r="RJK127" s="243"/>
      <c r="RJL127" s="243"/>
      <c r="RJM127" s="243"/>
      <c r="RJN127" s="243"/>
      <c r="RJO127" s="243"/>
      <c r="RJP127" s="243"/>
      <c r="RJQ127" s="243"/>
      <c r="RJR127" s="243"/>
      <c r="RJS127" s="243"/>
      <c r="RJT127" s="243"/>
      <c r="RJU127" s="243"/>
      <c r="RJV127" s="243"/>
      <c r="RJW127" s="243"/>
      <c r="RJX127" s="243"/>
      <c r="RJY127" s="243"/>
      <c r="RJZ127" s="243"/>
      <c r="RKA127" s="243"/>
      <c r="RKB127" s="243"/>
      <c r="RKC127" s="243"/>
      <c r="RKD127" s="243"/>
      <c r="RKE127" s="243"/>
      <c r="RKF127" s="243"/>
      <c r="RKG127" s="243"/>
      <c r="RKH127" s="243"/>
      <c r="RKI127" s="243"/>
      <c r="RKJ127" s="243"/>
      <c r="RKK127" s="243"/>
      <c r="RKL127" s="243"/>
      <c r="RKM127" s="243"/>
      <c r="RKN127" s="243"/>
      <c r="RKO127" s="243"/>
      <c r="RKP127" s="243"/>
      <c r="RKQ127" s="243"/>
      <c r="RKR127" s="243"/>
      <c r="RKS127" s="243"/>
      <c r="RKT127" s="243"/>
      <c r="RKU127" s="243"/>
      <c r="RKV127" s="243"/>
      <c r="RKW127" s="243"/>
      <c r="RKX127" s="243"/>
      <c r="RKY127" s="243"/>
      <c r="RKZ127" s="243"/>
      <c r="RLA127" s="243"/>
      <c r="RLB127" s="243"/>
      <c r="RLC127" s="243"/>
      <c r="RLD127" s="243"/>
      <c r="RLE127" s="243"/>
      <c r="RLF127" s="243"/>
      <c r="RLG127" s="243"/>
      <c r="RLH127" s="243"/>
      <c r="RLI127" s="243"/>
      <c r="RLJ127" s="243"/>
      <c r="RLK127" s="243"/>
      <c r="RLL127" s="243"/>
      <c r="RLM127" s="243"/>
      <c r="RLN127" s="243"/>
      <c r="RLO127" s="243"/>
      <c r="RLP127" s="243"/>
      <c r="RLQ127" s="243"/>
      <c r="RLR127" s="243"/>
      <c r="RLS127" s="243"/>
      <c r="RLT127" s="243"/>
      <c r="RLU127" s="243"/>
      <c r="RLV127" s="243"/>
      <c r="RLW127" s="243"/>
      <c r="RLX127" s="243"/>
      <c r="RLY127" s="243"/>
      <c r="RLZ127" s="243"/>
      <c r="RMA127" s="243"/>
      <c r="RMB127" s="243"/>
      <c r="RMC127" s="243"/>
      <c r="RMD127" s="243"/>
      <c r="RME127" s="243"/>
      <c r="RMF127" s="243"/>
      <c r="RMG127" s="243"/>
      <c r="RMH127" s="243"/>
      <c r="RMI127" s="243"/>
      <c r="RMJ127" s="243"/>
      <c r="RMK127" s="243"/>
      <c r="RML127" s="243"/>
      <c r="RMM127" s="243"/>
      <c r="RMN127" s="243"/>
      <c r="RMO127" s="243"/>
      <c r="RMP127" s="243"/>
      <c r="RMQ127" s="243"/>
      <c r="RMR127" s="243"/>
      <c r="RMS127" s="243"/>
      <c r="RMT127" s="243"/>
      <c r="RMU127" s="243"/>
      <c r="RMV127" s="243"/>
      <c r="RMW127" s="243"/>
      <c r="RMX127" s="243"/>
      <c r="RMY127" s="243"/>
      <c r="RMZ127" s="243"/>
      <c r="RNA127" s="243"/>
      <c r="RNB127" s="243"/>
      <c r="RNC127" s="243"/>
      <c r="RND127" s="243"/>
      <c r="RNE127" s="243"/>
      <c r="RNF127" s="243"/>
      <c r="RNG127" s="243"/>
      <c r="RNH127" s="243"/>
      <c r="RNI127" s="243"/>
      <c r="RNJ127" s="243"/>
      <c r="RNK127" s="243"/>
      <c r="RNL127" s="243"/>
      <c r="RNM127" s="243"/>
      <c r="RNN127" s="243"/>
      <c r="RNO127" s="243"/>
      <c r="RNP127" s="243"/>
      <c r="RNQ127" s="243"/>
      <c r="RNR127" s="243"/>
      <c r="RNS127" s="243"/>
      <c r="RNT127" s="243"/>
      <c r="RNU127" s="243"/>
      <c r="RNV127" s="243"/>
      <c r="RNW127" s="243"/>
      <c r="RNX127" s="243"/>
      <c r="RNY127" s="243"/>
      <c r="RNZ127" s="243"/>
      <c r="ROA127" s="243"/>
      <c r="ROB127" s="243"/>
      <c r="ROC127" s="243"/>
      <c r="ROD127" s="243"/>
      <c r="ROE127" s="243"/>
      <c r="ROF127" s="243"/>
      <c r="ROG127" s="243"/>
      <c r="ROH127" s="243"/>
      <c r="ROI127" s="243"/>
      <c r="ROJ127" s="243"/>
      <c r="ROK127" s="243"/>
      <c r="ROL127" s="243"/>
      <c r="ROM127" s="243"/>
      <c r="RON127" s="243"/>
      <c r="ROO127" s="243"/>
      <c r="ROP127" s="243"/>
      <c r="ROQ127" s="243"/>
      <c r="ROR127" s="243"/>
      <c r="ROS127" s="243"/>
      <c r="ROT127" s="243"/>
      <c r="ROU127" s="243"/>
      <c r="ROV127" s="243"/>
      <c r="ROW127" s="243"/>
      <c r="ROX127" s="243"/>
      <c r="ROY127" s="243"/>
      <c r="ROZ127" s="243"/>
      <c r="RPA127" s="243"/>
      <c r="RPB127" s="243"/>
      <c r="RPC127" s="243"/>
      <c r="RPD127" s="243"/>
      <c r="RPE127" s="243"/>
      <c r="RPF127" s="243"/>
      <c r="RPG127" s="243"/>
      <c r="RPH127" s="243"/>
      <c r="RPI127" s="243"/>
      <c r="RPJ127" s="243"/>
      <c r="RPK127" s="243"/>
      <c r="RPL127" s="243"/>
      <c r="RPM127" s="243"/>
      <c r="RPN127" s="243"/>
      <c r="RPO127" s="243"/>
      <c r="RPP127" s="243"/>
      <c r="RPQ127" s="243"/>
      <c r="RPR127" s="243"/>
      <c r="RPS127" s="243"/>
      <c r="RPT127" s="243"/>
      <c r="RPU127" s="243"/>
      <c r="RPV127" s="243"/>
      <c r="RPW127" s="243"/>
      <c r="RPX127" s="243"/>
      <c r="RPY127" s="243"/>
      <c r="RPZ127" s="243"/>
      <c r="RQA127" s="243"/>
      <c r="RQB127" s="243"/>
      <c r="RQC127" s="243"/>
      <c r="RQD127" s="243"/>
      <c r="RQE127" s="243"/>
      <c r="RQF127" s="243"/>
      <c r="RQG127" s="243"/>
      <c r="RQH127" s="243"/>
      <c r="RQI127" s="243"/>
      <c r="RQJ127" s="243"/>
      <c r="RQK127" s="243"/>
      <c r="RQL127" s="243"/>
      <c r="RQM127" s="243"/>
      <c r="RQN127" s="243"/>
      <c r="RQO127" s="243"/>
      <c r="RQP127" s="243"/>
      <c r="RQQ127" s="243"/>
      <c r="RQR127" s="243"/>
      <c r="RQS127" s="243"/>
      <c r="RQT127" s="243"/>
      <c r="RQU127" s="243"/>
      <c r="RQV127" s="243"/>
      <c r="RQW127" s="243"/>
      <c r="RQX127" s="243"/>
      <c r="RQY127" s="243"/>
      <c r="RQZ127" s="243"/>
      <c r="RRA127" s="243"/>
      <c r="RRB127" s="243"/>
      <c r="RRC127" s="243"/>
      <c r="RRD127" s="243"/>
      <c r="RRE127" s="243"/>
      <c r="RRF127" s="243"/>
      <c r="RRG127" s="243"/>
      <c r="RRH127" s="243"/>
      <c r="RRI127" s="243"/>
      <c r="RRJ127" s="243"/>
      <c r="RRK127" s="243"/>
      <c r="RRL127" s="243"/>
      <c r="RRM127" s="243"/>
      <c r="RRN127" s="243"/>
      <c r="RRO127" s="243"/>
      <c r="RRP127" s="243"/>
      <c r="RRQ127" s="243"/>
      <c r="RRR127" s="243"/>
      <c r="RRS127" s="243"/>
      <c r="RRT127" s="243"/>
      <c r="RRU127" s="243"/>
      <c r="RRV127" s="243"/>
      <c r="RRW127" s="243"/>
      <c r="RRX127" s="243"/>
      <c r="RRY127" s="243"/>
      <c r="RRZ127" s="243"/>
      <c r="RSA127" s="243"/>
      <c r="RSB127" s="243"/>
      <c r="RSC127" s="243"/>
      <c r="RSD127" s="243"/>
      <c r="RSE127" s="243"/>
      <c r="RSF127" s="243"/>
      <c r="RSG127" s="243"/>
      <c r="RSH127" s="243"/>
      <c r="RSI127" s="243"/>
      <c r="RSJ127" s="243"/>
      <c r="RSK127" s="243"/>
      <c r="RSL127" s="243"/>
      <c r="RSM127" s="243"/>
      <c r="RSN127" s="243"/>
      <c r="RSO127" s="243"/>
      <c r="RSP127" s="243"/>
      <c r="RSQ127" s="243"/>
      <c r="RSR127" s="243"/>
      <c r="RSS127" s="243"/>
      <c r="RST127" s="243"/>
      <c r="RSU127" s="243"/>
      <c r="RSV127" s="243"/>
      <c r="RSW127" s="243"/>
      <c r="RSX127" s="243"/>
      <c r="RSY127" s="243"/>
      <c r="RSZ127" s="243"/>
      <c r="RTA127" s="243"/>
      <c r="RTB127" s="243"/>
      <c r="RTC127" s="243"/>
      <c r="RTD127" s="243"/>
      <c r="RTE127" s="243"/>
      <c r="RTF127" s="243"/>
      <c r="RTG127" s="243"/>
      <c r="RTH127" s="243"/>
      <c r="RTI127" s="243"/>
      <c r="RTJ127" s="243"/>
      <c r="RTK127" s="243"/>
      <c r="RTL127" s="243"/>
      <c r="RTM127" s="243"/>
      <c r="RTN127" s="243"/>
      <c r="RTO127" s="243"/>
      <c r="RTP127" s="243"/>
      <c r="RTQ127" s="243"/>
      <c r="RTR127" s="243"/>
      <c r="RTS127" s="243"/>
      <c r="RTT127" s="243"/>
      <c r="RTU127" s="243"/>
      <c r="RTV127" s="243"/>
      <c r="RTW127" s="243"/>
      <c r="RTX127" s="243"/>
      <c r="RTY127" s="243"/>
      <c r="RTZ127" s="243"/>
      <c r="RUA127" s="243"/>
      <c r="RUB127" s="243"/>
      <c r="RUC127" s="243"/>
      <c r="RUD127" s="243"/>
      <c r="RUE127" s="243"/>
      <c r="RUF127" s="243"/>
      <c r="RUG127" s="243"/>
      <c r="RUH127" s="243"/>
      <c r="RUI127" s="243"/>
      <c r="RUJ127" s="243"/>
      <c r="RUK127" s="243"/>
      <c r="RUL127" s="243"/>
      <c r="RUM127" s="243"/>
      <c r="RUN127" s="243"/>
      <c r="RUO127" s="243"/>
      <c r="RUP127" s="243"/>
      <c r="RUQ127" s="243"/>
      <c r="RUR127" s="243"/>
      <c r="RUS127" s="243"/>
      <c r="RUT127" s="243"/>
      <c r="RUU127" s="243"/>
      <c r="RUV127" s="243"/>
      <c r="RUW127" s="243"/>
      <c r="RUX127" s="243"/>
      <c r="RUY127" s="243"/>
      <c r="RUZ127" s="243"/>
      <c r="RVA127" s="243"/>
      <c r="RVB127" s="243"/>
      <c r="RVC127" s="243"/>
      <c r="RVD127" s="243"/>
      <c r="RVE127" s="243"/>
      <c r="RVF127" s="243"/>
      <c r="RVG127" s="243"/>
      <c r="RVH127" s="243"/>
      <c r="RVI127" s="243"/>
      <c r="RVJ127" s="243"/>
      <c r="RVK127" s="243"/>
      <c r="RVL127" s="243"/>
      <c r="RVM127" s="243"/>
      <c r="RVN127" s="243"/>
      <c r="RVO127" s="243"/>
      <c r="RVP127" s="243"/>
      <c r="RVQ127" s="243"/>
      <c r="RVR127" s="243"/>
      <c r="RVS127" s="243"/>
      <c r="RVT127" s="243"/>
      <c r="RVU127" s="243"/>
      <c r="RVV127" s="243"/>
      <c r="RVW127" s="243"/>
      <c r="RVX127" s="243"/>
      <c r="RVY127" s="243"/>
      <c r="RVZ127" s="243"/>
      <c r="RWA127" s="243"/>
      <c r="RWB127" s="243"/>
      <c r="RWC127" s="243"/>
      <c r="RWD127" s="243"/>
      <c r="RWE127" s="243"/>
      <c r="RWF127" s="243"/>
      <c r="RWG127" s="243"/>
      <c r="RWH127" s="243"/>
      <c r="RWI127" s="243"/>
      <c r="RWJ127" s="243"/>
      <c r="RWK127" s="243"/>
      <c r="RWL127" s="243"/>
      <c r="RWM127" s="243"/>
      <c r="RWN127" s="243"/>
      <c r="RWO127" s="243"/>
      <c r="RWP127" s="243"/>
      <c r="RWQ127" s="243"/>
      <c r="RWR127" s="243"/>
      <c r="RWS127" s="243"/>
      <c r="RWT127" s="243"/>
      <c r="RWU127" s="243"/>
      <c r="RWV127" s="243"/>
      <c r="RWW127" s="243"/>
      <c r="RWX127" s="243"/>
      <c r="RWY127" s="243"/>
      <c r="RWZ127" s="243"/>
      <c r="RXA127" s="243"/>
      <c r="RXB127" s="243"/>
      <c r="RXC127" s="243"/>
      <c r="RXD127" s="243"/>
      <c r="RXE127" s="243"/>
      <c r="RXF127" s="243"/>
      <c r="RXG127" s="243"/>
      <c r="RXH127" s="243"/>
      <c r="RXI127" s="243"/>
      <c r="RXJ127" s="243"/>
      <c r="RXK127" s="243"/>
      <c r="RXL127" s="243"/>
      <c r="RXM127" s="243"/>
      <c r="RXN127" s="243"/>
      <c r="RXO127" s="243"/>
      <c r="RXP127" s="243"/>
      <c r="RXQ127" s="243"/>
      <c r="RXR127" s="243"/>
      <c r="RXS127" s="243"/>
      <c r="RXT127" s="243"/>
      <c r="RXU127" s="243"/>
      <c r="RXV127" s="243"/>
      <c r="RXW127" s="243"/>
      <c r="RXX127" s="243"/>
      <c r="RXY127" s="243"/>
      <c r="RXZ127" s="243"/>
      <c r="RYA127" s="243"/>
      <c r="RYB127" s="243"/>
      <c r="RYC127" s="243"/>
      <c r="RYD127" s="243"/>
      <c r="RYE127" s="243"/>
      <c r="RYF127" s="243"/>
      <c r="RYG127" s="243"/>
      <c r="RYH127" s="243"/>
      <c r="RYI127" s="243"/>
      <c r="RYJ127" s="243"/>
      <c r="RYK127" s="243"/>
      <c r="RYL127" s="243"/>
      <c r="RYM127" s="243"/>
      <c r="RYN127" s="243"/>
      <c r="RYO127" s="243"/>
      <c r="RYP127" s="243"/>
      <c r="RYQ127" s="243"/>
      <c r="RYR127" s="243"/>
      <c r="RYS127" s="243"/>
      <c r="RYT127" s="243"/>
      <c r="RYU127" s="243"/>
      <c r="RYV127" s="243"/>
      <c r="RYW127" s="243"/>
      <c r="RYX127" s="243"/>
      <c r="RYY127" s="243"/>
      <c r="RYZ127" s="243"/>
      <c r="RZA127" s="243"/>
      <c r="RZB127" s="243"/>
      <c r="RZC127" s="243"/>
      <c r="RZD127" s="243"/>
      <c r="RZE127" s="243"/>
      <c r="RZF127" s="243"/>
      <c r="RZG127" s="243"/>
      <c r="RZH127" s="243"/>
      <c r="RZI127" s="243"/>
      <c r="RZJ127" s="243"/>
      <c r="RZK127" s="243"/>
      <c r="RZL127" s="243"/>
      <c r="RZM127" s="243"/>
      <c r="RZN127" s="243"/>
      <c r="RZO127" s="243"/>
      <c r="RZP127" s="243"/>
      <c r="RZQ127" s="243"/>
      <c r="RZR127" s="243"/>
      <c r="RZS127" s="243"/>
      <c r="RZT127" s="243"/>
      <c r="RZU127" s="243"/>
      <c r="RZV127" s="243"/>
      <c r="RZW127" s="243"/>
      <c r="RZX127" s="243"/>
      <c r="RZY127" s="243"/>
      <c r="RZZ127" s="243"/>
      <c r="SAA127" s="243"/>
      <c r="SAB127" s="243"/>
      <c r="SAC127" s="243"/>
      <c r="SAD127" s="243"/>
      <c r="SAE127" s="243"/>
      <c r="SAF127" s="243"/>
      <c r="SAG127" s="243"/>
      <c r="SAH127" s="243"/>
      <c r="SAI127" s="243"/>
      <c r="SAJ127" s="243"/>
      <c r="SAK127" s="243"/>
      <c r="SAL127" s="243"/>
      <c r="SAM127" s="243"/>
      <c r="SAN127" s="243"/>
      <c r="SAO127" s="243"/>
      <c r="SAP127" s="243"/>
      <c r="SAQ127" s="243"/>
      <c r="SAR127" s="243"/>
      <c r="SAS127" s="243"/>
      <c r="SAT127" s="243"/>
      <c r="SAU127" s="243"/>
      <c r="SAV127" s="243"/>
      <c r="SAW127" s="243"/>
      <c r="SAX127" s="243"/>
      <c r="SAY127" s="243"/>
      <c r="SAZ127" s="243"/>
      <c r="SBA127" s="243"/>
      <c r="SBB127" s="243"/>
      <c r="SBC127" s="243"/>
      <c r="SBD127" s="243"/>
      <c r="SBE127" s="243"/>
      <c r="SBF127" s="243"/>
      <c r="SBG127" s="243"/>
      <c r="SBH127" s="243"/>
      <c r="SBI127" s="243"/>
      <c r="SBJ127" s="243"/>
      <c r="SBK127" s="243"/>
      <c r="SBL127" s="243"/>
      <c r="SBM127" s="243"/>
      <c r="SBN127" s="243"/>
      <c r="SBO127" s="243"/>
      <c r="SBP127" s="243"/>
      <c r="SBQ127" s="243"/>
      <c r="SBR127" s="243"/>
      <c r="SBS127" s="243"/>
      <c r="SBT127" s="243"/>
      <c r="SBU127" s="243"/>
      <c r="SBV127" s="243"/>
      <c r="SBW127" s="243"/>
      <c r="SBX127" s="243"/>
      <c r="SBY127" s="243"/>
      <c r="SBZ127" s="243"/>
      <c r="SCA127" s="243"/>
      <c r="SCB127" s="243"/>
      <c r="SCC127" s="243"/>
      <c r="SCD127" s="243"/>
      <c r="SCE127" s="243"/>
      <c r="SCF127" s="243"/>
      <c r="SCG127" s="243"/>
      <c r="SCH127" s="243"/>
      <c r="SCI127" s="243"/>
      <c r="SCJ127" s="243"/>
      <c r="SCK127" s="243"/>
      <c r="SCL127" s="243"/>
      <c r="SCM127" s="243"/>
      <c r="SCN127" s="243"/>
      <c r="SCO127" s="243"/>
      <c r="SCP127" s="243"/>
      <c r="SCQ127" s="243"/>
      <c r="SCR127" s="243"/>
      <c r="SCS127" s="243"/>
      <c r="SCT127" s="243"/>
      <c r="SCU127" s="243"/>
      <c r="SCV127" s="243"/>
      <c r="SCW127" s="243"/>
      <c r="SCX127" s="243"/>
      <c r="SCY127" s="243"/>
      <c r="SCZ127" s="243"/>
      <c r="SDA127" s="243"/>
      <c r="SDB127" s="243"/>
      <c r="SDC127" s="243"/>
      <c r="SDD127" s="243"/>
      <c r="SDE127" s="243"/>
      <c r="SDF127" s="243"/>
      <c r="SDG127" s="243"/>
      <c r="SDH127" s="243"/>
      <c r="SDI127" s="243"/>
      <c r="SDJ127" s="243"/>
      <c r="SDK127" s="243"/>
      <c r="SDL127" s="243"/>
      <c r="SDM127" s="243"/>
      <c r="SDN127" s="243"/>
      <c r="SDO127" s="243"/>
      <c r="SDP127" s="243"/>
      <c r="SDQ127" s="243"/>
      <c r="SDR127" s="243"/>
      <c r="SDS127" s="243"/>
      <c r="SDT127" s="243"/>
      <c r="SDU127" s="243"/>
      <c r="SDV127" s="243"/>
      <c r="SDW127" s="243"/>
      <c r="SDX127" s="243"/>
      <c r="SDY127" s="243"/>
      <c r="SDZ127" s="243"/>
      <c r="SEA127" s="243"/>
      <c r="SEB127" s="243"/>
      <c r="SEC127" s="243"/>
      <c r="SED127" s="243"/>
      <c r="SEE127" s="243"/>
      <c r="SEF127" s="243"/>
      <c r="SEG127" s="243"/>
      <c r="SEH127" s="243"/>
      <c r="SEI127" s="243"/>
      <c r="SEJ127" s="243"/>
      <c r="SEK127" s="243"/>
      <c r="SEL127" s="243"/>
      <c r="SEM127" s="243"/>
      <c r="SEN127" s="243"/>
      <c r="SEO127" s="243"/>
      <c r="SEP127" s="243"/>
      <c r="SEQ127" s="243"/>
      <c r="SER127" s="243"/>
      <c r="SES127" s="243"/>
      <c r="SET127" s="243"/>
      <c r="SEU127" s="243"/>
      <c r="SEV127" s="243"/>
      <c r="SEW127" s="243"/>
      <c r="SEX127" s="243"/>
      <c r="SEY127" s="243"/>
      <c r="SEZ127" s="243"/>
      <c r="SFA127" s="243"/>
      <c r="SFB127" s="243"/>
      <c r="SFC127" s="243"/>
      <c r="SFD127" s="243"/>
      <c r="SFE127" s="243"/>
      <c r="SFF127" s="243"/>
      <c r="SFG127" s="243"/>
      <c r="SFH127" s="243"/>
      <c r="SFI127" s="243"/>
      <c r="SFJ127" s="243"/>
      <c r="SFK127" s="243"/>
      <c r="SFL127" s="243"/>
      <c r="SFM127" s="243"/>
      <c r="SFN127" s="243"/>
      <c r="SFO127" s="243"/>
      <c r="SFP127" s="243"/>
      <c r="SFQ127" s="243"/>
      <c r="SFR127" s="243"/>
      <c r="SFS127" s="243"/>
      <c r="SFT127" s="243"/>
      <c r="SFU127" s="243"/>
      <c r="SFV127" s="243"/>
      <c r="SFW127" s="243"/>
      <c r="SFX127" s="243"/>
      <c r="SFY127" s="243"/>
      <c r="SFZ127" s="243"/>
      <c r="SGA127" s="243"/>
      <c r="SGB127" s="243"/>
      <c r="SGC127" s="243"/>
      <c r="SGD127" s="243"/>
      <c r="SGE127" s="243"/>
      <c r="SGF127" s="243"/>
      <c r="SGG127" s="243"/>
      <c r="SGH127" s="243"/>
      <c r="SGI127" s="243"/>
      <c r="SGJ127" s="243"/>
      <c r="SGK127" s="243"/>
      <c r="SGL127" s="243"/>
      <c r="SGM127" s="243"/>
      <c r="SGN127" s="243"/>
      <c r="SGO127" s="243"/>
      <c r="SGP127" s="243"/>
      <c r="SGQ127" s="243"/>
      <c r="SGR127" s="243"/>
      <c r="SGS127" s="243"/>
      <c r="SGT127" s="243"/>
      <c r="SGU127" s="243"/>
      <c r="SGV127" s="243"/>
      <c r="SGW127" s="243"/>
      <c r="SGX127" s="243"/>
      <c r="SGY127" s="243"/>
      <c r="SGZ127" s="243"/>
      <c r="SHA127" s="243"/>
      <c r="SHB127" s="243"/>
      <c r="SHC127" s="243"/>
      <c r="SHD127" s="243"/>
      <c r="SHE127" s="243"/>
      <c r="SHF127" s="243"/>
      <c r="SHG127" s="243"/>
      <c r="SHH127" s="243"/>
      <c r="SHI127" s="243"/>
      <c r="SHJ127" s="243"/>
      <c r="SHK127" s="243"/>
      <c r="SHL127" s="243"/>
      <c r="SHM127" s="243"/>
      <c r="SHN127" s="243"/>
      <c r="SHO127" s="243"/>
      <c r="SHP127" s="243"/>
      <c r="SHQ127" s="243"/>
      <c r="SHR127" s="243"/>
      <c r="SHS127" s="243"/>
      <c r="SHT127" s="243"/>
      <c r="SHU127" s="243"/>
      <c r="SHV127" s="243"/>
      <c r="SHW127" s="243"/>
      <c r="SHX127" s="243"/>
      <c r="SHY127" s="243"/>
      <c r="SHZ127" s="243"/>
      <c r="SIA127" s="243"/>
      <c r="SIB127" s="243"/>
      <c r="SIC127" s="243"/>
      <c r="SID127" s="243"/>
      <c r="SIE127" s="243"/>
      <c r="SIF127" s="243"/>
      <c r="SIG127" s="243"/>
      <c r="SIH127" s="243"/>
      <c r="SII127" s="243"/>
      <c r="SIJ127" s="243"/>
      <c r="SIK127" s="243"/>
      <c r="SIL127" s="243"/>
      <c r="SIM127" s="243"/>
      <c r="SIN127" s="243"/>
      <c r="SIO127" s="243"/>
      <c r="SIP127" s="243"/>
      <c r="SIQ127" s="243"/>
      <c r="SIR127" s="243"/>
      <c r="SIS127" s="243"/>
      <c r="SIT127" s="243"/>
      <c r="SIU127" s="243"/>
      <c r="SIV127" s="243"/>
      <c r="SIW127" s="243"/>
      <c r="SIX127" s="243"/>
      <c r="SIY127" s="243"/>
      <c r="SIZ127" s="243"/>
      <c r="SJA127" s="243"/>
      <c r="SJB127" s="243"/>
      <c r="SJC127" s="243"/>
      <c r="SJD127" s="243"/>
      <c r="SJE127" s="243"/>
      <c r="SJF127" s="243"/>
      <c r="SJG127" s="243"/>
      <c r="SJH127" s="243"/>
      <c r="SJI127" s="243"/>
      <c r="SJJ127" s="243"/>
      <c r="SJK127" s="243"/>
      <c r="SJL127" s="243"/>
      <c r="SJM127" s="243"/>
      <c r="SJN127" s="243"/>
      <c r="SJO127" s="243"/>
      <c r="SJP127" s="243"/>
      <c r="SJQ127" s="243"/>
      <c r="SJR127" s="243"/>
      <c r="SJS127" s="243"/>
      <c r="SJT127" s="243"/>
      <c r="SJU127" s="243"/>
      <c r="SJV127" s="243"/>
      <c r="SJW127" s="243"/>
      <c r="SJX127" s="243"/>
      <c r="SJY127" s="243"/>
      <c r="SJZ127" s="243"/>
      <c r="SKA127" s="243"/>
      <c r="SKB127" s="243"/>
      <c r="SKC127" s="243"/>
      <c r="SKD127" s="243"/>
      <c r="SKE127" s="243"/>
      <c r="SKF127" s="243"/>
      <c r="SKG127" s="243"/>
      <c r="SKH127" s="243"/>
      <c r="SKI127" s="243"/>
      <c r="SKJ127" s="243"/>
      <c r="SKK127" s="243"/>
      <c r="SKL127" s="243"/>
      <c r="SKM127" s="243"/>
      <c r="SKN127" s="243"/>
      <c r="SKO127" s="243"/>
      <c r="SKP127" s="243"/>
      <c r="SKQ127" s="243"/>
      <c r="SKR127" s="243"/>
      <c r="SKS127" s="243"/>
      <c r="SKT127" s="243"/>
      <c r="SKU127" s="243"/>
      <c r="SKV127" s="243"/>
      <c r="SKW127" s="243"/>
      <c r="SKX127" s="243"/>
      <c r="SKY127" s="243"/>
      <c r="SKZ127" s="243"/>
      <c r="SLA127" s="243"/>
      <c r="SLB127" s="243"/>
      <c r="SLC127" s="243"/>
      <c r="SLD127" s="243"/>
      <c r="SLE127" s="243"/>
      <c r="SLF127" s="243"/>
      <c r="SLG127" s="243"/>
      <c r="SLH127" s="243"/>
      <c r="SLI127" s="243"/>
      <c r="SLJ127" s="243"/>
      <c r="SLK127" s="243"/>
      <c r="SLL127" s="243"/>
      <c r="SLM127" s="243"/>
      <c r="SLN127" s="243"/>
      <c r="SLO127" s="243"/>
      <c r="SLP127" s="243"/>
      <c r="SLQ127" s="243"/>
      <c r="SLR127" s="243"/>
      <c r="SLS127" s="243"/>
      <c r="SLT127" s="243"/>
      <c r="SLU127" s="243"/>
      <c r="SLV127" s="243"/>
      <c r="SLW127" s="243"/>
      <c r="SLX127" s="243"/>
      <c r="SLY127" s="243"/>
      <c r="SLZ127" s="243"/>
      <c r="SMA127" s="243"/>
      <c r="SMB127" s="243"/>
      <c r="SMC127" s="243"/>
      <c r="SMD127" s="243"/>
      <c r="SME127" s="243"/>
      <c r="SMF127" s="243"/>
      <c r="SMG127" s="243"/>
      <c r="SMH127" s="243"/>
      <c r="SMI127" s="243"/>
      <c r="SMJ127" s="243"/>
      <c r="SMK127" s="243"/>
      <c r="SML127" s="243"/>
      <c r="SMM127" s="243"/>
      <c r="SMN127" s="243"/>
      <c r="SMO127" s="243"/>
      <c r="SMP127" s="243"/>
      <c r="SMQ127" s="243"/>
      <c r="SMR127" s="243"/>
      <c r="SMS127" s="243"/>
      <c r="SMT127" s="243"/>
      <c r="SMU127" s="243"/>
      <c r="SMV127" s="243"/>
      <c r="SMW127" s="243"/>
      <c r="SMX127" s="243"/>
      <c r="SMY127" s="243"/>
      <c r="SMZ127" s="243"/>
      <c r="SNA127" s="243"/>
      <c r="SNB127" s="243"/>
      <c r="SNC127" s="243"/>
      <c r="SND127" s="243"/>
      <c r="SNE127" s="243"/>
      <c r="SNF127" s="243"/>
      <c r="SNG127" s="243"/>
      <c r="SNH127" s="243"/>
      <c r="SNI127" s="243"/>
      <c r="SNJ127" s="243"/>
      <c r="SNK127" s="243"/>
      <c r="SNL127" s="243"/>
      <c r="SNM127" s="243"/>
      <c r="SNN127" s="243"/>
      <c r="SNO127" s="243"/>
      <c r="SNP127" s="243"/>
      <c r="SNQ127" s="243"/>
      <c r="SNR127" s="243"/>
      <c r="SNS127" s="243"/>
      <c r="SNT127" s="243"/>
      <c r="SNU127" s="243"/>
      <c r="SNV127" s="243"/>
      <c r="SNW127" s="243"/>
      <c r="SNX127" s="243"/>
      <c r="SNY127" s="243"/>
      <c r="SNZ127" s="243"/>
      <c r="SOA127" s="243"/>
      <c r="SOB127" s="243"/>
      <c r="SOC127" s="243"/>
      <c r="SOD127" s="243"/>
      <c r="SOE127" s="243"/>
      <c r="SOF127" s="243"/>
      <c r="SOG127" s="243"/>
      <c r="SOH127" s="243"/>
      <c r="SOI127" s="243"/>
      <c r="SOJ127" s="243"/>
      <c r="SOK127" s="243"/>
      <c r="SOL127" s="243"/>
      <c r="SOM127" s="243"/>
      <c r="SON127" s="243"/>
      <c r="SOO127" s="243"/>
      <c r="SOP127" s="243"/>
      <c r="SOQ127" s="243"/>
      <c r="SOR127" s="243"/>
      <c r="SOS127" s="243"/>
      <c r="SOT127" s="243"/>
      <c r="SOU127" s="243"/>
      <c r="SOV127" s="243"/>
      <c r="SOW127" s="243"/>
      <c r="SOX127" s="243"/>
      <c r="SOY127" s="243"/>
      <c r="SOZ127" s="243"/>
      <c r="SPA127" s="243"/>
      <c r="SPB127" s="243"/>
      <c r="SPC127" s="243"/>
      <c r="SPD127" s="243"/>
      <c r="SPE127" s="243"/>
      <c r="SPF127" s="243"/>
      <c r="SPG127" s="243"/>
      <c r="SPH127" s="243"/>
      <c r="SPI127" s="243"/>
      <c r="SPJ127" s="243"/>
      <c r="SPK127" s="243"/>
      <c r="SPL127" s="243"/>
      <c r="SPM127" s="243"/>
      <c r="SPN127" s="243"/>
      <c r="SPO127" s="243"/>
      <c r="SPP127" s="243"/>
      <c r="SPQ127" s="243"/>
      <c r="SPR127" s="243"/>
      <c r="SPS127" s="243"/>
      <c r="SPT127" s="243"/>
      <c r="SPU127" s="243"/>
      <c r="SPV127" s="243"/>
      <c r="SPW127" s="243"/>
      <c r="SPX127" s="243"/>
      <c r="SPY127" s="243"/>
      <c r="SPZ127" s="243"/>
      <c r="SQA127" s="243"/>
      <c r="SQB127" s="243"/>
      <c r="SQC127" s="243"/>
      <c r="SQD127" s="243"/>
      <c r="SQE127" s="243"/>
      <c r="SQF127" s="243"/>
      <c r="SQG127" s="243"/>
      <c r="SQH127" s="243"/>
      <c r="SQI127" s="243"/>
      <c r="SQJ127" s="243"/>
      <c r="SQK127" s="243"/>
      <c r="SQL127" s="243"/>
      <c r="SQM127" s="243"/>
      <c r="SQN127" s="243"/>
      <c r="SQO127" s="243"/>
      <c r="SQP127" s="243"/>
      <c r="SQQ127" s="243"/>
      <c r="SQR127" s="243"/>
      <c r="SQS127" s="243"/>
      <c r="SQT127" s="243"/>
      <c r="SQU127" s="243"/>
      <c r="SQV127" s="243"/>
      <c r="SQW127" s="243"/>
      <c r="SQX127" s="243"/>
      <c r="SQY127" s="243"/>
      <c r="SQZ127" s="243"/>
      <c r="SRA127" s="243"/>
      <c r="SRB127" s="243"/>
      <c r="SRC127" s="243"/>
      <c r="SRD127" s="243"/>
      <c r="SRE127" s="243"/>
      <c r="SRF127" s="243"/>
      <c r="SRG127" s="243"/>
      <c r="SRH127" s="243"/>
      <c r="SRI127" s="243"/>
      <c r="SRJ127" s="243"/>
      <c r="SRK127" s="243"/>
      <c r="SRL127" s="243"/>
      <c r="SRM127" s="243"/>
      <c r="SRN127" s="243"/>
      <c r="SRO127" s="243"/>
      <c r="SRP127" s="243"/>
      <c r="SRQ127" s="243"/>
      <c r="SRR127" s="243"/>
      <c r="SRS127" s="243"/>
      <c r="SRT127" s="243"/>
      <c r="SRU127" s="243"/>
      <c r="SRV127" s="243"/>
      <c r="SRW127" s="243"/>
      <c r="SRX127" s="243"/>
      <c r="SRY127" s="243"/>
      <c r="SRZ127" s="243"/>
      <c r="SSA127" s="243"/>
      <c r="SSB127" s="243"/>
      <c r="SSC127" s="243"/>
      <c r="SSD127" s="243"/>
      <c r="SSE127" s="243"/>
      <c r="SSF127" s="243"/>
      <c r="SSG127" s="243"/>
      <c r="SSH127" s="243"/>
      <c r="SSI127" s="243"/>
      <c r="SSJ127" s="243"/>
      <c r="SSK127" s="243"/>
      <c r="SSL127" s="243"/>
      <c r="SSM127" s="243"/>
      <c r="SSN127" s="243"/>
      <c r="SSO127" s="243"/>
      <c r="SSP127" s="243"/>
      <c r="SSQ127" s="243"/>
      <c r="SSR127" s="243"/>
      <c r="SSS127" s="243"/>
      <c r="SST127" s="243"/>
      <c r="SSU127" s="243"/>
      <c r="SSV127" s="243"/>
      <c r="SSW127" s="243"/>
      <c r="SSX127" s="243"/>
      <c r="SSY127" s="243"/>
      <c r="SSZ127" s="243"/>
      <c r="STA127" s="243"/>
      <c r="STB127" s="243"/>
      <c r="STC127" s="243"/>
      <c r="STD127" s="243"/>
      <c r="STE127" s="243"/>
      <c r="STF127" s="243"/>
      <c r="STG127" s="243"/>
      <c r="STH127" s="243"/>
      <c r="STI127" s="243"/>
      <c r="STJ127" s="243"/>
      <c r="STK127" s="243"/>
      <c r="STL127" s="243"/>
      <c r="STM127" s="243"/>
      <c r="STN127" s="243"/>
      <c r="STO127" s="243"/>
      <c r="STP127" s="243"/>
      <c r="STQ127" s="243"/>
      <c r="STR127" s="243"/>
      <c r="STS127" s="243"/>
      <c r="STT127" s="243"/>
      <c r="STU127" s="243"/>
      <c r="STV127" s="243"/>
      <c r="STW127" s="243"/>
      <c r="STX127" s="243"/>
      <c r="STY127" s="243"/>
      <c r="STZ127" s="243"/>
      <c r="SUA127" s="243"/>
      <c r="SUB127" s="243"/>
      <c r="SUC127" s="243"/>
      <c r="SUD127" s="243"/>
      <c r="SUE127" s="243"/>
      <c r="SUF127" s="243"/>
      <c r="SUG127" s="243"/>
      <c r="SUH127" s="243"/>
      <c r="SUI127" s="243"/>
      <c r="SUJ127" s="243"/>
      <c r="SUK127" s="243"/>
      <c r="SUL127" s="243"/>
      <c r="SUM127" s="243"/>
      <c r="SUN127" s="243"/>
      <c r="SUO127" s="243"/>
      <c r="SUP127" s="243"/>
      <c r="SUQ127" s="243"/>
      <c r="SUR127" s="243"/>
      <c r="SUS127" s="243"/>
      <c r="SUT127" s="243"/>
      <c r="SUU127" s="243"/>
      <c r="SUV127" s="243"/>
      <c r="SUW127" s="243"/>
      <c r="SUX127" s="243"/>
      <c r="SUY127" s="243"/>
      <c r="SUZ127" s="243"/>
      <c r="SVA127" s="243"/>
      <c r="SVB127" s="243"/>
      <c r="SVC127" s="243"/>
      <c r="SVD127" s="243"/>
      <c r="SVE127" s="243"/>
      <c r="SVF127" s="243"/>
      <c r="SVG127" s="243"/>
      <c r="SVH127" s="243"/>
      <c r="SVI127" s="243"/>
      <c r="SVJ127" s="243"/>
      <c r="SVK127" s="243"/>
      <c r="SVL127" s="243"/>
      <c r="SVM127" s="243"/>
      <c r="SVN127" s="243"/>
      <c r="SVO127" s="243"/>
      <c r="SVP127" s="243"/>
      <c r="SVQ127" s="243"/>
      <c r="SVR127" s="243"/>
      <c r="SVS127" s="243"/>
      <c r="SVT127" s="243"/>
      <c r="SVU127" s="243"/>
      <c r="SVV127" s="243"/>
      <c r="SVW127" s="243"/>
      <c r="SVX127" s="243"/>
      <c r="SVY127" s="243"/>
      <c r="SVZ127" s="243"/>
      <c r="SWA127" s="243"/>
      <c r="SWB127" s="243"/>
      <c r="SWC127" s="243"/>
      <c r="SWD127" s="243"/>
      <c r="SWE127" s="243"/>
      <c r="SWF127" s="243"/>
      <c r="SWG127" s="243"/>
      <c r="SWH127" s="243"/>
      <c r="SWI127" s="243"/>
      <c r="SWJ127" s="243"/>
      <c r="SWK127" s="243"/>
      <c r="SWL127" s="243"/>
      <c r="SWM127" s="243"/>
      <c r="SWN127" s="243"/>
      <c r="SWO127" s="243"/>
      <c r="SWP127" s="243"/>
      <c r="SWQ127" s="243"/>
      <c r="SWR127" s="243"/>
      <c r="SWS127" s="243"/>
      <c r="SWT127" s="243"/>
      <c r="SWU127" s="243"/>
      <c r="SWV127" s="243"/>
      <c r="SWW127" s="243"/>
      <c r="SWX127" s="243"/>
      <c r="SWY127" s="243"/>
      <c r="SWZ127" s="243"/>
      <c r="SXA127" s="243"/>
      <c r="SXB127" s="243"/>
      <c r="SXC127" s="243"/>
      <c r="SXD127" s="243"/>
      <c r="SXE127" s="243"/>
      <c r="SXF127" s="243"/>
      <c r="SXG127" s="243"/>
      <c r="SXH127" s="243"/>
      <c r="SXI127" s="243"/>
      <c r="SXJ127" s="243"/>
      <c r="SXK127" s="243"/>
      <c r="SXL127" s="243"/>
      <c r="SXM127" s="243"/>
      <c r="SXN127" s="243"/>
      <c r="SXO127" s="243"/>
      <c r="SXP127" s="243"/>
      <c r="SXQ127" s="243"/>
      <c r="SXR127" s="243"/>
      <c r="SXS127" s="243"/>
      <c r="SXT127" s="243"/>
      <c r="SXU127" s="243"/>
      <c r="SXV127" s="243"/>
      <c r="SXW127" s="243"/>
      <c r="SXX127" s="243"/>
      <c r="SXY127" s="243"/>
      <c r="SXZ127" s="243"/>
      <c r="SYA127" s="243"/>
      <c r="SYB127" s="243"/>
      <c r="SYC127" s="243"/>
      <c r="SYD127" s="243"/>
      <c r="SYE127" s="243"/>
      <c r="SYF127" s="243"/>
      <c r="SYG127" s="243"/>
      <c r="SYH127" s="243"/>
      <c r="SYI127" s="243"/>
      <c r="SYJ127" s="243"/>
      <c r="SYK127" s="243"/>
      <c r="SYL127" s="243"/>
      <c r="SYM127" s="243"/>
      <c r="SYN127" s="243"/>
      <c r="SYO127" s="243"/>
      <c r="SYP127" s="243"/>
      <c r="SYQ127" s="243"/>
      <c r="SYR127" s="243"/>
      <c r="SYS127" s="243"/>
      <c r="SYT127" s="243"/>
      <c r="SYU127" s="243"/>
      <c r="SYV127" s="243"/>
      <c r="SYW127" s="243"/>
      <c r="SYX127" s="243"/>
      <c r="SYY127" s="243"/>
      <c r="SYZ127" s="243"/>
      <c r="SZA127" s="243"/>
      <c r="SZB127" s="243"/>
      <c r="SZC127" s="243"/>
      <c r="SZD127" s="243"/>
      <c r="SZE127" s="243"/>
      <c r="SZF127" s="243"/>
      <c r="SZG127" s="243"/>
      <c r="SZH127" s="243"/>
      <c r="SZI127" s="243"/>
      <c r="SZJ127" s="243"/>
      <c r="SZK127" s="243"/>
      <c r="SZL127" s="243"/>
      <c r="SZM127" s="243"/>
      <c r="SZN127" s="243"/>
      <c r="SZO127" s="243"/>
      <c r="SZP127" s="243"/>
      <c r="SZQ127" s="243"/>
      <c r="SZR127" s="243"/>
      <c r="SZS127" s="243"/>
      <c r="SZT127" s="243"/>
      <c r="SZU127" s="243"/>
      <c r="SZV127" s="243"/>
      <c r="SZW127" s="243"/>
      <c r="SZX127" s="243"/>
      <c r="SZY127" s="243"/>
      <c r="SZZ127" s="243"/>
      <c r="TAA127" s="243"/>
      <c r="TAB127" s="243"/>
      <c r="TAC127" s="243"/>
      <c r="TAD127" s="243"/>
      <c r="TAE127" s="243"/>
      <c r="TAF127" s="243"/>
      <c r="TAG127" s="243"/>
      <c r="TAH127" s="243"/>
      <c r="TAI127" s="243"/>
      <c r="TAJ127" s="243"/>
      <c r="TAK127" s="243"/>
      <c r="TAL127" s="243"/>
      <c r="TAM127" s="243"/>
      <c r="TAN127" s="243"/>
      <c r="TAO127" s="243"/>
      <c r="TAP127" s="243"/>
      <c r="TAQ127" s="243"/>
      <c r="TAR127" s="243"/>
      <c r="TAS127" s="243"/>
      <c r="TAT127" s="243"/>
      <c r="TAU127" s="243"/>
      <c r="TAV127" s="243"/>
      <c r="TAW127" s="243"/>
      <c r="TAX127" s="243"/>
      <c r="TAY127" s="243"/>
      <c r="TAZ127" s="243"/>
      <c r="TBA127" s="243"/>
      <c r="TBB127" s="243"/>
      <c r="TBC127" s="243"/>
      <c r="TBD127" s="243"/>
      <c r="TBE127" s="243"/>
      <c r="TBF127" s="243"/>
      <c r="TBG127" s="243"/>
      <c r="TBH127" s="243"/>
      <c r="TBI127" s="243"/>
      <c r="TBJ127" s="243"/>
      <c r="TBK127" s="243"/>
      <c r="TBL127" s="243"/>
      <c r="TBM127" s="243"/>
      <c r="TBN127" s="243"/>
      <c r="TBO127" s="243"/>
      <c r="TBP127" s="243"/>
      <c r="TBQ127" s="243"/>
      <c r="TBR127" s="243"/>
      <c r="TBS127" s="243"/>
      <c r="TBT127" s="243"/>
      <c r="TBU127" s="243"/>
      <c r="TBV127" s="243"/>
      <c r="TBW127" s="243"/>
      <c r="TBX127" s="243"/>
      <c r="TBY127" s="243"/>
      <c r="TBZ127" s="243"/>
      <c r="TCA127" s="243"/>
      <c r="TCB127" s="243"/>
      <c r="TCC127" s="243"/>
      <c r="TCD127" s="243"/>
      <c r="TCE127" s="243"/>
      <c r="TCF127" s="243"/>
      <c r="TCG127" s="243"/>
      <c r="TCH127" s="243"/>
      <c r="TCI127" s="243"/>
      <c r="TCJ127" s="243"/>
      <c r="TCK127" s="243"/>
      <c r="TCL127" s="243"/>
      <c r="TCM127" s="243"/>
      <c r="TCN127" s="243"/>
      <c r="TCO127" s="243"/>
      <c r="TCP127" s="243"/>
      <c r="TCQ127" s="243"/>
      <c r="TCR127" s="243"/>
      <c r="TCS127" s="243"/>
      <c r="TCT127" s="243"/>
      <c r="TCU127" s="243"/>
      <c r="TCV127" s="243"/>
      <c r="TCW127" s="243"/>
      <c r="TCX127" s="243"/>
      <c r="TCY127" s="243"/>
      <c r="TCZ127" s="243"/>
      <c r="TDA127" s="243"/>
      <c r="TDB127" s="243"/>
      <c r="TDC127" s="243"/>
      <c r="TDD127" s="243"/>
      <c r="TDE127" s="243"/>
      <c r="TDF127" s="243"/>
      <c r="TDG127" s="243"/>
      <c r="TDH127" s="243"/>
      <c r="TDI127" s="243"/>
      <c r="TDJ127" s="243"/>
      <c r="TDK127" s="243"/>
      <c r="TDL127" s="243"/>
      <c r="TDM127" s="243"/>
      <c r="TDN127" s="243"/>
      <c r="TDO127" s="243"/>
      <c r="TDP127" s="243"/>
      <c r="TDQ127" s="243"/>
      <c r="TDR127" s="243"/>
      <c r="TDS127" s="243"/>
      <c r="TDT127" s="243"/>
      <c r="TDU127" s="243"/>
      <c r="TDV127" s="243"/>
      <c r="TDW127" s="243"/>
      <c r="TDX127" s="243"/>
      <c r="TDY127" s="243"/>
      <c r="TDZ127" s="243"/>
      <c r="TEA127" s="243"/>
      <c r="TEB127" s="243"/>
      <c r="TEC127" s="243"/>
      <c r="TED127" s="243"/>
      <c r="TEE127" s="243"/>
      <c r="TEF127" s="243"/>
      <c r="TEG127" s="243"/>
      <c r="TEH127" s="243"/>
      <c r="TEI127" s="243"/>
      <c r="TEJ127" s="243"/>
      <c r="TEK127" s="243"/>
      <c r="TEL127" s="243"/>
      <c r="TEM127" s="243"/>
      <c r="TEN127" s="243"/>
      <c r="TEO127" s="243"/>
      <c r="TEP127" s="243"/>
      <c r="TEQ127" s="243"/>
      <c r="TER127" s="243"/>
      <c r="TES127" s="243"/>
      <c r="TET127" s="243"/>
      <c r="TEU127" s="243"/>
      <c r="TEV127" s="243"/>
      <c r="TEW127" s="243"/>
      <c r="TEX127" s="243"/>
      <c r="TEY127" s="243"/>
      <c r="TEZ127" s="243"/>
      <c r="TFA127" s="243"/>
      <c r="TFB127" s="243"/>
      <c r="TFC127" s="243"/>
      <c r="TFD127" s="243"/>
      <c r="TFE127" s="243"/>
      <c r="TFF127" s="243"/>
      <c r="TFG127" s="243"/>
      <c r="TFH127" s="243"/>
      <c r="TFI127" s="243"/>
      <c r="TFJ127" s="243"/>
      <c r="TFK127" s="243"/>
      <c r="TFL127" s="243"/>
      <c r="TFM127" s="243"/>
      <c r="TFN127" s="243"/>
      <c r="TFO127" s="243"/>
      <c r="TFP127" s="243"/>
      <c r="TFQ127" s="243"/>
      <c r="TFR127" s="243"/>
      <c r="TFS127" s="243"/>
      <c r="TFT127" s="243"/>
      <c r="TFU127" s="243"/>
      <c r="TFV127" s="243"/>
      <c r="TFW127" s="243"/>
      <c r="TFX127" s="243"/>
      <c r="TFY127" s="243"/>
      <c r="TFZ127" s="243"/>
      <c r="TGA127" s="243"/>
      <c r="TGB127" s="243"/>
      <c r="TGC127" s="243"/>
      <c r="TGD127" s="243"/>
      <c r="TGE127" s="243"/>
      <c r="TGF127" s="243"/>
      <c r="TGG127" s="243"/>
      <c r="TGH127" s="243"/>
      <c r="TGI127" s="243"/>
      <c r="TGJ127" s="243"/>
      <c r="TGK127" s="243"/>
      <c r="TGL127" s="243"/>
      <c r="TGM127" s="243"/>
      <c r="TGN127" s="243"/>
      <c r="TGO127" s="243"/>
      <c r="TGP127" s="243"/>
      <c r="TGQ127" s="243"/>
      <c r="TGR127" s="243"/>
      <c r="TGS127" s="243"/>
      <c r="TGT127" s="243"/>
      <c r="TGU127" s="243"/>
      <c r="TGV127" s="243"/>
      <c r="TGW127" s="243"/>
      <c r="TGX127" s="243"/>
      <c r="TGY127" s="243"/>
      <c r="TGZ127" s="243"/>
      <c r="THA127" s="243"/>
      <c r="THB127" s="243"/>
      <c r="THC127" s="243"/>
      <c r="THD127" s="243"/>
      <c r="THE127" s="243"/>
      <c r="THF127" s="243"/>
      <c r="THG127" s="243"/>
      <c r="THH127" s="243"/>
      <c r="THI127" s="243"/>
      <c r="THJ127" s="243"/>
      <c r="THK127" s="243"/>
      <c r="THL127" s="243"/>
      <c r="THM127" s="243"/>
      <c r="THN127" s="243"/>
      <c r="THO127" s="243"/>
      <c r="THP127" s="243"/>
      <c r="THQ127" s="243"/>
      <c r="THR127" s="243"/>
      <c r="THS127" s="243"/>
      <c r="THT127" s="243"/>
      <c r="THU127" s="243"/>
      <c r="THV127" s="243"/>
      <c r="THW127" s="243"/>
      <c r="THX127" s="243"/>
      <c r="THY127" s="243"/>
      <c r="THZ127" s="243"/>
      <c r="TIA127" s="243"/>
      <c r="TIB127" s="243"/>
      <c r="TIC127" s="243"/>
      <c r="TID127" s="243"/>
      <c r="TIE127" s="243"/>
      <c r="TIF127" s="243"/>
      <c r="TIG127" s="243"/>
      <c r="TIH127" s="243"/>
      <c r="TII127" s="243"/>
      <c r="TIJ127" s="243"/>
      <c r="TIK127" s="243"/>
      <c r="TIL127" s="243"/>
      <c r="TIM127" s="243"/>
      <c r="TIN127" s="243"/>
      <c r="TIO127" s="243"/>
      <c r="TIP127" s="243"/>
      <c r="TIQ127" s="243"/>
      <c r="TIR127" s="243"/>
      <c r="TIS127" s="243"/>
      <c r="TIT127" s="243"/>
      <c r="TIU127" s="243"/>
      <c r="TIV127" s="243"/>
      <c r="TIW127" s="243"/>
      <c r="TIX127" s="243"/>
      <c r="TIY127" s="243"/>
      <c r="TIZ127" s="243"/>
      <c r="TJA127" s="243"/>
      <c r="TJB127" s="243"/>
      <c r="TJC127" s="243"/>
      <c r="TJD127" s="243"/>
      <c r="TJE127" s="243"/>
      <c r="TJF127" s="243"/>
      <c r="TJG127" s="243"/>
      <c r="TJH127" s="243"/>
      <c r="TJI127" s="243"/>
      <c r="TJJ127" s="243"/>
      <c r="TJK127" s="243"/>
      <c r="TJL127" s="243"/>
      <c r="TJM127" s="243"/>
      <c r="TJN127" s="243"/>
      <c r="TJO127" s="243"/>
      <c r="TJP127" s="243"/>
      <c r="TJQ127" s="243"/>
      <c r="TJR127" s="243"/>
      <c r="TJS127" s="243"/>
      <c r="TJT127" s="243"/>
      <c r="TJU127" s="243"/>
      <c r="TJV127" s="243"/>
      <c r="TJW127" s="243"/>
      <c r="TJX127" s="243"/>
      <c r="TJY127" s="243"/>
      <c r="TJZ127" s="243"/>
      <c r="TKA127" s="243"/>
      <c r="TKB127" s="243"/>
      <c r="TKC127" s="243"/>
      <c r="TKD127" s="243"/>
      <c r="TKE127" s="243"/>
      <c r="TKF127" s="243"/>
      <c r="TKG127" s="243"/>
      <c r="TKH127" s="243"/>
      <c r="TKI127" s="243"/>
      <c r="TKJ127" s="243"/>
      <c r="TKK127" s="243"/>
      <c r="TKL127" s="243"/>
      <c r="TKM127" s="243"/>
      <c r="TKN127" s="243"/>
      <c r="TKO127" s="243"/>
      <c r="TKP127" s="243"/>
      <c r="TKQ127" s="243"/>
      <c r="TKR127" s="243"/>
      <c r="TKS127" s="243"/>
      <c r="TKT127" s="243"/>
      <c r="TKU127" s="243"/>
      <c r="TKV127" s="243"/>
      <c r="TKW127" s="243"/>
      <c r="TKX127" s="243"/>
      <c r="TKY127" s="243"/>
      <c r="TKZ127" s="243"/>
      <c r="TLA127" s="243"/>
      <c r="TLB127" s="243"/>
      <c r="TLC127" s="243"/>
      <c r="TLD127" s="243"/>
      <c r="TLE127" s="243"/>
      <c r="TLF127" s="243"/>
      <c r="TLG127" s="243"/>
      <c r="TLH127" s="243"/>
      <c r="TLI127" s="243"/>
      <c r="TLJ127" s="243"/>
      <c r="TLK127" s="243"/>
      <c r="TLL127" s="243"/>
      <c r="TLM127" s="243"/>
      <c r="TLN127" s="243"/>
      <c r="TLO127" s="243"/>
      <c r="TLP127" s="243"/>
      <c r="TLQ127" s="243"/>
      <c r="TLR127" s="243"/>
      <c r="TLS127" s="243"/>
      <c r="TLT127" s="243"/>
      <c r="TLU127" s="243"/>
      <c r="TLV127" s="243"/>
      <c r="TLW127" s="243"/>
      <c r="TLX127" s="243"/>
      <c r="TLY127" s="243"/>
      <c r="TLZ127" s="243"/>
      <c r="TMA127" s="243"/>
      <c r="TMB127" s="243"/>
      <c r="TMC127" s="243"/>
      <c r="TMD127" s="243"/>
      <c r="TME127" s="243"/>
      <c r="TMF127" s="243"/>
      <c r="TMG127" s="243"/>
      <c r="TMH127" s="243"/>
      <c r="TMI127" s="243"/>
      <c r="TMJ127" s="243"/>
      <c r="TMK127" s="243"/>
      <c r="TML127" s="243"/>
      <c r="TMM127" s="243"/>
      <c r="TMN127" s="243"/>
      <c r="TMO127" s="243"/>
      <c r="TMP127" s="243"/>
      <c r="TMQ127" s="243"/>
      <c r="TMR127" s="243"/>
      <c r="TMS127" s="243"/>
      <c r="TMT127" s="243"/>
      <c r="TMU127" s="243"/>
      <c r="TMV127" s="243"/>
      <c r="TMW127" s="243"/>
      <c r="TMX127" s="243"/>
      <c r="TMY127" s="243"/>
      <c r="TMZ127" s="243"/>
      <c r="TNA127" s="243"/>
      <c r="TNB127" s="243"/>
      <c r="TNC127" s="243"/>
      <c r="TND127" s="243"/>
      <c r="TNE127" s="243"/>
      <c r="TNF127" s="243"/>
      <c r="TNG127" s="243"/>
      <c r="TNH127" s="243"/>
      <c r="TNI127" s="243"/>
      <c r="TNJ127" s="243"/>
      <c r="TNK127" s="243"/>
      <c r="TNL127" s="243"/>
      <c r="TNM127" s="243"/>
      <c r="TNN127" s="243"/>
      <c r="TNO127" s="243"/>
      <c r="TNP127" s="243"/>
      <c r="TNQ127" s="243"/>
      <c r="TNR127" s="243"/>
      <c r="TNS127" s="243"/>
      <c r="TNT127" s="243"/>
      <c r="TNU127" s="243"/>
      <c r="TNV127" s="243"/>
      <c r="TNW127" s="243"/>
      <c r="TNX127" s="243"/>
      <c r="TNY127" s="243"/>
      <c r="TNZ127" s="243"/>
      <c r="TOA127" s="243"/>
      <c r="TOB127" s="243"/>
      <c r="TOC127" s="243"/>
      <c r="TOD127" s="243"/>
      <c r="TOE127" s="243"/>
      <c r="TOF127" s="243"/>
      <c r="TOG127" s="243"/>
      <c r="TOH127" s="243"/>
      <c r="TOI127" s="243"/>
      <c r="TOJ127" s="243"/>
      <c r="TOK127" s="243"/>
      <c r="TOL127" s="243"/>
      <c r="TOM127" s="243"/>
      <c r="TON127" s="243"/>
      <c r="TOO127" s="243"/>
      <c r="TOP127" s="243"/>
      <c r="TOQ127" s="243"/>
      <c r="TOR127" s="243"/>
      <c r="TOS127" s="243"/>
      <c r="TOT127" s="243"/>
      <c r="TOU127" s="243"/>
      <c r="TOV127" s="243"/>
      <c r="TOW127" s="243"/>
      <c r="TOX127" s="243"/>
      <c r="TOY127" s="243"/>
      <c r="TOZ127" s="243"/>
      <c r="TPA127" s="243"/>
      <c r="TPB127" s="243"/>
      <c r="TPC127" s="243"/>
      <c r="TPD127" s="243"/>
      <c r="TPE127" s="243"/>
      <c r="TPF127" s="243"/>
      <c r="TPG127" s="243"/>
      <c r="TPH127" s="243"/>
      <c r="TPI127" s="243"/>
      <c r="TPJ127" s="243"/>
      <c r="TPK127" s="243"/>
      <c r="TPL127" s="243"/>
      <c r="TPM127" s="243"/>
      <c r="TPN127" s="243"/>
      <c r="TPO127" s="243"/>
      <c r="TPP127" s="243"/>
      <c r="TPQ127" s="243"/>
      <c r="TPR127" s="243"/>
      <c r="TPS127" s="243"/>
      <c r="TPT127" s="243"/>
      <c r="TPU127" s="243"/>
      <c r="TPV127" s="243"/>
      <c r="TPW127" s="243"/>
      <c r="TPX127" s="243"/>
      <c r="TPY127" s="243"/>
      <c r="TPZ127" s="243"/>
      <c r="TQA127" s="243"/>
      <c r="TQB127" s="243"/>
      <c r="TQC127" s="243"/>
      <c r="TQD127" s="243"/>
      <c r="TQE127" s="243"/>
      <c r="TQF127" s="243"/>
      <c r="TQG127" s="243"/>
      <c r="TQH127" s="243"/>
      <c r="TQI127" s="243"/>
      <c r="TQJ127" s="243"/>
      <c r="TQK127" s="243"/>
      <c r="TQL127" s="243"/>
      <c r="TQM127" s="243"/>
      <c r="TQN127" s="243"/>
      <c r="TQO127" s="243"/>
      <c r="TQP127" s="243"/>
      <c r="TQQ127" s="243"/>
      <c r="TQR127" s="243"/>
      <c r="TQS127" s="243"/>
      <c r="TQT127" s="243"/>
      <c r="TQU127" s="243"/>
      <c r="TQV127" s="243"/>
      <c r="TQW127" s="243"/>
      <c r="TQX127" s="243"/>
      <c r="TQY127" s="243"/>
      <c r="TQZ127" s="243"/>
      <c r="TRA127" s="243"/>
      <c r="TRB127" s="243"/>
      <c r="TRC127" s="243"/>
      <c r="TRD127" s="243"/>
      <c r="TRE127" s="243"/>
      <c r="TRF127" s="243"/>
      <c r="TRG127" s="243"/>
      <c r="TRH127" s="243"/>
      <c r="TRI127" s="243"/>
      <c r="TRJ127" s="243"/>
      <c r="TRK127" s="243"/>
      <c r="TRL127" s="243"/>
      <c r="TRM127" s="243"/>
      <c r="TRN127" s="243"/>
      <c r="TRO127" s="243"/>
      <c r="TRP127" s="243"/>
      <c r="TRQ127" s="243"/>
      <c r="TRR127" s="243"/>
      <c r="TRS127" s="243"/>
      <c r="TRT127" s="243"/>
      <c r="TRU127" s="243"/>
      <c r="TRV127" s="243"/>
      <c r="TRW127" s="243"/>
      <c r="TRX127" s="243"/>
      <c r="TRY127" s="243"/>
      <c r="TRZ127" s="243"/>
      <c r="TSA127" s="243"/>
      <c r="TSB127" s="243"/>
      <c r="TSC127" s="243"/>
      <c r="TSD127" s="243"/>
      <c r="TSE127" s="243"/>
      <c r="TSF127" s="243"/>
      <c r="TSG127" s="243"/>
      <c r="TSH127" s="243"/>
      <c r="TSI127" s="243"/>
      <c r="TSJ127" s="243"/>
      <c r="TSK127" s="243"/>
      <c r="TSL127" s="243"/>
      <c r="TSM127" s="243"/>
      <c r="TSN127" s="243"/>
      <c r="TSO127" s="243"/>
      <c r="TSP127" s="243"/>
      <c r="TSQ127" s="243"/>
      <c r="TSR127" s="243"/>
      <c r="TSS127" s="243"/>
      <c r="TST127" s="243"/>
      <c r="TSU127" s="243"/>
      <c r="TSV127" s="243"/>
      <c r="TSW127" s="243"/>
      <c r="TSX127" s="243"/>
      <c r="TSY127" s="243"/>
      <c r="TSZ127" s="243"/>
      <c r="TTA127" s="243"/>
      <c r="TTB127" s="243"/>
      <c r="TTC127" s="243"/>
      <c r="TTD127" s="243"/>
      <c r="TTE127" s="243"/>
      <c r="TTF127" s="243"/>
      <c r="TTG127" s="243"/>
      <c r="TTH127" s="243"/>
      <c r="TTI127" s="243"/>
      <c r="TTJ127" s="243"/>
      <c r="TTK127" s="243"/>
      <c r="TTL127" s="243"/>
      <c r="TTM127" s="243"/>
      <c r="TTN127" s="243"/>
      <c r="TTO127" s="243"/>
      <c r="TTP127" s="243"/>
      <c r="TTQ127" s="243"/>
      <c r="TTR127" s="243"/>
      <c r="TTS127" s="243"/>
      <c r="TTT127" s="243"/>
      <c r="TTU127" s="243"/>
      <c r="TTV127" s="243"/>
      <c r="TTW127" s="243"/>
      <c r="TTX127" s="243"/>
      <c r="TTY127" s="243"/>
      <c r="TTZ127" s="243"/>
      <c r="TUA127" s="243"/>
      <c r="TUB127" s="243"/>
      <c r="TUC127" s="243"/>
      <c r="TUD127" s="243"/>
      <c r="TUE127" s="243"/>
      <c r="TUF127" s="243"/>
      <c r="TUG127" s="243"/>
      <c r="TUH127" s="243"/>
      <c r="TUI127" s="243"/>
      <c r="TUJ127" s="243"/>
      <c r="TUK127" s="243"/>
      <c r="TUL127" s="243"/>
      <c r="TUM127" s="243"/>
      <c r="TUN127" s="243"/>
      <c r="TUO127" s="243"/>
      <c r="TUP127" s="243"/>
      <c r="TUQ127" s="243"/>
      <c r="TUR127" s="243"/>
      <c r="TUS127" s="243"/>
      <c r="TUT127" s="243"/>
      <c r="TUU127" s="243"/>
      <c r="TUV127" s="243"/>
      <c r="TUW127" s="243"/>
      <c r="TUX127" s="243"/>
      <c r="TUY127" s="243"/>
      <c r="TUZ127" s="243"/>
      <c r="TVA127" s="243"/>
      <c r="TVB127" s="243"/>
      <c r="TVC127" s="243"/>
      <c r="TVD127" s="243"/>
      <c r="TVE127" s="243"/>
      <c r="TVF127" s="243"/>
      <c r="TVG127" s="243"/>
      <c r="TVH127" s="243"/>
      <c r="TVI127" s="243"/>
      <c r="TVJ127" s="243"/>
      <c r="TVK127" s="243"/>
      <c r="TVL127" s="243"/>
      <c r="TVM127" s="243"/>
      <c r="TVN127" s="243"/>
      <c r="TVO127" s="243"/>
      <c r="TVP127" s="243"/>
      <c r="TVQ127" s="243"/>
      <c r="TVR127" s="243"/>
      <c r="TVS127" s="243"/>
      <c r="TVT127" s="243"/>
      <c r="TVU127" s="243"/>
      <c r="TVV127" s="243"/>
      <c r="TVW127" s="243"/>
      <c r="TVX127" s="243"/>
      <c r="TVY127" s="243"/>
      <c r="TVZ127" s="243"/>
      <c r="TWA127" s="243"/>
      <c r="TWB127" s="243"/>
      <c r="TWC127" s="243"/>
      <c r="TWD127" s="243"/>
      <c r="TWE127" s="243"/>
      <c r="TWF127" s="243"/>
      <c r="TWG127" s="243"/>
      <c r="TWH127" s="243"/>
      <c r="TWI127" s="243"/>
      <c r="TWJ127" s="243"/>
      <c r="TWK127" s="243"/>
      <c r="TWL127" s="243"/>
      <c r="TWM127" s="243"/>
      <c r="TWN127" s="243"/>
      <c r="TWO127" s="243"/>
      <c r="TWP127" s="243"/>
      <c r="TWQ127" s="243"/>
      <c r="TWR127" s="243"/>
      <c r="TWS127" s="243"/>
      <c r="TWT127" s="243"/>
      <c r="TWU127" s="243"/>
      <c r="TWV127" s="243"/>
      <c r="TWW127" s="243"/>
      <c r="TWX127" s="243"/>
      <c r="TWY127" s="243"/>
      <c r="TWZ127" s="243"/>
      <c r="TXA127" s="243"/>
      <c r="TXB127" s="243"/>
      <c r="TXC127" s="243"/>
      <c r="TXD127" s="243"/>
      <c r="TXE127" s="243"/>
      <c r="TXF127" s="243"/>
      <c r="TXG127" s="243"/>
      <c r="TXH127" s="243"/>
      <c r="TXI127" s="243"/>
      <c r="TXJ127" s="243"/>
      <c r="TXK127" s="243"/>
      <c r="TXL127" s="243"/>
      <c r="TXM127" s="243"/>
      <c r="TXN127" s="243"/>
      <c r="TXO127" s="243"/>
      <c r="TXP127" s="243"/>
      <c r="TXQ127" s="243"/>
      <c r="TXR127" s="243"/>
      <c r="TXS127" s="243"/>
      <c r="TXT127" s="243"/>
      <c r="TXU127" s="243"/>
      <c r="TXV127" s="243"/>
      <c r="TXW127" s="243"/>
      <c r="TXX127" s="243"/>
      <c r="TXY127" s="243"/>
      <c r="TXZ127" s="243"/>
      <c r="TYA127" s="243"/>
      <c r="TYB127" s="243"/>
      <c r="TYC127" s="243"/>
      <c r="TYD127" s="243"/>
      <c r="TYE127" s="243"/>
      <c r="TYF127" s="243"/>
      <c r="TYG127" s="243"/>
      <c r="TYH127" s="243"/>
      <c r="TYI127" s="243"/>
      <c r="TYJ127" s="243"/>
      <c r="TYK127" s="243"/>
      <c r="TYL127" s="243"/>
      <c r="TYM127" s="243"/>
      <c r="TYN127" s="243"/>
      <c r="TYO127" s="243"/>
      <c r="TYP127" s="243"/>
      <c r="TYQ127" s="243"/>
      <c r="TYR127" s="243"/>
      <c r="TYS127" s="243"/>
      <c r="TYT127" s="243"/>
      <c r="TYU127" s="243"/>
      <c r="TYV127" s="243"/>
      <c r="TYW127" s="243"/>
      <c r="TYX127" s="243"/>
      <c r="TYY127" s="243"/>
      <c r="TYZ127" s="243"/>
      <c r="TZA127" s="243"/>
      <c r="TZB127" s="243"/>
      <c r="TZC127" s="243"/>
      <c r="TZD127" s="243"/>
      <c r="TZE127" s="243"/>
      <c r="TZF127" s="243"/>
      <c r="TZG127" s="243"/>
      <c r="TZH127" s="243"/>
      <c r="TZI127" s="243"/>
      <c r="TZJ127" s="243"/>
      <c r="TZK127" s="243"/>
      <c r="TZL127" s="243"/>
      <c r="TZM127" s="243"/>
      <c r="TZN127" s="243"/>
      <c r="TZO127" s="243"/>
      <c r="TZP127" s="243"/>
      <c r="TZQ127" s="243"/>
      <c r="TZR127" s="243"/>
      <c r="TZS127" s="243"/>
      <c r="TZT127" s="243"/>
      <c r="TZU127" s="243"/>
      <c r="TZV127" s="243"/>
      <c r="TZW127" s="243"/>
      <c r="TZX127" s="243"/>
      <c r="TZY127" s="243"/>
      <c r="TZZ127" s="243"/>
      <c r="UAA127" s="243"/>
      <c r="UAB127" s="243"/>
      <c r="UAC127" s="243"/>
      <c r="UAD127" s="243"/>
      <c r="UAE127" s="243"/>
      <c r="UAF127" s="243"/>
      <c r="UAG127" s="243"/>
      <c r="UAH127" s="243"/>
      <c r="UAI127" s="243"/>
      <c r="UAJ127" s="243"/>
      <c r="UAK127" s="243"/>
      <c r="UAL127" s="243"/>
      <c r="UAM127" s="243"/>
      <c r="UAN127" s="243"/>
      <c r="UAO127" s="243"/>
      <c r="UAP127" s="243"/>
      <c r="UAQ127" s="243"/>
      <c r="UAR127" s="243"/>
      <c r="UAS127" s="243"/>
      <c r="UAT127" s="243"/>
      <c r="UAU127" s="243"/>
      <c r="UAV127" s="243"/>
      <c r="UAW127" s="243"/>
      <c r="UAX127" s="243"/>
      <c r="UAY127" s="243"/>
      <c r="UAZ127" s="243"/>
      <c r="UBA127" s="243"/>
      <c r="UBB127" s="243"/>
      <c r="UBC127" s="243"/>
      <c r="UBD127" s="243"/>
      <c r="UBE127" s="243"/>
      <c r="UBF127" s="243"/>
      <c r="UBG127" s="243"/>
      <c r="UBH127" s="243"/>
      <c r="UBI127" s="243"/>
      <c r="UBJ127" s="243"/>
      <c r="UBK127" s="243"/>
      <c r="UBL127" s="243"/>
      <c r="UBM127" s="243"/>
      <c r="UBN127" s="243"/>
      <c r="UBO127" s="243"/>
      <c r="UBP127" s="243"/>
      <c r="UBQ127" s="243"/>
      <c r="UBR127" s="243"/>
      <c r="UBS127" s="243"/>
      <c r="UBT127" s="243"/>
      <c r="UBU127" s="243"/>
      <c r="UBV127" s="243"/>
      <c r="UBW127" s="243"/>
      <c r="UBX127" s="243"/>
      <c r="UBY127" s="243"/>
      <c r="UBZ127" s="243"/>
      <c r="UCA127" s="243"/>
      <c r="UCB127" s="243"/>
      <c r="UCC127" s="243"/>
      <c r="UCD127" s="243"/>
      <c r="UCE127" s="243"/>
      <c r="UCF127" s="243"/>
      <c r="UCG127" s="243"/>
      <c r="UCH127" s="243"/>
      <c r="UCI127" s="243"/>
      <c r="UCJ127" s="243"/>
      <c r="UCK127" s="243"/>
      <c r="UCL127" s="243"/>
      <c r="UCM127" s="243"/>
      <c r="UCN127" s="243"/>
      <c r="UCO127" s="243"/>
      <c r="UCP127" s="243"/>
      <c r="UCQ127" s="243"/>
      <c r="UCR127" s="243"/>
      <c r="UCS127" s="243"/>
      <c r="UCT127" s="243"/>
      <c r="UCU127" s="243"/>
      <c r="UCV127" s="243"/>
      <c r="UCW127" s="243"/>
      <c r="UCX127" s="243"/>
      <c r="UCY127" s="243"/>
      <c r="UCZ127" s="243"/>
      <c r="UDA127" s="243"/>
      <c r="UDB127" s="243"/>
      <c r="UDC127" s="243"/>
      <c r="UDD127" s="243"/>
      <c r="UDE127" s="243"/>
      <c r="UDF127" s="243"/>
      <c r="UDG127" s="243"/>
      <c r="UDH127" s="243"/>
      <c r="UDI127" s="243"/>
      <c r="UDJ127" s="243"/>
      <c r="UDK127" s="243"/>
      <c r="UDL127" s="243"/>
      <c r="UDM127" s="243"/>
      <c r="UDN127" s="243"/>
      <c r="UDO127" s="243"/>
      <c r="UDP127" s="243"/>
      <c r="UDQ127" s="243"/>
      <c r="UDR127" s="243"/>
      <c r="UDS127" s="243"/>
      <c r="UDT127" s="243"/>
      <c r="UDU127" s="243"/>
      <c r="UDV127" s="243"/>
      <c r="UDW127" s="243"/>
      <c r="UDX127" s="243"/>
      <c r="UDY127" s="243"/>
      <c r="UDZ127" s="243"/>
      <c r="UEA127" s="243"/>
      <c r="UEB127" s="243"/>
      <c r="UEC127" s="243"/>
      <c r="UED127" s="243"/>
      <c r="UEE127" s="243"/>
      <c r="UEF127" s="243"/>
      <c r="UEG127" s="243"/>
      <c r="UEH127" s="243"/>
      <c r="UEI127" s="243"/>
      <c r="UEJ127" s="243"/>
      <c r="UEK127" s="243"/>
      <c r="UEL127" s="243"/>
      <c r="UEM127" s="243"/>
      <c r="UEN127" s="243"/>
      <c r="UEO127" s="243"/>
      <c r="UEP127" s="243"/>
      <c r="UEQ127" s="243"/>
      <c r="UER127" s="243"/>
      <c r="UES127" s="243"/>
      <c r="UET127" s="243"/>
      <c r="UEU127" s="243"/>
      <c r="UEV127" s="243"/>
      <c r="UEW127" s="243"/>
      <c r="UEX127" s="243"/>
      <c r="UEY127" s="243"/>
      <c r="UEZ127" s="243"/>
      <c r="UFA127" s="243"/>
      <c r="UFB127" s="243"/>
      <c r="UFC127" s="243"/>
      <c r="UFD127" s="243"/>
      <c r="UFE127" s="243"/>
      <c r="UFF127" s="243"/>
      <c r="UFG127" s="243"/>
      <c r="UFH127" s="243"/>
      <c r="UFI127" s="243"/>
      <c r="UFJ127" s="243"/>
      <c r="UFK127" s="243"/>
      <c r="UFL127" s="243"/>
      <c r="UFM127" s="243"/>
      <c r="UFN127" s="243"/>
      <c r="UFO127" s="243"/>
      <c r="UFP127" s="243"/>
      <c r="UFQ127" s="243"/>
      <c r="UFR127" s="243"/>
      <c r="UFS127" s="243"/>
      <c r="UFT127" s="243"/>
      <c r="UFU127" s="243"/>
      <c r="UFV127" s="243"/>
      <c r="UFW127" s="243"/>
      <c r="UFX127" s="243"/>
      <c r="UFY127" s="243"/>
      <c r="UFZ127" s="243"/>
      <c r="UGA127" s="243"/>
      <c r="UGB127" s="243"/>
      <c r="UGC127" s="243"/>
      <c r="UGD127" s="243"/>
      <c r="UGE127" s="243"/>
      <c r="UGF127" s="243"/>
      <c r="UGG127" s="243"/>
      <c r="UGH127" s="243"/>
      <c r="UGI127" s="243"/>
      <c r="UGJ127" s="243"/>
      <c r="UGK127" s="243"/>
      <c r="UGL127" s="243"/>
      <c r="UGM127" s="243"/>
      <c r="UGN127" s="243"/>
      <c r="UGO127" s="243"/>
      <c r="UGP127" s="243"/>
      <c r="UGQ127" s="243"/>
      <c r="UGR127" s="243"/>
      <c r="UGS127" s="243"/>
      <c r="UGT127" s="243"/>
      <c r="UGU127" s="243"/>
      <c r="UGV127" s="243"/>
      <c r="UGW127" s="243"/>
      <c r="UGX127" s="243"/>
      <c r="UGY127" s="243"/>
      <c r="UGZ127" s="243"/>
      <c r="UHA127" s="243"/>
      <c r="UHB127" s="243"/>
      <c r="UHC127" s="243"/>
      <c r="UHD127" s="243"/>
      <c r="UHE127" s="243"/>
      <c r="UHF127" s="243"/>
      <c r="UHG127" s="243"/>
      <c r="UHH127" s="243"/>
      <c r="UHI127" s="243"/>
      <c r="UHJ127" s="243"/>
      <c r="UHK127" s="243"/>
      <c r="UHL127" s="243"/>
      <c r="UHM127" s="243"/>
      <c r="UHN127" s="243"/>
      <c r="UHO127" s="243"/>
      <c r="UHP127" s="243"/>
      <c r="UHQ127" s="243"/>
      <c r="UHR127" s="243"/>
      <c r="UHS127" s="243"/>
      <c r="UHT127" s="243"/>
      <c r="UHU127" s="243"/>
      <c r="UHV127" s="243"/>
      <c r="UHW127" s="243"/>
      <c r="UHX127" s="243"/>
      <c r="UHY127" s="243"/>
      <c r="UHZ127" s="243"/>
      <c r="UIA127" s="243"/>
      <c r="UIB127" s="243"/>
      <c r="UIC127" s="243"/>
      <c r="UID127" s="243"/>
      <c r="UIE127" s="243"/>
      <c r="UIF127" s="243"/>
      <c r="UIG127" s="243"/>
      <c r="UIH127" s="243"/>
      <c r="UII127" s="243"/>
      <c r="UIJ127" s="243"/>
      <c r="UIK127" s="243"/>
      <c r="UIL127" s="243"/>
      <c r="UIM127" s="243"/>
      <c r="UIN127" s="243"/>
      <c r="UIO127" s="243"/>
      <c r="UIP127" s="243"/>
      <c r="UIQ127" s="243"/>
      <c r="UIR127" s="243"/>
      <c r="UIS127" s="243"/>
      <c r="UIT127" s="243"/>
      <c r="UIU127" s="243"/>
      <c r="UIV127" s="243"/>
      <c r="UIW127" s="243"/>
      <c r="UIX127" s="243"/>
      <c r="UIY127" s="243"/>
      <c r="UIZ127" s="243"/>
      <c r="UJA127" s="243"/>
      <c r="UJB127" s="243"/>
      <c r="UJC127" s="243"/>
      <c r="UJD127" s="243"/>
      <c r="UJE127" s="243"/>
      <c r="UJF127" s="243"/>
      <c r="UJG127" s="243"/>
      <c r="UJH127" s="243"/>
      <c r="UJI127" s="243"/>
      <c r="UJJ127" s="243"/>
      <c r="UJK127" s="243"/>
      <c r="UJL127" s="243"/>
      <c r="UJM127" s="243"/>
      <c r="UJN127" s="243"/>
      <c r="UJO127" s="243"/>
      <c r="UJP127" s="243"/>
      <c r="UJQ127" s="243"/>
      <c r="UJR127" s="243"/>
      <c r="UJS127" s="243"/>
      <c r="UJT127" s="243"/>
      <c r="UJU127" s="243"/>
      <c r="UJV127" s="243"/>
      <c r="UJW127" s="243"/>
      <c r="UJX127" s="243"/>
      <c r="UJY127" s="243"/>
      <c r="UJZ127" s="243"/>
      <c r="UKA127" s="243"/>
      <c r="UKB127" s="243"/>
      <c r="UKC127" s="243"/>
      <c r="UKD127" s="243"/>
      <c r="UKE127" s="243"/>
      <c r="UKF127" s="243"/>
      <c r="UKG127" s="243"/>
      <c r="UKH127" s="243"/>
      <c r="UKI127" s="243"/>
      <c r="UKJ127" s="243"/>
      <c r="UKK127" s="243"/>
      <c r="UKL127" s="243"/>
      <c r="UKM127" s="243"/>
      <c r="UKN127" s="243"/>
      <c r="UKO127" s="243"/>
      <c r="UKP127" s="243"/>
      <c r="UKQ127" s="243"/>
      <c r="UKR127" s="243"/>
      <c r="UKS127" s="243"/>
      <c r="UKT127" s="243"/>
      <c r="UKU127" s="243"/>
      <c r="UKV127" s="243"/>
      <c r="UKW127" s="243"/>
      <c r="UKX127" s="243"/>
      <c r="UKY127" s="243"/>
      <c r="UKZ127" s="243"/>
      <c r="ULA127" s="243"/>
      <c r="ULB127" s="243"/>
      <c r="ULC127" s="243"/>
      <c r="ULD127" s="243"/>
      <c r="ULE127" s="243"/>
      <c r="ULF127" s="243"/>
      <c r="ULG127" s="243"/>
      <c r="ULH127" s="243"/>
      <c r="ULI127" s="243"/>
      <c r="ULJ127" s="243"/>
      <c r="ULK127" s="243"/>
      <c r="ULL127" s="243"/>
      <c r="ULM127" s="243"/>
      <c r="ULN127" s="243"/>
      <c r="ULO127" s="243"/>
      <c r="ULP127" s="243"/>
      <c r="ULQ127" s="243"/>
      <c r="ULR127" s="243"/>
      <c r="ULS127" s="243"/>
      <c r="ULT127" s="243"/>
      <c r="ULU127" s="243"/>
      <c r="ULV127" s="243"/>
      <c r="ULW127" s="243"/>
      <c r="ULX127" s="243"/>
      <c r="ULY127" s="243"/>
      <c r="ULZ127" s="243"/>
      <c r="UMA127" s="243"/>
      <c r="UMB127" s="243"/>
      <c r="UMC127" s="243"/>
      <c r="UMD127" s="243"/>
      <c r="UME127" s="243"/>
      <c r="UMF127" s="243"/>
      <c r="UMG127" s="243"/>
      <c r="UMH127" s="243"/>
      <c r="UMI127" s="243"/>
      <c r="UMJ127" s="243"/>
      <c r="UMK127" s="243"/>
      <c r="UML127" s="243"/>
      <c r="UMM127" s="243"/>
      <c r="UMN127" s="243"/>
      <c r="UMO127" s="243"/>
      <c r="UMP127" s="243"/>
      <c r="UMQ127" s="243"/>
      <c r="UMR127" s="243"/>
      <c r="UMS127" s="243"/>
      <c r="UMT127" s="243"/>
      <c r="UMU127" s="243"/>
      <c r="UMV127" s="243"/>
      <c r="UMW127" s="243"/>
      <c r="UMX127" s="243"/>
      <c r="UMY127" s="243"/>
      <c r="UMZ127" s="243"/>
      <c r="UNA127" s="243"/>
      <c r="UNB127" s="243"/>
      <c r="UNC127" s="243"/>
      <c r="UND127" s="243"/>
      <c r="UNE127" s="243"/>
      <c r="UNF127" s="243"/>
      <c r="UNG127" s="243"/>
      <c r="UNH127" s="243"/>
      <c r="UNI127" s="243"/>
      <c r="UNJ127" s="243"/>
      <c r="UNK127" s="243"/>
      <c r="UNL127" s="243"/>
      <c r="UNM127" s="243"/>
      <c r="UNN127" s="243"/>
      <c r="UNO127" s="243"/>
      <c r="UNP127" s="243"/>
      <c r="UNQ127" s="243"/>
      <c r="UNR127" s="243"/>
      <c r="UNS127" s="243"/>
      <c r="UNT127" s="243"/>
      <c r="UNU127" s="243"/>
      <c r="UNV127" s="243"/>
      <c r="UNW127" s="243"/>
      <c r="UNX127" s="243"/>
      <c r="UNY127" s="243"/>
      <c r="UNZ127" s="243"/>
      <c r="UOA127" s="243"/>
      <c r="UOB127" s="243"/>
      <c r="UOC127" s="243"/>
      <c r="UOD127" s="243"/>
      <c r="UOE127" s="243"/>
      <c r="UOF127" s="243"/>
      <c r="UOG127" s="243"/>
      <c r="UOH127" s="243"/>
      <c r="UOI127" s="243"/>
      <c r="UOJ127" s="243"/>
      <c r="UOK127" s="243"/>
      <c r="UOL127" s="243"/>
      <c r="UOM127" s="243"/>
      <c r="UON127" s="243"/>
      <c r="UOO127" s="243"/>
      <c r="UOP127" s="243"/>
      <c r="UOQ127" s="243"/>
      <c r="UOR127" s="243"/>
      <c r="UOS127" s="243"/>
      <c r="UOT127" s="243"/>
      <c r="UOU127" s="243"/>
      <c r="UOV127" s="243"/>
      <c r="UOW127" s="243"/>
      <c r="UOX127" s="243"/>
      <c r="UOY127" s="243"/>
      <c r="UOZ127" s="243"/>
      <c r="UPA127" s="243"/>
      <c r="UPB127" s="243"/>
      <c r="UPC127" s="243"/>
      <c r="UPD127" s="243"/>
      <c r="UPE127" s="243"/>
      <c r="UPF127" s="243"/>
      <c r="UPG127" s="243"/>
      <c r="UPH127" s="243"/>
      <c r="UPI127" s="243"/>
      <c r="UPJ127" s="243"/>
      <c r="UPK127" s="243"/>
      <c r="UPL127" s="243"/>
      <c r="UPM127" s="243"/>
      <c r="UPN127" s="243"/>
      <c r="UPO127" s="243"/>
      <c r="UPP127" s="243"/>
      <c r="UPQ127" s="243"/>
      <c r="UPR127" s="243"/>
      <c r="UPS127" s="243"/>
      <c r="UPT127" s="243"/>
      <c r="UPU127" s="243"/>
      <c r="UPV127" s="243"/>
      <c r="UPW127" s="243"/>
      <c r="UPX127" s="243"/>
      <c r="UPY127" s="243"/>
      <c r="UPZ127" s="243"/>
      <c r="UQA127" s="243"/>
      <c r="UQB127" s="243"/>
      <c r="UQC127" s="243"/>
      <c r="UQD127" s="243"/>
      <c r="UQE127" s="243"/>
      <c r="UQF127" s="243"/>
      <c r="UQG127" s="243"/>
      <c r="UQH127" s="243"/>
      <c r="UQI127" s="243"/>
      <c r="UQJ127" s="243"/>
      <c r="UQK127" s="243"/>
      <c r="UQL127" s="243"/>
      <c r="UQM127" s="243"/>
      <c r="UQN127" s="243"/>
      <c r="UQO127" s="243"/>
      <c r="UQP127" s="243"/>
      <c r="UQQ127" s="243"/>
      <c r="UQR127" s="243"/>
      <c r="UQS127" s="243"/>
      <c r="UQT127" s="243"/>
      <c r="UQU127" s="243"/>
      <c r="UQV127" s="243"/>
      <c r="UQW127" s="243"/>
      <c r="UQX127" s="243"/>
      <c r="UQY127" s="243"/>
      <c r="UQZ127" s="243"/>
      <c r="URA127" s="243"/>
      <c r="URB127" s="243"/>
      <c r="URC127" s="243"/>
      <c r="URD127" s="243"/>
      <c r="URE127" s="243"/>
      <c r="URF127" s="243"/>
      <c r="URG127" s="243"/>
      <c r="URH127" s="243"/>
      <c r="URI127" s="243"/>
      <c r="URJ127" s="243"/>
      <c r="URK127" s="243"/>
      <c r="URL127" s="243"/>
      <c r="URM127" s="243"/>
      <c r="URN127" s="243"/>
      <c r="URO127" s="243"/>
      <c r="URP127" s="243"/>
      <c r="URQ127" s="243"/>
      <c r="URR127" s="243"/>
      <c r="URS127" s="243"/>
      <c r="URT127" s="243"/>
      <c r="URU127" s="243"/>
      <c r="URV127" s="243"/>
      <c r="URW127" s="243"/>
      <c r="URX127" s="243"/>
      <c r="URY127" s="243"/>
      <c r="URZ127" s="243"/>
      <c r="USA127" s="243"/>
      <c r="USB127" s="243"/>
      <c r="USC127" s="243"/>
      <c r="USD127" s="243"/>
      <c r="USE127" s="243"/>
      <c r="USF127" s="243"/>
      <c r="USG127" s="243"/>
      <c r="USH127" s="243"/>
      <c r="USI127" s="243"/>
      <c r="USJ127" s="243"/>
      <c r="USK127" s="243"/>
      <c r="USL127" s="243"/>
      <c r="USM127" s="243"/>
      <c r="USN127" s="243"/>
      <c r="USO127" s="243"/>
      <c r="USP127" s="243"/>
      <c r="USQ127" s="243"/>
      <c r="USR127" s="243"/>
      <c r="USS127" s="243"/>
      <c r="UST127" s="243"/>
      <c r="USU127" s="243"/>
      <c r="USV127" s="243"/>
      <c r="USW127" s="243"/>
      <c r="USX127" s="243"/>
      <c r="USY127" s="243"/>
      <c r="USZ127" s="243"/>
      <c r="UTA127" s="243"/>
      <c r="UTB127" s="243"/>
      <c r="UTC127" s="243"/>
      <c r="UTD127" s="243"/>
      <c r="UTE127" s="243"/>
      <c r="UTF127" s="243"/>
      <c r="UTG127" s="243"/>
      <c r="UTH127" s="243"/>
      <c r="UTI127" s="243"/>
      <c r="UTJ127" s="243"/>
      <c r="UTK127" s="243"/>
      <c r="UTL127" s="243"/>
      <c r="UTM127" s="243"/>
      <c r="UTN127" s="243"/>
      <c r="UTO127" s="243"/>
      <c r="UTP127" s="243"/>
      <c r="UTQ127" s="243"/>
      <c r="UTR127" s="243"/>
      <c r="UTS127" s="243"/>
      <c r="UTT127" s="243"/>
      <c r="UTU127" s="243"/>
      <c r="UTV127" s="243"/>
      <c r="UTW127" s="243"/>
      <c r="UTX127" s="243"/>
      <c r="UTY127" s="243"/>
      <c r="UTZ127" s="243"/>
      <c r="UUA127" s="243"/>
      <c r="UUB127" s="243"/>
      <c r="UUC127" s="243"/>
      <c r="UUD127" s="243"/>
      <c r="UUE127" s="243"/>
      <c r="UUF127" s="243"/>
      <c r="UUG127" s="243"/>
      <c r="UUH127" s="243"/>
      <c r="UUI127" s="243"/>
      <c r="UUJ127" s="243"/>
      <c r="UUK127" s="243"/>
      <c r="UUL127" s="243"/>
      <c r="UUM127" s="243"/>
      <c r="UUN127" s="243"/>
      <c r="UUO127" s="243"/>
      <c r="UUP127" s="243"/>
      <c r="UUQ127" s="243"/>
      <c r="UUR127" s="243"/>
      <c r="UUS127" s="243"/>
      <c r="UUT127" s="243"/>
      <c r="UUU127" s="243"/>
      <c r="UUV127" s="243"/>
      <c r="UUW127" s="243"/>
      <c r="UUX127" s="243"/>
      <c r="UUY127" s="243"/>
      <c r="UUZ127" s="243"/>
      <c r="UVA127" s="243"/>
      <c r="UVB127" s="243"/>
      <c r="UVC127" s="243"/>
      <c r="UVD127" s="243"/>
      <c r="UVE127" s="243"/>
      <c r="UVF127" s="243"/>
      <c r="UVG127" s="243"/>
      <c r="UVH127" s="243"/>
      <c r="UVI127" s="243"/>
      <c r="UVJ127" s="243"/>
      <c r="UVK127" s="243"/>
      <c r="UVL127" s="243"/>
      <c r="UVM127" s="243"/>
      <c r="UVN127" s="243"/>
      <c r="UVO127" s="243"/>
      <c r="UVP127" s="243"/>
      <c r="UVQ127" s="243"/>
      <c r="UVR127" s="243"/>
      <c r="UVS127" s="243"/>
      <c r="UVT127" s="243"/>
      <c r="UVU127" s="243"/>
      <c r="UVV127" s="243"/>
      <c r="UVW127" s="243"/>
      <c r="UVX127" s="243"/>
      <c r="UVY127" s="243"/>
      <c r="UVZ127" s="243"/>
      <c r="UWA127" s="243"/>
      <c r="UWB127" s="243"/>
      <c r="UWC127" s="243"/>
      <c r="UWD127" s="243"/>
      <c r="UWE127" s="243"/>
      <c r="UWF127" s="243"/>
      <c r="UWG127" s="243"/>
      <c r="UWH127" s="243"/>
      <c r="UWI127" s="243"/>
      <c r="UWJ127" s="243"/>
      <c r="UWK127" s="243"/>
      <c r="UWL127" s="243"/>
      <c r="UWM127" s="243"/>
      <c r="UWN127" s="243"/>
      <c r="UWO127" s="243"/>
      <c r="UWP127" s="243"/>
      <c r="UWQ127" s="243"/>
      <c r="UWR127" s="243"/>
      <c r="UWS127" s="243"/>
      <c r="UWT127" s="243"/>
      <c r="UWU127" s="243"/>
      <c r="UWV127" s="243"/>
      <c r="UWW127" s="243"/>
      <c r="UWX127" s="243"/>
      <c r="UWY127" s="243"/>
      <c r="UWZ127" s="243"/>
      <c r="UXA127" s="243"/>
      <c r="UXB127" s="243"/>
      <c r="UXC127" s="243"/>
      <c r="UXD127" s="243"/>
      <c r="UXE127" s="243"/>
      <c r="UXF127" s="243"/>
      <c r="UXG127" s="243"/>
      <c r="UXH127" s="243"/>
      <c r="UXI127" s="243"/>
      <c r="UXJ127" s="243"/>
      <c r="UXK127" s="243"/>
      <c r="UXL127" s="243"/>
      <c r="UXM127" s="243"/>
      <c r="UXN127" s="243"/>
      <c r="UXO127" s="243"/>
      <c r="UXP127" s="243"/>
      <c r="UXQ127" s="243"/>
      <c r="UXR127" s="243"/>
      <c r="UXS127" s="243"/>
      <c r="UXT127" s="243"/>
      <c r="UXU127" s="243"/>
      <c r="UXV127" s="243"/>
      <c r="UXW127" s="243"/>
      <c r="UXX127" s="243"/>
      <c r="UXY127" s="243"/>
      <c r="UXZ127" s="243"/>
      <c r="UYA127" s="243"/>
      <c r="UYB127" s="243"/>
      <c r="UYC127" s="243"/>
      <c r="UYD127" s="243"/>
      <c r="UYE127" s="243"/>
      <c r="UYF127" s="243"/>
      <c r="UYG127" s="243"/>
      <c r="UYH127" s="243"/>
      <c r="UYI127" s="243"/>
      <c r="UYJ127" s="243"/>
      <c r="UYK127" s="243"/>
      <c r="UYL127" s="243"/>
      <c r="UYM127" s="243"/>
      <c r="UYN127" s="243"/>
      <c r="UYO127" s="243"/>
      <c r="UYP127" s="243"/>
      <c r="UYQ127" s="243"/>
      <c r="UYR127" s="243"/>
      <c r="UYS127" s="243"/>
      <c r="UYT127" s="243"/>
      <c r="UYU127" s="243"/>
      <c r="UYV127" s="243"/>
      <c r="UYW127" s="243"/>
      <c r="UYX127" s="243"/>
      <c r="UYY127" s="243"/>
      <c r="UYZ127" s="243"/>
      <c r="UZA127" s="243"/>
      <c r="UZB127" s="243"/>
      <c r="UZC127" s="243"/>
      <c r="UZD127" s="243"/>
      <c r="UZE127" s="243"/>
      <c r="UZF127" s="243"/>
      <c r="UZG127" s="243"/>
      <c r="UZH127" s="243"/>
      <c r="UZI127" s="243"/>
      <c r="UZJ127" s="243"/>
      <c r="UZK127" s="243"/>
      <c r="UZL127" s="243"/>
      <c r="UZM127" s="243"/>
      <c r="UZN127" s="243"/>
      <c r="UZO127" s="243"/>
      <c r="UZP127" s="243"/>
      <c r="UZQ127" s="243"/>
      <c r="UZR127" s="243"/>
      <c r="UZS127" s="243"/>
      <c r="UZT127" s="243"/>
      <c r="UZU127" s="243"/>
      <c r="UZV127" s="243"/>
      <c r="UZW127" s="243"/>
      <c r="UZX127" s="243"/>
      <c r="UZY127" s="243"/>
      <c r="UZZ127" s="243"/>
      <c r="VAA127" s="243"/>
      <c r="VAB127" s="243"/>
      <c r="VAC127" s="243"/>
      <c r="VAD127" s="243"/>
      <c r="VAE127" s="243"/>
      <c r="VAF127" s="243"/>
      <c r="VAG127" s="243"/>
      <c r="VAH127" s="243"/>
      <c r="VAI127" s="243"/>
      <c r="VAJ127" s="243"/>
      <c r="VAK127" s="243"/>
      <c r="VAL127" s="243"/>
      <c r="VAM127" s="243"/>
      <c r="VAN127" s="243"/>
      <c r="VAO127" s="243"/>
      <c r="VAP127" s="243"/>
      <c r="VAQ127" s="243"/>
      <c r="VAR127" s="243"/>
      <c r="VAS127" s="243"/>
      <c r="VAT127" s="243"/>
      <c r="VAU127" s="243"/>
      <c r="VAV127" s="243"/>
      <c r="VAW127" s="243"/>
      <c r="VAX127" s="243"/>
      <c r="VAY127" s="243"/>
      <c r="VAZ127" s="243"/>
      <c r="VBA127" s="243"/>
      <c r="VBB127" s="243"/>
      <c r="VBC127" s="243"/>
      <c r="VBD127" s="243"/>
      <c r="VBE127" s="243"/>
      <c r="VBF127" s="243"/>
      <c r="VBG127" s="243"/>
      <c r="VBH127" s="243"/>
      <c r="VBI127" s="243"/>
      <c r="VBJ127" s="243"/>
      <c r="VBK127" s="243"/>
      <c r="VBL127" s="243"/>
      <c r="VBM127" s="243"/>
      <c r="VBN127" s="243"/>
      <c r="VBO127" s="243"/>
      <c r="VBP127" s="243"/>
      <c r="VBQ127" s="243"/>
      <c r="VBR127" s="243"/>
      <c r="VBS127" s="243"/>
      <c r="VBT127" s="243"/>
      <c r="VBU127" s="243"/>
      <c r="VBV127" s="243"/>
      <c r="VBW127" s="243"/>
      <c r="VBX127" s="243"/>
      <c r="VBY127" s="243"/>
      <c r="VBZ127" s="243"/>
      <c r="VCA127" s="243"/>
      <c r="VCB127" s="243"/>
      <c r="VCC127" s="243"/>
      <c r="VCD127" s="243"/>
      <c r="VCE127" s="243"/>
      <c r="VCF127" s="243"/>
      <c r="VCG127" s="243"/>
      <c r="VCH127" s="243"/>
      <c r="VCI127" s="243"/>
      <c r="VCJ127" s="243"/>
      <c r="VCK127" s="243"/>
      <c r="VCL127" s="243"/>
      <c r="VCM127" s="243"/>
      <c r="VCN127" s="243"/>
      <c r="VCO127" s="243"/>
      <c r="VCP127" s="243"/>
      <c r="VCQ127" s="243"/>
      <c r="VCR127" s="243"/>
      <c r="VCS127" s="243"/>
      <c r="VCT127" s="243"/>
      <c r="VCU127" s="243"/>
      <c r="VCV127" s="243"/>
      <c r="VCW127" s="243"/>
      <c r="VCX127" s="243"/>
      <c r="VCY127" s="243"/>
      <c r="VCZ127" s="243"/>
      <c r="VDA127" s="243"/>
      <c r="VDB127" s="243"/>
      <c r="VDC127" s="243"/>
      <c r="VDD127" s="243"/>
      <c r="VDE127" s="243"/>
      <c r="VDF127" s="243"/>
      <c r="VDG127" s="243"/>
      <c r="VDH127" s="243"/>
      <c r="VDI127" s="243"/>
      <c r="VDJ127" s="243"/>
      <c r="VDK127" s="243"/>
      <c r="VDL127" s="243"/>
      <c r="VDM127" s="243"/>
      <c r="VDN127" s="243"/>
      <c r="VDO127" s="243"/>
      <c r="VDP127" s="243"/>
      <c r="VDQ127" s="243"/>
      <c r="VDR127" s="243"/>
      <c r="VDS127" s="243"/>
      <c r="VDT127" s="243"/>
      <c r="VDU127" s="243"/>
      <c r="VDV127" s="243"/>
      <c r="VDW127" s="243"/>
      <c r="VDX127" s="243"/>
      <c r="VDY127" s="243"/>
      <c r="VDZ127" s="243"/>
      <c r="VEA127" s="243"/>
      <c r="VEB127" s="243"/>
      <c r="VEC127" s="243"/>
      <c r="VED127" s="243"/>
      <c r="VEE127" s="243"/>
      <c r="VEF127" s="243"/>
      <c r="VEG127" s="243"/>
      <c r="VEH127" s="243"/>
      <c r="VEI127" s="243"/>
      <c r="VEJ127" s="243"/>
      <c r="VEK127" s="243"/>
      <c r="VEL127" s="243"/>
      <c r="VEM127" s="243"/>
      <c r="VEN127" s="243"/>
      <c r="VEO127" s="243"/>
      <c r="VEP127" s="243"/>
      <c r="VEQ127" s="243"/>
      <c r="VER127" s="243"/>
      <c r="VES127" s="243"/>
      <c r="VET127" s="243"/>
      <c r="VEU127" s="243"/>
      <c r="VEV127" s="243"/>
      <c r="VEW127" s="243"/>
      <c r="VEX127" s="243"/>
      <c r="VEY127" s="243"/>
      <c r="VEZ127" s="243"/>
      <c r="VFA127" s="243"/>
      <c r="VFB127" s="243"/>
      <c r="VFC127" s="243"/>
      <c r="VFD127" s="243"/>
      <c r="VFE127" s="243"/>
      <c r="VFF127" s="243"/>
      <c r="VFG127" s="243"/>
      <c r="VFH127" s="243"/>
      <c r="VFI127" s="243"/>
      <c r="VFJ127" s="243"/>
      <c r="VFK127" s="243"/>
      <c r="VFL127" s="243"/>
      <c r="VFM127" s="243"/>
      <c r="VFN127" s="243"/>
      <c r="VFO127" s="243"/>
      <c r="VFP127" s="243"/>
      <c r="VFQ127" s="243"/>
      <c r="VFR127" s="243"/>
      <c r="VFS127" s="243"/>
      <c r="VFT127" s="243"/>
      <c r="VFU127" s="243"/>
      <c r="VFV127" s="243"/>
      <c r="VFW127" s="243"/>
      <c r="VFX127" s="243"/>
      <c r="VFY127" s="243"/>
      <c r="VFZ127" s="243"/>
      <c r="VGA127" s="243"/>
      <c r="VGB127" s="243"/>
      <c r="VGC127" s="243"/>
      <c r="VGD127" s="243"/>
      <c r="VGE127" s="243"/>
      <c r="VGF127" s="243"/>
      <c r="VGG127" s="243"/>
      <c r="VGH127" s="243"/>
      <c r="VGI127" s="243"/>
      <c r="VGJ127" s="243"/>
      <c r="VGK127" s="243"/>
      <c r="VGL127" s="243"/>
      <c r="VGM127" s="243"/>
      <c r="VGN127" s="243"/>
      <c r="VGO127" s="243"/>
      <c r="VGP127" s="243"/>
      <c r="VGQ127" s="243"/>
      <c r="VGR127" s="243"/>
      <c r="VGS127" s="243"/>
      <c r="VGT127" s="243"/>
      <c r="VGU127" s="243"/>
      <c r="VGV127" s="243"/>
      <c r="VGW127" s="243"/>
      <c r="VGX127" s="243"/>
      <c r="VGY127" s="243"/>
      <c r="VGZ127" s="243"/>
      <c r="VHA127" s="243"/>
      <c r="VHB127" s="243"/>
      <c r="VHC127" s="243"/>
      <c r="VHD127" s="243"/>
      <c r="VHE127" s="243"/>
      <c r="VHF127" s="243"/>
      <c r="VHG127" s="243"/>
      <c r="VHH127" s="243"/>
      <c r="VHI127" s="243"/>
      <c r="VHJ127" s="243"/>
      <c r="VHK127" s="243"/>
      <c r="VHL127" s="243"/>
      <c r="VHM127" s="243"/>
      <c r="VHN127" s="243"/>
      <c r="VHO127" s="243"/>
      <c r="VHP127" s="243"/>
      <c r="VHQ127" s="243"/>
      <c r="VHR127" s="243"/>
      <c r="VHS127" s="243"/>
      <c r="VHT127" s="243"/>
      <c r="VHU127" s="243"/>
      <c r="VHV127" s="243"/>
      <c r="VHW127" s="243"/>
      <c r="VHX127" s="243"/>
      <c r="VHY127" s="243"/>
      <c r="VHZ127" s="243"/>
      <c r="VIA127" s="243"/>
      <c r="VIB127" s="243"/>
      <c r="VIC127" s="243"/>
      <c r="VID127" s="243"/>
      <c r="VIE127" s="243"/>
      <c r="VIF127" s="243"/>
      <c r="VIG127" s="243"/>
      <c r="VIH127" s="243"/>
      <c r="VII127" s="243"/>
      <c r="VIJ127" s="243"/>
      <c r="VIK127" s="243"/>
      <c r="VIL127" s="243"/>
      <c r="VIM127" s="243"/>
      <c r="VIN127" s="243"/>
      <c r="VIO127" s="243"/>
      <c r="VIP127" s="243"/>
      <c r="VIQ127" s="243"/>
      <c r="VIR127" s="243"/>
      <c r="VIS127" s="243"/>
      <c r="VIT127" s="243"/>
      <c r="VIU127" s="243"/>
      <c r="VIV127" s="243"/>
      <c r="VIW127" s="243"/>
      <c r="VIX127" s="243"/>
      <c r="VIY127" s="243"/>
      <c r="VIZ127" s="243"/>
      <c r="VJA127" s="243"/>
      <c r="VJB127" s="243"/>
      <c r="VJC127" s="243"/>
      <c r="VJD127" s="243"/>
      <c r="VJE127" s="243"/>
      <c r="VJF127" s="243"/>
      <c r="VJG127" s="243"/>
      <c r="VJH127" s="243"/>
      <c r="VJI127" s="243"/>
      <c r="VJJ127" s="243"/>
      <c r="VJK127" s="243"/>
      <c r="VJL127" s="243"/>
      <c r="VJM127" s="243"/>
      <c r="VJN127" s="243"/>
      <c r="VJO127" s="243"/>
      <c r="VJP127" s="243"/>
      <c r="VJQ127" s="243"/>
      <c r="VJR127" s="243"/>
      <c r="VJS127" s="243"/>
      <c r="VJT127" s="243"/>
      <c r="VJU127" s="243"/>
      <c r="VJV127" s="243"/>
      <c r="VJW127" s="243"/>
      <c r="VJX127" s="243"/>
      <c r="VJY127" s="243"/>
      <c r="VJZ127" s="243"/>
      <c r="VKA127" s="243"/>
      <c r="VKB127" s="243"/>
      <c r="VKC127" s="243"/>
      <c r="VKD127" s="243"/>
      <c r="VKE127" s="243"/>
      <c r="VKF127" s="243"/>
      <c r="VKG127" s="243"/>
      <c r="VKH127" s="243"/>
      <c r="VKI127" s="243"/>
      <c r="VKJ127" s="243"/>
      <c r="VKK127" s="243"/>
      <c r="VKL127" s="243"/>
      <c r="VKM127" s="243"/>
      <c r="VKN127" s="243"/>
      <c r="VKO127" s="243"/>
      <c r="VKP127" s="243"/>
      <c r="VKQ127" s="243"/>
      <c r="VKR127" s="243"/>
      <c r="VKS127" s="243"/>
      <c r="VKT127" s="243"/>
      <c r="VKU127" s="243"/>
      <c r="VKV127" s="243"/>
      <c r="VKW127" s="243"/>
      <c r="VKX127" s="243"/>
      <c r="VKY127" s="243"/>
      <c r="VKZ127" s="243"/>
      <c r="VLA127" s="243"/>
      <c r="VLB127" s="243"/>
      <c r="VLC127" s="243"/>
      <c r="VLD127" s="243"/>
      <c r="VLE127" s="243"/>
      <c r="VLF127" s="243"/>
      <c r="VLG127" s="243"/>
      <c r="VLH127" s="243"/>
      <c r="VLI127" s="243"/>
      <c r="VLJ127" s="243"/>
      <c r="VLK127" s="243"/>
      <c r="VLL127" s="243"/>
      <c r="VLM127" s="243"/>
      <c r="VLN127" s="243"/>
      <c r="VLO127" s="243"/>
      <c r="VLP127" s="243"/>
      <c r="VLQ127" s="243"/>
      <c r="VLR127" s="243"/>
      <c r="VLS127" s="243"/>
      <c r="VLT127" s="243"/>
      <c r="VLU127" s="243"/>
      <c r="VLV127" s="243"/>
      <c r="VLW127" s="243"/>
      <c r="VLX127" s="243"/>
      <c r="VLY127" s="243"/>
      <c r="VLZ127" s="243"/>
      <c r="VMA127" s="243"/>
      <c r="VMB127" s="243"/>
      <c r="VMC127" s="243"/>
      <c r="VMD127" s="243"/>
      <c r="VME127" s="243"/>
      <c r="VMF127" s="243"/>
      <c r="VMG127" s="243"/>
      <c r="VMH127" s="243"/>
      <c r="VMI127" s="243"/>
      <c r="VMJ127" s="243"/>
      <c r="VMK127" s="243"/>
      <c r="VML127" s="243"/>
      <c r="VMM127" s="243"/>
      <c r="VMN127" s="243"/>
      <c r="VMO127" s="243"/>
      <c r="VMP127" s="243"/>
      <c r="VMQ127" s="243"/>
      <c r="VMR127" s="243"/>
      <c r="VMS127" s="243"/>
      <c r="VMT127" s="243"/>
      <c r="VMU127" s="243"/>
      <c r="VMV127" s="243"/>
      <c r="VMW127" s="243"/>
      <c r="VMX127" s="243"/>
      <c r="VMY127" s="243"/>
      <c r="VMZ127" s="243"/>
      <c r="VNA127" s="243"/>
      <c r="VNB127" s="243"/>
      <c r="VNC127" s="243"/>
      <c r="VND127" s="243"/>
      <c r="VNE127" s="243"/>
      <c r="VNF127" s="243"/>
      <c r="VNG127" s="243"/>
      <c r="VNH127" s="243"/>
      <c r="VNI127" s="243"/>
      <c r="VNJ127" s="243"/>
      <c r="VNK127" s="243"/>
      <c r="VNL127" s="243"/>
      <c r="VNM127" s="243"/>
      <c r="VNN127" s="243"/>
      <c r="VNO127" s="243"/>
      <c r="VNP127" s="243"/>
      <c r="VNQ127" s="243"/>
      <c r="VNR127" s="243"/>
      <c r="VNS127" s="243"/>
      <c r="VNT127" s="243"/>
      <c r="VNU127" s="243"/>
      <c r="VNV127" s="243"/>
      <c r="VNW127" s="243"/>
      <c r="VNX127" s="243"/>
      <c r="VNY127" s="243"/>
      <c r="VNZ127" s="243"/>
      <c r="VOA127" s="243"/>
      <c r="VOB127" s="243"/>
      <c r="VOC127" s="243"/>
      <c r="VOD127" s="243"/>
      <c r="VOE127" s="243"/>
      <c r="VOF127" s="243"/>
      <c r="VOG127" s="243"/>
      <c r="VOH127" s="243"/>
      <c r="VOI127" s="243"/>
      <c r="VOJ127" s="243"/>
      <c r="VOK127" s="243"/>
      <c r="VOL127" s="243"/>
      <c r="VOM127" s="243"/>
      <c r="VON127" s="243"/>
      <c r="VOO127" s="243"/>
      <c r="VOP127" s="243"/>
      <c r="VOQ127" s="243"/>
      <c r="VOR127" s="243"/>
      <c r="VOS127" s="243"/>
      <c r="VOT127" s="243"/>
      <c r="VOU127" s="243"/>
      <c r="VOV127" s="243"/>
      <c r="VOW127" s="243"/>
      <c r="VOX127" s="243"/>
      <c r="VOY127" s="243"/>
      <c r="VOZ127" s="243"/>
      <c r="VPA127" s="243"/>
      <c r="VPB127" s="243"/>
      <c r="VPC127" s="243"/>
      <c r="VPD127" s="243"/>
      <c r="VPE127" s="243"/>
      <c r="VPF127" s="243"/>
      <c r="VPG127" s="243"/>
      <c r="VPH127" s="243"/>
      <c r="VPI127" s="243"/>
      <c r="VPJ127" s="243"/>
      <c r="VPK127" s="243"/>
      <c r="VPL127" s="243"/>
      <c r="VPM127" s="243"/>
      <c r="VPN127" s="243"/>
      <c r="VPO127" s="243"/>
      <c r="VPP127" s="243"/>
      <c r="VPQ127" s="243"/>
      <c r="VPR127" s="243"/>
      <c r="VPS127" s="243"/>
      <c r="VPT127" s="243"/>
      <c r="VPU127" s="243"/>
      <c r="VPV127" s="243"/>
      <c r="VPW127" s="243"/>
      <c r="VPX127" s="243"/>
      <c r="VPY127" s="243"/>
      <c r="VPZ127" s="243"/>
      <c r="VQA127" s="243"/>
      <c r="VQB127" s="243"/>
      <c r="VQC127" s="243"/>
      <c r="VQD127" s="243"/>
      <c r="VQE127" s="243"/>
      <c r="VQF127" s="243"/>
      <c r="VQG127" s="243"/>
      <c r="VQH127" s="243"/>
      <c r="VQI127" s="243"/>
      <c r="VQJ127" s="243"/>
      <c r="VQK127" s="243"/>
      <c r="VQL127" s="243"/>
      <c r="VQM127" s="243"/>
      <c r="VQN127" s="243"/>
      <c r="VQO127" s="243"/>
      <c r="VQP127" s="243"/>
      <c r="VQQ127" s="243"/>
      <c r="VQR127" s="243"/>
      <c r="VQS127" s="243"/>
      <c r="VQT127" s="243"/>
      <c r="VQU127" s="243"/>
      <c r="VQV127" s="243"/>
      <c r="VQW127" s="243"/>
      <c r="VQX127" s="243"/>
      <c r="VQY127" s="243"/>
      <c r="VQZ127" s="243"/>
      <c r="VRA127" s="243"/>
      <c r="VRB127" s="243"/>
      <c r="VRC127" s="243"/>
      <c r="VRD127" s="243"/>
      <c r="VRE127" s="243"/>
      <c r="VRF127" s="243"/>
      <c r="VRG127" s="243"/>
      <c r="VRH127" s="243"/>
      <c r="VRI127" s="243"/>
      <c r="VRJ127" s="243"/>
      <c r="VRK127" s="243"/>
      <c r="VRL127" s="243"/>
      <c r="VRM127" s="243"/>
      <c r="VRN127" s="243"/>
      <c r="VRO127" s="243"/>
      <c r="VRP127" s="243"/>
      <c r="VRQ127" s="243"/>
      <c r="VRR127" s="243"/>
      <c r="VRS127" s="243"/>
      <c r="VRT127" s="243"/>
      <c r="VRU127" s="243"/>
      <c r="VRV127" s="243"/>
      <c r="VRW127" s="243"/>
      <c r="VRX127" s="243"/>
      <c r="VRY127" s="243"/>
      <c r="VRZ127" s="243"/>
      <c r="VSA127" s="243"/>
      <c r="VSB127" s="243"/>
      <c r="VSC127" s="243"/>
      <c r="VSD127" s="243"/>
      <c r="VSE127" s="243"/>
      <c r="VSF127" s="243"/>
      <c r="VSG127" s="243"/>
      <c r="VSH127" s="243"/>
      <c r="VSI127" s="243"/>
      <c r="VSJ127" s="243"/>
      <c r="VSK127" s="243"/>
      <c r="VSL127" s="243"/>
      <c r="VSM127" s="243"/>
      <c r="VSN127" s="243"/>
      <c r="VSO127" s="243"/>
      <c r="VSP127" s="243"/>
      <c r="VSQ127" s="243"/>
      <c r="VSR127" s="243"/>
      <c r="VSS127" s="243"/>
      <c r="VST127" s="243"/>
      <c r="VSU127" s="243"/>
      <c r="VSV127" s="243"/>
      <c r="VSW127" s="243"/>
      <c r="VSX127" s="243"/>
      <c r="VSY127" s="243"/>
      <c r="VSZ127" s="243"/>
      <c r="VTA127" s="243"/>
      <c r="VTB127" s="243"/>
      <c r="VTC127" s="243"/>
      <c r="VTD127" s="243"/>
      <c r="VTE127" s="243"/>
      <c r="VTF127" s="243"/>
      <c r="VTG127" s="243"/>
      <c r="VTH127" s="243"/>
      <c r="VTI127" s="243"/>
      <c r="VTJ127" s="243"/>
      <c r="VTK127" s="243"/>
      <c r="VTL127" s="243"/>
      <c r="VTM127" s="243"/>
      <c r="VTN127" s="243"/>
      <c r="VTO127" s="243"/>
      <c r="VTP127" s="243"/>
      <c r="VTQ127" s="243"/>
      <c r="VTR127" s="243"/>
      <c r="VTS127" s="243"/>
      <c r="VTT127" s="243"/>
      <c r="VTU127" s="243"/>
      <c r="VTV127" s="243"/>
      <c r="VTW127" s="243"/>
      <c r="VTX127" s="243"/>
      <c r="VTY127" s="243"/>
      <c r="VTZ127" s="243"/>
      <c r="VUA127" s="243"/>
      <c r="VUB127" s="243"/>
      <c r="VUC127" s="243"/>
      <c r="VUD127" s="243"/>
      <c r="VUE127" s="243"/>
      <c r="VUF127" s="243"/>
      <c r="VUG127" s="243"/>
      <c r="VUH127" s="243"/>
      <c r="VUI127" s="243"/>
      <c r="VUJ127" s="243"/>
      <c r="VUK127" s="243"/>
      <c r="VUL127" s="243"/>
      <c r="VUM127" s="243"/>
      <c r="VUN127" s="243"/>
      <c r="VUO127" s="243"/>
      <c r="VUP127" s="243"/>
      <c r="VUQ127" s="243"/>
      <c r="VUR127" s="243"/>
      <c r="VUS127" s="243"/>
      <c r="VUT127" s="243"/>
      <c r="VUU127" s="243"/>
      <c r="VUV127" s="243"/>
      <c r="VUW127" s="243"/>
      <c r="VUX127" s="243"/>
      <c r="VUY127" s="243"/>
      <c r="VUZ127" s="243"/>
      <c r="VVA127" s="243"/>
      <c r="VVB127" s="243"/>
      <c r="VVC127" s="243"/>
      <c r="VVD127" s="243"/>
      <c r="VVE127" s="243"/>
      <c r="VVF127" s="243"/>
      <c r="VVG127" s="243"/>
      <c r="VVH127" s="243"/>
      <c r="VVI127" s="243"/>
      <c r="VVJ127" s="243"/>
      <c r="VVK127" s="243"/>
      <c r="VVL127" s="243"/>
      <c r="VVM127" s="243"/>
      <c r="VVN127" s="243"/>
      <c r="VVO127" s="243"/>
      <c r="VVP127" s="243"/>
      <c r="VVQ127" s="243"/>
      <c r="VVR127" s="243"/>
      <c r="VVS127" s="243"/>
      <c r="VVT127" s="243"/>
      <c r="VVU127" s="243"/>
      <c r="VVV127" s="243"/>
      <c r="VVW127" s="243"/>
      <c r="VVX127" s="243"/>
      <c r="VVY127" s="243"/>
      <c r="VVZ127" s="243"/>
      <c r="VWA127" s="243"/>
      <c r="VWB127" s="243"/>
      <c r="VWC127" s="243"/>
      <c r="VWD127" s="243"/>
      <c r="VWE127" s="243"/>
      <c r="VWF127" s="243"/>
      <c r="VWG127" s="243"/>
      <c r="VWH127" s="243"/>
      <c r="VWI127" s="243"/>
      <c r="VWJ127" s="243"/>
      <c r="VWK127" s="243"/>
      <c r="VWL127" s="243"/>
      <c r="VWM127" s="243"/>
      <c r="VWN127" s="243"/>
      <c r="VWO127" s="243"/>
      <c r="VWP127" s="243"/>
      <c r="VWQ127" s="243"/>
      <c r="VWR127" s="243"/>
      <c r="VWS127" s="243"/>
      <c r="VWT127" s="243"/>
      <c r="VWU127" s="243"/>
      <c r="VWV127" s="243"/>
      <c r="VWW127" s="243"/>
      <c r="VWX127" s="243"/>
      <c r="VWY127" s="243"/>
      <c r="VWZ127" s="243"/>
      <c r="VXA127" s="243"/>
      <c r="VXB127" s="243"/>
      <c r="VXC127" s="243"/>
      <c r="VXD127" s="243"/>
      <c r="VXE127" s="243"/>
      <c r="VXF127" s="243"/>
      <c r="VXG127" s="243"/>
      <c r="VXH127" s="243"/>
      <c r="VXI127" s="243"/>
      <c r="VXJ127" s="243"/>
      <c r="VXK127" s="243"/>
      <c r="VXL127" s="243"/>
      <c r="VXM127" s="243"/>
      <c r="VXN127" s="243"/>
      <c r="VXO127" s="243"/>
      <c r="VXP127" s="243"/>
      <c r="VXQ127" s="243"/>
      <c r="VXR127" s="243"/>
      <c r="VXS127" s="243"/>
      <c r="VXT127" s="243"/>
      <c r="VXU127" s="243"/>
      <c r="VXV127" s="243"/>
      <c r="VXW127" s="243"/>
      <c r="VXX127" s="243"/>
      <c r="VXY127" s="243"/>
      <c r="VXZ127" s="243"/>
      <c r="VYA127" s="243"/>
      <c r="VYB127" s="243"/>
      <c r="VYC127" s="243"/>
      <c r="VYD127" s="243"/>
      <c r="VYE127" s="243"/>
      <c r="VYF127" s="243"/>
      <c r="VYG127" s="243"/>
      <c r="VYH127" s="243"/>
      <c r="VYI127" s="243"/>
      <c r="VYJ127" s="243"/>
      <c r="VYK127" s="243"/>
      <c r="VYL127" s="243"/>
      <c r="VYM127" s="243"/>
      <c r="VYN127" s="243"/>
      <c r="VYO127" s="243"/>
      <c r="VYP127" s="243"/>
      <c r="VYQ127" s="243"/>
      <c r="VYR127" s="243"/>
      <c r="VYS127" s="243"/>
      <c r="VYT127" s="243"/>
      <c r="VYU127" s="243"/>
      <c r="VYV127" s="243"/>
      <c r="VYW127" s="243"/>
      <c r="VYX127" s="243"/>
      <c r="VYY127" s="243"/>
      <c r="VYZ127" s="243"/>
      <c r="VZA127" s="243"/>
      <c r="VZB127" s="243"/>
      <c r="VZC127" s="243"/>
      <c r="VZD127" s="243"/>
      <c r="VZE127" s="243"/>
      <c r="VZF127" s="243"/>
      <c r="VZG127" s="243"/>
      <c r="VZH127" s="243"/>
      <c r="VZI127" s="243"/>
      <c r="VZJ127" s="243"/>
      <c r="VZK127" s="243"/>
      <c r="VZL127" s="243"/>
      <c r="VZM127" s="243"/>
      <c r="VZN127" s="243"/>
      <c r="VZO127" s="243"/>
      <c r="VZP127" s="243"/>
      <c r="VZQ127" s="243"/>
      <c r="VZR127" s="243"/>
      <c r="VZS127" s="243"/>
      <c r="VZT127" s="243"/>
      <c r="VZU127" s="243"/>
      <c r="VZV127" s="243"/>
      <c r="VZW127" s="243"/>
      <c r="VZX127" s="243"/>
      <c r="VZY127" s="243"/>
      <c r="VZZ127" s="243"/>
      <c r="WAA127" s="243"/>
      <c r="WAB127" s="243"/>
      <c r="WAC127" s="243"/>
      <c r="WAD127" s="243"/>
      <c r="WAE127" s="243"/>
      <c r="WAF127" s="243"/>
      <c r="WAG127" s="243"/>
      <c r="WAH127" s="243"/>
      <c r="WAI127" s="243"/>
      <c r="WAJ127" s="243"/>
      <c r="WAK127" s="243"/>
      <c r="WAL127" s="243"/>
      <c r="WAM127" s="243"/>
      <c r="WAN127" s="243"/>
      <c r="WAO127" s="243"/>
      <c r="WAP127" s="243"/>
      <c r="WAQ127" s="243"/>
      <c r="WAR127" s="243"/>
      <c r="WAS127" s="243"/>
      <c r="WAT127" s="243"/>
      <c r="WAU127" s="243"/>
      <c r="WAV127" s="243"/>
      <c r="WAW127" s="243"/>
      <c r="WAX127" s="243"/>
      <c r="WAY127" s="243"/>
      <c r="WAZ127" s="243"/>
      <c r="WBA127" s="243"/>
      <c r="WBB127" s="243"/>
      <c r="WBC127" s="243"/>
      <c r="WBD127" s="243"/>
      <c r="WBE127" s="243"/>
      <c r="WBF127" s="243"/>
      <c r="WBG127" s="243"/>
      <c r="WBH127" s="243"/>
      <c r="WBI127" s="243"/>
      <c r="WBJ127" s="243"/>
      <c r="WBK127" s="243"/>
      <c r="WBL127" s="243"/>
      <c r="WBM127" s="243"/>
      <c r="WBN127" s="243"/>
      <c r="WBO127" s="243"/>
      <c r="WBP127" s="243"/>
      <c r="WBQ127" s="243"/>
      <c r="WBR127" s="243"/>
      <c r="WBS127" s="243"/>
      <c r="WBT127" s="243"/>
      <c r="WBU127" s="243"/>
      <c r="WBV127" s="243"/>
      <c r="WBW127" s="243"/>
      <c r="WBX127" s="243"/>
      <c r="WBY127" s="243"/>
      <c r="WBZ127" s="243"/>
      <c r="WCA127" s="243"/>
      <c r="WCB127" s="243"/>
      <c r="WCC127" s="243"/>
      <c r="WCD127" s="243"/>
      <c r="WCE127" s="243"/>
      <c r="WCF127" s="243"/>
      <c r="WCG127" s="243"/>
      <c r="WCH127" s="243"/>
      <c r="WCI127" s="243"/>
      <c r="WCJ127" s="243"/>
      <c r="WCK127" s="243"/>
      <c r="WCL127" s="243"/>
      <c r="WCM127" s="243"/>
      <c r="WCN127" s="243"/>
      <c r="WCO127" s="243"/>
      <c r="WCP127" s="243"/>
      <c r="WCQ127" s="243"/>
      <c r="WCR127" s="243"/>
      <c r="WCS127" s="243"/>
      <c r="WCT127" s="243"/>
      <c r="WCU127" s="243"/>
      <c r="WCV127" s="243"/>
      <c r="WCW127" s="243"/>
      <c r="WCX127" s="243"/>
      <c r="WCY127" s="243"/>
      <c r="WCZ127" s="243"/>
      <c r="WDA127" s="243"/>
      <c r="WDB127" s="243"/>
      <c r="WDC127" s="243"/>
      <c r="WDD127" s="243"/>
      <c r="WDE127" s="243"/>
      <c r="WDF127" s="243"/>
      <c r="WDG127" s="243"/>
      <c r="WDH127" s="243"/>
      <c r="WDI127" s="243"/>
      <c r="WDJ127" s="243"/>
      <c r="WDK127" s="243"/>
      <c r="WDL127" s="243"/>
      <c r="WDM127" s="243"/>
      <c r="WDN127" s="243"/>
      <c r="WDO127" s="243"/>
      <c r="WDP127" s="243"/>
      <c r="WDQ127" s="243"/>
      <c r="WDR127" s="243"/>
      <c r="WDS127" s="243"/>
      <c r="WDT127" s="243"/>
      <c r="WDU127" s="243"/>
      <c r="WDV127" s="243"/>
      <c r="WDW127" s="243"/>
      <c r="WDX127" s="243"/>
      <c r="WDY127" s="243"/>
      <c r="WDZ127" s="243"/>
      <c r="WEA127" s="243"/>
      <c r="WEB127" s="243"/>
      <c r="WEC127" s="243"/>
      <c r="WED127" s="243"/>
      <c r="WEE127" s="243"/>
      <c r="WEF127" s="243"/>
      <c r="WEG127" s="243"/>
      <c r="WEH127" s="243"/>
      <c r="WEI127" s="243"/>
      <c r="WEJ127" s="243"/>
      <c r="WEK127" s="243"/>
      <c r="WEL127" s="243"/>
      <c r="WEM127" s="243"/>
      <c r="WEN127" s="243"/>
      <c r="WEO127" s="243"/>
      <c r="WEP127" s="243"/>
      <c r="WEQ127" s="243"/>
      <c r="WER127" s="243"/>
      <c r="WES127" s="243"/>
      <c r="WET127" s="243"/>
      <c r="WEU127" s="243"/>
      <c r="WEV127" s="243"/>
      <c r="WEW127" s="243"/>
      <c r="WEX127" s="243"/>
      <c r="WEY127" s="243"/>
      <c r="WEZ127" s="243"/>
      <c r="WFA127" s="243"/>
      <c r="WFB127" s="243"/>
      <c r="WFC127" s="243"/>
      <c r="WFD127" s="243"/>
      <c r="WFE127" s="243"/>
      <c r="WFF127" s="243"/>
      <c r="WFG127" s="243"/>
      <c r="WFH127" s="243"/>
      <c r="WFI127" s="243"/>
      <c r="WFJ127" s="243"/>
      <c r="WFK127" s="243"/>
      <c r="WFL127" s="243"/>
      <c r="WFM127" s="243"/>
      <c r="WFN127" s="243"/>
      <c r="WFO127" s="243"/>
      <c r="WFP127" s="243"/>
      <c r="WFQ127" s="243"/>
      <c r="WFR127" s="243"/>
      <c r="WFS127" s="243"/>
      <c r="WFT127" s="243"/>
      <c r="WFU127" s="243"/>
      <c r="WFV127" s="243"/>
      <c r="WFW127" s="243"/>
      <c r="WFX127" s="243"/>
      <c r="WFY127" s="243"/>
      <c r="WFZ127" s="243"/>
      <c r="WGA127" s="243"/>
      <c r="WGB127" s="243"/>
      <c r="WGC127" s="243"/>
      <c r="WGD127" s="243"/>
      <c r="WGE127" s="243"/>
      <c r="WGF127" s="243"/>
      <c r="WGG127" s="243"/>
      <c r="WGH127" s="243"/>
      <c r="WGI127" s="243"/>
      <c r="WGJ127" s="243"/>
      <c r="WGK127" s="243"/>
      <c r="WGL127" s="243"/>
      <c r="WGM127" s="243"/>
      <c r="WGN127" s="243"/>
      <c r="WGO127" s="243"/>
      <c r="WGP127" s="243"/>
      <c r="WGQ127" s="243"/>
      <c r="WGR127" s="243"/>
      <c r="WGS127" s="243"/>
      <c r="WGT127" s="243"/>
      <c r="WGU127" s="243"/>
      <c r="WGV127" s="243"/>
      <c r="WGW127" s="243"/>
      <c r="WGX127" s="243"/>
      <c r="WGY127" s="243"/>
      <c r="WGZ127" s="243"/>
      <c r="WHA127" s="243"/>
      <c r="WHB127" s="243"/>
      <c r="WHC127" s="243"/>
      <c r="WHD127" s="243"/>
      <c r="WHE127" s="243"/>
      <c r="WHF127" s="243"/>
      <c r="WHG127" s="243"/>
      <c r="WHH127" s="243"/>
      <c r="WHI127" s="243"/>
      <c r="WHJ127" s="243"/>
      <c r="WHK127" s="243"/>
      <c r="WHL127" s="243"/>
      <c r="WHM127" s="243"/>
      <c r="WHN127" s="243"/>
      <c r="WHO127" s="243"/>
      <c r="WHP127" s="243"/>
      <c r="WHQ127" s="243"/>
      <c r="WHR127" s="243"/>
      <c r="WHS127" s="243"/>
      <c r="WHT127" s="243"/>
      <c r="WHU127" s="243"/>
      <c r="WHV127" s="243"/>
      <c r="WHW127" s="243"/>
      <c r="WHX127" s="243"/>
      <c r="WHY127" s="243"/>
      <c r="WHZ127" s="243"/>
      <c r="WIA127" s="243"/>
      <c r="WIB127" s="243"/>
      <c r="WIC127" s="243"/>
      <c r="WID127" s="243"/>
      <c r="WIE127" s="243"/>
      <c r="WIF127" s="243"/>
      <c r="WIG127" s="243"/>
      <c r="WIH127" s="243"/>
      <c r="WII127" s="243"/>
      <c r="WIJ127" s="243"/>
      <c r="WIK127" s="243"/>
      <c r="WIL127" s="243"/>
      <c r="WIM127" s="243"/>
      <c r="WIN127" s="243"/>
      <c r="WIO127" s="243"/>
      <c r="WIP127" s="243"/>
      <c r="WIQ127" s="243"/>
      <c r="WIR127" s="243"/>
      <c r="WIS127" s="243"/>
      <c r="WIT127" s="243"/>
      <c r="WIU127" s="243"/>
      <c r="WIV127" s="243"/>
      <c r="WIW127" s="243"/>
      <c r="WIX127" s="243"/>
      <c r="WIY127" s="243"/>
      <c r="WIZ127" s="243"/>
      <c r="WJA127" s="243"/>
      <c r="WJB127" s="243"/>
      <c r="WJC127" s="243"/>
      <c r="WJD127" s="243"/>
      <c r="WJE127" s="243"/>
      <c r="WJF127" s="243"/>
      <c r="WJG127" s="243"/>
      <c r="WJH127" s="243"/>
      <c r="WJI127" s="243"/>
      <c r="WJJ127" s="243"/>
      <c r="WJK127" s="243"/>
      <c r="WJL127" s="243"/>
      <c r="WJM127" s="243"/>
      <c r="WJN127" s="243"/>
      <c r="WJO127" s="243"/>
      <c r="WJP127" s="243"/>
      <c r="WJQ127" s="243"/>
      <c r="WJR127" s="243"/>
      <c r="WJS127" s="243"/>
      <c r="WJT127" s="243"/>
      <c r="WJU127" s="243"/>
      <c r="WJV127" s="243"/>
      <c r="WJW127" s="243"/>
      <c r="WJX127" s="243"/>
      <c r="WJY127" s="243"/>
      <c r="WJZ127" s="243"/>
      <c r="WKA127" s="243"/>
      <c r="WKB127" s="243"/>
      <c r="WKC127" s="243"/>
      <c r="WKD127" s="243"/>
      <c r="WKE127" s="243"/>
      <c r="WKF127" s="243"/>
      <c r="WKG127" s="243"/>
      <c r="WKH127" s="243"/>
      <c r="WKI127" s="243"/>
      <c r="WKJ127" s="243"/>
      <c r="WKK127" s="243"/>
      <c r="WKL127" s="243"/>
      <c r="WKM127" s="243"/>
      <c r="WKN127" s="243"/>
      <c r="WKO127" s="243"/>
      <c r="WKP127" s="243"/>
      <c r="WKQ127" s="243"/>
      <c r="WKR127" s="243"/>
      <c r="WKS127" s="243"/>
      <c r="WKT127" s="243"/>
      <c r="WKU127" s="243"/>
      <c r="WKV127" s="243"/>
      <c r="WKW127" s="243"/>
      <c r="WKX127" s="243"/>
      <c r="WKY127" s="243"/>
      <c r="WKZ127" s="243"/>
      <c r="WLA127" s="243"/>
      <c r="WLB127" s="243"/>
      <c r="WLC127" s="243"/>
      <c r="WLD127" s="243"/>
      <c r="WLE127" s="243"/>
      <c r="WLF127" s="243"/>
      <c r="WLG127" s="243"/>
      <c r="WLH127" s="243"/>
      <c r="WLI127" s="243"/>
      <c r="WLJ127" s="243"/>
      <c r="WLK127" s="243"/>
      <c r="WLL127" s="243"/>
      <c r="WLM127" s="243"/>
      <c r="WLN127" s="243"/>
      <c r="WLO127" s="243"/>
      <c r="WLP127" s="243"/>
      <c r="WLQ127" s="243"/>
      <c r="WLR127" s="243"/>
      <c r="WLS127" s="243"/>
      <c r="WLT127" s="243"/>
      <c r="WLU127" s="243"/>
      <c r="WLV127" s="243"/>
      <c r="WLW127" s="243"/>
      <c r="WLX127" s="243"/>
      <c r="WLY127" s="243"/>
      <c r="WLZ127" s="243"/>
      <c r="WMA127" s="243"/>
      <c r="WMB127" s="243"/>
      <c r="WMC127" s="243"/>
      <c r="WMD127" s="243"/>
      <c r="WME127" s="243"/>
      <c r="WMF127" s="243"/>
      <c r="WMG127" s="243"/>
      <c r="WMH127" s="243"/>
      <c r="WMI127" s="243"/>
      <c r="WMJ127" s="243"/>
      <c r="WMK127" s="243"/>
      <c r="WML127" s="243"/>
      <c r="WMM127" s="243"/>
      <c r="WMN127" s="243"/>
      <c r="WMO127" s="243"/>
      <c r="WMP127" s="243"/>
      <c r="WMQ127" s="243"/>
      <c r="WMR127" s="243"/>
      <c r="WMS127" s="243"/>
      <c r="WMT127" s="243"/>
      <c r="WMU127" s="243"/>
      <c r="WMV127" s="243"/>
      <c r="WMW127" s="243"/>
      <c r="WMX127" s="243"/>
      <c r="WMY127" s="243"/>
      <c r="WMZ127" s="243"/>
      <c r="WNA127" s="243"/>
      <c r="WNB127" s="243"/>
      <c r="WNC127" s="243"/>
      <c r="WND127" s="243"/>
      <c r="WNE127" s="243"/>
      <c r="WNF127" s="243"/>
      <c r="WNG127" s="243"/>
      <c r="WNH127" s="243"/>
      <c r="WNI127" s="243"/>
      <c r="WNJ127" s="243"/>
      <c r="WNK127" s="243"/>
      <c r="WNL127" s="243"/>
      <c r="WNM127" s="243"/>
      <c r="WNN127" s="243"/>
      <c r="WNO127" s="243"/>
      <c r="WNP127" s="243"/>
      <c r="WNQ127" s="243"/>
      <c r="WNR127" s="243"/>
      <c r="WNS127" s="243"/>
      <c r="WNT127" s="243"/>
      <c r="WNU127" s="243"/>
      <c r="WNV127" s="243"/>
      <c r="WNW127" s="243"/>
      <c r="WNX127" s="243"/>
      <c r="WNY127" s="243"/>
      <c r="WNZ127" s="243"/>
      <c r="WOA127" s="243"/>
      <c r="WOB127" s="243"/>
      <c r="WOC127" s="243"/>
      <c r="WOD127" s="243"/>
      <c r="WOE127" s="243"/>
      <c r="WOF127" s="243"/>
      <c r="WOG127" s="243"/>
      <c r="WOH127" s="243"/>
      <c r="WOI127" s="243"/>
      <c r="WOJ127" s="243"/>
      <c r="WOK127" s="243"/>
      <c r="WOL127" s="243"/>
      <c r="WOM127" s="243"/>
      <c r="WON127" s="243"/>
      <c r="WOO127" s="243"/>
      <c r="WOP127" s="243"/>
      <c r="WOQ127" s="243"/>
      <c r="WOR127" s="243"/>
      <c r="WOS127" s="243"/>
      <c r="WOT127" s="243"/>
      <c r="WOU127" s="243"/>
      <c r="WOV127" s="243"/>
      <c r="WOW127" s="243"/>
      <c r="WOX127" s="243"/>
      <c r="WOY127" s="243"/>
      <c r="WOZ127" s="243"/>
      <c r="WPA127" s="243"/>
      <c r="WPB127" s="243"/>
      <c r="WPC127" s="243"/>
      <c r="WPD127" s="243"/>
      <c r="WPE127" s="243"/>
      <c r="WPF127" s="243"/>
      <c r="WPG127" s="243"/>
      <c r="WPH127" s="243"/>
      <c r="WPI127" s="243"/>
      <c r="WPJ127" s="243"/>
      <c r="WPK127" s="243"/>
      <c r="WPL127" s="243"/>
      <c r="WPM127" s="243"/>
      <c r="WPN127" s="243"/>
      <c r="WPO127" s="243"/>
      <c r="WPP127" s="243"/>
      <c r="WPQ127" s="243"/>
      <c r="WPR127" s="243"/>
      <c r="WPS127" s="243"/>
      <c r="WPT127" s="243"/>
      <c r="WPU127" s="243"/>
      <c r="WPV127" s="243"/>
      <c r="WPW127" s="243"/>
      <c r="WPX127" s="243"/>
      <c r="WPY127" s="243"/>
      <c r="WPZ127" s="243"/>
      <c r="WQA127" s="243"/>
      <c r="WQB127" s="243"/>
      <c r="WQC127" s="243"/>
      <c r="WQD127" s="243"/>
      <c r="WQE127" s="243"/>
      <c r="WQF127" s="243"/>
      <c r="WQG127" s="243"/>
      <c r="WQH127" s="243"/>
      <c r="WQI127" s="243"/>
      <c r="WQJ127" s="243"/>
      <c r="WQK127" s="243"/>
      <c r="WQL127" s="243"/>
      <c r="WQM127" s="243"/>
      <c r="WQN127" s="243"/>
      <c r="WQO127" s="243"/>
      <c r="WQP127" s="243"/>
      <c r="WQQ127" s="243"/>
      <c r="WQR127" s="243"/>
      <c r="WQS127" s="243"/>
      <c r="WQT127" s="243"/>
      <c r="WQU127" s="243"/>
      <c r="WQV127" s="243"/>
      <c r="WQW127" s="243"/>
      <c r="WQX127" s="243"/>
      <c r="WQY127" s="243"/>
      <c r="WQZ127" s="243"/>
      <c r="WRA127" s="243"/>
      <c r="WRB127" s="243"/>
      <c r="WRC127" s="243"/>
      <c r="WRD127" s="243"/>
      <c r="WRE127" s="243"/>
      <c r="WRF127" s="243"/>
      <c r="WRG127" s="243"/>
      <c r="WRH127" s="243"/>
      <c r="WRI127" s="243"/>
      <c r="WRJ127" s="243"/>
      <c r="WRK127" s="243"/>
      <c r="WRL127" s="243"/>
      <c r="WRM127" s="243"/>
      <c r="WRN127" s="243"/>
      <c r="WRO127" s="243"/>
      <c r="WRP127" s="243"/>
      <c r="WRQ127" s="243"/>
      <c r="WRR127" s="243"/>
      <c r="WRS127" s="243"/>
      <c r="WRT127" s="243"/>
      <c r="WRU127" s="243"/>
      <c r="WRV127" s="243"/>
      <c r="WRW127" s="243"/>
      <c r="WRX127" s="243"/>
      <c r="WRY127" s="243"/>
      <c r="WRZ127" s="243"/>
      <c r="WSA127" s="243"/>
      <c r="WSB127" s="243"/>
      <c r="WSC127" s="243"/>
      <c r="WSD127" s="243"/>
      <c r="WSE127" s="243"/>
      <c r="WSF127" s="243"/>
      <c r="WSG127" s="243"/>
      <c r="WSH127" s="243"/>
      <c r="WSI127" s="243"/>
      <c r="WSJ127" s="243"/>
      <c r="WSK127" s="243"/>
      <c r="WSL127" s="243"/>
      <c r="WSM127" s="243"/>
      <c r="WSN127" s="243"/>
      <c r="WSO127" s="243"/>
      <c r="WSP127" s="243"/>
      <c r="WSQ127" s="243"/>
      <c r="WSR127" s="243"/>
      <c r="WSS127" s="243"/>
      <c r="WST127" s="243"/>
      <c r="WSU127" s="243"/>
      <c r="WSV127" s="243"/>
      <c r="WSW127" s="243"/>
      <c r="WSX127" s="243"/>
      <c r="WSY127" s="243"/>
      <c r="WSZ127" s="243"/>
      <c r="WTA127" s="243"/>
      <c r="WTB127" s="243"/>
      <c r="WTC127" s="243"/>
      <c r="WTD127" s="243"/>
      <c r="WTE127" s="243"/>
      <c r="WTF127" s="243"/>
      <c r="WTG127" s="243"/>
      <c r="WTH127" s="243"/>
      <c r="WTI127" s="243"/>
      <c r="WTJ127" s="243"/>
      <c r="WTK127" s="243"/>
      <c r="WTL127" s="243"/>
      <c r="WTM127" s="243"/>
      <c r="WTN127" s="243"/>
      <c r="WTO127" s="243"/>
      <c r="WTP127" s="243"/>
      <c r="WTQ127" s="243"/>
      <c r="WTR127" s="243"/>
      <c r="WTS127" s="243"/>
      <c r="WTT127" s="243"/>
      <c r="WTU127" s="243"/>
      <c r="WTV127" s="243"/>
      <c r="WTW127" s="243"/>
      <c r="WTX127" s="243"/>
      <c r="WTY127" s="243"/>
      <c r="WTZ127" s="243"/>
      <c r="WUA127" s="243"/>
      <c r="WUB127" s="243"/>
      <c r="WUC127" s="243"/>
      <c r="WUD127" s="243"/>
      <c r="WUE127" s="243"/>
      <c r="WUF127" s="243"/>
      <c r="WUG127" s="243"/>
      <c r="WUH127" s="243"/>
      <c r="WUI127" s="243"/>
      <c r="WUJ127" s="243"/>
      <c r="WUK127" s="243"/>
      <c r="WUL127" s="243"/>
      <c r="WUM127" s="243"/>
      <c r="WUN127" s="243"/>
      <c r="WUO127" s="243"/>
      <c r="WUP127" s="243"/>
      <c r="WUQ127" s="243"/>
      <c r="WUR127" s="243"/>
      <c r="WUS127" s="243"/>
      <c r="WUT127" s="243"/>
      <c r="WUU127" s="243"/>
      <c r="WUV127" s="243"/>
      <c r="WUW127" s="243"/>
      <c r="WUX127" s="243"/>
      <c r="WUY127" s="243"/>
      <c r="WUZ127" s="243"/>
      <c r="WVA127" s="243"/>
      <c r="WVB127" s="243"/>
      <c r="WVC127" s="243"/>
      <c r="WVD127" s="243"/>
      <c r="WVE127" s="243"/>
      <c r="WVF127" s="243"/>
      <c r="WVG127" s="243"/>
      <c r="WVH127" s="243"/>
      <c r="WVI127" s="243"/>
      <c r="WVJ127" s="243"/>
      <c r="WVK127" s="243"/>
      <c r="WVL127" s="243"/>
      <c r="WVM127" s="243"/>
      <c r="WVN127" s="243"/>
      <c r="WVO127" s="243"/>
      <c r="WVP127" s="243"/>
      <c r="WVQ127" s="243"/>
      <c r="WVR127" s="243"/>
      <c r="WVS127" s="243"/>
      <c r="WVT127" s="243"/>
      <c r="WVU127" s="243"/>
      <c r="WVV127" s="243"/>
      <c r="WVW127" s="243"/>
      <c r="WVX127" s="243"/>
      <c r="WVY127" s="243"/>
      <c r="WVZ127" s="243"/>
      <c r="WWA127" s="243"/>
      <c r="WWB127" s="243"/>
      <c r="WWC127" s="243"/>
      <c r="WWD127" s="243"/>
      <c r="WWE127" s="243"/>
      <c r="WWF127" s="243"/>
      <c r="WWG127" s="243"/>
      <c r="WWH127" s="243"/>
      <c r="WWI127" s="243"/>
      <c r="WWJ127" s="243"/>
      <c r="WWK127" s="243"/>
      <c r="WWL127" s="243"/>
      <c r="WWM127" s="243"/>
      <c r="WWN127" s="243"/>
      <c r="WWO127" s="243"/>
      <c r="WWP127" s="243"/>
      <c r="WWQ127" s="243"/>
      <c r="WWR127" s="243"/>
      <c r="WWS127" s="243"/>
      <c r="WWT127" s="243"/>
      <c r="WWU127" s="243"/>
      <c r="WWV127" s="243"/>
      <c r="WWW127" s="243"/>
      <c r="WWX127" s="243"/>
      <c r="WWY127" s="243"/>
      <c r="WWZ127" s="243"/>
      <c r="WXA127" s="243"/>
      <c r="WXB127" s="243"/>
      <c r="WXC127" s="243"/>
      <c r="WXD127" s="243"/>
      <c r="WXE127" s="243"/>
      <c r="WXF127" s="243"/>
      <c r="WXG127" s="243"/>
      <c r="WXH127" s="243"/>
      <c r="WXI127" s="243"/>
      <c r="WXJ127" s="243"/>
      <c r="WXK127" s="243"/>
      <c r="WXL127" s="243"/>
      <c r="WXM127" s="243"/>
      <c r="WXN127" s="243"/>
      <c r="WXO127" s="243"/>
      <c r="WXP127" s="243"/>
      <c r="WXQ127" s="243"/>
      <c r="WXR127" s="243"/>
      <c r="WXS127" s="243"/>
      <c r="WXT127" s="243"/>
      <c r="WXU127" s="243"/>
      <c r="WXV127" s="243"/>
      <c r="WXW127" s="243"/>
      <c r="WXX127" s="243"/>
      <c r="WXY127" s="243"/>
      <c r="WXZ127" s="243"/>
      <c r="WYA127" s="243"/>
      <c r="WYB127" s="243"/>
      <c r="WYC127" s="243"/>
      <c r="WYD127" s="243"/>
      <c r="WYE127" s="243"/>
      <c r="WYF127" s="243"/>
      <c r="WYG127" s="243"/>
      <c r="WYH127" s="243"/>
      <c r="WYI127" s="243"/>
      <c r="WYJ127" s="243"/>
      <c r="WYK127" s="243"/>
      <c r="WYL127" s="243"/>
      <c r="WYM127" s="243"/>
      <c r="WYN127" s="243"/>
      <c r="WYO127" s="243"/>
      <c r="WYP127" s="243"/>
      <c r="WYQ127" s="243"/>
      <c r="WYR127" s="243"/>
      <c r="WYS127" s="243"/>
      <c r="WYT127" s="243"/>
      <c r="WYU127" s="243"/>
      <c r="WYV127" s="243"/>
      <c r="WYW127" s="243"/>
      <c r="WYX127" s="243"/>
      <c r="WYY127" s="243"/>
      <c r="WYZ127" s="243"/>
      <c r="WZA127" s="243"/>
      <c r="WZB127" s="243"/>
      <c r="WZC127" s="243"/>
      <c r="WZD127" s="243"/>
      <c r="WZE127" s="243"/>
      <c r="WZF127" s="243"/>
      <c r="WZG127" s="243"/>
      <c r="WZH127" s="243"/>
      <c r="WZI127" s="243"/>
      <c r="WZJ127" s="243"/>
      <c r="WZK127" s="243"/>
      <c r="WZL127" s="243"/>
      <c r="WZM127" s="243"/>
      <c r="WZN127" s="243"/>
      <c r="WZO127" s="243"/>
      <c r="WZP127" s="243"/>
      <c r="WZQ127" s="243"/>
      <c r="WZR127" s="243"/>
      <c r="WZS127" s="243"/>
      <c r="WZT127" s="243"/>
      <c r="WZU127" s="243"/>
      <c r="WZV127" s="243"/>
      <c r="WZW127" s="243"/>
      <c r="WZX127" s="243"/>
      <c r="WZY127" s="243"/>
      <c r="WZZ127" s="243"/>
      <c r="XAA127" s="243"/>
      <c r="XAB127" s="243"/>
      <c r="XAC127" s="243"/>
      <c r="XAD127" s="243"/>
      <c r="XAE127" s="243"/>
      <c r="XAF127" s="243"/>
      <c r="XAG127" s="243"/>
      <c r="XAH127" s="243"/>
      <c r="XAI127" s="243"/>
      <c r="XAJ127" s="243"/>
      <c r="XAK127" s="243"/>
      <c r="XAL127" s="243"/>
      <c r="XAM127" s="243"/>
      <c r="XAN127" s="243"/>
      <c r="XAO127" s="243"/>
      <c r="XAP127" s="243"/>
      <c r="XAQ127" s="243"/>
      <c r="XAR127" s="243"/>
      <c r="XAS127" s="243"/>
      <c r="XAT127" s="243"/>
      <c r="XAU127" s="243"/>
      <c r="XAV127" s="243"/>
      <c r="XAW127" s="243"/>
      <c r="XAX127" s="243"/>
      <c r="XAY127" s="243"/>
      <c r="XAZ127" s="243"/>
      <c r="XBA127" s="243"/>
      <c r="XBB127" s="243"/>
      <c r="XBC127" s="243"/>
      <c r="XBD127" s="243"/>
      <c r="XBE127" s="243"/>
      <c r="XBF127" s="243"/>
      <c r="XBG127" s="243"/>
      <c r="XBH127" s="243"/>
      <c r="XBI127" s="243"/>
      <c r="XBJ127" s="243"/>
      <c r="XBK127" s="243"/>
      <c r="XBL127" s="243"/>
      <c r="XBM127" s="243"/>
      <c r="XBN127" s="243"/>
      <c r="XBO127" s="243"/>
      <c r="XBP127" s="243"/>
      <c r="XBQ127" s="243"/>
      <c r="XBR127" s="243"/>
      <c r="XBS127" s="243"/>
      <c r="XBT127" s="243"/>
      <c r="XBU127" s="243"/>
      <c r="XBV127" s="243"/>
      <c r="XBW127" s="243"/>
      <c r="XBX127" s="243"/>
      <c r="XBY127" s="243"/>
      <c r="XBZ127" s="243"/>
      <c r="XCA127" s="243"/>
      <c r="XCB127" s="243"/>
      <c r="XCC127" s="243"/>
      <c r="XCD127" s="243"/>
      <c r="XCE127" s="243"/>
      <c r="XCF127" s="243"/>
      <c r="XCG127" s="243"/>
      <c r="XCH127" s="243"/>
      <c r="XCI127" s="243"/>
      <c r="XCJ127" s="243"/>
      <c r="XCK127" s="243"/>
      <c r="XCL127" s="243"/>
      <c r="XCM127" s="243"/>
      <c r="XCN127" s="243"/>
      <c r="XCO127" s="243"/>
      <c r="XCP127" s="243"/>
      <c r="XCQ127" s="243"/>
      <c r="XCR127" s="243"/>
      <c r="XCS127" s="243"/>
      <c r="XCT127" s="243"/>
      <c r="XCU127" s="243"/>
      <c r="XCV127" s="243"/>
      <c r="XCW127" s="243"/>
      <c r="XCX127" s="243"/>
      <c r="XCY127" s="243"/>
      <c r="XCZ127" s="243"/>
      <c r="XDA127" s="243"/>
      <c r="XDB127" s="243"/>
      <c r="XDC127" s="243"/>
      <c r="XDD127" s="243"/>
      <c r="XDE127" s="243"/>
      <c r="XDF127" s="243"/>
      <c r="XDG127" s="243"/>
      <c r="XDH127" s="243"/>
      <c r="XDI127" s="243"/>
      <c r="XDJ127" s="243"/>
      <c r="XDK127" s="243"/>
      <c r="XDL127" s="243"/>
      <c r="XDM127" s="243"/>
      <c r="XDN127" s="243"/>
      <c r="XDO127" s="243"/>
      <c r="XDP127" s="243"/>
      <c r="XDQ127" s="243"/>
      <c r="XDR127" s="243"/>
      <c r="XDS127" s="243"/>
      <c r="XDT127" s="243"/>
      <c r="XDU127" s="243"/>
      <c r="XDV127" s="243"/>
      <c r="XDW127" s="243"/>
      <c r="XDX127" s="243"/>
      <c r="XDY127" s="243"/>
      <c r="XDZ127" s="243"/>
    </row>
    <row r="128" spans="1:16359" s="277" customFormat="1">
      <c r="B128" s="243"/>
      <c r="E128" s="290"/>
      <c r="F128" s="290"/>
      <c r="G128" s="290"/>
      <c r="H128" s="290"/>
      <c r="I128" s="290"/>
      <c r="J128" s="290"/>
      <c r="K128" s="290"/>
      <c r="L128" s="290"/>
      <c r="M128" s="290"/>
      <c r="N128" s="290"/>
      <c r="P128" s="290"/>
      <c r="Q128" s="290"/>
      <c r="R128" s="290"/>
      <c r="S128" s="290"/>
      <c r="T128" s="290"/>
      <c r="U128" s="290"/>
      <c r="V128" s="290"/>
      <c r="W128" s="290"/>
      <c r="X128" s="290"/>
      <c r="Y128" s="290"/>
      <c r="Z128" s="290"/>
      <c r="AB128" s="290"/>
      <c r="AC128" s="290"/>
      <c r="AD128" s="290"/>
      <c r="AE128" s="290"/>
      <c r="AF128" s="290"/>
      <c r="AG128" s="290"/>
      <c r="AH128" s="243"/>
      <c r="AI128" s="243"/>
      <c r="AJ128" s="243"/>
      <c r="AK128" s="243"/>
      <c r="AL128" s="243"/>
      <c r="AM128" s="243"/>
      <c r="AN128" s="243"/>
      <c r="AO128" s="243"/>
      <c r="AP128" s="243"/>
      <c r="AQ128" s="243"/>
      <c r="AR128" s="243"/>
      <c r="AS128" s="243"/>
      <c r="AT128" s="243"/>
      <c r="AU128" s="243"/>
      <c r="AV128" s="243"/>
      <c r="AW128" s="243"/>
      <c r="AX128" s="243"/>
      <c r="AY128" s="243"/>
      <c r="AZ128" s="243"/>
      <c r="BA128" s="243"/>
      <c r="BB128" s="243"/>
      <c r="BC128" s="243"/>
      <c r="BD128" s="243"/>
      <c r="BE128" s="243"/>
      <c r="BF128" s="243"/>
      <c r="BG128" s="243"/>
      <c r="BH128" s="243"/>
      <c r="BI128" s="243"/>
      <c r="BJ128" s="243"/>
      <c r="BK128" s="243"/>
      <c r="BL128" s="243"/>
      <c r="BM128" s="243"/>
      <c r="BN128" s="243"/>
      <c r="BO128" s="243"/>
      <c r="BP128" s="243"/>
      <c r="BQ128" s="243"/>
      <c r="BR128" s="243"/>
      <c r="BS128" s="243"/>
      <c r="BT128" s="243"/>
      <c r="BU128" s="243"/>
      <c r="BV128" s="243"/>
      <c r="BW128" s="243"/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3"/>
      <c r="CJ128" s="243"/>
      <c r="CK128" s="243"/>
      <c r="CL128" s="243"/>
      <c r="CM128" s="243"/>
      <c r="CN128" s="243"/>
      <c r="CO128" s="243"/>
      <c r="CP128" s="243"/>
      <c r="CQ128" s="243"/>
      <c r="CR128" s="243"/>
      <c r="CS128" s="243"/>
      <c r="CT128" s="243"/>
      <c r="CU128" s="243"/>
      <c r="CV128" s="243"/>
      <c r="CW128" s="243"/>
      <c r="CX128" s="243"/>
      <c r="CY128" s="243"/>
      <c r="CZ128" s="243"/>
      <c r="DA128" s="243"/>
      <c r="DB128" s="243"/>
      <c r="DC128" s="243"/>
      <c r="DD128" s="243"/>
      <c r="DE128" s="243"/>
      <c r="DF128" s="243"/>
      <c r="DG128" s="243"/>
      <c r="DH128" s="243"/>
      <c r="DI128" s="243"/>
      <c r="DJ128" s="243"/>
      <c r="DK128" s="243"/>
      <c r="DL128" s="243"/>
      <c r="DM128" s="243"/>
      <c r="DN128" s="243"/>
      <c r="DO128" s="243"/>
      <c r="DP128" s="243"/>
      <c r="DQ128" s="243"/>
      <c r="DR128" s="243"/>
      <c r="DS128" s="243"/>
      <c r="DT128" s="243"/>
      <c r="DU128" s="243"/>
      <c r="DV128" s="243"/>
      <c r="DW128" s="243"/>
      <c r="DX128" s="243"/>
      <c r="DY128" s="243"/>
      <c r="DZ128" s="243"/>
      <c r="EA128" s="243"/>
      <c r="EB128" s="243"/>
      <c r="EC128" s="243"/>
      <c r="ED128" s="243"/>
      <c r="EE128" s="243"/>
      <c r="EF128" s="243"/>
      <c r="EG128" s="243"/>
      <c r="EH128" s="243"/>
      <c r="EI128" s="243"/>
      <c r="EJ128" s="243"/>
      <c r="EK128" s="243"/>
      <c r="EL128" s="243"/>
      <c r="EM128" s="243"/>
      <c r="EN128" s="243"/>
      <c r="EO128" s="243"/>
      <c r="EP128" s="243"/>
      <c r="EQ128" s="243"/>
      <c r="ER128" s="243"/>
      <c r="ES128" s="243"/>
      <c r="ET128" s="243"/>
      <c r="EU128" s="243"/>
      <c r="EV128" s="243"/>
      <c r="EW128" s="243"/>
      <c r="EX128" s="243"/>
      <c r="EY128" s="243"/>
      <c r="EZ128" s="243"/>
      <c r="FA128" s="243"/>
      <c r="FB128" s="243"/>
      <c r="FC128" s="243"/>
      <c r="FD128" s="243"/>
      <c r="FE128" s="243"/>
      <c r="FF128" s="243"/>
      <c r="FG128" s="243"/>
      <c r="FH128" s="243"/>
      <c r="FI128" s="243"/>
      <c r="FJ128" s="243"/>
      <c r="FK128" s="243"/>
      <c r="FL128" s="243"/>
      <c r="FM128" s="243"/>
      <c r="FN128" s="243"/>
      <c r="FO128" s="243"/>
      <c r="FP128" s="243"/>
      <c r="FQ128" s="243"/>
      <c r="FR128" s="243"/>
      <c r="FS128" s="243"/>
      <c r="FT128" s="243"/>
      <c r="FU128" s="243"/>
      <c r="FV128" s="243"/>
      <c r="FW128" s="243"/>
      <c r="FX128" s="243"/>
      <c r="FY128" s="243"/>
      <c r="FZ128" s="243"/>
      <c r="GA128" s="243"/>
      <c r="GB128" s="243"/>
      <c r="GC128" s="243"/>
      <c r="GD128" s="243"/>
      <c r="GE128" s="243"/>
      <c r="GF128" s="243"/>
      <c r="GG128" s="243"/>
      <c r="GH128" s="243"/>
      <c r="GI128" s="243"/>
      <c r="GJ128" s="243"/>
      <c r="GK128" s="243"/>
      <c r="GL128" s="243"/>
      <c r="GM128" s="243"/>
      <c r="GN128" s="243"/>
      <c r="GO128" s="243"/>
      <c r="GP128" s="243"/>
      <c r="GQ128" s="243"/>
      <c r="GR128" s="243"/>
      <c r="GS128" s="243"/>
      <c r="GT128" s="243"/>
      <c r="GU128" s="243"/>
      <c r="GV128" s="243"/>
      <c r="GW128" s="243"/>
      <c r="GX128" s="243"/>
      <c r="GY128" s="243"/>
      <c r="GZ128" s="243"/>
      <c r="HA128" s="243"/>
      <c r="HB128" s="243"/>
      <c r="HC128" s="243"/>
      <c r="HD128" s="243"/>
      <c r="HE128" s="243"/>
      <c r="HF128" s="243"/>
      <c r="HG128" s="243"/>
      <c r="HH128" s="243"/>
      <c r="HI128" s="243"/>
      <c r="HJ128" s="243"/>
      <c r="HK128" s="243"/>
      <c r="HL128" s="243"/>
      <c r="HM128" s="243"/>
      <c r="HN128" s="243"/>
      <c r="HO128" s="243"/>
      <c r="HP128" s="243"/>
      <c r="HQ128" s="243"/>
      <c r="HR128" s="243"/>
      <c r="HS128" s="243"/>
      <c r="HT128" s="243"/>
      <c r="HU128" s="243"/>
      <c r="HV128" s="243"/>
      <c r="HW128" s="243"/>
      <c r="HX128" s="243"/>
      <c r="HY128" s="243"/>
      <c r="HZ128" s="243"/>
      <c r="IA128" s="243"/>
      <c r="IB128" s="243"/>
      <c r="IC128" s="243"/>
      <c r="ID128" s="243"/>
      <c r="IE128" s="243"/>
      <c r="IF128" s="243"/>
      <c r="IG128" s="243"/>
      <c r="IH128" s="243"/>
      <c r="II128" s="243"/>
      <c r="IJ128" s="243"/>
      <c r="IK128" s="243"/>
      <c r="IL128" s="243"/>
      <c r="IM128" s="243"/>
      <c r="IN128" s="243"/>
      <c r="IO128" s="243"/>
      <c r="IP128" s="243"/>
      <c r="IQ128" s="243"/>
      <c r="IR128" s="243"/>
      <c r="IS128" s="243"/>
      <c r="IT128" s="243"/>
      <c r="IU128" s="243"/>
      <c r="IV128" s="243"/>
      <c r="IW128" s="243"/>
      <c r="IX128" s="243"/>
      <c r="IY128" s="243"/>
      <c r="IZ128" s="243"/>
      <c r="JA128" s="243"/>
      <c r="JB128" s="243"/>
      <c r="JC128" s="243"/>
      <c r="JD128" s="243"/>
      <c r="JE128" s="243"/>
      <c r="JF128" s="243"/>
      <c r="JG128" s="243"/>
      <c r="JH128" s="243"/>
      <c r="JI128" s="243"/>
      <c r="JJ128" s="243"/>
      <c r="JK128" s="243"/>
      <c r="JL128" s="243"/>
      <c r="JM128" s="243"/>
      <c r="JN128" s="243"/>
      <c r="JO128" s="243"/>
      <c r="JP128" s="243"/>
      <c r="JQ128" s="243"/>
      <c r="JR128" s="243"/>
      <c r="JS128" s="243"/>
      <c r="JT128" s="243"/>
      <c r="JU128" s="243"/>
      <c r="JV128" s="243"/>
      <c r="JW128" s="243"/>
      <c r="JX128" s="243"/>
      <c r="JY128" s="243"/>
      <c r="JZ128" s="243"/>
      <c r="KA128" s="243"/>
      <c r="KB128" s="243"/>
      <c r="KC128" s="243"/>
      <c r="KD128" s="243"/>
      <c r="KE128" s="243"/>
      <c r="KF128" s="243"/>
      <c r="KG128" s="243"/>
      <c r="KH128" s="243"/>
      <c r="KI128" s="243"/>
      <c r="KJ128" s="243"/>
      <c r="KK128" s="243"/>
      <c r="KL128" s="243"/>
      <c r="KM128" s="243"/>
      <c r="KN128" s="243"/>
      <c r="KO128" s="243"/>
      <c r="KP128" s="243"/>
      <c r="KQ128" s="243"/>
      <c r="KR128" s="243"/>
      <c r="KS128" s="243"/>
      <c r="KT128" s="243"/>
      <c r="KU128" s="243"/>
      <c r="KV128" s="243"/>
      <c r="KW128" s="243"/>
      <c r="KX128" s="243"/>
      <c r="KY128" s="243"/>
      <c r="KZ128" s="243"/>
      <c r="LA128" s="243"/>
      <c r="LB128" s="243"/>
      <c r="LC128" s="243"/>
      <c r="LD128" s="243"/>
      <c r="LE128" s="243"/>
      <c r="LF128" s="243"/>
      <c r="LG128" s="243"/>
      <c r="LH128" s="243"/>
      <c r="LI128" s="243"/>
      <c r="LJ128" s="243"/>
      <c r="LK128" s="243"/>
      <c r="LL128" s="243"/>
      <c r="LM128" s="243"/>
      <c r="LN128" s="243"/>
      <c r="LO128" s="243"/>
      <c r="LP128" s="243"/>
      <c r="LQ128" s="243"/>
      <c r="LR128" s="243"/>
      <c r="LS128" s="243"/>
      <c r="LT128" s="243"/>
      <c r="LU128" s="243"/>
      <c r="LV128" s="243"/>
      <c r="LW128" s="243"/>
      <c r="LX128" s="243"/>
      <c r="LY128" s="243"/>
      <c r="LZ128" s="243"/>
      <c r="MA128" s="243"/>
      <c r="MB128" s="243"/>
      <c r="MC128" s="243"/>
      <c r="MD128" s="243"/>
      <c r="ME128" s="243"/>
      <c r="MF128" s="243"/>
      <c r="MG128" s="243"/>
      <c r="MH128" s="243"/>
      <c r="MI128" s="243"/>
      <c r="MJ128" s="243"/>
      <c r="MK128" s="243"/>
      <c r="ML128" s="243"/>
      <c r="MM128" s="243"/>
      <c r="MN128" s="243"/>
      <c r="MO128" s="243"/>
      <c r="MP128" s="243"/>
      <c r="MQ128" s="243"/>
      <c r="MR128" s="243"/>
      <c r="MS128" s="243"/>
      <c r="MT128" s="243"/>
      <c r="MU128" s="243"/>
      <c r="MV128" s="243"/>
      <c r="MW128" s="243"/>
      <c r="MX128" s="243"/>
      <c r="MY128" s="243"/>
      <c r="MZ128" s="243"/>
      <c r="NA128" s="243"/>
      <c r="NB128" s="243"/>
      <c r="NC128" s="243"/>
      <c r="ND128" s="243"/>
      <c r="NE128" s="243"/>
      <c r="NF128" s="243"/>
      <c r="NG128" s="243"/>
      <c r="NH128" s="243"/>
      <c r="NI128" s="243"/>
      <c r="NJ128" s="243"/>
      <c r="NK128" s="243"/>
      <c r="NL128" s="243"/>
      <c r="NM128" s="243"/>
      <c r="NN128" s="243"/>
      <c r="NO128" s="243"/>
      <c r="NP128" s="243"/>
      <c r="NQ128" s="243"/>
      <c r="NR128" s="243"/>
      <c r="NS128" s="243"/>
      <c r="NT128" s="243"/>
      <c r="NU128" s="243"/>
      <c r="NV128" s="243"/>
      <c r="NW128" s="243"/>
      <c r="NX128" s="243"/>
      <c r="NY128" s="243"/>
      <c r="NZ128" s="243"/>
      <c r="OA128" s="243"/>
      <c r="OB128" s="243"/>
      <c r="OC128" s="243"/>
      <c r="OD128" s="243"/>
      <c r="OE128" s="243"/>
      <c r="OF128" s="243"/>
      <c r="OG128" s="243"/>
      <c r="OH128" s="243"/>
      <c r="OI128" s="243"/>
      <c r="OJ128" s="243"/>
      <c r="OK128" s="243"/>
      <c r="OL128" s="243"/>
      <c r="OM128" s="243"/>
      <c r="ON128" s="243"/>
      <c r="OO128" s="243"/>
      <c r="OP128" s="243"/>
      <c r="OQ128" s="243"/>
      <c r="OR128" s="243"/>
      <c r="OS128" s="243"/>
      <c r="OT128" s="243"/>
      <c r="OU128" s="243"/>
      <c r="OV128" s="243"/>
      <c r="OW128" s="243"/>
      <c r="OX128" s="243"/>
      <c r="OY128" s="243"/>
      <c r="OZ128" s="243"/>
      <c r="PA128" s="243"/>
      <c r="PB128" s="243"/>
      <c r="PC128" s="243"/>
      <c r="PD128" s="243"/>
      <c r="PE128" s="243"/>
      <c r="PF128" s="243"/>
      <c r="PG128" s="243"/>
      <c r="PH128" s="243"/>
      <c r="PI128" s="243"/>
      <c r="PJ128" s="243"/>
      <c r="PK128" s="243"/>
      <c r="PL128" s="243"/>
      <c r="PM128" s="243"/>
      <c r="PN128" s="243"/>
      <c r="PO128" s="243"/>
      <c r="PP128" s="243"/>
      <c r="PQ128" s="243"/>
      <c r="PR128" s="243"/>
      <c r="PS128" s="243"/>
      <c r="PT128" s="243"/>
      <c r="PU128" s="243"/>
      <c r="PV128" s="243"/>
      <c r="PW128" s="243"/>
      <c r="PX128" s="243"/>
      <c r="PY128" s="243"/>
      <c r="PZ128" s="243"/>
      <c r="QA128" s="243"/>
      <c r="QB128" s="243"/>
      <c r="QC128" s="243"/>
      <c r="QD128" s="243"/>
      <c r="QE128" s="243"/>
      <c r="QF128" s="243"/>
      <c r="QG128" s="243"/>
      <c r="QH128" s="243"/>
      <c r="QI128" s="243"/>
      <c r="QJ128" s="243"/>
      <c r="QK128" s="243"/>
      <c r="QL128" s="243"/>
      <c r="QM128" s="243"/>
      <c r="QN128" s="243"/>
      <c r="QO128" s="243"/>
      <c r="QP128" s="243"/>
      <c r="QQ128" s="243"/>
      <c r="QR128" s="243"/>
      <c r="QS128" s="243"/>
      <c r="QT128" s="243"/>
      <c r="QU128" s="243"/>
      <c r="QV128" s="243"/>
      <c r="QW128" s="243"/>
      <c r="QX128" s="243"/>
      <c r="QY128" s="243"/>
      <c r="QZ128" s="243"/>
      <c r="RA128" s="243"/>
      <c r="RB128" s="243"/>
      <c r="RC128" s="243"/>
      <c r="RD128" s="243"/>
      <c r="RE128" s="243"/>
      <c r="RF128" s="243"/>
      <c r="RG128" s="243"/>
      <c r="RH128" s="243"/>
      <c r="RI128" s="243"/>
      <c r="RJ128" s="243"/>
      <c r="RK128" s="243"/>
      <c r="RL128" s="243"/>
      <c r="RM128" s="243"/>
      <c r="RN128" s="243"/>
      <c r="RO128" s="243"/>
      <c r="RP128" s="243"/>
      <c r="RQ128" s="243"/>
      <c r="RR128" s="243"/>
      <c r="RS128" s="243"/>
      <c r="RT128" s="243"/>
      <c r="RU128" s="243"/>
      <c r="RV128" s="243"/>
      <c r="RW128" s="243"/>
      <c r="RX128" s="243"/>
      <c r="RY128" s="243"/>
      <c r="RZ128" s="243"/>
      <c r="SA128" s="243"/>
      <c r="SB128" s="243"/>
      <c r="SC128" s="243"/>
      <c r="SD128" s="243"/>
      <c r="SE128" s="243"/>
      <c r="SF128" s="243"/>
      <c r="SG128" s="243"/>
      <c r="SH128" s="243"/>
      <c r="SI128" s="243"/>
      <c r="SJ128" s="243"/>
      <c r="SK128" s="243"/>
      <c r="SL128" s="243"/>
      <c r="SM128" s="243"/>
      <c r="SN128" s="243"/>
      <c r="SO128" s="243"/>
      <c r="SP128" s="243"/>
      <c r="SQ128" s="243"/>
      <c r="SR128" s="243"/>
      <c r="SS128" s="243"/>
      <c r="ST128" s="243"/>
      <c r="SU128" s="243"/>
      <c r="SV128" s="243"/>
      <c r="SW128" s="243"/>
      <c r="SX128" s="243"/>
      <c r="SY128" s="243"/>
      <c r="SZ128" s="243"/>
      <c r="TA128" s="243"/>
      <c r="TB128" s="243"/>
      <c r="TC128" s="243"/>
      <c r="TD128" s="243"/>
      <c r="TE128" s="243"/>
      <c r="TF128" s="243"/>
      <c r="TG128" s="243"/>
      <c r="TH128" s="243"/>
      <c r="TI128" s="243"/>
      <c r="TJ128" s="243"/>
      <c r="TK128" s="243"/>
      <c r="TL128" s="243"/>
      <c r="TM128" s="243"/>
      <c r="TN128" s="243"/>
      <c r="TO128" s="243"/>
      <c r="TP128" s="243"/>
      <c r="TQ128" s="243"/>
      <c r="TR128" s="243"/>
      <c r="TS128" s="243"/>
      <c r="TT128" s="243"/>
      <c r="TU128" s="243"/>
      <c r="TV128" s="243"/>
      <c r="TW128" s="243"/>
      <c r="TX128" s="243"/>
      <c r="TY128" s="243"/>
      <c r="TZ128" s="243"/>
      <c r="UA128" s="243"/>
      <c r="UB128" s="243"/>
      <c r="UC128" s="243"/>
      <c r="UD128" s="243"/>
      <c r="UE128" s="243"/>
      <c r="UF128" s="243"/>
      <c r="UG128" s="243"/>
      <c r="UH128" s="243"/>
      <c r="UI128" s="243"/>
      <c r="UJ128" s="243"/>
      <c r="UK128" s="243"/>
      <c r="UL128" s="243"/>
      <c r="UM128" s="243"/>
      <c r="UN128" s="243"/>
      <c r="UO128" s="243"/>
      <c r="UP128" s="243"/>
      <c r="UQ128" s="243"/>
      <c r="UR128" s="243"/>
      <c r="US128" s="243"/>
      <c r="UT128" s="243"/>
      <c r="UU128" s="243"/>
      <c r="UV128" s="243"/>
      <c r="UW128" s="243"/>
      <c r="UX128" s="243"/>
      <c r="UY128" s="243"/>
      <c r="UZ128" s="243"/>
      <c r="VA128" s="243"/>
      <c r="VB128" s="243"/>
      <c r="VC128" s="243"/>
      <c r="VD128" s="243"/>
      <c r="VE128" s="243"/>
      <c r="VF128" s="243"/>
      <c r="VG128" s="243"/>
      <c r="VH128" s="243"/>
      <c r="VI128" s="243"/>
      <c r="VJ128" s="243"/>
      <c r="VK128" s="243"/>
      <c r="VL128" s="243"/>
      <c r="VM128" s="243"/>
      <c r="VN128" s="243"/>
      <c r="VO128" s="243"/>
      <c r="VP128" s="243"/>
      <c r="VQ128" s="243"/>
      <c r="VR128" s="243"/>
      <c r="VS128" s="243"/>
      <c r="VT128" s="243"/>
      <c r="VU128" s="243"/>
      <c r="VV128" s="243"/>
      <c r="VW128" s="243"/>
      <c r="VX128" s="243"/>
      <c r="VY128" s="243"/>
      <c r="VZ128" s="243"/>
      <c r="WA128" s="243"/>
      <c r="WB128" s="243"/>
      <c r="WC128" s="243"/>
      <c r="WD128" s="243"/>
      <c r="WE128" s="243"/>
      <c r="WF128" s="243"/>
      <c r="WG128" s="243"/>
      <c r="WH128" s="243"/>
      <c r="WI128" s="243"/>
      <c r="WJ128" s="243"/>
      <c r="WK128" s="243"/>
      <c r="WL128" s="243"/>
      <c r="WM128" s="243"/>
      <c r="WN128" s="243"/>
      <c r="WO128" s="243"/>
      <c r="WP128" s="243"/>
      <c r="WQ128" s="243"/>
      <c r="WR128" s="243"/>
      <c r="WS128" s="243"/>
      <c r="WT128" s="243"/>
      <c r="WU128" s="243"/>
      <c r="WV128" s="243"/>
      <c r="WW128" s="243"/>
      <c r="WX128" s="243"/>
      <c r="WY128" s="243"/>
      <c r="WZ128" s="243"/>
      <c r="XA128" s="243"/>
      <c r="XB128" s="243"/>
      <c r="XC128" s="243"/>
      <c r="XD128" s="243"/>
      <c r="XE128" s="243"/>
      <c r="XF128" s="243"/>
      <c r="XG128" s="243"/>
      <c r="XH128" s="243"/>
      <c r="XI128" s="243"/>
      <c r="XJ128" s="243"/>
      <c r="XK128" s="243"/>
      <c r="XL128" s="243"/>
      <c r="XM128" s="243"/>
      <c r="XN128" s="243"/>
      <c r="XO128" s="243"/>
      <c r="XP128" s="243"/>
      <c r="XQ128" s="243"/>
      <c r="XR128" s="243"/>
      <c r="XS128" s="243"/>
      <c r="XT128" s="243"/>
      <c r="XU128" s="243"/>
      <c r="XV128" s="243"/>
      <c r="XW128" s="243"/>
      <c r="XX128" s="243"/>
      <c r="XY128" s="243"/>
      <c r="XZ128" s="243"/>
      <c r="YA128" s="243"/>
      <c r="YB128" s="243"/>
      <c r="YC128" s="243"/>
      <c r="YD128" s="243"/>
      <c r="YE128" s="243"/>
      <c r="YF128" s="243"/>
      <c r="YG128" s="243"/>
      <c r="YH128" s="243"/>
      <c r="YI128" s="243"/>
      <c r="YJ128" s="243"/>
      <c r="YK128" s="243"/>
      <c r="YL128" s="243"/>
      <c r="YM128" s="243"/>
      <c r="YN128" s="243"/>
      <c r="YO128" s="243"/>
      <c r="YP128" s="243"/>
      <c r="YQ128" s="243"/>
      <c r="YR128" s="243"/>
      <c r="YS128" s="243"/>
      <c r="YT128" s="243"/>
      <c r="YU128" s="243"/>
      <c r="YV128" s="243"/>
      <c r="YW128" s="243"/>
      <c r="YX128" s="243"/>
      <c r="YY128" s="243"/>
      <c r="YZ128" s="243"/>
      <c r="ZA128" s="243"/>
      <c r="ZB128" s="243"/>
      <c r="ZC128" s="243"/>
      <c r="ZD128" s="243"/>
      <c r="ZE128" s="243"/>
      <c r="ZF128" s="243"/>
      <c r="ZG128" s="243"/>
      <c r="ZH128" s="243"/>
      <c r="ZI128" s="243"/>
      <c r="ZJ128" s="243"/>
      <c r="ZK128" s="243"/>
      <c r="ZL128" s="243"/>
      <c r="ZM128" s="243"/>
      <c r="ZN128" s="243"/>
      <c r="ZO128" s="243"/>
      <c r="ZP128" s="243"/>
      <c r="ZQ128" s="243"/>
      <c r="ZR128" s="243"/>
      <c r="ZS128" s="243"/>
      <c r="ZT128" s="243"/>
      <c r="ZU128" s="243"/>
      <c r="ZV128" s="243"/>
      <c r="ZW128" s="243"/>
      <c r="ZX128" s="243"/>
      <c r="ZY128" s="243"/>
      <c r="ZZ128" s="243"/>
      <c r="AAA128" s="243"/>
      <c r="AAB128" s="243"/>
      <c r="AAC128" s="243"/>
      <c r="AAD128" s="243"/>
      <c r="AAE128" s="243"/>
      <c r="AAF128" s="243"/>
      <c r="AAG128" s="243"/>
      <c r="AAH128" s="243"/>
      <c r="AAI128" s="243"/>
      <c r="AAJ128" s="243"/>
      <c r="AAK128" s="243"/>
      <c r="AAL128" s="243"/>
      <c r="AAM128" s="243"/>
      <c r="AAN128" s="243"/>
      <c r="AAO128" s="243"/>
      <c r="AAP128" s="243"/>
      <c r="AAQ128" s="243"/>
      <c r="AAR128" s="243"/>
      <c r="AAS128" s="243"/>
      <c r="AAT128" s="243"/>
      <c r="AAU128" s="243"/>
      <c r="AAV128" s="243"/>
      <c r="AAW128" s="243"/>
      <c r="AAX128" s="243"/>
      <c r="AAY128" s="243"/>
      <c r="AAZ128" s="243"/>
      <c r="ABA128" s="243"/>
      <c r="ABB128" s="243"/>
      <c r="ABC128" s="243"/>
      <c r="ABD128" s="243"/>
      <c r="ABE128" s="243"/>
      <c r="ABF128" s="243"/>
      <c r="ABG128" s="243"/>
      <c r="ABH128" s="243"/>
      <c r="ABI128" s="243"/>
      <c r="ABJ128" s="243"/>
      <c r="ABK128" s="243"/>
      <c r="ABL128" s="243"/>
      <c r="ABM128" s="243"/>
      <c r="ABN128" s="243"/>
      <c r="ABO128" s="243"/>
      <c r="ABP128" s="243"/>
      <c r="ABQ128" s="243"/>
      <c r="ABR128" s="243"/>
      <c r="ABS128" s="243"/>
      <c r="ABT128" s="243"/>
      <c r="ABU128" s="243"/>
      <c r="ABV128" s="243"/>
      <c r="ABW128" s="243"/>
      <c r="ABX128" s="243"/>
      <c r="ABY128" s="243"/>
      <c r="ABZ128" s="243"/>
      <c r="ACA128" s="243"/>
      <c r="ACB128" s="243"/>
      <c r="ACC128" s="243"/>
      <c r="ACD128" s="243"/>
      <c r="ACE128" s="243"/>
      <c r="ACF128" s="243"/>
      <c r="ACG128" s="243"/>
      <c r="ACH128" s="243"/>
      <c r="ACI128" s="243"/>
      <c r="ACJ128" s="243"/>
      <c r="ACK128" s="243"/>
      <c r="ACL128" s="243"/>
      <c r="ACM128" s="243"/>
      <c r="ACN128" s="243"/>
      <c r="ACO128" s="243"/>
      <c r="ACP128" s="243"/>
      <c r="ACQ128" s="243"/>
      <c r="ACR128" s="243"/>
      <c r="ACS128" s="243"/>
      <c r="ACT128" s="243"/>
      <c r="ACU128" s="243"/>
      <c r="ACV128" s="243"/>
      <c r="ACW128" s="243"/>
      <c r="ACX128" s="243"/>
      <c r="ACY128" s="243"/>
      <c r="ACZ128" s="243"/>
      <c r="ADA128" s="243"/>
      <c r="ADB128" s="243"/>
      <c r="ADC128" s="243"/>
      <c r="ADD128" s="243"/>
      <c r="ADE128" s="243"/>
      <c r="ADF128" s="243"/>
      <c r="ADG128" s="243"/>
      <c r="ADH128" s="243"/>
      <c r="ADI128" s="243"/>
      <c r="ADJ128" s="243"/>
      <c r="ADK128" s="243"/>
      <c r="ADL128" s="243"/>
      <c r="ADM128" s="243"/>
      <c r="ADN128" s="243"/>
      <c r="ADO128" s="243"/>
      <c r="ADP128" s="243"/>
      <c r="ADQ128" s="243"/>
      <c r="ADR128" s="243"/>
      <c r="ADS128" s="243"/>
      <c r="ADT128" s="243"/>
      <c r="ADU128" s="243"/>
      <c r="ADV128" s="243"/>
      <c r="ADW128" s="243"/>
      <c r="ADX128" s="243"/>
      <c r="ADY128" s="243"/>
      <c r="ADZ128" s="243"/>
      <c r="AEA128" s="243"/>
      <c r="AEB128" s="243"/>
      <c r="AEC128" s="243"/>
      <c r="AED128" s="243"/>
      <c r="AEE128" s="243"/>
      <c r="AEF128" s="243"/>
      <c r="AEG128" s="243"/>
      <c r="AEH128" s="243"/>
      <c r="AEI128" s="243"/>
      <c r="AEJ128" s="243"/>
      <c r="AEK128" s="243"/>
      <c r="AEL128" s="243"/>
      <c r="AEM128" s="243"/>
      <c r="AEN128" s="243"/>
      <c r="AEO128" s="243"/>
      <c r="AEP128" s="243"/>
      <c r="AEQ128" s="243"/>
      <c r="AER128" s="243"/>
      <c r="AES128" s="243"/>
      <c r="AET128" s="243"/>
      <c r="AEU128" s="243"/>
      <c r="AEV128" s="243"/>
      <c r="AEW128" s="243"/>
      <c r="AEX128" s="243"/>
      <c r="AEY128" s="243"/>
      <c r="AEZ128" s="243"/>
      <c r="AFA128" s="243"/>
      <c r="AFB128" s="243"/>
      <c r="AFC128" s="243"/>
      <c r="AFD128" s="243"/>
      <c r="AFE128" s="243"/>
      <c r="AFF128" s="243"/>
      <c r="AFG128" s="243"/>
      <c r="AFH128" s="243"/>
      <c r="AFI128" s="243"/>
      <c r="AFJ128" s="243"/>
      <c r="AFK128" s="243"/>
      <c r="AFL128" s="243"/>
      <c r="AFM128" s="243"/>
      <c r="AFN128" s="243"/>
      <c r="AFO128" s="243"/>
      <c r="AFP128" s="243"/>
      <c r="AFQ128" s="243"/>
      <c r="AFR128" s="243"/>
      <c r="AFS128" s="243"/>
      <c r="AFT128" s="243"/>
      <c r="AFU128" s="243"/>
      <c r="AFV128" s="243"/>
      <c r="AFW128" s="243"/>
      <c r="AFX128" s="243"/>
      <c r="AFY128" s="243"/>
      <c r="AFZ128" s="243"/>
      <c r="AGA128" s="243"/>
      <c r="AGB128" s="243"/>
      <c r="AGC128" s="243"/>
      <c r="AGD128" s="243"/>
      <c r="AGE128" s="243"/>
      <c r="AGF128" s="243"/>
      <c r="AGG128" s="243"/>
      <c r="AGH128" s="243"/>
      <c r="AGI128" s="243"/>
      <c r="AGJ128" s="243"/>
      <c r="AGK128" s="243"/>
      <c r="AGL128" s="243"/>
      <c r="AGM128" s="243"/>
      <c r="AGN128" s="243"/>
      <c r="AGO128" s="243"/>
      <c r="AGP128" s="243"/>
      <c r="AGQ128" s="243"/>
      <c r="AGR128" s="243"/>
      <c r="AGS128" s="243"/>
      <c r="AGT128" s="243"/>
      <c r="AGU128" s="243"/>
      <c r="AGV128" s="243"/>
      <c r="AGW128" s="243"/>
      <c r="AGX128" s="243"/>
      <c r="AGY128" s="243"/>
      <c r="AGZ128" s="243"/>
      <c r="AHA128" s="243"/>
      <c r="AHB128" s="243"/>
      <c r="AHC128" s="243"/>
      <c r="AHD128" s="243"/>
      <c r="AHE128" s="243"/>
      <c r="AHF128" s="243"/>
      <c r="AHG128" s="243"/>
      <c r="AHH128" s="243"/>
      <c r="AHI128" s="243"/>
      <c r="AHJ128" s="243"/>
      <c r="AHK128" s="243"/>
      <c r="AHL128" s="243"/>
      <c r="AHM128" s="243"/>
      <c r="AHN128" s="243"/>
      <c r="AHO128" s="243"/>
      <c r="AHP128" s="243"/>
      <c r="AHQ128" s="243"/>
      <c r="AHR128" s="243"/>
      <c r="AHS128" s="243"/>
      <c r="AHT128" s="243"/>
      <c r="AHU128" s="243"/>
      <c r="AHV128" s="243"/>
      <c r="AHW128" s="243"/>
      <c r="AHX128" s="243"/>
      <c r="AHY128" s="243"/>
      <c r="AHZ128" s="243"/>
      <c r="AIA128" s="243"/>
      <c r="AIB128" s="243"/>
      <c r="AIC128" s="243"/>
      <c r="AID128" s="243"/>
      <c r="AIE128" s="243"/>
      <c r="AIF128" s="243"/>
      <c r="AIG128" s="243"/>
      <c r="AIH128" s="243"/>
      <c r="AII128" s="243"/>
      <c r="AIJ128" s="243"/>
      <c r="AIK128" s="243"/>
      <c r="AIL128" s="243"/>
      <c r="AIM128" s="243"/>
      <c r="AIN128" s="243"/>
      <c r="AIO128" s="243"/>
      <c r="AIP128" s="243"/>
      <c r="AIQ128" s="243"/>
      <c r="AIR128" s="243"/>
      <c r="AIS128" s="243"/>
      <c r="AIT128" s="243"/>
      <c r="AIU128" s="243"/>
      <c r="AIV128" s="243"/>
      <c r="AIW128" s="243"/>
      <c r="AIX128" s="243"/>
      <c r="AIY128" s="243"/>
      <c r="AIZ128" s="243"/>
      <c r="AJA128" s="243"/>
      <c r="AJB128" s="243"/>
      <c r="AJC128" s="243"/>
      <c r="AJD128" s="243"/>
      <c r="AJE128" s="243"/>
      <c r="AJF128" s="243"/>
      <c r="AJG128" s="243"/>
      <c r="AJH128" s="243"/>
      <c r="AJI128" s="243"/>
      <c r="AJJ128" s="243"/>
      <c r="AJK128" s="243"/>
      <c r="AJL128" s="243"/>
      <c r="AJM128" s="243"/>
      <c r="AJN128" s="243"/>
      <c r="AJO128" s="243"/>
      <c r="AJP128" s="243"/>
      <c r="AJQ128" s="243"/>
      <c r="AJR128" s="243"/>
      <c r="AJS128" s="243"/>
      <c r="AJT128" s="243"/>
      <c r="AJU128" s="243"/>
      <c r="AJV128" s="243"/>
      <c r="AJW128" s="243"/>
      <c r="AJX128" s="243"/>
      <c r="AJY128" s="243"/>
      <c r="AJZ128" s="243"/>
      <c r="AKA128" s="243"/>
      <c r="AKB128" s="243"/>
      <c r="AKC128" s="243"/>
      <c r="AKD128" s="243"/>
      <c r="AKE128" s="243"/>
      <c r="AKF128" s="243"/>
      <c r="AKG128" s="243"/>
      <c r="AKH128" s="243"/>
      <c r="AKI128" s="243"/>
      <c r="AKJ128" s="243"/>
      <c r="AKK128" s="243"/>
      <c r="AKL128" s="243"/>
      <c r="AKM128" s="243"/>
      <c r="AKN128" s="243"/>
      <c r="AKO128" s="243"/>
      <c r="AKP128" s="243"/>
      <c r="AKQ128" s="243"/>
      <c r="AKR128" s="243"/>
      <c r="AKS128" s="243"/>
      <c r="AKT128" s="243"/>
      <c r="AKU128" s="243"/>
      <c r="AKV128" s="243"/>
      <c r="AKW128" s="243"/>
      <c r="AKX128" s="243"/>
      <c r="AKY128" s="243"/>
      <c r="AKZ128" s="243"/>
      <c r="ALA128" s="243"/>
      <c r="ALB128" s="243"/>
      <c r="ALC128" s="243"/>
      <c r="ALD128" s="243"/>
      <c r="ALE128" s="243"/>
      <c r="ALF128" s="243"/>
      <c r="ALG128" s="243"/>
      <c r="ALH128" s="243"/>
      <c r="ALI128" s="243"/>
      <c r="ALJ128" s="243"/>
      <c r="ALK128" s="243"/>
      <c r="ALL128" s="243"/>
      <c r="ALM128" s="243"/>
      <c r="ALN128" s="243"/>
      <c r="ALO128" s="243"/>
      <c r="ALP128" s="243"/>
      <c r="ALQ128" s="243"/>
      <c r="ALR128" s="243"/>
      <c r="ALS128" s="243"/>
      <c r="ALT128" s="243"/>
      <c r="ALU128" s="243"/>
      <c r="ALV128" s="243"/>
      <c r="ALW128" s="243"/>
      <c r="ALX128" s="243"/>
      <c r="ALY128" s="243"/>
      <c r="ALZ128" s="243"/>
      <c r="AMA128" s="243"/>
      <c r="AMB128" s="243"/>
      <c r="AMC128" s="243"/>
      <c r="AMD128" s="243"/>
      <c r="AME128" s="243"/>
      <c r="AMF128" s="243"/>
      <c r="AMG128" s="243"/>
      <c r="AMH128" s="243"/>
      <c r="AMI128" s="243"/>
      <c r="AMJ128" s="243"/>
      <c r="AMK128" s="243"/>
      <c r="AML128" s="243"/>
      <c r="AMM128" s="243"/>
      <c r="AMN128" s="243"/>
      <c r="AMO128" s="243"/>
      <c r="AMP128" s="243"/>
      <c r="AMQ128" s="243"/>
      <c r="AMR128" s="243"/>
      <c r="AMS128" s="243"/>
      <c r="AMT128" s="243"/>
      <c r="AMU128" s="243"/>
      <c r="AMV128" s="243"/>
      <c r="AMW128" s="243"/>
      <c r="AMX128" s="243"/>
      <c r="AMY128" s="243"/>
      <c r="AMZ128" s="243"/>
      <c r="ANA128" s="243"/>
      <c r="ANB128" s="243"/>
      <c r="ANC128" s="243"/>
      <c r="AND128" s="243"/>
      <c r="ANE128" s="243"/>
      <c r="ANF128" s="243"/>
      <c r="ANG128" s="243"/>
      <c r="ANH128" s="243"/>
      <c r="ANI128" s="243"/>
      <c r="ANJ128" s="243"/>
      <c r="ANK128" s="243"/>
      <c r="ANL128" s="243"/>
      <c r="ANM128" s="243"/>
      <c r="ANN128" s="243"/>
      <c r="ANO128" s="243"/>
      <c r="ANP128" s="243"/>
      <c r="ANQ128" s="243"/>
      <c r="ANR128" s="243"/>
      <c r="ANS128" s="243"/>
      <c r="ANT128" s="243"/>
      <c r="ANU128" s="243"/>
      <c r="ANV128" s="243"/>
      <c r="ANW128" s="243"/>
      <c r="ANX128" s="243"/>
      <c r="ANY128" s="243"/>
      <c r="ANZ128" s="243"/>
      <c r="AOA128" s="243"/>
      <c r="AOB128" s="243"/>
      <c r="AOC128" s="243"/>
      <c r="AOD128" s="243"/>
      <c r="AOE128" s="243"/>
      <c r="AOF128" s="243"/>
      <c r="AOG128" s="243"/>
      <c r="AOH128" s="243"/>
      <c r="AOI128" s="243"/>
      <c r="AOJ128" s="243"/>
      <c r="AOK128" s="243"/>
      <c r="AOL128" s="243"/>
      <c r="AOM128" s="243"/>
      <c r="AON128" s="243"/>
      <c r="AOO128" s="243"/>
      <c r="AOP128" s="243"/>
      <c r="AOQ128" s="243"/>
      <c r="AOR128" s="243"/>
      <c r="AOS128" s="243"/>
      <c r="AOT128" s="243"/>
      <c r="AOU128" s="243"/>
      <c r="AOV128" s="243"/>
      <c r="AOW128" s="243"/>
      <c r="AOX128" s="243"/>
      <c r="AOY128" s="243"/>
      <c r="AOZ128" s="243"/>
      <c r="APA128" s="243"/>
      <c r="APB128" s="243"/>
      <c r="APC128" s="243"/>
      <c r="APD128" s="243"/>
      <c r="APE128" s="243"/>
      <c r="APF128" s="243"/>
      <c r="APG128" s="243"/>
      <c r="APH128" s="243"/>
      <c r="API128" s="243"/>
      <c r="APJ128" s="243"/>
      <c r="APK128" s="243"/>
      <c r="APL128" s="243"/>
      <c r="APM128" s="243"/>
      <c r="APN128" s="243"/>
      <c r="APO128" s="243"/>
      <c r="APP128" s="243"/>
      <c r="APQ128" s="243"/>
      <c r="APR128" s="243"/>
      <c r="APS128" s="243"/>
      <c r="APT128" s="243"/>
      <c r="APU128" s="243"/>
      <c r="APV128" s="243"/>
      <c r="APW128" s="243"/>
      <c r="APX128" s="243"/>
      <c r="APY128" s="243"/>
      <c r="APZ128" s="243"/>
      <c r="AQA128" s="243"/>
      <c r="AQB128" s="243"/>
      <c r="AQC128" s="243"/>
      <c r="AQD128" s="243"/>
      <c r="AQE128" s="243"/>
      <c r="AQF128" s="243"/>
      <c r="AQG128" s="243"/>
      <c r="AQH128" s="243"/>
      <c r="AQI128" s="243"/>
      <c r="AQJ128" s="243"/>
      <c r="AQK128" s="243"/>
      <c r="AQL128" s="243"/>
      <c r="AQM128" s="243"/>
      <c r="AQN128" s="243"/>
      <c r="AQO128" s="243"/>
      <c r="AQP128" s="243"/>
      <c r="AQQ128" s="243"/>
      <c r="AQR128" s="243"/>
      <c r="AQS128" s="243"/>
      <c r="AQT128" s="243"/>
      <c r="AQU128" s="243"/>
      <c r="AQV128" s="243"/>
      <c r="AQW128" s="243"/>
      <c r="AQX128" s="243"/>
      <c r="AQY128" s="243"/>
      <c r="AQZ128" s="243"/>
      <c r="ARA128" s="243"/>
      <c r="ARB128" s="243"/>
      <c r="ARC128" s="243"/>
      <c r="ARD128" s="243"/>
      <c r="ARE128" s="243"/>
      <c r="ARF128" s="243"/>
      <c r="ARG128" s="243"/>
      <c r="ARH128" s="243"/>
      <c r="ARI128" s="243"/>
      <c r="ARJ128" s="243"/>
      <c r="ARK128" s="243"/>
      <c r="ARL128" s="243"/>
      <c r="ARM128" s="243"/>
      <c r="ARN128" s="243"/>
      <c r="ARO128" s="243"/>
      <c r="ARP128" s="243"/>
      <c r="ARQ128" s="243"/>
      <c r="ARR128" s="243"/>
      <c r="ARS128" s="243"/>
      <c r="ART128" s="243"/>
      <c r="ARU128" s="243"/>
      <c r="ARV128" s="243"/>
      <c r="ARW128" s="243"/>
      <c r="ARX128" s="243"/>
      <c r="ARY128" s="243"/>
      <c r="ARZ128" s="243"/>
      <c r="ASA128" s="243"/>
      <c r="ASB128" s="243"/>
      <c r="ASC128" s="243"/>
      <c r="ASD128" s="243"/>
      <c r="ASE128" s="243"/>
      <c r="ASF128" s="243"/>
      <c r="ASG128" s="243"/>
      <c r="ASH128" s="243"/>
      <c r="ASI128" s="243"/>
      <c r="ASJ128" s="243"/>
      <c r="ASK128" s="243"/>
      <c r="ASL128" s="243"/>
      <c r="ASM128" s="243"/>
      <c r="ASN128" s="243"/>
      <c r="ASO128" s="243"/>
      <c r="ASP128" s="243"/>
      <c r="ASQ128" s="243"/>
      <c r="ASR128" s="243"/>
      <c r="ASS128" s="243"/>
      <c r="AST128" s="243"/>
      <c r="ASU128" s="243"/>
      <c r="ASV128" s="243"/>
      <c r="ASW128" s="243"/>
      <c r="ASX128" s="243"/>
      <c r="ASY128" s="243"/>
      <c r="ASZ128" s="243"/>
      <c r="ATA128" s="243"/>
      <c r="ATB128" s="243"/>
      <c r="ATC128" s="243"/>
      <c r="ATD128" s="243"/>
      <c r="ATE128" s="243"/>
      <c r="ATF128" s="243"/>
      <c r="ATG128" s="243"/>
      <c r="ATH128" s="243"/>
      <c r="ATI128" s="243"/>
      <c r="ATJ128" s="243"/>
      <c r="ATK128" s="243"/>
      <c r="ATL128" s="243"/>
      <c r="ATM128" s="243"/>
      <c r="ATN128" s="243"/>
      <c r="ATO128" s="243"/>
      <c r="ATP128" s="243"/>
      <c r="ATQ128" s="243"/>
      <c r="ATR128" s="243"/>
      <c r="ATS128" s="243"/>
      <c r="ATT128" s="243"/>
      <c r="ATU128" s="243"/>
      <c r="ATV128" s="243"/>
      <c r="ATW128" s="243"/>
      <c r="ATX128" s="243"/>
      <c r="ATY128" s="243"/>
      <c r="ATZ128" s="243"/>
      <c r="AUA128" s="243"/>
      <c r="AUB128" s="243"/>
      <c r="AUC128" s="243"/>
      <c r="AUD128" s="243"/>
      <c r="AUE128" s="243"/>
      <c r="AUF128" s="243"/>
      <c r="AUG128" s="243"/>
      <c r="AUH128" s="243"/>
      <c r="AUI128" s="243"/>
      <c r="AUJ128" s="243"/>
      <c r="AUK128" s="243"/>
      <c r="AUL128" s="243"/>
      <c r="AUM128" s="243"/>
      <c r="AUN128" s="243"/>
      <c r="AUO128" s="243"/>
      <c r="AUP128" s="243"/>
      <c r="AUQ128" s="243"/>
      <c r="AUR128" s="243"/>
      <c r="AUS128" s="243"/>
      <c r="AUT128" s="243"/>
      <c r="AUU128" s="243"/>
      <c r="AUV128" s="243"/>
      <c r="AUW128" s="243"/>
      <c r="AUX128" s="243"/>
      <c r="AUY128" s="243"/>
      <c r="AUZ128" s="243"/>
      <c r="AVA128" s="243"/>
      <c r="AVB128" s="243"/>
      <c r="AVC128" s="243"/>
      <c r="AVD128" s="243"/>
      <c r="AVE128" s="243"/>
      <c r="AVF128" s="243"/>
      <c r="AVG128" s="243"/>
      <c r="AVH128" s="243"/>
      <c r="AVI128" s="243"/>
      <c r="AVJ128" s="243"/>
      <c r="AVK128" s="243"/>
      <c r="AVL128" s="243"/>
      <c r="AVM128" s="243"/>
      <c r="AVN128" s="243"/>
      <c r="AVO128" s="243"/>
      <c r="AVP128" s="243"/>
      <c r="AVQ128" s="243"/>
      <c r="AVR128" s="243"/>
      <c r="AVS128" s="243"/>
      <c r="AVT128" s="243"/>
      <c r="AVU128" s="243"/>
      <c r="AVV128" s="243"/>
      <c r="AVW128" s="243"/>
      <c r="AVX128" s="243"/>
      <c r="AVY128" s="243"/>
      <c r="AVZ128" s="243"/>
      <c r="AWA128" s="243"/>
      <c r="AWB128" s="243"/>
      <c r="AWC128" s="243"/>
      <c r="AWD128" s="243"/>
      <c r="AWE128" s="243"/>
      <c r="AWF128" s="243"/>
      <c r="AWG128" s="243"/>
      <c r="AWH128" s="243"/>
      <c r="AWI128" s="243"/>
      <c r="AWJ128" s="243"/>
      <c r="AWK128" s="243"/>
      <c r="AWL128" s="243"/>
      <c r="AWM128" s="243"/>
      <c r="AWN128" s="243"/>
      <c r="AWO128" s="243"/>
      <c r="AWP128" s="243"/>
      <c r="AWQ128" s="243"/>
      <c r="AWR128" s="243"/>
      <c r="AWS128" s="243"/>
      <c r="AWT128" s="243"/>
      <c r="AWU128" s="243"/>
      <c r="AWV128" s="243"/>
      <c r="AWW128" s="243"/>
      <c r="AWX128" s="243"/>
      <c r="AWY128" s="243"/>
      <c r="AWZ128" s="243"/>
      <c r="AXA128" s="243"/>
      <c r="AXB128" s="243"/>
      <c r="AXC128" s="243"/>
      <c r="AXD128" s="243"/>
      <c r="AXE128" s="243"/>
      <c r="AXF128" s="243"/>
      <c r="AXG128" s="243"/>
      <c r="AXH128" s="243"/>
      <c r="AXI128" s="243"/>
      <c r="AXJ128" s="243"/>
      <c r="AXK128" s="243"/>
      <c r="AXL128" s="243"/>
      <c r="AXM128" s="243"/>
      <c r="AXN128" s="243"/>
      <c r="AXO128" s="243"/>
      <c r="AXP128" s="243"/>
      <c r="AXQ128" s="243"/>
      <c r="AXR128" s="243"/>
      <c r="AXS128" s="243"/>
      <c r="AXT128" s="243"/>
      <c r="AXU128" s="243"/>
      <c r="AXV128" s="243"/>
      <c r="AXW128" s="243"/>
      <c r="AXX128" s="243"/>
      <c r="AXY128" s="243"/>
      <c r="AXZ128" s="243"/>
      <c r="AYA128" s="243"/>
      <c r="AYB128" s="243"/>
      <c r="AYC128" s="243"/>
      <c r="AYD128" s="243"/>
      <c r="AYE128" s="243"/>
      <c r="AYF128" s="243"/>
      <c r="AYG128" s="243"/>
      <c r="AYH128" s="243"/>
      <c r="AYI128" s="243"/>
      <c r="AYJ128" s="243"/>
      <c r="AYK128" s="243"/>
      <c r="AYL128" s="243"/>
      <c r="AYM128" s="243"/>
      <c r="AYN128" s="243"/>
      <c r="AYO128" s="243"/>
      <c r="AYP128" s="243"/>
      <c r="AYQ128" s="243"/>
      <c r="AYR128" s="243"/>
      <c r="AYS128" s="243"/>
      <c r="AYT128" s="243"/>
      <c r="AYU128" s="243"/>
      <c r="AYV128" s="243"/>
      <c r="AYW128" s="243"/>
      <c r="AYX128" s="243"/>
      <c r="AYY128" s="243"/>
      <c r="AYZ128" s="243"/>
      <c r="AZA128" s="243"/>
      <c r="AZB128" s="243"/>
      <c r="AZC128" s="243"/>
      <c r="AZD128" s="243"/>
      <c r="AZE128" s="243"/>
      <c r="AZF128" s="243"/>
      <c r="AZG128" s="243"/>
      <c r="AZH128" s="243"/>
      <c r="AZI128" s="243"/>
      <c r="AZJ128" s="243"/>
      <c r="AZK128" s="243"/>
      <c r="AZL128" s="243"/>
      <c r="AZM128" s="243"/>
      <c r="AZN128" s="243"/>
      <c r="AZO128" s="243"/>
      <c r="AZP128" s="243"/>
      <c r="AZQ128" s="243"/>
      <c r="AZR128" s="243"/>
      <c r="AZS128" s="243"/>
      <c r="AZT128" s="243"/>
      <c r="AZU128" s="243"/>
      <c r="AZV128" s="243"/>
      <c r="AZW128" s="243"/>
      <c r="AZX128" s="243"/>
      <c r="AZY128" s="243"/>
      <c r="AZZ128" s="243"/>
      <c r="BAA128" s="243"/>
      <c r="BAB128" s="243"/>
      <c r="BAC128" s="243"/>
      <c r="BAD128" s="243"/>
      <c r="BAE128" s="243"/>
      <c r="BAF128" s="243"/>
      <c r="BAG128" s="243"/>
      <c r="BAH128" s="243"/>
      <c r="BAI128" s="243"/>
      <c r="BAJ128" s="243"/>
      <c r="BAK128" s="243"/>
      <c r="BAL128" s="243"/>
      <c r="BAM128" s="243"/>
      <c r="BAN128" s="243"/>
      <c r="BAO128" s="243"/>
      <c r="BAP128" s="243"/>
      <c r="BAQ128" s="243"/>
      <c r="BAR128" s="243"/>
      <c r="BAS128" s="243"/>
      <c r="BAT128" s="243"/>
      <c r="BAU128" s="243"/>
      <c r="BAV128" s="243"/>
      <c r="BAW128" s="243"/>
      <c r="BAX128" s="243"/>
      <c r="BAY128" s="243"/>
      <c r="BAZ128" s="243"/>
      <c r="BBA128" s="243"/>
      <c r="BBB128" s="243"/>
      <c r="BBC128" s="243"/>
      <c r="BBD128" s="243"/>
      <c r="BBE128" s="243"/>
      <c r="BBF128" s="243"/>
      <c r="BBG128" s="243"/>
      <c r="BBH128" s="243"/>
      <c r="BBI128" s="243"/>
      <c r="BBJ128" s="243"/>
      <c r="BBK128" s="243"/>
      <c r="BBL128" s="243"/>
      <c r="BBM128" s="243"/>
      <c r="BBN128" s="243"/>
      <c r="BBO128" s="243"/>
      <c r="BBP128" s="243"/>
      <c r="BBQ128" s="243"/>
      <c r="BBR128" s="243"/>
      <c r="BBS128" s="243"/>
      <c r="BBT128" s="243"/>
      <c r="BBU128" s="243"/>
      <c r="BBV128" s="243"/>
      <c r="BBW128" s="243"/>
      <c r="BBX128" s="243"/>
      <c r="BBY128" s="243"/>
      <c r="BBZ128" s="243"/>
      <c r="BCA128" s="243"/>
      <c r="BCB128" s="243"/>
      <c r="BCC128" s="243"/>
      <c r="BCD128" s="243"/>
      <c r="BCE128" s="243"/>
      <c r="BCF128" s="243"/>
      <c r="BCG128" s="243"/>
      <c r="BCH128" s="243"/>
      <c r="BCI128" s="243"/>
      <c r="BCJ128" s="243"/>
      <c r="BCK128" s="243"/>
      <c r="BCL128" s="243"/>
      <c r="BCM128" s="243"/>
      <c r="BCN128" s="243"/>
      <c r="BCO128" s="243"/>
      <c r="BCP128" s="243"/>
      <c r="BCQ128" s="243"/>
      <c r="BCR128" s="243"/>
      <c r="BCS128" s="243"/>
      <c r="BCT128" s="243"/>
      <c r="BCU128" s="243"/>
      <c r="BCV128" s="243"/>
      <c r="BCW128" s="243"/>
      <c r="BCX128" s="243"/>
      <c r="BCY128" s="243"/>
      <c r="BCZ128" s="243"/>
      <c r="BDA128" s="243"/>
      <c r="BDB128" s="243"/>
      <c r="BDC128" s="243"/>
      <c r="BDD128" s="243"/>
      <c r="BDE128" s="243"/>
      <c r="BDF128" s="243"/>
      <c r="BDG128" s="243"/>
      <c r="BDH128" s="243"/>
      <c r="BDI128" s="243"/>
      <c r="BDJ128" s="243"/>
      <c r="BDK128" s="243"/>
      <c r="BDL128" s="243"/>
      <c r="BDM128" s="243"/>
      <c r="BDN128" s="243"/>
      <c r="BDO128" s="243"/>
      <c r="BDP128" s="243"/>
      <c r="BDQ128" s="243"/>
      <c r="BDR128" s="243"/>
      <c r="BDS128" s="243"/>
      <c r="BDT128" s="243"/>
      <c r="BDU128" s="243"/>
      <c r="BDV128" s="243"/>
      <c r="BDW128" s="243"/>
      <c r="BDX128" s="243"/>
      <c r="BDY128" s="243"/>
      <c r="BDZ128" s="243"/>
      <c r="BEA128" s="243"/>
      <c r="BEB128" s="243"/>
      <c r="BEC128" s="243"/>
      <c r="BED128" s="243"/>
      <c r="BEE128" s="243"/>
      <c r="BEF128" s="243"/>
      <c r="BEG128" s="243"/>
      <c r="BEH128" s="243"/>
      <c r="BEI128" s="243"/>
      <c r="BEJ128" s="243"/>
      <c r="BEK128" s="243"/>
      <c r="BEL128" s="243"/>
      <c r="BEM128" s="243"/>
      <c r="BEN128" s="243"/>
      <c r="BEO128" s="243"/>
      <c r="BEP128" s="243"/>
      <c r="BEQ128" s="243"/>
      <c r="BER128" s="243"/>
      <c r="BES128" s="243"/>
      <c r="BET128" s="243"/>
      <c r="BEU128" s="243"/>
      <c r="BEV128" s="243"/>
      <c r="BEW128" s="243"/>
      <c r="BEX128" s="243"/>
      <c r="BEY128" s="243"/>
      <c r="BEZ128" s="243"/>
      <c r="BFA128" s="243"/>
      <c r="BFB128" s="243"/>
      <c r="BFC128" s="243"/>
      <c r="BFD128" s="243"/>
      <c r="BFE128" s="243"/>
      <c r="BFF128" s="243"/>
      <c r="BFG128" s="243"/>
      <c r="BFH128" s="243"/>
      <c r="BFI128" s="243"/>
      <c r="BFJ128" s="243"/>
      <c r="BFK128" s="243"/>
      <c r="BFL128" s="243"/>
      <c r="BFM128" s="243"/>
      <c r="BFN128" s="243"/>
      <c r="BFO128" s="243"/>
      <c r="BFP128" s="243"/>
      <c r="BFQ128" s="243"/>
      <c r="BFR128" s="243"/>
      <c r="BFS128" s="243"/>
      <c r="BFT128" s="243"/>
      <c r="BFU128" s="243"/>
      <c r="BFV128" s="243"/>
      <c r="BFW128" s="243"/>
      <c r="BFX128" s="243"/>
      <c r="BFY128" s="243"/>
      <c r="BFZ128" s="243"/>
      <c r="BGA128" s="243"/>
      <c r="BGB128" s="243"/>
      <c r="BGC128" s="243"/>
      <c r="BGD128" s="243"/>
      <c r="BGE128" s="243"/>
      <c r="BGF128" s="243"/>
      <c r="BGG128" s="243"/>
      <c r="BGH128" s="243"/>
      <c r="BGI128" s="243"/>
      <c r="BGJ128" s="243"/>
      <c r="BGK128" s="243"/>
      <c r="BGL128" s="243"/>
      <c r="BGM128" s="243"/>
      <c r="BGN128" s="243"/>
      <c r="BGO128" s="243"/>
      <c r="BGP128" s="243"/>
      <c r="BGQ128" s="243"/>
      <c r="BGR128" s="243"/>
      <c r="BGS128" s="243"/>
      <c r="BGT128" s="243"/>
      <c r="BGU128" s="243"/>
      <c r="BGV128" s="243"/>
      <c r="BGW128" s="243"/>
      <c r="BGX128" s="243"/>
      <c r="BGY128" s="243"/>
      <c r="BGZ128" s="243"/>
      <c r="BHA128" s="243"/>
      <c r="BHB128" s="243"/>
      <c r="BHC128" s="243"/>
      <c r="BHD128" s="243"/>
      <c r="BHE128" s="243"/>
      <c r="BHF128" s="243"/>
      <c r="BHG128" s="243"/>
      <c r="BHH128" s="243"/>
      <c r="BHI128" s="243"/>
      <c r="BHJ128" s="243"/>
      <c r="BHK128" s="243"/>
      <c r="BHL128" s="243"/>
      <c r="BHM128" s="243"/>
      <c r="BHN128" s="243"/>
      <c r="BHO128" s="243"/>
      <c r="BHP128" s="243"/>
      <c r="BHQ128" s="243"/>
      <c r="BHR128" s="243"/>
      <c r="BHS128" s="243"/>
      <c r="BHT128" s="243"/>
      <c r="BHU128" s="243"/>
      <c r="BHV128" s="243"/>
      <c r="BHW128" s="243"/>
      <c r="BHX128" s="243"/>
      <c r="BHY128" s="243"/>
      <c r="BHZ128" s="243"/>
      <c r="BIA128" s="243"/>
      <c r="BIB128" s="243"/>
      <c r="BIC128" s="243"/>
      <c r="BID128" s="243"/>
      <c r="BIE128" s="243"/>
      <c r="BIF128" s="243"/>
      <c r="BIG128" s="243"/>
      <c r="BIH128" s="243"/>
      <c r="BII128" s="243"/>
      <c r="BIJ128" s="243"/>
      <c r="BIK128" s="243"/>
      <c r="BIL128" s="243"/>
      <c r="BIM128" s="243"/>
      <c r="BIN128" s="243"/>
      <c r="BIO128" s="243"/>
      <c r="BIP128" s="243"/>
      <c r="BIQ128" s="243"/>
      <c r="BIR128" s="243"/>
      <c r="BIS128" s="243"/>
      <c r="BIT128" s="243"/>
      <c r="BIU128" s="243"/>
      <c r="BIV128" s="243"/>
      <c r="BIW128" s="243"/>
      <c r="BIX128" s="243"/>
      <c r="BIY128" s="243"/>
      <c r="BIZ128" s="243"/>
      <c r="BJA128" s="243"/>
      <c r="BJB128" s="243"/>
      <c r="BJC128" s="243"/>
      <c r="BJD128" s="243"/>
      <c r="BJE128" s="243"/>
      <c r="BJF128" s="243"/>
      <c r="BJG128" s="243"/>
      <c r="BJH128" s="243"/>
      <c r="BJI128" s="243"/>
      <c r="BJJ128" s="243"/>
      <c r="BJK128" s="243"/>
      <c r="BJL128" s="243"/>
      <c r="BJM128" s="243"/>
      <c r="BJN128" s="243"/>
      <c r="BJO128" s="243"/>
      <c r="BJP128" s="243"/>
      <c r="BJQ128" s="243"/>
      <c r="BJR128" s="243"/>
      <c r="BJS128" s="243"/>
      <c r="BJT128" s="243"/>
      <c r="BJU128" s="243"/>
      <c r="BJV128" s="243"/>
      <c r="BJW128" s="243"/>
      <c r="BJX128" s="243"/>
      <c r="BJY128" s="243"/>
      <c r="BJZ128" s="243"/>
      <c r="BKA128" s="243"/>
      <c r="BKB128" s="243"/>
      <c r="BKC128" s="243"/>
      <c r="BKD128" s="243"/>
      <c r="BKE128" s="243"/>
      <c r="BKF128" s="243"/>
      <c r="BKG128" s="243"/>
      <c r="BKH128" s="243"/>
      <c r="BKI128" s="243"/>
      <c r="BKJ128" s="243"/>
      <c r="BKK128" s="243"/>
      <c r="BKL128" s="243"/>
      <c r="BKM128" s="243"/>
      <c r="BKN128" s="243"/>
      <c r="BKO128" s="243"/>
      <c r="BKP128" s="243"/>
      <c r="BKQ128" s="243"/>
      <c r="BKR128" s="243"/>
      <c r="BKS128" s="243"/>
      <c r="BKT128" s="243"/>
      <c r="BKU128" s="243"/>
      <c r="BKV128" s="243"/>
      <c r="BKW128" s="243"/>
      <c r="BKX128" s="243"/>
      <c r="BKY128" s="243"/>
      <c r="BKZ128" s="243"/>
      <c r="BLA128" s="243"/>
      <c r="BLB128" s="243"/>
      <c r="BLC128" s="243"/>
      <c r="BLD128" s="243"/>
      <c r="BLE128" s="243"/>
      <c r="BLF128" s="243"/>
      <c r="BLG128" s="243"/>
      <c r="BLH128" s="243"/>
      <c r="BLI128" s="243"/>
      <c r="BLJ128" s="243"/>
      <c r="BLK128" s="243"/>
      <c r="BLL128" s="243"/>
      <c r="BLM128" s="243"/>
      <c r="BLN128" s="243"/>
      <c r="BLO128" s="243"/>
      <c r="BLP128" s="243"/>
      <c r="BLQ128" s="243"/>
      <c r="BLR128" s="243"/>
      <c r="BLS128" s="243"/>
      <c r="BLT128" s="243"/>
      <c r="BLU128" s="243"/>
      <c r="BLV128" s="243"/>
      <c r="BLW128" s="243"/>
      <c r="BLX128" s="243"/>
      <c r="BLY128" s="243"/>
      <c r="BLZ128" s="243"/>
      <c r="BMA128" s="243"/>
      <c r="BMB128" s="243"/>
      <c r="BMC128" s="243"/>
      <c r="BMD128" s="243"/>
      <c r="BME128" s="243"/>
      <c r="BMF128" s="243"/>
      <c r="BMG128" s="243"/>
      <c r="BMH128" s="243"/>
      <c r="BMI128" s="243"/>
      <c r="BMJ128" s="243"/>
      <c r="BMK128" s="243"/>
      <c r="BML128" s="243"/>
      <c r="BMM128" s="243"/>
      <c r="BMN128" s="243"/>
      <c r="BMO128" s="243"/>
      <c r="BMP128" s="243"/>
      <c r="BMQ128" s="243"/>
      <c r="BMR128" s="243"/>
      <c r="BMS128" s="243"/>
      <c r="BMT128" s="243"/>
      <c r="BMU128" s="243"/>
      <c r="BMV128" s="243"/>
      <c r="BMW128" s="243"/>
      <c r="BMX128" s="243"/>
      <c r="BMY128" s="243"/>
      <c r="BMZ128" s="243"/>
      <c r="BNA128" s="243"/>
      <c r="BNB128" s="243"/>
      <c r="BNC128" s="243"/>
      <c r="BND128" s="243"/>
      <c r="BNE128" s="243"/>
      <c r="BNF128" s="243"/>
      <c r="BNG128" s="243"/>
      <c r="BNH128" s="243"/>
      <c r="BNI128" s="243"/>
      <c r="BNJ128" s="243"/>
      <c r="BNK128" s="243"/>
      <c r="BNL128" s="243"/>
      <c r="BNM128" s="243"/>
      <c r="BNN128" s="243"/>
      <c r="BNO128" s="243"/>
      <c r="BNP128" s="243"/>
      <c r="BNQ128" s="243"/>
      <c r="BNR128" s="243"/>
      <c r="BNS128" s="243"/>
      <c r="BNT128" s="243"/>
      <c r="BNU128" s="243"/>
      <c r="BNV128" s="243"/>
      <c r="BNW128" s="243"/>
      <c r="BNX128" s="243"/>
      <c r="BNY128" s="243"/>
      <c r="BNZ128" s="243"/>
      <c r="BOA128" s="243"/>
      <c r="BOB128" s="243"/>
      <c r="BOC128" s="243"/>
      <c r="BOD128" s="243"/>
      <c r="BOE128" s="243"/>
      <c r="BOF128" s="243"/>
      <c r="BOG128" s="243"/>
      <c r="BOH128" s="243"/>
      <c r="BOI128" s="243"/>
      <c r="BOJ128" s="243"/>
      <c r="BOK128" s="243"/>
      <c r="BOL128" s="243"/>
      <c r="BOM128" s="243"/>
      <c r="BON128" s="243"/>
      <c r="BOO128" s="243"/>
      <c r="BOP128" s="243"/>
      <c r="BOQ128" s="243"/>
      <c r="BOR128" s="243"/>
      <c r="BOS128" s="243"/>
      <c r="BOT128" s="243"/>
      <c r="BOU128" s="243"/>
      <c r="BOV128" s="243"/>
      <c r="BOW128" s="243"/>
      <c r="BOX128" s="243"/>
      <c r="BOY128" s="243"/>
      <c r="BOZ128" s="243"/>
      <c r="BPA128" s="243"/>
      <c r="BPB128" s="243"/>
      <c r="BPC128" s="243"/>
      <c r="BPD128" s="243"/>
      <c r="BPE128" s="243"/>
      <c r="BPF128" s="243"/>
      <c r="BPG128" s="243"/>
      <c r="BPH128" s="243"/>
      <c r="BPI128" s="243"/>
      <c r="BPJ128" s="243"/>
      <c r="BPK128" s="243"/>
      <c r="BPL128" s="243"/>
      <c r="BPM128" s="243"/>
      <c r="BPN128" s="243"/>
      <c r="BPO128" s="243"/>
      <c r="BPP128" s="243"/>
      <c r="BPQ128" s="243"/>
      <c r="BPR128" s="243"/>
      <c r="BPS128" s="243"/>
      <c r="BPT128" s="243"/>
      <c r="BPU128" s="243"/>
      <c r="BPV128" s="243"/>
      <c r="BPW128" s="243"/>
      <c r="BPX128" s="243"/>
      <c r="BPY128" s="243"/>
      <c r="BPZ128" s="243"/>
      <c r="BQA128" s="243"/>
      <c r="BQB128" s="243"/>
      <c r="BQC128" s="243"/>
      <c r="BQD128" s="243"/>
      <c r="BQE128" s="243"/>
      <c r="BQF128" s="243"/>
      <c r="BQG128" s="243"/>
      <c r="BQH128" s="243"/>
      <c r="BQI128" s="243"/>
      <c r="BQJ128" s="243"/>
      <c r="BQK128" s="243"/>
      <c r="BQL128" s="243"/>
      <c r="BQM128" s="243"/>
      <c r="BQN128" s="243"/>
      <c r="BQO128" s="243"/>
      <c r="BQP128" s="243"/>
      <c r="BQQ128" s="243"/>
      <c r="BQR128" s="243"/>
      <c r="BQS128" s="243"/>
      <c r="BQT128" s="243"/>
      <c r="BQU128" s="243"/>
      <c r="BQV128" s="243"/>
      <c r="BQW128" s="243"/>
      <c r="BQX128" s="243"/>
      <c r="BQY128" s="243"/>
      <c r="BQZ128" s="243"/>
      <c r="BRA128" s="243"/>
      <c r="BRB128" s="243"/>
      <c r="BRC128" s="243"/>
      <c r="BRD128" s="243"/>
      <c r="BRE128" s="243"/>
      <c r="BRF128" s="243"/>
      <c r="BRG128" s="243"/>
      <c r="BRH128" s="243"/>
      <c r="BRI128" s="243"/>
      <c r="BRJ128" s="243"/>
      <c r="BRK128" s="243"/>
      <c r="BRL128" s="243"/>
      <c r="BRM128" s="243"/>
      <c r="BRN128" s="243"/>
      <c r="BRO128" s="243"/>
      <c r="BRP128" s="243"/>
      <c r="BRQ128" s="243"/>
      <c r="BRR128" s="243"/>
      <c r="BRS128" s="243"/>
      <c r="BRT128" s="243"/>
      <c r="BRU128" s="243"/>
      <c r="BRV128" s="243"/>
      <c r="BRW128" s="243"/>
      <c r="BRX128" s="243"/>
      <c r="BRY128" s="243"/>
      <c r="BRZ128" s="243"/>
      <c r="BSA128" s="243"/>
      <c r="BSB128" s="243"/>
      <c r="BSC128" s="243"/>
      <c r="BSD128" s="243"/>
      <c r="BSE128" s="243"/>
      <c r="BSF128" s="243"/>
      <c r="BSG128" s="243"/>
      <c r="BSH128" s="243"/>
      <c r="BSI128" s="243"/>
      <c r="BSJ128" s="243"/>
      <c r="BSK128" s="243"/>
      <c r="BSL128" s="243"/>
      <c r="BSM128" s="243"/>
      <c r="BSN128" s="243"/>
      <c r="BSO128" s="243"/>
      <c r="BSP128" s="243"/>
      <c r="BSQ128" s="243"/>
      <c r="BSR128" s="243"/>
      <c r="BSS128" s="243"/>
      <c r="BST128" s="243"/>
      <c r="BSU128" s="243"/>
      <c r="BSV128" s="243"/>
      <c r="BSW128" s="243"/>
      <c r="BSX128" s="243"/>
      <c r="BSY128" s="243"/>
      <c r="BSZ128" s="243"/>
      <c r="BTA128" s="243"/>
      <c r="BTB128" s="243"/>
      <c r="BTC128" s="243"/>
      <c r="BTD128" s="243"/>
      <c r="BTE128" s="243"/>
      <c r="BTF128" s="243"/>
      <c r="BTG128" s="243"/>
      <c r="BTH128" s="243"/>
      <c r="BTI128" s="243"/>
      <c r="BTJ128" s="243"/>
      <c r="BTK128" s="243"/>
      <c r="BTL128" s="243"/>
      <c r="BTM128" s="243"/>
      <c r="BTN128" s="243"/>
      <c r="BTO128" s="243"/>
      <c r="BTP128" s="243"/>
      <c r="BTQ128" s="243"/>
      <c r="BTR128" s="243"/>
      <c r="BTS128" s="243"/>
      <c r="BTT128" s="243"/>
      <c r="BTU128" s="243"/>
      <c r="BTV128" s="243"/>
      <c r="BTW128" s="243"/>
      <c r="BTX128" s="243"/>
      <c r="BTY128" s="243"/>
      <c r="BTZ128" s="243"/>
      <c r="BUA128" s="243"/>
      <c r="BUB128" s="243"/>
      <c r="BUC128" s="243"/>
      <c r="BUD128" s="243"/>
      <c r="BUE128" s="243"/>
      <c r="BUF128" s="243"/>
      <c r="BUG128" s="243"/>
      <c r="BUH128" s="243"/>
      <c r="BUI128" s="243"/>
      <c r="BUJ128" s="243"/>
      <c r="BUK128" s="243"/>
      <c r="BUL128" s="243"/>
      <c r="BUM128" s="243"/>
      <c r="BUN128" s="243"/>
      <c r="BUO128" s="243"/>
      <c r="BUP128" s="243"/>
      <c r="BUQ128" s="243"/>
      <c r="BUR128" s="243"/>
      <c r="BUS128" s="243"/>
      <c r="BUT128" s="243"/>
      <c r="BUU128" s="243"/>
      <c r="BUV128" s="243"/>
      <c r="BUW128" s="243"/>
      <c r="BUX128" s="243"/>
      <c r="BUY128" s="243"/>
      <c r="BUZ128" s="243"/>
      <c r="BVA128" s="243"/>
      <c r="BVB128" s="243"/>
      <c r="BVC128" s="243"/>
      <c r="BVD128" s="243"/>
      <c r="BVE128" s="243"/>
      <c r="BVF128" s="243"/>
      <c r="BVG128" s="243"/>
      <c r="BVH128" s="243"/>
      <c r="BVI128" s="243"/>
      <c r="BVJ128" s="243"/>
      <c r="BVK128" s="243"/>
      <c r="BVL128" s="243"/>
      <c r="BVM128" s="243"/>
      <c r="BVN128" s="243"/>
      <c r="BVO128" s="243"/>
      <c r="BVP128" s="243"/>
      <c r="BVQ128" s="243"/>
      <c r="BVR128" s="243"/>
      <c r="BVS128" s="243"/>
      <c r="BVT128" s="243"/>
      <c r="BVU128" s="243"/>
      <c r="BVV128" s="243"/>
      <c r="BVW128" s="243"/>
      <c r="BVX128" s="243"/>
      <c r="BVY128" s="243"/>
      <c r="BVZ128" s="243"/>
      <c r="BWA128" s="243"/>
      <c r="BWB128" s="243"/>
      <c r="BWC128" s="243"/>
      <c r="BWD128" s="243"/>
      <c r="BWE128" s="243"/>
      <c r="BWF128" s="243"/>
      <c r="BWG128" s="243"/>
      <c r="BWH128" s="243"/>
      <c r="BWI128" s="243"/>
      <c r="BWJ128" s="243"/>
      <c r="BWK128" s="243"/>
      <c r="BWL128" s="243"/>
      <c r="BWM128" s="243"/>
      <c r="BWN128" s="243"/>
      <c r="BWO128" s="243"/>
      <c r="BWP128" s="243"/>
      <c r="BWQ128" s="243"/>
      <c r="BWR128" s="243"/>
      <c r="BWS128" s="243"/>
      <c r="BWT128" s="243"/>
      <c r="BWU128" s="243"/>
      <c r="BWV128" s="243"/>
      <c r="BWW128" s="243"/>
      <c r="BWX128" s="243"/>
      <c r="BWY128" s="243"/>
      <c r="BWZ128" s="243"/>
      <c r="BXA128" s="243"/>
      <c r="BXB128" s="243"/>
      <c r="BXC128" s="243"/>
      <c r="BXD128" s="243"/>
      <c r="BXE128" s="243"/>
      <c r="BXF128" s="243"/>
      <c r="BXG128" s="243"/>
      <c r="BXH128" s="243"/>
      <c r="BXI128" s="243"/>
      <c r="BXJ128" s="243"/>
      <c r="BXK128" s="243"/>
      <c r="BXL128" s="243"/>
      <c r="BXM128" s="243"/>
      <c r="BXN128" s="243"/>
      <c r="BXO128" s="243"/>
      <c r="BXP128" s="243"/>
      <c r="BXQ128" s="243"/>
      <c r="BXR128" s="243"/>
      <c r="BXS128" s="243"/>
      <c r="BXT128" s="243"/>
      <c r="BXU128" s="243"/>
      <c r="BXV128" s="243"/>
      <c r="BXW128" s="243"/>
      <c r="BXX128" s="243"/>
      <c r="BXY128" s="243"/>
      <c r="BXZ128" s="243"/>
      <c r="BYA128" s="243"/>
      <c r="BYB128" s="243"/>
      <c r="BYC128" s="243"/>
      <c r="BYD128" s="243"/>
      <c r="BYE128" s="243"/>
      <c r="BYF128" s="243"/>
      <c r="BYG128" s="243"/>
      <c r="BYH128" s="243"/>
      <c r="BYI128" s="243"/>
      <c r="BYJ128" s="243"/>
      <c r="BYK128" s="243"/>
      <c r="BYL128" s="243"/>
      <c r="BYM128" s="243"/>
      <c r="BYN128" s="243"/>
      <c r="BYO128" s="243"/>
      <c r="BYP128" s="243"/>
      <c r="BYQ128" s="243"/>
      <c r="BYR128" s="243"/>
      <c r="BYS128" s="243"/>
      <c r="BYT128" s="243"/>
      <c r="BYU128" s="243"/>
      <c r="BYV128" s="243"/>
      <c r="BYW128" s="243"/>
      <c r="BYX128" s="243"/>
      <c r="BYY128" s="243"/>
      <c r="BYZ128" s="243"/>
      <c r="BZA128" s="243"/>
      <c r="BZB128" s="243"/>
      <c r="BZC128" s="243"/>
      <c r="BZD128" s="243"/>
      <c r="BZE128" s="243"/>
      <c r="BZF128" s="243"/>
      <c r="BZG128" s="243"/>
      <c r="BZH128" s="243"/>
      <c r="BZI128" s="243"/>
      <c r="BZJ128" s="243"/>
      <c r="BZK128" s="243"/>
      <c r="BZL128" s="243"/>
      <c r="BZM128" s="243"/>
      <c r="BZN128" s="243"/>
      <c r="BZO128" s="243"/>
      <c r="BZP128" s="243"/>
      <c r="BZQ128" s="243"/>
      <c r="BZR128" s="243"/>
      <c r="BZS128" s="243"/>
      <c r="BZT128" s="243"/>
      <c r="BZU128" s="243"/>
      <c r="BZV128" s="243"/>
      <c r="BZW128" s="243"/>
      <c r="BZX128" s="243"/>
      <c r="BZY128" s="243"/>
      <c r="BZZ128" s="243"/>
      <c r="CAA128" s="243"/>
      <c r="CAB128" s="243"/>
      <c r="CAC128" s="243"/>
      <c r="CAD128" s="243"/>
      <c r="CAE128" s="243"/>
      <c r="CAF128" s="243"/>
      <c r="CAG128" s="243"/>
      <c r="CAH128" s="243"/>
      <c r="CAI128" s="243"/>
      <c r="CAJ128" s="243"/>
      <c r="CAK128" s="243"/>
      <c r="CAL128" s="243"/>
      <c r="CAM128" s="243"/>
      <c r="CAN128" s="243"/>
      <c r="CAO128" s="243"/>
      <c r="CAP128" s="243"/>
      <c r="CAQ128" s="243"/>
      <c r="CAR128" s="243"/>
      <c r="CAS128" s="243"/>
      <c r="CAT128" s="243"/>
      <c r="CAU128" s="243"/>
      <c r="CAV128" s="243"/>
      <c r="CAW128" s="243"/>
      <c r="CAX128" s="243"/>
      <c r="CAY128" s="243"/>
      <c r="CAZ128" s="243"/>
      <c r="CBA128" s="243"/>
      <c r="CBB128" s="243"/>
      <c r="CBC128" s="243"/>
      <c r="CBD128" s="243"/>
      <c r="CBE128" s="243"/>
      <c r="CBF128" s="243"/>
      <c r="CBG128" s="243"/>
      <c r="CBH128" s="243"/>
      <c r="CBI128" s="243"/>
      <c r="CBJ128" s="243"/>
      <c r="CBK128" s="243"/>
      <c r="CBL128" s="243"/>
      <c r="CBM128" s="243"/>
      <c r="CBN128" s="243"/>
      <c r="CBO128" s="243"/>
      <c r="CBP128" s="243"/>
      <c r="CBQ128" s="243"/>
      <c r="CBR128" s="243"/>
      <c r="CBS128" s="243"/>
      <c r="CBT128" s="243"/>
      <c r="CBU128" s="243"/>
      <c r="CBV128" s="243"/>
      <c r="CBW128" s="243"/>
      <c r="CBX128" s="243"/>
      <c r="CBY128" s="243"/>
      <c r="CBZ128" s="243"/>
      <c r="CCA128" s="243"/>
      <c r="CCB128" s="243"/>
      <c r="CCC128" s="243"/>
      <c r="CCD128" s="243"/>
      <c r="CCE128" s="243"/>
      <c r="CCF128" s="243"/>
      <c r="CCG128" s="243"/>
      <c r="CCH128" s="243"/>
      <c r="CCI128" s="243"/>
      <c r="CCJ128" s="243"/>
      <c r="CCK128" s="243"/>
      <c r="CCL128" s="243"/>
      <c r="CCM128" s="243"/>
      <c r="CCN128" s="243"/>
      <c r="CCO128" s="243"/>
      <c r="CCP128" s="243"/>
      <c r="CCQ128" s="243"/>
      <c r="CCR128" s="243"/>
      <c r="CCS128" s="243"/>
      <c r="CCT128" s="243"/>
      <c r="CCU128" s="243"/>
      <c r="CCV128" s="243"/>
      <c r="CCW128" s="243"/>
      <c r="CCX128" s="243"/>
      <c r="CCY128" s="243"/>
      <c r="CCZ128" s="243"/>
      <c r="CDA128" s="243"/>
      <c r="CDB128" s="243"/>
      <c r="CDC128" s="243"/>
      <c r="CDD128" s="243"/>
      <c r="CDE128" s="243"/>
      <c r="CDF128" s="243"/>
      <c r="CDG128" s="243"/>
      <c r="CDH128" s="243"/>
      <c r="CDI128" s="243"/>
      <c r="CDJ128" s="243"/>
      <c r="CDK128" s="243"/>
      <c r="CDL128" s="243"/>
      <c r="CDM128" s="243"/>
      <c r="CDN128" s="243"/>
      <c r="CDO128" s="243"/>
      <c r="CDP128" s="243"/>
      <c r="CDQ128" s="243"/>
      <c r="CDR128" s="243"/>
      <c r="CDS128" s="243"/>
      <c r="CDT128" s="243"/>
      <c r="CDU128" s="243"/>
      <c r="CDV128" s="243"/>
      <c r="CDW128" s="243"/>
      <c r="CDX128" s="243"/>
      <c r="CDY128" s="243"/>
      <c r="CDZ128" s="243"/>
      <c r="CEA128" s="243"/>
      <c r="CEB128" s="243"/>
      <c r="CEC128" s="243"/>
      <c r="CED128" s="243"/>
      <c r="CEE128" s="243"/>
      <c r="CEF128" s="243"/>
      <c r="CEG128" s="243"/>
      <c r="CEH128" s="243"/>
      <c r="CEI128" s="243"/>
      <c r="CEJ128" s="243"/>
      <c r="CEK128" s="243"/>
      <c r="CEL128" s="243"/>
      <c r="CEM128" s="243"/>
      <c r="CEN128" s="243"/>
      <c r="CEO128" s="243"/>
      <c r="CEP128" s="243"/>
      <c r="CEQ128" s="243"/>
      <c r="CER128" s="243"/>
      <c r="CES128" s="243"/>
      <c r="CET128" s="243"/>
      <c r="CEU128" s="243"/>
      <c r="CEV128" s="243"/>
      <c r="CEW128" s="243"/>
      <c r="CEX128" s="243"/>
      <c r="CEY128" s="243"/>
      <c r="CEZ128" s="243"/>
      <c r="CFA128" s="243"/>
      <c r="CFB128" s="243"/>
      <c r="CFC128" s="243"/>
      <c r="CFD128" s="243"/>
      <c r="CFE128" s="243"/>
      <c r="CFF128" s="243"/>
      <c r="CFG128" s="243"/>
      <c r="CFH128" s="243"/>
      <c r="CFI128" s="243"/>
      <c r="CFJ128" s="243"/>
      <c r="CFK128" s="243"/>
      <c r="CFL128" s="243"/>
      <c r="CFM128" s="243"/>
      <c r="CFN128" s="243"/>
      <c r="CFO128" s="243"/>
      <c r="CFP128" s="243"/>
      <c r="CFQ128" s="243"/>
      <c r="CFR128" s="243"/>
      <c r="CFS128" s="243"/>
      <c r="CFT128" s="243"/>
      <c r="CFU128" s="243"/>
      <c r="CFV128" s="243"/>
      <c r="CFW128" s="243"/>
      <c r="CFX128" s="243"/>
      <c r="CFY128" s="243"/>
      <c r="CFZ128" s="243"/>
      <c r="CGA128" s="243"/>
      <c r="CGB128" s="243"/>
      <c r="CGC128" s="243"/>
      <c r="CGD128" s="243"/>
      <c r="CGE128" s="243"/>
      <c r="CGF128" s="243"/>
      <c r="CGG128" s="243"/>
      <c r="CGH128" s="243"/>
      <c r="CGI128" s="243"/>
      <c r="CGJ128" s="243"/>
      <c r="CGK128" s="243"/>
      <c r="CGL128" s="243"/>
      <c r="CGM128" s="243"/>
      <c r="CGN128" s="243"/>
      <c r="CGO128" s="243"/>
      <c r="CGP128" s="243"/>
      <c r="CGQ128" s="243"/>
      <c r="CGR128" s="243"/>
      <c r="CGS128" s="243"/>
      <c r="CGT128" s="243"/>
      <c r="CGU128" s="243"/>
      <c r="CGV128" s="243"/>
      <c r="CGW128" s="243"/>
      <c r="CGX128" s="243"/>
      <c r="CGY128" s="243"/>
      <c r="CGZ128" s="243"/>
      <c r="CHA128" s="243"/>
      <c r="CHB128" s="243"/>
      <c r="CHC128" s="243"/>
      <c r="CHD128" s="243"/>
      <c r="CHE128" s="243"/>
      <c r="CHF128" s="243"/>
      <c r="CHG128" s="243"/>
      <c r="CHH128" s="243"/>
      <c r="CHI128" s="243"/>
      <c r="CHJ128" s="243"/>
      <c r="CHK128" s="243"/>
      <c r="CHL128" s="243"/>
      <c r="CHM128" s="243"/>
      <c r="CHN128" s="243"/>
      <c r="CHO128" s="243"/>
      <c r="CHP128" s="243"/>
      <c r="CHQ128" s="243"/>
      <c r="CHR128" s="243"/>
      <c r="CHS128" s="243"/>
      <c r="CHT128" s="243"/>
      <c r="CHU128" s="243"/>
      <c r="CHV128" s="243"/>
      <c r="CHW128" s="243"/>
      <c r="CHX128" s="243"/>
      <c r="CHY128" s="243"/>
      <c r="CHZ128" s="243"/>
      <c r="CIA128" s="243"/>
      <c r="CIB128" s="243"/>
      <c r="CIC128" s="243"/>
      <c r="CID128" s="243"/>
      <c r="CIE128" s="243"/>
      <c r="CIF128" s="243"/>
      <c r="CIG128" s="243"/>
      <c r="CIH128" s="243"/>
      <c r="CII128" s="243"/>
      <c r="CIJ128" s="243"/>
      <c r="CIK128" s="243"/>
      <c r="CIL128" s="243"/>
      <c r="CIM128" s="243"/>
      <c r="CIN128" s="243"/>
      <c r="CIO128" s="243"/>
      <c r="CIP128" s="243"/>
      <c r="CIQ128" s="243"/>
      <c r="CIR128" s="243"/>
      <c r="CIS128" s="243"/>
      <c r="CIT128" s="243"/>
      <c r="CIU128" s="243"/>
      <c r="CIV128" s="243"/>
      <c r="CIW128" s="243"/>
      <c r="CIX128" s="243"/>
      <c r="CIY128" s="243"/>
      <c r="CIZ128" s="243"/>
      <c r="CJA128" s="243"/>
      <c r="CJB128" s="243"/>
      <c r="CJC128" s="243"/>
      <c r="CJD128" s="243"/>
      <c r="CJE128" s="243"/>
      <c r="CJF128" s="243"/>
      <c r="CJG128" s="243"/>
      <c r="CJH128" s="243"/>
      <c r="CJI128" s="243"/>
      <c r="CJJ128" s="243"/>
      <c r="CJK128" s="243"/>
      <c r="CJL128" s="243"/>
      <c r="CJM128" s="243"/>
      <c r="CJN128" s="243"/>
      <c r="CJO128" s="243"/>
      <c r="CJP128" s="243"/>
      <c r="CJQ128" s="243"/>
      <c r="CJR128" s="243"/>
      <c r="CJS128" s="243"/>
      <c r="CJT128" s="243"/>
      <c r="CJU128" s="243"/>
      <c r="CJV128" s="243"/>
      <c r="CJW128" s="243"/>
      <c r="CJX128" s="243"/>
      <c r="CJY128" s="243"/>
      <c r="CJZ128" s="243"/>
      <c r="CKA128" s="243"/>
      <c r="CKB128" s="243"/>
      <c r="CKC128" s="243"/>
      <c r="CKD128" s="243"/>
      <c r="CKE128" s="243"/>
      <c r="CKF128" s="243"/>
      <c r="CKG128" s="243"/>
      <c r="CKH128" s="243"/>
      <c r="CKI128" s="243"/>
      <c r="CKJ128" s="243"/>
      <c r="CKK128" s="243"/>
      <c r="CKL128" s="243"/>
      <c r="CKM128" s="243"/>
      <c r="CKN128" s="243"/>
      <c r="CKO128" s="243"/>
      <c r="CKP128" s="243"/>
      <c r="CKQ128" s="243"/>
      <c r="CKR128" s="243"/>
      <c r="CKS128" s="243"/>
      <c r="CKT128" s="243"/>
      <c r="CKU128" s="243"/>
      <c r="CKV128" s="243"/>
      <c r="CKW128" s="243"/>
      <c r="CKX128" s="243"/>
      <c r="CKY128" s="243"/>
      <c r="CKZ128" s="243"/>
      <c r="CLA128" s="243"/>
      <c r="CLB128" s="243"/>
      <c r="CLC128" s="243"/>
      <c r="CLD128" s="243"/>
      <c r="CLE128" s="243"/>
      <c r="CLF128" s="243"/>
      <c r="CLG128" s="243"/>
      <c r="CLH128" s="243"/>
      <c r="CLI128" s="243"/>
      <c r="CLJ128" s="243"/>
      <c r="CLK128" s="243"/>
      <c r="CLL128" s="243"/>
      <c r="CLM128" s="243"/>
      <c r="CLN128" s="243"/>
      <c r="CLO128" s="243"/>
      <c r="CLP128" s="243"/>
      <c r="CLQ128" s="243"/>
      <c r="CLR128" s="243"/>
      <c r="CLS128" s="243"/>
      <c r="CLT128" s="243"/>
      <c r="CLU128" s="243"/>
      <c r="CLV128" s="243"/>
      <c r="CLW128" s="243"/>
      <c r="CLX128" s="243"/>
      <c r="CLY128" s="243"/>
      <c r="CLZ128" s="243"/>
      <c r="CMA128" s="243"/>
      <c r="CMB128" s="243"/>
      <c r="CMC128" s="243"/>
      <c r="CMD128" s="243"/>
      <c r="CME128" s="243"/>
      <c r="CMF128" s="243"/>
      <c r="CMG128" s="243"/>
      <c r="CMH128" s="243"/>
      <c r="CMI128" s="243"/>
      <c r="CMJ128" s="243"/>
      <c r="CMK128" s="243"/>
      <c r="CML128" s="243"/>
      <c r="CMM128" s="243"/>
      <c r="CMN128" s="243"/>
      <c r="CMO128" s="243"/>
      <c r="CMP128" s="243"/>
      <c r="CMQ128" s="243"/>
      <c r="CMR128" s="243"/>
      <c r="CMS128" s="243"/>
      <c r="CMT128" s="243"/>
      <c r="CMU128" s="243"/>
      <c r="CMV128" s="243"/>
      <c r="CMW128" s="243"/>
      <c r="CMX128" s="243"/>
      <c r="CMY128" s="243"/>
      <c r="CMZ128" s="243"/>
      <c r="CNA128" s="243"/>
      <c r="CNB128" s="243"/>
      <c r="CNC128" s="243"/>
      <c r="CND128" s="243"/>
      <c r="CNE128" s="243"/>
      <c r="CNF128" s="243"/>
      <c r="CNG128" s="243"/>
      <c r="CNH128" s="243"/>
      <c r="CNI128" s="243"/>
      <c r="CNJ128" s="243"/>
      <c r="CNK128" s="243"/>
      <c r="CNL128" s="243"/>
      <c r="CNM128" s="243"/>
      <c r="CNN128" s="243"/>
      <c r="CNO128" s="243"/>
      <c r="CNP128" s="243"/>
      <c r="CNQ128" s="243"/>
      <c r="CNR128" s="243"/>
      <c r="CNS128" s="243"/>
      <c r="CNT128" s="243"/>
      <c r="CNU128" s="243"/>
      <c r="CNV128" s="243"/>
      <c r="CNW128" s="243"/>
      <c r="CNX128" s="243"/>
      <c r="CNY128" s="243"/>
      <c r="CNZ128" s="243"/>
      <c r="COA128" s="243"/>
      <c r="COB128" s="243"/>
      <c r="COC128" s="243"/>
      <c r="COD128" s="243"/>
      <c r="COE128" s="243"/>
      <c r="COF128" s="243"/>
      <c r="COG128" s="243"/>
      <c r="COH128" s="243"/>
      <c r="COI128" s="243"/>
      <c r="COJ128" s="243"/>
      <c r="COK128" s="243"/>
      <c r="COL128" s="243"/>
      <c r="COM128" s="243"/>
      <c r="CON128" s="243"/>
      <c r="COO128" s="243"/>
      <c r="COP128" s="243"/>
      <c r="COQ128" s="243"/>
      <c r="COR128" s="243"/>
      <c r="COS128" s="243"/>
      <c r="COT128" s="243"/>
      <c r="COU128" s="243"/>
      <c r="COV128" s="243"/>
      <c r="COW128" s="243"/>
      <c r="COX128" s="243"/>
      <c r="COY128" s="243"/>
      <c r="COZ128" s="243"/>
      <c r="CPA128" s="243"/>
      <c r="CPB128" s="243"/>
      <c r="CPC128" s="243"/>
      <c r="CPD128" s="243"/>
      <c r="CPE128" s="243"/>
      <c r="CPF128" s="243"/>
      <c r="CPG128" s="243"/>
      <c r="CPH128" s="243"/>
      <c r="CPI128" s="243"/>
      <c r="CPJ128" s="243"/>
      <c r="CPK128" s="243"/>
      <c r="CPL128" s="243"/>
      <c r="CPM128" s="243"/>
      <c r="CPN128" s="243"/>
      <c r="CPO128" s="243"/>
      <c r="CPP128" s="243"/>
      <c r="CPQ128" s="243"/>
      <c r="CPR128" s="243"/>
      <c r="CPS128" s="243"/>
      <c r="CPT128" s="243"/>
      <c r="CPU128" s="243"/>
      <c r="CPV128" s="243"/>
      <c r="CPW128" s="243"/>
      <c r="CPX128" s="243"/>
      <c r="CPY128" s="243"/>
      <c r="CPZ128" s="243"/>
      <c r="CQA128" s="243"/>
      <c r="CQB128" s="243"/>
      <c r="CQC128" s="243"/>
      <c r="CQD128" s="243"/>
      <c r="CQE128" s="243"/>
      <c r="CQF128" s="243"/>
      <c r="CQG128" s="243"/>
      <c r="CQH128" s="243"/>
      <c r="CQI128" s="243"/>
      <c r="CQJ128" s="243"/>
      <c r="CQK128" s="243"/>
      <c r="CQL128" s="243"/>
      <c r="CQM128" s="243"/>
      <c r="CQN128" s="243"/>
      <c r="CQO128" s="243"/>
      <c r="CQP128" s="243"/>
      <c r="CQQ128" s="243"/>
      <c r="CQR128" s="243"/>
      <c r="CQS128" s="243"/>
      <c r="CQT128" s="243"/>
      <c r="CQU128" s="243"/>
      <c r="CQV128" s="243"/>
      <c r="CQW128" s="243"/>
      <c r="CQX128" s="243"/>
      <c r="CQY128" s="243"/>
      <c r="CQZ128" s="243"/>
      <c r="CRA128" s="243"/>
      <c r="CRB128" s="243"/>
      <c r="CRC128" s="243"/>
      <c r="CRD128" s="243"/>
      <c r="CRE128" s="243"/>
      <c r="CRF128" s="243"/>
      <c r="CRG128" s="243"/>
      <c r="CRH128" s="243"/>
      <c r="CRI128" s="243"/>
      <c r="CRJ128" s="243"/>
      <c r="CRK128" s="243"/>
      <c r="CRL128" s="243"/>
      <c r="CRM128" s="243"/>
      <c r="CRN128" s="243"/>
      <c r="CRO128" s="243"/>
      <c r="CRP128" s="243"/>
      <c r="CRQ128" s="243"/>
      <c r="CRR128" s="243"/>
      <c r="CRS128" s="243"/>
      <c r="CRT128" s="243"/>
      <c r="CRU128" s="243"/>
      <c r="CRV128" s="243"/>
      <c r="CRW128" s="243"/>
      <c r="CRX128" s="243"/>
      <c r="CRY128" s="243"/>
      <c r="CRZ128" s="243"/>
      <c r="CSA128" s="243"/>
      <c r="CSB128" s="243"/>
      <c r="CSC128" s="243"/>
      <c r="CSD128" s="243"/>
      <c r="CSE128" s="243"/>
      <c r="CSF128" s="243"/>
      <c r="CSG128" s="243"/>
      <c r="CSH128" s="243"/>
      <c r="CSI128" s="243"/>
      <c r="CSJ128" s="243"/>
      <c r="CSK128" s="243"/>
      <c r="CSL128" s="243"/>
      <c r="CSM128" s="243"/>
      <c r="CSN128" s="243"/>
      <c r="CSO128" s="243"/>
      <c r="CSP128" s="243"/>
      <c r="CSQ128" s="243"/>
      <c r="CSR128" s="243"/>
      <c r="CSS128" s="243"/>
      <c r="CST128" s="243"/>
      <c r="CSU128" s="243"/>
      <c r="CSV128" s="243"/>
      <c r="CSW128" s="243"/>
      <c r="CSX128" s="243"/>
      <c r="CSY128" s="243"/>
      <c r="CSZ128" s="243"/>
      <c r="CTA128" s="243"/>
      <c r="CTB128" s="243"/>
      <c r="CTC128" s="243"/>
      <c r="CTD128" s="243"/>
      <c r="CTE128" s="243"/>
      <c r="CTF128" s="243"/>
      <c r="CTG128" s="243"/>
      <c r="CTH128" s="243"/>
      <c r="CTI128" s="243"/>
      <c r="CTJ128" s="243"/>
      <c r="CTK128" s="243"/>
      <c r="CTL128" s="243"/>
      <c r="CTM128" s="243"/>
      <c r="CTN128" s="243"/>
      <c r="CTO128" s="243"/>
      <c r="CTP128" s="243"/>
      <c r="CTQ128" s="243"/>
      <c r="CTR128" s="243"/>
      <c r="CTS128" s="243"/>
      <c r="CTT128" s="243"/>
      <c r="CTU128" s="243"/>
      <c r="CTV128" s="243"/>
      <c r="CTW128" s="243"/>
      <c r="CTX128" s="243"/>
      <c r="CTY128" s="243"/>
      <c r="CTZ128" s="243"/>
      <c r="CUA128" s="243"/>
      <c r="CUB128" s="243"/>
      <c r="CUC128" s="243"/>
      <c r="CUD128" s="243"/>
      <c r="CUE128" s="243"/>
      <c r="CUF128" s="243"/>
      <c r="CUG128" s="243"/>
      <c r="CUH128" s="243"/>
      <c r="CUI128" s="243"/>
      <c r="CUJ128" s="243"/>
      <c r="CUK128" s="243"/>
      <c r="CUL128" s="243"/>
      <c r="CUM128" s="243"/>
      <c r="CUN128" s="243"/>
      <c r="CUO128" s="243"/>
      <c r="CUP128" s="243"/>
      <c r="CUQ128" s="243"/>
      <c r="CUR128" s="243"/>
      <c r="CUS128" s="243"/>
      <c r="CUT128" s="243"/>
      <c r="CUU128" s="243"/>
      <c r="CUV128" s="243"/>
      <c r="CUW128" s="243"/>
      <c r="CUX128" s="243"/>
      <c r="CUY128" s="243"/>
      <c r="CUZ128" s="243"/>
      <c r="CVA128" s="243"/>
      <c r="CVB128" s="243"/>
      <c r="CVC128" s="243"/>
      <c r="CVD128" s="243"/>
      <c r="CVE128" s="243"/>
      <c r="CVF128" s="243"/>
      <c r="CVG128" s="243"/>
      <c r="CVH128" s="243"/>
      <c r="CVI128" s="243"/>
      <c r="CVJ128" s="243"/>
      <c r="CVK128" s="243"/>
      <c r="CVL128" s="243"/>
      <c r="CVM128" s="243"/>
      <c r="CVN128" s="243"/>
      <c r="CVO128" s="243"/>
      <c r="CVP128" s="243"/>
      <c r="CVQ128" s="243"/>
      <c r="CVR128" s="243"/>
      <c r="CVS128" s="243"/>
      <c r="CVT128" s="243"/>
      <c r="CVU128" s="243"/>
      <c r="CVV128" s="243"/>
      <c r="CVW128" s="243"/>
      <c r="CVX128" s="243"/>
      <c r="CVY128" s="243"/>
      <c r="CVZ128" s="243"/>
      <c r="CWA128" s="243"/>
      <c r="CWB128" s="243"/>
      <c r="CWC128" s="243"/>
      <c r="CWD128" s="243"/>
      <c r="CWE128" s="243"/>
      <c r="CWF128" s="243"/>
      <c r="CWG128" s="243"/>
      <c r="CWH128" s="243"/>
      <c r="CWI128" s="243"/>
      <c r="CWJ128" s="243"/>
      <c r="CWK128" s="243"/>
      <c r="CWL128" s="243"/>
      <c r="CWM128" s="243"/>
      <c r="CWN128" s="243"/>
      <c r="CWO128" s="243"/>
      <c r="CWP128" s="243"/>
      <c r="CWQ128" s="243"/>
      <c r="CWR128" s="243"/>
      <c r="CWS128" s="243"/>
      <c r="CWT128" s="243"/>
      <c r="CWU128" s="243"/>
      <c r="CWV128" s="243"/>
      <c r="CWW128" s="243"/>
      <c r="CWX128" s="243"/>
      <c r="CWY128" s="243"/>
      <c r="CWZ128" s="243"/>
      <c r="CXA128" s="243"/>
      <c r="CXB128" s="243"/>
      <c r="CXC128" s="243"/>
      <c r="CXD128" s="243"/>
      <c r="CXE128" s="243"/>
      <c r="CXF128" s="243"/>
      <c r="CXG128" s="243"/>
      <c r="CXH128" s="243"/>
      <c r="CXI128" s="243"/>
      <c r="CXJ128" s="243"/>
      <c r="CXK128" s="243"/>
      <c r="CXL128" s="243"/>
      <c r="CXM128" s="243"/>
      <c r="CXN128" s="243"/>
      <c r="CXO128" s="243"/>
      <c r="CXP128" s="243"/>
      <c r="CXQ128" s="243"/>
      <c r="CXR128" s="243"/>
      <c r="CXS128" s="243"/>
      <c r="CXT128" s="243"/>
      <c r="CXU128" s="243"/>
      <c r="CXV128" s="243"/>
      <c r="CXW128" s="243"/>
      <c r="CXX128" s="243"/>
      <c r="CXY128" s="243"/>
      <c r="CXZ128" s="243"/>
      <c r="CYA128" s="243"/>
      <c r="CYB128" s="243"/>
      <c r="CYC128" s="243"/>
      <c r="CYD128" s="243"/>
      <c r="CYE128" s="243"/>
      <c r="CYF128" s="243"/>
      <c r="CYG128" s="243"/>
      <c r="CYH128" s="243"/>
      <c r="CYI128" s="243"/>
      <c r="CYJ128" s="243"/>
      <c r="CYK128" s="243"/>
      <c r="CYL128" s="243"/>
      <c r="CYM128" s="243"/>
      <c r="CYN128" s="243"/>
      <c r="CYO128" s="243"/>
      <c r="CYP128" s="243"/>
      <c r="CYQ128" s="243"/>
      <c r="CYR128" s="243"/>
      <c r="CYS128" s="243"/>
      <c r="CYT128" s="243"/>
      <c r="CYU128" s="243"/>
      <c r="CYV128" s="243"/>
      <c r="CYW128" s="243"/>
      <c r="CYX128" s="243"/>
      <c r="CYY128" s="243"/>
      <c r="CYZ128" s="243"/>
      <c r="CZA128" s="243"/>
      <c r="CZB128" s="243"/>
      <c r="CZC128" s="243"/>
      <c r="CZD128" s="243"/>
      <c r="CZE128" s="243"/>
      <c r="CZF128" s="243"/>
      <c r="CZG128" s="243"/>
      <c r="CZH128" s="243"/>
      <c r="CZI128" s="243"/>
      <c r="CZJ128" s="243"/>
      <c r="CZK128" s="243"/>
      <c r="CZL128" s="243"/>
      <c r="CZM128" s="243"/>
      <c r="CZN128" s="243"/>
      <c r="CZO128" s="243"/>
      <c r="CZP128" s="243"/>
      <c r="CZQ128" s="243"/>
      <c r="CZR128" s="243"/>
      <c r="CZS128" s="243"/>
      <c r="CZT128" s="243"/>
      <c r="CZU128" s="243"/>
      <c r="CZV128" s="243"/>
      <c r="CZW128" s="243"/>
      <c r="CZX128" s="243"/>
      <c r="CZY128" s="243"/>
      <c r="CZZ128" s="243"/>
      <c r="DAA128" s="243"/>
      <c r="DAB128" s="243"/>
      <c r="DAC128" s="243"/>
      <c r="DAD128" s="243"/>
      <c r="DAE128" s="243"/>
      <c r="DAF128" s="243"/>
      <c r="DAG128" s="243"/>
      <c r="DAH128" s="243"/>
      <c r="DAI128" s="243"/>
      <c r="DAJ128" s="243"/>
      <c r="DAK128" s="243"/>
      <c r="DAL128" s="243"/>
      <c r="DAM128" s="243"/>
      <c r="DAN128" s="243"/>
      <c r="DAO128" s="243"/>
      <c r="DAP128" s="243"/>
      <c r="DAQ128" s="243"/>
      <c r="DAR128" s="243"/>
      <c r="DAS128" s="243"/>
      <c r="DAT128" s="243"/>
      <c r="DAU128" s="243"/>
      <c r="DAV128" s="243"/>
      <c r="DAW128" s="243"/>
      <c r="DAX128" s="243"/>
      <c r="DAY128" s="243"/>
      <c r="DAZ128" s="243"/>
      <c r="DBA128" s="243"/>
      <c r="DBB128" s="243"/>
      <c r="DBC128" s="243"/>
      <c r="DBD128" s="243"/>
      <c r="DBE128" s="243"/>
      <c r="DBF128" s="243"/>
      <c r="DBG128" s="243"/>
      <c r="DBH128" s="243"/>
      <c r="DBI128" s="243"/>
      <c r="DBJ128" s="243"/>
      <c r="DBK128" s="243"/>
      <c r="DBL128" s="243"/>
      <c r="DBM128" s="243"/>
      <c r="DBN128" s="243"/>
      <c r="DBO128" s="243"/>
      <c r="DBP128" s="243"/>
      <c r="DBQ128" s="243"/>
      <c r="DBR128" s="243"/>
      <c r="DBS128" s="243"/>
      <c r="DBT128" s="243"/>
      <c r="DBU128" s="243"/>
      <c r="DBV128" s="243"/>
      <c r="DBW128" s="243"/>
      <c r="DBX128" s="243"/>
      <c r="DBY128" s="243"/>
      <c r="DBZ128" s="243"/>
      <c r="DCA128" s="243"/>
      <c r="DCB128" s="243"/>
      <c r="DCC128" s="243"/>
      <c r="DCD128" s="243"/>
      <c r="DCE128" s="243"/>
      <c r="DCF128" s="243"/>
      <c r="DCG128" s="243"/>
      <c r="DCH128" s="243"/>
      <c r="DCI128" s="243"/>
      <c r="DCJ128" s="243"/>
      <c r="DCK128" s="243"/>
      <c r="DCL128" s="243"/>
      <c r="DCM128" s="243"/>
      <c r="DCN128" s="243"/>
      <c r="DCO128" s="243"/>
      <c r="DCP128" s="243"/>
      <c r="DCQ128" s="243"/>
      <c r="DCR128" s="243"/>
      <c r="DCS128" s="243"/>
      <c r="DCT128" s="243"/>
      <c r="DCU128" s="243"/>
      <c r="DCV128" s="243"/>
      <c r="DCW128" s="243"/>
      <c r="DCX128" s="243"/>
      <c r="DCY128" s="243"/>
      <c r="DCZ128" s="243"/>
      <c r="DDA128" s="243"/>
      <c r="DDB128" s="243"/>
      <c r="DDC128" s="243"/>
      <c r="DDD128" s="243"/>
      <c r="DDE128" s="243"/>
      <c r="DDF128" s="243"/>
      <c r="DDG128" s="243"/>
      <c r="DDH128" s="243"/>
      <c r="DDI128" s="243"/>
      <c r="DDJ128" s="243"/>
      <c r="DDK128" s="243"/>
      <c r="DDL128" s="243"/>
      <c r="DDM128" s="243"/>
      <c r="DDN128" s="243"/>
      <c r="DDO128" s="243"/>
      <c r="DDP128" s="243"/>
      <c r="DDQ128" s="243"/>
      <c r="DDR128" s="243"/>
      <c r="DDS128" s="243"/>
      <c r="DDT128" s="243"/>
      <c r="DDU128" s="243"/>
      <c r="DDV128" s="243"/>
      <c r="DDW128" s="243"/>
      <c r="DDX128" s="243"/>
      <c r="DDY128" s="243"/>
      <c r="DDZ128" s="243"/>
      <c r="DEA128" s="243"/>
      <c r="DEB128" s="243"/>
      <c r="DEC128" s="243"/>
      <c r="DED128" s="243"/>
      <c r="DEE128" s="243"/>
      <c r="DEF128" s="243"/>
      <c r="DEG128" s="243"/>
      <c r="DEH128" s="243"/>
      <c r="DEI128" s="243"/>
      <c r="DEJ128" s="243"/>
      <c r="DEK128" s="243"/>
      <c r="DEL128" s="243"/>
      <c r="DEM128" s="243"/>
      <c r="DEN128" s="243"/>
      <c r="DEO128" s="243"/>
      <c r="DEP128" s="243"/>
      <c r="DEQ128" s="243"/>
      <c r="DER128" s="243"/>
      <c r="DES128" s="243"/>
      <c r="DET128" s="243"/>
      <c r="DEU128" s="243"/>
      <c r="DEV128" s="243"/>
      <c r="DEW128" s="243"/>
      <c r="DEX128" s="243"/>
      <c r="DEY128" s="243"/>
      <c r="DEZ128" s="243"/>
      <c r="DFA128" s="243"/>
      <c r="DFB128" s="243"/>
      <c r="DFC128" s="243"/>
      <c r="DFD128" s="243"/>
      <c r="DFE128" s="243"/>
      <c r="DFF128" s="243"/>
      <c r="DFG128" s="243"/>
      <c r="DFH128" s="243"/>
      <c r="DFI128" s="243"/>
      <c r="DFJ128" s="243"/>
      <c r="DFK128" s="243"/>
      <c r="DFL128" s="243"/>
      <c r="DFM128" s="243"/>
      <c r="DFN128" s="243"/>
      <c r="DFO128" s="243"/>
      <c r="DFP128" s="243"/>
      <c r="DFQ128" s="243"/>
      <c r="DFR128" s="243"/>
      <c r="DFS128" s="243"/>
      <c r="DFT128" s="243"/>
      <c r="DFU128" s="243"/>
      <c r="DFV128" s="243"/>
      <c r="DFW128" s="243"/>
      <c r="DFX128" s="243"/>
      <c r="DFY128" s="243"/>
      <c r="DFZ128" s="243"/>
      <c r="DGA128" s="243"/>
      <c r="DGB128" s="243"/>
      <c r="DGC128" s="243"/>
      <c r="DGD128" s="243"/>
      <c r="DGE128" s="243"/>
      <c r="DGF128" s="243"/>
      <c r="DGG128" s="243"/>
      <c r="DGH128" s="243"/>
      <c r="DGI128" s="243"/>
      <c r="DGJ128" s="243"/>
      <c r="DGK128" s="243"/>
      <c r="DGL128" s="243"/>
      <c r="DGM128" s="243"/>
      <c r="DGN128" s="243"/>
      <c r="DGO128" s="243"/>
      <c r="DGP128" s="243"/>
      <c r="DGQ128" s="243"/>
      <c r="DGR128" s="243"/>
      <c r="DGS128" s="243"/>
      <c r="DGT128" s="243"/>
      <c r="DGU128" s="243"/>
      <c r="DGV128" s="243"/>
      <c r="DGW128" s="243"/>
      <c r="DGX128" s="243"/>
      <c r="DGY128" s="243"/>
      <c r="DGZ128" s="243"/>
      <c r="DHA128" s="243"/>
      <c r="DHB128" s="243"/>
      <c r="DHC128" s="243"/>
      <c r="DHD128" s="243"/>
      <c r="DHE128" s="243"/>
      <c r="DHF128" s="243"/>
      <c r="DHG128" s="243"/>
      <c r="DHH128" s="243"/>
      <c r="DHI128" s="243"/>
      <c r="DHJ128" s="243"/>
      <c r="DHK128" s="243"/>
      <c r="DHL128" s="243"/>
      <c r="DHM128" s="243"/>
      <c r="DHN128" s="243"/>
      <c r="DHO128" s="243"/>
      <c r="DHP128" s="243"/>
      <c r="DHQ128" s="243"/>
      <c r="DHR128" s="243"/>
      <c r="DHS128" s="243"/>
      <c r="DHT128" s="243"/>
      <c r="DHU128" s="243"/>
      <c r="DHV128" s="243"/>
      <c r="DHW128" s="243"/>
      <c r="DHX128" s="243"/>
      <c r="DHY128" s="243"/>
      <c r="DHZ128" s="243"/>
      <c r="DIA128" s="243"/>
      <c r="DIB128" s="243"/>
      <c r="DIC128" s="243"/>
      <c r="DID128" s="243"/>
      <c r="DIE128" s="243"/>
      <c r="DIF128" s="243"/>
      <c r="DIG128" s="243"/>
      <c r="DIH128" s="243"/>
      <c r="DII128" s="243"/>
      <c r="DIJ128" s="243"/>
      <c r="DIK128" s="243"/>
      <c r="DIL128" s="243"/>
      <c r="DIM128" s="243"/>
      <c r="DIN128" s="243"/>
      <c r="DIO128" s="243"/>
      <c r="DIP128" s="243"/>
      <c r="DIQ128" s="243"/>
      <c r="DIR128" s="243"/>
      <c r="DIS128" s="243"/>
      <c r="DIT128" s="243"/>
      <c r="DIU128" s="243"/>
      <c r="DIV128" s="243"/>
      <c r="DIW128" s="243"/>
      <c r="DIX128" s="243"/>
      <c r="DIY128" s="243"/>
      <c r="DIZ128" s="243"/>
      <c r="DJA128" s="243"/>
      <c r="DJB128" s="243"/>
      <c r="DJC128" s="243"/>
      <c r="DJD128" s="243"/>
      <c r="DJE128" s="243"/>
      <c r="DJF128" s="243"/>
      <c r="DJG128" s="243"/>
      <c r="DJH128" s="243"/>
      <c r="DJI128" s="243"/>
      <c r="DJJ128" s="243"/>
      <c r="DJK128" s="243"/>
      <c r="DJL128" s="243"/>
      <c r="DJM128" s="243"/>
      <c r="DJN128" s="243"/>
      <c r="DJO128" s="243"/>
      <c r="DJP128" s="243"/>
      <c r="DJQ128" s="243"/>
      <c r="DJR128" s="243"/>
      <c r="DJS128" s="243"/>
      <c r="DJT128" s="243"/>
      <c r="DJU128" s="243"/>
      <c r="DJV128" s="243"/>
      <c r="DJW128" s="243"/>
      <c r="DJX128" s="243"/>
      <c r="DJY128" s="243"/>
      <c r="DJZ128" s="243"/>
      <c r="DKA128" s="243"/>
      <c r="DKB128" s="243"/>
      <c r="DKC128" s="243"/>
      <c r="DKD128" s="243"/>
      <c r="DKE128" s="243"/>
      <c r="DKF128" s="243"/>
      <c r="DKG128" s="243"/>
      <c r="DKH128" s="243"/>
      <c r="DKI128" s="243"/>
      <c r="DKJ128" s="243"/>
      <c r="DKK128" s="243"/>
      <c r="DKL128" s="243"/>
      <c r="DKM128" s="243"/>
      <c r="DKN128" s="243"/>
      <c r="DKO128" s="243"/>
      <c r="DKP128" s="243"/>
      <c r="DKQ128" s="243"/>
      <c r="DKR128" s="243"/>
      <c r="DKS128" s="243"/>
      <c r="DKT128" s="243"/>
      <c r="DKU128" s="243"/>
      <c r="DKV128" s="243"/>
      <c r="DKW128" s="243"/>
      <c r="DKX128" s="243"/>
      <c r="DKY128" s="243"/>
      <c r="DKZ128" s="243"/>
      <c r="DLA128" s="243"/>
      <c r="DLB128" s="243"/>
      <c r="DLC128" s="243"/>
      <c r="DLD128" s="243"/>
      <c r="DLE128" s="243"/>
      <c r="DLF128" s="243"/>
      <c r="DLG128" s="243"/>
      <c r="DLH128" s="243"/>
      <c r="DLI128" s="243"/>
      <c r="DLJ128" s="243"/>
      <c r="DLK128" s="243"/>
      <c r="DLL128" s="243"/>
      <c r="DLM128" s="243"/>
      <c r="DLN128" s="243"/>
      <c r="DLO128" s="243"/>
      <c r="DLP128" s="243"/>
      <c r="DLQ128" s="243"/>
      <c r="DLR128" s="243"/>
      <c r="DLS128" s="243"/>
      <c r="DLT128" s="243"/>
      <c r="DLU128" s="243"/>
      <c r="DLV128" s="243"/>
      <c r="DLW128" s="243"/>
      <c r="DLX128" s="243"/>
      <c r="DLY128" s="243"/>
      <c r="DLZ128" s="243"/>
      <c r="DMA128" s="243"/>
      <c r="DMB128" s="243"/>
      <c r="DMC128" s="243"/>
      <c r="DMD128" s="243"/>
      <c r="DME128" s="243"/>
      <c r="DMF128" s="243"/>
      <c r="DMG128" s="243"/>
      <c r="DMH128" s="243"/>
      <c r="DMI128" s="243"/>
      <c r="DMJ128" s="243"/>
      <c r="DMK128" s="243"/>
      <c r="DML128" s="243"/>
      <c r="DMM128" s="243"/>
      <c r="DMN128" s="243"/>
      <c r="DMO128" s="243"/>
      <c r="DMP128" s="243"/>
      <c r="DMQ128" s="243"/>
      <c r="DMR128" s="243"/>
      <c r="DMS128" s="243"/>
      <c r="DMT128" s="243"/>
      <c r="DMU128" s="243"/>
      <c r="DMV128" s="243"/>
      <c r="DMW128" s="243"/>
      <c r="DMX128" s="243"/>
      <c r="DMY128" s="243"/>
      <c r="DMZ128" s="243"/>
      <c r="DNA128" s="243"/>
      <c r="DNB128" s="243"/>
      <c r="DNC128" s="243"/>
      <c r="DND128" s="243"/>
      <c r="DNE128" s="243"/>
      <c r="DNF128" s="243"/>
      <c r="DNG128" s="243"/>
      <c r="DNH128" s="243"/>
      <c r="DNI128" s="243"/>
      <c r="DNJ128" s="243"/>
      <c r="DNK128" s="243"/>
      <c r="DNL128" s="243"/>
      <c r="DNM128" s="243"/>
      <c r="DNN128" s="243"/>
      <c r="DNO128" s="243"/>
      <c r="DNP128" s="243"/>
      <c r="DNQ128" s="243"/>
      <c r="DNR128" s="243"/>
      <c r="DNS128" s="243"/>
      <c r="DNT128" s="243"/>
      <c r="DNU128" s="243"/>
      <c r="DNV128" s="243"/>
      <c r="DNW128" s="243"/>
      <c r="DNX128" s="243"/>
      <c r="DNY128" s="243"/>
      <c r="DNZ128" s="243"/>
      <c r="DOA128" s="243"/>
      <c r="DOB128" s="243"/>
      <c r="DOC128" s="243"/>
      <c r="DOD128" s="243"/>
      <c r="DOE128" s="243"/>
      <c r="DOF128" s="243"/>
      <c r="DOG128" s="243"/>
      <c r="DOH128" s="243"/>
      <c r="DOI128" s="243"/>
      <c r="DOJ128" s="243"/>
      <c r="DOK128" s="243"/>
      <c r="DOL128" s="243"/>
      <c r="DOM128" s="243"/>
      <c r="DON128" s="243"/>
      <c r="DOO128" s="243"/>
      <c r="DOP128" s="243"/>
      <c r="DOQ128" s="243"/>
      <c r="DOR128" s="243"/>
      <c r="DOS128" s="243"/>
      <c r="DOT128" s="243"/>
      <c r="DOU128" s="243"/>
      <c r="DOV128" s="243"/>
      <c r="DOW128" s="243"/>
      <c r="DOX128" s="243"/>
      <c r="DOY128" s="243"/>
      <c r="DOZ128" s="243"/>
      <c r="DPA128" s="243"/>
      <c r="DPB128" s="243"/>
      <c r="DPC128" s="243"/>
      <c r="DPD128" s="243"/>
      <c r="DPE128" s="243"/>
      <c r="DPF128" s="243"/>
      <c r="DPG128" s="243"/>
      <c r="DPH128" s="243"/>
      <c r="DPI128" s="243"/>
      <c r="DPJ128" s="243"/>
      <c r="DPK128" s="243"/>
      <c r="DPL128" s="243"/>
      <c r="DPM128" s="243"/>
      <c r="DPN128" s="243"/>
      <c r="DPO128" s="243"/>
      <c r="DPP128" s="243"/>
      <c r="DPQ128" s="243"/>
      <c r="DPR128" s="243"/>
      <c r="DPS128" s="243"/>
      <c r="DPT128" s="243"/>
      <c r="DPU128" s="243"/>
      <c r="DPV128" s="243"/>
      <c r="DPW128" s="243"/>
      <c r="DPX128" s="243"/>
      <c r="DPY128" s="243"/>
      <c r="DPZ128" s="243"/>
      <c r="DQA128" s="243"/>
      <c r="DQB128" s="243"/>
      <c r="DQC128" s="243"/>
      <c r="DQD128" s="243"/>
      <c r="DQE128" s="243"/>
      <c r="DQF128" s="243"/>
      <c r="DQG128" s="243"/>
      <c r="DQH128" s="243"/>
      <c r="DQI128" s="243"/>
      <c r="DQJ128" s="243"/>
      <c r="DQK128" s="243"/>
      <c r="DQL128" s="243"/>
      <c r="DQM128" s="243"/>
      <c r="DQN128" s="243"/>
      <c r="DQO128" s="243"/>
      <c r="DQP128" s="243"/>
      <c r="DQQ128" s="243"/>
      <c r="DQR128" s="243"/>
      <c r="DQS128" s="243"/>
      <c r="DQT128" s="243"/>
      <c r="DQU128" s="243"/>
      <c r="DQV128" s="243"/>
      <c r="DQW128" s="243"/>
      <c r="DQX128" s="243"/>
      <c r="DQY128" s="243"/>
      <c r="DQZ128" s="243"/>
      <c r="DRA128" s="243"/>
      <c r="DRB128" s="243"/>
      <c r="DRC128" s="243"/>
      <c r="DRD128" s="243"/>
      <c r="DRE128" s="243"/>
      <c r="DRF128" s="243"/>
      <c r="DRG128" s="243"/>
      <c r="DRH128" s="243"/>
      <c r="DRI128" s="243"/>
      <c r="DRJ128" s="243"/>
      <c r="DRK128" s="243"/>
      <c r="DRL128" s="243"/>
      <c r="DRM128" s="243"/>
      <c r="DRN128" s="243"/>
      <c r="DRO128" s="243"/>
      <c r="DRP128" s="243"/>
      <c r="DRQ128" s="243"/>
      <c r="DRR128" s="243"/>
      <c r="DRS128" s="243"/>
      <c r="DRT128" s="243"/>
      <c r="DRU128" s="243"/>
      <c r="DRV128" s="243"/>
      <c r="DRW128" s="243"/>
      <c r="DRX128" s="243"/>
      <c r="DRY128" s="243"/>
      <c r="DRZ128" s="243"/>
      <c r="DSA128" s="243"/>
      <c r="DSB128" s="243"/>
      <c r="DSC128" s="243"/>
      <c r="DSD128" s="243"/>
      <c r="DSE128" s="243"/>
      <c r="DSF128" s="243"/>
      <c r="DSG128" s="243"/>
      <c r="DSH128" s="243"/>
      <c r="DSI128" s="243"/>
      <c r="DSJ128" s="243"/>
      <c r="DSK128" s="243"/>
      <c r="DSL128" s="243"/>
      <c r="DSM128" s="243"/>
      <c r="DSN128" s="243"/>
      <c r="DSO128" s="243"/>
      <c r="DSP128" s="243"/>
      <c r="DSQ128" s="243"/>
      <c r="DSR128" s="243"/>
      <c r="DSS128" s="243"/>
      <c r="DST128" s="243"/>
      <c r="DSU128" s="243"/>
      <c r="DSV128" s="243"/>
      <c r="DSW128" s="243"/>
      <c r="DSX128" s="243"/>
      <c r="DSY128" s="243"/>
      <c r="DSZ128" s="243"/>
      <c r="DTA128" s="243"/>
      <c r="DTB128" s="243"/>
      <c r="DTC128" s="243"/>
      <c r="DTD128" s="243"/>
      <c r="DTE128" s="243"/>
      <c r="DTF128" s="243"/>
      <c r="DTG128" s="243"/>
      <c r="DTH128" s="243"/>
      <c r="DTI128" s="243"/>
      <c r="DTJ128" s="243"/>
      <c r="DTK128" s="243"/>
      <c r="DTL128" s="243"/>
      <c r="DTM128" s="243"/>
      <c r="DTN128" s="243"/>
      <c r="DTO128" s="243"/>
      <c r="DTP128" s="243"/>
      <c r="DTQ128" s="243"/>
      <c r="DTR128" s="243"/>
      <c r="DTS128" s="243"/>
      <c r="DTT128" s="243"/>
      <c r="DTU128" s="243"/>
      <c r="DTV128" s="243"/>
      <c r="DTW128" s="243"/>
      <c r="DTX128" s="243"/>
      <c r="DTY128" s="243"/>
      <c r="DTZ128" s="243"/>
      <c r="DUA128" s="243"/>
      <c r="DUB128" s="243"/>
      <c r="DUC128" s="243"/>
      <c r="DUD128" s="243"/>
      <c r="DUE128" s="243"/>
      <c r="DUF128" s="243"/>
      <c r="DUG128" s="243"/>
      <c r="DUH128" s="243"/>
      <c r="DUI128" s="243"/>
      <c r="DUJ128" s="243"/>
      <c r="DUK128" s="243"/>
      <c r="DUL128" s="243"/>
      <c r="DUM128" s="243"/>
      <c r="DUN128" s="243"/>
      <c r="DUO128" s="243"/>
      <c r="DUP128" s="243"/>
      <c r="DUQ128" s="243"/>
      <c r="DUR128" s="243"/>
      <c r="DUS128" s="243"/>
      <c r="DUT128" s="243"/>
      <c r="DUU128" s="243"/>
      <c r="DUV128" s="243"/>
      <c r="DUW128" s="243"/>
      <c r="DUX128" s="243"/>
      <c r="DUY128" s="243"/>
      <c r="DUZ128" s="243"/>
      <c r="DVA128" s="243"/>
      <c r="DVB128" s="243"/>
      <c r="DVC128" s="243"/>
      <c r="DVD128" s="243"/>
      <c r="DVE128" s="243"/>
      <c r="DVF128" s="243"/>
      <c r="DVG128" s="243"/>
      <c r="DVH128" s="243"/>
      <c r="DVI128" s="243"/>
      <c r="DVJ128" s="243"/>
      <c r="DVK128" s="243"/>
      <c r="DVL128" s="243"/>
      <c r="DVM128" s="243"/>
      <c r="DVN128" s="243"/>
      <c r="DVO128" s="243"/>
      <c r="DVP128" s="243"/>
      <c r="DVQ128" s="243"/>
      <c r="DVR128" s="243"/>
      <c r="DVS128" s="243"/>
      <c r="DVT128" s="243"/>
      <c r="DVU128" s="243"/>
      <c r="DVV128" s="243"/>
      <c r="DVW128" s="243"/>
      <c r="DVX128" s="243"/>
      <c r="DVY128" s="243"/>
      <c r="DVZ128" s="243"/>
      <c r="DWA128" s="243"/>
      <c r="DWB128" s="243"/>
      <c r="DWC128" s="243"/>
      <c r="DWD128" s="243"/>
      <c r="DWE128" s="243"/>
      <c r="DWF128" s="243"/>
      <c r="DWG128" s="243"/>
      <c r="DWH128" s="243"/>
      <c r="DWI128" s="243"/>
      <c r="DWJ128" s="243"/>
      <c r="DWK128" s="243"/>
      <c r="DWL128" s="243"/>
      <c r="DWM128" s="243"/>
      <c r="DWN128" s="243"/>
      <c r="DWO128" s="243"/>
      <c r="DWP128" s="243"/>
      <c r="DWQ128" s="243"/>
      <c r="DWR128" s="243"/>
      <c r="DWS128" s="243"/>
      <c r="DWT128" s="243"/>
      <c r="DWU128" s="243"/>
      <c r="DWV128" s="243"/>
      <c r="DWW128" s="243"/>
      <c r="DWX128" s="243"/>
      <c r="DWY128" s="243"/>
      <c r="DWZ128" s="243"/>
      <c r="DXA128" s="243"/>
      <c r="DXB128" s="243"/>
      <c r="DXC128" s="243"/>
      <c r="DXD128" s="243"/>
      <c r="DXE128" s="243"/>
      <c r="DXF128" s="243"/>
      <c r="DXG128" s="243"/>
      <c r="DXH128" s="243"/>
      <c r="DXI128" s="243"/>
      <c r="DXJ128" s="243"/>
      <c r="DXK128" s="243"/>
      <c r="DXL128" s="243"/>
      <c r="DXM128" s="243"/>
      <c r="DXN128" s="243"/>
      <c r="DXO128" s="243"/>
      <c r="DXP128" s="243"/>
      <c r="DXQ128" s="243"/>
      <c r="DXR128" s="243"/>
      <c r="DXS128" s="243"/>
      <c r="DXT128" s="243"/>
      <c r="DXU128" s="243"/>
      <c r="DXV128" s="243"/>
      <c r="DXW128" s="243"/>
      <c r="DXX128" s="243"/>
      <c r="DXY128" s="243"/>
      <c r="DXZ128" s="243"/>
      <c r="DYA128" s="243"/>
      <c r="DYB128" s="243"/>
      <c r="DYC128" s="243"/>
      <c r="DYD128" s="243"/>
      <c r="DYE128" s="243"/>
      <c r="DYF128" s="243"/>
      <c r="DYG128" s="243"/>
      <c r="DYH128" s="243"/>
      <c r="DYI128" s="243"/>
      <c r="DYJ128" s="243"/>
      <c r="DYK128" s="243"/>
      <c r="DYL128" s="243"/>
      <c r="DYM128" s="243"/>
      <c r="DYN128" s="243"/>
      <c r="DYO128" s="243"/>
      <c r="DYP128" s="243"/>
      <c r="DYQ128" s="243"/>
      <c r="DYR128" s="243"/>
      <c r="DYS128" s="243"/>
      <c r="DYT128" s="243"/>
      <c r="DYU128" s="243"/>
      <c r="DYV128" s="243"/>
      <c r="DYW128" s="243"/>
      <c r="DYX128" s="243"/>
      <c r="DYY128" s="243"/>
      <c r="DYZ128" s="243"/>
      <c r="DZA128" s="243"/>
      <c r="DZB128" s="243"/>
      <c r="DZC128" s="243"/>
      <c r="DZD128" s="243"/>
      <c r="DZE128" s="243"/>
      <c r="DZF128" s="243"/>
      <c r="DZG128" s="243"/>
      <c r="DZH128" s="243"/>
      <c r="DZI128" s="243"/>
      <c r="DZJ128" s="243"/>
      <c r="DZK128" s="243"/>
      <c r="DZL128" s="243"/>
      <c r="DZM128" s="243"/>
      <c r="DZN128" s="243"/>
      <c r="DZO128" s="243"/>
      <c r="DZP128" s="243"/>
      <c r="DZQ128" s="243"/>
      <c r="DZR128" s="243"/>
      <c r="DZS128" s="243"/>
      <c r="DZT128" s="243"/>
      <c r="DZU128" s="243"/>
      <c r="DZV128" s="243"/>
      <c r="DZW128" s="243"/>
      <c r="DZX128" s="243"/>
      <c r="DZY128" s="243"/>
      <c r="DZZ128" s="243"/>
      <c r="EAA128" s="243"/>
      <c r="EAB128" s="243"/>
      <c r="EAC128" s="243"/>
      <c r="EAD128" s="243"/>
      <c r="EAE128" s="243"/>
      <c r="EAF128" s="243"/>
      <c r="EAG128" s="243"/>
      <c r="EAH128" s="243"/>
      <c r="EAI128" s="243"/>
      <c r="EAJ128" s="243"/>
      <c r="EAK128" s="243"/>
      <c r="EAL128" s="243"/>
      <c r="EAM128" s="243"/>
      <c r="EAN128" s="243"/>
      <c r="EAO128" s="243"/>
      <c r="EAP128" s="243"/>
      <c r="EAQ128" s="243"/>
      <c r="EAR128" s="243"/>
      <c r="EAS128" s="243"/>
      <c r="EAT128" s="243"/>
      <c r="EAU128" s="243"/>
      <c r="EAV128" s="243"/>
      <c r="EAW128" s="243"/>
      <c r="EAX128" s="243"/>
      <c r="EAY128" s="243"/>
      <c r="EAZ128" s="243"/>
      <c r="EBA128" s="243"/>
      <c r="EBB128" s="243"/>
      <c r="EBC128" s="243"/>
      <c r="EBD128" s="243"/>
      <c r="EBE128" s="243"/>
      <c r="EBF128" s="243"/>
      <c r="EBG128" s="243"/>
      <c r="EBH128" s="243"/>
      <c r="EBI128" s="243"/>
      <c r="EBJ128" s="243"/>
      <c r="EBK128" s="243"/>
      <c r="EBL128" s="243"/>
      <c r="EBM128" s="243"/>
      <c r="EBN128" s="243"/>
      <c r="EBO128" s="243"/>
      <c r="EBP128" s="243"/>
      <c r="EBQ128" s="243"/>
      <c r="EBR128" s="243"/>
      <c r="EBS128" s="243"/>
      <c r="EBT128" s="243"/>
      <c r="EBU128" s="243"/>
      <c r="EBV128" s="243"/>
      <c r="EBW128" s="243"/>
      <c r="EBX128" s="243"/>
      <c r="EBY128" s="243"/>
      <c r="EBZ128" s="243"/>
      <c r="ECA128" s="243"/>
      <c r="ECB128" s="243"/>
      <c r="ECC128" s="243"/>
      <c r="ECD128" s="243"/>
      <c r="ECE128" s="243"/>
      <c r="ECF128" s="243"/>
      <c r="ECG128" s="243"/>
      <c r="ECH128" s="243"/>
      <c r="ECI128" s="243"/>
      <c r="ECJ128" s="243"/>
      <c r="ECK128" s="243"/>
      <c r="ECL128" s="243"/>
      <c r="ECM128" s="243"/>
      <c r="ECN128" s="243"/>
      <c r="ECO128" s="243"/>
      <c r="ECP128" s="243"/>
      <c r="ECQ128" s="243"/>
      <c r="ECR128" s="243"/>
      <c r="ECS128" s="243"/>
      <c r="ECT128" s="243"/>
      <c r="ECU128" s="243"/>
      <c r="ECV128" s="243"/>
      <c r="ECW128" s="243"/>
      <c r="ECX128" s="243"/>
      <c r="ECY128" s="243"/>
      <c r="ECZ128" s="243"/>
      <c r="EDA128" s="243"/>
      <c r="EDB128" s="243"/>
      <c r="EDC128" s="243"/>
      <c r="EDD128" s="243"/>
      <c r="EDE128" s="243"/>
      <c r="EDF128" s="243"/>
      <c r="EDG128" s="243"/>
      <c r="EDH128" s="243"/>
      <c r="EDI128" s="243"/>
      <c r="EDJ128" s="243"/>
      <c r="EDK128" s="243"/>
      <c r="EDL128" s="243"/>
      <c r="EDM128" s="243"/>
      <c r="EDN128" s="243"/>
      <c r="EDO128" s="243"/>
      <c r="EDP128" s="243"/>
      <c r="EDQ128" s="243"/>
      <c r="EDR128" s="243"/>
      <c r="EDS128" s="243"/>
      <c r="EDT128" s="243"/>
      <c r="EDU128" s="243"/>
      <c r="EDV128" s="243"/>
      <c r="EDW128" s="243"/>
      <c r="EDX128" s="243"/>
      <c r="EDY128" s="243"/>
      <c r="EDZ128" s="243"/>
      <c r="EEA128" s="243"/>
      <c r="EEB128" s="243"/>
      <c r="EEC128" s="243"/>
      <c r="EED128" s="243"/>
      <c r="EEE128" s="243"/>
      <c r="EEF128" s="243"/>
      <c r="EEG128" s="243"/>
      <c r="EEH128" s="243"/>
      <c r="EEI128" s="243"/>
      <c r="EEJ128" s="243"/>
      <c r="EEK128" s="243"/>
      <c r="EEL128" s="243"/>
      <c r="EEM128" s="243"/>
      <c r="EEN128" s="243"/>
      <c r="EEO128" s="243"/>
      <c r="EEP128" s="243"/>
      <c r="EEQ128" s="243"/>
      <c r="EER128" s="243"/>
      <c r="EES128" s="243"/>
      <c r="EET128" s="243"/>
      <c r="EEU128" s="243"/>
      <c r="EEV128" s="243"/>
      <c r="EEW128" s="243"/>
      <c r="EEX128" s="243"/>
      <c r="EEY128" s="243"/>
      <c r="EEZ128" s="243"/>
      <c r="EFA128" s="243"/>
      <c r="EFB128" s="243"/>
      <c r="EFC128" s="243"/>
      <c r="EFD128" s="243"/>
      <c r="EFE128" s="243"/>
      <c r="EFF128" s="243"/>
      <c r="EFG128" s="243"/>
      <c r="EFH128" s="243"/>
      <c r="EFI128" s="243"/>
      <c r="EFJ128" s="243"/>
      <c r="EFK128" s="243"/>
      <c r="EFL128" s="243"/>
      <c r="EFM128" s="243"/>
      <c r="EFN128" s="243"/>
      <c r="EFO128" s="243"/>
      <c r="EFP128" s="243"/>
      <c r="EFQ128" s="243"/>
      <c r="EFR128" s="243"/>
      <c r="EFS128" s="243"/>
      <c r="EFT128" s="243"/>
      <c r="EFU128" s="243"/>
      <c r="EFV128" s="243"/>
      <c r="EFW128" s="243"/>
      <c r="EFX128" s="243"/>
      <c r="EFY128" s="243"/>
      <c r="EFZ128" s="243"/>
      <c r="EGA128" s="243"/>
      <c r="EGB128" s="243"/>
      <c r="EGC128" s="243"/>
      <c r="EGD128" s="243"/>
      <c r="EGE128" s="243"/>
      <c r="EGF128" s="243"/>
      <c r="EGG128" s="243"/>
      <c r="EGH128" s="243"/>
      <c r="EGI128" s="243"/>
      <c r="EGJ128" s="243"/>
      <c r="EGK128" s="243"/>
      <c r="EGL128" s="243"/>
      <c r="EGM128" s="243"/>
      <c r="EGN128" s="243"/>
      <c r="EGO128" s="243"/>
      <c r="EGP128" s="243"/>
      <c r="EGQ128" s="243"/>
      <c r="EGR128" s="243"/>
      <c r="EGS128" s="243"/>
      <c r="EGT128" s="243"/>
      <c r="EGU128" s="243"/>
      <c r="EGV128" s="243"/>
      <c r="EGW128" s="243"/>
      <c r="EGX128" s="243"/>
      <c r="EGY128" s="243"/>
      <c r="EGZ128" s="243"/>
      <c r="EHA128" s="243"/>
      <c r="EHB128" s="243"/>
      <c r="EHC128" s="243"/>
      <c r="EHD128" s="243"/>
      <c r="EHE128" s="243"/>
      <c r="EHF128" s="243"/>
      <c r="EHG128" s="243"/>
      <c r="EHH128" s="243"/>
      <c r="EHI128" s="243"/>
      <c r="EHJ128" s="243"/>
      <c r="EHK128" s="243"/>
      <c r="EHL128" s="243"/>
      <c r="EHM128" s="243"/>
      <c r="EHN128" s="243"/>
      <c r="EHO128" s="243"/>
      <c r="EHP128" s="243"/>
      <c r="EHQ128" s="243"/>
      <c r="EHR128" s="243"/>
      <c r="EHS128" s="243"/>
      <c r="EHT128" s="243"/>
      <c r="EHU128" s="243"/>
      <c r="EHV128" s="243"/>
      <c r="EHW128" s="243"/>
      <c r="EHX128" s="243"/>
      <c r="EHY128" s="243"/>
      <c r="EHZ128" s="243"/>
      <c r="EIA128" s="243"/>
      <c r="EIB128" s="243"/>
      <c r="EIC128" s="243"/>
      <c r="EID128" s="243"/>
      <c r="EIE128" s="243"/>
      <c r="EIF128" s="243"/>
      <c r="EIG128" s="243"/>
      <c r="EIH128" s="243"/>
      <c r="EII128" s="243"/>
      <c r="EIJ128" s="243"/>
      <c r="EIK128" s="243"/>
      <c r="EIL128" s="243"/>
      <c r="EIM128" s="243"/>
      <c r="EIN128" s="243"/>
      <c r="EIO128" s="243"/>
      <c r="EIP128" s="243"/>
      <c r="EIQ128" s="243"/>
      <c r="EIR128" s="243"/>
      <c r="EIS128" s="243"/>
      <c r="EIT128" s="243"/>
      <c r="EIU128" s="243"/>
      <c r="EIV128" s="243"/>
      <c r="EIW128" s="243"/>
      <c r="EIX128" s="243"/>
      <c r="EIY128" s="243"/>
      <c r="EIZ128" s="243"/>
      <c r="EJA128" s="243"/>
      <c r="EJB128" s="243"/>
      <c r="EJC128" s="243"/>
      <c r="EJD128" s="243"/>
      <c r="EJE128" s="243"/>
      <c r="EJF128" s="243"/>
      <c r="EJG128" s="243"/>
      <c r="EJH128" s="243"/>
      <c r="EJI128" s="243"/>
      <c r="EJJ128" s="243"/>
      <c r="EJK128" s="243"/>
      <c r="EJL128" s="243"/>
      <c r="EJM128" s="243"/>
      <c r="EJN128" s="243"/>
      <c r="EJO128" s="243"/>
      <c r="EJP128" s="243"/>
      <c r="EJQ128" s="243"/>
      <c r="EJR128" s="243"/>
      <c r="EJS128" s="243"/>
      <c r="EJT128" s="243"/>
      <c r="EJU128" s="243"/>
      <c r="EJV128" s="243"/>
      <c r="EJW128" s="243"/>
      <c r="EJX128" s="243"/>
      <c r="EJY128" s="243"/>
      <c r="EJZ128" s="243"/>
      <c r="EKA128" s="243"/>
      <c r="EKB128" s="243"/>
      <c r="EKC128" s="243"/>
      <c r="EKD128" s="243"/>
      <c r="EKE128" s="243"/>
      <c r="EKF128" s="243"/>
      <c r="EKG128" s="243"/>
      <c r="EKH128" s="243"/>
      <c r="EKI128" s="243"/>
      <c r="EKJ128" s="243"/>
      <c r="EKK128" s="243"/>
      <c r="EKL128" s="243"/>
      <c r="EKM128" s="243"/>
      <c r="EKN128" s="243"/>
      <c r="EKO128" s="243"/>
      <c r="EKP128" s="243"/>
      <c r="EKQ128" s="243"/>
      <c r="EKR128" s="243"/>
      <c r="EKS128" s="243"/>
      <c r="EKT128" s="243"/>
      <c r="EKU128" s="243"/>
      <c r="EKV128" s="243"/>
      <c r="EKW128" s="243"/>
      <c r="EKX128" s="243"/>
      <c r="EKY128" s="243"/>
      <c r="EKZ128" s="243"/>
      <c r="ELA128" s="243"/>
      <c r="ELB128" s="243"/>
      <c r="ELC128" s="243"/>
      <c r="ELD128" s="243"/>
      <c r="ELE128" s="243"/>
      <c r="ELF128" s="243"/>
      <c r="ELG128" s="243"/>
      <c r="ELH128" s="243"/>
      <c r="ELI128" s="243"/>
      <c r="ELJ128" s="243"/>
      <c r="ELK128" s="243"/>
      <c r="ELL128" s="243"/>
      <c r="ELM128" s="243"/>
      <c r="ELN128" s="243"/>
      <c r="ELO128" s="243"/>
      <c r="ELP128" s="243"/>
      <c r="ELQ128" s="243"/>
      <c r="ELR128" s="243"/>
      <c r="ELS128" s="243"/>
      <c r="ELT128" s="243"/>
      <c r="ELU128" s="243"/>
      <c r="ELV128" s="243"/>
      <c r="ELW128" s="243"/>
      <c r="ELX128" s="243"/>
      <c r="ELY128" s="243"/>
      <c r="ELZ128" s="243"/>
      <c r="EMA128" s="243"/>
      <c r="EMB128" s="243"/>
      <c r="EMC128" s="243"/>
      <c r="EMD128" s="243"/>
      <c r="EME128" s="243"/>
      <c r="EMF128" s="243"/>
      <c r="EMG128" s="243"/>
      <c r="EMH128" s="243"/>
      <c r="EMI128" s="243"/>
      <c r="EMJ128" s="243"/>
      <c r="EMK128" s="243"/>
      <c r="EML128" s="243"/>
      <c r="EMM128" s="243"/>
      <c r="EMN128" s="243"/>
      <c r="EMO128" s="243"/>
      <c r="EMP128" s="243"/>
      <c r="EMQ128" s="243"/>
      <c r="EMR128" s="243"/>
      <c r="EMS128" s="243"/>
      <c r="EMT128" s="243"/>
      <c r="EMU128" s="243"/>
      <c r="EMV128" s="243"/>
      <c r="EMW128" s="243"/>
      <c r="EMX128" s="243"/>
      <c r="EMY128" s="243"/>
      <c r="EMZ128" s="243"/>
      <c r="ENA128" s="243"/>
      <c r="ENB128" s="243"/>
      <c r="ENC128" s="243"/>
      <c r="END128" s="243"/>
      <c r="ENE128" s="243"/>
      <c r="ENF128" s="243"/>
      <c r="ENG128" s="243"/>
      <c r="ENH128" s="243"/>
      <c r="ENI128" s="243"/>
      <c r="ENJ128" s="243"/>
      <c r="ENK128" s="243"/>
      <c r="ENL128" s="243"/>
      <c r="ENM128" s="243"/>
      <c r="ENN128" s="243"/>
      <c r="ENO128" s="243"/>
      <c r="ENP128" s="243"/>
      <c r="ENQ128" s="243"/>
      <c r="ENR128" s="243"/>
      <c r="ENS128" s="243"/>
      <c r="ENT128" s="243"/>
      <c r="ENU128" s="243"/>
      <c r="ENV128" s="243"/>
      <c r="ENW128" s="243"/>
      <c r="ENX128" s="243"/>
      <c r="ENY128" s="243"/>
      <c r="ENZ128" s="243"/>
      <c r="EOA128" s="243"/>
      <c r="EOB128" s="243"/>
      <c r="EOC128" s="243"/>
      <c r="EOD128" s="243"/>
      <c r="EOE128" s="243"/>
      <c r="EOF128" s="243"/>
      <c r="EOG128" s="243"/>
      <c r="EOH128" s="243"/>
      <c r="EOI128" s="243"/>
      <c r="EOJ128" s="243"/>
      <c r="EOK128" s="243"/>
      <c r="EOL128" s="243"/>
      <c r="EOM128" s="243"/>
      <c r="EON128" s="243"/>
      <c r="EOO128" s="243"/>
      <c r="EOP128" s="243"/>
      <c r="EOQ128" s="243"/>
      <c r="EOR128" s="243"/>
      <c r="EOS128" s="243"/>
      <c r="EOT128" s="243"/>
      <c r="EOU128" s="243"/>
      <c r="EOV128" s="243"/>
      <c r="EOW128" s="243"/>
      <c r="EOX128" s="243"/>
      <c r="EOY128" s="243"/>
      <c r="EOZ128" s="243"/>
      <c r="EPA128" s="243"/>
      <c r="EPB128" s="243"/>
      <c r="EPC128" s="243"/>
      <c r="EPD128" s="243"/>
      <c r="EPE128" s="243"/>
      <c r="EPF128" s="243"/>
      <c r="EPG128" s="243"/>
      <c r="EPH128" s="243"/>
      <c r="EPI128" s="243"/>
      <c r="EPJ128" s="243"/>
      <c r="EPK128" s="243"/>
      <c r="EPL128" s="243"/>
      <c r="EPM128" s="243"/>
      <c r="EPN128" s="243"/>
      <c r="EPO128" s="243"/>
      <c r="EPP128" s="243"/>
      <c r="EPQ128" s="243"/>
      <c r="EPR128" s="243"/>
      <c r="EPS128" s="243"/>
      <c r="EPT128" s="243"/>
      <c r="EPU128" s="243"/>
      <c r="EPV128" s="243"/>
      <c r="EPW128" s="243"/>
      <c r="EPX128" s="243"/>
      <c r="EPY128" s="243"/>
      <c r="EPZ128" s="243"/>
      <c r="EQA128" s="243"/>
      <c r="EQB128" s="243"/>
      <c r="EQC128" s="243"/>
      <c r="EQD128" s="243"/>
      <c r="EQE128" s="243"/>
      <c r="EQF128" s="243"/>
      <c r="EQG128" s="243"/>
      <c r="EQH128" s="243"/>
      <c r="EQI128" s="243"/>
      <c r="EQJ128" s="243"/>
      <c r="EQK128" s="243"/>
      <c r="EQL128" s="243"/>
      <c r="EQM128" s="243"/>
      <c r="EQN128" s="243"/>
      <c r="EQO128" s="243"/>
      <c r="EQP128" s="243"/>
      <c r="EQQ128" s="243"/>
      <c r="EQR128" s="243"/>
      <c r="EQS128" s="243"/>
      <c r="EQT128" s="243"/>
      <c r="EQU128" s="243"/>
      <c r="EQV128" s="243"/>
      <c r="EQW128" s="243"/>
      <c r="EQX128" s="243"/>
      <c r="EQY128" s="243"/>
      <c r="EQZ128" s="243"/>
      <c r="ERA128" s="243"/>
      <c r="ERB128" s="243"/>
      <c r="ERC128" s="243"/>
      <c r="ERD128" s="243"/>
      <c r="ERE128" s="243"/>
      <c r="ERF128" s="243"/>
      <c r="ERG128" s="243"/>
      <c r="ERH128" s="243"/>
      <c r="ERI128" s="243"/>
      <c r="ERJ128" s="243"/>
      <c r="ERK128" s="243"/>
      <c r="ERL128" s="243"/>
      <c r="ERM128" s="243"/>
      <c r="ERN128" s="243"/>
      <c r="ERO128" s="243"/>
      <c r="ERP128" s="243"/>
      <c r="ERQ128" s="243"/>
      <c r="ERR128" s="243"/>
      <c r="ERS128" s="243"/>
      <c r="ERT128" s="243"/>
      <c r="ERU128" s="243"/>
      <c r="ERV128" s="243"/>
      <c r="ERW128" s="243"/>
      <c r="ERX128" s="243"/>
      <c r="ERY128" s="243"/>
      <c r="ERZ128" s="243"/>
      <c r="ESA128" s="243"/>
      <c r="ESB128" s="243"/>
      <c r="ESC128" s="243"/>
      <c r="ESD128" s="243"/>
      <c r="ESE128" s="243"/>
      <c r="ESF128" s="243"/>
      <c r="ESG128" s="243"/>
      <c r="ESH128" s="243"/>
      <c r="ESI128" s="243"/>
      <c r="ESJ128" s="243"/>
      <c r="ESK128" s="243"/>
      <c r="ESL128" s="243"/>
      <c r="ESM128" s="243"/>
      <c r="ESN128" s="243"/>
      <c r="ESO128" s="243"/>
      <c r="ESP128" s="243"/>
      <c r="ESQ128" s="243"/>
      <c r="ESR128" s="243"/>
      <c r="ESS128" s="243"/>
      <c r="EST128" s="243"/>
      <c r="ESU128" s="243"/>
      <c r="ESV128" s="243"/>
      <c r="ESW128" s="243"/>
      <c r="ESX128" s="243"/>
      <c r="ESY128" s="243"/>
      <c r="ESZ128" s="243"/>
      <c r="ETA128" s="243"/>
      <c r="ETB128" s="243"/>
      <c r="ETC128" s="243"/>
      <c r="ETD128" s="243"/>
      <c r="ETE128" s="243"/>
      <c r="ETF128" s="243"/>
      <c r="ETG128" s="243"/>
      <c r="ETH128" s="243"/>
      <c r="ETI128" s="243"/>
      <c r="ETJ128" s="243"/>
      <c r="ETK128" s="243"/>
      <c r="ETL128" s="243"/>
      <c r="ETM128" s="243"/>
      <c r="ETN128" s="243"/>
      <c r="ETO128" s="243"/>
      <c r="ETP128" s="243"/>
      <c r="ETQ128" s="243"/>
      <c r="ETR128" s="243"/>
      <c r="ETS128" s="243"/>
      <c r="ETT128" s="243"/>
      <c r="ETU128" s="243"/>
      <c r="ETV128" s="243"/>
      <c r="ETW128" s="243"/>
      <c r="ETX128" s="243"/>
      <c r="ETY128" s="243"/>
      <c r="ETZ128" s="243"/>
      <c r="EUA128" s="243"/>
      <c r="EUB128" s="243"/>
      <c r="EUC128" s="243"/>
      <c r="EUD128" s="243"/>
      <c r="EUE128" s="243"/>
      <c r="EUF128" s="243"/>
      <c r="EUG128" s="243"/>
      <c r="EUH128" s="243"/>
      <c r="EUI128" s="243"/>
      <c r="EUJ128" s="243"/>
      <c r="EUK128" s="243"/>
      <c r="EUL128" s="243"/>
      <c r="EUM128" s="243"/>
      <c r="EUN128" s="243"/>
      <c r="EUO128" s="243"/>
      <c r="EUP128" s="243"/>
      <c r="EUQ128" s="243"/>
      <c r="EUR128" s="243"/>
      <c r="EUS128" s="243"/>
      <c r="EUT128" s="243"/>
      <c r="EUU128" s="243"/>
      <c r="EUV128" s="243"/>
      <c r="EUW128" s="243"/>
      <c r="EUX128" s="243"/>
      <c r="EUY128" s="243"/>
      <c r="EUZ128" s="243"/>
      <c r="EVA128" s="243"/>
      <c r="EVB128" s="243"/>
      <c r="EVC128" s="243"/>
      <c r="EVD128" s="243"/>
      <c r="EVE128" s="243"/>
      <c r="EVF128" s="243"/>
      <c r="EVG128" s="243"/>
      <c r="EVH128" s="243"/>
      <c r="EVI128" s="243"/>
      <c r="EVJ128" s="243"/>
      <c r="EVK128" s="243"/>
      <c r="EVL128" s="243"/>
      <c r="EVM128" s="243"/>
      <c r="EVN128" s="243"/>
      <c r="EVO128" s="243"/>
      <c r="EVP128" s="243"/>
      <c r="EVQ128" s="243"/>
      <c r="EVR128" s="243"/>
      <c r="EVS128" s="243"/>
      <c r="EVT128" s="243"/>
      <c r="EVU128" s="243"/>
      <c r="EVV128" s="243"/>
      <c r="EVW128" s="243"/>
      <c r="EVX128" s="243"/>
      <c r="EVY128" s="243"/>
      <c r="EVZ128" s="243"/>
      <c r="EWA128" s="243"/>
      <c r="EWB128" s="243"/>
      <c r="EWC128" s="243"/>
      <c r="EWD128" s="243"/>
      <c r="EWE128" s="243"/>
      <c r="EWF128" s="243"/>
      <c r="EWG128" s="243"/>
      <c r="EWH128" s="243"/>
      <c r="EWI128" s="243"/>
      <c r="EWJ128" s="243"/>
      <c r="EWK128" s="243"/>
      <c r="EWL128" s="243"/>
      <c r="EWM128" s="243"/>
      <c r="EWN128" s="243"/>
      <c r="EWO128" s="243"/>
      <c r="EWP128" s="243"/>
      <c r="EWQ128" s="243"/>
      <c r="EWR128" s="243"/>
      <c r="EWS128" s="243"/>
      <c r="EWT128" s="243"/>
      <c r="EWU128" s="243"/>
      <c r="EWV128" s="243"/>
      <c r="EWW128" s="243"/>
      <c r="EWX128" s="243"/>
      <c r="EWY128" s="243"/>
      <c r="EWZ128" s="243"/>
      <c r="EXA128" s="243"/>
      <c r="EXB128" s="243"/>
      <c r="EXC128" s="243"/>
      <c r="EXD128" s="243"/>
      <c r="EXE128" s="243"/>
      <c r="EXF128" s="243"/>
      <c r="EXG128" s="243"/>
      <c r="EXH128" s="243"/>
      <c r="EXI128" s="243"/>
      <c r="EXJ128" s="243"/>
      <c r="EXK128" s="243"/>
      <c r="EXL128" s="243"/>
      <c r="EXM128" s="243"/>
      <c r="EXN128" s="243"/>
      <c r="EXO128" s="243"/>
      <c r="EXP128" s="243"/>
      <c r="EXQ128" s="243"/>
      <c r="EXR128" s="243"/>
      <c r="EXS128" s="243"/>
      <c r="EXT128" s="243"/>
      <c r="EXU128" s="243"/>
      <c r="EXV128" s="243"/>
      <c r="EXW128" s="243"/>
      <c r="EXX128" s="243"/>
      <c r="EXY128" s="243"/>
      <c r="EXZ128" s="243"/>
      <c r="EYA128" s="243"/>
      <c r="EYB128" s="243"/>
      <c r="EYC128" s="243"/>
      <c r="EYD128" s="243"/>
      <c r="EYE128" s="243"/>
      <c r="EYF128" s="243"/>
      <c r="EYG128" s="243"/>
      <c r="EYH128" s="243"/>
      <c r="EYI128" s="243"/>
      <c r="EYJ128" s="243"/>
      <c r="EYK128" s="243"/>
      <c r="EYL128" s="243"/>
      <c r="EYM128" s="243"/>
      <c r="EYN128" s="243"/>
      <c r="EYO128" s="243"/>
      <c r="EYP128" s="243"/>
      <c r="EYQ128" s="243"/>
      <c r="EYR128" s="243"/>
      <c r="EYS128" s="243"/>
      <c r="EYT128" s="243"/>
      <c r="EYU128" s="243"/>
      <c r="EYV128" s="243"/>
      <c r="EYW128" s="243"/>
      <c r="EYX128" s="243"/>
      <c r="EYY128" s="243"/>
      <c r="EYZ128" s="243"/>
      <c r="EZA128" s="243"/>
      <c r="EZB128" s="243"/>
      <c r="EZC128" s="243"/>
      <c r="EZD128" s="243"/>
      <c r="EZE128" s="243"/>
      <c r="EZF128" s="243"/>
      <c r="EZG128" s="243"/>
      <c r="EZH128" s="243"/>
      <c r="EZI128" s="243"/>
      <c r="EZJ128" s="243"/>
      <c r="EZK128" s="243"/>
      <c r="EZL128" s="243"/>
      <c r="EZM128" s="243"/>
      <c r="EZN128" s="243"/>
      <c r="EZO128" s="243"/>
      <c r="EZP128" s="243"/>
      <c r="EZQ128" s="243"/>
      <c r="EZR128" s="243"/>
      <c r="EZS128" s="243"/>
      <c r="EZT128" s="243"/>
      <c r="EZU128" s="243"/>
      <c r="EZV128" s="243"/>
      <c r="EZW128" s="243"/>
      <c r="EZX128" s="243"/>
      <c r="EZY128" s="243"/>
      <c r="EZZ128" s="243"/>
      <c r="FAA128" s="243"/>
      <c r="FAB128" s="243"/>
      <c r="FAC128" s="243"/>
      <c r="FAD128" s="243"/>
      <c r="FAE128" s="243"/>
      <c r="FAF128" s="243"/>
      <c r="FAG128" s="243"/>
      <c r="FAH128" s="243"/>
      <c r="FAI128" s="243"/>
      <c r="FAJ128" s="243"/>
      <c r="FAK128" s="243"/>
      <c r="FAL128" s="243"/>
      <c r="FAM128" s="243"/>
      <c r="FAN128" s="243"/>
      <c r="FAO128" s="243"/>
      <c r="FAP128" s="243"/>
      <c r="FAQ128" s="243"/>
      <c r="FAR128" s="243"/>
      <c r="FAS128" s="243"/>
      <c r="FAT128" s="243"/>
      <c r="FAU128" s="243"/>
      <c r="FAV128" s="243"/>
      <c r="FAW128" s="243"/>
      <c r="FAX128" s="243"/>
      <c r="FAY128" s="243"/>
      <c r="FAZ128" s="243"/>
      <c r="FBA128" s="243"/>
      <c r="FBB128" s="243"/>
      <c r="FBC128" s="243"/>
      <c r="FBD128" s="243"/>
      <c r="FBE128" s="243"/>
      <c r="FBF128" s="243"/>
      <c r="FBG128" s="243"/>
      <c r="FBH128" s="243"/>
      <c r="FBI128" s="243"/>
      <c r="FBJ128" s="243"/>
      <c r="FBK128" s="243"/>
      <c r="FBL128" s="243"/>
      <c r="FBM128" s="243"/>
      <c r="FBN128" s="243"/>
      <c r="FBO128" s="243"/>
      <c r="FBP128" s="243"/>
      <c r="FBQ128" s="243"/>
      <c r="FBR128" s="243"/>
      <c r="FBS128" s="243"/>
      <c r="FBT128" s="243"/>
      <c r="FBU128" s="243"/>
      <c r="FBV128" s="243"/>
      <c r="FBW128" s="243"/>
      <c r="FBX128" s="243"/>
      <c r="FBY128" s="243"/>
      <c r="FBZ128" s="243"/>
      <c r="FCA128" s="243"/>
      <c r="FCB128" s="243"/>
      <c r="FCC128" s="243"/>
      <c r="FCD128" s="243"/>
      <c r="FCE128" s="243"/>
      <c r="FCF128" s="243"/>
      <c r="FCG128" s="243"/>
      <c r="FCH128" s="243"/>
      <c r="FCI128" s="243"/>
      <c r="FCJ128" s="243"/>
      <c r="FCK128" s="243"/>
      <c r="FCL128" s="243"/>
      <c r="FCM128" s="243"/>
      <c r="FCN128" s="243"/>
      <c r="FCO128" s="243"/>
      <c r="FCP128" s="243"/>
      <c r="FCQ128" s="243"/>
      <c r="FCR128" s="243"/>
      <c r="FCS128" s="243"/>
      <c r="FCT128" s="243"/>
      <c r="FCU128" s="243"/>
      <c r="FCV128" s="243"/>
      <c r="FCW128" s="243"/>
      <c r="FCX128" s="243"/>
      <c r="FCY128" s="243"/>
      <c r="FCZ128" s="243"/>
      <c r="FDA128" s="243"/>
      <c r="FDB128" s="243"/>
      <c r="FDC128" s="243"/>
      <c r="FDD128" s="243"/>
      <c r="FDE128" s="243"/>
      <c r="FDF128" s="243"/>
      <c r="FDG128" s="243"/>
      <c r="FDH128" s="243"/>
      <c r="FDI128" s="243"/>
      <c r="FDJ128" s="243"/>
      <c r="FDK128" s="243"/>
      <c r="FDL128" s="243"/>
      <c r="FDM128" s="243"/>
      <c r="FDN128" s="243"/>
      <c r="FDO128" s="243"/>
      <c r="FDP128" s="243"/>
      <c r="FDQ128" s="243"/>
      <c r="FDR128" s="243"/>
      <c r="FDS128" s="243"/>
      <c r="FDT128" s="243"/>
      <c r="FDU128" s="243"/>
      <c r="FDV128" s="243"/>
      <c r="FDW128" s="243"/>
      <c r="FDX128" s="243"/>
      <c r="FDY128" s="243"/>
      <c r="FDZ128" s="243"/>
      <c r="FEA128" s="243"/>
      <c r="FEB128" s="243"/>
      <c r="FEC128" s="243"/>
      <c r="FED128" s="243"/>
      <c r="FEE128" s="243"/>
      <c r="FEF128" s="243"/>
      <c r="FEG128" s="243"/>
      <c r="FEH128" s="243"/>
      <c r="FEI128" s="243"/>
      <c r="FEJ128" s="243"/>
      <c r="FEK128" s="243"/>
      <c r="FEL128" s="243"/>
      <c r="FEM128" s="243"/>
      <c r="FEN128" s="243"/>
      <c r="FEO128" s="243"/>
      <c r="FEP128" s="243"/>
      <c r="FEQ128" s="243"/>
      <c r="FER128" s="243"/>
      <c r="FES128" s="243"/>
      <c r="FET128" s="243"/>
      <c r="FEU128" s="243"/>
      <c r="FEV128" s="243"/>
      <c r="FEW128" s="243"/>
      <c r="FEX128" s="243"/>
      <c r="FEY128" s="243"/>
      <c r="FEZ128" s="243"/>
      <c r="FFA128" s="243"/>
      <c r="FFB128" s="243"/>
      <c r="FFC128" s="243"/>
      <c r="FFD128" s="243"/>
      <c r="FFE128" s="243"/>
      <c r="FFF128" s="243"/>
      <c r="FFG128" s="243"/>
      <c r="FFH128" s="243"/>
      <c r="FFI128" s="243"/>
      <c r="FFJ128" s="243"/>
      <c r="FFK128" s="243"/>
      <c r="FFL128" s="243"/>
      <c r="FFM128" s="243"/>
      <c r="FFN128" s="243"/>
      <c r="FFO128" s="243"/>
      <c r="FFP128" s="243"/>
      <c r="FFQ128" s="243"/>
      <c r="FFR128" s="243"/>
      <c r="FFS128" s="243"/>
      <c r="FFT128" s="243"/>
      <c r="FFU128" s="243"/>
      <c r="FFV128" s="243"/>
      <c r="FFW128" s="243"/>
      <c r="FFX128" s="243"/>
      <c r="FFY128" s="243"/>
      <c r="FFZ128" s="243"/>
      <c r="FGA128" s="243"/>
      <c r="FGB128" s="243"/>
      <c r="FGC128" s="243"/>
      <c r="FGD128" s="243"/>
      <c r="FGE128" s="243"/>
      <c r="FGF128" s="243"/>
      <c r="FGG128" s="243"/>
      <c r="FGH128" s="243"/>
      <c r="FGI128" s="243"/>
      <c r="FGJ128" s="243"/>
      <c r="FGK128" s="243"/>
      <c r="FGL128" s="243"/>
      <c r="FGM128" s="243"/>
      <c r="FGN128" s="243"/>
      <c r="FGO128" s="243"/>
      <c r="FGP128" s="243"/>
      <c r="FGQ128" s="243"/>
      <c r="FGR128" s="243"/>
      <c r="FGS128" s="243"/>
      <c r="FGT128" s="243"/>
      <c r="FGU128" s="243"/>
      <c r="FGV128" s="243"/>
      <c r="FGW128" s="243"/>
      <c r="FGX128" s="243"/>
      <c r="FGY128" s="243"/>
      <c r="FGZ128" s="243"/>
      <c r="FHA128" s="243"/>
      <c r="FHB128" s="243"/>
      <c r="FHC128" s="243"/>
      <c r="FHD128" s="243"/>
      <c r="FHE128" s="243"/>
      <c r="FHF128" s="243"/>
      <c r="FHG128" s="243"/>
      <c r="FHH128" s="243"/>
      <c r="FHI128" s="243"/>
      <c r="FHJ128" s="243"/>
      <c r="FHK128" s="243"/>
      <c r="FHL128" s="243"/>
      <c r="FHM128" s="243"/>
      <c r="FHN128" s="243"/>
      <c r="FHO128" s="243"/>
      <c r="FHP128" s="243"/>
      <c r="FHQ128" s="243"/>
      <c r="FHR128" s="243"/>
      <c r="FHS128" s="243"/>
      <c r="FHT128" s="243"/>
      <c r="FHU128" s="243"/>
      <c r="FHV128" s="243"/>
      <c r="FHW128" s="243"/>
      <c r="FHX128" s="243"/>
      <c r="FHY128" s="243"/>
      <c r="FHZ128" s="243"/>
      <c r="FIA128" s="243"/>
      <c r="FIB128" s="243"/>
      <c r="FIC128" s="243"/>
      <c r="FID128" s="243"/>
      <c r="FIE128" s="243"/>
      <c r="FIF128" s="243"/>
      <c r="FIG128" s="243"/>
      <c r="FIH128" s="243"/>
      <c r="FII128" s="243"/>
      <c r="FIJ128" s="243"/>
      <c r="FIK128" s="243"/>
      <c r="FIL128" s="243"/>
      <c r="FIM128" s="243"/>
      <c r="FIN128" s="243"/>
      <c r="FIO128" s="243"/>
      <c r="FIP128" s="243"/>
      <c r="FIQ128" s="243"/>
      <c r="FIR128" s="243"/>
      <c r="FIS128" s="243"/>
      <c r="FIT128" s="243"/>
      <c r="FIU128" s="243"/>
      <c r="FIV128" s="243"/>
      <c r="FIW128" s="243"/>
      <c r="FIX128" s="243"/>
      <c r="FIY128" s="243"/>
      <c r="FIZ128" s="243"/>
      <c r="FJA128" s="243"/>
      <c r="FJB128" s="243"/>
      <c r="FJC128" s="243"/>
      <c r="FJD128" s="243"/>
      <c r="FJE128" s="243"/>
      <c r="FJF128" s="243"/>
      <c r="FJG128" s="243"/>
      <c r="FJH128" s="243"/>
      <c r="FJI128" s="243"/>
      <c r="FJJ128" s="243"/>
      <c r="FJK128" s="243"/>
      <c r="FJL128" s="243"/>
      <c r="FJM128" s="243"/>
      <c r="FJN128" s="243"/>
      <c r="FJO128" s="243"/>
      <c r="FJP128" s="243"/>
      <c r="FJQ128" s="243"/>
      <c r="FJR128" s="243"/>
      <c r="FJS128" s="243"/>
      <c r="FJT128" s="243"/>
      <c r="FJU128" s="243"/>
      <c r="FJV128" s="243"/>
      <c r="FJW128" s="243"/>
      <c r="FJX128" s="243"/>
      <c r="FJY128" s="243"/>
      <c r="FJZ128" s="243"/>
      <c r="FKA128" s="243"/>
      <c r="FKB128" s="243"/>
      <c r="FKC128" s="243"/>
      <c r="FKD128" s="243"/>
      <c r="FKE128" s="243"/>
      <c r="FKF128" s="243"/>
      <c r="FKG128" s="243"/>
      <c r="FKH128" s="243"/>
      <c r="FKI128" s="243"/>
      <c r="FKJ128" s="243"/>
      <c r="FKK128" s="243"/>
      <c r="FKL128" s="243"/>
      <c r="FKM128" s="243"/>
      <c r="FKN128" s="243"/>
      <c r="FKO128" s="243"/>
      <c r="FKP128" s="243"/>
      <c r="FKQ128" s="243"/>
      <c r="FKR128" s="243"/>
      <c r="FKS128" s="243"/>
      <c r="FKT128" s="243"/>
      <c r="FKU128" s="243"/>
      <c r="FKV128" s="243"/>
      <c r="FKW128" s="243"/>
      <c r="FKX128" s="243"/>
      <c r="FKY128" s="243"/>
      <c r="FKZ128" s="243"/>
      <c r="FLA128" s="243"/>
      <c r="FLB128" s="243"/>
      <c r="FLC128" s="243"/>
      <c r="FLD128" s="243"/>
      <c r="FLE128" s="243"/>
      <c r="FLF128" s="243"/>
      <c r="FLG128" s="243"/>
      <c r="FLH128" s="243"/>
      <c r="FLI128" s="243"/>
      <c r="FLJ128" s="243"/>
      <c r="FLK128" s="243"/>
      <c r="FLL128" s="243"/>
      <c r="FLM128" s="243"/>
      <c r="FLN128" s="243"/>
      <c r="FLO128" s="243"/>
      <c r="FLP128" s="243"/>
      <c r="FLQ128" s="243"/>
      <c r="FLR128" s="243"/>
      <c r="FLS128" s="243"/>
      <c r="FLT128" s="243"/>
      <c r="FLU128" s="243"/>
      <c r="FLV128" s="243"/>
      <c r="FLW128" s="243"/>
      <c r="FLX128" s="243"/>
      <c r="FLY128" s="243"/>
      <c r="FLZ128" s="243"/>
      <c r="FMA128" s="243"/>
      <c r="FMB128" s="243"/>
      <c r="FMC128" s="243"/>
      <c r="FMD128" s="243"/>
      <c r="FME128" s="243"/>
      <c r="FMF128" s="243"/>
      <c r="FMG128" s="243"/>
      <c r="FMH128" s="243"/>
      <c r="FMI128" s="243"/>
      <c r="FMJ128" s="243"/>
      <c r="FMK128" s="243"/>
      <c r="FML128" s="243"/>
      <c r="FMM128" s="243"/>
      <c r="FMN128" s="243"/>
      <c r="FMO128" s="243"/>
      <c r="FMP128" s="243"/>
      <c r="FMQ128" s="243"/>
      <c r="FMR128" s="243"/>
      <c r="FMS128" s="243"/>
      <c r="FMT128" s="243"/>
      <c r="FMU128" s="243"/>
      <c r="FMV128" s="243"/>
      <c r="FMW128" s="243"/>
      <c r="FMX128" s="243"/>
      <c r="FMY128" s="243"/>
      <c r="FMZ128" s="243"/>
      <c r="FNA128" s="243"/>
      <c r="FNB128" s="243"/>
      <c r="FNC128" s="243"/>
      <c r="FND128" s="243"/>
      <c r="FNE128" s="243"/>
      <c r="FNF128" s="243"/>
      <c r="FNG128" s="243"/>
      <c r="FNH128" s="243"/>
      <c r="FNI128" s="243"/>
      <c r="FNJ128" s="243"/>
      <c r="FNK128" s="243"/>
      <c r="FNL128" s="243"/>
      <c r="FNM128" s="243"/>
      <c r="FNN128" s="243"/>
      <c r="FNO128" s="243"/>
      <c r="FNP128" s="243"/>
      <c r="FNQ128" s="243"/>
      <c r="FNR128" s="243"/>
      <c r="FNS128" s="243"/>
      <c r="FNT128" s="243"/>
      <c r="FNU128" s="243"/>
      <c r="FNV128" s="243"/>
      <c r="FNW128" s="243"/>
      <c r="FNX128" s="243"/>
      <c r="FNY128" s="243"/>
      <c r="FNZ128" s="243"/>
      <c r="FOA128" s="243"/>
      <c r="FOB128" s="243"/>
      <c r="FOC128" s="243"/>
      <c r="FOD128" s="243"/>
      <c r="FOE128" s="243"/>
      <c r="FOF128" s="243"/>
      <c r="FOG128" s="243"/>
      <c r="FOH128" s="243"/>
      <c r="FOI128" s="243"/>
      <c r="FOJ128" s="243"/>
      <c r="FOK128" s="243"/>
      <c r="FOL128" s="243"/>
      <c r="FOM128" s="243"/>
      <c r="FON128" s="243"/>
      <c r="FOO128" s="243"/>
      <c r="FOP128" s="243"/>
      <c r="FOQ128" s="243"/>
      <c r="FOR128" s="243"/>
      <c r="FOS128" s="243"/>
      <c r="FOT128" s="243"/>
      <c r="FOU128" s="243"/>
      <c r="FOV128" s="243"/>
      <c r="FOW128" s="243"/>
      <c r="FOX128" s="243"/>
      <c r="FOY128" s="243"/>
      <c r="FOZ128" s="243"/>
      <c r="FPA128" s="243"/>
      <c r="FPB128" s="243"/>
      <c r="FPC128" s="243"/>
      <c r="FPD128" s="243"/>
      <c r="FPE128" s="243"/>
      <c r="FPF128" s="243"/>
      <c r="FPG128" s="243"/>
      <c r="FPH128" s="243"/>
      <c r="FPI128" s="243"/>
      <c r="FPJ128" s="243"/>
      <c r="FPK128" s="243"/>
      <c r="FPL128" s="243"/>
      <c r="FPM128" s="243"/>
      <c r="FPN128" s="243"/>
      <c r="FPO128" s="243"/>
      <c r="FPP128" s="243"/>
      <c r="FPQ128" s="243"/>
      <c r="FPR128" s="243"/>
      <c r="FPS128" s="243"/>
      <c r="FPT128" s="243"/>
      <c r="FPU128" s="243"/>
      <c r="FPV128" s="243"/>
      <c r="FPW128" s="243"/>
      <c r="FPX128" s="243"/>
      <c r="FPY128" s="243"/>
      <c r="FPZ128" s="243"/>
      <c r="FQA128" s="243"/>
      <c r="FQB128" s="243"/>
      <c r="FQC128" s="243"/>
      <c r="FQD128" s="243"/>
      <c r="FQE128" s="243"/>
      <c r="FQF128" s="243"/>
      <c r="FQG128" s="243"/>
      <c r="FQH128" s="243"/>
      <c r="FQI128" s="243"/>
      <c r="FQJ128" s="243"/>
      <c r="FQK128" s="243"/>
      <c r="FQL128" s="243"/>
      <c r="FQM128" s="243"/>
      <c r="FQN128" s="243"/>
      <c r="FQO128" s="243"/>
      <c r="FQP128" s="243"/>
      <c r="FQQ128" s="243"/>
      <c r="FQR128" s="243"/>
      <c r="FQS128" s="243"/>
      <c r="FQT128" s="243"/>
      <c r="FQU128" s="243"/>
      <c r="FQV128" s="243"/>
      <c r="FQW128" s="243"/>
      <c r="FQX128" s="243"/>
      <c r="FQY128" s="243"/>
      <c r="FQZ128" s="243"/>
      <c r="FRA128" s="243"/>
      <c r="FRB128" s="243"/>
      <c r="FRC128" s="243"/>
      <c r="FRD128" s="243"/>
      <c r="FRE128" s="243"/>
      <c r="FRF128" s="243"/>
      <c r="FRG128" s="243"/>
      <c r="FRH128" s="243"/>
      <c r="FRI128" s="243"/>
      <c r="FRJ128" s="243"/>
      <c r="FRK128" s="243"/>
      <c r="FRL128" s="243"/>
      <c r="FRM128" s="243"/>
      <c r="FRN128" s="243"/>
      <c r="FRO128" s="243"/>
      <c r="FRP128" s="243"/>
      <c r="FRQ128" s="243"/>
      <c r="FRR128" s="243"/>
      <c r="FRS128" s="243"/>
      <c r="FRT128" s="243"/>
      <c r="FRU128" s="243"/>
      <c r="FRV128" s="243"/>
      <c r="FRW128" s="243"/>
      <c r="FRX128" s="243"/>
      <c r="FRY128" s="243"/>
      <c r="FRZ128" s="243"/>
      <c r="FSA128" s="243"/>
      <c r="FSB128" s="243"/>
      <c r="FSC128" s="243"/>
      <c r="FSD128" s="243"/>
      <c r="FSE128" s="243"/>
      <c r="FSF128" s="243"/>
      <c r="FSG128" s="243"/>
      <c r="FSH128" s="243"/>
      <c r="FSI128" s="243"/>
      <c r="FSJ128" s="243"/>
      <c r="FSK128" s="243"/>
      <c r="FSL128" s="243"/>
      <c r="FSM128" s="243"/>
      <c r="FSN128" s="243"/>
      <c r="FSO128" s="243"/>
      <c r="FSP128" s="243"/>
      <c r="FSQ128" s="243"/>
      <c r="FSR128" s="243"/>
      <c r="FSS128" s="243"/>
      <c r="FST128" s="243"/>
      <c r="FSU128" s="243"/>
      <c r="FSV128" s="243"/>
      <c r="FSW128" s="243"/>
      <c r="FSX128" s="243"/>
      <c r="FSY128" s="243"/>
      <c r="FSZ128" s="243"/>
      <c r="FTA128" s="243"/>
      <c r="FTB128" s="243"/>
      <c r="FTC128" s="243"/>
      <c r="FTD128" s="243"/>
      <c r="FTE128" s="243"/>
      <c r="FTF128" s="243"/>
      <c r="FTG128" s="243"/>
      <c r="FTH128" s="243"/>
      <c r="FTI128" s="243"/>
      <c r="FTJ128" s="243"/>
      <c r="FTK128" s="243"/>
      <c r="FTL128" s="243"/>
      <c r="FTM128" s="243"/>
      <c r="FTN128" s="243"/>
      <c r="FTO128" s="243"/>
      <c r="FTP128" s="243"/>
      <c r="FTQ128" s="243"/>
      <c r="FTR128" s="243"/>
      <c r="FTS128" s="243"/>
      <c r="FTT128" s="243"/>
      <c r="FTU128" s="243"/>
      <c r="FTV128" s="243"/>
      <c r="FTW128" s="243"/>
      <c r="FTX128" s="243"/>
      <c r="FTY128" s="243"/>
      <c r="FTZ128" s="243"/>
      <c r="FUA128" s="243"/>
      <c r="FUB128" s="243"/>
      <c r="FUC128" s="243"/>
      <c r="FUD128" s="243"/>
      <c r="FUE128" s="243"/>
      <c r="FUF128" s="243"/>
      <c r="FUG128" s="243"/>
      <c r="FUH128" s="243"/>
      <c r="FUI128" s="243"/>
      <c r="FUJ128" s="243"/>
      <c r="FUK128" s="243"/>
      <c r="FUL128" s="243"/>
      <c r="FUM128" s="243"/>
      <c r="FUN128" s="243"/>
      <c r="FUO128" s="243"/>
      <c r="FUP128" s="243"/>
      <c r="FUQ128" s="243"/>
      <c r="FUR128" s="243"/>
      <c r="FUS128" s="243"/>
      <c r="FUT128" s="243"/>
      <c r="FUU128" s="243"/>
      <c r="FUV128" s="243"/>
      <c r="FUW128" s="243"/>
      <c r="FUX128" s="243"/>
      <c r="FUY128" s="243"/>
      <c r="FUZ128" s="243"/>
      <c r="FVA128" s="243"/>
      <c r="FVB128" s="243"/>
      <c r="FVC128" s="243"/>
      <c r="FVD128" s="243"/>
      <c r="FVE128" s="243"/>
      <c r="FVF128" s="243"/>
      <c r="FVG128" s="243"/>
      <c r="FVH128" s="243"/>
      <c r="FVI128" s="243"/>
      <c r="FVJ128" s="243"/>
      <c r="FVK128" s="243"/>
      <c r="FVL128" s="243"/>
      <c r="FVM128" s="243"/>
      <c r="FVN128" s="243"/>
      <c r="FVO128" s="243"/>
      <c r="FVP128" s="243"/>
      <c r="FVQ128" s="243"/>
      <c r="FVR128" s="243"/>
      <c r="FVS128" s="243"/>
      <c r="FVT128" s="243"/>
      <c r="FVU128" s="243"/>
      <c r="FVV128" s="243"/>
      <c r="FVW128" s="243"/>
      <c r="FVX128" s="243"/>
      <c r="FVY128" s="243"/>
      <c r="FVZ128" s="243"/>
      <c r="FWA128" s="243"/>
      <c r="FWB128" s="243"/>
      <c r="FWC128" s="243"/>
      <c r="FWD128" s="243"/>
      <c r="FWE128" s="243"/>
      <c r="FWF128" s="243"/>
      <c r="FWG128" s="243"/>
      <c r="FWH128" s="243"/>
      <c r="FWI128" s="243"/>
      <c r="FWJ128" s="243"/>
      <c r="FWK128" s="243"/>
      <c r="FWL128" s="243"/>
      <c r="FWM128" s="243"/>
      <c r="FWN128" s="243"/>
      <c r="FWO128" s="243"/>
      <c r="FWP128" s="243"/>
      <c r="FWQ128" s="243"/>
      <c r="FWR128" s="243"/>
      <c r="FWS128" s="243"/>
      <c r="FWT128" s="243"/>
      <c r="FWU128" s="243"/>
      <c r="FWV128" s="243"/>
      <c r="FWW128" s="243"/>
      <c r="FWX128" s="243"/>
      <c r="FWY128" s="243"/>
      <c r="FWZ128" s="243"/>
      <c r="FXA128" s="243"/>
      <c r="FXB128" s="243"/>
      <c r="FXC128" s="243"/>
      <c r="FXD128" s="243"/>
      <c r="FXE128" s="243"/>
      <c r="FXF128" s="243"/>
      <c r="FXG128" s="243"/>
      <c r="FXH128" s="243"/>
      <c r="FXI128" s="243"/>
      <c r="FXJ128" s="243"/>
      <c r="FXK128" s="243"/>
      <c r="FXL128" s="243"/>
      <c r="FXM128" s="243"/>
      <c r="FXN128" s="243"/>
      <c r="FXO128" s="243"/>
      <c r="FXP128" s="243"/>
      <c r="FXQ128" s="243"/>
      <c r="FXR128" s="243"/>
      <c r="FXS128" s="243"/>
      <c r="FXT128" s="243"/>
      <c r="FXU128" s="243"/>
      <c r="FXV128" s="243"/>
      <c r="FXW128" s="243"/>
      <c r="FXX128" s="243"/>
      <c r="FXY128" s="243"/>
      <c r="FXZ128" s="243"/>
      <c r="FYA128" s="243"/>
      <c r="FYB128" s="243"/>
      <c r="FYC128" s="243"/>
      <c r="FYD128" s="243"/>
      <c r="FYE128" s="243"/>
      <c r="FYF128" s="243"/>
      <c r="FYG128" s="243"/>
      <c r="FYH128" s="243"/>
      <c r="FYI128" s="243"/>
      <c r="FYJ128" s="243"/>
      <c r="FYK128" s="243"/>
      <c r="FYL128" s="243"/>
      <c r="FYM128" s="243"/>
      <c r="FYN128" s="243"/>
      <c r="FYO128" s="243"/>
      <c r="FYP128" s="243"/>
      <c r="FYQ128" s="243"/>
      <c r="FYR128" s="243"/>
      <c r="FYS128" s="243"/>
      <c r="FYT128" s="243"/>
      <c r="FYU128" s="243"/>
      <c r="FYV128" s="243"/>
      <c r="FYW128" s="243"/>
      <c r="FYX128" s="243"/>
      <c r="FYY128" s="243"/>
      <c r="FYZ128" s="243"/>
      <c r="FZA128" s="243"/>
      <c r="FZB128" s="243"/>
      <c r="FZC128" s="243"/>
      <c r="FZD128" s="243"/>
      <c r="FZE128" s="243"/>
      <c r="FZF128" s="243"/>
      <c r="FZG128" s="243"/>
      <c r="FZH128" s="243"/>
      <c r="FZI128" s="243"/>
      <c r="FZJ128" s="243"/>
      <c r="FZK128" s="243"/>
      <c r="FZL128" s="243"/>
      <c r="FZM128" s="243"/>
      <c r="FZN128" s="243"/>
      <c r="FZO128" s="243"/>
      <c r="FZP128" s="243"/>
      <c r="FZQ128" s="243"/>
      <c r="FZR128" s="243"/>
      <c r="FZS128" s="243"/>
      <c r="FZT128" s="243"/>
      <c r="FZU128" s="243"/>
      <c r="FZV128" s="243"/>
      <c r="FZW128" s="243"/>
      <c r="FZX128" s="243"/>
      <c r="FZY128" s="243"/>
      <c r="FZZ128" s="243"/>
      <c r="GAA128" s="243"/>
      <c r="GAB128" s="243"/>
      <c r="GAC128" s="243"/>
      <c r="GAD128" s="243"/>
      <c r="GAE128" s="243"/>
      <c r="GAF128" s="243"/>
      <c r="GAG128" s="243"/>
      <c r="GAH128" s="243"/>
      <c r="GAI128" s="243"/>
      <c r="GAJ128" s="243"/>
      <c r="GAK128" s="243"/>
      <c r="GAL128" s="243"/>
      <c r="GAM128" s="243"/>
      <c r="GAN128" s="243"/>
      <c r="GAO128" s="243"/>
      <c r="GAP128" s="243"/>
      <c r="GAQ128" s="243"/>
      <c r="GAR128" s="243"/>
      <c r="GAS128" s="243"/>
      <c r="GAT128" s="243"/>
      <c r="GAU128" s="243"/>
      <c r="GAV128" s="243"/>
      <c r="GAW128" s="243"/>
      <c r="GAX128" s="243"/>
      <c r="GAY128" s="243"/>
      <c r="GAZ128" s="243"/>
      <c r="GBA128" s="243"/>
      <c r="GBB128" s="243"/>
      <c r="GBC128" s="243"/>
      <c r="GBD128" s="243"/>
      <c r="GBE128" s="243"/>
      <c r="GBF128" s="243"/>
      <c r="GBG128" s="243"/>
      <c r="GBH128" s="243"/>
      <c r="GBI128" s="243"/>
      <c r="GBJ128" s="243"/>
      <c r="GBK128" s="243"/>
      <c r="GBL128" s="243"/>
      <c r="GBM128" s="243"/>
      <c r="GBN128" s="243"/>
      <c r="GBO128" s="243"/>
      <c r="GBP128" s="243"/>
      <c r="GBQ128" s="243"/>
      <c r="GBR128" s="243"/>
      <c r="GBS128" s="243"/>
      <c r="GBT128" s="243"/>
      <c r="GBU128" s="243"/>
      <c r="GBV128" s="243"/>
      <c r="GBW128" s="243"/>
      <c r="GBX128" s="243"/>
      <c r="GBY128" s="243"/>
      <c r="GBZ128" s="243"/>
      <c r="GCA128" s="243"/>
      <c r="GCB128" s="243"/>
      <c r="GCC128" s="243"/>
      <c r="GCD128" s="243"/>
      <c r="GCE128" s="243"/>
      <c r="GCF128" s="243"/>
      <c r="GCG128" s="243"/>
      <c r="GCH128" s="243"/>
      <c r="GCI128" s="243"/>
      <c r="GCJ128" s="243"/>
      <c r="GCK128" s="243"/>
      <c r="GCL128" s="243"/>
      <c r="GCM128" s="243"/>
      <c r="GCN128" s="243"/>
      <c r="GCO128" s="243"/>
      <c r="GCP128" s="243"/>
      <c r="GCQ128" s="243"/>
      <c r="GCR128" s="243"/>
      <c r="GCS128" s="243"/>
      <c r="GCT128" s="243"/>
      <c r="GCU128" s="243"/>
      <c r="GCV128" s="243"/>
      <c r="GCW128" s="243"/>
      <c r="GCX128" s="243"/>
      <c r="GCY128" s="243"/>
      <c r="GCZ128" s="243"/>
      <c r="GDA128" s="243"/>
      <c r="GDB128" s="243"/>
      <c r="GDC128" s="243"/>
      <c r="GDD128" s="243"/>
      <c r="GDE128" s="243"/>
      <c r="GDF128" s="243"/>
      <c r="GDG128" s="243"/>
      <c r="GDH128" s="243"/>
      <c r="GDI128" s="243"/>
      <c r="GDJ128" s="243"/>
      <c r="GDK128" s="243"/>
      <c r="GDL128" s="243"/>
      <c r="GDM128" s="243"/>
      <c r="GDN128" s="243"/>
      <c r="GDO128" s="243"/>
      <c r="GDP128" s="243"/>
      <c r="GDQ128" s="243"/>
      <c r="GDR128" s="243"/>
      <c r="GDS128" s="243"/>
      <c r="GDT128" s="243"/>
      <c r="GDU128" s="243"/>
      <c r="GDV128" s="243"/>
      <c r="GDW128" s="243"/>
      <c r="GDX128" s="243"/>
      <c r="GDY128" s="243"/>
      <c r="GDZ128" s="243"/>
      <c r="GEA128" s="243"/>
      <c r="GEB128" s="243"/>
      <c r="GEC128" s="243"/>
      <c r="GED128" s="243"/>
      <c r="GEE128" s="243"/>
      <c r="GEF128" s="243"/>
      <c r="GEG128" s="243"/>
      <c r="GEH128" s="243"/>
      <c r="GEI128" s="243"/>
      <c r="GEJ128" s="243"/>
      <c r="GEK128" s="243"/>
      <c r="GEL128" s="243"/>
      <c r="GEM128" s="243"/>
      <c r="GEN128" s="243"/>
      <c r="GEO128" s="243"/>
      <c r="GEP128" s="243"/>
      <c r="GEQ128" s="243"/>
      <c r="GER128" s="243"/>
      <c r="GES128" s="243"/>
      <c r="GET128" s="243"/>
      <c r="GEU128" s="243"/>
      <c r="GEV128" s="243"/>
      <c r="GEW128" s="243"/>
      <c r="GEX128" s="243"/>
      <c r="GEY128" s="243"/>
      <c r="GEZ128" s="243"/>
      <c r="GFA128" s="243"/>
      <c r="GFB128" s="243"/>
      <c r="GFC128" s="243"/>
      <c r="GFD128" s="243"/>
      <c r="GFE128" s="243"/>
      <c r="GFF128" s="243"/>
      <c r="GFG128" s="243"/>
      <c r="GFH128" s="243"/>
      <c r="GFI128" s="243"/>
      <c r="GFJ128" s="243"/>
      <c r="GFK128" s="243"/>
      <c r="GFL128" s="243"/>
      <c r="GFM128" s="243"/>
      <c r="GFN128" s="243"/>
      <c r="GFO128" s="243"/>
      <c r="GFP128" s="243"/>
      <c r="GFQ128" s="243"/>
      <c r="GFR128" s="243"/>
      <c r="GFS128" s="243"/>
      <c r="GFT128" s="243"/>
      <c r="GFU128" s="243"/>
      <c r="GFV128" s="243"/>
      <c r="GFW128" s="243"/>
      <c r="GFX128" s="243"/>
      <c r="GFY128" s="243"/>
      <c r="GFZ128" s="243"/>
      <c r="GGA128" s="243"/>
      <c r="GGB128" s="243"/>
      <c r="GGC128" s="243"/>
      <c r="GGD128" s="243"/>
      <c r="GGE128" s="243"/>
      <c r="GGF128" s="243"/>
      <c r="GGG128" s="243"/>
      <c r="GGH128" s="243"/>
      <c r="GGI128" s="243"/>
      <c r="GGJ128" s="243"/>
      <c r="GGK128" s="243"/>
      <c r="GGL128" s="243"/>
      <c r="GGM128" s="243"/>
      <c r="GGN128" s="243"/>
      <c r="GGO128" s="243"/>
      <c r="GGP128" s="243"/>
      <c r="GGQ128" s="243"/>
      <c r="GGR128" s="243"/>
      <c r="GGS128" s="243"/>
      <c r="GGT128" s="243"/>
      <c r="GGU128" s="243"/>
      <c r="GGV128" s="243"/>
      <c r="GGW128" s="243"/>
      <c r="GGX128" s="243"/>
      <c r="GGY128" s="243"/>
      <c r="GGZ128" s="243"/>
      <c r="GHA128" s="243"/>
      <c r="GHB128" s="243"/>
      <c r="GHC128" s="243"/>
      <c r="GHD128" s="243"/>
      <c r="GHE128" s="243"/>
      <c r="GHF128" s="243"/>
      <c r="GHG128" s="243"/>
      <c r="GHH128" s="243"/>
      <c r="GHI128" s="243"/>
      <c r="GHJ128" s="243"/>
      <c r="GHK128" s="243"/>
      <c r="GHL128" s="243"/>
      <c r="GHM128" s="243"/>
      <c r="GHN128" s="243"/>
      <c r="GHO128" s="243"/>
      <c r="GHP128" s="243"/>
      <c r="GHQ128" s="243"/>
      <c r="GHR128" s="243"/>
      <c r="GHS128" s="243"/>
      <c r="GHT128" s="243"/>
      <c r="GHU128" s="243"/>
      <c r="GHV128" s="243"/>
      <c r="GHW128" s="243"/>
      <c r="GHX128" s="243"/>
      <c r="GHY128" s="243"/>
      <c r="GHZ128" s="243"/>
      <c r="GIA128" s="243"/>
      <c r="GIB128" s="243"/>
      <c r="GIC128" s="243"/>
      <c r="GID128" s="243"/>
      <c r="GIE128" s="243"/>
      <c r="GIF128" s="243"/>
      <c r="GIG128" s="243"/>
      <c r="GIH128" s="243"/>
      <c r="GII128" s="243"/>
      <c r="GIJ128" s="243"/>
      <c r="GIK128" s="243"/>
      <c r="GIL128" s="243"/>
      <c r="GIM128" s="243"/>
      <c r="GIN128" s="243"/>
      <c r="GIO128" s="243"/>
      <c r="GIP128" s="243"/>
      <c r="GIQ128" s="243"/>
      <c r="GIR128" s="243"/>
      <c r="GIS128" s="243"/>
      <c r="GIT128" s="243"/>
      <c r="GIU128" s="243"/>
      <c r="GIV128" s="243"/>
      <c r="GIW128" s="243"/>
      <c r="GIX128" s="243"/>
      <c r="GIY128" s="243"/>
      <c r="GIZ128" s="243"/>
      <c r="GJA128" s="243"/>
      <c r="GJB128" s="243"/>
      <c r="GJC128" s="243"/>
      <c r="GJD128" s="243"/>
      <c r="GJE128" s="243"/>
      <c r="GJF128" s="243"/>
      <c r="GJG128" s="243"/>
      <c r="GJH128" s="243"/>
      <c r="GJI128" s="243"/>
      <c r="GJJ128" s="243"/>
      <c r="GJK128" s="243"/>
      <c r="GJL128" s="243"/>
      <c r="GJM128" s="243"/>
      <c r="GJN128" s="243"/>
      <c r="GJO128" s="243"/>
      <c r="GJP128" s="243"/>
      <c r="GJQ128" s="243"/>
      <c r="GJR128" s="243"/>
      <c r="GJS128" s="243"/>
      <c r="GJT128" s="243"/>
      <c r="GJU128" s="243"/>
      <c r="GJV128" s="243"/>
      <c r="GJW128" s="243"/>
      <c r="GJX128" s="243"/>
      <c r="GJY128" s="243"/>
      <c r="GJZ128" s="243"/>
      <c r="GKA128" s="243"/>
      <c r="GKB128" s="243"/>
      <c r="GKC128" s="243"/>
      <c r="GKD128" s="243"/>
      <c r="GKE128" s="243"/>
      <c r="GKF128" s="243"/>
      <c r="GKG128" s="243"/>
      <c r="GKH128" s="243"/>
      <c r="GKI128" s="243"/>
      <c r="GKJ128" s="243"/>
      <c r="GKK128" s="243"/>
      <c r="GKL128" s="243"/>
      <c r="GKM128" s="243"/>
      <c r="GKN128" s="243"/>
      <c r="GKO128" s="243"/>
      <c r="GKP128" s="243"/>
      <c r="GKQ128" s="243"/>
      <c r="GKR128" s="243"/>
      <c r="GKS128" s="243"/>
      <c r="GKT128" s="243"/>
      <c r="GKU128" s="243"/>
      <c r="GKV128" s="243"/>
      <c r="GKW128" s="243"/>
      <c r="GKX128" s="243"/>
      <c r="GKY128" s="243"/>
      <c r="GKZ128" s="243"/>
      <c r="GLA128" s="243"/>
      <c r="GLB128" s="243"/>
      <c r="GLC128" s="243"/>
      <c r="GLD128" s="243"/>
      <c r="GLE128" s="243"/>
      <c r="GLF128" s="243"/>
      <c r="GLG128" s="243"/>
      <c r="GLH128" s="243"/>
      <c r="GLI128" s="243"/>
      <c r="GLJ128" s="243"/>
      <c r="GLK128" s="243"/>
      <c r="GLL128" s="243"/>
      <c r="GLM128" s="243"/>
      <c r="GLN128" s="243"/>
      <c r="GLO128" s="243"/>
      <c r="GLP128" s="243"/>
      <c r="GLQ128" s="243"/>
      <c r="GLR128" s="243"/>
      <c r="GLS128" s="243"/>
      <c r="GLT128" s="243"/>
      <c r="GLU128" s="243"/>
      <c r="GLV128" s="243"/>
      <c r="GLW128" s="243"/>
      <c r="GLX128" s="243"/>
      <c r="GLY128" s="243"/>
      <c r="GLZ128" s="243"/>
      <c r="GMA128" s="243"/>
      <c r="GMB128" s="243"/>
      <c r="GMC128" s="243"/>
      <c r="GMD128" s="243"/>
      <c r="GME128" s="243"/>
      <c r="GMF128" s="243"/>
      <c r="GMG128" s="243"/>
      <c r="GMH128" s="243"/>
      <c r="GMI128" s="243"/>
      <c r="GMJ128" s="243"/>
      <c r="GMK128" s="243"/>
      <c r="GML128" s="243"/>
      <c r="GMM128" s="243"/>
      <c r="GMN128" s="243"/>
      <c r="GMO128" s="243"/>
      <c r="GMP128" s="243"/>
      <c r="GMQ128" s="243"/>
      <c r="GMR128" s="243"/>
      <c r="GMS128" s="243"/>
      <c r="GMT128" s="243"/>
      <c r="GMU128" s="243"/>
      <c r="GMV128" s="243"/>
      <c r="GMW128" s="243"/>
      <c r="GMX128" s="243"/>
      <c r="GMY128" s="243"/>
      <c r="GMZ128" s="243"/>
      <c r="GNA128" s="243"/>
      <c r="GNB128" s="243"/>
      <c r="GNC128" s="243"/>
      <c r="GND128" s="243"/>
      <c r="GNE128" s="243"/>
      <c r="GNF128" s="243"/>
      <c r="GNG128" s="243"/>
      <c r="GNH128" s="243"/>
      <c r="GNI128" s="243"/>
      <c r="GNJ128" s="243"/>
      <c r="GNK128" s="243"/>
      <c r="GNL128" s="243"/>
      <c r="GNM128" s="243"/>
      <c r="GNN128" s="243"/>
      <c r="GNO128" s="243"/>
      <c r="GNP128" s="243"/>
      <c r="GNQ128" s="243"/>
      <c r="GNR128" s="243"/>
      <c r="GNS128" s="243"/>
      <c r="GNT128" s="243"/>
      <c r="GNU128" s="243"/>
      <c r="GNV128" s="243"/>
      <c r="GNW128" s="243"/>
      <c r="GNX128" s="243"/>
      <c r="GNY128" s="243"/>
      <c r="GNZ128" s="243"/>
      <c r="GOA128" s="243"/>
      <c r="GOB128" s="243"/>
      <c r="GOC128" s="243"/>
      <c r="GOD128" s="243"/>
      <c r="GOE128" s="243"/>
      <c r="GOF128" s="243"/>
      <c r="GOG128" s="243"/>
      <c r="GOH128" s="243"/>
      <c r="GOI128" s="243"/>
      <c r="GOJ128" s="243"/>
      <c r="GOK128" s="243"/>
      <c r="GOL128" s="243"/>
      <c r="GOM128" s="243"/>
      <c r="GON128" s="243"/>
      <c r="GOO128" s="243"/>
      <c r="GOP128" s="243"/>
      <c r="GOQ128" s="243"/>
      <c r="GOR128" s="243"/>
      <c r="GOS128" s="243"/>
      <c r="GOT128" s="243"/>
      <c r="GOU128" s="243"/>
      <c r="GOV128" s="243"/>
      <c r="GOW128" s="243"/>
      <c r="GOX128" s="243"/>
      <c r="GOY128" s="243"/>
      <c r="GOZ128" s="243"/>
      <c r="GPA128" s="243"/>
      <c r="GPB128" s="243"/>
      <c r="GPC128" s="243"/>
      <c r="GPD128" s="243"/>
      <c r="GPE128" s="243"/>
      <c r="GPF128" s="243"/>
      <c r="GPG128" s="243"/>
      <c r="GPH128" s="243"/>
      <c r="GPI128" s="243"/>
      <c r="GPJ128" s="243"/>
      <c r="GPK128" s="243"/>
      <c r="GPL128" s="243"/>
      <c r="GPM128" s="243"/>
      <c r="GPN128" s="243"/>
      <c r="GPO128" s="243"/>
      <c r="GPP128" s="243"/>
      <c r="GPQ128" s="243"/>
      <c r="GPR128" s="243"/>
      <c r="GPS128" s="243"/>
      <c r="GPT128" s="243"/>
      <c r="GPU128" s="243"/>
      <c r="GPV128" s="243"/>
      <c r="GPW128" s="243"/>
      <c r="GPX128" s="243"/>
      <c r="GPY128" s="243"/>
      <c r="GPZ128" s="243"/>
      <c r="GQA128" s="243"/>
      <c r="GQB128" s="243"/>
      <c r="GQC128" s="243"/>
      <c r="GQD128" s="243"/>
      <c r="GQE128" s="243"/>
      <c r="GQF128" s="243"/>
      <c r="GQG128" s="243"/>
      <c r="GQH128" s="243"/>
      <c r="GQI128" s="243"/>
      <c r="GQJ128" s="243"/>
      <c r="GQK128" s="243"/>
      <c r="GQL128" s="243"/>
      <c r="GQM128" s="243"/>
      <c r="GQN128" s="243"/>
      <c r="GQO128" s="243"/>
      <c r="GQP128" s="243"/>
      <c r="GQQ128" s="243"/>
      <c r="GQR128" s="243"/>
      <c r="GQS128" s="243"/>
      <c r="GQT128" s="243"/>
      <c r="GQU128" s="243"/>
      <c r="GQV128" s="243"/>
      <c r="GQW128" s="243"/>
      <c r="GQX128" s="243"/>
      <c r="GQY128" s="243"/>
      <c r="GQZ128" s="243"/>
      <c r="GRA128" s="243"/>
      <c r="GRB128" s="243"/>
      <c r="GRC128" s="243"/>
      <c r="GRD128" s="243"/>
      <c r="GRE128" s="243"/>
      <c r="GRF128" s="243"/>
      <c r="GRG128" s="243"/>
      <c r="GRH128" s="243"/>
      <c r="GRI128" s="243"/>
      <c r="GRJ128" s="243"/>
      <c r="GRK128" s="243"/>
      <c r="GRL128" s="243"/>
      <c r="GRM128" s="243"/>
      <c r="GRN128" s="243"/>
      <c r="GRO128" s="243"/>
      <c r="GRP128" s="243"/>
      <c r="GRQ128" s="243"/>
      <c r="GRR128" s="243"/>
      <c r="GRS128" s="243"/>
      <c r="GRT128" s="243"/>
      <c r="GRU128" s="243"/>
      <c r="GRV128" s="243"/>
      <c r="GRW128" s="243"/>
      <c r="GRX128" s="243"/>
      <c r="GRY128" s="243"/>
      <c r="GRZ128" s="243"/>
      <c r="GSA128" s="243"/>
      <c r="GSB128" s="243"/>
      <c r="GSC128" s="243"/>
      <c r="GSD128" s="243"/>
      <c r="GSE128" s="243"/>
      <c r="GSF128" s="243"/>
      <c r="GSG128" s="243"/>
      <c r="GSH128" s="243"/>
      <c r="GSI128" s="243"/>
      <c r="GSJ128" s="243"/>
      <c r="GSK128" s="243"/>
      <c r="GSL128" s="243"/>
      <c r="GSM128" s="243"/>
      <c r="GSN128" s="243"/>
      <c r="GSO128" s="243"/>
      <c r="GSP128" s="243"/>
      <c r="GSQ128" s="243"/>
      <c r="GSR128" s="243"/>
      <c r="GSS128" s="243"/>
      <c r="GST128" s="243"/>
      <c r="GSU128" s="243"/>
      <c r="GSV128" s="243"/>
      <c r="GSW128" s="243"/>
      <c r="GSX128" s="243"/>
      <c r="GSY128" s="243"/>
      <c r="GSZ128" s="243"/>
      <c r="GTA128" s="243"/>
      <c r="GTB128" s="243"/>
      <c r="GTC128" s="243"/>
      <c r="GTD128" s="243"/>
      <c r="GTE128" s="243"/>
      <c r="GTF128" s="243"/>
      <c r="GTG128" s="243"/>
      <c r="GTH128" s="243"/>
      <c r="GTI128" s="243"/>
      <c r="GTJ128" s="243"/>
      <c r="GTK128" s="243"/>
      <c r="GTL128" s="243"/>
      <c r="GTM128" s="243"/>
      <c r="GTN128" s="243"/>
      <c r="GTO128" s="243"/>
      <c r="GTP128" s="243"/>
      <c r="GTQ128" s="243"/>
      <c r="GTR128" s="243"/>
      <c r="GTS128" s="243"/>
      <c r="GTT128" s="243"/>
      <c r="GTU128" s="243"/>
      <c r="GTV128" s="243"/>
      <c r="GTW128" s="243"/>
      <c r="GTX128" s="243"/>
      <c r="GTY128" s="243"/>
      <c r="GTZ128" s="243"/>
      <c r="GUA128" s="243"/>
      <c r="GUB128" s="243"/>
      <c r="GUC128" s="243"/>
      <c r="GUD128" s="243"/>
      <c r="GUE128" s="243"/>
      <c r="GUF128" s="243"/>
      <c r="GUG128" s="243"/>
      <c r="GUH128" s="243"/>
      <c r="GUI128" s="243"/>
      <c r="GUJ128" s="243"/>
      <c r="GUK128" s="243"/>
      <c r="GUL128" s="243"/>
      <c r="GUM128" s="243"/>
      <c r="GUN128" s="243"/>
      <c r="GUO128" s="243"/>
      <c r="GUP128" s="243"/>
      <c r="GUQ128" s="243"/>
      <c r="GUR128" s="243"/>
      <c r="GUS128" s="243"/>
      <c r="GUT128" s="243"/>
      <c r="GUU128" s="243"/>
      <c r="GUV128" s="243"/>
      <c r="GUW128" s="243"/>
      <c r="GUX128" s="243"/>
      <c r="GUY128" s="243"/>
      <c r="GUZ128" s="243"/>
      <c r="GVA128" s="243"/>
      <c r="GVB128" s="243"/>
      <c r="GVC128" s="243"/>
      <c r="GVD128" s="243"/>
      <c r="GVE128" s="243"/>
      <c r="GVF128" s="243"/>
      <c r="GVG128" s="243"/>
      <c r="GVH128" s="243"/>
      <c r="GVI128" s="243"/>
      <c r="GVJ128" s="243"/>
      <c r="GVK128" s="243"/>
      <c r="GVL128" s="243"/>
      <c r="GVM128" s="243"/>
      <c r="GVN128" s="243"/>
      <c r="GVO128" s="243"/>
      <c r="GVP128" s="243"/>
      <c r="GVQ128" s="243"/>
      <c r="GVR128" s="243"/>
      <c r="GVS128" s="243"/>
      <c r="GVT128" s="243"/>
      <c r="GVU128" s="243"/>
      <c r="GVV128" s="243"/>
      <c r="GVW128" s="243"/>
      <c r="GVX128" s="243"/>
      <c r="GVY128" s="243"/>
      <c r="GVZ128" s="243"/>
      <c r="GWA128" s="243"/>
      <c r="GWB128" s="243"/>
      <c r="GWC128" s="243"/>
      <c r="GWD128" s="243"/>
      <c r="GWE128" s="243"/>
      <c r="GWF128" s="243"/>
      <c r="GWG128" s="243"/>
      <c r="GWH128" s="243"/>
      <c r="GWI128" s="243"/>
      <c r="GWJ128" s="243"/>
      <c r="GWK128" s="243"/>
      <c r="GWL128" s="243"/>
      <c r="GWM128" s="243"/>
      <c r="GWN128" s="243"/>
      <c r="GWO128" s="243"/>
      <c r="GWP128" s="243"/>
      <c r="GWQ128" s="243"/>
      <c r="GWR128" s="243"/>
      <c r="GWS128" s="243"/>
      <c r="GWT128" s="243"/>
      <c r="GWU128" s="243"/>
      <c r="GWV128" s="243"/>
      <c r="GWW128" s="243"/>
      <c r="GWX128" s="243"/>
      <c r="GWY128" s="243"/>
      <c r="GWZ128" s="243"/>
      <c r="GXA128" s="243"/>
      <c r="GXB128" s="243"/>
      <c r="GXC128" s="243"/>
      <c r="GXD128" s="243"/>
      <c r="GXE128" s="243"/>
      <c r="GXF128" s="243"/>
      <c r="GXG128" s="243"/>
      <c r="GXH128" s="243"/>
      <c r="GXI128" s="243"/>
      <c r="GXJ128" s="243"/>
      <c r="GXK128" s="243"/>
      <c r="GXL128" s="243"/>
      <c r="GXM128" s="243"/>
      <c r="GXN128" s="243"/>
      <c r="GXO128" s="243"/>
      <c r="GXP128" s="243"/>
      <c r="GXQ128" s="243"/>
      <c r="GXR128" s="243"/>
      <c r="GXS128" s="243"/>
      <c r="GXT128" s="243"/>
      <c r="GXU128" s="243"/>
      <c r="GXV128" s="243"/>
      <c r="GXW128" s="243"/>
      <c r="GXX128" s="243"/>
      <c r="GXY128" s="243"/>
      <c r="GXZ128" s="243"/>
      <c r="GYA128" s="243"/>
      <c r="GYB128" s="243"/>
      <c r="GYC128" s="243"/>
      <c r="GYD128" s="243"/>
      <c r="GYE128" s="243"/>
      <c r="GYF128" s="243"/>
      <c r="GYG128" s="243"/>
      <c r="GYH128" s="243"/>
      <c r="GYI128" s="243"/>
      <c r="GYJ128" s="243"/>
      <c r="GYK128" s="243"/>
      <c r="GYL128" s="243"/>
      <c r="GYM128" s="243"/>
      <c r="GYN128" s="243"/>
      <c r="GYO128" s="243"/>
      <c r="GYP128" s="243"/>
      <c r="GYQ128" s="243"/>
      <c r="GYR128" s="243"/>
      <c r="GYS128" s="243"/>
      <c r="GYT128" s="243"/>
      <c r="GYU128" s="243"/>
      <c r="GYV128" s="243"/>
      <c r="GYW128" s="243"/>
      <c r="GYX128" s="243"/>
      <c r="GYY128" s="243"/>
      <c r="GYZ128" s="243"/>
      <c r="GZA128" s="243"/>
      <c r="GZB128" s="243"/>
      <c r="GZC128" s="243"/>
      <c r="GZD128" s="243"/>
      <c r="GZE128" s="243"/>
      <c r="GZF128" s="243"/>
      <c r="GZG128" s="243"/>
      <c r="GZH128" s="243"/>
      <c r="GZI128" s="243"/>
      <c r="GZJ128" s="243"/>
      <c r="GZK128" s="243"/>
      <c r="GZL128" s="243"/>
      <c r="GZM128" s="243"/>
      <c r="GZN128" s="243"/>
      <c r="GZO128" s="243"/>
      <c r="GZP128" s="243"/>
      <c r="GZQ128" s="243"/>
      <c r="GZR128" s="243"/>
      <c r="GZS128" s="243"/>
      <c r="GZT128" s="243"/>
      <c r="GZU128" s="243"/>
      <c r="GZV128" s="243"/>
      <c r="GZW128" s="243"/>
      <c r="GZX128" s="243"/>
      <c r="GZY128" s="243"/>
      <c r="GZZ128" s="243"/>
      <c r="HAA128" s="243"/>
      <c r="HAB128" s="243"/>
      <c r="HAC128" s="243"/>
      <c r="HAD128" s="243"/>
      <c r="HAE128" s="243"/>
      <c r="HAF128" s="243"/>
      <c r="HAG128" s="243"/>
      <c r="HAH128" s="243"/>
      <c r="HAI128" s="243"/>
      <c r="HAJ128" s="243"/>
      <c r="HAK128" s="243"/>
      <c r="HAL128" s="243"/>
      <c r="HAM128" s="243"/>
      <c r="HAN128" s="243"/>
      <c r="HAO128" s="243"/>
      <c r="HAP128" s="243"/>
      <c r="HAQ128" s="243"/>
      <c r="HAR128" s="243"/>
      <c r="HAS128" s="243"/>
      <c r="HAT128" s="243"/>
      <c r="HAU128" s="243"/>
      <c r="HAV128" s="243"/>
      <c r="HAW128" s="243"/>
      <c r="HAX128" s="243"/>
      <c r="HAY128" s="243"/>
      <c r="HAZ128" s="243"/>
      <c r="HBA128" s="243"/>
      <c r="HBB128" s="243"/>
      <c r="HBC128" s="243"/>
      <c r="HBD128" s="243"/>
      <c r="HBE128" s="243"/>
      <c r="HBF128" s="243"/>
      <c r="HBG128" s="243"/>
      <c r="HBH128" s="243"/>
      <c r="HBI128" s="243"/>
      <c r="HBJ128" s="243"/>
      <c r="HBK128" s="243"/>
      <c r="HBL128" s="243"/>
      <c r="HBM128" s="243"/>
      <c r="HBN128" s="243"/>
      <c r="HBO128" s="243"/>
      <c r="HBP128" s="243"/>
      <c r="HBQ128" s="243"/>
      <c r="HBR128" s="243"/>
      <c r="HBS128" s="243"/>
      <c r="HBT128" s="243"/>
      <c r="HBU128" s="243"/>
      <c r="HBV128" s="243"/>
      <c r="HBW128" s="243"/>
      <c r="HBX128" s="243"/>
      <c r="HBY128" s="243"/>
      <c r="HBZ128" s="243"/>
      <c r="HCA128" s="243"/>
      <c r="HCB128" s="243"/>
      <c r="HCC128" s="243"/>
      <c r="HCD128" s="243"/>
      <c r="HCE128" s="243"/>
      <c r="HCF128" s="243"/>
      <c r="HCG128" s="243"/>
      <c r="HCH128" s="243"/>
      <c r="HCI128" s="243"/>
      <c r="HCJ128" s="243"/>
      <c r="HCK128" s="243"/>
      <c r="HCL128" s="243"/>
      <c r="HCM128" s="243"/>
      <c r="HCN128" s="243"/>
      <c r="HCO128" s="243"/>
      <c r="HCP128" s="243"/>
      <c r="HCQ128" s="243"/>
      <c r="HCR128" s="243"/>
      <c r="HCS128" s="243"/>
      <c r="HCT128" s="243"/>
      <c r="HCU128" s="243"/>
      <c r="HCV128" s="243"/>
      <c r="HCW128" s="243"/>
      <c r="HCX128" s="243"/>
      <c r="HCY128" s="243"/>
      <c r="HCZ128" s="243"/>
      <c r="HDA128" s="243"/>
      <c r="HDB128" s="243"/>
      <c r="HDC128" s="243"/>
      <c r="HDD128" s="243"/>
      <c r="HDE128" s="243"/>
      <c r="HDF128" s="243"/>
      <c r="HDG128" s="243"/>
      <c r="HDH128" s="243"/>
      <c r="HDI128" s="243"/>
      <c r="HDJ128" s="243"/>
      <c r="HDK128" s="243"/>
      <c r="HDL128" s="243"/>
      <c r="HDM128" s="243"/>
      <c r="HDN128" s="243"/>
      <c r="HDO128" s="243"/>
      <c r="HDP128" s="243"/>
      <c r="HDQ128" s="243"/>
      <c r="HDR128" s="243"/>
      <c r="HDS128" s="243"/>
      <c r="HDT128" s="243"/>
      <c r="HDU128" s="243"/>
      <c r="HDV128" s="243"/>
      <c r="HDW128" s="243"/>
      <c r="HDX128" s="243"/>
      <c r="HDY128" s="243"/>
      <c r="HDZ128" s="243"/>
      <c r="HEA128" s="243"/>
      <c r="HEB128" s="243"/>
      <c r="HEC128" s="243"/>
      <c r="HED128" s="243"/>
      <c r="HEE128" s="243"/>
      <c r="HEF128" s="243"/>
      <c r="HEG128" s="243"/>
      <c r="HEH128" s="243"/>
      <c r="HEI128" s="243"/>
      <c r="HEJ128" s="243"/>
      <c r="HEK128" s="243"/>
      <c r="HEL128" s="243"/>
      <c r="HEM128" s="243"/>
      <c r="HEN128" s="243"/>
      <c r="HEO128" s="243"/>
      <c r="HEP128" s="243"/>
      <c r="HEQ128" s="243"/>
      <c r="HER128" s="243"/>
      <c r="HES128" s="243"/>
      <c r="HET128" s="243"/>
      <c r="HEU128" s="243"/>
      <c r="HEV128" s="243"/>
      <c r="HEW128" s="243"/>
      <c r="HEX128" s="243"/>
      <c r="HEY128" s="243"/>
      <c r="HEZ128" s="243"/>
      <c r="HFA128" s="243"/>
      <c r="HFB128" s="243"/>
      <c r="HFC128" s="243"/>
      <c r="HFD128" s="243"/>
      <c r="HFE128" s="243"/>
      <c r="HFF128" s="243"/>
      <c r="HFG128" s="243"/>
      <c r="HFH128" s="243"/>
      <c r="HFI128" s="243"/>
      <c r="HFJ128" s="243"/>
      <c r="HFK128" s="243"/>
      <c r="HFL128" s="243"/>
      <c r="HFM128" s="243"/>
      <c r="HFN128" s="243"/>
      <c r="HFO128" s="243"/>
      <c r="HFP128" s="243"/>
      <c r="HFQ128" s="243"/>
      <c r="HFR128" s="243"/>
      <c r="HFS128" s="243"/>
      <c r="HFT128" s="243"/>
      <c r="HFU128" s="243"/>
      <c r="HFV128" s="243"/>
      <c r="HFW128" s="243"/>
      <c r="HFX128" s="243"/>
      <c r="HFY128" s="243"/>
      <c r="HFZ128" s="243"/>
      <c r="HGA128" s="243"/>
      <c r="HGB128" s="243"/>
      <c r="HGC128" s="243"/>
      <c r="HGD128" s="243"/>
      <c r="HGE128" s="243"/>
      <c r="HGF128" s="243"/>
      <c r="HGG128" s="243"/>
      <c r="HGH128" s="243"/>
      <c r="HGI128" s="243"/>
      <c r="HGJ128" s="243"/>
      <c r="HGK128" s="243"/>
      <c r="HGL128" s="243"/>
      <c r="HGM128" s="243"/>
      <c r="HGN128" s="243"/>
      <c r="HGO128" s="243"/>
      <c r="HGP128" s="243"/>
      <c r="HGQ128" s="243"/>
      <c r="HGR128" s="243"/>
      <c r="HGS128" s="243"/>
      <c r="HGT128" s="243"/>
      <c r="HGU128" s="243"/>
      <c r="HGV128" s="243"/>
      <c r="HGW128" s="243"/>
      <c r="HGX128" s="243"/>
      <c r="HGY128" s="243"/>
      <c r="HGZ128" s="243"/>
      <c r="HHA128" s="243"/>
      <c r="HHB128" s="243"/>
      <c r="HHC128" s="243"/>
      <c r="HHD128" s="243"/>
      <c r="HHE128" s="243"/>
      <c r="HHF128" s="243"/>
      <c r="HHG128" s="243"/>
      <c r="HHH128" s="243"/>
      <c r="HHI128" s="243"/>
      <c r="HHJ128" s="243"/>
      <c r="HHK128" s="243"/>
      <c r="HHL128" s="243"/>
      <c r="HHM128" s="243"/>
      <c r="HHN128" s="243"/>
      <c r="HHO128" s="243"/>
      <c r="HHP128" s="243"/>
      <c r="HHQ128" s="243"/>
      <c r="HHR128" s="243"/>
      <c r="HHS128" s="243"/>
      <c r="HHT128" s="243"/>
      <c r="HHU128" s="243"/>
      <c r="HHV128" s="243"/>
      <c r="HHW128" s="243"/>
      <c r="HHX128" s="243"/>
      <c r="HHY128" s="243"/>
      <c r="HHZ128" s="243"/>
      <c r="HIA128" s="243"/>
      <c r="HIB128" s="243"/>
      <c r="HIC128" s="243"/>
      <c r="HID128" s="243"/>
      <c r="HIE128" s="243"/>
      <c r="HIF128" s="243"/>
      <c r="HIG128" s="243"/>
      <c r="HIH128" s="243"/>
      <c r="HII128" s="243"/>
      <c r="HIJ128" s="243"/>
      <c r="HIK128" s="243"/>
      <c r="HIL128" s="243"/>
      <c r="HIM128" s="243"/>
      <c r="HIN128" s="243"/>
      <c r="HIO128" s="243"/>
      <c r="HIP128" s="243"/>
      <c r="HIQ128" s="243"/>
      <c r="HIR128" s="243"/>
      <c r="HIS128" s="243"/>
      <c r="HIT128" s="243"/>
      <c r="HIU128" s="243"/>
      <c r="HIV128" s="243"/>
      <c r="HIW128" s="243"/>
      <c r="HIX128" s="243"/>
      <c r="HIY128" s="243"/>
      <c r="HIZ128" s="243"/>
      <c r="HJA128" s="243"/>
      <c r="HJB128" s="243"/>
      <c r="HJC128" s="243"/>
      <c r="HJD128" s="243"/>
      <c r="HJE128" s="243"/>
      <c r="HJF128" s="243"/>
      <c r="HJG128" s="243"/>
      <c r="HJH128" s="243"/>
      <c r="HJI128" s="243"/>
      <c r="HJJ128" s="243"/>
      <c r="HJK128" s="243"/>
      <c r="HJL128" s="243"/>
      <c r="HJM128" s="243"/>
      <c r="HJN128" s="243"/>
      <c r="HJO128" s="243"/>
      <c r="HJP128" s="243"/>
      <c r="HJQ128" s="243"/>
      <c r="HJR128" s="243"/>
      <c r="HJS128" s="243"/>
      <c r="HJT128" s="243"/>
      <c r="HJU128" s="243"/>
      <c r="HJV128" s="243"/>
      <c r="HJW128" s="243"/>
      <c r="HJX128" s="243"/>
      <c r="HJY128" s="243"/>
      <c r="HJZ128" s="243"/>
      <c r="HKA128" s="243"/>
      <c r="HKB128" s="243"/>
      <c r="HKC128" s="243"/>
      <c r="HKD128" s="243"/>
      <c r="HKE128" s="243"/>
      <c r="HKF128" s="243"/>
      <c r="HKG128" s="243"/>
      <c r="HKH128" s="243"/>
      <c r="HKI128" s="243"/>
      <c r="HKJ128" s="243"/>
      <c r="HKK128" s="243"/>
      <c r="HKL128" s="243"/>
      <c r="HKM128" s="243"/>
      <c r="HKN128" s="243"/>
      <c r="HKO128" s="243"/>
      <c r="HKP128" s="243"/>
      <c r="HKQ128" s="243"/>
      <c r="HKR128" s="243"/>
      <c r="HKS128" s="243"/>
      <c r="HKT128" s="243"/>
      <c r="HKU128" s="243"/>
      <c r="HKV128" s="243"/>
      <c r="HKW128" s="243"/>
      <c r="HKX128" s="243"/>
      <c r="HKY128" s="243"/>
      <c r="HKZ128" s="243"/>
      <c r="HLA128" s="243"/>
      <c r="HLB128" s="243"/>
      <c r="HLC128" s="243"/>
      <c r="HLD128" s="243"/>
      <c r="HLE128" s="243"/>
      <c r="HLF128" s="243"/>
      <c r="HLG128" s="243"/>
      <c r="HLH128" s="243"/>
      <c r="HLI128" s="243"/>
      <c r="HLJ128" s="243"/>
      <c r="HLK128" s="243"/>
      <c r="HLL128" s="243"/>
      <c r="HLM128" s="243"/>
      <c r="HLN128" s="243"/>
      <c r="HLO128" s="243"/>
      <c r="HLP128" s="243"/>
      <c r="HLQ128" s="243"/>
      <c r="HLR128" s="243"/>
      <c r="HLS128" s="243"/>
      <c r="HLT128" s="243"/>
      <c r="HLU128" s="243"/>
      <c r="HLV128" s="243"/>
      <c r="HLW128" s="243"/>
      <c r="HLX128" s="243"/>
      <c r="HLY128" s="243"/>
      <c r="HLZ128" s="243"/>
      <c r="HMA128" s="243"/>
      <c r="HMB128" s="243"/>
      <c r="HMC128" s="243"/>
      <c r="HMD128" s="243"/>
      <c r="HME128" s="243"/>
      <c r="HMF128" s="243"/>
      <c r="HMG128" s="243"/>
      <c r="HMH128" s="243"/>
      <c r="HMI128" s="243"/>
      <c r="HMJ128" s="243"/>
      <c r="HMK128" s="243"/>
      <c r="HML128" s="243"/>
      <c r="HMM128" s="243"/>
      <c r="HMN128" s="243"/>
      <c r="HMO128" s="243"/>
      <c r="HMP128" s="243"/>
      <c r="HMQ128" s="243"/>
      <c r="HMR128" s="243"/>
      <c r="HMS128" s="243"/>
      <c r="HMT128" s="243"/>
      <c r="HMU128" s="243"/>
      <c r="HMV128" s="243"/>
      <c r="HMW128" s="243"/>
      <c r="HMX128" s="243"/>
      <c r="HMY128" s="243"/>
      <c r="HMZ128" s="243"/>
      <c r="HNA128" s="243"/>
      <c r="HNB128" s="243"/>
      <c r="HNC128" s="243"/>
      <c r="HND128" s="243"/>
      <c r="HNE128" s="243"/>
      <c r="HNF128" s="243"/>
      <c r="HNG128" s="243"/>
      <c r="HNH128" s="243"/>
      <c r="HNI128" s="243"/>
      <c r="HNJ128" s="243"/>
      <c r="HNK128" s="243"/>
      <c r="HNL128" s="243"/>
      <c r="HNM128" s="243"/>
      <c r="HNN128" s="243"/>
      <c r="HNO128" s="243"/>
      <c r="HNP128" s="243"/>
      <c r="HNQ128" s="243"/>
      <c r="HNR128" s="243"/>
      <c r="HNS128" s="243"/>
      <c r="HNT128" s="243"/>
      <c r="HNU128" s="243"/>
      <c r="HNV128" s="243"/>
      <c r="HNW128" s="243"/>
      <c r="HNX128" s="243"/>
      <c r="HNY128" s="243"/>
      <c r="HNZ128" s="243"/>
      <c r="HOA128" s="243"/>
      <c r="HOB128" s="243"/>
      <c r="HOC128" s="243"/>
      <c r="HOD128" s="243"/>
      <c r="HOE128" s="243"/>
      <c r="HOF128" s="243"/>
      <c r="HOG128" s="243"/>
      <c r="HOH128" s="243"/>
      <c r="HOI128" s="243"/>
      <c r="HOJ128" s="243"/>
      <c r="HOK128" s="243"/>
      <c r="HOL128" s="243"/>
      <c r="HOM128" s="243"/>
      <c r="HON128" s="243"/>
      <c r="HOO128" s="243"/>
      <c r="HOP128" s="243"/>
      <c r="HOQ128" s="243"/>
      <c r="HOR128" s="243"/>
      <c r="HOS128" s="243"/>
      <c r="HOT128" s="243"/>
      <c r="HOU128" s="243"/>
      <c r="HOV128" s="243"/>
      <c r="HOW128" s="243"/>
      <c r="HOX128" s="243"/>
      <c r="HOY128" s="243"/>
      <c r="HOZ128" s="243"/>
      <c r="HPA128" s="243"/>
      <c r="HPB128" s="243"/>
      <c r="HPC128" s="243"/>
      <c r="HPD128" s="243"/>
      <c r="HPE128" s="243"/>
      <c r="HPF128" s="243"/>
      <c r="HPG128" s="243"/>
      <c r="HPH128" s="243"/>
      <c r="HPI128" s="243"/>
      <c r="HPJ128" s="243"/>
      <c r="HPK128" s="243"/>
      <c r="HPL128" s="243"/>
      <c r="HPM128" s="243"/>
      <c r="HPN128" s="243"/>
      <c r="HPO128" s="243"/>
      <c r="HPP128" s="243"/>
      <c r="HPQ128" s="243"/>
      <c r="HPR128" s="243"/>
      <c r="HPS128" s="243"/>
      <c r="HPT128" s="243"/>
      <c r="HPU128" s="243"/>
      <c r="HPV128" s="243"/>
      <c r="HPW128" s="243"/>
      <c r="HPX128" s="243"/>
      <c r="HPY128" s="243"/>
      <c r="HPZ128" s="243"/>
      <c r="HQA128" s="243"/>
      <c r="HQB128" s="243"/>
      <c r="HQC128" s="243"/>
      <c r="HQD128" s="243"/>
      <c r="HQE128" s="243"/>
      <c r="HQF128" s="243"/>
      <c r="HQG128" s="243"/>
      <c r="HQH128" s="243"/>
      <c r="HQI128" s="243"/>
      <c r="HQJ128" s="243"/>
      <c r="HQK128" s="243"/>
      <c r="HQL128" s="243"/>
      <c r="HQM128" s="243"/>
      <c r="HQN128" s="243"/>
      <c r="HQO128" s="243"/>
      <c r="HQP128" s="243"/>
      <c r="HQQ128" s="243"/>
      <c r="HQR128" s="243"/>
      <c r="HQS128" s="243"/>
      <c r="HQT128" s="243"/>
      <c r="HQU128" s="243"/>
      <c r="HQV128" s="243"/>
      <c r="HQW128" s="243"/>
      <c r="HQX128" s="243"/>
      <c r="HQY128" s="243"/>
      <c r="HQZ128" s="243"/>
      <c r="HRA128" s="243"/>
      <c r="HRB128" s="243"/>
      <c r="HRC128" s="243"/>
      <c r="HRD128" s="243"/>
      <c r="HRE128" s="243"/>
      <c r="HRF128" s="243"/>
      <c r="HRG128" s="243"/>
      <c r="HRH128" s="243"/>
      <c r="HRI128" s="243"/>
      <c r="HRJ128" s="243"/>
      <c r="HRK128" s="243"/>
      <c r="HRL128" s="243"/>
      <c r="HRM128" s="243"/>
      <c r="HRN128" s="243"/>
      <c r="HRO128" s="243"/>
      <c r="HRP128" s="243"/>
      <c r="HRQ128" s="243"/>
      <c r="HRR128" s="243"/>
      <c r="HRS128" s="243"/>
      <c r="HRT128" s="243"/>
      <c r="HRU128" s="243"/>
      <c r="HRV128" s="243"/>
      <c r="HRW128" s="243"/>
      <c r="HRX128" s="243"/>
      <c r="HRY128" s="243"/>
      <c r="HRZ128" s="243"/>
      <c r="HSA128" s="243"/>
      <c r="HSB128" s="243"/>
      <c r="HSC128" s="243"/>
      <c r="HSD128" s="243"/>
      <c r="HSE128" s="243"/>
      <c r="HSF128" s="243"/>
      <c r="HSG128" s="243"/>
      <c r="HSH128" s="243"/>
      <c r="HSI128" s="243"/>
      <c r="HSJ128" s="243"/>
      <c r="HSK128" s="243"/>
      <c r="HSL128" s="243"/>
      <c r="HSM128" s="243"/>
      <c r="HSN128" s="243"/>
      <c r="HSO128" s="243"/>
      <c r="HSP128" s="243"/>
      <c r="HSQ128" s="243"/>
      <c r="HSR128" s="243"/>
      <c r="HSS128" s="243"/>
      <c r="HST128" s="243"/>
      <c r="HSU128" s="243"/>
      <c r="HSV128" s="243"/>
      <c r="HSW128" s="243"/>
      <c r="HSX128" s="243"/>
      <c r="HSY128" s="243"/>
      <c r="HSZ128" s="243"/>
      <c r="HTA128" s="243"/>
      <c r="HTB128" s="243"/>
      <c r="HTC128" s="243"/>
      <c r="HTD128" s="243"/>
      <c r="HTE128" s="243"/>
      <c r="HTF128" s="243"/>
      <c r="HTG128" s="243"/>
      <c r="HTH128" s="243"/>
      <c r="HTI128" s="243"/>
      <c r="HTJ128" s="243"/>
      <c r="HTK128" s="243"/>
      <c r="HTL128" s="243"/>
      <c r="HTM128" s="243"/>
      <c r="HTN128" s="243"/>
      <c r="HTO128" s="243"/>
      <c r="HTP128" s="243"/>
      <c r="HTQ128" s="243"/>
      <c r="HTR128" s="243"/>
      <c r="HTS128" s="243"/>
      <c r="HTT128" s="243"/>
      <c r="HTU128" s="243"/>
      <c r="HTV128" s="243"/>
      <c r="HTW128" s="243"/>
      <c r="HTX128" s="243"/>
      <c r="HTY128" s="243"/>
      <c r="HTZ128" s="243"/>
      <c r="HUA128" s="243"/>
      <c r="HUB128" s="243"/>
      <c r="HUC128" s="243"/>
      <c r="HUD128" s="243"/>
      <c r="HUE128" s="243"/>
      <c r="HUF128" s="243"/>
      <c r="HUG128" s="243"/>
      <c r="HUH128" s="243"/>
      <c r="HUI128" s="243"/>
      <c r="HUJ128" s="243"/>
      <c r="HUK128" s="243"/>
      <c r="HUL128" s="243"/>
      <c r="HUM128" s="243"/>
      <c r="HUN128" s="243"/>
      <c r="HUO128" s="243"/>
      <c r="HUP128" s="243"/>
      <c r="HUQ128" s="243"/>
      <c r="HUR128" s="243"/>
      <c r="HUS128" s="243"/>
      <c r="HUT128" s="243"/>
      <c r="HUU128" s="243"/>
      <c r="HUV128" s="243"/>
      <c r="HUW128" s="243"/>
      <c r="HUX128" s="243"/>
      <c r="HUY128" s="243"/>
      <c r="HUZ128" s="243"/>
      <c r="HVA128" s="243"/>
      <c r="HVB128" s="243"/>
      <c r="HVC128" s="243"/>
      <c r="HVD128" s="243"/>
      <c r="HVE128" s="243"/>
      <c r="HVF128" s="243"/>
      <c r="HVG128" s="243"/>
      <c r="HVH128" s="243"/>
      <c r="HVI128" s="243"/>
      <c r="HVJ128" s="243"/>
      <c r="HVK128" s="243"/>
      <c r="HVL128" s="243"/>
      <c r="HVM128" s="243"/>
      <c r="HVN128" s="243"/>
      <c r="HVO128" s="243"/>
      <c r="HVP128" s="243"/>
      <c r="HVQ128" s="243"/>
      <c r="HVR128" s="243"/>
      <c r="HVS128" s="243"/>
      <c r="HVT128" s="243"/>
      <c r="HVU128" s="243"/>
      <c r="HVV128" s="243"/>
      <c r="HVW128" s="243"/>
      <c r="HVX128" s="243"/>
      <c r="HVY128" s="243"/>
      <c r="HVZ128" s="243"/>
      <c r="HWA128" s="243"/>
      <c r="HWB128" s="243"/>
      <c r="HWC128" s="243"/>
      <c r="HWD128" s="243"/>
      <c r="HWE128" s="243"/>
      <c r="HWF128" s="243"/>
      <c r="HWG128" s="243"/>
      <c r="HWH128" s="243"/>
      <c r="HWI128" s="243"/>
      <c r="HWJ128" s="243"/>
      <c r="HWK128" s="243"/>
      <c r="HWL128" s="243"/>
      <c r="HWM128" s="243"/>
      <c r="HWN128" s="243"/>
      <c r="HWO128" s="243"/>
      <c r="HWP128" s="243"/>
      <c r="HWQ128" s="243"/>
      <c r="HWR128" s="243"/>
      <c r="HWS128" s="243"/>
      <c r="HWT128" s="243"/>
      <c r="HWU128" s="243"/>
      <c r="HWV128" s="243"/>
      <c r="HWW128" s="243"/>
      <c r="HWX128" s="243"/>
      <c r="HWY128" s="243"/>
      <c r="HWZ128" s="243"/>
      <c r="HXA128" s="243"/>
      <c r="HXB128" s="243"/>
      <c r="HXC128" s="243"/>
      <c r="HXD128" s="243"/>
      <c r="HXE128" s="243"/>
      <c r="HXF128" s="243"/>
      <c r="HXG128" s="243"/>
      <c r="HXH128" s="243"/>
      <c r="HXI128" s="243"/>
      <c r="HXJ128" s="243"/>
      <c r="HXK128" s="243"/>
      <c r="HXL128" s="243"/>
      <c r="HXM128" s="243"/>
      <c r="HXN128" s="243"/>
      <c r="HXO128" s="243"/>
      <c r="HXP128" s="243"/>
      <c r="HXQ128" s="243"/>
      <c r="HXR128" s="243"/>
      <c r="HXS128" s="243"/>
      <c r="HXT128" s="243"/>
      <c r="HXU128" s="243"/>
      <c r="HXV128" s="243"/>
      <c r="HXW128" s="243"/>
      <c r="HXX128" s="243"/>
      <c r="HXY128" s="243"/>
      <c r="HXZ128" s="243"/>
      <c r="HYA128" s="243"/>
      <c r="HYB128" s="243"/>
      <c r="HYC128" s="243"/>
      <c r="HYD128" s="243"/>
      <c r="HYE128" s="243"/>
      <c r="HYF128" s="243"/>
      <c r="HYG128" s="243"/>
      <c r="HYH128" s="243"/>
      <c r="HYI128" s="243"/>
      <c r="HYJ128" s="243"/>
      <c r="HYK128" s="243"/>
      <c r="HYL128" s="243"/>
      <c r="HYM128" s="243"/>
      <c r="HYN128" s="243"/>
      <c r="HYO128" s="243"/>
      <c r="HYP128" s="243"/>
      <c r="HYQ128" s="243"/>
      <c r="HYR128" s="243"/>
      <c r="HYS128" s="243"/>
      <c r="HYT128" s="243"/>
      <c r="HYU128" s="243"/>
      <c r="HYV128" s="243"/>
      <c r="HYW128" s="243"/>
      <c r="HYX128" s="243"/>
      <c r="HYY128" s="243"/>
      <c r="HYZ128" s="243"/>
      <c r="HZA128" s="243"/>
      <c r="HZB128" s="243"/>
      <c r="HZC128" s="243"/>
      <c r="HZD128" s="243"/>
      <c r="HZE128" s="243"/>
      <c r="HZF128" s="243"/>
      <c r="HZG128" s="243"/>
      <c r="HZH128" s="243"/>
      <c r="HZI128" s="243"/>
      <c r="HZJ128" s="243"/>
      <c r="HZK128" s="243"/>
      <c r="HZL128" s="243"/>
      <c r="HZM128" s="243"/>
      <c r="HZN128" s="243"/>
      <c r="HZO128" s="243"/>
      <c r="HZP128" s="243"/>
      <c r="HZQ128" s="243"/>
      <c r="HZR128" s="243"/>
      <c r="HZS128" s="243"/>
      <c r="HZT128" s="243"/>
      <c r="HZU128" s="243"/>
      <c r="HZV128" s="243"/>
      <c r="HZW128" s="243"/>
      <c r="HZX128" s="243"/>
      <c r="HZY128" s="243"/>
      <c r="HZZ128" s="243"/>
      <c r="IAA128" s="243"/>
      <c r="IAB128" s="243"/>
      <c r="IAC128" s="243"/>
      <c r="IAD128" s="243"/>
      <c r="IAE128" s="243"/>
      <c r="IAF128" s="243"/>
      <c r="IAG128" s="243"/>
      <c r="IAH128" s="243"/>
      <c r="IAI128" s="243"/>
      <c r="IAJ128" s="243"/>
      <c r="IAK128" s="243"/>
      <c r="IAL128" s="243"/>
      <c r="IAM128" s="243"/>
      <c r="IAN128" s="243"/>
      <c r="IAO128" s="243"/>
      <c r="IAP128" s="243"/>
      <c r="IAQ128" s="243"/>
      <c r="IAR128" s="243"/>
      <c r="IAS128" s="243"/>
      <c r="IAT128" s="243"/>
      <c r="IAU128" s="243"/>
      <c r="IAV128" s="243"/>
      <c r="IAW128" s="243"/>
      <c r="IAX128" s="243"/>
      <c r="IAY128" s="243"/>
      <c r="IAZ128" s="243"/>
      <c r="IBA128" s="243"/>
      <c r="IBB128" s="243"/>
      <c r="IBC128" s="243"/>
      <c r="IBD128" s="243"/>
      <c r="IBE128" s="243"/>
      <c r="IBF128" s="243"/>
      <c r="IBG128" s="243"/>
      <c r="IBH128" s="243"/>
      <c r="IBI128" s="243"/>
      <c r="IBJ128" s="243"/>
      <c r="IBK128" s="243"/>
      <c r="IBL128" s="243"/>
      <c r="IBM128" s="243"/>
      <c r="IBN128" s="243"/>
      <c r="IBO128" s="243"/>
      <c r="IBP128" s="243"/>
      <c r="IBQ128" s="243"/>
      <c r="IBR128" s="243"/>
      <c r="IBS128" s="243"/>
      <c r="IBT128" s="243"/>
      <c r="IBU128" s="243"/>
      <c r="IBV128" s="243"/>
      <c r="IBW128" s="243"/>
      <c r="IBX128" s="243"/>
      <c r="IBY128" s="243"/>
      <c r="IBZ128" s="243"/>
      <c r="ICA128" s="243"/>
      <c r="ICB128" s="243"/>
      <c r="ICC128" s="243"/>
      <c r="ICD128" s="243"/>
      <c r="ICE128" s="243"/>
      <c r="ICF128" s="243"/>
      <c r="ICG128" s="243"/>
      <c r="ICH128" s="243"/>
      <c r="ICI128" s="243"/>
      <c r="ICJ128" s="243"/>
      <c r="ICK128" s="243"/>
      <c r="ICL128" s="243"/>
      <c r="ICM128" s="243"/>
      <c r="ICN128" s="243"/>
      <c r="ICO128" s="243"/>
      <c r="ICP128" s="243"/>
      <c r="ICQ128" s="243"/>
      <c r="ICR128" s="243"/>
      <c r="ICS128" s="243"/>
      <c r="ICT128" s="243"/>
      <c r="ICU128" s="243"/>
      <c r="ICV128" s="243"/>
      <c r="ICW128" s="243"/>
      <c r="ICX128" s="243"/>
      <c r="ICY128" s="243"/>
      <c r="ICZ128" s="243"/>
      <c r="IDA128" s="243"/>
      <c r="IDB128" s="243"/>
      <c r="IDC128" s="243"/>
      <c r="IDD128" s="243"/>
      <c r="IDE128" s="243"/>
      <c r="IDF128" s="243"/>
      <c r="IDG128" s="243"/>
      <c r="IDH128" s="243"/>
      <c r="IDI128" s="243"/>
      <c r="IDJ128" s="243"/>
      <c r="IDK128" s="243"/>
      <c r="IDL128" s="243"/>
      <c r="IDM128" s="243"/>
      <c r="IDN128" s="243"/>
      <c r="IDO128" s="243"/>
      <c r="IDP128" s="243"/>
      <c r="IDQ128" s="243"/>
      <c r="IDR128" s="243"/>
      <c r="IDS128" s="243"/>
      <c r="IDT128" s="243"/>
      <c r="IDU128" s="243"/>
      <c r="IDV128" s="243"/>
      <c r="IDW128" s="243"/>
      <c r="IDX128" s="243"/>
      <c r="IDY128" s="243"/>
      <c r="IDZ128" s="243"/>
      <c r="IEA128" s="243"/>
      <c r="IEB128" s="243"/>
      <c r="IEC128" s="243"/>
      <c r="IED128" s="243"/>
      <c r="IEE128" s="243"/>
      <c r="IEF128" s="243"/>
      <c r="IEG128" s="243"/>
      <c r="IEH128" s="243"/>
      <c r="IEI128" s="243"/>
      <c r="IEJ128" s="243"/>
      <c r="IEK128" s="243"/>
      <c r="IEL128" s="243"/>
      <c r="IEM128" s="243"/>
      <c r="IEN128" s="243"/>
      <c r="IEO128" s="243"/>
      <c r="IEP128" s="243"/>
      <c r="IEQ128" s="243"/>
      <c r="IER128" s="243"/>
      <c r="IES128" s="243"/>
      <c r="IET128" s="243"/>
      <c r="IEU128" s="243"/>
      <c r="IEV128" s="243"/>
      <c r="IEW128" s="243"/>
      <c r="IEX128" s="243"/>
      <c r="IEY128" s="243"/>
      <c r="IEZ128" s="243"/>
      <c r="IFA128" s="243"/>
      <c r="IFB128" s="243"/>
      <c r="IFC128" s="243"/>
      <c r="IFD128" s="243"/>
      <c r="IFE128" s="243"/>
      <c r="IFF128" s="243"/>
      <c r="IFG128" s="243"/>
      <c r="IFH128" s="243"/>
      <c r="IFI128" s="243"/>
      <c r="IFJ128" s="243"/>
      <c r="IFK128" s="243"/>
      <c r="IFL128" s="243"/>
      <c r="IFM128" s="243"/>
      <c r="IFN128" s="243"/>
      <c r="IFO128" s="243"/>
      <c r="IFP128" s="243"/>
      <c r="IFQ128" s="243"/>
      <c r="IFR128" s="243"/>
      <c r="IFS128" s="243"/>
      <c r="IFT128" s="243"/>
      <c r="IFU128" s="243"/>
      <c r="IFV128" s="243"/>
      <c r="IFW128" s="243"/>
      <c r="IFX128" s="243"/>
      <c r="IFY128" s="243"/>
      <c r="IFZ128" s="243"/>
      <c r="IGA128" s="243"/>
      <c r="IGB128" s="243"/>
      <c r="IGC128" s="243"/>
      <c r="IGD128" s="243"/>
      <c r="IGE128" s="243"/>
      <c r="IGF128" s="243"/>
      <c r="IGG128" s="243"/>
      <c r="IGH128" s="243"/>
      <c r="IGI128" s="243"/>
      <c r="IGJ128" s="243"/>
      <c r="IGK128" s="243"/>
      <c r="IGL128" s="243"/>
      <c r="IGM128" s="243"/>
      <c r="IGN128" s="243"/>
      <c r="IGO128" s="243"/>
      <c r="IGP128" s="243"/>
      <c r="IGQ128" s="243"/>
      <c r="IGR128" s="243"/>
      <c r="IGS128" s="243"/>
      <c r="IGT128" s="243"/>
      <c r="IGU128" s="243"/>
      <c r="IGV128" s="243"/>
      <c r="IGW128" s="243"/>
      <c r="IGX128" s="243"/>
      <c r="IGY128" s="243"/>
      <c r="IGZ128" s="243"/>
      <c r="IHA128" s="243"/>
      <c r="IHB128" s="243"/>
      <c r="IHC128" s="243"/>
      <c r="IHD128" s="243"/>
      <c r="IHE128" s="243"/>
      <c r="IHF128" s="243"/>
      <c r="IHG128" s="243"/>
      <c r="IHH128" s="243"/>
      <c r="IHI128" s="243"/>
      <c r="IHJ128" s="243"/>
      <c r="IHK128" s="243"/>
      <c r="IHL128" s="243"/>
      <c r="IHM128" s="243"/>
      <c r="IHN128" s="243"/>
      <c r="IHO128" s="243"/>
      <c r="IHP128" s="243"/>
      <c r="IHQ128" s="243"/>
      <c r="IHR128" s="243"/>
      <c r="IHS128" s="243"/>
      <c r="IHT128" s="243"/>
      <c r="IHU128" s="243"/>
      <c r="IHV128" s="243"/>
      <c r="IHW128" s="243"/>
      <c r="IHX128" s="243"/>
      <c r="IHY128" s="243"/>
      <c r="IHZ128" s="243"/>
      <c r="IIA128" s="243"/>
      <c r="IIB128" s="243"/>
      <c r="IIC128" s="243"/>
      <c r="IID128" s="243"/>
      <c r="IIE128" s="243"/>
      <c r="IIF128" s="243"/>
      <c r="IIG128" s="243"/>
      <c r="IIH128" s="243"/>
      <c r="III128" s="243"/>
      <c r="IIJ128" s="243"/>
      <c r="IIK128" s="243"/>
      <c r="IIL128" s="243"/>
      <c r="IIM128" s="243"/>
      <c r="IIN128" s="243"/>
      <c r="IIO128" s="243"/>
      <c r="IIP128" s="243"/>
      <c r="IIQ128" s="243"/>
      <c r="IIR128" s="243"/>
      <c r="IIS128" s="243"/>
      <c r="IIT128" s="243"/>
      <c r="IIU128" s="243"/>
      <c r="IIV128" s="243"/>
      <c r="IIW128" s="243"/>
      <c r="IIX128" s="243"/>
      <c r="IIY128" s="243"/>
      <c r="IIZ128" s="243"/>
      <c r="IJA128" s="243"/>
      <c r="IJB128" s="243"/>
      <c r="IJC128" s="243"/>
      <c r="IJD128" s="243"/>
      <c r="IJE128" s="243"/>
      <c r="IJF128" s="243"/>
      <c r="IJG128" s="243"/>
      <c r="IJH128" s="243"/>
      <c r="IJI128" s="243"/>
      <c r="IJJ128" s="243"/>
      <c r="IJK128" s="243"/>
      <c r="IJL128" s="243"/>
      <c r="IJM128" s="243"/>
      <c r="IJN128" s="243"/>
      <c r="IJO128" s="243"/>
      <c r="IJP128" s="243"/>
      <c r="IJQ128" s="243"/>
      <c r="IJR128" s="243"/>
      <c r="IJS128" s="243"/>
      <c r="IJT128" s="243"/>
      <c r="IJU128" s="243"/>
      <c r="IJV128" s="243"/>
      <c r="IJW128" s="243"/>
      <c r="IJX128" s="243"/>
      <c r="IJY128" s="243"/>
      <c r="IJZ128" s="243"/>
      <c r="IKA128" s="243"/>
      <c r="IKB128" s="243"/>
      <c r="IKC128" s="243"/>
      <c r="IKD128" s="243"/>
      <c r="IKE128" s="243"/>
      <c r="IKF128" s="243"/>
      <c r="IKG128" s="243"/>
      <c r="IKH128" s="243"/>
      <c r="IKI128" s="243"/>
      <c r="IKJ128" s="243"/>
      <c r="IKK128" s="243"/>
      <c r="IKL128" s="243"/>
      <c r="IKM128" s="243"/>
      <c r="IKN128" s="243"/>
      <c r="IKO128" s="243"/>
      <c r="IKP128" s="243"/>
      <c r="IKQ128" s="243"/>
      <c r="IKR128" s="243"/>
      <c r="IKS128" s="243"/>
      <c r="IKT128" s="243"/>
      <c r="IKU128" s="243"/>
      <c r="IKV128" s="243"/>
      <c r="IKW128" s="243"/>
      <c r="IKX128" s="243"/>
      <c r="IKY128" s="243"/>
      <c r="IKZ128" s="243"/>
      <c r="ILA128" s="243"/>
      <c r="ILB128" s="243"/>
      <c r="ILC128" s="243"/>
      <c r="ILD128" s="243"/>
      <c r="ILE128" s="243"/>
      <c r="ILF128" s="243"/>
      <c r="ILG128" s="243"/>
      <c r="ILH128" s="243"/>
      <c r="ILI128" s="243"/>
      <c r="ILJ128" s="243"/>
      <c r="ILK128" s="243"/>
      <c r="ILL128" s="243"/>
      <c r="ILM128" s="243"/>
      <c r="ILN128" s="243"/>
      <c r="ILO128" s="243"/>
      <c r="ILP128" s="243"/>
      <c r="ILQ128" s="243"/>
      <c r="ILR128" s="243"/>
      <c r="ILS128" s="243"/>
      <c r="ILT128" s="243"/>
      <c r="ILU128" s="243"/>
      <c r="ILV128" s="243"/>
      <c r="ILW128" s="243"/>
      <c r="ILX128" s="243"/>
      <c r="ILY128" s="243"/>
      <c r="ILZ128" s="243"/>
      <c r="IMA128" s="243"/>
      <c r="IMB128" s="243"/>
      <c r="IMC128" s="243"/>
      <c r="IMD128" s="243"/>
      <c r="IME128" s="243"/>
      <c r="IMF128" s="243"/>
      <c r="IMG128" s="243"/>
      <c r="IMH128" s="243"/>
      <c r="IMI128" s="243"/>
      <c r="IMJ128" s="243"/>
      <c r="IMK128" s="243"/>
      <c r="IML128" s="243"/>
      <c r="IMM128" s="243"/>
      <c r="IMN128" s="243"/>
      <c r="IMO128" s="243"/>
      <c r="IMP128" s="243"/>
      <c r="IMQ128" s="243"/>
      <c r="IMR128" s="243"/>
      <c r="IMS128" s="243"/>
      <c r="IMT128" s="243"/>
      <c r="IMU128" s="243"/>
      <c r="IMV128" s="243"/>
      <c r="IMW128" s="243"/>
      <c r="IMX128" s="243"/>
      <c r="IMY128" s="243"/>
      <c r="IMZ128" s="243"/>
      <c r="INA128" s="243"/>
      <c r="INB128" s="243"/>
      <c r="INC128" s="243"/>
      <c r="IND128" s="243"/>
      <c r="INE128" s="243"/>
      <c r="INF128" s="243"/>
      <c r="ING128" s="243"/>
      <c r="INH128" s="243"/>
      <c r="INI128" s="243"/>
      <c r="INJ128" s="243"/>
      <c r="INK128" s="243"/>
      <c r="INL128" s="243"/>
      <c r="INM128" s="243"/>
      <c r="INN128" s="243"/>
      <c r="INO128" s="243"/>
      <c r="INP128" s="243"/>
      <c r="INQ128" s="243"/>
      <c r="INR128" s="243"/>
      <c r="INS128" s="243"/>
      <c r="INT128" s="243"/>
      <c r="INU128" s="243"/>
      <c r="INV128" s="243"/>
      <c r="INW128" s="243"/>
      <c r="INX128" s="243"/>
      <c r="INY128" s="243"/>
      <c r="INZ128" s="243"/>
      <c r="IOA128" s="243"/>
      <c r="IOB128" s="243"/>
      <c r="IOC128" s="243"/>
      <c r="IOD128" s="243"/>
      <c r="IOE128" s="243"/>
      <c r="IOF128" s="243"/>
      <c r="IOG128" s="243"/>
      <c r="IOH128" s="243"/>
      <c r="IOI128" s="243"/>
      <c r="IOJ128" s="243"/>
      <c r="IOK128" s="243"/>
      <c r="IOL128" s="243"/>
      <c r="IOM128" s="243"/>
      <c r="ION128" s="243"/>
      <c r="IOO128" s="243"/>
      <c r="IOP128" s="243"/>
      <c r="IOQ128" s="243"/>
      <c r="IOR128" s="243"/>
      <c r="IOS128" s="243"/>
      <c r="IOT128" s="243"/>
      <c r="IOU128" s="243"/>
      <c r="IOV128" s="243"/>
      <c r="IOW128" s="243"/>
      <c r="IOX128" s="243"/>
      <c r="IOY128" s="243"/>
      <c r="IOZ128" s="243"/>
      <c r="IPA128" s="243"/>
      <c r="IPB128" s="243"/>
      <c r="IPC128" s="243"/>
      <c r="IPD128" s="243"/>
      <c r="IPE128" s="243"/>
      <c r="IPF128" s="243"/>
      <c r="IPG128" s="243"/>
      <c r="IPH128" s="243"/>
      <c r="IPI128" s="243"/>
      <c r="IPJ128" s="243"/>
      <c r="IPK128" s="243"/>
      <c r="IPL128" s="243"/>
      <c r="IPM128" s="243"/>
      <c r="IPN128" s="243"/>
      <c r="IPO128" s="243"/>
      <c r="IPP128" s="243"/>
      <c r="IPQ128" s="243"/>
      <c r="IPR128" s="243"/>
      <c r="IPS128" s="243"/>
      <c r="IPT128" s="243"/>
      <c r="IPU128" s="243"/>
      <c r="IPV128" s="243"/>
      <c r="IPW128" s="243"/>
      <c r="IPX128" s="243"/>
      <c r="IPY128" s="243"/>
      <c r="IPZ128" s="243"/>
      <c r="IQA128" s="243"/>
      <c r="IQB128" s="243"/>
      <c r="IQC128" s="243"/>
      <c r="IQD128" s="243"/>
      <c r="IQE128" s="243"/>
      <c r="IQF128" s="243"/>
      <c r="IQG128" s="243"/>
      <c r="IQH128" s="243"/>
      <c r="IQI128" s="243"/>
      <c r="IQJ128" s="243"/>
      <c r="IQK128" s="243"/>
      <c r="IQL128" s="243"/>
      <c r="IQM128" s="243"/>
      <c r="IQN128" s="243"/>
      <c r="IQO128" s="243"/>
      <c r="IQP128" s="243"/>
      <c r="IQQ128" s="243"/>
      <c r="IQR128" s="243"/>
      <c r="IQS128" s="243"/>
      <c r="IQT128" s="243"/>
      <c r="IQU128" s="243"/>
      <c r="IQV128" s="243"/>
      <c r="IQW128" s="243"/>
      <c r="IQX128" s="243"/>
      <c r="IQY128" s="243"/>
      <c r="IQZ128" s="243"/>
      <c r="IRA128" s="243"/>
      <c r="IRB128" s="243"/>
      <c r="IRC128" s="243"/>
      <c r="IRD128" s="243"/>
      <c r="IRE128" s="243"/>
      <c r="IRF128" s="243"/>
      <c r="IRG128" s="243"/>
      <c r="IRH128" s="243"/>
      <c r="IRI128" s="243"/>
      <c r="IRJ128" s="243"/>
      <c r="IRK128" s="243"/>
      <c r="IRL128" s="243"/>
      <c r="IRM128" s="243"/>
      <c r="IRN128" s="243"/>
      <c r="IRO128" s="243"/>
      <c r="IRP128" s="243"/>
      <c r="IRQ128" s="243"/>
      <c r="IRR128" s="243"/>
      <c r="IRS128" s="243"/>
      <c r="IRT128" s="243"/>
      <c r="IRU128" s="243"/>
      <c r="IRV128" s="243"/>
      <c r="IRW128" s="243"/>
      <c r="IRX128" s="243"/>
      <c r="IRY128" s="243"/>
      <c r="IRZ128" s="243"/>
      <c r="ISA128" s="243"/>
      <c r="ISB128" s="243"/>
      <c r="ISC128" s="243"/>
      <c r="ISD128" s="243"/>
      <c r="ISE128" s="243"/>
      <c r="ISF128" s="243"/>
      <c r="ISG128" s="243"/>
      <c r="ISH128" s="243"/>
      <c r="ISI128" s="243"/>
      <c r="ISJ128" s="243"/>
      <c r="ISK128" s="243"/>
      <c r="ISL128" s="243"/>
      <c r="ISM128" s="243"/>
      <c r="ISN128" s="243"/>
      <c r="ISO128" s="243"/>
      <c r="ISP128" s="243"/>
      <c r="ISQ128" s="243"/>
      <c r="ISR128" s="243"/>
      <c r="ISS128" s="243"/>
      <c r="IST128" s="243"/>
      <c r="ISU128" s="243"/>
      <c r="ISV128" s="243"/>
      <c r="ISW128" s="243"/>
      <c r="ISX128" s="243"/>
      <c r="ISY128" s="243"/>
      <c r="ISZ128" s="243"/>
      <c r="ITA128" s="243"/>
      <c r="ITB128" s="243"/>
      <c r="ITC128" s="243"/>
      <c r="ITD128" s="243"/>
      <c r="ITE128" s="243"/>
      <c r="ITF128" s="243"/>
      <c r="ITG128" s="243"/>
      <c r="ITH128" s="243"/>
      <c r="ITI128" s="243"/>
      <c r="ITJ128" s="243"/>
      <c r="ITK128" s="243"/>
      <c r="ITL128" s="243"/>
      <c r="ITM128" s="243"/>
      <c r="ITN128" s="243"/>
      <c r="ITO128" s="243"/>
      <c r="ITP128" s="243"/>
      <c r="ITQ128" s="243"/>
      <c r="ITR128" s="243"/>
      <c r="ITS128" s="243"/>
      <c r="ITT128" s="243"/>
      <c r="ITU128" s="243"/>
      <c r="ITV128" s="243"/>
      <c r="ITW128" s="243"/>
      <c r="ITX128" s="243"/>
      <c r="ITY128" s="243"/>
      <c r="ITZ128" s="243"/>
      <c r="IUA128" s="243"/>
      <c r="IUB128" s="243"/>
      <c r="IUC128" s="243"/>
      <c r="IUD128" s="243"/>
      <c r="IUE128" s="243"/>
      <c r="IUF128" s="243"/>
      <c r="IUG128" s="243"/>
      <c r="IUH128" s="243"/>
      <c r="IUI128" s="243"/>
      <c r="IUJ128" s="243"/>
      <c r="IUK128" s="243"/>
      <c r="IUL128" s="243"/>
      <c r="IUM128" s="243"/>
      <c r="IUN128" s="243"/>
      <c r="IUO128" s="243"/>
      <c r="IUP128" s="243"/>
      <c r="IUQ128" s="243"/>
      <c r="IUR128" s="243"/>
      <c r="IUS128" s="243"/>
      <c r="IUT128" s="243"/>
      <c r="IUU128" s="243"/>
      <c r="IUV128" s="243"/>
      <c r="IUW128" s="243"/>
      <c r="IUX128" s="243"/>
      <c r="IUY128" s="243"/>
      <c r="IUZ128" s="243"/>
      <c r="IVA128" s="243"/>
      <c r="IVB128" s="243"/>
      <c r="IVC128" s="243"/>
      <c r="IVD128" s="243"/>
      <c r="IVE128" s="243"/>
      <c r="IVF128" s="243"/>
      <c r="IVG128" s="243"/>
      <c r="IVH128" s="243"/>
      <c r="IVI128" s="243"/>
      <c r="IVJ128" s="243"/>
      <c r="IVK128" s="243"/>
      <c r="IVL128" s="243"/>
      <c r="IVM128" s="243"/>
      <c r="IVN128" s="243"/>
      <c r="IVO128" s="243"/>
      <c r="IVP128" s="243"/>
      <c r="IVQ128" s="243"/>
      <c r="IVR128" s="243"/>
      <c r="IVS128" s="243"/>
      <c r="IVT128" s="243"/>
      <c r="IVU128" s="243"/>
      <c r="IVV128" s="243"/>
      <c r="IVW128" s="243"/>
      <c r="IVX128" s="243"/>
      <c r="IVY128" s="243"/>
      <c r="IVZ128" s="243"/>
      <c r="IWA128" s="243"/>
      <c r="IWB128" s="243"/>
      <c r="IWC128" s="243"/>
      <c r="IWD128" s="243"/>
      <c r="IWE128" s="243"/>
      <c r="IWF128" s="243"/>
      <c r="IWG128" s="243"/>
      <c r="IWH128" s="243"/>
      <c r="IWI128" s="243"/>
      <c r="IWJ128" s="243"/>
      <c r="IWK128" s="243"/>
      <c r="IWL128" s="243"/>
      <c r="IWM128" s="243"/>
      <c r="IWN128" s="243"/>
      <c r="IWO128" s="243"/>
      <c r="IWP128" s="243"/>
      <c r="IWQ128" s="243"/>
      <c r="IWR128" s="243"/>
      <c r="IWS128" s="243"/>
      <c r="IWT128" s="243"/>
      <c r="IWU128" s="243"/>
      <c r="IWV128" s="243"/>
      <c r="IWW128" s="243"/>
      <c r="IWX128" s="243"/>
      <c r="IWY128" s="243"/>
      <c r="IWZ128" s="243"/>
      <c r="IXA128" s="243"/>
      <c r="IXB128" s="243"/>
      <c r="IXC128" s="243"/>
      <c r="IXD128" s="243"/>
      <c r="IXE128" s="243"/>
      <c r="IXF128" s="243"/>
      <c r="IXG128" s="243"/>
      <c r="IXH128" s="243"/>
      <c r="IXI128" s="243"/>
      <c r="IXJ128" s="243"/>
      <c r="IXK128" s="243"/>
      <c r="IXL128" s="243"/>
      <c r="IXM128" s="243"/>
      <c r="IXN128" s="243"/>
      <c r="IXO128" s="243"/>
      <c r="IXP128" s="243"/>
      <c r="IXQ128" s="243"/>
      <c r="IXR128" s="243"/>
      <c r="IXS128" s="243"/>
      <c r="IXT128" s="243"/>
      <c r="IXU128" s="243"/>
      <c r="IXV128" s="243"/>
      <c r="IXW128" s="243"/>
      <c r="IXX128" s="243"/>
      <c r="IXY128" s="243"/>
      <c r="IXZ128" s="243"/>
      <c r="IYA128" s="243"/>
      <c r="IYB128" s="243"/>
      <c r="IYC128" s="243"/>
      <c r="IYD128" s="243"/>
      <c r="IYE128" s="243"/>
      <c r="IYF128" s="243"/>
      <c r="IYG128" s="243"/>
      <c r="IYH128" s="243"/>
      <c r="IYI128" s="243"/>
      <c r="IYJ128" s="243"/>
      <c r="IYK128" s="243"/>
      <c r="IYL128" s="243"/>
      <c r="IYM128" s="243"/>
      <c r="IYN128" s="243"/>
      <c r="IYO128" s="243"/>
      <c r="IYP128" s="243"/>
      <c r="IYQ128" s="243"/>
      <c r="IYR128" s="243"/>
      <c r="IYS128" s="243"/>
      <c r="IYT128" s="243"/>
      <c r="IYU128" s="243"/>
      <c r="IYV128" s="243"/>
      <c r="IYW128" s="243"/>
      <c r="IYX128" s="243"/>
      <c r="IYY128" s="243"/>
      <c r="IYZ128" s="243"/>
      <c r="IZA128" s="243"/>
      <c r="IZB128" s="243"/>
      <c r="IZC128" s="243"/>
      <c r="IZD128" s="243"/>
      <c r="IZE128" s="243"/>
      <c r="IZF128" s="243"/>
      <c r="IZG128" s="243"/>
      <c r="IZH128" s="243"/>
      <c r="IZI128" s="243"/>
      <c r="IZJ128" s="243"/>
      <c r="IZK128" s="243"/>
      <c r="IZL128" s="243"/>
      <c r="IZM128" s="243"/>
      <c r="IZN128" s="243"/>
      <c r="IZO128" s="243"/>
      <c r="IZP128" s="243"/>
      <c r="IZQ128" s="243"/>
      <c r="IZR128" s="243"/>
      <c r="IZS128" s="243"/>
      <c r="IZT128" s="243"/>
      <c r="IZU128" s="243"/>
      <c r="IZV128" s="243"/>
      <c r="IZW128" s="243"/>
      <c r="IZX128" s="243"/>
      <c r="IZY128" s="243"/>
      <c r="IZZ128" s="243"/>
      <c r="JAA128" s="243"/>
      <c r="JAB128" s="243"/>
      <c r="JAC128" s="243"/>
      <c r="JAD128" s="243"/>
      <c r="JAE128" s="243"/>
      <c r="JAF128" s="243"/>
      <c r="JAG128" s="243"/>
      <c r="JAH128" s="243"/>
      <c r="JAI128" s="243"/>
      <c r="JAJ128" s="243"/>
      <c r="JAK128" s="243"/>
      <c r="JAL128" s="243"/>
      <c r="JAM128" s="243"/>
      <c r="JAN128" s="243"/>
      <c r="JAO128" s="243"/>
      <c r="JAP128" s="243"/>
      <c r="JAQ128" s="243"/>
      <c r="JAR128" s="243"/>
      <c r="JAS128" s="243"/>
      <c r="JAT128" s="243"/>
      <c r="JAU128" s="243"/>
      <c r="JAV128" s="243"/>
      <c r="JAW128" s="243"/>
      <c r="JAX128" s="243"/>
      <c r="JAY128" s="243"/>
      <c r="JAZ128" s="243"/>
      <c r="JBA128" s="243"/>
      <c r="JBB128" s="243"/>
      <c r="JBC128" s="243"/>
      <c r="JBD128" s="243"/>
      <c r="JBE128" s="243"/>
      <c r="JBF128" s="243"/>
      <c r="JBG128" s="243"/>
      <c r="JBH128" s="243"/>
      <c r="JBI128" s="243"/>
      <c r="JBJ128" s="243"/>
      <c r="JBK128" s="243"/>
      <c r="JBL128" s="243"/>
      <c r="JBM128" s="243"/>
      <c r="JBN128" s="243"/>
      <c r="JBO128" s="243"/>
      <c r="JBP128" s="243"/>
      <c r="JBQ128" s="243"/>
      <c r="JBR128" s="243"/>
      <c r="JBS128" s="243"/>
      <c r="JBT128" s="243"/>
      <c r="JBU128" s="243"/>
      <c r="JBV128" s="243"/>
      <c r="JBW128" s="243"/>
      <c r="JBX128" s="243"/>
      <c r="JBY128" s="243"/>
      <c r="JBZ128" s="243"/>
      <c r="JCA128" s="243"/>
      <c r="JCB128" s="243"/>
      <c r="JCC128" s="243"/>
      <c r="JCD128" s="243"/>
      <c r="JCE128" s="243"/>
      <c r="JCF128" s="243"/>
      <c r="JCG128" s="243"/>
      <c r="JCH128" s="243"/>
      <c r="JCI128" s="243"/>
      <c r="JCJ128" s="243"/>
      <c r="JCK128" s="243"/>
      <c r="JCL128" s="243"/>
      <c r="JCM128" s="243"/>
      <c r="JCN128" s="243"/>
      <c r="JCO128" s="243"/>
      <c r="JCP128" s="243"/>
      <c r="JCQ128" s="243"/>
      <c r="JCR128" s="243"/>
      <c r="JCS128" s="243"/>
      <c r="JCT128" s="243"/>
      <c r="JCU128" s="243"/>
      <c r="JCV128" s="243"/>
      <c r="JCW128" s="243"/>
      <c r="JCX128" s="243"/>
      <c r="JCY128" s="243"/>
      <c r="JCZ128" s="243"/>
      <c r="JDA128" s="243"/>
      <c r="JDB128" s="243"/>
      <c r="JDC128" s="243"/>
      <c r="JDD128" s="243"/>
      <c r="JDE128" s="243"/>
      <c r="JDF128" s="243"/>
      <c r="JDG128" s="243"/>
      <c r="JDH128" s="243"/>
      <c r="JDI128" s="243"/>
      <c r="JDJ128" s="243"/>
      <c r="JDK128" s="243"/>
      <c r="JDL128" s="243"/>
      <c r="JDM128" s="243"/>
      <c r="JDN128" s="243"/>
      <c r="JDO128" s="243"/>
      <c r="JDP128" s="243"/>
      <c r="JDQ128" s="243"/>
      <c r="JDR128" s="243"/>
      <c r="JDS128" s="243"/>
      <c r="JDT128" s="243"/>
      <c r="JDU128" s="243"/>
      <c r="JDV128" s="243"/>
      <c r="JDW128" s="243"/>
      <c r="JDX128" s="243"/>
      <c r="JDY128" s="243"/>
      <c r="JDZ128" s="243"/>
      <c r="JEA128" s="243"/>
      <c r="JEB128" s="243"/>
      <c r="JEC128" s="243"/>
      <c r="JED128" s="243"/>
      <c r="JEE128" s="243"/>
      <c r="JEF128" s="243"/>
      <c r="JEG128" s="243"/>
      <c r="JEH128" s="243"/>
      <c r="JEI128" s="243"/>
      <c r="JEJ128" s="243"/>
      <c r="JEK128" s="243"/>
      <c r="JEL128" s="243"/>
      <c r="JEM128" s="243"/>
      <c r="JEN128" s="243"/>
      <c r="JEO128" s="243"/>
      <c r="JEP128" s="243"/>
      <c r="JEQ128" s="243"/>
      <c r="JER128" s="243"/>
      <c r="JES128" s="243"/>
      <c r="JET128" s="243"/>
      <c r="JEU128" s="243"/>
      <c r="JEV128" s="243"/>
      <c r="JEW128" s="243"/>
      <c r="JEX128" s="243"/>
      <c r="JEY128" s="243"/>
      <c r="JEZ128" s="243"/>
      <c r="JFA128" s="243"/>
      <c r="JFB128" s="243"/>
      <c r="JFC128" s="243"/>
      <c r="JFD128" s="243"/>
      <c r="JFE128" s="243"/>
      <c r="JFF128" s="243"/>
      <c r="JFG128" s="243"/>
      <c r="JFH128" s="243"/>
      <c r="JFI128" s="243"/>
      <c r="JFJ128" s="243"/>
      <c r="JFK128" s="243"/>
      <c r="JFL128" s="243"/>
      <c r="JFM128" s="243"/>
      <c r="JFN128" s="243"/>
      <c r="JFO128" s="243"/>
      <c r="JFP128" s="243"/>
      <c r="JFQ128" s="243"/>
      <c r="JFR128" s="243"/>
      <c r="JFS128" s="243"/>
      <c r="JFT128" s="243"/>
      <c r="JFU128" s="243"/>
      <c r="JFV128" s="243"/>
      <c r="JFW128" s="243"/>
      <c r="JFX128" s="243"/>
      <c r="JFY128" s="243"/>
      <c r="JFZ128" s="243"/>
      <c r="JGA128" s="243"/>
      <c r="JGB128" s="243"/>
      <c r="JGC128" s="243"/>
      <c r="JGD128" s="243"/>
      <c r="JGE128" s="243"/>
      <c r="JGF128" s="243"/>
      <c r="JGG128" s="243"/>
      <c r="JGH128" s="243"/>
      <c r="JGI128" s="243"/>
      <c r="JGJ128" s="243"/>
      <c r="JGK128" s="243"/>
      <c r="JGL128" s="243"/>
      <c r="JGM128" s="243"/>
      <c r="JGN128" s="243"/>
      <c r="JGO128" s="243"/>
      <c r="JGP128" s="243"/>
      <c r="JGQ128" s="243"/>
      <c r="JGR128" s="243"/>
      <c r="JGS128" s="243"/>
      <c r="JGT128" s="243"/>
      <c r="JGU128" s="243"/>
      <c r="JGV128" s="243"/>
      <c r="JGW128" s="243"/>
      <c r="JGX128" s="243"/>
      <c r="JGY128" s="243"/>
      <c r="JGZ128" s="243"/>
      <c r="JHA128" s="243"/>
      <c r="JHB128" s="243"/>
      <c r="JHC128" s="243"/>
      <c r="JHD128" s="243"/>
      <c r="JHE128" s="243"/>
      <c r="JHF128" s="243"/>
      <c r="JHG128" s="243"/>
      <c r="JHH128" s="243"/>
      <c r="JHI128" s="243"/>
      <c r="JHJ128" s="243"/>
      <c r="JHK128" s="243"/>
      <c r="JHL128" s="243"/>
      <c r="JHM128" s="243"/>
      <c r="JHN128" s="243"/>
      <c r="JHO128" s="243"/>
      <c r="JHP128" s="243"/>
      <c r="JHQ128" s="243"/>
      <c r="JHR128" s="243"/>
      <c r="JHS128" s="243"/>
      <c r="JHT128" s="243"/>
      <c r="JHU128" s="243"/>
      <c r="JHV128" s="243"/>
      <c r="JHW128" s="243"/>
      <c r="JHX128" s="243"/>
      <c r="JHY128" s="243"/>
      <c r="JHZ128" s="243"/>
      <c r="JIA128" s="243"/>
      <c r="JIB128" s="243"/>
      <c r="JIC128" s="243"/>
      <c r="JID128" s="243"/>
      <c r="JIE128" s="243"/>
      <c r="JIF128" s="243"/>
      <c r="JIG128" s="243"/>
      <c r="JIH128" s="243"/>
      <c r="JII128" s="243"/>
      <c r="JIJ128" s="243"/>
      <c r="JIK128" s="243"/>
      <c r="JIL128" s="243"/>
      <c r="JIM128" s="243"/>
      <c r="JIN128" s="243"/>
      <c r="JIO128" s="243"/>
      <c r="JIP128" s="243"/>
      <c r="JIQ128" s="243"/>
      <c r="JIR128" s="243"/>
      <c r="JIS128" s="243"/>
      <c r="JIT128" s="243"/>
      <c r="JIU128" s="243"/>
      <c r="JIV128" s="243"/>
      <c r="JIW128" s="243"/>
      <c r="JIX128" s="243"/>
      <c r="JIY128" s="243"/>
      <c r="JIZ128" s="243"/>
      <c r="JJA128" s="243"/>
      <c r="JJB128" s="243"/>
      <c r="JJC128" s="243"/>
      <c r="JJD128" s="243"/>
      <c r="JJE128" s="243"/>
      <c r="JJF128" s="243"/>
      <c r="JJG128" s="243"/>
      <c r="JJH128" s="243"/>
      <c r="JJI128" s="243"/>
      <c r="JJJ128" s="243"/>
      <c r="JJK128" s="243"/>
      <c r="JJL128" s="243"/>
      <c r="JJM128" s="243"/>
      <c r="JJN128" s="243"/>
      <c r="JJO128" s="243"/>
      <c r="JJP128" s="243"/>
      <c r="JJQ128" s="243"/>
      <c r="JJR128" s="243"/>
      <c r="JJS128" s="243"/>
      <c r="JJT128" s="243"/>
      <c r="JJU128" s="243"/>
      <c r="JJV128" s="243"/>
      <c r="JJW128" s="243"/>
      <c r="JJX128" s="243"/>
      <c r="JJY128" s="243"/>
      <c r="JJZ128" s="243"/>
      <c r="JKA128" s="243"/>
      <c r="JKB128" s="243"/>
      <c r="JKC128" s="243"/>
      <c r="JKD128" s="243"/>
      <c r="JKE128" s="243"/>
      <c r="JKF128" s="243"/>
      <c r="JKG128" s="243"/>
      <c r="JKH128" s="243"/>
      <c r="JKI128" s="243"/>
      <c r="JKJ128" s="243"/>
      <c r="JKK128" s="243"/>
      <c r="JKL128" s="243"/>
      <c r="JKM128" s="243"/>
      <c r="JKN128" s="243"/>
      <c r="JKO128" s="243"/>
      <c r="JKP128" s="243"/>
      <c r="JKQ128" s="243"/>
      <c r="JKR128" s="243"/>
      <c r="JKS128" s="243"/>
      <c r="JKT128" s="243"/>
      <c r="JKU128" s="243"/>
      <c r="JKV128" s="243"/>
      <c r="JKW128" s="243"/>
      <c r="JKX128" s="243"/>
      <c r="JKY128" s="243"/>
      <c r="JKZ128" s="243"/>
      <c r="JLA128" s="243"/>
      <c r="JLB128" s="243"/>
      <c r="JLC128" s="243"/>
      <c r="JLD128" s="243"/>
      <c r="JLE128" s="243"/>
      <c r="JLF128" s="243"/>
      <c r="JLG128" s="243"/>
      <c r="JLH128" s="243"/>
      <c r="JLI128" s="243"/>
      <c r="JLJ128" s="243"/>
      <c r="JLK128" s="243"/>
      <c r="JLL128" s="243"/>
      <c r="JLM128" s="243"/>
      <c r="JLN128" s="243"/>
      <c r="JLO128" s="243"/>
      <c r="JLP128" s="243"/>
      <c r="JLQ128" s="243"/>
      <c r="JLR128" s="243"/>
      <c r="JLS128" s="243"/>
      <c r="JLT128" s="243"/>
      <c r="JLU128" s="243"/>
      <c r="JLV128" s="243"/>
      <c r="JLW128" s="243"/>
      <c r="JLX128" s="243"/>
      <c r="JLY128" s="243"/>
      <c r="JLZ128" s="243"/>
      <c r="JMA128" s="243"/>
      <c r="JMB128" s="243"/>
      <c r="JMC128" s="243"/>
      <c r="JMD128" s="243"/>
      <c r="JME128" s="243"/>
      <c r="JMF128" s="243"/>
      <c r="JMG128" s="243"/>
      <c r="JMH128" s="243"/>
      <c r="JMI128" s="243"/>
      <c r="JMJ128" s="243"/>
      <c r="JMK128" s="243"/>
      <c r="JML128" s="243"/>
      <c r="JMM128" s="243"/>
      <c r="JMN128" s="243"/>
      <c r="JMO128" s="243"/>
      <c r="JMP128" s="243"/>
      <c r="JMQ128" s="243"/>
      <c r="JMR128" s="243"/>
      <c r="JMS128" s="243"/>
      <c r="JMT128" s="243"/>
      <c r="JMU128" s="243"/>
      <c r="JMV128" s="243"/>
      <c r="JMW128" s="243"/>
      <c r="JMX128" s="243"/>
      <c r="JMY128" s="243"/>
      <c r="JMZ128" s="243"/>
      <c r="JNA128" s="243"/>
      <c r="JNB128" s="243"/>
      <c r="JNC128" s="243"/>
      <c r="JND128" s="243"/>
      <c r="JNE128" s="243"/>
      <c r="JNF128" s="243"/>
      <c r="JNG128" s="243"/>
      <c r="JNH128" s="243"/>
      <c r="JNI128" s="243"/>
      <c r="JNJ128" s="243"/>
      <c r="JNK128" s="243"/>
      <c r="JNL128" s="243"/>
      <c r="JNM128" s="243"/>
      <c r="JNN128" s="243"/>
      <c r="JNO128" s="243"/>
      <c r="JNP128" s="243"/>
      <c r="JNQ128" s="243"/>
      <c r="JNR128" s="243"/>
      <c r="JNS128" s="243"/>
      <c r="JNT128" s="243"/>
      <c r="JNU128" s="243"/>
      <c r="JNV128" s="243"/>
      <c r="JNW128" s="243"/>
      <c r="JNX128" s="243"/>
      <c r="JNY128" s="243"/>
      <c r="JNZ128" s="243"/>
      <c r="JOA128" s="243"/>
      <c r="JOB128" s="243"/>
      <c r="JOC128" s="243"/>
      <c r="JOD128" s="243"/>
      <c r="JOE128" s="243"/>
      <c r="JOF128" s="243"/>
      <c r="JOG128" s="243"/>
      <c r="JOH128" s="243"/>
      <c r="JOI128" s="243"/>
      <c r="JOJ128" s="243"/>
      <c r="JOK128" s="243"/>
      <c r="JOL128" s="243"/>
      <c r="JOM128" s="243"/>
      <c r="JON128" s="243"/>
      <c r="JOO128" s="243"/>
      <c r="JOP128" s="243"/>
      <c r="JOQ128" s="243"/>
      <c r="JOR128" s="243"/>
      <c r="JOS128" s="243"/>
      <c r="JOT128" s="243"/>
      <c r="JOU128" s="243"/>
      <c r="JOV128" s="243"/>
      <c r="JOW128" s="243"/>
      <c r="JOX128" s="243"/>
      <c r="JOY128" s="243"/>
      <c r="JOZ128" s="243"/>
      <c r="JPA128" s="243"/>
      <c r="JPB128" s="243"/>
      <c r="JPC128" s="243"/>
      <c r="JPD128" s="243"/>
      <c r="JPE128" s="243"/>
      <c r="JPF128" s="243"/>
      <c r="JPG128" s="243"/>
      <c r="JPH128" s="243"/>
      <c r="JPI128" s="243"/>
      <c r="JPJ128" s="243"/>
      <c r="JPK128" s="243"/>
      <c r="JPL128" s="243"/>
      <c r="JPM128" s="243"/>
      <c r="JPN128" s="243"/>
      <c r="JPO128" s="243"/>
      <c r="JPP128" s="243"/>
      <c r="JPQ128" s="243"/>
      <c r="JPR128" s="243"/>
      <c r="JPS128" s="243"/>
      <c r="JPT128" s="243"/>
      <c r="JPU128" s="243"/>
      <c r="JPV128" s="243"/>
      <c r="JPW128" s="243"/>
      <c r="JPX128" s="243"/>
      <c r="JPY128" s="243"/>
      <c r="JPZ128" s="243"/>
      <c r="JQA128" s="243"/>
      <c r="JQB128" s="243"/>
      <c r="JQC128" s="243"/>
      <c r="JQD128" s="243"/>
      <c r="JQE128" s="243"/>
      <c r="JQF128" s="243"/>
      <c r="JQG128" s="243"/>
      <c r="JQH128" s="243"/>
      <c r="JQI128" s="243"/>
      <c r="JQJ128" s="243"/>
      <c r="JQK128" s="243"/>
      <c r="JQL128" s="243"/>
      <c r="JQM128" s="243"/>
      <c r="JQN128" s="243"/>
      <c r="JQO128" s="243"/>
      <c r="JQP128" s="243"/>
      <c r="JQQ128" s="243"/>
      <c r="JQR128" s="243"/>
      <c r="JQS128" s="243"/>
      <c r="JQT128" s="243"/>
      <c r="JQU128" s="243"/>
      <c r="JQV128" s="243"/>
      <c r="JQW128" s="243"/>
      <c r="JQX128" s="243"/>
      <c r="JQY128" s="243"/>
      <c r="JQZ128" s="243"/>
      <c r="JRA128" s="243"/>
      <c r="JRB128" s="243"/>
      <c r="JRC128" s="243"/>
      <c r="JRD128" s="243"/>
      <c r="JRE128" s="243"/>
      <c r="JRF128" s="243"/>
      <c r="JRG128" s="243"/>
      <c r="JRH128" s="243"/>
      <c r="JRI128" s="243"/>
      <c r="JRJ128" s="243"/>
      <c r="JRK128" s="243"/>
      <c r="JRL128" s="243"/>
      <c r="JRM128" s="243"/>
      <c r="JRN128" s="243"/>
      <c r="JRO128" s="243"/>
      <c r="JRP128" s="243"/>
      <c r="JRQ128" s="243"/>
      <c r="JRR128" s="243"/>
      <c r="JRS128" s="243"/>
      <c r="JRT128" s="243"/>
      <c r="JRU128" s="243"/>
      <c r="JRV128" s="243"/>
      <c r="JRW128" s="243"/>
      <c r="JRX128" s="243"/>
      <c r="JRY128" s="243"/>
      <c r="JRZ128" s="243"/>
      <c r="JSA128" s="243"/>
      <c r="JSB128" s="243"/>
      <c r="JSC128" s="243"/>
      <c r="JSD128" s="243"/>
      <c r="JSE128" s="243"/>
      <c r="JSF128" s="243"/>
      <c r="JSG128" s="243"/>
      <c r="JSH128" s="243"/>
      <c r="JSI128" s="243"/>
      <c r="JSJ128" s="243"/>
      <c r="JSK128" s="243"/>
      <c r="JSL128" s="243"/>
      <c r="JSM128" s="243"/>
      <c r="JSN128" s="243"/>
      <c r="JSO128" s="243"/>
      <c r="JSP128" s="243"/>
      <c r="JSQ128" s="243"/>
      <c r="JSR128" s="243"/>
      <c r="JSS128" s="243"/>
      <c r="JST128" s="243"/>
      <c r="JSU128" s="243"/>
      <c r="JSV128" s="243"/>
      <c r="JSW128" s="243"/>
      <c r="JSX128" s="243"/>
      <c r="JSY128" s="243"/>
      <c r="JSZ128" s="243"/>
      <c r="JTA128" s="243"/>
      <c r="JTB128" s="243"/>
      <c r="JTC128" s="243"/>
      <c r="JTD128" s="243"/>
      <c r="JTE128" s="243"/>
      <c r="JTF128" s="243"/>
      <c r="JTG128" s="243"/>
      <c r="JTH128" s="243"/>
      <c r="JTI128" s="243"/>
      <c r="JTJ128" s="243"/>
      <c r="JTK128" s="243"/>
      <c r="JTL128" s="243"/>
      <c r="JTM128" s="243"/>
      <c r="JTN128" s="243"/>
      <c r="JTO128" s="243"/>
      <c r="JTP128" s="243"/>
      <c r="JTQ128" s="243"/>
      <c r="JTR128" s="243"/>
      <c r="JTS128" s="243"/>
      <c r="JTT128" s="243"/>
      <c r="JTU128" s="243"/>
      <c r="JTV128" s="243"/>
      <c r="JTW128" s="243"/>
      <c r="JTX128" s="243"/>
      <c r="JTY128" s="243"/>
      <c r="JTZ128" s="243"/>
      <c r="JUA128" s="243"/>
      <c r="JUB128" s="243"/>
      <c r="JUC128" s="243"/>
      <c r="JUD128" s="243"/>
      <c r="JUE128" s="243"/>
      <c r="JUF128" s="243"/>
      <c r="JUG128" s="243"/>
      <c r="JUH128" s="243"/>
      <c r="JUI128" s="243"/>
      <c r="JUJ128" s="243"/>
      <c r="JUK128" s="243"/>
      <c r="JUL128" s="243"/>
      <c r="JUM128" s="243"/>
      <c r="JUN128" s="243"/>
      <c r="JUO128" s="243"/>
      <c r="JUP128" s="243"/>
      <c r="JUQ128" s="243"/>
      <c r="JUR128" s="243"/>
      <c r="JUS128" s="243"/>
      <c r="JUT128" s="243"/>
      <c r="JUU128" s="243"/>
      <c r="JUV128" s="243"/>
      <c r="JUW128" s="243"/>
      <c r="JUX128" s="243"/>
      <c r="JUY128" s="243"/>
      <c r="JUZ128" s="243"/>
      <c r="JVA128" s="243"/>
      <c r="JVB128" s="243"/>
      <c r="JVC128" s="243"/>
      <c r="JVD128" s="243"/>
      <c r="JVE128" s="243"/>
      <c r="JVF128" s="243"/>
      <c r="JVG128" s="243"/>
      <c r="JVH128" s="243"/>
      <c r="JVI128" s="243"/>
      <c r="JVJ128" s="243"/>
      <c r="JVK128" s="243"/>
      <c r="JVL128" s="243"/>
      <c r="JVM128" s="243"/>
      <c r="JVN128" s="243"/>
      <c r="JVO128" s="243"/>
      <c r="JVP128" s="243"/>
      <c r="JVQ128" s="243"/>
      <c r="JVR128" s="243"/>
      <c r="JVS128" s="243"/>
      <c r="JVT128" s="243"/>
      <c r="JVU128" s="243"/>
      <c r="JVV128" s="243"/>
      <c r="JVW128" s="243"/>
      <c r="JVX128" s="243"/>
      <c r="JVY128" s="243"/>
      <c r="JVZ128" s="243"/>
      <c r="JWA128" s="243"/>
      <c r="JWB128" s="243"/>
      <c r="JWC128" s="243"/>
      <c r="JWD128" s="243"/>
      <c r="JWE128" s="243"/>
      <c r="JWF128" s="243"/>
      <c r="JWG128" s="243"/>
      <c r="JWH128" s="243"/>
      <c r="JWI128" s="243"/>
      <c r="JWJ128" s="243"/>
      <c r="JWK128" s="243"/>
      <c r="JWL128" s="243"/>
      <c r="JWM128" s="243"/>
      <c r="JWN128" s="243"/>
      <c r="JWO128" s="243"/>
      <c r="JWP128" s="243"/>
      <c r="JWQ128" s="243"/>
      <c r="JWR128" s="243"/>
      <c r="JWS128" s="243"/>
      <c r="JWT128" s="243"/>
      <c r="JWU128" s="243"/>
      <c r="JWV128" s="243"/>
      <c r="JWW128" s="243"/>
      <c r="JWX128" s="243"/>
      <c r="JWY128" s="243"/>
      <c r="JWZ128" s="243"/>
      <c r="JXA128" s="243"/>
      <c r="JXB128" s="243"/>
      <c r="JXC128" s="243"/>
      <c r="JXD128" s="243"/>
      <c r="JXE128" s="243"/>
      <c r="JXF128" s="243"/>
      <c r="JXG128" s="243"/>
      <c r="JXH128" s="243"/>
      <c r="JXI128" s="243"/>
      <c r="JXJ128" s="243"/>
      <c r="JXK128" s="243"/>
      <c r="JXL128" s="243"/>
      <c r="JXM128" s="243"/>
      <c r="JXN128" s="243"/>
      <c r="JXO128" s="243"/>
      <c r="JXP128" s="243"/>
      <c r="JXQ128" s="243"/>
      <c r="JXR128" s="243"/>
      <c r="JXS128" s="243"/>
      <c r="JXT128" s="243"/>
      <c r="JXU128" s="243"/>
      <c r="JXV128" s="243"/>
      <c r="JXW128" s="243"/>
      <c r="JXX128" s="243"/>
      <c r="JXY128" s="243"/>
      <c r="JXZ128" s="243"/>
      <c r="JYA128" s="243"/>
      <c r="JYB128" s="243"/>
      <c r="JYC128" s="243"/>
      <c r="JYD128" s="243"/>
      <c r="JYE128" s="243"/>
      <c r="JYF128" s="243"/>
      <c r="JYG128" s="243"/>
      <c r="JYH128" s="243"/>
      <c r="JYI128" s="243"/>
      <c r="JYJ128" s="243"/>
      <c r="JYK128" s="243"/>
      <c r="JYL128" s="243"/>
      <c r="JYM128" s="243"/>
      <c r="JYN128" s="243"/>
      <c r="JYO128" s="243"/>
      <c r="JYP128" s="243"/>
      <c r="JYQ128" s="243"/>
      <c r="JYR128" s="243"/>
      <c r="JYS128" s="243"/>
      <c r="JYT128" s="243"/>
      <c r="JYU128" s="243"/>
      <c r="JYV128" s="243"/>
      <c r="JYW128" s="243"/>
      <c r="JYX128" s="243"/>
      <c r="JYY128" s="243"/>
      <c r="JYZ128" s="243"/>
      <c r="JZA128" s="243"/>
      <c r="JZB128" s="243"/>
      <c r="JZC128" s="243"/>
      <c r="JZD128" s="243"/>
      <c r="JZE128" s="243"/>
      <c r="JZF128" s="243"/>
      <c r="JZG128" s="243"/>
      <c r="JZH128" s="243"/>
      <c r="JZI128" s="243"/>
      <c r="JZJ128" s="243"/>
      <c r="JZK128" s="243"/>
      <c r="JZL128" s="243"/>
      <c r="JZM128" s="243"/>
      <c r="JZN128" s="243"/>
      <c r="JZO128" s="243"/>
      <c r="JZP128" s="243"/>
      <c r="JZQ128" s="243"/>
      <c r="JZR128" s="243"/>
      <c r="JZS128" s="243"/>
      <c r="JZT128" s="243"/>
      <c r="JZU128" s="243"/>
      <c r="JZV128" s="243"/>
      <c r="JZW128" s="243"/>
      <c r="JZX128" s="243"/>
      <c r="JZY128" s="243"/>
      <c r="JZZ128" s="243"/>
      <c r="KAA128" s="243"/>
      <c r="KAB128" s="243"/>
      <c r="KAC128" s="243"/>
      <c r="KAD128" s="243"/>
      <c r="KAE128" s="243"/>
      <c r="KAF128" s="243"/>
      <c r="KAG128" s="243"/>
      <c r="KAH128" s="243"/>
      <c r="KAI128" s="243"/>
      <c r="KAJ128" s="243"/>
      <c r="KAK128" s="243"/>
      <c r="KAL128" s="243"/>
      <c r="KAM128" s="243"/>
      <c r="KAN128" s="243"/>
      <c r="KAO128" s="243"/>
      <c r="KAP128" s="243"/>
      <c r="KAQ128" s="243"/>
      <c r="KAR128" s="243"/>
      <c r="KAS128" s="243"/>
      <c r="KAT128" s="243"/>
      <c r="KAU128" s="243"/>
      <c r="KAV128" s="243"/>
      <c r="KAW128" s="243"/>
      <c r="KAX128" s="243"/>
      <c r="KAY128" s="243"/>
      <c r="KAZ128" s="243"/>
      <c r="KBA128" s="243"/>
      <c r="KBB128" s="243"/>
      <c r="KBC128" s="243"/>
      <c r="KBD128" s="243"/>
      <c r="KBE128" s="243"/>
      <c r="KBF128" s="243"/>
      <c r="KBG128" s="243"/>
      <c r="KBH128" s="243"/>
      <c r="KBI128" s="243"/>
      <c r="KBJ128" s="243"/>
      <c r="KBK128" s="243"/>
      <c r="KBL128" s="243"/>
      <c r="KBM128" s="243"/>
      <c r="KBN128" s="243"/>
      <c r="KBO128" s="243"/>
      <c r="KBP128" s="243"/>
      <c r="KBQ128" s="243"/>
      <c r="KBR128" s="243"/>
      <c r="KBS128" s="243"/>
      <c r="KBT128" s="243"/>
      <c r="KBU128" s="243"/>
      <c r="KBV128" s="243"/>
      <c r="KBW128" s="243"/>
      <c r="KBX128" s="243"/>
      <c r="KBY128" s="243"/>
      <c r="KBZ128" s="243"/>
      <c r="KCA128" s="243"/>
      <c r="KCB128" s="243"/>
      <c r="KCC128" s="243"/>
      <c r="KCD128" s="243"/>
      <c r="KCE128" s="243"/>
      <c r="KCF128" s="243"/>
      <c r="KCG128" s="243"/>
      <c r="KCH128" s="243"/>
      <c r="KCI128" s="243"/>
      <c r="KCJ128" s="243"/>
      <c r="KCK128" s="243"/>
      <c r="KCL128" s="243"/>
      <c r="KCM128" s="243"/>
      <c r="KCN128" s="243"/>
      <c r="KCO128" s="243"/>
      <c r="KCP128" s="243"/>
      <c r="KCQ128" s="243"/>
      <c r="KCR128" s="243"/>
      <c r="KCS128" s="243"/>
      <c r="KCT128" s="243"/>
      <c r="KCU128" s="243"/>
      <c r="KCV128" s="243"/>
      <c r="KCW128" s="243"/>
      <c r="KCX128" s="243"/>
      <c r="KCY128" s="243"/>
      <c r="KCZ128" s="243"/>
      <c r="KDA128" s="243"/>
      <c r="KDB128" s="243"/>
      <c r="KDC128" s="243"/>
      <c r="KDD128" s="243"/>
      <c r="KDE128" s="243"/>
      <c r="KDF128" s="243"/>
      <c r="KDG128" s="243"/>
      <c r="KDH128" s="243"/>
      <c r="KDI128" s="243"/>
      <c r="KDJ128" s="243"/>
      <c r="KDK128" s="243"/>
      <c r="KDL128" s="243"/>
      <c r="KDM128" s="243"/>
      <c r="KDN128" s="243"/>
      <c r="KDO128" s="243"/>
      <c r="KDP128" s="243"/>
      <c r="KDQ128" s="243"/>
      <c r="KDR128" s="243"/>
      <c r="KDS128" s="243"/>
      <c r="KDT128" s="243"/>
      <c r="KDU128" s="243"/>
      <c r="KDV128" s="243"/>
      <c r="KDW128" s="243"/>
      <c r="KDX128" s="243"/>
      <c r="KDY128" s="243"/>
      <c r="KDZ128" s="243"/>
      <c r="KEA128" s="243"/>
      <c r="KEB128" s="243"/>
      <c r="KEC128" s="243"/>
      <c r="KED128" s="243"/>
      <c r="KEE128" s="243"/>
      <c r="KEF128" s="243"/>
      <c r="KEG128" s="243"/>
      <c r="KEH128" s="243"/>
      <c r="KEI128" s="243"/>
      <c r="KEJ128" s="243"/>
      <c r="KEK128" s="243"/>
      <c r="KEL128" s="243"/>
      <c r="KEM128" s="243"/>
      <c r="KEN128" s="243"/>
      <c r="KEO128" s="243"/>
      <c r="KEP128" s="243"/>
      <c r="KEQ128" s="243"/>
      <c r="KER128" s="243"/>
      <c r="KES128" s="243"/>
      <c r="KET128" s="243"/>
      <c r="KEU128" s="243"/>
      <c r="KEV128" s="243"/>
      <c r="KEW128" s="243"/>
      <c r="KEX128" s="243"/>
      <c r="KEY128" s="243"/>
      <c r="KEZ128" s="243"/>
      <c r="KFA128" s="243"/>
      <c r="KFB128" s="243"/>
      <c r="KFC128" s="243"/>
      <c r="KFD128" s="243"/>
      <c r="KFE128" s="243"/>
      <c r="KFF128" s="243"/>
      <c r="KFG128" s="243"/>
      <c r="KFH128" s="243"/>
      <c r="KFI128" s="243"/>
      <c r="KFJ128" s="243"/>
      <c r="KFK128" s="243"/>
      <c r="KFL128" s="243"/>
      <c r="KFM128" s="243"/>
      <c r="KFN128" s="243"/>
      <c r="KFO128" s="243"/>
      <c r="KFP128" s="243"/>
      <c r="KFQ128" s="243"/>
      <c r="KFR128" s="243"/>
      <c r="KFS128" s="243"/>
      <c r="KFT128" s="243"/>
      <c r="KFU128" s="243"/>
      <c r="KFV128" s="243"/>
      <c r="KFW128" s="243"/>
      <c r="KFX128" s="243"/>
      <c r="KFY128" s="243"/>
      <c r="KFZ128" s="243"/>
      <c r="KGA128" s="243"/>
      <c r="KGB128" s="243"/>
      <c r="KGC128" s="243"/>
      <c r="KGD128" s="243"/>
      <c r="KGE128" s="243"/>
      <c r="KGF128" s="243"/>
      <c r="KGG128" s="243"/>
      <c r="KGH128" s="243"/>
      <c r="KGI128" s="243"/>
      <c r="KGJ128" s="243"/>
      <c r="KGK128" s="243"/>
      <c r="KGL128" s="243"/>
      <c r="KGM128" s="243"/>
      <c r="KGN128" s="243"/>
      <c r="KGO128" s="243"/>
      <c r="KGP128" s="243"/>
      <c r="KGQ128" s="243"/>
      <c r="KGR128" s="243"/>
      <c r="KGS128" s="243"/>
      <c r="KGT128" s="243"/>
      <c r="KGU128" s="243"/>
      <c r="KGV128" s="243"/>
      <c r="KGW128" s="243"/>
      <c r="KGX128" s="243"/>
      <c r="KGY128" s="243"/>
      <c r="KGZ128" s="243"/>
      <c r="KHA128" s="243"/>
      <c r="KHB128" s="243"/>
      <c r="KHC128" s="243"/>
      <c r="KHD128" s="243"/>
      <c r="KHE128" s="243"/>
      <c r="KHF128" s="243"/>
      <c r="KHG128" s="243"/>
      <c r="KHH128" s="243"/>
      <c r="KHI128" s="243"/>
      <c r="KHJ128" s="243"/>
      <c r="KHK128" s="243"/>
      <c r="KHL128" s="243"/>
      <c r="KHM128" s="243"/>
      <c r="KHN128" s="243"/>
      <c r="KHO128" s="243"/>
      <c r="KHP128" s="243"/>
      <c r="KHQ128" s="243"/>
      <c r="KHR128" s="243"/>
      <c r="KHS128" s="243"/>
      <c r="KHT128" s="243"/>
      <c r="KHU128" s="243"/>
      <c r="KHV128" s="243"/>
      <c r="KHW128" s="243"/>
      <c r="KHX128" s="243"/>
      <c r="KHY128" s="243"/>
      <c r="KHZ128" s="243"/>
      <c r="KIA128" s="243"/>
      <c r="KIB128" s="243"/>
      <c r="KIC128" s="243"/>
      <c r="KID128" s="243"/>
      <c r="KIE128" s="243"/>
      <c r="KIF128" s="243"/>
      <c r="KIG128" s="243"/>
      <c r="KIH128" s="243"/>
      <c r="KII128" s="243"/>
      <c r="KIJ128" s="243"/>
      <c r="KIK128" s="243"/>
      <c r="KIL128" s="243"/>
      <c r="KIM128" s="243"/>
      <c r="KIN128" s="243"/>
      <c r="KIO128" s="243"/>
      <c r="KIP128" s="243"/>
      <c r="KIQ128" s="243"/>
      <c r="KIR128" s="243"/>
      <c r="KIS128" s="243"/>
      <c r="KIT128" s="243"/>
      <c r="KIU128" s="243"/>
      <c r="KIV128" s="243"/>
      <c r="KIW128" s="243"/>
      <c r="KIX128" s="243"/>
      <c r="KIY128" s="243"/>
      <c r="KIZ128" s="243"/>
      <c r="KJA128" s="243"/>
      <c r="KJB128" s="243"/>
      <c r="KJC128" s="243"/>
      <c r="KJD128" s="243"/>
      <c r="KJE128" s="243"/>
      <c r="KJF128" s="243"/>
      <c r="KJG128" s="243"/>
      <c r="KJH128" s="243"/>
      <c r="KJI128" s="243"/>
      <c r="KJJ128" s="243"/>
      <c r="KJK128" s="243"/>
      <c r="KJL128" s="243"/>
      <c r="KJM128" s="243"/>
      <c r="KJN128" s="243"/>
      <c r="KJO128" s="243"/>
      <c r="KJP128" s="243"/>
      <c r="KJQ128" s="243"/>
      <c r="KJR128" s="243"/>
      <c r="KJS128" s="243"/>
      <c r="KJT128" s="243"/>
      <c r="KJU128" s="243"/>
      <c r="KJV128" s="243"/>
      <c r="KJW128" s="243"/>
      <c r="KJX128" s="243"/>
      <c r="KJY128" s="243"/>
      <c r="KJZ128" s="243"/>
      <c r="KKA128" s="243"/>
      <c r="KKB128" s="243"/>
      <c r="KKC128" s="243"/>
      <c r="KKD128" s="243"/>
      <c r="KKE128" s="243"/>
      <c r="KKF128" s="243"/>
      <c r="KKG128" s="243"/>
      <c r="KKH128" s="243"/>
      <c r="KKI128" s="243"/>
      <c r="KKJ128" s="243"/>
      <c r="KKK128" s="243"/>
      <c r="KKL128" s="243"/>
      <c r="KKM128" s="243"/>
      <c r="KKN128" s="243"/>
      <c r="KKO128" s="243"/>
      <c r="KKP128" s="243"/>
      <c r="KKQ128" s="243"/>
      <c r="KKR128" s="243"/>
      <c r="KKS128" s="243"/>
      <c r="KKT128" s="243"/>
      <c r="KKU128" s="243"/>
      <c r="KKV128" s="243"/>
      <c r="KKW128" s="243"/>
      <c r="KKX128" s="243"/>
      <c r="KKY128" s="243"/>
      <c r="KKZ128" s="243"/>
      <c r="KLA128" s="243"/>
      <c r="KLB128" s="243"/>
      <c r="KLC128" s="243"/>
      <c r="KLD128" s="243"/>
      <c r="KLE128" s="243"/>
      <c r="KLF128" s="243"/>
      <c r="KLG128" s="243"/>
      <c r="KLH128" s="243"/>
      <c r="KLI128" s="243"/>
      <c r="KLJ128" s="243"/>
      <c r="KLK128" s="243"/>
      <c r="KLL128" s="243"/>
      <c r="KLM128" s="243"/>
      <c r="KLN128" s="243"/>
      <c r="KLO128" s="243"/>
      <c r="KLP128" s="243"/>
      <c r="KLQ128" s="243"/>
      <c r="KLR128" s="243"/>
      <c r="KLS128" s="243"/>
      <c r="KLT128" s="243"/>
      <c r="KLU128" s="243"/>
      <c r="KLV128" s="243"/>
      <c r="KLW128" s="243"/>
      <c r="KLX128" s="243"/>
      <c r="KLY128" s="243"/>
      <c r="KLZ128" s="243"/>
      <c r="KMA128" s="243"/>
      <c r="KMB128" s="243"/>
      <c r="KMC128" s="243"/>
      <c r="KMD128" s="243"/>
      <c r="KME128" s="243"/>
      <c r="KMF128" s="243"/>
      <c r="KMG128" s="243"/>
      <c r="KMH128" s="243"/>
      <c r="KMI128" s="243"/>
      <c r="KMJ128" s="243"/>
      <c r="KMK128" s="243"/>
      <c r="KML128" s="243"/>
      <c r="KMM128" s="243"/>
      <c r="KMN128" s="243"/>
      <c r="KMO128" s="243"/>
      <c r="KMP128" s="243"/>
      <c r="KMQ128" s="243"/>
      <c r="KMR128" s="243"/>
      <c r="KMS128" s="243"/>
      <c r="KMT128" s="243"/>
      <c r="KMU128" s="243"/>
      <c r="KMV128" s="243"/>
      <c r="KMW128" s="243"/>
      <c r="KMX128" s="243"/>
      <c r="KMY128" s="243"/>
      <c r="KMZ128" s="243"/>
      <c r="KNA128" s="243"/>
      <c r="KNB128" s="243"/>
      <c r="KNC128" s="243"/>
      <c r="KND128" s="243"/>
      <c r="KNE128" s="243"/>
      <c r="KNF128" s="243"/>
      <c r="KNG128" s="243"/>
      <c r="KNH128" s="243"/>
      <c r="KNI128" s="243"/>
      <c r="KNJ128" s="243"/>
      <c r="KNK128" s="243"/>
      <c r="KNL128" s="243"/>
      <c r="KNM128" s="243"/>
      <c r="KNN128" s="243"/>
      <c r="KNO128" s="243"/>
      <c r="KNP128" s="243"/>
      <c r="KNQ128" s="243"/>
      <c r="KNR128" s="243"/>
      <c r="KNS128" s="243"/>
      <c r="KNT128" s="243"/>
      <c r="KNU128" s="243"/>
      <c r="KNV128" s="243"/>
      <c r="KNW128" s="243"/>
      <c r="KNX128" s="243"/>
      <c r="KNY128" s="243"/>
      <c r="KNZ128" s="243"/>
      <c r="KOA128" s="243"/>
      <c r="KOB128" s="243"/>
      <c r="KOC128" s="243"/>
      <c r="KOD128" s="243"/>
      <c r="KOE128" s="243"/>
      <c r="KOF128" s="243"/>
      <c r="KOG128" s="243"/>
      <c r="KOH128" s="243"/>
      <c r="KOI128" s="243"/>
      <c r="KOJ128" s="243"/>
      <c r="KOK128" s="243"/>
      <c r="KOL128" s="243"/>
      <c r="KOM128" s="243"/>
      <c r="KON128" s="243"/>
      <c r="KOO128" s="243"/>
      <c r="KOP128" s="243"/>
      <c r="KOQ128" s="243"/>
      <c r="KOR128" s="243"/>
      <c r="KOS128" s="243"/>
      <c r="KOT128" s="243"/>
      <c r="KOU128" s="243"/>
      <c r="KOV128" s="243"/>
      <c r="KOW128" s="243"/>
      <c r="KOX128" s="243"/>
      <c r="KOY128" s="243"/>
      <c r="KOZ128" s="243"/>
      <c r="KPA128" s="243"/>
      <c r="KPB128" s="243"/>
      <c r="KPC128" s="243"/>
      <c r="KPD128" s="243"/>
      <c r="KPE128" s="243"/>
      <c r="KPF128" s="243"/>
      <c r="KPG128" s="243"/>
      <c r="KPH128" s="243"/>
      <c r="KPI128" s="243"/>
      <c r="KPJ128" s="243"/>
      <c r="KPK128" s="243"/>
      <c r="KPL128" s="243"/>
      <c r="KPM128" s="243"/>
      <c r="KPN128" s="243"/>
      <c r="KPO128" s="243"/>
      <c r="KPP128" s="243"/>
      <c r="KPQ128" s="243"/>
      <c r="KPR128" s="243"/>
      <c r="KPS128" s="243"/>
      <c r="KPT128" s="243"/>
      <c r="KPU128" s="243"/>
      <c r="KPV128" s="243"/>
      <c r="KPW128" s="243"/>
      <c r="KPX128" s="243"/>
      <c r="KPY128" s="243"/>
      <c r="KPZ128" s="243"/>
      <c r="KQA128" s="243"/>
      <c r="KQB128" s="243"/>
      <c r="KQC128" s="243"/>
      <c r="KQD128" s="243"/>
      <c r="KQE128" s="243"/>
      <c r="KQF128" s="243"/>
      <c r="KQG128" s="243"/>
      <c r="KQH128" s="243"/>
      <c r="KQI128" s="243"/>
      <c r="KQJ128" s="243"/>
      <c r="KQK128" s="243"/>
      <c r="KQL128" s="243"/>
      <c r="KQM128" s="243"/>
      <c r="KQN128" s="243"/>
      <c r="KQO128" s="243"/>
      <c r="KQP128" s="243"/>
      <c r="KQQ128" s="243"/>
      <c r="KQR128" s="243"/>
      <c r="KQS128" s="243"/>
      <c r="KQT128" s="243"/>
      <c r="KQU128" s="243"/>
      <c r="KQV128" s="243"/>
      <c r="KQW128" s="243"/>
      <c r="KQX128" s="243"/>
      <c r="KQY128" s="243"/>
      <c r="KQZ128" s="243"/>
      <c r="KRA128" s="243"/>
      <c r="KRB128" s="243"/>
      <c r="KRC128" s="243"/>
      <c r="KRD128" s="243"/>
      <c r="KRE128" s="243"/>
      <c r="KRF128" s="243"/>
      <c r="KRG128" s="243"/>
      <c r="KRH128" s="243"/>
      <c r="KRI128" s="243"/>
      <c r="KRJ128" s="243"/>
      <c r="KRK128" s="243"/>
      <c r="KRL128" s="243"/>
      <c r="KRM128" s="243"/>
      <c r="KRN128" s="243"/>
      <c r="KRO128" s="243"/>
      <c r="KRP128" s="243"/>
      <c r="KRQ128" s="243"/>
      <c r="KRR128" s="243"/>
      <c r="KRS128" s="243"/>
      <c r="KRT128" s="243"/>
      <c r="KRU128" s="243"/>
      <c r="KRV128" s="243"/>
      <c r="KRW128" s="243"/>
      <c r="KRX128" s="243"/>
      <c r="KRY128" s="243"/>
      <c r="KRZ128" s="243"/>
      <c r="KSA128" s="243"/>
      <c r="KSB128" s="243"/>
      <c r="KSC128" s="243"/>
      <c r="KSD128" s="243"/>
      <c r="KSE128" s="243"/>
      <c r="KSF128" s="243"/>
      <c r="KSG128" s="243"/>
      <c r="KSH128" s="243"/>
      <c r="KSI128" s="243"/>
      <c r="KSJ128" s="243"/>
      <c r="KSK128" s="243"/>
      <c r="KSL128" s="243"/>
      <c r="KSM128" s="243"/>
      <c r="KSN128" s="243"/>
      <c r="KSO128" s="243"/>
      <c r="KSP128" s="243"/>
      <c r="KSQ128" s="243"/>
      <c r="KSR128" s="243"/>
      <c r="KSS128" s="243"/>
      <c r="KST128" s="243"/>
      <c r="KSU128" s="243"/>
      <c r="KSV128" s="243"/>
      <c r="KSW128" s="243"/>
      <c r="KSX128" s="243"/>
      <c r="KSY128" s="243"/>
      <c r="KSZ128" s="243"/>
      <c r="KTA128" s="243"/>
      <c r="KTB128" s="243"/>
      <c r="KTC128" s="243"/>
      <c r="KTD128" s="243"/>
      <c r="KTE128" s="243"/>
      <c r="KTF128" s="243"/>
      <c r="KTG128" s="243"/>
      <c r="KTH128" s="243"/>
      <c r="KTI128" s="243"/>
      <c r="KTJ128" s="243"/>
      <c r="KTK128" s="243"/>
      <c r="KTL128" s="243"/>
      <c r="KTM128" s="243"/>
      <c r="KTN128" s="243"/>
      <c r="KTO128" s="243"/>
      <c r="KTP128" s="243"/>
      <c r="KTQ128" s="243"/>
      <c r="KTR128" s="243"/>
      <c r="KTS128" s="243"/>
      <c r="KTT128" s="243"/>
      <c r="KTU128" s="243"/>
      <c r="KTV128" s="243"/>
      <c r="KTW128" s="243"/>
      <c r="KTX128" s="243"/>
      <c r="KTY128" s="243"/>
      <c r="KTZ128" s="243"/>
      <c r="KUA128" s="243"/>
      <c r="KUB128" s="243"/>
      <c r="KUC128" s="243"/>
      <c r="KUD128" s="243"/>
      <c r="KUE128" s="243"/>
      <c r="KUF128" s="243"/>
      <c r="KUG128" s="243"/>
      <c r="KUH128" s="243"/>
      <c r="KUI128" s="243"/>
      <c r="KUJ128" s="243"/>
      <c r="KUK128" s="243"/>
      <c r="KUL128" s="243"/>
      <c r="KUM128" s="243"/>
      <c r="KUN128" s="243"/>
      <c r="KUO128" s="243"/>
      <c r="KUP128" s="243"/>
      <c r="KUQ128" s="243"/>
      <c r="KUR128" s="243"/>
      <c r="KUS128" s="243"/>
      <c r="KUT128" s="243"/>
      <c r="KUU128" s="243"/>
      <c r="KUV128" s="243"/>
      <c r="KUW128" s="243"/>
      <c r="KUX128" s="243"/>
      <c r="KUY128" s="243"/>
      <c r="KUZ128" s="243"/>
      <c r="KVA128" s="243"/>
      <c r="KVB128" s="243"/>
      <c r="KVC128" s="243"/>
      <c r="KVD128" s="243"/>
      <c r="KVE128" s="243"/>
      <c r="KVF128" s="243"/>
      <c r="KVG128" s="243"/>
      <c r="KVH128" s="243"/>
      <c r="KVI128" s="243"/>
      <c r="KVJ128" s="243"/>
      <c r="KVK128" s="243"/>
      <c r="KVL128" s="243"/>
      <c r="KVM128" s="243"/>
      <c r="KVN128" s="243"/>
      <c r="KVO128" s="243"/>
      <c r="KVP128" s="243"/>
      <c r="KVQ128" s="243"/>
      <c r="KVR128" s="243"/>
      <c r="KVS128" s="243"/>
      <c r="KVT128" s="243"/>
      <c r="KVU128" s="243"/>
      <c r="KVV128" s="243"/>
      <c r="KVW128" s="243"/>
      <c r="KVX128" s="243"/>
      <c r="KVY128" s="243"/>
      <c r="KVZ128" s="243"/>
      <c r="KWA128" s="243"/>
      <c r="KWB128" s="243"/>
      <c r="KWC128" s="243"/>
      <c r="KWD128" s="243"/>
      <c r="KWE128" s="243"/>
      <c r="KWF128" s="243"/>
      <c r="KWG128" s="243"/>
      <c r="KWH128" s="243"/>
      <c r="KWI128" s="243"/>
      <c r="KWJ128" s="243"/>
      <c r="KWK128" s="243"/>
      <c r="KWL128" s="243"/>
      <c r="KWM128" s="243"/>
      <c r="KWN128" s="243"/>
      <c r="KWO128" s="243"/>
      <c r="KWP128" s="243"/>
      <c r="KWQ128" s="243"/>
      <c r="KWR128" s="243"/>
      <c r="KWS128" s="243"/>
      <c r="KWT128" s="243"/>
      <c r="KWU128" s="243"/>
      <c r="KWV128" s="243"/>
      <c r="KWW128" s="243"/>
      <c r="KWX128" s="243"/>
      <c r="KWY128" s="243"/>
      <c r="KWZ128" s="243"/>
      <c r="KXA128" s="243"/>
      <c r="KXB128" s="243"/>
      <c r="KXC128" s="243"/>
      <c r="KXD128" s="243"/>
      <c r="KXE128" s="243"/>
      <c r="KXF128" s="243"/>
      <c r="KXG128" s="243"/>
      <c r="KXH128" s="243"/>
      <c r="KXI128" s="243"/>
      <c r="KXJ128" s="243"/>
      <c r="KXK128" s="243"/>
      <c r="KXL128" s="243"/>
      <c r="KXM128" s="243"/>
      <c r="KXN128" s="243"/>
      <c r="KXO128" s="243"/>
      <c r="KXP128" s="243"/>
      <c r="KXQ128" s="243"/>
      <c r="KXR128" s="243"/>
      <c r="KXS128" s="243"/>
      <c r="KXT128" s="243"/>
      <c r="KXU128" s="243"/>
      <c r="KXV128" s="243"/>
      <c r="KXW128" s="243"/>
      <c r="KXX128" s="243"/>
      <c r="KXY128" s="243"/>
      <c r="KXZ128" s="243"/>
      <c r="KYA128" s="243"/>
      <c r="KYB128" s="243"/>
      <c r="KYC128" s="243"/>
      <c r="KYD128" s="243"/>
      <c r="KYE128" s="243"/>
      <c r="KYF128" s="243"/>
      <c r="KYG128" s="243"/>
      <c r="KYH128" s="243"/>
      <c r="KYI128" s="243"/>
      <c r="KYJ128" s="243"/>
      <c r="KYK128" s="243"/>
      <c r="KYL128" s="243"/>
      <c r="KYM128" s="243"/>
      <c r="KYN128" s="243"/>
      <c r="KYO128" s="243"/>
      <c r="KYP128" s="243"/>
      <c r="KYQ128" s="243"/>
      <c r="KYR128" s="243"/>
      <c r="KYS128" s="243"/>
      <c r="KYT128" s="243"/>
      <c r="KYU128" s="243"/>
      <c r="KYV128" s="243"/>
      <c r="KYW128" s="243"/>
      <c r="KYX128" s="243"/>
      <c r="KYY128" s="243"/>
      <c r="KYZ128" s="243"/>
      <c r="KZA128" s="243"/>
      <c r="KZB128" s="243"/>
      <c r="KZC128" s="243"/>
      <c r="KZD128" s="243"/>
      <c r="KZE128" s="243"/>
      <c r="KZF128" s="243"/>
      <c r="KZG128" s="243"/>
      <c r="KZH128" s="243"/>
      <c r="KZI128" s="243"/>
      <c r="KZJ128" s="243"/>
      <c r="KZK128" s="243"/>
      <c r="KZL128" s="243"/>
      <c r="KZM128" s="243"/>
      <c r="KZN128" s="243"/>
      <c r="KZO128" s="243"/>
      <c r="KZP128" s="243"/>
      <c r="KZQ128" s="243"/>
      <c r="KZR128" s="243"/>
      <c r="KZS128" s="243"/>
      <c r="KZT128" s="243"/>
      <c r="KZU128" s="243"/>
      <c r="KZV128" s="243"/>
      <c r="KZW128" s="243"/>
      <c r="KZX128" s="243"/>
      <c r="KZY128" s="243"/>
      <c r="KZZ128" s="243"/>
      <c r="LAA128" s="243"/>
      <c r="LAB128" s="243"/>
      <c r="LAC128" s="243"/>
      <c r="LAD128" s="243"/>
      <c r="LAE128" s="243"/>
      <c r="LAF128" s="243"/>
      <c r="LAG128" s="243"/>
      <c r="LAH128" s="243"/>
      <c r="LAI128" s="243"/>
      <c r="LAJ128" s="243"/>
      <c r="LAK128" s="243"/>
      <c r="LAL128" s="243"/>
      <c r="LAM128" s="243"/>
      <c r="LAN128" s="243"/>
      <c r="LAO128" s="243"/>
      <c r="LAP128" s="243"/>
      <c r="LAQ128" s="243"/>
      <c r="LAR128" s="243"/>
      <c r="LAS128" s="243"/>
      <c r="LAT128" s="243"/>
      <c r="LAU128" s="243"/>
      <c r="LAV128" s="243"/>
      <c r="LAW128" s="243"/>
      <c r="LAX128" s="243"/>
      <c r="LAY128" s="243"/>
      <c r="LAZ128" s="243"/>
      <c r="LBA128" s="243"/>
      <c r="LBB128" s="243"/>
      <c r="LBC128" s="243"/>
      <c r="LBD128" s="243"/>
      <c r="LBE128" s="243"/>
      <c r="LBF128" s="243"/>
      <c r="LBG128" s="243"/>
      <c r="LBH128" s="243"/>
      <c r="LBI128" s="243"/>
      <c r="LBJ128" s="243"/>
      <c r="LBK128" s="243"/>
      <c r="LBL128" s="243"/>
      <c r="LBM128" s="243"/>
      <c r="LBN128" s="243"/>
      <c r="LBO128" s="243"/>
      <c r="LBP128" s="243"/>
      <c r="LBQ128" s="243"/>
      <c r="LBR128" s="243"/>
      <c r="LBS128" s="243"/>
      <c r="LBT128" s="243"/>
      <c r="LBU128" s="243"/>
      <c r="LBV128" s="243"/>
      <c r="LBW128" s="243"/>
      <c r="LBX128" s="243"/>
      <c r="LBY128" s="243"/>
      <c r="LBZ128" s="243"/>
      <c r="LCA128" s="243"/>
      <c r="LCB128" s="243"/>
      <c r="LCC128" s="243"/>
      <c r="LCD128" s="243"/>
      <c r="LCE128" s="243"/>
      <c r="LCF128" s="243"/>
      <c r="LCG128" s="243"/>
      <c r="LCH128" s="243"/>
      <c r="LCI128" s="243"/>
      <c r="LCJ128" s="243"/>
      <c r="LCK128" s="243"/>
      <c r="LCL128" s="243"/>
      <c r="LCM128" s="243"/>
      <c r="LCN128" s="243"/>
      <c r="LCO128" s="243"/>
      <c r="LCP128" s="243"/>
      <c r="LCQ128" s="243"/>
      <c r="LCR128" s="243"/>
      <c r="LCS128" s="243"/>
      <c r="LCT128" s="243"/>
      <c r="LCU128" s="243"/>
      <c r="LCV128" s="243"/>
      <c r="LCW128" s="243"/>
      <c r="LCX128" s="243"/>
      <c r="LCY128" s="243"/>
      <c r="LCZ128" s="243"/>
      <c r="LDA128" s="243"/>
      <c r="LDB128" s="243"/>
      <c r="LDC128" s="243"/>
      <c r="LDD128" s="243"/>
      <c r="LDE128" s="243"/>
      <c r="LDF128" s="243"/>
      <c r="LDG128" s="243"/>
      <c r="LDH128" s="243"/>
      <c r="LDI128" s="243"/>
      <c r="LDJ128" s="243"/>
      <c r="LDK128" s="243"/>
      <c r="LDL128" s="243"/>
      <c r="LDM128" s="243"/>
      <c r="LDN128" s="243"/>
      <c r="LDO128" s="243"/>
      <c r="LDP128" s="243"/>
      <c r="LDQ128" s="243"/>
      <c r="LDR128" s="243"/>
      <c r="LDS128" s="243"/>
      <c r="LDT128" s="243"/>
      <c r="LDU128" s="243"/>
      <c r="LDV128" s="243"/>
      <c r="LDW128" s="243"/>
      <c r="LDX128" s="243"/>
      <c r="LDY128" s="243"/>
      <c r="LDZ128" s="243"/>
      <c r="LEA128" s="243"/>
      <c r="LEB128" s="243"/>
      <c r="LEC128" s="243"/>
      <c r="LED128" s="243"/>
      <c r="LEE128" s="243"/>
      <c r="LEF128" s="243"/>
      <c r="LEG128" s="243"/>
      <c r="LEH128" s="243"/>
      <c r="LEI128" s="243"/>
      <c r="LEJ128" s="243"/>
      <c r="LEK128" s="243"/>
      <c r="LEL128" s="243"/>
      <c r="LEM128" s="243"/>
      <c r="LEN128" s="243"/>
      <c r="LEO128" s="243"/>
      <c r="LEP128" s="243"/>
      <c r="LEQ128" s="243"/>
      <c r="LER128" s="243"/>
      <c r="LES128" s="243"/>
      <c r="LET128" s="243"/>
      <c r="LEU128" s="243"/>
      <c r="LEV128" s="243"/>
      <c r="LEW128" s="243"/>
      <c r="LEX128" s="243"/>
      <c r="LEY128" s="243"/>
      <c r="LEZ128" s="243"/>
      <c r="LFA128" s="243"/>
      <c r="LFB128" s="243"/>
      <c r="LFC128" s="243"/>
      <c r="LFD128" s="243"/>
      <c r="LFE128" s="243"/>
      <c r="LFF128" s="243"/>
      <c r="LFG128" s="243"/>
      <c r="LFH128" s="243"/>
      <c r="LFI128" s="243"/>
      <c r="LFJ128" s="243"/>
      <c r="LFK128" s="243"/>
      <c r="LFL128" s="243"/>
      <c r="LFM128" s="243"/>
      <c r="LFN128" s="243"/>
      <c r="LFO128" s="243"/>
      <c r="LFP128" s="243"/>
      <c r="LFQ128" s="243"/>
      <c r="LFR128" s="243"/>
      <c r="LFS128" s="243"/>
      <c r="LFT128" s="243"/>
      <c r="LFU128" s="243"/>
      <c r="LFV128" s="243"/>
      <c r="LFW128" s="243"/>
      <c r="LFX128" s="243"/>
      <c r="LFY128" s="243"/>
      <c r="LFZ128" s="243"/>
      <c r="LGA128" s="243"/>
      <c r="LGB128" s="243"/>
      <c r="LGC128" s="243"/>
      <c r="LGD128" s="243"/>
      <c r="LGE128" s="243"/>
      <c r="LGF128" s="243"/>
      <c r="LGG128" s="243"/>
      <c r="LGH128" s="243"/>
      <c r="LGI128" s="243"/>
      <c r="LGJ128" s="243"/>
      <c r="LGK128" s="243"/>
      <c r="LGL128" s="243"/>
      <c r="LGM128" s="243"/>
      <c r="LGN128" s="243"/>
      <c r="LGO128" s="243"/>
      <c r="LGP128" s="243"/>
      <c r="LGQ128" s="243"/>
      <c r="LGR128" s="243"/>
      <c r="LGS128" s="243"/>
      <c r="LGT128" s="243"/>
      <c r="LGU128" s="243"/>
      <c r="LGV128" s="243"/>
      <c r="LGW128" s="243"/>
      <c r="LGX128" s="243"/>
      <c r="LGY128" s="243"/>
      <c r="LGZ128" s="243"/>
      <c r="LHA128" s="243"/>
      <c r="LHB128" s="243"/>
      <c r="LHC128" s="243"/>
      <c r="LHD128" s="243"/>
      <c r="LHE128" s="243"/>
      <c r="LHF128" s="243"/>
      <c r="LHG128" s="243"/>
      <c r="LHH128" s="243"/>
      <c r="LHI128" s="243"/>
      <c r="LHJ128" s="243"/>
      <c r="LHK128" s="243"/>
      <c r="LHL128" s="243"/>
      <c r="LHM128" s="243"/>
      <c r="LHN128" s="243"/>
      <c r="LHO128" s="243"/>
      <c r="LHP128" s="243"/>
      <c r="LHQ128" s="243"/>
      <c r="LHR128" s="243"/>
      <c r="LHS128" s="243"/>
      <c r="LHT128" s="243"/>
      <c r="LHU128" s="243"/>
      <c r="LHV128" s="243"/>
      <c r="LHW128" s="243"/>
      <c r="LHX128" s="243"/>
      <c r="LHY128" s="243"/>
      <c r="LHZ128" s="243"/>
      <c r="LIA128" s="243"/>
      <c r="LIB128" s="243"/>
      <c r="LIC128" s="243"/>
      <c r="LID128" s="243"/>
      <c r="LIE128" s="243"/>
      <c r="LIF128" s="243"/>
      <c r="LIG128" s="243"/>
      <c r="LIH128" s="243"/>
      <c r="LII128" s="243"/>
      <c r="LIJ128" s="243"/>
      <c r="LIK128" s="243"/>
      <c r="LIL128" s="243"/>
      <c r="LIM128" s="243"/>
      <c r="LIN128" s="243"/>
      <c r="LIO128" s="243"/>
      <c r="LIP128" s="243"/>
      <c r="LIQ128" s="243"/>
      <c r="LIR128" s="243"/>
      <c r="LIS128" s="243"/>
      <c r="LIT128" s="243"/>
      <c r="LIU128" s="243"/>
      <c r="LIV128" s="243"/>
      <c r="LIW128" s="243"/>
      <c r="LIX128" s="243"/>
      <c r="LIY128" s="243"/>
      <c r="LIZ128" s="243"/>
      <c r="LJA128" s="243"/>
      <c r="LJB128" s="243"/>
      <c r="LJC128" s="243"/>
      <c r="LJD128" s="243"/>
      <c r="LJE128" s="243"/>
      <c r="LJF128" s="243"/>
      <c r="LJG128" s="243"/>
      <c r="LJH128" s="243"/>
      <c r="LJI128" s="243"/>
      <c r="LJJ128" s="243"/>
      <c r="LJK128" s="243"/>
      <c r="LJL128" s="243"/>
      <c r="LJM128" s="243"/>
      <c r="LJN128" s="243"/>
      <c r="LJO128" s="243"/>
      <c r="LJP128" s="243"/>
      <c r="LJQ128" s="243"/>
      <c r="LJR128" s="243"/>
      <c r="LJS128" s="243"/>
      <c r="LJT128" s="243"/>
      <c r="LJU128" s="243"/>
      <c r="LJV128" s="243"/>
      <c r="LJW128" s="243"/>
      <c r="LJX128" s="243"/>
      <c r="LJY128" s="243"/>
      <c r="LJZ128" s="243"/>
      <c r="LKA128" s="243"/>
      <c r="LKB128" s="243"/>
      <c r="LKC128" s="243"/>
      <c r="LKD128" s="243"/>
      <c r="LKE128" s="243"/>
      <c r="LKF128" s="243"/>
      <c r="LKG128" s="243"/>
      <c r="LKH128" s="243"/>
      <c r="LKI128" s="243"/>
      <c r="LKJ128" s="243"/>
      <c r="LKK128" s="243"/>
      <c r="LKL128" s="243"/>
      <c r="LKM128" s="243"/>
      <c r="LKN128" s="243"/>
      <c r="LKO128" s="243"/>
      <c r="LKP128" s="243"/>
      <c r="LKQ128" s="243"/>
      <c r="LKR128" s="243"/>
      <c r="LKS128" s="243"/>
      <c r="LKT128" s="243"/>
      <c r="LKU128" s="243"/>
      <c r="LKV128" s="243"/>
      <c r="LKW128" s="243"/>
      <c r="LKX128" s="243"/>
      <c r="LKY128" s="243"/>
      <c r="LKZ128" s="243"/>
      <c r="LLA128" s="243"/>
      <c r="LLB128" s="243"/>
      <c r="LLC128" s="243"/>
      <c r="LLD128" s="243"/>
      <c r="LLE128" s="243"/>
      <c r="LLF128" s="243"/>
      <c r="LLG128" s="243"/>
      <c r="LLH128" s="243"/>
      <c r="LLI128" s="243"/>
      <c r="LLJ128" s="243"/>
      <c r="LLK128" s="243"/>
      <c r="LLL128" s="243"/>
      <c r="LLM128" s="243"/>
      <c r="LLN128" s="243"/>
      <c r="LLO128" s="243"/>
      <c r="LLP128" s="243"/>
      <c r="LLQ128" s="243"/>
      <c r="LLR128" s="243"/>
      <c r="LLS128" s="243"/>
      <c r="LLT128" s="243"/>
      <c r="LLU128" s="243"/>
      <c r="LLV128" s="243"/>
      <c r="LLW128" s="243"/>
      <c r="LLX128" s="243"/>
      <c r="LLY128" s="243"/>
      <c r="LLZ128" s="243"/>
      <c r="LMA128" s="243"/>
      <c r="LMB128" s="243"/>
      <c r="LMC128" s="243"/>
      <c r="LMD128" s="243"/>
      <c r="LME128" s="243"/>
      <c r="LMF128" s="243"/>
      <c r="LMG128" s="243"/>
      <c r="LMH128" s="243"/>
      <c r="LMI128" s="243"/>
      <c r="LMJ128" s="243"/>
      <c r="LMK128" s="243"/>
      <c r="LML128" s="243"/>
      <c r="LMM128" s="243"/>
      <c r="LMN128" s="243"/>
      <c r="LMO128" s="243"/>
      <c r="LMP128" s="243"/>
      <c r="LMQ128" s="243"/>
      <c r="LMR128" s="243"/>
      <c r="LMS128" s="243"/>
      <c r="LMT128" s="243"/>
      <c r="LMU128" s="243"/>
      <c r="LMV128" s="243"/>
      <c r="LMW128" s="243"/>
      <c r="LMX128" s="243"/>
      <c r="LMY128" s="243"/>
      <c r="LMZ128" s="243"/>
      <c r="LNA128" s="243"/>
      <c r="LNB128" s="243"/>
      <c r="LNC128" s="243"/>
      <c r="LND128" s="243"/>
      <c r="LNE128" s="243"/>
      <c r="LNF128" s="243"/>
      <c r="LNG128" s="243"/>
      <c r="LNH128" s="243"/>
      <c r="LNI128" s="243"/>
      <c r="LNJ128" s="243"/>
      <c r="LNK128" s="243"/>
      <c r="LNL128" s="243"/>
      <c r="LNM128" s="243"/>
      <c r="LNN128" s="243"/>
      <c r="LNO128" s="243"/>
      <c r="LNP128" s="243"/>
      <c r="LNQ128" s="243"/>
      <c r="LNR128" s="243"/>
      <c r="LNS128" s="243"/>
      <c r="LNT128" s="243"/>
      <c r="LNU128" s="243"/>
      <c r="LNV128" s="243"/>
      <c r="LNW128" s="243"/>
      <c r="LNX128" s="243"/>
      <c r="LNY128" s="243"/>
      <c r="LNZ128" s="243"/>
      <c r="LOA128" s="243"/>
      <c r="LOB128" s="243"/>
      <c r="LOC128" s="243"/>
      <c r="LOD128" s="243"/>
      <c r="LOE128" s="243"/>
      <c r="LOF128" s="243"/>
      <c r="LOG128" s="243"/>
      <c r="LOH128" s="243"/>
      <c r="LOI128" s="243"/>
      <c r="LOJ128" s="243"/>
      <c r="LOK128" s="243"/>
      <c r="LOL128" s="243"/>
      <c r="LOM128" s="243"/>
      <c r="LON128" s="243"/>
      <c r="LOO128" s="243"/>
      <c r="LOP128" s="243"/>
      <c r="LOQ128" s="243"/>
      <c r="LOR128" s="243"/>
      <c r="LOS128" s="243"/>
      <c r="LOT128" s="243"/>
      <c r="LOU128" s="243"/>
      <c r="LOV128" s="243"/>
      <c r="LOW128" s="243"/>
      <c r="LOX128" s="243"/>
      <c r="LOY128" s="243"/>
      <c r="LOZ128" s="243"/>
      <c r="LPA128" s="243"/>
      <c r="LPB128" s="243"/>
      <c r="LPC128" s="243"/>
      <c r="LPD128" s="243"/>
      <c r="LPE128" s="243"/>
      <c r="LPF128" s="243"/>
      <c r="LPG128" s="243"/>
      <c r="LPH128" s="243"/>
      <c r="LPI128" s="243"/>
      <c r="LPJ128" s="243"/>
      <c r="LPK128" s="243"/>
      <c r="LPL128" s="243"/>
      <c r="LPM128" s="243"/>
      <c r="LPN128" s="243"/>
      <c r="LPO128" s="243"/>
      <c r="LPP128" s="243"/>
      <c r="LPQ128" s="243"/>
      <c r="LPR128" s="243"/>
      <c r="LPS128" s="243"/>
      <c r="LPT128" s="243"/>
      <c r="LPU128" s="243"/>
      <c r="LPV128" s="243"/>
      <c r="LPW128" s="243"/>
      <c r="LPX128" s="243"/>
      <c r="LPY128" s="243"/>
      <c r="LPZ128" s="243"/>
      <c r="LQA128" s="243"/>
      <c r="LQB128" s="243"/>
      <c r="LQC128" s="243"/>
      <c r="LQD128" s="243"/>
      <c r="LQE128" s="243"/>
      <c r="LQF128" s="243"/>
      <c r="LQG128" s="243"/>
      <c r="LQH128" s="243"/>
      <c r="LQI128" s="243"/>
      <c r="LQJ128" s="243"/>
      <c r="LQK128" s="243"/>
      <c r="LQL128" s="243"/>
      <c r="LQM128" s="243"/>
      <c r="LQN128" s="243"/>
      <c r="LQO128" s="243"/>
      <c r="LQP128" s="243"/>
      <c r="LQQ128" s="243"/>
      <c r="LQR128" s="243"/>
      <c r="LQS128" s="243"/>
      <c r="LQT128" s="243"/>
      <c r="LQU128" s="243"/>
      <c r="LQV128" s="243"/>
      <c r="LQW128" s="243"/>
      <c r="LQX128" s="243"/>
      <c r="LQY128" s="243"/>
      <c r="LQZ128" s="243"/>
      <c r="LRA128" s="243"/>
      <c r="LRB128" s="243"/>
      <c r="LRC128" s="243"/>
      <c r="LRD128" s="243"/>
      <c r="LRE128" s="243"/>
      <c r="LRF128" s="243"/>
      <c r="LRG128" s="243"/>
      <c r="LRH128" s="243"/>
      <c r="LRI128" s="243"/>
      <c r="LRJ128" s="243"/>
      <c r="LRK128" s="243"/>
      <c r="LRL128" s="243"/>
      <c r="LRM128" s="243"/>
      <c r="LRN128" s="243"/>
      <c r="LRO128" s="243"/>
      <c r="LRP128" s="243"/>
      <c r="LRQ128" s="243"/>
      <c r="LRR128" s="243"/>
      <c r="LRS128" s="243"/>
      <c r="LRT128" s="243"/>
      <c r="LRU128" s="243"/>
      <c r="LRV128" s="243"/>
      <c r="LRW128" s="243"/>
      <c r="LRX128" s="243"/>
      <c r="LRY128" s="243"/>
      <c r="LRZ128" s="243"/>
      <c r="LSA128" s="243"/>
      <c r="LSB128" s="243"/>
      <c r="LSC128" s="243"/>
      <c r="LSD128" s="243"/>
      <c r="LSE128" s="243"/>
      <c r="LSF128" s="243"/>
      <c r="LSG128" s="243"/>
      <c r="LSH128" s="243"/>
      <c r="LSI128" s="243"/>
      <c r="LSJ128" s="243"/>
      <c r="LSK128" s="243"/>
      <c r="LSL128" s="243"/>
      <c r="LSM128" s="243"/>
      <c r="LSN128" s="243"/>
      <c r="LSO128" s="243"/>
      <c r="LSP128" s="243"/>
      <c r="LSQ128" s="243"/>
      <c r="LSR128" s="243"/>
      <c r="LSS128" s="243"/>
      <c r="LST128" s="243"/>
      <c r="LSU128" s="243"/>
      <c r="LSV128" s="243"/>
      <c r="LSW128" s="243"/>
      <c r="LSX128" s="243"/>
      <c r="LSY128" s="243"/>
      <c r="LSZ128" s="243"/>
      <c r="LTA128" s="243"/>
      <c r="LTB128" s="243"/>
      <c r="LTC128" s="243"/>
      <c r="LTD128" s="243"/>
      <c r="LTE128" s="243"/>
      <c r="LTF128" s="243"/>
      <c r="LTG128" s="243"/>
      <c r="LTH128" s="243"/>
      <c r="LTI128" s="243"/>
      <c r="LTJ128" s="243"/>
      <c r="LTK128" s="243"/>
      <c r="LTL128" s="243"/>
      <c r="LTM128" s="243"/>
      <c r="LTN128" s="243"/>
      <c r="LTO128" s="243"/>
      <c r="LTP128" s="243"/>
      <c r="LTQ128" s="243"/>
      <c r="LTR128" s="243"/>
      <c r="LTS128" s="243"/>
      <c r="LTT128" s="243"/>
      <c r="LTU128" s="243"/>
      <c r="LTV128" s="243"/>
      <c r="LTW128" s="243"/>
      <c r="LTX128" s="243"/>
      <c r="LTY128" s="243"/>
      <c r="LTZ128" s="243"/>
      <c r="LUA128" s="243"/>
      <c r="LUB128" s="243"/>
      <c r="LUC128" s="243"/>
      <c r="LUD128" s="243"/>
      <c r="LUE128" s="243"/>
      <c r="LUF128" s="243"/>
      <c r="LUG128" s="243"/>
      <c r="LUH128" s="243"/>
      <c r="LUI128" s="243"/>
      <c r="LUJ128" s="243"/>
      <c r="LUK128" s="243"/>
      <c r="LUL128" s="243"/>
      <c r="LUM128" s="243"/>
      <c r="LUN128" s="243"/>
      <c r="LUO128" s="243"/>
      <c r="LUP128" s="243"/>
      <c r="LUQ128" s="243"/>
      <c r="LUR128" s="243"/>
      <c r="LUS128" s="243"/>
      <c r="LUT128" s="243"/>
      <c r="LUU128" s="243"/>
      <c r="LUV128" s="243"/>
      <c r="LUW128" s="243"/>
      <c r="LUX128" s="243"/>
      <c r="LUY128" s="243"/>
      <c r="LUZ128" s="243"/>
      <c r="LVA128" s="243"/>
      <c r="LVB128" s="243"/>
      <c r="LVC128" s="243"/>
      <c r="LVD128" s="243"/>
      <c r="LVE128" s="243"/>
      <c r="LVF128" s="243"/>
      <c r="LVG128" s="243"/>
      <c r="LVH128" s="243"/>
      <c r="LVI128" s="243"/>
      <c r="LVJ128" s="243"/>
      <c r="LVK128" s="243"/>
      <c r="LVL128" s="243"/>
      <c r="LVM128" s="243"/>
      <c r="LVN128" s="243"/>
      <c r="LVO128" s="243"/>
      <c r="LVP128" s="243"/>
      <c r="LVQ128" s="243"/>
      <c r="LVR128" s="243"/>
      <c r="LVS128" s="243"/>
      <c r="LVT128" s="243"/>
      <c r="LVU128" s="243"/>
      <c r="LVV128" s="243"/>
      <c r="LVW128" s="243"/>
      <c r="LVX128" s="243"/>
      <c r="LVY128" s="243"/>
      <c r="LVZ128" s="243"/>
      <c r="LWA128" s="243"/>
      <c r="LWB128" s="243"/>
      <c r="LWC128" s="243"/>
      <c r="LWD128" s="243"/>
      <c r="LWE128" s="243"/>
      <c r="LWF128" s="243"/>
      <c r="LWG128" s="243"/>
      <c r="LWH128" s="243"/>
      <c r="LWI128" s="243"/>
      <c r="LWJ128" s="243"/>
      <c r="LWK128" s="243"/>
      <c r="LWL128" s="243"/>
      <c r="LWM128" s="243"/>
      <c r="LWN128" s="243"/>
      <c r="LWO128" s="243"/>
      <c r="LWP128" s="243"/>
      <c r="LWQ128" s="243"/>
      <c r="LWR128" s="243"/>
      <c r="LWS128" s="243"/>
      <c r="LWT128" s="243"/>
      <c r="LWU128" s="243"/>
      <c r="LWV128" s="243"/>
      <c r="LWW128" s="243"/>
      <c r="LWX128" s="243"/>
      <c r="LWY128" s="243"/>
      <c r="LWZ128" s="243"/>
      <c r="LXA128" s="243"/>
      <c r="LXB128" s="243"/>
      <c r="LXC128" s="243"/>
      <c r="LXD128" s="243"/>
      <c r="LXE128" s="243"/>
      <c r="LXF128" s="243"/>
      <c r="LXG128" s="243"/>
      <c r="LXH128" s="243"/>
      <c r="LXI128" s="243"/>
      <c r="LXJ128" s="243"/>
      <c r="LXK128" s="243"/>
      <c r="LXL128" s="243"/>
      <c r="LXM128" s="243"/>
      <c r="LXN128" s="243"/>
      <c r="LXO128" s="243"/>
      <c r="LXP128" s="243"/>
      <c r="LXQ128" s="243"/>
      <c r="LXR128" s="243"/>
      <c r="LXS128" s="243"/>
      <c r="LXT128" s="243"/>
      <c r="LXU128" s="243"/>
      <c r="LXV128" s="243"/>
      <c r="LXW128" s="243"/>
      <c r="LXX128" s="243"/>
      <c r="LXY128" s="243"/>
      <c r="LXZ128" s="243"/>
      <c r="LYA128" s="243"/>
      <c r="LYB128" s="243"/>
      <c r="LYC128" s="243"/>
      <c r="LYD128" s="243"/>
      <c r="LYE128" s="243"/>
      <c r="LYF128" s="243"/>
      <c r="LYG128" s="243"/>
      <c r="LYH128" s="243"/>
      <c r="LYI128" s="243"/>
      <c r="LYJ128" s="243"/>
      <c r="LYK128" s="243"/>
      <c r="LYL128" s="243"/>
      <c r="LYM128" s="243"/>
      <c r="LYN128" s="243"/>
      <c r="LYO128" s="243"/>
      <c r="LYP128" s="243"/>
      <c r="LYQ128" s="243"/>
      <c r="LYR128" s="243"/>
      <c r="LYS128" s="243"/>
      <c r="LYT128" s="243"/>
      <c r="LYU128" s="243"/>
      <c r="LYV128" s="243"/>
      <c r="LYW128" s="243"/>
      <c r="LYX128" s="243"/>
      <c r="LYY128" s="243"/>
      <c r="LYZ128" s="243"/>
      <c r="LZA128" s="243"/>
      <c r="LZB128" s="243"/>
      <c r="LZC128" s="243"/>
      <c r="LZD128" s="243"/>
      <c r="LZE128" s="243"/>
      <c r="LZF128" s="243"/>
      <c r="LZG128" s="243"/>
      <c r="LZH128" s="243"/>
      <c r="LZI128" s="243"/>
      <c r="LZJ128" s="243"/>
      <c r="LZK128" s="243"/>
      <c r="LZL128" s="243"/>
      <c r="LZM128" s="243"/>
      <c r="LZN128" s="243"/>
      <c r="LZO128" s="243"/>
      <c r="LZP128" s="243"/>
      <c r="LZQ128" s="243"/>
      <c r="LZR128" s="243"/>
      <c r="LZS128" s="243"/>
      <c r="LZT128" s="243"/>
      <c r="LZU128" s="243"/>
      <c r="LZV128" s="243"/>
      <c r="LZW128" s="243"/>
      <c r="LZX128" s="243"/>
      <c r="LZY128" s="243"/>
      <c r="LZZ128" s="243"/>
      <c r="MAA128" s="243"/>
      <c r="MAB128" s="243"/>
      <c r="MAC128" s="243"/>
      <c r="MAD128" s="243"/>
      <c r="MAE128" s="243"/>
      <c r="MAF128" s="243"/>
      <c r="MAG128" s="243"/>
      <c r="MAH128" s="243"/>
      <c r="MAI128" s="243"/>
      <c r="MAJ128" s="243"/>
      <c r="MAK128" s="243"/>
      <c r="MAL128" s="243"/>
      <c r="MAM128" s="243"/>
      <c r="MAN128" s="243"/>
      <c r="MAO128" s="243"/>
      <c r="MAP128" s="243"/>
      <c r="MAQ128" s="243"/>
      <c r="MAR128" s="243"/>
      <c r="MAS128" s="243"/>
      <c r="MAT128" s="243"/>
      <c r="MAU128" s="243"/>
      <c r="MAV128" s="243"/>
      <c r="MAW128" s="243"/>
      <c r="MAX128" s="243"/>
      <c r="MAY128" s="243"/>
      <c r="MAZ128" s="243"/>
      <c r="MBA128" s="243"/>
      <c r="MBB128" s="243"/>
      <c r="MBC128" s="243"/>
      <c r="MBD128" s="243"/>
      <c r="MBE128" s="243"/>
      <c r="MBF128" s="243"/>
      <c r="MBG128" s="243"/>
      <c r="MBH128" s="243"/>
      <c r="MBI128" s="243"/>
      <c r="MBJ128" s="243"/>
      <c r="MBK128" s="243"/>
      <c r="MBL128" s="243"/>
      <c r="MBM128" s="243"/>
      <c r="MBN128" s="243"/>
      <c r="MBO128" s="243"/>
      <c r="MBP128" s="243"/>
      <c r="MBQ128" s="243"/>
      <c r="MBR128" s="243"/>
      <c r="MBS128" s="243"/>
      <c r="MBT128" s="243"/>
      <c r="MBU128" s="243"/>
      <c r="MBV128" s="243"/>
      <c r="MBW128" s="243"/>
      <c r="MBX128" s="243"/>
      <c r="MBY128" s="243"/>
      <c r="MBZ128" s="243"/>
      <c r="MCA128" s="243"/>
      <c r="MCB128" s="243"/>
      <c r="MCC128" s="243"/>
      <c r="MCD128" s="243"/>
      <c r="MCE128" s="243"/>
      <c r="MCF128" s="243"/>
      <c r="MCG128" s="243"/>
      <c r="MCH128" s="243"/>
      <c r="MCI128" s="243"/>
      <c r="MCJ128" s="243"/>
      <c r="MCK128" s="243"/>
      <c r="MCL128" s="243"/>
      <c r="MCM128" s="243"/>
      <c r="MCN128" s="243"/>
      <c r="MCO128" s="243"/>
      <c r="MCP128" s="243"/>
      <c r="MCQ128" s="243"/>
      <c r="MCR128" s="243"/>
      <c r="MCS128" s="243"/>
      <c r="MCT128" s="243"/>
      <c r="MCU128" s="243"/>
      <c r="MCV128" s="243"/>
      <c r="MCW128" s="243"/>
      <c r="MCX128" s="243"/>
      <c r="MCY128" s="243"/>
      <c r="MCZ128" s="243"/>
      <c r="MDA128" s="243"/>
      <c r="MDB128" s="243"/>
      <c r="MDC128" s="243"/>
      <c r="MDD128" s="243"/>
      <c r="MDE128" s="243"/>
      <c r="MDF128" s="243"/>
      <c r="MDG128" s="243"/>
      <c r="MDH128" s="243"/>
      <c r="MDI128" s="243"/>
      <c r="MDJ128" s="243"/>
      <c r="MDK128" s="243"/>
      <c r="MDL128" s="243"/>
      <c r="MDM128" s="243"/>
      <c r="MDN128" s="243"/>
      <c r="MDO128" s="243"/>
      <c r="MDP128" s="243"/>
      <c r="MDQ128" s="243"/>
      <c r="MDR128" s="243"/>
      <c r="MDS128" s="243"/>
      <c r="MDT128" s="243"/>
      <c r="MDU128" s="243"/>
      <c r="MDV128" s="243"/>
      <c r="MDW128" s="243"/>
      <c r="MDX128" s="243"/>
      <c r="MDY128" s="243"/>
      <c r="MDZ128" s="243"/>
      <c r="MEA128" s="243"/>
      <c r="MEB128" s="243"/>
      <c r="MEC128" s="243"/>
      <c r="MED128" s="243"/>
      <c r="MEE128" s="243"/>
      <c r="MEF128" s="243"/>
      <c r="MEG128" s="243"/>
      <c r="MEH128" s="243"/>
      <c r="MEI128" s="243"/>
      <c r="MEJ128" s="243"/>
      <c r="MEK128" s="243"/>
      <c r="MEL128" s="243"/>
      <c r="MEM128" s="243"/>
      <c r="MEN128" s="243"/>
      <c r="MEO128" s="243"/>
      <c r="MEP128" s="243"/>
      <c r="MEQ128" s="243"/>
      <c r="MER128" s="243"/>
      <c r="MES128" s="243"/>
      <c r="MET128" s="243"/>
      <c r="MEU128" s="243"/>
      <c r="MEV128" s="243"/>
      <c r="MEW128" s="243"/>
      <c r="MEX128" s="243"/>
      <c r="MEY128" s="243"/>
      <c r="MEZ128" s="243"/>
      <c r="MFA128" s="243"/>
      <c r="MFB128" s="243"/>
      <c r="MFC128" s="243"/>
      <c r="MFD128" s="243"/>
      <c r="MFE128" s="243"/>
      <c r="MFF128" s="243"/>
      <c r="MFG128" s="243"/>
      <c r="MFH128" s="243"/>
      <c r="MFI128" s="243"/>
      <c r="MFJ128" s="243"/>
      <c r="MFK128" s="243"/>
      <c r="MFL128" s="243"/>
      <c r="MFM128" s="243"/>
      <c r="MFN128" s="243"/>
      <c r="MFO128" s="243"/>
      <c r="MFP128" s="243"/>
      <c r="MFQ128" s="243"/>
      <c r="MFR128" s="243"/>
      <c r="MFS128" s="243"/>
      <c r="MFT128" s="243"/>
      <c r="MFU128" s="243"/>
      <c r="MFV128" s="243"/>
      <c r="MFW128" s="243"/>
      <c r="MFX128" s="243"/>
      <c r="MFY128" s="243"/>
      <c r="MFZ128" s="243"/>
      <c r="MGA128" s="243"/>
      <c r="MGB128" s="243"/>
      <c r="MGC128" s="243"/>
      <c r="MGD128" s="243"/>
      <c r="MGE128" s="243"/>
      <c r="MGF128" s="243"/>
      <c r="MGG128" s="243"/>
      <c r="MGH128" s="243"/>
      <c r="MGI128" s="243"/>
      <c r="MGJ128" s="243"/>
      <c r="MGK128" s="243"/>
      <c r="MGL128" s="243"/>
      <c r="MGM128" s="243"/>
      <c r="MGN128" s="243"/>
      <c r="MGO128" s="243"/>
      <c r="MGP128" s="243"/>
      <c r="MGQ128" s="243"/>
      <c r="MGR128" s="243"/>
      <c r="MGS128" s="243"/>
      <c r="MGT128" s="243"/>
      <c r="MGU128" s="243"/>
      <c r="MGV128" s="243"/>
      <c r="MGW128" s="243"/>
      <c r="MGX128" s="243"/>
      <c r="MGY128" s="243"/>
      <c r="MGZ128" s="243"/>
      <c r="MHA128" s="243"/>
      <c r="MHB128" s="243"/>
      <c r="MHC128" s="243"/>
      <c r="MHD128" s="243"/>
      <c r="MHE128" s="243"/>
      <c r="MHF128" s="243"/>
      <c r="MHG128" s="243"/>
      <c r="MHH128" s="243"/>
      <c r="MHI128" s="243"/>
      <c r="MHJ128" s="243"/>
      <c r="MHK128" s="243"/>
      <c r="MHL128" s="243"/>
      <c r="MHM128" s="243"/>
      <c r="MHN128" s="243"/>
      <c r="MHO128" s="243"/>
      <c r="MHP128" s="243"/>
      <c r="MHQ128" s="243"/>
      <c r="MHR128" s="243"/>
      <c r="MHS128" s="243"/>
      <c r="MHT128" s="243"/>
      <c r="MHU128" s="243"/>
      <c r="MHV128" s="243"/>
      <c r="MHW128" s="243"/>
      <c r="MHX128" s="243"/>
      <c r="MHY128" s="243"/>
      <c r="MHZ128" s="243"/>
      <c r="MIA128" s="243"/>
      <c r="MIB128" s="243"/>
      <c r="MIC128" s="243"/>
      <c r="MID128" s="243"/>
      <c r="MIE128" s="243"/>
      <c r="MIF128" s="243"/>
      <c r="MIG128" s="243"/>
      <c r="MIH128" s="243"/>
      <c r="MII128" s="243"/>
      <c r="MIJ128" s="243"/>
      <c r="MIK128" s="243"/>
      <c r="MIL128" s="243"/>
      <c r="MIM128" s="243"/>
      <c r="MIN128" s="243"/>
      <c r="MIO128" s="243"/>
      <c r="MIP128" s="243"/>
      <c r="MIQ128" s="243"/>
      <c r="MIR128" s="243"/>
      <c r="MIS128" s="243"/>
      <c r="MIT128" s="243"/>
      <c r="MIU128" s="243"/>
      <c r="MIV128" s="243"/>
      <c r="MIW128" s="243"/>
      <c r="MIX128" s="243"/>
      <c r="MIY128" s="243"/>
      <c r="MIZ128" s="243"/>
      <c r="MJA128" s="243"/>
      <c r="MJB128" s="243"/>
      <c r="MJC128" s="243"/>
      <c r="MJD128" s="243"/>
      <c r="MJE128" s="243"/>
      <c r="MJF128" s="243"/>
      <c r="MJG128" s="243"/>
      <c r="MJH128" s="243"/>
      <c r="MJI128" s="243"/>
      <c r="MJJ128" s="243"/>
      <c r="MJK128" s="243"/>
      <c r="MJL128" s="243"/>
      <c r="MJM128" s="243"/>
      <c r="MJN128" s="243"/>
      <c r="MJO128" s="243"/>
      <c r="MJP128" s="243"/>
      <c r="MJQ128" s="243"/>
      <c r="MJR128" s="243"/>
      <c r="MJS128" s="243"/>
      <c r="MJT128" s="243"/>
      <c r="MJU128" s="243"/>
      <c r="MJV128" s="243"/>
      <c r="MJW128" s="243"/>
      <c r="MJX128" s="243"/>
      <c r="MJY128" s="243"/>
      <c r="MJZ128" s="243"/>
      <c r="MKA128" s="243"/>
      <c r="MKB128" s="243"/>
      <c r="MKC128" s="243"/>
      <c r="MKD128" s="243"/>
      <c r="MKE128" s="243"/>
      <c r="MKF128" s="243"/>
      <c r="MKG128" s="243"/>
      <c r="MKH128" s="243"/>
      <c r="MKI128" s="243"/>
      <c r="MKJ128" s="243"/>
      <c r="MKK128" s="243"/>
      <c r="MKL128" s="243"/>
      <c r="MKM128" s="243"/>
      <c r="MKN128" s="243"/>
      <c r="MKO128" s="243"/>
      <c r="MKP128" s="243"/>
      <c r="MKQ128" s="243"/>
      <c r="MKR128" s="243"/>
      <c r="MKS128" s="243"/>
      <c r="MKT128" s="243"/>
      <c r="MKU128" s="243"/>
      <c r="MKV128" s="243"/>
      <c r="MKW128" s="243"/>
      <c r="MKX128" s="243"/>
      <c r="MKY128" s="243"/>
      <c r="MKZ128" s="243"/>
      <c r="MLA128" s="243"/>
      <c r="MLB128" s="243"/>
      <c r="MLC128" s="243"/>
      <c r="MLD128" s="243"/>
      <c r="MLE128" s="243"/>
      <c r="MLF128" s="243"/>
      <c r="MLG128" s="243"/>
      <c r="MLH128" s="243"/>
      <c r="MLI128" s="243"/>
      <c r="MLJ128" s="243"/>
      <c r="MLK128" s="243"/>
      <c r="MLL128" s="243"/>
      <c r="MLM128" s="243"/>
      <c r="MLN128" s="243"/>
      <c r="MLO128" s="243"/>
      <c r="MLP128" s="243"/>
      <c r="MLQ128" s="243"/>
      <c r="MLR128" s="243"/>
      <c r="MLS128" s="243"/>
      <c r="MLT128" s="243"/>
      <c r="MLU128" s="243"/>
      <c r="MLV128" s="243"/>
      <c r="MLW128" s="243"/>
      <c r="MLX128" s="243"/>
      <c r="MLY128" s="243"/>
      <c r="MLZ128" s="243"/>
      <c r="MMA128" s="243"/>
      <c r="MMB128" s="243"/>
      <c r="MMC128" s="243"/>
      <c r="MMD128" s="243"/>
      <c r="MME128" s="243"/>
      <c r="MMF128" s="243"/>
      <c r="MMG128" s="243"/>
      <c r="MMH128" s="243"/>
      <c r="MMI128" s="243"/>
      <c r="MMJ128" s="243"/>
      <c r="MMK128" s="243"/>
      <c r="MML128" s="243"/>
      <c r="MMM128" s="243"/>
      <c r="MMN128" s="243"/>
      <c r="MMO128" s="243"/>
      <c r="MMP128" s="243"/>
      <c r="MMQ128" s="243"/>
      <c r="MMR128" s="243"/>
      <c r="MMS128" s="243"/>
      <c r="MMT128" s="243"/>
      <c r="MMU128" s="243"/>
      <c r="MMV128" s="243"/>
      <c r="MMW128" s="243"/>
      <c r="MMX128" s="243"/>
      <c r="MMY128" s="243"/>
      <c r="MMZ128" s="243"/>
      <c r="MNA128" s="243"/>
      <c r="MNB128" s="243"/>
      <c r="MNC128" s="243"/>
      <c r="MND128" s="243"/>
      <c r="MNE128" s="243"/>
      <c r="MNF128" s="243"/>
      <c r="MNG128" s="243"/>
      <c r="MNH128" s="243"/>
      <c r="MNI128" s="243"/>
      <c r="MNJ128" s="243"/>
      <c r="MNK128" s="243"/>
      <c r="MNL128" s="243"/>
      <c r="MNM128" s="243"/>
      <c r="MNN128" s="243"/>
      <c r="MNO128" s="243"/>
      <c r="MNP128" s="243"/>
      <c r="MNQ128" s="243"/>
      <c r="MNR128" s="243"/>
      <c r="MNS128" s="243"/>
      <c r="MNT128" s="243"/>
      <c r="MNU128" s="243"/>
      <c r="MNV128" s="243"/>
      <c r="MNW128" s="243"/>
      <c r="MNX128" s="243"/>
      <c r="MNY128" s="243"/>
      <c r="MNZ128" s="243"/>
      <c r="MOA128" s="243"/>
      <c r="MOB128" s="243"/>
      <c r="MOC128" s="243"/>
      <c r="MOD128" s="243"/>
      <c r="MOE128" s="243"/>
      <c r="MOF128" s="243"/>
      <c r="MOG128" s="243"/>
      <c r="MOH128" s="243"/>
      <c r="MOI128" s="243"/>
      <c r="MOJ128" s="243"/>
      <c r="MOK128" s="243"/>
      <c r="MOL128" s="243"/>
      <c r="MOM128" s="243"/>
      <c r="MON128" s="243"/>
      <c r="MOO128" s="243"/>
      <c r="MOP128" s="243"/>
      <c r="MOQ128" s="243"/>
      <c r="MOR128" s="243"/>
      <c r="MOS128" s="243"/>
      <c r="MOT128" s="243"/>
      <c r="MOU128" s="243"/>
      <c r="MOV128" s="243"/>
      <c r="MOW128" s="243"/>
      <c r="MOX128" s="243"/>
      <c r="MOY128" s="243"/>
      <c r="MOZ128" s="243"/>
      <c r="MPA128" s="243"/>
      <c r="MPB128" s="243"/>
      <c r="MPC128" s="243"/>
      <c r="MPD128" s="243"/>
      <c r="MPE128" s="243"/>
      <c r="MPF128" s="243"/>
      <c r="MPG128" s="243"/>
      <c r="MPH128" s="243"/>
      <c r="MPI128" s="243"/>
      <c r="MPJ128" s="243"/>
      <c r="MPK128" s="243"/>
      <c r="MPL128" s="243"/>
      <c r="MPM128" s="243"/>
      <c r="MPN128" s="243"/>
      <c r="MPO128" s="243"/>
      <c r="MPP128" s="243"/>
      <c r="MPQ128" s="243"/>
      <c r="MPR128" s="243"/>
      <c r="MPS128" s="243"/>
      <c r="MPT128" s="243"/>
      <c r="MPU128" s="243"/>
      <c r="MPV128" s="243"/>
      <c r="MPW128" s="243"/>
      <c r="MPX128" s="243"/>
      <c r="MPY128" s="243"/>
      <c r="MPZ128" s="243"/>
      <c r="MQA128" s="243"/>
      <c r="MQB128" s="243"/>
      <c r="MQC128" s="243"/>
      <c r="MQD128" s="243"/>
      <c r="MQE128" s="243"/>
      <c r="MQF128" s="243"/>
      <c r="MQG128" s="243"/>
      <c r="MQH128" s="243"/>
      <c r="MQI128" s="243"/>
      <c r="MQJ128" s="243"/>
      <c r="MQK128" s="243"/>
      <c r="MQL128" s="243"/>
      <c r="MQM128" s="243"/>
      <c r="MQN128" s="243"/>
      <c r="MQO128" s="243"/>
      <c r="MQP128" s="243"/>
      <c r="MQQ128" s="243"/>
      <c r="MQR128" s="243"/>
      <c r="MQS128" s="243"/>
      <c r="MQT128" s="243"/>
      <c r="MQU128" s="243"/>
      <c r="MQV128" s="243"/>
      <c r="MQW128" s="243"/>
      <c r="MQX128" s="243"/>
      <c r="MQY128" s="243"/>
      <c r="MQZ128" s="243"/>
      <c r="MRA128" s="243"/>
      <c r="MRB128" s="243"/>
      <c r="MRC128" s="243"/>
      <c r="MRD128" s="243"/>
      <c r="MRE128" s="243"/>
      <c r="MRF128" s="243"/>
      <c r="MRG128" s="243"/>
      <c r="MRH128" s="243"/>
      <c r="MRI128" s="243"/>
      <c r="MRJ128" s="243"/>
      <c r="MRK128" s="243"/>
      <c r="MRL128" s="243"/>
      <c r="MRM128" s="243"/>
      <c r="MRN128" s="243"/>
      <c r="MRO128" s="243"/>
      <c r="MRP128" s="243"/>
      <c r="MRQ128" s="243"/>
      <c r="MRR128" s="243"/>
      <c r="MRS128" s="243"/>
      <c r="MRT128" s="243"/>
      <c r="MRU128" s="243"/>
      <c r="MRV128" s="243"/>
      <c r="MRW128" s="243"/>
      <c r="MRX128" s="243"/>
      <c r="MRY128" s="243"/>
      <c r="MRZ128" s="243"/>
      <c r="MSA128" s="243"/>
      <c r="MSB128" s="243"/>
      <c r="MSC128" s="243"/>
      <c r="MSD128" s="243"/>
      <c r="MSE128" s="243"/>
      <c r="MSF128" s="243"/>
      <c r="MSG128" s="243"/>
      <c r="MSH128" s="243"/>
      <c r="MSI128" s="243"/>
      <c r="MSJ128" s="243"/>
      <c r="MSK128" s="243"/>
      <c r="MSL128" s="243"/>
      <c r="MSM128" s="243"/>
      <c r="MSN128" s="243"/>
      <c r="MSO128" s="243"/>
      <c r="MSP128" s="243"/>
      <c r="MSQ128" s="243"/>
      <c r="MSR128" s="243"/>
      <c r="MSS128" s="243"/>
      <c r="MST128" s="243"/>
      <c r="MSU128" s="243"/>
      <c r="MSV128" s="243"/>
      <c r="MSW128" s="243"/>
      <c r="MSX128" s="243"/>
      <c r="MSY128" s="243"/>
      <c r="MSZ128" s="243"/>
      <c r="MTA128" s="243"/>
      <c r="MTB128" s="243"/>
      <c r="MTC128" s="243"/>
      <c r="MTD128" s="243"/>
      <c r="MTE128" s="243"/>
      <c r="MTF128" s="243"/>
      <c r="MTG128" s="243"/>
      <c r="MTH128" s="243"/>
      <c r="MTI128" s="243"/>
      <c r="MTJ128" s="243"/>
      <c r="MTK128" s="243"/>
      <c r="MTL128" s="243"/>
      <c r="MTM128" s="243"/>
      <c r="MTN128" s="243"/>
      <c r="MTO128" s="243"/>
      <c r="MTP128" s="243"/>
      <c r="MTQ128" s="243"/>
      <c r="MTR128" s="243"/>
      <c r="MTS128" s="243"/>
      <c r="MTT128" s="243"/>
      <c r="MTU128" s="243"/>
      <c r="MTV128" s="243"/>
      <c r="MTW128" s="243"/>
      <c r="MTX128" s="243"/>
      <c r="MTY128" s="243"/>
      <c r="MTZ128" s="243"/>
      <c r="MUA128" s="243"/>
      <c r="MUB128" s="243"/>
      <c r="MUC128" s="243"/>
      <c r="MUD128" s="243"/>
      <c r="MUE128" s="243"/>
      <c r="MUF128" s="243"/>
      <c r="MUG128" s="243"/>
      <c r="MUH128" s="243"/>
      <c r="MUI128" s="243"/>
      <c r="MUJ128" s="243"/>
      <c r="MUK128" s="243"/>
      <c r="MUL128" s="243"/>
      <c r="MUM128" s="243"/>
      <c r="MUN128" s="243"/>
      <c r="MUO128" s="243"/>
      <c r="MUP128" s="243"/>
      <c r="MUQ128" s="243"/>
      <c r="MUR128" s="243"/>
      <c r="MUS128" s="243"/>
      <c r="MUT128" s="243"/>
      <c r="MUU128" s="243"/>
      <c r="MUV128" s="243"/>
      <c r="MUW128" s="243"/>
      <c r="MUX128" s="243"/>
      <c r="MUY128" s="243"/>
      <c r="MUZ128" s="243"/>
      <c r="MVA128" s="243"/>
      <c r="MVB128" s="243"/>
      <c r="MVC128" s="243"/>
      <c r="MVD128" s="243"/>
      <c r="MVE128" s="243"/>
      <c r="MVF128" s="243"/>
      <c r="MVG128" s="243"/>
      <c r="MVH128" s="243"/>
      <c r="MVI128" s="243"/>
      <c r="MVJ128" s="243"/>
      <c r="MVK128" s="243"/>
      <c r="MVL128" s="243"/>
      <c r="MVM128" s="243"/>
      <c r="MVN128" s="243"/>
      <c r="MVO128" s="243"/>
      <c r="MVP128" s="243"/>
      <c r="MVQ128" s="243"/>
      <c r="MVR128" s="243"/>
      <c r="MVS128" s="243"/>
      <c r="MVT128" s="243"/>
      <c r="MVU128" s="243"/>
      <c r="MVV128" s="243"/>
      <c r="MVW128" s="243"/>
      <c r="MVX128" s="243"/>
      <c r="MVY128" s="243"/>
      <c r="MVZ128" s="243"/>
      <c r="MWA128" s="243"/>
      <c r="MWB128" s="243"/>
      <c r="MWC128" s="243"/>
      <c r="MWD128" s="243"/>
      <c r="MWE128" s="243"/>
      <c r="MWF128" s="243"/>
      <c r="MWG128" s="243"/>
      <c r="MWH128" s="243"/>
      <c r="MWI128" s="243"/>
      <c r="MWJ128" s="243"/>
      <c r="MWK128" s="243"/>
      <c r="MWL128" s="243"/>
      <c r="MWM128" s="243"/>
      <c r="MWN128" s="243"/>
      <c r="MWO128" s="243"/>
      <c r="MWP128" s="243"/>
      <c r="MWQ128" s="243"/>
      <c r="MWR128" s="243"/>
      <c r="MWS128" s="243"/>
      <c r="MWT128" s="243"/>
      <c r="MWU128" s="243"/>
      <c r="MWV128" s="243"/>
      <c r="MWW128" s="243"/>
      <c r="MWX128" s="243"/>
      <c r="MWY128" s="243"/>
      <c r="MWZ128" s="243"/>
      <c r="MXA128" s="243"/>
      <c r="MXB128" s="243"/>
      <c r="MXC128" s="243"/>
      <c r="MXD128" s="243"/>
      <c r="MXE128" s="243"/>
      <c r="MXF128" s="243"/>
      <c r="MXG128" s="243"/>
      <c r="MXH128" s="243"/>
      <c r="MXI128" s="243"/>
      <c r="MXJ128" s="243"/>
      <c r="MXK128" s="243"/>
      <c r="MXL128" s="243"/>
      <c r="MXM128" s="243"/>
      <c r="MXN128" s="243"/>
      <c r="MXO128" s="243"/>
      <c r="MXP128" s="243"/>
      <c r="MXQ128" s="243"/>
      <c r="MXR128" s="243"/>
      <c r="MXS128" s="243"/>
      <c r="MXT128" s="243"/>
      <c r="MXU128" s="243"/>
      <c r="MXV128" s="243"/>
      <c r="MXW128" s="243"/>
      <c r="MXX128" s="243"/>
      <c r="MXY128" s="243"/>
      <c r="MXZ128" s="243"/>
      <c r="MYA128" s="243"/>
      <c r="MYB128" s="243"/>
      <c r="MYC128" s="243"/>
      <c r="MYD128" s="243"/>
      <c r="MYE128" s="243"/>
      <c r="MYF128" s="243"/>
      <c r="MYG128" s="243"/>
      <c r="MYH128" s="243"/>
      <c r="MYI128" s="243"/>
      <c r="MYJ128" s="243"/>
      <c r="MYK128" s="243"/>
      <c r="MYL128" s="243"/>
      <c r="MYM128" s="243"/>
      <c r="MYN128" s="243"/>
      <c r="MYO128" s="243"/>
      <c r="MYP128" s="243"/>
      <c r="MYQ128" s="243"/>
      <c r="MYR128" s="243"/>
      <c r="MYS128" s="243"/>
      <c r="MYT128" s="243"/>
      <c r="MYU128" s="243"/>
      <c r="MYV128" s="243"/>
      <c r="MYW128" s="243"/>
      <c r="MYX128" s="243"/>
      <c r="MYY128" s="243"/>
      <c r="MYZ128" s="243"/>
      <c r="MZA128" s="243"/>
      <c r="MZB128" s="243"/>
      <c r="MZC128" s="243"/>
      <c r="MZD128" s="243"/>
      <c r="MZE128" s="243"/>
      <c r="MZF128" s="243"/>
      <c r="MZG128" s="243"/>
      <c r="MZH128" s="243"/>
      <c r="MZI128" s="243"/>
      <c r="MZJ128" s="243"/>
      <c r="MZK128" s="243"/>
      <c r="MZL128" s="243"/>
      <c r="MZM128" s="243"/>
      <c r="MZN128" s="243"/>
      <c r="MZO128" s="243"/>
      <c r="MZP128" s="243"/>
      <c r="MZQ128" s="243"/>
      <c r="MZR128" s="243"/>
      <c r="MZS128" s="243"/>
      <c r="MZT128" s="243"/>
      <c r="MZU128" s="243"/>
      <c r="MZV128" s="243"/>
      <c r="MZW128" s="243"/>
      <c r="MZX128" s="243"/>
      <c r="MZY128" s="243"/>
      <c r="MZZ128" s="243"/>
      <c r="NAA128" s="243"/>
      <c r="NAB128" s="243"/>
      <c r="NAC128" s="243"/>
      <c r="NAD128" s="243"/>
      <c r="NAE128" s="243"/>
      <c r="NAF128" s="243"/>
      <c r="NAG128" s="243"/>
      <c r="NAH128" s="243"/>
      <c r="NAI128" s="243"/>
      <c r="NAJ128" s="243"/>
      <c r="NAK128" s="243"/>
      <c r="NAL128" s="243"/>
      <c r="NAM128" s="243"/>
      <c r="NAN128" s="243"/>
      <c r="NAO128" s="243"/>
      <c r="NAP128" s="243"/>
      <c r="NAQ128" s="243"/>
      <c r="NAR128" s="243"/>
      <c r="NAS128" s="243"/>
      <c r="NAT128" s="243"/>
      <c r="NAU128" s="243"/>
      <c r="NAV128" s="243"/>
      <c r="NAW128" s="243"/>
      <c r="NAX128" s="243"/>
      <c r="NAY128" s="243"/>
      <c r="NAZ128" s="243"/>
      <c r="NBA128" s="243"/>
      <c r="NBB128" s="243"/>
      <c r="NBC128" s="243"/>
      <c r="NBD128" s="243"/>
      <c r="NBE128" s="243"/>
      <c r="NBF128" s="243"/>
      <c r="NBG128" s="243"/>
      <c r="NBH128" s="243"/>
      <c r="NBI128" s="243"/>
      <c r="NBJ128" s="243"/>
      <c r="NBK128" s="243"/>
      <c r="NBL128" s="243"/>
      <c r="NBM128" s="243"/>
      <c r="NBN128" s="243"/>
      <c r="NBO128" s="243"/>
      <c r="NBP128" s="243"/>
      <c r="NBQ128" s="243"/>
      <c r="NBR128" s="243"/>
      <c r="NBS128" s="243"/>
      <c r="NBT128" s="243"/>
      <c r="NBU128" s="243"/>
      <c r="NBV128" s="243"/>
      <c r="NBW128" s="243"/>
      <c r="NBX128" s="243"/>
      <c r="NBY128" s="243"/>
      <c r="NBZ128" s="243"/>
      <c r="NCA128" s="243"/>
      <c r="NCB128" s="243"/>
      <c r="NCC128" s="243"/>
      <c r="NCD128" s="243"/>
      <c r="NCE128" s="243"/>
      <c r="NCF128" s="243"/>
      <c r="NCG128" s="243"/>
      <c r="NCH128" s="243"/>
      <c r="NCI128" s="243"/>
      <c r="NCJ128" s="243"/>
      <c r="NCK128" s="243"/>
      <c r="NCL128" s="243"/>
      <c r="NCM128" s="243"/>
      <c r="NCN128" s="243"/>
      <c r="NCO128" s="243"/>
      <c r="NCP128" s="243"/>
      <c r="NCQ128" s="243"/>
      <c r="NCR128" s="243"/>
      <c r="NCS128" s="243"/>
      <c r="NCT128" s="243"/>
      <c r="NCU128" s="243"/>
      <c r="NCV128" s="243"/>
      <c r="NCW128" s="243"/>
      <c r="NCX128" s="243"/>
      <c r="NCY128" s="243"/>
      <c r="NCZ128" s="243"/>
      <c r="NDA128" s="243"/>
      <c r="NDB128" s="243"/>
      <c r="NDC128" s="243"/>
      <c r="NDD128" s="243"/>
      <c r="NDE128" s="243"/>
      <c r="NDF128" s="243"/>
      <c r="NDG128" s="243"/>
      <c r="NDH128" s="243"/>
      <c r="NDI128" s="243"/>
      <c r="NDJ128" s="243"/>
      <c r="NDK128" s="243"/>
      <c r="NDL128" s="243"/>
      <c r="NDM128" s="243"/>
      <c r="NDN128" s="243"/>
      <c r="NDO128" s="243"/>
      <c r="NDP128" s="243"/>
      <c r="NDQ128" s="243"/>
      <c r="NDR128" s="243"/>
      <c r="NDS128" s="243"/>
      <c r="NDT128" s="243"/>
      <c r="NDU128" s="243"/>
      <c r="NDV128" s="243"/>
      <c r="NDW128" s="243"/>
      <c r="NDX128" s="243"/>
      <c r="NDY128" s="243"/>
      <c r="NDZ128" s="243"/>
      <c r="NEA128" s="243"/>
      <c r="NEB128" s="243"/>
      <c r="NEC128" s="243"/>
      <c r="NED128" s="243"/>
      <c r="NEE128" s="243"/>
      <c r="NEF128" s="243"/>
      <c r="NEG128" s="243"/>
      <c r="NEH128" s="243"/>
      <c r="NEI128" s="243"/>
      <c r="NEJ128" s="243"/>
      <c r="NEK128" s="243"/>
      <c r="NEL128" s="243"/>
      <c r="NEM128" s="243"/>
      <c r="NEN128" s="243"/>
      <c r="NEO128" s="243"/>
      <c r="NEP128" s="243"/>
      <c r="NEQ128" s="243"/>
      <c r="NER128" s="243"/>
      <c r="NES128" s="243"/>
      <c r="NET128" s="243"/>
      <c r="NEU128" s="243"/>
      <c r="NEV128" s="243"/>
      <c r="NEW128" s="243"/>
      <c r="NEX128" s="243"/>
      <c r="NEY128" s="243"/>
      <c r="NEZ128" s="243"/>
      <c r="NFA128" s="243"/>
      <c r="NFB128" s="243"/>
      <c r="NFC128" s="243"/>
      <c r="NFD128" s="243"/>
      <c r="NFE128" s="243"/>
      <c r="NFF128" s="243"/>
      <c r="NFG128" s="243"/>
      <c r="NFH128" s="243"/>
      <c r="NFI128" s="243"/>
      <c r="NFJ128" s="243"/>
      <c r="NFK128" s="243"/>
      <c r="NFL128" s="243"/>
      <c r="NFM128" s="243"/>
      <c r="NFN128" s="243"/>
      <c r="NFO128" s="243"/>
      <c r="NFP128" s="243"/>
      <c r="NFQ128" s="243"/>
      <c r="NFR128" s="243"/>
      <c r="NFS128" s="243"/>
      <c r="NFT128" s="243"/>
      <c r="NFU128" s="243"/>
      <c r="NFV128" s="243"/>
      <c r="NFW128" s="243"/>
      <c r="NFX128" s="243"/>
      <c r="NFY128" s="243"/>
      <c r="NFZ128" s="243"/>
      <c r="NGA128" s="243"/>
      <c r="NGB128" s="243"/>
      <c r="NGC128" s="243"/>
      <c r="NGD128" s="243"/>
      <c r="NGE128" s="243"/>
      <c r="NGF128" s="243"/>
      <c r="NGG128" s="243"/>
      <c r="NGH128" s="243"/>
      <c r="NGI128" s="243"/>
      <c r="NGJ128" s="243"/>
      <c r="NGK128" s="243"/>
      <c r="NGL128" s="243"/>
      <c r="NGM128" s="243"/>
      <c r="NGN128" s="243"/>
      <c r="NGO128" s="243"/>
      <c r="NGP128" s="243"/>
      <c r="NGQ128" s="243"/>
      <c r="NGR128" s="243"/>
      <c r="NGS128" s="243"/>
      <c r="NGT128" s="243"/>
      <c r="NGU128" s="243"/>
      <c r="NGV128" s="243"/>
      <c r="NGW128" s="243"/>
      <c r="NGX128" s="243"/>
      <c r="NGY128" s="243"/>
      <c r="NGZ128" s="243"/>
      <c r="NHA128" s="243"/>
      <c r="NHB128" s="243"/>
      <c r="NHC128" s="243"/>
      <c r="NHD128" s="243"/>
      <c r="NHE128" s="243"/>
      <c r="NHF128" s="243"/>
      <c r="NHG128" s="243"/>
      <c r="NHH128" s="243"/>
      <c r="NHI128" s="243"/>
      <c r="NHJ128" s="243"/>
      <c r="NHK128" s="243"/>
      <c r="NHL128" s="243"/>
      <c r="NHM128" s="243"/>
      <c r="NHN128" s="243"/>
      <c r="NHO128" s="243"/>
      <c r="NHP128" s="243"/>
      <c r="NHQ128" s="243"/>
      <c r="NHR128" s="243"/>
      <c r="NHS128" s="243"/>
      <c r="NHT128" s="243"/>
      <c r="NHU128" s="243"/>
      <c r="NHV128" s="243"/>
      <c r="NHW128" s="243"/>
      <c r="NHX128" s="243"/>
      <c r="NHY128" s="243"/>
      <c r="NHZ128" s="243"/>
      <c r="NIA128" s="243"/>
      <c r="NIB128" s="243"/>
      <c r="NIC128" s="243"/>
      <c r="NID128" s="243"/>
      <c r="NIE128" s="243"/>
      <c r="NIF128" s="243"/>
      <c r="NIG128" s="243"/>
      <c r="NIH128" s="243"/>
      <c r="NII128" s="243"/>
      <c r="NIJ128" s="243"/>
      <c r="NIK128" s="243"/>
      <c r="NIL128" s="243"/>
      <c r="NIM128" s="243"/>
      <c r="NIN128" s="243"/>
      <c r="NIO128" s="243"/>
      <c r="NIP128" s="243"/>
      <c r="NIQ128" s="243"/>
      <c r="NIR128" s="243"/>
      <c r="NIS128" s="243"/>
      <c r="NIT128" s="243"/>
      <c r="NIU128" s="243"/>
      <c r="NIV128" s="243"/>
      <c r="NIW128" s="243"/>
      <c r="NIX128" s="243"/>
      <c r="NIY128" s="243"/>
      <c r="NIZ128" s="243"/>
      <c r="NJA128" s="243"/>
      <c r="NJB128" s="243"/>
      <c r="NJC128" s="243"/>
      <c r="NJD128" s="243"/>
      <c r="NJE128" s="243"/>
      <c r="NJF128" s="243"/>
      <c r="NJG128" s="243"/>
      <c r="NJH128" s="243"/>
      <c r="NJI128" s="243"/>
      <c r="NJJ128" s="243"/>
      <c r="NJK128" s="243"/>
      <c r="NJL128" s="243"/>
      <c r="NJM128" s="243"/>
      <c r="NJN128" s="243"/>
      <c r="NJO128" s="243"/>
      <c r="NJP128" s="243"/>
      <c r="NJQ128" s="243"/>
      <c r="NJR128" s="243"/>
      <c r="NJS128" s="243"/>
      <c r="NJT128" s="243"/>
      <c r="NJU128" s="243"/>
      <c r="NJV128" s="243"/>
      <c r="NJW128" s="243"/>
      <c r="NJX128" s="243"/>
      <c r="NJY128" s="243"/>
      <c r="NJZ128" s="243"/>
      <c r="NKA128" s="243"/>
      <c r="NKB128" s="243"/>
      <c r="NKC128" s="243"/>
      <c r="NKD128" s="243"/>
      <c r="NKE128" s="243"/>
      <c r="NKF128" s="243"/>
      <c r="NKG128" s="243"/>
      <c r="NKH128" s="243"/>
      <c r="NKI128" s="243"/>
      <c r="NKJ128" s="243"/>
      <c r="NKK128" s="243"/>
      <c r="NKL128" s="243"/>
      <c r="NKM128" s="243"/>
      <c r="NKN128" s="243"/>
      <c r="NKO128" s="243"/>
      <c r="NKP128" s="243"/>
      <c r="NKQ128" s="243"/>
      <c r="NKR128" s="243"/>
      <c r="NKS128" s="243"/>
      <c r="NKT128" s="243"/>
      <c r="NKU128" s="243"/>
      <c r="NKV128" s="243"/>
      <c r="NKW128" s="243"/>
      <c r="NKX128" s="243"/>
      <c r="NKY128" s="243"/>
      <c r="NKZ128" s="243"/>
      <c r="NLA128" s="243"/>
      <c r="NLB128" s="243"/>
      <c r="NLC128" s="243"/>
      <c r="NLD128" s="243"/>
      <c r="NLE128" s="243"/>
      <c r="NLF128" s="243"/>
      <c r="NLG128" s="243"/>
      <c r="NLH128" s="243"/>
      <c r="NLI128" s="243"/>
      <c r="NLJ128" s="243"/>
      <c r="NLK128" s="243"/>
      <c r="NLL128" s="243"/>
      <c r="NLM128" s="243"/>
      <c r="NLN128" s="243"/>
      <c r="NLO128" s="243"/>
      <c r="NLP128" s="243"/>
      <c r="NLQ128" s="243"/>
      <c r="NLR128" s="243"/>
      <c r="NLS128" s="243"/>
      <c r="NLT128" s="243"/>
      <c r="NLU128" s="243"/>
      <c r="NLV128" s="243"/>
      <c r="NLW128" s="243"/>
      <c r="NLX128" s="243"/>
      <c r="NLY128" s="243"/>
      <c r="NLZ128" s="243"/>
      <c r="NMA128" s="243"/>
      <c r="NMB128" s="243"/>
      <c r="NMC128" s="243"/>
      <c r="NMD128" s="243"/>
      <c r="NME128" s="243"/>
      <c r="NMF128" s="243"/>
      <c r="NMG128" s="243"/>
      <c r="NMH128" s="243"/>
      <c r="NMI128" s="243"/>
      <c r="NMJ128" s="243"/>
      <c r="NMK128" s="243"/>
      <c r="NML128" s="243"/>
      <c r="NMM128" s="243"/>
      <c r="NMN128" s="243"/>
      <c r="NMO128" s="243"/>
      <c r="NMP128" s="243"/>
      <c r="NMQ128" s="243"/>
      <c r="NMR128" s="243"/>
      <c r="NMS128" s="243"/>
      <c r="NMT128" s="243"/>
      <c r="NMU128" s="243"/>
      <c r="NMV128" s="243"/>
      <c r="NMW128" s="243"/>
      <c r="NMX128" s="243"/>
      <c r="NMY128" s="243"/>
      <c r="NMZ128" s="243"/>
      <c r="NNA128" s="243"/>
      <c r="NNB128" s="243"/>
      <c r="NNC128" s="243"/>
      <c r="NND128" s="243"/>
      <c r="NNE128" s="243"/>
      <c r="NNF128" s="243"/>
      <c r="NNG128" s="243"/>
      <c r="NNH128" s="243"/>
      <c r="NNI128" s="243"/>
      <c r="NNJ128" s="243"/>
      <c r="NNK128" s="243"/>
      <c r="NNL128" s="243"/>
      <c r="NNM128" s="243"/>
      <c r="NNN128" s="243"/>
      <c r="NNO128" s="243"/>
      <c r="NNP128" s="243"/>
      <c r="NNQ128" s="243"/>
      <c r="NNR128" s="243"/>
      <c r="NNS128" s="243"/>
      <c r="NNT128" s="243"/>
      <c r="NNU128" s="243"/>
      <c r="NNV128" s="243"/>
      <c r="NNW128" s="243"/>
      <c r="NNX128" s="243"/>
      <c r="NNY128" s="243"/>
      <c r="NNZ128" s="243"/>
      <c r="NOA128" s="243"/>
      <c r="NOB128" s="243"/>
      <c r="NOC128" s="243"/>
      <c r="NOD128" s="243"/>
      <c r="NOE128" s="243"/>
      <c r="NOF128" s="243"/>
      <c r="NOG128" s="243"/>
      <c r="NOH128" s="243"/>
      <c r="NOI128" s="243"/>
      <c r="NOJ128" s="243"/>
      <c r="NOK128" s="243"/>
      <c r="NOL128" s="243"/>
      <c r="NOM128" s="243"/>
      <c r="NON128" s="243"/>
      <c r="NOO128" s="243"/>
      <c r="NOP128" s="243"/>
      <c r="NOQ128" s="243"/>
      <c r="NOR128" s="243"/>
      <c r="NOS128" s="243"/>
      <c r="NOT128" s="243"/>
      <c r="NOU128" s="243"/>
      <c r="NOV128" s="243"/>
      <c r="NOW128" s="243"/>
      <c r="NOX128" s="243"/>
      <c r="NOY128" s="243"/>
      <c r="NOZ128" s="243"/>
      <c r="NPA128" s="243"/>
      <c r="NPB128" s="243"/>
      <c r="NPC128" s="243"/>
      <c r="NPD128" s="243"/>
      <c r="NPE128" s="243"/>
      <c r="NPF128" s="243"/>
      <c r="NPG128" s="243"/>
      <c r="NPH128" s="243"/>
      <c r="NPI128" s="243"/>
      <c r="NPJ128" s="243"/>
      <c r="NPK128" s="243"/>
      <c r="NPL128" s="243"/>
      <c r="NPM128" s="243"/>
      <c r="NPN128" s="243"/>
      <c r="NPO128" s="243"/>
      <c r="NPP128" s="243"/>
      <c r="NPQ128" s="243"/>
      <c r="NPR128" s="243"/>
      <c r="NPS128" s="243"/>
      <c r="NPT128" s="243"/>
      <c r="NPU128" s="243"/>
      <c r="NPV128" s="243"/>
      <c r="NPW128" s="243"/>
      <c r="NPX128" s="243"/>
      <c r="NPY128" s="243"/>
      <c r="NPZ128" s="243"/>
      <c r="NQA128" s="243"/>
      <c r="NQB128" s="243"/>
      <c r="NQC128" s="243"/>
      <c r="NQD128" s="243"/>
      <c r="NQE128" s="243"/>
      <c r="NQF128" s="243"/>
      <c r="NQG128" s="243"/>
      <c r="NQH128" s="243"/>
      <c r="NQI128" s="243"/>
      <c r="NQJ128" s="243"/>
      <c r="NQK128" s="243"/>
      <c r="NQL128" s="243"/>
      <c r="NQM128" s="243"/>
      <c r="NQN128" s="243"/>
      <c r="NQO128" s="243"/>
      <c r="NQP128" s="243"/>
      <c r="NQQ128" s="243"/>
      <c r="NQR128" s="243"/>
      <c r="NQS128" s="243"/>
      <c r="NQT128" s="243"/>
      <c r="NQU128" s="243"/>
      <c r="NQV128" s="243"/>
      <c r="NQW128" s="243"/>
      <c r="NQX128" s="243"/>
      <c r="NQY128" s="243"/>
      <c r="NQZ128" s="243"/>
      <c r="NRA128" s="243"/>
      <c r="NRB128" s="243"/>
      <c r="NRC128" s="243"/>
      <c r="NRD128" s="243"/>
      <c r="NRE128" s="243"/>
      <c r="NRF128" s="243"/>
      <c r="NRG128" s="243"/>
      <c r="NRH128" s="243"/>
      <c r="NRI128" s="243"/>
      <c r="NRJ128" s="243"/>
      <c r="NRK128" s="243"/>
      <c r="NRL128" s="243"/>
      <c r="NRM128" s="243"/>
      <c r="NRN128" s="243"/>
      <c r="NRO128" s="243"/>
      <c r="NRP128" s="243"/>
      <c r="NRQ128" s="243"/>
      <c r="NRR128" s="243"/>
      <c r="NRS128" s="243"/>
      <c r="NRT128" s="243"/>
      <c r="NRU128" s="243"/>
      <c r="NRV128" s="243"/>
      <c r="NRW128" s="243"/>
      <c r="NRX128" s="243"/>
      <c r="NRY128" s="243"/>
      <c r="NRZ128" s="243"/>
      <c r="NSA128" s="243"/>
      <c r="NSB128" s="243"/>
      <c r="NSC128" s="243"/>
      <c r="NSD128" s="243"/>
      <c r="NSE128" s="243"/>
      <c r="NSF128" s="243"/>
      <c r="NSG128" s="243"/>
      <c r="NSH128" s="243"/>
      <c r="NSI128" s="243"/>
      <c r="NSJ128" s="243"/>
      <c r="NSK128" s="243"/>
      <c r="NSL128" s="243"/>
      <c r="NSM128" s="243"/>
      <c r="NSN128" s="243"/>
      <c r="NSO128" s="243"/>
      <c r="NSP128" s="243"/>
      <c r="NSQ128" s="243"/>
      <c r="NSR128" s="243"/>
      <c r="NSS128" s="243"/>
      <c r="NST128" s="243"/>
      <c r="NSU128" s="243"/>
      <c r="NSV128" s="243"/>
      <c r="NSW128" s="243"/>
      <c r="NSX128" s="243"/>
      <c r="NSY128" s="243"/>
      <c r="NSZ128" s="243"/>
      <c r="NTA128" s="243"/>
      <c r="NTB128" s="243"/>
      <c r="NTC128" s="243"/>
      <c r="NTD128" s="243"/>
      <c r="NTE128" s="243"/>
      <c r="NTF128" s="243"/>
      <c r="NTG128" s="243"/>
      <c r="NTH128" s="243"/>
      <c r="NTI128" s="243"/>
      <c r="NTJ128" s="243"/>
      <c r="NTK128" s="243"/>
      <c r="NTL128" s="243"/>
      <c r="NTM128" s="243"/>
      <c r="NTN128" s="243"/>
      <c r="NTO128" s="243"/>
      <c r="NTP128" s="243"/>
      <c r="NTQ128" s="243"/>
      <c r="NTR128" s="243"/>
      <c r="NTS128" s="243"/>
      <c r="NTT128" s="243"/>
      <c r="NTU128" s="243"/>
      <c r="NTV128" s="243"/>
      <c r="NTW128" s="243"/>
      <c r="NTX128" s="243"/>
      <c r="NTY128" s="243"/>
      <c r="NTZ128" s="243"/>
      <c r="NUA128" s="243"/>
      <c r="NUB128" s="243"/>
      <c r="NUC128" s="243"/>
      <c r="NUD128" s="243"/>
      <c r="NUE128" s="243"/>
      <c r="NUF128" s="243"/>
      <c r="NUG128" s="243"/>
      <c r="NUH128" s="243"/>
      <c r="NUI128" s="243"/>
      <c r="NUJ128" s="243"/>
      <c r="NUK128" s="243"/>
      <c r="NUL128" s="243"/>
      <c r="NUM128" s="243"/>
      <c r="NUN128" s="243"/>
      <c r="NUO128" s="243"/>
      <c r="NUP128" s="243"/>
      <c r="NUQ128" s="243"/>
      <c r="NUR128" s="243"/>
      <c r="NUS128" s="243"/>
      <c r="NUT128" s="243"/>
      <c r="NUU128" s="243"/>
      <c r="NUV128" s="243"/>
      <c r="NUW128" s="243"/>
      <c r="NUX128" s="243"/>
      <c r="NUY128" s="243"/>
      <c r="NUZ128" s="243"/>
      <c r="NVA128" s="243"/>
      <c r="NVB128" s="243"/>
      <c r="NVC128" s="243"/>
      <c r="NVD128" s="243"/>
      <c r="NVE128" s="243"/>
      <c r="NVF128" s="243"/>
      <c r="NVG128" s="243"/>
      <c r="NVH128" s="243"/>
      <c r="NVI128" s="243"/>
      <c r="NVJ128" s="243"/>
      <c r="NVK128" s="243"/>
      <c r="NVL128" s="243"/>
      <c r="NVM128" s="243"/>
      <c r="NVN128" s="243"/>
      <c r="NVO128" s="243"/>
      <c r="NVP128" s="243"/>
      <c r="NVQ128" s="243"/>
      <c r="NVR128" s="243"/>
      <c r="NVS128" s="243"/>
      <c r="NVT128" s="243"/>
      <c r="NVU128" s="243"/>
      <c r="NVV128" s="243"/>
      <c r="NVW128" s="243"/>
      <c r="NVX128" s="243"/>
      <c r="NVY128" s="243"/>
      <c r="NVZ128" s="243"/>
      <c r="NWA128" s="243"/>
      <c r="NWB128" s="243"/>
      <c r="NWC128" s="243"/>
      <c r="NWD128" s="243"/>
      <c r="NWE128" s="243"/>
      <c r="NWF128" s="243"/>
      <c r="NWG128" s="243"/>
      <c r="NWH128" s="243"/>
      <c r="NWI128" s="243"/>
      <c r="NWJ128" s="243"/>
      <c r="NWK128" s="243"/>
      <c r="NWL128" s="243"/>
      <c r="NWM128" s="243"/>
      <c r="NWN128" s="243"/>
      <c r="NWO128" s="243"/>
      <c r="NWP128" s="243"/>
      <c r="NWQ128" s="243"/>
      <c r="NWR128" s="243"/>
      <c r="NWS128" s="243"/>
      <c r="NWT128" s="243"/>
      <c r="NWU128" s="243"/>
      <c r="NWV128" s="243"/>
      <c r="NWW128" s="243"/>
      <c r="NWX128" s="243"/>
      <c r="NWY128" s="243"/>
      <c r="NWZ128" s="243"/>
      <c r="NXA128" s="243"/>
      <c r="NXB128" s="243"/>
      <c r="NXC128" s="243"/>
      <c r="NXD128" s="243"/>
      <c r="NXE128" s="243"/>
      <c r="NXF128" s="243"/>
      <c r="NXG128" s="243"/>
      <c r="NXH128" s="243"/>
      <c r="NXI128" s="243"/>
      <c r="NXJ128" s="243"/>
      <c r="NXK128" s="243"/>
      <c r="NXL128" s="243"/>
      <c r="NXM128" s="243"/>
      <c r="NXN128" s="243"/>
      <c r="NXO128" s="243"/>
      <c r="NXP128" s="243"/>
      <c r="NXQ128" s="243"/>
      <c r="NXR128" s="243"/>
      <c r="NXS128" s="243"/>
      <c r="NXT128" s="243"/>
      <c r="NXU128" s="243"/>
      <c r="NXV128" s="243"/>
      <c r="NXW128" s="243"/>
      <c r="NXX128" s="243"/>
      <c r="NXY128" s="243"/>
      <c r="NXZ128" s="243"/>
      <c r="NYA128" s="243"/>
      <c r="NYB128" s="243"/>
      <c r="NYC128" s="243"/>
      <c r="NYD128" s="243"/>
      <c r="NYE128" s="243"/>
      <c r="NYF128" s="243"/>
      <c r="NYG128" s="243"/>
      <c r="NYH128" s="243"/>
      <c r="NYI128" s="243"/>
      <c r="NYJ128" s="243"/>
      <c r="NYK128" s="243"/>
      <c r="NYL128" s="243"/>
      <c r="NYM128" s="243"/>
      <c r="NYN128" s="243"/>
      <c r="NYO128" s="243"/>
      <c r="NYP128" s="243"/>
      <c r="NYQ128" s="243"/>
      <c r="NYR128" s="243"/>
      <c r="NYS128" s="243"/>
      <c r="NYT128" s="243"/>
      <c r="NYU128" s="243"/>
      <c r="NYV128" s="243"/>
      <c r="NYW128" s="243"/>
      <c r="NYX128" s="243"/>
      <c r="NYY128" s="243"/>
      <c r="NYZ128" s="243"/>
      <c r="NZA128" s="243"/>
      <c r="NZB128" s="243"/>
      <c r="NZC128" s="243"/>
      <c r="NZD128" s="243"/>
      <c r="NZE128" s="243"/>
      <c r="NZF128" s="243"/>
      <c r="NZG128" s="243"/>
      <c r="NZH128" s="243"/>
      <c r="NZI128" s="243"/>
      <c r="NZJ128" s="243"/>
      <c r="NZK128" s="243"/>
      <c r="NZL128" s="243"/>
      <c r="NZM128" s="243"/>
      <c r="NZN128" s="243"/>
      <c r="NZO128" s="243"/>
      <c r="NZP128" s="243"/>
      <c r="NZQ128" s="243"/>
      <c r="NZR128" s="243"/>
      <c r="NZS128" s="243"/>
      <c r="NZT128" s="243"/>
      <c r="NZU128" s="243"/>
      <c r="NZV128" s="243"/>
      <c r="NZW128" s="243"/>
      <c r="NZX128" s="243"/>
      <c r="NZY128" s="243"/>
      <c r="NZZ128" s="243"/>
      <c r="OAA128" s="243"/>
      <c r="OAB128" s="243"/>
      <c r="OAC128" s="243"/>
      <c r="OAD128" s="243"/>
      <c r="OAE128" s="243"/>
      <c r="OAF128" s="243"/>
      <c r="OAG128" s="243"/>
      <c r="OAH128" s="243"/>
      <c r="OAI128" s="243"/>
      <c r="OAJ128" s="243"/>
      <c r="OAK128" s="243"/>
      <c r="OAL128" s="243"/>
      <c r="OAM128" s="243"/>
      <c r="OAN128" s="243"/>
      <c r="OAO128" s="243"/>
      <c r="OAP128" s="243"/>
      <c r="OAQ128" s="243"/>
      <c r="OAR128" s="243"/>
      <c r="OAS128" s="243"/>
      <c r="OAT128" s="243"/>
      <c r="OAU128" s="243"/>
      <c r="OAV128" s="243"/>
      <c r="OAW128" s="243"/>
      <c r="OAX128" s="243"/>
      <c r="OAY128" s="243"/>
      <c r="OAZ128" s="243"/>
      <c r="OBA128" s="243"/>
      <c r="OBB128" s="243"/>
      <c r="OBC128" s="243"/>
      <c r="OBD128" s="243"/>
      <c r="OBE128" s="243"/>
      <c r="OBF128" s="243"/>
      <c r="OBG128" s="243"/>
      <c r="OBH128" s="243"/>
      <c r="OBI128" s="243"/>
      <c r="OBJ128" s="243"/>
      <c r="OBK128" s="243"/>
      <c r="OBL128" s="243"/>
      <c r="OBM128" s="243"/>
      <c r="OBN128" s="243"/>
      <c r="OBO128" s="243"/>
      <c r="OBP128" s="243"/>
      <c r="OBQ128" s="243"/>
      <c r="OBR128" s="243"/>
      <c r="OBS128" s="243"/>
      <c r="OBT128" s="243"/>
      <c r="OBU128" s="243"/>
      <c r="OBV128" s="243"/>
      <c r="OBW128" s="243"/>
      <c r="OBX128" s="243"/>
      <c r="OBY128" s="243"/>
      <c r="OBZ128" s="243"/>
      <c r="OCA128" s="243"/>
      <c r="OCB128" s="243"/>
      <c r="OCC128" s="243"/>
      <c r="OCD128" s="243"/>
      <c r="OCE128" s="243"/>
      <c r="OCF128" s="243"/>
      <c r="OCG128" s="243"/>
      <c r="OCH128" s="243"/>
      <c r="OCI128" s="243"/>
      <c r="OCJ128" s="243"/>
      <c r="OCK128" s="243"/>
      <c r="OCL128" s="243"/>
      <c r="OCM128" s="243"/>
      <c r="OCN128" s="243"/>
      <c r="OCO128" s="243"/>
      <c r="OCP128" s="243"/>
      <c r="OCQ128" s="243"/>
      <c r="OCR128" s="243"/>
      <c r="OCS128" s="243"/>
      <c r="OCT128" s="243"/>
      <c r="OCU128" s="243"/>
      <c r="OCV128" s="243"/>
      <c r="OCW128" s="243"/>
      <c r="OCX128" s="243"/>
      <c r="OCY128" s="243"/>
      <c r="OCZ128" s="243"/>
      <c r="ODA128" s="243"/>
      <c r="ODB128" s="243"/>
      <c r="ODC128" s="243"/>
      <c r="ODD128" s="243"/>
      <c r="ODE128" s="243"/>
      <c r="ODF128" s="243"/>
      <c r="ODG128" s="243"/>
      <c r="ODH128" s="243"/>
      <c r="ODI128" s="243"/>
      <c r="ODJ128" s="243"/>
      <c r="ODK128" s="243"/>
      <c r="ODL128" s="243"/>
      <c r="ODM128" s="243"/>
      <c r="ODN128" s="243"/>
      <c r="ODO128" s="243"/>
      <c r="ODP128" s="243"/>
      <c r="ODQ128" s="243"/>
      <c r="ODR128" s="243"/>
      <c r="ODS128" s="243"/>
      <c r="ODT128" s="243"/>
      <c r="ODU128" s="243"/>
      <c r="ODV128" s="243"/>
      <c r="ODW128" s="243"/>
      <c r="ODX128" s="243"/>
      <c r="ODY128" s="243"/>
      <c r="ODZ128" s="243"/>
      <c r="OEA128" s="243"/>
      <c r="OEB128" s="243"/>
      <c r="OEC128" s="243"/>
      <c r="OED128" s="243"/>
      <c r="OEE128" s="243"/>
      <c r="OEF128" s="243"/>
      <c r="OEG128" s="243"/>
      <c r="OEH128" s="243"/>
      <c r="OEI128" s="243"/>
      <c r="OEJ128" s="243"/>
      <c r="OEK128" s="243"/>
      <c r="OEL128" s="243"/>
      <c r="OEM128" s="243"/>
      <c r="OEN128" s="243"/>
      <c r="OEO128" s="243"/>
      <c r="OEP128" s="243"/>
      <c r="OEQ128" s="243"/>
      <c r="OER128" s="243"/>
      <c r="OES128" s="243"/>
      <c r="OET128" s="243"/>
      <c r="OEU128" s="243"/>
      <c r="OEV128" s="243"/>
      <c r="OEW128" s="243"/>
      <c r="OEX128" s="243"/>
      <c r="OEY128" s="243"/>
      <c r="OEZ128" s="243"/>
      <c r="OFA128" s="243"/>
      <c r="OFB128" s="243"/>
      <c r="OFC128" s="243"/>
      <c r="OFD128" s="243"/>
      <c r="OFE128" s="243"/>
      <c r="OFF128" s="243"/>
      <c r="OFG128" s="243"/>
      <c r="OFH128" s="243"/>
      <c r="OFI128" s="243"/>
      <c r="OFJ128" s="243"/>
      <c r="OFK128" s="243"/>
      <c r="OFL128" s="243"/>
      <c r="OFM128" s="243"/>
      <c r="OFN128" s="243"/>
      <c r="OFO128" s="243"/>
      <c r="OFP128" s="243"/>
      <c r="OFQ128" s="243"/>
      <c r="OFR128" s="243"/>
      <c r="OFS128" s="243"/>
      <c r="OFT128" s="243"/>
      <c r="OFU128" s="243"/>
      <c r="OFV128" s="243"/>
      <c r="OFW128" s="243"/>
      <c r="OFX128" s="243"/>
      <c r="OFY128" s="243"/>
      <c r="OFZ128" s="243"/>
      <c r="OGA128" s="243"/>
      <c r="OGB128" s="243"/>
      <c r="OGC128" s="243"/>
      <c r="OGD128" s="243"/>
      <c r="OGE128" s="243"/>
      <c r="OGF128" s="243"/>
      <c r="OGG128" s="243"/>
      <c r="OGH128" s="243"/>
      <c r="OGI128" s="243"/>
      <c r="OGJ128" s="243"/>
      <c r="OGK128" s="243"/>
      <c r="OGL128" s="243"/>
      <c r="OGM128" s="243"/>
      <c r="OGN128" s="243"/>
      <c r="OGO128" s="243"/>
      <c r="OGP128" s="243"/>
      <c r="OGQ128" s="243"/>
      <c r="OGR128" s="243"/>
      <c r="OGS128" s="243"/>
      <c r="OGT128" s="243"/>
      <c r="OGU128" s="243"/>
      <c r="OGV128" s="243"/>
      <c r="OGW128" s="243"/>
      <c r="OGX128" s="243"/>
      <c r="OGY128" s="243"/>
      <c r="OGZ128" s="243"/>
      <c r="OHA128" s="243"/>
      <c r="OHB128" s="243"/>
      <c r="OHC128" s="243"/>
      <c r="OHD128" s="243"/>
      <c r="OHE128" s="243"/>
      <c r="OHF128" s="243"/>
      <c r="OHG128" s="243"/>
      <c r="OHH128" s="243"/>
      <c r="OHI128" s="243"/>
      <c r="OHJ128" s="243"/>
      <c r="OHK128" s="243"/>
      <c r="OHL128" s="243"/>
      <c r="OHM128" s="243"/>
      <c r="OHN128" s="243"/>
      <c r="OHO128" s="243"/>
      <c r="OHP128" s="243"/>
      <c r="OHQ128" s="243"/>
      <c r="OHR128" s="243"/>
      <c r="OHS128" s="243"/>
      <c r="OHT128" s="243"/>
      <c r="OHU128" s="243"/>
      <c r="OHV128" s="243"/>
      <c r="OHW128" s="243"/>
      <c r="OHX128" s="243"/>
      <c r="OHY128" s="243"/>
      <c r="OHZ128" s="243"/>
      <c r="OIA128" s="243"/>
      <c r="OIB128" s="243"/>
      <c r="OIC128" s="243"/>
      <c r="OID128" s="243"/>
      <c r="OIE128" s="243"/>
      <c r="OIF128" s="243"/>
      <c r="OIG128" s="243"/>
      <c r="OIH128" s="243"/>
      <c r="OII128" s="243"/>
      <c r="OIJ128" s="243"/>
      <c r="OIK128" s="243"/>
      <c r="OIL128" s="243"/>
      <c r="OIM128" s="243"/>
      <c r="OIN128" s="243"/>
      <c r="OIO128" s="243"/>
      <c r="OIP128" s="243"/>
      <c r="OIQ128" s="243"/>
      <c r="OIR128" s="243"/>
      <c r="OIS128" s="243"/>
      <c r="OIT128" s="243"/>
      <c r="OIU128" s="243"/>
      <c r="OIV128" s="243"/>
      <c r="OIW128" s="243"/>
      <c r="OIX128" s="243"/>
      <c r="OIY128" s="243"/>
      <c r="OIZ128" s="243"/>
      <c r="OJA128" s="243"/>
      <c r="OJB128" s="243"/>
      <c r="OJC128" s="243"/>
      <c r="OJD128" s="243"/>
      <c r="OJE128" s="243"/>
      <c r="OJF128" s="243"/>
      <c r="OJG128" s="243"/>
      <c r="OJH128" s="243"/>
      <c r="OJI128" s="243"/>
      <c r="OJJ128" s="243"/>
      <c r="OJK128" s="243"/>
      <c r="OJL128" s="243"/>
      <c r="OJM128" s="243"/>
      <c r="OJN128" s="243"/>
      <c r="OJO128" s="243"/>
      <c r="OJP128" s="243"/>
      <c r="OJQ128" s="243"/>
      <c r="OJR128" s="243"/>
      <c r="OJS128" s="243"/>
      <c r="OJT128" s="243"/>
      <c r="OJU128" s="243"/>
      <c r="OJV128" s="243"/>
      <c r="OJW128" s="243"/>
      <c r="OJX128" s="243"/>
      <c r="OJY128" s="243"/>
      <c r="OJZ128" s="243"/>
      <c r="OKA128" s="243"/>
      <c r="OKB128" s="243"/>
      <c r="OKC128" s="243"/>
      <c r="OKD128" s="243"/>
      <c r="OKE128" s="243"/>
      <c r="OKF128" s="243"/>
      <c r="OKG128" s="243"/>
      <c r="OKH128" s="243"/>
      <c r="OKI128" s="243"/>
      <c r="OKJ128" s="243"/>
      <c r="OKK128" s="243"/>
      <c r="OKL128" s="243"/>
      <c r="OKM128" s="243"/>
      <c r="OKN128" s="243"/>
      <c r="OKO128" s="243"/>
      <c r="OKP128" s="243"/>
      <c r="OKQ128" s="243"/>
      <c r="OKR128" s="243"/>
      <c r="OKS128" s="243"/>
      <c r="OKT128" s="243"/>
      <c r="OKU128" s="243"/>
      <c r="OKV128" s="243"/>
      <c r="OKW128" s="243"/>
      <c r="OKX128" s="243"/>
      <c r="OKY128" s="243"/>
      <c r="OKZ128" s="243"/>
      <c r="OLA128" s="243"/>
      <c r="OLB128" s="243"/>
      <c r="OLC128" s="243"/>
      <c r="OLD128" s="243"/>
      <c r="OLE128" s="243"/>
      <c r="OLF128" s="243"/>
      <c r="OLG128" s="243"/>
      <c r="OLH128" s="243"/>
      <c r="OLI128" s="243"/>
      <c r="OLJ128" s="243"/>
      <c r="OLK128" s="243"/>
      <c r="OLL128" s="243"/>
      <c r="OLM128" s="243"/>
      <c r="OLN128" s="243"/>
      <c r="OLO128" s="243"/>
      <c r="OLP128" s="243"/>
      <c r="OLQ128" s="243"/>
      <c r="OLR128" s="243"/>
      <c r="OLS128" s="243"/>
      <c r="OLT128" s="243"/>
      <c r="OLU128" s="243"/>
      <c r="OLV128" s="243"/>
      <c r="OLW128" s="243"/>
      <c r="OLX128" s="243"/>
      <c r="OLY128" s="243"/>
      <c r="OLZ128" s="243"/>
      <c r="OMA128" s="243"/>
      <c r="OMB128" s="243"/>
      <c r="OMC128" s="243"/>
      <c r="OMD128" s="243"/>
      <c r="OME128" s="243"/>
      <c r="OMF128" s="243"/>
      <c r="OMG128" s="243"/>
      <c r="OMH128" s="243"/>
      <c r="OMI128" s="243"/>
      <c r="OMJ128" s="243"/>
      <c r="OMK128" s="243"/>
      <c r="OML128" s="243"/>
      <c r="OMM128" s="243"/>
      <c r="OMN128" s="243"/>
      <c r="OMO128" s="243"/>
      <c r="OMP128" s="243"/>
      <c r="OMQ128" s="243"/>
      <c r="OMR128" s="243"/>
      <c r="OMS128" s="243"/>
      <c r="OMT128" s="243"/>
      <c r="OMU128" s="243"/>
      <c r="OMV128" s="243"/>
      <c r="OMW128" s="243"/>
      <c r="OMX128" s="243"/>
      <c r="OMY128" s="243"/>
      <c r="OMZ128" s="243"/>
      <c r="ONA128" s="243"/>
      <c r="ONB128" s="243"/>
      <c r="ONC128" s="243"/>
      <c r="OND128" s="243"/>
      <c r="ONE128" s="243"/>
      <c r="ONF128" s="243"/>
      <c r="ONG128" s="243"/>
      <c r="ONH128" s="243"/>
      <c r="ONI128" s="243"/>
      <c r="ONJ128" s="243"/>
      <c r="ONK128" s="243"/>
      <c r="ONL128" s="243"/>
      <c r="ONM128" s="243"/>
      <c r="ONN128" s="243"/>
      <c r="ONO128" s="243"/>
      <c r="ONP128" s="243"/>
      <c r="ONQ128" s="243"/>
      <c r="ONR128" s="243"/>
      <c r="ONS128" s="243"/>
      <c r="ONT128" s="243"/>
      <c r="ONU128" s="243"/>
      <c r="ONV128" s="243"/>
      <c r="ONW128" s="243"/>
      <c r="ONX128" s="243"/>
      <c r="ONY128" s="243"/>
      <c r="ONZ128" s="243"/>
      <c r="OOA128" s="243"/>
      <c r="OOB128" s="243"/>
      <c r="OOC128" s="243"/>
      <c r="OOD128" s="243"/>
      <c r="OOE128" s="243"/>
      <c r="OOF128" s="243"/>
      <c r="OOG128" s="243"/>
      <c r="OOH128" s="243"/>
      <c r="OOI128" s="243"/>
      <c r="OOJ128" s="243"/>
      <c r="OOK128" s="243"/>
      <c r="OOL128" s="243"/>
      <c r="OOM128" s="243"/>
      <c r="OON128" s="243"/>
      <c r="OOO128" s="243"/>
      <c r="OOP128" s="243"/>
      <c r="OOQ128" s="243"/>
      <c r="OOR128" s="243"/>
      <c r="OOS128" s="243"/>
      <c r="OOT128" s="243"/>
      <c r="OOU128" s="243"/>
      <c r="OOV128" s="243"/>
      <c r="OOW128" s="243"/>
      <c r="OOX128" s="243"/>
      <c r="OOY128" s="243"/>
      <c r="OOZ128" s="243"/>
      <c r="OPA128" s="243"/>
      <c r="OPB128" s="243"/>
      <c r="OPC128" s="243"/>
      <c r="OPD128" s="243"/>
      <c r="OPE128" s="243"/>
      <c r="OPF128" s="243"/>
      <c r="OPG128" s="243"/>
      <c r="OPH128" s="243"/>
      <c r="OPI128" s="243"/>
      <c r="OPJ128" s="243"/>
      <c r="OPK128" s="243"/>
      <c r="OPL128" s="243"/>
      <c r="OPM128" s="243"/>
      <c r="OPN128" s="243"/>
      <c r="OPO128" s="243"/>
      <c r="OPP128" s="243"/>
      <c r="OPQ128" s="243"/>
      <c r="OPR128" s="243"/>
      <c r="OPS128" s="243"/>
      <c r="OPT128" s="243"/>
      <c r="OPU128" s="243"/>
      <c r="OPV128" s="243"/>
      <c r="OPW128" s="243"/>
      <c r="OPX128" s="243"/>
      <c r="OPY128" s="243"/>
      <c r="OPZ128" s="243"/>
      <c r="OQA128" s="243"/>
      <c r="OQB128" s="243"/>
      <c r="OQC128" s="243"/>
      <c r="OQD128" s="243"/>
      <c r="OQE128" s="243"/>
      <c r="OQF128" s="243"/>
      <c r="OQG128" s="243"/>
      <c r="OQH128" s="243"/>
      <c r="OQI128" s="243"/>
      <c r="OQJ128" s="243"/>
      <c r="OQK128" s="243"/>
      <c r="OQL128" s="243"/>
      <c r="OQM128" s="243"/>
      <c r="OQN128" s="243"/>
      <c r="OQO128" s="243"/>
      <c r="OQP128" s="243"/>
      <c r="OQQ128" s="243"/>
      <c r="OQR128" s="243"/>
      <c r="OQS128" s="243"/>
      <c r="OQT128" s="243"/>
      <c r="OQU128" s="243"/>
      <c r="OQV128" s="243"/>
      <c r="OQW128" s="243"/>
      <c r="OQX128" s="243"/>
      <c r="OQY128" s="243"/>
      <c r="OQZ128" s="243"/>
      <c r="ORA128" s="243"/>
      <c r="ORB128" s="243"/>
      <c r="ORC128" s="243"/>
      <c r="ORD128" s="243"/>
      <c r="ORE128" s="243"/>
      <c r="ORF128" s="243"/>
      <c r="ORG128" s="243"/>
      <c r="ORH128" s="243"/>
      <c r="ORI128" s="243"/>
      <c r="ORJ128" s="243"/>
      <c r="ORK128" s="243"/>
      <c r="ORL128" s="243"/>
      <c r="ORM128" s="243"/>
      <c r="ORN128" s="243"/>
      <c r="ORO128" s="243"/>
      <c r="ORP128" s="243"/>
      <c r="ORQ128" s="243"/>
      <c r="ORR128" s="243"/>
      <c r="ORS128" s="243"/>
      <c r="ORT128" s="243"/>
      <c r="ORU128" s="243"/>
      <c r="ORV128" s="243"/>
      <c r="ORW128" s="243"/>
      <c r="ORX128" s="243"/>
      <c r="ORY128" s="243"/>
      <c r="ORZ128" s="243"/>
      <c r="OSA128" s="243"/>
      <c r="OSB128" s="243"/>
      <c r="OSC128" s="243"/>
      <c r="OSD128" s="243"/>
      <c r="OSE128" s="243"/>
      <c r="OSF128" s="243"/>
      <c r="OSG128" s="243"/>
      <c r="OSH128" s="243"/>
      <c r="OSI128" s="243"/>
      <c r="OSJ128" s="243"/>
      <c r="OSK128" s="243"/>
      <c r="OSL128" s="243"/>
      <c r="OSM128" s="243"/>
      <c r="OSN128" s="243"/>
      <c r="OSO128" s="243"/>
      <c r="OSP128" s="243"/>
      <c r="OSQ128" s="243"/>
      <c r="OSR128" s="243"/>
      <c r="OSS128" s="243"/>
      <c r="OST128" s="243"/>
      <c r="OSU128" s="243"/>
      <c r="OSV128" s="243"/>
      <c r="OSW128" s="243"/>
      <c r="OSX128" s="243"/>
      <c r="OSY128" s="243"/>
      <c r="OSZ128" s="243"/>
      <c r="OTA128" s="243"/>
      <c r="OTB128" s="243"/>
      <c r="OTC128" s="243"/>
      <c r="OTD128" s="243"/>
      <c r="OTE128" s="243"/>
      <c r="OTF128" s="243"/>
      <c r="OTG128" s="243"/>
      <c r="OTH128" s="243"/>
      <c r="OTI128" s="243"/>
      <c r="OTJ128" s="243"/>
      <c r="OTK128" s="243"/>
      <c r="OTL128" s="243"/>
      <c r="OTM128" s="243"/>
      <c r="OTN128" s="243"/>
      <c r="OTO128" s="243"/>
      <c r="OTP128" s="243"/>
      <c r="OTQ128" s="243"/>
      <c r="OTR128" s="243"/>
      <c r="OTS128" s="243"/>
      <c r="OTT128" s="243"/>
      <c r="OTU128" s="243"/>
      <c r="OTV128" s="243"/>
      <c r="OTW128" s="243"/>
      <c r="OTX128" s="243"/>
      <c r="OTY128" s="243"/>
      <c r="OTZ128" s="243"/>
      <c r="OUA128" s="243"/>
      <c r="OUB128" s="243"/>
      <c r="OUC128" s="243"/>
      <c r="OUD128" s="243"/>
      <c r="OUE128" s="243"/>
      <c r="OUF128" s="243"/>
      <c r="OUG128" s="243"/>
      <c r="OUH128" s="243"/>
      <c r="OUI128" s="243"/>
      <c r="OUJ128" s="243"/>
      <c r="OUK128" s="243"/>
      <c r="OUL128" s="243"/>
      <c r="OUM128" s="243"/>
      <c r="OUN128" s="243"/>
      <c r="OUO128" s="243"/>
      <c r="OUP128" s="243"/>
      <c r="OUQ128" s="243"/>
      <c r="OUR128" s="243"/>
      <c r="OUS128" s="243"/>
      <c r="OUT128" s="243"/>
      <c r="OUU128" s="243"/>
      <c r="OUV128" s="243"/>
      <c r="OUW128" s="243"/>
      <c r="OUX128" s="243"/>
      <c r="OUY128" s="243"/>
      <c r="OUZ128" s="243"/>
      <c r="OVA128" s="243"/>
      <c r="OVB128" s="243"/>
      <c r="OVC128" s="243"/>
      <c r="OVD128" s="243"/>
      <c r="OVE128" s="243"/>
      <c r="OVF128" s="243"/>
      <c r="OVG128" s="243"/>
      <c r="OVH128" s="243"/>
      <c r="OVI128" s="243"/>
      <c r="OVJ128" s="243"/>
      <c r="OVK128" s="243"/>
      <c r="OVL128" s="243"/>
      <c r="OVM128" s="243"/>
      <c r="OVN128" s="243"/>
      <c r="OVO128" s="243"/>
      <c r="OVP128" s="243"/>
      <c r="OVQ128" s="243"/>
      <c r="OVR128" s="243"/>
      <c r="OVS128" s="243"/>
      <c r="OVT128" s="243"/>
      <c r="OVU128" s="243"/>
      <c r="OVV128" s="243"/>
      <c r="OVW128" s="243"/>
      <c r="OVX128" s="243"/>
      <c r="OVY128" s="243"/>
      <c r="OVZ128" s="243"/>
      <c r="OWA128" s="243"/>
      <c r="OWB128" s="243"/>
      <c r="OWC128" s="243"/>
      <c r="OWD128" s="243"/>
      <c r="OWE128" s="243"/>
      <c r="OWF128" s="243"/>
      <c r="OWG128" s="243"/>
      <c r="OWH128" s="243"/>
      <c r="OWI128" s="243"/>
      <c r="OWJ128" s="243"/>
      <c r="OWK128" s="243"/>
      <c r="OWL128" s="243"/>
      <c r="OWM128" s="243"/>
      <c r="OWN128" s="243"/>
      <c r="OWO128" s="243"/>
      <c r="OWP128" s="243"/>
      <c r="OWQ128" s="243"/>
      <c r="OWR128" s="243"/>
      <c r="OWS128" s="243"/>
      <c r="OWT128" s="243"/>
      <c r="OWU128" s="243"/>
      <c r="OWV128" s="243"/>
      <c r="OWW128" s="243"/>
      <c r="OWX128" s="243"/>
      <c r="OWY128" s="243"/>
      <c r="OWZ128" s="243"/>
      <c r="OXA128" s="243"/>
      <c r="OXB128" s="243"/>
      <c r="OXC128" s="243"/>
      <c r="OXD128" s="243"/>
      <c r="OXE128" s="243"/>
      <c r="OXF128" s="243"/>
      <c r="OXG128" s="243"/>
      <c r="OXH128" s="243"/>
      <c r="OXI128" s="243"/>
      <c r="OXJ128" s="243"/>
      <c r="OXK128" s="243"/>
      <c r="OXL128" s="243"/>
      <c r="OXM128" s="243"/>
      <c r="OXN128" s="243"/>
      <c r="OXO128" s="243"/>
      <c r="OXP128" s="243"/>
      <c r="OXQ128" s="243"/>
      <c r="OXR128" s="243"/>
      <c r="OXS128" s="243"/>
      <c r="OXT128" s="243"/>
      <c r="OXU128" s="243"/>
      <c r="OXV128" s="243"/>
      <c r="OXW128" s="243"/>
      <c r="OXX128" s="243"/>
      <c r="OXY128" s="243"/>
      <c r="OXZ128" s="243"/>
      <c r="OYA128" s="243"/>
      <c r="OYB128" s="243"/>
      <c r="OYC128" s="243"/>
      <c r="OYD128" s="243"/>
      <c r="OYE128" s="243"/>
      <c r="OYF128" s="243"/>
      <c r="OYG128" s="243"/>
      <c r="OYH128" s="243"/>
      <c r="OYI128" s="243"/>
      <c r="OYJ128" s="243"/>
      <c r="OYK128" s="243"/>
      <c r="OYL128" s="243"/>
      <c r="OYM128" s="243"/>
      <c r="OYN128" s="243"/>
      <c r="OYO128" s="243"/>
      <c r="OYP128" s="243"/>
      <c r="OYQ128" s="243"/>
      <c r="OYR128" s="243"/>
      <c r="OYS128" s="243"/>
      <c r="OYT128" s="243"/>
      <c r="OYU128" s="243"/>
      <c r="OYV128" s="243"/>
      <c r="OYW128" s="243"/>
      <c r="OYX128" s="243"/>
      <c r="OYY128" s="243"/>
      <c r="OYZ128" s="243"/>
      <c r="OZA128" s="243"/>
      <c r="OZB128" s="243"/>
      <c r="OZC128" s="243"/>
      <c r="OZD128" s="243"/>
      <c r="OZE128" s="243"/>
      <c r="OZF128" s="243"/>
      <c r="OZG128" s="243"/>
      <c r="OZH128" s="243"/>
      <c r="OZI128" s="243"/>
      <c r="OZJ128" s="243"/>
      <c r="OZK128" s="243"/>
      <c r="OZL128" s="243"/>
      <c r="OZM128" s="243"/>
      <c r="OZN128" s="243"/>
      <c r="OZO128" s="243"/>
      <c r="OZP128" s="243"/>
      <c r="OZQ128" s="243"/>
      <c r="OZR128" s="243"/>
      <c r="OZS128" s="243"/>
      <c r="OZT128" s="243"/>
      <c r="OZU128" s="243"/>
      <c r="OZV128" s="243"/>
      <c r="OZW128" s="243"/>
      <c r="OZX128" s="243"/>
      <c r="OZY128" s="243"/>
      <c r="OZZ128" s="243"/>
      <c r="PAA128" s="243"/>
      <c r="PAB128" s="243"/>
      <c r="PAC128" s="243"/>
      <c r="PAD128" s="243"/>
      <c r="PAE128" s="243"/>
      <c r="PAF128" s="243"/>
      <c r="PAG128" s="243"/>
      <c r="PAH128" s="243"/>
      <c r="PAI128" s="243"/>
      <c r="PAJ128" s="243"/>
      <c r="PAK128" s="243"/>
      <c r="PAL128" s="243"/>
      <c r="PAM128" s="243"/>
      <c r="PAN128" s="243"/>
      <c r="PAO128" s="243"/>
      <c r="PAP128" s="243"/>
      <c r="PAQ128" s="243"/>
      <c r="PAR128" s="243"/>
      <c r="PAS128" s="243"/>
      <c r="PAT128" s="243"/>
      <c r="PAU128" s="243"/>
      <c r="PAV128" s="243"/>
      <c r="PAW128" s="243"/>
      <c r="PAX128" s="243"/>
      <c r="PAY128" s="243"/>
      <c r="PAZ128" s="243"/>
      <c r="PBA128" s="243"/>
      <c r="PBB128" s="243"/>
      <c r="PBC128" s="243"/>
      <c r="PBD128" s="243"/>
      <c r="PBE128" s="243"/>
      <c r="PBF128" s="243"/>
      <c r="PBG128" s="243"/>
      <c r="PBH128" s="243"/>
      <c r="PBI128" s="243"/>
      <c r="PBJ128" s="243"/>
      <c r="PBK128" s="243"/>
      <c r="PBL128" s="243"/>
      <c r="PBM128" s="243"/>
      <c r="PBN128" s="243"/>
      <c r="PBO128" s="243"/>
      <c r="PBP128" s="243"/>
      <c r="PBQ128" s="243"/>
      <c r="PBR128" s="243"/>
      <c r="PBS128" s="243"/>
      <c r="PBT128" s="243"/>
      <c r="PBU128" s="243"/>
      <c r="PBV128" s="243"/>
      <c r="PBW128" s="243"/>
      <c r="PBX128" s="243"/>
      <c r="PBY128" s="243"/>
      <c r="PBZ128" s="243"/>
      <c r="PCA128" s="243"/>
      <c r="PCB128" s="243"/>
      <c r="PCC128" s="243"/>
      <c r="PCD128" s="243"/>
      <c r="PCE128" s="243"/>
      <c r="PCF128" s="243"/>
      <c r="PCG128" s="243"/>
      <c r="PCH128" s="243"/>
      <c r="PCI128" s="243"/>
      <c r="PCJ128" s="243"/>
      <c r="PCK128" s="243"/>
      <c r="PCL128" s="243"/>
      <c r="PCM128" s="243"/>
      <c r="PCN128" s="243"/>
      <c r="PCO128" s="243"/>
      <c r="PCP128" s="243"/>
      <c r="PCQ128" s="243"/>
      <c r="PCR128" s="243"/>
      <c r="PCS128" s="243"/>
      <c r="PCT128" s="243"/>
      <c r="PCU128" s="243"/>
      <c r="PCV128" s="243"/>
      <c r="PCW128" s="243"/>
      <c r="PCX128" s="243"/>
      <c r="PCY128" s="243"/>
      <c r="PCZ128" s="243"/>
      <c r="PDA128" s="243"/>
      <c r="PDB128" s="243"/>
      <c r="PDC128" s="243"/>
      <c r="PDD128" s="243"/>
      <c r="PDE128" s="243"/>
      <c r="PDF128" s="243"/>
      <c r="PDG128" s="243"/>
      <c r="PDH128" s="243"/>
      <c r="PDI128" s="243"/>
      <c r="PDJ128" s="243"/>
      <c r="PDK128" s="243"/>
      <c r="PDL128" s="243"/>
      <c r="PDM128" s="243"/>
      <c r="PDN128" s="243"/>
      <c r="PDO128" s="243"/>
      <c r="PDP128" s="243"/>
      <c r="PDQ128" s="243"/>
      <c r="PDR128" s="243"/>
      <c r="PDS128" s="243"/>
      <c r="PDT128" s="243"/>
      <c r="PDU128" s="243"/>
      <c r="PDV128" s="243"/>
      <c r="PDW128" s="243"/>
      <c r="PDX128" s="243"/>
      <c r="PDY128" s="243"/>
      <c r="PDZ128" s="243"/>
      <c r="PEA128" s="243"/>
      <c r="PEB128" s="243"/>
      <c r="PEC128" s="243"/>
      <c r="PED128" s="243"/>
      <c r="PEE128" s="243"/>
      <c r="PEF128" s="243"/>
      <c r="PEG128" s="243"/>
      <c r="PEH128" s="243"/>
      <c r="PEI128" s="243"/>
      <c r="PEJ128" s="243"/>
      <c r="PEK128" s="243"/>
      <c r="PEL128" s="243"/>
      <c r="PEM128" s="243"/>
      <c r="PEN128" s="243"/>
      <c r="PEO128" s="243"/>
      <c r="PEP128" s="243"/>
      <c r="PEQ128" s="243"/>
      <c r="PER128" s="243"/>
      <c r="PES128" s="243"/>
      <c r="PET128" s="243"/>
      <c r="PEU128" s="243"/>
      <c r="PEV128" s="243"/>
      <c r="PEW128" s="243"/>
      <c r="PEX128" s="243"/>
      <c r="PEY128" s="243"/>
      <c r="PEZ128" s="243"/>
      <c r="PFA128" s="243"/>
      <c r="PFB128" s="243"/>
      <c r="PFC128" s="243"/>
      <c r="PFD128" s="243"/>
      <c r="PFE128" s="243"/>
      <c r="PFF128" s="243"/>
      <c r="PFG128" s="243"/>
      <c r="PFH128" s="243"/>
      <c r="PFI128" s="243"/>
      <c r="PFJ128" s="243"/>
      <c r="PFK128" s="243"/>
      <c r="PFL128" s="243"/>
      <c r="PFM128" s="243"/>
      <c r="PFN128" s="243"/>
      <c r="PFO128" s="243"/>
      <c r="PFP128" s="243"/>
      <c r="PFQ128" s="243"/>
      <c r="PFR128" s="243"/>
      <c r="PFS128" s="243"/>
      <c r="PFT128" s="243"/>
      <c r="PFU128" s="243"/>
      <c r="PFV128" s="243"/>
      <c r="PFW128" s="243"/>
      <c r="PFX128" s="243"/>
      <c r="PFY128" s="243"/>
      <c r="PFZ128" s="243"/>
      <c r="PGA128" s="243"/>
      <c r="PGB128" s="243"/>
      <c r="PGC128" s="243"/>
      <c r="PGD128" s="243"/>
      <c r="PGE128" s="243"/>
      <c r="PGF128" s="243"/>
      <c r="PGG128" s="243"/>
      <c r="PGH128" s="243"/>
      <c r="PGI128" s="243"/>
      <c r="PGJ128" s="243"/>
      <c r="PGK128" s="243"/>
      <c r="PGL128" s="243"/>
      <c r="PGM128" s="243"/>
      <c r="PGN128" s="243"/>
      <c r="PGO128" s="243"/>
      <c r="PGP128" s="243"/>
      <c r="PGQ128" s="243"/>
      <c r="PGR128" s="243"/>
      <c r="PGS128" s="243"/>
      <c r="PGT128" s="243"/>
      <c r="PGU128" s="243"/>
      <c r="PGV128" s="243"/>
      <c r="PGW128" s="243"/>
      <c r="PGX128" s="243"/>
      <c r="PGY128" s="243"/>
      <c r="PGZ128" s="243"/>
      <c r="PHA128" s="243"/>
      <c r="PHB128" s="243"/>
      <c r="PHC128" s="243"/>
      <c r="PHD128" s="243"/>
      <c r="PHE128" s="243"/>
      <c r="PHF128" s="243"/>
      <c r="PHG128" s="243"/>
      <c r="PHH128" s="243"/>
      <c r="PHI128" s="243"/>
      <c r="PHJ128" s="243"/>
      <c r="PHK128" s="243"/>
      <c r="PHL128" s="243"/>
      <c r="PHM128" s="243"/>
      <c r="PHN128" s="243"/>
      <c r="PHO128" s="243"/>
      <c r="PHP128" s="243"/>
      <c r="PHQ128" s="243"/>
      <c r="PHR128" s="243"/>
      <c r="PHS128" s="243"/>
      <c r="PHT128" s="243"/>
      <c r="PHU128" s="243"/>
      <c r="PHV128" s="243"/>
      <c r="PHW128" s="243"/>
      <c r="PHX128" s="243"/>
      <c r="PHY128" s="243"/>
      <c r="PHZ128" s="243"/>
      <c r="PIA128" s="243"/>
      <c r="PIB128" s="243"/>
      <c r="PIC128" s="243"/>
      <c r="PID128" s="243"/>
      <c r="PIE128" s="243"/>
      <c r="PIF128" s="243"/>
      <c r="PIG128" s="243"/>
      <c r="PIH128" s="243"/>
      <c r="PII128" s="243"/>
      <c r="PIJ128" s="243"/>
      <c r="PIK128" s="243"/>
      <c r="PIL128" s="243"/>
      <c r="PIM128" s="243"/>
      <c r="PIN128" s="243"/>
      <c r="PIO128" s="243"/>
      <c r="PIP128" s="243"/>
      <c r="PIQ128" s="243"/>
      <c r="PIR128" s="243"/>
      <c r="PIS128" s="243"/>
      <c r="PIT128" s="243"/>
      <c r="PIU128" s="243"/>
      <c r="PIV128" s="243"/>
      <c r="PIW128" s="243"/>
      <c r="PIX128" s="243"/>
      <c r="PIY128" s="243"/>
      <c r="PIZ128" s="243"/>
      <c r="PJA128" s="243"/>
      <c r="PJB128" s="243"/>
      <c r="PJC128" s="243"/>
      <c r="PJD128" s="243"/>
      <c r="PJE128" s="243"/>
      <c r="PJF128" s="243"/>
      <c r="PJG128" s="243"/>
      <c r="PJH128" s="243"/>
      <c r="PJI128" s="243"/>
      <c r="PJJ128" s="243"/>
      <c r="PJK128" s="243"/>
      <c r="PJL128" s="243"/>
      <c r="PJM128" s="243"/>
      <c r="PJN128" s="243"/>
      <c r="PJO128" s="243"/>
      <c r="PJP128" s="243"/>
      <c r="PJQ128" s="243"/>
      <c r="PJR128" s="243"/>
      <c r="PJS128" s="243"/>
      <c r="PJT128" s="243"/>
      <c r="PJU128" s="243"/>
      <c r="PJV128" s="243"/>
      <c r="PJW128" s="243"/>
      <c r="PJX128" s="243"/>
      <c r="PJY128" s="243"/>
      <c r="PJZ128" s="243"/>
      <c r="PKA128" s="243"/>
      <c r="PKB128" s="243"/>
      <c r="PKC128" s="243"/>
      <c r="PKD128" s="243"/>
      <c r="PKE128" s="243"/>
      <c r="PKF128" s="243"/>
      <c r="PKG128" s="243"/>
      <c r="PKH128" s="243"/>
      <c r="PKI128" s="243"/>
      <c r="PKJ128" s="243"/>
      <c r="PKK128" s="243"/>
      <c r="PKL128" s="243"/>
      <c r="PKM128" s="243"/>
      <c r="PKN128" s="243"/>
      <c r="PKO128" s="243"/>
      <c r="PKP128" s="243"/>
      <c r="PKQ128" s="243"/>
      <c r="PKR128" s="243"/>
      <c r="PKS128" s="243"/>
      <c r="PKT128" s="243"/>
      <c r="PKU128" s="243"/>
      <c r="PKV128" s="243"/>
      <c r="PKW128" s="243"/>
      <c r="PKX128" s="243"/>
      <c r="PKY128" s="243"/>
      <c r="PKZ128" s="243"/>
      <c r="PLA128" s="243"/>
      <c r="PLB128" s="243"/>
      <c r="PLC128" s="243"/>
      <c r="PLD128" s="243"/>
      <c r="PLE128" s="243"/>
      <c r="PLF128" s="243"/>
      <c r="PLG128" s="243"/>
      <c r="PLH128" s="243"/>
      <c r="PLI128" s="243"/>
      <c r="PLJ128" s="243"/>
      <c r="PLK128" s="243"/>
      <c r="PLL128" s="243"/>
      <c r="PLM128" s="243"/>
      <c r="PLN128" s="243"/>
      <c r="PLO128" s="243"/>
      <c r="PLP128" s="243"/>
      <c r="PLQ128" s="243"/>
      <c r="PLR128" s="243"/>
      <c r="PLS128" s="243"/>
      <c r="PLT128" s="243"/>
      <c r="PLU128" s="243"/>
      <c r="PLV128" s="243"/>
      <c r="PLW128" s="243"/>
      <c r="PLX128" s="243"/>
      <c r="PLY128" s="243"/>
      <c r="PLZ128" s="243"/>
      <c r="PMA128" s="243"/>
      <c r="PMB128" s="243"/>
      <c r="PMC128" s="243"/>
      <c r="PMD128" s="243"/>
      <c r="PME128" s="243"/>
      <c r="PMF128" s="243"/>
      <c r="PMG128" s="243"/>
      <c r="PMH128" s="243"/>
      <c r="PMI128" s="243"/>
      <c r="PMJ128" s="243"/>
      <c r="PMK128" s="243"/>
      <c r="PML128" s="243"/>
      <c r="PMM128" s="243"/>
      <c r="PMN128" s="243"/>
      <c r="PMO128" s="243"/>
      <c r="PMP128" s="243"/>
      <c r="PMQ128" s="243"/>
      <c r="PMR128" s="243"/>
      <c r="PMS128" s="243"/>
      <c r="PMT128" s="243"/>
      <c r="PMU128" s="243"/>
      <c r="PMV128" s="243"/>
      <c r="PMW128" s="243"/>
      <c r="PMX128" s="243"/>
      <c r="PMY128" s="243"/>
      <c r="PMZ128" s="243"/>
      <c r="PNA128" s="243"/>
      <c r="PNB128" s="243"/>
      <c r="PNC128" s="243"/>
      <c r="PND128" s="243"/>
      <c r="PNE128" s="243"/>
      <c r="PNF128" s="243"/>
      <c r="PNG128" s="243"/>
      <c r="PNH128" s="243"/>
      <c r="PNI128" s="243"/>
      <c r="PNJ128" s="243"/>
      <c r="PNK128" s="243"/>
      <c r="PNL128" s="243"/>
      <c r="PNM128" s="243"/>
      <c r="PNN128" s="243"/>
      <c r="PNO128" s="243"/>
      <c r="PNP128" s="243"/>
      <c r="PNQ128" s="243"/>
      <c r="PNR128" s="243"/>
      <c r="PNS128" s="243"/>
      <c r="PNT128" s="243"/>
      <c r="PNU128" s="243"/>
      <c r="PNV128" s="243"/>
      <c r="PNW128" s="243"/>
      <c r="PNX128" s="243"/>
      <c r="PNY128" s="243"/>
      <c r="PNZ128" s="243"/>
      <c r="POA128" s="243"/>
      <c r="POB128" s="243"/>
      <c r="POC128" s="243"/>
      <c r="POD128" s="243"/>
      <c r="POE128" s="243"/>
      <c r="POF128" s="243"/>
      <c r="POG128" s="243"/>
      <c r="POH128" s="243"/>
      <c r="POI128" s="243"/>
      <c r="POJ128" s="243"/>
      <c r="POK128" s="243"/>
      <c r="POL128" s="243"/>
      <c r="POM128" s="243"/>
      <c r="PON128" s="243"/>
      <c r="POO128" s="243"/>
      <c r="POP128" s="243"/>
      <c r="POQ128" s="243"/>
      <c r="POR128" s="243"/>
      <c r="POS128" s="243"/>
      <c r="POT128" s="243"/>
      <c r="POU128" s="243"/>
      <c r="POV128" s="243"/>
      <c r="POW128" s="243"/>
      <c r="POX128" s="243"/>
      <c r="POY128" s="243"/>
      <c r="POZ128" s="243"/>
      <c r="PPA128" s="243"/>
      <c r="PPB128" s="243"/>
      <c r="PPC128" s="243"/>
      <c r="PPD128" s="243"/>
      <c r="PPE128" s="243"/>
      <c r="PPF128" s="243"/>
      <c r="PPG128" s="243"/>
      <c r="PPH128" s="243"/>
      <c r="PPI128" s="243"/>
      <c r="PPJ128" s="243"/>
      <c r="PPK128" s="243"/>
      <c r="PPL128" s="243"/>
      <c r="PPM128" s="243"/>
      <c r="PPN128" s="243"/>
      <c r="PPO128" s="243"/>
      <c r="PPP128" s="243"/>
      <c r="PPQ128" s="243"/>
      <c r="PPR128" s="243"/>
      <c r="PPS128" s="243"/>
      <c r="PPT128" s="243"/>
      <c r="PPU128" s="243"/>
      <c r="PPV128" s="243"/>
      <c r="PPW128" s="243"/>
      <c r="PPX128" s="243"/>
      <c r="PPY128" s="243"/>
      <c r="PPZ128" s="243"/>
      <c r="PQA128" s="243"/>
      <c r="PQB128" s="243"/>
      <c r="PQC128" s="243"/>
      <c r="PQD128" s="243"/>
      <c r="PQE128" s="243"/>
      <c r="PQF128" s="243"/>
      <c r="PQG128" s="243"/>
      <c r="PQH128" s="243"/>
      <c r="PQI128" s="243"/>
      <c r="PQJ128" s="243"/>
      <c r="PQK128" s="243"/>
      <c r="PQL128" s="243"/>
      <c r="PQM128" s="243"/>
      <c r="PQN128" s="243"/>
      <c r="PQO128" s="243"/>
      <c r="PQP128" s="243"/>
      <c r="PQQ128" s="243"/>
      <c r="PQR128" s="243"/>
      <c r="PQS128" s="243"/>
      <c r="PQT128" s="243"/>
      <c r="PQU128" s="243"/>
      <c r="PQV128" s="243"/>
      <c r="PQW128" s="243"/>
      <c r="PQX128" s="243"/>
      <c r="PQY128" s="243"/>
      <c r="PQZ128" s="243"/>
      <c r="PRA128" s="243"/>
      <c r="PRB128" s="243"/>
      <c r="PRC128" s="243"/>
      <c r="PRD128" s="243"/>
      <c r="PRE128" s="243"/>
      <c r="PRF128" s="243"/>
      <c r="PRG128" s="243"/>
      <c r="PRH128" s="243"/>
      <c r="PRI128" s="243"/>
      <c r="PRJ128" s="243"/>
      <c r="PRK128" s="243"/>
      <c r="PRL128" s="243"/>
      <c r="PRM128" s="243"/>
      <c r="PRN128" s="243"/>
      <c r="PRO128" s="243"/>
      <c r="PRP128" s="243"/>
      <c r="PRQ128" s="243"/>
      <c r="PRR128" s="243"/>
      <c r="PRS128" s="243"/>
      <c r="PRT128" s="243"/>
      <c r="PRU128" s="243"/>
      <c r="PRV128" s="243"/>
      <c r="PRW128" s="243"/>
      <c r="PRX128" s="243"/>
      <c r="PRY128" s="243"/>
      <c r="PRZ128" s="243"/>
      <c r="PSA128" s="243"/>
      <c r="PSB128" s="243"/>
      <c r="PSC128" s="243"/>
      <c r="PSD128" s="243"/>
      <c r="PSE128" s="243"/>
      <c r="PSF128" s="243"/>
      <c r="PSG128" s="243"/>
      <c r="PSH128" s="243"/>
      <c r="PSI128" s="243"/>
      <c r="PSJ128" s="243"/>
      <c r="PSK128" s="243"/>
      <c r="PSL128" s="243"/>
      <c r="PSM128" s="243"/>
      <c r="PSN128" s="243"/>
      <c r="PSO128" s="243"/>
      <c r="PSP128" s="243"/>
      <c r="PSQ128" s="243"/>
      <c r="PSR128" s="243"/>
      <c r="PSS128" s="243"/>
      <c r="PST128" s="243"/>
      <c r="PSU128" s="243"/>
      <c r="PSV128" s="243"/>
      <c r="PSW128" s="243"/>
      <c r="PSX128" s="243"/>
      <c r="PSY128" s="243"/>
      <c r="PSZ128" s="243"/>
      <c r="PTA128" s="243"/>
      <c r="PTB128" s="243"/>
      <c r="PTC128" s="243"/>
      <c r="PTD128" s="243"/>
      <c r="PTE128" s="243"/>
      <c r="PTF128" s="243"/>
      <c r="PTG128" s="243"/>
      <c r="PTH128" s="243"/>
      <c r="PTI128" s="243"/>
      <c r="PTJ128" s="243"/>
      <c r="PTK128" s="243"/>
      <c r="PTL128" s="243"/>
      <c r="PTM128" s="243"/>
      <c r="PTN128" s="243"/>
      <c r="PTO128" s="243"/>
      <c r="PTP128" s="243"/>
      <c r="PTQ128" s="243"/>
      <c r="PTR128" s="243"/>
      <c r="PTS128" s="243"/>
      <c r="PTT128" s="243"/>
      <c r="PTU128" s="243"/>
      <c r="PTV128" s="243"/>
      <c r="PTW128" s="243"/>
      <c r="PTX128" s="243"/>
      <c r="PTY128" s="243"/>
      <c r="PTZ128" s="243"/>
      <c r="PUA128" s="243"/>
      <c r="PUB128" s="243"/>
      <c r="PUC128" s="243"/>
      <c r="PUD128" s="243"/>
      <c r="PUE128" s="243"/>
      <c r="PUF128" s="243"/>
      <c r="PUG128" s="243"/>
      <c r="PUH128" s="243"/>
      <c r="PUI128" s="243"/>
      <c r="PUJ128" s="243"/>
      <c r="PUK128" s="243"/>
      <c r="PUL128" s="243"/>
      <c r="PUM128" s="243"/>
      <c r="PUN128" s="243"/>
      <c r="PUO128" s="243"/>
      <c r="PUP128" s="243"/>
      <c r="PUQ128" s="243"/>
      <c r="PUR128" s="243"/>
      <c r="PUS128" s="243"/>
      <c r="PUT128" s="243"/>
      <c r="PUU128" s="243"/>
      <c r="PUV128" s="243"/>
      <c r="PUW128" s="243"/>
      <c r="PUX128" s="243"/>
      <c r="PUY128" s="243"/>
      <c r="PUZ128" s="243"/>
      <c r="PVA128" s="243"/>
      <c r="PVB128" s="243"/>
      <c r="PVC128" s="243"/>
      <c r="PVD128" s="243"/>
      <c r="PVE128" s="243"/>
      <c r="PVF128" s="243"/>
      <c r="PVG128" s="243"/>
      <c r="PVH128" s="243"/>
      <c r="PVI128" s="243"/>
      <c r="PVJ128" s="243"/>
      <c r="PVK128" s="243"/>
      <c r="PVL128" s="243"/>
      <c r="PVM128" s="243"/>
      <c r="PVN128" s="243"/>
      <c r="PVO128" s="243"/>
      <c r="PVP128" s="243"/>
      <c r="PVQ128" s="243"/>
      <c r="PVR128" s="243"/>
      <c r="PVS128" s="243"/>
      <c r="PVT128" s="243"/>
      <c r="PVU128" s="243"/>
      <c r="PVV128" s="243"/>
      <c r="PVW128" s="243"/>
      <c r="PVX128" s="243"/>
      <c r="PVY128" s="243"/>
      <c r="PVZ128" s="243"/>
      <c r="PWA128" s="243"/>
      <c r="PWB128" s="243"/>
      <c r="PWC128" s="243"/>
      <c r="PWD128" s="243"/>
      <c r="PWE128" s="243"/>
      <c r="PWF128" s="243"/>
      <c r="PWG128" s="243"/>
      <c r="PWH128" s="243"/>
      <c r="PWI128" s="243"/>
      <c r="PWJ128" s="243"/>
      <c r="PWK128" s="243"/>
      <c r="PWL128" s="243"/>
      <c r="PWM128" s="243"/>
      <c r="PWN128" s="243"/>
      <c r="PWO128" s="243"/>
      <c r="PWP128" s="243"/>
      <c r="PWQ128" s="243"/>
      <c r="PWR128" s="243"/>
      <c r="PWS128" s="243"/>
      <c r="PWT128" s="243"/>
      <c r="PWU128" s="243"/>
      <c r="PWV128" s="243"/>
      <c r="PWW128" s="243"/>
      <c r="PWX128" s="243"/>
      <c r="PWY128" s="243"/>
      <c r="PWZ128" s="243"/>
      <c r="PXA128" s="243"/>
      <c r="PXB128" s="243"/>
      <c r="PXC128" s="243"/>
      <c r="PXD128" s="243"/>
      <c r="PXE128" s="243"/>
      <c r="PXF128" s="243"/>
      <c r="PXG128" s="243"/>
      <c r="PXH128" s="243"/>
      <c r="PXI128" s="243"/>
      <c r="PXJ128" s="243"/>
      <c r="PXK128" s="243"/>
      <c r="PXL128" s="243"/>
      <c r="PXM128" s="243"/>
      <c r="PXN128" s="243"/>
      <c r="PXO128" s="243"/>
      <c r="PXP128" s="243"/>
      <c r="PXQ128" s="243"/>
      <c r="PXR128" s="243"/>
      <c r="PXS128" s="243"/>
      <c r="PXT128" s="243"/>
      <c r="PXU128" s="243"/>
      <c r="PXV128" s="243"/>
      <c r="PXW128" s="243"/>
      <c r="PXX128" s="243"/>
      <c r="PXY128" s="243"/>
      <c r="PXZ128" s="243"/>
      <c r="PYA128" s="243"/>
      <c r="PYB128" s="243"/>
      <c r="PYC128" s="243"/>
      <c r="PYD128" s="243"/>
      <c r="PYE128" s="243"/>
      <c r="PYF128" s="243"/>
      <c r="PYG128" s="243"/>
      <c r="PYH128" s="243"/>
      <c r="PYI128" s="243"/>
      <c r="PYJ128" s="243"/>
      <c r="PYK128" s="243"/>
      <c r="PYL128" s="243"/>
      <c r="PYM128" s="243"/>
      <c r="PYN128" s="243"/>
      <c r="PYO128" s="243"/>
      <c r="PYP128" s="243"/>
      <c r="PYQ128" s="243"/>
      <c r="PYR128" s="243"/>
      <c r="PYS128" s="243"/>
      <c r="PYT128" s="243"/>
      <c r="PYU128" s="243"/>
      <c r="PYV128" s="243"/>
      <c r="PYW128" s="243"/>
      <c r="PYX128" s="243"/>
      <c r="PYY128" s="243"/>
      <c r="PYZ128" s="243"/>
      <c r="PZA128" s="243"/>
      <c r="PZB128" s="243"/>
      <c r="PZC128" s="243"/>
      <c r="PZD128" s="243"/>
      <c r="PZE128" s="243"/>
      <c r="PZF128" s="243"/>
      <c r="PZG128" s="243"/>
      <c r="PZH128" s="243"/>
      <c r="PZI128" s="243"/>
      <c r="PZJ128" s="243"/>
      <c r="PZK128" s="243"/>
      <c r="PZL128" s="243"/>
      <c r="PZM128" s="243"/>
      <c r="PZN128" s="243"/>
      <c r="PZO128" s="243"/>
      <c r="PZP128" s="243"/>
      <c r="PZQ128" s="243"/>
      <c r="PZR128" s="243"/>
      <c r="PZS128" s="243"/>
      <c r="PZT128" s="243"/>
      <c r="PZU128" s="243"/>
      <c r="PZV128" s="243"/>
      <c r="PZW128" s="243"/>
      <c r="PZX128" s="243"/>
      <c r="PZY128" s="243"/>
      <c r="PZZ128" s="243"/>
      <c r="QAA128" s="243"/>
      <c r="QAB128" s="243"/>
      <c r="QAC128" s="243"/>
      <c r="QAD128" s="243"/>
      <c r="QAE128" s="243"/>
      <c r="QAF128" s="243"/>
      <c r="QAG128" s="243"/>
      <c r="QAH128" s="243"/>
      <c r="QAI128" s="243"/>
      <c r="QAJ128" s="243"/>
      <c r="QAK128" s="243"/>
      <c r="QAL128" s="243"/>
      <c r="QAM128" s="243"/>
      <c r="QAN128" s="243"/>
      <c r="QAO128" s="243"/>
      <c r="QAP128" s="243"/>
      <c r="QAQ128" s="243"/>
      <c r="QAR128" s="243"/>
      <c r="QAS128" s="243"/>
      <c r="QAT128" s="243"/>
      <c r="QAU128" s="243"/>
      <c r="QAV128" s="243"/>
      <c r="QAW128" s="243"/>
      <c r="QAX128" s="243"/>
      <c r="QAY128" s="243"/>
      <c r="QAZ128" s="243"/>
      <c r="QBA128" s="243"/>
      <c r="QBB128" s="243"/>
      <c r="QBC128" s="243"/>
      <c r="QBD128" s="243"/>
      <c r="QBE128" s="243"/>
      <c r="QBF128" s="243"/>
      <c r="QBG128" s="243"/>
      <c r="QBH128" s="243"/>
      <c r="QBI128" s="243"/>
      <c r="QBJ128" s="243"/>
      <c r="QBK128" s="243"/>
      <c r="QBL128" s="243"/>
      <c r="QBM128" s="243"/>
      <c r="QBN128" s="243"/>
      <c r="QBO128" s="243"/>
      <c r="QBP128" s="243"/>
      <c r="QBQ128" s="243"/>
      <c r="QBR128" s="243"/>
      <c r="QBS128" s="243"/>
      <c r="QBT128" s="243"/>
      <c r="QBU128" s="243"/>
      <c r="QBV128" s="243"/>
      <c r="QBW128" s="243"/>
      <c r="QBX128" s="243"/>
      <c r="QBY128" s="243"/>
      <c r="QBZ128" s="243"/>
      <c r="QCA128" s="243"/>
      <c r="QCB128" s="243"/>
      <c r="QCC128" s="243"/>
      <c r="QCD128" s="243"/>
      <c r="QCE128" s="243"/>
      <c r="QCF128" s="243"/>
      <c r="QCG128" s="243"/>
      <c r="QCH128" s="243"/>
      <c r="QCI128" s="243"/>
      <c r="QCJ128" s="243"/>
      <c r="QCK128" s="243"/>
      <c r="QCL128" s="243"/>
      <c r="QCM128" s="243"/>
      <c r="QCN128" s="243"/>
      <c r="QCO128" s="243"/>
      <c r="QCP128" s="243"/>
      <c r="QCQ128" s="243"/>
      <c r="QCR128" s="243"/>
      <c r="QCS128" s="243"/>
      <c r="QCT128" s="243"/>
      <c r="QCU128" s="243"/>
      <c r="QCV128" s="243"/>
      <c r="QCW128" s="243"/>
      <c r="QCX128" s="243"/>
      <c r="QCY128" s="243"/>
      <c r="QCZ128" s="243"/>
      <c r="QDA128" s="243"/>
      <c r="QDB128" s="243"/>
      <c r="QDC128" s="243"/>
      <c r="QDD128" s="243"/>
      <c r="QDE128" s="243"/>
      <c r="QDF128" s="243"/>
      <c r="QDG128" s="243"/>
      <c r="QDH128" s="243"/>
      <c r="QDI128" s="243"/>
      <c r="QDJ128" s="243"/>
      <c r="QDK128" s="243"/>
      <c r="QDL128" s="243"/>
      <c r="QDM128" s="243"/>
      <c r="QDN128" s="243"/>
      <c r="QDO128" s="243"/>
      <c r="QDP128" s="243"/>
      <c r="QDQ128" s="243"/>
      <c r="QDR128" s="243"/>
      <c r="QDS128" s="243"/>
      <c r="QDT128" s="243"/>
      <c r="QDU128" s="243"/>
      <c r="QDV128" s="243"/>
      <c r="QDW128" s="243"/>
      <c r="QDX128" s="243"/>
      <c r="QDY128" s="243"/>
      <c r="QDZ128" s="243"/>
      <c r="QEA128" s="243"/>
      <c r="QEB128" s="243"/>
      <c r="QEC128" s="243"/>
      <c r="QED128" s="243"/>
      <c r="QEE128" s="243"/>
      <c r="QEF128" s="243"/>
      <c r="QEG128" s="243"/>
      <c r="QEH128" s="243"/>
      <c r="QEI128" s="243"/>
      <c r="QEJ128" s="243"/>
      <c r="QEK128" s="243"/>
      <c r="QEL128" s="243"/>
      <c r="QEM128" s="243"/>
      <c r="QEN128" s="243"/>
      <c r="QEO128" s="243"/>
      <c r="QEP128" s="243"/>
      <c r="QEQ128" s="243"/>
      <c r="QER128" s="243"/>
      <c r="QES128" s="243"/>
      <c r="QET128" s="243"/>
      <c r="QEU128" s="243"/>
      <c r="QEV128" s="243"/>
      <c r="QEW128" s="243"/>
      <c r="QEX128" s="243"/>
      <c r="QEY128" s="243"/>
      <c r="QEZ128" s="243"/>
      <c r="QFA128" s="243"/>
      <c r="QFB128" s="243"/>
      <c r="QFC128" s="243"/>
      <c r="QFD128" s="243"/>
      <c r="QFE128" s="243"/>
      <c r="QFF128" s="243"/>
      <c r="QFG128" s="243"/>
      <c r="QFH128" s="243"/>
      <c r="QFI128" s="243"/>
      <c r="QFJ128" s="243"/>
      <c r="QFK128" s="243"/>
      <c r="QFL128" s="243"/>
      <c r="QFM128" s="243"/>
      <c r="QFN128" s="243"/>
      <c r="QFO128" s="243"/>
      <c r="QFP128" s="243"/>
      <c r="QFQ128" s="243"/>
      <c r="QFR128" s="243"/>
      <c r="QFS128" s="243"/>
      <c r="QFT128" s="243"/>
      <c r="QFU128" s="243"/>
      <c r="QFV128" s="243"/>
      <c r="QFW128" s="243"/>
      <c r="QFX128" s="243"/>
      <c r="QFY128" s="243"/>
      <c r="QFZ128" s="243"/>
      <c r="QGA128" s="243"/>
      <c r="QGB128" s="243"/>
      <c r="QGC128" s="243"/>
      <c r="QGD128" s="243"/>
      <c r="QGE128" s="243"/>
      <c r="QGF128" s="243"/>
      <c r="QGG128" s="243"/>
      <c r="QGH128" s="243"/>
      <c r="QGI128" s="243"/>
      <c r="QGJ128" s="243"/>
      <c r="QGK128" s="243"/>
      <c r="QGL128" s="243"/>
      <c r="QGM128" s="243"/>
      <c r="QGN128" s="243"/>
      <c r="QGO128" s="243"/>
      <c r="QGP128" s="243"/>
      <c r="QGQ128" s="243"/>
      <c r="QGR128" s="243"/>
      <c r="QGS128" s="243"/>
      <c r="QGT128" s="243"/>
      <c r="QGU128" s="243"/>
      <c r="QGV128" s="243"/>
      <c r="QGW128" s="243"/>
      <c r="QGX128" s="243"/>
      <c r="QGY128" s="243"/>
      <c r="QGZ128" s="243"/>
      <c r="QHA128" s="243"/>
      <c r="QHB128" s="243"/>
      <c r="QHC128" s="243"/>
      <c r="QHD128" s="243"/>
      <c r="QHE128" s="243"/>
      <c r="QHF128" s="243"/>
      <c r="QHG128" s="243"/>
      <c r="QHH128" s="243"/>
      <c r="QHI128" s="243"/>
      <c r="QHJ128" s="243"/>
      <c r="QHK128" s="243"/>
      <c r="QHL128" s="243"/>
      <c r="QHM128" s="243"/>
      <c r="QHN128" s="243"/>
      <c r="QHO128" s="243"/>
      <c r="QHP128" s="243"/>
      <c r="QHQ128" s="243"/>
      <c r="QHR128" s="243"/>
      <c r="QHS128" s="243"/>
      <c r="QHT128" s="243"/>
      <c r="QHU128" s="243"/>
      <c r="QHV128" s="243"/>
      <c r="QHW128" s="243"/>
      <c r="QHX128" s="243"/>
      <c r="QHY128" s="243"/>
      <c r="QHZ128" s="243"/>
      <c r="QIA128" s="243"/>
      <c r="QIB128" s="243"/>
      <c r="QIC128" s="243"/>
      <c r="QID128" s="243"/>
      <c r="QIE128" s="243"/>
      <c r="QIF128" s="243"/>
      <c r="QIG128" s="243"/>
      <c r="QIH128" s="243"/>
      <c r="QII128" s="243"/>
      <c r="QIJ128" s="243"/>
      <c r="QIK128" s="243"/>
      <c r="QIL128" s="243"/>
      <c r="QIM128" s="243"/>
      <c r="QIN128" s="243"/>
      <c r="QIO128" s="243"/>
      <c r="QIP128" s="243"/>
      <c r="QIQ128" s="243"/>
      <c r="QIR128" s="243"/>
      <c r="QIS128" s="243"/>
      <c r="QIT128" s="243"/>
      <c r="QIU128" s="243"/>
      <c r="QIV128" s="243"/>
      <c r="QIW128" s="243"/>
      <c r="QIX128" s="243"/>
      <c r="QIY128" s="243"/>
      <c r="QIZ128" s="243"/>
      <c r="QJA128" s="243"/>
      <c r="QJB128" s="243"/>
      <c r="QJC128" s="243"/>
      <c r="QJD128" s="243"/>
      <c r="QJE128" s="243"/>
      <c r="QJF128" s="243"/>
      <c r="QJG128" s="243"/>
      <c r="QJH128" s="243"/>
      <c r="QJI128" s="243"/>
      <c r="QJJ128" s="243"/>
      <c r="QJK128" s="243"/>
      <c r="QJL128" s="243"/>
      <c r="QJM128" s="243"/>
      <c r="QJN128" s="243"/>
      <c r="QJO128" s="243"/>
      <c r="QJP128" s="243"/>
      <c r="QJQ128" s="243"/>
      <c r="QJR128" s="243"/>
      <c r="QJS128" s="243"/>
      <c r="QJT128" s="243"/>
      <c r="QJU128" s="243"/>
      <c r="QJV128" s="243"/>
      <c r="QJW128" s="243"/>
      <c r="QJX128" s="243"/>
      <c r="QJY128" s="243"/>
      <c r="QJZ128" s="243"/>
      <c r="QKA128" s="243"/>
      <c r="QKB128" s="243"/>
      <c r="QKC128" s="243"/>
      <c r="QKD128" s="243"/>
      <c r="QKE128" s="243"/>
      <c r="QKF128" s="243"/>
      <c r="QKG128" s="243"/>
      <c r="QKH128" s="243"/>
      <c r="QKI128" s="243"/>
      <c r="QKJ128" s="243"/>
      <c r="QKK128" s="243"/>
      <c r="QKL128" s="243"/>
      <c r="QKM128" s="243"/>
      <c r="QKN128" s="243"/>
      <c r="QKO128" s="243"/>
      <c r="QKP128" s="243"/>
      <c r="QKQ128" s="243"/>
      <c r="QKR128" s="243"/>
      <c r="QKS128" s="243"/>
      <c r="QKT128" s="243"/>
      <c r="QKU128" s="243"/>
      <c r="QKV128" s="243"/>
      <c r="QKW128" s="243"/>
      <c r="QKX128" s="243"/>
      <c r="QKY128" s="243"/>
      <c r="QKZ128" s="243"/>
      <c r="QLA128" s="243"/>
      <c r="QLB128" s="243"/>
      <c r="QLC128" s="243"/>
      <c r="QLD128" s="243"/>
      <c r="QLE128" s="243"/>
      <c r="QLF128" s="243"/>
      <c r="QLG128" s="243"/>
      <c r="QLH128" s="243"/>
      <c r="QLI128" s="243"/>
      <c r="QLJ128" s="243"/>
      <c r="QLK128" s="243"/>
      <c r="QLL128" s="243"/>
      <c r="QLM128" s="243"/>
      <c r="QLN128" s="243"/>
      <c r="QLO128" s="243"/>
      <c r="QLP128" s="243"/>
      <c r="QLQ128" s="243"/>
      <c r="QLR128" s="243"/>
      <c r="QLS128" s="243"/>
      <c r="QLT128" s="243"/>
      <c r="QLU128" s="243"/>
      <c r="QLV128" s="243"/>
      <c r="QLW128" s="243"/>
      <c r="QLX128" s="243"/>
      <c r="QLY128" s="243"/>
      <c r="QLZ128" s="243"/>
      <c r="QMA128" s="243"/>
      <c r="QMB128" s="243"/>
      <c r="QMC128" s="243"/>
      <c r="QMD128" s="243"/>
      <c r="QME128" s="243"/>
      <c r="QMF128" s="243"/>
      <c r="QMG128" s="243"/>
      <c r="QMH128" s="243"/>
      <c r="QMI128" s="243"/>
      <c r="QMJ128" s="243"/>
      <c r="QMK128" s="243"/>
      <c r="QML128" s="243"/>
      <c r="QMM128" s="243"/>
      <c r="QMN128" s="243"/>
      <c r="QMO128" s="243"/>
      <c r="QMP128" s="243"/>
      <c r="QMQ128" s="243"/>
      <c r="QMR128" s="243"/>
      <c r="QMS128" s="243"/>
      <c r="QMT128" s="243"/>
      <c r="QMU128" s="243"/>
      <c r="QMV128" s="243"/>
      <c r="QMW128" s="243"/>
      <c r="QMX128" s="243"/>
      <c r="QMY128" s="243"/>
      <c r="QMZ128" s="243"/>
      <c r="QNA128" s="243"/>
      <c r="QNB128" s="243"/>
      <c r="QNC128" s="243"/>
      <c r="QND128" s="243"/>
      <c r="QNE128" s="243"/>
      <c r="QNF128" s="243"/>
      <c r="QNG128" s="243"/>
      <c r="QNH128" s="243"/>
      <c r="QNI128" s="243"/>
      <c r="QNJ128" s="243"/>
      <c r="QNK128" s="243"/>
      <c r="QNL128" s="243"/>
      <c r="QNM128" s="243"/>
      <c r="QNN128" s="243"/>
      <c r="QNO128" s="243"/>
      <c r="QNP128" s="243"/>
      <c r="QNQ128" s="243"/>
      <c r="QNR128" s="243"/>
      <c r="QNS128" s="243"/>
      <c r="QNT128" s="243"/>
      <c r="QNU128" s="243"/>
      <c r="QNV128" s="243"/>
      <c r="QNW128" s="243"/>
      <c r="QNX128" s="243"/>
      <c r="QNY128" s="243"/>
      <c r="QNZ128" s="243"/>
      <c r="QOA128" s="243"/>
      <c r="QOB128" s="243"/>
      <c r="QOC128" s="243"/>
      <c r="QOD128" s="243"/>
      <c r="QOE128" s="243"/>
      <c r="QOF128" s="243"/>
      <c r="QOG128" s="243"/>
      <c r="QOH128" s="243"/>
      <c r="QOI128" s="243"/>
      <c r="QOJ128" s="243"/>
      <c r="QOK128" s="243"/>
      <c r="QOL128" s="243"/>
      <c r="QOM128" s="243"/>
      <c r="QON128" s="243"/>
      <c r="QOO128" s="243"/>
      <c r="QOP128" s="243"/>
      <c r="QOQ128" s="243"/>
      <c r="QOR128" s="243"/>
      <c r="QOS128" s="243"/>
      <c r="QOT128" s="243"/>
      <c r="QOU128" s="243"/>
      <c r="QOV128" s="243"/>
      <c r="QOW128" s="243"/>
      <c r="QOX128" s="243"/>
      <c r="QOY128" s="243"/>
      <c r="QOZ128" s="243"/>
      <c r="QPA128" s="243"/>
      <c r="QPB128" s="243"/>
      <c r="QPC128" s="243"/>
      <c r="QPD128" s="243"/>
      <c r="QPE128" s="243"/>
      <c r="QPF128" s="243"/>
      <c r="QPG128" s="243"/>
      <c r="QPH128" s="243"/>
      <c r="QPI128" s="243"/>
      <c r="QPJ128" s="243"/>
      <c r="QPK128" s="243"/>
      <c r="QPL128" s="243"/>
      <c r="QPM128" s="243"/>
      <c r="QPN128" s="243"/>
      <c r="QPO128" s="243"/>
      <c r="QPP128" s="243"/>
      <c r="QPQ128" s="243"/>
      <c r="QPR128" s="243"/>
      <c r="QPS128" s="243"/>
      <c r="QPT128" s="243"/>
      <c r="QPU128" s="243"/>
      <c r="QPV128" s="243"/>
      <c r="QPW128" s="243"/>
      <c r="QPX128" s="243"/>
      <c r="QPY128" s="243"/>
      <c r="QPZ128" s="243"/>
      <c r="QQA128" s="243"/>
      <c r="QQB128" s="243"/>
      <c r="QQC128" s="243"/>
      <c r="QQD128" s="243"/>
      <c r="QQE128" s="243"/>
      <c r="QQF128" s="243"/>
      <c r="QQG128" s="243"/>
      <c r="QQH128" s="243"/>
      <c r="QQI128" s="243"/>
      <c r="QQJ128" s="243"/>
      <c r="QQK128" s="243"/>
      <c r="QQL128" s="243"/>
      <c r="QQM128" s="243"/>
      <c r="QQN128" s="243"/>
      <c r="QQO128" s="243"/>
      <c r="QQP128" s="243"/>
      <c r="QQQ128" s="243"/>
      <c r="QQR128" s="243"/>
      <c r="QQS128" s="243"/>
      <c r="QQT128" s="243"/>
      <c r="QQU128" s="243"/>
      <c r="QQV128" s="243"/>
      <c r="QQW128" s="243"/>
      <c r="QQX128" s="243"/>
      <c r="QQY128" s="243"/>
      <c r="QQZ128" s="243"/>
      <c r="QRA128" s="243"/>
      <c r="QRB128" s="243"/>
      <c r="QRC128" s="243"/>
      <c r="QRD128" s="243"/>
      <c r="QRE128" s="243"/>
      <c r="QRF128" s="243"/>
      <c r="QRG128" s="243"/>
      <c r="QRH128" s="243"/>
      <c r="QRI128" s="243"/>
      <c r="QRJ128" s="243"/>
      <c r="QRK128" s="243"/>
      <c r="QRL128" s="243"/>
      <c r="QRM128" s="243"/>
      <c r="QRN128" s="243"/>
      <c r="QRO128" s="243"/>
      <c r="QRP128" s="243"/>
      <c r="QRQ128" s="243"/>
      <c r="QRR128" s="243"/>
      <c r="QRS128" s="243"/>
      <c r="QRT128" s="243"/>
      <c r="QRU128" s="243"/>
      <c r="QRV128" s="243"/>
      <c r="QRW128" s="243"/>
      <c r="QRX128" s="243"/>
      <c r="QRY128" s="243"/>
      <c r="QRZ128" s="243"/>
      <c r="QSA128" s="243"/>
      <c r="QSB128" s="243"/>
      <c r="QSC128" s="243"/>
      <c r="QSD128" s="243"/>
      <c r="QSE128" s="243"/>
      <c r="QSF128" s="243"/>
      <c r="QSG128" s="243"/>
      <c r="QSH128" s="243"/>
      <c r="QSI128" s="243"/>
      <c r="QSJ128" s="243"/>
      <c r="QSK128" s="243"/>
      <c r="QSL128" s="243"/>
      <c r="QSM128" s="243"/>
      <c r="QSN128" s="243"/>
      <c r="QSO128" s="243"/>
      <c r="QSP128" s="243"/>
      <c r="QSQ128" s="243"/>
      <c r="QSR128" s="243"/>
      <c r="QSS128" s="243"/>
      <c r="QST128" s="243"/>
      <c r="QSU128" s="243"/>
      <c r="QSV128" s="243"/>
      <c r="QSW128" s="243"/>
      <c r="QSX128" s="243"/>
      <c r="QSY128" s="243"/>
      <c r="QSZ128" s="243"/>
      <c r="QTA128" s="243"/>
      <c r="QTB128" s="243"/>
      <c r="QTC128" s="243"/>
      <c r="QTD128" s="243"/>
      <c r="QTE128" s="243"/>
      <c r="QTF128" s="243"/>
      <c r="QTG128" s="243"/>
      <c r="QTH128" s="243"/>
      <c r="QTI128" s="243"/>
      <c r="QTJ128" s="243"/>
      <c r="QTK128" s="243"/>
      <c r="QTL128" s="243"/>
      <c r="QTM128" s="243"/>
      <c r="QTN128" s="243"/>
      <c r="QTO128" s="243"/>
      <c r="QTP128" s="243"/>
      <c r="QTQ128" s="243"/>
      <c r="QTR128" s="243"/>
      <c r="QTS128" s="243"/>
      <c r="QTT128" s="243"/>
      <c r="QTU128" s="243"/>
      <c r="QTV128" s="243"/>
      <c r="QTW128" s="243"/>
      <c r="QTX128" s="243"/>
      <c r="QTY128" s="243"/>
      <c r="QTZ128" s="243"/>
      <c r="QUA128" s="243"/>
      <c r="QUB128" s="243"/>
      <c r="QUC128" s="243"/>
      <c r="QUD128" s="243"/>
      <c r="QUE128" s="243"/>
      <c r="QUF128" s="243"/>
      <c r="QUG128" s="243"/>
      <c r="QUH128" s="243"/>
      <c r="QUI128" s="243"/>
      <c r="QUJ128" s="243"/>
      <c r="QUK128" s="243"/>
      <c r="QUL128" s="243"/>
      <c r="QUM128" s="243"/>
      <c r="QUN128" s="243"/>
      <c r="QUO128" s="243"/>
      <c r="QUP128" s="243"/>
      <c r="QUQ128" s="243"/>
      <c r="QUR128" s="243"/>
      <c r="QUS128" s="243"/>
      <c r="QUT128" s="243"/>
      <c r="QUU128" s="243"/>
      <c r="QUV128" s="243"/>
      <c r="QUW128" s="243"/>
      <c r="QUX128" s="243"/>
      <c r="QUY128" s="243"/>
      <c r="QUZ128" s="243"/>
      <c r="QVA128" s="243"/>
      <c r="QVB128" s="243"/>
      <c r="QVC128" s="243"/>
      <c r="QVD128" s="243"/>
      <c r="QVE128" s="243"/>
      <c r="QVF128" s="243"/>
      <c r="QVG128" s="243"/>
      <c r="QVH128" s="243"/>
      <c r="QVI128" s="243"/>
      <c r="QVJ128" s="243"/>
      <c r="QVK128" s="243"/>
      <c r="QVL128" s="243"/>
      <c r="QVM128" s="243"/>
      <c r="QVN128" s="243"/>
      <c r="QVO128" s="243"/>
      <c r="QVP128" s="243"/>
      <c r="QVQ128" s="243"/>
      <c r="QVR128" s="243"/>
      <c r="QVS128" s="243"/>
      <c r="QVT128" s="243"/>
      <c r="QVU128" s="243"/>
      <c r="QVV128" s="243"/>
      <c r="QVW128" s="243"/>
      <c r="QVX128" s="243"/>
      <c r="QVY128" s="243"/>
      <c r="QVZ128" s="243"/>
      <c r="QWA128" s="243"/>
      <c r="QWB128" s="243"/>
      <c r="QWC128" s="243"/>
      <c r="QWD128" s="243"/>
      <c r="QWE128" s="243"/>
      <c r="QWF128" s="243"/>
      <c r="QWG128" s="243"/>
      <c r="QWH128" s="243"/>
      <c r="QWI128" s="243"/>
      <c r="QWJ128" s="243"/>
      <c r="QWK128" s="243"/>
      <c r="QWL128" s="243"/>
      <c r="QWM128" s="243"/>
      <c r="QWN128" s="243"/>
      <c r="QWO128" s="243"/>
      <c r="QWP128" s="243"/>
      <c r="QWQ128" s="243"/>
      <c r="QWR128" s="243"/>
      <c r="QWS128" s="243"/>
      <c r="QWT128" s="243"/>
      <c r="QWU128" s="243"/>
      <c r="QWV128" s="243"/>
      <c r="QWW128" s="243"/>
      <c r="QWX128" s="243"/>
      <c r="QWY128" s="243"/>
      <c r="QWZ128" s="243"/>
      <c r="QXA128" s="243"/>
      <c r="QXB128" s="243"/>
      <c r="QXC128" s="243"/>
      <c r="QXD128" s="243"/>
      <c r="QXE128" s="243"/>
      <c r="QXF128" s="243"/>
      <c r="QXG128" s="243"/>
      <c r="QXH128" s="243"/>
      <c r="QXI128" s="243"/>
      <c r="QXJ128" s="243"/>
      <c r="QXK128" s="243"/>
      <c r="QXL128" s="243"/>
      <c r="QXM128" s="243"/>
      <c r="QXN128" s="243"/>
      <c r="QXO128" s="243"/>
      <c r="QXP128" s="243"/>
      <c r="QXQ128" s="243"/>
      <c r="QXR128" s="243"/>
      <c r="QXS128" s="243"/>
      <c r="QXT128" s="243"/>
      <c r="QXU128" s="243"/>
      <c r="QXV128" s="243"/>
      <c r="QXW128" s="243"/>
      <c r="QXX128" s="243"/>
      <c r="QXY128" s="243"/>
      <c r="QXZ128" s="243"/>
      <c r="QYA128" s="243"/>
      <c r="QYB128" s="243"/>
      <c r="QYC128" s="243"/>
      <c r="QYD128" s="243"/>
      <c r="QYE128" s="243"/>
      <c r="QYF128" s="243"/>
      <c r="QYG128" s="243"/>
      <c r="QYH128" s="243"/>
      <c r="QYI128" s="243"/>
      <c r="QYJ128" s="243"/>
      <c r="QYK128" s="243"/>
      <c r="QYL128" s="243"/>
      <c r="QYM128" s="243"/>
      <c r="QYN128" s="243"/>
      <c r="QYO128" s="243"/>
      <c r="QYP128" s="243"/>
      <c r="QYQ128" s="243"/>
      <c r="QYR128" s="243"/>
      <c r="QYS128" s="243"/>
      <c r="QYT128" s="243"/>
      <c r="QYU128" s="243"/>
      <c r="QYV128" s="243"/>
      <c r="QYW128" s="243"/>
      <c r="QYX128" s="243"/>
      <c r="QYY128" s="243"/>
      <c r="QYZ128" s="243"/>
      <c r="QZA128" s="243"/>
      <c r="QZB128" s="243"/>
      <c r="QZC128" s="243"/>
      <c r="QZD128" s="243"/>
      <c r="QZE128" s="243"/>
      <c r="QZF128" s="243"/>
      <c r="QZG128" s="243"/>
      <c r="QZH128" s="243"/>
      <c r="QZI128" s="243"/>
      <c r="QZJ128" s="243"/>
      <c r="QZK128" s="243"/>
      <c r="QZL128" s="243"/>
      <c r="QZM128" s="243"/>
      <c r="QZN128" s="243"/>
      <c r="QZO128" s="243"/>
      <c r="QZP128" s="243"/>
      <c r="QZQ128" s="243"/>
      <c r="QZR128" s="243"/>
      <c r="QZS128" s="243"/>
      <c r="QZT128" s="243"/>
      <c r="QZU128" s="243"/>
      <c r="QZV128" s="243"/>
      <c r="QZW128" s="243"/>
      <c r="QZX128" s="243"/>
      <c r="QZY128" s="243"/>
      <c r="QZZ128" s="243"/>
      <c r="RAA128" s="243"/>
      <c r="RAB128" s="243"/>
      <c r="RAC128" s="243"/>
      <c r="RAD128" s="243"/>
      <c r="RAE128" s="243"/>
      <c r="RAF128" s="243"/>
      <c r="RAG128" s="243"/>
      <c r="RAH128" s="243"/>
      <c r="RAI128" s="243"/>
      <c r="RAJ128" s="243"/>
      <c r="RAK128" s="243"/>
      <c r="RAL128" s="243"/>
      <c r="RAM128" s="243"/>
      <c r="RAN128" s="243"/>
      <c r="RAO128" s="243"/>
      <c r="RAP128" s="243"/>
      <c r="RAQ128" s="243"/>
      <c r="RAR128" s="243"/>
      <c r="RAS128" s="243"/>
      <c r="RAT128" s="243"/>
      <c r="RAU128" s="243"/>
      <c r="RAV128" s="243"/>
      <c r="RAW128" s="243"/>
      <c r="RAX128" s="243"/>
      <c r="RAY128" s="243"/>
      <c r="RAZ128" s="243"/>
      <c r="RBA128" s="243"/>
      <c r="RBB128" s="243"/>
      <c r="RBC128" s="243"/>
      <c r="RBD128" s="243"/>
      <c r="RBE128" s="243"/>
      <c r="RBF128" s="243"/>
      <c r="RBG128" s="243"/>
      <c r="RBH128" s="243"/>
      <c r="RBI128" s="243"/>
      <c r="RBJ128" s="243"/>
      <c r="RBK128" s="243"/>
      <c r="RBL128" s="243"/>
      <c r="RBM128" s="243"/>
      <c r="RBN128" s="243"/>
      <c r="RBO128" s="243"/>
      <c r="RBP128" s="243"/>
      <c r="RBQ128" s="243"/>
      <c r="RBR128" s="243"/>
      <c r="RBS128" s="243"/>
      <c r="RBT128" s="243"/>
      <c r="RBU128" s="243"/>
      <c r="RBV128" s="243"/>
      <c r="RBW128" s="243"/>
      <c r="RBX128" s="243"/>
      <c r="RBY128" s="243"/>
      <c r="RBZ128" s="243"/>
      <c r="RCA128" s="243"/>
      <c r="RCB128" s="243"/>
      <c r="RCC128" s="243"/>
      <c r="RCD128" s="243"/>
      <c r="RCE128" s="243"/>
      <c r="RCF128" s="243"/>
      <c r="RCG128" s="243"/>
      <c r="RCH128" s="243"/>
      <c r="RCI128" s="243"/>
      <c r="RCJ128" s="243"/>
      <c r="RCK128" s="243"/>
      <c r="RCL128" s="243"/>
      <c r="RCM128" s="243"/>
      <c r="RCN128" s="243"/>
      <c r="RCO128" s="243"/>
      <c r="RCP128" s="243"/>
      <c r="RCQ128" s="243"/>
      <c r="RCR128" s="243"/>
      <c r="RCS128" s="243"/>
      <c r="RCT128" s="243"/>
      <c r="RCU128" s="243"/>
      <c r="RCV128" s="243"/>
      <c r="RCW128" s="243"/>
      <c r="RCX128" s="243"/>
      <c r="RCY128" s="243"/>
      <c r="RCZ128" s="243"/>
      <c r="RDA128" s="243"/>
      <c r="RDB128" s="243"/>
      <c r="RDC128" s="243"/>
      <c r="RDD128" s="243"/>
      <c r="RDE128" s="243"/>
      <c r="RDF128" s="243"/>
      <c r="RDG128" s="243"/>
      <c r="RDH128" s="243"/>
      <c r="RDI128" s="243"/>
      <c r="RDJ128" s="243"/>
      <c r="RDK128" s="243"/>
      <c r="RDL128" s="243"/>
      <c r="RDM128" s="243"/>
      <c r="RDN128" s="243"/>
      <c r="RDO128" s="243"/>
      <c r="RDP128" s="243"/>
      <c r="RDQ128" s="243"/>
      <c r="RDR128" s="243"/>
      <c r="RDS128" s="243"/>
      <c r="RDT128" s="243"/>
      <c r="RDU128" s="243"/>
      <c r="RDV128" s="243"/>
      <c r="RDW128" s="243"/>
      <c r="RDX128" s="243"/>
      <c r="RDY128" s="243"/>
      <c r="RDZ128" s="243"/>
      <c r="REA128" s="243"/>
      <c r="REB128" s="243"/>
      <c r="REC128" s="243"/>
      <c r="RED128" s="243"/>
      <c r="REE128" s="243"/>
      <c r="REF128" s="243"/>
      <c r="REG128" s="243"/>
      <c r="REH128" s="243"/>
      <c r="REI128" s="243"/>
      <c r="REJ128" s="243"/>
      <c r="REK128" s="243"/>
      <c r="REL128" s="243"/>
      <c r="REM128" s="243"/>
      <c r="REN128" s="243"/>
      <c r="REO128" s="243"/>
      <c r="REP128" s="243"/>
      <c r="REQ128" s="243"/>
      <c r="RER128" s="243"/>
      <c r="RES128" s="243"/>
      <c r="RET128" s="243"/>
      <c r="REU128" s="243"/>
      <c r="REV128" s="243"/>
      <c r="REW128" s="243"/>
      <c r="REX128" s="243"/>
      <c r="REY128" s="243"/>
      <c r="REZ128" s="243"/>
      <c r="RFA128" s="243"/>
      <c r="RFB128" s="243"/>
      <c r="RFC128" s="243"/>
      <c r="RFD128" s="243"/>
      <c r="RFE128" s="243"/>
      <c r="RFF128" s="243"/>
      <c r="RFG128" s="243"/>
      <c r="RFH128" s="243"/>
      <c r="RFI128" s="243"/>
      <c r="RFJ128" s="243"/>
      <c r="RFK128" s="243"/>
      <c r="RFL128" s="243"/>
      <c r="RFM128" s="243"/>
      <c r="RFN128" s="243"/>
      <c r="RFO128" s="243"/>
      <c r="RFP128" s="243"/>
      <c r="RFQ128" s="243"/>
      <c r="RFR128" s="243"/>
      <c r="RFS128" s="243"/>
      <c r="RFT128" s="243"/>
      <c r="RFU128" s="243"/>
      <c r="RFV128" s="243"/>
      <c r="RFW128" s="243"/>
      <c r="RFX128" s="243"/>
      <c r="RFY128" s="243"/>
      <c r="RFZ128" s="243"/>
      <c r="RGA128" s="243"/>
      <c r="RGB128" s="243"/>
      <c r="RGC128" s="243"/>
      <c r="RGD128" s="243"/>
      <c r="RGE128" s="243"/>
      <c r="RGF128" s="243"/>
      <c r="RGG128" s="243"/>
      <c r="RGH128" s="243"/>
      <c r="RGI128" s="243"/>
      <c r="RGJ128" s="243"/>
      <c r="RGK128" s="243"/>
      <c r="RGL128" s="243"/>
      <c r="RGM128" s="243"/>
      <c r="RGN128" s="243"/>
      <c r="RGO128" s="243"/>
      <c r="RGP128" s="243"/>
      <c r="RGQ128" s="243"/>
      <c r="RGR128" s="243"/>
      <c r="RGS128" s="243"/>
      <c r="RGT128" s="243"/>
      <c r="RGU128" s="243"/>
      <c r="RGV128" s="243"/>
      <c r="RGW128" s="243"/>
      <c r="RGX128" s="243"/>
      <c r="RGY128" s="243"/>
      <c r="RGZ128" s="243"/>
      <c r="RHA128" s="243"/>
      <c r="RHB128" s="243"/>
      <c r="RHC128" s="243"/>
      <c r="RHD128" s="243"/>
      <c r="RHE128" s="243"/>
      <c r="RHF128" s="243"/>
      <c r="RHG128" s="243"/>
      <c r="RHH128" s="243"/>
      <c r="RHI128" s="243"/>
      <c r="RHJ128" s="243"/>
      <c r="RHK128" s="243"/>
      <c r="RHL128" s="243"/>
      <c r="RHM128" s="243"/>
      <c r="RHN128" s="243"/>
      <c r="RHO128" s="243"/>
      <c r="RHP128" s="243"/>
      <c r="RHQ128" s="243"/>
      <c r="RHR128" s="243"/>
      <c r="RHS128" s="243"/>
      <c r="RHT128" s="243"/>
      <c r="RHU128" s="243"/>
      <c r="RHV128" s="243"/>
      <c r="RHW128" s="243"/>
      <c r="RHX128" s="243"/>
      <c r="RHY128" s="243"/>
      <c r="RHZ128" s="243"/>
      <c r="RIA128" s="243"/>
      <c r="RIB128" s="243"/>
      <c r="RIC128" s="243"/>
      <c r="RID128" s="243"/>
      <c r="RIE128" s="243"/>
      <c r="RIF128" s="243"/>
      <c r="RIG128" s="243"/>
      <c r="RIH128" s="243"/>
      <c r="RII128" s="243"/>
      <c r="RIJ128" s="243"/>
      <c r="RIK128" s="243"/>
      <c r="RIL128" s="243"/>
      <c r="RIM128" s="243"/>
      <c r="RIN128" s="243"/>
      <c r="RIO128" s="243"/>
      <c r="RIP128" s="243"/>
      <c r="RIQ128" s="243"/>
      <c r="RIR128" s="243"/>
      <c r="RIS128" s="243"/>
      <c r="RIT128" s="243"/>
      <c r="RIU128" s="243"/>
      <c r="RIV128" s="243"/>
      <c r="RIW128" s="243"/>
      <c r="RIX128" s="243"/>
      <c r="RIY128" s="243"/>
      <c r="RIZ128" s="243"/>
      <c r="RJA128" s="243"/>
      <c r="RJB128" s="243"/>
      <c r="RJC128" s="243"/>
      <c r="RJD128" s="243"/>
      <c r="RJE128" s="243"/>
      <c r="RJF128" s="243"/>
      <c r="RJG128" s="243"/>
      <c r="RJH128" s="243"/>
      <c r="RJI128" s="243"/>
      <c r="RJJ128" s="243"/>
      <c r="RJK128" s="243"/>
      <c r="RJL128" s="243"/>
      <c r="RJM128" s="243"/>
      <c r="RJN128" s="243"/>
      <c r="RJO128" s="243"/>
      <c r="RJP128" s="243"/>
      <c r="RJQ128" s="243"/>
      <c r="RJR128" s="243"/>
      <c r="RJS128" s="243"/>
      <c r="RJT128" s="243"/>
      <c r="RJU128" s="243"/>
      <c r="RJV128" s="243"/>
      <c r="RJW128" s="243"/>
      <c r="RJX128" s="243"/>
      <c r="RJY128" s="243"/>
      <c r="RJZ128" s="243"/>
      <c r="RKA128" s="243"/>
      <c r="RKB128" s="243"/>
      <c r="RKC128" s="243"/>
      <c r="RKD128" s="243"/>
      <c r="RKE128" s="243"/>
      <c r="RKF128" s="243"/>
      <c r="RKG128" s="243"/>
      <c r="RKH128" s="243"/>
      <c r="RKI128" s="243"/>
      <c r="RKJ128" s="243"/>
      <c r="RKK128" s="243"/>
      <c r="RKL128" s="243"/>
      <c r="RKM128" s="243"/>
      <c r="RKN128" s="243"/>
      <c r="RKO128" s="243"/>
      <c r="RKP128" s="243"/>
      <c r="RKQ128" s="243"/>
      <c r="RKR128" s="243"/>
      <c r="RKS128" s="243"/>
      <c r="RKT128" s="243"/>
      <c r="RKU128" s="243"/>
      <c r="RKV128" s="243"/>
      <c r="RKW128" s="243"/>
      <c r="RKX128" s="243"/>
      <c r="RKY128" s="243"/>
      <c r="RKZ128" s="243"/>
      <c r="RLA128" s="243"/>
      <c r="RLB128" s="243"/>
      <c r="RLC128" s="243"/>
      <c r="RLD128" s="243"/>
      <c r="RLE128" s="243"/>
      <c r="RLF128" s="243"/>
      <c r="RLG128" s="243"/>
      <c r="RLH128" s="243"/>
      <c r="RLI128" s="243"/>
      <c r="RLJ128" s="243"/>
      <c r="RLK128" s="243"/>
      <c r="RLL128" s="243"/>
      <c r="RLM128" s="243"/>
      <c r="RLN128" s="243"/>
      <c r="RLO128" s="243"/>
      <c r="RLP128" s="243"/>
      <c r="RLQ128" s="243"/>
      <c r="RLR128" s="243"/>
      <c r="RLS128" s="243"/>
      <c r="RLT128" s="243"/>
      <c r="RLU128" s="243"/>
      <c r="RLV128" s="243"/>
      <c r="RLW128" s="243"/>
      <c r="RLX128" s="243"/>
      <c r="RLY128" s="243"/>
      <c r="RLZ128" s="243"/>
      <c r="RMA128" s="243"/>
      <c r="RMB128" s="243"/>
      <c r="RMC128" s="243"/>
      <c r="RMD128" s="243"/>
      <c r="RME128" s="243"/>
      <c r="RMF128" s="243"/>
      <c r="RMG128" s="243"/>
      <c r="RMH128" s="243"/>
      <c r="RMI128" s="243"/>
      <c r="RMJ128" s="243"/>
      <c r="RMK128" s="243"/>
      <c r="RML128" s="243"/>
      <c r="RMM128" s="243"/>
      <c r="RMN128" s="243"/>
      <c r="RMO128" s="243"/>
      <c r="RMP128" s="243"/>
      <c r="RMQ128" s="243"/>
      <c r="RMR128" s="243"/>
      <c r="RMS128" s="243"/>
      <c r="RMT128" s="243"/>
      <c r="RMU128" s="243"/>
      <c r="RMV128" s="243"/>
      <c r="RMW128" s="243"/>
      <c r="RMX128" s="243"/>
      <c r="RMY128" s="243"/>
      <c r="RMZ128" s="243"/>
      <c r="RNA128" s="243"/>
      <c r="RNB128" s="243"/>
      <c r="RNC128" s="243"/>
      <c r="RND128" s="243"/>
      <c r="RNE128" s="243"/>
      <c r="RNF128" s="243"/>
      <c r="RNG128" s="243"/>
      <c r="RNH128" s="243"/>
      <c r="RNI128" s="243"/>
      <c r="RNJ128" s="243"/>
      <c r="RNK128" s="243"/>
      <c r="RNL128" s="243"/>
      <c r="RNM128" s="243"/>
      <c r="RNN128" s="243"/>
      <c r="RNO128" s="243"/>
      <c r="RNP128" s="243"/>
      <c r="RNQ128" s="243"/>
      <c r="RNR128" s="243"/>
      <c r="RNS128" s="243"/>
      <c r="RNT128" s="243"/>
      <c r="RNU128" s="243"/>
      <c r="RNV128" s="243"/>
      <c r="RNW128" s="243"/>
      <c r="RNX128" s="243"/>
      <c r="RNY128" s="243"/>
      <c r="RNZ128" s="243"/>
      <c r="ROA128" s="243"/>
      <c r="ROB128" s="243"/>
      <c r="ROC128" s="243"/>
      <c r="ROD128" s="243"/>
      <c r="ROE128" s="243"/>
      <c r="ROF128" s="243"/>
      <c r="ROG128" s="243"/>
      <c r="ROH128" s="243"/>
      <c r="ROI128" s="243"/>
      <c r="ROJ128" s="243"/>
      <c r="ROK128" s="243"/>
      <c r="ROL128" s="243"/>
      <c r="ROM128" s="243"/>
      <c r="RON128" s="243"/>
      <c r="ROO128" s="243"/>
      <c r="ROP128" s="243"/>
      <c r="ROQ128" s="243"/>
      <c r="ROR128" s="243"/>
      <c r="ROS128" s="243"/>
      <c r="ROT128" s="243"/>
      <c r="ROU128" s="243"/>
      <c r="ROV128" s="243"/>
      <c r="ROW128" s="243"/>
      <c r="ROX128" s="243"/>
      <c r="ROY128" s="243"/>
      <c r="ROZ128" s="243"/>
      <c r="RPA128" s="243"/>
      <c r="RPB128" s="243"/>
      <c r="RPC128" s="243"/>
      <c r="RPD128" s="243"/>
      <c r="RPE128" s="243"/>
      <c r="RPF128" s="243"/>
      <c r="RPG128" s="243"/>
      <c r="RPH128" s="243"/>
      <c r="RPI128" s="243"/>
      <c r="RPJ128" s="243"/>
      <c r="RPK128" s="243"/>
      <c r="RPL128" s="243"/>
      <c r="RPM128" s="243"/>
      <c r="RPN128" s="243"/>
      <c r="RPO128" s="243"/>
      <c r="RPP128" s="243"/>
      <c r="RPQ128" s="243"/>
      <c r="RPR128" s="243"/>
      <c r="RPS128" s="243"/>
      <c r="RPT128" s="243"/>
      <c r="RPU128" s="243"/>
      <c r="RPV128" s="243"/>
      <c r="RPW128" s="243"/>
      <c r="RPX128" s="243"/>
      <c r="RPY128" s="243"/>
      <c r="RPZ128" s="243"/>
      <c r="RQA128" s="243"/>
      <c r="RQB128" s="243"/>
      <c r="RQC128" s="243"/>
      <c r="RQD128" s="243"/>
      <c r="RQE128" s="243"/>
      <c r="RQF128" s="243"/>
      <c r="RQG128" s="243"/>
      <c r="RQH128" s="243"/>
      <c r="RQI128" s="243"/>
      <c r="RQJ128" s="243"/>
      <c r="RQK128" s="243"/>
      <c r="RQL128" s="243"/>
      <c r="RQM128" s="243"/>
      <c r="RQN128" s="243"/>
      <c r="RQO128" s="243"/>
      <c r="RQP128" s="243"/>
      <c r="RQQ128" s="243"/>
      <c r="RQR128" s="243"/>
      <c r="RQS128" s="243"/>
      <c r="RQT128" s="243"/>
      <c r="RQU128" s="243"/>
      <c r="RQV128" s="243"/>
      <c r="RQW128" s="243"/>
      <c r="RQX128" s="243"/>
      <c r="RQY128" s="243"/>
      <c r="RQZ128" s="243"/>
      <c r="RRA128" s="243"/>
      <c r="RRB128" s="243"/>
      <c r="RRC128" s="243"/>
      <c r="RRD128" s="243"/>
      <c r="RRE128" s="243"/>
      <c r="RRF128" s="243"/>
      <c r="RRG128" s="243"/>
      <c r="RRH128" s="243"/>
      <c r="RRI128" s="243"/>
      <c r="RRJ128" s="243"/>
      <c r="RRK128" s="243"/>
      <c r="RRL128" s="243"/>
      <c r="RRM128" s="243"/>
      <c r="RRN128" s="243"/>
      <c r="RRO128" s="243"/>
      <c r="RRP128" s="243"/>
      <c r="RRQ128" s="243"/>
      <c r="RRR128" s="243"/>
      <c r="RRS128" s="243"/>
      <c r="RRT128" s="243"/>
      <c r="RRU128" s="243"/>
      <c r="RRV128" s="243"/>
      <c r="RRW128" s="243"/>
      <c r="RRX128" s="243"/>
      <c r="RRY128" s="243"/>
      <c r="RRZ128" s="243"/>
      <c r="RSA128" s="243"/>
      <c r="RSB128" s="243"/>
      <c r="RSC128" s="243"/>
      <c r="RSD128" s="243"/>
      <c r="RSE128" s="243"/>
      <c r="RSF128" s="243"/>
      <c r="RSG128" s="243"/>
      <c r="RSH128" s="243"/>
      <c r="RSI128" s="243"/>
      <c r="RSJ128" s="243"/>
      <c r="RSK128" s="243"/>
      <c r="RSL128" s="243"/>
      <c r="RSM128" s="243"/>
      <c r="RSN128" s="243"/>
      <c r="RSO128" s="243"/>
      <c r="RSP128" s="243"/>
      <c r="RSQ128" s="243"/>
      <c r="RSR128" s="243"/>
      <c r="RSS128" s="243"/>
      <c r="RST128" s="243"/>
      <c r="RSU128" s="243"/>
      <c r="RSV128" s="243"/>
      <c r="RSW128" s="243"/>
      <c r="RSX128" s="243"/>
      <c r="RSY128" s="243"/>
      <c r="RSZ128" s="243"/>
      <c r="RTA128" s="243"/>
      <c r="RTB128" s="243"/>
      <c r="RTC128" s="243"/>
      <c r="RTD128" s="243"/>
      <c r="RTE128" s="243"/>
      <c r="RTF128" s="243"/>
      <c r="RTG128" s="243"/>
      <c r="RTH128" s="243"/>
      <c r="RTI128" s="243"/>
      <c r="RTJ128" s="243"/>
      <c r="RTK128" s="243"/>
      <c r="RTL128" s="243"/>
      <c r="RTM128" s="243"/>
      <c r="RTN128" s="243"/>
      <c r="RTO128" s="243"/>
      <c r="RTP128" s="243"/>
      <c r="RTQ128" s="243"/>
      <c r="RTR128" s="243"/>
      <c r="RTS128" s="243"/>
      <c r="RTT128" s="243"/>
      <c r="RTU128" s="243"/>
      <c r="RTV128" s="243"/>
      <c r="RTW128" s="243"/>
      <c r="RTX128" s="243"/>
      <c r="RTY128" s="243"/>
      <c r="RTZ128" s="243"/>
      <c r="RUA128" s="243"/>
      <c r="RUB128" s="243"/>
      <c r="RUC128" s="243"/>
      <c r="RUD128" s="243"/>
      <c r="RUE128" s="243"/>
      <c r="RUF128" s="243"/>
      <c r="RUG128" s="243"/>
      <c r="RUH128" s="243"/>
      <c r="RUI128" s="243"/>
      <c r="RUJ128" s="243"/>
      <c r="RUK128" s="243"/>
      <c r="RUL128" s="243"/>
      <c r="RUM128" s="243"/>
      <c r="RUN128" s="243"/>
      <c r="RUO128" s="243"/>
      <c r="RUP128" s="243"/>
      <c r="RUQ128" s="243"/>
      <c r="RUR128" s="243"/>
      <c r="RUS128" s="243"/>
      <c r="RUT128" s="243"/>
      <c r="RUU128" s="243"/>
      <c r="RUV128" s="243"/>
      <c r="RUW128" s="243"/>
      <c r="RUX128" s="243"/>
      <c r="RUY128" s="243"/>
      <c r="RUZ128" s="243"/>
      <c r="RVA128" s="243"/>
      <c r="RVB128" s="243"/>
      <c r="RVC128" s="243"/>
      <c r="RVD128" s="243"/>
      <c r="RVE128" s="243"/>
      <c r="RVF128" s="243"/>
      <c r="RVG128" s="243"/>
      <c r="RVH128" s="243"/>
      <c r="RVI128" s="243"/>
      <c r="RVJ128" s="243"/>
      <c r="RVK128" s="243"/>
      <c r="RVL128" s="243"/>
      <c r="RVM128" s="243"/>
      <c r="RVN128" s="243"/>
      <c r="RVO128" s="243"/>
      <c r="RVP128" s="243"/>
      <c r="RVQ128" s="243"/>
      <c r="RVR128" s="243"/>
      <c r="RVS128" s="243"/>
      <c r="RVT128" s="243"/>
      <c r="RVU128" s="243"/>
      <c r="RVV128" s="243"/>
      <c r="RVW128" s="243"/>
      <c r="RVX128" s="243"/>
      <c r="RVY128" s="243"/>
      <c r="RVZ128" s="243"/>
      <c r="RWA128" s="243"/>
      <c r="RWB128" s="243"/>
      <c r="RWC128" s="243"/>
      <c r="RWD128" s="243"/>
      <c r="RWE128" s="243"/>
      <c r="RWF128" s="243"/>
      <c r="RWG128" s="243"/>
      <c r="RWH128" s="243"/>
      <c r="RWI128" s="243"/>
      <c r="RWJ128" s="243"/>
      <c r="RWK128" s="243"/>
      <c r="RWL128" s="243"/>
      <c r="RWM128" s="243"/>
      <c r="RWN128" s="243"/>
      <c r="RWO128" s="243"/>
      <c r="RWP128" s="243"/>
      <c r="RWQ128" s="243"/>
      <c r="RWR128" s="243"/>
      <c r="RWS128" s="243"/>
      <c r="RWT128" s="243"/>
      <c r="RWU128" s="243"/>
      <c r="RWV128" s="243"/>
      <c r="RWW128" s="243"/>
      <c r="RWX128" s="243"/>
      <c r="RWY128" s="243"/>
      <c r="RWZ128" s="243"/>
      <c r="RXA128" s="243"/>
      <c r="RXB128" s="243"/>
      <c r="RXC128" s="243"/>
      <c r="RXD128" s="243"/>
      <c r="RXE128" s="243"/>
      <c r="RXF128" s="243"/>
      <c r="RXG128" s="243"/>
      <c r="RXH128" s="243"/>
      <c r="RXI128" s="243"/>
      <c r="RXJ128" s="243"/>
      <c r="RXK128" s="243"/>
      <c r="RXL128" s="243"/>
      <c r="RXM128" s="243"/>
      <c r="RXN128" s="243"/>
      <c r="RXO128" s="243"/>
      <c r="RXP128" s="243"/>
      <c r="RXQ128" s="243"/>
      <c r="RXR128" s="243"/>
      <c r="RXS128" s="243"/>
      <c r="RXT128" s="243"/>
      <c r="RXU128" s="243"/>
      <c r="RXV128" s="243"/>
      <c r="RXW128" s="243"/>
      <c r="RXX128" s="243"/>
      <c r="RXY128" s="243"/>
      <c r="RXZ128" s="243"/>
      <c r="RYA128" s="243"/>
      <c r="RYB128" s="243"/>
      <c r="RYC128" s="243"/>
      <c r="RYD128" s="243"/>
      <c r="RYE128" s="243"/>
      <c r="RYF128" s="243"/>
      <c r="RYG128" s="243"/>
      <c r="RYH128" s="243"/>
      <c r="RYI128" s="243"/>
      <c r="RYJ128" s="243"/>
      <c r="RYK128" s="243"/>
      <c r="RYL128" s="243"/>
      <c r="RYM128" s="243"/>
      <c r="RYN128" s="243"/>
      <c r="RYO128" s="243"/>
      <c r="RYP128" s="243"/>
      <c r="RYQ128" s="243"/>
      <c r="RYR128" s="243"/>
      <c r="RYS128" s="243"/>
      <c r="RYT128" s="243"/>
      <c r="RYU128" s="243"/>
      <c r="RYV128" s="243"/>
      <c r="RYW128" s="243"/>
      <c r="RYX128" s="243"/>
      <c r="RYY128" s="243"/>
      <c r="RYZ128" s="243"/>
      <c r="RZA128" s="243"/>
      <c r="RZB128" s="243"/>
      <c r="RZC128" s="243"/>
      <c r="RZD128" s="243"/>
      <c r="RZE128" s="243"/>
      <c r="RZF128" s="243"/>
      <c r="RZG128" s="243"/>
      <c r="RZH128" s="243"/>
      <c r="RZI128" s="243"/>
      <c r="RZJ128" s="243"/>
      <c r="RZK128" s="243"/>
      <c r="RZL128" s="243"/>
      <c r="RZM128" s="243"/>
      <c r="RZN128" s="243"/>
      <c r="RZO128" s="243"/>
      <c r="RZP128" s="243"/>
      <c r="RZQ128" s="243"/>
      <c r="RZR128" s="243"/>
      <c r="RZS128" s="243"/>
      <c r="RZT128" s="243"/>
      <c r="RZU128" s="243"/>
      <c r="RZV128" s="243"/>
      <c r="RZW128" s="243"/>
      <c r="RZX128" s="243"/>
      <c r="RZY128" s="243"/>
      <c r="RZZ128" s="243"/>
      <c r="SAA128" s="243"/>
      <c r="SAB128" s="243"/>
      <c r="SAC128" s="243"/>
      <c r="SAD128" s="243"/>
      <c r="SAE128" s="243"/>
      <c r="SAF128" s="243"/>
      <c r="SAG128" s="243"/>
      <c r="SAH128" s="243"/>
      <c r="SAI128" s="243"/>
      <c r="SAJ128" s="243"/>
      <c r="SAK128" s="243"/>
      <c r="SAL128" s="243"/>
      <c r="SAM128" s="243"/>
      <c r="SAN128" s="243"/>
      <c r="SAO128" s="243"/>
      <c r="SAP128" s="243"/>
      <c r="SAQ128" s="243"/>
      <c r="SAR128" s="243"/>
      <c r="SAS128" s="243"/>
      <c r="SAT128" s="243"/>
      <c r="SAU128" s="243"/>
      <c r="SAV128" s="243"/>
      <c r="SAW128" s="243"/>
      <c r="SAX128" s="243"/>
      <c r="SAY128" s="243"/>
      <c r="SAZ128" s="243"/>
      <c r="SBA128" s="243"/>
      <c r="SBB128" s="243"/>
      <c r="SBC128" s="243"/>
      <c r="SBD128" s="243"/>
      <c r="SBE128" s="243"/>
      <c r="SBF128" s="243"/>
      <c r="SBG128" s="243"/>
      <c r="SBH128" s="243"/>
      <c r="SBI128" s="243"/>
      <c r="SBJ128" s="243"/>
      <c r="SBK128" s="243"/>
      <c r="SBL128" s="243"/>
      <c r="SBM128" s="243"/>
      <c r="SBN128" s="243"/>
      <c r="SBO128" s="243"/>
      <c r="SBP128" s="243"/>
      <c r="SBQ128" s="243"/>
      <c r="SBR128" s="243"/>
      <c r="SBS128" s="243"/>
      <c r="SBT128" s="243"/>
      <c r="SBU128" s="243"/>
      <c r="SBV128" s="243"/>
      <c r="SBW128" s="243"/>
      <c r="SBX128" s="243"/>
      <c r="SBY128" s="243"/>
      <c r="SBZ128" s="243"/>
      <c r="SCA128" s="243"/>
      <c r="SCB128" s="243"/>
      <c r="SCC128" s="243"/>
      <c r="SCD128" s="243"/>
      <c r="SCE128" s="243"/>
      <c r="SCF128" s="243"/>
      <c r="SCG128" s="243"/>
      <c r="SCH128" s="243"/>
      <c r="SCI128" s="243"/>
      <c r="SCJ128" s="243"/>
      <c r="SCK128" s="243"/>
      <c r="SCL128" s="243"/>
      <c r="SCM128" s="243"/>
      <c r="SCN128" s="243"/>
      <c r="SCO128" s="243"/>
      <c r="SCP128" s="243"/>
      <c r="SCQ128" s="243"/>
      <c r="SCR128" s="243"/>
      <c r="SCS128" s="243"/>
      <c r="SCT128" s="243"/>
      <c r="SCU128" s="243"/>
      <c r="SCV128" s="243"/>
      <c r="SCW128" s="243"/>
      <c r="SCX128" s="243"/>
      <c r="SCY128" s="243"/>
      <c r="SCZ128" s="243"/>
      <c r="SDA128" s="243"/>
      <c r="SDB128" s="243"/>
      <c r="SDC128" s="243"/>
      <c r="SDD128" s="243"/>
      <c r="SDE128" s="243"/>
      <c r="SDF128" s="243"/>
      <c r="SDG128" s="243"/>
      <c r="SDH128" s="243"/>
      <c r="SDI128" s="243"/>
      <c r="SDJ128" s="243"/>
      <c r="SDK128" s="243"/>
      <c r="SDL128" s="243"/>
      <c r="SDM128" s="243"/>
      <c r="SDN128" s="243"/>
      <c r="SDO128" s="243"/>
      <c r="SDP128" s="243"/>
      <c r="SDQ128" s="243"/>
      <c r="SDR128" s="243"/>
      <c r="SDS128" s="243"/>
      <c r="SDT128" s="243"/>
      <c r="SDU128" s="243"/>
      <c r="SDV128" s="243"/>
      <c r="SDW128" s="243"/>
      <c r="SDX128" s="243"/>
      <c r="SDY128" s="243"/>
      <c r="SDZ128" s="243"/>
      <c r="SEA128" s="243"/>
      <c r="SEB128" s="243"/>
      <c r="SEC128" s="243"/>
      <c r="SED128" s="243"/>
      <c r="SEE128" s="243"/>
      <c r="SEF128" s="243"/>
      <c r="SEG128" s="243"/>
      <c r="SEH128" s="243"/>
      <c r="SEI128" s="243"/>
      <c r="SEJ128" s="243"/>
      <c r="SEK128" s="243"/>
      <c r="SEL128" s="243"/>
      <c r="SEM128" s="243"/>
      <c r="SEN128" s="243"/>
      <c r="SEO128" s="243"/>
      <c r="SEP128" s="243"/>
      <c r="SEQ128" s="243"/>
      <c r="SER128" s="243"/>
      <c r="SES128" s="243"/>
      <c r="SET128" s="243"/>
      <c r="SEU128" s="243"/>
      <c r="SEV128" s="243"/>
      <c r="SEW128" s="243"/>
      <c r="SEX128" s="243"/>
      <c r="SEY128" s="243"/>
      <c r="SEZ128" s="243"/>
      <c r="SFA128" s="243"/>
      <c r="SFB128" s="243"/>
      <c r="SFC128" s="243"/>
      <c r="SFD128" s="243"/>
      <c r="SFE128" s="243"/>
      <c r="SFF128" s="243"/>
      <c r="SFG128" s="243"/>
      <c r="SFH128" s="243"/>
      <c r="SFI128" s="243"/>
      <c r="SFJ128" s="243"/>
      <c r="SFK128" s="243"/>
      <c r="SFL128" s="243"/>
      <c r="SFM128" s="243"/>
      <c r="SFN128" s="243"/>
      <c r="SFO128" s="243"/>
      <c r="SFP128" s="243"/>
      <c r="SFQ128" s="243"/>
      <c r="SFR128" s="243"/>
      <c r="SFS128" s="243"/>
      <c r="SFT128" s="243"/>
      <c r="SFU128" s="243"/>
      <c r="SFV128" s="243"/>
      <c r="SFW128" s="243"/>
      <c r="SFX128" s="243"/>
      <c r="SFY128" s="243"/>
      <c r="SFZ128" s="243"/>
      <c r="SGA128" s="243"/>
      <c r="SGB128" s="243"/>
      <c r="SGC128" s="243"/>
      <c r="SGD128" s="243"/>
      <c r="SGE128" s="243"/>
      <c r="SGF128" s="243"/>
      <c r="SGG128" s="243"/>
      <c r="SGH128" s="243"/>
      <c r="SGI128" s="243"/>
      <c r="SGJ128" s="243"/>
      <c r="SGK128" s="243"/>
      <c r="SGL128" s="243"/>
      <c r="SGM128" s="243"/>
      <c r="SGN128" s="243"/>
      <c r="SGO128" s="243"/>
      <c r="SGP128" s="243"/>
      <c r="SGQ128" s="243"/>
      <c r="SGR128" s="243"/>
      <c r="SGS128" s="243"/>
      <c r="SGT128" s="243"/>
      <c r="SGU128" s="243"/>
      <c r="SGV128" s="243"/>
      <c r="SGW128" s="243"/>
      <c r="SGX128" s="243"/>
      <c r="SGY128" s="243"/>
      <c r="SGZ128" s="243"/>
      <c r="SHA128" s="243"/>
      <c r="SHB128" s="243"/>
      <c r="SHC128" s="243"/>
      <c r="SHD128" s="243"/>
      <c r="SHE128" s="243"/>
      <c r="SHF128" s="243"/>
      <c r="SHG128" s="243"/>
      <c r="SHH128" s="243"/>
      <c r="SHI128" s="243"/>
      <c r="SHJ128" s="243"/>
      <c r="SHK128" s="243"/>
      <c r="SHL128" s="243"/>
      <c r="SHM128" s="243"/>
      <c r="SHN128" s="243"/>
      <c r="SHO128" s="243"/>
      <c r="SHP128" s="243"/>
      <c r="SHQ128" s="243"/>
      <c r="SHR128" s="243"/>
      <c r="SHS128" s="243"/>
      <c r="SHT128" s="243"/>
      <c r="SHU128" s="243"/>
      <c r="SHV128" s="243"/>
      <c r="SHW128" s="243"/>
      <c r="SHX128" s="243"/>
      <c r="SHY128" s="243"/>
      <c r="SHZ128" s="243"/>
      <c r="SIA128" s="243"/>
      <c r="SIB128" s="243"/>
      <c r="SIC128" s="243"/>
      <c r="SID128" s="243"/>
      <c r="SIE128" s="243"/>
      <c r="SIF128" s="243"/>
      <c r="SIG128" s="243"/>
      <c r="SIH128" s="243"/>
      <c r="SII128" s="243"/>
      <c r="SIJ128" s="243"/>
      <c r="SIK128" s="243"/>
      <c r="SIL128" s="243"/>
      <c r="SIM128" s="243"/>
      <c r="SIN128" s="243"/>
      <c r="SIO128" s="243"/>
      <c r="SIP128" s="243"/>
      <c r="SIQ128" s="243"/>
      <c r="SIR128" s="243"/>
      <c r="SIS128" s="243"/>
      <c r="SIT128" s="243"/>
      <c r="SIU128" s="243"/>
      <c r="SIV128" s="243"/>
      <c r="SIW128" s="243"/>
      <c r="SIX128" s="243"/>
      <c r="SIY128" s="243"/>
      <c r="SIZ128" s="243"/>
      <c r="SJA128" s="243"/>
      <c r="SJB128" s="243"/>
      <c r="SJC128" s="243"/>
      <c r="SJD128" s="243"/>
      <c r="SJE128" s="243"/>
      <c r="SJF128" s="243"/>
      <c r="SJG128" s="243"/>
      <c r="SJH128" s="243"/>
      <c r="SJI128" s="243"/>
      <c r="SJJ128" s="243"/>
      <c r="SJK128" s="243"/>
      <c r="SJL128" s="243"/>
      <c r="SJM128" s="243"/>
      <c r="SJN128" s="243"/>
      <c r="SJO128" s="243"/>
      <c r="SJP128" s="243"/>
      <c r="SJQ128" s="243"/>
      <c r="SJR128" s="243"/>
      <c r="SJS128" s="243"/>
      <c r="SJT128" s="243"/>
      <c r="SJU128" s="243"/>
      <c r="SJV128" s="243"/>
      <c r="SJW128" s="243"/>
      <c r="SJX128" s="243"/>
      <c r="SJY128" s="243"/>
      <c r="SJZ128" s="243"/>
      <c r="SKA128" s="243"/>
      <c r="SKB128" s="243"/>
      <c r="SKC128" s="243"/>
      <c r="SKD128" s="243"/>
      <c r="SKE128" s="243"/>
      <c r="SKF128" s="243"/>
      <c r="SKG128" s="243"/>
      <c r="SKH128" s="243"/>
      <c r="SKI128" s="243"/>
      <c r="SKJ128" s="243"/>
      <c r="SKK128" s="243"/>
      <c r="SKL128" s="243"/>
      <c r="SKM128" s="243"/>
      <c r="SKN128" s="243"/>
      <c r="SKO128" s="243"/>
      <c r="SKP128" s="243"/>
      <c r="SKQ128" s="243"/>
      <c r="SKR128" s="243"/>
      <c r="SKS128" s="243"/>
      <c r="SKT128" s="243"/>
      <c r="SKU128" s="243"/>
      <c r="SKV128" s="243"/>
      <c r="SKW128" s="243"/>
      <c r="SKX128" s="243"/>
      <c r="SKY128" s="243"/>
      <c r="SKZ128" s="243"/>
      <c r="SLA128" s="243"/>
      <c r="SLB128" s="243"/>
      <c r="SLC128" s="243"/>
      <c r="SLD128" s="243"/>
      <c r="SLE128" s="243"/>
      <c r="SLF128" s="243"/>
      <c r="SLG128" s="243"/>
      <c r="SLH128" s="243"/>
      <c r="SLI128" s="243"/>
      <c r="SLJ128" s="243"/>
      <c r="SLK128" s="243"/>
      <c r="SLL128" s="243"/>
      <c r="SLM128" s="243"/>
      <c r="SLN128" s="243"/>
      <c r="SLO128" s="243"/>
      <c r="SLP128" s="243"/>
      <c r="SLQ128" s="243"/>
      <c r="SLR128" s="243"/>
      <c r="SLS128" s="243"/>
      <c r="SLT128" s="243"/>
      <c r="SLU128" s="243"/>
      <c r="SLV128" s="243"/>
      <c r="SLW128" s="243"/>
      <c r="SLX128" s="243"/>
      <c r="SLY128" s="243"/>
      <c r="SLZ128" s="243"/>
      <c r="SMA128" s="243"/>
      <c r="SMB128" s="243"/>
      <c r="SMC128" s="243"/>
      <c r="SMD128" s="243"/>
      <c r="SME128" s="243"/>
      <c r="SMF128" s="243"/>
      <c r="SMG128" s="243"/>
      <c r="SMH128" s="243"/>
      <c r="SMI128" s="243"/>
      <c r="SMJ128" s="243"/>
      <c r="SMK128" s="243"/>
      <c r="SML128" s="243"/>
      <c r="SMM128" s="243"/>
      <c r="SMN128" s="243"/>
      <c r="SMO128" s="243"/>
      <c r="SMP128" s="243"/>
      <c r="SMQ128" s="243"/>
      <c r="SMR128" s="243"/>
      <c r="SMS128" s="243"/>
      <c r="SMT128" s="243"/>
      <c r="SMU128" s="243"/>
      <c r="SMV128" s="243"/>
      <c r="SMW128" s="243"/>
      <c r="SMX128" s="243"/>
      <c r="SMY128" s="243"/>
      <c r="SMZ128" s="243"/>
      <c r="SNA128" s="243"/>
      <c r="SNB128" s="243"/>
      <c r="SNC128" s="243"/>
      <c r="SND128" s="243"/>
      <c r="SNE128" s="243"/>
      <c r="SNF128" s="243"/>
      <c r="SNG128" s="243"/>
      <c r="SNH128" s="243"/>
      <c r="SNI128" s="243"/>
      <c r="SNJ128" s="243"/>
      <c r="SNK128" s="243"/>
      <c r="SNL128" s="243"/>
      <c r="SNM128" s="243"/>
      <c r="SNN128" s="243"/>
      <c r="SNO128" s="243"/>
      <c r="SNP128" s="243"/>
      <c r="SNQ128" s="243"/>
      <c r="SNR128" s="243"/>
      <c r="SNS128" s="243"/>
      <c r="SNT128" s="243"/>
      <c r="SNU128" s="243"/>
      <c r="SNV128" s="243"/>
      <c r="SNW128" s="243"/>
      <c r="SNX128" s="243"/>
      <c r="SNY128" s="243"/>
      <c r="SNZ128" s="243"/>
      <c r="SOA128" s="243"/>
      <c r="SOB128" s="243"/>
      <c r="SOC128" s="243"/>
      <c r="SOD128" s="243"/>
      <c r="SOE128" s="243"/>
      <c r="SOF128" s="243"/>
      <c r="SOG128" s="243"/>
      <c r="SOH128" s="243"/>
      <c r="SOI128" s="243"/>
      <c r="SOJ128" s="243"/>
      <c r="SOK128" s="243"/>
      <c r="SOL128" s="243"/>
      <c r="SOM128" s="243"/>
      <c r="SON128" s="243"/>
      <c r="SOO128" s="243"/>
      <c r="SOP128" s="243"/>
      <c r="SOQ128" s="243"/>
      <c r="SOR128" s="243"/>
      <c r="SOS128" s="243"/>
      <c r="SOT128" s="243"/>
      <c r="SOU128" s="243"/>
      <c r="SOV128" s="243"/>
      <c r="SOW128" s="243"/>
      <c r="SOX128" s="243"/>
      <c r="SOY128" s="243"/>
      <c r="SOZ128" s="243"/>
      <c r="SPA128" s="243"/>
      <c r="SPB128" s="243"/>
      <c r="SPC128" s="243"/>
      <c r="SPD128" s="243"/>
      <c r="SPE128" s="243"/>
      <c r="SPF128" s="243"/>
      <c r="SPG128" s="243"/>
      <c r="SPH128" s="243"/>
      <c r="SPI128" s="243"/>
      <c r="SPJ128" s="243"/>
      <c r="SPK128" s="243"/>
      <c r="SPL128" s="243"/>
      <c r="SPM128" s="243"/>
      <c r="SPN128" s="243"/>
      <c r="SPO128" s="243"/>
      <c r="SPP128" s="243"/>
      <c r="SPQ128" s="243"/>
      <c r="SPR128" s="243"/>
      <c r="SPS128" s="243"/>
      <c r="SPT128" s="243"/>
      <c r="SPU128" s="243"/>
      <c r="SPV128" s="243"/>
      <c r="SPW128" s="243"/>
      <c r="SPX128" s="243"/>
      <c r="SPY128" s="243"/>
      <c r="SPZ128" s="243"/>
      <c r="SQA128" s="243"/>
      <c r="SQB128" s="243"/>
      <c r="SQC128" s="243"/>
      <c r="SQD128" s="243"/>
      <c r="SQE128" s="243"/>
      <c r="SQF128" s="243"/>
      <c r="SQG128" s="243"/>
      <c r="SQH128" s="243"/>
      <c r="SQI128" s="243"/>
      <c r="SQJ128" s="243"/>
      <c r="SQK128" s="243"/>
      <c r="SQL128" s="243"/>
      <c r="SQM128" s="243"/>
      <c r="SQN128" s="243"/>
      <c r="SQO128" s="243"/>
      <c r="SQP128" s="243"/>
      <c r="SQQ128" s="243"/>
      <c r="SQR128" s="243"/>
      <c r="SQS128" s="243"/>
      <c r="SQT128" s="243"/>
      <c r="SQU128" s="243"/>
      <c r="SQV128" s="243"/>
      <c r="SQW128" s="243"/>
      <c r="SQX128" s="243"/>
      <c r="SQY128" s="243"/>
      <c r="SQZ128" s="243"/>
      <c r="SRA128" s="243"/>
      <c r="SRB128" s="243"/>
      <c r="SRC128" s="243"/>
      <c r="SRD128" s="243"/>
      <c r="SRE128" s="243"/>
      <c r="SRF128" s="243"/>
      <c r="SRG128" s="243"/>
      <c r="SRH128" s="243"/>
      <c r="SRI128" s="243"/>
      <c r="SRJ128" s="243"/>
      <c r="SRK128" s="243"/>
      <c r="SRL128" s="243"/>
      <c r="SRM128" s="243"/>
      <c r="SRN128" s="243"/>
      <c r="SRO128" s="243"/>
      <c r="SRP128" s="243"/>
      <c r="SRQ128" s="243"/>
      <c r="SRR128" s="243"/>
      <c r="SRS128" s="243"/>
      <c r="SRT128" s="243"/>
      <c r="SRU128" s="243"/>
      <c r="SRV128" s="243"/>
      <c r="SRW128" s="243"/>
      <c r="SRX128" s="243"/>
      <c r="SRY128" s="243"/>
      <c r="SRZ128" s="243"/>
      <c r="SSA128" s="243"/>
      <c r="SSB128" s="243"/>
      <c r="SSC128" s="243"/>
      <c r="SSD128" s="243"/>
      <c r="SSE128" s="243"/>
      <c r="SSF128" s="243"/>
      <c r="SSG128" s="243"/>
      <c r="SSH128" s="243"/>
      <c r="SSI128" s="243"/>
      <c r="SSJ128" s="243"/>
      <c r="SSK128" s="243"/>
      <c r="SSL128" s="243"/>
      <c r="SSM128" s="243"/>
      <c r="SSN128" s="243"/>
      <c r="SSO128" s="243"/>
      <c r="SSP128" s="243"/>
      <c r="SSQ128" s="243"/>
      <c r="SSR128" s="243"/>
      <c r="SSS128" s="243"/>
      <c r="SST128" s="243"/>
      <c r="SSU128" s="243"/>
      <c r="SSV128" s="243"/>
      <c r="SSW128" s="243"/>
      <c r="SSX128" s="243"/>
      <c r="SSY128" s="243"/>
      <c r="SSZ128" s="243"/>
      <c r="STA128" s="243"/>
      <c r="STB128" s="243"/>
      <c r="STC128" s="243"/>
      <c r="STD128" s="243"/>
      <c r="STE128" s="243"/>
      <c r="STF128" s="243"/>
      <c r="STG128" s="243"/>
      <c r="STH128" s="243"/>
      <c r="STI128" s="243"/>
      <c r="STJ128" s="243"/>
      <c r="STK128" s="243"/>
      <c r="STL128" s="243"/>
      <c r="STM128" s="243"/>
      <c r="STN128" s="243"/>
      <c r="STO128" s="243"/>
      <c r="STP128" s="243"/>
      <c r="STQ128" s="243"/>
      <c r="STR128" s="243"/>
      <c r="STS128" s="243"/>
      <c r="STT128" s="243"/>
      <c r="STU128" s="243"/>
      <c r="STV128" s="243"/>
      <c r="STW128" s="243"/>
      <c r="STX128" s="243"/>
      <c r="STY128" s="243"/>
      <c r="STZ128" s="243"/>
      <c r="SUA128" s="243"/>
      <c r="SUB128" s="243"/>
      <c r="SUC128" s="243"/>
      <c r="SUD128" s="243"/>
      <c r="SUE128" s="243"/>
      <c r="SUF128" s="243"/>
      <c r="SUG128" s="243"/>
      <c r="SUH128" s="243"/>
      <c r="SUI128" s="243"/>
      <c r="SUJ128" s="243"/>
      <c r="SUK128" s="243"/>
      <c r="SUL128" s="243"/>
      <c r="SUM128" s="243"/>
      <c r="SUN128" s="243"/>
      <c r="SUO128" s="243"/>
      <c r="SUP128" s="243"/>
      <c r="SUQ128" s="243"/>
      <c r="SUR128" s="243"/>
      <c r="SUS128" s="243"/>
      <c r="SUT128" s="243"/>
      <c r="SUU128" s="243"/>
      <c r="SUV128" s="243"/>
      <c r="SUW128" s="243"/>
      <c r="SUX128" s="243"/>
      <c r="SUY128" s="243"/>
      <c r="SUZ128" s="243"/>
      <c r="SVA128" s="243"/>
      <c r="SVB128" s="243"/>
      <c r="SVC128" s="243"/>
      <c r="SVD128" s="243"/>
      <c r="SVE128" s="243"/>
      <c r="SVF128" s="243"/>
      <c r="SVG128" s="243"/>
      <c r="SVH128" s="243"/>
      <c r="SVI128" s="243"/>
      <c r="SVJ128" s="243"/>
      <c r="SVK128" s="243"/>
      <c r="SVL128" s="243"/>
      <c r="SVM128" s="243"/>
      <c r="SVN128" s="243"/>
      <c r="SVO128" s="243"/>
      <c r="SVP128" s="243"/>
      <c r="SVQ128" s="243"/>
      <c r="SVR128" s="243"/>
      <c r="SVS128" s="243"/>
      <c r="SVT128" s="243"/>
      <c r="SVU128" s="243"/>
      <c r="SVV128" s="243"/>
      <c r="SVW128" s="243"/>
      <c r="SVX128" s="243"/>
      <c r="SVY128" s="243"/>
      <c r="SVZ128" s="243"/>
      <c r="SWA128" s="243"/>
      <c r="SWB128" s="243"/>
      <c r="SWC128" s="243"/>
      <c r="SWD128" s="243"/>
      <c r="SWE128" s="243"/>
      <c r="SWF128" s="243"/>
      <c r="SWG128" s="243"/>
      <c r="SWH128" s="243"/>
      <c r="SWI128" s="243"/>
      <c r="SWJ128" s="243"/>
      <c r="SWK128" s="243"/>
      <c r="SWL128" s="243"/>
      <c r="SWM128" s="243"/>
      <c r="SWN128" s="243"/>
      <c r="SWO128" s="243"/>
      <c r="SWP128" s="243"/>
      <c r="SWQ128" s="243"/>
      <c r="SWR128" s="243"/>
      <c r="SWS128" s="243"/>
      <c r="SWT128" s="243"/>
      <c r="SWU128" s="243"/>
      <c r="SWV128" s="243"/>
      <c r="SWW128" s="243"/>
      <c r="SWX128" s="243"/>
      <c r="SWY128" s="243"/>
      <c r="SWZ128" s="243"/>
      <c r="SXA128" s="243"/>
      <c r="SXB128" s="243"/>
      <c r="SXC128" s="243"/>
      <c r="SXD128" s="243"/>
      <c r="SXE128" s="243"/>
      <c r="SXF128" s="243"/>
      <c r="SXG128" s="243"/>
      <c r="SXH128" s="243"/>
      <c r="SXI128" s="243"/>
      <c r="SXJ128" s="243"/>
      <c r="SXK128" s="243"/>
      <c r="SXL128" s="243"/>
      <c r="SXM128" s="243"/>
      <c r="SXN128" s="243"/>
      <c r="SXO128" s="243"/>
      <c r="SXP128" s="243"/>
      <c r="SXQ128" s="243"/>
      <c r="SXR128" s="243"/>
      <c r="SXS128" s="243"/>
      <c r="SXT128" s="243"/>
      <c r="SXU128" s="243"/>
      <c r="SXV128" s="243"/>
      <c r="SXW128" s="243"/>
      <c r="SXX128" s="243"/>
      <c r="SXY128" s="243"/>
      <c r="SXZ128" s="243"/>
      <c r="SYA128" s="243"/>
      <c r="SYB128" s="243"/>
      <c r="SYC128" s="243"/>
      <c r="SYD128" s="243"/>
      <c r="SYE128" s="243"/>
      <c r="SYF128" s="243"/>
      <c r="SYG128" s="243"/>
      <c r="SYH128" s="243"/>
      <c r="SYI128" s="243"/>
      <c r="SYJ128" s="243"/>
      <c r="SYK128" s="243"/>
      <c r="SYL128" s="243"/>
      <c r="SYM128" s="243"/>
      <c r="SYN128" s="243"/>
      <c r="SYO128" s="243"/>
      <c r="SYP128" s="243"/>
      <c r="SYQ128" s="243"/>
      <c r="SYR128" s="243"/>
      <c r="SYS128" s="243"/>
      <c r="SYT128" s="243"/>
      <c r="SYU128" s="243"/>
      <c r="SYV128" s="243"/>
      <c r="SYW128" s="243"/>
      <c r="SYX128" s="243"/>
      <c r="SYY128" s="243"/>
      <c r="SYZ128" s="243"/>
      <c r="SZA128" s="243"/>
      <c r="SZB128" s="243"/>
      <c r="SZC128" s="243"/>
      <c r="SZD128" s="243"/>
      <c r="SZE128" s="243"/>
      <c r="SZF128" s="243"/>
      <c r="SZG128" s="243"/>
      <c r="SZH128" s="243"/>
      <c r="SZI128" s="243"/>
      <c r="SZJ128" s="243"/>
      <c r="SZK128" s="243"/>
      <c r="SZL128" s="243"/>
      <c r="SZM128" s="243"/>
      <c r="SZN128" s="243"/>
      <c r="SZO128" s="243"/>
      <c r="SZP128" s="243"/>
      <c r="SZQ128" s="243"/>
      <c r="SZR128" s="243"/>
      <c r="SZS128" s="243"/>
      <c r="SZT128" s="243"/>
      <c r="SZU128" s="243"/>
      <c r="SZV128" s="243"/>
      <c r="SZW128" s="243"/>
      <c r="SZX128" s="243"/>
      <c r="SZY128" s="243"/>
      <c r="SZZ128" s="243"/>
      <c r="TAA128" s="243"/>
      <c r="TAB128" s="243"/>
      <c r="TAC128" s="243"/>
      <c r="TAD128" s="243"/>
      <c r="TAE128" s="243"/>
      <c r="TAF128" s="243"/>
      <c r="TAG128" s="243"/>
      <c r="TAH128" s="243"/>
      <c r="TAI128" s="243"/>
      <c r="TAJ128" s="243"/>
      <c r="TAK128" s="243"/>
      <c r="TAL128" s="243"/>
      <c r="TAM128" s="243"/>
      <c r="TAN128" s="243"/>
      <c r="TAO128" s="243"/>
      <c r="TAP128" s="243"/>
      <c r="TAQ128" s="243"/>
      <c r="TAR128" s="243"/>
      <c r="TAS128" s="243"/>
      <c r="TAT128" s="243"/>
      <c r="TAU128" s="243"/>
      <c r="TAV128" s="243"/>
      <c r="TAW128" s="243"/>
      <c r="TAX128" s="243"/>
      <c r="TAY128" s="243"/>
      <c r="TAZ128" s="243"/>
      <c r="TBA128" s="243"/>
      <c r="TBB128" s="243"/>
      <c r="TBC128" s="243"/>
      <c r="TBD128" s="243"/>
      <c r="TBE128" s="243"/>
      <c r="TBF128" s="243"/>
      <c r="TBG128" s="243"/>
      <c r="TBH128" s="243"/>
      <c r="TBI128" s="243"/>
      <c r="TBJ128" s="243"/>
      <c r="TBK128" s="243"/>
      <c r="TBL128" s="243"/>
      <c r="TBM128" s="243"/>
      <c r="TBN128" s="243"/>
      <c r="TBO128" s="243"/>
      <c r="TBP128" s="243"/>
      <c r="TBQ128" s="243"/>
      <c r="TBR128" s="243"/>
      <c r="TBS128" s="243"/>
      <c r="TBT128" s="243"/>
      <c r="TBU128" s="243"/>
      <c r="TBV128" s="243"/>
      <c r="TBW128" s="243"/>
      <c r="TBX128" s="243"/>
      <c r="TBY128" s="243"/>
      <c r="TBZ128" s="243"/>
      <c r="TCA128" s="243"/>
      <c r="TCB128" s="243"/>
      <c r="TCC128" s="243"/>
      <c r="TCD128" s="243"/>
      <c r="TCE128" s="243"/>
      <c r="TCF128" s="243"/>
      <c r="TCG128" s="243"/>
      <c r="TCH128" s="243"/>
      <c r="TCI128" s="243"/>
      <c r="TCJ128" s="243"/>
      <c r="TCK128" s="243"/>
      <c r="TCL128" s="243"/>
      <c r="TCM128" s="243"/>
      <c r="TCN128" s="243"/>
      <c r="TCO128" s="243"/>
      <c r="TCP128" s="243"/>
      <c r="TCQ128" s="243"/>
      <c r="TCR128" s="243"/>
      <c r="TCS128" s="243"/>
      <c r="TCT128" s="243"/>
      <c r="TCU128" s="243"/>
      <c r="TCV128" s="243"/>
      <c r="TCW128" s="243"/>
      <c r="TCX128" s="243"/>
      <c r="TCY128" s="243"/>
      <c r="TCZ128" s="243"/>
      <c r="TDA128" s="243"/>
      <c r="TDB128" s="243"/>
      <c r="TDC128" s="243"/>
      <c r="TDD128" s="243"/>
      <c r="TDE128" s="243"/>
      <c r="TDF128" s="243"/>
      <c r="TDG128" s="243"/>
      <c r="TDH128" s="243"/>
      <c r="TDI128" s="243"/>
      <c r="TDJ128" s="243"/>
      <c r="TDK128" s="243"/>
      <c r="TDL128" s="243"/>
      <c r="TDM128" s="243"/>
      <c r="TDN128" s="243"/>
      <c r="TDO128" s="243"/>
      <c r="TDP128" s="243"/>
      <c r="TDQ128" s="243"/>
      <c r="TDR128" s="243"/>
      <c r="TDS128" s="243"/>
      <c r="TDT128" s="243"/>
      <c r="TDU128" s="243"/>
      <c r="TDV128" s="243"/>
      <c r="TDW128" s="243"/>
      <c r="TDX128" s="243"/>
      <c r="TDY128" s="243"/>
      <c r="TDZ128" s="243"/>
      <c r="TEA128" s="243"/>
      <c r="TEB128" s="243"/>
      <c r="TEC128" s="243"/>
      <c r="TED128" s="243"/>
      <c r="TEE128" s="243"/>
      <c r="TEF128" s="243"/>
      <c r="TEG128" s="243"/>
      <c r="TEH128" s="243"/>
      <c r="TEI128" s="243"/>
      <c r="TEJ128" s="243"/>
      <c r="TEK128" s="243"/>
      <c r="TEL128" s="243"/>
      <c r="TEM128" s="243"/>
      <c r="TEN128" s="243"/>
      <c r="TEO128" s="243"/>
      <c r="TEP128" s="243"/>
      <c r="TEQ128" s="243"/>
      <c r="TER128" s="243"/>
      <c r="TES128" s="243"/>
      <c r="TET128" s="243"/>
      <c r="TEU128" s="243"/>
      <c r="TEV128" s="243"/>
      <c r="TEW128" s="243"/>
      <c r="TEX128" s="243"/>
      <c r="TEY128" s="243"/>
      <c r="TEZ128" s="243"/>
      <c r="TFA128" s="243"/>
      <c r="TFB128" s="243"/>
      <c r="TFC128" s="243"/>
      <c r="TFD128" s="243"/>
      <c r="TFE128" s="243"/>
      <c r="TFF128" s="243"/>
      <c r="TFG128" s="243"/>
      <c r="TFH128" s="243"/>
      <c r="TFI128" s="243"/>
      <c r="TFJ128" s="243"/>
      <c r="TFK128" s="243"/>
      <c r="TFL128" s="243"/>
      <c r="TFM128" s="243"/>
      <c r="TFN128" s="243"/>
      <c r="TFO128" s="243"/>
      <c r="TFP128" s="243"/>
      <c r="TFQ128" s="243"/>
      <c r="TFR128" s="243"/>
      <c r="TFS128" s="243"/>
      <c r="TFT128" s="243"/>
      <c r="TFU128" s="243"/>
      <c r="TFV128" s="243"/>
      <c r="TFW128" s="243"/>
      <c r="TFX128" s="243"/>
      <c r="TFY128" s="243"/>
      <c r="TFZ128" s="243"/>
      <c r="TGA128" s="243"/>
      <c r="TGB128" s="243"/>
      <c r="TGC128" s="243"/>
      <c r="TGD128" s="243"/>
      <c r="TGE128" s="243"/>
      <c r="TGF128" s="243"/>
      <c r="TGG128" s="243"/>
      <c r="TGH128" s="243"/>
      <c r="TGI128" s="243"/>
      <c r="TGJ128" s="243"/>
      <c r="TGK128" s="243"/>
      <c r="TGL128" s="243"/>
      <c r="TGM128" s="243"/>
      <c r="TGN128" s="243"/>
      <c r="TGO128" s="243"/>
      <c r="TGP128" s="243"/>
      <c r="TGQ128" s="243"/>
      <c r="TGR128" s="243"/>
      <c r="TGS128" s="243"/>
      <c r="TGT128" s="243"/>
      <c r="TGU128" s="243"/>
      <c r="TGV128" s="243"/>
      <c r="TGW128" s="243"/>
      <c r="TGX128" s="243"/>
      <c r="TGY128" s="243"/>
      <c r="TGZ128" s="243"/>
      <c r="THA128" s="243"/>
      <c r="THB128" s="243"/>
      <c r="THC128" s="243"/>
      <c r="THD128" s="243"/>
      <c r="THE128" s="243"/>
      <c r="THF128" s="243"/>
      <c r="THG128" s="243"/>
      <c r="THH128" s="243"/>
      <c r="THI128" s="243"/>
      <c r="THJ128" s="243"/>
      <c r="THK128" s="243"/>
      <c r="THL128" s="243"/>
      <c r="THM128" s="243"/>
      <c r="THN128" s="243"/>
      <c r="THO128" s="243"/>
      <c r="THP128" s="243"/>
      <c r="THQ128" s="243"/>
      <c r="THR128" s="243"/>
      <c r="THS128" s="243"/>
      <c r="THT128" s="243"/>
      <c r="THU128" s="243"/>
      <c r="THV128" s="243"/>
      <c r="THW128" s="243"/>
      <c r="THX128" s="243"/>
      <c r="THY128" s="243"/>
      <c r="THZ128" s="243"/>
      <c r="TIA128" s="243"/>
      <c r="TIB128" s="243"/>
      <c r="TIC128" s="243"/>
      <c r="TID128" s="243"/>
      <c r="TIE128" s="243"/>
      <c r="TIF128" s="243"/>
      <c r="TIG128" s="243"/>
      <c r="TIH128" s="243"/>
      <c r="TII128" s="243"/>
      <c r="TIJ128" s="243"/>
      <c r="TIK128" s="243"/>
      <c r="TIL128" s="243"/>
      <c r="TIM128" s="243"/>
      <c r="TIN128" s="243"/>
      <c r="TIO128" s="243"/>
      <c r="TIP128" s="243"/>
      <c r="TIQ128" s="243"/>
      <c r="TIR128" s="243"/>
      <c r="TIS128" s="243"/>
      <c r="TIT128" s="243"/>
      <c r="TIU128" s="243"/>
      <c r="TIV128" s="243"/>
      <c r="TIW128" s="243"/>
      <c r="TIX128" s="243"/>
      <c r="TIY128" s="243"/>
      <c r="TIZ128" s="243"/>
      <c r="TJA128" s="243"/>
      <c r="TJB128" s="243"/>
      <c r="TJC128" s="243"/>
      <c r="TJD128" s="243"/>
      <c r="TJE128" s="243"/>
      <c r="TJF128" s="243"/>
      <c r="TJG128" s="243"/>
      <c r="TJH128" s="243"/>
      <c r="TJI128" s="243"/>
      <c r="TJJ128" s="243"/>
      <c r="TJK128" s="243"/>
      <c r="TJL128" s="243"/>
      <c r="TJM128" s="243"/>
      <c r="TJN128" s="243"/>
      <c r="TJO128" s="243"/>
      <c r="TJP128" s="243"/>
      <c r="TJQ128" s="243"/>
      <c r="TJR128" s="243"/>
      <c r="TJS128" s="243"/>
      <c r="TJT128" s="243"/>
      <c r="TJU128" s="243"/>
      <c r="TJV128" s="243"/>
      <c r="TJW128" s="243"/>
      <c r="TJX128" s="243"/>
      <c r="TJY128" s="243"/>
      <c r="TJZ128" s="243"/>
      <c r="TKA128" s="243"/>
      <c r="TKB128" s="243"/>
      <c r="TKC128" s="243"/>
      <c r="TKD128" s="243"/>
      <c r="TKE128" s="243"/>
      <c r="TKF128" s="243"/>
      <c r="TKG128" s="243"/>
      <c r="TKH128" s="243"/>
      <c r="TKI128" s="243"/>
      <c r="TKJ128" s="243"/>
      <c r="TKK128" s="243"/>
      <c r="TKL128" s="243"/>
      <c r="TKM128" s="243"/>
      <c r="TKN128" s="243"/>
      <c r="TKO128" s="243"/>
      <c r="TKP128" s="243"/>
      <c r="TKQ128" s="243"/>
      <c r="TKR128" s="243"/>
      <c r="TKS128" s="243"/>
      <c r="TKT128" s="243"/>
      <c r="TKU128" s="243"/>
      <c r="TKV128" s="243"/>
      <c r="TKW128" s="243"/>
      <c r="TKX128" s="243"/>
      <c r="TKY128" s="243"/>
      <c r="TKZ128" s="243"/>
      <c r="TLA128" s="243"/>
      <c r="TLB128" s="243"/>
      <c r="TLC128" s="243"/>
      <c r="TLD128" s="243"/>
      <c r="TLE128" s="243"/>
      <c r="TLF128" s="243"/>
      <c r="TLG128" s="243"/>
      <c r="TLH128" s="243"/>
      <c r="TLI128" s="243"/>
      <c r="TLJ128" s="243"/>
      <c r="TLK128" s="243"/>
      <c r="TLL128" s="243"/>
      <c r="TLM128" s="243"/>
      <c r="TLN128" s="243"/>
      <c r="TLO128" s="243"/>
      <c r="TLP128" s="243"/>
      <c r="TLQ128" s="243"/>
      <c r="TLR128" s="243"/>
      <c r="TLS128" s="243"/>
      <c r="TLT128" s="243"/>
      <c r="TLU128" s="243"/>
      <c r="TLV128" s="243"/>
      <c r="TLW128" s="243"/>
      <c r="TLX128" s="243"/>
      <c r="TLY128" s="243"/>
      <c r="TLZ128" s="243"/>
      <c r="TMA128" s="243"/>
      <c r="TMB128" s="243"/>
      <c r="TMC128" s="243"/>
      <c r="TMD128" s="243"/>
      <c r="TME128" s="243"/>
      <c r="TMF128" s="243"/>
      <c r="TMG128" s="243"/>
      <c r="TMH128" s="243"/>
      <c r="TMI128" s="243"/>
      <c r="TMJ128" s="243"/>
      <c r="TMK128" s="243"/>
      <c r="TML128" s="243"/>
      <c r="TMM128" s="243"/>
      <c r="TMN128" s="243"/>
      <c r="TMO128" s="243"/>
      <c r="TMP128" s="243"/>
      <c r="TMQ128" s="243"/>
      <c r="TMR128" s="243"/>
      <c r="TMS128" s="243"/>
      <c r="TMT128" s="243"/>
      <c r="TMU128" s="243"/>
      <c r="TMV128" s="243"/>
      <c r="TMW128" s="243"/>
      <c r="TMX128" s="243"/>
      <c r="TMY128" s="243"/>
      <c r="TMZ128" s="243"/>
      <c r="TNA128" s="243"/>
      <c r="TNB128" s="243"/>
      <c r="TNC128" s="243"/>
      <c r="TND128" s="243"/>
      <c r="TNE128" s="243"/>
      <c r="TNF128" s="243"/>
      <c r="TNG128" s="243"/>
      <c r="TNH128" s="243"/>
      <c r="TNI128" s="243"/>
      <c r="TNJ128" s="243"/>
      <c r="TNK128" s="243"/>
      <c r="TNL128" s="243"/>
      <c r="TNM128" s="243"/>
      <c r="TNN128" s="243"/>
      <c r="TNO128" s="243"/>
      <c r="TNP128" s="243"/>
      <c r="TNQ128" s="243"/>
      <c r="TNR128" s="243"/>
      <c r="TNS128" s="243"/>
      <c r="TNT128" s="243"/>
      <c r="TNU128" s="243"/>
      <c r="TNV128" s="243"/>
      <c r="TNW128" s="243"/>
      <c r="TNX128" s="243"/>
      <c r="TNY128" s="243"/>
      <c r="TNZ128" s="243"/>
      <c r="TOA128" s="243"/>
      <c r="TOB128" s="243"/>
      <c r="TOC128" s="243"/>
      <c r="TOD128" s="243"/>
      <c r="TOE128" s="243"/>
      <c r="TOF128" s="243"/>
      <c r="TOG128" s="243"/>
      <c r="TOH128" s="243"/>
      <c r="TOI128" s="243"/>
      <c r="TOJ128" s="243"/>
      <c r="TOK128" s="243"/>
      <c r="TOL128" s="243"/>
      <c r="TOM128" s="243"/>
      <c r="TON128" s="243"/>
      <c r="TOO128" s="243"/>
      <c r="TOP128" s="243"/>
      <c r="TOQ128" s="243"/>
      <c r="TOR128" s="243"/>
      <c r="TOS128" s="243"/>
      <c r="TOT128" s="243"/>
      <c r="TOU128" s="243"/>
      <c r="TOV128" s="243"/>
      <c r="TOW128" s="243"/>
      <c r="TOX128" s="243"/>
      <c r="TOY128" s="243"/>
      <c r="TOZ128" s="243"/>
      <c r="TPA128" s="243"/>
      <c r="TPB128" s="243"/>
      <c r="TPC128" s="243"/>
      <c r="TPD128" s="243"/>
      <c r="TPE128" s="243"/>
      <c r="TPF128" s="243"/>
      <c r="TPG128" s="243"/>
      <c r="TPH128" s="243"/>
      <c r="TPI128" s="243"/>
      <c r="TPJ128" s="243"/>
      <c r="TPK128" s="243"/>
      <c r="TPL128" s="243"/>
      <c r="TPM128" s="243"/>
      <c r="TPN128" s="243"/>
      <c r="TPO128" s="243"/>
      <c r="TPP128" s="243"/>
      <c r="TPQ128" s="243"/>
      <c r="TPR128" s="243"/>
      <c r="TPS128" s="243"/>
      <c r="TPT128" s="243"/>
      <c r="TPU128" s="243"/>
      <c r="TPV128" s="243"/>
      <c r="TPW128" s="243"/>
      <c r="TPX128" s="243"/>
      <c r="TPY128" s="243"/>
      <c r="TPZ128" s="243"/>
      <c r="TQA128" s="243"/>
      <c r="TQB128" s="243"/>
      <c r="TQC128" s="243"/>
      <c r="TQD128" s="243"/>
      <c r="TQE128" s="243"/>
      <c r="TQF128" s="243"/>
      <c r="TQG128" s="243"/>
      <c r="TQH128" s="243"/>
      <c r="TQI128" s="243"/>
      <c r="TQJ128" s="243"/>
      <c r="TQK128" s="243"/>
      <c r="TQL128" s="243"/>
      <c r="TQM128" s="243"/>
      <c r="TQN128" s="243"/>
      <c r="TQO128" s="243"/>
      <c r="TQP128" s="243"/>
      <c r="TQQ128" s="243"/>
      <c r="TQR128" s="243"/>
      <c r="TQS128" s="243"/>
      <c r="TQT128" s="243"/>
      <c r="TQU128" s="243"/>
      <c r="TQV128" s="243"/>
      <c r="TQW128" s="243"/>
      <c r="TQX128" s="243"/>
      <c r="TQY128" s="243"/>
      <c r="TQZ128" s="243"/>
      <c r="TRA128" s="243"/>
      <c r="TRB128" s="243"/>
      <c r="TRC128" s="243"/>
      <c r="TRD128" s="243"/>
      <c r="TRE128" s="243"/>
      <c r="TRF128" s="243"/>
      <c r="TRG128" s="243"/>
      <c r="TRH128" s="243"/>
      <c r="TRI128" s="243"/>
      <c r="TRJ128" s="243"/>
      <c r="TRK128" s="243"/>
      <c r="TRL128" s="243"/>
      <c r="TRM128" s="243"/>
      <c r="TRN128" s="243"/>
      <c r="TRO128" s="243"/>
      <c r="TRP128" s="243"/>
      <c r="TRQ128" s="243"/>
      <c r="TRR128" s="243"/>
      <c r="TRS128" s="243"/>
      <c r="TRT128" s="243"/>
      <c r="TRU128" s="243"/>
      <c r="TRV128" s="243"/>
      <c r="TRW128" s="243"/>
      <c r="TRX128" s="243"/>
      <c r="TRY128" s="243"/>
      <c r="TRZ128" s="243"/>
      <c r="TSA128" s="243"/>
      <c r="TSB128" s="243"/>
      <c r="TSC128" s="243"/>
      <c r="TSD128" s="243"/>
      <c r="TSE128" s="243"/>
      <c r="TSF128" s="243"/>
      <c r="TSG128" s="243"/>
      <c r="TSH128" s="243"/>
      <c r="TSI128" s="243"/>
      <c r="TSJ128" s="243"/>
      <c r="TSK128" s="243"/>
      <c r="TSL128" s="243"/>
      <c r="TSM128" s="243"/>
      <c r="TSN128" s="243"/>
      <c r="TSO128" s="243"/>
      <c r="TSP128" s="243"/>
      <c r="TSQ128" s="243"/>
      <c r="TSR128" s="243"/>
      <c r="TSS128" s="243"/>
      <c r="TST128" s="243"/>
      <c r="TSU128" s="243"/>
      <c r="TSV128" s="243"/>
      <c r="TSW128" s="243"/>
      <c r="TSX128" s="243"/>
      <c r="TSY128" s="243"/>
      <c r="TSZ128" s="243"/>
      <c r="TTA128" s="243"/>
      <c r="TTB128" s="243"/>
      <c r="TTC128" s="243"/>
      <c r="TTD128" s="243"/>
      <c r="TTE128" s="243"/>
      <c r="TTF128" s="243"/>
      <c r="TTG128" s="243"/>
      <c r="TTH128" s="243"/>
      <c r="TTI128" s="243"/>
      <c r="TTJ128" s="243"/>
      <c r="TTK128" s="243"/>
      <c r="TTL128" s="243"/>
      <c r="TTM128" s="243"/>
      <c r="TTN128" s="243"/>
      <c r="TTO128" s="243"/>
      <c r="TTP128" s="243"/>
      <c r="TTQ128" s="243"/>
      <c r="TTR128" s="243"/>
      <c r="TTS128" s="243"/>
      <c r="TTT128" s="243"/>
      <c r="TTU128" s="243"/>
      <c r="TTV128" s="243"/>
      <c r="TTW128" s="243"/>
      <c r="TTX128" s="243"/>
      <c r="TTY128" s="243"/>
      <c r="TTZ128" s="243"/>
      <c r="TUA128" s="243"/>
      <c r="TUB128" s="243"/>
      <c r="TUC128" s="243"/>
      <c r="TUD128" s="243"/>
      <c r="TUE128" s="243"/>
      <c r="TUF128" s="243"/>
      <c r="TUG128" s="243"/>
      <c r="TUH128" s="243"/>
      <c r="TUI128" s="243"/>
      <c r="TUJ128" s="243"/>
      <c r="TUK128" s="243"/>
      <c r="TUL128" s="243"/>
      <c r="TUM128" s="243"/>
      <c r="TUN128" s="243"/>
      <c r="TUO128" s="243"/>
      <c r="TUP128" s="243"/>
      <c r="TUQ128" s="243"/>
      <c r="TUR128" s="243"/>
      <c r="TUS128" s="243"/>
      <c r="TUT128" s="243"/>
      <c r="TUU128" s="243"/>
      <c r="TUV128" s="243"/>
      <c r="TUW128" s="243"/>
      <c r="TUX128" s="243"/>
      <c r="TUY128" s="243"/>
      <c r="TUZ128" s="243"/>
      <c r="TVA128" s="243"/>
      <c r="TVB128" s="243"/>
      <c r="TVC128" s="243"/>
      <c r="TVD128" s="243"/>
      <c r="TVE128" s="243"/>
      <c r="TVF128" s="243"/>
      <c r="TVG128" s="243"/>
      <c r="TVH128" s="243"/>
      <c r="TVI128" s="243"/>
      <c r="TVJ128" s="243"/>
      <c r="TVK128" s="243"/>
      <c r="TVL128" s="243"/>
      <c r="TVM128" s="243"/>
      <c r="TVN128" s="243"/>
      <c r="TVO128" s="243"/>
      <c r="TVP128" s="243"/>
      <c r="TVQ128" s="243"/>
      <c r="TVR128" s="243"/>
      <c r="TVS128" s="243"/>
      <c r="TVT128" s="243"/>
      <c r="TVU128" s="243"/>
      <c r="TVV128" s="243"/>
      <c r="TVW128" s="243"/>
      <c r="TVX128" s="243"/>
      <c r="TVY128" s="243"/>
      <c r="TVZ128" s="243"/>
      <c r="TWA128" s="243"/>
      <c r="TWB128" s="243"/>
      <c r="TWC128" s="243"/>
      <c r="TWD128" s="243"/>
      <c r="TWE128" s="243"/>
      <c r="TWF128" s="243"/>
      <c r="TWG128" s="243"/>
      <c r="TWH128" s="243"/>
      <c r="TWI128" s="243"/>
      <c r="TWJ128" s="243"/>
      <c r="TWK128" s="243"/>
      <c r="TWL128" s="243"/>
      <c r="TWM128" s="243"/>
      <c r="TWN128" s="243"/>
      <c r="TWO128" s="243"/>
      <c r="TWP128" s="243"/>
      <c r="TWQ128" s="243"/>
      <c r="TWR128" s="243"/>
      <c r="TWS128" s="243"/>
      <c r="TWT128" s="243"/>
      <c r="TWU128" s="243"/>
      <c r="TWV128" s="243"/>
      <c r="TWW128" s="243"/>
      <c r="TWX128" s="243"/>
      <c r="TWY128" s="243"/>
      <c r="TWZ128" s="243"/>
      <c r="TXA128" s="243"/>
      <c r="TXB128" s="243"/>
      <c r="TXC128" s="243"/>
      <c r="TXD128" s="243"/>
      <c r="TXE128" s="243"/>
      <c r="TXF128" s="243"/>
      <c r="TXG128" s="243"/>
      <c r="TXH128" s="243"/>
      <c r="TXI128" s="243"/>
      <c r="TXJ128" s="243"/>
      <c r="TXK128" s="243"/>
      <c r="TXL128" s="243"/>
      <c r="TXM128" s="243"/>
      <c r="TXN128" s="243"/>
      <c r="TXO128" s="243"/>
      <c r="TXP128" s="243"/>
      <c r="TXQ128" s="243"/>
      <c r="TXR128" s="243"/>
      <c r="TXS128" s="243"/>
      <c r="TXT128" s="243"/>
      <c r="TXU128" s="243"/>
      <c r="TXV128" s="243"/>
      <c r="TXW128" s="243"/>
      <c r="TXX128" s="243"/>
      <c r="TXY128" s="243"/>
      <c r="TXZ128" s="243"/>
      <c r="TYA128" s="243"/>
      <c r="TYB128" s="243"/>
      <c r="TYC128" s="243"/>
      <c r="TYD128" s="243"/>
      <c r="TYE128" s="243"/>
      <c r="TYF128" s="243"/>
      <c r="TYG128" s="243"/>
      <c r="TYH128" s="243"/>
      <c r="TYI128" s="243"/>
      <c r="TYJ128" s="243"/>
      <c r="TYK128" s="243"/>
      <c r="TYL128" s="243"/>
      <c r="TYM128" s="243"/>
      <c r="TYN128" s="243"/>
      <c r="TYO128" s="243"/>
      <c r="TYP128" s="243"/>
      <c r="TYQ128" s="243"/>
      <c r="TYR128" s="243"/>
      <c r="TYS128" s="243"/>
      <c r="TYT128" s="243"/>
      <c r="TYU128" s="243"/>
      <c r="TYV128" s="243"/>
      <c r="TYW128" s="243"/>
      <c r="TYX128" s="243"/>
      <c r="TYY128" s="243"/>
      <c r="TYZ128" s="243"/>
      <c r="TZA128" s="243"/>
      <c r="TZB128" s="243"/>
      <c r="TZC128" s="243"/>
      <c r="TZD128" s="243"/>
      <c r="TZE128" s="243"/>
      <c r="TZF128" s="243"/>
      <c r="TZG128" s="243"/>
      <c r="TZH128" s="243"/>
      <c r="TZI128" s="243"/>
      <c r="TZJ128" s="243"/>
      <c r="TZK128" s="243"/>
      <c r="TZL128" s="243"/>
      <c r="TZM128" s="243"/>
      <c r="TZN128" s="243"/>
      <c r="TZO128" s="243"/>
      <c r="TZP128" s="243"/>
      <c r="TZQ128" s="243"/>
      <c r="TZR128" s="243"/>
      <c r="TZS128" s="243"/>
      <c r="TZT128" s="243"/>
      <c r="TZU128" s="243"/>
      <c r="TZV128" s="243"/>
      <c r="TZW128" s="243"/>
      <c r="TZX128" s="243"/>
      <c r="TZY128" s="243"/>
      <c r="TZZ128" s="243"/>
      <c r="UAA128" s="243"/>
      <c r="UAB128" s="243"/>
      <c r="UAC128" s="243"/>
      <c r="UAD128" s="243"/>
      <c r="UAE128" s="243"/>
      <c r="UAF128" s="243"/>
      <c r="UAG128" s="243"/>
      <c r="UAH128" s="243"/>
      <c r="UAI128" s="243"/>
      <c r="UAJ128" s="243"/>
      <c r="UAK128" s="243"/>
      <c r="UAL128" s="243"/>
      <c r="UAM128" s="243"/>
      <c r="UAN128" s="243"/>
      <c r="UAO128" s="243"/>
      <c r="UAP128" s="243"/>
      <c r="UAQ128" s="243"/>
      <c r="UAR128" s="243"/>
      <c r="UAS128" s="243"/>
      <c r="UAT128" s="243"/>
      <c r="UAU128" s="243"/>
      <c r="UAV128" s="243"/>
      <c r="UAW128" s="243"/>
      <c r="UAX128" s="243"/>
      <c r="UAY128" s="243"/>
      <c r="UAZ128" s="243"/>
      <c r="UBA128" s="243"/>
      <c r="UBB128" s="243"/>
      <c r="UBC128" s="243"/>
      <c r="UBD128" s="243"/>
      <c r="UBE128" s="243"/>
      <c r="UBF128" s="243"/>
      <c r="UBG128" s="243"/>
      <c r="UBH128" s="243"/>
      <c r="UBI128" s="243"/>
      <c r="UBJ128" s="243"/>
      <c r="UBK128" s="243"/>
      <c r="UBL128" s="243"/>
      <c r="UBM128" s="243"/>
      <c r="UBN128" s="243"/>
      <c r="UBO128" s="243"/>
      <c r="UBP128" s="243"/>
      <c r="UBQ128" s="243"/>
      <c r="UBR128" s="243"/>
      <c r="UBS128" s="243"/>
      <c r="UBT128" s="243"/>
      <c r="UBU128" s="243"/>
      <c r="UBV128" s="243"/>
      <c r="UBW128" s="243"/>
      <c r="UBX128" s="243"/>
      <c r="UBY128" s="243"/>
      <c r="UBZ128" s="243"/>
      <c r="UCA128" s="243"/>
      <c r="UCB128" s="243"/>
      <c r="UCC128" s="243"/>
      <c r="UCD128" s="243"/>
      <c r="UCE128" s="243"/>
      <c r="UCF128" s="243"/>
      <c r="UCG128" s="243"/>
      <c r="UCH128" s="243"/>
      <c r="UCI128" s="243"/>
      <c r="UCJ128" s="243"/>
      <c r="UCK128" s="243"/>
      <c r="UCL128" s="243"/>
      <c r="UCM128" s="243"/>
      <c r="UCN128" s="243"/>
      <c r="UCO128" s="243"/>
      <c r="UCP128" s="243"/>
      <c r="UCQ128" s="243"/>
      <c r="UCR128" s="243"/>
      <c r="UCS128" s="243"/>
      <c r="UCT128" s="243"/>
      <c r="UCU128" s="243"/>
      <c r="UCV128" s="243"/>
      <c r="UCW128" s="243"/>
      <c r="UCX128" s="243"/>
      <c r="UCY128" s="243"/>
      <c r="UCZ128" s="243"/>
      <c r="UDA128" s="243"/>
      <c r="UDB128" s="243"/>
      <c r="UDC128" s="243"/>
      <c r="UDD128" s="243"/>
      <c r="UDE128" s="243"/>
      <c r="UDF128" s="243"/>
      <c r="UDG128" s="243"/>
      <c r="UDH128" s="243"/>
      <c r="UDI128" s="243"/>
      <c r="UDJ128" s="243"/>
      <c r="UDK128" s="243"/>
      <c r="UDL128" s="243"/>
      <c r="UDM128" s="243"/>
      <c r="UDN128" s="243"/>
      <c r="UDO128" s="243"/>
      <c r="UDP128" s="243"/>
      <c r="UDQ128" s="243"/>
      <c r="UDR128" s="243"/>
      <c r="UDS128" s="243"/>
      <c r="UDT128" s="243"/>
      <c r="UDU128" s="243"/>
      <c r="UDV128" s="243"/>
      <c r="UDW128" s="243"/>
      <c r="UDX128" s="243"/>
      <c r="UDY128" s="243"/>
      <c r="UDZ128" s="243"/>
      <c r="UEA128" s="243"/>
      <c r="UEB128" s="243"/>
      <c r="UEC128" s="243"/>
      <c r="UED128" s="243"/>
      <c r="UEE128" s="243"/>
      <c r="UEF128" s="243"/>
      <c r="UEG128" s="243"/>
      <c r="UEH128" s="243"/>
      <c r="UEI128" s="243"/>
      <c r="UEJ128" s="243"/>
      <c r="UEK128" s="243"/>
      <c r="UEL128" s="243"/>
      <c r="UEM128" s="243"/>
      <c r="UEN128" s="243"/>
      <c r="UEO128" s="243"/>
      <c r="UEP128" s="243"/>
      <c r="UEQ128" s="243"/>
      <c r="UER128" s="243"/>
      <c r="UES128" s="243"/>
      <c r="UET128" s="243"/>
      <c r="UEU128" s="243"/>
      <c r="UEV128" s="243"/>
      <c r="UEW128" s="243"/>
      <c r="UEX128" s="243"/>
      <c r="UEY128" s="243"/>
      <c r="UEZ128" s="243"/>
      <c r="UFA128" s="243"/>
      <c r="UFB128" s="243"/>
      <c r="UFC128" s="243"/>
      <c r="UFD128" s="243"/>
      <c r="UFE128" s="243"/>
      <c r="UFF128" s="243"/>
      <c r="UFG128" s="243"/>
      <c r="UFH128" s="243"/>
      <c r="UFI128" s="243"/>
      <c r="UFJ128" s="243"/>
      <c r="UFK128" s="243"/>
      <c r="UFL128" s="243"/>
      <c r="UFM128" s="243"/>
      <c r="UFN128" s="243"/>
      <c r="UFO128" s="243"/>
      <c r="UFP128" s="243"/>
      <c r="UFQ128" s="243"/>
      <c r="UFR128" s="243"/>
      <c r="UFS128" s="243"/>
      <c r="UFT128" s="243"/>
      <c r="UFU128" s="243"/>
      <c r="UFV128" s="243"/>
      <c r="UFW128" s="243"/>
      <c r="UFX128" s="243"/>
      <c r="UFY128" s="243"/>
      <c r="UFZ128" s="243"/>
      <c r="UGA128" s="243"/>
      <c r="UGB128" s="243"/>
      <c r="UGC128" s="243"/>
      <c r="UGD128" s="243"/>
      <c r="UGE128" s="243"/>
      <c r="UGF128" s="243"/>
      <c r="UGG128" s="243"/>
      <c r="UGH128" s="243"/>
      <c r="UGI128" s="243"/>
      <c r="UGJ128" s="243"/>
      <c r="UGK128" s="243"/>
      <c r="UGL128" s="243"/>
      <c r="UGM128" s="243"/>
      <c r="UGN128" s="243"/>
      <c r="UGO128" s="243"/>
      <c r="UGP128" s="243"/>
      <c r="UGQ128" s="243"/>
      <c r="UGR128" s="243"/>
      <c r="UGS128" s="243"/>
      <c r="UGT128" s="243"/>
      <c r="UGU128" s="243"/>
      <c r="UGV128" s="243"/>
      <c r="UGW128" s="243"/>
      <c r="UGX128" s="243"/>
      <c r="UGY128" s="243"/>
      <c r="UGZ128" s="243"/>
      <c r="UHA128" s="243"/>
      <c r="UHB128" s="243"/>
      <c r="UHC128" s="243"/>
      <c r="UHD128" s="243"/>
      <c r="UHE128" s="243"/>
      <c r="UHF128" s="243"/>
      <c r="UHG128" s="243"/>
      <c r="UHH128" s="243"/>
      <c r="UHI128" s="243"/>
      <c r="UHJ128" s="243"/>
      <c r="UHK128" s="243"/>
      <c r="UHL128" s="243"/>
      <c r="UHM128" s="243"/>
      <c r="UHN128" s="243"/>
      <c r="UHO128" s="243"/>
      <c r="UHP128" s="243"/>
      <c r="UHQ128" s="243"/>
      <c r="UHR128" s="243"/>
      <c r="UHS128" s="243"/>
      <c r="UHT128" s="243"/>
      <c r="UHU128" s="243"/>
      <c r="UHV128" s="243"/>
      <c r="UHW128" s="243"/>
      <c r="UHX128" s="243"/>
      <c r="UHY128" s="243"/>
      <c r="UHZ128" s="243"/>
      <c r="UIA128" s="243"/>
      <c r="UIB128" s="243"/>
      <c r="UIC128" s="243"/>
      <c r="UID128" s="243"/>
      <c r="UIE128" s="243"/>
      <c r="UIF128" s="243"/>
      <c r="UIG128" s="243"/>
      <c r="UIH128" s="243"/>
      <c r="UII128" s="243"/>
      <c r="UIJ128" s="243"/>
      <c r="UIK128" s="243"/>
      <c r="UIL128" s="243"/>
      <c r="UIM128" s="243"/>
      <c r="UIN128" s="243"/>
      <c r="UIO128" s="243"/>
      <c r="UIP128" s="243"/>
      <c r="UIQ128" s="243"/>
      <c r="UIR128" s="243"/>
      <c r="UIS128" s="243"/>
      <c r="UIT128" s="243"/>
      <c r="UIU128" s="243"/>
      <c r="UIV128" s="243"/>
      <c r="UIW128" s="243"/>
      <c r="UIX128" s="243"/>
      <c r="UIY128" s="243"/>
      <c r="UIZ128" s="243"/>
      <c r="UJA128" s="243"/>
      <c r="UJB128" s="243"/>
      <c r="UJC128" s="243"/>
      <c r="UJD128" s="243"/>
      <c r="UJE128" s="243"/>
      <c r="UJF128" s="243"/>
      <c r="UJG128" s="243"/>
      <c r="UJH128" s="243"/>
      <c r="UJI128" s="243"/>
      <c r="UJJ128" s="243"/>
      <c r="UJK128" s="243"/>
      <c r="UJL128" s="243"/>
      <c r="UJM128" s="243"/>
      <c r="UJN128" s="243"/>
      <c r="UJO128" s="243"/>
      <c r="UJP128" s="243"/>
      <c r="UJQ128" s="243"/>
      <c r="UJR128" s="243"/>
      <c r="UJS128" s="243"/>
      <c r="UJT128" s="243"/>
      <c r="UJU128" s="243"/>
      <c r="UJV128" s="243"/>
      <c r="UJW128" s="243"/>
      <c r="UJX128" s="243"/>
      <c r="UJY128" s="243"/>
      <c r="UJZ128" s="243"/>
      <c r="UKA128" s="243"/>
      <c r="UKB128" s="243"/>
      <c r="UKC128" s="243"/>
      <c r="UKD128" s="243"/>
      <c r="UKE128" s="243"/>
      <c r="UKF128" s="243"/>
      <c r="UKG128" s="243"/>
      <c r="UKH128" s="243"/>
      <c r="UKI128" s="243"/>
      <c r="UKJ128" s="243"/>
      <c r="UKK128" s="243"/>
      <c r="UKL128" s="243"/>
      <c r="UKM128" s="243"/>
      <c r="UKN128" s="243"/>
      <c r="UKO128" s="243"/>
      <c r="UKP128" s="243"/>
      <c r="UKQ128" s="243"/>
      <c r="UKR128" s="243"/>
      <c r="UKS128" s="243"/>
      <c r="UKT128" s="243"/>
      <c r="UKU128" s="243"/>
      <c r="UKV128" s="243"/>
      <c r="UKW128" s="243"/>
      <c r="UKX128" s="243"/>
      <c r="UKY128" s="243"/>
      <c r="UKZ128" s="243"/>
      <c r="ULA128" s="243"/>
      <c r="ULB128" s="243"/>
      <c r="ULC128" s="243"/>
      <c r="ULD128" s="243"/>
      <c r="ULE128" s="243"/>
      <c r="ULF128" s="243"/>
      <c r="ULG128" s="243"/>
      <c r="ULH128" s="243"/>
      <c r="ULI128" s="243"/>
      <c r="ULJ128" s="243"/>
      <c r="ULK128" s="243"/>
      <c r="ULL128" s="243"/>
      <c r="ULM128" s="243"/>
      <c r="ULN128" s="243"/>
      <c r="ULO128" s="243"/>
      <c r="ULP128" s="243"/>
      <c r="ULQ128" s="243"/>
      <c r="ULR128" s="243"/>
      <c r="ULS128" s="243"/>
      <c r="ULT128" s="243"/>
      <c r="ULU128" s="243"/>
      <c r="ULV128" s="243"/>
      <c r="ULW128" s="243"/>
      <c r="ULX128" s="243"/>
      <c r="ULY128" s="243"/>
      <c r="ULZ128" s="243"/>
      <c r="UMA128" s="243"/>
      <c r="UMB128" s="243"/>
      <c r="UMC128" s="243"/>
      <c r="UMD128" s="243"/>
      <c r="UME128" s="243"/>
      <c r="UMF128" s="243"/>
      <c r="UMG128" s="243"/>
      <c r="UMH128" s="243"/>
      <c r="UMI128" s="243"/>
      <c r="UMJ128" s="243"/>
      <c r="UMK128" s="243"/>
      <c r="UML128" s="243"/>
      <c r="UMM128" s="243"/>
      <c r="UMN128" s="243"/>
      <c r="UMO128" s="243"/>
      <c r="UMP128" s="243"/>
      <c r="UMQ128" s="243"/>
      <c r="UMR128" s="243"/>
      <c r="UMS128" s="243"/>
      <c r="UMT128" s="243"/>
      <c r="UMU128" s="243"/>
      <c r="UMV128" s="243"/>
      <c r="UMW128" s="243"/>
      <c r="UMX128" s="243"/>
      <c r="UMY128" s="243"/>
      <c r="UMZ128" s="243"/>
      <c r="UNA128" s="243"/>
      <c r="UNB128" s="243"/>
      <c r="UNC128" s="243"/>
      <c r="UND128" s="243"/>
      <c r="UNE128" s="243"/>
      <c r="UNF128" s="243"/>
      <c r="UNG128" s="243"/>
      <c r="UNH128" s="243"/>
      <c r="UNI128" s="243"/>
      <c r="UNJ128" s="243"/>
      <c r="UNK128" s="243"/>
      <c r="UNL128" s="243"/>
      <c r="UNM128" s="243"/>
      <c r="UNN128" s="243"/>
      <c r="UNO128" s="243"/>
      <c r="UNP128" s="243"/>
      <c r="UNQ128" s="243"/>
      <c r="UNR128" s="243"/>
      <c r="UNS128" s="243"/>
      <c r="UNT128" s="243"/>
      <c r="UNU128" s="243"/>
      <c r="UNV128" s="243"/>
      <c r="UNW128" s="243"/>
      <c r="UNX128" s="243"/>
      <c r="UNY128" s="243"/>
      <c r="UNZ128" s="243"/>
      <c r="UOA128" s="243"/>
      <c r="UOB128" s="243"/>
      <c r="UOC128" s="243"/>
      <c r="UOD128" s="243"/>
      <c r="UOE128" s="243"/>
      <c r="UOF128" s="243"/>
      <c r="UOG128" s="243"/>
      <c r="UOH128" s="243"/>
      <c r="UOI128" s="243"/>
      <c r="UOJ128" s="243"/>
      <c r="UOK128" s="243"/>
      <c r="UOL128" s="243"/>
      <c r="UOM128" s="243"/>
      <c r="UON128" s="243"/>
      <c r="UOO128" s="243"/>
      <c r="UOP128" s="243"/>
      <c r="UOQ128" s="243"/>
      <c r="UOR128" s="243"/>
      <c r="UOS128" s="243"/>
      <c r="UOT128" s="243"/>
      <c r="UOU128" s="243"/>
      <c r="UOV128" s="243"/>
      <c r="UOW128" s="243"/>
      <c r="UOX128" s="243"/>
      <c r="UOY128" s="243"/>
      <c r="UOZ128" s="243"/>
      <c r="UPA128" s="243"/>
      <c r="UPB128" s="243"/>
      <c r="UPC128" s="243"/>
      <c r="UPD128" s="243"/>
      <c r="UPE128" s="243"/>
      <c r="UPF128" s="243"/>
      <c r="UPG128" s="243"/>
      <c r="UPH128" s="243"/>
      <c r="UPI128" s="243"/>
      <c r="UPJ128" s="243"/>
      <c r="UPK128" s="243"/>
      <c r="UPL128" s="243"/>
      <c r="UPM128" s="243"/>
      <c r="UPN128" s="243"/>
      <c r="UPO128" s="243"/>
      <c r="UPP128" s="243"/>
      <c r="UPQ128" s="243"/>
      <c r="UPR128" s="243"/>
      <c r="UPS128" s="243"/>
      <c r="UPT128" s="243"/>
      <c r="UPU128" s="243"/>
      <c r="UPV128" s="243"/>
      <c r="UPW128" s="243"/>
      <c r="UPX128" s="243"/>
      <c r="UPY128" s="243"/>
      <c r="UPZ128" s="243"/>
      <c r="UQA128" s="243"/>
      <c r="UQB128" s="243"/>
      <c r="UQC128" s="243"/>
      <c r="UQD128" s="243"/>
      <c r="UQE128" s="243"/>
      <c r="UQF128" s="243"/>
      <c r="UQG128" s="243"/>
      <c r="UQH128" s="243"/>
      <c r="UQI128" s="243"/>
      <c r="UQJ128" s="243"/>
      <c r="UQK128" s="243"/>
      <c r="UQL128" s="243"/>
      <c r="UQM128" s="243"/>
      <c r="UQN128" s="243"/>
      <c r="UQO128" s="243"/>
      <c r="UQP128" s="243"/>
      <c r="UQQ128" s="243"/>
      <c r="UQR128" s="243"/>
      <c r="UQS128" s="243"/>
      <c r="UQT128" s="243"/>
      <c r="UQU128" s="243"/>
      <c r="UQV128" s="243"/>
      <c r="UQW128" s="243"/>
      <c r="UQX128" s="243"/>
      <c r="UQY128" s="243"/>
      <c r="UQZ128" s="243"/>
      <c r="URA128" s="243"/>
      <c r="URB128" s="243"/>
      <c r="URC128" s="243"/>
      <c r="URD128" s="243"/>
      <c r="URE128" s="243"/>
      <c r="URF128" s="243"/>
      <c r="URG128" s="243"/>
      <c r="URH128" s="243"/>
      <c r="URI128" s="243"/>
      <c r="URJ128" s="243"/>
      <c r="URK128" s="243"/>
      <c r="URL128" s="243"/>
      <c r="URM128" s="243"/>
      <c r="URN128" s="243"/>
      <c r="URO128" s="243"/>
      <c r="URP128" s="243"/>
      <c r="URQ128" s="243"/>
      <c r="URR128" s="243"/>
      <c r="URS128" s="243"/>
      <c r="URT128" s="243"/>
      <c r="URU128" s="243"/>
      <c r="URV128" s="243"/>
      <c r="URW128" s="243"/>
      <c r="URX128" s="243"/>
      <c r="URY128" s="243"/>
      <c r="URZ128" s="243"/>
      <c r="USA128" s="243"/>
      <c r="USB128" s="243"/>
      <c r="USC128" s="243"/>
      <c r="USD128" s="243"/>
      <c r="USE128" s="243"/>
      <c r="USF128" s="243"/>
      <c r="USG128" s="243"/>
      <c r="USH128" s="243"/>
      <c r="USI128" s="243"/>
      <c r="USJ128" s="243"/>
      <c r="USK128" s="243"/>
      <c r="USL128" s="243"/>
      <c r="USM128" s="243"/>
      <c r="USN128" s="243"/>
      <c r="USO128" s="243"/>
      <c r="USP128" s="243"/>
      <c r="USQ128" s="243"/>
      <c r="USR128" s="243"/>
      <c r="USS128" s="243"/>
      <c r="UST128" s="243"/>
      <c r="USU128" s="243"/>
      <c r="USV128" s="243"/>
      <c r="USW128" s="243"/>
      <c r="USX128" s="243"/>
      <c r="USY128" s="243"/>
      <c r="USZ128" s="243"/>
      <c r="UTA128" s="243"/>
      <c r="UTB128" s="243"/>
      <c r="UTC128" s="243"/>
      <c r="UTD128" s="243"/>
      <c r="UTE128" s="243"/>
      <c r="UTF128" s="243"/>
      <c r="UTG128" s="243"/>
      <c r="UTH128" s="243"/>
      <c r="UTI128" s="243"/>
      <c r="UTJ128" s="243"/>
      <c r="UTK128" s="243"/>
      <c r="UTL128" s="243"/>
      <c r="UTM128" s="243"/>
      <c r="UTN128" s="243"/>
      <c r="UTO128" s="243"/>
      <c r="UTP128" s="243"/>
      <c r="UTQ128" s="243"/>
      <c r="UTR128" s="243"/>
      <c r="UTS128" s="243"/>
      <c r="UTT128" s="243"/>
      <c r="UTU128" s="243"/>
      <c r="UTV128" s="243"/>
      <c r="UTW128" s="243"/>
      <c r="UTX128" s="243"/>
      <c r="UTY128" s="243"/>
      <c r="UTZ128" s="243"/>
      <c r="UUA128" s="243"/>
      <c r="UUB128" s="243"/>
      <c r="UUC128" s="243"/>
      <c r="UUD128" s="243"/>
      <c r="UUE128" s="243"/>
      <c r="UUF128" s="243"/>
      <c r="UUG128" s="243"/>
      <c r="UUH128" s="243"/>
      <c r="UUI128" s="243"/>
      <c r="UUJ128" s="243"/>
      <c r="UUK128" s="243"/>
      <c r="UUL128" s="243"/>
      <c r="UUM128" s="243"/>
      <c r="UUN128" s="243"/>
      <c r="UUO128" s="243"/>
      <c r="UUP128" s="243"/>
      <c r="UUQ128" s="243"/>
      <c r="UUR128" s="243"/>
      <c r="UUS128" s="243"/>
      <c r="UUT128" s="243"/>
      <c r="UUU128" s="243"/>
      <c r="UUV128" s="243"/>
      <c r="UUW128" s="243"/>
      <c r="UUX128" s="243"/>
      <c r="UUY128" s="243"/>
      <c r="UUZ128" s="243"/>
      <c r="UVA128" s="243"/>
      <c r="UVB128" s="243"/>
      <c r="UVC128" s="243"/>
      <c r="UVD128" s="243"/>
      <c r="UVE128" s="243"/>
      <c r="UVF128" s="243"/>
      <c r="UVG128" s="243"/>
      <c r="UVH128" s="243"/>
      <c r="UVI128" s="243"/>
      <c r="UVJ128" s="243"/>
      <c r="UVK128" s="243"/>
      <c r="UVL128" s="243"/>
      <c r="UVM128" s="243"/>
      <c r="UVN128" s="243"/>
      <c r="UVO128" s="243"/>
      <c r="UVP128" s="243"/>
      <c r="UVQ128" s="243"/>
      <c r="UVR128" s="243"/>
      <c r="UVS128" s="243"/>
      <c r="UVT128" s="243"/>
      <c r="UVU128" s="243"/>
      <c r="UVV128" s="243"/>
      <c r="UVW128" s="243"/>
      <c r="UVX128" s="243"/>
      <c r="UVY128" s="243"/>
      <c r="UVZ128" s="243"/>
      <c r="UWA128" s="243"/>
      <c r="UWB128" s="243"/>
      <c r="UWC128" s="243"/>
      <c r="UWD128" s="243"/>
      <c r="UWE128" s="243"/>
      <c r="UWF128" s="243"/>
      <c r="UWG128" s="243"/>
      <c r="UWH128" s="243"/>
      <c r="UWI128" s="243"/>
      <c r="UWJ128" s="243"/>
      <c r="UWK128" s="243"/>
      <c r="UWL128" s="243"/>
      <c r="UWM128" s="243"/>
      <c r="UWN128" s="243"/>
      <c r="UWO128" s="243"/>
      <c r="UWP128" s="243"/>
      <c r="UWQ128" s="243"/>
      <c r="UWR128" s="243"/>
      <c r="UWS128" s="243"/>
      <c r="UWT128" s="243"/>
      <c r="UWU128" s="243"/>
      <c r="UWV128" s="243"/>
      <c r="UWW128" s="243"/>
      <c r="UWX128" s="243"/>
      <c r="UWY128" s="243"/>
      <c r="UWZ128" s="243"/>
      <c r="UXA128" s="243"/>
      <c r="UXB128" s="243"/>
      <c r="UXC128" s="243"/>
      <c r="UXD128" s="243"/>
      <c r="UXE128" s="243"/>
      <c r="UXF128" s="243"/>
      <c r="UXG128" s="243"/>
      <c r="UXH128" s="243"/>
      <c r="UXI128" s="243"/>
      <c r="UXJ128" s="243"/>
      <c r="UXK128" s="243"/>
      <c r="UXL128" s="243"/>
      <c r="UXM128" s="243"/>
      <c r="UXN128" s="243"/>
      <c r="UXO128" s="243"/>
      <c r="UXP128" s="243"/>
      <c r="UXQ128" s="243"/>
      <c r="UXR128" s="243"/>
      <c r="UXS128" s="243"/>
      <c r="UXT128" s="243"/>
      <c r="UXU128" s="243"/>
      <c r="UXV128" s="243"/>
      <c r="UXW128" s="243"/>
      <c r="UXX128" s="243"/>
      <c r="UXY128" s="243"/>
      <c r="UXZ128" s="243"/>
      <c r="UYA128" s="243"/>
      <c r="UYB128" s="243"/>
      <c r="UYC128" s="243"/>
      <c r="UYD128" s="243"/>
      <c r="UYE128" s="243"/>
      <c r="UYF128" s="243"/>
      <c r="UYG128" s="243"/>
      <c r="UYH128" s="243"/>
      <c r="UYI128" s="243"/>
      <c r="UYJ128" s="243"/>
      <c r="UYK128" s="243"/>
      <c r="UYL128" s="243"/>
      <c r="UYM128" s="243"/>
      <c r="UYN128" s="243"/>
      <c r="UYO128" s="243"/>
      <c r="UYP128" s="243"/>
      <c r="UYQ128" s="243"/>
      <c r="UYR128" s="243"/>
      <c r="UYS128" s="243"/>
      <c r="UYT128" s="243"/>
      <c r="UYU128" s="243"/>
      <c r="UYV128" s="243"/>
      <c r="UYW128" s="243"/>
      <c r="UYX128" s="243"/>
      <c r="UYY128" s="243"/>
      <c r="UYZ128" s="243"/>
      <c r="UZA128" s="243"/>
      <c r="UZB128" s="243"/>
      <c r="UZC128" s="243"/>
      <c r="UZD128" s="243"/>
      <c r="UZE128" s="243"/>
      <c r="UZF128" s="243"/>
      <c r="UZG128" s="243"/>
      <c r="UZH128" s="243"/>
      <c r="UZI128" s="243"/>
      <c r="UZJ128" s="243"/>
      <c r="UZK128" s="243"/>
      <c r="UZL128" s="243"/>
      <c r="UZM128" s="243"/>
      <c r="UZN128" s="243"/>
      <c r="UZO128" s="243"/>
      <c r="UZP128" s="243"/>
      <c r="UZQ128" s="243"/>
      <c r="UZR128" s="243"/>
      <c r="UZS128" s="243"/>
      <c r="UZT128" s="243"/>
      <c r="UZU128" s="243"/>
      <c r="UZV128" s="243"/>
      <c r="UZW128" s="243"/>
      <c r="UZX128" s="243"/>
      <c r="UZY128" s="243"/>
      <c r="UZZ128" s="243"/>
      <c r="VAA128" s="243"/>
      <c r="VAB128" s="243"/>
      <c r="VAC128" s="243"/>
      <c r="VAD128" s="243"/>
      <c r="VAE128" s="243"/>
      <c r="VAF128" s="243"/>
      <c r="VAG128" s="243"/>
      <c r="VAH128" s="243"/>
      <c r="VAI128" s="243"/>
      <c r="VAJ128" s="243"/>
      <c r="VAK128" s="243"/>
      <c r="VAL128" s="243"/>
      <c r="VAM128" s="243"/>
      <c r="VAN128" s="243"/>
      <c r="VAO128" s="243"/>
      <c r="VAP128" s="243"/>
      <c r="VAQ128" s="243"/>
      <c r="VAR128" s="243"/>
      <c r="VAS128" s="243"/>
      <c r="VAT128" s="243"/>
      <c r="VAU128" s="243"/>
      <c r="VAV128" s="243"/>
      <c r="VAW128" s="243"/>
      <c r="VAX128" s="243"/>
      <c r="VAY128" s="243"/>
      <c r="VAZ128" s="243"/>
      <c r="VBA128" s="243"/>
      <c r="VBB128" s="243"/>
      <c r="VBC128" s="243"/>
      <c r="VBD128" s="243"/>
      <c r="VBE128" s="243"/>
      <c r="VBF128" s="243"/>
      <c r="VBG128" s="243"/>
      <c r="VBH128" s="243"/>
      <c r="VBI128" s="243"/>
      <c r="VBJ128" s="243"/>
      <c r="VBK128" s="243"/>
      <c r="VBL128" s="243"/>
      <c r="VBM128" s="243"/>
      <c r="VBN128" s="243"/>
      <c r="VBO128" s="243"/>
      <c r="VBP128" s="243"/>
      <c r="VBQ128" s="243"/>
      <c r="VBR128" s="243"/>
      <c r="VBS128" s="243"/>
      <c r="VBT128" s="243"/>
      <c r="VBU128" s="243"/>
      <c r="VBV128" s="243"/>
      <c r="VBW128" s="243"/>
      <c r="VBX128" s="243"/>
      <c r="VBY128" s="243"/>
      <c r="VBZ128" s="243"/>
      <c r="VCA128" s="243"/>
      <c r="VCB128" s="243"/>
      <c r="VCC128" s="243"/>
      <c r="VCD128" s="243"/>
      <c r="VCE128" s="243"/>
      <c r="VCF128" s="243"/>
      <c r="VCG128" s="243"/>
      <c r="VCH128" s="243"/>
      <c r="VCI128" s="243"/>
      <c r="VCJ128" s="243"/>
      <c r="VCK128" s="243"/>
      <c r="VCL128" s="243"/>
      <c r="VCM128" s="243"/>
      <c r="VCN128" s="243"/>
      <c r="VCO128" s="243"/>
      <c r="VCP128" s="243"/>
      <c r="VCQ128" s="243"/>
      <c r="VCR128" s="243"/>
      <c r="VCS128" s="243"/>
      <c r="VCT128" s="243"/>
      <c r="VCU128" s="243"/>
      <c r="VCV128" s="243"/>
      <c r="VCW128" s="243"/>
      <c r="VCX128" s="243"/>
      <c r="VCY128" s="243"/>
      <c r="VCZ128" s="243"/>
      <c r="VDA128" s="243"/>
      <c r="VDB128" s="243"/>
      <c r="VDC128" s="243"/>
      <c r="VDD128" s="243"/>
      <c r="VDE128" s="243"/>
      <c r="VDF128" s="243"/>
      <c r="VDG128" s="243"/>
      <c r="VDH128" s="243"/>
      <c r="VDI128" s="243"/>
      <c r="VDJ128" s="243"/>
      <c r="VDK128" s="243"/>
      <c r="VDL128" s="243"/>
      <c r="VDM128" s="243"/>
      <c r="VDN128" s="243"/>
      <c r="VDO128" s="243"/>
      <c r="VDP128" s="243"/>
      <c r="VDQ128" s="243"/>
      <c r="VDR128" s="243"/>
      <c r="VDS128" s="243"/>
      <c r="VDT128" s="243"/>
      <c r="VDU128" s="243"/>
      <c r="VDV128" s="243"/>
      <c r="VDW128" s="243"/>
      <c r="VDX128" s="243"/>
      <c r="VDY128" s="243"/>
      <c r="VDZ128" s="243"/>
      <c r="VEA128" s="243"/>
      <c r="VEB128" s="243"/>
      <c r="VEC128" s="243"/>
      <c r="VED128" s="243"/>
      <c r="VEE128" s="243"/>
      <c r="VEF128" s="243"/>
      <c r="VEG128" s="243"/>
      <c r="VEH128" s="243"/>
      <c r="VEI128" s="243"/>
      <c r="VEJ128" s="243"/>
      <c r="VEK128" s="243"/>
      <c r="VEL128" s="243"/>
      <c r="VEM128" s="243"/>
      <c r="VEN128" s="243"/>
      <c r="VEO128" s="243"/>
      <c r="VEP128" s="243"/>
      <c r="VEQ128" s="243"/>
      <c r="VER128" s="243"/>
      <c r="VES128" s="243"/>
      <c r="VET128" s="243"/>
      <c r="VEU128" s="243"/>
      <c r="VEV128" s="243"/>
      <c r="VEW128" s="243"/>
      <c r="VEX128" s="243"/>
      <c r="VEY128" s="243"/>
      <c r="VEZ128" s="243"/>
      <c r="VFA128" s="243"/>
      <c r="VFB128" s="243"/>
      <c r="VFC128" s="243"/>
      <c r="VFD128" s="243"/>
      <c r="VFE128" s="243"/>
      <c r="VFF128" s="243"/>
      <c r="VFG128" s="243"/>
      <c r="VFH128" s="243"/>
      <c r="VFI128" s="243"/>
      <c r="VFJ128" s="243"/>
      <c r="VFK128" s="243"/>
      <c r="VFL128" s="243"/>
      <c r="VFM128" s="243"/>
      <c r="VFN128" s="243"/>
      <c r="VFO128" s="243"/>
      <c r="VFP128" s="243"/>
      <c r="VFQ128" s="243"/>
      <c r="VFR128" s="243"/>
      <c r="VFS128" s="243"/>
      <c r="VFT128" s="243"/>
      <c r="VFU128" s="243"/>
      <c r="VFV128" s="243"/>
      <c r="VFW128" s="243"/>
      <c r="VFX128" s="243"/>
      <c r="VFY128" s="243"/>
      <c r="VFZ128" s="243"/>
      <c r="VGA128" s="243"/>
      <c r="VGB128" s="243"/>
      <c r="VGC128" s="243"/>
      <c r="VGD128" s="243"/>
      <c r="VGE128" s="243"/>
      <c r="VGF128" s="243"/>
      <c r="VGG128" s="243"/>
      <c r="VGH128" s="243"/>
      <c r="VGI128" s="243"/>
      <c r="VGJ128" s="243"/>
      <c r="VGK128" s="243"/>
      <c r="VGL128" s="243"/>
      <c r="VGM128" s="243"/>
      <c r="VGN128" s="243"/>
      <c r="VGO128" s="243"/>
      <c r="VGP128" s="243"/>
      <c r="VGQ128" s="243"/>
      <c r="VGR128" s="243"/>
      <c r="VGS128" s="243"/>
      <c r="VGT128" s="243"/>
      <c r="VGU128" s="243"/>
      <c r="VGV128" s="243"/>
      <c r="VGW128" s="243"/>
      <c r="VGX128" s="243"/>
      <c r="VGY128" s="243"/>
      <c r="VGZ128" s="243"/>
      <c r="VHA128" s="243"/>
      <c r="VHB128" s="243"/>
      <c r="VHC128" s="243"/>
      <c r="VHD128" s="243"/>
      <c r="VHE128" s="243"/>
      <c r="VHF128" s="243"/>
      <c r="VHG128" s="243"/>
      <c r="VHH128" s="243"/>
      <c r="VHI128" s="243"/>
      <c r="VHJ128" s="243"/>
      <c r="VHK128" s="243"/>
      <c r="VHL128" s="243"/>
      <c r="VHM128" s="243"/>
      <c r="VHN128" s="243"/>
      <c r="VHO128" s="243"/>
      <c r="VHP128" s="243"/>
      <c r="VHQ128" s="243"/>
      <c r="VHR128" s="243"/>
      <c r="VHS128" s="243"/>
      <c r="VHT128" s="243"/>
      <c r="VHU128" s="243"/>
      <c r="VHV128" s="243"/>
      <c r="VHW128" s="243"/>
      <c r="VHX128" s="243"/>
      <c r="VHY128" s="243"/>
      <c r="VHZ128" s="243"/>
      <c r="VIA128" s="243"/>
      <c r="VIB128" s="243"/>
      <c r="VIC128" s="243"/>
      <c r="VID128" s="243"/>
      <c r="VIE128" s="243"/>
      <c r="VIF128" s="243"/>
      <c r="VIG128" s="243"/>
      <c r="VIH128" s="243"/>
      <c r="VII128" s="243"/>
      <c r="VIJ128" s="243"/>
      <c r="VIK128" s="243"/>
      <c r="VIL128" s="243"/>
      <c r="VIM128" s="243"/>
      <c r="VIN128" s="243"/>
      <c r="VIO128" s="243"/>
      <c r="VIP128" s="243"/>
      <c r="VIQ128" s="243"/>
      <c r="VIR128" s="243"/>
      <c r="VIS128" s="243"/>
      <c r="VIT128" s="243"/>
      <c r="VIU128" s="243"/>
      <c r="VIV128" s="243"/>
      <c r="VIW128" s="243"/>
      <c r="VIX128" s="243"/>
      <c r="VIY128" s="243"/>
      <c r="VIZ128" s="243"/>
      <c r="VJA128" s="243"/>
      <c r="VJB128" s="243"/>
      <c r="VJC128" s="243"/>
      <c r="VJD128" s="243"/>
      <c r="VJE128" s="243"/>
      <c r="VJF128" s="243"/>
      <c r="VJG128" s="243"/>
      <c r="VJH128" s="243"/>
      <c r="VJI128" s="243"/>
      <c r="VJJ128" s="243"/>
      <c r="VJK128" s="243"/>
      <c r="VJL128" s="243"/>
      <c r="VJM128" s="243"/>
      <c r="VJN128" s="243"/>
      <c r="VJO128" s="243"/>
      <c r="VJP128" s="243"/>
      <c r="VJQ128" s="243"/>
      <c r="VJR128" s="243"/>
      <c r="VJS128" s="243"/>
      <c r="VJT128" s="243"/>
      <c r="VJU128" s="243"/>
      <c r="VJV128" s="243"/>
      <c r="VJW128" s="243"/>
      <c r="VJX128" s="243"/>
      <c r="VJY128" s="243"/>
      <c r="VJZ128" s="243"/>
      <c r="VKA128" s="243"/>
      <c r="VKB128" s="243"/>
      <c r="VKC128" s="243"/>
      <c r="VKD128" s="243"/>
      <c r="VKE128" s="243"/>
      <c r="VKF128" s="243"/>
      <c r="VKG128" s="243"/>
      <c r="VKH128" s="243"/>
      <c r="VKI128" s="243"/>
      <c r="VKJ128" s="243"/>
      <c r="VKK128" s="243"/>
      <c r="VKL128" s="243"/>
      <c r="VKM128" s="243"/>
      <c r="VKN128" s="243"/>
      <c r="VKO128" s="243"/>
      <c r="VKP128" s="243"/>
      <c r="VKQ128" s="243"/>
      <c r="VKR128" s="243"/>
      <c r="VKS128" s="243"/>
      <c r="VKT128" s="243"/>
      <c r="VKU128" s="243"/>
      <c r="VKV128" s="243"/>
      <c r="VKW128" s="243"/>
      <c r="VKX128" s="243"/>
      <c r="VKY128" s="243"/>
      <c r="VKZ128" s="243"/>
      <c r="VLA128" s="243"/>
      <c r="VLB128" s="243"/>
      <c r="VLC128" s="243"/>
      <c r="VLD128" s="243"/>
      <c r="VLE128" s="243"/>
      <c r="VLF128" s="243"/>
      <c r="VLG128" s="243"/>
      <c r="VLH128" s="243"/>
      <c r="VLI128" s="243"/>
      <c r="VLJ128" s="243"/>
      <c r="VLK128" s="243"/>
      <c r="VLL128" s="243"/>
      <c r="VLM128" s="243"/>
      <c r="VLN128" s="243"/>
      <c r="VLO128" s="243"/>
      <c r="VLP128" s="243"/>
      <c r="VLQ128" s="243"/>
      <c r="VLR128" s="243"/>
      <c r="VLS128" s="243"/>
      <c r="VLT128" s="243"/>
      <c r="VLU128" s="243"/>
      <c r="VLV128" s="243"/>
      <c r="VLW128" s="243"/>
      <c r="VLX128" s="243"/>
      <c r="VLY128" s="243"/>
      <c r="VLZ128" s="243"/>
      <c r="VMA128" s="243"/>
      <c r="VMB128" s="243"/>
      <c r="VMC128" s="243"/>
      <c r="VMD128" s="243"/>
      <c r="VME128" s="243"/>
      <c r="VMF128" s="243"/>
      <c r="VMG128" s="243"/>
      <c r="VMH128" s="243"/>
      <c r="VMI128" s="243"/>
      <c r="VMJ128" s="243"/>
      <c r="VMK128" s="243"/>
      <c r="VML128" s="243"/>
      <c r="VMM128" s="243"/>
      <c r="VMN128" s="243"/>
      <c r="VMO128" s="243"/>
      <c r="VMP128" s="243"/>
      <c r="VMQ128" s="243"/>
      <c r="VMR128" s="243"/>
      <c r="VMS128" s="243"/>
      <c r="VMT128" s="243"/>
      <c r="VMU128" s="243"/>
      <c r="VMV128" s="243"/>
      <c r="VMW128" s="243"/>
      <c r="VMX128" s="243"/>
      <c r="VMY128" s="243"/>
      <c r="VMZ128" s="243"/>
      <c r="VNA128" s="243"/>
      <c r="VNB128" s="243"/>
      <c r="VNC128" s="243"/>
      <c r="VND128" s="243"/>
      <c r="VNE128" s="243"/>
      <c r="VNF128" s="243"/>
      <c r="VNG128" s="243"/>
      <c r="VNH128" s="243"/>
      <c r="VNI128" s="243"/>
      <c r="VNJ128" s="243"/>
      <c r="VNK128" s="243"/>
      <c r="VNL128" s="243"/>
      <c r="VNM128" s="243"/>
      <c r="VNN128" s="243"/>
      <c r="VNO128" s="243"/>
      <c r="VNP128" s="243"/>
      <c r="VNQ128" s="243"/>
      <c r="VNR128" s="243"/>
      <c r="VNS128" s="243"/>
      <c r="VNT128" s="243"/>
      <c r="VNU128" s="243"/>
      <c r="VNV128" s="243"/>
      <c r="VNW128" s="243"/>
      <c r="VNX128" s="243"/>
      <c r="VNY128" s="243"/>
      <c r="VNZ128" s="243"/>
      <c r="VOA128" s="243"/>
      <c r="VOB128" s="243"/>
      <c r="VOC128" s="243"/>
      <c r="VOD128" s="243"/>
      <c r="VOE128" s="243"/>
      <c r="VOF128" s="243"/>
      <c r="VOG128" s="243"/>
      <c r="VOH128" s="243"/>
      <c r="VOI128" s="243"/>
      <c r="VOJ128" s="243"/>
      <c r="VOK128" s="243"/>
      <c r="VOL128" s="243"/>
      <c r="VOM128" s="243"/>
      <c r="VON128" s="243"/>
      <c r="VOO128" s="243"/>
      <c r="VOP128" s="243"/>
      <c r="VOQ128" s="243"/>
      <c r="VOR128" s="243"/>
      <c r="VOS128" s="243"/>
      <c r="VOT128" s="243"/>
      <c r="VOU128" s="243"/>
      <c r="VOV128" s="243"/>
      <c r="VOW128" s="243"/>
      <c r="VOX128" s="243"/>
      <c r="VOY128" s="243"/>
      <c r="VOZ128" s="243"/>
      <c r="VPA128" s="243"/>
      <c r="VPB128" s="243"/>
      <c r="VPC128" s="243"/>
      <c r="VPD128" s="243"/>
      <c r="VPE128" s="243"/>
      <c r="VPF128" s="243"/>
      <c r="VPG128" s="243"/>
      <c r="VPH128" s="243"/>
      <c r="VPI128" s="243"/>
      <c r="VPJ128" s="243"/>
      <c r="VPK128" s="243"/>
      <c r="VPL128" s="243"/>
      <c r="VPM128" s="243"/>
      <c r="VPN128" s="243"/>
      <c r="VPO128" s="243"/>
      <c r="VPP128" s="243"/>
      <c r="VPQ128" s="243"/>
      <c r="VPR128" s="243"/>
      <c r="VPS128" s="243"/>
      <c r="VPT128" s="243"/>
      <c r="VPU128" s="243"/>
      <c r="VPV128" s="243"/>
      <c r="VPW128" s="243"/>
      <c r="VPX128" s="243"/>
      <c r="VPY128" s="243"/>
      <c r="VPZ128" s="243"/>
      <c r="VQA128" s="243"/>
      <c r="VQB128" s="243"/>
      <c r="VQC128" s="243"/>
      <c r="VQD128" s="243"/>
      <c r="VQE128" s="243"/>
      <c r="VQF128" s="243"/>
      <c r="VQG128" s="243"/>
      <c r="VQH128" s="243"/>
      <c r="VQI128" s="243"/>
      <c r="VQJ128" s="243"/>
      <c r="VQK128" s="243"/>
      <c r="VQL128" s="243"/>
      <c r="VQM128" s="243"/>
      <c r="VQN128" s="243"/>
      <c r="VQO128" s="243"/>
      <c r="VQP128" s="243"/>
      <c r="VQQ128" s="243"/>
      <c r="VQR128" s="243"/>
      <c r="VQS128" s="243"/>
      <c r="VQT128" s="243"/>
      <c r="VQU128" s="243"/>
      <c r="VQV128" s="243"/>
      <c r="VQW128" s="243"/>
      <c r="VQX128" s="243"/>
      <c r="VQY128" s="243"/>
      <c r="VQZ128" s="243"/>
      <c r="VRA128" s="243"/>
      <c r="VRB128" s="243"/>
      <c r="VRC128" s="243"/>
      <c r="VRD128" s="243"/>
      <c r="VRE128" s="243"/>
      <c r="VRF128" s="243"/>
      <c r="VRG128" s="243"/>
      <c r="VRH128" s="243"/>
      <c r="VRI128" s="243"/>
      <c r="VRJ128" s="243"/>
      <c r="VRK128" s="243"/>
      <c r="VRL128" s="243"/>
      <c r="VRM128" s="243"/>
      <c r="VRN128" s="243"/>
      <c r="VRO128" s="243"/>
      <c r="VRP128" s="243"/>
      <c r="VRQ128" s="243"/>
      <c r="VRR128" s="243"/>
      <c r="VRS128" s="243"/>
      <c r="VRT128" s="243"/>
      <c r="VRU128" s="243"/>
      <c r="VRV128" s="243"/>
      <c r="VRW128" s="243"/>
      <c r="VRX128" s="243"/>
      <c r="VRY128" s="243"/>
      <c r="VRZ128" s="243"/>
      <c r="VSA128" s="243"/>
      <c r="VSB128" s="243"/>
      <c r="VSC128" s="243"/>
      <c r="VSD128" s="243"/>
      <c r="VSE128" s="243"/>
      <c r="VSF128" s="243"/>
      <c r="VSG128" s="243"/>
      <c r="VSH128" s="243"/>
      <c r="VSI128" s="243"/>
      <c r="VSJ128" s="243"/>
      <c r="VSK128" s="243"/>
      <c r="VSL128" s="243"/>
      <c r="VSM128" s="243"/>
      <c r="VSN128" s="243"/>
      <c r="VSO128" s="243"/>
      <c r="VSP128" s="243"/>
      <c r="VSQ128" s="243"/>
      <c r="VSR128" s="243"/>
      <c r="VSS128" s="243"/>
      <c r="VST128" s="243"/>
      <c r="VSU128" s="243"/>
      <c r="VSV128" s="243"/>
      <c r="VSW128" s="243"/>
      <c r="VSX128" s="243"/>
      <c r="VSY128" s="243"/>
      <c r="VSZ128" s="243"/>
      <c r="VTA128" s="243"/>
      <c r="VTB128" s="243"/>
      <c r="VTC128" s="243"/>
      <c r="VTD128" s="243"/>
      <c r="VTE128" s="243"/>
      <c r="VTF128" s="243"/>
      <c r="VTG128" s="243"/>
      <c r="VTH128" s="243"/>
      <c r="VTI128" s="243"/>
      <c r="VTJ128" s="243"/>
      <c r="VTK128" s="243"/>
      <c r="VTL128" s="243"/>
      <c r="VTM128" s="243"/>
      <c r="VTN128" s="243"/>
      <c r="VTO128" s="243"/>
      <c r="VTP128" s="243"/>
      <c r="VTQ128" s="243"/>
      <c r="VTR128" s="243"/>
      <c r="VTS128" s="243"/>
      <c r="VTT128" s="243"/>
      <c r="VTU128" s="243"/>
      <c r="VTV128" s="243"/>
      <c r="VTW128" s="243"/>
      <c r="VTX128" s="243"/>
      <c r="VTY128" s="243"/>
      <c r="VTZ128" s="243"/>
      <c r="VUA128" s="243"/>
      <c r="VUB128" s="243"/>
      <c r="VUC128" s="243"/>
      <c r="VUD128" s="243"/>
      <c r="VUE128" s="243"/>
      <c r="VUF128" s="243"/>
      <c r="VUG128" s="243"/>
      <c r="VUH128" s="243"/>
      <c r="VUI128" s="243"/>
      <c r="VUJ128" s="243"/>
      <c r="VUK128" s="243"/>
      <c r="VUL128" s="243"/>
      <c r="VUM128" s="243"/>
      <c r="VUN128" s="243"/>
      <c r="VUO128" s="243"/>
      <c r="VUP128" s="243"/>
      <c r="VUQ128" s="243"/>
      <c r="VUR128" s="243"/>
      <c r="VUS128" s="243"/>
      <c r="VUT128" s="243"/>
      <c r="VUU128" s="243"/>
      <c r="VUV128" s="243"/>
      <c r="VUW128" s="243"/>
      <c r="VUX128" s="243"/>
      <c r="VUY128" s="243"/>
      <c r="VUZ128" s="243"/>
      <c r="VVA128" s="243"/>
      <c r="VVB128" s="243"/>
      <c r="VVC128" s="243"/>
      <c r="VVD128" s="243"/>
      <c r="VVE128" s="243"/>
      <c r="VVF128" s="243"/>
      <c r="VVG128" s="243"/>
      <c r="VVH128" s="243"/>
      <c r="VVI128" s="243"/>
      <c r="VVJ128" s="243"/>
      <c r="VVK128" s="243"/>
      <c r="VVL128" s="243"/>
      <c r="VVM128" s="243"/>
      <c r="VVN128" s="243"/>
      <c r="VVO128" s="243"/>
      <c r="VVP128" s="243"/>
      <c r="VVQ128" s="243"/>
      <c r="VVR128" s="243"/>
      <c r="VVS128" s="243"/>
      <c r="VVT128" s="243"/>
      <c r="VVU128" s="243"/>
      <c r="VVV128" s="243"/>
      <c r="VVW128" s="243"/>
      <c r="VVX128" s="243"/>
      <c r="VVY128" s="243"/>
      <c r="VVZ128" s="243"/>
      <c r="VWA128" s="243"/>
      <c r="VWB128" s="243"/>
      <c r="VWC128" s="243"/>
      <c r="VWD128" s="243"/>
      <c r="VWE128" s="243"/>
      <c r="VWF128" s="243"/>
      <c r="VWG128" s="243"/>
      <c r="VWH128" s="243"/>
      <c r="VWI128" s="243"/>
      <c r="VWJ128" s="243"/>
      <c r="VWK128" s="243"/>
      <c r="VWL128" s="243"/>
      <c r="VWM128" s="243"/>
      <c r="VWN128" s="243"/>
      <c r="VWO128" s="243"/>
      <c r="VWP128" s="243"/>
      <c r="VWQ128" s="243"/>
      <c r="VWR128" s="243"/>
      <c r="VWS128" s="243"/>
      <c r="VWT128" s="243"/>
      <c r="VWU128" s="243"/>
      <c r="VWV128" s="243"/>
      <c r="VWW128" s="243"/>
      <c r="VWX128" s="243"/>
      <c r="VWY128" s="243"/>
      <c r="VWZ128" s="243"/>
      <c r="VXA128" s="243"/>
      <c r="VXB128" s="243"/>
      <c r="VXC128" s="243"/>
      <c r="VXD128" s="243"/>
      <c r="VXE128" s="243"/>
      <c r="VXF128" s="243"/>
      <c r="VXG128" s="243"/>
      <c r="VXH128" s="243"/>
      <c r="VXI128" s="243"/>
      <c r="VXJ128" s="243"/>
      <c r="VXK128" s="243"/>
      <c r="VXL128" s="243"/>
      <c r="VXM128" s="243"/>
      <c r="VXN128" s="243"/>
      <c r="VXO128" s="243"/>
      <c r="VXP128" s="243"/>
      <c r="VXQ128" s="243"/>
      <c r="VXR128" s="243"/>
      <c r="VXS128" s="243"/>
      <c r="VXT128" s="243"/>
      <c r="VXU128" s="243"/>
      <c r="VXV128" s="243"/>
      <c r="VXW128" s="243"/>
      <c r="VXX128" s="243"/>
      <c r="VXY128" s="243"/>
      <c r="VXZ128" s="243"/>
      <c r="VYA128" s="243"/>
      <c r="VYB128" s="243"/>
      <c r="VYC128" s="243"/>
      <c r="VYD128" s="243"/>
      <c r="VYE128" s="243"/>
      <c r="VYF128" s="243"/>
      <c r="VYG128" s="243"/>
      <c r="VYH128" s="243"/>
      <c r="VYI128" s="243"/>
      <c r="VYJ128" s="243"/>
      <c r="VYK128" s="243"/>
      <c r="VYL128" s="243"/>
      <c r="VYM128" s="243"/>
      <c r="VYN128" s="243"/>
      <c r="VYO128" s="243"/>
      <c r="VYP128" s="243"/>
      <c r="VYQ128" s="243"/>
      <c r="VYR128" s="243"/>
      <c r="VYS128" s="243"/>
      <c r="VYT128" s="243"/>
      <c r="VYU128" s="243"/>
      <c r="VYV128" s="243"/>
      <c r="VYW128" s="243"/>
      <c r="VYX128" s="243"/>
      <c r="VYY128" s="243"/>
      <c r="VYZ128" s="243"/>
      <c r="VZA128" s="243"/>
      <c r="VZB128" s="243"/>
      <c r="VZC128" s="243"/>
      <c r="VZD128" s="243"/>
      <c r="VZE128" s="243"/>
      <c r="VZF128" s="243"/>
      <c r="VZG128" s="243"/>
      <c r="VZH128" s="243"/>
      <c r="VZI128" s="243"/>
      <c r="VZJ128" s="243"/>
      <c r="VZK128" s="243"/>
      <c r="VZL128" s="243"/>
      <c r="VZM128" s="243"/>
      <c r="VZN128" s="243"/>
      <c r="VZO128" s="243"/>
      <c r="VZP128" s="243"/>
      <c r="VZQ128" s="243"/>
      <c r="VZR128" s="243"/>
      <c r="VZS128" s="243"/>
      <c r="VZT128" s="243"/>
      <c r="VZU128" s="243"/>
      <c r="VZV128" s="243"/>
      <c r="VZW128" s="243"/>
      <c r="VZX128" s="243"/>
      <c r="VZY128" s="243"/>
      <c r="VZZ128" s="243"/>
      <c r="WAA128" s="243"/>
      <c r="WAB128" s="243"/>
      <c r="WAC128" s="243"/>
      <c r="WAD128" s="243"/>
      <c r="WAE128" s="243"/>
      <c r="WAF128" s="243"/>
      <c r="WAG128" s="243"/>
      <c r="WAH128" s="243"/>
      <c r="WAI128" s="243"/>
      <c r="WAJ128" s="243"/>
      <c r="WAK128" s="243"/>
      <c r="WAL128" s="243"/>
      <c r="WAM128" s="243"/>
      <c r="WAN128" s="243"/>
      <c r="WAO128" s="243"/>
      <c r="WAP128" s="243"/>
      <c r="WAQ128" s="243"/>
      <c r="WAR128" s="243"/>
      <c r="WAS128" s="243"/>
      <c r="WAT128" s="243"/>
      <c r="WAU128" s="243"/>
      <c r="WAV128" s="243"/>
      <c r="WAW128" s="243"/>
      <c r="WAX128" s="243"/>
      <c r="WAY128" s="243"/>
      <c r="WAZ128" s="243"/>
      <c r="WBA128" s="243"/>
      <c r="WBB128" s="243"/>
      <c r="WBC128" s="243"/>
      <c r="WBD128" s="243"/>
      <c r="WBE128" s="243"/>
      <c r="WBF128" s="243"/>
      <c r="WBG128" s="243"/>
      <c r="WBH128" s="243"/>
      <c r="WBI128" s="243"/>
      <c r="WBJ128" s="243"/>
      <c r="WBK128" s="243"/>
      <c r="WBL128" s="243"/>
      <c r="WBM128" s="243"/>
      <c r="WBN128" s="243"/>
      <c r="WBO128" s="243"/>
      <c r="WBP128" s="243"/>
      <c r="WBQ128" s="243"/>
      <c r="WBR128" s="243"/>
      <c r="WBS128" s="243"/>
      <c r="WBT128" s="243"/>
      <c r="WBU128" s="243"/>
      <c r="WBV128" s="243"/>
      <c r="WBW128" s="243"/>
      <c r="WBX128" s="243"/>
      <c r="WBY128" s="243"/>
      <c r="WBZ128" s="243"/>
      <c r="WCA128" s="243"/>
      <c r="WCB128" s="243"/>
      <c r="WCC128" s="243"/>
      <c r="WCD128" s="243"/>
      <c r="WCE128" s="243"/>
      <c r="WCF128" s="243"/>
      <c r="WCG128" s="243"/>
      <c r="WCH128" s="243"/>
      <c r="WCI128" s="243"/>
      <c r="WCJ128" s="243"/>
      <c r="WCK128" s="243"/>
      <c r="WCL128" s="243"/>
      <c r="WCM128" s="243"/>
      <c r="WCN128" s="243"/>
      <c r="WCO128" s="243"/>
      <c r="WCP128" s="243"/>
      <c r="WCQ128" s="243"/>
      <c r="WCR128" s="243"/>
      <c r="WCS128" s="243"/>
      <c r="WCT128" s="243"/>
      <c r="WCU128" s="243"/>
      <c r="WCV128" s="243"/>
      <c r="WCW128" s="243"/>
      <c r="WCX128" s="243"/>
      <c r="WCY128" s="243"/>
      <c r="WCZ128" s="243"/>
      <c r="WDA128" s="243"/>
      <c r="WDB128" s="243"/>
      <c r="WDC128" s="243"/>
      <c r="WDD128" s="243"/>
      <c r="WDE128" s="243"/>
      <c r="WDF128" s="243"/>
      <c r="WDG128" s="243"/>
      <c r="WDH128" s="243"/>
      <c r="WDI128" s="243"/>
      <c r="WDJ128" s="243"/>
      <c r="WDK128" s="243"/>
      <c r="WDL128" s="243"/>
      <c r="WDM128" s="243"/>
      <c r="WDN128" s="243"/>
      <c r="WDO128" s="243"/>
      <c r="WDP128" s="243"/>
      <c r="WDQ128" s="243"/>
      <c r="WDR128" s="243"/>
      <c r="WDS128" s="243"/>
      <c r="WDT128" s="243"/>
      <c r="WDU128" s="243"/>
      <c r="WDV128" s="243"/>
      <c r="WDW128" s="243"/>
      <c r="WDX128" s="243"/>
      <c r="WDY128" s="243"/>
      <c r="WDZ128" s="243"/>
      <c r="WEA128" s="243"/>
      <c r="WEB128" s="243"/>
      <c r="WEC128" s="243"/>
      <c r="WED128" s="243"/>
      <c r="WEE128" s="243"/>
      <c r="WEF128" s="243"/>
      <c r="WEG128" s="243"/>
      <c r="WEH128" s="243"/>
      <c r="WEI128" s="243"/>
      <c r="WEJ128" s="243"/>
      <c r="WEK128" s="243"/>
      <c r="WEL128" s="243"/>
      <c r="WEM128" s="243"/>
      <c r="WEN128" s="243"/>
      <c r="WEO128" s="243"/>
      <c r="WEP128" s="243"/>
      <c r="WEQ128" s="243"/>
      <c r="WER128" s="243"/>
      <c r="WES128" s="243"/>
      <c r="WET128" s="243"/>
      <c r="WEU128" s="243"/>
      <c r="WEV128" s="243"/>
      <c r="WEW128" s="243"/>
      <c r="WEX128" s="243"/>
      <c r="WEY128" s="243"/>
      <c r="WEZ128" s="243"/>
      <c r="WFA128" s="243"/>
      <c r="WFB128" s="243"/>
      <c r="WFC128" s="243"/>
      <c r="WFD128" s="243"/>
      <c r="WFE128" s="243"/>
      <c r="WFF128" s="243"/>
      <c r="WFG128" s="243"/>
      <c r="WFH128" s="243"/>
      <c r="WFI128" s="243"/>
      <c r="WFJ128" s="243"/>
      <c r="WFK128" s="243"/>
      <c r="WFL128" s="243"/>
      <c r="WFM128" s="243"/>
      <c r="WFN128" s="243"/>
      <c r="WFO128" s="243"/>
      <c r="WFP128" s="243"/>
      <c r="WFQ128" s="243"/>
      <c r="WFR128" s="243"/>
      <c r="WFS128" s="243"/>
      <c r="WFT128" s="243"/>
      <c r="WFU128" s="243"/>
      <c r="WFV128" s="243"/>
      <c r="WFW128" s="243"/>
      <c r="WFX128" s="243"/>
      <c r="WFY128" s="243"/>
      <c r="WFZ128" s="243"/>
      <c r="WGA128" s="243"/>
      <c r="WGB128" s="243"/>
      <c r="WGC128" s="243"/>
      <c r="WGD128" s="243"/>
      <c r="WGE128" s="243"/>
      <c r="WGF128" s="243"/>
      <c r="WGG128" s="243"/>
      <c r="WGH128" s="243"/>
      <c r="WGI128" s="243"/>
      <c r="WGJ128" s="243"/>
      <c r="WGK128" s="243"/>
      <c r="WGL128" s="243"/>
      <c r="WGM128" s="243"/>
      <c r="WGN128" s="243"/>
      <c r="WGO128" s="243"/>
      <c r="WGP128" s="243"/>
      <c r="WGQ128" s="243"/>
      <c r="WGR128" s="243"/>
      <c r="WGS128" s="243"/>
      <c r="WGT128" s="243"/>
      <c r="WGU128" s="243"/>
      <c r="WGV128" s="243"/>
      <c r="WGW128" s="243"/>
      <c r="WGX128" s="243"/>
      <c r="WGY128" s="243"/>
      <c r="WGZ128" s="243"/>
      <c r="WHA128" s="243"/>
      <c r="WHB128" s="243"/>
      <c r="WHC128" s="243"/>
      <c r="WHD128" s="243"/>
      <c r="WHE128" s="243"/>
      <c r="WHF128" s="243"/>
      <c r="WHG128" s="243"/>
      <c r="WHH128" s="243"/>
      <c r="WHI128" s="243"/>
      <c r="WHJ128" s="243"/>
      <c r="WHK128" s="243"/>
      <c r="WHL128" s="243"/>
      <c r="WHM128" s="243"/>
      <c r="WHN128" s="243"/>
      <c r="WHO128" s="243"/>
      <c r="WHP128" s="243"/>
      <c r="WHQ128" s="243"/>
      <c r="WHR128" s="243"/>
      <c r="WHS128" s="243"/>
      <c r="WHT128" s="243"/>
      <c r="WHU128" s="243"/>
      <c r="WHV128" s="243"/>
      <c r="WHW128" s="243"/>
      <c r="WHX128" s="243"/>
      <c r="WHY128" s="243"/>
      <c r="WHZ128" s="243"/>
      <c r="WIA128" s="243"/>
      <c r="WIB128" s="243"/>
      <c r="WIC128" s="243"/>
      <c r="WID128" s="243"/>
      <c r="WIE128" s="243"/>
      <c r="WIF128" s="243"/>
      <c r="WIG128" s="243"/>
      <c r="WIH128" s="243"/>
      <c r="WII128" s="243"/>
      <c r="WIJ128" s="243"/>
      <c r="WIK128" s="243"/>
      <c r="WIL128" s="243"/>
      <c r="WIM128" s="243"/>
      <c r="WIN128" s="243"/>
      <c r="WIO128" s="243"/>
      <c r="WIP128" s="243"/>
      <c r="WIQ128" s="243"/>
      <c r="WIR128" s="243"/>
      <c r="WIS128" s="243"/>
      <c r="WIT128" s="243"/>
      <c r="WIU128" s="243"/>
      <c r="WIV128" s="243"/>
      <c r="WIW128" s="243"/>
      <c r="WIX128" s="243"/>
      <c r="WIY128" s="243"/>
      <c r="WIZ128" s="243"/>
      <c r="WJA128" s="243"/>
      <c r="WJB128" s="243"/>
      <c r="WJC128" s="243"/>
      <c r="WJD128" s="243"/>
      <c r="WJE128" s="243"/>
      <c r="WJF128" s="243"/>
      <c r="WJG128" s="243"/>
      <c r="WJH128" s="243"/>
      <c r="WJI128" s="243"/>
      <c r="WJJ128" s="243"/>
      <c r="WJK128" s="243"/>
      <c r="WJL128" s="243"/>
      <c r="WJM128" s="243"/>
      <c r="WJN128" s="243"/>
      <c r="WJO128" s="243"/>
      <c r="WJP128" s="243"/>
      <c r="WJQ128" s="243"/>
      <c r="WJR128" s="243"/>
      <c r="WJS128" s="243"/>
      <c r="WJT128" s="243"/>
      <c r="WJU128" s="243"/>
      <c r="WJV128" s="243"/>
      <c r="WJW128" s="243"/>
      <c r="WJX128" s="243"/>
      <c r="WJY128" s="243"/>
      <c r="WJZ128" s="243"/>
      <c r="WKA128" s="243"/>
      <c r="WKB128" s="243"/>
      <c r="WKC128" s="243"/>
      <c r="WKD128" s="243"/>
      <c r="WKE128" s="243"/>
      <c r="WKF128" s="243"/>
      <c r="WKG128" s="243"/>
      <c r="WKH128" s="243"/>
      <c r="WKI128" s="243"/>
      <c r="WKJ128" s="243"/>
      <c r="WKK128" s="243"/>
      <c r="WKL128" s="243"/>
      <c r="WKM128" s="243"/>
      <c r="WKN128" s="243"/>
      <c r="WKO128" s="243"/>
      <c r="WKP128" s="243"/>
      <c r="WKQ128" s="243"/>
      <c r="WKR128" s="243"/>
      <c r="WKS128" s="243"/>
      <c r="WKT128" s="243"/>
      <c r="WKU128" s="243"/>
      <c r="WKV128" s="243"/>
      <c r="WKW128" s="243"/>
      <c r="WKX128" s="243"/>
      <c r="WKY128" s="243"/>
      <c r="WKZ128" s="243"/>
      <c r="WLA128" s="243"/>
      <c r="WLB128" s="243"/>
      <c r="WLC128" s="243"/>
      <c r="WLD128" s="243"/>
      <c r="WLE128" s="243"/>
      <c r="WLF128" s="243"/>
      <c r="WLG128" s="243"/>
      <c r="WLH128" s="243"/>
      <c r="WLI128" s="243"/>
      <c r="WLJ128" s="243"/>
      <c r="WLK128" s="243"/>
      <c r="WLL128" s="243"/>
      <c r="WLM128" s="243"/>
      <c r="WLN128" s="243"/>
      <c r="WLO128" s="243"/>
      <c r="WLP128" s="243"/>
      <c r="WLQ128" s="243"/>
      <c r="WLR128" s="243"/>
      <c r="WLS128" s="243"/>
      <c r="WLT128" s="243"/>
      <c r="WLU128" s="243"/>
      <c r="WLV128" s="243"/>
      <c r="WLW128" s="243"/>
      <c r="WLX128" s="243"/>
      <c r="WLY128" s="243"/>
      <c r="WLZ128" s="243"/>
      <c r="WMA128" s="243"/>
      <c r="WMB128" s="243"/>
      <c r="WMC128" s="243"/>
      <c r="WMD128" s="243"/>
      <c r="WME128" s="243"/>
      <c r="WMF128" s="243"/>
      <c r="WMG128" s="243"/>
      <c r="WMH128" s="243"/>
      <c r="WMI128" s="243"/>
      <c r="WMJ128" s="243"/>
      <c r="WMK128" s="243"/>
      <c r="WML128" s="243"/>
      <c r="WMM128" s="243"/>
      <c r="WMN128" s="243"/>
      <c r="WMO128" s="243"/>
      <c r="WMP128" s="243"/>
      <c r="WMQ128" s="243"/>
      <c r="WMR128" s="243"/>
      <c r="WMS128" s="243"/>
      <c r="WMT128" s="243"/>
      <c r="WMU128" s="243"/>
      <c r="WMV128" s="243"/>
      <c r="WMW128" s="243"/>
      <c r="WMX128" s="243"/>
      <c r="WMY128" s="243"/>
      <c r="WMZ128" s="243"/>
      <c r="WNA128" s="243"/>
      <c r="WNB128" s="243"/>
      <c r="WNC128" s="243"/>
      <c r="WND128" s="243"/>
      <c r="WNE128" s="243"/>
      <c r="WNF128" s="243"/>
      <c r="WNG128" s="243"/>
      <c r="WNH128" s="243"/>
      <c r="WNI128" s="243"/>
      <c r="WNJ128" s="243"/>
      <c r="WNK128" s="243"/>
      <c r="WNL128" s="243"/>
      <c r="WNM128" s="243"/>
      <c r="WNN128" s="243"/>
      <c r="WNO128" s="243"/>
      <c r="WNP128" s="243"/>
      <c r="WNQ128" s="243"/>
      <c r="WNR128" s="243"/>
      <c r="WNS128" s="243"/>
      <c r="WNT128" s="243"/>
      <c r="WNU128" s="243"/>
      <c r="WNV128" s="243"/>
      <c r="WNW128" s="243"/>
      <c r="WNX128" s="243"/>
      <c r="WNY128" s="243"/>
      <c r="WNZ128" s="243"/>
      <c r="WOA128" s="243"/>
      <c r="WOB128" s="243"/>
      <c r="WOC128" s="243"/>
      <c r="WOD128" s="243"/>
      <c r="WOE128" s="243"/>
      <c r="WOF128" s="243"/>
      <c r="WOG128" s="243"/>
      <c r="WOH128" s="243"/>
      <c r="WOI128" s="243"/>
      <c r="WOJ128" s="243"/>
      <c r="WOK128" s="243"/>
      <c r="WOL128" s="243"/>
      <c r="WOM128" s="243"/>
      <c r="WON128" s="243"/>
      <c r="WOO128" s="243"/>
      <c r="WOP128" s="243"/>
      <c r="WOQ128" s="243"/>
      <c r="WOR128" s="243"/>
      <c r="WOS128" s="243"/>
      <c r="WOT128" s="243"/>
      <c r="WOU128" s="243"/>
      <c r="WOV128" s="243"/>
      <c r="WOW128" s="243"/>
      <c r="WOX128" s="243"/>
      <c r="WOY128" s="243"/>
      <c r="WOZ128" s="243"/>
      <c r="WPA128" s="243"/>
      <c r="WPB128" s="243"/>
      <c r="WPC128" s="243"/>
      <c r="WPD128" s="243"/>
      <c r="WPE128" s="243"/>
      <c r="WPF128" s="243"/>
      <c r="WPG128" s="243"/>
      <c r="WPH128" s="243"/>
      <c r="WPI128" s="243"/>
      <c r="WPJ128" s="243"/>
      <c r="WPK128" s="243"/>
      <c r="WPL128" s="243"/>
      <c r="WPM128" s="243"/>
      <c r="WPN128" s="243"/>
      <c r="WPO128" s="243"/>
      <c r="WPP128" s="243"/>
      <c r="WPQ128" s="243"/>
      <c r="WPR128" s="243"/>
      <c r="WPS128" s="243"/>
      <c r="WPT128" s="243"/>
      <c r="WPU128" s="243"/>
      <c r="WPV128" s="243"/>
      <c r="WPW128" s="243"/>
      <c r="WPX128" s="243"/>
      <c r="WPY128" s="243"/>
      <c r="WPZ128" s="243"/>
      <c r="WQA128" s="243"/>
      <c r="WQB128" s="243"/>
      <c r="WQC128" s="243"/>
      <c r="WQD128" s="243"/>
      <c r="WQE128" s="243"/>
      <c r="WQF128" s="243"/>
      <c r="WQG128" s="243"/>
      <c r="WQH128" s="243"/>
      <c r="WQI128" s="243"/>
      <c r="WQJ128" s="243"/>
      <c r="WQK128" s="243"/>
      <c r="WQL128" s="243"/>
      <c r="WQM128" s="243"/>
      <c r="WQN128" s="243"/>
      <c r="WQO128" s="243"/>
      <c r="WQP128" s="243"/>
      <c r="WQQ128" s="243"/>
      <c r="WQR128" s="243"/>
      <c r="WQS128" s="243"/>
      <c r="WQT128" s="243"/>
      <c r="WQU128" s="243"/>
      <c r="WQV128" s="243"/>
      <c r="WQW128" s="243"/>
      <c r="WQX128" s="243"/>
      <c r="WQY128" s="243"/>
      <c r="WQZ128" s="243"/>
      <c r="WRA128" s="243"/>
      <c r="WRB128" s="243"/>
      <c r="WRC128" s="243"/>
      <c r="WRD128" s="243"/>
      <c r="WRE128" s="243"/>
      <c r="WRF128" s="243"/>
      <c r="WRG128" s="243"/>
      <c r="WRH128" s="243"/>
      <c r="WRI128" s="243"/>
      <c r="WRJ128" s="243"/>
      <c r="WRK128" s="243"/>
      <c r="WRL128" s="243"/>
      <c r="WRM128" s="243"/>
      <c r="WRN128" s="243"/>
      <c r="WRO128" s="243"/>
      <c r="WRP128" s="243"/>
      <c r="WRQ128" s="243"/>
      <c r="WRR128" s="243"/>
      <c r="WRS128" s="243"/>
      <c r="WRT128" s="243"/>
      <c r="WRU128" s="243"/>
      <c r="WRV128" s="243"/>
      <c r="WRW128" s="243"/>
      <c r="WRX128" s="243"/>
      <c r="WRY128" s="243"/>
      <c r="WRZ128" s="243"/>
      <c r="WSA128" s="243"/>
      <c r="WSB128" s="243"/>
      <c r="WSC128" s="243"/>
      <c r="WSD128" s="243"/>
      <c r="WSE128" s="243"/>
      <c r="WSF128" s="243"/>
      <c r="WSG128" s="243"/>
      <c r="WSH128" s="243"/>
      <c r="WSI128" s="243"/>
      <c r="WSJ128" s="243"/>
      <c r="WSK128" s="243"/>
      <c r="WSL128" s="243"/>
      <c r="WSM128" s="243"/>
      <c r="WSN128" s="243"/>
      <c r="WSO128" s="243"/>
      <c r="WSP128" s="243"/>
      <c r="WSQ128" s="243"/>
      <c r="WSR128" s="243"/>
      <c r="WSS128" s="243"/>
      <c r="WST128" s="243"/>
      <c r="WSU128" s="243"/>
      <c r="WSV128" s="243"/>
      <c r="WSW128" s="243"/>
      <c r="WSX128" s="243"/>
      <c r="WSY128" s="243"/>
      <c r="WSZ128" s="243"/>
      <c r="WTA128" s="243"/>
      <c r="WTB128" s="243"/>
      <c r="WTC128" s="243"/>
      <c r="WTD128" s="243"/>
      <c r="WTE128" s="243"/>
      <c r="WTF128" s="243"/>
      <c r="WTG128" s="243"/>
      <c r="WTH128" s="243"/>
      <c r="WTI128" s="243"/>
      <c r="WTJ128" s="243"/>
      <c r="WTK128" s="243"/>
      <c r="WTL128" s="243"/>
      <c r="WTM128" s="243"/>
      <c r="WTN128" s="243"/>
      <c r="WTO128" s="243"/>
      <c r="WTP128" s="243"/>
      <c r="WTQ128" s="243"/>
      <c r="WTR128" s="243"/>
      <c r="WTS128" s="243"/>
      <c r="WTT128" s="243"/>
      <c r="WTU128" s="243"/>
      <c r="WTV128" s="243"/>
      <c r="WTW128" s="243"/>
      <c r="WTX128" s="243"/>
      <c r="WTY128" s="243"/>
      <c r="WTZ128" s="243"/>
      <c r="WUA128" s="243"/>
      <c r="WUB128" s="243"/>
      <c r="WUC128" s="243"/>
      <c r="WUD128" s="243"/>
      <c r="WUE128" s="243"/>
      <c r="WUF128" s="243"/>
      <c r="WUG128" s="243"/>
      <c r="WUH128" s="243"/>
      <c r="WUI128" s="243"/>
      <c r="WUJ128" s="243"/>
      <c r="WUK128" s="243"/>
      <c r="WUL128" s="243"/>
      <c r="WUM128" s="243"/>
      <c r="WUN128" s="243"/>
      <c r="WUO128" s="243"/>
      <c r="WUP128" s="243"/>
      <c r="WUQ128" s="243"/>
      <c r="WUR128" s="243"/>
      <c r="WUS128" s="243"/>
      <c r="WUT128" s="243"/>
      <c r="WUU128" s="243"/>
      <c r="WUV128" s="243"/>
      <c r="WUW128" s="243"/>
      <c r="WUX128" s="243"/>
      <c r="WUY128" s="243"/>
      <c r="WUZ128" s="243"/>
      <c r="WVA128" s="243"/>
      <c r="WVB128" s="243"/>
      <c r="WVC128" s="243"/>
      <c r="WVD128" s="243"/>
      <c r="WVE128" s="243"/>
      <c r="WVF128" s="243"/>
      <c r="WVG128" s="243"/>
      <c r="WVH128" s="243"/>
      <c r="WVI128" s="243"/>
      <c r="WVJ128" s="243"/>
      <c r="WVK128" s="243"/>
      <c r="WVL128" s="243"/>
      <c r="WVM128" s="243"/>
      <c r="WVN128" s="243"/>
      <c r="WVO128" s="243"/>
      <c r="WVP128" s="243"/>
      <c r="WVQ128" s="243"/>
      <c r="WVR128" s="243"/>
      <c r="WVS128" s="243"/>
      <c r="WVT128" s="243"/>
      <c r="WVU128" s="243"/>
      <c r="WVV128" s="243"/>
      <c r="WVW128" s="243"/>
      <c r="WVX128" s="243"/>
      <c r="WVY128" s="243"/>
      <c r="WVZ128" s="243"/>
      <c r="WWA128" s="243"/>
      <c r="WWB128" s="243"/>
      <c r="WWC128" s="243"/>
      <c r="WWD128" s="243"/>
      <c r="WWE128" s="243"/>
      <c r="WWF128" s="243"/>
      <c r="WWG128" s="243"/>
      <c r="WWH128" s="243"/>
      <c r="WWI128" s="243"/>
      <c r="WWJ128" s="243"/>
      <c r="WWK128" s="243"/>
      <c r="WWL128" s="243"/>
      <c r="WWM128" s="243"/>
      <c r="WWN128" s="243"/>
      <c r="WWO128" s="243"/>
      <c r="WWP128" s="243"/>
      <c r="WWQ128" s="243"/>
      <c r="WWR128" s="243"/>
      <c r="WWS128" s="243"/>
      <c r="WWT128" s="243"/>
      <c r="WWU128" s="243"/>
      <c r="WWV128" s="243"/>
      <c r="WWW128" s="243"/>
      <c r="WWX128" s="243"/>
      <c r="WWY128" s="243"/>
      <c r="WWZ128" s="243"/>
      <c r="WXA128" s="243"/>
      <c r="WXB128" s="243"/>
      <c r="WXC128" s="243"/>
      <c r="WXD128" s="243"/>
      <c r="WXE128" s="243"/>
      <c r="WXF128" s="243"/>
      <c r="WXG128" s="243"/>
      <c r="WXH128" s="243"/>
      <c r="WXI128" s="243"/>
      <c r="WXJ128" s="243"/>
      <c r="WXK128" s="243"/>
      <c r="WXL128" s="243"/>
      <c r="WXM128" s="243"/>
      <c r="WXN128" s="243"/>
      <c r="WXO128" s="243"/>
      <c r="WXP128" s="243"/>
      <c r="WXQ128" s="243"/>
      <c r="WXR128" s="243"/>
      <c r="WXS128" s="243"/>
      <c r="WXT128" s="243"/>
      <c r="WXU128" s="243"/>
      <c r="WXV128" s="243"/>
      <c r="WXW128" s="243"/>
      <c r="WXX128" s="243"/>
      <c r="WXY128" s="243"/>
      <c r="WXZ128" s="243"/>
      <c r="WYA128" s="243"/>
      <c r="WYB128" s="243"/>
      <c r="WYC128" s="243"/>
      <c r="WYD128" s="243"/>
      <c r="WYE128" s="243"/>
      <c r="WYF128" s="243"/>
      <c r="WYG128" s="243"/>
      <c r="WYH128" s="243"/>
      <c r="WYI128" s="243"/>
      <c r="WYJ128" s="243"/>
      <c r="WYK128" s="243"/>
      <c r="WYL128" s="243"/>
      <c r="WYM128" s="243"/>
      <c r="WYN128" s="243"/>
      <c r="WYO128" s="243"/>
      <c r="WYP128" s="243"/>
      <c r="WYQ128" s="243"/>
      <c r="WYR128" s="243"/>
      <c r="WYS128" s="243"/>
      <c r="WYT128" s="243"/>
      <c r="WYU128" s="243"/>
      <c r="WYV128" s="243"/>
      <c r="WYW128" s="243"/>
      <c r="WYX128" s="243"/>
      <c r="WYY128" s="243"/>
      <c r="WYZ128" s="243"/>
      <c r="WZA128" s="243"/>
      <c r="WZB128" s="243"/>
      <c r="WZC128" s="243"/>
      <c r="WZD128" s="243"/>
      <c r="WZE128" s="243"/>
      <c r="WZF128" s="243"/>
      <c r="WZG128" s="243"/>
      <c r="WZH128" s="243"/>
      <c r="WZI128" s="243"/>
      <c r="WZJ128" s="243"/>
      <c r="WZK128" s="243"/>
      <c r="WZL128" s="243"/>
      <c r="WZM128" s="243"/>
      <c r="WZN128" s="243"/>
      <c r="WZO128" s="243"/>
      <c r="WZP128" s="243"/>
      <c r="WZQ128" s="243"/>
      <c r="WZR128" s="243"/>
      <c r="WZS128" s="243"/>
      <c r="WZT128" s="243"/>
      <c r="WZU128" s="243"/>
      <c r="WZV128" s="243"/>
      <c r="WZW128" s="243"/>
      <c r="WZX128" s="243"/>
      <c r="WZY128" s="243"/>
      <c r="WZZ128" s="243"/>
      <c r="XAA128" s="243"/>
      <c r="XAB128" s="243"/>
      <c r="XAC128" s="243"/>
      <c r="XAD128" s="243"/>
      <c r="XAE128" s="243"/>
      <c r="XAF128" s="243"/>
      <c r="XAG128" s="243"/>
      <c r="XAH128" s="243"/>
      <c r="XAI128" s="243"/>
      <c r="XAJ128" s="243"/>
      <c r="XAK128" s="243"/>
      <c r="XAL128" s="243"/>
      <c r="XAM128" s="243"/>
      <c r="XAN128" s="243"/>
      <c r="XAO128" s="243"/>
      <c r="XAP128" s="243"/>
      <c r="XAQ128" s="243"/>
      <c r="XAR128" s="243"/>
      <c r="XAS128" s="243"/>
      <c r="XAT128" s="243"/>
      <c r="XAU128" s="243"/>
      <c r="XAV128" s="243"/>
      <c r="XAW128" s="243"/>
      <c r="XAX128" s="243"/>
      <c r="XAY128" s="243"/>
      <c r="XAZ128" s="243"/>
      <c r="XBA128" s="243"/>
      <c r="XBB128" s="243"/>
      <c r="XBC128" s="243"/>
      <c r="XBD128" s="243"/>
      <c r="XBE128" s="243"/>
      <c r="XBF128" s="243"/>
      <c r="XBG128" s="243"/>
      <c r="XBH128" s="243"/>
      <c r="XBI128" s="243"/>
      <c r="XBJ128" s="243"/>
      <c r="XBK128" s="243"/>
      <c r="XBL128" s="243"/>
      <c r="XBM128" s="243"/>
      <c r="XBN128" s="243"/>
      <c r="XBO128" s="243"/>
      <c r="XBP128" s="243"/>
      <c r="XBQ128" s="243"/>
      <c r="XBR128" s="243"/>
      <c r="XBS128" s="243"/>
      <c r="XBT128" s="243"/>
      <c r="XBU128" s="243"/>
      <c r="XBV128" s="243"/>
      <c r="XBW128" s="243"/>
      <c r="XBX128" s="243"/>
      <c r="XBY128" s="243"/>
      <c r="XBZ128" s="243"/>
      <c r="XCA128" s="243"/>
      <c r="XCB128" s="243"/>
      <c r="XCC128" s="243"/>
      <c r="XCD128" s="243"/>
      <c r="XCE128" s="243"/>
      <c r="XCF128" s="243"/>
      <c r="XCG128" s="243"/>
      <c r="XCH128" s="243"/>
      <c r="XCI128" s="243"/>
      <c r="XCJ128" s="243"/>
      <c r="XCK128" s="243"/>
      <c r="XCL128" s="243"/>
      <c r="XCM128" s="243"/>
      <c r="XCN128" s="243"/>
      <c r="XCO128" s="243"/>
      <c r="XCP128" s="243"/>
      <c r="XCQ128" s="243"/>
      <c r="XCR128" s="243"/>
      <c r="XCS128" s="243"/>
      <c r="XCT128" s="243"/>
      <c r="XCU128" s="243"/>
      <c r="XCV128" s="243"/>
      <c r="XCW128" s="243"/>
      <c r="XCX128" s="243"/>
      <c r="XCY128" s="243"/>
      <c r="XCZ128" s="243"/>
      <c r="XDA128" s="243"/>
      <c r="XDB128" s="243"/>
      <c r="XDC128" s="243"/>
      <c r="XDD128" s="243"/>
      <c r="XDE128" s="243"/>
      <c r="XDF128" s="243"/>
      <c r="XDG128" s="243"/>
      <c r="XDH128" s="243"/>
      <c r="XDI128" s="243"/>
      <c r="XDJ128" s="243"/>
      <c r="XDK128" s="243"/>
      <c r="XDL128" s="243"/>
      <c r="XDM128" s="243"/>
      <c r="XDN128" s="243"/>
      <c r="XDO128" s="243"/>
      <c r="XDP128" s="243"/>
      <c r="XDQ128" s="243"/>
      <c r="XDR128" s="243"/>
      <c r="XDS128" s="243"/>
      <c r="XDT128" s="243"/>
      <c r="XDU128" s="243"/>
      <c r="XDV128" s="243"/>
      <c r="XDW128" s="243"/>
      <c r="XDX128" s="243"/>
      <c r="XDY128" s="243"/>
      <c r="XDZ128" s="243"/>
    </row>
    <row r="129" spans="2:16359" s="277" customFormat="1" ht="12">
      <c r="B129" s="243"/>
      <c r="C129" s="318" t="s">
        <v>256</v>
      </c>
      <c r="E129" s="290">
        <f t="shared" ref="E129:N129" si="128">D131</f>
        <v>1848.5160000000001</v>
      </c>
      <c r="F129" s="290" t="e">
        <f t="shared" si="128"/>
        <v>#REF!</v>
      </c>
      <c r="G129" s="290" t="e">
        <f t="shared" si="128"/>
        <v>#REF!</v>
      </c>
      <c r="H129" s="290" t="e">
        <f t="shared" si="128"/>
        <v>#REF!</v>
      </c>
      <c r="I129" s="290" t="e">
        <f t="shared" si="128"/>
        <v>#REF!</v>
      </c>
      <c r="J129" s="290" t="e">
        <f t="shared" si="128"/>
        <v>#REF!</v>
      </c>
      <c r="K129" s="290" t="e">
        <f t="shared" si="128"/>
        <v>#REF!</v>
      </c>
      <c r="L129" s="290" t="e">
        <f t="shared" si="128"/>
        <v>#REF!</v>
      </c>
      <c r="M129" s="290" t="e">
        <f t="shared" si="128"/>
        <v>#REF!</v>
      </c>
      <c r="N129" s="290" t="e">
        <f t="shared" si="128"/>
        <v>#REF!</v>
      </c>
      <c r="P129" s="290"/>
      <c r="Q129" s="290">
        <f t="shared" ref="Q129:Z129" si="129">P131</f>
        <v>5.4539999999999997</v>
      </c>
      <c r="R129" s="290" t="e">
        <f t="shared" si="129"/>
        <v>#REF!</v>
      </c>
      <c r="S129" s="290" t="e">
        <f t="shared" si="129"/>
        <v>#REF!</v>
      </c>
      <c r="T129" s="290" t="e">
        <f t="shared" si="129"/>
        <v>#REF!</v>
      </c>
      <c r="U129" s="290" t="e">
        <f t="shared" si="129"/>
        <v>#REF!</v>
      </c>
      <c r="V129" s="290" t="e">
        <f t="shared" si="129"/>
        <v>#REF!</v>
      </c>
      <c r="W129" s="290" t="e">
        <f t="shared" si="129"/>
        <v>#REF!</v>
      </c>
      <c r="X129" s="290" t="e">
        <f t="shared" si="129"/>
        <v>#REF!</v>
      </c>
      <c r="Y129" s="290" t="e">
        <f t="shared" si="129"/>
        <v>#REF!</v>
      </c>
      <c r="Z129" s="290" t="e">
        <f t="shared" si="129"/>
        <v>#REF!</v>
      </c>
      <c r="AB129" s="290"/>
      <c r="AC129" s="290"/>
      <c r="AD129" s="290"/>
      <c r="AE129" s="290"/>
      <c r="AF129" s="290"/>
      <c r="AG129" s="290"/>
      <c r="AH129" s="316"/>
      <c r="AI129" s="316"/>
      <c r="AJ129" s="316"/>
      <c r="AK129" s="316"/>
      <c r="AL129" s="316"/>
      <c r="AM129" s="316"/>
      <c r="AN129" s="316"/>
      <c r="AO129" s="316"/>
      <c r="AP129" s="316"/>
      <c r="AQ129" s="316"/>
      <c r="AR129" s="316"/>
      <c r="AS129" s="316"/>
      <c r="AT129" s="316"/>
      <c r="AU129" s="316"/>
      <c r="AV129" s="316"/>
      <c r="AW129" s="316"/>
      <c r="AX129" s="316"/>
      <c r="AY129" s="316"/>
      <c r="AZ129" s="316"/>
      <c r="BA129" s="316"/>
      <c r="BB129" s="316"/>
      <c r="BC129" s="316"/>
      <c r="BD129" s="316"/>
      <c r="BE129" s="316"/>
      <c r="BF129" s="316"/>
      <c r="BG129" s="316"/>
      <c r="BH129" s="316"/>
      <c r="BI129" s="316"/>
      <c r="BJ129" s="316"/>
      <c r="BK129" s="316"/>
      <c r="BL129" s="316"/>
      <c r="BM129" s="316"/>
      <c r="BN129" s="316"/>
      <c r="BO129" s="316"/>
      <c r="BP129" s="316"/>
      <c r="BQ129" s="316"/>
      <c r="BR129" s="316"/>
      <c r="BS129" s="316"/>
      <c r="BT129" s="316"/>
      <c r="BU129" s="316"/>
      <c r="BV129" s="316"/>
      <c r="BW129" s="316"/>
      <c r="BX129" s="316"/>
      <c r="BY129" s="316"/>
      <c r="BZ129" s="316"/>
      <c r="CA129" s="316"/>
      <c r="CB129" s="316"/>
      <c r="CC129" s="316"/>
      <c r="CD129" s="316"/>
      <c r="CE129" s="316"/>
      <c r="CF129" s="316"/>
      <c r="CG129" s="316"/>
      <c r="CH129" s="316"/>
      <c r="CI129" s="316"/>
      <c r="CJ129" s="316"/>
      <c r="CK129" s="316"/>
      <c r="CL129" s="316"/>
      <c r="CM129" s="316"/>
      <c r="CN129" s="316"/>
      <c r="CO129" s="316"/>
      <c r="CP129" s="316"/>
      <c r="CQ129" s="316"/>
      <c r="CR129" s="316"/>
      <c r="CS129" s="316"/>
      <c r="CT129" s="316"/>
      <c r="CU129" s="316"/>
      <c r="CV129" s="316"/>
      <c r="CW129" s="316"/>
      <c r="CX129" s="316"/>
      <c r="CY129" s="316"/>
      <c r="CZ129" s="316"/>
      <c r="DA129" s="316"/>
      <c r="DB129" s="316"/>
      <c r="DC129" s="316"/>
      <c r="DD129" s="316"/>
      <c r="DE129" s="316"/>
      <c r="DF129" s="316"/>
      <c r="DG129" s="316"/>
      <c r="DH129" s="316"/>
      <c r="DI129" s="316"/>
      <c r="DJ129" s="316"/>
      <c r="DK129" s="316"/>
      <c r="DL129" s="316"/>
      <c r="DM129" s="316"/>
      <c r="DN129" s="316"/>
      <c r="DO129" s="316"/>
      <c r="DP129" s="316"/>
      <c r="DQ129" s="316"/>
      <c r="DR129" s="316"/>
      <c r="DS129" s="316"/>
      <c r="DT129" s="316"/>
      <c r="DU129" s="316"/>
      <c r="DV129" s="316"/>
      <c r="DW129" s="316"/>
      <c r="DX129" s="316"/>
      <c r="DY129" s="316"/>
      <c r="DZ129" s="316"/>
      <c r="EA129" s="316"/>
      <c r="EB129" s="316"/>
      <c r="EC129" s="316"/>
      <c r="ED129" s="316"/>
      <c r="EE129" s="316"/>
      <c r="EF129" s="316"/>
      <c r="EG129" s="316"/>
      <c r="EH129" s="316"/>
      <c r="EI129" s="316"/>
      <c r="EJ129" s="316"/>
      <c r="EK129" s="316"/>
      <c r="EL129" s="316"/>
      <c r="EM129" s="316"/>
      <c r="EN129" s="316"/>
      <c r="EO129" s="316"/>
      <c r="EP129" s="316"/>
      <c r="EQ129" s="316"/>
      <c r="ER129" s="316"/>
      <c r="ES129" s="316"/>
      <c r="ET129" s="316"/>
      <c r="EU129" s="316"/>
      <c r="EV129" s="316"/>
      <c r="EW129" s="316"/>
      <c r="EX129" s="316"/>
      <c r="EY129" s="316"/>
      <c r="EZ129" s="316"/>
      <c r="FA129" s="316"/>
      <c r="FB129" s="316"/>
      <c r="FC129" s="316"/>
      <c r="FD129" s="316"/>
      <c r="FE129" s="316"/>
      <c r="FF129" s="316"/>
      <c r="FG129" s="316"/>
      <c r="FH129" s="316"/>
      <c r="FI129" s="316"/>
      <c r="FJ129" s="316"/>
      <c r="FK129" s="316"/>
      <c r="FL129" s="316"/>
      <c r="FM129" s="316"/>
      <c r="FN129" s="316"/>
      <c r="FO129" s="316"/>
      <c r="FP129" s="316"/>
      <c r="FQ129" s="316"/>
      <c r="FR129" s="316"/>
      <c r="FS129" s="316"/>
      <c r="FT129" s="316"/>
      <c r="FU129" s="316"/>
      <c r="FV129" s="316"/>
      <c r="FW129" s="316"/>
      <c r="FX129" s="316"/>
      <c r="FY129" s="316"/>
      <c r="FZ129" s="316"/>
      <c r="GA129" s="316"/>
      <c r="GB129" s="316"/>
      <c r="GC129" s="316"/>
      <c r="GD129" s="316"/>
      <c r="GE129" s="316"/>
      <c r="GF129" s="316"/>
      <c r="GG129" s="316"/>
      <c r="GH129" s="316"/>
      <c r="GI129" s="316"/>
      <c r="GJ129" s="316"/>
      <c r="GK129" s="316"/>
      <c r="GL129" s="316"/>
      <c r="GM129" s="316"/>
      <c r="GN129" s="316"/>
      <c r="GO129" s="316"/>
      <c r="GP129" s="316"/>
      <c r="GQ129" s="316"/>
      <c r="GR129" s="316"/>
      <c r="GS129" s="316"/>
      <c r="GT129" s="316"/>
      <c r="GU129" s="316"/>
      <c r="GV129" s="316"/>
      <c r="GW129" s="316"/>
      <c r="GX129" s="316"/>
      <c r="GY129" s="316"/>
      <c r="GZ129" s="316"/>
      <c r="HA129" s="316"/>
      <c r="HB129" s="316"/>
      <c r="HC129" s="316"/>
      <c r="HD129" s="316"/>
      <c r="HE129" s="316"/>
      <c r="HF129" s="316"/>
      <c r="HG129" s="316"/>
      <c r="HH129" s="316"/>
      <c r="HI129" s="316"/>
      <c r="HJ129" s="316"/>
      <c r="HK129" s="316"/>
      <c r="HL129" s="316"/>
      <c r="HM129" s="316"/>
      <c r="HN129" s="316"/>
      <c r="HO129" s="316"/>
      <c r="HP129" s="316"/>
      <c r="HQ129" s="316"/>
      <c r="HR129" s="316"/>
      <c r="HS129" s="316"/>
      <c r="HT129" s="316"/>
      <c r="HU129" s="316"/>
      <c r="HV129" s="316"/>
      <c r="HW129" s="316"/>
      <c r="HX129" s="316"/>
      <c r="HY129" s="316"/>
      <c r="HZ129" s="316"/>
      <c r="IA129" s="316"/>
      <c r="IB129" s="316"/>
      <c r="IC129" s="316"/>
      <c r="ID129" s="316"/>
      <c r="IE129" s="316"/>
      <c r="IF129" s="316"/>
      <c r="IG129" s="316"/>
      <c r="IH129" s="316"/>
      <c r="II129" s="316"/>
      <c r="IJ129" s="316"/>
      <c r="IK129" s="316"/>
      <c r="IL129" s="316"/>
      <c r="IM129" s="316"/>
      <c r="IN129" s="316"/>
      <c r="IO129" s="316"/>
      <c r="IP129" s="316"/>
      <c r="IQ129" s="316"/>
      <c r="IR129" s="316"/>
      <c r="IS129" s="316"/>
      <c r="IT129" s="316"/>
      <c r="IU129" s="316"/>
      <c r="IV129" s="316"/>
      <c r="IW129" s="316"/>
      <c r="IX129" s="316"/>
      <c r="IY129" s="316"/>
      <c r="IZ129" s="316"/>
      <c r="JA129" s="316"/>
      <c r="JB129" s="316"/>
      <c r="JC129" s="316"/>
      <c r="JD129" s="316"/>
      <c r="JE129" s="316"/>
      <c r="JF129" s="316"/>
      <c r="JG129" s="316"/>
      <c r="JH129" s="316"/>
      <c r="JI129" s="316"/>
      <c r="JJ129" s="316"/>
      <c r="JK129" s="316"/>
      <c r="JL129" s="316"/>
      <c r="JM129" s="316"/>
      <c r="JN129" s="316"/>
      <c r="JO129" s="316"/>
      <c r="JP129" s="316"/>
      <c r="JQ129" s="316"/>
      <c r="JR129" s="316"/>
      <c r="JS129" s="316"/>
      <c r="JT129" s="316"/>
      <c r="JU129" s="316"/>
      <c r="JV129" s="316"/>
      <c r="JW129" s="316"/>
      <c r="JX129" s="316"/>
      <c r="JY129" s="316"/>
      <c r="JZ129" s="316"/>
      <c r="KA129" s="316"/>
      <c r="KB129" s="316"/>
      <c r="KC129" s="316"/>
      <c r="KD129" s="316"/>
      <c r="KE129" s="316"/>
      <c r="KF129" s="316"/>
      <c r="KG129" s="316"/>
      <c r="KH129" s="316"/>
      <c r="KI129" s="316"/>
      <c r="KJ129" s="316"/>
      <c r="KK129" s="316"/>
      <c r="KL129" s="316"/>
      <c r="KM129" s="316"/>
      <c r="KN129" s="316"/>
      <c r="KO129" s="316"/>
      <c r="KP129" s="316"/>
      <c r="KQ129" s="316"/>
      <c r="KR129" s="316"/>
      <c r="KS129" s="316"/>
      <c r="KT129" s="316"/>
      <c r="KU129" s="316"/>
      <c r="KV129" s="316"/>
      <c r="KW129" s="316"/>
      <c r="KX129" s="316"/>
      <c r="KY129" s="316"/>
      <c r="KZ129" s="316"/>
      <c r="LA129" s="316"/>
      <c r="LB129" s="316"/>
      <c r="LC129" s="316"/>
      <c r="LD129" s="316"/>
      <c r="LE129" s="316"/>
      <c r="LF129" s="316"/>
      <c r="LG129" s="316"/>
      <c r="LH129" s="316"/>
      <c r="LI129" s="316"/>
      <c r="LJ129" s="316"/>
      <c r="LK129" s="316"/>
      <c r="LL129" s="316"/>
      <c r="LM129" s="316"/>
      <c r="LN129" s="316"/>
      <c r="LO129" s="316"/>
      <c r="LP129" s="316"/>
      <c r="LQ129" s="316"/>
      <c r="LR129" s="316"/>
      <c r="LS129" s="316"/>
      <c r="LT129" s="316"/>
      <c r="LU129" s="316"/>
      <c r="LV129" s="316"/>
      <c r="LW129" s="316"/>
      <c r="LX129" s="316"/>
      <c r="LY129" s="316"/>
      <c r="LZ129" s="316"/>
      <c r="MA129" s="316"/>
      <c r="MB129" s="316"/>
      <c r="MC129" s="316"/>
      <c r="MD129" s="316"/>
      <c r="ME129" s="316"/>
      <c r="MF129" s="316"/>
      <c r="MG129" s="316"/>
      <c r="MH129" s="316"/>
      <c r="MI129" s="316"/>
      <c r="MJ129" s="316"/>
      <c r="MK129" s="316"/>
      <c r="ML129" s="316"/>
      <c r="MM129" s="316"/>
      <c r="MN129" s="316"/>
      <c r="MO129" s="316"/>
      <c r="MP129" s="316"/>
      <c r="MQ129" s="316"/>
      <c r="MR129" s="316"/>
      <c r="MS129" s="316"/>
      <c r="MT129" s="316"/>
      <c r="MU129" s="316"/>
      <c r="MV129" s="316"/>
      <c r="MW129" s="316"/>
      <c r="MX129" s="316"/>
      <c r="MY129" s="316"/>
      <c r="MZ129" s="316"/>
      <c r="NA129" s="316"/>
      <c r="NB129" s="316"/>
      <c r="NC129" s="316"/>
      <c r="ND129" s="316"/>
      <c r="NE129" s="316"/>
      <c r="NF129" s="316"/>
      <c r="NG129" s="316"/>
      <c r="NH129" s="316"/>
      <c r="NI129" s="316"/>
      <c r="NJ129" s="316"/>
      <c r="NK129" s="316"/>
      <c r="NL129" s="316"/>
      <c r="NM129" s="316"/>
      <c r="NN129" s="316"/>
      <c r="NO129" s="316"/>
      <c r="NP129" s="316"/>
      <c r="NQ129" s="316"/>
      <c r="NR129" s="316"/>
      <c r="NS129" s="316"/>
      <c r="NT129" s="316"/>
      <c r="NU129" s="316"/>
      <c r="NV129" s="316"/>
      <c r="NW129" s="316"/>
      <c r="NX129" s="316"/>
      <c r="NY129" s="316"/>
      <c r="NZ129" s="316"/>
      <c r="OA129" s="316"/>
      <c r="OB129" s="316"/>
      <c r="OC129" s="316"/>
      <c r="OD129" s="316"/>
      <c r="OE129" s="316"/>
      <c r="OF129" s="316"/>
      <c r="OG129" s="316"/>
      <c r="OH129" s="316"/>
      <c r="OI129" s="316"/>
      <c r="OJ129" s="316"/>
      <c r="OK129" s="316"/>
      <c r="OL129" s="316"/>
      <c r="OM129" s="316"/>
      <c r="ON129" s="316"/>
      <c r="OO129" s="316"/>
      <c r="OP129" s="316"/>
      <c r="OQ129" s="316"/>
      <c r="OR129" s="316"/>
      <c r="OS129" s="316"/>
      <c r="OT129" s="316"/>
      <c r="OU129" s="316"/>
      <c r="OV129" s="316"/>
      <c r="OW129" s="316"/>
      <c r="OX129" s="316"/>
      <c r="OY129" s="316"/>
      <c r="OZ129" s="316"/>
      <c r="PA129" s="316"/>
      <c r="PB129" s="316"/>
      <c r="PC129" s="316"/>
      <c r="PD129" s="316"/>
      <c r="PE129" s="316"/>
      <c r="PF129" s="316"/>
      <c r="PG129" s="316"/>
      <c r="PH129" s="316"/>
      <c r="PI129" s="316"/>
      <c r="PJ129" s="316"/>
      <c r="PK129" s="316"/>
      <c r="PL129" s="316"/>
      <c r="PM129" s="316"/>
      <c r="PN129" s="316"/>
      <c r="PO129" s="316"/>
      <c r="PP129" s="316"/>
      <c r="PQ129" s="316"/>
      <c r="PR129" s="316"/>
      <c r="PS129" s="316"/>
      <c r="PT129" s="316"/>
      <c r="PU129" s="316"/>
      <c r="PV129" s="316"/>
      <c r="PW129" s="316"/>
      <c r="PX129" s="316"/>
      <c r="PY129" s="316"/>
      <c r="PZ129" s="316"/>
      <c r="QA129" s="316"/>
      <c r="QB129" s="316"/>
      <c r="QC129" s="316"/>
      <c r="QD129" s="316"/>
      <c r="QE129" s="316"/>
      <c r="QF129" s="316"/>
      <c r="QG129" s="316"/>
      <c r="QH129" s="316"/>
      <c r="QI129" s="316"/>
      <c r="QJ129" s="316"/>
      <c r="QK129" s="316"/>
      <c r="QL129" s="316"/>
      <c r="QM129" s="316"/>
      <c r="QN129" s="316"/>
      <c r="QO129" s="316"/>
      <c r="QP129" s="316"/>
      <c r="QQ129" s="316"/>
      <c r="QR129" s="316"/>
      <c r="QS129" s="316"/>
      <c r="QT129" s="316"/>
      <c r="QU129" s="316"/>
      <c r="QV129" s="316"/>
      <c r="QW129" s="316"/>
      <c r="QX129" s="316"/>
      <c r="QY129" s="316"/>
      <c r="QZ129" s="316"/>
      <c r="RA129" s="316"/>
      <c r="RB129" s="316"/>
      <c r="RC129" s="316"/>
      <c r="RD129" s="316"/>
      <c r="RE129" s="316"/>
      <c r="RF129" s="316"/>
      <c r="RG129" s="316"/>
      <c r="RH129" s="316"/>
      <c r="RI129" s="316"/>
      <c r="RJ129" s="316"/>
      <c r="RK129" s="316"/>
      <c r="RL129" s="316"/>
      <c r="RM129" s="316"/>
      <c r="RN129" s="316"/>
      <c r="RO129" s="316"/>
      <c r="RP129" s="316"/>
      <c r="RQ129" s="316"/>
      <c r="RR129" s="316"/>
      <c r="RS129" s="316"/>
      <c r="RT129" s="316"/>
      <c r="RU129" s="316"/>
      <c r="RV129" s="316"/>
      <c r="RW129" s="316"/>
      <c r="RX129" s="316"/>
      <c r="RY129" s="316"/>
      <c r="RZ129" s="316"/>
      <c r="SA129" s="316"/>
      <c r="SB129" s="316"/>
      <c r="SC129" s="316"/>
      <c r="SD129" s="316"/>
      <c r="SE129" s="316"/>
      <c r="SF129" s="316"/>
      <c r="SG129" s="316"/>
      <c r="SH129" s="316"/>
      <c r="SI129" s="316"/>
      <c r="SJ129" s="316"/>
      <c r="SK129" s="316"/>
      <c r="SL129" s="316"/>
      <c r="SM129" s="316"/>
      <c r="SN129" s="316"/>
      <c r="SO129" s="316"/>
      <c r="SP129" s="316"/>
      <c r="SQ129" s="316"/>
      <c r="SR129" s="316"/>
      <c r="SS129" s="316"/>
      <c r="ST129" s="316"/>
      <c r="SU129" s="316"/>
      <c r="SV129" s="316"/>
      <c r="SW129" s="316"/>
      <c r="SX129" s="316"/>
      <c r="SY129" s="316"/>
      <c r="SZ129" s="316"/>
      <c r="TA129" s="316"/>
      <c r="TB129" s="316"/>
      <c r="TC129" s="316"/>
      <c r="TD129" s="316"/>
      <c r="TE129" s="316"/>
      <c r="TF129" s="316"/>
      <c r="TG129" s="316"/>
      <c r="TH129" s="316"/>
      <c r="TI129" s="316"/>
      <c r="TJ129" s="316"/>
      <c r="TK129" s="316"/>
      <c r="TL129" s="316"/>
      <c r="TM129" s="316"/>
      <c r="TN129" s="316"/>
      <c r="TO129" s="316"/>
      <c r="TP129" s="316"/>
      <c r="TQ129" s="316"/>
      <c r="TR129" s="316"/>
      <c r="TS129" s="316"/>
      <c r="TT129" s="316"/>
      <c r="TU129" s="316"/>
      <c r="TV129" s="316"/>
      <c r="TW129" s="316"/>
      <c r="TX129" s="316"/>
      <c r="TY129" s="316"/>
      <c r="TZ129" s="316"/>
      <c r="UA129" s="316"/>
      <c r="UB129" s="316"/>
      <c r="UC129" s="316"/>
      <c r="UD129" s="316"/>
      <c r="UE129" s="316"/>
      <c r="UF129" s="316"/>
      <c r="UG129" s="316"/>
      <c r="UH129" s="316"/>
      <c r="UI129" s="316"/>
      <c r="UJ129" s="316"/>
      <c r="UK129" s="316"/>
      <c r="UL129" s="316"/>
      <c r="UM129" s="316"/>
      <c r="UN129" s="316"/>
      <c r="UO129" s="316"/>
      <c r="UP129" s="316"/>
      <c r="UQ129" s="316"/>
      <c r="UR129" s="316"/>
      <c r="US129" s="316"/>
      <c r="UT129" s="316"/>
      <c r="UU129" s="316"/>
      <c r="UV129" s="316"/>
      <c r="UW129" s="316"/>
      <c r="UX129" s="316"/>
      <c r="UY129" s="316"/>
      <c r="UZ129" s="316"/>
      <c r="VA129" s="316"/>
      <c r="VB129" s="316"/>
      <c r="VC129" s="316"/>
      <c r="VD129" s="316"/>
      <c r="VE129" s="316"/>
      <c r="VF129" s="316"/>
      <c r="VG129" s="316"/>
      <c r="VH129" s="316"/>
      <c r="VI129" s="316"/>
      <c r="VJ129" s="316"/>
      <c r="VK129" s="316"/>
      <c r="VL129" s="316"/>
      <c r="VM129" s="316"/>
      <c r="VN129" s="316"/>
      <c r="VO129" s="316"/>
      <c r="VP129" s="316"/>
      <c r="VQ129" s="316"/>
      <c r="VR129" s="316"/>
      <c r="VS129" s="316"/>
      <c r="VT129" s="316"/>
      <c r="VU129" s="316"/>
      <c r="VV129" s="316"/>
      <c r="VW129" s="316"/>
      <c r="VX129" s="316"/>
      <c r="VY129" s="316"/>
      <c r="VZ129" s="316"/>
      <c r="WA129" s="316"/>
      <c r="WB129" s="316"/>
      <c r="WC129" s="316"/>
      <c r="WD129" s="316"/>
      <c r="WE129" s="316"/>
      <c r="WF129" s="316"/>
      <c r="WG129" s="316"/>
      <c r="WH129" s="316"/>
      <c r="WI129" s="316"/>
      <c r="WJ129" s="316"/>
      <c r="WK129" s="316"/>
      <c r="WL129" s="316"/>
      <c r="WM129" s="316"/>
      <c r="WN129" s="316"/>
      <c r="WO129" s="316"/>
      <c r="WP129" s="316"/>
      <c r="WQ129" s="316"/>
      <c r="WR129" s="316"/>
      <c r="WS129" s="316"/>
      <c r="WT129" s="316"/>
      <c r="WU129" s="316"/>
      <c r="WV129" s="316"/>
      <c r="WW129" s="316"/>
      <c r="WX129" s="316"/>
      <c r="WY129" s="316"/>
      <c r="WZ129" s="316"/>
      <c r="XA129" s="316"/>
      <c r="XB129" s="316"/>
      <c r="XC129" s="316"/>
      <c r="XD129" s="316"/>
      <c r="XE129" s="316"/>
      <c r="XF129" s="316"/>
      <c r="XG129" s="316"/>
      <c r="XH129" s="316"/>
      <c r="XI129" s="316"/>
      <c r="XJ129" s="316"/>
      <c r="XK129" s="316"/>
      <c r="XL129" s="316"/>
      <c r="XM129" s="316"/>
      <c r="XN129" s="316"/>
      <c r="XO129" s="316"/>
      <c r="XP129" s="316"/>
      <c r="XQ129" s="316"/>
      <c r="XR129" s="316"/>
      <c r="XS129" s="316"/>
      <c r="XT129" s="316"/>
      <c r="XU129" s="316"/>
      <c r="XV129" s="316"/>
      <c r="XW129" s="316"/>
      <c r="XX129" s="316"/>
      <c r="XY129" s="316"/>
      <c r="XZ129" s="316"/>
      <c r="YA129" s="316"/>
      <c r="YB129" s="316"/>
      <c r="YC129" s="316"/>
      <c r="YD129" s="316"/>
      <c r="YE129" s="316"/>
      <c r="YF129" s="316"/>
      <c r="YG129" s="316"/>
      <c r="YH129" s="316"/>
      <c r="YI129" s="316"/>
      <c r="YJ129" s="316"/>
      <c r="YK129" s="316"/>
      <c r="YL129" s="316"/>
      <c r="YM129" s="316"/>
      <c r="YN129" s="316"/>
      <c r="YO129" s="316"/>
      <c r="YP129" s="316"/>
      <c r="YQ129" s="316"/>
      <c r="YR129" s="316"/>
      <c r="YS129" s="316"/>
      <c r="YT129" s="316"/>
      <c r="YU129" s="316"/>
      <c r="YV129" s="316"/>
      <c r="YW129" s="316"/>
      <c r="YX129" s="316"/>
      <c r="YY129" s="316"/>
      <c r="YZ129" s="316"/>
      <c r="ZA129" s="316"/>
      <c r="ZB129" s="316"/>
      <c r="ZC129" s="316"/>
      <c r="ZD129" s="316"/>
      <c r="ZE129" s="316"/>
      <c r="ZF129" s="316"/>
      <c r="ZG129" s="316"/>
      <c r="ZH129" s="316"/>
      <c r="ZI129" s="316"/>
      <c r="ZJ129" s="316"/>
      <c r="ZK129" s="316"/>
      <c r="ZL129" s="316"/>
      <c r="ZM129" s="316"/>
      <c r="ZN129" s="316"/>
      <c r="ZO129" s="316"/>
      <c r="ZP129" s="316"/>
      <c r="ZQ129" s="316"/>
      <c r="ZR129" s="316"/>
      <c r="ZS129" s="316"/>
      <c r="ZT129" s="316"/>
      <c r="ZU129" s="316"/>
      <c r="ZV129" s="316"/>
      <c r="ZW129" s="316"/>
      <c r="ZX129" s="316"/>
      <c r="ZY129" s="316"/>
      <c r="ZZ129" s="316"/>
      <c r="AAA129" s="316"/>
      <c r="AAB129" s="316"/>
      <c r="AAC129" s="316"/>
      <c r="AAD129" s="316"/>
      <c r="AAE129" s="316"/>
      <c r="AAF129" s="316"/>
      <c r="AAG129" s="316"/>
      <c r="AAH129" s="316"/>
      <c r="AAI129" s="316"/>
      <c r="AAJ129" s="316"/>
      <c r="AAK129" s="316"/>
      <c r="AAL129" s="316"/>
      <c r="AAM129" s="316"/>
      <c r="AAN129" s="316"/>
      <c r="AAO129" s="316"/>
      <c r="AAP129" s="316"/>
      <c r="AAQ129" s="316"/>
      <c r="AAR129" s="316"/>
      <c r="AAS129" s="316"/>
      <c r="AAT129" s="316"/>
      <c r="AAU129" s="316"/>
      <c r="AAV129" s="316"/>
      <c r="AAW129" s="316"/>
      <c r="AAX129" s="316"/>
      <c r="AAY129" s="316"/>
      <c r="AAZ129" s="316"/>
      <c r="ABA129" s="316"/>
      <c r="ABB129" s="316"/>
      <c r="ABC129" s="316"/>
      <c r="ABD129" s="316"/>
      <c r="ABE129" s="316"/>
      <c r="ABF129" s="316"/>
      <c r="ABG129" s="316"/>
      <c r="ABH129" s="316"/>
      <c r="ABI129" s="316"/>
      <c r="ABJ129" s="316"/>
      <c r="ABK129" s="316"/>
      <c r="ABL129" s="316"/>
      <c r="ABM129" s="316"/>
      <c r="ABN129" s="316"/>
      <c r="ABO129" s="316"/>
      <c r="ABP129" s="316"/>
      <c r="ABQ129" s="316"/>
      <c r="ABR129" s="316"/>
      <c r="ABS129" s="316"/>
      <c r="ABT129" s="316"/>
      <c r="ABU129" s="316"/>
      <c r="ABV129" s="316"/>
      <c r="ABW129" s="316"/>
      <c r="ABX129" s="316"/>
      <c r="ABY129" s="316"/>
      <c r="ABZ129" s="316"/>
      <c r="ACA129" s="316"/>
      <c r="ACB129" s="316"/>
      <c r="ACC129" s="316"/>
      <c r="ACD129" s="316"/>
      <c r="ACE129" s="316"/>
      <c r="ACF129" s="316"/>
      <c r="ACG129" s="316"/>
      <c r="ACH129" s="316"/>
      <c r="ACI129" s="316"/>
      <c r="ACJ129" s="316"/>
      <c r="ACK129" s="316"/>
      <c r="ACL129" s="316"/>
      <c r="ACM129" s="316"/>
      <c r="ACN129" s="316"/>
      <c r="ACO129" s="316"/>
      <c r="ACP129" s="316"/>
      <c r="ACQ129" s="316"/>
      <c r="ACR129" s="316"/>
      <c r="ACS129" s="316"/>
      <c r="ACT129" s="316"/>
      <c r="ACU129" s="316"/>
      <c r="ACV129" s="316"/>
      <c r="ACW129" s="316"/>
      <c r="ACX129" s="316"/>
      <c r="ACY129" s="316"/>
      <c r="ACZ129" s="316"/>
      <c r="ADA129" s="316"/>
      <c r="ADB129" s="316"/>
      <c r="ADC129" s="316"/>
      <c r="ADD129" s="316"/>
      <c r="ADE129" s="316"/>
      <c r="ADF129" s="316"/>
      <c r="ADG129" s="316"/>
      <c r="ADH129" s="316"/>
      <c r="ADI129" s="316"/>
      <c r="ADJ129" s="316"/>
      <c r="ADK129" s="316"/>
      <c r="ADL129" s="316"/>
      <c r="ADM129" s="316"/>
      <c r="ADN129" s="316"/>
      <c r="ADO129" s="316"/>
      <c r="ADP129" s="316"/>
      <c r="ADQ129" s="316"/>
      <c r="ADR129" s="316"/>
      <c r="ADS129" s="316"/>
      <c r="ADT129" s="316"/>
      <c r="ADU129" s="316"/>
      <c r="ADV129" s="316"/>
      <c r="ADW129" s="316"/>
      <c r="ADX129" s="316"/>
      <c r="ADY129" s="316"/>
      <c r="ADZ129" s="316"/>
      <c r="AEA129" s="316"/>
      <c r="AEB129" s="316"/>
      <c r="AEC129" s="316"/>
      <c r="AED129" s="316"/>
      <c r="AEE129" s="316"/>
      <c r="AEF129" s="316"/>
      <c r="AEG129" s="316"/>
      <c r="AEH129" s="316"/>
      <c r="AEI129" s="316"/>
      <c r="AEJ129" s="316"/>
      <c r="AEK129" s="316"/>
      <c r="AEL129" s="316"/>
      <c r="AEM129" s="316"/>
      <c r="AEN129" s="316"/>
      <c r="AEO129" s="316"/>
      <c r="AEP129" s="316"/>
      <c r="AEQ129" s="316"/>
      <c r="AER129" s="316"/>
      <c r="AES129" s="316"/>
      <c r="AET129" s="316"/>
      <c r="AEU129" s="316"/>
      <c r="AEV129" s="316"/>
      <c r="AEW129" s="316"/>
      <c r="AEX129" s="316"/>
      <c r="AEY129" s="316"/>
      <c r="AEZ129" s="316"/>
      <c r="AFA129" s="316"/>
      <c r="AFB129" s="316"/>
      <c r="AFC129" s="316"/>
      <c r="AFD129" s="316"/>
      <c r="AFE129" s="316"/>
      <c r="AFF129" s="316"/>
      <c r="AFG129" s="316"/>
      <c r="AFH129" s="316"/>
      <c r="AFI129" s="316"/>
      <c r="AFJ129" s="316"/>
      <c r="AFK129" s="316"/>
      <c r="AFL129" s="316"/>
      <c r="AFM129" s="316"/>
      <c r="AFN129" s="316"/>
      <c r="AFO129" s="316"/>
      <c r="AFP129" s="316"/>
      <c r="AFQ129" s="316"/>
      <c r="AFR129" s="316"/>
      <c r="AFS129" s="316"/>
      <c r="AFT129" s="316"/>
      <c r="AFU129" s="316"/>
      <c r="AFV129" s="316"/>
      <c r="AFW129" s="316"/>
      <c r="AFX129" s="316"/>
      <c r="AFY129" s="316"/>
      <c r="AFZ129" s="316"/>
      <c r="AGA129" s="316"/>
      <c r="AGB129" s="316"/>
      <c r="AGC129" s="316"/>
      <c r="AGD129" s="316"/>
      <c r="AGE129" s="316"/>
      <c r="AGF129" s="316"/>
      <c r="AGG129" s="316"/>
      <c r="AGH129" s="316"/>
      <c r="AGI129" s="316"/>
      <c r="AGJ129" s="316"/>
      <c r="AGK129" s="316"/>
      <c r="AGL129" s="316"/>
      <c r="AGM129" s="316"/>
      <c r="AGN129" s="316"/>
      <c r="AGO129" s="316"/>
      <c r="AGP129" s="316"/>
      <c r="AGQ129" s="316"/>
      <c r="AGR129" s="316"/>
      <c r="AGS129" s="316"/>
      <c r="AGT129" s="316"/>
      <c r="AGU129" s="316"/>
      <c r="AGV129" s="316"/>
      <c r="AGW129" s="316"/>
      <c r="AGX129" s="316"/>
      <c r="AGY129" s="316"/>
      <c r="AGZ129" s="316"/>
      <c r="AHA129" s="316"/>
      <c r="AHB129" s="316"/>
      <c r="AHC129" s="316"/>
      <c r="AHD129" s="316"/>
      <c r="AHE129" s="316"/>
      <c r="AHF129" s="316"/>
      <c r="AHG129" s="316"/>
      <c r="AHH129" s="316"/>
      <c r="AHI129" s="316"/>
      <c r="AHJ129" s="316"/>
      <c r="AHK129" s="316"/>
      <c r="AHL129" s="316"/>
      <c r="AHM129" s="316"/>
      <c r="AHN129" s="316"/>
      <c r="AHO129" s="316"/>
      <c r="AHP129" s="316"/>
      <c r="AHQ129" s="316"/>
      <c r="AHR129" s="316"/>
      <c r="AHS129" s="316"/>
      <c r="AHT129" s="316"/>
      <c r="AHU129" s="316"/>
      <c r="AHV129" s="316"/>
      <c r="AHW129" s="316"/>
      <c r="AHX129" s="316"/>
      <c r="AHY129" s="316"/>
      <c r="AHZ129" s="316"/>
      <c r="AIA129" s="316"/>
      <c r="AIB129" s="316"/>
      <c r="AIC129" s="316"/>
      <c r="AID129" s="316"/>
      <c r="AIE129" s="316"/>
      <c r="AIF129" s="316"/>
      <c r="AIG129" s="316"/>
      <c r="AIH129" s="316"/>
      <c r="AII129" s="316"/>
      <c r="AIJ129" s="316"/>
      <c r="AIK129" s="316"/>
      <c r="AIL129" s="316"/>
      <c r="AIM129" s="316"/>
      <c r="AIN129" s="316"/>
      <c r="AIO129" s="316"/>
      <c r="AIP129" s="316"/>
      <c r="AIQ129" s="316"/>
      <c r="AIR129" s="316"/>
      <c r="AIS129" s="316"/>
      <c r="AIT129" s="316"/>
      <c r="AIU129" s="316"/>
      <c r="AIV129" s="316"/>
      <c r="AIW129" s="316"/>
      <c r="AIX129" s="316"/>
      <c r="AIY129" s="316"/>
      <c r="AIZ129" s="316"/>
      <c r="AJA129" s="316"/>
      <c r="AJB129" s="316"/>
      <c r="AJC129" s="316"/>
      <c r="AJD129" s="316"/>
      <c r="AJE129" s="316"/>
      <c r="AJF129" s="316"/>
      <c r="AJG129" s="316"/>
      <c r="AJH129" s="316"/>
      <c r="AJI129" s="316"/>
      <c r="AJJ129" s="316"/>
      <c r="AJK129" s="316"/>
      <c r="AJL129" s="316"/>
      <c r="AJM129" s="316"/>
      <c r="AJN129" s="316"/>
      <c r="AJO129" s="316"/>
      <c r="AJP129" s="316"/>
      <c r="AJQ129" s="316"/>
      <c r="AJR129" s="316"/>
      <c r="AJS129" s="316"/>
      <c r="AJT129" s="316"/>
      <c r="AJU129" s="316"/>
      <c r="AJV129" s="316"/>
      <c r="AJW129" s="316"/>
      <c r="AJX129" s="316"/>
      <c r="AJY129" s="316"/>
      <c r="AJZ129" s="316"/>
      <c r="AKA129" s="316"/>
      <c r="AKB129" s="316"/>
      <c r="AKC129" s="316"/>
      <c r="AKD129" s="316"/>
      <c r="AKE129" s="316"/>
      <c r="AKF129" s="316"/>
      <c r="AKG129" s="316"/>
      <c r="AKH129" s="316"/>
      <c r="AKI129" s="316"/>
      <c r="AKJ129" s="316"/>
      <c r="AKK129" s="316"/>
      <c r="AKL129" s="316"/>
      <c r="AKM129" s="316"/>
      <c r="AKN129" s="316"/>
      <c r="AKO129" s="316"/>
      <c r="AKP129" s="316"/>
      <c r="AKQ129" s="316"/>
      <c r="AKR129" s="316"/>
      <c r="AKS129" s="316"/>
      <c r="AKT129" s="316"/>
      <c r="AKU129" s="316"/>
      <c r="AKV129" s="316"/>
      <c r="AKW129" s="316"/>
      <c r="AKX129" s="316"/>
      <c r="AKY129" s="316"/>
      <c r="AKZ129" s="316"/>
      <c r="ALA129" s="316"/>
      <c r="ALB129" s="316"/>
      <c r="ALC129" s="316"/>
      <c r="ALD129" s="316"/>
      <c r="ALE129" s="316"/>
      <c r="ALF129" s="316"/>
      <c r="ALG129" s="316"/>
      <c r="ALH129" s="316"/>
      <c r="ALI129" s="316"/>
      <c r="ALJ129" s="316"/>
      <c r="ALK129" s="316"/>
      <c r="ALL129" s="316"/>
      <c r="ALM129" s="316"/>
      <c r="ALN129" s="316"/>
      <c r="ALO129" s="316"/>
      <c r="ALP129" s="316"/>
      <c r="ALQ129" s="316"/>
      <c r="ALR129" s="316"/>
      <c r="ALS129" s="316"/>
      <c r="ALT129" s="316"/>
      <c r="ALU129" s="316"/>
      <c r="ALV129" s="316"/>
      <c r="ALW129" s="316"/>
      <c r="ALX129" s="316"/>
      <c r="ALY129" s="316"/>
      <c r="ALZ129" s="316"/>
      <c r="AMA129" s="316"/>
      <c r="AMB129" s="316"/>
      <c r="AMC129" s="316"/>
      <c r="AMD129" s="316"/>
      <c r="AME129" s="316"/>
      <c r="AMF129" s="316"/>
      <c r="AMG129" s="316"/>
      <c r="AMH129" s="316"/>
      <c r="AMI129" s="316"/>
      <c r="AMJ129" s="316"/>
      <c r="AMK129" s="316"/>
      <c r="AML129" s="316"/>
      <c r="AMM129" s="316"/>
      <c r="AMN129" s="316"/>
      <c r="AMO129" s="316"/>
      <c r="AMP129" s="316"/>
      <c r="AMQ129" s="316"/>
      <c r="AMR129" s="316"/>
      <c r="AMS129" s="316"/>
      <c r="AMT129" s="316"/>
      <c r="AMU129" s="316"/>
      <c r="AMV129" s="316"/>
      <c r="AMW129" s="316"/>
      <c r="AMX129" s="316"/>
      <c r="AMY129" s="316"/>
      <c r="AMZ129" s="316"/>
      <c r="ANA129" s="316"/>
      <c r="ANB129" s="316"/>
      <c r="ANC129" s="316"/>
      <c r="AND129" s="316"/>
      <c r="ANE129" s="316"/>
      <c r="ANF129" s="316"/>
      <c r="ANG129" s="316"/>
      <c r="ANH129" s="316"/>
      <c r="ANI129" s="316"/>
      <c r="ANJ129" s="316"/>
      <c r="ANK129" s="316"/>
      <c r="ANL129" s="316"/>
      <c r="ANM129" s="316"/>
      <c r="ANN129" s="316"/>
      <c r="ANO129" s="316"/>
      <c r="ANP129" s="316"/>
      <c r="ANQ129" s="316"/>
      <c r="ANR129" s="316"/>
      <c r="ANS129" s="316"/>
      <c r="ANT129" s="316"/>
      <c r="ANU129" s="316"/>
      <c r="ANV129" s="316"/>
      <c r="ANW129" s="316"/>
      <c r="ANX129" s="316"/>
      <c r="ANY129" s="316"/>
      <c r="ANZ129" s="316"/>
      <c r="AOA129" s="316"/>
      <c r="AOB129" s="316"/>
      <c r="AOC129" s="316"/>
      <c r="AOD129" s="316"/>
      <c r="AOE129" s="316"/>
      <c r="AOF129" s="316"/>
      <c r="AOG129" s="316"/>
      <c r="AOH129" s="316"/>
      <c r="AOI129" s="316"/>
      <c r="AOJ129" s="316"/>
      <c r="AOK129" s="316"/>
      <c r="AOL129" s="316"/>
      <c r="AOM129" s="316"/>
      <c r="AON129" s="316"/>
      <c r="AOO129" s="316"/>
      <c r="AOP129" s="316"/>
      <c r="AOQ129" s="316"/>
      <c r="AOR129" s="316"/>
      <c r="AOS129" s="316"/>
      <c r="AOT129" s="316"/>
      <c r="AOU129" s="316"/>
      <c r="AOV129" s="316"/>
      <c r="AOW129" s="316"/>
      <c r="AOX129" s="316"/>
      <c r="AOY129" s="316"/>
      <c r="AOZ129" s="316"/>
      <c r="APA129" s="316"/>
      <c r="APB129" s="316"/>
      <c r="APC129" s="316"/>
      <c r="APD129" s="316"/>
      <c r="APE129" s="316"/>
      <c r="APF129" s="316"/>
      <c r="APG129" s="316"/>
      <c r="APH129" s="316"/>
      <c r="API129" s="316"/>
      <c r="APJ129" s="316"/>
      <c r="APK129" s="316"/>
      <c r="APL129" s="316"/>
      <c r="APM129" s="316"/>
      <c r="APN129" s="316"/>
      <c r="APO129" s="316"/>
      <c r="APP129" s="316"/>
      <c r="APQ129" s="316"/>
      <c r="APR129" s="316"/>
      <c r="APS129" s="316"/>
      <c r="APT129" s="316"/>
      <c r="APU129" s="316"/>
      <c r="APV129" s="316"/>
      <c r="APW129" s="316"/>
      <c r="APX129" s="316"/>
      <c r="APY129" s="316"/>
      <c r="APZ129" s="316"/>
      <c r="AQA129" s="316"/>
      <c r="AQB129" s="316"/>
      <c r="AQC129" s="316"/>
      <c r="AQD129" s="316"/>
      <c r="AQE129" s="316"/>
      <c r="AQF129" s="316"/>
      <c r="AQG129" s="316"/>
      <c r="AQH129" s="316"/>
      <c r="AQI129" s="316"/>
      <c r="AQJ129" s="316"/>
      <c r="AQK129" s="316"/>
      <c r="AQL129" s="316"/>
      <c r="AQM129" s="316"/>
      <c r="AQN129" s="316"/>
      <c r="AQO129" s="316"/>
      <c r="AQP129" s="316"/>
      <c r="AQQ129" s="316"/>
      <c r="AQR129" s="316"/>
      <c r="AQS129" s="316"/>
      <c r="AQT129" s="316"/>
      <c r="AQU129" s="316"/>
      <c r="AQV129" s="316"/>
      <c r="AQW129" s="316"/>
      <c r="AQX129" s="316"/>
      <c r="AQY129" s="316"/>
      <c r="AQZ129" s="316"/>
      <c r="ARA129" s="316"/>
      <c r="ARB129" s="316"/>
      <c r="ARC129" s="316"/>
      <c r="ARD129" s="316"/>
      <c r="ARE129" s="316"/>
      <c r="ARF129" s="316"/>
      <c r="ARG129" s="316"/>
      <c r="ARH129" s="316"/>
      <c r="ARI129" s="316"/>
      <c r="ARJ129" s="316"/>
      <c r="ARK129" s="316"/>
      <c r="ARL129" s="316"/>
      <c r="ARM129" s="316"/>
      <c r="ARN129" s="316"/>
      <c r="ARO129" s="316"/>
      <c r="ARP129" s="316"/>
      <c r="ARQ129" s="316"/>
      <c r="ARR129" s="316"/>
      <c r="ARS129" s="316"/>
      <c r="ART129" s="316"/>
      <c r="ARU129" s="316"/>
      <c r="ARV129" s="316"/>
      <c r="ARW129" s="316"/>
      <c r="ARX129" s="316"/>
      <c r="ARY129" s="316"/>
      <c r="ARZ129" s="316"/>
      <c r="ASA129" s="316"/>
      <c r="ASB129" s="316"/>
      <c r="ASC129" s="316"/>
      <c r="ASD129" s="316"/>
      <c r="ASE129" s="316"/>
      <c r="ASF129" s="316"/>
      <c r="ASG129" s="316"/>
      <c r="ASH129" s="316"/>
      <c r="ASI129" s="316"/>
      <c r="ASJ129" s="316"/>
      <c r="ASK129" s="316"/>
      <c r="ASL129" s="316"/>
      <c r="ASM129" s="316"/>
      <c r="ASN129" s="316"/>
      <c r="ASO129" s="316"/>
      <c r="ASP129" s="316"/>
      <c r="ASQ129" s="316"/>
      <c r="ASR129" s="316"/>
      <c r="ASS129" s="316"/>
      <c r="AST129" s="316"/>
      <c r="ASU129" s="316"/>
      <c r="ASV129" s="316"/>
      <c r="ASW129" s="316"/>
      <c r="ASX129" s="316"/>
      <c r="ASY129" s="316"/>
      <c r="ASZ129" s="316"/>
      <c r="ATA129" s="316"/>
      <c r="ATB129" s="316"/>
      <c r="ATC129" s="316"/>
      <c r="ATD129" s="316"/>
      <c r="ATE129" s="316"/>
      <c r="ATF129" s="316"/>
      <c r="ATG129" s="316"/>
      <c r="ATH129" s="316"/>
      <c r="ATI129" s="316"/>
      <c r="ATJ129" s="316"/>
      <c r="ATK129" s="316"/>
      <c r="ATL129" s="316"/>
      <c r="ATM129" s="316"/>
      <c r="ATN129" s="316"/>
      <c r="ATO129" s="316"/>
      <c r="ATP129" s="316"/>
      <c r="ATQ129" s="316"/>
      <c r="ATR129" s="316"/>
      <c r="ATS129" s="316"/>
      <c r="ATT129" s="316"/>
      <c r="ATU129" s="316"/>
      <c r="ATV129" s="316"/>
      <c r="ATW129" s="316"/>
      <c r="ATX129" s="316"/>
      <c r="ATY129" s="316"/>
      <c r="ATZ129" s="316"/>
      <c r="AUA129" s="316"/>
      <c r="AUB129" s="316"/>
      <c r="AUC129" s="316"/>
      <c r="AUD129" s="316"/>
      <c r="AUE129" s="316"/>
      <c r="AUF129" s="316"/>
      <c r="AUG129" s="316"/>
      <c r="AUH129" s="316"/>
      <c r="AUI129" s="316"/>
      <c r="AUJ129" s="316"/>
      <c r="AUK129" s="316"/>
      <c r="AUL129" s="316"/>
      <c r="AUM129" s="316"/>
      <c r="AUN129" s="316"/>
      <c r="AUO129" s="316"/>
      <c r="AUP129" s="316"/>
      <c r="AUQ129" s="316"/>
      <c r="AUR129" s="316"/>
      <c r="AUS129" s="316"/>
      <c r="AUT129" s="316"/>
      <c r="AUU129" s="316"/>
      <c r="AUV129" s="316"/>
      <c r="AUW129" s="316"/>
      <c r="AUX129" s="316"/>
      <c r="AUY129" s="316"/>
      <c r="AUZ129" s="316"/>
      <c r="AVA129" s="316"/>
      <c r="AVB129" s="316"/>
      <c r="AVC129" s="316"/>
      <c r="AVD129" s="316"/>
      <c r="AVE129" s="316"/>
      <c r="AVF129" s="316"/>
      <c r="AVG129" s="316"/>
      <c r="AVH129" s="316"/>
      <c r="AVI129" s="316"/>
      <c r="AVJ129" s="316"/>
      <c r="AVK129" s="316"/>
      <c r="AVL129" s="316"/>
      <c r="AVM129" s="316"/>
      <c r="AVN129" s="316"/>
      <c r="AVO129" s="316"/>
      <c r="AVP129" s="316"/>
      <c r="AVQ129" s="316"/>
      <c r="AVR129" s="316"/>
      <c r="AVS129" s="316"/>
      <c r="AVT129" s="316"/>
      <c r="AVU129" s="316"/>
      <c r="AVV129" s="316"/>
      <c r="AVW129" s="316"/>
      <c r="AVX129" s="316"/>
      <c r="AVY129" s="316"/>
      <c r="AVZ129" s="316"/>
      <c r="AWA129" s="316"/>
      <c r="AWB129" s="316"/>
      <c r="AWC129" s="316"/>
      <c r="AWD129" s="316"/>
      <c r="AWE129" s="316"/>
      <c r="AWF129" s="316"/>
      <c r="AWG129" s="316"/>
      <c r="AWH129" s="316"/>
      <c r="AWI129" s="316"/>
      <c r="AWJ129" s="316"/>
      <c r="AWK129" s="316"/>
      <c r="AWL129" s="316"/>
      <c r="AWM129" s="316"/>
      <c r="AWN129" s="316"/>
      <c r="AWO129" s="316"/>
      <c r="AWP129" s="316"/>
      <c r="AWQ129" s="316"/>
      <c r="AWR129" s="316"/>
      <c r="AWS129" s="316"/>
      <c r="AWT129" s="316"/>
      <c r="AWU129" s="316"/>
      <c r="AWV129" s="316"/>
      <c r="AWW129" s="316"/>
      <c r="AWX129" s="316"/>
      <c r="AWY129" s="316"/>
      <c r="AWZ129" s="316"/>
      <c r="AXA129" s="316"/>
      <c r="AXB129" s="316"/>
      <c r="AXC129" s="316"/>
      <c r="AXD129" s="316"/>
      <c r="AXE129" s="316"/>
      <c r="AXF129" s="316"/>
      <c r="AXG129" s="316"/>
      <c r="AXH129" s="316"/>
      <c r="AXI129" s="316"/>
      <c r="AXJ129" s="316"/>
      <c r="AXK129" s="316"/>
      <c r="AXL129" s="316"/>
      <c r="AXM129" s="316"/>
      <c r="AXN129" s="316"/>
      <c r="AXO129" s="316"/>
      <c r="AXP129" s="316"/>
      <c r="AXQ129" s="316"/>
      <c r="AXR129" s="316"/>
      <c r="AXS129" s="316"/>
      <c r="AXT129" s="316"/>
      <c r="AXU129" s="316"/>
      <c r="AXV129" s="316"/>
      <c r="AXW129" s="316"/>
      <c r="AXX129" s="316"/>
      <c r="AXY129" s="316"/>
      <c r="AXZ129" s="316"/>
      <c r="AYA129" s="316"/>
      <c r="AYB129" s="316"/>
      <c r="AYC129" s="316"/>
      <c r="AYD129" s="316"/>
      <c r="AYE129" s="316"/>
      <c r="AYF129" s="316"/>
      <c r="AYG129" s="316"/>
      <c r="AYH129" s="316"/>
      <c r="AYI129" s="316"/>
      <c r="AYJ129" s="316"/>
      <c r="AYK129" s="316"/>
      <c r="AYL129" s="316"/>
      <c r="AYM129" s="316"/>
      <c r="AYN129" s="316"/>
      <c r="AYO129" s="316"/>
      <c r="AYP129" s="316"/>
      <c r="AYQ129" s="316"/>
      <c r="AYR129" s="316"/>
      <c r="AYS129" s="316"/>
      <c r="AYT129" s="316"/>
      <c r="AYU129" s="316"/>
      <c r="AYV129" s="316"/>
      <c r="AYW129" s="316"/>
      <c r="AYX129" s="316"/>
      <c r="AYY129" s="316"/>
      <c r="AYZ129" s="316"/>
      <c r="AZA129" s="316"/>
      <c r="AZB129" s="316"/>
      <c r="AZC129" s="316"/>
      <c r="AZD129" s="316"/>
      <c r="AZE129" s="316"/>
      <c r="AZF129" s="316"/>
      <c r="AZG129" s="316"/>
      <c r="AZH129" s="316"/>
      <c r="AZI129" s="316"/>
      <c r="AZJ129" s="316"/>
      <c r="AZK129" s="316"/>
      <c r="AZL129" s="316"/>
      <c r="AZM129" s="316"/>
      <c r="AZN129" s="316"/>
      <c r="AZO129" s="316"/>
      <c r="AZP129" s="316"/>
      <c r="AZQ129" s="316"/>
      <c r="AZR129" s="316"/>
      <c r="AZS129" s="316"/>
      <c r="AZT129" s="316"/>
      <c r="AZU129" s="316"/>
      <c r="AZV129" s="316"/>
      <c r="AZW129" s="316"/>
      <c r="AZX129" s="316"/>
      <c r="AZY129" s="316"/>
      <c r="AZZ129" s="316"/>
      <c r="BAA129" s="316"/>
      <c r="BAB129" s="316"/>
      <c r="BAC129" s="316"/>
      <c r="BAD129" s="316"/>
      <c r="BAE129" s="316"/>
      <c r="BAF129" s="316"/>
      <c r="BAG129" s="316"/>
      <c r="BAH129" s="316"/>
      <c r="BAI129" s="316"/>
      <c r="BAJ129" s="316"/>
      <c r="BAK129" s="316"/>
      <c r="BAL129" s="316"/>
      <c r="BAM129" s="316"/>
      <c r="BAN129" s="316"/>
      <c r="BAO129" s="316"/>
      <c r="BAP129" s="316"/>
      <c r="BAQ129" s="316"/>
      <c r="BAR129" s="316"/>
      <c r="BAS129" s="316"/>
      <c r="BAT129" s="316"/>
      <c r="BAU129" s="316"/>
      <c r="BAV129" s="316"/>
      <c r="BAW129" s="316"/>
      <c r="BAX129" s="316"/>
      <c r="BAY129" s="316"/>
      <c r="BAZ129" s="316"/>
      <c r="BBA129" s="316"/>
      <c r="BBB129" s="316"/>
      <c r="BBC129" s="316"/>
      <c r="BBD129" s="316"/>
      <c r="BBE129" s="316"/>
      <c r="BBF129" s="316"/>
      <c r="BBG129" s="316"/>
      <c r="BBH129" s="316"/>
      <c r="BBI129" s="316"/>
      <c r="BBJ129" s="316"/>
      <c r="BBK129" s="316"/>
      <c r="BBL129" s="316"/>
      <c r="BBM129" s="316"/>
      <c r="BBN129" s="316"/>
      <c r="BBO129" s="316"/>
      <c r="BBP129" s="316"/>
      <c r="BBQ129" s="316"/>
      <c r="BBR129" s="316"/>
      <c r="BBS129" s="316"/>
      <c r="BBT129" s="316"/>
      <c r="BBU129" s="316"/>
      <c r="BBV129" s="316"/>
      <c r="BBW129" s="316"/>
      <c r="BBX129" s="316"/>
      <c r="BBY129" s="316"/>
      <c r="BBZ129" s="316"/>
      <c r="BCA129" s="316"/>
      <c r="BCB129" s="316"/>
      <c r="BCC129" s="316"/>
      <c r="BCD129" s="316"/>
      <c r="BCE129" s="316"/>
      <c r="BCF129" s="316"/>
      <c r="BCG129" s="316"/>
      <c r="BCH129" s="316"/>
      <c r="BCI129" s="316"/>
      <c r="BCJ129" s="316"/>
      <c r="BCK129" s="316"/>
      <c r="BCL129" s="316"/>
      <c r="BCM129" s="316"/>
      <c r="BCN129" s="316"/>
      <c r="BCO129" s="316"/>
      <c r="BCP129" s="316"/>
      <c r="BCQ129" s="316"/>
      <c r="BCR129" s="316"/>
      <c r="BCS129" s="316"/>
      <c r="BCT129" s="316"/>
      <c r="BCU129" s="316"/>
      <c r="BCV129" s="316"/>
      <c r="BCW129" s="316"/>
      <c r="BCX129" s="316"/>
      <c r="BCY129" s="316"/>
      <c r="BCZ129" s="316"/>
      <c r="BDA129" s="316"/>
      <c r="BDB129" s="316"/>
      <c r="BDC129" s="316"/>
      <c r="BDD129" s="316"/>
      <c r="BDE129" s="316"/>
      <c r="BDF129" s="316"/>
      <c r="BDG129" s="316"/>
      <c r="BDH129" s="316"/>
      <c r="BDI129" s="316"/>
      <c r="BDJ129" s="316"/>
      <c r="BDK129" s="316"/>
      <c r="BDL129" s="316"/>
      <c r="BDM129" s="316"/>
      <c r="BDN129" s="316"/>
      <c r="BDO129" s="316"/>
      <c r="BDP129" s="316"/>
      <c r="BDQ129" s="316"/>
      <c r="BDR129" s="316"/>
      <c r="BDS129" s="316"/>
      <c r="BDT129" s="316"/>
      <c r="BDU129" s="316"/>
      <c r="BDV129" s="316"/>
      <c r="BDW129" s="316"/>
      <c r="BDX129" s="316"/>
      <c r="BDY129" s="316"/>
      <c r="BDZ129" s="316"/>
      <c r="BEA129" s="316"/>
      <c r="BEB129" s="316"/>
      <c r="BEC129" s="316"/>
      <c r="BED129" s="316"/>
      <c r="BEE129" s="316"/>
      <c r="BEF129" s="316"/>
      <c r="BEG129" s="316"/>
      <c r="BEH129" s="316"/>
      <c r="BEI129" s="316"/>
      <c r="BEJ129" s="316"/>
      <c r="BEK129" s="316"/>
      <c r="BEL129" s="316"/>
      <c r="BEM129" s="316"/>
      <c r="BEN129" s="316"/>
      <c r="BEO129" s="316"/>
      <c r="BEP129" s="316"/>
      <c r="BEQ129" s="316"/>
      <c r="BER129" s="316"/>
      <c r="BES129" s="316"/>
      <c r="BET129" s="316"/>
      <c r="BEU129" s="316"/>
      <c r="BEV129" s="316"/>
      <c r="BEW129" s="316"/>
      <c r="BEX129" s="316"/>
      <c r="BEY129" s="316"/>
      <c r="BEZ129" s="316"/>
      <c r="BFA129" s="316"/>
      <c r="BFB129" s="316"/>
      <c r="BFC129" s="316"/>
      <c r="BFD129" s="316"/>
      <c r="BFE129" s="316"/>
      <c r="BFF129" s="316"/>
      <c r="BFG129" s="316"/>
      <c r="BFH129" s="316"/>
      <c r="BFI129" s="316"/>
      <c r="BFJ129" s="316"/>
      <c r="BFK129" s="316"/>
      <c r="BFL129" s="316"/>
      <c r="BFM129" s="316"/>
      <c r="BFN129" s="316"/>
      <c r="BFO129" s="316"/>
      <c r="BFP129" s="316"/>
      <c r="BFQ129" s="316"/>
      <c r="BFR129" s="316"/>
      <c r="BFS129" s="316"/>
      <c r="BFT129" s="316"/>
      <c r="BFU129" s="316"/>
      <c r="BFV129" s="316"/>
      <c r="BFW129" s="316"/>
      <c r="BFX129" s="316"/>
      <c r="BFY129" s="316"/>
      <c r="BFZ129" s="316"/>
      <c r="BGA129" s="316"/>
      <c r="BGB129" s="316"/>
      <c r="BGC129" s="316"/>
      <c r="BGD129" s="316"/>
      <c r="BGE129" s="316"/>
      <c r="BGF129" s="316"/>
      <c r="BGG129" s="316"/>
      <c r="BGH129" s="316"/>
      <c r="BGI129" s="316"/>
      <c r="BGJ129" s="316"/>
      <c r="BGK129" s="316"/>
      <c r="BGL129" s="316"/>
      <c r="BGM129" s="316"/>
      <c r="BGN129" s="316"/>
      <c r="BGO129" s="316"/>
      <c r="BGP129" s="316"/>
      <c r="BGQ129" s="316"/>
      <c r="BGR129" s="316"/>
      <c r="BGS129" s="316"/>
      <c r="BGT129" s="316"/>
      <c r="BGU129" s="316"/>
      <c r="BGV129" s="316"/>
      <c r="BGW129" s="316"/>
      <c r="BGX129" s="316"/>
      <c r="BGY129" s="316"/>
      <c r="BGZ129" s="316"/>
      <c r="BHA129" s="316"/>
      <c r="BHB129" s="316"/>
      <c r="BHC129" s="316"/>
      <c r="BHD129" s="316"/>
      <c r="BHE129" s="316"/>
      <c r="BHF129" s="316"/>
      <c r="BHG129" s="316"/>
      <c r="BHH129" s="316"/>
      <c r="BHI129" s="316"/>
      <c r="BHJ129" s="316"/>
      <c r="BHK129" s="316"/>
      <c r="BHL129" s="316"/>
      <c r="BHM129" s="316"/>
      <c r="BHN129" s="316"/>
      <c r="BHO129" s="316"/>
      <c r="BHP129" s="316"/>
      <c r="BHQ129" s="316"/>
      <c r="BHR129" s="316"/>
      <c r="BHS129" s="316"/>
      <c r="BHT129" s="316"/>
      <c r="BHU129" s="316"/>
      <c r="BHV129" s="316"/>
      <c r="BHW129" s="316"/>
      <c r="BHX129" s="316"/>
      <c r="BHY129" s="316"/>
      <c r="BHZ129" s="316"/>
      <c r="BIA129" s="316"/>
      <c r="BIB129" s="316"/>
      <c r="BIC129" s="316"/>
      <c r="BID129" s="316"/>
      <c r="BIE129" s="316"/>
      <c r="BIF129" s="316"/>
      <c r="BIG129" s="316"/>
      <c r="BIH129" s="316"/>
      <c r="BII129" s="316"/>
      <c r="BIJ129" s="316"/>
      <c r="BIK129" s="316"/>
      <c r="BIL129" s="316"/>
      <c r="BIM129" s="316"/>
      <c r="BIN129" s="316"/>
      <c r="BIO129" s="316"/>
      <c r="BIP129" s="316"/>
      <c r="BIQ129" s="316"/>
      <c r="BIR129" s="316"/>
      <c r="BIS129" s="316"/>
      <c r="BIT129" s="316"/>
      <c r="BIU129" s="316"/>
      <c r="BIV129" s="316"/>
      <c r="BIW129" s="316"/>
      <c r="BIX129" s="316"/>
      <c r="BIY129" s="316"/>
      <c r="BIZ129" s="316"/>
      <c r="BJA129" s="316"/>
      <c r="BJB129" s="316"/>
      <c r="BJC129" s="316"/>
      <c r="BJD129" s="316"/>
      <c r="BJE129" s="316"/>
      <c r="BJF129" s="316"/>
      <c r="BJG129" s="316"/>
      <c r="BJH129" s="316"/>
      <c r="BJI129" s="316"/>
      <c r="BJJ129" s="316"/>
      <c r="BJK129" s="316"/>
      <c r="BJL129" s="316"/>
      <c r="BJM129" s="316"/>
      <c r="BJN129" s="316"/>
      <c r="BJO129" s="316"/>
      <c r="BJP129" s="316"/>
      <c r="BJQ129" s="316"/>
      <c r="BJR129" s="316"/>
      <c r="BJS129" s="316"/>
      <c r="BJT129" s="316"/>
      <c r="BJU129" s="316"/>
      <c r="BJV129" s="316"/>
      <c r="BJW129" s="316"/>
      <c r="BJX129" s="316"/>
      <c r="BJY129" s="316"/>
      <c r="BJZ129" s="316"/>
      <c r="BKA129" s="316"/>
      <c r="BKB129" s="316"/>
      <c r="BKC129" s="316"/>
      <c r="BKD129" s="316"/>
      <c r="BKE129" s="316"/>
      <c r="BKF129" s="316"/>
      <c r="BKG129" s="316"/>
      <c r="BKH129" s="316"/>
      <c r="BKI129" s="316"/>
      <c r="BKJ129" s="316"/>
      <c r="BKK129" s="316"/>
      <c r="BKL129" s="316"/>
      <c r="BKM129" s="316"/>
      <c r="BKN129" s="316"/>
      <c r="BKO129" s="316"/>
      <c r="BKP129" s="316"/>
      <c r="BKQ129" s="316"/>
      <c r="BKR129" s="316"/>
      <c r="BKS129" s="316"/>
      <c r="BKT129" s="316"/>
      <c r="BKU129" s="316"/>
      <c r="BKV129" s="316"/>
      <c r="BKW129" s="316"/>
      <c r="BKX129" s="316"/>
      <c r="BKY129" s="316"/>
      <c r="BKZ129" s="316"/>
      <c r="BLA129" s="316"/>
      <c r="BLB129" s="316"/>
      <c r="BLC129" s="316"/>
      <c r="BLD129" s="316"/>
      <c r="BLE129" s="316"/>
      <c r="BLF129" s="316"/>
      <c r="BLG129" s="316"/>
      <c r="BLH129" s="316"/>
      <c r="BLI129" s="316"/>
      <c r="BLJ129" s="316"/>
      <c r="BLK129" s="316"/>
      <c r="BLL129" s="316"/>
      <c r="BLM129" s="316"/>
      <c r="BLN129" s="316"/>
      <c r="BLO129" s="316"/>
      <c r="BLP129" s="316"/>
      <c r="BLQ129" s="316"/>
      <c r="BLR129" s="316"/>
      <c r="BLS129" s="316"/>
      <c r="BLT129" s="316"/>
      <c r="BLU129" s="316"/>
      <c r="BLV129" s="316"/>
      <c r="BLW129" s="316"/>
      <c r="BLX129" s="316"/>
      <c r="BLY129" s="316"/>
      <c r="BLZ129" s="316"/>
      <c r="BMA129" s="316"/>
      <c r="BMB129" s="316"/>
      <c r="BMC129" s="316"/>
      <c r="BMD129" s="316"/>
      <c r="BME129" s="316"/>
      <c r="BMF129" s="316"/>
      <c r="BMG129" s="316"/>
      <c r="BMH129" s="316"/>
      <c r="BMI129" s="316"/>
      <c r="BMJ129" s="316"/>
      <c r="BMK129" s="316"/>
      <c r="BML129" s="316"/>
      <c r="BMM129" s="316"/>
      <c r="BMN129" s="316"/>
      <c r="BMO129" s="316"/>
      <c r="BMP129" s="316"/>
      <c r="BMQ129" s="316"/>
      <c r="BMR129" s="316"/>
      <c r="BMS129" s="316"/>
      <c r="BMT129" s="316"/>
      <c r="BMU129" s="316"/>
      <c r="BMV129" s="316"/>
      <c r="BMW129" s="316"/>
      <c r="BMX129" s="316"/>
      <c r="BMY129" s="316"/>
      <c r="BMZ129" s="316"/>
      <c r="BNA129" s="316"/>
      <c r="BNB129" s="316"/>
      <c r="BNC129" s="316"/>
      <c r="BND129" s="316"/>
      <c r="BNE129" s="316"/>
      <c r="BNF129" s="316"/>
      <c r="BNG129" s="316"/>
      <c r="BNH129" s="316"/>
      <c r="BNI129" s="316"/>
      <c r="BNJ129" s="316"/>
      <c r="BNK129" s="316"/>
      <c r="BNL129" s="316"/>
      <c r="BNM129" s="316"/>
      <c r="BNN129" s="316"/>
      <c r="BNO129" s="316"/>
      <c r="BNP129" s="316"/>
      <c r="BNQ129" s="316"/>
      <c r="BNR129" s="316"/>
      <c r="BNS129" s="316"/>
      <c r="BNT129" s="316"/>
      <c r="BNU129" s="316"/>
      <c r="BNV129" s="316"/>
      <c r="BNW129" s="316"/>
      <c r="BNX129" s="316"/>
      <c r="BNY129" s="316"/>
      <c r="BNZ129" s="316"/>
      <c r="BOA129" s="316"/>
      <c r="BOB129" s="316"/>
      <c r="BOC129" s="316"/>
      <c r="BOD129" s="316"/>
      <c r="BOE129" s="316"/>
      <c r="BOF129" s="316"/>
      <c r="BOG129" s="316"/>
      <c r="BOH129" s="316"/>
      <c r="BOI129" s="316"/>
      <c r="BOJ129" s="316"/>
      <c r="BOK129" s="316"/>
      <c r="BOL129" s="316"/>
      <c r="BOM129" s="316"/>
      <c r="BON129" s="316"/>
      <c r="BOO129" s="316"/>
      <c r="BOP129" s="316"/>
      <c r="BOQ129" s="316"/>
      <c r="BOR129" s="316"/>
      <c r="BOS129" s="316"/>
      <c r="BOT129" s="316"/>
      <c r="BOU129" s="316"/>
      <c r="BOV129" s="316"/>
      <c r="BOW129" s="316"/>
      <c r="BOX129" s="316"/>
      <c r="BOY129" s="316"/>
      <c r="BOZ129" s="316"/>
      <c r="BPA129" s="316"/>
      <c r="BPB129" s="316"/>
      <c r="BPC129" s="316"/>
      <c r="BPD129" s="316"/>
      <c r="BPE129" s="316"/>
      <c r="BPF129" s="316"/>
      <c r="BPG129" s="316"/>
      <c r="BPH129" s="316"/>
      <c r="BPI129" s="316"/>
      <c r="BPJ129" s="316"/>
      <c r="BPK129" s="316"/>
      <c r="BPL129" s="316"/>
      <c r="BPM129" s="316"/>
      <c r="BPN129" s="316"/>
      <c r="BPO129" s="316"/>
      <c r="BPP129" s="316"/>
      <c r="BPQ129" s="316"/>
      <c r="BPR129" s="316"/>
      <c r="BPS129" s="316"/>
      <c r="BPT129" s="316"/>
      <c r="BPU129" s="316"/>
      <c r="BPV129" s="316"/>
      <c r="BPW129" s="316"/>
      <c r="BPX129" s="316"/>
      <c r="BPY129" s="316"/>
      <c r="BPZ129" s="316"/>
      <c r="BQA129" s="316"/>
      <c r="BQB129" s="316"/>
      <c r="BQC129" s="316"/>
      <c r="BQD129" s="316"/>
      <c r="BQE129" s="316"/>
      <c r="BQF129" s="316"/>
      <c r="BQG129" s="316"/>
      <c r="BQH129" s="316"/>
      <c r="BQI129" s="316"/>
      <c r="BQJ129" s="316"/>
      <c r="BQK129" s="316"/>
      <c r="BQL129" s="316"/>
      <c r="BQM129" s="316"/>
      <c r="BQN129" s="316"/>
      <c r="BQO129" s="316"/>
      <c r="BQP129" s="316"/>
      <c r="BQQ129" s="316"/>
      <c r="BQR129" s="316"/>
      <c r="BQS129" s="316"/>
      <c r="BQT129" s="316"/>
      <c r="BQU129" s="316"/>
      <c r="BQV129" s="316"/>
      <c r="BQW129" s="316"/>
      <c r="BQX129" s="316"/>
      <c r="BQY129" s="316"/>
      <c r="BQZ129" s="316"/>
      <c r="BRA129" s="316"/>
      <c r="BRB129" s="316"/>
      <c r="BRC129" s="316"/>
      <c r="BRD129" s="316"/>
      <c r="BRE129" s="316"/>
      <c r="BRF129" s="316"/>
      <c r="BRG129" s="316"/>
      <c r="BRH129" s="316"/>
      <c r="BRI129" s="316"/>
      <c r="BRJ129" s="316"/>
      <c r="BRK129" s="316"/>
      <c r="BRL129" s="316"/>
      <c r="BRM129" s="316"/>
      <c r="BRN129" s="316"/>
      <c r="BRO129" s="316"/>
      <c r="BRP129" s="316"/>
      <c r="BRQ129" s="316"/>
      <c r="BRR129" s="316"/>
      <c r="BRS129" s="316"/>
      <c r="BRT129" s="316"/>
      <c r="BRU129" s="316"/>
      <c r="BRV129" s="316"/>
      <c r="BRW129" s="316"/>
      <c r="BRX129" s="316"/>
      <c r="BRY129" s="316"/>
      <c r="BRZ129" s="316"/>
      <c r="BSA129" s="316"/>
      <c r="BSB129" s="316"/>
      <c r="BSC129" s="316"/>
      <c r="BSD129" s="316"/>
      <c r="BSE129" s="316"/>
      <c r="BSF129" s="316"/>
      <c r="BSG129" s="316"/>
      <c r="BSH129" s="316"/>
      <c r="BSI129" s="316"/>
      <c r="BSJ129" s="316"/>
      <c r="BSK129" s="316"/>
      <c r="BSL129" s="316"/>
      <c r="BSM129" s="316"/>
      <c r="BSN129" s="316"/>
      <c r="BSO129" s="316"/>
      <c r="BSP129" s="316"/>
      <c r="BSQ129" s="316"/>
      <c r="BSR129" s="316"/>
      <c r="BSS129" s="316"/>
      <c r="BST129" s="316"/>
      <c r="BSU129" s="316"/>
      <c r="BSV129" s="316"/>
      <c r="BSW129" s="316"/>
      <c r="BSX129" s="316"/>
      <c r="BSY129" s="316"/>
      <c r="BSZ129" s="316"/>
      <c r="BTA129" s="316"/>
      <c r="BTB129" s="316"/>
      <c r="BTC129" s="316"/>
      <c r="BTD129" s="316"/>
      <c r="BTE129" s="316"/>
      <c r="BTF129" s="316"/>
      <c r="BTG129" s="316"/>
      <c r="BTH129" s="316"/>
      <c r="BTI129" s="316"/>
      <c r="BTJ129" s="316"/>
      <c r="BTK129" s="316"/>
      <c r="BTL129" s="316"/>
      <c r="BTM129" s="316"/>
      <c r="BTN129" s="316"/>
      <c r="BTO129" s="316"/>
      <c r="BTP129" s="316"/>
      <c r="BTQ129" s="316"/>
      <c r="BTR129" s="316"/>
      <c r="BTS129" s="316"/>
      <c r="BTT129" s="316"/>
      <c r="BTU129" s="316"/>
      <c r="BTV129" s="316"/>
      <c r="BTW129" s="316"/>
      <c r="BTX129" s="316"/>
      <c r="BTY129" s="316"/>
      <c r="BTZ129" s="316"/>
      <c r="BUA129" s="316"/>
      <c r="BUB129" s="316"/>
      <c r="BUC129" s="316"/>
      <c r="BUD129" s="316"/>
      <c r="BUE129" s="316"/>
      <c r="BUF129" s="316"/>
      <c r="BUG129" s="316"/>
      <c r="BUH129" s="316"/>
      <c r="BUI129" s="316"/>
      <c r="BUJ129" s="316"/>
      <c r="BUK129" s="316"/>
      <c r="BUL129" s="316"/>
      <c r="BUM129" s="316"/>
      <c r="BUN129" s="316"/>
      <c r="BUO129" s="316"/>
      <c r="BUP129" s="316"/>
      <c r="BUQ129" s="316"/>
      <c r="BUR129" s="316"/>
      <c r="BUS129" s="316"/>
      <c r="BUT129" s="316"/>
      <c r="BUU129" s="316"/>
      <c r="BUV129" s="316"/>
      <c r="BUW129" s="316"/>
      <c r="BUX129" s="316"/>
      <c r="BUY129" s="316"/>
      <c r="BUZ129" s="316"/>
      <c r="BVA129" s="316"/>
      <c r="BVB129" s="316"/>
      <c r="BVC129" s="316"/>
      <c r="BVD129" s="316"/>
      <c r="BVE129" s="316"/>
      <c r="BVF129" s="316"/>
      <c r="BVG129" s="316"/>
      <c r="BVH129" s="316"/>
      <c r="BVI129" s="316"/>
      <c r="BVJ129" s="316"/>
      <c r="BVK129" s="316"/>
      <c r="BVL129" s="316"/>
      <c r="BVM129" s="316"/>
      <c r="BVN129" s="316"/>
      <c r="BVO129" s="316"/>
      <c r="BVP129" s="316"/>
      <c r="BVQ129" s="316"/>
      <c r="BVR129" s="316"/>
      <c r="BVS129" s="316"/>
      <c r="BVT129" s="316"/>
      <c r="BVU129" s="316"/>
      <c r="BVV129" s="316"/>
      <c r="BVW129" s="316"/>
      <c r="BVX129" s="316"/>
      <c r="BVY129" s="316"/>
      <c r="BVZ129" s="316"/>
      <c r="BWA129" s="316"/>
      <c r="BWB129" s="316"/>
      <c r="BWC129" s="316"/>
      <c r="BWD129" s="316"/>
      <c r="BWE129" s="316"/>
      <c r="BWF129" s="316"/>
      <c r="BWG129" s="316"/>
      <c r="BWH129" s="316"/>
      <c r="BWI129" s="316"/>
      <c r="BWJ129" s="316"/>
      <c r="BWK129" s="316"/>
      <c r="BWL129" s="316"/>
      <c r="BWM129" s="316"/>
      <c r="BWN129" s="316"/>
      <c r="BWO129" s="316"/>
      <c r="BWP129" s="316"/>
      <c r="BWQ129" s="316"/>
      <c r="BWR129" s="316"/>
      <c r="BWS129" s="316"/>
      <c r="BWT129" s="316"/>
      <c r="BWU129" s="316"/>
      <c r="BWV129" s="316"/>
      <c r="BWW129" s="316"/>
      <c r="BWX129" s="316"/>
      <c r="BWY129" s="316"/>
      <c r="BWZ129" s="316"/>
      <c r="BXA129" s="316"/>
      <c r="BXB129" s="316"/>
      <c r="BXC129" s="316"/>
      <c r="BXD129" s="316"/>
      <c r="BXE129" s="316"/>
      <c r="BXF129" s="316"/>
      <c r="BXG129" s="316"/>
      <c r="BXH129" s="316"/>
      <c r="BXI129" s="316"/>
      <c r="BXJ129" s="316"/>
      <c r="BXK129" s="316"/>
      <c r="BXL129" s="316"/>
      <c r="BXM129" s="316"/>
      <c r="BXN129" s="316"/>
      <c r="BXO129" s="316"/>
      <c r="BXP129" s="316"/>
      <c r="BXQ129" s="316"/>
      <c r="BXR129" s="316"/>
      <c r="BXS129" s="316"/>
      <c r="BXT129" s="316"/>
      <c r="BXU129" s="316"/>
      <c r="BXV129" s="316"/>
      <c r="BXW129" s="316"/>
      <c r="BXX129" s="316"/>
      <c r="BXY129" s="316"/>
      <c r="BXZ129" s="316"/>
      <c r="BYA129" s="316"/>
      <c r="BYB129" s="316"/>
      <c r="BYC129" s="316"/>
      <c r="BYD129" s="316"/>
      <c r="BYE129" s="316"/>
      <c r="BYF129" s="316"/>
      <c r="BYG129" s="316"/>
      <c r="BYH129" s="316"/>
      <c r="BYI129" s="316"/>
      <c r="BYJ129" s="316"/>
      <c r="BYK129" s="316"/>
      <c r="BYL129" s="316"/>
      <c r="BYM129" s="316"/>
      <c r="BYN129" s="316"/>
      <c r="BYO129" s="316"/>
      <c r="BYP129" s="316"/>
      <c r="BYQ129" s="316"/>
      <c r="BYR129" s="316"/>
      <c r="BYS129" s="316"/>
      <c r="BYT129" s="316"/>
      <c r="BYU129" s="316"/>
      <c r="BYV129" s="316"/>
      <c r="BYW129" s="316"/>
      <c r="BYX129" s="316"/>
      <c r="BYY129" s="316"/>
      <c r="BYZ129" s="316"/>
      <c r="BZA129" s="316"/>
      <c r="BZB129" s="316"/>
      <c r="BZC129" s="316"/>
      <c r="BZD129" s="316"/>
      <c r="BZE129" s="316"/>
      <c r="BZF129" s="316"/>
      <c r="BZG129" s="316"/>
      <c r="BZH129" s="316"/>
      <c r="BZI129" s="316"/>
      <c r="BZJ129" s="316"/>
      <c r="BZK129" s="316"/>
      <c r="BZL129" s="316"/>
      <c r="BZM129" s="316"/>
      <c r="BZN129" s="316"/>
      <c r="BZO129" s="316"/>
      <c r="BZP129" s="316"/>
      <c r="BZQ129" s="316"/>
      <c r="BZR129" s="316"/>
      <c r="BZS129" s="316"/>
      <c r="BZT129" s="316"/>
      <c r="BZU129" s="316"/>
      <c r="BZV129" s="316"/>
      <c r="BZW129" s="316"/>
      <c r="BZX129" s="316"/>
      <c r="BZY129" s="316"/>
      <c r="BZZ129" s="316"/>
      <c r="CAA129" s="316"/>
      <c r="CAB129" s="316"/>
      <c r="CAC129" s="316"/>
      <c r="CAD129" s="316"/>
      <c r="CAE129" s="316"/>
      <c r="CAF129" s="316"/>
      <c r="CAG129" s="316"/>
      <c r="CAH129" s="316"/>
      <c r="CAI129" s="316"/>
      <c r="CAJ129" s="316"/>
      <c r="CAK129" s="316"/>
      <c r="CAL129" s="316"/>
      <c r="CAM129" s="316"/>
      <c r="CAN129" s="316"/>
      <c r="CAO129" s="316"/>
      <c r="CAP129" s="316"/>
      <c r="CAQ129" s="316"/>
      <c r="CAR129" s="316"/>
      <c r="CAS129" s="316"/>
      <c r="CAT129" s="316"/>
      <c r="CAU129" s="316"/>
      <c r="CAV129" s="316"/>
      <c r="CAW129" s="316"/>
      <c r="CAX129" s="316"/>
      <c r="CAY129" s="316"/>
      <c r="CAZ129" s="316"/>
      <c r="CBA129" s="316"/>
      <c r="CBB129" s="316"/>
      <c r="CBC129" s="316"/>
      <c r="CBD129" s="316"/>
      <c r="CBE129" s="316"/>
      <c r="CBF129" s="316"/>
      <c r="CBG129" s="316"/>
      <c r="CBH129" s="316"/>
      <c r="CBI129" s="316"/>
      <c r="CBJ129" s="316"/>
      <c r="CBK129" s="316"/>
      <c r="CBL129" s="316"/>
      <c r="CBM129" s="316"/>
      <c r="CBN129" s="316"/>
      <c r="CBO129" s="316"/>
      <c r="CBP129" s="316"/>
      <c r="CBQ129" s="316"/>
      <c r="CBR129" s="316"/>
      <c r="CBS129" s="316"/>
      <c r="CBT129" s="316"/>
      <c r="CBU129" s="316"/>
      <c r="CBV129" s="316"/>
      <c r="CBW129" s="316"/>
      <c r="CBX129" s="316"/>
      <c r="CBY129" s="316"/>
      <c r="CBZ129" s="316"/>
      <c r="CCA129" s="316"/>
      <c r="CCB129" s="316"/>
      <c r="CCC129" s="316"/>
      <c r="CCD129" s="316"/>
      <c r="CCE129" s="316"/>
      <c r="CCF129" s="316"/>
      <c r="CCG129" s="316"/>
      <c r="CCH129" s="316"/>
      <c r="CCI129" s="316"/>
      <c r="CCJ129" s="316"/>
      <c r="CCK129" s="316"/>
      <c r="CCL129" s="316"/>
      <c r="CCM129" s="316"/>
      <c r="CCN129" s="316"/>
      <c r="CCO129" s="316"/>
      <c r="CCP129" s="316"/>
      <c r="CCQ129" s="316"/>
      <c r="CCR129" s="316"/>
      <c r="CCS129" s="316"/>
      <c r="CCT129" s="316"/>
      <c r="CCU129" s="316"/>
      <c r="CCV129" s="316"/>
      <c r="CCW129" s="316"/>
      <c r="CCX129" s="316"/>
      <c r="CCY129" s="316"/>
      <c r="CCZ129" s="316"/>
      <c r="CDA129" s="316"/>
      <c r="CDB129" s="316"/>
      <c r="CDC129" s="316"/>
      <c r="CDD129" s="316"/>
      <c r="CDE129" s="316"/>
      <c r="CDF129" s="316"/>
      <c r="CDG129" s="316"/>
      <c r="CDH129" s="316"/>
      <c r="CDI129" s="316"/>
      <c r="CDJ129" s="316"/>
      <c r="CDK129" s="316"/>
      <c r="CDL129" s="316"/>
      <c r="CDM129" s="316"/>
      <c r="CDN129" s="316"/>
      <c r="CDO129" s="316"/>
      <c r="CDP129" s="316"/>
      <c r="CDQ129" s="316"/>
      <c r="CDR129" s="316"/>
      <c r="CDS129" s="316"/>
      <c r="CDT129" s="316"/>
      <c r="CDU129" s="316"/>
      <c r="CDV129" s="316"/>
      <c r="CDW129" s="316"/>
      <c r="CDX129" s="316"/>
      <c r="CDY129" s="316"/>
      <c r="CDZ129" s="316"/>
      <c r="CEA129" s="316"/>
      <c r="CEB129" s="316"/>
      <c r="CEC129" s="316"/>
      <c r="CED129" s="316"/>
      <c r="CEE129" s="316"/>
      <c r="CEF129" s="316"/>
      <c r="CEG129" s="316"/>
      <c r="CEH129" s="316"/>
      <c r="CEI129" s="316"/>
      <c r="CEJ129" s="316"/>
      <c r="CEK129" s="316"/>
      <c r="CEL129" s="316"/>
      <c r="CEM129" s="316"/>
      <c r="CEN129" s="316"/>
      <c r="CEO129" s="316"/>
      <c r="CEP129" s="316"/>
      <c r="CEQ129" s="316"/>
      <c r="CER129" s="316"/>
      <c r="CES129" s="316"/>
      <c r="CET129" s="316"/>
      <c r="CEU129" s="316"/>
      <c r="CEV129" s="316"/>
      <c r="CEW129" s="316"/>
      <c r="CEX129" s="316"/>
      <c r="CEY129" s="316"/>
      <c r="CEZ129" s="316"/>
      <c r="CFA129" s="316"/>
      <c r="CFB129" s="316"/>
      <c r="CFC129" s="316"/>
      <c r="CFD129" s="316"/>
      <c r="CFE129" s="316"/>
      <c r="CFF129" s="316"/>
      <c r="CFG129" s="316"/>
      <c r="CFH129" s="316"/>
      <c r="CFI129" s="316"/>
      <c r="CFJ129" s="316"/>
      <c r="CFK129" s="316"/>
      <c r="CFL129" s="316"/>
      <c r="CFM129" s="316"/>
      <c r="CFN129" s="316"/>
      <c r="CFO129" s="316"/>
      <c r="CFP129" s="316"/>
      <c r="CFQ129" s="316"/>
      <c r="CFR129" s="316"/>
      <c r="CFS129" s="316"/>
      <c r="CFT129" s="316"/>
      <c r="CFU129" s="316"/>
      <c r="CFV129" s="316"/>
      <c r="CFW129" s="316"/>
      <c r="CFX129" s="316"/>
      <c r="CFY129" s="316"/>
      <c r="CFZ129" s="316"/>
      <c r="CGA129" s="316"/>
      <c r="CGB129" s="316"/>
      <c r="CGC129" s="316"/>
      <c r="CGD129" s="316"/>
      <c r="CGE129" s="316"/>
      <c r="CGF129" s="316"/>
      <c r="CGG129" s="316"/>
      <c r="CGH129" s="316"/>
      <c r="CGI129" s="316"/>
      <c r="CGJ129" s="316"/>
      <c r="CGK129" s="316"/>
      <c r="CGL129" s="316"/>
      <c r="CGM129" s="316"/>
      <c r="CGN129" s="316"/>
      <c r="CGO129" s="316"/>
      <c r="CGP129" s="316"/>
      <c r="CGQ129" s="316"/>
      <c r="CGR129" s="316"/>
      <c r="CGS129" s="316"/>
      <c r="CGT129" s="316"/>
      <c r="CGU129" s="316"/>
      <c r="CGV129" s="316"/>
      <c r="CGW129" s="316"/>
      <c r="CGX129" s="316"/>
      <c r="CGY129" s="316"/>
      <c r="CGZ129" s="316"/>
      <c r="CHA129" s="316"/>
      <c r="CHB129" s="316"/>
      <c r="CHC129" s="316"/>
      <c r="CHD129" s="316"/>
      <c r="CHE129" s="316"/>
      <c r="CHF129" s="316"/>
      <c r="CHG129" s="316"/>
      <c r="CHH129" s="316"/>
      <c r="CHI129" s="316"/>
      <c r="CHJ129" s="316"/>
      <c r="CHK129" s="316"/>
      <c r="CHL129" s="316"/>
      <c r="CHM129" s="316"/>
      <c r="CHN129" s="316"/>
      <c r="CHO129" s="316"/>
      <c r="CHP129" s="316"/>
      <c r="CHQ129" s="316"/>
      <c r="CHR129" s="316"/>
      <c r="CHS129" s="316"/>
      <c r="CHT129" s="316"/>
      <c r="CHU129" s="316"/>
      <c r="CHV129" s="316"/>
      <c r="CHW129" s="316"/>
      <c r="CHX129" s="316"/>
      <c r="CHY129" s="316"/>
      <c r="CHZ129" s="316"/>
      <c r="CIA129" s="316"/>
      <c r="CIB129" s="316"/>
      <c r="CIC129" s="316"/>
      <c r="CID129" s="316"/>
      <c r="CIE129" s="316"/>
      <c r="CIF129" s="316"/>
      <c r="CIG129" s="316"/>
      <c r="CIH129" s="316"/>
      <c r="CII129" s="316"/>
      <c r="CIJ129" s="316"/>
      <c r="CIK129" s="316"/>
      <c r="CIL129" s="316"/>
      <c r="CIM129" s="316"/>
      <c r="CIN129" s="316"/>
      <c r="CIO129" s="316"/>
      <c r="CIP129" s="316"/>
      <c r="CIQ129" s="316"/>
      <c r="CIR129" s="316"/>
      <c r="CIS129" s="316"/>
      <c r="CIT129" s="316"/>
      <c r="CIU129" s="316"/>
      <c r="CIV129" s="316"/>
      <c r="CIW129" s="316"/>
      <c r="CIX129" s="316"/>
      <c r="CIY129" s="316"/>
      <c r="CIZ129" s="316"/>
      <c r="CJA129" s="316"/>
      <c r="CJB129" s="316"/>
      <c r="CJC129" s="316"/>
      <c r="CJD129" s="316"/>
      <c r="CJE129" s="316"/>
      <c r="CJF129" s="316"/>
      <c r="CJG129" s="316"/>
      <c r="CJH129" s="316"/>
      <c r="CJI129" s="316"/>
      <c r="CJJ129" s="316"/>
      <c r="CJK129" s="316"/>
      <c r="CJL129" s="316"/>
      <c r="CJM129" s="316"/>
      <c r="CJN129" s="316"/>
      <c r="CJO129" s="316"/>
      <c r="CJP129" s="316"/>
      <c r="CJQ129" s="316"/>
      <c r="CJR129" s="316"/>
      <c r="CJS129" s="316"/>
      <c r="CJT129" s="316"/>
      <c r="CJU129" s="316"/>
      <c r="CJV129" s="316"/>
      <c r="CJW129" s="316"/>
      <c r="CJX129" s="316"/>
      <c r="CJY129" s="316"/>
      <c r="CJZ129" s="316"/>
      <c r="CKA129" s="316"/>
      <c r="CKB129" s="316"/>
      <c r="CKC129" s="316"/>
      <c r="CKD129" s="316"/>
      <c r="CKE129" s="316"/>
      <c r="CKF129" s="316"/>
      <c r="CKG129" s="316"/>
      <c r="CKH129" s="316"/>
      <c r="CKI129" s="316"/>
      <c r="CKJ129" s="316"/>
      <c r="CKK129" s="316"/>
      <c r="CKL129" s="316"/>
      <c r="CKM129" s="316"/>
      <c r="CKN129" s="316"/>
      <c r="CKO129" s="316"/>
      <c r="CKP129" s="316"/>
      <c r="CKQ129" s="316"/>
      <c r="CKR129" s="316"/>
      <c r="CKS129" s="316"/>
      <c r="CKT129" s="316"/>
      <c r="CKU129" s="316"/>
      <c r="CKV129" s="316"/>
      <c r="CKW129" s="316"/>
      <c r="CKX129" s="316"/>
      <c r="CKY129" s="316"/>
      <c r="CKZ129" s="316"/>
      <c r="CLA129" s="316"/>
      <c r="CLB129" s="316"/>
      <c r="CLC129" s="316"/>
      <c r="CLD129" s="316"/>
      <c r="CLE129" s="316"/>
      <c r="CLF129" s="316"/>
      <c r="CLG129" s="316"/>
      <c r="CLH129" s="316"/>
      <c r="CLI129" s="316"/>
      <c r="CLJ129" s="316"/>
      <c r="CLK129" s="316"/>
      <c r="CLL129" s="316"/>
      <c r="CLM129" s="316"/>
      <c r="CLN129" s="316"/>
      <c r="CLO129" s="316"/>
      <c r="CLP129" s="316"/>
      <c r="CLQ129" s="316"/>
      <c r="CLR129" s="316"/>
      <c r="CLS129" s="316"/>
      <c r="CLT129" s="316"/>
      <c r="CLU129" s="316"/>
      <c r="CLV129" s="316"/>
      <c r="CLW129" s="316"/>
      <c r="CLX129" s="316"/>
      <c r="CLY129" s="316"/>
      <c r="CLZ129" s="316"/>
      <c r="CMA129" s="316"/>
      <c r="CMB129" s="316"/>
      <c r="CMC129" s="316"/>
      <c r="CMD129" s="316"/>
      <c r="CME129" s="316"/>
      <c r="CMF129" s="316"/>
      <c r="CMG129" s="316"/>
      <c r="CMH129" s="316"/>
      <c r="CMI129" s="316"/>
      <c r="CMJ129" s="316"/>
      <c r="CMK129" s="316"/>
      <c r="CML129" s="316"/>
      <c r="CMM129" s="316"/>
      <c r="CMN129" s="316"/>
      <c r="CMO129" s="316"/>
      <c r="CMP129" s="316"/>
      <c r="CMQ129" s="316"/>
      <c r="CMR129" s="316"/>
      <c r="CMS129" s="316"/>
      <c r="CMT129" s="316"/>
      <c r="CMU129" s="316"/>
      <c r="CMV129" s="316"/>
      <c r="CMW129" s="316"/>
      <c r="CMX129" s="316"/>
      <c r="CMY129" s="316"/>
      <c r="CMZ129" s="316"/>
      <c r="CNA129" s="316"/>
      <c r="CNB129" s="316"/>
      <c r="CNC129" s="316"/>
      <c r="CND129" s="316"/>
      <c r="CNE129" s="316"/>
      <c r="CNF129" s="316"/>
      <c r="CNG129" s="316"/>
      <c r="CNH129" s="316"/>
      <c r="CNI129" s="316"/>
      <c r="CNJ129" s="316"/>
      <c r="CNK129" s="316"/>
      <c r="CNL129" s="316"/>
      <c r="CNM129" s="316"/>
      <c r="CNN129" s="316"/>
      <c r="CNO129" s="316"/>
      <c r="CNP129" s="316"/>
      <c r="CNQ129" s="316"/>
      <c r="CNR129" s="316"/>
      <c r="CNS129" s="316"/>
      <c r="CNT129" s="316"/>
      <c r="CNU129" s="316"/>
      <c r="CNV129" s="316"/>
      <c r="CNW129" s="316"/>
      <c r="CNX129" s="316"/>
      <c r="CNY129" s="316"/>
      <c r="CNZ129" s="316"/>
      <c r="COA129" s="316"/>
      <c r="COB129" s="316"/>
      <c r="COC129" s="316"/>
      <c r="COD129" s="316"/>
      <c r="COE129" s="316"/>
      <c r="COF129" s="316"/>
      <c r="COG129" s="316"/>
      <c r="COH129" s="316"/>
      <c r="COI129" s="316"/>
      <c r="COJ129" s="316"/>
      <c r="COK129" s="316"/>
      <c r="COL129" s="316"/>
      <c r="COM129" s="316"/>
      <c r="CON129" s="316"/>
      <c r="COO129" s="316"/>
      <c r="COP129" s="316"/>
      <c r="COQ129" s="316"/>
      <c r="COR129" s="316"/>
      <c r="COS129" s="316"/>
      <c r="COT129" s="316"/>
      <c r="COU129" s="316"/>
      <c r="COV129" s="316"/>
      <c r="COW129" s="316"/>
      <c r="COX129" s="316"/>
      <c r="COY129" s="316"/>
      <c r="COZ129" s="316"/>
      <c r="CPA129" s="316"/>
      <c r="CPB129" s="316"/>
      <c r="CPC129" s="316"/>
      <c r="CPD129" s="316"/>
      <c r="CPE129" s="316"/>
      <c r="CPF129" s="316"/>
      <c r="CPG129" s="316"/>
      <c r="CPH129" s="316"/>
      <c r="CPI129" s="316"/>
      <c r="CPJ129" s="316"/>
      <c r="CPK129" s="316"/>
      <c r="CPL129" s="316"/>
      <c r="CPM129" s="316"/>
      <c r="CPN129" s="316"/>
      <c r="CPO129" s="316"/>
      <c r="CPP129" s="316"/>
      <c r="CPQ129" s="316"/>
      <c r="CPR129" s="316"/>
      <c r="CPS129" s="316"/>
      <c r="CPT129" s="316"/>
      <c r="CPU129" s="316"/>
      <c r="CPV129" s="316"/>
      <c r="CPW129" s="316"/>
      <c r="CPX129" s="316"/>
      <c r="CPY129" s="316"/>
      <c r="CPZ129" s="316"/>
      <c r="CQA129" s="316"/>
      <c r="CQB129" s="316"/>
      <c r="CQC129" s="316"/>
      <c r="CQD129" s="316"/>
      <c r="CQE129" s="316"/>
      <c r="CQF129" s="316"/>
      <c r="CQG129" s="316"/>
      <c r="CQH129" s="316"/>
      <c r="CQI129" s="316"/>
      <c r="CQJ129" s="316"/>
      <c r="CQK129" s="316"/>
      <c r="CQL129" s="316"/>
      <c r="CQM129" s="316"/>
      <c r="CQN129" s="316"/>
      <c r="CQO129" s="316"/>
      <c r="CQP129" s="316"/>
      <c r="CQQ129" s="316"/>
      <c r="CQR129" s="316"/>
      <c r="CQS129" s="316"/>
      <c r="CQT129" s="316"/>
      <c r="CQU129" s="316"/>
      <c r="CQV129" s="316"/>
      <c r="CQW129" s="316"/>
      <c r="CQX129" s="316"/>
      <c r="CQY129" s="316"/>
      <c r="CQZ129" s="316"/>
      <c r="CRA129" s="316"/>
      <c r="CRB129" s="316"/>
      <c r="CRC129" s="316"/>
      <c r="CRD129" s="316"/>
      <c r="CRE129" s="316"/>
      <c r="CRF129" s="316"/>
      <c r="CRG129" s="316"/>
      <c r="CRH129" s="316"/>
      <c r="CRI129" s="316"/>
      <c r="CRJ129" s="316"/>
      <c r="CRK129" s="316"/>
      <c r="CRL129" s="316"/>
      <c r="CRM129" s="316"/>
      <c r="CRN129" s="316"/>
      <c r="CRO129" s="316"/>
      <c r="CRP129" s="316"/>
      <c r="CRQ129" s="316"/>
      <c r="CRR129" s="316"/>
      <c r="CRS129" s="316"/>
      <c r="CRT129" s="316"/>
      <c r="CRU129" s="316"/>
      <c r="CRV129" s="316"/>
      <c r="CRW129" s="316"/>
      <c r="CRX129" s="316"/>
      <c r="CRY129" s="316"/>
      <c r="CRZ129" s="316"/>
      <c r="CSA129" s="316"/>
      <c r="CSB129" s="316"/>
      <c r="CSC129" s="316"/>
      <c r="CSD129" s="316"/>
      <c r="CSE129" s="316"/>
      <c r="CSF129" s="316"/>
      <c r="CSG129" s="316"/>
      <c r="CSH129" s="316"/>
      <c r="CSI129" s="316"/>
      <c r="CSJ129" s="316"/>
      <c r="CSK129" s="316"/>
      <c r="CSL129" s="316"/>
      <c r="CSM129" s="316"/>
      <c r="CSN129" s="316"/>
      <c r="CSO129" s="316"/>
      <c r="CSP129" s="316"/>
      <c r="CSQ129" s="316"/>
      <c r="CSR129" s="316"/>
      <c r="CSS129" s="316"/>
      <c r="CST129" s="316"/>
      <c r="CSU129" s="316"/>
      <c r="CSV129" s="316"/>
      <c r="CSW129" s="316"/>
      <c r="CSX129" s="316"/>
      <c r="CSY129" s="316"/>
      <c r="CSZ129" s="316"/>
      <c r="CTA129" s="316"/>
      <c r="CTB129" s="316"/>
      <c r="CTC129" s="316"/>
      <c r="CTD129" s="316"/>
      <c r="CTE129" s="316"/>
      <c r="CTF129" s="316"/>
      <c r="CTG129" s="316"/>
      <c r="CTH129" s="316"/>
      <c r="CTI129" s="316"/>
      <c r="CTJ129" s="316"/>
      <c r="CTK129" s="316"/>
      <c r="CTL129" s="316"/>
      <c r="CTM129" s="316"/>
      <c r="CTN129" s="316"/>
      <c r="CTO129" s="316"/>
      <c r="CTP129" s="316"/>
      <c r="CTQ129" s="316"/>
      <c r="CTR129" s="316"/>
      <c r="CTS129" s="316"/>
      <c r="CTT129" s="316"/>
      <c r="CTU129" s="316"/>
      <c r="CTV129" s="316"/>
      <c r="CTW129" s="316"/>
      <c r="CTX129" s="316"/>
      <c r="CTY129" s="316"/>
      <c r="CTZ129" s="316"/>
      <c r="CUA129" s="316"/>
      <c r="CUB129" s="316"/>
      <c r="CUC129" s="316"/>
      <c r="CUD129" s="316"/>
      <c r="CUE129" s="316"/>
      <c r="CUF129" s="316"/>
      <c r="CUG129" s="316"/>
      <c r="CUH129" s="316"/>
      <c r="CUI129" s="316"/>
      <c r="CUJ129" s="316"/>
      <c r="CUK129" s="316"/>
      <c r="CUL129" s="316"/>
      <c r="CUM129" s="316"/>
      <c r="CUN129" s="316"/>
      <c r="CUO129" s="316"/>
      <c r="CUP129" s="316"/>
      <c r="CUQ129" s="316"/>
      <c r="CUR129" s="316"/>
      <c r="CUS129" s="316"/>
      <c r="CUT129" s="316"/>
      <c r="CUU129" s="316"/>
      <c r="CUV129" s="316"/>
      <c r="CUW129" s="316"/>
      <c r="CUX129" s="316"/>
      <c r="CUY129" s="316"/>
      <c r="CUZ129" s="316"/>
      <c r="CVA129" s="316"/>
      <c r="CVB129" s="316"/>
      <c r="CVC129" s="316"/>
      <c r="CVD129" s="316"/>
      <c r="CVE129" s="316"/>
      <c r="CVF129" s="316"/>
      <c r="CVG129" s="316"/>
      <c r="CVH129" s="316"/>
      <c r="CVI129" s="316"/>
      <c r="CVJ129" s="316"/>
      <c r="CVK129" s="316"/>
      <c r="CVL129" s="316"/>
      <c r="CVM129" s="316"/>
      <c r="CVN129" s="316"/>
      <c r="CVO129" s="316"/>
      <c r="CVP129" s="316"/>
      <c r="CVQ129" s="316"/>
      <c r="CVR129" s="316"/>
      <c r="CVS129" s="316"/>
      <c r="CVT129" s="316"/>
      <c r="CVU129" s="316"/>
      <c r="CVV129" s="316"/>
      <c r="CVW129" s="316"/>
      <c r="CVX129" s="316"/>
      <c r="CVY129" s="316"/>
      <c r="CVZ129" s="316"/>
      <c r="CWA129" s="316"/>
      <c r="CWB129" s="316"/>
      <c r="CWC129" s="316"/>
      <c r="CWD129" s="316"/>
      <c r="CWE129" s="316"/>
      <c r="CWF129" s="316"/>
      <c r="CWG129" s="316"/>
      <c r="CWH129" s="316"/>
      <c r="CWI129" s="316"/>
      <c r="CWJ129" s="316"/>
      <c r="CWK129" s="316"/>
      <c r="CWL129" s="316"/>
      <c r="CWM129" s="316"/>
      <c r="CWN129" s="316"/>
      <c r="CWO129" s="316"/>
      <c r="CWP129" s="316"/>
      <c r="CWQ129" s="316"/>
      <c r="CWR129" s="316"/>
      <c r="CWS129" s="316"/>
      <c r="CWT129" s="316"/>
      <c r="CWU129" s="316"/>
      <c r="CWV129" s="316"/>
      <c r="CWW129" s="316"/>
      <c r="CWX129" s="316"/>
      <c r="CWY129" s="316"/>
      <c r="CWZ129" s="316"/>
      <c r="CXA129" s="316"/>
      <c r="CXB129" s="316"/>
      <c r="CXC129" s="316"/>
      <c r="CXD129" s="316"/>
      <c r="CXE129" s="316"/>
      <c r="CXF129" s="316"/>
      <c r="CXG129" s="316"/>
      <c r="CXH129" s="316"/>
      <c r="CXI129" s="316"/>
      <c r="CXJ129" s="316"/>
      <c r="CXK129" s="316"/>
      <c r="CXL129" s="316"/>
      <c r="CXM129" s="316"/>
      <c r="CXN129" s="316"/>
      <c r="CXO129" s="316"/>
      <c r="CXP129" s="316"/>
      <c r="CXQ129" s="316"/>
      <c r="CXR129" s="316"/>
      <c r="CXS129" s="316"/>
      <c r="CXT129" s="316"/>
      <c r="CXU129" s="316"/>
      <c r="CXV129" s="316"/>
      <c r="CXW129" s="316"/>
      <c r="CXX129" s="316"/>
      <c r="CXY129" s="316"/>
      <c r="CXZ129" s="316"/>
      <c r="CYA129" s="316"/>
      <c r="CYB129" s="316"/>
      <c r="CYC129" s="316"/>
      <c r="CYD129" s="316"/>
      <c r="CYE129" s="316"/>
      <c r="CYF129" s="316"/>
      <c r="CYG129" s="316"/>
      <c r="CYH129" s="316"/>
      <c r="CYI129" s="316"/>
      <c r="CYJ129" s="316"/>
      <c r="CYK129" s="316"/>
      <c r="CYL129" s="316"/>
      <c r="CYM129" s="316"/>
      <c r="CYN129" s="316"/>
      <c r="CYO129" s="316"/>
      <c r="CYP129" s="316"/>
      <c r="CYQ129" s="316"/>
      <c r="CYR129" s="316"/>
      <c r="CYS129" s="316"/>
      <c r="CYT129" s="316"/>
      <c r="CYU129" s="316"/>
      <c r="CYV129" s="316"/>
      <c r="CYW129" s="316"/>
      <c r="CYX129" s="316"/>
      <c r="CYY129" s="316"/>
      <c r="CYZ129" s="316"/>
      <c r="CZA129" s="316"/>
      <c r="CZB129" s="316"/>
      <c r="CZC129" s="316"/>
      <c r="CZD129" s="316"/>
      <c r="CZE129" s="316"/>
      <c r="CZF129" s="316"/>
      <c r="CZG129" s="316"/>
      <c r="CZH129" s="316"/>
      <c r="CZI129" s="316"/>
      <c r="CZJ129" s="316"/>
      <c r="CZK129" s="316"/>
      <c r="CZL129" s="316"/>
      <c r="CZM129" s="316"/>
      <c r="CZN129" s="316"/>
      <c r="CZO129" s="316"/>
      <c r="CZP129" s="316"/>
      <c r="CZQ129" s="316"/>
      <c r="CZR129" s="316"/>
      <c r="CZS129" s="316"/>
      <c r="CZT129" s="316"/>
      <c r="CZU129" s="316"/>
      <c r="CZV129" s="316"/>
      <c r="CZW129" s="316"/>
      <c r="CZX129" s="316"/>
      <c r="CZY129" s="316"/>
      <c r="CZZ129" s="316"/>
      <c r="DAA129" s="316"/>
      <c r="DAB129" s="316"/>
      <c r="DAC129" s="316"/>
      <c r="DAD129" s="316"/>
      <c r="DAE129" s="316"/>
      <c r="DAF129" s="316"/>
      <c r="DAG129" s="316"/>
      <c r="DAH129" s="316"/>
      <c r="DAI129" s="316"/>
      <c r="DAJ129" s="316"/>
      <c r="DAK129" s="316"/>
      <c r="DAL129" s="316"/>
      <c r="DAM129" s="316"/>
      <c r="DAN129" s="316"/>
      <c r="DAO129" s="316"/>
      <c r="DAP129" s="316"/>
      <c r="DAQ129" s="316"/>
      <c r="DAR129" s="316"/>
      <c r="DAS129" s="316"/>
      <c r="DAT129" s="316"/>
      <c r="DAU129" s="316"/>
      <c r="DAV129" s="316"/>
      <c r="DAW129" s="316"/>
      <c r="DAX129" s="316"/>
      <c r="DAY129" s="316"/>
      <c r="DAZ129" s="316"/>
      <c r="DBA129" s="316"/>
      <c r="DBB129" s="316"/>
      <c r="DBC129" s="316"/>
      <c r="DBD129" s="316"/>
      <c r="DBE129" s="316"/>
      <c r="DBF129" s="316"/>
      <c r="DBG129" s="316"/>
      <c r="DBH129" s="316"/>
      <c r="DBI129" s="316"/>
      <c r="DBJ129" s="316"/>
      <c r="DBK129" s="316"/>
      <c r="DBL129" s="316"/>
      <c r="DBM129" s="316"/>
      <c r="DBN129" s="316"/>
      <c r="DBO129" s="316"/>
      <c r="DBP129" s="316"/>
      <c r="DBQ129" s="316"/>
      <c r="DBR129" s="316"/>
      <c r="DBS129" s="316"/>
      <c r="DBT129" s="316"/>
      <c r="DBU129" s="316"/>
      <c r="DBV129" s="316"/>
      <c r="DBW129" s="316"/>
      <c r="DBX129" s="316"/>
      <c r="DBY129" s="316"/>
      <c r="DBZ129" s="316"/>
      <c r="DCA129" s="316"/>
      <c r="DCB129" s="316"/>
      <c r="DCC129" s="316"/>
      <c r="DCD129" s="316"/>
      <c r="DCE129" s="316"/>
      <c r="DCF129" s="316"/>
      <c r="DCG129" s="316"/>
      <c r="DCH129" s="316"/>
      <c r="DCI129" s="316"/>
      <c r="DCJ129" s="316"/>
      <c r="DCK129" s="316"/>
      <c r="DCL129" s="316"/>
      <c r="DCM129" s="316"/>
      <c r="DCN129" s="316"/>
      <c r="DCO129" s="316"/>
      <c r="DCP129" s="316"/>
      <c r="DCQ129" s="316"/>
      <c r="DCR129" s="316"/>
      <c r="DCS129" s="316"/>
      <c r="DCT129" s="316"/>
      <c r="DCU129" s="316"/>
      <c r="DCV129" s="316"/>
      <c r="DCW129" s="316"/>
      <c r="DCX129" s="316"/>
      <c r="DCY129" s="316"/>
      <c r="DCZ129" s="316"/>
      <c r="DDA129" s="316"/>
      <c r="DDB129" s="316"/>
      <c r="DDC129" s="316"/>
      <c r="DDD129" s="316"/>
      <c r="DDE129" s="316"/>
      <c r="DDF129" s="316"/>
      <c r="DDG129" s="316"/>
      <c r="DDH129" s="316"/>
      <c r="DDI129" s="316"/>
      <c r="DDJ129" s="316"/>
      <c r="DDK129" s="316"/>
      <c r="DDL129" s="316"/>
      <c r="DDM129" s="316"/>
      <c r="DDN129" s="316"/>
      <c r="DDO129" s="316"/>
      <c r="DDP129" s="316"/>
      <c r="DDQ129" s="316"/>
      <c r="DDR129" s="316"/>
      <c r="DDS129" s="316"/>
      <c r="DDT129" s="316"/>
      <c r="DDU129" s="316"/>
      <c r="DDV129" s="316"/>
      <c r="DDW129" s="316"/>
      <c r="DDX129" s="316"/>
      <c r="DDY129" s="316"/>
      <c r="DDZ129" s="316"/>
      <c r="DEA129" s="316"/>
      <c r="DEB129" s="316"/>
      <c r="DEC129" s="316"/>
      <c r="DED129" s="316"/>
      <c r="DEE129" s="316"/>
      <c r="DEF129" s="316"/>
      <c r="DEG129" s="316"/>
      <c r="DEH129" s="316"/>
      <c r="DEI129" s="316"/>
      <c r="DEJ129" s="316"/>
      <c r="DEK129" s="316"/>
      <c r="DEL129" s="316"/>
      <c r="DEM129" s="316"/>
      <c r="DEN129" s="316"/>
      <c r="DEO129" s="316"/>
      <c r="DEP129" s="316"/>
      <c r="DEQ129" s="316"/>
      <c r="DER129" s="316"/>
      <c r="DES129" s="316"/>
      <c r="DET129" s="316"/>
      <c r="DEU129" s="316"/>
      <c r="DEV129" s="316"/>
      <c r="DEW129" s="316"/>
      <c r="DEX129" s="316"/>
      <c r="DEY129" s="316"/>
      <c r="DEZ129" s="316"/>
      <c r="DFA129" s="316"/>
      <c r="DFB129" s="316"/>
      <c r="DFC129" s="316"/>
      <c r="DFD129" s="316"/>
      <c r="DFE129" s="316"/>
      <c r="DFF129" s="316"/>
      <c r="DFG129" s="316"/>
      <c r="DFH129" s="316"/>
      <c r="DFI129" s="316"/>
      <c r="DFJ129" s="316"/>
      <c r="DFK129" s="316"/>
      <c r="DFL129" s="316"/>
      <c r="DFM129" s="316"/>
      <c r="DFN129" s="316"/>
      <c r="DFO129" s="316"/>
      <c r="DFP129" s="316"/>
      <c r="DFQ129" s="316"/>
      <c r="DFR129" s="316"/>
      <c r="DFS129" s="316"/>
      <c r="DFT129" s="316"/>
      <c r="DFU129" s="316"/>
      <c r="DFV129" s="316"/>
      <c r="DFW129" s="316"/>
      <c r="DFX129" s="316"/>
      <c r="DFY129" s="316"/>
      <c r="DFZ129" s="316"/>
      <c r="DGA129" s="316"/>
      <c r="DGB129" s="316"/>
      <c r="DGC129" s="316"/>
      <c r="DGD129" s="316"/>
      <c r="DGE129" s="316"/>
      <c r="DGF129" s="316"/>
      <c r="DGG129" s="316"/>
      <c r="DGH129" s="316"/>
      <c r="DGI129" s="316"/>
      <c r="DGJ129" s="316"/>
      <c r="DGK129" s="316"/>
      <c r="DGL129" s="316"/>
      <c r="DGM129" s="316"/>
      <c r="DGN129" s="316"/>
      <c r="DGO129" s="316"/>
      <c r="DGP129" s="316"/>
      <c r="DGQ129" s="316"/>
      <c r="DGR129" s="316"/>
      <c r="DGS129" s="316"/>
      <c r="DGT129" s="316"/>
      <c r="DGU129" s="316"/>
      <c r="DGV129" s="316"/>
      <c r="DGW129" s="316"/>
      <c r="DGX129" s="316"/>
      <c r="DGY129" s="316"/>
      <c r="DGZ129" s="316"/>
      <c r="DHA129" s="316"/>
      <c r="DHB129" s="316"/>
      <c r="DHC129" s="316"/>
      <c r="DHD129" s="316"/>
      <c r="DHE129" s="316"/>
      <c r="DHF129" s="316"/>
      <c r="DHG129" s="316"/>
      <c r="DHH129" s="316"/>
      <c r="DHI129" s="316"/>
      <c r="DHJ129" s="316"/>
      <c r="DHK129" s="316"/>
      <c r="DHL129" s="316"/>
      <c r="DHM129" s="316"/>
      <c r="DHN129" s="316"/>
      <c r="DHO129" s="316"/>
      <c r="DHP129" s="316"/>
      <c r="DHQ129" s="316"/>
      <c r="DHR129" s="316"/>
      <c r="DHS129" s="316"/>
      <c r="DHT129" s="316"/>
      <c r="DHU129" s="316"/>
      <c r="DHV129" s="316"/>
      <c r="DHW129" s="316"/>
      <c r="DHX129" s="316"/>
      <c r="DHY129" s="316"/>
      <c r="DHZ129" s="316"/>
      <c r="DIA129" s="316"/>
      <c r="DIB129" s="316"/>
      <c r="DIC129" s="316"/>
      <c r="DID129" s="316"/>
      <c r="DIE129" s="316"/>
      <c r="DIF129" s="316"/>
      <c r="DIG129" s="316"/>
      <c r="DIH129" s="316"/>
      <c r="DII129" s="316"/>
      <c r="DIJ129" s="316"/>
      <c r="DIK129" s="316"/>
      <c r="DIL129" s="316"/>
      <c r="DIM129" s="316"/>
      <c r="DIN129" s="316"/>
      <c r="DIO129" s="316"/>
      <c r="DIP129" s="316"/>
      <c r="DIQ129" s="316"/>
      <c r="DIR129" s="316"/>
      <c r="DIS129" s="316"/>
      <c r="DIT129" s="316"/>
      <c r="DIU129" s="316"/>
      <c r="DIV129" s="316"/>
      <c r="DIW129" s="316"/>
      <c r="DIX129" s="316"/>
      <c r="DIY129" s="316"/>
      <c r="DIZ129" s="316"/>
      <c r="DJA129" s="316"/>
      <c r="DJB129" s="316"/>
      <c r="DJC129" s="316"/>
      <c r="DJD129" s="316"/>
      <c r="DJE129" s="316"/>
      <c r="DJF129" s="316"/>
      <c r="DJG129" s="316"/>
      <c r="DJH129" s="316"/>
      <c r="DJI129" s="316"/>
      <c r="DJJ129" s="316"/>
      <c r="DJK129" s="316"/>
      <c r="DJL129" s="316"/>
      <c r="DJM129" s="316"/>
      <c r="DJN129" s="316"/>
      <c r="DJO129" s="316"/>
      <c r="DJP129" s="316"/>
      <c r="DJQ129" s="316"/>
      <c r="DJR129" s="316"/>
      <c r="DJS129" s="316"/>
      <c r="DJT129" s="316"/>
      <c r="DJU129" s="316"/>
      <c r="DJV129" s="316"/>
      <c r="DJW129" s="316"/>
      <c r="DJX129" s="316"/>
      <c r="DJY129" s="316"/>
      <c r="DJZ129" s="316"/>
      <c r="DKA129" s="316"/>
      <c r="DKB129" s="316"/>
      <c r="DKC129" s="316"/>
      <c r="DKD129" s="316"/>
      <c r="DKE129" s="316"/>
      <c r="DKF129" s="316"/>
      <c r="DKG129" s="316"/>
      <c r="DKH129" s="316"/>
      <c r="DKI129" s="316"/>
      <c r="DKJ129" s="316"/>
      <c r="DKK129" s="316"/>
      <c r="DKL129" s="316"/>
      <c r="DKM129" s="316"/>
      <c r="DKN129" s="316"/>
      <c r="DKO129" s="316"/>
      <c r="DKP129" s="316"/>
      <c r="DKQ129" s="316"/>
      <c r="DKR129" s="316"/>
      <c r="DKS129" s="316"/>
      <c r="DKT129" s="316"/>
      <c r="DKU129" s="316"/>
      <c r="DKV129" s="316"/>
      <c r="DKW129" s="316"/>
      <c r="DKX129" s="316"/>
      <c r="DKY129" s="316"/>
      <c r="DKZ129" s="316"/>
      <c r="DLA129" s="316"/>
      <c r="DLB129" s="316"/>
      <c r="DLC129" s="316"/>
      <c r="DLD129" s="316"/>
      <c r="DLE129" s="316"/>
      <c r="DLF129" s="316"/>
      <c r="DLG129" s="316"/>
      <c r="DLH129" s="316"/>
      <c r="DLI129" s="316"/>
      <c r="DLJ129" s="316"/>
      <c r="DLK129" s="316"/>
      <c r="DLL129" s="316"/>
      <c r="DLM129" s="316"/>
      <c r="DLN129" s="316"/>
      <c r="DLO129" s="316"/>
      <c r="DLP129" s="316"/>
      <c r="DLQ129" s="316"/>
      <c r="DLR129" s="316"/>
      <c r="DLS129" s="316"/>
      <c r="DLT129" s="316"/>
      <c r="DLU129" s="316"/>
      <c r="DLV129" s="316"/>
      <c r="DLW129" s="316"/>
      <c r="DLX129" s="316"/>
      <c r="DLY129" s="316"/>
      <c r="DLZ129" s="316"/>
      <c r="DMA129" s="316"/>
      <c r="DMB129" s="316"/>
      <c r="DMC129" s="316"/>
      <c r="DMD129" s="316"/>
      <c r="DME129" s="316"/>
      <c r="DMF129" s="316"/>
      <c r="DMG129" s="316"/>
      <c r="DMH129" s="316"/>
      <c r="DMI129" s="316"/>
      <c r="DMJ129" s="316"/>
      <c r="DMK129" s="316"/>
      <c r="DML129" s="316"/>
      <c r="DMM129" s="316"/>
      <c r="DMN129" s="316"/>
      <c r="DMO129" s="316"/>
      <c r="DMP129" s="316"/>
      <c r="DMQ129" s="316"/>
      <c r="DMR129" s="316"/>
      <c r="DMS129" s="316"/>
      <c r="DMT129" s="316"/>
      <c r="DMU129" s="316"/>
      <c r="DMV129" s="316"/>
      <c r="DMW129" s="316"/>
      <c r="DMX129" s="316"/>
      <c r="DMY129" s="316"/>
      <c r="DMZ129" s="316"/>
      <c r="DNA129" s="316"/>
      <c r="DNB129" s="316"/>
      <c r="DNC129" s="316"/>
      <c r="DND129" s="316"/>
      <c r="DNE129" s="316"/>
      <c r="DNF129" s="316"/>
      <c r="DNG129" s="316"/>
      <c r="DNH129" s="316"/>
      <c r="DNI129" s="316"/>
      <c r="DNJ129" s="316"/>
      <c r="DNK129" s="316"/>
      <c r="DNL129" s="316"/>
      <c r="DNM129" s="316"/>
      <c r="DNN129" s="316"/>
      <c r="DNO129" s="316"/>
      <c r="DNP129" s="316"/>
      <c r="DNQ129" s="316"/>
      <c r="DNR129" s="316"/>
      <c r="DNS129" s="316"/>
      <c r="DNT129" s="316"/>
      <c r="DNU129" s="316"/>
      <c r="DNV129" s="316"/>
      <c r="DNW129" s="316"/>
      <c r="DNX129" s="316"/>
      <c r="DNY129" s="316"/>
      <c r="DNZ129" s="316"/>
      <c r="DOA129" s="316"/>
      <c r="DOB129" s="316"/>
      <c r="DOC129" s="316"/>
      <c r="DOD129" s="316"/>
      <c r="DOE129" s="316"/>
      <c r="DOF129" s="316"/>
      <c r="DOG129" s="316"/>
      <c r="DOH129" s="316"/>
      <c r="DOI129" s="316"/>
      <c r="DOJ129" s="316"/>
      <c r="DOK129" s="316"/>
      <c r="DOL129" s="316"/>
      <c r="DOM129" s="316"/>
      <c r="DON129" s="316"/>
      <c r="DOO129" s="316"/>
      <c r="DOP129" s="316"/>
      <c r="DOQ129" s="316"/>
      <c r="DOR129" s="316"/>
      <c r="DOS129" s="316"/>
      <c r="DOT129" s="316"/>
      <c r="DOU129" s="316"/>
      <c r="DOV129" s="316"/>
      <c r="DOW129" s="316"/>
      <c r="DOX129" s="316"/>
      <c r="DOY129" s="316"/>
      <c r="DOZ129" s="316"/>
      <c r="DPA129" s="316"/>
      <c r="DPB129" s="316"/>
      <c r="DPC129" s="316"/>
      <c r="DPD129" s="316"/>
      <c r="DPE129" s="316"/>
      <c r="DPF129" s="316"/>
      <c r="DPG129" s="316"/>
      <c r="DPH129" s="316"/>
      <c r="DPI129" s="316"/>
      <c r="DPJ129" s="316"/>
      <c r="DPK129" s="316"/>
      <c r="DPL129" s="316"/>
      <c r="DPM129" s="316"/>
      <c r="DPN129" s="316"/>
      <c r="DPO129" s="316"/>
      <c r="DPP129" s="316"/>
      <c r="DPQ129" s="316"/>
      <c r="DPR129" s="316"/>
      <c r="DPS129" s="316"/>
      <c r="DPT129" s="316"/>
      <c r="DPU129" s="316"/>
      <c r="DPV129" s="316"/>
      <c r="DPW129" s="316"/>
      <c r="DPX129" s="316"/>
      <c r="DPY129" s="316"/>
      <c r="DPZ129" s="316"/>
      <c r="DQA129" s="316"/>
      <c r="DQB129" s="316"/>
      <c r="DQC129" s="316"/>
      <c r="DQD129" s="316"/>
      <c r="DQE129" s="316"/>
      <c r="DQF129" s="316"/>
      <c r="DQG129" s="316"/>
      <c r="DQH129" s="316"/>
      <c r="DQI129" s="316"/>
      <c r="DQJ129" s="316"/>
      <c r="DQK129" s="316"/>
      <c r="DQL129" s="316"/>
      <c r="DQM129" s="316"/>
      <c r="DQN129" s="316"/>
      <c r="DQO129" s="316"/>
      <c r="DQP129" s="316"/>
      <c r="DQQ129" s="316"/>
      <c r="DQR129" s="316"/>
      <c r="DQS129" s="316"/>
      <c r="DQT129" s="316"/>
      <c r="DQU129" s="316"/>
      <c r="DQV129" s="316"/>
      <c r="DQW129" s="316"/>
      <c r="DQX129" s="316"/>
      <c r="DQY129" s="316"/>
      <c r="DQZ129" s="316"/>
      <c r="DRA129" s="316"/>
      <c r="DRB129" s="316"/>
      <c r="DRC129" s="316"/>
      <c r="DRD129" s="316"/>
      <c r="DRE129" s="316"/>
      <c r="DRF129" s="316"/>
      <c r="DRG129" s="316"/>
      <c r="DRH129" s="316"/>
      <c r="DRI129" s="316"/>
      <c r="DRJ129" s="316"/>
      <c r="DRK129" s="316"/>
      <c r="DRL129" s="316"/>
      <c r="DRM129" s="316"/>
      <c r="DRN129" s="316"/>
      <c r="DRO129" s="316"/>
      <c r="DRP129" s="316"/>
      <c r="DRQ129" s="316"/>
      <c r="DRR129" s="316"/>
      <c r="DRS129" s="316"/>
      <c r="DRT129" s="316"/>
      <c r="DRU129" s="316"/>
      <c r="DRV129" s="316"/>
      <c r="DRW129" s="316"/>
      <c r="DRX129" s="316"/>
      <c r="DRY129" s="316"/>
      <c r="DRZ129" s="316"/>
      <c r="DSA129" s="316"/>
      <c r="DSB129" s="316"/>
      <c r="DSC129" s="316"/>
      <c r="DSD129" s="316"/>
      <c r="DSE129" s="316"/>
      <c r="DSF129" s="316"/>
      <c r="DSG129" s="316"/>
      <c r="DSH129" s="316"/>
      <c r="DSI129" s="316"/>
      <c r="DSJ129" s="316"/>
      <c r="DSK129" s="316"/>
      <c r="DSL129" s="316"/>
      <c r="DSM129" s="316"/>
      <c r="DSN129" s="316"/>
      <c r="DSO129" s="316"/>
      <c r="DSP129" s="316"/>
      <c r="DSQ129" s="316"/>
      <c r="DSR129" s="316"/>
      <c r="DSS129" s="316"/>
      <c r="DST129" s="316"/>
      <c r="DSU129" s="316"/>
      <c r="DSV129" s="316"/>
      <c r="DSW129" s="316"/>
      <c r="DSX129" s="316"/>
      <c r="DSY129" s="316"/>
      <c r="DSZ129" s="316"/>
      <c r="DTA129" s="316"/>
      <c r="DTB129" s="316"/>
      <c r="DTC129" s="316"/>
      <c r="DTD129" s="316"/>
      <c r="DTE129" s="316"/>
      <c r="DTF129" s="316"/>
      <c r="DTG129" s="316"/>
      <c r="DTH129" s="316"/>
      <c r="DTI129" s="316"/>
      <c r="DTJ129" s="316"/>
      <c r="DTK129" s="316"/>
      <c r="DTL129" s="316"/>
      <c r="DTM129" s="316"/>
      <c r="DTN129" s="316"/>
      <c r="DTO129" s="316"/>
      <c r="DTP129" s="316"/>
      <c r="DTQ129" s="316"/>
      <c r="DTR129" s="316"/>
      <c r="DTS129" s="316"/>
      <c r="DTT129" s="316"/>
      <c r="DTU129" s="316"/>
      <c r="DTV129" s="316"/>
      <c r="DTW129" s="316"/>
      <c r="DTX129" s="316"/>
      <c r="DTY129" s="316"/>
      <c r="DTZ129" s="316"/>
      <c r="DUA129" s="316"/>
      <c r="DUB129" s="316"/>
      <c r="DUC129" s="316"/>
      <c r="DUD129" s="316"/>
      <c r="DUE129" s="316"/>
      <c r="DUF129" s="316"/>
      <c r="DUG129" s="316"/>
      <c r="DUH129" s="316"/>
      <c r="DUI129" s="316"/>
      <c r="DUJ129" s="316"/>
      <c r="DUK129" s="316"/>
      <c r="DUL129" s="316"/>
      <c r="DUM129" s="316"/>
      <c r="DUN129" s="316"/>
      <c r="DUO129" s="316"/>
      <c r="DUP129" s="316"/>
      <c r="DUQ129" s="316"/>
      <c r="DUR129" s="316"/>
      <c r="DUS129" s="316"/>
      <c r="DUT129" s="316"/>
      <c r="DUU129" s="316"/>
      <c r="DUV129" s="316"/>
      <c r="DUW129" s="316"/>
      <c r="DUX129" s="316"/>
      <c r="DUY129" s="316"/>
      <c r="DUZ129" s="316"/>
      <c r="DVA129" s="316"/>
      <c r="DVB129" s="316"/>
      <c r="DVC129" s="316"/>
      <c r="DVD129" s="316"/>
      <c r="DVE129" s="316"/>
      <c r="DVF129" s="316"/>
      <c r="DVG129" s="316"/>
      <c r="DVH129" s="316"/>
      <c r="DVI129" s="316"/>
      <c r="DVJ129" s="316"/>
      <c r="DVK129" s="316"/>
      <c r="DVL129" s="316"/>
      <c r="DVM129" s="316"/>
      <c r="DVN129" s="316"/>
      <c r="DVO129" s="316"/>
      <c r="DVP129" s="316"/>
      <c r="DVQ129" s="316"/>
      <c r="DVR129" s="316"/>
      <c r="DVS129" s="316"/>
      <c r="DVT129" s="316"/>
      <c r="DVU129" s="316"/>
      <c r="DVV129" s="316"/>
      <c r="DVW129" s="316"/>
      <c r="DVX129" s="316"/>
      <c r="DVY129" s="316"/>
      <c r="DVZ129" s="316"/>
      <c r="DWA129" s="316"/>
      <c r="DWB129" s="316"/>
      <c r="DWC129" s="316"/>
      <c r="DWD129" s="316"/>
      <c r="DWE129" s="316"/>
      <c r="DWF129" s="316"/>
      <c r="DWG129" s="316"/>
      <c r="DWH129" s="316"/>
      <c r="DWI129" s="316"/>
      <c r="DWJ129" s="316"/>
      <c r="DWK129" s="316"/>
      <c r="DWL129" s="316"/>
      <c r="DWM129" s="316"/>
      <c r="DWN129" s="316"/>
      <c r="DWO129" s="316"/>
      <c r="DWP129" s="316"/>
      <c r="DWQ129" s="316"/>
      <c r="DWR129" s="316"/>
      <c r="DWS129" s="316"/>
      <c r="DWT129" s="316"/>
      <c r="DWU129" s="316"/>
      <c r="DWV129" s="316"/>
      <c r="DWW129" s="316"/>
      <c r="DWX129" s="316"/>
      <c r="DWY129" s="316"/>
      <c r="DWZ129" s="316"/>
      <c r="DXA129" s="316"/>
      <c r="DXB129" s="316"/>
      <c r="DXC129" s="316"/>
      <c r="DXD129" s="316"/>
      <c r="DXE129" s="316"/>
      <c r="DXF129" s="316"/>
      <c r="DXG129" s="316"/>
      <c r="DXH129" s="316"/>
      <c r="DXI129" s="316"/>
      <c r="DXJ129" s="316"/>
      <c r="DXK129" s="316"/>
      <c r="DXL129" s="316"/>
      <c r="DXM129" s="316"/>
      <c r="DXN129" s="316"/>
      <c r="DXO129" s="316"/>
      <c r="DXP129" s="316"/>
      <c r="DXQ129" s="316"/>
      <c r="DXR129" s="316"/>
      <c r="DXS129" s="316"/>
      <c r="DXT129" s="316"/>
      <c r="DXU129" s="316"/>
      <c r="DXV129" s="316"/>
      <c r="DXW129" s="316"/>
      <c r="DXX129" s="316"/>
      <c r="DXY129" s="316"/>
      <c r="DXZ129" s="316"/>
      <c r="DYA129" s="316"/>
      <c r="DYB129" s="316"/>
      <c r="DYC129" s="316"/>
      <c r="DYD129" s="316"/>
      <c r="DYE129" s="316"/>
      <c r="DYF129" s="316"/>
      <c r="DYG129" s="316"/>
      <c r="DYH129" s="316"/>
      <c r="DYI129" s="316"/>
      <c r="DYJ129" s="316"/>
      <c r="DYK129" s="316"/>
      <c r="DYL129" s="316"/>
      <c r="DYM129" s="316"/>
      <c r="DYN129" s="316"/>
      <c r="DYO129" s="316"/>
      <c r="DYP129" s="316"/>
      <c r="DYQ129" s="316"/>
      <c r="DYR129" s="316"/>
      <c r="DYS129" s="316"/>
      <c r="DYT129" s="316"/>
      <c r="DYU129" s="316"/>
      <c r="DYV129" s="316"/>
      <c r="DYW129" s="316"/>
      <c r="DYX129" s="316"/>
      <c r="DYY129" s="316"/>
      <c r="DYZ129" s="316"/>
      <c r="DZA129" s="316"/>
      <c r="DZB129" s="316"/>
      <c r="DZC129" s="316"/>
      <c r="DZD129" s="316"/>
      <c r="DZE129" s="316"/>
      <c r="DZF129" s="316"/>
      <c r="DZG129" s="316"/>
      <c r="DZH129" s="316"/>
      <c r="DZI129" s="316"/>
      <c r="DZJ129" s="316"/>
      <c r="DZK129" s="316"/>
      <c r="DZL129" s="316"/>
      <c r="DZM129" s="316"/>
      <c r="DZN129" s="316"/>
      <c r="DZO129" s="316"/>
      <c r="DZP129" s="316"/>
      <c r="DZQ129" s="316"/>
      <c r="DZR129" s="316"/>
      <c r="DZS129" s="316"/>
      <c r="DZT129" s="316"/>
      <c r="DZU129" s="316"/>
      <c r="DZV129" s="316"/>
      <c r="DZW129" s="316"/>
      <c r="DZX129" s="316"/>
      <c r="DZY129" s="316"/>
      <c r="DZZ129" s="316"/>
      <c r="EAA129" s="316"/>
      <c r="EAB129" s="316"/>
      <c r="EAC129" s="316"/>
      <c r="EAD129" s="316"/>
      <c r="EAE129" s="316"/>
      <c r="EAF129" s="316"/>
      <c r="EAG129" s="316"/>
      <c r="EAH129" s="316"/>
      <c r="EAI129" s="316"/>
      <c r="EAJ129" s="316"/>
      <c r="EAK129" s="316"/>
      <c r="EAL129" s="316"/>
      <c r="EAM129" s="316"/>
      <c r="EAN129" s="316"/>
      <c r="EAO129" s="316"/>
      <c r="EAP129" s="316"/>
      <c r="EAQ129" s="316"/>
      <c r="EAR129" s="316"/>
      <c r="EAS129" s="316"/>
      <c r="EAT129" s="316"/>
      <c r="EAU129" s="316"/>
      <c r="EAV129" s="316"/>
      <c r="EAW129" s="316"/>
      <c r="EAX129" s="316"/>
      <c r="EAY129" s="316"/>
      <c r="EAZ129" s="316"/>
      <c r="EBA129" s="316"/>
      <c r="EBB129" s="316"/>
      <c r="EBC129" s="316"/>
      <c r="EBD129" s="316"/>
      <c r="EBE129" s="316"/>
      <c r="EBF129" s="316"/>
      <c r="EBG129" s="316"/>
      <c r="EBH129" s="316"/>
      <c r="EBI129" s="316"/>
      <c r="EBJ129" s="316"/>
      <c r="EBK129" s="316"/>
      <c r="EBL129" s="316"/>
      <c r="EBM129" s="316"/>
      <c r="EBN129" s="316"/>
      <c r="EBO129" s="316"/>
      <c r="EBP129" s="316"/>
      <c r="EBQ129" s="316"/>
      <c r="EBR129" s="316"/>
      <c r="EBS129" s="316"/>
      <c r="EBT129" s="316"/>
      <c r="EBU129" s="316"/>
      <c r="EBV129" s="316"/>
      <c r="EBW129" s="316"/>
      <c r="EBX129" s="316"/>
      <c r="EBY129" s="316"/>
      <c r="EBZ129" s="316"/>
      <c r="ECA129" s="316"/>
      <c r="ECB129" s="316"/>
      <c r="ECC129" s="316"/>
      <c r="ECD129" s="316"/>
      <c r="ECE129" s="316"/>
      <c r="ECF129" s="316"/>
      <c r="ECG129" s="316"/>
      <c r="ECH129" s="316"/>
      <c r="ECI129" s="316"/>
      <c r="ECJ129" s="316"/>
      <c r="ECK129" s="316"/>
      <c r="ECL129" s="316"/>
      <c r="ECM129" s="316"/>
      <c r="ECN129" s="316"/>
      <c r="ECO129" s="316"/>
      <c r="ECP129" s="316"/>
      <c r="ECQ129" s="316"/>
      <c r="ECR129" s="316"/>
      <c r="ECS129" s="316"/>
      <c r="ECT129" s="316"/>
      <c r="ECU129" s="316"/>
      <c r="ECV129" s="316"/>
      <c r="ECW129" s="316"/>
      <c r="ECX129" s="316"/>
      <c r="ECY129" s="316"/>
      <c r="ECZ129" s="316"/>
      <c r="EDA129" s="316"/>
      <c r="EDB129" s="316"/>
      <c r="EDC129" s="316"/>
      <c r="EDD129" s="316"/>
      <c r="EDE129" s="316"/>
      <c r="EDF129" s="316"/>
      <c r="EDG129" s="316"/>
      <c r="EDH129" s="316"/>
      <c r="EDI129" s="316"/>
      <c r="EDJ129" s="316"/>
      <c r="EDK129" s="316"/>
      <c r="EDL129" s="316"/>
      <c r="EDM129" s="316"/>
      <c r="EDN129" s="316"/>
      <c r="EDO129" s="316"/>
      <c r="EDP129" s="316"/>
      <c r="EDQ129" s="316"/>
      <c r="EDR129" s="316"/>
      <c r="EDS129" s="316"/>
      <c r="EDT129" s="316"/>
      <c r="EDU129" s="316"/>
      <c r="EDV129" s="316"/>
      <c r="EDW129" s="316"/>
      <c r="EDX129" s="316"/>
      <c r="EDY129" s="316"/>
      <c r="EDZ129" s="316"/>
      <c r="EEA129" s="316"/>
      <c r="EEB129" s="316"/>
      <c r="EEC129" s="316"/>
      <c r="EED129" s="316"/>
      <c r="EEE129" s="316"/>
      <c r="EEF129" s="316"/>
      <c r="EEG129" s="316"/>
      <c r="EEH129" s="316"/>
      <c r="EEI129" s="316"/>
      <c r="EEJ129" s="316"/>
      <c r="EEK129" s="316"/>
      <c r="EEL129" s="316"/>
      <c r="EEM129" s="316"/>
      <c r="EEN129" s="316"/>
      <c r="EEO129" s="316"/>
      <c r="EEP129" s="316"/>
      <c r="EEQ129" s="316"/>
      <c r="EER129" s="316"/>
      <c r="EES129" s="316"/>
      <c r="EET129" s="316"/>
      <c r="EEU129" s="316"/>
      <c r="EEV129" s="316"/>
      <c r="EEW129" s="316"/>
      <c r="EEX129" s="316"/>
      <c r="EEY129" s="316"/>
      <c r="EEZ129" s="316"/>
      <c r="EFA129" s="316"/>
      <c r="EFB129" s="316"/>
      <c r="EFC129" s="316"/>
      <c r="EFD129" s="316"/>
      <c r="EFE129" s="316"/>
      <c r="EFF129" s="316"/>
      <c r="EFG129" s="316"/>
      <c r="EFH129" s="316"/>
      <c r="EFI129" s="316"/>
      <c r="EFJ129" s="316"/>
      <c r="EFK129" s="316"/>
      <c r="EFL129" s="316"/>
      <c r="EFM129" s="316"/>
      <c r="EFN129" s="316"/>
      <c r="EFO129" s="316"/>
      <c r="EFP129" s="316"/>
      <c r="EFQ129" s="316"/>
      <c r="EFR129" s="316"/>
      <c r="EFS129" s="316"/>
      <c r="EFT129" s="316"/>
      <c r="EFU129" s="316"/>
      <c r="EFV129" s="316"/>
      <c r="EFW129" s="316"/>
      <c r="EFX129" s="316"/>
      <c r="EFY129" s="316"/>
      <c r="EFZ129" s="316"/>
      <c r="EGA129" s="316"/>
      <c r="EGB129" s="316"/>
      <c r="EGC129" s="316"/>
      <c r="EGD129" s="316"/>
      <c r="EGE129" s="316"/>
      <c r="EGF129" s="316"/>
      <c r="EGG129" s="316"/>
      <c r="EGH129" s="316"/>
      <c r="EGI129" s="316"/>
      <c r="EGJ129" s="316"/>
      <c r="EGK129" s="316"/>
      <c r="EGL129" s="316"/>
      <c r="EGM129" s="316"/>
      <c r="EGN129" s="316"/>
      <c r="EGO129" s="316"/>
      <c r="EGP129" s="316"/>
      <c r="EGQ129" s="316"/>
      <c r="EGR129" s="316"/>
      <c r="EGS129" s="316"/>
      <c r="EGT129" s="316"/>
      <c r="EGU129" s="316"/>
      <c r="EGV129" s="316"/>
      <c r="EGW129" s="316"/>
      <c r="EGX129" s="316"/>
      <c r="EGY129" s="316"/>
      <c r="EGZ129" s="316"/>
      <c r="EHA129" s="316"/>
      <c r="EHB129" s="316"/>
      <c r="EHC129" s="316"/>
      <c r="EHD129" s="316"/>
      <c r="EHE129" s="316"/>
      <c r="EHF129" s="316"/>
      <c r="EHG129" s="316"/>
      <c r="EHH129" s="316"/>
      <c r="EHI129" s="316"/>
      <c r="EHJ129" s="316"/>
      <c r="EHK129" s="316"/>
      <c r="EHL129" s="316"/>
      <c r="EHM129" s="316"/>
      <c r="EHN129" s="316"/>
      <c r="EHO129" s="316"/>
      <c r="EHP129" s="316"/>
      <c r="EHQ129" s="316"/>
      <c r="EHR129" s="316"/>
      <c r="EHS129" s="316"/>
      <c r="EHT129" s="316"/>
      <c r="EHU129" s="316"/>
      <c r="EHV129" s="316"/>
      <c r="EHW129" s="316"/>
      <c r="EHX129" s="316"/>
      <c r="EHY129" s="316"/>
      <c r="EHZ129" s="316"/>
      <c r="EIA129" s="316"/>
      <c r="EIB129" s="316"/>
      <c r="EIC129" s="316"/>
      <c r="EID129" s="316"/>
      <c r="EIE129" s="316"/>
      <c r="EIF129" s="316"/>
      <c r="EIG129" s="316"/>
      <c r="EIH129" s="316"/>
      <c r="EII129" s="316"/>
      <c r="EIJ129" s="316"/>
      <c r="EIK129" s="316"/>
      <c r="EIL129" s="316"/>
      <c r="EIM129" s="316"/>
      <c r="EIN129" s="316"/>
      <c r="EIO129" s="316"/>
      <c r="EIP129" s="316"/>
      <c r="EIQ129" s="316"/>
      <c r="EIR129" s="316"/>
      <c r="EIS129" s="316"/>
      <c r="EIT129" s="316"/>
      <c r="EIU129" s="316"/>
      <c r="EIV129" s="316"/>
      <c r="EIW129" s="316"/>
      <c r="EIX129" s="316"/>
      <c r="EIY129" s="316"/>
      <c r="EIZ129" s="316"/>
      <c r="EJA129" s="316"/>
      <c r="EJB129" s="316"/>
      <c r="EJC129" s="316"/>
      <c r="EJD129" s="316"/>
      <c r="EJE129" s="316"/>
      <c r="EJF129" s="316"/>
      <c r="EJG129" s="316"/>
      <c r="EJH129" s="316"/>
      <c r="EJI129" s="316"/>
      <c r="EJJ129" s="316"/>
      <c r="EJK129" s="316"/>
      <c r="EJL129" s="316"/>
      <c r="EJM129" s="316"/>
      <c r="EJN129" s="316"/>
      <c r="EJO129" s="316"/>
      <c r="EJP129" s="316"/>
      <c r="EJQ129" s="316"/>
      <c r="EJR129" s="316"/>
      <c r="EJS129" s="316"/>
      <c r="EJT129" s="316"/>
      <c r="EJU129" s="316"/>
      <c r="EJV129" s="316"/>
      <c r="EJW129" s="316"/>
      <c r="EJX129" s="316"/>
      <c r="EJY129" s="316"/>
      <c r="EJZ129" s="316"/>
      <c r="EKA129" s="316"/>
      <c r="EKB129" s="316"/>
      <c r="EKC129" s="316"/>
      <c r="EKD129" s="316"/>
      <c r="EKE129" s="316"/>
      <c r="EKF129" s="316"/>
      <c r="EKG129" s="316"/>
      <c r="EKH129" s="316"/>
      <c r="EKI129" s="316"/>
      <c r="EKJ129" s="316"/>
      <c r="EKK129" s="316"/>
      <c r="EKL129" s="316"/>
      <c r="EKM129" s="316"/>
      <c r="EKN129" s="316"/>
      <c r="EKO129" s="316"/>
      <c r="EKP129" s="316"/>
      <c r="EKQ129" s="316"/>
      <c r="EKR129" s="316"/>
      <c r="EKS129" s="316"/>
      <c r="EKT129" s="316"/>
      <c r="EKU129" s="316"/>
      <c r="EKV129" s="316"/>
      <c r="EKW129" s="316"/>
      <c r="EKX129" s="316"/>
      <c r="EKY129" s="316"/>
      <c r="EKZ129" s="316"/>
      <c r="ELA129" s="316"/>
      <c r="ELB129" s="316"/>
      <c r="ELC129" s="316"/>
      <c r="ELD129" s="316"/>
      <c r="ELE129" s="316"/>
      <c r="ELF129" s="316"/>
      <c r="ELG129" s="316"/>
      <c r="ELH129" s="316"/>
      <c r="ELI129" s="316"/>
      <c r="ELJ129" s="316"/>
      <c r="ELK129" s="316"/>
      <c r="ELL129" s="316"/>
      <c r="ELM129" s="316"/>
      <c r="ELN129" s="316"/>
      <c r="ELO129" s="316"/>
      <c r="ELP129" s="316"/>
      <c r="ELQ129" s="316"/>
      <c r="ELR129" s="316"/>
      <c r="ELS129" s="316"/>
      <c r="ELT129" s="316"/>
      <c r="ELU129" s="316"/>
      <c r="ELV129" s="316"/>
      <c r="ELW129" s="316"/>
      <c r="ELX129" s="316"/>
      <c r="ELY129" s="316"/>
      <c r="ELZ129" s="316"/>
      <c r="EMA129" s="316"/>
      <c r="EMB129" s="316"/>
      <c r="EMC129" s="316"/>
      <c r="EMD129" s="316"/>
      <c r="EME129" s="316"/>
      <c r="EMF129" s="316"/>
      <c r="EMG129" s="316"/>
      <c r="EMH129" s="316"/>
      <c r="EMI129" s="316"/>
      <c r="EMJ129" s="316"/>
      <c r="EMK129" s="316"/>
      <c r="EML129" s="316"/>
      <c r="EMM129" s="316"/>
      <c r="EMN129" s="316"/>
      <c r="EMO129" s="316"/>
      <c r="EMP129" s="316"/>
      <c r="EMQ129" s="316"/>
      <c r="EMR129" s="316"/>
      <c r="EMS129" s="316"/>
      <c r="EMT129" s="316"/>
      <c r="EMU129" s="316"/>
      <c r="EMV129" s="316"/>
      <c r="EMW129" s="316"/>
      <c r="EMX129" s="316"/>
      <c r="EMY129" s="316"/>
      <c r="EMZ129" s="316"/>
      <c r="ENA129" s="316"/>
      <c r="ENB129" s="316"/>
      <c r="ENC129" s="316"/>
      <c r="END129" s="316"/>
      <c r="ENE129" s="316"/>
      <c r="ENF129" s="316"/>
      <c r="ENG129" s="316"/>
      <c r="ENH129" s="316"/>
      <c r="ENI129" s="316"/>
      <c r="ENJ129" s="316"/>
      <c r="ENK129" s="316"/>
      <c r="ENL129" s="316"/>
      <c r="ENM129" s="316"/>
      <c r="ENN129" s="316"/>
      <c r="ENO129" s="316"/>
      <c r="ENP129" s="316"/>
      <c r="ENQ129" s="316"/>
      <c r="ENR129" s="316"/>
      <c r="ENS129" s="316"/>
      <c r="ENT129" s="316"/>
      <c r="ENU129" s="316"/>
      <c r="ENV129" s="316"/>
      <c r="ENW129" s="316"/>
      <c r="ENX129" s="316"/>
      <c r="ENY129" s="316"/>
      <c r="ENZ129" s="316"/>
      <c r="EOA129" s="316"/>
      <c r="EOB129" s="316"/>
      <c r="EOC129" s="316"/>
      <c r="EOD129" s="316"/>
      <c r="EOE129" s="316"/>
      <c r="EOF129" s="316"/>
      <c r="EOG129" s="316"/>
      <c r="EOH129" s="316"/>
      <c r="EOI129" s="316"/>
      <c r="EOJ129" s="316"/>
      <c r="EOK129" s="316"/>
      <c r="EOL129" s="316"/>
      <c r="EOM129" s="316"/>
      <c r="EON129" s="316"/>
      <c r="EOO129" s="316"/>
      <c r="EOP129" s="316"/>
      <c r="EOQ129" s="316"/>
      <c r="EOR129" s="316"/>
      <c r="EOS129" s="316"/>
      <c r="EOT129" s="316"/>
      <c r="EOU129" s="316"/>
      <c r="EOV129" s="316"/>
      <c r="EOW129" s="316"/>
      <c r="EOX129" s="316"/>
      <c r="EOY129" s="316"/>
      <c r="EOZ129" s="316"/>
      <c r="EPA129" s="316"/>
      <c r="EPB129" s="316"/>
      <c r="EPC129" s="316"/>
      <c r="EPD129" s="316"/>
      <c r="EPE129" s="316"/>
      <c r="EPF129" s="316"/>
      <c r="EPG129" s="316"/>
      <c r="EPH129" s="316"/>
      <c r="EPI129" s="316"/>
      <c r="EPJ129" s="316"/>
      <c r="EPK129" s="316"/>
      <c r="EPL129" s="316"/>
      <c r="EPM129" s="316"/>
      <c r="EPN129" s="316"/>
      <c r="EPO129" s="316"/>
      <c r="EPP129" s="316"/>
      <c r="EPQ129" s="316"/>
      <c r="EPR129" s="316"/>
      <c r="EPS129" s="316"/>
      <c r="EPT129" s="316"/>
      <c r="EPU129" s="316"/>
      <c r="EPV129" s="316"/>
      <c r="EPW129" s="316"/>
      <c r="EPX129" s="316"/>
      <c r="EPY129" s="316"/>
      <c r="EPZ129" s="316"/>
      <c r="EQA129" s="316"/>
      <c r="EQB129" s="316"/>
      <c r="EQC129" s="316"/>
      <c r="EQD129" s="316"/>
      <c r="EQE129" s="316"/>
      <c r="EQF129" s="316"/>
      <c r="EQG129" s="316"/>
      <c r="EQH129" s="316"/>
      <c r="EQI129" s="316"/>
      <c r="EQJ129" s="316"/>
      <c r="EQK129" s="316"/>
      <c r="EQL129" s="316"/>
      <c r="EQM129" s="316"/>
      <c r="EQN129" s="316"/>
      <c r="EQO129" s="316"/>
      <c r="EQP129" s="316"/>
      <c r="EQQ129" s="316"/>
      <c r="EQR129" s="316"/>
      <c r="EQS129" s="316"/>
      <c r="EQT129" s="316"/>
      <c r="EQU129" s="316"/>
      <c r="EQV129" s="316"/>
      <c r="EQW129" s="316"/>
      <c r="EQX129" s="316"/>
      <c r="EQY129" s="316"/>
      <c r="EQZ129" s="316"/>
      <c r="ERA129" s="316"/>
      <c r="ERB129" s="316"/>
      <c r="ERC129" s="316"/>
      <c r="ERD129" s="316"/>
      <c r="ERE129" s="316"/>
      <c r="ERF129" s="316"/>
      <c r="ERG129" s="316"/>
      <c r="ERH129" s="316"/>
      <c r="ERI129" s="316"/>
      <c r="ERJ129" s="316"/>
      <c r="ERK129" s="316"/>
      <c r="ERL129" s="316"/>
      <c r="ERM129" s="316"/>
      <c r="ERN129" s="316"/>
      <c r="ERO129" s="316"/>
      <c r="ERP129" s="316"/>
      <c r="ERQ129" s="316"/>
      <c r="ERR129" s="316"/>
      <c r="ERS129" s="316"/>
      <c r="ERT129" s="316"/>
      <c r="ERU129" s="316"/>
      <c r="ERV129" s="316"/>
      <c r="ERW129" s="316"/>
      <c r="ERX129" s="316"/>
      <c r="ERY129" s="316"/>
      <c r="ERZ129" s="316"/>
      <c r="ESA129" s="316"/>
      <c r="ESB129" s="316"/>
      <c r="ESC129" s="316"/>
      <c r="ESD129" s="316"/>
      <c r="ESE129" s="316"/>
      <c r="ESF129" s="316"/>
      <c r="ESG129" s="316"/>
      <c r="ESH129" s="316"/>
      <c r="ESI129" s="316"/>
      <c r="ESJ129" s="316"/>
      <c r="ESK129" s="316"/>
      <c r="ESL129" s="316"/>
      <c r="ESM129" s="316"/>
      <c r="ESN129" s="316"/>
      <c r="ESO129" s="316"/>
      <c r="ESP129" s="316"/>
      <c r="ESQ129" s="316"/>
      <c r="ESR129" s="316"/>
      <c r="ESS129" s="316"/>
      <c r="EST129" s="316"/>
      <c r="ESU129" s="316"/>
      <c r="ESV129" s="316"/>
      <c r="ESW129" s="316"/>
      <c r="ESX129" s="316"/>
      <c r="ESY129" s="316"/>
      <c r="ESZ129" s="316"/>
      <c r="ETA129" s="316"/>
      <c r="ETB129" s="316"/>
      <c r="ETC129" s="316"/>
      <c r="ETD129" s="316"/>
      <c r="ETE129" s="316"/>
      <c r="ETF129" s="316"/>
      <c r="ETG129" s="316"/>
      <c r="ETH129" s="316"/>
      <c r="ETI129" s="316"/>
      <c r="ETJ129" s="316"/>
      <c r="ETK129" s="316"/>
      <c r="ETL129" s="316"/>
      <c r="ETM129" s="316"/>
      <c r="ETN129" s="316"/>
      <c r="ETO129" s="316"/>
      <c r="ETP129" s="316"/>
      <c r="ETQ129" s="316"/>
      <c r="ETR129" s="316"/>
      <c r="ETS129" s="316"/>
      <c r="ETT129" s="316"/>
      <c r="ETU129" s="316"/>
      <c r="ETV129" s="316"/>
      <c r="ETW129" s="316"/>
      <c r="ETX129" s="316"/>
      <c r="ETY129" s="316"/>
      <c r="ETZ129" s="316"/>
      <c r="EUA129" s="316"/>
      <c r="EUB129" s="316"/>
      <c r="EUC129" s="316"/>
      <c r="EUD129" s="316"/>
      <c r="EUE129" s="316"/>
      <c r="EUF129" s="316"/>
      <c r="EUG129" s="316"/>
      <c r="EUH129" s="316"/>
      <c r="EUI129" s="316"/>
      <c r="EUJ129" s="316"/>
      <c r="EUK129" s="316"/>
      <c r="EUL129" s="316"/>
      <c r="EUM129" s="316"/>
      <c r="EUN129" s="316"/>
      <c r="EUO129" s="316"/>
      <c r="EUP129" s="316"/>
      <c r="EUQ129" s="316"/>
      <c r="EUR129" s="316"/>
      <c r="EUS129" s="316"/>
      <c r="EUT129" s="316"/>
      <c r="EUU129" s="316"/>
      <c r="EUV129" s="316"/>
      <c r="EUW129" s="316"/>
      <c r="EUX129" s="316"/>
      <c r="EUY129" s="316"/>
      <c r="EUZ129" s="316"/>
      <c r="EVA129" s="316"/>
      <c r="EVB129" s="316"/>
      <c r="EVC129" s="316"/>
      <c r="EVD129" s="316"/>
      <c r="EVE129" s="316"/>
      <c r="EVF129" s="316"/>
      <c r="EVG129" s="316"/>
      <c r="EVH129" s="316"/>
      <c r="EVI129" s="316"/>
      <c r="EVJ129" s="316"/>
      <c r="EVK129" s="316"/>
      <c r="EVL129" s="316"/>
      <c r="EVM129" s="316"/>
      <c r="EVN129" s="316"/>
      <c r="EVO129" s="316"/>
      <c r="EVP129" s="316"/>
      <c r="EVQ129" s="316"/>
      <c r="EVR129" s="316"/>
      <c r="EVS129" s="316"/>
      <c r="EVT129" s="316"/>
      <c r="EVU129" s="316"/>
      <c r="EVV129" s="316"/>
      <c r="EVW129" s="316"/>
      <c r="EVX129" s="316"/>
      <c r="EVY129" s="316"/>
      <c r="EVZ129" s="316"/>
      <c r="EWA129" s="316"/>
      <c r="EWB129" s="316"/>
      <c r="EWC129" s="316"/>
      <c r="EWD129" s="316"/>
      <c r="EWE129" s="316"/>
      <c r="EWF129" s="316"/>
      <c r="EWG129" s="316"/>
      <c r="EWH129" s="316"/>
      <c r="EWI129" s="316"/>
      <c r="EWJ129" s="316"/>
      <c r="EWK129" s="316"/>
      <c r="EWL129" s="316"/>
      <c r="EWM129" s="316"/>
      <c r="EWN129" s="316"/>
      <c r="EWO129" s="316"/>
      <c r="EWP129" s="316"/>
      <c r="EWQ129" s="316"/>
      <c r="EWR129" s="316"/>
      <c r="EWS129" s="316"/>
      <c r="EWT129" s="316"/>
      <c r="EWU129" s="316"/>
      <c r="EWV129" s="316"/>
      <c r="EWW129" s="316"/>
      <c r="EWX129" s="316"/>
      <c r="EWY129" s="316"/>
      <c r="EWZ129" s="316"/>
      <c r="EXA129" s="316"/>
      <c r="EXB129" s="316"/>
      <c r="EXC129" s="316"/>
      <c r="EXD129" s="316"/>
      <c r="EXE129" s="316"/>
      <c r="EXF129" s="316"/>
      <c r="EXG129" s="316"/>
      <c r="EXH129" s="316"/>
      <c r="EXI129" s="316"/>
      <c r="EXJ129" s="316"/>
      <c r="EXK129" s="316"/>
      <c r="EXL129" s="316"/>
      <c r="EXM129" s="316"/>
      <c r="EXN129" s="316"/>
      <c r="EXO129" s="316"/>
      <c r="EXP129" s="316"/>
      <c r="EXQ129" s="316"/>
      <c r="EXR129" s="316"/>
      <c r="EXS129" s="316"/>
      <c r="EXT129" s="316"/>
      <c r="EXU129" s="316"/>
      <c r="EXV129" s="316"/>
      <c r="EXW129" s="316"/>
      <c r="EXX129" s="316"/>
      <c r="EXY129" s="316"/>
      <c r="EXZ129" s="316"/>
      <c r="EYA129" s="316"/>
      <c r="EYB129" s="316"/>
      <c r="EYC129" s="316"/>
      <c r="EYD129" s="316"/>
      <c r="EYE129" s="316"/>
      <c r="EYF129" s="316"/>
      <c r="EYG129" s="316"/>
      <c r="EYH129" s="316"/>
      <c r="EYI129" s="316"/>
      <c r="EYJ129" s="316"/>
      <c r="EYK129" s="316"/>
      <c r="EYL129" s="316"/>
      <c r="EYM129" s="316"/>
      <c r="EYN129" s="316"/>
      <c r="EYO129" s="316"/>
      <c r="EYP129" s="316"/>
      <c r="EYQ129" s="316"/>
      <c r="EYR129" s="316"/>
      <c r="EYS129" s="316"/>
      <c r="EYT129" s="316"/>
      <c r="EYU129" s="316"/>
      <c r="EYV129" s="316"/>
      <c r="EYW129" s="316"/>
      <c r="EYX129" s="316"/>
      <c r="EYY129" s="316"/>
      <c r="EYZ129" s="316"/>
      <c r="EZA129" s="316"/>
      <c r="EZB129" s="316"/>
      <c r="EZC129" s="316"/>
      <c r="EZD129" s="316"/>
      <c r="EZE129" s="316"/>
      <c r="EZF129" s="316"/>
      <c r="EZG129" s="316"/>
      <c r="EZH129" s="316"/>
      <c r="EZI129" s="316"/>
      <c r="EZJ129" s="316"/>
      <c r="EZK129" s="316"/>
      <c r="EZL129" s="316"/>
      <c r="EZM129" s="316"/>
      <c r="EZN129" s="316"/>
      <c r="EZO129" s="316"/>
      <c r="EZP129" s="316"/>
      <c r="EZQ129" s="316"/>
      <c r="EZR129" s="316"/>
      <c r="EZS129" s="316"/>
      <c r="EZT129" s="316"/>
      <c r="EZU129" s="316"/>
      <c r="EZV129" s="316"/>
      <c r="EZW129" s="316"/>
      <c r="EZX129" s="316"/>
      <c r="EZY129" s="316"/>
      <c r="EZZ129" s="316"/>
      <c r="FAA129" s="316"/>
      <c r="FAB129" s="316"/>
      <c r="FAC129" s="316"/>
      <c r="FAD129" s="316"/>
      <c r="FAE129" s="316"/>
      <c r="FAF129" s="316"/>
      <c r="FAG129" s="316"/>
      <c r="FAH129" s="316"/>
      <c r="FAI129" s="316"/>
      <c r="FAJ129" s="316"/>
      <c r="FAK129" s="316"/>
      <c r="FAL129" s="316"/>
      <c r="FAM129" s="316"/>
      <c r="FAN129" s="316"/>
      <c r="FAO129" s="316"/>
      <c r="FAP129" s="316"/>
      <c r="FAQ129" s="316"/>
      <c r="FAR129" s="316"/>
      <c r="FAS129" s="316"/>
      <c r="FAT129" s="316"/>
      <c r="FAU129" s="316"/>
      <c r="FAV129" s="316"/>
      <c r="FAW129" s="316"/>
      <c r="FAX129" s="316"/>
      <c r="FAY129" s="316"/>
      <c r="FAZ129" s="316"/>
      <c r="FBA129" s="316"/>
      <c r="FBB129" s="316"/>
      <c r="FBC129" s="316"/>
      <c r="FBD129" s="316"/>
      <c r="FBE129" s="316"/>
      <c r="FBF129" s="316"/>
      <c r="FBG129" s="316"/>
      <c r="FBH129" s="316"/>
      <c r="FBI129" s="316"/>
      <c r="FBJ129" s="316"/>
      <c r="FBK129" s="316"/>
      <c r="FBL129" s="316"/>
      <c r="FBM129" s="316"/>
      <c r="FBN129" s="316"/>
      <c r="FBO129" s="316"/>
      <c r="FBP129" s="316"/>
      <c r="FBQ129" s="316"/>
      <c r="FBR129" s="316"/>
      <c r="FBS129" s="316"/>
      <c r="FBT129" s="316"/>
      <c r="FBU129" s="316"/>
      <c r="FBV129" s="316"/>
      <c r="FBW129" s="316"/>
      <c r="FBX129" s="316"/>
      <c r="FBY129" s="316"/>
      <c r="FBZ129" s="316"/>
      <c r="FCA129" s="316"/>
      <c r="FCB129" s="316"/>
      <c r="FCC129" s="316"/>
      <c r="FCD129" s="316"/>
      <c r="FCE129" s="316"/>
      <c r="FCF129" s="316"/>
      <c r="FCG129" s="316"/>
      <c r="FCH129" s="316"/>
      <c r="FCI129" s="316"/>
      <c r="FCJ129" s="316"/>
      <c r="FCK129" s="316"/>
      <c r="FCL129" s="316"/>
      <c r="FCM129" s="316"/>
      <c r="FCN129" s="316"/>
      <c r="FCO129" s="316"/>
      <c r="FCP129" s="316"/>
      <c r="FCQ129" s="316"/>
      <c r="FCR129" s="316"/>
      <c r="FCS129" s="316"/>
      <c r="FCT129" s="316"/>
      <c r="FCU129" s="316"/>
      <c r="FCV129" s="316"/>
      <c r="FCW129" s="316"/>
      <c r="FCX129" s="316"/>
      <c r="FCY129" s="316"/>
      <c r="FCZ129" s="316"/>
      <c r="FDA129" s="316"/>
      <c r="FDB129" s="316"/>
      <c r="FDC129" s="316"/>
      <c r="FDD129" s="316"/>
      <c r="FDE129" s="316"/>
      <c r="FDF129" s="316"/>
      <c r="FDG129" s="316"/>
      <c r="FDH129" s="316"/>
      <c r="FDI129" s="316"/>
      <c r="FDJ129" s="316"/>
      <c r="FDK129" s="316"/>
      <c r="FDL129" s="316"/>
      <c r="FDM129" s="316"/>
      <c r="FDN129" s="316"/>
      <c r="FDO129" s="316"/>
      <c r="FDP129" s="316"/>
      <c r="FDQ129" s="316"/>
      <c r="FDR129" s="316"/>
      <c r="FDS129" s="316"/>
      <c r="FDT129" s="316"/>
      <c r="FDU129" s="316"/>
      <c r="FDV129" s="316"/>
      <c r="FDW129" s="316"/>
      <c r="FDX129" s="316"/>
      <c r="FDY129" s="316"/>
      <c r="FDZ129" s="316"/>
      <c r="FEA129" s="316"/>
      <c r="FEB129" s="316"/>
      <c r="FEC129" s="316"/>
      <c r="FED129" s="316"/>
      <c r="FEE129" s="316"/>
      <c r="FEF129" s="316"/>
      <c r="FEG129" s="316"/>
      <c r="FEH129" s="316"/>
      <c r="FEI129" s="316"/>
      <c r="FEJ129" s="316"/>
      <c r="FEK129" s="316"/>
      <c r="FEL129" s="316"/>
      <c r="FEM129" s="316"/>
      <c r="FEN129" s="316"/>
      <c r="FEO129" s="316"/>
      <c r="FEP129" s="316"/>
      <c r="FEQ129" s="316"/>
      <c r="FER129" s="316"/>
      <c r="FES129" s="316"/>
      <c r="FET129" s="316"/>
      <c r="FEU129" s="316"/>
      <c r="FEV129" s="316"/>
      <c r="FEW129" s="316"/>
      <c r="FEX129" s="316"/>
      <c r="FEY129" s="316"/>
      <c r="FEZ129" s="316"/>
      <c r="FFA129" s="316"/>
      <c r="FFB129" s="316"/>
      <c r="FFC129" s="316"/>
      <c r="FFD129" s="316"/>
      <c r="FFE129" s="316"/>
      <c r="FFF129" s="316"/>
      <c r="FFG129" s="316"/>
      <c r="FFH129" s="316"/>
      <c r="FFI129" s="316"/>
      <c r="FFJ129" s="316"/>
      <c r="FFK129" s="316"/>
      <c r="FFL129" s="316"/>
      <c r="FFM129" s="316"/>
      <c r="FFN129" s="316"/>
      <c r="FFO129" s="316"/>
      <c r="FFP129" s="316"/>
      <c r="FFQ129" s="316"/>
      <c r="FFR129" s="316"/>
      <c r="FFS129" s="316"/>
      <c r="FFT129" s="316"/>
      <c r="FFU129" s="316"/>
      <c r="FFV129" s="316"/>
      <c r="FFW129" s="316"/>
      <c r="FFX129" s="316"/>
      <c r="FFY129" s="316"/>
      <c r="FFZ129" s="316"/>
      <c r="FGA129" s="316"/>
      <c r="FGB129" s="316"/>
      <c r="FGC129" s="316"/>
      <c r="FGD129" s="316"/>
      <c r="FGE129" s="316"/>
      <c r="FGF129" s="316"/>
      <c r="FGG129" s="316"/>
      <c r="FGH129" s="316"/>
      <c r="FGI129" s="316"/>
      <c r="FGJ129" s="316"/>
      <c r="FGK129" s="316"/>
      <c r="FGL129" s="316"/>
      <c r="FGM129" s="316"/>
      <c r="FGN129" s="316"/>
      <c r="FGO129" s="316"/>
      <c r="FGP129" s="316"/>
      <c r="FGQ129" s="316"/>
      <c r="FGR129" s="316"/>
      <c r="FGS129" s="316"/>
      <c r="FGT129" s="316"/>
      <c r="FGU129" s="316"/>
      <c r="FGV129" s="316"/>
      <c r="FGW129" s="316"/>
      <c r="FGX129" s="316"/>
      <c r="FGY129" s="316"/>
      <c r="FGZ129" s="316"/>
      <c r="FHA129" s="316"/>
      <c r="FHB129" s="316"/>
      <c r="FHC129" s="316"/>
      <c r="FHD129" s="316"/>
      <c r="FHE129" s="316"/>
      <c r="FHF129" s="316"/>
      <c r="FHG129" s="316"/>
      <c r="FHH129" s="316"/>
      <c r="FHI129" s="316"/>
      <c r="FHJ129" s="316"/>
      <c r="FHK129" s="316"/>
      <c r="FHL129" s="316"/>
      <c r="FHM129" s="316"/>
      <c r="FHN129" s="316"/>
      <c r="FHO129" s="316"/>
      <c r="FHP129" s="316"/>
      <c r="FHQ129" s="316"/>
      <c r="FHR129" s="316"/>
      <c r="FHS129" s="316"/>
      <c r="FHT129" s="316"/>
      <c r="FHU129" s="316"/>
      <c r="FHV129" s="316"/>
      <c r="FHW129" s="316"/>
      <c r="FHX129" s="316"/>
      <c r="FHY129" s="316"/>
      <c r="FHZ129" s="316"/>
      <c r="FIA129" s="316"/>
      <c r="FIB129" s="316"/>
      <c r="FIC129" s="316"/>
      <c r="FID129" s="316"/>
      <c r="FIE129" s="316"/>
      <c r="FIF129" s="316"/>
      <c r="FIG129" s="316"/>
      <c r="FIH129" s="316"/>
      <c r="FII129" s="316"/>
      <c r="FIJ129" s="316"/>
      <c r="FIK129" s="316"/>
      <c r="FIL129" s="316"/>
      <c r="FIM129" s="316"/>
      <c r="FIN129" s="316"/>
      <c r="FIO129" s="316"/>
      <c r="FIP129" s="316"/>
      <c r="FIQ129" s="316"/>
      <c r="FIR129" s="316"/>
      <c r="FIS129" s="316"/>
      <c r="FIT129" s="316"/>
      <c r="FIU129" s="316"/>
      <c r="FIV129" s="316"/>
      <c r="FIW129" s="316"/>
      <c r="FIX129" s="316"/>
      <c r="FIY129" s="316"/>
      <c r="FIZ129" s="316"/>
      <c r="FJA129" s="316"/>
      <c r="FJB129" s="316"/>
      <c r="FJC129" s="316"/>
      <c r="FJD129" s="316"/>
      <c r="FJE129" s="316"/>
      <c r="FJF129" s="316"/>
      <c r="FJG129" s="316"/>
      <c r="FJH129" s="316"/>
      <c r="FJI129" s="316"/>
      <c r="FJJ129" s="316"/>
      <c r="FJK129" s="316"/>
      <c r="FJL129" s="316"/>
      <c r="FJM129" s="316"/>
      <c r="FJN129" s="316"/>
      <c r="FJO129" s="316"/>
      <c r="FJP129" s="316"/>
      <c r="FJQ129" s="316"/>
      <c r="FJR129" s="316"/>
      <c r="FJS129" s="316"/>
      <c r="FJT129" s="316"/>
      <c r="FJU129" s="316"/>
      <c r="FJV129" s="316"/>
      <c r="FJW129" s="316"/>
      <c r="FJX129" s="316"/>
      <c r="FJY129" s="316"/>
      <c r="FJZ129" s="316"/>
      <c r="FKA129" s="316"/>
      <c r="FKB129" s="316"/>
      <c r="FKC129" s="316"/>
      <c r="FKD129" s="316"/>
      <c r="FKE129" s="316"/>
      <c r="FKF129" s="316"/>
      <c r="FKG129" s="316"/>
      <c r="FKH129" s="316"/>
      <c r="FKI129" s="316"/>
      <c r="FKJ129" s="316"/>
      <c r="FKK129" s="316"/>
      <c r="FKL129" s="316"/>
      <c r="FKM129" s="316"/>
      <c r="FKN129" s="316"/>
      <c r="FKO129" s="316"/>
      <c r="FKP129" s="316"/>
      <c r="FKQ129" s="316"/>
      <c r="FKR129" s="316"/>
      <c r="FKS129" s="316"/>
      <c r="FKT129" s="316"/>
      <c r="FKU129" s="316"/>
      <c r="FKV129" s="316"/>
      <c r="FKW129" s="316"/>
      <c r="FKX129" s="316"/>
      <c r="FKY129" s="316"/>
      <c r="FKZ129" s="316"/>
      <c r="FLA129" s="316"/>
      <c r="FLB129" s="316"/>
      <c r="FLC129" s="316"/>
      <c r="FLD129" s="316"/>
      <c r="FLE129" s="316"/>
      <c r="FLF129" s="316"/>
      <c r="FLG129" s="316"/>
      <c r="FLH129" s="316"/>
      <c r="FLI129" s="316"/>
      <c r="FLJ129" s="316"/>
      <c r="FLK129" s="316"/>
      <c r="FLL129" s="316"/>
      <c r="FLM129" s="316"/>
      <c r="FLN129" s="316"/>
      <c r="FLO129" s="316"/>
      <c r="FLP129" s="316"/>
      <c r="FLQ129" s="316"/>
      <c r="FLR129" s="316"/>
      <c r="FLS129" s="316"/>
      <c r="FLT129" s="316"/>
      <c r="FLU129" s="316"/>
      <c r="FLV129" s="316"/>
      <c r="FLW129" s="316"/>
      <c r="FLX129" s="316"/>
      <c r="FLY129" s="316"/>
      <c r="FLZ129" s="316"/>
      <c r="FMA129" s="316"/>
      <c r="FMB129" s="316"/>
      <c r="FMC129" s="316"/>
      <c r="FMD129" s="316"/>
      <c r="FME129" s="316"/>
      <c r="FMF129" s="316"/>
      <c r="FMG129" s="316"/>
      <c r="FMH129" s="316"/>
      <c r="FMI129" s="316"/>
      <c r="FMJ129" s="316"/>
      <c r="FMK129" s="316"/>
      <c r="FML129" s="316"/>
      <c r="FMM129" s="316"/>
      <c r="FMN129" s="316"/>
      <c r="FMO129" s="316"/>
      <c r="FMP129" s="316"/>
      <c r="FMQ129" s="316"/>
      <c r="FMR129" s="316"/>
      <c r="FMS129" s="316"/>
      <c r="FMT129" s="316"/>
      <c r="FMU129" s="316"/>
      <c r="FMV129" s="316"/>
      <c r="FMW129" s="316"/>
      <c r="FMX129" s="316"/>
      <c r="FMY129" s="316"/>
      <c r="FMZ129" s="316"/>
      <c r="FNA129" s="316"/>
      <c r="FNB129" s="316"/>
      <c r="FNC129" s="316"/>
      <c r="FND129" s="316"/>
      <c r="FNE129" s="316"/>
      <c r="FNF129" s="316"/>
      <c r="FNG129" s="316"/>
      <c r="FNH129" s="316"/>
      <c r="FNI129" s="316"/>
      <c r="FNJ129" s="316"/>
      <c r="FNK129" s="316"/>
      <c r="FNL129" s="316"/>
      <c r="FNM129" s="316"/>
      <c r="FNN129" s="316"/>
      <c r="FNO129" s="316"/>
      <c r="FNP129" s="316"/>
      <c r="FNQ129" s="316"/>
      <c r="FNR129" s="316"/>
      <c r="FNS129" s="316"/>
      <c r="FNT129" s="316"/>
      <c r="FNU129" s="316"/>
      <c r="FNV129" s="316"/>
      <c r="FNW129" s="316"/>
      <c r="FNX129" s="316"/>
      <c r="FNY129" s="316"/>
      <c r="FNZ129" s="316"/>
      <c r="FOA129" s="316"/>
      <c r="FOB129" s="316"/>
      <c r="FOC129" s="316"/>
      <c r="FOD129" s="316"/>
      <c r="FOE129" s="316"/>
      <c r="FOF129" s="316"/>
      <c r="FOG129" s="316"/>
      <c r="FOH129" s="316"/>
      <c r="FOI129" s="316"/>
      <c r="FOJ129" s="316"/>
      <c r="FOK129" s="316"/>
      <c r="FOL129" s="316"/>
      <c r="FOM129" s="316"/>
      <c r="FON129" s="316"/>
      <c r="FOO129" s="316"/>
      <c r="FOP129" s="316"/>
      <c r="FOQ129" s="316"/>
      <c r="FOR129" s="316"/>
      <c r="FOS129" s="316"/>
      <c r="FOT129" s="316"/>
      <c r="FOU129" s="316"/>
      <c r="FOV129" s="316"/>
      <c r="FOW129" s="316"/>
      <c r="FOX129" s="316"/>
      <c r="FOY129" s="316"/>
      <c r="FOZ129" s="316"/>
      <c r="FPA129" s="316"/>
      <c r="FPB129" s="316"/>
      <c r="FPC129" s="316"/>
      <c r="FPD129" s="316"/>
      <c r="FPE129" s="316"/>
      <c r="FPF129" s="316"/>
      <c r="FPG129" s="316"/>
      <c r="FPH129" s="316"/>
      <c r="FPI129" s="316"/>
      <c r="FPJ129" s="316"/>
      <c r="FPK129" s="316"/>
      <c r="FPL129" s="316"/>
      <c r="FPM129" s="316"/>
      <c r="FPN129" s="316"/>
      <c r="FPO129" s="316"/>
      <c r="FPP129" s="316"/>
      <c r="FPQ129" s="316"/>
      <c r="FPR129" s="316"/>
      <c r="FPS129" s="316"/>
      <c r="FPT129" s="316"/>
      <c r="FPU129" s="316"/>
      <c r="FPV129" s="316"/>
      <c r="FPW129" s="316"/>
      <c r="FPX129" s="316"/>
      <c r="FPY129" s="316"/>
      <c r="FPZ129" s="316"/>
      <c r="FQA129" s="316"/>
      <c r="FQB129" s="316"/>
      <c r="FQC129" s="316"/>
      <c r="FQD129" s="316"/>
      <c r="FQE129" s="316"/>
      <c r="FQF129" s="316"/>
      <c r="FQG129" s="316"/>
      <c r="FQH129" s="316"/>
      <c r="FQI129" s="316"/>
      <c r="FQJ129" s="316"/>
      <c r="FQK129" s="316"/>
      <c r="FQL129" s="316"/>
      <c r="FQM129" s="316"/>
      <c r="FQN129" s="316"/>
      <c r="FQO129" s="316"/>
      <c r="FQP129" s="316"/>
      <c r="FQQ129" s="316"/>
      <c r="FQR129" s="316"/>
      <c r="FQS129" s="316"/>
      <c r="FQT129" s="316"/>
      <c r="FQU129" s="316"/>
      <c r="FQV129" s="316"/>
      <c r="FQW129" s="316"/>
      <c r="FQX129" s="316"/>
      <c r="FQY129" s="316"/>
      <c r="FQZ129" s="316"/>
      <c r="FRA129" s="316"/>
      <c r="FRB129" s="316"/>
      <c r="FRC129" s="316"/>
      <c r="FRD129" s="316"/>
      <c r="FRE129" s="316"/>
      <c r="FRF129" s="316"/>
      <c r="FRG129" s="316"/>
      <c r="FRH129" s="316"/>
      <c r="FRI129" s="316"/>
      <c r="FRJ129" s="316"/>
      <c r="FRK129" s="316"/>
      <c r="FRL129" s="316"/>
      <c r="FRM129" s="316"/>
      <c r="FRN129" s="316"/>
      <c r="FRO129" s="316"/>
      <c r="FRP129" s="316"/>
      <c r="FRQ129" s="316"/>
      <c r="FRR129" s="316"/>
      <c r="FRS129" s="316"/>
      <c r="FRT129" s="316"/>
      <c r="FRU129" s="316"/>
      <c r="FRV129" s="316"/>
      <c r="FRW129" s="316"/>
      <c r="FRX129" s="316"/>
      <c r="FRY129" s="316"/>
      <c r="FRZ129" s="316"/>
      <c r="FSA129" s="316"/>
      <c r="FSB129" s="316"/>
      <c r="FSC129" s="316"/>
      <c r="FSD129" s="316"/>
      <c r="FSE129" s="316"/>
      <c r="FSF129" s="316"/>
      <c r="FSG129" s="316"/>
      <c r="FSH129" s="316"/>
      <c r="FSI129" s="316"/>
      <c r="FSJ129" s="316"/>
      <c r="FSK129" s="316"/>
      <c r="FSL129" s="316"/>
      <c r="FSM129" s="316"/>
      <c r="FSN129" s="316"/>
      <c r="FSO129" s="316"/>
      <c r="FSP129" s="316"/>
      <c r="FSQ129" s="316"/>
      <c r="FSR129" s="316"/>
      <c r="FSS129" s="316"/>
      <c r="FST129" s="316"/>
      <c r="FSU129" s="316"/>
      <c r="FSV129" s="316"/>
      <c r="FSW129" s="316"/>
      <c r="FSX129" s="316"/>
      <c r="FSY129" s="316"/>
      <c r="FSZ129" s="316"/>
      <c r="FTA129" s="316"/>
      <c r="FTB129" s="316"/>
      <c r="FTC129" s="316"/>
      <c r="FTD129" s="316"/>
      <c r="FTE129" s="316"/>
      <c r="FTF129" s="316"/>
      <c r="FTG129" s="316"/>
      <c r="FTH129" s="316"/>
      <c r="FTI129" s="316"/>
      <c r="FTJ129" s="316"/>
      <c r="FTK129" s="316"/>
      <c r="FTL129" s="316"/>
      <c r="FTM129" s="316"/>
      <c r="FTN129" s="316"/>
      <c r="FTO129" s="316"/>
      <c r="FTP129" s="316"/>
      <c r="FTQ129" s="316"/>
      <c r="FTR129" s="316"/>
      <c r="FTS129" s="316"/>
      <c r="FTT129" s="316"/>
      <c r="FTU129" s="316"/>
      <c r="FTV129" s="316"/>
      <c r="FTW129" s="316"/>
      <c r="FTX129" s="316"/>
      <c r="FTY129" s="316"/>
      <c r="FTZ129" s="316"/>
      <c r="FUA129" s="316"/>
      <c r="FUB129" s="316"/>
      <c r="FUC129" s="316"/>
      <c r="FUD129" s="316"/>
      <c r="FUE129" s="316"/>
      <c r="FUF129" s="316"/>
      <c r="FUG129" s="316"/>
      <c r="FUH129" s="316"/>
      <c r="FUI129" s="316"/>
      <c r="FUJ129" s="316"/>
      <c r="FUK129" s="316"/>
      <c r="FUL129" s="316"/>
      <c r="FUM129" s="316"/>
      <c r="FUN129" s="316"/>
      <c r="FUO129" s="316"/>
      <c r="FUP129" s="316"/>
      <c r="FUQ129" s="316"/>
      <c r="FUR129" s="316"/>
      <c r="FUS129" s="316"/>
      <c r="FUT129" s="316"/>
      <c r="FUU129" s="316"/>
      <c r="FUV129" s="316"/>
      <c r="FUW129" s="316"/>
      <c r="FUX129" s="316"/>
      <c r="FUY129" s="316"/>
      <c r="FUZ129" s="316"/>
      <c r="FVA129" s="316"/>
      <c r="FVB129" s="316"/>
      <c r="FVC129" s="316"/>
      <c r="FVD129" s="316"/>
      <c r="FVE129" s="316"/>
      <c r="FVF129" s="316"/>
      <c r="FVG129" s="316"/>
      <c r="FVH129" s="316"/>
      <c r="FVI129" s="316"/>
      <c r="FVJ129" s="316"/>
      <c r="FVK129" s="316"/>
      <c r="FVL129" s="316"/>
      <c r="FVM129" s="316"/>
      <c r="FVN129" s="316"/>
      <c r="FVO129" s="316"/>
      <c r="FVP129" s="316"/>
      <c r="FVQ129" s="316"/>
      <c r="FVR129" s="316"/>
      <c r="FVS129" s="316"/>
      <c r="FVT129" s="316"/>
      <c r="FVU129" s="316"/>
      <c r="FVV129" s="316"/>
      <c r="FVW129" s="316"/>
      <c r="FVX129" s="316"/>
      <c r="FVY129" s="316"/>
      <c r="FVZ129" s="316"/>
      <c r="FWA129" s="316"/>
      <c r="FWB129" s="316"/>
      <c r="FWC129" s="316"/>
      <c r="FWD129" s="316"/>
      <c r="FWE129" s="316"/>
      <c r="FWF129" s="316"/>
      <c r="FWG129" s="316"/>
      <c r="FWH129" s="316"/>
      <c r="FWI129" s="316"/>
      <c r="FWJ129" s="316"/>
      <c r="FWK129" s="316"/>
      <c r="FWL129" s="316"/>
      <c r="FWM129" s="316"/>
      <c r="FWN129" s="316"/>
      <c r="FWO129" s="316"/>
      <c r="FWP129" s="316"/>
      <c r="FWQ129" s="316"/>
      <c r="FWR129" s="316"/>
      <c r="FWS129" s="316"/>
      <c r="FWT129" s="316"/>
      <c r="FWU129" s="316"/>
      <c r="FWV129" s="316"/>
      <c r="FWW129" s="316"/>
      <c r="FWX129" s="316"/>
      <c r="FWY129" s="316"/>
      <c r="FWZ129" s="316"/>
      <c r="FXA129" s="316"/>
      <c r="FXB129" s="316"/>
      <c r="FXC129" s="316"/>
      <c r="FXD129" s="316"/>
      <c r="FXE129" s="316"/>
      <c r="FXF129" s="316"/>
      <c r="FXG129" s="316"/>
      <c r="FXH129" s="316"/>
      <c r="FXI129" s="316"/>
      <c r="FXJ129" s="316"/>
      <c r="FXK129" s="316"/>
      <c r="FXL129" s="316"/>
      <c r="FXM129" s="316"/>
      <c r="FXN129" s="316"/>
      <c r="FXO129" s="316"/>
      <c r="FXP129" s="316"/>
      <c r="FXQ129" s="316"/>
      <c r="FXR129" s="316"/>
      <c r="FXS129" s="316"/>
      <c r="FXT129" s="316"/>
      <c r="FXU129" s="316"/>
      <c r="FXV129" s="316"/>
      <c r="FXW129" s="316"/>
      <c r="FXX129" s="316"/>
      <c r="FXY129" s="316"/>
      <c r="FXZ129" s="316"/>
      <c r="FYA129" s="316"/>
      <c r="FYB129" s="316"/>
      <c r="FYC129" s="316"/>
      <c r="FYD129" s="316"/>
      <c r="FYE129" s="316"/>
      <c r="FYF129" s="316"/>
      <c r="FYG129" s="316"/>
      <c r="FYH129" s="316"/>
      <c r="FYI129" s="316"/>
      <c r="FYJ129" s="316"/>
      <c r="FYK129" s="316"/>
      <c r="FYL129" s="316"/>
      <c r="FYM129" s="316"/>
      <c r="FYN129" s="316"/>
      <c r="FYO129" s="316"/>
      <c r="FYP129" s="316"/>
      <c r="FYQ129" s="316"/>
      <c r="FYR129" s="316"/>
      <c r="FYS129" s="316"/>
      <c r="FYT129" s="316"/>
      <c r="FYU129" s="316"/>
      <c r="FYV129" s="316"/>
      <c r="FYW129" s="316"/>
      <c r="FYX129" s="316"/>
      <c r="FYY129" s="316"/>
      <c r="FYZ129" s="316"/>
      <c r="FZA129" s="316"/>
      <c r="FZB129" s="316"/>
      <c r="FZC129" s="316"/>
      <c r="FZD129" s="316"/>
      <c r="FZE129" s="316"/>
      <c r="FZF129" s="316"/>
      <c r="FZG129" s="316"/>
      <c r="FZH129" s="316"/>
      <c r="FZI129" s="316"/>
      <c r="FZJ129" s="316"/>
      <c r="FZK129" s="316"/>
      <c r="FZL129" s="316"/>
      <c r="FZM129" s="316"/>
      <c r="FZN129" s="316"/>
      <c r="FZO129" s="316"/>
      <c r="FZP129" s="316"/>
      <c r="FZQ129" s="316"/>
      <c r="FZR129" s="316"/>
      <c r="FZS129" s="316"/>
      <c r="FZT129" s="316"/>
      <c r="FZU129" s="316"/>
      <c r="FZV129" s="316"/>
      <c r="FZW129" s="316"/>
      <c r="FZX129" s="316"/>
      <c r="FZY129" s="316"/>
      <c r="FZZ129" s="316"/>
      <c r="GAA129" s="316"/>
      <c r="GAB129" s="316"/>
      <c r="GAC129" s="316"/>
      <c r="GAD129" s="316"/>
      <c r="GAE129" s="316"/>
      <c r="GAF129" s="316"/>
      <c r="GAG129" s="316"/>
      <c r="GAH129" s="316"/>
      <c r="GAI129" s="316"/>
      <c r="GAJ129" s="316"/>
      <c r="GAK129" s="316"/>
      <c r="GAL129" s="316"/>
      <c r="GAM129" s="316"/>
      <c r="GAN129" s="316"/>
      <c r="GAO129" s="316"/>
      <c r="GAP129" s="316"/>
      <c r="GAQ129" s="316"/>
      <c r="GAR129" s="316"/>
      <c r="GAS129" s="316"/>
      <c r="GAT129" s="316"/>
      <c r="GAU129" s="316"/>
      <c r="GAV129" s="316"/>
      <c r="GAW129" s="316"/>
      <c r="GAX129" s="316"/>
      <c r="GAY129" s="316"/>
      <c r="GAZ129" s="316"/>
      <c r="GBA129" s="316"/>
      <c r="GBB129" s="316"/>
      <c r="GBC129" s="316"/>
      <c r="GBD129" s="316"/>
      <c r="GBE129" s="316"/>
      <c r="GBF129" s="316"/>
      <c r="GBG129" s="316"/>
      <c r="GBH129" s="316"/>
      <c r="GBI129" s="316"/>
      <c r="GBJ129" s="316"/>
      <c r="GBK129" s="316"/>
      <c r="GBL129" s="316"/>
      <c r="GBM129" s="316"/>
      <c r="GBN129" s="316"/>
      <c r="GBO129" s="316"/>
      <c r="GBP129" s="316"/>
      <c r="GBQ129" s="316"/>
      <c r="GBR129" s="316"/>
      <c r="GBS129" s="316"/>
      <c r="GBT129" s="316"/>
      <c r="GBU129" s="316"/>
      <c r="GBV129" s="316"/>
      <c r="GBW129" s="316"/>
      <c r="GBX129" s="316"/>
      <c r="GBY129" s="316"/>
      <c r="GBZ129" s="316"/>
      <c r="GCA129" s="316"/>
      <c r="GCB129" s="316"/>
      <c r="GCC129" s="316"/>
      <c r="GCD129" s="316"/>
      <c r="GCE129" s="316"/>
      <c r="GCF129" s="316"/>
      <c r="GCG129" s="316"/>
      <c r="GCH129" s="316"/>
      <c r="GCI129" s="316"/>
      <c r="GCJ129" s="316"/>
      <c r="GCK129" s="316"/>
      <c r="GCL129" s="316"/>
      <c r="GCM129" s="316"/>
      <c r="GCN129" s="316"/>
      <c r="GCO129" s="316"/>
      <c r="GCP129" s="316"/>
      <c r="GCQ129" s="316"/>
      <c r="GCR129" s="316"/>
      <c r="GCS129" s="316"/>
      <c r="GCT129" s="316"/>
      <c r="GCU129" s="316"/>
      <c r="GCV129" s="316"/>
      <c r="GCW129" s="316"/>
      <c r="GCX129" s="316"/>
      <c r="GCY129" s="316"/>
      <c r="GCZ129" s="316"/>
      <c r="GDA129" s="316"/>
      <c r="GDB129" s="316"/>
      <c r="GDC129" s="316"/>
      <c r="GDD129" s="316"/>
      <c r="GDE129" s="316"/>
      <c r="GDF129" s="316"/>
      <c r="GDG129" s="316"/>
      <c r="GDH129" s="316"/>
      <c r="GDI129" s="316"/>
      <c r="GDJ129" s="316"/>
      <c r="GDK129" s="316"/>
      <c r="GDL129" s="316"/>
      <c r="GDM129" s="316"/>
      <c r="GDN129" s="316"/>
      <c r="GDO129" s="316"/>
      <c r="GDP129" s="316"/>
      <c r="GDQ129" s="316"/>
      <c r="GDR129" s="316"/>
      <c r="GDS129" s="316"/>
      <c r="GDT129" s="316"/>
      <c r="GDU129" s="316"/>
      <c r="GDV129" s="316"/>
      <c r="GDW129" s="316"/>
      <c r="GDX129" s="316"/>
      <c r="GDY129" s="316"/>
      <c r="GDZ129" s="316"/>
      <c r="GEA129" s="316"/>
      <c r="GEB129" s="316"/>
      <c r="GEC129" s="316"/>
      <c r="GED129" s="316"/>
      <c r="GEE129" s="316"/>
      <c r="GEF129" s="316"/>
      <c r="GEG129" s="316"/>
      <c r="GEH129" s="316"/>
      <c r="GEI129" s="316"/>
      <c r="GEJ129" s="316"/>
      <c r="GEK129" s="316"/>
      <c r="GEL129" s="316"/>
      <c r="GEM129" s="316"/>
      <c r="GEN129" s="316"/>
      <c r="GEO129" s="316"/>
      <c r="GEP129" s="316"/>
      <c r="GEQ129" s="316"/>
      <c r="GER129" s="316"/>
      <c r="GES129" s="316"/>
      <c r="GET129" s="316"/>
      <c r="GEU129" s="316"/>
      <c r="GEV129" s="316"/>
      <c r="GEW129" s="316"/>
      <c r="GEX129" s="316"/>
      <c r="GEY129" s="316"/>
      <c r="GEZ129" s="316"/>
      <c r="GFA129" s="316"/>
      <c r="GFB129" s="316"/>
      <c r="GFC129" s="316"/>
      <c r="GFD129" s="316"/>
      <c r="GFE129" s="316"/>
      <c r="GFF129" s="316"/>
      <c r="GFG129" s="316"/>
      <c r="GFH129" s="316"/>
      <c r="GFI129" s="316"/>
      <c r="GFJ129" s="316"/>
      <c r="GFK129" s="316"/>
      <c r="GFL129" s="316"/>
      <c r="GFM129" s="316"/>
      <c r="GFN129" s="316"/>
      <c r="GFO129" s="316"/>
      <c r="GFP129" s="316"/>
      <c r="GFQ129" s="316"/>
      <c r="GFR129" s="316"/>
      <c r="GFS129" s="316"/>
      <c r="GFT129" s="316"/>
      <c r="GFU129" s="316"/>
      <c r="GFV129" s="316"/>
      <c r="GFW129" s="316"/>
      <c r="GFX129" s="316"/>
      <c r="GFY129" s="316"/>
      <c r="GFZ129" s="316"/>
      <c r="GGA129" s="316"/>
      <c r="GGB129" s="316"/>
      <c r="GGC129" s="316"/>
      <c r="GGD129" s="316"/>
      <c r="GGE129" s="316"/>
      <c r="GGF129" s="316"/>
      <c r="GGG129" s="316"/>
      <c r="GGH129" s="316"/>
      <c r="GGI129" s="316"/>
      <c r="GGJ129" s="316"/>
      <c r="GGK129" s="316"/>
      <c r="GGL129" s="316"/>
      <c r="GGM129" s="316"/>
      <c r="GGN129" s="316"/>
      <c r="GGO129" s="316"/>
      <c r="GGP129" s="316"/>
      <c r="GGQ129" s="316"/>
      <c r="GGR129" s="316"/>
      <c r="GGS129" s="316"/>
      <c r="GGT129" s="316"/>
      <c r="GGU129" s="316"/>
      <c r="GGV129" s="316"/>
      <c r="GGW129" s="316"/>
      <c r="GGX129" s="316"/>
      <c r="GGY129" s="316"/>
      <c r="GGZ129" s="316"/>
      <c r="GHA129" s="316"/>
      <c r="GHB129" s="316"/>
      <c r="GHC129" s="316"/>
      <c r="GHD129" s="316"/>
      <c r="GHE129" s="316"/>
      <c r="GHF129" s="316"/>
      <c r="GHG129" s="316"/>
      <c r="GHH129" s="316"/>
      <c r="GHI129" s="316"/>
      <c r="GHJ129" s="316"/>
      <c r="GHK129" s="316"/>
      <c r="GHL129" s="316"/>
      <c r="GHM129" s="316"/>
      <c r="GHN129" s="316"/>
      <c r="GHO129" s="316"/>
      <c r="GHP129" s="316"/>
      <c r="GHQ129" s="316"/>
      <c r="GHR129" s="316"/>
      <c r="GHS129" s="316"/>
      <c r="GHT129" s="316"/>
      <c r="GHU129" s="316"/>
      <c r="GHV129" s="316"/>
      <c r="GHW129" s="316"/>
      <c r="GHX129" s="316"/>
      <c r="GHY129" s="316"/>
      <c r="GHZ129" s="316"/>
      <c r="GIA129" s="316"/>
      <c r="GIB129" s="316"/>
      <c r="GIC129" s="316"/>
      <c r="GID129" s="316"/>
      <c r="GIE129" s="316"/>
      <c r="GIF129" s="316"/>
      <c r="GIG129" s="316"/>
      <c r="GIH129" s="316"/>
      <c r="GII129" s="316"/>
      <c r="GIJ129" s="316"/>
      <c r="GIK129" s="316"/>
      <c r="GIL129" s="316"/>
      <c r="GIM129" s="316"/>
      <c r="GIN129" s="316"/>
      <c r="GIO129" s="316"/>
      <c r="GIP129" s="316"/>
      <c r="GIQ129" s="316"/>
      <c r="GIR129" s="316"/>
      <c r="GIS129" s="316"/>
      <c r="GIT129" s="316"/>
      <c r="GIU129" s="316"/>
      <c r="GIV129" s="316"/>
      <c r="GIW129" s="316"/>
      <c r="GIX129" s="316"/>
      <c r="GIY129" s="316"/>
      <c r="GIZ129" s="316"/>
      <c r="GJA129" s="316"/>
      <c r="GJB129" s="316"/>
      <c r="GJC129" s="316"/>
      <c r="GJD129" s="316"/>
      <c r="GJE129" s="316"/>
      <c r="GJF129" s="316"/>
      <c r="GJG129" s="316"/>
      <c r="GJH129" s="316"/>
      <c r="GJI129" s="316"/>
      <c r="GJJ129" s="316"/>
      <c r="GJK129" s="316"/>
      <c r="GJL129" s="316"/>
      <c r="GJM129" s="316"/>
      <c r="GJN129" s="316"/>
      <c r="GJO129" s="316"/>
      <c r="GJP129" s="316"/>
      <c r="GJQ129" s="316"/>
      <c r="GJR129" s="316"/>
      <c r="GJS129" s="316"/>
      <c r="GJT129" s="316"/>
      <c r="GJU129" s="316"/>
      <c r="GJV129" s="316"/>
      <c r="GJW129" s="316"/>
      <c r="GJX129" s="316"/>
      <c r="GJY129" s="316"/>
      <c r="GJZ129" s="316"/>
      <c r="GKA129" s="316"/>
      <c r="GKB129" s="316"/>
      <c r="GKC129" s="316"/>
      <c r="GKD129" s="316"/>
      <c r="GKE129" s="316"/>
      <c r="GKF129" s="316"/>
      <c r="GKG129" s="316"/>
      <c r="GKH129" s="316"/>
      <c r="GKI129" s="316"/>
      <c r="GKJ129" s="316"/>
      <c r="GKK129" s="316"/>
      <c r="GKL129" s="316"/>
      <c r="GKM129" s="316"/>
      <c r="GKN129" s="316"/>
      <c r="GKO129" s="316"/>
      <c r="GKP129" s="316"/>
      <c r="GKQ129" s="316"/>
      <c r="GKR129" s="316"/>
      <c r="GKS129" s="316"/>
      <c r="GKT129" s="316"/>
      <c r="GKU129" s="316"/>
      <c r="GKV129" s="316"/>
      <c r="GKW129" s="316"/>
      <c r="GKX129" s="316"/>
      <c r="GKY129" s="316"/>
      <c r="GKZ129" s="316"/>
      <c r="GLA129" s="316"/>
      <c r="GLB129" s="316"/>
      <c r="GLC129" s="316"/>
      <c r="GLD129" s="316"/>
      <c r="GLE129" s="316"/>
      <c r="GLF129" s="316"/>
      <c r="GLG129" s="316"/>
      <c r="GLH129" s="316"/>
      <c r="GLI129" s="316"/>
      <c r="GLJ129" s="316"/>
      <c r="GLK129" s="316"/>
      <c r="GLL129" s="316"/>
      <c r="GLM129" s="316"/>
      <c r="GLN129" s="316"/>
      <c r="GLO129" s="316"/>
      <c r="GLP129" s="316"/>
      <c r="GLQ129" s="316"/>
      <c r="GLR129" s="316"/>
      <c r="GLS129" s="316"/>
      <c r="GLT129" s="316"/>
      <c r="GLU129" s="316"/>
      <c r="GLV129" s="316"/>
      <c r="GLW129" s="316"/>
      <c r="GLX129" s="316"/>
      <c r="GLY129" s="316"/>
      <c r="GLZ129" s="316"/>
      <c r="GMA129" s="316"/>
      <c r="GMB129" s="316"/>
      <c r="GMC129" s="316"/>
      <c r="GMD129" s="316"/>
      <c r="GME129" s="316"/>
      <c r="GMF129" s="316"/>
      <c r="GMG129" s="316"/>
      <c r="GMH129" s="316"/>
      <c r="GMI129" s="316"/>
      <c r="GMJ129" s="316"/>
      <c r="GMK129" s="316"/>
      <c r="GML129" s="316"/>
      <c r="GMM129" s="316"/>
      <c r="GMN129" s="316"/>
      <c r="GMO129" s="316"/>
      <c r="GMP129" s="316"/>
      <c r="GMQ129" s="316"/>
      <c r="GMR129" s="316"/>
      <c r="GMS129" s="316"/>
      <c r="GMT129" s="316"/>
      <c r="GMU129" s="316"/>
      <c r="GMV129" s="316"/>
      <c r="GMW129" s="316"/>
      <c r="GMX129" s="316"/>
      <c r="GMY129" s="316"/>
      <c r="GMZ129" s="316"/>
      <c r="GNA129" s="316"/>
      <c r="GNB129" s="316"/>
      <c r="GNC129" s="316"/>
      <c r="GND129" s="316"/>
      <c r="GNE129" s="316"/>
      <c r="GNF129" s="316"/>
      <c r="GNG129" s="316"/>
      <c r="GNH129" s="316"/>
      <c r="GNI129" s="316"/>
      <c r="GNJ129" s="316"/>
      <c r="GNK129" s="316"/>
      <c r="GNL129" s="316"/>
      <c r="GNM129" s="316"/>
      <c r="GNN129" s="316"/>
      <c r="GNO129" s="316"/>
      <c r="GNP129" s="316"/>
      <c r="GNQ129" s="316"/>
      <c r="GNR129" s="316"/>
      <c r="GNS129" s="316"/>
      <c r="GNT129" s="316"/>
      <c r="GNU129" s="316"/>
      <c r="GNV129" s="316"/>
      <c r="GNW129" s="316"/>
      <c r="GNX129" s="316"/>
      <c r="GNY129" s="316"/>
      <c r="GNZ129" s="316"/>
      <c r="GOA129" s="316"/>
      <c r="GOB129" s="316"/>
      <c r="GOC129" s="316"/>
      <c r="GOD129" s="316"/>
      <c r="GOE129" s="316"/>
      <c r="GOF129" s="316"/>
      <c r="GOG129" s="316"/>
      <c r="GOH129" s="316"/>
      <c r="GOI129" s="316"/>
      <c r="GOJ129" s="316"/>
      <c r="GOK129" s="316"/>
      <c r="GOL129" s="316"/>
      <c r="GOM129" s="316"/>
      <c r="GON129" s="316"/>
      <c r="GOO129" s="316"/>
      <c r="GOP129" s="316"/>
      <c r="GOQ129" s="316"/>
      <c r="GOR129" s="316"/>
      <c r="GOS129" s="316"/>
      <c r="GOT129" s="316"/>
      <c r="GOU129" s="316"/>
      <c r="GOV129" s="316"/>
      <c r="GOW129" s="316"/>
      <c r="GOX129" s="316"/>
      <c r="GOY129" s="316"/>
      <c r="GOZ129" s="316"/>
      <c r="GPA129" s="316"/>
      <c r="GPB129" s="316"/>
      <c r="GPC129" s="316"/>
      <c r="GPD129" s="316"/>
      <c r="GPE129" s="316"/>
      <c r="GPF129" s="316"/>
      <c r="GPG129" s="316"/>
      <c r="GPH129" s="316"/>
      <c r="GPI129" s="316"/>
      <c r="GPJ129" s="316"/>
      <c r="GPK129" s="316"/>
      <c r="GPL129" s="316"/>
      <c r="GPM129" s="316"/>
      <c r="GPN129" s="316"/>
      <c r="GPO129" s="316"/>
      <c r="GPP129" s="316"/>
      <c r="GPQ129" s="316"/>
      <c r="GPR129" s="316"/>
      <c r="GPS129" s="316"/>
      <c r="GPT129" s="316"/>
      <c r="GPU129" s="316"/>
      <c r="GPV129" s="316"/>
      <c r="GPW129" s="316"/>
      <c r="GPX129" s="316"/>
      <c r="GPY129" s="316"/>
      <c r="GPZ129" s="316"/>
      <c r="GQA129" s="316"/>
      <c r="GQB129" s="316"/>
      <c r="GQC129" s="316"/>
      <c r="GQD129" s="316"/>
      <c r="GQE129" s="316"/>
      <c r="GQF129" s="316"/>
      <c r="GQG129" s="316"/>
      <c r="GQH129" s="316"/>
      <c r="GQI129" s="316"/>
      <c r="GQJ129" s="316"/>
      <c r="GQK129" s="316"/>
      <c r="GQL129" s="316"/>
      <c r="GQM129" s="316"/>
      <c r="GQN129" s="316"/>
      <c r="GQO129" s="316"/>
      <c r="GQP129" s="316"/>
      <c r="GQQ129" s="316"/>
      <c r="GQR129" s="316"/>
      <c r="GQS129" s="316"/>
      <c r="GQT129" s="316"/>
      <c r="GQU129" s="316"/>
      <c r="GQV129" s="316"/>
      <c r="GQW129" s="316"/>
      <c r="GQX129" s="316"/>
      <c r="GQY129" s="316"/>
      <c r="GQZ129" s="316"/>
      <c r="GRA129" s="316"/>
      <c r="GRB129" s="316"/>
      <c r="GRC129" s="316"/>
      <c r="GRD129" s="316"/>
      <c r="GRE129" s="316"/>
      <c r="GRF129" s="316"/>
      <c r="GRG129" s="316"/>
      <c r="GRH129" s="316"/>
      <c r="GRI129" s="316"/>
      <c r="GRJ129" s="316"/>
      <c r="GRK129" s="316"/>
      <c r="GRL129" s="316"/>
      <c r="GRM129" s="316"/>
      <c r="GRN129" s="316"/>
      <c r="GRO129" s="316"/>
      <c r="GRP129" s="316"/>
      <c r="GRQ129" s="316"/>
      <c r="GRR129" s="316"/>
      <c r="GRS129" s="316"/>
      <c r="GRT129" s="316"/>
      <c r="GRU129" s="316"/>
      <c r="GRV129" s="316"/>
      <c r="GRW129" s="316"/>
      <c r="GRX129" s="316"/>
      <c r="GRY129" s="316"/>
      <c r="GRZ129" s="316"/>
      <c r="GSA129" s="316"/>
      <c r="GSB129" s="316"/>
      <c r="GSC129" s="316"/>
      <c r="GSD129" s="316"/>
      <c r="GSE129" s="316"/>
      <c r="GSF129" s="316"/>
      <c r="GSG129" s="316"/>
      <c r="GSH129" s="316"/>
      <c r="GSI129" s="316"/>
      <c r="GSJ129" s="316"/>
      <c r="GSK129" s="316"/>
      <c r="GSL129" s="316"/>
      <c r="GSM129" s="316"/>
      <c r="GSN129" s="316"/>
      <c r="GSO129" s="316"/>
      <c r="GSP129" s="316"/>
      <c r="GSQ129" s="316"/>
      <c r="GSR129" s="316"/>
      <c r="GSS129" s="316"/>
      <c r="GST129" s="316"/>
      <c r="GSU129" s="316"/>
      <c r="GSV129" s="316"/>
      <c r="GSW129" s="316"/>
      <c r="GSX129" s="316"/>
      <c r="GSY129" s="316"/>
      <c r="GSZ129" s="316"/>
      <c r="GTA129" s="316"/>
      <c r="GTB129" s="316"/>
      <c r="GTC129" s="316"/>
      <c r="GTD129" s="316"/>
      <c r="GTE129" s="316"/>
      <c r="GTF129" s="316"/>
      <c r="GTG129" s="316"/>
      <c r="GTH129" s="316"/>
      <c r="GTI129" s="316"/>
      <c r="GTJ129" s="316"/>
      <c r="GTK129" s="316"/>
      <c r="GTL129" s="316"/>
      <c r="GTM129" s="316"/>
      <c r="GTN129" s="316"/>
      <c r="GTO129" s="316"/>
      <c r="GTP129" s="316"/>
      <c r="GTQ129" s="316"/>
      <c r="GTR129" s="316"/>
      <c r="GTS129" s="316"/>
      <c r="GTT129" s="316"/>
      <c r="GTU129" s="316"/>
      <c r="GTV129" s="316"/>
      <c r="GTW129" s="316"/>
      <c r="GTX129" s="316"/>
      <c r="GTY129" s="316"/>
      <c r="GTZ129" s="316"/>
      <c r="GUA129" s="316"/>
      <c r="GUB129" s="316"/>
      <c r="GUC129" s="316"/>
      <c r="GUD129" s="316"/>
      <c r="GUE129" s="316"/>
      <c r="GUF129" s="316"/>
      <c r="GUG129" s="316"/>
      <c r="GUH129" s="316"/>
      <c r="GUI129" s="316"/>
      <c r="GUJ129" s="316"/>
      <c r="GUK129" s="316"/>
      <c r="GUL129" s="316"/>
      <c r="GUM129" s="316"/>
      <c r="GUN129" s="316"/>
      <c r="GUO129" s="316"/>
      <c r="GUP129" s="316"/>
      <c r="GUQ129" s="316"/>
      <c r="GUR129" s="316"/>
      <c r="GUS129" s="316"/>
      <c r="GUT129" s="316"/>
      <c r="GUU129" s="316"/>
      <c r="GUV129" s="316"/>
      <c r="GUW129" s="316"/>
      <c r="GUX129" s="316"/>
      <c r="GUY129" s="316"/>
      <c r="GUZ129" s="316"/>
      <c r="GVA129" s="316"/>
      <c r="GVB129" s="316"/>
      <c r="GVC129" s="316"/>
      <c r="GVD129" s="316"/>
      <c r="GVE129" s="316"/>
      <c r="GVF129" s="316"/>
      <c r="GVG129" s="316"/>
      <c r="GVH129" s="316"/>
      <c r="GVI129" s="316"/>
      <c r="GVJ129" s="316"/>
      <c r="GVK129" s="316"/>
      <c r="GVL129" s="316"/>
      <c r="GVM129" s="316"/>
      <c r="GVN129" s="316"/>
      <c r="GVO129" s="316"/>
      <c r="GVP129" s="316"/>
      <c r="GVQ129" s="316"/>
      <c r="GVR129" s="316"/>
      <c r="GVS129" s="316"/>
      <c r="GVT129" s="316"/>
      <c r="GVU129" s="316"/>
      <c r="GVV129" s="316"/>
      <c r="GVW129" s="316"/>
      <c r="GVX129" s="316"/>
      <c r="GVY129" s="316"/>
      <c r="GVZ129" s="316"/>
      <c r="GWA129" s="316"/>
      <c r="GWB129" s="316"/>
      <c r="GWC129" s="316"/>
      <c r="GWD129" s="316"/>
      <c r="GWE129" s="316"/>
      <c r="GWF129" s="316"/>
      <c r="GWG129" s="316"/>
      <c r="GWH129" s="316"/>
      <c r="GWI129" s="316"/>
      <c r="GWJ129" s="316"/>
      <c r="GWK129" s="316"/>
      <c r="GWL129" s="316"/>
      <c r="GWM129" s="316"/>
      <c r="GWN129" s="316"/>
      <c r="GWO129" s="316"/>
      <c r="GWP129" s="316"/>
      <c r="GWQ129" s="316"/>
      <c r="GWR129" s="316"/>
      <c r="GWS129" s="316"/>
      <c r="GWT129" s="316"/>
      <c r="GWU129" s="316"/>
      <c r="GWV129" s="316"/>
      <c r="GWW129" s="316"/>
      <c r="GWX129" s="316"/>
      <c r="GWY129" s="316"/>
      <c r="GWZ129" s="316"/>
      <c r="GXA129" s="316"/>
      <c r="GXB129" s="316"/>
      <c r="GXC129" s="316"/>
      <c r="GXD129" s="316"/>
      <c r="GXE129" s="316"/>
      <c r="GXF129" s="316"/>
      <c r="GXG129" s="316"/>
      <c r="GXH129" s="316"/>
      <c r="GXI129" s="316"/>
      <c r="GXJ129" s="316"/>
      <c r="GXK129" s="316"/>
      <c r="GXL129" s="316"/>
      <c r="GXM129" s="316"/>
      <c r="GXN129" s="316"/>
      <c r="GXO129" s="316"/>
      <c r="GXP129" s="316"/>
      <c r="GXQ129" s="316"/>
      <c r="GXR129" s="316"/>
      <c r="GXS129" s="316"/>
      <c r="GXT129" s="316"/>
      <c r="GXU129" s="316"/>
      <c r="GXV129" s="316"/>
      <c r="GXW129" s="316"/>
      <c r="GXX129" s="316"/>
      <c r="GXY129" s="316"/>
      <c r="GXZ129" s="316"/>
      <c r="GYA129" s="316"/>
      <c r="GYB129" s="316"/>
      <c r="GYC129" s="316"/>
      <c r="GYD129" s="316"/>
      <c r="GYE129" s="316"/>
      <c r="GYF129" s="316"/>
      <c r="GYG129" s="316"/>
      <c r="GYH129" s="316"/>
      <c r="GYI129" s="316"/>
      <c r="GYJ129" s="316"/>
      <c r="GYK129" s="316"/>
      <c r="GYL129" s="316"/>
      <c r="GYM129" s="316"/>
      <c r="GYN129" s="316"/>
      <c r="GYO129" s="316"/>
      <c r="GYP129" s="316"/>
      <c r="GYQ129" s="316"/>
      <c r="GYR129" s="316"/>
      <c r="GYS129" s="316"/>
      <c r="GYT129" s="316"/>
      <c r="GYU129" s="316"/>
      <c r="GYV129" s="316"/>
      <c r="GYW129" s="316"/>
      <c r="GYX129" s="316"/>
      <c r="GYY129" s="316"/>
      <c r="GYZ129" s="316"/>
      <c r="GZA129" s="316"/>
      <c r="GZB129" s="316"/>
      <c r="GZC129" s="316"/>
      <c r="GZD129" s="316"/>
      <c r="GZE129" s="316"/>
      <c r="GZF129" s="316"/>
      <c r="GZG129" s="316"/>
      <c r="GZH129" s="316"/>
      <c r="GZI129" s="316"/>
      <c r="GZJ129" s="316"/>
      <c r="GZK129" s="316"/>
      <c r="GZL129" s="316"/>
      <c r="GZM129" s="316"/>
      <c r="GZN129" s="316"/>
      <c r="GZO129" s="316"/>
      <c r="GZP129" s="316"/>
      <c r="GZQ129" s="316"/>
      <c r="GZR129" s="316"/>
      <c r="GZS129" s="316"/>
      <c r="GZT129" s="316"/>
      <c r="GZU129" s="316"/>
      <c r="GZV129" s="316"/>
      <c r="GZW129" s="316"/>
      <c r="GZX129" s="316"/>
      <c r="GZY129" s="316"/>
      <c r="GZZ129" s="316"/>
      <c r="HAA129" s="316"/>
      <c r="HAB129" s="316"/>
      <c r="HAC129" s="316"/>
      <c r="HAD129" s="316"/>
      <c r="HAE129" s="316"/>
      <c r="HAF129" s="316"/>
      <c r="HAG129" s="316"/>
      <c r="HAH129" s="316"/>
      <c r="HAI129" s="316"/>
      <c r="HAJ129" s="316"/>
      <c r="HAK129" s="316"/>
      <c r="HAL129" s="316"/>
      <c r="HAM129" s="316"/>
      <c r="HAN129" s="316"/>
      <c r="HAO129" s="316"/>
      <c r="HAP129" s="316"/>
      <c r="HAQ129" s="316"/>
      <c r="HAR129" s="316"/>
      <c r="HAS129" s="316"/>
      <c r="HAT129" s="316"/>
      <c r="HAU129" s="316"/>
      <c r="HAV129" s="316"/>
      <c r="HAW129" s="316"/>
      <c r="HAX129" s="316"/>
      <c r="HAY129" s="316"/>
      <c r="HAZ129" s="316"/>
      <c r="HBA129" s="316"/>
      <c r="HBB129" s="316"/>
      <c r="HBC129" s="316"/>
      <c r="HBD129" s="316"/>
      <c r="HBE129" s="316"/>
      <c r="HBF129" s="316"/>
      <c r="HBG129" s="316"/>
      <c r="HBH129" s="316"/>
      <c r="HBI129" s="316"/>
      <c r="HBJ129" s="316"/>
      <c r="HBK129" s="316"/>
      <c r="HBL129" s="316"/>
      <c r="HBM129" s="316"/>
      <c r="HBN129" s="316"/>
      <c r="HBO129" s="316"/>
      <c r="HBP129" s="316"/>
      <c r="HBQ129" s="316"/>
      <c r="HBR129" s="316"/>
      <c r="HBS129" s="316"/>
      <c r="HBT129" s="316"/>
      <c r="HBU129" s="316"/>
      <c r="HBV129" s="316"/>
      <c r="HBW129" s="316"/>
      <c r="HBX129" s="316"/>
      <c r="HBY129" s="316"/>
      <c r="HBZ129" s="316"/>
      <c r="HCA129" s="316"/>
      <c r="HCB129" s="316"/>
      <c r="HCC129" s="316"/>
      <c r="HCD129" s="316"/>
      <c r="HCE129" s="316"/>
      <c r="HCF129" s="316"/>
      <c r="HCG129" s="316"/>
      <c r="HCH129" s="316"/>
      <c r="HCI129" s="316"/>
      <c r="HCJ129" s="316"/>
      <c r="HCK129" s="316"/>
      <c r="HCL129" s="316"/>
      <c r="HCM129" s="316"/>
      <c r="HCN129" s="316"/>
      <c r="HCO129" s="316"/>
      <c r="HCP129" s="316"/>
      <c r="HCQ129" s="316"/>
      <c r="HCR129" s="316"/>
      <c r="HCS129" s="316"/>
      <c r="HCT129" s="316"/>
      <c r="HCU129" s="316"/>
      <c r="HCV129" s="316"/>
      <c r="HCW129" s="316"/>
      <c r="HCX129" s="316"/>
      <c r="HCY129" s="316"/>
      <c r="HCZ129" s="316"/>
      <c r="HDA129" s="316"/>
      <c r="HDB129" s="316"/>
      <c r="HDC129" s="316"/>
      <c r="HDD129" s="316"/>
      <c r="HDE129" s="316"/>
      <c r="HDF129" s="316"/>
      <c r="HDG129" s="316"/>
      <c r="HDH129" s="316"/>
      <c r="HDI129" s="316"/>
      <c r="HDJ129" s="316"/>
      <c r="HDK129" s="316"/>
      <c r="HDL129" s="316"/>
      <c r="HDM129" s="316"/>
      <c r="HDN129" s="316"/>
      <c r="HDO129" s="316"/>
      <c r="HDP129" s="316"/>
      <c r="HDQ129" s="316"/>
      <c r="HDR129" s="316"/>
      <c r="HDS129" s="316"/>
      <c r="HDT129" s="316"/>
      <c r="HDU129" s="316"/>
      <c r="HDV129" s="316"/>
      <c r="HDW129" s="316"/>
      <c r="HDX129" s="316"/>
      <c r="HDY129" s="316"/>
      <c r="HDZ129" s="316"/>
      <c r="HEA129" s="316"/>
      <c r="HEB129" s="316"/>
      <c r="HEC129" s="316"/>
      <c r="HED129" s="316"/>
      <c r="HEE129" s="316"/>
      <c r="HEF129" s="316"/>
      <c r="HEG129" s="316"/>
      <c r="HEH129" s="316"/>
      <c r="HEI129" s="316"/>
      <c r="HEJ129" s="316"/>
      <c r="HEK129" s="316"/>
      <c r="HEL129" s="316"/>
      <c r="HEM129" s="316"/>
      <c r="HEN129" s="316"/>
      <c r="HEO129" s="316"/>
      <c r="HEP129" s="316"/>
      <c r="HEQ129" s="316"/>
      <c r="HER129" s="316"/>
      <c r="HES129" s="316"/>
      <c r="HET129" s="316"/>
      <c r="HEU129" s="316"/>
      <c r="HEV129" s="316"/>
      <c r="HEW129" s="316"/>
      <c r="HEX129" s="316"/>
      <c r="HEY129" s="316"/>
      <c r="HEZ129" s="316"/>
      <c r="HFA129" s="316"/>
      <c r="HFB129" s="316"/>
      <c r="HFC129" s="316"/>
      <c r="HFD129" s="316"/>
      <c r="HFE129" s="316"/>
      <c r="HFF129" s="316"/>
      <c r="HFG129" s="316"/>
      <c r="HFH129" s="316"/>
      <c r="HFI129" s="316"/>
      <c r="HFJ129" s="316"/>
      <c r="HFK129" s="316"/>
      <c r="HFL129" s="316"/>
      <c r="HFM129" s="316"/>
      <c r="HFN129" s="316"/>
      <c r="HFO129" s="316"/>
      <c r="HFP129" s="316"/>
      <c r="HFQ129" s="316"/>
      <c r="HFR129" s="316"/>
      <c r="HFS129" s="316"/>
      <c r="HFT129" s="316"/>
      <c r="HFU129" s="316"/>
      <c r="HFV129" s="316"/>
      <c r="HFW129" s="316"/>
      <c r="HFX129" s="316"/>
      <c r="HFY129" s="316"/>
      <c r="HFZ129" s="316"/>
      <c r="HGA129" s="316"/>
      <c r="HGB129" s="316"/>
      <c r="HGC129" s="316"/>
      <c r="HGD129" s="316"/>
      <c r="HGE129" s="316"/>
      <c r="HGF129" s="316"/>
      <c r="HGG129" s="316"/>
      <c r="HGH129" s="316"/>
      <c r="HGI129" s="316"/>
      <c r="HGJ129" s="316"/>
      <c r="HGK129" s="316"/>
      <c r="HGL129" s="316"/>
      <c r="HGM129" s="316"/>
      <c r="HGN129" s="316"/>
      <c r="HGO129" s="316"/>
      <c r="HGP129" s="316"/>
      <c r="HGQ129" s="316"/>
      <c r="HGR129" s="316"/>
      <c r="HGS129" s="316"/>
      <c r="HGT129" s="316"/>
      <c r="HGU129" s="316"/>
      <c r="HGV129" s="316"/>
      <c r="HGW129" s="316"/>
      <c r="HGX129" s="316"/>
      <c r="HGY129" s="316"/>
      <c r="HGZ129" s="316"/>
      <c r="HHA129" s="316"/>
      <c r="HHB129" s="316"/>
      <c r="HHC129" s="316"/>
      <c r="HHD129" s="316"/>
      <c r="HHE129" s="316"/>
      <c r="HHF129" s="316"/>
      <c r="HHG129" s="316"/>
      <c r="HHH129" s="316"/>
      <c r="HHI129" s="316"/>
      <c r="HHJ129" s="316"/>
      <c r="HHK129" s="316"/>
      <c r="HHL129" s="316"/>
      <c r="HHM129" s="316"/>
      <c r="HHN129" s="316"/>
      <c r="HHO129" s="316"/>
      <c r="HHP129" s="316"/>
      <c r="HHQ129" s="316"/>
      <c r="HHR129" s="316"/>
      <c r="HHS129" s="316"/>
      <c r="HHT129" s="316"/>
      <c r="HHU129" s="316"/>
      <c r="HHV129" s="316"/>
      <c r="HHW129" s="316"/>
      <c r="HHX129" s="316"/>
      <c r="HHY129" s="316"/>
      <c r="HHZ129" s="316"/>
      <c r="HIA129" s="316"/>
      <c r="HIB129" s="316"/>
      <c r="HIC129" s="316"/>
      <c r="HID129" s="316"/>
      <c r="HIE129" s="316"/>
      <c r="HIF129" s="316"/>
      <c r="HIG129" s="316"/>
      <c r="HIH129" s="316"/>
      <c r="HII129" s="316"/>
      <c r="HIJ129" s="316"/>
      <c r="HIK129" s="316"/>
      <c r="HIL129" s="316"/>
      <c r="HIM129" s="316"/>
      <c r="HIN129" s="316"/>
      <c r="HIO129" s="316"/>
      <c r="HIP129" s="316"/>
      <c r="HIQ129" s="316"/>
      <c r="HIR129" s="316"/>
      <c r="HIS129" s="316"/>
      <c r="HIT129" s="316"/>
      <c r="HIU129" s="316"/>
      <c r="HIV129" s="316"/>
      <c r="HIW129" s="316"/>
      <c r="HIX129" s="316"/>
      <c r="HIY129" s="316"/>
      <c r="HIZ129" s="316"/>
      <c r="HJA129" s="316"/>
      <c r="HJB129" s="316"/>
      <c r="HJC129" s="316"/>
      <c r="HJD129" s="316"/>
      <c r="HJE129" s="316"/>
      <c r="HJF129" s="316"/>
      <c r="HJG129" s="316"/>
      <c r="HJH129" s="316"/>
      <c r="HJI129" s="316"/>
      <c r="HJJ129" s="316"/>
      <c r="HJK129" s="316"/>
      <c r="HJL129" s="316"/>
      <c r="HJM129" s="316"/>
      <c r="HJN129" s="316"/>
      <c r="HJO129" s="316"/>
      <c r="HJP129" s="316"/>
      <c r="HJQ129" s="316"/>
      <c r="HJR129" s="316"/>
      <c r="HJS129" s="316"/>
      <c r="HJT129" s="316"/>
      <c r="HJU129" s="316"/>
      <c r="HJV129" s="316"/>
      <c r="HJW129" s="316"/>
      <c r="HJX129" s="316"/>
      <c r="HJY129" s="316"/>
      <c r="HJZ129" s="316"/>
      <c r="HKA129" s="316"/>
      <c r="HKB129" s="316"/>
      <c r="HKC129" s="316"/>
      <c r="HKD129" s="316"/>
      <c r="HKE129" s="316"/>
      <c r="HKF129" s="316"/>
      <c r="HKG129" s="316"/>
      <c r="HKH129" s="316"/>
      <c r="HKI129" s="316"/>
      <c r="HKJ129" s="316"/>
      <c r="HKK129" s="316"/>
      <c r="HKL129" s="316"/>
      <c r="HKM129" s="316"/>
      <c r="HKN129" s="316"/>
      <c r="HKO129" s="316"/>
      <c r="HKP129" s="316"/>
      <c r="HKQ129" s="316"/>
      <c r="HKR129" s="316"/>
      <c r="HKS129" s="316"/>
      <c r="HKT129" s="316"/>
      <c r="HKU129" s="316"/>
      <c r="HKV129" s="316"/>
      <c r="HKW129" s="316"/>
      <c r="HKX129" s="316"/>
      <c r="HKY129" s="316"/>
      <c r="HKZ129" s="316"/>
      <c r="HLA129" s="316"/>
      <c r="HLB129" s="316"/>
      <c r="HLC129" s="316"/>
      <c r="HLD129" s="316"/>
      <c r="HLE129" s="316"/>
      <c r="HLF129" s="316"/>
      <c r="HLG129" s="316"/>
      <c r="HLH129" s="316"/>
      <c r="HLI129" s="316"/>
      <c r="HLJ129" s="316"/>
      <c r="HLK129" s="316"/>
      <c r="HLL129" s="316"/>
      <c r="HLM129" s="316"/>
      <c r="HLN129" s="316"/>
      <c r="HLO129" s="316"/>
      <c r="HLP129" s="316"/>
      <c r="HLQ129" s="316"/>
      <c r="HLR129" s="316"/>
      <c r="HLS129" s="316"/>
      <c r="HLT129" s="316"/>
      <c r="HLU129" s="316"/>
      <c r="HLV129" s="316"/>
      <c r="HLW129" s="316"/>
      <c r="HLX129" s="316"/>
      <c r="HLY129" s="316"/>
      <c r="HLZ129" s="316"/>
      <c r="HMA129" s="316"/>
      <c r="HMB129" s="316"/>
      <c r="HMC129" s="316"/>
      <c r="HMD129" s="316"/>
      <c r="HME129" s="316"/>
      <c r="HMF129" s="316"/>
      <c r="HMG129" s="316"/>
      <c r="HMH129" s="316"/>
      <c r="HMI129" s="316"/>
      <c r="HMJ129" s="316"/>
      <c r="HMK129" s="316"/>
      <c r="HML129" s="316"/>
      <c r="HMM129" s="316"/>
      <c r="HMN129" s="316"/>
      <c r="HMO129" s="316"/>
      <c r="HMP129" s="316"/>
      <c r="HMQ129" s="316"/>
      <c r="HMR129" s="316"/>
      <c r="HMS129" s="316"/>
      <c r="HMT129" s="316"/>
      <c r="HMU129" s="316"/>
      <c r="HMV129" s="316"/>
      <c r="HMW129" s="316"/>
      <c r="HMX129" s="316"/>
      <c r="HMY129" s="316"/>
      <c r="HMZ129" s="316"/>
      <c r="HNA129" s="316"/>
      <c r="HNB129" s="316"/>
      <c r="HNC129" s="316"/>
      <c r="HND129" s="316"/>
      <c r="HNE129" s="316"/>
      <c r="HNF129" s="316"/>
      <c r="HNG129" s="316"/>
      <c r="HNH129" s="316"/>
      <c r="HNI129" s="316"/>
      <c r="HNJ129" s="316"/>
      <c r="HNK129" s="316"/>
      <c r="HNL129" s="316"/>
      <c r="HNM129" s="316"/>
      <c r="HNN129" s="316"/>
      <c r="HNO129" s="316"/>
      <c r="HNP129" s="316"/>
      <c r="HNQ129" s="316"/>
      <c r="HNR129" s="316"/>
      <c r="HNS129" s="316"/>
      <c r="HNT129" s="316"/>
      <c r="HNU129" s="316"/>
      <c r="HNV129" s="316"/>
      <c r="HNW129" s="316"/>
      <c r="HNX129" s="316"/>
      <c r="HNY129" s="316"/>
      <c r="HNZ129" s="316"/>
      <c r="HOA129" s="316"/>
      <c r="HOB129" s="316"/>
      <c r="HOC129" s="316"/>
      <c r="HOD129" s="316"/>
      <c r="HOE129" s="316"/>
      <c r="HOF129" s="316"/>
      <c r="HOG129" s="316"/>
      <c r="HOH129" s="316"/>
      <c r="HOI129" s="316"/>
      <c r="HOJ129" s="316"/>
      <c r="HOK129" s="316"/>
      <c r="HOL129" s="316"/>
      <c r="HOM129" s="316"/>
      <c r="HON129" s="316"/>
      <c r="HOO129" s="316"/>
      <c r="HOP129" s="316"/>
      <c r="HOQ129" s="316"/>
      <c r="HOR129" s="316"/>
      <c r="HOS129" s="316"/>
      <c r="HOT129" s="316"/>
      <c r="HOU129" s="316"/>
      <c r="HOV129" s="316"/>
      <c r="HOW129" s="316"/>
      <c r="HOX129" s="316"/>
      <c r="HOY129" s="316"/>
      <c r="HOZ129" s="316"/>
      <c r="HPA129" s="316"/>
      <c r="HPB129" s="316"/>
      <c r="HPC129" s="316"/>
      <c r="HPD129" s="316"/>
      <c r="HPE129" s="316"/>
      <c r="HPF129" s="316"/>
      <c r="HPG129" s="316"/>
      <c r="HPH129" s="316"/>
      <c r="HPI129" s="316"/>
      <c r="HPJ129" s="316"/>
      <c r="HPK129" s="316"/>
      <c r="HPL129" s="316"/>
      <c r="HPM129" s="316"/>
      <c r="HPN129" s="316"/>
      <c r="HPO129" s="316"/>
      <c r="HPP129" s="316"/>
      <c r="HPQ129" s="316"/>
      <c r="HPR129" s="316"/>
      <c r="HPS129" s="316"/>
      <c r="HPT129" s="316"/>
      <c r="HPU129" s="316"/>
      <c r="HPV129" s="316"/>
      <c r="HPW129" s="316"/>
      <c r="HPX129" s="316"/>
      <c r="HPY129" s="316"/>
      <c r="HPZ129" s="316"/>
      <c r="HQA129" s="316"/>
      <c r="HQB129" s="316"/>
      <c r="HQC129" s="316"/>
      <c r="HQD129" s="316"/>
      <c r="HQE129" s="316"/>
      <c r="HQF129" s="316"/>
      <c r="HQG129" s="316"/>
      <c r="HQH129" s="316"/>
      <c r="HQI129" s="316"/>
      <c r="HQJ129" s="316"/>
      <c r="HQK129" s="316"/>
      <c r="HQL129" s="316"/>
      <c r="HQM129" s="316"/>
      <c r="HQN129" s="316"/>
      <c r="HQO129" s="316"/>
      <c r="HQP129" s="316"/>
      <c r="HQQ129" s="316"/>
      <c r="HQR129" s="316"/>
      <c r="HQS129" s="316"/>
      <c r="HQT129" s="316"/>
      <c r="HQU129" s="316"/>
      <c r="HQV129" s="316"/>
      <c r="HQW129" s="316"/>
      <c r="HQX129" s="316"/>
      <c r="HQY129" s="316"/>
      <c r="HQZ129" s="316"/>
      <c r="HRA129" s="316"/>
      <c r="HRB129" s="316"/>
      <c r="HRC129" s="316"/>
      <c r="HRD129" s="316"/>
      <c r="HRE129" s="316"/>
      <c r="HRF129" s="316"/>
      <c r="HRG129" s="316"/>
      <c r="HRH129" s="316"/>
      <c r="HRI129" s="316"/>
      <c r="HRJ129" s="316"/>
      <c r="HRK129" s="316"/>
      <c r="HRL129" s="316"/>
      <c r="HRM129" s="316"/>
      <c r="HRN129" s="316"/>
      <c r="HRO129" s="316"/>
      <c r="HRP129" s="316"/>
      <c r="HRQ129" s="316"/>
      <c r="HRR129" s="316"/>
      <c r="HRS129" s="316"/>
      <c r="HRT129" s="316"/>
      <c r="HRU129" s="316"/>
      <c r="HRV129" s="316"/>
      <c r="HRW129" s="316"/>
      <c r="HRX129" s="316"/>
      <c r="HRY129" s="316"/>
      <c r="HRZ129" s="316"/>
      <c r="HSA129" s="316"/>
      <c r="HSB129" s="316"/>
      <c r="HSC129" s="316"/>
      <c r="HSD129" s="316"/>
      <c r="HSE129" s="316"/>
      <c r="HSF129" s="316"/>
      <c r="HSG129" s="316"/>
      <c r="HSH129" s="316"/>
      <c r="HSI129" s="316"/>
      <c r="HSJ129" s="316"/>
      <c r="HSK129" s="316"/>
      <c r="HSL129" s="316"/>
      <c r="HSM129" s="316"/>
      <c r="HSN129" s="316"/>
      <c r="HSO129" s="316"/>
      <c r="HSP129" s="316"/>
      <c r="HSQ129" s="316"/>
      <c r="HSR129" s="316"/>
      <c r="HSS129" s="316"/>
      <c r="HST129" s="316"/>
      <c r="HSU129" s="316"/>
      <c r="HSV129" s="316"/>
      <c r="HSW129" s="316"/>
      <c r="HSX129" s="316"/>
      <c r="HSY129" s="316"/>
      <c r="HSZ129" s="316"/>
      <c r="HTA129" s="316"/>
      <c r="HTB129" s="316"/>
      <c r="HTC129" s="316"/>
      <c r="HTD129" s="316"/>
      <c r="HTE129" s="316"/>
      <c r="HTF129" s="316"/>
      <c r="HTG129" s="316"/>
      <c r="HTH129" s="316"/>
      <c r="HTI129" s="316"/>
      <c r="HTJ129" s="316"/>
      <c r="HTK129" s="316"/>
      <c r="HTL129" s="316"/>
      <c r="HTM129" s="316"/>
      <c r="HTN129" s="316"/>
      <c r="HTO129" s="316"/>
      <c r="HTP129" s="316"/>
      <c r="HTQ129" s="316"/>
      <c r="HTR129" s="316"/>
      <c r="HTS129" s="316"/>
      <c r="HTT129" s="316"/>
      <c r="HTU129" s="316"/>
      <c r="HTV129" s="316"/>
      <c r="HTW129" s="316"/>
      <c r="HTX129" s="316"/>
      <c r="HTY129" s="316"/>
      <c r="HTZ129" s="316"/>
      <c r="HUA129" s="316"/>
      <c r="HUB129" s="316"/>
      <c r="HUC129" s="316"/>
      <c r="HUD129" s="316"/>
      <c r="HUE129" s="316"/>
      <c r="HUF129" s="316"/>
      <c r="HUG129" s="316"/>
      <c r="HUH129" s="316"/>
      <c r="HUI129" s="316"/>
      <c r="HUJ129" s="316"/>
      <c r="HUK129" s="316"/>
      <c r="HUL129" s="316"/>
      <c r="HUM129" s="316"/>
      <c r="HUN129" s="316"/>
      <c r="HUO129" s="316"/>
      <c r="HUP129" s="316"/>
      <c r="HUQ129" s="316"/>
      <c r="HUR129" s="316"/>
      <c r="HUS129" s="316"/>
      <c r="HUT129" s="316"/>
      <c r="HUU129" s="316"/>
      <c r="HUV129" s="316"/>
      <c r="HUW129" s="316"/>
      <c r="HUX129" s="316"/>
      <c r="HUY129" s="316"/>
      <c r="HUZ129" s="316"/>
      <c r="HVA129" s="316"/>
      <c r="HVB129" s="316"/>
      <c r="HVC129" s="316"/>
      <c r="HVD129" s="316"/>
      <c r="HVE129" s="316"/>
      <c r="HVF129" s="316"/>
      <c r="HVG129" s="316"/>
      <c r="HVH129" s="316"/>
      <c r="HVI129" s="316"/>
      <c r="HVJ129" s="316"/>
      <c r="HVK129" s="316"/>
      <c r="HVL129" s="316"/>
      <c r="HVM129" s="316"/>
      <c r="HVN129" s="316"/>
      <c r="HVO129" s="316"/>
      <c r="HVP129" s="316"/>
      <c r="HVQ129" s="316"/>
      <c r="HVR129" s="316"/>
      <c r="HVS129" s="316"/>
      <c r="HVT129" s="316"/>
      <c r="HVU129" s="316"/>
      <c r="HVV129" s="316"/>
      <c r="HVW129" s="316"/>
      <c r="HVX129" s="316"/>
      <c r="HVY129" s="316"/>
      <c r="HVZ129" s="316"/>
      <c r="HWA129" s="316"/>
      <c r="HWB129" s="316"/>
      <c r="HWC129" s="316"/>
      <c r="HWD129" s="316"/>
      <c r="HWE129" s="316"/>
      <c r="HWF129" s="316"/>
      <c r="HWG129" s="316"/>
      <c r="HWH129" s="316"/>
      <c r="HWI129" s="316"/>
      <c r="HWJ129" s="316"/>
      <c r="HWK129" s="316"/>
      <c r="HWL129" s="316"/>
      <c r="HWM129" s="316"/>
      <c r="HWN129" s="316"/>
      <c r="HWO129" s="316"/>
      <c r="HWP129" s="316"/>
      <c r="HWQ129" s="316"/>
      <c r="HWR129" s="316"/>
      <c r="HWS129" s="316"/>
      <c r="HWT129" s="316"/>
      <c r="HWU129" s="316"/>
      <c r="HWV129" s="316"/>
      <c r="HWW129" s="316"/>
      <c r="HWX129" s="316"/>
      <c r="HWY129" s="316"/>
      <c r="HWZ129" s="316"/>
      <c r="HXA129" s="316"/>
      <c r="HXB129" s="316"/>
      <c r="HXC129" s="316"/>
      <c r="HXD129" s="316"/>
      <c r="HXE129" s="316"/>
      <c r="HXF129" s="316"/>
      <c r="HXG129" s="316"/>
      <c r="HXH129" s="316"/>
      <c r="HXI129" s="316"/>
      <c r="HXJ129" s="316"/>
      <c r="HXK129" s="316"/>
      <c r="HXL129" s="316"/>
      <c r="HXM129" s="316"/>
      <c r="HXN129" s="316"/>
      <c r="HXO129" s="316"/>
      <c r="HXP129" s="316"/>
      <c r="HXQ129" s="316"/>
      <c r="HXR129" s="316"/>
      <c r="HXS129" s="316"/>
      <c r="HXT129" s="316"/>
      <c r="HXU129" s="316"/>
      <c r="HXV129" s="316"/>
      <c r="HXW129" s="316"/>
      <c r="HXX129" s="316"/>
      <c r="HXY129" s="316"/>
      <c r="HXZ129" s="316"/>
      <c r="HYA129" s="316"/>
      <c r="HYB129" s="316"/>
      <c r="HYC129" s="316"/>
      <c r="HYD129" s="316"/>
      <c r="HYE129" s="316"/>
      <c r="HYF129" s="316"/>
      <c r="HYG129" s="316"/>
      <c r="HYH129" s="316"/>
      <c r="HYI129" s="316"/>
      <c r="HYJ129" s="316"/>
      <c r="HYK129" s="316"/>
      <c r="HYL129" s="316"/>
      <c r="HYM129" s="316"/>
      <c r="HYN129" s="316"/>
      <c r="HYO129" s="316"/>
      <c r="HYP129" s="316"/>
      <c r="HYQ129" s="316"/>
      <c r="HYR129" s="316"/>
      <c r="HYS129" s="316"/>
      <c r="HYT129" s="316"/>
      <c r="HYU129" s="316"/>
      <c r="HYV129" s="316"/>
      <c r="HYW129" s="316"/>
      <c r="HYX129" s="316"/>
      <c r="HYY129" s="316"/>
      <c r="HYZ129" s="316"/>
      <c r="HZA129" s="316"/>
      <c r="HZB129" s="316"/>
      <c r="HZC129" s="316"/>
      <c r="HZD129" s="316"/>
      <c r="HZE129" s="316"/>
      <c r="HZF129" s="316"/>
      <c r="HZG129" s="316"/>
      <c r="HZH129" s="316"/>
      <c r="HZI129" s="316"/>
      <c r="HZJ129" s="316"/>
      <c r="HZK129" s="316"/>
      <c r="HZL129" s="316"/>
      <c r="HZM129" s="316"/>
      <c r="HZN129" s="316"/>
      <c r="HZO129" s="316"/>
      <c r="HZP129" s="316"/>
      <c r="HZQ129" s="316"/>
      <c r="HZR129" s="316"/>
      <c r="HZS129" s="316"/>
      <c r="HZT129" s="316"/>
      <c r="HZU129" s="316"/>
      <c r="HZV129" s="316"/>
      <c r="HZW129" s="316"/>
      <c r="HZX129" s="316"/>
      <c r="HZY129" s="316"/>
      <c r="HZZ129" s="316"/>
      <c r="IAA129" s="316"/>
      <c r="IAB129" s="316"/>
      <c r="IAC129" s="316"/>
      <c r="IAD129" s="316"/>
      <c r="IAE129" s="316"/>
      <c r="IAF129" s="316"/>
      <c r="IAG129" s="316"/>
      <c r="IAH129" s="316"/>
      <c r="IAI129" s="316"/>
      <c r="IAJ129" s="316"/>
      <c r="IAK129" s="316"/>
      <c r="IAL129" s="316"/>
      <c r="IAM129" s="316"/>
      <c r="IAN129" s="316"/>
      <c r="IAO129" s="316"/>
      <c r="IAP129" s="316"/>
      <c r="IAQ129" s="316"/>
      <c r="IAR129" s="316"/>
      <c r="IAS129" s="316"/>
      <c r="IAT129" s="316"/>
      <c r="IAU129" s="316"/>
      <c r="IAV129" s="316"/>
      <c r="IAW129" s="316"/>
      <c r="IAX129" s="316"/>
      <c r="IAY129" s="316"/>
      <c r="IAZ129" s="316"/>
      <c r="IBA129" s="316"/>
      <c r="IBB129" s="316"/>
      <c r="IBC129" s="316"/>
      <c r="IBD129" s="316"/>
      <c r="IBE129" s="316"/>
      <c r="IBF129" s="316"/>
      <c r="IBG129" s="316"/>
      <c r="IBH129" s="316"/>
      <c r="IBI129" s="316"/>
      <c r="IBJ129" s="316"/>
      <c r="IBK129" s="316"/>
      <c r="IBL129" s="316"/>
      <c r="IBM129" s="316"/>
      <c r="IBN129" s="316"/>
      <c r="IBO129" s="316"/>
      <c r="IBP129" s="316"/>
      <c r="IBQ129" s="316"/>
      <c r="IBR129" s="316"/>
      <c r="IBS129" s="316"/>
      <c r="IBT129" s="316"/>
      <c r="IBU129" s="316"/>
      <c r="IBV129" s="316"/>
      <c r="IBW129" s="316"/>
      <c r="IBX129" s="316"/>
      <c r="IBY129" s="316"/>
      <c r="IBZ129" s="316"/>
      <c r="ICA129" s="316"/>
      <c r="ICB129" s="316"/>
      <c r="ICC129" s="316"/>
      <c r="ICD129" s="316"/>
      <c r="ICE129" s="316"/>
      <c r="ICF129" s="316"/>
      <c r="ICG129" s="316"/>
      <c r="ICH129" s="316"/>
      <c r="ICI129" s="316"/>
      <c r="ICJ129" s="316"/>
      <c r="ICK129" s="316"/>
      <c r="ICL129" s="316"/>
      <c r="ICM129" s="316"/>
      <c r="ICN129" s="316"/>
      <c r="ICO129" s="316"/>
      <c r="ICP129" s="316"/>
      <c r="ICQ129" s="316"/>
      <c r="ICR129" s="316"/>
      <c r="ICS129" s="316"/>
      <c r="ICT129" s="316"/>
      <c r="ICU129" s="316"/>
      <c r="ICV129" s="316"/>
      <c r="ICW129" s="316"/>
      <c r="ICX129" s="316"/>
      <c r="ICY129" s="316"/>
      <c r="ICZ129" s="316"/>
      <c r="IDA129" s="316"/>
      <c r="IDB129" s="316"/>
      <c r="IDC129" s="316"/>
      <c r="IDD129" s="316"/>
      <c r="IDE129" s="316"/>
      <c r="IDF129" s="316"/>
      <c r="IDG129" s="316"/>
      <c r="IDH129" s="316"/>
      <c r="IDI129" s="316"/>
      <c r="IDJ129" s="316"/>
      <c r="IDK129" s="316"/>
      <c r="IDL129" s="316"/>
      <c r="IDM129" s="316"/>
      <c r="IDN129" s="316"/>
      <c r="IDO129" s="316"/>
      <c r="IDP129" s="316"/>
      <c r="IDQ129" s="316"/>
      <c r="IDR129" s="316"/>
      <c r="IDS129" s="316"/>
      <c r="IDT129" s="316"/>
      <c r="IDU129" s="316"/>
      <c r="IDV129" s="316"/>
      <c r="IDW129" s="316"/>
      <c r="IDX129" s="316"/>
      <c r="IDY129" s="316"/>
      <c r="IDZ129" s="316"/>
      <c r="IEA129" s="316"/>
      <c r="IEB129" s="316"/>
      <c r="IEC129" s="316"/>
      <c r="IED129" s="316"/>
      <c r="IEE129" s="316"/>
      <c r="IEF129" s="316"/>
      <c r="IEG129" s="316"/>
      <c r="IEH129" s="316"/>
      <c r="IEI129" s="316"/>
      <c r="IEJ129" s="316"/>
      <c r="IEK129" s="316"/>
      <c r="IEL129" s="316"/>
      <c r="IEM129" s="316"/>
      <c r="IEN129" s="316"/>
      <c r="IEO129" s="316"/>
      <c r="IEP129" s="316"/>
      <c r="IEQ129" s="316"/>
      <c r="IER129" s="316"/>
      <c r="IES129" s="316"/>
      <c r="IET129" s="316"/>
      <c r="IEU129" s="316"/>
      <c r="IEV129" s="316"/>
      <c r="IEW129" s="316"/>
      <c r="IEX129" s="316"/>
      <c r="IEY129" s="316"/>
      <c r="IEZ129" s="316"/>
      <c r="IFA129" s="316"/>
      <c r="IFB129" s="316"/>
      <c r="IFC129" s="316"/>
      <c r="IFD129" s="316"/>
      <c r="IFE129" s="316"/>
      <c r="IFF129" s="316"/>
      <c r="IFG129" s="316"/>
      <c r="IFH129" s="316"/>
      <c r="IFI129" s="316"/>
      <c r="IFJ129" s="316"/>
      <c r="IFK129" s="316"/>
      <c r="IFL129" s="316"/>
      <c r="IFM129" s="316"/>
      <c r="IFN129" s="316"/>
      <c r="IFO129" s="316"/>
      <c r="IFP129" s="316"/>
      <c r="IFQ129" s="316"/>
      <c r="IFR129" s="316"/>
      <c r="IFS129" s="316"/>
      <c r="IFT129" s="316"/>
      <c r="IFU129" s="316"/>
      <c r="IFV129" s="316"/>
      <c r="IFW129" s="316"/>
      <c r="IFX129" s="316"/>
      <c r="IFY129" s="316"/>
      <c r="IFZ129" s="316"/>
      <c r="IGA129" s="316"/>
      <c r="IGB129" s="316"/>
      <c r="IGC129" s="316"/>
      <c r="IGD129" s="316"/>
      <c r="IGE129" s="316"/>
      <c r="IGF129" s="316"/>
      <c r="IGG129" s="316"/>
      <c r="IGH129" s="316"/>
      <c r="IGI129" s="316"/>
      <c r="IGJ129" s="316"/>
      <c r="IGK129" s="316"/>
      <c r="IGL129" s="316"/>
      <c r="IGM129" s="316"/>
      <c r="IGN129" s="316"/>
      <c r="IGO129" s="316"/>
      <c r="IGP129" s="316"/>
      <c r="IGQ129" s="316"/>
      <c r="IGR129" s="316"/>
      <c r="IGS129" s="316"/>
      <c r="IGT129" s="316"/>
      <c r="IGU129" s="316"/>
      <c r="IGV129" s="316"/>
      <c r="IGW129" s="316"/>
      <c r="IGX129" s="316"/>
      <c r="IGY129" s="316"/>
      <c r="IGZ129" s="316"/>
      <c r="IHA129" s="316"/>
      <c r="IHB129" s="316"/>
      <c r="IHC129" s="316"/>
      <c r="IHD129" s="316"/>
      <c r="IHE129" s="316"/>
      <c r="IHF129" s="316"/>
      <c r="IHG129" s="316"/>
      <c r="IHH129" s="316"/>
      <c r="IHI129" s="316"/>
      <c r="IHJ129" s="316"/>
      <c r="IHK129" s="316"/>
      <c r="IHL129" s="316"/>
      <c r="IHM129" s="316"/>
      <c r="IHN129" s="316"/>
      <c r="IHO129" s="316"/>
      <c r="IHP129" s="316"/>
      <c r="IHQ129" s="316"/>
      <c r="IHR129" s="316"/>
      <c r="IHS129" s="316"/>
      <c r="IHT129" s="316"/>
      <c r="IHU129" s="316"/>
      <c r="IHV129" s="316"/>
      <c r="IHW129" s="316"/>
      <c r="IHX129" s="316"/>
      <c r="IHY129" s="316"/>
      <c r="IHZ129" s="316"/>
      <c r="IIA129" s="316"/>
      <c r="IIB129" s="316"/>
      <c r="IIC129" s="316"/>
      <c r="IID129" s="316"/>
      <c r="IIE129" s="316"/>
      <c r="IIF129" s="316"/>
      <c r="IIG129" s="316"/>
      <c r="IIH129" s="316"/>
      <c r="III129" s="316"/>
      <c r="IIJ129" s="316"/>
      <c r="IIK129" s="316"/>
      <c r="IIL129" s="316"/>
      <c r="IIM129" s="316"/>
      <c r="IIN129" s="316"/>
      <c r="IIO129" s="316"/>
      <c r="IIP129" s="316"/>
      <c r="IIQ129" s="316"/>
      <c r="IIR129" s="316"/>
      <c r="IIS129" s="316"/>
      <c r="IIT129" s="316"/>
      <c r="IIU129" s="316"/>
      <c r="IIV129" s="316"/>
      <c r="IIW129" s="316"/>
      <c r="IIX129" s="316"/>
      <c r="IIY129" s="316"/>
      <c r="IIZ129" s="316"/>
      <c r="IJA129" s="316"/>
      <c r="IJB129" s="316"/>
      <c r="IJC129" s="316"/>
      <c r="IJD129" s="316"/>
      <c r="IJE129" s="316"/>
      <c r="IJF129" s="316"/>
      <c r="IJG129" s="316"/>
      <c r="IJH129" s="316"/>
      <c r="IJI129" s="316"/>
      <c r="IJJ129" s="316"/>
      <c r="IJK129" s="316"/>
      <c r="IJL129" s="316"/>
      <c r="IJM129" s="316"/>
      <c r="IJN129" s="316"/>
      <c r="IJO129" s="316"/>
      <c r="IJP129" s="316"/>
      <c r="IJQ129" s="316"/>
      <c r="IJR129" s="316"/>
      <c r="IJS129" s="316"/>
      <c r="IJT129" s="316"/>
      <c r="IJU129" s="316"/>
      <c r="IJV129" s="316"/>
      <c r="IJW129" s="316"/>
      <c r="IJX129" s="316"/>
      <c r="IJY129" s="316"/>
      <c r="IJZ129" s="316"/>
      <c r="IKA129" s="316"/>
      <c r="IKB129" s="316"/>
      <c r="IKC129" s="316"/>
      <c r="IKD129" s="316"/>
      <c r="IKE129" s="316"/>
      <c r="IKF129" s="316"/>
      <c r="IKG129" s="316"/>
      <c r="IKH129" s="316"/>
      <c r="IKI129" s="316"/>
      <c r="IKJ129" s="316"/>
      <c r="IKK129" s="316"/>
      <c r="IKL129" s="316"/>
      <c r="IKM129" s="316"/>
      <c r="IKN129" s="316"/>
      <c r="IKO129" s="316"/>
      <c r="IKP129" s="316"/>
      <c r="IKQ129" s="316"/>
      <c r="IKR129" s="316"/>
      <c r="IKS129" s="316"/>
      <c r="IKT129" s="316"/>
      <c r="IKU129" s="316"/>
      <c r="IKV129" s="316"/>
      <c r="IKW129" s="316"/>
      <c r="IKX129" s="316"/>
      <c r="IKY129" s="316"/>
      <c r="IKZ129" s="316"/>
      <c r="ILA129" s="316"/>
      <c r="ILB129" s="316"/>
      <c r="ILC129" s="316"/>
      <c r="ILD129" s="316"/>
      <c r="ILE129" s="316"/>
      <c r="ILF129" s="316"/>
      <c r="ILG129" s="316"/>
      <c r="ILH129" s="316"/>
      <c r="ILI129" s="316"/>
      <c r="ILJ129" s="316"/>
      <c r="ILK129" s="316"/>
      <c r="ILL129" s="316"/>
      <c r="ILM129" s="316"/>
      <c r="ILN129" s="316"/>
      <c r="ILO129" s="316"/>
      <c r="ILP129" s="316"/>
      <c r="ILQ129" s="316"/>
      <c r="ILR129" s="316"/>
      <c r="ILS129" s="316"/>
      <c r="ILT129" s="316"/>
      <c r="ILU129" s="316"/>
      <c r="ILV129" s="316"/>
      <c r="ILW129" s="316"/>
      <c r="ILX129" s="316"/>
      <c r="ILY129" s="316"/>
      <c r="ILZ129" s="316"/>
      <c r="IMA129" s="316"/>
      <c r="IMB129" s="316"/>
      <c r="IMC129" s="316"/>
      <c r="IMD129" s="316"/>
      <c r="IME129" s="316"/>
      <c r="IMF129" s="316"/>
      <c r="IMG129" s="316"/>
      <c r="IMH129" s="316"/>
      <c r="IMI129" s="316"/>
      <c r="IMJ129" s="316"/>
      <c r="IMK129" s="316"/>
      <c r="IML129" s="316"/>
      <c r="IMM129" s="316"/>
      <c r="IMN129" s="316"/>
      <c r="IMO129" s="316"/>
      <c r="IMP129" s="316"/>
      <c r="IMQ129" s="316"/>
      <c r="IMR129" s="316"/>
      <c r="IMS129" s="316"/>
      <c r="IMT129" s="316"/>
      <c r="IMU129" s="316"/>
      <c r="IMV129" s="316"/>
      <c r="IMW129" s="316"/>
      <c r="IMX129" s="316"/>
      <c r="IMY129" s="316"/>
      <c r="IMZ129" s="316"/>
      <c r="INA129" s="316"/>
      <c r="INB129" s="316"/>
      <c r="INC129" s="316"/>
      <c r="IND129" s="316"/>
      <c r="INE129" s="316"/>
      <c r="INF129" s="316"/>
      <c r="ING129" s="316"/>
      <c r="INH129" s="316"/>
      <c r="INI129" s="316"/>
      <c r="INJ129" s="316"/>
      <c r="INK129" s="316"/>
      <c r="INL129" s="316"/>
      <c r="INM129" s="316"/>
      <c r="INN129" s="316"/>
      <c r="INO129" s="316"/>
      <c r="INP129" s="316"/>
      <c r="INQ129" s="316"/>
      <c r="INR129" s="316"/>
      <c r="INS129" s="316"/>
      <c r="INT129" s="316"/>
      <c r="INU129" s="316"/>
      <c r="INV129" s="316"/>
      <c r="INW129" s="316"/>
      <c r="INX129" s="316"/>
      <c r="INY129" s="316"/>
      <c r="INZ129" s="316"/>
      <c r="IOA129" s="316"/>
      <c r="IOB129" s="316"/>
      <c r="IOC129" s="316"/>
      <c r="IOD129" s="316"/>
      <c r="IOE129" s="316"/>
      <c r="IOF129" s="316"/>
      <c r="IOG129" s="316"/>
      <c r="IOH129" s="316"/>
      <c r="IOI129" s="316"/>
      <c r="IOJ129" s="316"/>
      <c r="IOK129" s="316"/>
      <c r="IOL129" s="316"/>
      <c r="IOM129" s="316"/>
      <c r="ION129" s="316"/>
      <c r="IOO129" s="316"/>
      <c r="IOP129" s="316"/>
      <c r="IOQ129" s="316"/>
      <c r="IOR129" s="316"/>
      <c r="IOS129" s="316"/>
      <c r="IOT129" s="316"/>
      <c r="IOU129" s="316"/>
      <c r="IOV129" s="316"/>
      <c r="IOW129" s="316"/>
      <c r="IOX129" s="316"/>
      <c r="IOY129" s="316"/>
      <c r="IOZ129" s="316"/>
      <c r="IPA129" s="316"/>
      <c r="IPB129" s="316"/>
      <c r="IPC129" s="316"/>
      <c r="IPD129" s="316"/>
      <c r="IPE129" s="316"/>
      <c r="IPF129" s="316"/>
      <c r="IPG129" s="316"/>
      <c r="IPH129" s="316"/>
      <c r="IPI129" s="316"/>
      <c r="IPJ129" s="316"/>
      <c r="IPK129" s="316"/>
      <c r="IPL129" s="316"/>
      <c r="IPM129" s="316"/>
      <c r="IPN129" s="316"/>
      <c r="IPO129" s="316"/>
      <c r="IPP129" s="316"/>
      <c r="IPQ129" s="316"/>
      <c r="IPR129" s="316"/>
      <c r="IPS129" s="316"/>
      <c r="IPT129" s="316"/>
      <c r="IPU129" s="316"/>
      <c r="IPV129" s="316"/>
      <c r="IPW129" s="316"/>
      <c r="IPX129" s="316"/>
      <c r="IPY129" s="316"/>
      <c r="IPZ129" s="316"/>
      <c r="IQA129" s="316"/>
      <c r="IQB129" s="316"/>
      <c r="IQC129" s="316"/>
      <c r="IQD129" s="316"/>
      <c r="IQE129" s="316"/>
      <c r="IQF129" s="316"/>
      <c r="IQG129" s="316"/>
      <c r="IQH129" s="316"/>
      <c r="IQI129" s="316"/>
      <c r="IQJ129" s="316"/>
      <c r="IQK129" s="316"/>
      <c r="IQL129" s="316"/>
      <c r="IQM129" s="316"/>
      <c r="IQN129" s="316"/>
      <c r="IQO129" s="316"/>
      <c r="IQP129" s="316"/>
      <c r="IQQ129" s="316"/>
      <c r="IQR129" s="316"/>
      <c r="IQS129" s="316"/>
      <c r="IQT129" s="316"/>
      <c r="IQU129" s="316"/>
      <c r="IQV129" s="316"/>
      <c r="IQW129" s="316"/>
      <c r="IQX129" s="316"/>
      <c r="IQY129" s="316"/>
      <c r="IQZ129" s="316"/>
      <c r="IRA129" s="316"/>
      <c r="IRB129" s="316"/>
      <c r="IRC129" s="316"/>
      <c r="IRD129" s="316"/>
      <c r="IRE129" s="316"/>
      <c r="IRF129" s="316"/>
      <c r="IRG129" s="316"/>
      <c r="IRH129" s="316"/>
      <c r="IRI129" s="316"/>
      <c r="IRJ129" s="316"/>
      <c r="IRK129" s="316"/>
      <c r="IRL129" s="316"/>
      <c r="IRM129" s="316"/>
      <c r="IRN129" s="316"/>
      <c r="IRO129" s="316"/>
      <c r="IRP129" s="316"/>
      <c r="IRQ129" s="316"/>
      <c r="IRR129" s="316"/>
      <c r="IRS129" s="316"/>
      <c r="IRT129" s="316"/>
      <c r="IRU129" s="316"/>
      <c r="IRV129" s="316"/>
      <c r="IRW129" s="316"/>
      <c r="IRX129" s="316"/>
      <c r="IRY129" s="316"/>
      <c r="IRZ129" s="316"/>
      <c r="ISA129" s="316"/>
      <c r="ISB129" s="316"/>
      <c r="ISC129" s="316"/>
      <c r="ISD129" s="316"/>
      <c r="ISE129" s="316"/>
      <c r="ISF129" s="316"/>
      <c r="ISG129" s="316"/>
      <c r="ISH129" s="316"/>
      <c r="ISI129" s="316"/>
      <c r="ISJ129" s="316"/>
      <c r="ISK129" s="316"/>
      <c r="ISL129" s="316"/>
      <c r="ISM129" s="316"/>
      <c r="ISN129" s="316"/>
      <c r="ISO129" s="316"/>
      <c r="ISP129" s="316"/>
      <c r="ISQ129" s="316"/>
      <c r="ISR129" s="316"/>
      <c r="ISS129" s="316"/>
      <c r="IST129" s="316"/>
      <c r="ISU129" s="316"/>
      <c r="ISV129" s="316"/>
      <c r="ISW129" s="316"/>
      <c r="ISX129" s="316"/>
      <c r="ISY129" s="316"/>
      <c r="ISZ129" s="316"/>
      <c r="ITA129" s="316"/>
      <c r="ITB129" s="316"/>
      <c r="ITC129" s="316"/>
      <c r="ITD129" s="316"/>
      <c r="ITE129" s="316"/>
      <c r="ITF129" s="316"/>
      <c r="ITG129" s="316"/>
      <c r="ITH129" s="316"/>
      <c r="ITI129" s="316"/>
      <c r="ITJ129" s="316"/>
      <c r="ITK129" s="316"/>
      <c r="ITL129" s="316"/>
      <c r="ITM129" s="316"/>
      <c r="ITN129" s="316"/>
      <c r="ITO129" s="316"/>
      <c r="ITP129" s="316"/>
      <c r="ITQ129" s="316"/>
      <c r="ITR129" s="316"/>
      <c r="ITS129" s="316"/>
      <c r="ITT129" s="316"/>
      <c r="ITU129" s="316"/>
      <c r="ITV129" s="316"/>
      <c r="ITW129" s="316"/>
      <c r="ITX129" s="316"/>
      <c r="ITY129" s="316"/>
      <c r="ITZ129" s="316"/>
      <c r="IUA129" s="316"/>
      <c r="IUB129" s="316"/>
      <c r="IUC129" s="316"/>
      <c r="IUD129" s="316"/>
      <c r="IUE129" s="316"/>
      <c r="IUF129" s="316"/>
      <c r="IUG129" s="316"/>
      <c r="IUH129" s="316"/>
      <c r="IUI129" s="316"/>
      <c r="IUJ129" s="316"/>
      <c r="IUK129" s="316"/>
      <c r="IUL129" s="316"/>
      <c r="IUM129" s="316"/>
      <c r="IUN129" s="316"/>
      <c r="IUO129" s="316"/>
      <c r="IUP129" s="316"/>
      <c r="IUQ129" s="316"/>
      <c r="IUR129" s="316"/>
      <c r="IUS129" s="316"/>
      <c r="IUT129" s="316"/>
      <c r="IUU129" s="316"/>
      <c r="IUV129" s="316"/>
      <c r="IUW129" s="316"/>
      <c r="IUX129" s="316"/>
      <c r="IUY129" s="316"/>
      <c r="IUZ129" s="316"/>
      <c r="IVA129" s="316"/>
      <c r="IVB129" s="316"/>
      <c r="IVC129" s="316"/>
      <c r="IVD129" s="316"/>
      <c r="IVE129" s="316"/>
      <c r="IVF129" s="316"/>
      <c r="IVG129" s="316"/>
      <c r="IVH129" s="316"/>
      <c r="IVI129" s="316"/>
      <c r="IVJ129" s="316"/>
      <c r="IVK129" s="316"/>
      <c r="IVL129" s="316"/>
      <c r="IVM129" s="316"/>
      <c r="IVN129" s="316"/>
      <c r="IVO129" s="316"/>
      <c r="IVP129" s="316"/>
      <c r="IVQ129" s="316"/>
      <c r="IVR129" s="316"/>
      <c r="IVS129" s="316"/>
      <c r="IVT129" s="316"/>
      <c r="IVU129" s="316"/>
      <c r="IVV129" s="316"/>
      <c r="IVW129" s="316"/>
      <c r="IVX129" s="316"/>
      <c r="IVY129" s="316"/>
      <c r="IVZ129" s="316"/>
      <c r="IWA129" s="316"/>
      <c r="IWB129" s="316"/>
      <c r="IWC129" s="316"/>
      <c r="IWD129" s="316"/>
      <c r="IWE129" s="316"/>
      <c r="IWF129" s="316"/>
      <c r="IWG129" s="316"/>
      <c r="IWH129" s="316"/>
      <c r="IWI129" s="316"/>
      <c r="IWJ129" s="316"/>
      <c r="IWK129" s="316"/>
      <c r="IWL129" s="316"/>
      <c r="IWM129" s="316"/>
      <c r="IWN129" s="316"/>
      <c r="IWO129" s="316"/>
      <c r="IWP129" s="316"/>
      <c r="IWQ129" s="316"/>
      <c r="IWR129" s="316"/>
      <c r="IWS129" s="316"/>
      <c r="IWT129" s="316"/>
      <c r="IWU129" s="316"/>
      <c r="IWV129" s="316"/>
      <c r="IWW129" s="316"/>
      <c r="IWX129" s="316"/>
      <c r="IWY129" s="316"/>
      <c r="IWZ129" s="316"/>
      <c r="IXA129" s="316"/>
      <c r="IXB129" s="316"/>
      <c r="IXC129" s="316"/>
      <c r="IXD129" s="316"/>
      <c r="IXE129" s="316"/>
      <c r="IXF129" s="316"/>
      <c r="IXG129" s="316"/>
      <c r="IXH129" s="316"/>
      <c r="IXI129" s="316"/>
      <c r="IXJ129" s="316"/>
      <c r="IXK129" s="316"/>
      <c r="IXL129" s="316"/>
      <c r="IXM129" s="316"/>
      <c r="IXN129" s="316"/>
      <c r="IXO129" s="316"/>
      <c r="IXP129" s="316"/>
      <c r="IXQ129" s="316"/>
      <c r="IXR129" s="316"/>
      <c r="IXS129" s="316"/>
      <c r="IXT129" s="316"/>
      <c r="IXU129" s="316"/>
      <c r="IXV129" s="316"/>
      <c r="IXW129" s="316"/>
      <c r="IXX129" s="316"/>
      <c r="IXY129" s="316"/>
      <c r="IXZ129" s="316"/>
      <c r="IYA129" s="316"/>
      <c r="IYB129" s="316"/>
      <c r="IYC129" s="316"/>
      <c r="IYD129" s="316"/>
      <c r="IYE129" s="316"/>
      <c r="IYF129" s="316"/>
      <c r="IYG129" s="316"/>
      <c r="IYH129" s="316"/>
      <c r="IYI129" s="316"/>
      <c r="IYJ129" s="316"/>
      <c r="IYK129" s="316"/>
      <c r="IYL129" s="316"/>
      <c r="IYM129" s="316"/>
      <c r="IYN129" s="316"/>
      <c r="IYO129" s="316"/>
      <c r="IYP129" s="316"/>
      <c r="IYQ129" s="316"/>
      <c r="IYR129" s="316"/>
      <c r="IYS129" s="316"/>
      <c r="IYT129" s="316"/>
      <c r="IYU129" s="316"/>
      <c r="IYV129" s="316"/>
      <c r="IYW129" s="316"/>
      <c r="IYX129" s="316"/>
      <c r="IYY129" s="316"/>
      <c r="IYZ129" s="316"/>
      <c r="IZA129" s="316"/>
      <c r="IZB129" s="316"/>
      <c r="IZC129" s="316"/>
      <c r="IZD129" s="316"/>
      <c r="IZE129" s="316"/>
      <c r="IZF129" s="316"/>
      <c r="IZG129" s="316"/>
      <c r="IZH129" s="316"/>
      <c r="IZI129" s="316"/>
      <c r="IZJ129" s="316"/>
      <c r="IZK129" s="316"/>
      <c r="IZL129" s="316"/>
      <c r="IZM129" s="316"/>
      <c r="IZN129" s="316"/>
      <c r="IZO129" s="316"/>
      <c r="IZP129" s="316"/>
      <c r="IZQ129" s="316"/>
      <c r="IZR129" s="316"/>
      <c r="IZS129" s="316"/>
      <c r="IZT129" s="316"/>
      <c r="IZU129" s="316"/>
      <c r="IZV129" s="316"/>
      <c r="IZW129" s="316"/>
      <c r="IZX129" s="316"/>
      <c r="IZY129" s="316"/>
      <c r="IZZ129" s="316"/>
      <c r="JAA129" s="316"/>
      <c r="JAB129" s="316"/>
      <c r="JAC129" s="316"/>
      <c r="JAD129" s="316"/>
      <c r="JAE129" s="316"/>
      <c r="JAF129" s="316"/>
      <c r="JAG129" s="316"/>
      <c r="JAH129" s="316"/>
      <c r="JAI129" s="316"/>
      <c r="JAJ129" s="316"/>
      <c r="JAK129" s="316"/>
      <c r="JAL129" s="316"/>
      <c r="JAM129" s="316"/>
      <c r="JAN129" s="316"/>
      <c r="JAO129" s="316"/>
      <c r="JAP129" s="316"/>
      <c r="JAQ129" s="316"/>
      <c r="JAR129" s="316"/>
      <c r="JAS129" s="316"/>
      <c r="JAT129" s="316"/>
      <c r="JAU129" s="316"/>
      <c r="JAV129" s="316"/>
      <c r="JAW129" s="316"/>
      <c r="JAX129" s="316"/>
      <c r="JAY129" s="316"/>
      <c r="JAZ129" s="316"/>
      <c r="JBA129" s="316"/>
      <c r="JBB129" s="316"/>
      <c r="JBC129" s="316"/>
      <c r="JBD129" s="316"/>
      <c r="JBE129" s="316"/>
      <c r="JBF129" s="316"/>
      <c r="JBG129" s="316"/>
      <c r="JBH129" s="316"/>
      <c r="JBI129" s="316"/>
      <c r="JBJ129" s="316"/>
      <c r="JBK129" s="316"/>
      <c r="JBL129" s="316"/>
      <c r="JBM129" s="316"/>
      <c r="JBN129" s="316"/>
      <c r="JBO129" s="316"/>
      <c r="JBP129" s="316"/>
      <c r="JBQ129" s="316"/>
      <c r="JBR129" s="316"/>
      <c r="JBS129" s="316"/>
      <c r="JBT129" s="316"/>
      <c r="JBU129" s="316"/>
      <c r="JBV129" s="316"/>
      <c r="JBW129" s="316"/>
      <c r="JBX129" s="316"/>
      <c r="JBY129" s="316"/>
      <c r="JBZ129" s="316"/>
      <c r="JCA129" s="316"/>
      <c r="JCB129" s="316"/>
      <c r="JCC129" s="316"/>
      <c r="JCD129" s="316"/>
      <c r="JCE129" s="316"/>
      <c r="JCF129" s="316"/>
      <c r="JCG129" s="316"/>
      <c r="JCH129" s="316"/>
      <c r="JCI129" s="316"/>
      <c r="JCJ129" s="316"/>
      <c r="JCK129" s="316"/>
      <c r="JCL129" s="316"/>
      <c r="JCM129" s="316"/>
      <c r="JCN129" s="316"/>
      <c r="JCO129" s="316"/>
      <c r="JCP129" s="316"/>
      <c r="JCQ129" s="316"/>
      <c r="JCR129" s="316"/>
      <c r="JCS129" s="316"/>
      <c r="JCT129" s="316"/>
      <c r="JCU129" s="316"/>
      <c r="JCV129" s="316"/>
      <c r="JCW129" s="316"/>
      <c r="JCX129" s="316"/>
      <c r="JCY129" s="316"/>
      <c r="JCZ129" s="316"/>
      <c r="JDA129" s="316"/>
      <c r="JDB129" s="316"/>
      <c r="JDC129" s="316"/>
      <c r="JDD129" s="316"/>
      <c r="JDE129" s="316"/>
      <c r="JDF129" s="316"/>
      <c r="JDG129" s="316"/>
      <c r="JDH129" s="316"/>
      <c r="JDI129" s="316"/>
      <c r="JDJ129" s="316"/>
      <c r="JDK129" s="316"/>
      <c r="JDL129" s="316"/>
      <c r="JDM129" s="316"/>
      <c r="JDN129" s="316"/>
      <c r="JDO129" s="316"/>
      <c r="JDP129" s="316"/>
      <c r="JDQ129" s="316"/>
      <c r="JDR129" s="316"/>
      <c r="JDS129" s="316"/>
      <c r="JDT129" s="316"/>
      <c r="JDU129" s="316"/>
      <c r="JDV129" s="316"/>
      <c r="JDW129" s="316"/>
      <c r="JDX129" s="316"/>
      <c r="JDY129" s="316"/>
      <c r="JDZ129" s="316"/>
      <c r="JEA129" s="316"/>
      <c r="JEB129" s="316"/>
      <c r="JEC129" s="316"/>
      <c r="JED129" s="316"/>
      <c r="JEE129" s="316"/>
      <c r="JEF129" s="316"/>
      <c r="JEG129" s="316"/>
      <c r="JEH129" s="316"/>
      <c r="JEI129" s="316"/>
      <c r="JEJ129" s="316"/>
      <c r="JEK129" s="316"/>
      <c r="JEL129" s="316"/>
      <c r="JEM129" s="316"/>
      <c r="JEN129" s="316"/>
      <c r="JEO129" s="316"/>
      <c r="JEP129" s="316"/>
      <c r="JEQ129" s="316"/>
      <c r="JER129" s="316"/>
      <c r="JES129" s="316"/>
      <c r="JET129" s="316"/>
      <c r="JEU129" s="316"/>
      <c r="JEV129" s="316"/>
      <c r="JEW129" s="316"/>
      <c r="JEX129" s="316"/>
      <c r="JEY129" s="316"/>
      <c r="JEZ129" s="316"/>
      <c r="JFA129" s="316"/>
      <c r="JFB129" s="316"/>
      <c r="JFC129" s="316"/>
      <c r="JFD129" s="316"/>
      <c r="JFE129" s="316"/>
      <c r="JFF129" s="316"/>
      <c r="JFG129" s="316"/>
      <c r="JFH129" s="316"/>
      <c r="JFI129" s="316"/>
      <c r="JFJ129" s="316"/>
      <c r="JFK129" s="316"/>
      <c r="JFL129" s="316"/>
      <c r="JFM129" s="316"/>
      <c r="JFN129" s="316"/>
      <c r="JFO129" s="316"/>
      <c r="JFP129" s="316"/>
      <c r="JFQ129" s="316"/>
      <c r="JFR129" s="316"/>
      <c r="JFS129" s="316"/>
      <c r="JFT129" s="316"/>
      <c r="JFU129" s="316"/>
      <c r="JFV129" s="316"/>
      <c r="JFW129" s="316"/>
      <c r="JFX129" s="316"/>
      <c r="JFY129" s="316"/>
      <c r="JFZ129" s="316"/>
      <c r="JGA129" s="316"/>
      <c r="JGB129" s="316"/>
      <c r="JGC129" s="316"/>
      <c r="JGD129" s="316"/>
      <c r="JGE129" s="316"/>
      <c r="JGF129" s="316"/>
      <c r="JGG129" s="316"/>
      <c r="JGH129" s="316"/>
      <c r="JGI129" s="316"/>
      <c r="JGJ129" s="316"/>
      <c r="JGK129" s="316"/>
      <c r="JGL129" s="316"/>
      <c r="JGM129" s="316"/>
      <c r="JGN129" s="316"/>
      <c r="JGO129" s="316"/>
      <c r="JGP129" s="316"/>
      <c r="JGQ129" s="316"/>
      <c r="JGR129" s="316"/>
      <c r="JGS129" s="316"/>
      <c r="JGT129" s="316"/>
      <c r="JGU129" s="316"/>
      <c r="JGV129" s="316"/>
      <c r="JGW129" s="316"/>
      <c r="JGX129" s="316"/>
      <c r="JGY129" s="316"/>
      <c r="JGZ129" s="316"/>
      <c r="JHA129" s="316"/>
      <c r="JHB129" s="316"/>
      <c r="JHC129" s="316"/>
      <c r="JHD129" s="316"/>
      <c r="JHE129" s="316"/>
      <c r="JHF129" s="316"/>
      <c r="JHG129" s="316"/>
      <c r="JHH129" s="316"/>
      <c r="JHI129" s="316"/>
      <c r="JHJ129" s="316"/>
      <c r="JHK129" s="316"/>
      <c r="JHL129" s="316"/>
      <c r="JHM129" s="316"/>
      <c r="JHN129" s="316"/>
      <c r="JHO129" s="316"/>
      <c r="JHP129" s="316"/>
      <c r="JHQ129" s="316"/>
      <c r="JHR129" s="316"/>
      <c r="JHS129" s="316"/>
      <c r="JHT129" s="316"/>
      <c r="JHU129" s="316"/>
      <c r="JHV129" s="316"/>
      <c r="JHW129" s="316"/>
      <c r="JHX129" s="316"/>
      <c r="JHY129" s="316"/>
      <c r="JHZ129" s="316"/>
      <c r="JIA129" s="316"/>
      <c r="JIB129" s="316"/>
      <c r="JIC129" s="316"/>
      <c r="JID129" s="316"/>
      <c r="JIE129" s="316"/>
      <c r="JIF129" s="316"/>
      <c r="JIG129" s="316"/>
      <c r="JIH129" s="316"/>
      <c r="JII129" s="316"/>
      <c r="JIJ129" s="316"/>
      <c r="JIK129" s="316"/>
      <c r="JIL129" s="316"/>
      <c r="JIM129" s="316"/>
      <c r="JIN129" s="316"/>
      <c r="JIO129" s="316"/>
      <c r="JIP129" s="316"/>
      <c r="JIQ129" s="316"/>
      <c r="JIR129" s="316"/>
      <c r="JIS129" s="316"/>
      <c r="JIT129" s="316"/>
      <c r="JIU129" s="316"/>
      <c r="JIV129" s="316"/>
      <c r="JIW129" s="316"/>
      <c r="JIX129" s="316"/>
      <c r="JIY129" s="316"/>
      <c r="JIZ129" s="316"/>
      <c r="JJA129" s="316"/>
      <c r="JJB129" s="316"/>
      <c r="JJC129" s="316"/>
      <c r="JJD129" s="316"/>
      <c r="JJE129" s="316"/>
      <c r="JJF129" s="316"/>
      <c r="JJG129" s="316"/>
      <c r="JJH129" s="316"/>
      <c r="JJI129" s="316"/>
      <c r="JJJ129" s="316"/>
      <c r="JJK129" s="316"/>
      <c r="JJL129" s="316"/>
      <c r="JJM129" s="316"/>
      <c r="JJN129" s="316"/>
      <c r="JJO129" s="316"/>
      <c r="JJP129" s="316"/>
      <c r="JJQ129" s="316"/>
      <c r="JJR129" s="316"/>
      <c r="JJS129" s="316"/>
      <c r="JJT129" s="316"/>
      <c r="JJU129" s="316"/>
      <c r="JJV129" s="316"/>
      <c r="JJW129" s="316"/>
      <c r="JJX129" s="316"/>
      <c r="JJY129" s="316"/>
      <c r="JJZ129" s="316"/>
      <c r="JKA129" s="316"/>
      <c r="JKB129" s="316"/>
      <c r="JKC129" s="316"/>
      <c r="JKD129" s="316"/>
      <c r="JKE129" s="316"/>
      <c r="JKF129" s="316"/>
      <c r="JKG129" s="316"/>
      <c r="JKH129" s="316"/>
      <c r="JKI129" s="316"/>
      <c r="JKJ129" s="316"/>
      <c r="JKK129" s="316"/>
      <c r="JKL129" s="316"/>
      <c r="JKM129" s="316"/>
      <c r="JKN129" s="316"/>
      <c r="JKO129" s="316"/>
      <c r="JKP129" s="316"/>
      <c r="JKQ129" s="316"/>
      <c r="JKR129" s="316"/>
      <c r="JKS129" s="316"/>
      <c r="JKT129" s="316"/>
      <c r="JKU129" s="316"/>
      <c r="JKV129" s="316"/>
      <c r="JKW129" s="316"/>
      <c r="JKX129" s="316"/>
      <c r="JKY129" s="316"/>
      <c r="JKZ129" s="316"/>
      <c r="JLA129" s="316"/>
      <c r="JLB129" s="316"/>
      <c r="JLC129" s="316"/>
      <c r="JLD129" s="316"/>
      <c r="JLE129" s="316"/>
      <c r="JLF129" s="316"/>
      <c r="JLG129" s="316"/>
      <c r="JLH129" s="316"/>
      <c r="JLI129" s="316"/>
      <c r="JLJ129" s="316"/>
      <c r="JLK129" s="316"/>
      <c r="JLL129" s="316"/>
      <c r="JLM129" s="316"/>
      <c r="JLN129" s="316"/>
      <c r="JLO129" s="316"/>
      <c r="JLP129" s="316"/>
      <c r="JLQ129" s="316"/>
      <c r="JLR129" s="316"/>
      <c r="JLS129" s="316"/>
      <c r="JLT129" s="316"/>
      <c r="JLU129" s="316"/>
      <c r="JLV129" s="316"/>
      <c r="JLW129" s="316"/>
      <c r="JLX129" s="316"/>
      <c r="JLY129" s="316"/>
      <c r="JLZ129" s="316"/>
      <c r="JMA129" s="316"/>
      <c r="JMB129" s="316"/>
      <c r="JMC129" s="316"/>
      <c r="JMD129" s="316"/>
      <c r="JME129" s="316"/>
      <c r="JMF129" s="316"/>
      <c r="JMG129" s="316"/>
      <c r="JMH129" s="316"/>
      <c r="JMI129" s="316"/>
      <c r="JMJ129" s="316"/>
      <c r="JMK129" s="316"/>
      <c r="JML129" s="316"/>
      <c r="JMM129" s="316"/>
      <c r="JMN129" s="316"/>
      <c r="JMO129" s="316"/>
      <c r="JMP129" s="316"/>
      <c r="JMQ129" s="316"/>
      <c r="JMR129" s="316"/>
      <c r="JMS129" s="316"/>
      <c r="JMT129" s="316"/>
      <c r="JMU129" s="316"/>
      <c r="JMV129" s="316"/>
      <c r="JMW129" s="316"/>
      <c r="JMX129" s="316"/>
      <c r="JMY129" s="316"/>
      <c r="JMZ129" s="316"/>
      <c r="JNA129" s="316"/>
      <c r="JNB129" s="316"/>
      <c r="JNC129" s="316"/>
      <c r="JND129" s="316"/>
      <c r="JNE129" s="316"/>
      <c r="JNF129" s="316"/>
      <c r="JNG129" s="316"/>
      <c r="JNH129" s="316"/>
      <c r="JNI129" s="316"/>
      <c r="JNJ129" s="316"/>
      <c r="JNK129" s="316"/>
      <c r="JNL129" s="316"/>
      <c r="JNM129" s="316"/>
      <c r="JNN129" s="316"/>
      <c r="JNO129" s="316"/>
      <c r="JNP129" s="316"/>
      <c r="JNQ129" s="316"/>
      <c r="JNR129" s="316"/>
      <c r="JNS129" s="316"/>
      <c r="JNT129" s="316"/>
      <c r="JNU129" s="316"/>
      <c r="JNV129" s="316"/>
      <c r="JNW129" s="316"/>
      <c r="JNX129" s="316"/>
      <c r="JNY129" s="316"/>
      <c r="JNZ129" s="316"/>
      <c r="JOA129" s="316"/>
      <c r="JOB129" s="316"/>
      <c r="JOC129" s="316"/>
      <c r="JOD129" s="316"/>
      <c r="JOE129" s="316"/>
      <c r="JOF129" s="316"/>
      <c r="JOG129" s="316"/>
      <c r="JOH129" s="316"/>
      <c r="JOI129" s="316"/>
      <c r="JOJ129" s="316"/>
      <c r="JOK129" s="316"/>
      <c r="JOL129" s="316"/>
      <c r="JOM129" s="316"/>
      <c r="JON129" s="316"/>
      <c r="JOO129" s="316"/>
      <c r="JOP129" s="316"/>
      <c r="JOQ129" s="316"/>
      <c r="JOR129" s="316"/>
      <c r="JOS129" s="316"/>
      <c r="JOT129" s="316"/>
      <c r="JOU129" s="316"/>
      <c r="JOV129" s="316"/>
      <c r="JOW129" s="316"/>
      <c r="JOX129" s="316"/>
      <c r="JOY129" s="316"/>
      <c r="JOZ129" s="316"/>
      <c r="JPA129" s="316"/>
      <c r="JPB129" s="316"/>
      <c r="JPC129" s="316"/>
      <c r="JPD129" s="316"/>
      <c r="JPE129" s="316"/>
      <c r="JPF129" s="316"/>
      <c r="JPG129" s="316"/>
      <c r="JPH129" s="316"/>
      <c r="JPI129" s="316"/>
      <c r="JPJ129" s="316"/>
      <c r="JPK129" s="316"/>
      <c r="JPL129" s="316"/>
      <c r="JPM129" s="316"/>
      <c r="JPN129" s="316"/>
      <c r="JPO129" s="316"/>
      <c r="JPP129" s="316"/>
      <c r="JPQ129" s="316"/>
      <c r="JPR129" s="316"/>
      <c r="JPS129" s="316"/>
      <c r="JPT129" s="316"/>
      <c r="JPU129" s="316"/>
      <c r="JPV129" s="316"/>
      <c r="JPW129" s="316"/>
      <c r="JPX129" s="316"/>
      <c r="JPY129" s="316"/>
      <c r="JPZ129" s="316"/>
      <c r="JQA129" s="316"/>
      <c r="JQB129" s="316"/>
      <c r="JQC129" s="316"/>
      <c r="JQD129" s="316"/>
      <c r="JQE129" s="316"/>
      <c r="JQF129" s="316"/>
      <c r="JQG129" s="316"/>
      <c r="JQH129" s="316"/>
      <c r="JQI129" s="316"/>
      <c r="JQJ129" s="316"/>
      <c r="JQK129" s="316"/>
      <c r="JQL129" s="316"/>
      <c r="JQM129" s="316"/>
      <c r="JQN129" s="316"/>
      <c r="JQO129" s="316"/>
      <c r="JQP129" s="316"/>
      <c r="JQQ129" s="316"/>
      <c r="JQR129" s="316"/>
      <c r="JQS129" s="316"/>
      <c r="JQT129" s="316"/>
      <c r="JQU129" s="316"/>
      <c r="JQV129" s="316"/>
      <c r="JQW129" s="316"/>
      <c r="JQX129" s="316"/>
      <c r="JQY129" s="316"/>
      <c r="JQZ129" s="316"/>
      <c r="JRA129" s="316"/>
      <c r="JRB129" s="316"/>
      <c r="JRC129" s="316"/>
      <c r="JRD129" s="316"/>
      <c r="JRE129" s="316"/>
      <c r="JRF129" s="316"/>
      <c r="JRG129" s="316"/>
      <c r="JRH129" s="316"/>
      <c r="JRI129" s="316"/>
      <c r="JRJ129" s="316"/>
      <c r="JRK129" s="316"/>
      <c r="JRL129" s="316"/>
      <c r="JRM129" s="316"/>
      <c r="JRN129" s="316"/>
      <c r="JRO129" s="316"/>
      <c r="JRP129" s="316"/>
      <c r="JRQ129" s="316"/>
      <c r="JRR129" s="316"/>
      <c r="JRS129" s="316"/>
      <c r="JRT129" s="316"/>
      <c r="JRU129" s="316"/>
      <c r="JRV129" s="316"/>
      <c r="JRW129" s="316"/>
      <c r="JRX129" s="316"/>
      <c r="JRY129" s="316"/>
      <c r="JRZ129" s="316"/>
      <c r="JSA129" s="316"/>
      <c r="JSB129" s="316"/>
      <c r="JSC129" s="316"/>
      <c r="JSD129" s="316"/>
      <c r="JSE129" s="316"/>
      <c r="JSF129" s="316"/>
      <c r="JSG129" s="316"/>
      <c r="JSH129" s="316"/>
      <c r="JSI129" s="316"/>
      <c r="JSJ129" s="316"/>
      <c r="JSK129" s="316"/>
      <c r="JSL129" s="316"/>
      <c r="JSM129" s="316"/>
      <c r="JSN129" s="316"/>
      <c r="JSO129" s="316"/>
      <c r="JSP129" s="316"/>
      <c r="JSQ129" s="316"/>
      <c r="JSR129" s="316"/>
      <c r="JSS129" s="316"/>
      <c r="JST129" s="316"/>
      <c r="JSU129" s="316"/>
      <c r="JSV129" s="316"/>
      <c r="JSW129" s="316"/>
      <c r="JSX129" s="316"/>
      <c r="JSY129" s="316"/>
      <c r="JSZ129" s="316"/>
      <c r="JTA129" s="316"/>
      <c r="JTB129" s="316"/>
      <c r="JTC129" s="316"/>
      <c r="JTD129" s="316"/>
      <c r="JTE129" s="316"/>
      <c r="JTF129" s="316"/>
      <c r="JTG129" s="316"/>
      <c r="JTH129" s="316"/>
      <c r="JTI129" s="316"/>
      <c r="JTJ129" s="316"/>
      <c r="JTK129" s="316"/>
      <c r="JTL129" s="316"/>
      <c r="JTM129" s="316"/>
      <c r="JTN129" s="316"/>
      <c r="JTO129" s="316"/>
      <c r="JTP129" s="316"/>
      <c r="JTQ129" s="316"/>
      <c r="JTR129" s="316"/>
      <c r="JTS129" s="316"/>
      <c r="JTT129" s="316"/>
      <c r="JTU129" s="316"/>
      <c r="JTV129" s="316"/>
      <c r="JTW129" s="316"/>
      <c r="JTX129" s="316"/>
      <c r="JTY129" s="316"/>
      <c r="JTZ129" s="316"/>
      <c r="JUA129" s="316"/>
      <c r="JUB129" s="316"/>
      <c r="JUC129" s="316"/>
      <c r="JUD129" s="316"/>
      <c r="JUE129" s="316"/>
      <c r="JUF129" s="316"/>
      <c r="JUG129" s="316"/>
      <c r="JUH129" s="316"/>
      <c r="JUI129" s="316"/>
      <c r="JUJ129" s="316"/>
      <c r="JUK129" s="316"/>
      <c r="JUL129" s="316"/>
      <c r="JUM129" s="316"/>
      <c r="JUN129" s="316"/>
      <c r="JUO129" s="316"/>
      <c r="JUP129" s="316"/>
      <c r="JUQ129" s="316"/>
      <c r="JUR129" s="316"/>
      <c r="JUS129" s="316"/>
      <c r="JUT129" s="316"/>
      <c r="JUU129" s="316"/>
      <c r="JUV129" s="316"/>
      <c r="JUW129" s="316"/>
      <c r="JUX129" s="316"/>
      <c r="JUY129" s="316"/>
      <c r="JUZ129" s="316"/>
      <c r="JVA129" s="316"/>
      <c r="JVB129" s="316"/>
      <c r="JVC129" s="316"/>
      <c r="JVD129" s="316"/>
      <c r="JVE129" s="316"/>
      <c r="JVF129" s="316"/>
      <c r="JVG129" s="316"/>
      <c r="JVH129" s="316"/>
      <c r="JVI129" s="316"/>
      <c r="JVJ129" s="316"/>
      <c r="JVK129" s="316"/>
      <c r="JVL129" s="316"/>
      <c r="JVM129" s="316"/>
      <c r="JVN129" s="316"/>
      <c r="JVO129" s="316"/>
      <c r="JVP129" s="316"/>
      <c r="JVQ129" s="316"/>
      <c r="JVR129" s="316"/>
      <c r="JVS129" s="316"/>
      <c r="JVT129" s="316"/>
      <c r="JVU129" s="316"/>
      <c r="JVV129" s="316"/>
      <c r="JVW129" s="316"/>
      <c r="JVX129" s="316"/>
      <c r="JVY129" s="316"/>
      <c r="JVZ129" s="316"/>
      <c r="JWA129" s="316"/>
      <c r="JWB129" s="316"/>
      <c r="JWC129" s="316"/>
      <c r="JWD129" s="316"/>
      <c r="JWE129" s="316"/>
      <c r="JWF129" s="316"/>
      <c r="JWG129" s="316"/>
      <c r="JWH129" s="316"/>
      <c r="JWI129" s="316"/>
      <c r="JWJ129" s="316"/>
      <c r="JWK129" s="316"/>
      <c r="JWL129" s="316"/>
      <c r="JWM129" s="316"/>
      <c r="JWN129" s="316"/>
      <c r="JWO129" s="316"/>
      <c r="JWP129" s="316"/>
      <c r="JWQ129" s="316"/>
      <c r="JWR129" s="316"/>
      <c r="JWS129" s="316"/>
      <c r="JWT129" s="316"/>
      <c r="JWU129" s="316"/>
      <c r="JWV129" s="316"/>
      <c r="JWW129" s="316"/>
      <c r="JWX129" s="316"/>
      <c r="JWY129" s="316"/>
      <c r="JWZ129" s="316"/>
      <c r="JXA129" s="316"/>
      <c r="JXB129" s="316"/>
      <c r="JXC129" s="316"/>
      <c r="JXD129" s="316"/>
      <c r="JXE129" s="316"/>
      <c r="JXF129" s="316"/>
      <c r="JXG129" s="316"/>
      <c r="JXH129" s="316"/>
      <c r="JXI129" s="316"/>
      <c r="JXJ129" s="316"/>
      <c r="JXK129" s="316"/>
      <c r="JXL129" s="316"/>
      <c r="JXM129" s="316"/>
      <c r="JXN129" s="316"/>
      <c r="JXO129" s="316"/>
      <c r="JXP129" s="316"/>
      <c r="JXQ129" s="316"/>
      <c r="JXR129" s="316"/>
      <c r="JXS129" s="316"/>
      <c r="JXT129" s="316"/>
      <c r="JXU129" s="316"/>
      <c r="JXV129" s="316"/>
      <c r="JXW129" s="316"/>
      <c r="JXX129" s="316"/>
      <c r="JXY129" s="316"/>
      <c r="JXZ129" s="316"/>
      <c r="JYA129" s="316"/>
      <c r="JYB129" s="316"/>
      <c r="JYC129" s="316"/>
      <c r="JYD129" s="316"/>
      <c r="JYE129" s="316"/>
      <c r="JYF129" s="316"/>
      <c r="JYG129" s="316"/>
      <c r="JYH129" s="316"/>
      <c r="JYI129" s="316"/>
      <c r="JYJ129" s="316"/>
      <c r="JYK129" s="316"/>
      <c r="JYL129" s="316"/>
      <c r="JYM129" s="316"/>
      <c r="JYN129" s="316"/>
      <c r="JYO129" s="316"/>
      <c r="JYP129" s="316"/>
      <c r="JYQ129" s="316"/>
      <c r="JYR129" s="316"/>
      <c r="JYS129" s="316"/>
      <c r="JYT129" s="316"/>
      <c r="JYU129" s="316"/>
      <c r="JYV129" s="316"/>
      <c r="JYW129" s="316"/>
      <c r="JYX129" s="316"/>
      <c r="JYY129" s="316"/>
      <c r="JYZ129" s="316"/>
      <c r="JZA129" s="316"/>
      <c r="JZB129" s="316"/>
      <c r="JZC129" s="316"/>
      <c r="JZD129" s="316"/>
      <c r="JZE129" s="316"/>
      <c r="JZF129" s="316"/>
      <c r="JZG129" s="316"/>
      <c r="JZH129" s="316"/>
      <c r="JZI129" s="316"/>
      <c r="JZJ129" s="316"/>
      <c r="JZK129" s="316"/>
      <c r="JZL129" s="316"/>
      <c r="JZM129" s="316"/>
      <c r="JZN129" s="316"/>
      <c r="JZO129" s="316"/>
      <c r="JZP129" s="316"/>
      <c r="JZQ129" s="316"/>
      <c r="JZR129" s="316"/>
      <c r="JZS129" s="316"/>
      <c r="JZT129" s="316"/>
      <c r="JZU129" s="316"/>
      <c r="JZV129" s="316"/>
      <c r="JZW129" s="316"/>
      <c r="JZX129" s="316"/>
      <c r="JZY129" s="316"/>
      <c r="JZZ129" s="316"/>
      <c r="KAA129" s="316"/>
      <c r="KAB129" s="316"/>
      <c r="KAC129" s="316"/>
      <c r="KAD129" s="316"/>
      <c r="KAE129" s="316"/>
      <c r="KAF129" s="316"/>
      <c r="KAG129" s="316"/>
      <c r="KAH129" s="316"/>
      <c r="KAI129" s="316"/>
      <c r="KAJ129" s="316"/>
      <c r="KAK129" s="316"/>
      <c r="KAL129" s="316"/>
      <c r="KAM129" s="316"/>
      <c r="KAN129" s="316"/>
      <c r="KAO129" s="316"/>
      <c r="KAP129" s="316"/>
      <c r="KAQ129" s="316"/>
      <c r="KAR129" s="316"/>
      <c r="KAS129" s="316"/>
      <c r="KAT129" s="316"/>
      <c r="KAU129" s="316"/>
      <c r="KAV129" s="316"/>
      <c r="KAW129" s="316"/>
      <c r="KAX129" s="316"/>
      <c r="KAY129" s="316"/>
      <c r="KAZ129" s="316"/>
      <c r="KBA129" s="316"/>
      <c r="KBB129" s="316"/>
      <c r="KBC129" s="316"/>
      <c r="KBD129" s="316"/>
      <c r="KBE129" s="316"/>
      <c r="KBF129" s="316"/>
      <c r="KBG129" s="316"/>
      <c r="KBH129" s="316"/>
      <c r="KBI129" s="316"/>
      <c r="KBJ129" s="316"/>
      <c r="KBK129" s="316"/>
      <c r="KBL129" s="316"/>
      <c r="KBM129" s="316"/>
      <c r="KBN129" s="316"/>
      <c r="KBO129" s="316"/>
      <c r="KBP129" s="316"/>
      <c r="KBQ129" s="316"/>
      <c r="KBR129" s="316"/>
      <c r="KBS129" s="316"/>
      <c r="KBT129" s="316"/>
      <c r="KBU129" s="316"/>
      <c r="KBV129" s="316"/>
      <c r="KBW129" s="316"/>
      <c r="KBX129" s="316"/>
      <c r="KBY129" s="316"/>
      <c r="KBZ129" s="316"/>
      <c r="KCA129" s="316"/>
      <c r="KCB129" s="316"/>
      <c r="KCC129" s="316"/>
      <c r="KCD129" s="316"/>
      <c r="KCE129" s="316"/>
      <c r="KCF129" s="316"/>
      <c r="KCG129" s="316"/>
      <c r="KCH129" s="316"/>
      <c r="KCI129" s="316"/>
      <c r="KCJ129" s="316"/>
      <c r="KCK129" s="316"/>
      <c r="KCL129" s="316"/>
      <c r="KCM129" s="316"/>
      <c r="KCN129" s="316"/>
      <c r="KCO129" s="316"/>
      <c r="KCP129" s="316"/>
      <c r="KCQ129" s="316"/>
      <c r="KCR129" s="316"/>
      <c r="KCS129" s="316"/>
      <c r="KCT129" s="316"/>
      <c r="KCU129" s="316"/>
      <c r="KCV129" s="316"/>
      <c r="KCW129" s="316"/>
      <c r="KCX129" s="316"/>
      <c r="KCY129" s="316"/>
      <c r="KCZ129" s="316"/>
      <c r="KDA129" s="316"/>
      <c r="KDB129" s="316"/>
      <c r="KDC129" s="316"/>
      <c r="KDD129" s="316"/>
      <c r="KDE129" s="316"/>
      <c r="KDF129" s="316"/>
      <c r="KDG129" s="316"/>
      <c r="KDH129" s="316"/>
      <c r="KDI129" s="316"/>
      <c r="KDJ129" s="316"/>
      <c r="KDK129" s="316"/>
      <c r="KDL129" s="316"/>
      <c r="KDM129" s="316"/>
      <c r="KDN129" s="316"/>
      <c r="KDO129" s="316"/>
      <c r="KDP129" s="316"/>
      <c r="KDQ129" s="316"/>
      <c r="KDR129" s="316"/>
      <c r="KDS129" s="316"/>
      <c r="KDT129" s="316"/>
      <c r="KDU129" s="316"/>
      <c r="KDV129" s="316"/>
      <c r="KDW129" s="316"/>
      <c r="KDX129" s="316"/>
      <c r="KDY129" s="316"/>
      <c r="KDZ129" s="316"/>
      <c r="KEA129" s="316"/>
      <c r="KEB129" s="316"/>
      <c r="KEC129" s="316"/>
      <c r="KED129" s="316"/>
      <c r="KEE129" s="316"/>
      <c r="KEF129" s="316"/>
      <c r="KEG129" s="316"/>
      <c r="KEH129" s="316"/>
      <c r="KEI129" s="316"/>
      <c r="KEJ129" s="316"/>
      <c r="KEK129" s="316"/>
      <c r="KEL129" s="316"/>
      <c r="KEM129" s="316"/>
      <c r="KEN129" s="316"/>
      <c r="KEO129" s="316"/>
      <c r="KEP129" s="316"/>
      <c r="KEQ129" s="316"/>
      <c r="KER129" s="316"/>
      <c r="KES129" s="316"/>
      <c r="KET129" s="316"/>
      <c r="KEU129" s="316"/>
      <c r="KEV129" s="316"/>
      <c r="KEW129" s="316"/>
      <c r="KEX129" s="316"/>
      <c r="KEY129" s="316"/>
      <c r="KEZ129" s="316"/>
      <c r="KFA129" s="316"/>
      <c r="KFB129" s="316"/>
      <c r="KFC129" s="316"/>
      <c r="KFD129" s="316"/>
      <c r="KFE129" s="316"/>
      <c r="KFF129" s="316"/>
      <c r="KFG129" s="316"/>
      <c r="KFH129" s="316"/>
      <c r="KFI129" s="316"/>
      <c r="KFJ129" s="316"/>
      <c r="KFK129" s="316"/>
      <c r="KFL129" s="316"/>
      <c r="KFM129" s="316"/>
      <c r="KFN129" s="316"/>
      <c r="KFO129" s="316"/>
      <c r="KFP129" s="316"/>
      <c r="KFQ129" s="316"/>
      <c r="KFR129" s="316"/>
      <c r="KFS129" s="316"/>
      <c r="KFT129" s="316"/>
      <c r="KFU129" s="316"/>
      <c r="KFV129" s="316"/>
      <c r="KFW129" s="316"/>
      <c r="KFX129" s="316"/>
      <c r="KFY129" s="316"/>
      <c r="KFZ129" s="316"/>
      <c r="KGA129" s="316"/>
      <c r="KGB129" s="316"/>
      <c r="KGC129" s="316"/>
      <c r="KGD129" s="316"/>
      <c r="KGE129" s="316"/>
      <c r="KGF129" s="316"/>
      <c r="KGG129" s="316"/>
      <c r="KGH129" s="316"/>
      <c r="KGI129" s="316"/>
      <c r="KGJ129" s="316"/>
      <c r="KGK129" s="316"/>
      <c r="KGL129" s="316"/>
      <c r="KGM129" s="316"/>
      <c r="KGN129" s="316"/>
      <c r="KGO129" s="316"/>
      <c r="KGP129" s="316"/>
      <c r="KGQ129" s="316"/>
      <c r="KGR129" s="316"/>
      <c r="KGS129" s="316"/>
      <c r="KGT129" s="316"/>
      <c r="KGU129" s="316"/>
      <c r="KGV129" s="316"/>
      <c r="KGW129" s="316"/>
      <c r="KGX129" s="316"/>
      <c r="KGY129" s="316"/>
      <c r="KGZ129" s="316"/>
      <c r="KHA129" s="316"/>
      <c r="KHB129" s="316"/>
      <c r="KHC129" s="316"/>
      <c r="KHD129" s="316"/>
      <c r="KHE129" s="316"/>
      <c r="KHF129" s="316"/>
      <c r="KHG129" s="316"/>
      <c r="KHH129" s="316"/>
      <c r="KHI129" s="316"/>
      <c r="KHJ129" s="316"/>
      <c r="KHK129" s="316"/>
      <c r="KHL129" s="316"/>
      <c r="KHM129" s="316"/>
      <c r="KHN129" s="316"/>
      <c r="KHO129" s="316"/>
      <c r="KHP129" s="316"/>
      <c r="KHQ129" s="316"/>
      <c r="KHR129" s="316"/>
      <c r="KHS129" s="316"/>
      <c r="KHT129" s="316"/>
      <c r="KHU129" s="316"/>
      <c r="KHV129" s="316"/>
      <c r="KHW129" s="316"/>
      <c r="KHX129" s="316"/>
      <c r="KHY129" s="316"/>
      <c r="KHZ129" s="316"/>
      <c r="KIA129" s="316"/>
      <c r="KIB129" s="316"/>
      <c r="KIC129" s="316"/>
      <c r="KID129" s="316"/>
      <c r="KIE129" s="316"/>
      <c r="KIF129" s="316"/>
      <c r="KIG129" s="316"/>
      <c r="KIH129" s="316"/>
      <c r="KII129" s="316"/>
      <c r="KIJ129" s="316"/>
      <c r="KIK129" s="316"/>
      <c r="KIL129" s="316"/>
      <c r="KIM129" s="316"/>
      <c r="KIN129" s="316"/>
      <c r="KIO129" s="316"/>
      <c r="KIP129" s="316"/>
      <c r="KIQ129" s="316"/>
      <c r="KIR129" s="316"/>
      <c r="KIS129" s="316"/>
      <c r="KIT129" s="316"/>
      <c r="KIU129" s="316"/>
      <c r="KIV129" s="316"/>
      <c r="KIW129" s="316"/>
      <c r="KIX129" s="316"/>
      <c r="KIY129" s="316"/>
      <c r="KIZ129" s="316"/>
      <c r="KJA129" s="316"/>
      <c r="KJB129" s="316"/>
      <c r="KJC129" s="316"/>
      <c r="KJD129" s="316"/>
      <c r="KJE129" s="316"/>
      <c r="KJF129" s="316"/>
      <c r="KJG129" s="316"/>
      <c r="KJH129" s="316"/>
      <c r="KJI129" s="316"/>
      <c r="KJJ129" s="316"/>
      <c r="KJK129" s="316"/>
      <c r="KJL129" s="316"/>
      <c r="KJM129" s="316"/>
      <c r="KJN129" s="316"/>
      <c r="KJO129" s="316"/>
      <c r="KJP129" s="316"/>
      <c r="KJQ129" s="316"/>
      <c r="KJR129" s="316"/>
      <c r="KJS129" s="316"/>
      <c r="KJT129" s="316"/>
      <c r="KJU129" s="316"/>
      <c r="KJV129" s="316"/>
      <c r="KJW129" s="316"/>
      <c r="KJX129" s="316"/>
      <c r="KJY129" s="316"/>
      <c r="KJZ129" s="316"/>
      <c r="KKA129" s="316"/>
      <c r="KKB129" s="316"/>
      <c r="KKC129" s="316"/>
      <c r="KKD129" s="316"/>
      <c r="KKE129" s="316"/>
      <c r="KKF129" s="316"/>
      <c r="KKG129" s="316"/>
      <c r="KKH129" s="316"/>
      <c r="KKI129" s="316"/>
      <c r="KKJ129" s="316"/>
      <c r="KKK129" s="316"/>
      <c r="KKL129" s="316"/>
      <c r="KKM129" s="316"/>
      <c r="KKN129" s="316"/>
      <c r="KKO129" s="316"/>
      <c r="KKP129" s="316"/>
      <c r="KKQ129" s="316"/>
      <c r="KKR129" s="316"/>
      <c r="KKS129" s="316"/>
      <c r="KKT129" s="316"/>
      <c r="KKU129" s="316"/>
      <c r="KKV129" s="316"/>
      <c r="KKW129" s="316"/>
      <c r="KKX129" s="316"/>
      <c r="KKY129" s="316"/>
      <c r="KKZ129" s="316"/>
      <c r="KLA129" s="316"/>
      <c r="KLB129" s="316"/>
      <c r="KLC129" s="316"/>
      <c r="KLD129" s="316"/>
      <c r="KLE129" s="316"/>
      <c r="KLF129" s="316"/>
      <c r="KLG129" s="316"/>
      <c r="KLH129" s="316"/>
      <c r="KLI129" s="316"/>
      <c r="KLJ129" s="316"/>
      <c r="KLK129" s="316"/>
      <c r="KLL129" s="316"/>
      <c r="KLM129" s="316"/>
      <c r="KLN129" s="316"/>
      <c r="KLO129" s="316"/>
      <c r="KLP129" s="316"/>
      <c r="KLQ129" s="316"/>
      <c r="KLR129" s="316"/>
      <c r="KLS129" s="316"/>
      <c r="KLT129" s="316"/>
      <c r="KLU129" s="316"/>
      <c r="KLV129" s="316"/>
      <c r="KLW129" s="316"/>
      <c r="KLX129" s="316"/>
      <c r="KLY129" s="316"/>
      <c r="KLZ129" s="316"/>
      <c r="KMA129" s="316"/>
      <c r="KMB129" s="316"/>
      <c r="KMC129" s="316"/>
      <c r="KMD129" s="316"/>
      <c r="KME129" s="316"/>
      <c r="KMF129" s="316"/>
      <c r="KMG129" s="316"/>
      <c r="KMH129" s="316"/>
      <c r="KMI129" s="316"/>
      <c r="KMJ129" s="316"/>
      <c r="KMK129" s="316"/>
      <c r="KML129" s="316"/>
      <c r="KMM129" s="316"/>
      <c r="KMN129" s="316"/>
      <c r="KMO129" s="316"/>
      <c r="KMP129" s="316"/>
      <c r="KMQ129" s="316"/>
      <c r="KMR129" s="316"/>
      <c r="KMS129" s="316"/>
      <c r="KMT129" s="316"/>
      <c r="KMU129" s="316"/>
      <c r="KMV129" s="316"/>
      <c r="KMW129" s="316"/>
      <c r="KMX129" s="316"/>
      <c r="KMY129" s="316"/>
      <c r="KMZ129" s="316"/>
      <c r="KNA129" s="316"/>
      <c r="KNB129" s="316"/>
      <c r="KNC129" s="316"/>
      <c r="KND129" s="316"/>
      <c r="KNE129" s="316"/>
      <c r="KNF129" s="316"/>
      <c r="KNG129" s="316"/>
      <c r="KNH129" s="316"/>
      <c r="KNI129" s="316"/>
      <c r="KNJ129" s="316"/>
      <c r="KNK129" s="316"/>
      <c r="KNL129" s="316"/>
      <c r="KNM129" s="316"/>
      <c r="KNN129" s="316"/>
      <c r="KNO129" s="316"/>
      <c r="KNP129" s="316"/>
      <c r="KNQ129" s="316"/>
      <c r="KNR129" s="316"/>
      <c r="KNS129" s="316"/>
      <c r="KNT129" s="316"/>
      <c r="KNU129" s="316"/>
      <c r="KNV129" s="316"/>
      <c r="KNW129" s="316"/>
      <c r="KNX129" s="316"/>
      <c r="KNY129" s="316"/>
      <c r="KNZ129" s="316"/>
      <c r="KOA129" s="316"/>
      <c r="KOB129" s="316"/>
      <c r="KOC129" s="316"/>
      <c r="KOD129" s="316"/>
      <c r="KOE129" s="316"/>
      <c r="KOF129" s="316"/>
      <c r="KOG129" s="316"/>
      <c r="KOH129" s="316"/>
      <c r="KOI129" s="316"/>
      <c r="KOJ129" s="316"/>
      <c r="KOK129" s="316"/>
      <c r="KOL129" s="316"/>
      <c r="KOM129" s="316"/>
      <c r="KON129" s="316"/>
      <c r="KOO129" s="316"/>
      <c r="KOP129" s="316"/>
      <c r="KOQ129" s="316"/>
      <c r="KOR129" s="316"/>
      <c r="KOS129" s="316"/>
      <c r="KOT129" s="316"/>
      <c r="KOU129" s="316"/>
      <c r="KOV129" s="316"/>
      <c r="KOW129" s="316"/>
      <c r="KOX129" s="316"/>
      <c r="KOY129" s="316"/>
      <c r="KOZ129" s="316"/>
      <c r="KPA129" s="316"/>
      <c r="KPB129" s="316"/>
      <c r="KPC129" s="316"/>
      <c r="KPD129" s="316"/>
      <c r="KPE129" s="316"/>
      <c r="KPF129" s="316"/>
      <c r="KPG129" s="316"/>
      <c r="KPH129" s="316"/>
      <c r="KPI129" s="316"/>
      <c r="KPJ129" s="316"/>
      <c r="KPK129" s="316"/>
      <c r="KPL129" s="316"/>
      <c r="KPM129" s="316"/>
      <c r="KPN129" s="316"/>
      <c r="KPO129" s="316"/>
      <c r="KPP129" s="316"/>
      <c r="KPQ129" s="316"/>
      <c r="KPR129" s="316"/>
      <c r="KPS129" s="316"/>
      <c r="KPT129" s="316"/>
      <c r="KPU129" s="316"/>
      <c r="KPV129" s="316"/>
      <c r="KPW129" s="316"/>
      <c r="KPX129" s="316"/>
      <c r="KPY129" s="316"/>
      <c r="KPZ129" s="316"/>
      <c r="KQA129" s="316"/>
      <c r="KQB129" s="316"/>
      <c r="KQC129" s="316"/>
      <c r="KQD129" s="316"/>
      <c r="KQE129" s="316"/>
      <c r="KQF129" s="316"/>
      <c r="KQG129" s="316"/>
      <c r="KQH129" s="316"/>
      <c r="KQI129" s="316"/>
      <c r="KQJ129" s="316"/>
      <c r="KQK129" s="316"/>
      <c r="KQL129" s="316"/>
      <c r="KQM129" s="316"/>
      <c r="KQN129" s="316"/>
      <c r="KQO129" s="316"/>
      <c r="KQP129" s="316"/>
      <c r="KQQ129" s="316"/>
      <c r="KQR129" s="316"/>
      <c r="KQS129" s="316"/>
      <c r="KQT129" s="316"/>
      <c r="KQU129" s="316"/>
      <c r="KQV129" s="316"/>
      <c r="KQW129" s="316"/>
      <c r="KQX129" s="316"/>
      <c r="KQY129" s="316"/>
      <c r="KQZ129" s="316"/>
      <c r="KRA129" s="316"/>
      <c r="KRB129" s="316"/>
      <c r="KRC129" s="316"/>
      <c r="KRD129" s="316"/>
      <c r="KRE129" s="316"/>
      <c r="KRF129" s="316"/>
      <c r="KRG129" s="316"/>
      <c r="KRH129" s="316"/>
      <c r="KRI129" s="316"/>
      <c r="KRJ129" s="316"/>
      <c r="KRK129" s="316"/>
      <c r="KRL129" s="316"/>
      <c r="KRM129" s="316"/>
      <c r="KRN129" s="316"/>
      <c r="KRO129" s="316"/>
      <c r="KRP129" s="316"/>
      <c r="KRQ129" s="316"/>
      <c r="KRR129" s="316"/>
      <c r="KRS129" s="316"/>
      <c r="KRT129" s="316"/>
      <c r="KRU129" s="316"/>
      <c r="KRV129" s="316"/>
      <c r="KRW129" s="316"/>
      <c r="KRX129" s="316"/>
      <c r="KRY129" s="316"/>
      <c r="KRZ129" s="316"/>
      <c r="KSA129" s="316"/>
      <c r="KSB129" s="316"/>
      <c r="KSC129" s="316"/>
      <c r="KSD129" s="316"/>
      <c r="KSE129" s="316"/>
      <c r="KSF129" s="316"/>
      <c r="KSG129" s="316"/>
      <c r="KSH129" s="316"/>
      <c r="KSI129" s="316"/>
      <c r="KSJ129" s="316"/>
      <c r="KSK129" s="316"/>
      <c r="KSL129" s="316"/>
      <c r="KSM129" s="316"/>
      <c r="KSN129" s="316"/>
      <c r="KSO129" s="316"/>
      <c r="KSP129" s="316"/>
      <c r="KSQ129" s="316"/>
      <c r="KSR129" s="316"/>
      <c r="KSS129" s="316"/>
      <c r="KST129" s="316"/>
      <c r="KSU129" s="316"/>
      <c r="KSV129" s="316"/>
      <c r="KSW129" s="316"/>
      <c r="KSX129" s="316"/>
      <c r="KSY129" s="316"/>
      <c r="KSZ129" s="316"/>
      <c r="KTA129" s="316"/>
      <c r="KTB129" s="316"/>
      <c r="KTC129" s="316"/>
      <c r="KTD129" s="316"/>
      <c r="KTE129" s="316"/>
      <c r="KTF129" s="316"/>
      <c r="KTG129" s="316"/>
      <c r="KTH129" s="316"/>
      <c r="KTI129" s="316"/>
      <c r="KTJ129" s="316"/>
      <c r="KTK129" s="316"/>
      <c r="KTL129" s="316"/>
      <c r="KTM129" s="316"/>
      <c r="KTN129" s="316"/>
      <c r="KTO129" s="316"/>
      <c r="KTP129" s="316"/>
      <c r="KTQ129" s="316"/>
      <c r="KTR129" s="316"/>
      <c r="KTS129" s="316"/>
      <c r="KTT129" s="316"/>
      <c r="KTU129" s="316"/>
      <c r="KTV129" s="316"/>
      <c r="KTW129" s="316"/>
      <c r="KTX129" s="316"/>
      <c r="KTY129" s="316"/>
      <c r="KTZ129" s="316"/>
      <c r="KUA129" s="316"/>
      <c r="KUB129" s="316"/>
      <c r="KUC129" s="316"/>
      <c r="KUD129" s="316"/>
      <c r="KUE129" s="316"/>
      <c r="KUF129" s="316"/>
      <c r="KUG129" s="316"/>
      <c r="KUH129" s="316"/>
      <c r="KUI129" s="316"/>
      <c r="KUJ129" s="316"/>
      <c r="KUK129" s="316"/>
      <c r="KUL129" s="316"/>
      <c r="KUM129" s="316"/>
      <c r="KUN129" s="316"/>
      <c r="KUO129" s="316"/>
      <c r="KUP129" s="316"/>
      <c r="KUQ129" s="316"/>
      <c r="KUR129" s="316"/>
      <c r="KUS129" s="316"/>
      <c r="KUT129" s="316"/>
      <c r="KUU129" s="316"/>
      <c r="KUV129" s="316"/>
      <c r="KUW129" s="316"/>
      <c r="KUX129" s="316"/>
      <c r="KUY129" s="316"/>
      <c r="KUZ129" s="316"/>
      <c r="KVA129" s="316"/>
      <c r="KVB129" s="316"/>
      <c r="KVC129" s="316"/>
      <c r="KVD129" s="316"/>
      <c r="KVE129" s="316"/>
      <c r="KVF129" s="316"/>
      <c r="KVG129" s="316"/>
      <c r="KVH129" s="316"/>
      <c r="KVI129" s="316"/>
      <c r="KVJ129" s="316"/>
      <c r="KVK129" s="316"/>
      <c r="KVL129" s="316"/>
      <c r="KVM129" s="316"/>
      <c r="KVN129" s="316"/>
      <c r="KVO129" s="316"/>
      <c r="KVP129" s="316"/>
      <c r="KVQ129" s="316"/>
      <c r="KVR129" s="316"/>
      <c r="KVS129" s="316"/>
      <c r="KVT129" s="316"/>
      <c r="KVU129" s="316"/>
      <c r="KVV129" s="316"/>
      <c r="KVW129" s="316"/>
      <c r="KVX129" s="316"/>
      <c r="KVY129" s="316"/>
      <c r="KVZ129" s="316"/>
      <c r="KWA129" s="316"/>
      <c r="KWB129" s="316"/>
      <c r="KWC129" s="316"/>
      <c r="KWD129" s="316"/>
      <c r="KWE129" s="316"/>
      <c r="KWF129" s="316"/>
      <c r="KWG129" s="316"/>
      <c r="KWH129" s="316"/>
      <c r="KWI129" s="316"/>
      <c r="KWJ129" s="316"/>
      <c r="KWK129" s="316"/>
      <c r="KWL129" s="316"/>
      <c r="KWM129" s="316"/>
      <c r="KWN129" s="316"/>
      <c r="KWO129" s="316"/>
      <c r="KWP129" s="316"/>
      <c r="KWQ129" s="316"/>
      <c r="KWR129" s="316"/>
      <c r="KWS129" s="316"/>
      <c r="KWT129" s="316"/>
      <c r="KWU129" s="316"/>
      <c r="KWV129" s="316"/>
      <c r="KWW129" s="316"/>
      <c r="KWX129" s="316"/>
      <c r="KWY129" s="316"/>
      <c r="KWZ129" s="316"/>
      <c r="KXA129" s="316"/>
      <c r="KXB129" s="316"/>
      <c r="KXC129" s="316"/>
      <c r="KXD129" s="316"/>
      <c r="KXE129" s="316"/>
      <c r="KXF129" s="316"/>
      <c r="KXG129" s="316"/>
      <c r="KXH129" s="316"/>
      <c r="KXI129" s="316"/>
      <c r="KXJ129" s="316"/>
      <c r="KXK129" s="316"/>
      <c r="KXL129" s="316"/>
      <c r="KXM129" s="316"/>
      <c r="KXN129" s="316"/>
      <c r="KXO129" s="316"/>
      <c r="KXP129" s="316"/>
      <c r="KXQ129" s="316"/>
      <c r="KXR129" s="316"/>
      <c r="KXS129" s="316"/>
      <c r="KXT129" s="316"/>
      <c r="KXU129" s="316"/>
      <c r="KXV129" s="316"/>
      <c r="KXW129" s="316"/>
      <c r="KXX129" s="316"/>
      <c r="KXY129" s="316"/>
      <c r="KXZ129" s="316"/>
      <c r="KYA129" s="316"/>
      <c r="KYB129" s="316"/>
      <c r="KYC129" s="316"/>
      <c r="KYD129" s="316"/>
      <c r="KYE129" s="316"/>
      <c r="KYF129" s="316"/>
      <c r="KYG129" s="316"/>
      <c r="KYH129" s="316"/>
      <c r="KYI129" s="316"/>
      <c r="KYJ129" s="316"/>
      <c r="KYK129" s="316"/>
      <c r="KYL129" s="316"/>
      <c r="KYM129" s="316"/>
      <c r="KYN129" s="316"/>
      <c r="KYO129" s="316"/>
      <c r="KYP129" s="316"/>
      <c r="KYQ129" s="316"/>
      <c r="KYR129" s="316"/>
      <c r="KYS129" s="316"/>
      <c r="KYT129" s="316"/>
      <c r="KYU129" s="316"/>
      <c r="KYV129" s="316"/>
      <c r="KYW129" s="316"/>
      <c r="KYX129" s="316"/>
      <c r="KYY129" s="316"/>
      <c r="KYZ129" s="316"/>
      <c r="KZA129" s="316"/>
      <c r="KZB129" s="316"/>
      <c r="KZC129" s="316"/>
      <c r="KZD129" s="316"/>
      <c r="KZE129" s="316"/>
      <c r="KZF129" s="316"/>
      <c r="KZG129" s="316"/>
      <c r="KZH129" s="316"/>
      <c r="KZI129" s="316"/>
      <c r="KZJ129" s="316"/>
      <c r="KZK129" s="316"/>
      <c r="KZL129" s="316"/>
      <c r="KZM129" s="316"/>
      <c r="KZN129" s="316"/>
      <c r="KZO129" s="316"/>
      <c r="KZP129" s="316"/>
      <c r="KZQ129" s="316"/>
      <c r="KZR129" s="316"/>
      <c r="KZS129" s="316"/>
      <c r="KZT129" s="316"/>
      <c r="KZU129" s="316"/>
      <c r="KZV129" s="316"/>
      <c r="KZW129" s="316"/>
      <c r="KZX129" s="316"/>
      <c r="KZY129" s="316"/>
      <c r="KZZ129" s="316"/>
      <c r="LAA129" s="316"/>
      <c r="LAB129" s="316"/>
      <c r="LAC129" s="316"/>
      <c r="LAD129" s="316"/>
      <c r="LAE129" s="316"/>
      <c r="LAF129" s="316"/>
      <c r="LAG129" s="316"/>
      <c r="LAH129" s="316"/>
      <c r="LAI129" s="316"/>
      <c r="LAJ129" s="316"/>
      <c r="LAK129" s="316"/>
      <c r="LAL129" s="316"/>
      <c r="LAM129" s="316"/>
      <c r="LAN129" s="316"/>
      <c r="LAO129" s="316"/>
      <c r="LAP129" s="316"/>
      <c r="LAQ129" s="316"/>
      <c r="LAR129" s="316"/>
      <c r="LAS129" s="316"/>
      <c r="LAT129" s="316"/>
      <c r="LAU129" s="316"/>
      <c r="LAV129" s="316"/>
      <c r="LAW129" s="316"/>
      <c r="LAX129" s="316"/>
      <c r="LAY129" s="316"/>
      <c r="LAZ129" s="316"/>
      <c r="LBA129" s="316"/>
      <c r="LBB129" s="316"/>
      <c r="LBC129" s="316"/>
      <c r="LBD129" s="316"/>
      <c r="LBE129" s="316"/>
      <c r="LBF129" s="316"/>
      <c r="LBG129" s="316"/>
      <c r="LBH129" s="316"/>
      <c r="LBI129" s="316"/>
      <c r="LBJ129" s="316"/>
      <c r="LBK129" s="316"/>
      <c r="LBL129" s="316"/>
      <c r="LBM129" s="316"/>
      <c r="LBN129" s="316"/>
      <c r="LBO129" s="316"/>
      <c r="LBP129" s="316"/>
      <c r="LBQ129" s="316"/>
      <c r="LBR129" s="316"/>
      <c r="LBS129" s="316"/>
      <c r="LBT129" s="316"/>
      <c r="LBU129" s="316"/>
      <c r="LBV129" s="316"/>
      <c r="LBW129" s="316"/>
      <c r="LBX129" s="316"/>
      <c r="LBY129" s="316"/>
      <c r="LBZ129" s="316"/>
      <c r="LCA129" s="316"/>
      <c r="LCB129" s="316"/>
      <c r="LCC129" s="316"/>
      <c r="LCD129" s="316"/>
      <c r="LCE129" s="316"/>
      <c r="LCF129" s="316"/>
      <c r="LCG129" s="316"/>
      <c r="LCH129" s="316"/>
      <c r="LCI129" s="316"/>
      <c r="LCJ129" s="316"/>
      <c r="LCK129" s="316"/>
      <c r="LCL129" s="316"/>
      <c r="LCM129" s="316"/>
      <c r="LCN129" s="316"/>
      <c r="LCO129" s="316"/>
      <c r="LCP129" s="316"/>
      <c r="LCQ129" s="316"/>
      <c r="LCR129" s="316"/>
      <c r="LCS129" s="316"/>
      <c r="LCT129" s="316"/>
      <c r="LCU129" s="316"/>
      <c r="LCV129" s="316"/>
      <c r="LCW129" s="316"/>
      <c r="LCX129" s="316"/>
      <c r="LCY129" s="316"/>
      <c r="LCZ129" s="316"/>
      <c r="LDA129" s="316"/>
      <c r="LDB129" s="316"/>
      <c r="LDC129" s="316"/>
      <c r="LDD129" s="316"/>
      <c r="LDE129" s="316"/>
      <c r="LDF129" s="316"/>
      <c r="LDG129" s="316"/>
      <c r="LDH129" s="316"/>
      <c r="LDI129" s="316"/>
      <c r="LDJ129" s="316"/>
      <c r="LDK129" s="316"/>
      <c r="LDL129" s="316"/>
      <c r="LDM129" s="316"/>
      <c r="LDN129" s="316"/>
      <c r="LDO129" s="316"/>
      <c r="LDP129" s="316"/>
      <c r="LDQ129" s="316"/>
      <c r="LDR129" s="316"/>
      <c r="LDS129" s="316"/>
      <c r="LDT129" s="316"/>
      <c r="LDU129" s="316"/>
      <c r="LDV129" s="316"/>
      <c r="LDW129" s="316"/>
      <c r="LDX129" s="316"/>
      <c r="LDY129" s="316"/>
      <c r="LDZ129" s="316"/>
      <c r="LEA129" s="316"/>
      <c r="LEB129" s="316"/>
      <c r="LEC129" s="316"/>
      <c r="LED129" s="316"/>
      <c r="LEE129" s="316"/>
      <c r="LEF129" s="316"/>
      <c r="LEG129" s="316"/>
      <c r="LEH129" s="316"/>
      <c r="LEI129" s="316"/>
      <c r="LEJ129" s="316"/>
      <c r="LEK129" s="316"/>
      <c r="LEL129" s="316"/>
      <c r="LEM129" s="316"/>
      <c r="LEN129" s="316"/>
      <c r="LEO129" s="316"/>
      <c r="LEP129" s="316"/>
      <c r="LEQ129" s="316"/>
      <c r="LER129" s="316"/>
      <c r="LES129" s="316"/>
      <c r="LET129" s="316"/>
      <c r="LEU129" s="316"/>
      <c r="LEV129" s="316"/>
      <c r="LEW129" s="316"/>
      <c r="LEX129" s="316"/>
      <c r="LEY129" s="316"/>
      <c r="LEZ129" s="316"/>
      <c r="LFA129" s="316"/>
      <c r="LFB129" s="316"/>
      <c r="LFC129" s="316"/>
      <c r="LFD129" s="316"/>
      <c r="LFE129" s="316"/>
      <c r="LFF129" s="316"/>
      <c r="LFG129" s="316"/>
      <c r="LFH129" s="316"/>
      <c r="LFI129" s="316"/>
      <c r="LFJ129" s="316"/>
      <c r="LFK129" s="316"/>
      <c r="LFL129" s="316"/>
      <c r="LFM129" s="316"/>
      <c r="LFN129" s="316"/>
      <c r="LFO129" s="316"/>
      <c r="LFP129" s="316"/>
      <c r="LFQ129" s="316"/>
      <c r="LFR129" s="316"/>
      <c r="LFS129" s="316"/>
      <c r="LFT129" s="316"/>
      <c r="LFU129" s="316"/>
      <c r="LFV129" s="316"/>
      <c r="LFW129" s="316"/>
      <c r="LFX129" s="316"/>
      <c r="LFY129" s="316"/>
      <c r="LFZ129" s="316"/>
      <c r="LGA129" s="316"/>
      <c r="LGB129" s="316"/>
      <c r="LGC129" s="316"/>
      <c r="LGD129" s="316"/>
      <c r="LGE129" s="316"/>
      <c r="LGF129" s="316"/>
      <c r="LGG129" s="316"/>
      <c r="LGH129" s="316"/>
      <c r="LGI129" s="316"/>
      <c r="LGJ129" s="316"/>
      <c r="LGK129" s="316"/>
      <c r="LGL129" s="316"/>
      <c r="LGM129" s="316"/>
      <c r="LGN129" s="316"/>
      <c r="LGO129" s="316"/>
      <c r="LGP129" s="316"/>
      <c r="LGQ129" s="316"/>
      <c r="LGR129" s="316"/>
      <c r="LGS129" s="316"/>
      <c r="LGT129" s="316"/>
      <c r="LGU129" s="316"/>
      <c r="LGV129" s="316"/>
      <c r="LGW129" s="316"/>
      <c r="LGX129" s="316"/>
      <c r="LGY129" s="316"/>
      <c r="LGZ129" s="316"/>
      <c r="LHA129" s="316"/>
      <c r="LHB129" s="316"/>
      <c r="LHC129" s="316"/>
      <c r="LHD129" s="316"/>
      <c r="LHE129" s="316"/>
      <c r="LHF129" s="316"/>
      <c r="LHG129" s="316"/>
      <c r="LHH129" s="316"/>
      <c r="LHI129" s="316"/>
      <c r="LHJ129" s="316"/>
      <c r="LHK129" s="316"/>
      <c r="LHL129" s="316"/>
      <c r="LHM129" s="316"/>
      <c r="LHN129" s="316"/>
      <c r="LHO129" s="316"/>
      <c r="LHP129" s="316"/>
      <c r="LHQ129" s="316"/>
      <c r="LHR129" s="316"/>
      <c r="LHS129" s="316"/>
      <c r="LHT129" s="316"/>
      <c r="LHU129" s="316"/>
      <c r="LHV129" s="316"/>
      <c r="LHW129" s="316"/>
      <c r="LHX129" s="316"/>
      <c r="LHY129" s="316"/>
      <c r="LHZ129" s="316"/>
      <c r="LIA129" s="316"/>
      <c r="LIB129" s="316"/>
      <c r="LIC129" s="316"/>
      <c r="LID129" s="316"/>
      <c r="LIE129" s="316"/>
      <c r="LIF129" s="316"/>
      <c r="LIG129" s="316"/>
      <c r="LIH129" s="316"/>
      <c r="LII129" s="316"/>
      <c r="LIJ129" s="316"/>
      <c r="LIK129" s="316"/>
      <c r="LIL129" s="316"/>
      <c r="LIM129" s="316"/>
      <c r="LIN129" s="316"/>
      <c r="LIO129" s="316"/>
      <c r="LIP129" s="316"/>
      <c r="LIQ129" s="316"/>
      <c r="LIR129" s="316"/>
      <c r="LIS129" s="316"/>
      <c r="LIT129" s="316"/>
      <c r="LIU129" s="316"/>
      <c r="LIV129" s="316"/>
      <c r="LIW129" s="316"/>
      <c r="LIX129" s="316"/>
      <c r="LIY129" s="316"/>
      <c r="LIZ129" s="316"/>
      <c r="LJA129" s="316"/>
      <c r="LJB129" s="316"/>
      <c r="LJC129" s="316"/>
      <c r="LJD129" s="316"/>
      <c r="LJE129" s="316"/>
      <c r="LJF129" s="316"/>
      <c r="LJG129" s="316"/>
      <c r="LJH129" s="316"/>
      <c r="LJI129" s="316"/>
      <c r="LJJ129" s="316"/>
      <c r="LJK129" s="316"/>
      <c r="LJL129" s="316"/>
      <c r="LJM129" s="316"/>
      <c r="LJN129" s="316"/>
      <c r="LJO129" s="316"/>
      <c r="LJP129" s="316"/>
      <c r="LJQ129" s="316"/>
      <c r="LJR129" s="316"/>
      <c r="LJS129" s="316"/>
      <c r="LJT129" s="316"/>
      <c r="LJU129" s="316"/>
      <c r="LJV129" s="316"/>
      <c r="LJW129" s="316"/>
      <c r="LJX129" s="316"/>
      <c r="LJY129" s="316"/>
      <c r="LJZ129" s="316"/>
      <c r="LKA129" s="316"/>
      <c r="LKB129" s="316"/>
      <c r="LKC129" s="316"/>
      <c r="LKD129" s="316"/>
      <c r="LKE129" s="316"/>
      <c r="LKF129" s="316"/>
      <c r="LKG129" s="316"/>
      <c r="LKH129" s="316"/>
      <c r="LKI129" s="316"/>
      <c r="LKJ129" s="316"/>
      <c r="LKK129" s="316"/>
      <c r="LKL129" s="316"/>
      <c r="LKM129" s="316"/>
      <c r="LKN129" s="316"/>
      <c r="LKO129" s="316"/>
      <c r="LKP129" s="316"/>
      <c r="LKQ129" s="316"/>
      <c r="LKR129" s="316"/>
      <c r="LKS129" s="316"/>
      <c r="LKT129" s="316"/>
      <c r="LKU129" s="316"/>
      <c r="LKV129" s="316"/>
      <c r="LKW129" s="316"/>
      <c r="LKX129" s="316"/>
      <c r="LKY129" s="316"/>
      <c r="LKZ129" s="316"/>
      <c r="LLA129" s="316"/>
      <c r="LLB129" s="316"/>
      <c r="LLC129" s="316"/>
      <c r="LLD129" s="316"/>
      <c r="LLE129" s="316"/>
      <c r="LLF129" s="316"/>
      <c r="LLG129" s="316"/>
      <c r="LLH129" s="316"/>
      <c r="LLI129" s="316"/>
      <c r="LLJ129" s="316"/>
      <c r="LLK129" s="316"/>
      <c r="LLL129" s="316"/>
      <c r="LLM129" s="316"/>
      <c r="LLN129" s="316"/>
      <c r="LLO129" s="316"/>
      <c r="LLP129" s="316"/>
      <c r="LLQ129" s="316"/>
      <c r="LLR129" s="316"/>
      <c r="LLS129" s="316"/>
      <c r="LLT129" s="316"/>
      <c r="LLU129" s="316"/>
      <c r="LLV129" s="316"/>
      <c r="LLW129" s="316"/>
      <c r="LLX129" s="316"/>
      <c r="LLY129" s="316"/>
      <c r="LLZ129" s="316"/>
      <c r="LMA129" s="316"/>
      <c r="LMB129" s="316"/>
      <c r="LMC129" s="316"/>
      <c r="LMD129" s="316"/>
      <c r="LME129" s="316"/>
      <c r="LMF129" s="316"/>
      <c r="LMG129" s="316"/>
      <c r="LMH129" s="316"/>
      <c r="LMI129" s="316"/>
      <c r="LMJ129" s="316"/>
      <c r="LMK129" s="316"/>
      <c r="LML129" s="316"/>
      <c r="LMM129" s="316"/>
      <c r="LMN129" s="316"/>
      <c r="LMO129" s="316"/>
      <c r="LMP129" s="316"/>
      <c r="LMQ129" s="316"/>
      <c r="LMR129" s="316"/>
      <c r="LMS129" s="316"/>
      <c r="LMT129" s="316"/>
      <c r="LMU129" s="316"/>
      <c r="LMV129" s="316"/>
      <c r="LMW129" s="316"/>
      <c r="LMX129" s="316"/>
      <c r="LMY129" s="316"/>
      <c r="LMZ129" s="316"/>
      <c r="LNA129" s="316"/>
      <c r="LNB129" s="316"/>
      <c r="LNC129" s="316"/>
      <c r="LND129" s="316"/>
      <c r="LNE129" s="316"/>
      <c r="LNF129" s="316"/>
      <c r="LNG129" s="316"/>
      <c r="LNH129" s="316"/>
      <c r="LNI129" s="316"/>
      <c r="LNJ129" s="316"/>
      <c r="LNK129" s="316"/>
      <c r="LNL129" s="316"/>
      <c r="LNM129" s="316"/>
      <c r="LNN129" s="316"/>
      <c r="LNO129" s="316"/>
      <c r="LNP129" s="316"/>
      <c r="LNQ129" s="316"/>
      <c r="LNR129" s="316"/>
      <c r="LNS129" s="316"/>
      <c r="LNT129" s="316"/>
      <c r="LNU129" s="316"/>
      <c r="LNV129" s="316"/>
      <c r="LNW129" s="316"/>
      <c r="LNX129" s="316"/>
      <c r="LNY129" s="316"/>
      <c r="LNZ129" s="316"/>
      <c r="LOA129" s="316"/>
      <c r="LOB129" s="316"/>
      <c r="LOC129" s="316"/>
      <c r="LOD129" s="316"/>
      <c r="LOE129" s="316"/>
      <c r="LOF129" s="316"/>
      <c r="LOG129" s="316"/>
      <c r="LOH129" s="316"/>
      <c r="LOI129" s="316"/>
      <c r="LOJ129" s="316"/>
      <c r="LOK129" s="316"/>
      <c r="LOL129" s="316"/>
      <c r="LOM129" s="316"/>
      <c r="LON129" s="316"/>
      <c r="LOO129" s="316"/>
      <c r="LOP129" s="316"/>
      <c r="LOQ129" s="316"/>
      <c r="LOR129" s="316"/>
      <c r="LOS129" s="316"/>
      <c r="LOT129" s="316"/>
      <c r="LOU129" s="316"/>
      <c r="LOV129" s="316"/>
      <c r="LOW129" s="316"/>
      <c r="LOX129" s="316"/>
      <c r="LOY129" s="316"/>
      <c r="LOZ129" s="316"/>
      <c r="LPA129" s="316"/>
      <c r="LPB129" s="316"/>
      <c r="LPC129" s="316"/>
      <c r="LPD129" s="316"/>
      <c r="LPE129" s="316"/>
      <c r="LPF129" s="316"/>
      <c r="LPG129" s="316"/>
      <c r="LPH129" s="316"/>
      <c r="LPI129" s="316"/>
      <c r="LPJ129" s="316"/>
      <c r="LPK129" s="316"/>
      <c r="LPL129" s="316"/>
      <c r="LPM129" s="316"/>
      <c r="LPN129" s="316"/>
      <c r="LPO129" s="316"/>
      <c r="LPP129" s="316"/>
      <c r="LPQ129" s="316"/>
      <c r="LPR129" s="316"/>
      <c r="LPS129" s="316"/>
      <c r="LPT129" s="316"/>
      <c r="LPU129" s="316"/>
      <c r="LPV129" s="316"/>
      <c r="LPW129" s="316"/>
      <c r="LPX129" s="316"/>
      <c r="LPY129" s="316"/>
      <c r="LPZ129" s="316"/>
      <c r="LQA129" s="316"/>
      <c r="LQB129" s="316"/>
      <c r="LQC129" s="316"/>
      <c r="LQD129" s="316"/>
      <c r="LQE129" s="316"/>
      <c r="LQF129" s="316"/>
      <c r="LQG129" s="316"/>
      <c r="LQH129" s="316"/>
      <c r="LQI129" s="316"/>
      <c r="LQJ129" s="316"/>
      <c r="LQK129" s="316"/>
      <c r="LQL129" s="316"/>
      <c r="LQM129" s="316"/>
      <c r="LQN129" s="316"/>
      <c r="LQO129" s="316"/>
      <c r="LQP129" s="316"/>
      <c r="LQQ129" s="316"/>
      <c r="LQR129" s="316"/>
      <c r="LQS129" s="316"/>
      <c r="LQT129" s="316"/>
      <c r="LQU129" s="316"/>
      <c r="LQV129" s="316"/>
      <c r="LQW129" s="316"/>
      <c r="LQX129" s="316"/>
      <c r="LQY129" s="316"/>
      <c r="LQZ129" s="316"/>
      <c r="LRA129" s="316"/>
      <c r="LRB129" s="316"/>
      <c r="LRC129" s="316"/>
      <c r="LRD129" s="316"/>
      <c r="LRE129" s="316"/>
      <c r="LRF129" s="316"/>
      <c r="LRG129" s="316"/>
      <c r="LRH129" s="316"/>
      <c r="LRI129" s="316"/>
      <c r="LRJ129" s="316"/>
      <c r="LRK129" s="316"/>
      <c r="LRL129" s="316"/>
      <c r="LRM129" s="316"/>
      <c r="LRN129" s="316"/>
      <c r="LRO129" s="316"/>
      <c r="LRP129" s="316"/>
      <c r="LRQ129" s="316"/>
      <c r="LRR129" s="316"/>
      <c r="LRS129" s="316"/>
      <c r="LRT129" s="316"/>
      <c r="LRU129" s="316"/>
      <c r="LRV129" s="316"/>
      <c r="LRW129" s="316"/>
      <c r="LRX129" s="316"/>
      <c r="LRY129" s="316"/>
      <c r="LRZ129" s="316"/>
      <c r="LSA129" s="316"/>
      <c r="LSB129" s="316"/>
      <c r="LSC129" s="316"/>
      <c r="LSD129" s="316"/>
      <c r="LSE129" s="316"/>
      <c r="LSF129" s="316"/>
      <c r="LSG129" s="316"/>
      <c r="LSH129" s="316"/>
      <c r="LSI129" s="316"/>
      <c r="LSJ129" s="316"/>
      <c r="LSK129" s="316"/>
      <c r="LSL129" s="316"/>
      <c r="LSM129" s="316"/>
      <c r="LSN129" s="316"/>
      <c r="LSO129" s="316"/>
      <c r="LSP129" s="316"/>
      <c r="LSQ129" s="316"/>
      <c r="LSR129" s="316"/>
      <c r="LSS129" s="316"/>
      <c r="LST129" s="316"/>
      <c r="LSU129" s="316"/>
      <c r="LSV129" s="316"/>
      <c r="LSW129" s="316"/>
      <c r="LSX129" s="316"/>
      <c r="LSY129" s="316"/>
      <c r="LSZ129" s="316"/>
      <c r="LTA129" s="316"/>
      <c r="LTB129" s="316"/>
      <c r="LTC129" s="316"/>
      <c r="LTD129" s="316"/>
      <c r="LTE129" s="316"/>
      <c r="LTF129" s="316"/>
      <c r="LTG129" s="316"/>
      <c r="LTH129" s="316"/>
      <c r="LTI129" s="316"/>
      <c r="LTJ129" s="316"/>
      <c r="LTK129" s="316"/>
      <c r="LTL129" s="316"/>
      <c r="LTM129" s="316"/>
      <c r="LTN129" s="316"/>
      <c r="LTO129" s="316"/>
      <c r="LTP129" s="316"/>
      <c r="LTQ129" s="316"/>
      <c r="LTR129" s="316"/>
      <c r="LTS129" s="316"/>
      <c r="LTT129" s="316"/>
      <c r="LTU129" s="316"/>
      <c r="LTV129" s="316"/>
      <c r="LTW129" s="316"/>
      <c r="LTX129" s="316"/>
      <c r="LTY129" s="316"/>
      <c r="LTZ129" s="316"/>
      <c r="LUA129" s="316"/>
      <c r="LUB129" s="316"/>
      <c r="LUC129" s="316"/>
      <c r="LUD129" s="316"/>
      <c r="LUE129" s="316"/>
      <c r="LUF129" s="316"/>
      <c r="LUG129" s="316"/>
      <c r="LUH129" s="316"/>
      <c r="LUI129" s="316"/>
      <c r="LUJ129" s="316"/>
      <c r="LUK129" s="316"/>
      <c r="LUL129" s="316"/>
      <c r="LUM129" s="316"/>
      <c r="LUN129" s="316"/>
      <c r="LUO129" s="316"/>
      <c r="LUP129" s="316"/>
      <c r="LUQ129" s="316"/>
      <c r="LUR129" s="316"/>
      <c r="LUS129" s="316"/>
      <c r="LUT129" s="316"/>
      <c r="LUU129" s="316"/>
      <c r="LUV129" s="316"/>
      <c r="LUW129" s="316"/>
      <c r="LUX129" s="316"/>
      <c r="LUY129" s="316"/>
      <c r="LUZ129" s="316"/>
      <c r="LVA129" s="316"/>
      <c r="LVB129" s="316"/>
      <c r="LVC129" s="316"/>
      <c r="LVD129" s="316"/>
      <c r="LVE129" s="316"/>
      <c r="LVF129" s="316"/>
      <c r="LVG129" s="316"/>
      <c r="LVH129" s="316"/>
      <c r="LVI129" s="316"/>
      <c r="LVJ129" s="316"/>
      <c r="LVK129" s="316"/>
      <c r="LVL129" s="316"/>
      <c r="LVM129" s="316"/>
      <c r="LVN129" s="316"/>
      <c r="LVO129" s="316"/>
      <c r="LVP129" s="316"/>
      <c r="LVQ129" s="316"/>
      <c r="LVR129" s="316"/>
      <c r="LVS129" s="316"/>
      <c r="LVT129" s="316"/>
      <c r="LVU129" s="316"/>
      <c r="LVV129" s="316"/>
      <c r="LVW129" s="316"/>
      <c r="LVX129" s="316"/>
      <c r="LVY129" s="316"/>
      <c r="LVZ129" s="316"/>
      <c r="LWA129" s="316"/>
      <c r="LWB129" s="316"/>
      <c r="LWC129" s="316"/>
      <c r="LWD129" s="316"/>
      <c r="LWE129" s="316"/>
      <c r="LWF129" s="316"/>
      <c r="LWG129" s="316"/>
      <c r="LWH129" s="316"/>
      <c r="LWI129" s="316"/>
      <c r="LWJ129" s="316"/>
      <c r="LWK129" s="316"/>
      <c r="LWL129" s="316"/>
      <c r="LWM129" s="316"/>
      <c r="LWN129" s="316"/>
      <c r="LWO129" s="316"/>
      <c r="LWP129" s="316"/>
      <c r="LWQ129" s="316"/>
      <c r="LWR129" s="316"/>
      <c r="LWS129" s="316"/>
      <c r="LWT129" s="316"/>
      <c r="LWU129" s="316"/>
      <c r="LWV129" s="316"/>
      <c r="LWW129" s="316"/>
      <c r="LWX129" s="316"/>
      <c r="LWY129" s="316"/>
      <c r="LWZ129" s="316"/>
      <c r="LXA129" s="316"/>
      <c r="LXB129" s="316"/>
      <c r="LXC129" s="316"/>
      <c r="LXD129" s="316"/>
      <c r="LXE129" s="316"/>
      <c r="LXF129" s="316"/>
      <c r="LXG129" s="316"/>
      <c r="LXH129" s="316"/>
      <c r="LXI129" s="316"/>
      <c r="LXJ129" s="316"/>
      <c r="LXK129" s="316"/>
      <c r="LXL129" s="316"/>
      <c r="LXM129" s="316"/>
      <c r="LXN129" s="316"/>
      <c r="LXO129" s="316"/>
      <c r="LXP129" s="316"/>
      <c r="LXQ129" s="316"/>
      <c r="LXR129" s="316"/>
      <c r="LXS129" s="316"/>
      <c r="LXT129" s="316"/>
      <c r="LXU129" s="316"/>
      <c r="LXV129" s="316"/>
      <c r="LXW129" s="316"/>
      <c r="LXX129" s="316"/>
      <c r="LXY129" s="316"/>
      <c r="LXZ129" s="316"/>
      <c r="LYA129" s="316"/>
      <c r="LYB129" s="316"/>
      <c r="LYC129" s="316"/>
      <c r="LYD129" s="316"/>
      <c r="LYE129" s="316"/>
      <c r="LYF129" s="316"/>
      <c r="LYG129" s="316"/>
      <c r="LYH129" s="316"/>
      <c r="LYI129" s="316"/>
      <c r="LYJ129" s="316"/>
      <c r="LYK129" s="316"/>
      <c r="LYL129" s="316"/>
      <c r="LYM129" s="316"/>
      <c r="LYN129" s="316"/>
      <c r="LYO129" s="316"/>
      <c r="LYP129" s="316"/>
      <c r="LYQ129" s="316"/>
      <c r="LYR129" s="316"/>
      <c r="LYS129" s="316"/>
      <c r="LYT129" s="316"/>
      <c r="LYU129" s="316"/>
      <c r="LYV129" s="316"/>
      <c r="LYW129" s="316"/>
      <c r="LYX129" s="316"/>
      <c r="LYY129" s="316"/>
      <c r="LYZ129" s="316"/>
      <c r="LZA129" s="316"/>
      <c r="LZB129" s="316"/>
      <c r="LZC129" s="316"/>
      <c r="LZD129" s="316"/>
      <c r="LZE129" s="316"/>
      <c r="LZF129" s="316"/>
      <c r="LZG129" s="316"/>
      <c r="LZH129" s="316"/>
      <c r="LZI129" s="316"/>
      <c r="LZJ129" s="316"/>
      <c r="LZK129" s="316"/>
      <c r="LZL129" s="316"/>
      <c r="LZM129" s="316"/>
      <c r="LZN129" s="316"/>
      <c r="LZO129" s="316"/>
      <c r="LZP129" s="316"/>
      <c r="LZQ129" s="316"/>
      <c r="LZR129" s="316"/>
      <c r="LZS129" s="316"/>
      <c r="LZT129" s="316"/>
      <c r="LZU129" s="316"/>
      <c r="LZV129" s="316"/>
      <c r="LZW129" s="316"/>
      <c r="LZX129" s="316"/>
      <c r="LZY129" s="316"/>
      <c r="LZZ129" s="316"/>
      <c r="MAA129" s="316"/>
      <c r="MAB129" s="316"/>
      <c r="MAC129" s="316"/>
      <c r="MAD129" s="316"/>
      <c r="MAE129" s="316"/>
      <c r="MAF129" s="316"/>
      <c r="MAG129" s="316"/>
      <c r="MAH129" s="316"/>
      <c r="MAI129" s="316"/>
      <c r="MAJ129" s="316"/>
      <c r="MAK129" s="316"/>
      <c r="MAL129" s="316"/>
      <c r="MAM129" s="316"/>
      <c r="MAN129" s="316"/>
      <c r="MAO129" s="316"/>
      <c r="MAP129" s="316"/>
      <c r="MAQ129" s="316"/>
      <c r="MAR129" s="316"/>
      <c r="MAS129" s="316"/>
      <c r="MAT129" s="316"/>
      <c r="MAU129" s="316"/>
      <c r="MAV129" s="316"/>
      <c r="MAW129" s="316"/>
      <c r="MAX129" s="316"/>
      <c r="MAY129" s="316"/>
      <c r="MAZ129" s="316"/>
      <c r="MBA129" s="316"/>
      <c r="MBB129" s="316"/>
      <c r="MBC129" s="316"/>
      <c r="MBD129" s="316"/>
      <c r="MBE129" s="316"/>
      <c r="MBF129" s="316"/>
      <c r="MBG129" s="316"/>
      <c r="MBH129" s="316"/>
      <c r="MBI129" s="316"/>
      <c r="MBJ129" s="316"/>
      <c r="MBK129" s="316"/>
      <c r="MBL129" s="316"/>
      <c r="MBM129" s="316"/>
      <c r="MBN129" s="316"/>
      <c r="MBO129" s="316"/>
      <c r="MBP129" s="316"/>
      <c r="MBQ129" s="316"/>
      <c r="MBR129" s="316"/>
      <c r="MBS129" s="316"/>
      <c r="MBT129" s="316"/>
      <c r="MBU129" s="316"/>
      <c r="MBV129" s="316"/>
      <c r="MBW129" s="316"/>
      <c r="MBX129" s="316"/>
      <c r="MBY129" s="316"/>
      <c r="MBZ129" s="316"/>
      <c r="MCA129" s="316"/>
      <c r="MCB129" s="316"/>
      <c r="MCC129" s="316"/>
      <c r="MCD129" s="316"/>
      <c r="MCE129" s="316"/>
      <c r="MCF129" s="316"/>
      <c r="MCG129" s="316"/>
      <c r="MCH129" s="316"/>
      <c r="MCI129" s="316"/>
      <c r="MCJ129" s="316"/>
      <c r="MCK129" s="316"/>
      <c r="MCL129" s="316"/>
      <c r="MCM129" s="316"/>
      <c r="MCN129" s="316"/>
      <c r="MCO129" s="316"/>
      <c r="MCP129" s="316"/>
      <c r="MCQ129" s="316"/>
      <c r="MCR129" s="316"/>
      <c r="MCS129" s="316"/>
      <c r="MCT129" s="316"/>
      <c r="MCU129" s="316"/>
      <c r="MCV129" s="316"/>
      <c r="MCW129" s="316"/>
      <c r="MCX129" s="316"/>
      <c r="MCY129" s="316"/>
      <c r="MCZ129" s="316"/>
      <c r="MDA129" s="316"/>
      <c r="MDB129" s="316"/>
      <c r="MDC129" s="316"/>
      <c r="MDD129" s="316"/>
      <c r="MDE129" s="316"/>
      <c r="MDF129" s="316"/>
      <c r="MDG129" s="316"/>
      <c r="MDH129" s="316"/>
      <c r="MDI129" s="316"/>
      <c r="MDJ129" s="316"/>
      <c r="MDK129" s="316"/>
      <c r="MDL129" s="316"/>
      <c r="MDM129" s="316"/>
      <c r="MDN129" s="316"/>
      <c r="MDO129" s="316"/>
      <c r="MDP129" s="316"/>
      <c r="MDQ129" s="316"/>
      <c r="MDR129" s="316"/>
      <c r="MDS129" s="316"/>
      <c r="MDT129" s="316"/>
      <c r="MDU129" s="316"/>
      <c r="MDV129" s="316"/>
      <c r="MDW129" s="316"/>
      <c r="MDX129" s="316"/>
      <c r="MDY129" s="316"/>
      <c r="MDZ129" s="316"/>
      <c r="MEA129" s="316"/>
      <c r="MEB129" s="316"/>
      <c r="MEC129" s="316"/>
      <c r="MED129" s="316"/>
      <c r="MEE129" s="316"/>
      <c r="MEF129" s="316"/>
      <c r="MEG129" s="316"/>
      <c r="MEH129" s="316"/>
      <c r="MEI129" s="316"/>
      <c r="MEJ129" s="316"/>
      <c r="MEK129" s="316"/>
      <c r="MEL129" s="316"/>
      <c r="MEM129" s="316"/>
      <c r="MEN129" s="316"/>
      <c r="MEO129" s="316"/>
      <c r="MEP129" s="316"/>
      <c r="MEQ129" s="316"/>
      <c r="MER129" s="316"/>
      <c r="MES129" s="316"/>
      <c r="MET129" s="316"/>
      <c r="MEU129" s="316"/>
      <c r="MEV129" s="316"/>
      <c r="MEW129" s="316"/>
      <c r="MEX129" s="316"/>
      <c r="MEY129" s="316"/>
      <c r="MEZ129" s="316"/>
      <c r="MFA129" s="316"/>
      <c r="MFB129" s="316"/>
      <c r="MFC129" s="316"/>
      <c r="MFD129" s="316"/>
      <c r="MFE129" s="316"/>
      <c r="MFF129" s="316"/>
      <c r="MFG129" s="316"/>
      <c r="MFH129" s="316"/>
      <c r="MFI129" s="316"/>
      <c r="MFJ129" s="316"/>
      <c r="MFK129" s="316"/>
      <c r="MFL129" s="316"/>
      <c r="MFM129" s="316"/>
      <c r="MFN129" s="316"/>
      <c r="MFO129" s="316"/>
      <c r="MFP129" s="316"/>
      <c r="MFQ129" s="316"/>
      <c r="MFR129" s="316"/>
      <c r="MFS129" s="316"/>
      <c r="MFT129" s="316"/>
      <c r="MFU129" s="316"/>
      <c r="MFV129" s="316"/>
      <c r="MFW129" s="316"/>
      <c r="MFX129" s="316"/>
      <c r="MFY129" s="316"/>
      <c r="MFZ129" s="316"/>
      <c r="MGA129" s="316"/>
      <c r="MGB129" s="316"/>
      <c r="MGC129" s="316"/>
      <c r="MGD129" s="316"/>
      <c r="MGE129" s="316"/>
      <c r="MGF129" s="316"/>
      <c r="MGG129" s="316"/>
      <c r="MGH129" s="316"/>
      <c r="MGI129" s="316"/>
      <c r="MGJ129" s="316"/>
      <c r="MGK129" s="316"/>
      <c r="MGL129" s="316"/>
      <c r="MGM129" s="316"/>
      <c r="MGN129" s="316"/>
      <c r="MGO129" s="316"/>
      <c r="MGP129" s="316"/>
      <c r="MGQ129" s="316"/>
      <c r="MGR129" s="316"/>
      <c r="MGS129" s="316"/>
      <c r="MGT129" s="316"/>
      <c r="MGU129" s="316"/>
      <c r="MGV129" s="316"/>
      <c r="MGW129" s="316"/>
      <c r="MGX129" s="316"/>
      <c r="MGY129" s="316"/>
      <c r="MGZ129" s="316"/>
      <c r="MHA129" s="316"/>
      <c r="MHB129" s="316"/>
      <c r="MHC129" s="316"/>
      <c r="MHD129" s="316"/>
      <c r="MHE129" s="316"/>
      <c r="MHF129" s="316"/>
      <c r="MHG129" s="316"/>
      <c r="MHH129" s="316"/>
      <c r="MHI129" s="316"/>
      <c r="MHJ129" s="316"/>
      <c r="MHK129" s="316"/>
      <c r="MHL129" s="316"/>
      <c r="MHM129" s="316"/>
      <c r="MHN129" s="316"/>
      <c r="MHO129" s="316"/>
      <c r="MHP129" s="316"/>
      <c r="MHQ129" s="316"/>
      <c r="MHR129" s="316"/>
      <c r="MHS129" s="316"/>
      <c r="MHT129" s="316"/>
      <c r="MHU129" s="316"/>
      <c r="MHV129" s="316"/>
      <c r="MHW129" s="316"/>
      <c r="MHX129" s="316"/>
      <c r="MHY129" s="316"/>
      <c r="MHZ129" s="316"/>
      <c r="MIA129" s="316"/>
      <c r="MIB129" s="316"/>
      <c r="MIC129" s="316"/>
      <c r="MID129" s="316"/>
      <c r="MIE129" s="316"/>
      <c r="MIF129" s="316"/>
      <c r="MIG129" s="316"/>
      <c r="MIH129" s="316"/>
      <c r="MII129" s="316"/>
      <c r="MIJ129" s="316"/>
      <c r="MIK129" s="316"/>
      <c r="MIL129" s="316"/>
      <c r="MIM129" s="316"/>
      <c r="MIN129" s="316"/>
      <c r="MIO129" s="316"/>
      <c r="MIP129" s="316"/>
      <c r="MIQ129" s="316"/>
      <c r="MIR129" s="316"/>
      <c r="MIS129" s="316"/>
      <c r="MIT129" s="316"/>
      <c r="MIU129" s="316"/>
      <c r="MIV129" s="316"/>
      <c r="MIW129" s="316"/>
      <c r="MIX129" s="316"/>
      <c r="MIY129" s="316"/>
      <c r="MIZ129" s="316"/>
      <c r="MJA129" s="316"/>
      <c r="MJB129" s="316"/>
      <c r="MJC129" s="316"/>
      <c r="MJD129" s="316"/>
      <c r="MJE129" s="316"/>
      <c r="MJF129" s="316"/>
      <c r="MJG129" s="316"/>
      <c r="MJH129" s="316"/>
      <c r="MJI129" s="316"/>
      <c r="MJJ129" s="316"/>
      <c r="MJK129" s="316"/>
      <c r="MJL129" s="316"/>
      <c r="MJM129" s="316"/>
      <c r="MJN129" s="316"/>
      <c r="MJO129" s="316"/>
      <c r="MJP129" s="316"/>
      <c r="MJQ129" s="316"/>
      <c r="MJR129" s="316"/>
      <c r="MJS129" s="316"/>
      <c r="MJT129" s="316"/>
      <c r="MJU129" s="316"/>
      <c r="MJV129" s="316"/>
      <c r="MJW129" s="316"/>
      <c r="MJX129" s="316"/>
      <c r="MJY129" s="316"/>
      <c r="MJZ129" s="316"/>
      <c r="MKA129" s="316"/>
      <c r="MKB129" s="316"/>
      <c r="MKC129" s="316"/>
      <c r="MKD129" s="316"/>
      <c r="MKE129" s="316"/>
      <c r="MKF129" s="316"/>
      <c r="MKG129" s="316"/>
      <c r="MKH129" s="316"/>
      <c r="MKI129" s="316"/>
      <c r="MKJ129" s="316"/>
      <c r="MKK129" s="316"/>
      <c r="MKL129" s="316"/>
      <c r="MKM129" s="316"/>
      <c r="MKN129" s="316"/>
      <c r="MKO129" s="316"/>
      <c r="MKP129" s="316"/>
      <c r="MKQ129" s="316"/>
      <c r="MKR129" s="316"/>
      <c r="MKS129" s="316"/>
      <c r="MKT129" s="316"/>
      <c r="MKU129" s="316"/>
      <c r="MKV129" s="316"/>
      <c r="MKW129" s="316"/>
      <c r="MKX129" s="316"/>
      <c r="MKY129" s="316"/>
      <c r="MKZ129" s="316"/>
      <c r="MLA129" s="316"/>
      <c r="MLB129" s="316"/>
      <c r="MLC129" s="316"/>
      <c r="MLD129" s="316"/>
      <c r="MLE129" s="316"/>
      <c r="MLF129" s="316"/>
      <c r="MLG129" s="316"/>
      <c r="MLH129" s="316"/>
      <c r="MLI129" s="316"/>
      <c r="MLJ129" s="316"/>
      <c r="MLK129" s="316"/>
      <c r="MLL129" s="316"/>
      <c r="MLM129" s="316"/>
      <c r="MLN129" s="316"/>
      <c r="MLO129" s="316"/>
      <c r="MLP129" s="316"/>
      <c r="MLQ129" s="316"/>
      <c r="MLR129" s="316"/>
      <c r="MLS129" s="316"/>
      <c r="MLT129" s="316"/>
      <c r="MLU129" s="316"/>
      <c r="MLV129" s="316"/>
      <c r="MLW129" s="316"/>
      <c r="MLX129" s="316"/>
      <c r="MLY129" s="316"/>
      <c r="MLZ129" s="316"/>
      <c r="MMA129" s="316"/>
      <c r="MMB129" s="316"/>
      <c r="MMC129" s="316"/>
      <c r="MMD129" s="316"/>
      <c r="MME129" s="316"/>
      <c r="MMF129" s="316"/>
      <c r="MMG129" s="316"/>
      <c r="MMH129" s="316"/>
      <c r="MMI129" s="316"/>
      <c r="MMJ129" s="316"/>
      <c r="MMK129" s="316"/>
      <c r="MML129" s="316"/>
      <c r="MMM129" s="316"/>
      <c r="MMN129" s="316"/>
      <c r="MMO129" s="316"/>
      <c r="MMP129" s="316"/>
      <c r="MMQ129" s="316"/>
      <c r="MMR129" s="316"/>
      <c r="MMS129" s="316"/>
      <c r="MMT129" s="316"/>
      <c r="MMU129" s="316"/>
      <c r="MMV129" s="316"/>
      <c r="MMW129" s="316"/>
      <c r="MMX129" s="316"/>
      <c r="MMY129" s="316"/>
      <c r="MMZ129" s="316"/>
      <c r="MNA129" s="316"/>
      <c r="MNB129" s="316"/>
      <c r="MNC129" s="316"/>
      <c r="MND129" s="316"/>
      <c r="MNE129" s="316"/>
      <c r="MNF129" s="316"/>
      <c r="MNG129" s="316"/>
      <c r="MNH129" s="316"/>
      <c r="MNI129" s="316"/>
      <c r="MNJ129" s="316"/>
      <c r="MNK129" s="316"/>
      <c r="MNL129" s="316"/>
      <c r="MNM129" s="316"/>
      <c r="MNN129" s="316"/>
      <c r="MNO129" s="316"/>
      <c r="MNP129" s="316"/>
      <c r="MNQ129" s="316"/>
      <c r="MNR129" s="316"/>
      <c r="MNS129" s="316"/>
      <c r="MNT129" s="316"/>
      <c r="MNU129" s="316"/>
      <c r="MNV129" s="316"/>
      <c r="MNW129" s="316"/>
      <c r="MNX129" s="316"/>
      <c r="MNY129" s="316"/>
      <c r="MNZ129" s="316"/>
      <c r="MOA129" s="316"/>
      <c r="MOB129" s="316"/>
      <c r="MOC129" s="316"/>
      <c r="MOD129" s="316"/>
      <c r="MOE129" s="316"/>
      <c r="MOF129" s="316"/>
      <c r="MOG129" s="316"/>
      <c r="MOH129" s="316"/>
      <c r="MOI129" s="316"/>
      <c r="MOJ129" s="316"/>
      <c r="MOK129" s="316"/>
      <c r="MOL129" s="316"/>
      <c r="MOM129" s="316"/>
      <c r="MON129" s="316"/>
      <c r="MOO129" s="316"/>
      <c r="MOP129" s="316"/>
      <c r="MOQ129" s="316"/>
      <c r="MOR129" s="316"/>
      <c r="MOS129" s="316"/>
      <c r="MOT129" s="316"/>
      <c r="MOU129" s="316"/>
      <c r="MOV129" s="316"/>
      <c r="MOW129" s="316"/>
      <c r="MOX129" s="316"/>
      <c r="MOY129" s="316"/>
      <c r="MOZ129" s="316"/>
      <c r="MPA129" s="316"/>
      <c r="MPB129" s="316"/>
      <c r="MPC129" s="316"/>
      <c r="MPD129" s="316"/>
      <c r="MPE129" s="316"/>
      <c r="MPF129" s="316"/>
      <c r="MPG129" s="316"/>
      <c r="MPH129" s="316"/>
      <c r="MPI129" s="316"/>
      <c r="MPJ129" s="316"/>
      <c r="MPK129" s="316"/>
      <c r="MPL129" s="316"/>
      <c r="MPM129" s="316"/>
      <c r="MPN129" s="316"/>
      <c r="MPO129" s="316"/>
      <c r="MPP129" s="316"/>
      <c r="MPQ129" s="316"/>
      <c r="MPR129" s="316"/>
      <c r="MPS129" s="316"/>
      <c r="MPT129" s="316"/>
      <c r="MPU129" s="316"/>
      <c r="MPV129" s="316"/>
      <c r="MPW129" s="316"/>
      <c r="MPX129" s="316"/>
      <c r="MPY129" s="316"/>
      <c r="MPZ129" s="316"/>
      <c r="MQA129" s="316"/>
      <c r="MQB129" s="316"/>
      <c r="MQC129" s="316"/>
      <c r="MQD129" s="316"/>
      <c r="MQE129" s="316"/>
      <c r="MQF129" s="316"/>
      <c r="MQG129" s="316"/>
      <c r="MQH129" s="316"/>
      <c r="MQI129" s="316"/>
      <c r="MQJ129" s="316"/>
      <c r="MQK129" s="316"/>
      <c r="MQL129" s="316"/>
      <c r="MQM129" s="316"/>
      <c r="MQN129" s="316"/>
      <c r="MQO129" s="316"/>
      <c r="MQP129" s="316"/>
      <c r="MQQ129" s="316"/>
      <c r="MQR129" s="316"/>
      <c r="MQS129" s="316"/>
      <c r="MQT129" s="316"/>
      <c r="MQU129" s="316"/>
      <c r="MQV129" s="316"/>
      <c r="MQW129" s="316"/>
      <c r="MQX129" s="316"/>
      <c r="MQY129" s="316"/>
      <c r="MQZ129" s="316"/>
      <c r="MRA129" s="316"/>
      <c r="MRB129" s="316"/>
      <c r="MRC129" s="316"/>
      <c r="MRD129" s="316"/>
      <c r="MRE129" s="316"/>
      <c r="MRF129" s="316"/>
      <c r="MRG129" s="316"/>
      <c r="MRH129" s="316"/>
      <c r="MRI129" s="316"/>
      <c r="MRJ129" s="316"/>
      <c r="MRK129" s="316"/>
      <c r="MRL129" s="316"/>
      <c r="MRM129" s="316"/>
      <c r="MRN129" s="316"/>
      <c r="MRO129" s="316"/>
      <c r="MRP129" s="316"/>
      <c r="MRQ129" s="316"/>
      <c r="MRR129" s="316"/>
      <c r="MRS129" s="316"/>
      <c r="MRT129" s="316"/>
      <c r="MRU129" s="316"/>
      <c r="MRV129" s="316"/>
      <c r="MRW129" s="316"/>
      <c r="MRX129" s="316"/>
      <c r="MRY129" s="316"/>
      <c r="MRZ129" s="316"/>
      <c r="MSA129" s="316"/>
      <c r="MSB129" s="316"/>
      <c r="MSC129" s="316"/>
      <c r="MSD129" s="316"/>
      <c r="MSE129" s="316"/>
      <c r="MSF129" s="316"/>
      <c r="MSG129" s="316"/>
      <c r="MSH129" s="316"/>
      <c r="MSI129" s="316"/>
      <c r="MSJ129" s="316"/>
      <c r="MSK129" s="316"/>
      <c r="MSL129" s="316"/>
      <c r="MSM129" s="316"/>
      <c r="MSN129" s="316"/>
      <c r="MSO129" s="316"/>
      <c r="MSP129" s="316"/>
      <c r="MSQ129" s="316"/>
      <c r="MSR129" s="316"/>
      <c r="MSS129" s="316"/>
      <c r="MST129" s="316"/>
      <c r="MSU129" s="316"/>
      <c r="MSV129" s="316"/>
      <c r="MSW129" s="316"/>
      <c r="MSX129" s="316"/>
      <c r="MSY129" s="316"/>
      <c r="MSZ129" s="316"/>
      <c r="MTA129" s="316"/>
      <c r="MTB129" s="316"/>
      <c r="MTC129" s="316"/>
      <c r="MTD129" s="316"/>
      <c r="MTE129" s="316"/>
      <c r="MTF129" s="316"/>
      <c r="MTG129" s="316"/>
      <c r="MTH129" s="316"/>
      <c r="MTI129" s="316"/>
      <c r="MTJ129" s="316"/>
      <c r="MTK129" s="316"/>
      <c r="MTL129" s="316"/>
      <c r="MTM129" s="316"/>
      <c r="MTN129" s="316"/>
      <c r="MTO129" s="316"/>
      <c r="MTP129" s="316"/>
      <c r="MTQ129" s="316"/>
      <c r="MTR129" s="316"/>
      <c r="MTS129" s="316"/>
      <c r="MTT129" s="316"/>
      <c r="MTU129" s="316"/>
      <c r="MTV129" s="316"/>
      <c r="MTW129" s="316"/>
      <c r="MTX129" s="316"/>
      <c r="MTY129" s="316"/>
      <c r="MTZ129" s="316"/>
      <c r="MUA129" s="316"/>
      <c r="MUB129" s="316"/>
      <c r="MUC129" s="316"/>
      <c r="MUD129" s="316"/>
      <c r="MUE129" s="316"/>
      <c r="MUF129" s="316"/>
      <c r="MUG129" s="316"/>
      <c r="MUH129" s="316"/>
      <c r="MUI129" s="316"/>
      <c r="MUJ129" s="316"/>
      <c r="MUK129" s="316"/>
      <c r="MUL129" s="316"/>
      <c r="MUM129" s="316"/>
      <c r="MUN129" s="316"/>
      <c r="MUO129" s="316"/>
      <c r="MUP129" s="316"/>
      <c r="MUQ129" s="316"/>
      <c r="MUR129" s="316"/>
      <c r="MUS129" s="316"/>
      <c r="MUT129" s="316"/>
      <c r="MUU129" s="316"/>
      <c r="MUV129" s="316"/>
      <c r="MUW129" s="316"/>
      <c r="MUX129" s="316"/>
      <c r="MUY129" s="316"/>
      <c r="MUZ129" s="316"/>
      <c r="MVA129" s="316"/>
      <c r="MVB129" s="316"/>
      <c r="MVC129" s="316"/>
      <c r="MVD129" s="316"/>
      <c r="MVE129" s="316"/>
      <c r="MVF129" s="316"/>
      <c r="MVG129" s="316"/>
      <c r="MVH129" s="316"/>
      <c r="MVI129" s="316"/>
      <c r="MVJ129" s="316"/>
      <c r="MVK129" s="316"/>
      <c r="MVL129" s="316"/>
      <c r="MVM129" s="316"/>
      <c r="MVN129" s="316"/>
      <c r="MVO129" s="316"/>
      <c r="MVP129" s="316"/>
      <c r="MVQ129" s="316"/>
      <c r="MVR129" s="316"/>
      <c r="MVS129" s="316"/>
      <c r="MVT129" s="316"/>
      <c r="MVU129" s="316"/>
      <c r="MVV129" s="316"/>
      <c r="MVW129" s="316"/>
      <c r="MVX129" s="316"/>
      <c r="MVY129" s="316"/>
      <c r="MVZ129" s="316"/>
      <c r="MWA129" s="316"/>
      <c r="MWB129" s="316"/>
      <c r="MWC129" s="316"/>
      <c r="MWD129" s="316"/>
      <c r="MWE129" s="316"/>
      <c r="MWF129" s="316"/>
      <c r="MWG129" s="316"/>
      <c r="MWH129" s="316"/>
      <c r="MWI129" s="316"/>
      <c r="MWJ129" s="316"/>
      <c r="MWK129" s="316"/>
      <c r="MWL129" s="316"/>
      <c r="MWM129" s="316"/>
      <c r="MWN129" s="316"/>
      <c r="MWO129" s="316"/>
      <c r="MWP129" s="316"/>
      <c r="MWQ129" s="316"/>
      <c r="MWR129" s="316"/>
      <c r="MWS129" s="316"/>
      <c r="MWT129" s="316"/>
      <c r="MWU129" s="316"/>
      <c r="MWV129" s="316"/>
      <c r="MWW129" s="316"/>
      <c r="MWX129" s="316"/>
      <c r="MWY129" s="316"/>
      <c r="MWZ129" s="316"/>
      <c r="MXA129" s="316"/>
      <c r="MXB129" s="316"/>
      <c r="MXC129" s="316"/>
      <c r="MXD129" s="316"/>
      <c r="MXE129" s="316"/>
      <c r="MXF129" s="316"/>
      <c r="MXG129" s="316"/>
      <c r="MXH129" s="316"/>
      <c r="MXI129" s="316"/>
      <c r="MXJ129" s="316"/>
      <c r="MXK129" s="316"/>
      <c r="MXL129" s="316"/>
      <c r="MXM129" s="316"/>
      <c r="MXN129" s="316"/>
      <c r="MXO129" s="316"/>
      <c r="MXP129" s="316"/>
      <c r="MXQ129" s="316"/>
      <c r="MXR129" s="316"/>
      <c r="MXS129" s="316"/>
      <c r="MXT129" s="316"/>
      <c r="MXU129" s="316"/>
      <c r="MXV129" s="316"/>
      <c r="MXW129" s="316"/>
      <c r="MXX129" s="316"/>
      <c r="MXY129" s="316"/>
      <c r="MXZ129" s="316"/>
      <c r="MYA129" s="316"/>
      <c r="MYB129" s="316"/>
      <c r="MYC129" s="316"/>
      <c r="MYD129" s="316"/>
      <c r="MYE129" s="316"/>
      <c r="MYF129" s="316"/>
      <c r="MYG129" s="316"/>
      <c r="MYH129" s="316"/>
      <c r="MYI129" s="316"/>
      <c r="MYJ129" s="316"/>
      <c r="MYK129" s="316"/>
      <c r="MYL129" s="316"/>
      <c r="MYM129" s="316"/>
      <c r="MYN129" s="316"/>
      <c r="MYO129" s="316"/>
      <c r="MYP129" s="316"/>
      <c r="MYQ129" s="316"/>
      <c r="MYR129" s="316"/>
      <c r="MYS129" s="316"/>
      <c r="MYT129" s="316"/>
      <c r="MYU129" s="316"/>
      <c r="MYV129" s="316"/>
      <c r="MYW129" s="316"/>
      <c r="MYX129" s="316"/>
      <c r="MYY129" s="316"/>
      <c r="MYZ129" s="316"/>
      <c r="MZA129" s="316"/>
      <c r="MZB129" s="316"/>
      <c r="MZC129" s="316"/>
      <c r="MZD129" s="316"/>
      <c r="MZE129" s="316"/>
      <c r="MZF129" s="316"/>
      <c r="MZG129" s="316"/>
      <c r="MZH129" s="316"/>
      <c r="MZI129" s="316"/>
      <c r="MZJ129" s="316"/>
      <c r="MZK129" s="316"/>
      <c r="MZL129" s="316"/>
      <c r="MZM129" s="316"/>
      <c r="MZN129" s="316"/>
      <c r="MZO129" s="316"/>
      <c r="MZP129" s="316"/>
      <c r="MZQ129" s="316"/>
      <c r="MZR129" s="316"/>
      <c r="MZS129" s="316"/>
      <c r="MZT129" s="316"/>
      <c r="MZU129" s="316"/>
      <c r="MZV129" s="316"/>
      <c r="MZW129" s="316"/>
      <c r="MZX129" s="316"/>
      <c r="MZY129" s="316"/>
      <c r="MZZ129" s="316"/>
      <c r="NAA129" s="316"/>
      <c r="NAB129" s="316"/>
      <c r="NAC129" s="316"/>
      <c r="NAD129" s="316"/>
      <c r="NAE129" s="316"/>
      <c r="NAF129" s="316"/>
      <c r="NAG129" s="316"/>
      <c r="NAH129" s="316"/>
      <c r="NAI129" s="316"/>
      <c r="NAJ129" s="316"/>
      <c r="NAK129" s="316"/>
      <c r="NAL129" s="316"/>
      <c r="NAM129" s="316"/>
      <c r="NAN129" s="316"/>
      <c r="NAO129" s="316"/>
      <c r="NAP129" s="316"/>
      <c r="NAQ129" s="316"/>
      <c r="NAR129" s="316"/>
      <c r="NAS129" s="316"/>
      <c r="NAT129" s="316"/>
      <c r="NAU129" s="316"/>
      <c r="NAV129" s="316"/>
      <c r="NAW129" s="316"/>
      <c r="NAX129" s="316"/>
      <c r="NAY129" s="316"/>
      <c r="NAZ129" s="316"/>
      <c r="NBA129" s="316"/>
      <c r="NBB129" s="316"/>
      <c r="NBC129" s="316"/>
      <c r="NBD129" s="316"/>
      <c r="NBE129" s="316"/>
      <c r="NBF129" s="316"/>
      <c r="NBG129" s="316"/>
      <c r="NBH129" s="316"/>
      <c r="NBI129" s="316"/>
      <c r="NBJ129" s="316"/>
      <c r="NBK129" s="316"/>
      <c r="NBL129" s="316"/>
      <c r="NBM129" s="316"/>
      <c r="NBN129" s="316"/>
      <c r="NBO129" s="316"/>
      <c r="NBP129" s="316"/>
      <c r="NBQ129" s="316"/>
      <c r="NBR129" s="316"/>
      <c r="NBS129" s="316"/>
      <c r="NBT129" s="316"/>
      <c r="NBU129" s="316"/>
      <c r="NBV129" s="316"/>
      <c r="NBW129" s="316"/>
      <c r="NBX129" s="316"/>
      <c r="NBY129" s="316"/>
      <c r="NBZ129" s="316"/>
      <c r="NCA129" s="316"/>
      <c r="NCB129" s="316"/>
      <c r="NCC129" s="316"/>
      <c r="NCD129" s="316"/>
      <c r="NCE129" s="316"/>
      <c r="NCF129" s="316"/>
      <c r="NCG129" s="316"/>
      <c r="NCH129" s="316"/>
      <c r="NCI129" s="316"/>
      <c r="NCJ129" s="316"/>
      <c r="NCK129" s="316"/>
      <c r="NCL129" s="316"/>
      <c r="NCM129" s="316"/>
      <c r="NCN129" s="316"/>
      <c r="NCO129" s="316"/>
      <c r="NCP129" s="316"/>
      <c r="NCQ129" s="316"/>
      <c r="NCR129" s="316"/>
      <c r="NCS129" s="316"/>
      <c r="NCT129" s="316"/>
      <c r="NCU129" s="316"/>
      <c r="NCV129" s="316"/>
      <c r="NCW129" s="316"/>
      <c r="NCX129" s="316"/>
      <c r="NCY129" s="316"/>
      <c r="NCZ129" s="316"/>
      <c r="NDA129" s="316"/>
      <c r="NDB129" s="316"/>
      <c r="NDC129" s="316"/>
      <c r="NDD129" s="316"/>
      <c r="NDE129" s="316"/>
      <c r="NDF129" s="316"/>
      <c r="NDG129" s="316"/>
      <c r="NDH129" s="316"/>
      <c r="NDI129" s="316"/>
      <c r="NDJ129" s="316"/>
      <c r="NDK129" s="316"/>
      <c r="NDL129" s="316"/>
      <c r="NDM129" s="316"/>
      <c r="NDN129" s="316"/>
      <c r="NDO129" s="316"/>
      <c r="NDP129" s="316"/>
      <c r="NDQ129" s="316"/>
      <c r="NDR129" s="316"/>
      <c r="NDS129" s="316"/>
      <c r="NDT129" s="316"/>
      <c r="NDU129" s="316"/>
      <c r="NDV129" s="316"/>
      <c r="NDW129" s="316"/>
      <c r="NDX129" s="316"/>
      <c r="NDY129" s="316"/>
      <c r="NDZ129" s="316"/>
      <c r="NEA129" s="316"/>
      <c r="NEB129" s="316"/>
      <c r="NEC129" s="316"/>
      <c r="NED129" s="316"/>
      <c r="NEE129" s="316"/>
      <c r="NEF129" s="316"/>
      <c r="NEG129" s="316"/>
      <c r="NEH129" s="316"/>
      <c r="NEI129" s="316"/>
      <c r="NEJ129" s="316"/>
      <c r="NEK129" s="316"/>
      <c r="NEL129" s="316"/>
      <c r="NEM129" s="316"/>
      <c r="NEN129" s="316"/>
      <c r="NEO129" s="316"/>
      <c r="NEP129" s="316"/>
      <c r="NEQ129" s="316"/>
      <c r="NER129" s="316"/>
      <c r="NES129" s="316"/>
      <c r="NET129" s="316"/>
      <c r="NEU129" s="316"/>
      <c r="NEV129" s="316"/>
      <c r="NEW129" s="316"/>
      <c r="NEX129" s="316"/>
      <c r="NEY129" s="316"/>
      <c r="NEZ129" s="316"/>
      <c r="NFA129" s="316"/>
      <c r="NFB129" s="316"/>
      <c r="NFC129" s="316"/>
      <c r="NFD129" s="316"/>
      <c r="NFE129" s="316"/>
      <c r="NFF129" s="316"/>
      <c r="NFG129" s="316"/>
      <c r="NFH129" s="316"/>
      <c r="NFI129" s="316"/>
      <c r="NFJ129" s="316"/>
      <c r="NFK129" s="316"/>
      <c r="NFL129" s="316"/>
      <c r="NFM129" s="316"/>
      <c r="NFN129" s="316"/>
      <c r="NFO129" s="316"/>
      <c r="NFP129" s="316"/>
      <c r="NFQ129" s="316"/>
      <c r="NFR129" s="316"/>
      <c r="NFS129" s="316"/>
      <c r="NFT129" s="316"/>
      <c r="NFU129" s="316"/>
      <c r="NFV129" s="316"/>
      <c r="NFW129" s="316"/>
      <c r="NFX129" s="316"/>
      <c r="NFY129" s="316"/>
      <c r="NFZ129" s="316"/>
      <c r="NGA129" s="316"/>
      <c r="NGB129" s="316"/>
      <c r="NGC129" s="316"/>
      <c r="NGD129" s="316"/>
      <c r="NGE129" s="316"/>
      <c r="NGF129" s="316"/>
      <c r="NGG129" s="316"/>
      <c r="NGH129" s="316"/>
      <c r="NGI129" s="316"/>
      <c r="NGJ129" s="316"/>
      <c r="NGK129" s="316"/>
      <c r="NGL129" s="316"/>
      <c r="NGM129" s="316"/>
      <c r="NGN129" s="316"/>
      <c r="NGO129" s="316"/>
      <c r="NGP129" s="316"/>
      <c r="NGQ129" s="316"/>
      <c r="NGR129" s="316"/>
      <c r="NGS129" s="316"/>
      <c r="NGT129" s="316"/>
      <c r="NGU129" s="316"/>
      <c r="NGV129" s="316"/>
      <c r="NGW129" s="316"/>
      <c r="NGX129" s="316"/>
      <c r="NGY129" s="316"/>
      <c r="NGZ129" s="316"/>
      <c r="NHA129" s="316"/>
      <c r="NHB129" s="316"/>
      <c r="NHC129" s="316"/>
      <c r="NHD129" s="316"/>
      <c r="NHE129" s="316"/>
      <c r="NHF129" s="316"/>
      <c r="NHG129" s="316"/>
      <c r="NHH129" s="316"/>
      <c r="NHI129" s="316"/>
      <c r="NHJ129" s="316"/>
      <c r="NHK129" s="316"/>
      <c r="NHL129" s="316"/>
      <c r="NHM129" s="316"/>
      <c r="NHN129" s="316"/>
      <c r="NHO129" s="316"/>
      <c r="NHP129" s="316"/>
      <c r="NHQ129" s="316"/>
      <c r="NHR129" s="316"/>
      <c r="NHS129" s="316"/>
      <c r="NHT129" s="316"/>
      <c r="NHU129" s="316"/>
      <c r="NHV129" s="316"/>
      <c r="NHW129" s="316"/>
      <c r="NHX129" s="316"/>
      <c r="NHY129" s="316"/>
      <c r="NHZ129" s="316"/>
      <c r="NIA129" s="316"/>
      <c r="NIB129" s="316"/>
      <c r="NIC129" s="316"/>
      <c r="NID129" s="316"/>
      <c r="NIE129" s="316"/>
      <c r="NIF129" s="316"/>
      <c r="NIG129" s="316"/>
      <c r="NIH129" s="316"/>
      <c r="NII129" s="316"/>
      <c r="NIJ129" s="316"/>
      <c r="NIK129" s="316"/>
      <c r="NIL129" s="316"/>
      <c r="NIM129" s="316"/>
      <c r="NIN129" s="316"/>
      <c r="NIO129" s="316"/>
      <c r="NIP129" s="316"/>
      <c r="NIQ129" s="316"/>
      <c r="NIR129" s="316"/>
      <c r="NIS129" s="316"/>
      <c r="NIT129" s="316"/>
      <c r="NIU129" s="316"/>
      <c r="NIV129" s="316"/>
      <c r="NIW129" s="316"/>
      <c r="NIX129" s="316"/>
      <c r="NIY129" s="316"/>
      <c r="NIZ129" s="316"/>
      <c r="NJA129" s="316"/>
      <c r="NJB129" s="316"/>
      <c r="NJC129" s="316"/>
      <c r="NJD129" s="316"/>
      <c r="NJE129" s="316"/>
      <c r="NJF129" s="316"/>
      <c r="NJG129" s="316"/>
      <c r="NJH129" s="316"/>
      <c r="NJI129" s="316"/>
      <c r="NJJ129" s="316"/>
      <c r="NJK129" s="316"/>
      <c r="NJL129" s="316"/>
      <c r="NJM129" s="316"/>
      <c r="NJN129" s="316"/>
      <c r="NJO129" s="316"/>
      <c r="NJP129" s="316"/>
      <c r="NJQ129" s="316"/>
      <c r="NJR129" s="316"/>
      <c r="NJS129" s="316"/>
      <c r="NJT129" s="316"/>
      <c r="NJU129" s="316"/>
      <c r="NJV129" s="316"/>
      <c r="NJW129" s="316"/>
      <c r="NJX129" s="316"/>
      <c r="NJY129" s="316"/>
      <c r="NJZ129" s="316"/>
      <c r="NKA129" s="316"/>
      <c r="NKB129" s="316"/>
      <c r="NKC129" s="316"/>
      <c r="NKD129" s="316"/>
      <c r="NKE129" s="316"/>
      <c r="NKF129" s="316"/>
      <c r="NKG129" s="316"/>
      <c r="NKH129" s="316"/>
      <c r="NKI129" s="316"/>
      <c r="NKJ129" s="316"/>
      <c r="NKK129" s="316"/>
      <c r="NKL129" s="316"/>
      <c r="NKM129" s="316"/>
      <c r="NKN129" s="316"/>
      <c r="NKO129" s="316"/>
      <c r="NKP129" s="316"/>
      <c r="NKQ129" s="316"/>
      <c r="NKR129" s="316"/>
      <c r="NKS129" s="316"/>
      <c r="NKT129" s="316"/>
      <c r="NKU129" s="316"/>
      <c r="NKV129" s="316"/>
      <c r="NKW129" s="316"/>
      <c r="NKX129" s="316"/>
      <c r="NKY129" s="316"/>
      <c r="NKZ129" s="316"/>
      <c r="NLA129" s="316"/>
      <c r="NLB129" s="316"/>
      <c r="NLC129" s="316"/>
      <c r="NLD129" s="316"/>
      <c r="NLE129" s="316"/>
      <c r="NLF129" s="316"/>
      <c r="NLG129" s="316"/>
      <c r="NLH129" s="316"/>
      <c r="NLI129" s="316"/>
      <c r="NLJ129" s="316"/>
      <c r="NLK129" s="316"/>
      <c r="NLL129" s="316"/>
      <c r="NLM129" s="316"/>
      <c r="NLN129" s="316"/>
      <c r="NLO129" s="316"/>
      <c r="NLP129" s="316"/>
      <c r="NLQ129" s="316"/>
      <c r="NLR129" s="316"/>
      <c r="NLS129" s="316"/>
      <c r="NLT129" s="316"/>
      <c r="NLU129" s="316"/>
      <c r="NLV129" s="316"/>
      <c r="NLW129" s="316"/>
      <c r="NLX129" s="316"/>
      <c r="NLY129" s="316"/>
      <c r="NLZ129" s="316"/>
      <c r="NMA129" s="316"/>
      <c r="NMB129" s="316"/>
      <c r="NMC129" s="316"/>
      <c r="NMD129" s="316"/>
      <c r="NME129" s="316"/>
      <c r="NMF129" s="316"/>
      <c r="NMG129" s="316"/>
      <c r="NMH129" s="316"/>
      <c r="NMI129" s="316"/>
      <c r="NMJ129" s="316"/>
      <c r="NMK129" s="316"/>
      <c r="NML129" s="316"/>
      <c r="NMM129" s="316"/>
      <c r="NMN129" s="316"/>
      <c r="NMO129" s="316"/>
      <c r="NMP129" s="316"/>
      <c r="NMQ129" s="316"/>
      <c r="NMR129" s="316"/>
      <c r="NMS129" s="316"/>
      <c r="NMT129" s="316"/>
      <c r="NMU129" s="316"/>
      <c r="NMV129" s="316"/>
      <c r="NMW129" s="316"/>
      <c r="NMX129" s="316"/>
      <c r="NMY129" s="316"/>
      <c r="NMZ129" s="316"/>
      <c r="NNA129" s="316"/>
      <c r="NNB129" s="316"/>
      <c r="NNC129" s="316"/>
      <c r="NND129" s="316"/>
      <c r="NNE129" s="316"/>
      <c r="NNF129" s="316"/>
      <c r="NNG129" s="316"/>
      <c r="NNH129" s="316"/>
      <c r="NNI129" s="316"/>
      <c r="NNJ129" s="316"/>
      <c r="NNK129" s="316"/>
      <c r="NNL129" s="316"/>
      <c r="NNM129" s="316"/>
      <c r="NNN129" s="316"/>
      <c r="NNO129" s="316"/>
      <c r="NNP129" s="316"/>
      <c r="NNQ129" s="316"/>
      <c r="NNR129" s="316"/>
      <c r="NNS129" s="316"/>
      <c r="NNT129" s="316"/>
      <c r="NNU129" s="316"/>
      <c r="NNV129" s="316"/>
      <c r="NNW129" s="316"/>
      <c r="NNX129" s="316"/>
      <c r="NNY129" s="316"/>
      <c r="NNZ129" s="316"/>
      <c r="NOA129" s="316"/>
      <c r="NOB129" s="316"/>
      <c r="NOC129" s="316"/>
      <c r="NOD129" s="316"/>
      <c r="NOE129" s="316"/>
      <c r="NOF129" s="316"/>
      <c r="NOG129" s="316"/>
      <c r="NOH129" s="316"/>
      <c r="NOI129" s="316"/>
      <c r="NOJ129" s="316"/>
      <c r="NOK129" s="316"/>
      <c r="NOL129" s="316"/>
      <c r="NOM129" s="316"/>
      <c r="NON129" s="316"/>
      <c r="NOO129" s="316"/>
      <c r="NOP129" s="316"/>
      <c r="NOQ129" s="316"/>
      <c r="NOR129" s="316"/>
      <c r="NOS129" s="316"/>
      <c r="NOT129" s="316"/>
      <c r="NOU129" s="316"/>
      <c r="NOV129" s="316"/>
      <c r="NOW129" s="316"/>
      <c r="NOX129" s="316"/>
      <c r="NOY129" s="316"/>
      <c r="NOZ129" s="316"/>
      <c r="NPA129" s="316"/>
      <c r="NPB129" s="316"/>
      <c r="NPC129" s="316"/>
      <c r="NPD129" s="316"/>
      <c r="NPE129" s="316"/>
      <c r="NPF129" s="316"/>
      <c r="NPG129" s="316"/>
      <c r="NPH129" s="316"/>
      <c r="NPI129" s="316"/>
      <c r="NPJ129" s="316"/>
      <c r="NPK129" s="316"/>
      <c r="NPL129" s="316"/>
      <c r="NPM129" s="316"/>
      <c r="NPN129" s="316"/>
      <c r="NPO129" s="316"/>
      <c r="NPP129" s="316"/>
      <c r="NPQ129" s="316"/>
      <c r="NPR129" s="316"/>
      <c r="NPS129" s="316"/>
      <c r="NPT129" s="316"/>
      <c r="NPU129" s="316"/>
      <c r="NPV129" s="316"/>
      <c r="NPW129" s="316"/>
      <c r="NPX129" s="316"/>
      <c r="NPY129" s="316"/>
      <c r="NPZ129" s="316"/>
      <c r="NQA129" s="316"/>
      <c r="NQB129" s="316"/>
      <c r="NQC129" s="316"/>
      <c r="NQD129" s="316"/>
      <c r="NQE129" s="316"/>
      <c r="NQF129" s="316"/>
      <c r="NQG129" s="316"/>
      <c r="NQH129" s="316"/>
      <c r="NQI129" s="316"/>
      <c r="NQJ129" s="316"/>
      <c r="NQK129" s="316"/>
      <c r="NQL129" s="316"/>
      <c r="NQM129" s="316"/>
      <c r="NQN129" s="316"/>
      <c r="NQO129" s="316"/>
      <c r="NQP129" s="316"/>
      <c r="NQQ129" s="316"/>
      <c r="NQR129" s="316"/>
      <c r="NQS129" s="316"/>
      <c r="NQT129" s="316"/>
      <c r="NQU129" s="316"/>
      <c r="NQV129" s="316"/>
      <c r="NQW129" s="316"/>
      <c r="NQX129" s="316"/>
      <c r="NQY129" s="316"/>
      <c r="NQZ129" s="316"/>
      <c r="NRA129" s="316"/>
      <c r="NRB129" s="316"/>
      <c r="NRC129" s="316"/>
      <c r="NRD129" s="316"/>
      <c r="NRE129" s="316"/>
      <c r="NRF129" s="316"/>
      <c r="NRG129" s="316"/>
      <c r="NRH129" s="316"/>
      <c r="NRI129" s="316"/>
      <c r="NRJ129" s="316"/>
      <c r="NRK129" s="316"/>
      <c r="NRL129" s="316"/>
      <c r="NRM129" s="316"/>
      <c r="NRN129" s="316"/>
      <c r="NRO129" s="316"/>
      <c r="NRP129" s="316"/>
      <c r="NRQ129" s="316"/>
      <c r="NRR129" s="316"/>
      <c r="NRS129" s="316"/>
      <c r="NRT129" s="316"/>
      <c r="NRU129" s="316"/>
      <c r="NRV129" s="316"/>
      <c r="NRW129" s="316"/>
      <c r="NRX129" s="316"/>
      <c r="NRY129" s="316"/>
      <c r="NRZ129" s="316"/>
      <c r="NSA129" s="316"/>
      <c r="NSB129" s="316"/>
      <c r="NSC129" s="316"/>
      <c r="NSD129" s="316"/>
      <c r="NSE129" s="316"/>
      <c r="NSF129" s="316"/>
      <c r="NSG129" s="316"/>
      <c r="NSH129" s="316"/>
      <c r="NSI129" s="316"/>
      <c r="NSJ129" s="316"/>
      <c r="NSK129" s="316"/>
      <c r="NSL129" s="316"/>
      <c r="NSM129" s="316"/>
      <c r="NSN129" s="316"/>
      <c r="NSO129" s="316"/>
      <c r="NSP129" s="316"/>
      <c r="NSQ129" s="316"/>
      <c r="NSR129" s="316"/>
      <c r="NSS129" s="316"/>
      <c r="NST129" s="316"/>
      <c r="NSU129" s="316"/>
      <c r="NSV129" s="316"/>
      <c r="NSW129" s="316"/>
      <c r="NSX129" s="316"/>
      <c r="NSY129" s="316"/>
      <c r="NSZ129" s="316"/>
      <c r="NTA129" s="316"/>
      <c r="NTB129" s="316"/>
      <c r="NTC129" s="316"/>
      <c r="NTD129" s="316"/>
      <c r="NTE129" s="316"/>
      <c r="NTF129" s="316"/>
      <c r="NTG129" s="316"/>
      <c r="NTH129" s="316"/>
      <c r="NTI129" s="316"/>
      <c r="NTJ129" s="316"/>
      <c r="NTK129" s="316"/>
      <c r="NTL129" s="316"/>
      <c r="NTM129" s="316"/>
      <c r="NTN129" s="316"/>
      <c r="NTO129" s="316"/>
      <c r="NTP129" s="316"/>
      <c r="NTQ129" s="316"/>
      <c r="NTR129" s="316"/>
      <c r="NTS129" s="316"/>
      <c r="NTT129" s="316"/>
      <c r="NTU129" s="316"/>
      <c r="NTV129" s="316"/>
      <c r="NTW129" s="316"/>
      <c r="NTX129" s="316"/>
      <c r="NTY129" s="316"/>
      <c r="NTZ129" s="316"/>
      <c r="NUA129" s="316"/>
      <c r="NUB129" s="316"/>
      <c r="NUC129" s="316"/>
      <c r="NUD129" s="316"/>
      <c r="NUE129" s="316"/>
      <c r="NUF129" s="316"/>
      <c r="NUG129" s="316"/>
      <c r="NUH129" s="316"/>
      <c r="NUI129" s="316"/>
      <c r="NUJ129" s="316"/>
      <c r="NUK129" s="316"/>
      <c r="NUL129" s="316"/>
      <c r="NUM129" s="316"/>
      <c r="NUN129" s="316"/>
      <c r="NUO129" s="316"/>
      <c r="NUP129" s="316"/>
      <c r="NUQ129" s="316"/>
      <c r="NUR129" s="316"/>
      <c r="NUS129" s="316"/>
      <c r="NUT129" s="316"/>
      <c r="NUU129" s="316"/>
      <c r="NUV129" s="316"/>
      <c r="NUW129" s="316"/>
      <c r="NUX129" s="316"/>
      <c r="NUY129" s="316"/>
      <c r="NUZ129" s="316"/>
      <c r="NVA129" s="316"/>
      <c r="NVB129" s="316"/>
      <c r="NVC129" s="316"/>
      <c r="NVD129" s="316"/>
      <c r="NVE129" s="316"/>
      <c r="NVF129" s="316"/>
      <c r="NVG129" s="316"/>
      <c r="NVH129" s="316"/>
      <c r="NVI129" s="316"/>
      <c r="NVJ129" s="316"/>
      <c r="NVK129" s="316"/>
      <c r="NVL129" s="316"/>
      <c r="NVM129" s="316"/>
      <c r="NVN129" s="316"/>
      <c r="NVO129" s="316"/>
      <c r="NVP129" s="316"/>
      <c r="NVQ129" s="316"/>
      <c r="NVR129" s="316"/>
      <c r="NVS129" s="316"/>
      <c r="NVT129" s="316"/>
      <c r="NVU129" s="316"/>
      <c r="NVV129" s="316"/>
      <c r="NVW129" s="316"/>
      <c r="NVX129" s="316"/>
      <c r="NVY129" s="316"/>
      <c r="NVZ129" s="316"/>
      <c r="NWA129" s="316"/>
      <c r="NWB129" s="316"/>
      <c r="NWC129" s="316"/>
      <c r="NWD129" s="316"/>
      <c r="NWE129" s="316"/>
      <c r="NWF129" s="316"/>
      <c r="NWG129" s="316"/>
      <c r="NWH129" s="316"/>
      <c r="NWI129" s="316"/>
      <c r="NWJ129" s="316"/>
      <c r="NWK129" s="316"/>
      <c r="NWL129" s="316"/>
      <c r="NWM129" s="316"/>
      <c r="NWN129" s="316"/>
      <c r="NWO129" s="316"/>
      <c r="NWP129" s="316"/>
      <c r="NWQ129" s="316"/>
      <c r="NWR129" s="316"/>
      <c r="NWS129" s="316"/>
      <c r="NWT129" s="316"/>
      <c r="NWU129" s="316"/>
      <c r="NWV129" s="316"/>
      <c r="NWW129" s="316"/>
      <c r="NWX129" s="316"/>
      <c r="NWY129" s="316"/>
      <c r="NWZ129" s="316"/>
      <c r="NXA129" s="316"/>
      <c r="NXB129" s="316"/>
      <c r="NXC129" s="316"/>
      <c r="NXD129" s="316"/>
      <c r="NXE129" s="316"/>
      <c r="NXF129" s="316"/>
      <c r="NXG129" s="316"/>
      <c r="NXH129" s="316"/>
      <c r="NXI129" s="316"/>
      <c r="NXJ129" s="316"/>
      <c r="NXK129" s="316"/>
      <c r="NXL129" s="316"/>
      <c r="NXM129" s="316"/>
      <c r="NXN129" s="316"/>
      <c r="NXO129" s="316"/>
      <c r="NXP129" s="316"/>
      <c r="NXQ129" s="316"/>
      <c r="NXR129" s="316"/>
      <c r="NXS129" s="316"/>
      <c r="NXT129" s="316"/>
      <c r="NXU129" s="316"/>
      <c r="NXV129" s="316"/>
      <c r="NXW129" s="316"/>
      <c r="NXX129" s="316"/>
      <c r="NXY129" s="316"/>
      <c r="NXZ129" s="316"/>
      <c r="NYA129" s="316"/>
      <c r="NYB129" s="316"/>
      <c r="NYC129" s="316"/>
      <c r="NYD129" s="316"/>
      <c r="NYE129" s="316"/>
      <c r="NYF129" s="316"/>
      <c r="NYG129" s="316"/>
      <c r="NYH129" s="316"/>
      <c r="NYI129" s="316"/>
      <c r="NYJ129" s="316"/>
      <c r="NYK129" s="316"/>
      <c r="NYL129" s="316"/>
      <c r="NYM129" s="316"/>
      <c r="NYN129" s="316"/>
      <c r="NYO129" s="316"/>
      <c r="NYP129" s="316"/>
      <c r="NYQ129" s="316"/>
      <c r="NYR129" s="316"/>
      <c r="NYS129" s="316"/>
      <c r="NYT129" s="316"/>
      <c r="NYU129" s="316"/>
      <c r="NYV129" s="316"/>
      <c r="NYW129" s="316"/>
      <c r="NYX129" s="316"/>
      <c r="NYY129" s="316"/>
      <c r="NYZ129" s="316"/>
      <c r="NZA129" s="316"/>
      <c r="NZB129" s="316"/>
      <c r="NZC129" s="316"/>
      <c r="NZD129" s="316"/>
      <c r="NZE129" s="316"/>
      <c r="NZF129" s="316"/>
      <c r="NZG129" s="316"/>
      <c r="NZH129" s="316"/>
      <c r="NZI129" s="316"/>
      <c r="NZJ129" s="316"/>
      <c r="NZK129" s="316"/>
      <c r="NZL129" s="316"/>
      <c r="NZM129" s="316"/>
      <c r="NZN129" s="316"/>
      <c r="NZO129" s="316"/>
      <c r="NZP129" s="316"/>
      <c r="NZQ129" s="316"/>
      <c r="NZR129" s="316"/>
      <c r="NZS129" s="316"/>
      <c r="NZT129" s="316"/>
      <c r="NZU129" s="316"/>
      <c r="NZV129" s="316"/>
      <c r="NZW129" s="316"/>
      <c r="NZX129" s="316"/>
      <c r="NZY129" s="316"/>
      <c r="NZZ129" s="316"/>
      <c r="OAA129" s="316"/>
      <c r="OAB129" s="316"/>
      <c r="OAC129" s="316"/>
      <c r="OAD129" s="316"/>
      <c r="OAE129" s="316"/>
      <c r="OAF129" s="316"/>
      <c r="OAG129" s="316"/>
      <c r="OAH129" s="316"/>
      <c r="OAI129" s="316"/>
      <c r="OAJ129" s="316"/>
      <c r="OAK129" s="316"/>
      <c r="OAL129" s="316"/>
      <c r="OAM129" s="316"/>
      <c r="OAN129" s="316"/>
      <c r="OAO129" s="316"/>
      <c r="OAP129" s="316"/>
      <c r="OAQ129" s="316"/>
      <c r="OAR129" s="316"/>
      <c r="OAS129" s="316"/>
      <c r="OAT129" s="316"/>
      <c r="OAU129" s="316"/>
      <c r="OAV129" s="316"/>
      <c r="OAW129" s="316"/>
      <c r="OAX129" s="316"/>
      <c r="OAY129" s="316"/>
      <c r="OAZ129" s="316"/>
      <c r="OBA129" s="316"/>
      <c r="OBB129" s="316"/>
      <c r="OBC129" s="316"/>
      <c r="OBD129" s="316"/>
      <c r="OBE129" s="316"/>
      <c r="OBF129" s="316"/>
      <c r="OBG129" s="316"/>
      <c r="OBH129" s="316"/>
      <c r="OBI129" s="316"/>
      <c r="OBJ129" s="316"/>
      <c r="OBK129" s="316"/>
      <c r="OBL129" s="316"/>
      <c r="OBM129" s="316"/>
      <c r="OBN129" s="316"/>
      <c r="OBO129" s="316"/>
      <c r="OBP129" s="316"/>
      <c r="OBQ129" s="316"/>
      <c r="OBR129" s="316"/>
      <c r="OBS129" s="316"/>
      <c r="OBT129" s="316"/>
      <c r="OBU129" s="316"/>
      <c r="OBV129" s="316"/>
      <c r="OBW129" s="316"/>
      <c r="OBX129" s="316"/>
      <c r="OBY129" s="316"/>
      <c r="OBZ129" s="316"/>
      <c r="OCA129" s="316"/>
      <c r="OCB129" s="316"/>
      <c r="OCC129" s="316"/>
      <c r="OCD129" s="316"/>
      <c r="OCE129" s="316"/>
      <c r="OCF129" s="316"/>
      <c r="OCG129" s="316"/>
      <c r="OCH129" s="316"/>
      <c r="OCI129" s="316"/>
      <c r="OCJ129" s="316"/>
      <c r="OCK129" s="316"/>
      <c r="OCL129" s="316"/>
      <c r="OCM129" s="316"/>
      <c r="OCN129" s="316"/>
      <c r="OCO129" s="316"/>
      <c r="OCP129" s="316"/>
      <c r="OCQ129" s="316"/>
      <c r="OCR129" s="316"/>
      <c r="OCS129" s="316"/>
      <c r="OCT129" s="316"/>
      <c r="OCU129" s="316"/>
      <c r="OCV129" s="316"/>
      <c r="OCW129" s="316"/>
      <c r="OCX129" s="316"/>
      <c r="OCY129" s="316"/>
      <c r="OCZ129" s="316"/>
      <c r="ODA129" s="316"/>
      <c r="ODB129" s="316"/>
      <c r="ODC129" s="316"/>
      <c r="ODD129" s="316"/>
      <c r="ODE129" s="316"/>
      <c r="ODF129" s="316"/>
      <c r="ODG129" s="316"/>
      <c r="ODH129" s="316"/>
      <c r="ODI129" s="316"/>
      <c r="ODJ129" s="316"/>
      <c r="ODK129" s="316"/>
      <c r="ODL129" s="316"/>
      <c r="ODM129" s="316"/>
      <c r="ODN129" s="316"/>
      <c r="ODO129" s="316"/>
      <c r="ODP129" s="316"/>
      <c r="ODQ129" s="316"/>
      <c r="ODR129" s="316"/>
      <c r="ODS129" s="316"/>
      <c r="ODT129" s="316"/>
      <c r="ODU129" s="316"/>
      <c r="ODV129" s="316"/>
      <c r="ODW129" s="316"/>
      <c r="ODX129" s="316"/>
      <c r="ODY129" s="316"/>
      <c r="ODZ129" s="316"/>
      <c r="OEA129" s="316"/>
      <c r="OEB129" s="316"/>
      <c r="OEC129" s="316"/>
      <c r="OED129" s="316"/>
      <c r="OEE129" s="316"/>
      <c r="OEF129" s="316"/>
      <c r="OEG129" s="316"/>
      <c r="OEH129" s="316"/>
      <c r="OEI129" s="316"/>
      <c r="OEJ129" s="316"/>
      <c r="OEK129" s="316"/>
      <c r="OEL129" s="316"/>
      <c r="OEM129" s="316"/>
      <c r="OEN129" s="316"/>
      <c r="OEO129" s="316"/>
      <c r="OEP129" s="316"/>
      <c r="OEQ129" s="316"/>
      <c r="OER129" s="316"/>
      <c r="OES129" s="316"/>
      <c r="OET129" s="316"/>
      <c r="OEU129" s="316"/>
      <c r="OEV129" s="316"/>
      <c r="OEW129" s="316"/>
      <c r="OEX129" s="316"/>
      <c r="OEY129" s="316"/>
      <c r="OEZ129" s="316"/>
      <c r="OFA129" s="316"/>
      <c r="OFB129" s="316"/>
      <c r="OFC129" s="316"/>
      <c r="OFD129" s="316"/>
      <c r="OFE129" s="316"/>
      <c r="OFF129" s="316"/>
      <c r="OFG129" s="316"/>
      <c r="OFH129" s="316"/>
      <c r="OFI129" s="316"/>
      <c r="OFJ129" s="316"/>
      <c r="OFK129" s="316"/>
      <c r="OFL129" s="316"/>
      <c r="OFM129" s="316"/>
      <c r="OFN129" s="316"/>
      <c r="OFO129" s="316"/>
      <c r="OFP129" s="316"/>
      <c r="OFQ129" s="316"/>
      <c r="OFR129" s="316"/>
      <c r="OFS129" s="316"/>
      <c r="OFT129" s="316"/>
      <c r="OFU129" s="316"/>
      <c r="OFV129" s="316"/>
      <c r="OFW129" s="316"/>
      <c r="OFX129" s="316"/>
      <c r="OFY129" s="316"/>
      <c r="OFZ129" s="316"/>
      <c r="OGA129" s="316"/>
      <c r="OGB129" s="316"/>
      <c r="OGC129" s="316"/>
      <c r="OGD129" s="316"/>
      <c r="OGE129" s="316"/>
      <c r="OGF129" s="316"/>
      <c r="OGG129" s="316"/>
      <c r="OGH129" s="316"/>
      <c r="OGI129" s="316"/>
      <c r="OGJ129" s="316"/>
      <c r="OGK129" s="316"/>
      <c r="OGL129" s="316"/>
      <c r="OGM129" s="316"/>
      <c r="OGN129" s="316"/>
      <c r="OGO129" s="316"/>
      <c r="OGP129" s="316"/>
      <c r="OGQ129" s="316"/>
      <c r="OGR129" s="316"/>
      <c r="OGS129" s="316"/>
      <c r="OGT129" s="316"/>
      <c r="OGU129" s="316"/>
      <c r="OGV129" s="316"/>
      <c r="OGW129" s="316"/>
      <c r="OGX129" s="316"/>
      <c r="OGY129" s="316"/>
      <c r="OGZ129" s="316"/>
      <c r="OHA129" s="316"/>
      <c r="OHB129" s="316"/>
      <c r="OHC129" s="316"/>
      <c r="OHD129" s="316"/>
      <c r="OHE129" s="316"/>
      <c r="OHF129" s="316"/>
      <c r="OHG129" s="316"/>
      <c r="OHH129" s="316"/>
      <c r="OHI129" s="316"/>
      <c r="OHJ129" s="316"/>
      <c r="OHK129" s="316"/>
      <c r="OHL129" s="316"/>
      <c r="OHM129" s="316"/>
      <c r="OHN129" s="316"/>
      <c r="OHO129" s="316"/>
      <c r="OHP129" s="316"/>
      <c r="OHQ129" s="316"/>
      <c r="OHR129" s="316"/>
      <c r="OHS129" s="316"/>
      <c r="OHT129" s="316"/>
      <c r="OHU129" s="316"/>
      <c r="OHV129" s="316"/>
      <c r="OHW129" s="316"/>
      <c r="OHX129" s="316"/>
      <c r="OHY129" s="316"/>
      <c r="OHZ129" s="316"/>
      <c r="OIA129" s="316"/>
      <c r="OIB129" s="316"/>
      <c r="OIC129" s="316"/>
      <c r="OID129" s="316"/>
      <c r="OIE129" s="316"/>
      <c r="OIF129" s="316"/>
      <c r="OIG129" s="316"/>
      <c r="OIH129" s="316"/>
      <c r="OII129" s="316"/>
      <c r="OIJ129" s="316"/>
      <c r="OIK129" s="316"/>
      <c r="OIL129" s="316"/>
      <c r="OIM129" s="316"/>
      <c r="OIN129" s="316"/>
      <c r="OIO129" s="316"/>
      <c r="OIP129" s="316"/>
      <c r="OIQ129" s="316"/>
      <c r="OIR129" s="316"/>
      <c r="OIS129" s="316"/>
      <c r="OIT129" s="316"/>
      <c r="OIU129" s="316"/>
      <c r="OIV129" s="316"/>
      <c r="OIW129" s="316"/>
      <c r="OIX129" s="316"/>
      <c r="OIY129" s="316"/>
      <c r="OIZ129" s="316"/>
      <c r="OJA129" s="316"/>
      <c r="OJB129" s="316"/>
      <c r="OJC129" s="316"/>
      <c r="OJD129" s="316"/>
      <c r="OJE129" s="316"/>
      <c r="OJF129" s="316"/>
      <c r="OJG129" s="316"/>
      <c r="OJH129" s="316"/>
      <c r="OJI129" s="316"/>
      <c r="OJJ129" s="316"/>
      <c r="OJK129" s="316"/>
      <c r="OJL129" s="316"/>
      <c r="OJM129" s="316"/>
      <c r="OJN129" s="316"/>
      <c r="OJO129" s="316"/>
      <c r="OJP129" s="316"/>
      <c r="OJQ129" s="316"/>
      <c r="OJR129" s="316"/>
      <c r="OJS129" s="316"/>
      <c r="OJT129" s="316"/>
      <c r="OJU129" s="316"/>
      <c r="OJV129" s="316"/>
      <c r="OJW129" s="316"/>
      <c r="OJX129" s="316"/>
      <c r="OJY129" s="316"/>
      <c r="OJZ129" s="316"/>
      <c r="OKA129" s="316"/>
      <c r="OKB129" s="316"/>
      <c r="OKC129" s="316"/>
      <c r="OKD129" s="316"/>
      <c r="OKE129" s="316"/>
      <c r="OKF129" s="316"/>
      <c r="OKG129" s="316"/>
      <c r="OKH129" s="316"/>
      <c r="OKI129" s="316"/>
      <c r="OKJ129" s="316"/>
      <c r="OKK129" s="316"/>
      <c r="OKL129" s="316"/>
      <c r="OKM129" s="316"/>
      <c r="OKN129" s="316"/>
      <c r="OKO129" s="316"/>
      <c r="OKP129" s="316"/>
      <c r="OKQ129" s="316"/>
      <c r="OKR129" s="316"/>
      <c r="OKS129" s="316"/>
      <c r="OKT129" s="316"/>
      <c r="OKU129" s="316"/>
      <c r="OKV129" s="316"/>
      <c r="OKW129" s="316"/>
      <c r="OKX129" s="316"/>
      <c r="OKY129" s="316"/>
      <c r="OKZ129" s="316"/>
      <c r="OLA129" s="316"/>
      <c r="OLB129" s="316"/>
      <c r="OLC129" s="316"/>
      <c r="OLD129" s="316"/>
      <c r="OLE129" s="316"/>
      <c r="OLF129" s="316"/>
      <c r="OLG129" s="316"/>
      <c r="OLH129" s="316"/>
      <c r="OLI129" s="316"/>
      <c r="OLJ129" s="316"/>
      <c r="OLK129" s="316"/>
      <c r="OLL129" s="316"/>
      <c r="OLM129" s="316"/>
      <c r="OLN129" s="316"/>
      <c r="OLO129" s="316"/>
      <c r="OLP129" s="316"/>
      <c r="OLQ129" s="316"/>
      <c r="OLR129" s="316"/>
      <c r="OLS129" s="316"/>
      <c r="OLT129" s="316"/>
      <c r="OLU129" s="316"/>
      <c r="OLV129" s="316"/>
      <c r="OLW129" s="316"/>
      <c r="OLX129" s="316"/>
      <c r="OLY129" s="316"/>
      <c r="OLZ129" s="316"/>
      <c r="OMA129" s="316"/>
      <c r="OMB129" s="316"/>
      <c r="OMC129" s="316"/>
      <c r="OMD129" s="316"/>
      <c r="OME129" s="316"/>
      <c r="OMF129" s="316"/>
      <c r="OMG129" s="316"/>
      <c r="OMH129" s="316"/>
      <c r="OMI129" s="316"/>
      <c r="OMJ129" s="316"/>
      <c r="OMK129" s="316"/>
      <c r="OML129" s="316"/>
      <c r="OMM129" s="316"/>
      <c r="OMN129" s="316"/>
      <c r="OMO129" s="316"/>
      <c r="OMP129" s="316"/>
      <c r="OMQ129" s="316"/>
      <c r="OMR129" s="316"/>
      <c r="OMS129" s="316"/>
      <c r="OMT129" s="316"/>
      <c r="OMU129" s="316"/>
      <c r="OMV129" s="316"/>
      <c r="OMW129" s="316"/>
      <c r="OMX129" s="316"/>
      <c r="OMY129" s="316"/>
      <c r="OMZ129" s="316"/>
      <c r="ONA129" s="316"/>
      <c r="ONB129" s="316"/>
      <c r="ONC129" s="316"/>
      <c r="OND129" s="316"/>
      <c r="ONE129" s="316"/>
      <c r="ONF129" s="316"/>
      <c r="ONG129" s="316"/>
      <c r="ONH129" s="316"/>
      <c r="ONI129" s="316"/>
      <c r="ONJ129" s="316"/>
      <c r="ONK129" s="316"/>
      <c r="ONL129" s="316"/>
      <c r="ONM129" s="316"/>
      <c r="ONN129" s="316"/>
      <c r="ONO129" s="316"/>
      <c r="ONP129" s="316"/>
      <c r="ONQ129" s="316"/>
      <c r="ONR129" s="316"/>
      <c r="ONS129" s="316"/>
      <c r="ONT129" s="316"/>
      <c r="ONU129" s="316"/>
      <c r="ONV129" s="316"/>
      <c r="ONW129" s="316"/>
      <c r="ONX129" s="316"/>
      <c r="ONY129" s="316"/>
      <c r="ONZ129" s="316"/>
      <c r="OOA129" s="316"/>
      <c r="OOB129" s="316"/>
      <c r="OOC129" s="316"/>
      <c r="OOD129" s="316"/>
      <c r="OOE129" s="316"/>
      <c r="OOF129" s="316"/>
      <c r="OOG129" s="316"/>
      <c r="OOH129" s="316"/>
      <c r="OOI129" s="316"/>
      <c r="OOJ129" s="316"/>
      <c r="OOK129" s="316"/>
      <c r="OOL129" s="316"/>
      <c r="OOM129" s="316"/>
      <c r="OON129" s="316"/>
      <c r="OOO129" s="316"/>
      <c r="OOP129" s="316"/>
      <c r="OOQ129" s="316"/>
      <c r="OOR129" s="316"/>
      <c r="OOS129" s="316"/>
      <c r="OOT129" s="316"/>
      <c r="OOU129" s="316"/>
      <c r="OOV129" s="316"/>
      <c r="OOW129" s="316"/>
      <c r="OOX129" s="316"/>
      <c r="OOY129" s="316"/>
      <c r="OOZ129" s="316"/>
      <c r="OPA129" s="316"/>
      <c r="OPB129" s="316"/>
      <c r="OPC129" s="316"/>
      <c r="OPD129" s="316"/>
      <c r="OPE129" s="316"/>
      <c r="OPF129" s="316"/>
      <c r="OPG129" s="316"/>
      <c r="OPH129" s="316"/>
      <c r="OPI129" s="316"/>
      <c r="OPJ129" s="316"/>
      <c r="OPK129" s="316"/>
      <c r="OPL129" s="316"/>
      <c r="OPM129" s="316"/>
      <c r="OPN129" s="316"/>
      <c r="OPO129" s="316"/>
      <c r="OPP129" s="316"/>
      <c r="OPQ129" s="316"/>
      <c r="OPR129" s="316"/>
      <c r="OPS129" s="316"/>
      <c r="OPT129" s="316"/>
      <c r="OPU129" s="316"/>
      <c r="OPV129" s="316"/>
      <c r="OPW129" s="316"/>
      <c r="OPX129" s="316"/>
      <c r="OPY129" s="316"/>
      <c r="OPZ129" s="316"/>
      <c r="OQA129" s="316"/>
      <c r="OQB129" s="316"/>
      <c r="OQC129" s="316"/>
      <c r="OQD129" s="316"/>
      <c r="OQE129" s="316"/>
      <c r="OQF129" s="316"/>
      <c r="OQG129" s="316"/>
      <c r="OQH129" s="316"/>
      <c r="OQI129" s="316"/>
      <c r="OQJ129" s="316"/>
      <c r="OQK129" s="316"/>
      <c r="OQL129" s="316"/>
      <c r="OQM129" s="316"/>
      <c r="OQN129" s="316"/>
      <c r="OQO129" s="316"/>
      <c r="OQP129" s="316"/>
      <c r="OQQ129" s="316"/>
      <c r="OQR129" s="316"/>
      <c r="OQS129" s="316"/>
      <c r="OQT129" s="316"/>
      <c r="OQU129" s="316"/>
      <c r="OQV129" s="316"/>
      <c r="OQW129" s="316"/>
      <c r="OQX129" s="316"/>
      <c r="OQY129" s="316"/>
      <c r="OQZ129" s="316"/>
      <c r="ORA129" s="316"/>
      <c r="ORB129" s="316"/>
      <c r="ORC129" s="316"/>
      <c r="ORD129" s="316"/>
      <c r="ORE129" s="316"/>
      <c r="ORF129" s="316"/>
      <c r="ORG129" s="316"/>
      <c r="ORH129" s="316"/>
      <c r="ORI129" s="316"/>
      <c r="ORJ129" s="316"/>
      <c r="ORK129" s="316"/>
      <c r="ORL129" s="316"/>
      <c r="ORM129" s="316"/>
      <c r="ORN129" s="316"/>
      <c r="ORO129" s="316"/>
      <c r="ORP129" s="316"/>
      <c r="ORQ129" s="316"/>
      <c r="ORR129" s="316"/>
      <c r="ORS129" s="316"/>
      <c r="ORT129" s="316"/>
      <c r="ORU129" s="316"/>
      <c r="ORV129" s="316"/>
      <c r="ORW129" s="316"/>
      <c r="ORX129" s="316"/>
      <c r="ORY129" s="316"/>
      <c r="ORZ129" s="316"/>
      <c r="OSA129" s="316"/>
      <c r="OSB129" s="316"/>
      <c r="OSC129" s="316"/>
      <c r="OSD129" s="316"/>
      <c r="OSE129" s="316"/>
      <c r="OSF129" s="316"/>
      <c r="OSG129" s="316"/>
      <c r="OSH129" s="316"/>
      <c r="OSI129" s="316"/>
      <c r="OSJ129" s="316"/>
      <c r="OSK129" s="316"/>
      <c r="OSL129" s="316"/>
      <c r="OSM129" s="316"/>
      <c r="OSN129" s="316"/>
      <c r="OSO129" s="316"/>
      <c r="OSP129" s="316"/>
      <c r="OSQ129" s="316"/>
      <c r="OSR129" s="316"/>
      <c r="OSS129" s="316"/>
      <c r="OST129" s="316"/>
      <c r="OSU129" s="316"/>
      <c r="OSV129" s="316"/>
      <c r="OSW129" s="316"/>
      <c r="OSX129" s="316"/>
      <c r="OSY129" s="316"/>
      <c r="OSZ129" s="316"/>
      <c r="OTA129" s="316"/>
      <c r="OTB129" s="316"/>
      <c r="OTC129" s="316"/>
      <c r="OTD129" s="316"/>
      <c r="OTE129" s="316"/>
      <c r="OTF129" s="316"/>
      <c r="OTG129" s="316"/>
      <c r="OTH129" s="316"/>
      <c r="OTI129" s="316"/>
      <c r="OTJ129" s="316"/>
      <c r="OTK129" s="316"/>
      <c r="OTL129" s="316"/>
      <c r="OTM129" s="316"/>
      <c r="OTN129" s="316"/>
      <c r="OTO129" s="316"/>
      <c r="OTP129" s="316"/>
      <c r="OTQ129" s="316"/>
      <c r="OTR129" s="316"/>
      <c r="OTS129" s="316"/>
      <c r="OTT129" s="316"/>
      <c r="OTU129" s="316"/>
      <c r="OTV129" s="316"/>
      <c r="OTW129" s="316"/>
      <c r="OTX129" s="316"/>
      <c r="OTY129" s="316"/>
      <c r="OTZ129" s="316"/>
      <c r="OUA129" s="316"/>
      <c r="OUB129" s="316"/>
      <c r="OUC129" s="316"/>
      <c r="OUD129" s="316"/>
      <c r="OUE129" s="316"/>
      <c r="OUF129" s="316"/>
      <c r="OUG129" s="316"/>
      <c r="OUH129" s="316"/>
      <c r="OUI129" s="316"/>
      <c r="OUJ129" s="316"/>
      <c r="OUK129" s="316"/>
      <c r="OUL129" s="316"/>
      <c r="OUM129" s="316"/>
      <c r="OUN129" s="316"/>
      <c r="OUO129" s="316"/>
      <c r="OUP129" s="316"/>
      <c r="OUQ129" s="316"/>
      <c r="OUR129" s="316"/>
      <c r="OUS129" s="316"/>
      <c r="OUT129" s="316"/>
      <c r="OUU129" s="316"/>
      <c r="OUV129" s="316"/>
      <c r="OUW129" s="316"/>
      <c r="OUX129" s="316"/>
      <c r="OUY129" s="316"/>
      <c r="OUZ129" s="316"/>
      <c r="OVA129" s="316"/>
      <c r="OVB129" s="316"/>
      <c r="OVC129" s="316"/>
      <c r="OVD129" s="316"/>
      <c r="OVE129" s="316"/>
      <c r="OVF129" s="316"/>
      <c r="OVG129" s="316"/>
      <c r="OVH129" s="316"/>
      <c r="OVI129" s="316"/>
      <c r="OVJ129" s="316"/>
      <c r="OVK129" s="316"/>
      <c r="OVL129" s="316"/>
      <c r="OVM129" s="316"/>
      <c r="OVN129" s="316"/>
      <c r="OVO129" s="316"/>
      <c r="OVP129" s="316"/>
      <c r="OVQ129" s="316"/>
      <c r="OVR129" s="316"/>
      <c r="OVS129" s="316"/>
      <c r="OVT129" s="316"/>
      <c r="OVU129" s="316"/>
      <c r="OVV129" s="316"/>
      <c r="OVW129" s="316"/>
      <c r="OVX129" s="316"/>
      <c r="OVY129" s="316"/>
      <c r="OVZ129" s="316"/>
      <c r="OWA129" s="316"/>
      <c r="OWB129" s="316"/>
      <c r="OWC129" s="316"/>
      <c r="OWD129" s="316"/>
      <c r="OWE129" s="316"/>
      <c r="OWF129" s="316"/>
      <c r="OWG129" s="316"/>
      <c r="OWH129" s="316"/>
      <c r="OWI129" s="316"/>
      <c r="OWJ129" s="316"/>
      <c r="OWK129" s="316"/>
      <c r="OWL129" s="316"/>
      <c r="OWM129" s="316"/>
      <c r="OWN129" s="316"/>
      <c r="OWO129" s="316"/>
      <c r="OWP129" s="316"/>
      <c r="OWQ129" s="316"/>
      <c r="OWR129" s="316"/>
      <c r="OWS129" s="316"/>
      <c r="OWT129" s="316"/>
      <c r="OWU129" s="316"/>
      <c r="OWV129" s="316"/>
      <c r="OWW129" s="316"/>
      <c r="OWX129" s="316"/>
      <c r="OWY129" s="316"/>
      <c r="OWZ129" s="316"/>
      <c r="OXA129" s="316"/>
      <c r="OXB129" s="316"/>
      <c r="OXC129" s="316"/>
      <c r="OXD129" s="316"/>
      <c r="OXE129" s="316"/>
      <c r="OXF129" s="316"/>
      <c r="OXG129" s="316"/>
      <c r="OXH129" s="316"/>
      <c r="OXI129" s="316"/>
      <c r="OXJ129" s="316"/>
      <c r="OXK129" s="316"/>
      <c r="OXL129" s="316"/>
      <c r="OXM129" s="316"/>
      <c r="OXN129" s="316"/>
      <c r="OXO129" s="316"/>
      <c r="OXP129" s="316"/>
      <c r="OXQ129" s="316"/>
      <c r="OXR129" s="316"/>
      <c r="OXS129" s="316"/>
      <c r="OXT129" s="316"/>
      <c r="OXU129" s="316"/>
      <c r="OXV129" s="316"/>
      <c r="OXW129" s="316"/>
      <c r="OXX129" s="316"/>
      <c r="OXY129" s="316"/>
      <c r="OXZ129" s="316"/>
      <c r="OYA129" s="316"/>
      <c r="OYB129" s="316"/>
      <c r="OYC129" s="316"/>
      <c r="OYD129" s="316"/>
      <c r="OYE129" s="316"/>
      <c r="OYF129" s="316"/>
      <c r="OYG129" s="316"/>
      <c r="OYH129" s="316"/>
      <c r="OYI129" s="316"/>
      <c r="OYJ129" s="316"/>
      <c r="OYK129" s="316"/>
      <c r="OYL129" s="316"/>
      <c r="OYM129" s="316"/>
      <c r="OYN129" s="316"/>
      <c r="OYO129" s="316"/>
      <c r="OYP129" s="316"/>
      <c r="OYQ129" s="316"/>
      <c r="OYR129" s="316"/>
      <c r="OYS129" s="316"/>
      <c r="OYT129" s="316"/>
      <c r="OYU129" s="316"/>
      <c r="OYV129" s="316"/>
      <c r="OYW129" s="316"/>
      <c r="OYX129" s="316"/>
      <c r="OYY129" s="316"/>
      <c r="OYZ129" s="316"/>
      <c r="OZA129" s="316"/>
      <c r="OZB129" s="316"/>
      <c r="OZC129" s="316"/>
      <c r="OZD129" s="316"/>
      <c r="OZE129" s="316"/>
      <c r="OZF129" s="316"/>
      <c r="OZG129" s="316"/>
      <c r="OZH129" s="316"/>
      <c r="OZI129" s="316"/>
      <c r="OZJ129" s="316"/>
      <c r="OZK129" s="316"/>
      <c r="OZL129" s="316"/>
      <c r="OZM129" s="316"/>
      <c r="OZN129" s="316"/>
      <c r="OZO129" s="316"/>
      <c r="OZP129" s="316"/>
      <c r="OZQ129" s="316"/>
      <c r="OZR129" s="316"/>
      <c r="OZS129" s="316"/>
      <c r="OZT129" s="316"/>
      <c r="OZU129" s="316"/>
      <c r="OZV129" s="316"/>
      <c r="OZW129" s="316"/>
      <c r="OZX129" s="316"/>
      <c r="OZY129" s="316"/>
      <c r="OZZ129" s="316"/>
      <c r="PAA129" s="316"/>
      <c r="PAB129" s="316"/>
      <c r="PAC129" s="316"/>
      <c r="PAD129" s="316"/>
      <c r="PAE129" s="316"/>
      <c r="PAF129" s="316"/>
      <c r="PAG129" s="316"/>
      <c r="PAH129" s="316"/>
      <c r="PAI129" s="316"/>
      <c r="PAJ129" s="316"/>
      <c r="PAK129" s="316"/>
      <c r="PAL129" s="316"/>
      <c r="PAM129" s="316"/>
      <c r="PAN129" s="316"/>
      <c r="PAO129" s="316"/>
      <c r="PAP129" s="316"/>
      <c r="PAQ129" s="316"/>
      <c r="PAR129" s="316"/>
      <c r="PAS129" s="316"/>
      <c r="PAT129" s="316"/>
      <c r="PAU129" s="316"/>
      <c r="PAV129" s="316"/>
      <c r="PAW129" s="316"/>
      <c r="PAX129" s="316"/>
      <c r="PAY129" s="316"/>
      <c r="PAZ129" s="316"/>
      <c r="PBA129" s="316"/>
      <c r="PBB129" s="316"/>
      <c r="PBC129" s="316"/>
      <c r="PBD129" s="316"/>
      <c r="PBE129" s="316"/>
      <c r="PBF129" s="316"/>
      <c r="PBG129" s="316"/>
      <c r="PBH129" s="316"/>
      <c r="PBI129" s="316"/>
      <c r="PBJ129" s="316"/>
      <c r="PBK129" s="316"/>
      <c r="PBL129" s="316"/>
      <c r="PBM129" s="316"/>
      <c r="PBN129" s="316"/>
      <c r="PBO129" s="316"/>
      <c r="PBP129" s="316"/>
      <c r="PBQ129" s="316"/>
      <c r="PBR129" s="316"/>
      <c r="PBS129" s="316"/>
      <c r="PBT129" s="316"/>
      <c r="PBU129" s="316"/>
      <c r="PBV129" s="316"/>
      <c r="PBW129" s="316"/>
      <c r="PBX129" s="316"/>
      <c r="PBY129" s="316"/>
      <c r="PBZ129" s="316"/>
      <c r="PCA129" s="316"/>
      <c r="PCB129" s="316"/>
      <c r="PCC129" s="316"/>
      <c r="PCD129" s="316"/>
      <c r="PCE129" s="316"/>
      <c r="PCF129" s="316"/>
      <c r="PCG129" s="316"/>
      <c r="PCH129" s="316"/>
      <c r="PCI129" s="316"/>
      <c r="PCJ129" s="316"/>
      <c r="PCK129" s="316"/>
      <c r="PCL129" s="316"/>
      <c r="PCM129" s="316"/>
      <c r="PCN129" s="316"/>
      <c r="PCO129" s="316"/>
      <c r="PCP129" s="316"/>
      <c r="PCQ129" s="316"/>
      <c r="PCR129" s="316"/>
      <c r="PCS129" s="316"/>
      <c r="PCT129" s="316"/>
      <c r="PCU129" s="316"/>
      <c r="PCV129" s="316"/>
      <c r="PCW129" s="316"/>
      <c r="PCX129" s="316"/>
      <c r="PCY129" s="316"/>
      <c r="PCZ129" s="316"/>
      <c r="PDA129" s="316"/>
      <c r="PDB129" s="316"/>
      <c r="PDC129" s="316"/>
      <c r="PDD129" s="316"/>
      <c r="PDE129" s="316"/>
      <c r="PDF129" s="316"/>
      <c r="PDG129" s="316"/>
      <c r="PDH129" s="316"/>
      <c r="PDI129" s="316"/>
      <c r="PDJ129" s="316"/>
      <c r="PDK129" s="316"/>
      <c r="PDL129" s="316"/>
      <c r="PDM129" s="316"/>
      <c r="PDN129" s="316"/>
      <c r="PDO129" s="316"/>
      <c r="PDP129" s="316"/>
      <c r="PDQ129" s="316"/>
      <c r="PDR129" s="316"/>
      <c r="PDS129" s="316"/>
      <c r="PDT129" s="316"/>
      <c r="PDU129" s="316"/>
      <c r="PDV129" s="316"/>
      <c r="PDW129" s="316"/>
      <c r="PDX129" s="316"/>
      <c r="PDY129" s="316"/>
      <c r="PDZ129" s="316"/>
      <c r="PEA129" s="316"/>
      <c r="PEB129" s="316"/>
      <c r="PEC129" s="316"/>
      <c r="PED129" s="316"/>
      <c r="PEE129" s="316"/>
      <c r="PEF129" s="316"/>
      <c r="PEG129" s="316"/>
      <c r="PEH129" s="316"/>
      <c r="PEI129" s="316"/>
      <c r="PEJ129" s="316"/>
      <c r="PEK129" s="316"/>
      <c r="PEL129" s="316"/>
      <c r="PEM129" s="316"/>
      <c r="PEN129" s="316"/>
      <c r="PEO129" s="316"/>
      <c r="PEP129" s="316"/>
      <c r="PEQ129" s="316"/>
      <c r="PER129" s="316"/>
      <c r="PES129" s="316"/>
      <c r="PET129" s="316"/>
      <c r="PEU129" s="316"/>
      <c r="PEV129" s="316"/>
      <c r="PEW129" s="316"/>
      <c r="PEX129" s="316"/>
      <c r="PEY129" s="316"/>
      <c r="PEZ129" s="316"/>
      <c r="PFA129" s="316"/>
      <c r="PFB129" s="316"/>
      <c r="PFC129" s="316"/>
      <c r="PFD129" s="316"/>
      <c r="PFE129" s="316"/>
      <c r="PFF129" s="316"/>
      <c r="PFG129" s="316"/>
      <c r="PFH129" s="316"/>
      <c r="PFI129" s="316"/>
      <c r="PFJ129" s="316"/>
      <c r="PFK129" s="316"/>
      <c r="PFL129" s="316"/>
      <c r="PFM129" s="316"/>
      <c r="PFN129" s="316"/>
      <c r="PFO129" s="316"/>
      <c r="PFP129" s="316"/>
      <c r="PFQ129" s="316"/>
      <c r="PFR129" s="316"/>
      <c r="PFS129" s="316"/>
      <c r="PFT129" s="316"/>
      <c r="PFU129" s="316"/>
      <c r="PFV129" s="316"/>
      <c r="PFW129" s="316"/>
      <c r="PFX129" s="316"/>
      <c r="PFY129" s="316"/>
      <c r="PFZ129" s="316"/>
      <c r="PGA129" s="316"/>
      <c r="PGB129" s="316"/>
      <c r="PGC129" s="316"/>
      <c r="PGD129" s="316"/>
      <c r="PGE129" s="316"/>
      <c r="PGF129" s="316"/>
      <c r="PGG129" s="316"/>
      <c r="PGH129" s="316"/>
      <c r="PGI129" s="316"/>
      <c r="PGJ129" s="316"/>
      <c r="PGK129" s="316"/>
      <c r="PGL129" s="316"/>
      <c r="PGM129" s="316"/>
      <c r="PGN129" s="316"/>
      <c r="PGO129" s="316"/>
      <c r="PGP129" s="316"/>
      <c r="PGQ129" s="316"/>
      <c r="PGR129" s="316"/>
      <c r="PGS129" s="316"/>
      <c r="PGT129" s="316"/>
      <c r="PGU129" s="316"/>
      <c r="PGV129" s="316"/>
      <c r="PGW129" s="316"/>
      <c r="PGX129" s="316"/>
      <c r="PGY129" s="316"/>
      <c r="PGZ129" s="316"/>
      <c r="PHA129" s="316"/>
      <c r="PHB129" s="316"/>
      <c r="PHC129" s="316"/>
      <c r="PHD129" s="316"/>
      <c r="PHE129" s="316"/>
      <c r="PHF129" s="316"/>
      <c r="PHG129" s="316"/>
      <c r="PHH129" s="316"/>
      <c r="PHI129" s="316"/>
      <c r="PHJ129" s="316"/>
      <c r="PHK129" s="316"/>
      <c r="PHL129" s="316"/>
      <c r="PHM129" s="316"/>
      <c r="PHN129" s="316"/>
      <c r="PHO129" s="316"/>
      <c r="PHP129" s="316"/>
      <c r="PHQ129" s="316"/>
      <c r="PHR129" s="316"/>
      <c r="PHS129" s="316"/>
      <c r="PHT129" s="316"/>
      <c r="PHU129" s="316"/>
      <c r="PHV129" s="316"/>
      <c r="PHW129" s="316"/>
      <c r="PHX129" s="316"/>
      <c r="PHY129" s="316"/>
      <c r="PHZ129" s="316"/>
      <c r="PIA129" s="316"/>
      <c r="PIB129" s="316"/>
      <c r="PIC129" s="316"/>
      <c r="PID129" s="316"/>
      <c r="PIE129" s="316"/>
      <c r="PIF129" s="316"/>
      <c r="PIG129" s="316"/>
      <c r="PIH129" s="316"/>
      <c r="PII129" s="316"/>
      <c r="PIJ129" s="316"/>
      <c r="PIK129" s="316"/>
      <c r="PIL129" s="316"/>
      <c r="PIM129" s="316"/>
      <c r="PIN129" s="316"/>
      <c r="PIO129" s="316"/>
      <c r="PIP129" s="316"/>
      <c r="PIQ129" s="316"/>
      <c r="PIR129" s="316"/>
      <c r="PIS129" s="316"/>
      <c r="PIT129" s="316"/>
      <c r="PIU129" s="316"/>
      <c r="PIV129" s="316"/>
      <c r="PIW129" s="316"/>
      <c r="PIX129" s="316"/>
      <c r="PIY129" s="316"/>
      <c r="PIZ129" s="316"/>
      <c r="PJA129" s="316"/>
      <c r="PJB129" s="316"/>
      <c r="PJC129" s="316"/>
      <c r="PJD129" s="316"/>
      <c r="PJE129" s="316"/>
      <c r="PJF129" s="316"/>
      <c r="PJG129" s="316"/>
      <c r="PJH129" s="316"/>
      <c r="PJI129" s="316"/>
      <c r="PJJ129" s="316"/>
      <c r="PJK129" s="316"/>
      <c r="PJL129" s="316"/>
      <c r="PJM129" s="316"/>
      <c r="PJN129" s="316"/>
      <c r="PJO129" s="316"/>
      <c r="PJP129" s="316"/>
      <c r="PJQ129" s="316"/>
      <c r="PJR129" s="316"/>
      <c r="PJS129" s="316"/>
      <c r="PJT129" s="316"/>
      <c r="PJU129" s="316"/>
      <c r="PJV129" s="316"/>
      <c r="PJW129" s="316"/>
      <c r="PJX129" s="316"/>
      <c r="PJY129" s="316"/>
      <c r="PJZ129" s="316"/>
      <c r="PKA129" s="316"/>
      <c r="PKB129" s="316"/>
      <c r="PKC129" s="316"/>
      <c r="PKD129" s="316"/>
      <c r="PKE129" s="316"/>
      <c r="PKF129" s="316"/>
      <c r="PKG129" s="316"/>
      <c r="PKH129" s="316"/>
      <c r="PKI129" s="316"/>
      <c r="PKJ129" s="316"/>
      <c r="PKK129" s="316"/>
      <c r="PKL129" s="316"/>
      <c r="PKM129" s="316"/>
      <c r="PKN129" s="316"/>
      <c r="PKO129" s="316"/>
      <c r="PKP129" s="316"/>
      <c r="PKQ129" s="316"/>
      <c r="PKR129" s="316"/>
      <c r="PKS129" s="316"/>
      <c r="PKT129" s="316"/>
      <c r="PKU129" s="316"/>
      <c r="PKV129" s="316"/>
      <c r="PKW129" s="316"/>
      <c r="PKX129" s="316"/>
      <c r="PKY129" s="316"/>
      <c r="PKZ129" s="316"/>
      <c r="PLA129" s="316"/>
      <c r="PLB129" s="316"/>
      <c r="PLC129" s="316"/>
      <c r="PLD129" s="316"/>
      <c r="PLE129" s="316"/>
      <c r="PLF129" s="316"/>
      <c r="PLG129" s="316"/>
      <c r="PLH129" s="316"/>
      <c r="PLI129" s="316"/>
      <c r="PLJ129" s="316"/>
      <c r="PLK129" s="316"/>
      <c r="PLL129" s="316"/>
      <c r="PLM129" s="316"/>
      <c r="PLN129" s="316"/>
      <c r="PLO129" s="316"/>
      <c r="PLP129" s="316"/>
      <c r="PLQ129" s="316"/>
      <c r="PLR129" s="316"/>
      <c r="PLS129" s="316"/>
      <c r="PLT129" s="316"/>
      <c r="PLU129" s="316"/>
      <c r="PLV129" s="316"/>
      <c r="PLW129" s="316"/>
      <c r="PLX129" s="316"/>
      <c r="PLY129" s="316"/>
      <c r="PLZ129" s="316"/>
      <c r="PMA129" s="316"/>
      <c r="PMB129" s="316"/>
      <c r="PMC129" s="316"/>
      <c r="PMD129" s="316"/>
      <c r="PME129" s="316"/>
      <c r="PMF129" s="316"/>
      <c r="PMG129" s="316"/>
      <c r="PMH129" s="316"/>
      <c r="PMI129" s="316"/>
      <c r="PMJ129" s="316"/>
      <c r="PMK129" s="316"/>
      <c r="PML129" s="316"/>
      <c r="PMM129" s="316"/>
      <c r="PMN129" s="316"/>
      <c r="PMO129" s="316"/>
      <c r="PMP129" s="316"/>
      <c r="PMQ129" s="316"/>
      <c r="PMR129" s="316"/>
      <c r="PMS129" s="316"/>
      <c r="PMT129" s="316"/>
      <c r="PMU129" s="316"/>
      <c r="PMV129" s="316"/>
      <c r="PMW129" s="316"/>
      <c r="PMX129" s="316"/>
      <c r="PMY129" s="316"/>
      <c r="PMZ129" s="316"/>
      <c r="PNA129" s="316"/>
      <c r="PNB129" s="316"/>
      <c r="PNC129" s="316"/>
      <c r="PND129" s="316"/>
      <c r="PNE129" s="316"/>
      <c r="PNF129" s="316"/>
      <c r="PNG129" s="316"/>
      <c r="PNH129" s="316"/>
      <c r="PNI129" s="316"/>
      <c r="PNJ129" s="316"/>
      <c r="PNK129" s="316"/>
      <c r="PNL129" s="316"/>
      <c r="PNM129" s="316"/>
      <c r="PNN129" s="316"/>
      <c r="PNO129" s="316"/>
      <c r="PNP129" s="316"/>
      <c r="PNQ129" s="316"/>
      <c r="PNR129" s="316"/>
      <c r="PNS129" s="316"/>
      <c r="PNT129" s="316"/>
      <c r="PNU129" s="316"/>
      <c r="PNV129" s="316"/>
      <c r="PNW129" s="316"/>
      <c r="PNX129" s="316"/>
      <c r="PNY129" s="316"/>
      <c r="PNZ129" s="316"/>
      <c r="POA129" s="316"/>
      <c r="POB129" s="316"/>
      <c r="POC129" s="316"/>
      <c r="POD129" s="316"/>
      <c r="POE129" s="316"/>
      <c r="POF129" s="316"/>
      <c r="POG129" s="316"/>
      <c r="POH129" s="316"/>
      <c r="POI129" s="316"/>
      <c r="POJ129" s="316"/>
      <c r="POK129" s="316"/>
      <c r="POL129" s="316"/>
      <c r="POM129" s="316"/>
      <c r="PON129" s="316"/>
      <c r="POO129" s="316"/>
      <c r="POP129" s="316"/>
      <c r="POQ129" s="316"/>
      <c r="POR129" s="316"/>
      <c r="POS129" s="316"/>
      <c r="POT129" s="316"/>
      <c r="POU129" s="316"/>
      <c r="POV129" s="316"/>
      <c r="POW129" s="316"/>
      <c r="POX129" s="316"/>
      <c r="POY129" s="316"/>
      <c r="POZ129" s="316"/>
      <c r="PPA129" s="316"/>
      <c r="PPB129" s="316"/>
      <c r="PPC129" s="316"/>
      <c r="PPD129" s="316"/>
      <c r="PPE129" s="316"/>
      <c r="PPF129" s="316"/>
      <c r="PPG129" s="316"/>
      <c r="PPH129" s="316"/>
      <c r="PPI129" s="316"/>
      <c r="PPJ129" s="316"/>
      <c r="PPK129" s="316"/>
      <c r="PPL129" s="316"/>
      <c r="PPM129" s="316"/>
      <c r="PPN129" s="316"/>
      <c r="PPO129" s="316"/>
      <c r="PPP129" s="316"/>
      <c r="PPQ129" s="316"/>
      <c r="PPR129" s="316"/>
      <c r="PPS129" s="316"/>
      <c r="PPT129" s="316"/>
      <c r="PPU129" s="316"/>
      <c r="PPV129" s="316"/>
      <c r="PPW129" s="316"/>
      <c r="PPX129" s="316"/>
      <c r="PPY129" s="316"/>
      <c r="PPZ129" s="316"/>
      <c r="PQA129" s="316"/>
      <c r="PQB129" s="316"/>
      <c r="PQC129" s="316"/>
      <c r="PQD129" s="316"/>
      <c r="PQE129" s="316"/>
      <c r="PQF129" s="316"/>
      <c r="PQG129" s="316"/>
      <c r="PQH129" s="316"/>
      <c r="PQI129" s="316"/>
      <c r="PQJ129" s="316"/>
      <c r="PQK129" s="316"/>
      <c r="PQL129" s="316"/>
      <c r="PQM129" s="316"/>
      <c r="PQN129" s="316"/>
      <c r="PQO129" s="316"/>
      <c r="PQP129" s="316"/>
      <c r="PQQ129" s="316"/>
      <c r="PQR129" s="316"/>
      <c r="PQS129" s="316"/>
      <c r="PQT129" s="316"/>
      <c r="PQU129" s="316"/>
      <c r="PQV129" s="316"/>
      <c r="PQW129" s="316"/>
      <c r="PQX129" s="316"/>
      <c r="PQY129" s="316"/>
      <c r="PQZ129" s="316"/>
      <c r="PRA129" s="316"/>
      <c r="PRB129" s="316"/>
      <c r="PRC129" s="316"/>
      <c r="PRD129" s="316"/>
      <c r="PRE129" s="316"/>
      <c r="PRF129" s="316"/>
      <c r="PRG129" s="316"/>
      <c r="PRH129" s="316"/>
      <c r="PRI129" s="316"/>
      <c r="PRJ129" s="316"/>
      <c r="PRK129" s="316"/>
      <c r="PRL129" s="316"/>
      <c r="PRM129" s="316"/>
      <c r="PRN129" s="316"/>
      <c r="PRO129" s="316"/>
      <c r="PRP129" s="316"/>
      <c r="PRQ129" s="316"/>
      <c r="PRR129" s="316"/>
      <c r="PRS129" s="316"/>
      <c r="PRT129" s="316"/>
      <c r="PRU129" s="316"/>
      <c r="PRV129" s="316"/>
      <c r="PRW129" s="316"/>
      <c r="PRX129" s="316"/>
      <c r="PRY129" s="316"/>
      <c r="PRZ129" s="316"/>
      <c r="PSA129" s="316"/>
      <c r="PSB129" s="316"/>
      <c r="PSC129" s="316"/>
      <c r="PSD129" s="316"/>
      <c r="PSE129" s="316"/>
      <c r="PSF129" s="316"/>
      <c r="PSG129" s="316"/>
      <c r="PSH129" s="316"/>
      <c r="PSI129" s="316"/>
      <c r="PSJ129" s="316"/>
      <c r="PSK129" s="316"/>
      <c r="PSL129" s="316"/>
      <c r="PSM129" s="316"/>
      <c r="PSN129" s="316"/>
      <c r="PSO129" s="316"/>
      <c r="PSP129" s="316"/>
      <c r="PSQ129" s="316"/>
      <c r="PSR129" s="316"/>
      <c r="PSS129" s="316"/>
      <c r="PST129" s="316"/>
      <c r="PSU129" s="316"/>
      <c r="PSV129" s="316"/>
      <c r="PSW129" s="316"/>
      <c r="PSX129" s="316"/>
      <c r="PSY129" s="316"/>
      <c r="PSZ129" s="316"/>
      <c r="PTA129" s="316"/>
      <c r="PTB129" s="316"/>
      <c r="PTC129" s="316"/>
      <c r="PTD129" s="316"/>
      <c r="PTE129" s="316"/>
      <c r="PTF129" s="316"/>
      <c r="PTG129" s="316"/>
      <c r="PTH129" s="316"/>
      <c r="PTI129" s="316"/>
      <c r="PTJ129" s="316"/>
      <c r="PTK129" s="316"/>
      <c r="PTL129" s="316"/>
      <c r="PTM129" s="316"/>
      <c r="PTN129" s="316"/>
      <c r="PTO129" s="316"/>
      <c r="PTP129" s="316"/>
      <c r="PTQ129" s="316"/>
      <c r="PTR129" s="316"/>
      <c r="PTS129" s="316"/>
      <c r="PTT129" s="316"/>
      <c r="PTU129" s="316"/>
      <c r="PTV129" s="316"/>
      <c r="PTW129" s="316"/>
      <c r="PTX129" s="316"/>
      <c r="PTY129" s="316"/>
      <c r="PTZ129" s="316"/>
      <c r="PUA129" s="316"/>
      <c r="PUB129" s="316"/>
      <c r="PUC129" s="316"/>
      <c r="PUD129" s="316"/>
      <c r="PUE129" s="316"/>
      <c r="PUF129" s="316"/>
      <c r="PUG129" s="316"/>
      <c r="PUH129" s="316"/>
      <c r="PUI129" s="316"/>
      <c r="PUJ129" s="316"/>
      <c r="PUK129" s="316"/>
      <c r="PUL129" s="316"/>
      <c r="PUM129" s="316"/>
      <c r="PUN129" s="316"/>
      <c r="PUO129" s="316"/>
      <c r="PUP129" s="316"/>
      <c r="PUQ129" s="316"/>
      <c r="PUR129" s="316"/>
      <c r="PUS129" s="316"/>
      <c r="PUT129" s="316"/>
      <c r="PUU129" s="316"/>
      <c r="PUV129" s="316"/>
      <c r="PUW129" s="316"/>
      <c r="PUX129" s="316"/>
      <c r="PUY129" s="316"/>
      <c r="PUZ129" s="316"/>
      <c r="PVA129" s="316"/>
      <c r="PVB129" s="316"/>
      <c r="PVC129" s="316"/>
      <c r="PVD129" s="316"/>
      <c r="PVE129" s="316"/>
      <c r="PVF129" s="316"/>
      <c r="PVG129" s="316"/>
      <c r="PVH129" s="316"/>
      <c r="PVI129" s="316"/>
      <c r="PVJ129" s="316"/>
      <c r="PVK129" s="316"/>
      <c r="PVL129" s="316"/>
      <c r="PVM129" s="316"/>
      <c r="PVN129" s="316"/>
      <c r="PVO129" s="316"/>
      <c r="PVP129" s="316"/>
      <c r="PVQ129" s="316"/>
      <c r="PVR129" s="316"/>
      <c r="PVS129" s="316"/>
      <c r="PVT129" s="316"/>
      <c r="PVU129" s="316"/>
      <c r="PVV129" s="316"/>
      <c r="PVW129" s="316"/>
      <c r="PVX129" s="316"/>
      <c r="PVY129" s="316"/>
      <c r="PVZ129" s="316"/>
      <c r="PWA129" s="316"/>
      <c r="PWB129" s="316"/>
      <c r="PWC129" s="316"/>
      <c r="PWD129" s="316"/>
      <c r="PWE129" s="316"/>
      <c r="PWF129" s="316"/>
      <c r="PWG129" s="316"/>
      <c r="PWH129" s="316"/>
      <c r="PWI129" s="316"/>
      <c r="PWJ129" s="316"/>
      <c r="PWK129" s="316"/>
      <c r="PWL129" s="316"/>
      <c r="PWM129" s="316"/>
      <c r="PWN129" s="316"/>
      <c r="PWO129" s="316"/>
      <c r="PWP129" s="316"/>
      <c r="PWQ129" s="316"/>
      <c r="PWR129" s="316"/>
      <c r="PWS129" s="316"/>
      <c r="PWT129" s="316"/>
      <c r="PWU129" s="316"/>
      <c r="PWV129" s="316"/>
      <c r="PWW129" s="316"/>
      <c r="PWX129" s="316"/>
      <c r="PWY129" s="316"/>
      <c r="PWZ129" s="316"/>
      <c r="PXA129" s="316"/>
      <c r="PXB129" s="316"/>
      <c r="PXC129" s="316"/>
      <c r="PXD129" s="316"/>
      <c r="PXE129" s="316"/>
      <c r="PXF129" s="316"/>
      <c r="PXG129" s="316"/>
      <c r="PXH129" s="316"/>
      <c r="PXI129" s="316"/>
      <c r="PXJ129" s="316"/>
      <c r="PXK129" s="316"/>
      <c r="PXL129" s="316"/>
      <c r="PXM129" s="316"/>
      <c r="PXN129" s="316"/>
      <c r="PXO129" s="316"/>
      <c r="PXP129" s="316"/>
      <c r="PXQ129" s="316"/>
      <c r="PXR129" s="316"/>
      <c r="PXS129" s="316"/>
      <c r="PXT129" s="316"/>
      <c r="PXU129" s="316"/>
      <c r="PXV129" s="316"/>
      <c r="PXW129" s="316"/>
      <c r="PXX129" s="316"/>
      <c r="PXY129" s="316"/>
      <c r="PXZ129" s="316"/>
      <c r="PYA129" s="316"/>
      <c r="PYB129" s="316"/>
      <c r="PYC129" s="316"/>
      <c r="PYD129" s="316"/>
      <c r="PYE129" s="316"/>
      <c r="PYF129" s="316"/>
      <c r="PYG129" s="316"/>
      <c r="PYH129" s="316"/>
      <c r="PYI129" s="316"/>
      <c r="PYJ129" s="316"/>
      <c r="PYK129" s="316"/>
      <c r="PYL129" s="316"/>
      <c r="PYM129" s="316"/>
      <c r="PYN129" s="316"/>
      <c r="PYO129" s="316"/>
      <c r="PYP129" s="316"/>
      <c r="PYQ129" s="316"/>
      <c r="PYR129" s="316"/>
      <c r="PYS129" s="316"/>
      <c r="PYT129" s="316"/>
      <c r="PYU129" s="316"/>
      <c r="PYV129" s="316"/>
      <c r="PYW129" s="316"/>
      <c r="PYX129" s="316"/>
      <c r="PYY129" s="316"/>
      <c r="PYZ129" s="316"/>
      <c r="PZA129" s="316"/>
      <c r="PZB129" s="316"/>
      <c r="PZC129" s="316"/>
      <c r="PZD129" s="316"/>
      <c r="PZE129" s="316"/>
      <c r="PZF129" s="316"/>
      <c r="PZG129" s="316"/>
      <c r="PZH129" s="316"/>
      <c r="PZI129" s="316"/>
      <c r="PZJ129" s="316"/>
      <c r="PZK129" s="316"/>
      <c r="PZL129" s="316"/>
      <c r="PZM129" s="316"/>
      <c r="PZN129" s="316"/>
      <c r="PZO129" s="316"/>
      <c r="PZP129" s="316"/>
      <c r="PZQ129" s="316"/>
      <c r="PZR129" s="316"/>
      <c r="PZS129" s="316"/>
      <c r="PZT129" s="316"/>
      <c r="PZU129" s="316"/>
      <c r="PZV129" s="316"/>
      <c r="PZW129" s="316"/>
      <c r="PZX129" s="316"/>
      <c r="PZY129" s="316"/>
      <c r="PZZ129" s="316"/>
      <c r="QAA129" s="316"/>
      <c r="QAB129" s="316"/>
      <c r="QAC129" s="316"/>
      <c r="QAD129" s="316"/>
      <c r="QAE129" s="316"/>
      <c r="QAF129" s="316"/>
      <c r="QAG129" s="316"/>
      <c r="QAH129" s="316"/>
      <c r="QAI129" s="316"/>
      <c r="QAJ129" s="316"/>
      <c r="QAK129" s="316"/>
      <c r="QAL129" s="316"/>
      <c r="QAM129" s="316"/>
      <c r="QAN129" s="316"/>
      <c r="QAO129" s="316"/>
      <c r="QAP129" s="316"/>
      <c r="QAQ129" s="316"/>
      <c r="QAR129" s="316"/>
      <c r="QAS129" s="316"/>
      <c r="QAT129" s="316"/>
      <c r="QAU129" s="316"/>
      <c r="QAV129" s="316"/>
      <c r="QAW129" s="316"/>
      <c r="QAX129" s="316"/>
      <c r="QAY129" s="316"/>
      <c r="QAZ129" s="316"/>
      <c r="QBA129" s="316"/>
      <c r="QBB129" s="316"/>
      <c r="QBC129" s="316"/>
      <c r="QBD129" s="316"/>
      <c r="QBE129" s="316"/>
      <c r="QBF129" s="316"/>
      <c r="QBG129" s="316"/>
      <c r="QBH129" s="316"/>
      <c r="QBI129" s="316"/>
      <c r="QBJ129" s="316"/>
      <c r="QBK129" s="316"/>
      <c r="QBL129" s="316"/>
      <c r="QBM129" s="316"/>
      <c r="QBN129" s="316"/>
      <c r="QBO129" s="316"/>
      <c r="QBP129" s="316"/>
      <c r="QBQ129" s="316"/>
      <c r="QBR129" s="316"/>
      <c r="QBS129" s="316"/>
      <c r="QBT129" s="316"/>
      <c r="QBU129" s="316"/>
      <c r="QBV129" s="316"/>
      <c r="QBW129" s="316"/>
      <c r="QBX129" s="316"/>
      <c r="QBY129" s="316"/>
      <c r="QBZ129" s="316"/>
      <c r="QCA129" s="316"/>
      <c r="QCB129" s="316"/>
      <c r="QCC129" s="316"/>
      <c r="QCD129" s="316"/>
      <c r="QCE129" s="316"/>
      <c r="QCF129" s="316"/>
      <c r="QCG129" s="316"/>
      <c r="QCH129" s="316"/>
      <c r="QCI129" s="316"/>
      <c r="QCJ129" s="316"/>
      <c r="QCK129" s="316"/>
      <c r="QCL129" s="316"/>
      <c r="QCM129" s="316"/>
      <c r="QCN129" s="316"/>
      <c r="QCO129" s="316"/>
      <c r="QCP129" s="316"/>
      <c r="QCQ129" s="316"/>
      <c r="QCR129" s="316"/>
      <c r="QCS129" s="316"/>
      <c r="QCT129" s="316"/>
      <c r="QCU129" s="316"/>
      <c r="QCV129" s="316"/>
      <c r="QCW129" s="316"/>
      <c r="QCX129" s="316"/>
      <c r="QCY129" s="316"/>
      <c r="QCZ129" s="316"/>
      <c r="QDA129" s="316"/>
      <c r="QDB129" s="316"/>
      <c r="QDC129" s="316"/>
      <c r="QDD129" s="316"/>
      <c r="QDE129" s="316"/>
      <c r="QDF129" s="316"/>
      <c r="QDG129" s="316"/>
      <c r="QDH129" s="316"/>
      <c r="QDI129" s="316"/>
      <c r="QDJ129" s="316"/>
      <c r="QDK129" s="316"/>
      <c r="QDL129" s="316"/>
      <c r="QDM129" s="316"/>
      <c r="QDN129" s="316"/>
      <c r="QDO129" s="316"/>
      <c r="QDP129" s="316"/>
      <c r="QDQ129" s="316"/>
      <c r="QDR129" s="316"/>
      <c r="QDS129" s="316"/>
      <c r="QDT129" s="316"/>
      <c r="QDU129" s="316"/>
      <c r="QDV129" s="316"/>
      <c r="QDW129" s="316"/>
      <c r="QDX129" s="316"/>
      <c r="QDY129" s="316"/>
      <c r="QDZ129" s="316"/>
      <c r="QEA129" s="316"/>
      <c r="QEB129" s="316"/>
      <c r="QEC129" s="316"/>
      <c r="QED129" s="316"/>
      <c r="QEE129" s="316"/>
      <c r="QEF129" s="316"/>
      <c r="QEG129" s="316"/>
      <c r="QEH129" s="316"/>
      <c r="QEI129" s="316"/>
      <c r="QEJ129" s="316"/>
      <c r="QEK129" s="316"/>
      <c r="QEL129" s="316"/>
      <c r="QEM129" s="316"/>
      <c r="QEN129" s="316"/>
      <c r="QEO129" s="316"/>
      <c r="QEP129" s="316"/>
      <c r="QEQ129" s="316"/>
      <c r="QER129" s="316"/>
      <c r="QES129" s="316"/>
      <c r="QET129" s="316"/>
      <c r="QEU129" s="316"/>
      <c r="QEV129" s="316"/>
      <c r="QEW129" s="316"/>
      <c r="QEX129" s="316"/>
      <c r="QEY129" s="316"/>
      <c r="QEZ129" s="316"/>
      <c r="QFA129" s="316"/>
      <c r="QFB129" s="316"/>
      <c r="QFC129" s="316"/>
      <c r="QFD129" s="316"/>
      <c r="QFE129" s="316"/>
      <c r="QFF129" s="316"/>
      <c r="QFG129" s="316"/>
      <c r="QFH129" s="316"/>
      <c r="QFI129" s="316"/>
      <c r="QFJ129" s="316"/>
      <c r="QFK129" s="316"/>
      <c r="QFL129" s="316"/>
      <c r="QFM129" s="316"/>
      <c r="QFN129" s="316"/>
      <c r="QFO129" s="316"/>
      <c r="QFP129" s="316"/>
      <c r="QFQ129" s="316"/>
      <c r="QFR129" s="316"/>
      <c r="QFS129" s="316"/>
      <c r="QFT129" s="316"/>
      <c r="QFU129" s="316"/>
      <c r="QFV129" s="316"/>
      <c r="QFW129" s="316"/>
      <c r="QFX129" s="316"/>
      <c r="QFY129" s="316"/>
      <c r="QFZ129" s="316"/>
      <c r="QGA129" s="316"/>
      <c r="QGB129" s="316"/>
      <c r="QGC129" s="316"/>
      <c r="QGD129" s="316"/>
      <c r="QGE129" s="316"/>
      <c r="QGF129" s="316"/>
      <c r="QGG129" s="316"/>
      <c r="QGH129" s="316"/>
      <c r="QGI129" s="316"/>
      <c r="QGJ129" s="316"/>
      <c r="QGK129" s="316"/>
      <c r="QGL129" s="316"/>
      <c r="QGM129" s="316"/>
      <c r="QGN129" s="316"/>
      <c r="QGO129" s="316"/>
      <c r="QGP129" s="316"/>
      <c r="QGQ129" s="316"/>
      <c r="QGR129" s="316"/>
      <c r="QGS129" s="316"/>
      <c r="QGT129" s="316"/>
      <c r="QGU129" s="316"/>
      <c r="QGV129" s="316"/>
      <c r="QGW129" s="316"/>
      <c r="QGX129" s="316"/>
      <c r="QGY129" s="316"/>
      <c r="QGZ129" s="316"/>
      <c r="QHA129" s="316"/>
      <c r="QHB129" s="316"/>
      <c r="QHC129" s="316"/>
      <c r="QHD129" s="316"/>
      <c r="QHE129" s="316"/>
      <c r="QHF129" s="316"/>
      <c r="QHG129" s="316"/>
      <c r="QHH129" s="316"/>
      <c r="QHI129" s="316"/>
      <c r="QHJ129" s="316"/>
      <c r="QHK129" s="316"/>
      <c r="QHL129" s="316"/>
      <c r="QHM129" s="316"/>
      <c r="QHN129" s="316"/>
      <c r="QHO129" s="316"/>
      <c r="QHP129" s="316"/>
      <c r="QHQ129" s="316"/>
      <c r="QHR129" s="316"/>
      <c r="QHS129" s="316"/>
      <c r="QHT129" s="316"/>
      <c r="QHU129" s="316"/>
      <c r="QHV129" s="316"/>
      <c r="QHW129" s="316"/>
      <c r="QHX129" s="316"/>
      <c r="QHY129" s="316"/>
      <c r="QHZ129" s="316"/>
      <c r="QIA129" s="316"/>
      <c r="QIB129" s="316"/>
      <c r="QIC129" s="316"/>
      <c r="QID129" s="316"/>
      <c r="QIE129" s="316"/>
      <c r="QIF129" s="316"/>
      <c r="QIG129" s="316"/>
      <c r="QIH129" s="316"/>
      <c r="QII129" s="316"/>
      <c r="QIJ129" s="316"/>
      <c r="QIK129" s="316"/>
      <c r="QIL129" s="316"/>
      <c r="QIM129" s="316"/>
      <c r="QIN129" s="316"/>
      <c r="QIO129" s="316"/>
      <c r="QIP129" s="316"/>
      <c r="QIQ129" s="316"/>
      <c r="QIR129" s="316"/>
      <c r="QIS129" s="316"/>
      <c r="QIT129" s="316"/>
      <c r="QIU129" s="316"/>
      <c r="QIV129" s="316"/>
      <c r="QIW129" s="316"/>
      <c r="QIX129" s="316"/>
      <c r="QIY129" s="316"/>
      <c r="QIZ129" s="316"/>
      <c r="QJA129" s="316"/>
      <c r="QJB129" s="316"/>
      <c r="QJC129" s="316"/>
      <c r="QJD129" s="316"/>
      <c r="QJE129" s="316"/>
      <c r="QJF129" s="316"/>
      <c r="QJG129" s="316"/>
      <c r="QJH129" s="316"/>
      <c r="QJI129" s="316"/>
      <c r="QJJ129" s="316"/>
      <c r="QJK129" s="316"/>
      <c r="QJL129" s="316"/>
      <c r="QJM129" s="316"/>
      <c r="QJN129" s="316"/>
      <c r="QJO129" s="316"/>
      <c r="QJP129" s="316"/>
      <c r="QJQ129" s="316"/>
      <c r="QJR129" s="316"/>
      <c r="QJS129" s="316"/>
      <c r="QJT129" s="316"/>
      <c r="QJU129" s="316"/>
      <c r="QJV129" s="316"/>
      <c r="QJW129" s="316"/>
      <c r="QJX129" s="316"/>
      <c r="QJY129" s="316"/>
      <c r="QJZ129" s="316"/>
      <c r="QKA129" s="316"/>
      <c r="QKB129" s="316"/>
      <c r="QKC129" s="316"/>
      <c r="QKD129" s="316"/>
      <c r="QKE129" s="316"/>
      <c r="QKF129" s="316"/>
      <c r="QKG129" s="316"/>
      <c r="QKH129" s="316"/>
      <c r="QKI129" s="316"/>
      <c r="QKJ129" s="316"/>
      <c r="QKK129" s="316"/>
      <c r="QKL129" s="316"/>
      <c r="QKM129" s="316"/>
      <c r="QKN129" s="316"/>
      <c r="QKO129" s="316"/>
      <c r="QKP129" s="316"/>
      <c r="QKQ129" s="316"/>
      <c r="QKR129" s="316"/>
      <c r="QKS129" s="316"/>
      <c r="QKT129" s="316"/>
      <c r="QKU129" s="316"/>
      <c r="QKV129" s="316"/>
      <c r="QKW129" s="316"/>
      <c r="QKX129" s="316"/>
      <c r="QKY129" s="316"/>
      <c r="QKZ129" s="316"/>
      <c r="QLA129" s="316"/>
      <c r="QLB129" s="316"/>
      <c r="QLC129" s="316"/>
      <c r="QLD129" s="316"/>
      <c r="QLE129" s="316"/>
      <c r="QLF129" s="316"/>
      <c r="QLG129" s="316"/>
      <c r="QLH129" s="316"/>
      <c r="QLI129" s="316"/>
      <c r="QLJ129" s="316"/>
      <c r="QLK129" s="316"/>
      <c r="QLL129" s="316"/>
      <c r="QLM129" s="316"/>
      <c r="QLN129" s="316"/>
      <c r="QLO129" s="316"/>
      <c r="QLP129" s="316"/>
      <c r="QLQ129" s="316"/>
      <c r="QLR129" s="316"/>
      <c r="QLS129" s="316"/>
      <c r="QLT129" s="316"/>
      <c r="QLU129" s="316"/>
      <c r="QLV129" s="316"/>
      <c r="QLW129" s="316"/>
      <c r="QLX129" s="316"/>
      <c r="QLY129" s="316"/>
      <c r="QLZ129" s="316"/>
      <c r="QMA129" s="316"/>
      <c r="QMB129" s="316"/>
      <c r="QMC129" s="316"/>
      <c r="QMD129" s="316"/>
      <c r="QME129" s="316"/>
      <c r="QMF129" s="316"/>
      <c r="QMG129" s="316"/>
      <c r="QMH129" s="316"/>
      <c r="QMI129" s="316"/>
      <c r="QMJ129" s="316"/>
      <c r="QMK129" s="316"/>
      <c r="QML129" s="316"/>
      <c r="QMM129" s="316"/>
      <c r="QMN129" s="316"/>
      <c r="QMO129" s="316"/>
      <c r="QMP129" s="316"/>
      <c r="QMQ129" s="316"/>
      <c r="QMR129" s="316"/>
      <c r="QMS129" s="316"/>
      <c r="QMT129" s="316"/>
      <c r="QMU129" s="316"/>
      <c r="QMV129" s="316"/>
      <c r="QMW129" s="316"/>
      <c r="QMX129" s="316"/>
      <c r="QMY129" s="316"/>
      <c r="QMZ129" s="316"/>
      <c r="QNA129" s="316"/>
      <c r="QNB129" s="316"/>
      <c r="QNC129" s="316"/>
      <c r="QND129" s="316"/>
      <c r="QNE129" s="316"/>
      <c r="QNF129" s="316"/>
      <c r="QNG129" s="316"/>
      <c r="QNH129" s="316"/>
      <c r="QNI129" s="316"/>
      <c r="QNJ129" s="316"/>
      <c r="QNK129" s="316"/>
      <c r="QNL129" s="316"/>
      <c r="QNM129" s="316"/>
      <c r="QNN129" s="316"/>
      <c r="QNO129" s="316"/>
      <c r="QNP129" s="316"/>
      <c r="QNQ129" s="316"/>
      <c r="QNR129" s="316"/>
      <c r="QNS129" s="316"/>
      <c r="QNT129" s="316"/>
      <c r="QNU129" s="316"/>
      <c r="QNV129" s="316"/>
      <c r="QNW129" s="316"/>
      <c r="QNX129" s="316"/>
      <c r="QNY129" s="316"/>
      <c r="QNZ129" s="316"/>
      <c r="QOA129" s="316"/>
      <c r="QOB129" s="316"/>
      <c r="QOC129" s="316"/>
      <c r="QOD129" s="316"/>
      <c r="QOE129" s="316"/>
      <c r="QOF129" s="316"/>
      <c r="QOG129" s="316"/>
      <c r="QOH129" s="316"/>
      <c r="QOI129" s="316"/>
      <c r="QOJ129" s="316"/>
      <c r="QOK129" s="316"/>
      <c r="QOL129" s="316"/>
      <c r="QOM129" s="316"/>
      <c r="QON129" s="316"/>
      <c r="QOO129" s="316"/>
      <c r="QOP129" s="316"/>
      <c r="QOQ129" s="316"/>
      <c r="QOR129" s="316"/>
      <c r="QOS129" s="316"/>
      <c r="QOT129" s="316"/>
      <c r="QOU129" s="316"/>
      <c r="QOV129" s="316"/>
      <c r="QOW129" s="316"/>
      <c r="QOX129" s="316"/>
      <c r="QOY129" s="316"/>
      <c r="QOZ129" s="316"/>
      <c r="QPA129" s="316"/>
      <c r="QPB129" s="316"/>
      <c r="QPC129" s="316"/>
      <c r="QPD129" s="316"/>
      <c r="QPE129" s="316"/>
      <c r="QPF129" s="316"/>
      <c r="QPG129" s="316"/>
      <c r="QPH129" s="316"/>
      <c r="QPI129" s="316"/>
      <c r="QPJ129" s="316"/>
      <c r="QPK129" s="316"/>
      <c r="QPL129" s="316"/>
      <c r="QPM129" s="316"/>
      <c r="QPN129" s="316"/>
      <c r="QPO129" s="316"/>
      <c r="QPP129" s="316"/>
      <c r="QPQ129" s="316"/>
      <c r="QPR129" s="316"/>
      <c r="QPS129" s="316"/>
      <c r="QPT129" s="316"/>
      <c r="QPU129" s="316"/>
      <c r="QPV129" s="316"/>
      <c r="QPW129" s="316"/>
      <c r="QPX129" s="316"/>
      <c r="QPY129" s="316"/>
      <c r="QPZ129" s="316"/>
      <c r="QQA129" s="316"/>
      <c r="QQB129" s="316"/>
      <c r="QQC129" s="316"/>
      <c r="QQD129" s="316"/>
      <c r="QQE129" s="316"/>
      <c r="QQF129" s="316"/>
      <c r="QQG129" s="316"/>
      <c r="QQH129" s="316"/>
      <c r="QQI129" s="316"/>
      <c r="QQJ129" s="316"/>
      <c r="QQK129" s="316"/>
      <c r="QQL129" s="316"/>
      <c r="QQM129" s="316"/>
      <c r="QQN129" s="316"/>
      <c r="QQO129" s="316"/>
      <c r="QQP129" s="316"/>
      <c r="QQQ129" s="316"/>
      <c r="QQR129" s="316"/>
      <c r="QQS129" s="316"/>
      <c r="QQT129" s="316"/>
      <c r="QQU129" s="316"/>
      <c r="QQV129" s="316"/>
      <c r="QQW129" s="316"/>
      <c r="QQX129" s="316"/>
      <c r="QQY129" s="316"/>
      <c r="QQZ129" s="316"/>
      <c r="QRA129" s="316"/>
      <c r="QRB129" s="316"/>
      <c r="QRC129" s="316"/>
      <c r="QRD129" s="316"/>
      <c r="QRE129" s="316"/>
      <c r="QRF129" s="316"/>
      <c r="QRG129" s="316"/>
      <c r="QRH129" s="316"/>
      <c r="QRI129" s="316"/>
      <c r="QRJ129" s="316"/>
      <c r="QRK129" s="316"/>
      <c r="QRL129" s="316"/>
      <c r="QRM129" s="316"/>
      <c r="QRN129" s="316"/>
      <c r="QRO129" s="316"/>
      <c r="QRP129" s="316"/>
      <c r="QRQ129" s="316"/>
      <c r="QRR129" s="316"/>
      <c r="QRS129" s="316"/>
      <c r="QRT129" s="316"/>
      <c r="QRU129" s="316"/>
      <c r="QRV129" s="316"/>
      <c r="QRW129" s="316"/>
      <c r="QRX129" s="316"/>
      <c r="QRY129" s="316"/>
      <c r="QRZ129" s="316"/>
      <c r="QSA129" s="316"/>
      <c r="QSB129" s="316"/>
      <c r="QSC129" s="316"/>
      <c r="QSD129" s="316"/>
      <c r="QSE129" s="316"/>
      <c r="QSF129" s="316"/>
      <c r="QSG129" s="316"/>
      <c r="QSH129" s="316"/>
      <c r="QSI129" s="316"/>
      <c r="QSJ129" s="316"/>
      <c r="QSK129" s="316"/>
      <c r="QSL129" s="316"/>
      <c r="QSM129" s="316"/>
      <c r="QSN129" s="316"/>
      <c r="QSO129" s="316"/>
      <c r="QSP129" s="316"/>
      <c r="QSQ129" s="316"/>
      <c r="QSR129" s="316"/>
      <c r="QSS129" s="316"/>
      <c r="QST129" s="316"/>
      <c r="QSU129" s="316"/>
      <c r="QSV129" s="316"/>
      <c r="QSW129" s="316"/>
      <c r="QSX129" s="316"/>
      <c r="QSY129" s="316"/>
      <c r="QSZ129" s="316"/>
      <c r="QTA129" s="316"/>
      <c r="QTB129" s="316"/>
      <c r="QTC129" s="316"/>
      <c r="QTD129" s="316"/>
      <c r="QTE129" s="316"/>
      <c r="QTF129" s="316"/>
      <c r="QTG129" s="316"/>
      <c r="QTH129" s="316"/>
      <c r="QTI129" s="316"/>
      <c r="QTJ129" s="316"/>
      <c r="QTK129" s="316"/>
      <c r="QTL129" s="316"/>
      <c r="QTM129" s="316"/>
      <c r="QTN129" s="316"/>
      <c r="QTO129" s="316"/>
      <c r="QTP129" s="316"/>
      <c r="QTQ129" s="316"/>
      <c r="QTR129" s="316"/>
      <c r="QTS129" s="316"/>
      <c r="QTT129" s="316"/>
      <c r="QTU129" s="316"/>
      <c r="QTV129" s="316"/>
      <c r="QTW129" s="316"/>
      <c r="QTX129" s="316"/>
      <c r="QTY129" s="316"/>
      <c r="QTZ129" s="316"/>
      <c r="QUA129" s="316"/>
      <c r="QUB129" s="316"/>
      <c r="QUC129" s="316"/>
      <c r="QUD129" s="316"/>
      <c r="QUE129" s="316"/>
      <c r="QUF129" s="316"/>
      <c r="QUG129" s="316"/>
      <c r="QUH129" s="316"/>
      <c r="QUI129" s="316"/>
      <c r="QUJ129" s="316"/>
      <c r="QUK129" s="316"/>
      <c r="QUL129" s="316"/>
      <c r="QUM129" s="316"/>
      <c r="QUN129" s="316"/>
      <c r="QUO129" s="316"/>
      <c r="QUP129" s="316"/>
      <c r="QUQ129" s="316"/>
      <c r="QUR129" s="316"/>
      <c r="QUS129" s="316"/>
      <c r="QUT129" s="316"/>
      <c r="QUU129" s="316"/>
      <c r="QUV129" s="316"/>
      <c r="QUW129" s="316"/>
      <c r="QUX129" s="316"/>
      <c r="QUY129" s="316"/>
      <c r="QUZ129" s="316"/>
      <c r="QVA129" s="316"/>
      <c r="QVB129" s="316"/>
      <c r="QVC129" s="316"/>
      <c r="QVD129" s="316"/>
      <c r="QVE129" s="316"/>
      <c r="QVF129" s="316"/>
      <c r="QVG129" s="316"/>
      <c r="QVH129" s="316"/>
      <c r="QVI129" s="316"/>
      <c r="QVJ129" s="316"/>
      <c r="QVK129" s="316"/>
      <c r="QVL129" s="316"/>
      <c r="QVM129" s="316"/>
      <c r="QVN129" s="316"/>
      <c r="QVO129" s="316"/>
      <c r="QVP129" s="316"/>
      <c r="QVQ129" s="316"/>
      <c r="QVR129" s="316"/>
      <c r="QVS129" s="316"/>
      <c r="QVT129" s="316"/>
      <c r="QVU129" s="316"/>
      <c r="QVV129" s="316"/>
      <c r="QVW129" s="316"/>
      <c r="QVX129" s="316"/>
      <c r="QVY129" s="316"/>
      <c r="QVZ129" s="316"/>
      <c r="QWA129" s="316"/>
      <c r="QWB129" s="316"/>
      <c r="QWC129" s="316"/>
      <c r="QWD129" s="316"/>
      <c r="QWE129" s="316"/>
      <c r="QWF129" s="316"/>
      <c r="QWG129" s="316"/>
      <c r="QWH129" s="316"/>
      <c r="QWI129" s="316"/>
      <c r="QWJ129" s="316"/>
      <c r="QWK129" s="316"/>
      <c r="QWL129" s="316"/>
      <c r="QWM129" s="316"/>
      <c r="QWN129" s="316"/>
      <c r="QWO129" s="316"/>
      <c r="QWP129" s="316"/>
      <c r="QWQ129" s="316"/>
      <c r="QWR129" s="316"/>
      <c r="QWS129" s="316"/>
      <c r="QWT129" s="316"/>
      <c r="QWU129" s="316"/>
      <c r="QWV129" s="316"/>
      <c r="QWW129" s="316"/>
      <c r="QWX129" s="316"/>
      <c r="QWY129" s="316"/>
      <c r="QWZ129" s="316"/>
      <c r="QXA129" s="316"/>
      <c r="QXB129" s="316"/>
      <c r="QXC129" s="316"/>
      <c r="QXD129" s="316"/>
      <c r="QXE129" s="316"/>
      <c r="QXF129" s="316"/>
      <c r="QXG129" s="316"/>
      <c r="QXH129" s="316"/>
      <c r="QXI129" s="316"/>
      <c r="QXJ129" s="316"/>
      <c r="QXK129" s="316"/>
      <c r="QXL129" s="316"/>
      <c r="QXM129" s="316"/>
      <c r="QXN129" s="316"/>
      <c r="QXO129" s="316"/>
      <c r="QXP129" s="316"/>
      <c r="QXQ129" s="316"/>
      <c r="QXR129" s="316"/>
      <c r="QXS129" s="316"/>
      <c r="QXT129" s="316"/>
      <c r="QXU129" s="316"/>
      <c r="QXV129" s="316"/>
      <c r="QXW129" s="316"/>
      <c r="QXX129" s="316"/>
      <c r="QXY129" s="316"/>
      <c r="QXZ129" s="316"/>
      <c r="QYA129" s="316"/>
      <c r="QYB129" s="316"/>
      <c r="QYC129" s="316"/>
      <c r="QYD129" s="316"/>
      <c r="QYE129" s="316"/>
      <c r="QYF129" s="316"/>
      <c r="QYG129" s="316"/>
      <c r="QYH129" s="316"/>
      <c r="QYI129" s="316"/>
      <c r="QYJ129" s="316"/>
      <c r="QYK129" s="316"/>
      <c r="QYL129" s="316"/>
      <c r="QYM129" s="316"/>
      <c r="QYN129" s="316"/>
      <c r="QYO129" s="316"/>
      <c r="QYP129" s="316"/>
      <c r="QYQ129" s="316"/>
      <c r="QYR129" s="316"/>
      <c r="QYS129" s="316"/>
      <c r="QYT129" s="316"/>
      <c r="QYU129" s="316"/>
      <c r="QYV129" s="316"/>
      <c r="QYW129" s="316"/>
      <c r="QYX129" s="316"/>
      <c r="QYY129" s="316"/>
      <c r="QYZ129" s="316"/>
      <c r="QZA129" s="316"/>
      <c r="QZB129" s="316"/>
      <c r="QZC129" s="316"/>
      <c r="QZD129" s="316"/>
      <c r="QZE129" s="316"/>
      <c r="QZF129" s="316"/>
      <c r="QZG129" s="316"/>
      <c r="QZH129" s="316"/>
      <c r="QZI129" s="316"/>
      <c r="QZJ129" s="316"/>
      <c r="QZK129" s="316"/>
      <c r="QZL129" s="316"/>
      <c r="QZM129" s="316"/>
      <c r="QZN129" s="316"/>
      <c r="QZO129" s="316"/>
      <c r="QZP129" s="316"/>
      <c r="QZQ129" s="316"/>
      <c r="QZR129" s="316"/>
      <c r="QZS129" s="316"/>
      <c r="QZT129" s="316"/>
      <c r="QZU129" s="316"/>
      <c r="QZV129" s="316"/>
      <c r="QZW129" s="316"/>
      <c r="QZX129" s="316"/>
      <c r="QZY129" s="316"/>
      <c r="QZZ129" s="316"/>
      <c r="RAA129" s="316"/>
      <c r="RAB129" s="316"/>
      <c r="RAC129" s="316"/>
      <c r="RAD129" s="316"/>
      <c r="RAE129" s="316"/>
      <c r="RAF129" s="316"/>
      <c r="RAG129" s="316"/>
      <c r="RAH129" s="316"/>
      <c r="RAI129" s="316"/>
      <c r="RAJ129" s="316"/>
      <c r="RAK129" s="316"/>
      <c r="RAL129" s="316"/>
      <c r="RAM129" s="316"/>
      <c r="RAN129" s="316"/>
      <c r="RAO129" s="316"/>
      <c r="RAP129" s="316"/>
      <c r="RAQ129" s="316"/>
      <c r="RAR129" s="316"/>
      <c r="RAS129" s="316"/>
      <c r="RAT129" s="316"/>
      <c r="RAU129" s="316"/>
      <c r="RAV129" s="316"/>
      <c r="RAW129" s="316"/>
      <c r="RAX129" s="316"/>
      <c r="RAY129" s="316"/>
      <c r="RAZ129" s="316"/>
      <c r="RBA129" s="316"/>
      <c r="RBB129" s="316"/>
      <c r="RBC129" s="316"/>
      <c r="RBD129" s="316"/>
      <c r="RBE129" s="316"/>
      <c r="RBF129" s="316"/>
      <c r="RBG129" s="316"/>
      <c r="RBH129" s="316"/>
      <c r="RBI129" s="316"/>
      <c r="RBJ129" s="316"/>
      <c r="RBK129" s="316"/>
      <c r="RBL129" s="316"/>
      <c r="RBM129" s="316"/>
      <c r="RBN129" s="316"/>
      <c r="RBO129" s="316"/>
      <c r="RBP129" s="316"/>
      <c r="RBQ129" s="316"/>
      <c r="RBR129" s="316"/>
      <c r="RBS129" s="316"/>
      <c r="RBT129" s="316"/>
      <c r="RBU129" s="316"/>
      <c r="RBV129" s="316"/>
      <c r="RBW129" s="316"/>
      <c r="RBX129" s="316"/>
      <c r="RBY129" s="316"/>
      <c r="RBZ129" s="316"/>
      <c r="RCA129" s="316"/>
      <c r="RCB129" s="316"/>
      <c r="RCC129" s="316"/>
      <c r="RCD129" s="316"/>
      <c r="RCE129" s="316"/>
      <c r="RCF129" s="316"/>
      <c r="RCG129" s="316"/>
      <c r="RCH129" s="316"/>
      <c r="RCI129" s="316"/>
      <c r="RCJ129" s="316"/>
      <c r="RCK129" s="316"/>
      <c r="RCL129" s="316"/>
      <c r="RCM129" s="316"/>
      <c r="RCN129" s="316"/>
      <c r="RCO129" s="316"/>
      <c r="RCP129" s="316"/>
      <c r="RCQ129" s="316"/>
      <c r="RCR129" s="316"/>
      <c r="RCS129" s="316"/>
      <c r="RCT129" s="316"/>
      <c r="RCU129" s="316"/>
      <c r="RCV129" s="316"/>
      <c r="RCW129" s="316"/>
      <c r="RCX129" s="316"/>
      <c r="RCY129" s="316"/>
      <c r="RCZ129" s="316"/>
      <c r="RDA129" s="316"/>
      <c r="RDB129" s="316"/>
      <c r="RDC129" s="316"/>
      <c r="RDD129" s="316"/>
      <c r="RDE129" s="316"/>
      <c r="RDF129" s="316"/>
      <c r="RDG129" s="316"/>
      <c r="RDH129" s="316"/>
      <c r="RDI129" s="316"/>
      <c r="RDJ129" s="316"/>
      <c r="RDK129" s="316"/>
      <c r="RDL129" s="316"/>
      <c r="RDM129" s="316"/>
      <c r="RDN129" s="316"/>
      <c r="RDO129" s="316"/>
      <c r="RDP129" s="316"/>
      <c r="RDQ129" s="316"/>
      <c r="RDR129" s="316"/>
      <c r="RDS129" s="316"/>
      <c r="RDT129" s="316"/>
      <c r="RDU129" s="316"/>
      <c r="RDV129" s="316"/>
      <c r="RDW129" s="316"/>
      <c r="RDX129" s="316"/>
      <c r="RDY129" s="316"/>
      <c r="RDZ129" s="316"/>
      <c r="REA129" s="316"/>
      <c r="REB129" s="316"/>
      <c r="REC129" s="316"/>
      <c r="RED129" s="316"/>
      <c r="REE129" s="316"/>
      <c r="REF129" s="316"/>
      <c r="REG129" s="316"/>
      <c r="REH129" s="316"/>
      <c r="REI129" s="316"/>
      <c r="REJ129" s="316"/>
      <c r="REK129" s="316"/>
      <c r="REL129" s="316"/>
      <c r="REM129" s="316"/>
      <c r="REN129" s="316"/>
      <c r="REO129" s="316"/>
      <c r="REP129" s="316"/>
      <c r="REQ129" s="316"/>
      <c r="RER129" s="316"/>
      <c r="RES129" s="316"/>
      <c r="RET129" s="316"/>
      <c r="REU129" s="316"/>
      <c r="REV129" s="316"/>
      <c r="REW129" s="316"/>
      <c r="REX129" s="316"/>
      <c r="REY129" s="316"/>
      <c r="REZ129" s="316"/>
      <c r="RFA129" s="316"/>
      <c r="RFB129" s="316"/>
      <c r="RFC129" s="316"/>
      <c r="RFD129" s="316"/>
      <c r="RFE129" s="316"/>
      <c r="RFF129" s="316"/>
      <c r="RFG129" s="316"/>
      <c r="RFH129" s="316"/>
      <c r="RFI129" s="316"/>
      <c r="RFJ129" s="316"/>
      <c r="RFK129" s="316"/>
      <c r="RFL129" s="316"/>
      <c r="RFM129" s="316"/>
      <c r="RFN129" s="316"/>
      <c r="RFO129" s="316"/>
      <c r="RFP129" s="316"/>
      <c r="RFQ129" s="316"/>
      <c r="RFR129" s="316"/>
      <c r="RFS129" s="316"/>
      <c r="RFT129" s="316"/>
      <c r="RFU129" s="316"/>
      <c r="RFV129" s="316"/>
      <c r="RFW129" s="316"/>
      <c r="RFX129" s="316"/>
      <c r="RFY129" s="316"/>
      <c r="RFZ129" s="316"/>
      <c r="RGA129" s="316"/>
      <c r="RGB129" s="316"/>
      <c r="RGC129" s="316"/>
      <c r="RGD129" s="316"/>
      <c r="RGE129" s="316"/>
      <c r="RGF129" s="316"/>
      <c r="RGG129" s="316"/>
      <c r="RGH129" s="316"/>
      <c r="RGI129" s="316"/>
      <c r="RGJ129" s="316"/>
      <c r="RGK129" s="316"/>
      <c r="RGL129" s="316"/>
      <c r="RGM129" s="316"/>
      <c r="RGN129" s="316"/>
      <c r="RGO129" s="316"/>
      <c r="RGP129" s="316"/>
      <c r="RGQ129" s="316"/>
      <c r="RGR129" s="316"/>
      <c r="RGS129" s="316"/>
      <c r="RGT129" s="316"/>
      <c r="RGU129" s="316"/>
      <c r="RGV129" s="316"/>
      <c r="RGW129" s="316"/>
      <c r="RGX129" s="316"/>
      <c r="RGY129" s="316"/>
      <c r="RGZ129" s="316"/>
      <c r="RHA129" s="316"/>
      <c r="RHB129" s="316"/>
      <c r="RHC129" s="316"/>
      <c r="RHD129" s="316"/>
      <c r="RHE129" s="316"/>
      <c r="RHF129" s="316"/>
      <c r="RHG129" s="316"/>
      <c r="RHH129" s="316"/>
      <c r="RHI129" s="316"/>
      <c r="RHJ129" s="316"/>
      <c r="RHK129" s="316"/>
      <c r="RHL129" s="316"/>
      <c r="RHM129" s="316"/>
      <c r="RHN129" s="316"/>
      <c r="RHO129" s="316"/>
      <c r="RHP129" s="316"/>
      <c r="RHQ129" s="316"/>
      <c r="RHR129" s="316"/>
      <c r="RHS129" s="316"/>
      <c r="RHT129" s="316"/>
      <c r="RHU129" s="316"/>
      <c r="RHV129" s="316"/>
      <c r="RHW129" s="316"/>
      <c r="RHX129" s="316"/>
      <c r="RHY129" s="316"/>
      <c r="RHZ129" s="316"/>
      <c r="RIA129" s="316"/>
      <c r="RIB129" s="316"/>
      <c r="RIC129" s="316"/>
      <c r="RID129" s="316"/>
      <c r="RIE129" s="316"/>
      <c r="RIF129" s="316"/>
      <c r="RIG129" s="316"/>
      <c r="RIH129" s="316"/>
      <c r="RII129" s="316"/>
      <c r="RIJ129" s="316"/>
      <c r="RIK129" s="316"/>
      <c r="RIL129" s="316"/>
      <c r="RIM129" s="316"/>
      <c r="RIN129" s="316"/>
      <c r="RIO129" s="316"/>
      <c r="RIP129" s="316"/>
      <c r="RIQ129" s="316"/>
      <c r="RIR129" s="316"/>
      <c r="RIS129" s="316"/>
      <c r="RIT129" s="316"/>
      <c r="RIU129" s="316"/>
      <c r="RIV129" s="316"/>
      <c r="RIW129" s="316"/>
      <c r="RIX129" s="316"/>
      <c r="RIY129" s="316"/>
      <c r="RIZ129" s="316"/>
      <c r="RJA129" s="316"/>
      <c r="RJB129" s="316"/>
      <c r="RJC129" s="316"/>
      <c r="RJD129" s="316"/>
      <c r="RJE129" s="316"/>
      <c r="RJF129" s="316"/>
      <c r="RJG129" s="316"/>
      <c r="RJH129" s="316"/>
      <c r="RJI129" s="316"/>
      <c r="RJJ129" s="316"/>
      <c r="RJK129" s="316"/>
      <c r="RJL129" s="316"/>
      <c r="RJM129" s="316"/>
      <c r="RJN129" s="316"/>
      <c r="RJO129" s="316"/>
      <c r="RJP129" s="316"/>
      <c r="RJQ129" s="316"/>
      <c r="RJR129" s="316"/>
      <c r="RJS129" s="316"/>
      <c r="RJT129" s="316"/>
      <c r="RJU129" s="316"/>
      <c r="RJV129" s="316"/>
      <c r="RJW129" s="316"/>
      <c r="RJX129" s="316"/>
      <c r="RJY129" s="316"/>
      <c r="RJZ129" s="316"/>
      <c r="RKA129" s="316"/>
      <c r="RKB129" s="316"/>
      <c r="RKC129" s="316"/>
      <c r="RKD129" s="316"/>
      <c r="RKE129" s="316"/>
      <c r="RKF129" s="316"/>
      <c r="RKG129" s="316"/>
      <c r="RKH129" s="316"/>
      <c r="RKI129" s="316"/>
      <c r="RKJ129" s="316"/>
      <c r="RKK129" s="316"/>
      <c r="RKL129" s="316"/>
      <c r="RKM129" s="316"/>
      <c r="RKN129" s="316"/>
      <c r="RKO129" s="316"/>
      <c r="RKP129" s="316"/>
      <c r="RKQ129" s="316"/>
      <c r="RKR129" s="316"/>
      <c r="RKS129" s="316"/>
      <c r="RKT129" s="316"/>
      <c r="RKU129" s="316"/>
      <c r="RKV129" s="316"/>
      <c r="RKW129" s="316"/>
      <c r="RKX129" s="316"/>
      <c r="RKY129" s="316"/>
      <c r="RKZ129" s="316"/>
      <c r="RLA129" s="316"/>
      <c r="RLB129" s="316"/>
      <c r="RLC129" s="316"/>
      <c r="RLD129" s="316"/>
      <c r="RLE129" s="316"/>
      <c r="RLF129" s="316"/>
      <c r="RLG129" s="316"/>
      <c r="RLH129" s="316"/>
      <c r="RLI129" s="316"/>
      <c r="RLJ129" s="316"/>
      <c r="RLK129" s="316"/>
      <c r="RLL129" s="316"/>
      <c r="RLM129" s="316"/>
      <c r="RLN129" s="316"/>
      <c r="RLO129" s="316"/>
      <c r="RLP129" s="316"/>
      <c r="RLQ129" s="316"/>
      <c r="RLR129" s="316"/>
      <c r="RLS129" s="316"/>
      <c r="RLT129" s="316"/>
      <c r="RLU129" s="316"/>
      <c r="RLV129" s="316"/>
      <c r="RLW129" s="316"/>
      <c r="RLX129" s="316"/>
      <c r="RLY129" s="316"/>
      <c r="RLZ129" s="316"/>
      <c r="RMA129" s="316"/>
      <c r="RMB129" s="316"/>
      <c r="RMC129" s="316"/>
      <c r="RMD129" s="316"/>
      <c r="RME129" s="316"/>
      <c r="RMF129" s="316"/>
      <c r="RMG129" s="316"/>
      <c r="RMH129" s="316"/>
      <c r="RMI129" s="316"/>
      <c r="RMJ129" s="316"/>
      <c r="RMK129" s="316"/>
      <c r="RML129" s="316"/>
      <c r="RMM129" s="316"/>
      <c r="RMN129" s="316"/>
      <c r="RMO129" s="316"/>
      <c r="RMP129" s="316"/>
      <c r="RMQ129" s="316"/>
      <c r="RMR129" s="316"/>
      <c r="RMS129" s="316"/>
      <c r="RMT129" s="316"/>
      <c r="RMU129" s="316"/>
      <c r="RMV129" s="316"/>
      <c r="RMW129" s="316"/>
      <c r="RMX129" s="316"/>
      <c r="RMY129" s="316"/>
      <c r="RMZ129" s="316"/>
      <c r="RNA129" s="316"/>
      <c r="RNB129" s="316"/>
      <c r="RNC129" s="316"/>
      <c r="RND129" s="316"/>
      <c r="RNE129" s="316"/>
      <c r="RNF129" s="316"/>
      <c r="RNG129" s="316"/>
      <c r="RNH129" s="316"/>
      <c r="RNI129" s="316"/>
      <c r="RNJ129" s="316"/>
      <c r="RNK129" s="316"/>
      <c r="RNL129" s="316"/>
      <c r="RNM129" s="316"/>
      <c r="RNN129" s="316"/>
      <c r="RNO129" s="316"/>
      <c r="RNP129" s="316"/>
      <c r="RNQ129" s="316"/>
      <c r="RNR129" s="316"/>
      <c r="RNS129" s="316"/>
      <c r="RNT129" s="316"/>
      <c r="RNU129" s="316"/>
      <c r="RNV129" s="316"/>
      <c r="RNW129" s="316"/>
      <c r="RNX129" s="316"/>
      <c r="RNY129" s="316"/>
      <c r="RNZ129" s="316"/>
      <c r="ROA129" s="316"/>
      <c r="ROB129" s="316"/>
      <c r="ROC129" s="316"/>
      <c r="ROD129" s="316"/>
      <c r="ROE129" s="316"/>
      <c r="ROF129" s="316"/>
      <c r="ROG129" s="316"/>
      <c r="ROH129" s="316"/>
      <c r="ROI129" s="316"/>
      <c r="ROJ129" s="316"/>
      <c r="ROK129" s="316"/>
      <c r="ROL129" s="316"/>
      <c r="ROM129" s="316"/>
      <c r="RON129" s="316"/>
      <c r="ROO129" s="316"/>
      <c r="ROP129" s="316"/>
      <c r="ROQ129" s="316"/>
      <c r="ROR129" s="316"/>
      <c r="ROS129" s="316"/>
      <c r="ROT129" s="316"/>
      <c r="ROU129" s="316"/>
      <c r="ROV129" s="316"/>
      <c r="ROW129" s="316"/>
      <c r="ROX129" s="316"/>
      <c r="ROY129" s="316"/>
      <c r="ROZ129" s="316"/>
      <c r="RPA129" s="316"/>
      <c r="RPB129" s="316"/>
      <c r="RPC129" s="316"/>
      <c r="RPD129" s="316"/>
      <c r="RPE129" s="316"/>
      <c r="RPF129" s="316"/>
      <c r="RPG129" s="316"/>
      <c r="RPH129" s="316"/>
      <c r="RPI129" s="316"/>
      <c r="RPJ129" s="316"/>
      <c r="RPK129" s="316"/>
      <c r="RPL129" s="316"/>
      <c r="RPM129" s="316"/>
      <c r="RPN129" s="316"/>
      <c r="RPO129" s="316"/>
      <c r="RPP129" s="316"/>
      <c r="RPQ129" s="316"/>
      <c r="RPR129" s="316"/>
      <c r="RPS129" s="316"/>
      <c r="RPT129" s="316"/>
      <c r="RPU129" s="316"/>
      <c r="RPV129" s="316"/>
      <c r="RPW129" s="316"/>
      <c r="RPX129" s="316"/>
      <c r="RPY129" s="316"/>
      <c r="RPZ129" s="316"/>
      <c r="RQA129" s="316"/>
      <c r="RQB129" s="316"/>
      <c r="RQC129" s="316"/>
      <c r="RQD129" s="316"/>
      <c r="RQE129" s="316"/>
      <c r="RQF129" s="316"/>
      <c r="RQG129" s="316"/>
      <c r="RQH129" s="316"/>
      <c r="RQI129" s="316"/>
      <c r="RQJ129" s="316"/>
      <c r="RQK129" s="316"/>
      <c r="RQL129" s="316"/>
      <c r="RQM129" s="316"/>
      <c r="RQN129" s="316"/>
      <c r="RQO129" s="316"/>
      <c r="RQP129" s="316"/>
      <c r="RQQ129" s="316"/>
      <c r="RQR129" s="316"/>
      <c r="RQS129" s="316"/>
      <c r="RQT129" s="316"/>
      <c r="RQU129" s="316"/>
      <c r="RQV129" s="316"/>
      <c r="RQW129" s="316"/>
      <c r="RQX129" s="316"/>
      <c r="RQY129" s="316"/>
      <c r="RQZ129" s="316"/>
      <c r="RRA129" s="316"/>
      <c r="RRB129" s="316"/>
      <c r="RRC129" s="316"/>
      <c r="RRD129" s="316"/>
      <c r="RRE129" s="316"/>
      <c r="RRF129" s="316"/>
      <c r="RRG129" s="316"/>
      <c r="RRH129" s="316"/>
      <c r="RRI129" s="316"/>
      <c r="RRJ129" s="316"/>
      <c r="RRK129" s="316"/>
      <c r="RRL129" s="316"/>
      <c r="RRM129" s="316"/>
      <c r="RRN129" s="316"/>
      <c r="RRO129" s="316"/>
      <c r="RRP129" s="316"/>
      <c r="RRQ129" s="316"/>
      <c r="RRR129" s="316"/>
      <c r="RRS129" s="316"/>
      <c r="RRT129" s="316"/>
      <c r="RRU129" s="316"/>
      <c r="RRV129" s="316"/>
      <c r="RRW129" s="316"/>
      <c r="RRX129" s="316"/>
      <c r="RRY129" s="316"/>
      <c r="RRZ129" s="316"/>
      <c r="RSA129" s="316"/>
      <c r="RSB129" s="316"/>
      <c r="RSC129" s="316"/>
      <c r="RSD129" s="316"/>
      <c r="RSE129" s="316"/>
      <c r="RSF129" s="316"/>
      <c r="RSG129" s="316"/>
      <c r="RSH129" s="316"/>
      <c r="RSI129" s="316"/>
      <c r="RSJ129" s="316"/>
      <c r="RSK129" s="316"/>
      <c r="RSL129" s="316"/>
      <c r="RSM129" s="316"/>
      <c r="RSN129" s="316"/>
      <c r="RSO129" s="316"/>
      <c r="RSP129" s="316"/>
      <c r="RSQ129" s="316"/>
      <c r="RSR129" s="316"/>
      <c r="RSS129" s="316"/>
      <c r="RST129" s="316"/>
      <c r="RSU129" s="316"/>
      <c r="RSV129" s="316"/>
      <c r="RSW129" s="316"/>
      <c r="RSX129" s="316"/>
      <c r="RSY129" s="316"/>
      <c r="RSZ129" s="316"/>
      <c r="RTA129" s="316"/>
      <c r="RTB129" s="316"/>
      <c r="RTC129" s="316"/>
      <c r="RTD129" s="316"/>
      <c r="RTE129" s="316"/>
      <c r="RTF129" s="316"/>
      <c r="RTG129" s="316"/>
      <c r="RTH129" s="316"/>
      <c r="RTI129" s="316"/>
      <c r="RTJ129" s="316"/>
      <c r="RTK129" s="316"/>
      <c r="RTL129" s="316"/>
      <c r="RTM129" s="316"/>
      <c r="RTN129" s="316"/>
      <c r="RTO129" s="316"/>
      <c r="RTP129" s="316"/>
      <c r="RTQ129" s="316"/>
      <c r="RTR129" s="316"/>
      <c r="RTS129" s="316"/>
      <c r="RTT129" s="316"/>
      <c r="RTU129" s="316"/>
      <c r="RTV129" s="316"/>
      <c r="RTW129" s="316"/>
      <c r="RTX129" s="316"/>
      <c r="RTY129" s="316"/>
      <c r="RTZ129" s="316"/>
      <c r="RUA129" s="316"/>
      <c r="RUB129" s="316"/>
      <c r="RUC129" s="316"/>
      <c r="RUD129" s="316"/>
      <c r="RUE129" s="316"/>
      <c r="RUF129" s="316"/>
      <c r="RUG129" s="316"/>
      <c r="RUH129" s="316"/>
      <c r="RUI129" s="316"/>
      <c r="RUJ129" s="316"/>
      <c r="RUK129" s="316"/>
      <c r="RUL129" s="316"/>
      <c r="RUM129" s="316"/>
      <c r="RUN129" s="316"/>
      <c r="RUO129" s="316"/>
      <c r="RUP129" s="316"/>
      <c r="RUQ129" s="316"/>
      <c r="RUR129" s="316"/>
      <c r="RUS129" s="316"/>
      <c r="RUT129" s="316"/>
      <c r="RUU129" s="316"/>
      <c r="RUV129" s="316"/>
      <c r="RUW129" s="316"/>
      <c r="RUX129" s="316"/>
      <c r="RUY129" s="316"/>
      <c r="RUZ129" s="316"/>
      <c r="RVA129" s="316"/>
      <c r="RVB129" s="316"/>
      <c r="RVC129" s="316"/>
      <c r="RVD129" s="316"/>
      <c r="RVE129" s="316"/>
      <c r="RVF129" s="316"/>
      <c r="RVG129" s="316"/>
      <c r="RVH129" s="316"/>
      <c r="RVI129" s="316"/>
      <c r="RVJ129" s="316"/>
      <c r="RVK129" s="316"/>
      <c r="RVL129" s="316"/>
      <c r="RVM129" s="316"/>
      <c r="RVN129" s="316"/>
      <c r="RVO129" s="316"/>
      <c r="RVP129" s="316"/>
      <c r="RVQ129" s="316"/>
      <c r="RVR129" s="316"/>
      <c r="RVS129" s="316"/>
      <c r="RVT129" s="316"/>
      <c r="RVU129" s="316"/>
      <c r="RVV129" s="316"/>
      <c r="RVW129" s="316"/>
      <c r="RVX129" s="316"/>
      <c r="RVY129" s="316"/>
      <c r="RVZ129" s="316"/>
      <c r="RWA129" s="316"/>
      <c r="RWB129" s="316"/>
      <c r="RWC129" s="316"/>
      <c r="RWD129" s="316"/>
      <c r="RWE129" s="316"/>
      <c r="RWF129" s="316"/>
      <c r="RWG129" s="316"/>
      <c r="RWH129" s="316"/>
      <c r="RWI129" s="316"/>
      <c r="RWJ129" s="316"/>
      <c r="RWK129" s="316"/>
      <c r="RWL129" s="316"/>
      <c r="RWM129" s="316"/>
      <c r="RWN129" s="316"/>
      <c r="RWO129" s="316"/>
      <c r="RWP129" s="316"/>
      <c r="RWQ129" s="316"/>
      <c r="RWR129" s="316"/>
      <c r="RWS129" s="316"/>
      <c r="RWT129" s="316"/>
      <c r="RWU129" s="316"/>
      <c r="RWV129" s="316"/>
      <c r="RWW129" s="316"/>
      <c r="RWX129" s="316"/>
      <c r="RWY129" s="316"/>
      <c r="RWZ129" s="316"/>
      <c r="RXA129" s="316"/>
      <c r="RXB129" s="316"/>
      <c r="RXC129" s="316"/>
      <c r="RXD129" s="316"/>
      <c r="RXE129" s="316"/>
      <c r="RXF129" s="316"/>
      <c r="RXG129" s="316"/>
      <c r="RXH129" s="316"/>
      <c r="RXI129" s="316"/>
      <c r="RXJ129" s="316"/>
      <c r="RXK129" s="316"/>
      <c r="RXL129" s="316"/>
      <c r="RXM129" s="316"/>
      <c r="RXN129" s="316"/>
      <c r="RXO129" s="316"/>
      <c r="RXP129" s="316"/>
      <c r="RXQ129" s="316"/>
      <c r="RXR129" s="316"/>
      <c r="RXS129" s="316"/>
      <c r="RXT129" s="316"/>
      <c r="RXU129" s="316"/>
      <c r="RXV129" s="316"/>
      <c r="RXW129" s="316"/>
      <c r="RXX129" s="316"/>
      <c r="RXY129" s="316"/>
      <c r="RXZ129" s="316"/>
      <c r="RYA129" s="316"/>
      <c r="RYB129" s="316"/>
      <c r="RYC129" s="316"/>
      <c r="RYD129" s="316"/>
      <c r="RYE129" s="316"/>
      <c r="RYF129" s="316"/>
      <c r="RYG129" s="316"/>
      <c r="RYH129" s="316"/>
      <c r="RYI129" s="316"/>
      <c r="RYJ129" s="316"/>
      <c r="RYK129" s="316"/>
      <c r="RYL129" s="316"/>
      <c r="RYM129" s="316"/>
      <c r="RYN129" s="316"/>
      <c r="RYO129" s="316"/>
      <c r="RYP129" s="316"/>
      <c r="RYQ129" s="316"/>
      <c r="RYR129" s="316"/>
      <c r="RYS129" s="316"/>
      <c r="RYT129" s="316"/>
      <c r="RYU129" s="316"/>
      <c r="RYV129" s="316"/>
      <c r="RYW129" s="316"/>
      <c r="RYX129" s="316"/>
      <c r="RYY129" s="316"/>
      <c r="RYZ129" s="316"/>
      <c r="RZA129" s="316"/>
      <c r="RZB129" s="316"/>
      <c r="RZC129" s="316"/>
      <c r="RZD129" s="316"/>
      <c r="RZE129" s="316"/>
      <c r="RZF129" s="316"/>
      <c r="RZG129" s="316"/>
      <c r="RZH129" s="316"/>
      <c r="RZI129" s="316"/>
      <c r="RZJ129" s="316"/>
      <c r="RZK129" s="316"/>
      <c r="RZL129" s="316"/>
      <c r="RZM129" s="316"/>
      <c r="RZN129" s="316"/>
      <c r="RZO129" s="316"/>
      <c r="RZP129" s="316"/>
      <c r="RZQ129" s="316"/>
      <c r="RZR129" s="316"/>
      <c r="RZS129" s="316"/>
      <c r="RZT129" s="316"/>
      <c r="RZU129" s="316"/>
      <c r="RZV129" s="316"/>
      <c r="RZW129" s="316"/>
      <c r="RZX129" s="316"/>
      <c r="RZY129" s="316"/>
      <c r="RZZ129" s="316"/>
      <c r="SAA129" s="316"/>
      <c r="SAB129" s="316"/>
      <c r="SAC129" s="316"/>
      <c r="SAD129" s="316"/>
      <c r="SAE129" s="316"/>
      <c r="SAF129" s="316"/>
      <c r="SAG129" s="316"/>
      <c r="SAH129" s="316"/>
      <c r="SAI129" s="316"/>
      <c r="SAJ129" s="316"/>
      <c r="SAK129" s="316"/>
      <c r="SAL129" s="316"/>
      <c r="SAM129" s="316"/>
      <c r="SAN129" s="316"/>
      <c r="SAO129" s="316"/>
      <c r="SAP129" s="316"/>
      <c r="SAQ129" s="316"/>
      <c r="SAR129" s="316"/>
      <c r="SAS129" s="316"/>
      <c r="SAT129" s="316"/>
      <c r="SAU129" s="316"/>
      <c r="SAV129" s="316"/>
      <c r="SAW129" s="316"/>
      <c r="SAX129" s="316"/>
      <c r="SAY129" s="316"/>
      <c r="SAZ129" s="316"/>
      <c r="SBA129" s="316"/>
      <c r="SBB129" s="316"/>
      <c r="SBC129" s="316"/>
      <c r="SBD129" s="316"/>
      <c r="SBE129" s="316"/>
      <c r="SBF129" s="316"/>
      <c r="SBG129" s="316"/>
      <c r="SBH129" s="316"/>
      <c r="SBI129" s="316"/>
      <c r="SBJ129" s="316"/>
      <c r="SBK129" s="316"/>
      <c r="SBL129" s="316"/>
      <c r="SBM129" s="316"/>
      <c r="SBN129" s="316"/>
      <c r="SBO129" s="316"/>
      <c r="SBP129" s="316"/>
      <c r="SBQ129" s="316"/>
      <c r="SBR129" s="316"/>
      <c r="SBS129" s="316"/>
      <c r="SBT129" s="316"/>
      <c r="SBU129" s="316"/>
      <c r="SBV129" s="316"/>
      <c r="SBW129" s="316"/>
      <c r="SBX129" s="316"/>
      <c r="SBY129" s="316"/>
      <c r="SBZ129" s="316"/>
      <c r="SCA129" s="316"/>
      <c r="SCB129" s="316"/>
      <c r="SCC129" s="316"/>
      <c r="SCD129" s="316"/>
      <c r="SCE129" s="316"/>
      <c r="SCF129" s="316"/>
      <c r="SCG129" s="316"/>
      <c r="SCH129" s="316"/>
      <c r="SCI129" s="316"/>
      <c r="SCJ129" s="316"/>
      <c r="SCK129" s="316"/>
      <c r="SCL129" s="316"/>
      <c r="SCM129" s="316"/>
      <c r="SCN129" s="316"/>
      <c r="SCO129" s="316"/>
      <c r="SCP129" s="316"/>
      <c r="SCQ129" s="316"/>
      <c r="SCR129" s="316"/>
      <c r="SCS129" s="316"/>
      <c r="SCT129" s="316"/>
      <c r="SCU129" s="316"/>
      <c r="SCV129" s="316"/>
      <c r="SCW129" s="316"/>
      <c r="SCX129" s="316"/>
      <c r="SCY129" s="316"/>
      <c r="SCZ129" s="316"/>
      <c r="SDA129" s="316"/>
      <c r="SDB129" s="316"/>
      <c r="SDC129" s="316"/>
      <c r="SDD129" s="316"/>
      <c r="SDE129" s="316"/>
      <c r="SDF129" s="316"/>
      <c r="SDG129" s="316"/>
      <c r="SDH129" s="316"/>
      <c r="SDI129" s="316"/>
      <c r="SDJ129" s="316"/>
      <c r="SDK129" s="316"/>
      <c r="SDL129" s="316"/>
      <c r="SDM129" s="316"/>
      <c r="SDN129" s="316"/>
      <c r="SDO129" s="316"/>
      <c r="SDP129" s="316"/>
      <c r="SDQ129" s="316"/>
      <c r="SDR129" s="316"/>
      <c r="SDS129" s="316"/>
      <c r="SDT129" s="316"/>
      <c r="SDU129" s="316"/>
      <c r="SDV129" s="316"/>
      <c r="SDW129" s="316"/>
      <c r="SDX129" s="316"/>
      <c r="SDY129" s="316"/>
      <c r="SDZ129" s="316"/>
      <c r="SEA129" s="316"/>
      <c r="SEB129" s="316"/>
      <c r="SEC129" s="316"/>
      <c r="SED129" s="316"/>
      <c r="SEE129" s="316"/>
      <c r="SEF129" s="316"/>
      <c r="SEG129" s="316"/>
      <c r="SEH129" s="316"/>
      <c r="SEI129" s="316"/>
      <c r="SEJ129" s="316"/>
      <c r="SEK129" s="316"/>
      <c r="SEL129" s="316"/>
      <c r="SEM129" s="316"/>
      <c r="SEN129" s="316"/>
      <c r="SEO129" s="316"/>
      <c r="SEP129" s="316"/>
      <c r="SEQ129" s="316"/>
      <c r="SER129" s="316"/>
      <c r="SES129" s="316"/>
      <c r="SET129" s="316"/>
      <c r="SEU129" s="316"/>
      <c r="SEV129" s="316"/>
      <c r="SEW129" s="316"/>
      <c r="SEX129" s="316"/>
      <c r="SEY129" s="316"/>
      <c r="SEZ129" s="316"/>
      <c r="SFA129" s="316"/>
      <c r="SFB129" s="316"/>
      <c r="SFC129" s="316"/>
      <c r="SFD129" s="316"/>
      <c r="SFE129" s="316"/>
      <c r="SFF129" s="316"/>
      <c r="SFG129" s="316"/>
      <c r="SFH129" s="316"/>
      <c r="SFI129" s="316"/>
      <c r="SFJ129" s="316"/>
      <c r="SFK129" s="316"/>
      <c r="SFL129" s="316"/>
      <c r="SFM129" s="316"/>
      <c r="SFN129" s="316"/>
      <c r="SFO129" s="316"/>
      <c r="SFP129" s="316"/>
      <c r="SFQ129" s="316"/>
      <c r="SFR129" s="316"/>
      <c r="SFS129" s="316"/>
      <c r="SFT129" s="316"/>
      <c r="SFU129" s="316"/>
      <c r="SFV129" s="316"/>
      <c r="SFW129" s="316"/>
      <c r="SFX129" s="316"/>
      <c r="SFY129" s="316"/>
      <c r="SFZ129" s="316"/>
      <c r="SGA129" s="316"/>
      <c r="SGB129" s="316"/>
      <c r="SGC129" s="316"/>
      <c r="SGD129" s="316"/>
      <c r="SGE129" s="316"/>
      <c r="SGF129" s="316"/>
      <c r="SGG129" s="316"/>
      <c r="SGH129" s="316"/>
      <c r="SGI129" s="316"/>
      <c r="SGJ129" s="316"/>
      <c r="SGK129" s="316"/>
      <c r="SGL129" s="316"/>
      <c r="SGM129" s="316"/>
      <c r="SGN129" s="316"/>
      <c r="SGO129" s="316"/>
      <c r="SGP129" s="316"/>
      <c r="SGQ129" s="316"/>
      <c r="SGR129" s="316"/>
      <c r="SGS129" s="316"/>
      <c r="SGT129" s="316"/>
      <c r="SGU129" s="316"/>
      <c r="SGV129" s="316"/>
      <c r="SGW129" s="316"/>
      <c r="SGX129" s="316"/>
      <c r="SGY129" s="316"/>
      <c r="SGZ129" s="316"/>
      <c r="SHA129" s="316"/>
      <c r="SHB129" s="316"/>
      <c r="SHC129" s="316"/>
      <c r="SHD129" s="316"/>
      <c r="SHE129" s="316"/>
      <c r="SHF129" s="316"/>
      <c r="SHG129" s="316"/>
      <c r="SHH129" s="316"/>
      <c r="SHI129" s="316"/>
      <c r="SHJ129" s="316"/>
      <c r="SHK129" s="316"/>
      <c r="SHL129" s="316"/>
      <c r="SHM129" s="316"/>
      <c r="SHN129" s="316"/>
      <c r="SHO129" s="316"/>
      <c r="SHP129" s="316"/>
      <c r="SHQ129" s="316"/>
      <c r="SHR129" s="316"/>
      <c r="SHS129" s="316"/>
      <c r="SHT129" s="316"/>
      <c r="SHU129" s="316"/>
      <c r="SHV129" s="316"/>
      <c r="SHW129" s="316"/>
      <c r="SHX129" s="316"/>
      <c r="SHY129" s="316"/>
      <c r="SHZ129" s="316"/>
      <c r="SIA129" s="316"/>
      <c r="SIB129" s="316"/>
      <c r="SIC129" s="316"/>
      <c r="SID129" s="316"/>
      <c r="SIE129" s="316"/>
      <c r="SIF129" s="316"/>
      <c r="SIG129" s="316"/>
      <c r="SIH129" s="316"/>
      <c r="SII129" s="316"/>
      <c r="SIJ129" s="316"/>
      <c r="SIK129" s="316"/>
      <c r="SIL129" s="316"/>
      <c r="SIM129" s="316"/>
      <c r="SIN129" s="316"/>
      <c r="SIO129" s="316"/>
      <c r="SIP129" s="316"/>
      <c r="SIQ129" s="316"/>
      <c r="SIR129" s="316"/>
      <c r="SIS129" s="316"/>
      <c r="SIT129" s="316"/>
      <c r="SIU129" s="316"/>
      <c r="SIV129" s="316"/>
      <c r="SIW129" s="316"/>
      <c r="SIX129" s="316"/>
      <c r="SIY129" s="316"/>
      <c r="SIZ129" s="316"/>
      <c r="SJA129" s="316"/>
      <c r="SJB129" s="316"/>
      <c r="SJC129" s="316"/>
      <c r="SJD129" s="316"/>
      <c r="SJE129" s="316"/>
      <c r="SJF129" s="316"/>
      <c r="SJG129" s="316"/>
      <c r="SJH129" s="316"/>
      <c r="SJI129" s="316"/>
      <c r="SJJ129" s="316"/>
      <c r="SJK129" s="316"/>
      <c r="SJL129" s="316"/>
      <c r="SJM129" s="316"/>
      <c r="SJN129" s="316"/>
      <c r="SJO129" s="316"/>
      <c r="SJP129" s="316"/>
      <c r="SJQ129" s="316"/>
      <c r="SJR129" s="316"/>
      <c r="SJS129" s="316"/>
      <c r="SJT129" s="316"/>
      <c r="SJU129" s="316"/>
      <c r="SJV129" s="316"/>
      <c r="SJW129" s="316"/>
      <c r="SJX129" s="316"/>
      <c r="SJY129" s="316"/>
      <c r="SJZ129" s="316"/>
      <c r="SKA129" s="316"/>
      <c r="SKB129" s="316"/>
      <c r="SKC129" s="316"/>
      <c r="SKD129" s="316"/>
      <c r="SKE129" s="316"/>
      <c r="SKF129" s="316"/>
      <c r="SKG129" s="316"/>
      <c r="SKH129" s="316"/>
      <c r="SKI129" s="316"/>
      <c r="SKJ129" s="316"/>
      <c r="SKK129" s="316"/>
      <c r="SKL129" s="316"/>
      <c r="SKM129" s="316"/>
      <c r="SKN129" s="316"/>
      <c r="SKO129" s="316"/>
      <c r="SKP129" s="316"/>
      <c r="SKQ129" s="316"/>
      <c r="SKR129" s="316"/>
      <c r="SKS129" s="316"/>
      <c r="SKT129" s="316"/>
      <c r="SKU129" s="316"/>
      <c r="SKV129" s="316"/>
      <c r="SKW129" s="316"/>
      <c r="SKX129" s="316"/>
      <c r="SKY129" s="316"/>
      <c r="SKZ129" s="316"/>
      <c r="SLA129" s="316"/>
      <c r="SLB129" s="316"/>
      <c r="SLC129" s="316"/>
      <c r="SLD129" s="316"/>
      <c r="SLE129" s="316"/>
      <c r="SLF129" s="316"/>
      <c r="SLG129" s="316"/>
      <c r="SLH129" s="316"/>
      <c r="SLI129" s="316"/>
      <c r="SLJ129" s="316"/>
      <c r="SLK129" s="316"/>
      <c r="SLL129" s="316"/>
      <c r="SLM129" s="316"/>
      <c r="SLN129" s="316"/>
      <c r="SLO129" s="316"/>
      <c r="SLP129" s="316"/>
      <c r="SLQ129" s="316"/>
      <c r="SLR129" s="316"/>
      <c r="SLS129" s="316"/>
      <c r="SLT129" s="316"/>
      <c r="SLU129" s="316"/>
      <c r="SLV129" s="316"/>
      <c r="SLW129" s="316"/>
      <c r="SLX129" s="316"/>
      <c r="SLY129" s="316"/>
      <c r="SLZ129" s="316"/>
      <c r="SMA129" s="316"/>
      <c r="SMB129" s="316"/>
      <c r="SMC129" s="316"/>
      <c r="SMD129" s="316"/>
      <c r="SME129" s="316"/>
      <c r="SMF129" s="316"/>
      <c r="SMG129" s="316"/>
      <c r="SMH129" s="316"/>
      <c r="SMI129" s="316"/>
      <c r="SMJ129" s="316"/>
      <c r="SMK129" s="316"/>
      <c r="SML129" s="316"/>
      <c r="SMM129" s="316"/>
      <c r="SMN129" s="316"/>
      <c r="SMO129" s="316"/>
      <c r="SMP129" s="316"/>
      <c r="SMQ129" s="316"/>
      <c r="SMR129" s="316"/>
      <c r="SMS129" s="316"/>
      <c r="SMT129" s="316"/>
      <c r="SMU129" s="316"/>
      <c r="SMV129" s="316"/>
      <c r="SMW129" s="316"/>
      <c r="SMX129" s="316"/>
      <c r="SMY129" s="316"/>
      <c r="SMZ129" s="316"/>
      <c r="SNA129" s="316"/>
      <c r="SNB129" s="316"/>
      <c r="SNC129" s="316"/>
      <c r="SND129" s="316"/>
      <c r="SNE129" s="316"/>
      <c r="SNF129" s="316"/>
      <c r="SNG129" s="316"/>
      <c r="SNH129" s="316"/>
      <c r="SNI129" s="316"/>
      <c r="SNJ129" s="316"/>
      <c r="SNK129" s="316"/>
      <c r="SNL129" s="316"/>
      <c r="SNM129" s="316"/>
      <c r="SNN129" s="316"/>
      <c r="SNO129" s="316"/>
      <c r="SNP129" s="316"/>
      <c r="SNQ129" s="316"/>
      <c r="SNR129" s="316"/>
      <c r="SNS129" s="316"/>
      <c r="SNT129" s="316"/>
      <c r="SNU129" s="316"/>
      <c r="SNV129" s="316"/>
      <c r="SNW129" s="316"/>
      <c r="SNX129" s="316"/>
      <c r="SNY129" s="316"/>
      <c r="SNZ129" s="316"/>
      <c r="SOA129" s="316"/>
      <c r="SOB129" s="316"/>
      <c r="SOC129" s="316"/>
      <c r="SOD129" s="316"/>
      <c r="SOE129" s="316"/>
      <c r="SOF129" s="316"/>
      <c r="SOG129" s="316"/>
      <c r="SOH129" s="316"/>
      <c r="SOI129" s="316"/>
      <c r="SOJ129" s="316"/>
      <c r="SOK129" s="316"/>
      <c r="SOL129" s="316"/>
      <c r="SOM129" s="316"/>
      <c r="SON129" s="316"/>
      <c r="SOO129" s="316"/>
      <c r="SOP129" s="316"/>
      <c r="SOQ129" s="316"/>
      <c r="SOR129" s="316"/>
      <c r="SOS129" s="316"/>
      <c r="SOT129" s="316"/>
      <c r="SOU129" s="316"/>
      <c r="SOV129" s="316"/>
      <c r="SOW129" s="316"/>
      <c r="SOX129" s="316"/>
      <c r="SOY129" s="316"/>
      <c r="SOZ129" s="316"/>
      <c r="SPA129" s="316"/>
      <c r="SPB129" s="316"/>
      <c r="SPC129" s="316"/>
      <c r="SPD129" s="316"/>
      <c r="SPE129" s="316"/>
      <c r="SPF129" s="316"/>
      <c r="SPG129" s="316"/>
      <c r="SPH129" s="316"/>
      <c r="SPI129" s="316"/>
      <c r="SPJ129" s="316"/>
      <c r="SPK129" s="316"/>
      <c r="SPL129" s="316"/>
      <c r="SPM129" s="316"/>
      <c r="SPN129" s="316"/>
      <c r="SPO129" s="316"/>
      <c r="SPP129" s="316"/>
      <c r="SPQ129" s="316"/>
      <c r="SPR129" s="316"/>
      <c r="SPS129" s="316"/>
      <c r="SPT129" s="316"/>
      <c r="SPU129" s="316"/>
      <c r="SPV129" s="316"/>
      <c r="SPW129" s="316"/>
      <c r="SPX129" s="316"/>
      <c r="SPY129" s="316"/>
      <c r="SPZ129" s="316"/>
      <c r="SQA129" s="316"/>
      <c r="SQB129" s="316"/>
      <c r="SQC129" s="316"/>
      <c r="SQD129" s="316"/>
      <c r="SQE129" s="316"/>
      <c r="SQF129" s="316"/>
      <c r="SQG129" s="316"/>
      <c r="SQH129" s="316"/>
      <c r="SQI129" s="316"/>
      <c r="SQJ129" s="316"/>
      <c r="SQK129" s="316"/>
      <c r="SQL129" s="316"/>
      <c r="SQM129" s="316"/>
      <c r="SQN129" s="316"/>
      <c r="SQO129" s="316"/>
      <c r="SQP129" s="316"/>
      <c r="SQQ129" s="316"/>
      <c r="SQR129" s="316"/>
      <c r="SQS129" s="316"/>
      <c r="SQT129" s="316"/>
      <c r="SQU129" s="316"/>
      <c r="SQV129" s="316"/>
      <c r="SQW129" s="316"/>
      <c r="SQX129" s="316"/>
      <c r="SQY129" s="316"/>
      <c r="SQZ129" s="316"/>
      <c r="SRA129" s="316"/>
      <c r="SRB129" s="316"/>
      <c r="SRC129" s="316"/>
      <c r="SRD129" s="316"/>
      <c r="SRE129" s="316"/>
      <c r="SRF129" s="316"/>
      <c r="SRG129" s="316"/>
      <c r="SRH129" s="316"/>
      <c r="SRI129" s="316"/>
      <c r="SRJ129" s="316"/>
      <c r="SRK129" s="316"/>
      <c r="SRL129" s="316"/>
      <c r="SRM129" s="316"/>
      <c r="SRN129" s="316"/>
      <c r="SRO129" s="316"/>
      <c r="SRP129" s="316"/>
      <c r="SRQ129" s="316"/>
      <c r="SRR129" s="316"/>
      <c r="SRS129" s="316"/>
      <c r="SRT129" s="316"/>
      <c r="SRU129" s="316"/>
      <c r="SRV129" s="316"/>
      <c r="SRW129" s="316"/>
      <c r="SRX129" s="316"/>
      <c r="SRY129" s="316"/>
      <c r="SRZ129" s="316"/>
      <c r="SSA129" s="316"/>
      <c r="SSB129" s="316"/>
      <c r="SSC129" s="316"/>
      <c r="SSD129" s="316"/>
      <c r="SSE129" s="316"/>
      <c r="SSF129" s="316"/>
      <c r="SSG129" s="316"/>
      <c r="SSH129" s="316"/>
      <c r="SSI129" s="316"/>
      <c r="SSJ129" s="316"/>
      <c r="SSK129" s="316"/>
      <c r="SSL129" s="316"/>
      <c r="SSM129" s="316"/>
      <c r="SSN129" s="316"/>
      <c r="SSO129" s="316"/>
      <c r="SSP129" s="316"/>
      <c r="SSQ129" s="316"/>
      <c r="SSR129" s="316"/>
      <c r="SSS129" s="316"/>
      <c r="SST129" s="316"/>
      <c r="SSU129" s="316"/>
      <c r="SSV129" s="316"/>
      <c r="SSW129" s="316"/>
      <c r="SSX129" s="316"/>
      <c r="SSY129" s="316"/>
      <c r="SSZ129" s="316"/>
      <c r="STA129" s="316"/>
      <c r="STB129" s="316"/>
      <c r="STC129" s="316"/>
      <c r="STD129" s="316"/>
      <c r="STE129" s="316"/>
      <c r="STF129" s="316"/>
      <c r="STG129" s="316"/>
      <c r="STH129" s="316"/>
      <c r="STI129" s="316"/>
      <c r="STJ129" s="316"/>
      <c r="STK129" s="316"/>
      <c r="STL129" s="316"/>
      <c r="STM129" s="316"/>
      <c r="STN129" s="316"/>
      <c r="STO129" s="316"/>
      <c r="STP129" s="316"/>
      <c r="STQ129" s="316"/>
      <c r="STR129" s="316"/>
      <c r="STS129" s="316"/>
      <c r="STT129" s="316"/>
      <c r="STU129" s="316"/>
      <c r="STV129" s="316"/>
      <c r="STW129" s="316"/>
      <c r="STX129" s="316"/>
      <c r="STY129" s="316"/>
      <c r="STZ129" s="316"/>
      <c r="SUA129" s="316"/>
      <c r="SUB129" s="316"/>
      <c r="SUC129" s="316"/>
      <c r="SUD129" s="316"/>
      <c r="SUE129" s="316"/>
      <c r="SUF129" s="316"/>
      <c r="SUG129" s="316"/>
      <c r="SUH129" s="316"/>
      <c r="SUI129" s="316"/>
      <c r="SUJ129" s="316"/>
      <c r="SUK129" s="316"/>
      <c r="SUL129" s="316"/>
      <c r="SUM129" s="316"/>
      <c r="SUN129" s="316"/>
      <c r="SUO129" s="316"/>
      <c r="SUP129" s="316"/>
      <c r="SUQ129" s="316"/>
      <c r="SUR129" s="316"/>
      <c r="SUS129" s="316"/>
      <c r="SUT129" s="316"/>
      <c r="SUU129" s="316"/>
      <c r="SUV129" s="316"/>
      <c r="SUW129" s="316"/>
      <c r="SUX129" s="316"/>
      <c r="SUY129" s="316"/>
      <c r="SUZ129" s="316"/>
      <c r="SVA129" s="316"/>
      <c r="SVB129" s="316"/>
      <c r="SVC129" s="316"/>
      <c r="SVD129" s="316"/>
      <c r="SVE129" s="316"/>
      <c r="SVF129" s="316"/>
      <c r="SVG129" s="316"/>
      <c r="SVH129" s="316"/>
      <c r="SVI129" s="316"/>
      <c r="SVJ129" s="316"/>
      <c r="SVK129" s="316"/>
      <c r="SVL129" s="316"/>
      <c r="SVM129" s="316"/>
      <c r="SVN129" s="316"/>
      <c r="SVO129" s="316"/>
      <c r="SVP129" s="316"/>
      <c r="SVQ129" s="316"/>
      <c r="SVR129" s="316"/>
      <c r="SVS129" s="316"/>
      <c r="SVT129" s="316"/>
      <c r="SVU129" s="316"/>
      <c r="SVV129" s="316"/>
      <c r="SVW129" s="316"/>
      <c r="SVX129" s="316"/>
      <c r="SVY129" s="316"/>
      <c r="SVZ129" s="316"/>
      <c r="SWA129" s="316"/>
      <c r="SWB129" s="316"/>
      <c r="SWC129" s="316"/>
      <c r="SWD129" s="316"/>
      <c r="SWE129" s="316"/>
      <c r="SWF129" s="316"/>
      <c r="SWG129" s="316"/>
      <c r="SWH129" s="316"/>
      <c r="SWI129" s="316"/>
      <c r="SWJ129" s="316"/>
      <c r="SWK129" s="316"/>
      <c r="SWL129" s="316"/>
      <c r="SWM129" s="316"/>
      <c r="SWN129" s="316"/>
      <c r="SWO129" s="316"/>
      <c r="SWP129" s="316"/>
      <c r="SWQ129" s="316"/>
      <c r="SWR129" s="316"/>
      <c r="SWS129" s="316"/>
      <c r="SWT129" s="316"/>
      <c r="SWU129" s="316"/>
      <c r="SWV129" s="316"/>
      <c r="SWW129" s="316"/>
      <c r="SWX129" s="316"/>
      <c r="SWY129" s="316"/>
      <c r="SWZ129" s="316"/>
      <c r="SXA129" s="316"/>
      <c r="SXB129" s="316"/>
      <c r="SXC129" s="316"/>
      <c r="SXD129" s="316"/>
      <c r="SXE129" s="316"/>
      <c r="SXF129" s="316"/>
      <c r="SXG129" s="316"/>
      <c r="SXH129" s="316"/>
      <c r="SXI129" s="316"/>
      <c r="SXJ129" s="316"/>
      <c r="SXK129" s="316"/>
      <c r="SXL129" s="316"/>
      <c r="SXM129" s="316"/>
      <c r="SXN129" s="316"/>
      <c r="SXO129" s="316"/>
      <c r="SXP129" s="316"/>
      <c r="SXQ129" s="316"/>
      <c r="SXR129" s="316"/>
      <c r="SXS129" s="316"/>
      <c r="SXT129" s="316"/>
      <c r="SXU129" s="316"/>
      <c r="SXV129" s="316"/>
      <c r="SXW129" s="316"/>
      <c r="SXX129" s="316"/>
      <c r="SXY129" s="316"/>
      <c r="SXZ129" s="316"/>
      <c r="SYA129" s="316"/>
      <c r="SYB129" s="316"/>
      <c r="SYC129" s="316"/>
      <c r="SYD129" s="316"/>
      <c r="SYE129" s="316"/>
      <c r="SYF129" s="316"/>
      <c r="SYG129" s="316"/>
      <c r="SYH129" s="316"/>
      <c r="SYI129" s="316"/>
      <c r="SYJ129" s="316"/>
      <c r="SYK129" s="316"/>
      <c r="SYL129" s="316"/>
      <c r="SYM129" s="316"/>
      <c r="SYN129" s="316"/>
      <c r="SYO129" s="316"/>
      <c r="SYP129" s="316"/>
      <c r="SYQ129" s="316"/>
      <c r="SYR129" s="316"/>
      <c r="SYS129" s="316"/>
      <c r="SYT129" s="316"/>
      <c r="SYU129" s="316"/>
      <c r="SYV129" s="316"/>
      <c r="SYW129" s="316"/>
      <c r="SYX129" s="316"/>
      <c r="SYY129" s="316"/>
      <c r="SYZ129" s="316"/>
      <c r="SZA129" s="316"/>
      <c r="SZB129" s="316"/>
      <c r="SZC129" s="316"/>
      <c r="SZD129" s="316"/>
      <c r="SZE129" s="316"/>
      <c r="SZF129" s="316"/>
      <c r="SZG129" s="316"/>
      <c r="SZH129" s="316"/>
      <c r="SZI129" s="316"/>
      <c r="SZJ129" s="316"/>
      <c r="SZK129" s="316"/>
      <c r="SZL129" s="316"/>
      <c r="SZM129" s="316"/>
      <c r="SZN129" s="316"/>
      <c r="SZO129" s="316"/>
      <c r="SZP129" s="316"/>
      <c r="SZQ129" s="316"/>
      <c r="SZR129" s="316"/>
      <c r="SZS129" s="316"/>
      <c r="SZT129" s="316"/>
      <c r="SZU129" s="316"/>
      <c r="SZV129" s="316"/>
      <c r="SZW129" s="316"/>
      <c r="SZX129" s="316"/>
      <c r="SZY129" s="316"/>
      <c r="SZZ129" s="316"/>
      <c r="TAA129" s="316"/>
      <c r="TAB129" s="316"/>
      <c r="TAC129" s="316"/>
      <c r="TAD129" s="316"/>
      <c r="TAE129" s="316"/>
      <c r="TAF129" s="316"/>
      <c r="TAG129" s="316"/>
      <c r="TAH129" s="316"/>
      <c r="TAI129" s="316"/>
      <c r="TAJ129" s="316"/>
      <c r="TAK129" s="316"/>
      <c r="TAL129" s="316"/>
      <c r="TAM129" s="316"/>
      <c r="TAN129" s="316"/>
      <c r="TAO129" s="316"/>
      <c r="TAP129" s="316"/>
      <c r="TAQ129" s="316"/>
      <c r="TAR129" s="316"/>
      <c r="TAS129" s="316"/>
      <c r="TAT129" s="316"/>
      <c r="TAU129" s="316"/>
      <c r="TAV129" s="316"/>
      <c r="TAW129" s="316"/>
      <c r="TAX129" s="316"/>
      <c r="TAY129" s="316"/>
      <c r="TAZ129" s="316"/>
      <c r="TBA129" s="316"/>
      <c r="TBB129" s="316"/>
      <c r="TBC129" s="316"/>
      <c r="TBD129" s="316"/>
      <c r="TBE129" s="316"/>
      <c r="TBF129" s="316"/>
      <c r="TBG129" s="316"/>
      <c r="TBH129" s="316"/>
      <c r="TBI129" s="316"/>
      <c r="TBJ129" s="316"/>
      <c r="TBK129" s="316"/>
      <c r="TBL129" s="316"/>
      <c r="TBM129" s="316"/>
      <c r="TBN129" s="316"/>
      <c r="TBO129" s="316"/>
      <c r="TBP129" s="316"/>
      <c r="TBQ129" s="316"/>
      <c r="TBR129" s="316"/>
      <c r="TBS129" s="316"/>
      <c r="TBT129" s="316"/>
      <c r="TBU129" s="316"/>
      <c r="TBV129" s="316"/>
      <c r="TBW129" s="316"/>
      <c r="TBX129" s="316"/>
      <c r="TBY129" s="316"/>
      <c r="TBZ129" s="316"/>
      <c r="TCA129" s="316"/>
      <c r="TCB129" s="316"/>
      <c r="TCC129" s="316"/>
      <c r="TCD129" s="316"/>
      <c r="TCE129" s="316"/>
      <c r="TCF129" s="316"/>
      <c r="TCG129" s="316"/>
      <c r="TCH129" s="316"/>
      <c r="TCI129" s="316"/>
      <c r="TCJ129" s="316"/>
      <c r="TCK129" s="316"/>
      <c r="TCL129" s="316"/>
      <c r="TCM129" s="316"/>
      <c r="TCN129" s="316"/>
      <c r="TCO129" s="316"/>
      <c r="TCP129" s="316"/>
      <c r="TCQ129" s="316"/>
      <c r="TCR129" s="316"/>
      <c r="TCS129" s="316"/>
      <c r="TCT129" s="316"/>
      <c r="TCU129" s="316"/>
      <c r="TCV129" s="316"/>
      <c r="TCW129" s="316"/>
      <c r="TCX129" s="316"/>
      <c r="TCY129" s="316"/>
      <c r="TCZ129" s="316"/>
      <c r="TDA129" s="316"/>
      <c r="TDB129" s="316"/>
      <c r="TDC129" s="316"/>
      <c r="TDD129" s="316"/>
      <c r="TDE129" s="316"/>
      <c r="TDF129" s="316"/>
      <c r="TDG129" s="316"/>
      <c r="TDH129" s="316"/>
      <c r="TDI129" s="316"/>
      <c r="TDJ129" s="316"/>
      <c r="TDK129" s="316"/>
      <c r="TDL129" s="316"/>
      <c r="TDM129" s="316"/>
      <c r="TDN129" s="316"/>
      <c r="TDO129" s="316"/>
      <c r="TDP129" s="316"/>
      <c r="TDQ129" s="316"/>
      <c r="TDR129" s="316"/>
      <c r="TDS129" s="316"/>
      <c r="TDT129" s="316"/>
      <c r="TDU129" s="316"/>
      <c r="TDV129" s="316"/>
      <c r="TDW129" s="316"/>
      <c r="TDX129" s="316"/>
      <c r="TDY129" s="316"/>
      <c r="TDZ129" s="316"/>
      <c r="TEA129" s="316"/>
      <c r="TEB129" s="316"/>
      <c r="TEC129" s="316"/>
      <c r="TED129" s="316"/>
      <c r="TEE129" s="316"/>
      <c r="TEF129" s="316"/>
      <c r="TEG129" s="316"/>
      <c r="TEH129" s="316"/>
      <c r="TEI129" s="316"/>
      <c r="TEJ129" s="316"/>
      <c r="TEK129" s="316"/>
      <c r="TEL129" s="316"/>
      <c r="TEM129" s="316"/>
      <c r="TEN129" s="316"/>
      <c r="TEO129" s="316"/>
      <c r="TEP129" s="316"/>
      <c r="TEQ129" s="316"/>
      <c r="TER129" s="316"/>
      <c r="TES129" s="316"/>
      <c r="TET129" s="316"/>
      <c r="TEU129" s="316"/>
      <c r="TEV129" s="316"/>
      <c r="TEW129" s="316"/>
      <c r="TEX129" s="316"/>
      <c r="TEY129" s="316"/>
      <c r="TEZ129" s="316"/>
      <c r="TFA129" s="316"/>
      <c r="TFB129" s="316"/>
      <c r="TFC129" s="316"/>
      <c r="TFD129" s="316"/>
      <c r="TFE129" s="316"/>
      <c r="TFF129" s="316"/>
      <c r="TFG129" s="316"/>
      <c r="TFH129" s="316"/>
      <c r="TFI129" s="316"/>
      <c r="TFJ129" s="316"/>
      <c r="TFK129" s="316"/>
      <c r="TFL129" s="316"/>
      <c r="TFM129" s="316"/>
      <c r="TFN129" s="316"/>
      <c r="TFO129" s="316"/>
      <c r="TFP129" s="316"/>
      <c r="TFQ129" s="316"/>
      <c r="TFR129" s="316"/>
      <c r="TFS129" s="316"/>
      <c r="TFT129" s="316"/>
      <c r="TFU129" s="316"/>
      <c r="TFV129" s="316"/>
      <c r="TFW129" s="316"/>
      <c r="TFX129" s="316"/>
      <c r="TFY129" s="316"/>
      <c r="TFZ129" s="316"/>
      <c r="TGA129" s="316"/>
      <c r="TGB129" s="316"/>
      <c r="TGC129" s="316"/>
      <c r="TGD129" s="316"/>
      <c r="TGE129" s="316"/>
      <c r="TGF129" s="316"/>
      <c r="TGG129" s="316"/>
      <c r="TGH129" s="316"/>
      <c r="TGI129" s="316"/>
      <c r="TGJ129" s="316"/>
      <c r="TGK129" s="316"/>
      <c r="TGL129" s="316"/>
      <c r="TGM129" s="316"/>
      <c r="TGN129" s="316"/>
      <c r="TGO129" s="316"/>
      <c r="TGP129" s="316"/>
      <c r="TGQ129" s="316"/>
      <c r="TGR129" s="316"/>
      <c r="TGS129" s="316"/>
      <c r="TGT129" s="316"/>
      <c r="TGU129" s="316"/>
      <c r="TGV129" s="316"/>
      <c r="TGW129" s="316"/>
      <c r="TGX129" s="316"/>
      <c r="TGY129" s="316"/>
      <c r="TGZ129" s="316"/>
      <c r="THA129" s="316"/>
      <c r="THB129" s="316"/>
      <c r="THC129" s="316"/>
      <c r="THD129" s="316"/>
      <c r="THE129" s="316"/>
      <c r="THF129" s="316"/>
      <c r="THG129" s="316"/>
      <c r="THH129" s="316"/>
      <c r="THI129" s="316"/>
      <c r="THJ129" s="316"/>
      <c r="THK129" s="316"/>
      <c r="THL129" s="316"/>
      <c r="THM129" s="316"/>
      <c r="THN129" s="316"/>
      <c r="THO129" s="316"/>
      <c r="THP129" s="316"/>
      <c r="THQ129" s="316"/>
      <c r="THR129" s="316"/>
      <c r="THS129" s="316"/>
      <c r="THT129" s="316"/>
      <c r="THU129" s="316"/>
      <c r="THV129" s="316"/>
      <c r="THW129" s="316"/>
      <c r="THX129" s="316"/>
      <c r="THY129" s="316"/>
      <c r="THZ129" s="316"/>
      <c r="TIA129" s="316"/>
      <c r="TIB129" s="316"/>
      <c r="TIC129" s="316"/>
      <c r="TID129" s="316"/>
      <c r="TIE129" s="316"/>
      <c r="TIF129" s="316"/>
      <c r="TIG129" s="316"/>
      <c r="TIH129" s="316"/>
      <c r="TII129" s="316"/>
      <c r="TIJ129" s="316"/>
      <c r="TIK129" s="316"/>
      <c r="TIL129" s="316"/>
      <c r="TIM129" s="316"/>
      <c r="TIN129" s="316"/>
      <c r="TIO129" s="316"/>
      <c r="TIP129" s="316"/>
      <c r="TIQ129" s="316"/>
      <c r="TIR129" s="316"/>
      <c r="TIS129" s="316"/>
      <c r="TIT129" s="316"/>
      <c r="TIU129" s="316"/>
      <c r="TIV129" s="316"/>
      <c r="TIW129" s="316"/>
      <c r="TIX129" s="316"/>
      <c r="TIY129" s="316"/>
      <c r="TIZ129" s="316"/>
      <c r="TJA129" s="316"/>
      <c r="TJB129" s="316"/>
      <c r="TJC129" s="316"/>
      <c r="TJD129" s="316"/>
      <c r="TJE129" s="316"/>
      <c r="TJF129" s="316"/>
      <c r="TJG129" s="316"/>
      <c r="TJH129" s="316"/>
      <c r="TJI129" s="316"/>
      <c r="TJJ129" s="316"/>
      <c r="TJK129" s="316"/>
      <c r="TJL129" s="316"/>
      <c r="TJM129" s="316"/>
      <c r="TJN129" s="316"/>
      <c r="TJO129" s="316"/>
      <c r="TJP129" s="316"/>
      <c r="TJQ129" s="316"/>
      <c r="TJR129" s="316"/>
      <c r="TJS129" s="316"/>
      <c r="TJT129" s="316"/>
      <c r="TJU129" s="316"/>
      <c r="TJV129" s="316"/>
      <c r="TJW129" s="316"/>
      <c r="TJX129" s="316"/>
      <c r="TJY129" s="316"/>
      <c r="TJZ129" s="316"/>
      <c r="TKA129" s="316"/>
      <c r="TKB129" s="316"/>
      <c r="TKC129" s="316"/>
      <c r="TKD129" s="316"/>
      <c r="TKE129" s="316"/>
      <c r="TKF129" s="316"/>
      <c r="TKG129" s="316"/>
      <c r="TKH129" s="316"/>
      <c r="TKI129" s="316"/>
      <c r="TKJ129" s="316"/>
      <c r="TKK129" s="316"/>
      <c r="TKL129" s="316"/>
      <c r="TKM129" s="316"/>
      <c r="TKN129" s="316"/>
      <c r="TKO129" s="316"/>
      <c r="TKP129" s="316"/>
      <c r="TKQ129" s="316"/>
      <c r="TKR129" s="316"/>
      <c r="TKS129" s="316"/>
      <c r="TKT129" s="316"/>
      <c r="TKU129" s="316"/>
      <c r="TKV129" s="316"/>
      <c r="TKW129" s="316"/>
      <c r="TKX129" s="316"/>
      <c r="TKY129" s="316"/>
      <c r="TKZ129" s="316"/>
      <c r="TLA129" s="316"/>
      <c r="TLB129" s="316"/>
      <c r="TLC129" s="316"/>
      <c r="TLD129" s="316"/>
      <c r="TLE129" s="316"/>
      <c r="TLF129" s="316"/>
      <c r="TLG129" s="316"/>
      <c r="TLH129" s="316"/>
      <c r="TLI129" s="316"/>
      <c r="TLJ129" s="316"/>
      <c r="TLK129" s="316"/>
      <c r="TLL129" s="316"/>
      <c r="TLM129" s="316"/>
      <c r="TLN129" s="316"/>
      <c r="TLO129" s="316"/>
      <c r="TLP129" s="316"/>
      <c r="TLQ129" s="316"/>
      <c r="TLR129" s="316"/>
      <c r="TLS129" s="316"/>
      <c r="TLT129" s="316"/>
      <c r="TLU129" s="316"/>
      <c r="TLV129" s="316"/>
      <c r="TLW129" s="316"/>
      <c r="TLX129" s="316"/>
      <c r="TLY129" s="316"/>
      <c r="TLZ129" s="316"/>
      <c r="TMA129" s="316"/>
      <c r="TMB129" s="316"/>
      <c r="TMC129" s="316"/>
      <c r="TMD129" s="316"/>
      <c r="TME129" s="316"/>
      <c r="TMF129" s="316"/>
      <c r="TMG129" s="316"/>
      <c r="TMH129" s="316"/>
      <c r="TMI129" s="316"/>
      <c r="TMJ129" s="316"/>
      <c r="TMK129" s="316"/>
      <c r="TML129" s="316"/>
      <c r="TMM129" s="316"/>
      <c r="TMN129" s="316"/>
      <c r="TMO129" s="316"/>
      <c r="TMP129" s="316"/>
      <c r="TMQ129" s="316"/>
      <c r="TMR129" s="316"/>
      <c r="TMS129" s="316"/>
      <c r="TMT129" s="316"/>
      <c r="TMU129" s="316"/>
      <c r="TMV129" s="316"/>
      <c r="TMW129" s="316"/>
      <c r="TMX129" s="316"/>
      <c r="TMY129" s="316"/>
      <c r="TMZ129" s="316"/>
      <c r="TNA129" s="316"/>
      <c r="TNB129" s="316"/>
      <c r="TNC129" s="316"/>
      <c r="TND129" s="316"/>
      <c r="TNE129" s="316"/>
      <c r="TNF129" s="316"/>
      <c r="TNG129" s="316"/>
      <c r="TNH129" s="316"/>
      <c r="TNI129" s="316"/>
      <c r="TNJ129" s="316"/>
      <c r="TNK129" s="316"/>
      <c r="TNL129" s="316"/>
      <c r="TNM129" s="316"/>
      <c r="TNN129" s="316"/>
      <c r="TNO129" s="316"/>
      <c r="TNP129" s="316"/>
      <c r="TNQ129" s="316"/>
      <c r="TNR129" s="316"/>
      <c r="TNS129" s="316"/>
      <c r="TNT129" s="316"/>
      <c r="TNU129" s="316"/>
      <c r="TNV129" s="316"/>
      <c r="TNW129" s="316"/>
      <c r="TNX129" s="316"/>
      <c r="TNY129" s="316"/>
      <c r="TNZ129" s="316"/>
      <c r="TOA129" s="316"/>
      <c r="TOB129" s="316"/>
      <c r="TOC129" s="316"/>
      <c r="TOD129" s="316"/>
      <c r="TOE129" s="316"/>
      <c r="TOF129" s="316"/>
      <c r="TOG129" s="316"/>
      <c r="TOH129" s="316"/>
      <c r="TOI129" s="316"/>
      <c r="TOJ129" s="316"/>
      <c r="TOK129" s="316"/>
      <c r="TOL129" s="316"/>
      <c r="TOM129" s="316"/>
      <c r="TON129" s="316"/>
      <c r="TOO129" s="316"/>
      <c r="TOP129" s="316"/>
      <c r="TOQ129" s="316"/>
      <c r="TOR129" s="316"/>
      <c r="TOS129" s="316"/>
      <c r="TOT129" s="316"/>
      <c r="TOU129" s="316"/>
      <c r="TOV129" s="316"/>
      <c r="TOW129" s="316"/>
      <c r="TOX129" s="316"/>
      <c r="TOY129" s="316"/>
      <c r="TOZ129" s="316"/>
      <c r="TPA129" s="316"/>
      <c r="TPB129" s="316"/>
      <c r="TPC129" s="316"/>
      <c r="TPD129" s="316"/>
      <c r="TPE129" s="316"/>
      <c r="TPF129" s="316"/>
      <c r="TPG129" s="316"/>
      <c r="TPH129" s="316"/>
      <c r="TPI129" s="316"/>
      <c r="TPJ129" s="316"/>
      <c r="TPK129" s="316"/>
      <c r="TPL129" s="316"/>
      <c r="TPM129" s="316"/>
      <c r="TPN129" s="316"/>
      <c r="TPO129" s="316"/>
      <c r="TPP129" s="316"/>
      <c r="TPQ129" s="316"/>
      <c r="TPR129" s="316"/>
      <c r="TPS129" s="316"/>
      <c r="TPT129" s="316"/>
      <c r="TPU129" s="316"/>
      <c r="TPV129" s="316"/>
      <c r="TPW129" s="316"/>
      <c r="TPX129" s="316"/>
      <c r="TPY129" s="316"/>
      <c r="TPZ129" s="316"/>
      <c r="TQA129" s="316"/>
      <c r="TQB129" s="316"/>
      <c r="TQC129" s="316"/>
      <c r="TQD129" s="316"/>
      <c r="TQE129" s="316"/>
      <c r="TQF129" s="316"/>
      <c r="TQG129" s="316"/>
      <c r="TQH129" s="316"/>
      <c r="TQI129" s="316"/>
      <c r="TQJ129" s="316"/>
      <c r="TQK129" s="316"/>
      <c r="TQL129" s="316"/>
      <c r="TQM129" s="316"/>
      <c r="TQN129" s="316"/>
      <c r="TQO129" s="316"/>
      <c r="TQP129" s="316"/>
      <c r="TQQ129" s="316"/>
      <c r="TQR129" s="316"/>
      <c r="TQS129" s="316"/>
      <c r="TQT129" s="316"/>
      <c r="TQU129" s="316"/>
      <c r="TQV129" s="316"/>
      <c r="TQW129" s="316"/>
      <c r="TQX129" s="316"/>
      <c r="TQY129" s="316"/>
      <c r="TQZ129" s="316"/>
      <c r="TRA129" s="316"/>
      <c r="TRB129" s="316"/>
      <c r="TRC129" s="316"/>
      <c r="TRD129" s="316"/>
      <c r="TRE129" s="316"/>
      <c r="TRF129" s="316"/>
      <c r="TRG129" s="316"/>
      <c r="TRH129" s="316"/>
      <c r="TRI129" s="316"/>
      <c r="TRJ129" s="316"/>
      <c r="TRK129" s="316"/>
      <c r="TRL129" s="316"/>
      <c r="TRM129" s="316"/>
      <c r="TRN129" s="316"/>
      <c r="TRO129" s="316"/>
      <c r="TRP129" s="316"/>
      <c r="TRQ129" s="316"/>
      <c r="TRR129" s="316"/>
      <c r="TRS129" s="316"/>
      <c r="TRT129" s="316"/>
      <c r="TRU129" s="316"/>
      <c r="TRV129" s="316"/>
      <c r="TRW129" s="316"/>
      <c r="TRX129" s="316"/>
      <c r="TRY129" s="316"/>
      <c r="TRZ129" s="316"/>
      <c r="TSA129" s="316"/>
      <c r="TSB129" s="316"/>
      <c r="TSC129" s="316"/>
      <c r="TSD129" s="316"/>
      <c r="TSE129" s="316"/>
      <c r="TSF129" s="316"/>
      <c r="TSG129" s="316"/>
      <c r="TSH129" s="316"/>
      <c r="TSI129" s="316"/>
      <c r="TSJ129" s="316"/>
      <c r="TSK129" s="316"/>
      <c r="TSL129" s="316"/>
      <c r="TSM129" s="316"/>
      <c r="TSN129" s="316"/>
      <c r="TSO129" s="316"/>
      <c r="TSP129" s="316"/>
      <c r="TSQ129" s="316"/>
      <c r="TSR129" s="316"/>
      <c r="TSS129" s="316"/>
      <c r="TST129" s="316"/>
      <c r="TSU129" s="316"/>
      <c r="TSV129" s="316"/>
      <c r="TSW129" s="316"/>
      <c r="TSX129" s="316"/>
      <c r="TSY129" s="316"/>
      <c r="TSZ129" s="316"/>
      <c r="TTA129" s="316"/>
      <c r="TTB129" s="316"/>
      <c r="TTC129" s="316"/>
      <c r="TTD129" s="316"/>
      <c r="TTE129" s="316"/>
      <c r="TTF129" s="316"/>
      <c r="TTG129" s="316"/>
      <c r="TTH129" s="316"/>
      <c r="TTI129" s="316"/>
      <c r="TTJ129" s="316"/>
      <c r="TTK129" s="316"/>
      <c r="TTL129" s="316"/>
      <c r="TTM129" s="316"/>
      <c r="TTN129" s="316"/>
      <c r="TTO129" s="316"/>
      <c r="TTP129" s="316"/>
      <c r="TTQ129" s="316"/>
      <c r="TTR129" s="316"/>
      <c r="TTS129" s="316"/>
      <c r="TTT129" s="316"/>
      <c r="TTU129" s="316"/>
      <c r="TTV129" s="316"/>
      <c r="TTW129" s="316"/>
      <c r="TTX129" s="316"/>
      <c r="TTY129" s="316"/>
      <c r="TTZ129" s="316"/>
      <c r="TUA129" s="316"/>
      <c r="TUB129" s="316"/>
      <c r="TUC129" s="316"/>
      <c r="TUD129" s="316"/>
      <c r="TUE129" s="316"/>
      <c r="TUF129" s="316"/>
      <c r="TUG129" s="316"/>
      <c r="TUH129" s="316"/>
      <c r="TUI129" s="316"/>
      <c r="TUJ129" s="316"/>
      <c r="TUK129" s="316"/>
      <c r="TUL129" s="316"/>
      <c r="TUM129" s="316"/>
      <c r="TUN129" s="316"/>
      <c r="TUO129" s="316"/>
      <c r="TUP129" s="316"/>
      <c r="TUQ129" s="316"/>
      <c r="TUR129" s="316"/>
      <c r="TUS129" s="316"/>
      <c r="TUT129" s="316"/>
      <c r="TUU129" s="316"/>
      <c r="TUV129" s="316"/>
      <c r="TUW129" s="316"/>
      <c r="TUX129" s="316"/>
      <c r="TUY129" s="316"/>
      <c r="TUZ129" s="316"/>
      <c r="TVA129" s="316"/>
      <c r="TVB129" s="316"/>
      <c r="TVC129" s="316"/>
      <c r="TVD129" s="316"/>
      <c r="TVE129" s="316"/>
      <c r="TVF129" s="316"/>
      <c r="TVG129" s="316"/>
      <c r="TVH129" s="316"/>
      <c r="TVI129" s="316"/>
      <c r="TVJ129" s="316"/>
      <c r="TVK129" s="316"/>
      <c r="TVL129" s="316"/>
      <c r="TVM129" s="316"/>
      <c r="TVN129" s="316"/>
      <c r="TVO129" s="316"/>
      <c r="TVP129" s="316"/>
      <c r="TVQ129" s="316"/>
      <c r="TVR129" s="316"/>
      <c r="TVS129" s="316"/>
      <c r="TVT129" s="316"/>
      <c r="TVU129" s="316"/>
      <c r="TVV129" s="316"/>
      <c r="TVW129" s="316"/>
      <c r="TVX129" s="316"/>
      <c r="TVY129" s="316"/>
      <c r="TVZ129" s="316"/>
      <c r="TWA129" s="316"/>
      <c r="TWB129" s="316"/>
      <c r="TWC129" s="316"/>
      <c r="TWD129" s="316"/>
      <c r="TWE129" s="316"/>
      <c r="TWF129" s="316"/>
      <c r="TWG129" s="316"/>
      <c r="TWH129" s="316"/>
      <c r="TWI129" s="316"/>
      <c r="TWJ129" s="316"/>
      <c r="TWK129" s="316"/>
      <c r="TWL129" s="316"/>
      <c r="TWM129" s="316"/>
      <c r="TWN129" s="316"/>
      <c r="TWO129" s="316"/>
      <c r="TWP129" s="316"/>
      <c r="TWQ129" s="316"/>
      <c r="TWR129" s="316"/>
      <c r="TWS129" s="316"/>
      <c r="TWT129" s="316"/>
      <c r="TWU129" s="316"/>
      <c r="TWV129" s="316"/>
      <c r="TWW129" s="316"/>
      <c r="TWX129" s="316"/>
      <c r="TWY129" s="316"/>
      <c r="TWZ129" s="316"/>
      <c r="TXA129" s="316"/>
      <c r="TXB129" s="316"/>
      <c r="TXC129" s="316"/>
      <c r="TXD129" s="316"/>
      <c r="TXE129" s="316"/>
      <c r="TXF129" s="316"/>
      <c r="TXG129" s="316"/>
      <c r="TXH129" s="316"/>
      <c r="TXI129" s="316"/>
      <c r="TXJ129" s="316"/>
      <c r="TXK129" s="316"/>
      <c r="TXL129" s="316"/>
      <c r="TXM129" s="316"/>
      <c r="TXN129" s="316"/>
      <c r="TXO129" s="316"/>
      <c r="TXP129" s="316"/>
      <c r="TXQ129" s="316"/>
      <c r="TXR129" s="316"/>
      <c r="TXS129" s="316"/>
      <c r="TXT129" s="316"/>
      <c r="TXU129" s="316"/>
      <c r="TXV129" s="316"/>
      <c r="TXW129" s="316"/>
      <c r="TXX129" s="316"/>
      <c r="TXY129" s="316"/>
      <c r="TXZ129" s="316"/>
      <c r="TYA129" s="316"/>
      <c r="TYB129" s="316"/>
      <c r="TYC129" s="316"/>
      <c r="TYD129" s="316"/>
      <c r="TYE129" s="316"/>
      <c r="TYF129" s="316"/>
      <c r="TYG129" s="316"/>
      <c r="TYH129" s="316"/>
      <c r="TYI129" s="316"/>
      <c r="TYJ129" s="316"/>
      <c r="TYK129" s="316"/>
      <c r="TYL129" s="316"/>
      <c r="TYM129" s="316"/>
      <c r="TYN129" s="316"/>
      <c r="TYO129" s="316"/>
      <c r="TYP129" s="316"/>
      <c r="TYQ129" s="316"/>
      <c r="TYR129" s="316"/>
      <c r="TYS129" s="316"/>
      <c r="TYT129" s="316"/>
      <c r="TYU129" s="316"/>
      <c r="TYV129" s="316"/>
      <c r="TYW129" s="316"/>
      <c r="TYX129" s="316"/>
      <c r="TYY129" s="316"/>
      <c r="TYZ129" s="316"/>
      <c r="TZA129" s="316"/>
      <c r="TZB129" s="316"/>
      <c r="TZC129" s="316"/>
      <c r="TZD129" s="316"/>
      <c r="TZE129" s="316"/>
      <c r="TZF129" s="316"/>
      <c r="TZG129" s="316"/>
      <c r="TZH129" s="316"/>
      <c r="TZI129" s="316"/>
      <c r="TZJ129" s="316"/>
      <c r="TZK129" s="316"/>
      <c r="TZL129" s="316"/>
      <c r="TZM129" s="316"/>
      <c r="TZN129" s="316"/>
      <c r="TZO129" s="316"/>
      <c r="TZP129" s="316"/>
      <c r="TZQ129" s="316"/>
      <c r="TZR129" s="316"/>
      <c r="TZS129" s="316"/>
      <c r="TZT129" s="316"/>
      <c r="TZU129" s="316"/>
      <c r="TZV129" s="316"/>
      <c r="TZW129" s="316"/>
      <c r="TZX129" s="316"/>
      <c r="TZY129" s="316"/>
      <c r="TZZ129" s="316"/>
      <c r="UAA129" s="316"/>
      <c r="UAB129" s="316"/>
      <c r="UAC129" s="316"/>
      <c r="UAD129" s="316"/>
      <c r="UAE129" s="316"/>
      <c r="UAF129" s="316"/>
      <c r="UAG129" s="316"/>
      <c r="UAH129" s="316"/>
      <c r="UAI129" s="316"/>
      <c r="UAJ129" s="316"/>
      <c r="UAK129" s="316"/>
      <c r="UAL129" s="316"/>
      <c r="UAM129" s="316"/>
      <c r="UAN129" s="316"/>
      <c r="UAO129" s="316"/>
      <c r="UAP129" s="316"/>
      <c r="UAQ129" s="316"/>
      <c r="UAR129" s="316"/>
      <c r="UAS129" s="316"/>
      <c r="UAT129" s="316"/>
      <c r="UAU129" s="316"/>
      <c r="UAV129" s="316"/>
      <c r="UAW129" s="316"/>
      <c r="UAX129" s="316"/>
      <c r="UAY129" s="316"/>
      <c r="UAZ129" s="316"/>
      <c r="UBA129" s="316"/>
      <c r="UBB129" s="316"/>
      <c r="UBC129" s="316"/>
      <c r="UBD129" s="316"/>
      <c r="UBE129" s="316"/>
      <c r="UBF129" s="316"/>
      <c r="UBG129" s="316"/>
      <c r="UBH129" s="316"/>
      <c r="UBI129" s="316"/>
      <c r="UBJ129" s="316"/>
      <c r="UBK129" s="316"/>
      <c r="UBL129" s="316"/>
      <c r="UBM129" s="316"/>
      <c r="UBN129" s="316"/>
      <c r="UBO129" s="316"/>
      <c r="UBP129" s="316"/>
      <c r="UBQ129" s="316"/>
      <c r="UBR129" s="316"/>
      <c r="UBS129" s="316"/>
      <c r="UBT129" s="316"/>
      <c r="UBU129" s="316"/>
      <c r="UBV129" s="316"/>
      <c r="UBW129" s="316"/>
      <c r="UBX129" s="316"/>
      <c r="UBY129" s="316"/>
      <c r="UBZ129" s="316"/>
      <c r="UCA129" s="316"/>
      <c r="UCB129" s="316"/>
      <c r="UCC129" s="316"/>
      <c r="UCD129" s="316"/>
      <c r="UCE129" s="316"/>
      <c r="UCF129" s="316"/>
      <c r="UCG129" s="316"/>
      <c r="UCH129" s="316"/>
      <c r="UCI129" s="316"/>
      <c r="UCJ129" s="316"/>
      <c r="UCK129" s="316"/>
      <c r="UCL129" s="316"/>
      <c r="UCM129" s="316"/>
      <c r="UCN129" s="316"/>
      <c r="UCO129" s="316"/>
      <c r="UCP129" s="316"/>
      <c r="UCQ129" s="316"/>
      <c r="UCR129" s="316"/>
      <c r="UCS129" s="316"/>
      <c r="UCT129" s="316"/>
      <c r="UCU129" s="316"/>
      <c r="UCV129" s="316"/>
      <c r="UCW129" s="316"/>
      <c r="UCX129" s="316"/>
      <c r="UCY129" s="316"/>
      <c r="UCZ129" s="316"/>
      <c r="UDA129" s="316"/>
      <c r="UDB129" s="316"/>
      <c r="UDC129" s="316"/>
      <c r="UDD129" s="316"/>
      <c r="UDE129" s="316"/>
      <c r="UDF129" s="316"/>
      <c r="UDG129" s="316"/>
      <c r="UDH129" s="316"/>
      <c r="UDI129" s="316"/>
      <c r="UDJ129" s="316"/>
      <c r="UDK129" s="316"/>
      <c r="UDL129" s="316"/>
      <c r="UDM129" s="316"/>
      <c r="UDN129" s="316"/>
      <c r="UDO129" s="316"/>
      <c r="UDP129" s="316"/>
      <c r="UDQ129" s="316"/>
      <c r="UDR129" s="316"/>
      <c r="UDS129" s="316"/>
      <c r="UDT129" s="316"/>
      <c r="UDU129" s="316"/>
      <c r="UDV129" s="316"/>
      <c r="UDW129" s="316"/>
      <c r="UDX129" s="316"/>
      <c r="UDY129" s="316"/>
      <c r="UDZ129" s="316"/>
      <c r="UEA129" s="316"/>
      <c r="UEB129" s="316"/>
      <c r="UEC129" s="316"/>
      <c r="UED129" s="316"/>
      <c r="UEE129" s="316"/>
      <c r="UEF129" s="316"/>
      <c r="UEG129" s="316"/>
      <c r="UEH129" s="316"/>
      <c r="UEI129" s="316"/>
      <c r="UEJ129" s="316"/>
      <c r="UEK129" s="316"/>
      <c r="UEL129" s="316"/>
      <c r="UEM129" s="316"/>
      <c r="UEN129" s="316"/>
      <c r="UEO129" s="316"/>
      <c r="UEP129" s="316"/>
      <c r="UEQ129" s="316"/>
      <c r="UER129" s="316"/>
      <c r="UES129" s="316"/>
      <c r="UET129" s="316"/>
      <c r="UEU129" s="316"/>
      <c r="UEV129" s="316"/>
      <c r="UEW129" s="316"/>
      <c r="UEX129" s="316"/>
      <c r="UEY129" s="316"/>
      <c r="UEZ129" s="316"/>
      <c r="UFA129" s="316"/>
      <c r="UFB129" s="316"/>
      <c r="UFC129" s="316"/>
      <c r="UFD129" s="316"/>
      <c r="UFE129" s="316"/>
      <c r="UFF129" s="316"/>
      <c r="UFG129" s="316"/>
      <c r="UFH129" s="316"/>
      <c r="UFI129" s="316"/>
      <c r="UFJ129" s="316"/>
      <c r="UFK129" s="316"/>
      <c r="UFL129" s="316"/>
      <c r="UFM129" s="316"/>
      <c r="UFN129" s="316"/>
      <c r="UFO129" s="316"/>
      <c r="UFP129" s="316"/>
      <c r="UFQ129" s="316"/>
      <c r="UFR129" s="316"/>
      <c r="UFS129" s="316"/>
      <c r="UFT129" s="316"/>
      <c r="UFU129" s="316"/>
      <c r="UFV129" s="316"/>
      <c r="UFW129" s="316"/>
      <c r="UFX129" s="316"/>
      <c r="UFY129" s="316"/>
      <c r="UFZ129" s="316"/>
      <c r="UGA129" s="316"/>
      <c r="UGB129" s="316"/>
      <c r="UGC129" s="316"/>
      <c r="UGD129" s="316"/>
      <c r="UGE129" s="316"/>
      <c r="UGF129" s="316"/>
      <c r="UGG129" s="316"/>
      <c r="UGH129" s="316"/>
      <c r="UGI129" s="316"/>
      <c r="UGJ129" s="316"/>
      <c r="UGK129" s="316"/>
      <c r="UGL129" s="316"/>
      <c r="UGM129" s="316"/>
      <c r="UGN129" s="316"/>
      <c r="UGO129" s="316"/>
      <c r="UGP129" s="316"/>
      <c r="UGQ129" s="316"/>
      <c r="UGR129" s="316"/>
      <c r="UGS129" s="316"/>
      <c r="UGT129" s="316"/>
      <c r="UGU129" s="316"/>
      <c r="UGV129" s="316"/>
      <c r="UGW129" s="316"/>
      <c r="UGX129" s="316"/>
      <c r="UGY129" s="316"/>
      <c r="UGZ129" s="316"/>
      <c r="UHA129" s="316"/>
      <c r="UHB129" s="316"/>
      <c r="UHC129" s="316"/>
      <c r="UHD129" s="316"/>
      <c r="UHE129" s="316"/>
      <c r="UHF129" s="316"/>
      <c r="UHG129" s="316"/>
      <c r="UHH129" s="316"/>
      <c r="UHI129" s="316"/>
      <c r="UHJ129" s="316"/>
      <c r="UHK129" s="316"/>
      <c r="UHL129" s="316"/>
      <c r="UHM129" s="316"/>
      <c r="UHN129" s="316"/>
      <c r="UHO129" s="316"/>
      <c r="UHP129" s="316"/>
      <c r="UHQ129" s="316"/>
      <c r="UHR129" s="316"/>
      <c r="UHS129" s="316"/>
      <c r="UHT129" s="316"/>
      <c r="UHU129" s="316"/>
      <c r="UHV129" s="316"/>
      <c r="UHW129" s="316"/>
      <c r="UHX129" s="316"/>
      <c r="UHY129" s="316"/>
      <c r="UHZ129" s="316"/>
      <c r="UIA129" s="316"/>
      <c r="UIB129" s="316"/>
      <c r="UIC129" s="316"/>
      <c r="UID129" s="316"/>
      <c r="UIE129" s="316"/>
      <c r="UIF129" s="316"/>
      <c r="UIG129" s="316"/>
      <c r="UIH129" s="316"/>
      <c r="UII129" s="316"/>
      <c r="UIJ129" s="316"/>
      <c r="UIK129" s="316"/>
      <c r="UIL129" s="316"/>
      <c r="UIM129" s="316"/>
      <c r="UIN129" s="316"/>
      <c r="UIO129" s="316"/>
      <c r="UIP129" s="316"/>
      <c r="UIQ129" s="316"/>
      <c r="UIR129" s="316"/>
      <c r="UIS129" s="316"/>
      <c r="UIT129" s="316"/>
      <c r="UIU129" s="316"/>
      <c r="UIV129" s="316"/>
      <c r="UIW129" s="316"/>
      <c r="UIX129" s="316"/>
      <c r="UIY129" s="316"/>
      <c r="UIZ129" s="316"/>
      <c r="UJA129" s="316"/>
      <c r="UJB129" s="316"/>
      <c r="UJC129" s="316"/>
      <c r="UJD129" s="316"/>
      <c r="UJE129" s="316"/>
      <c r="UJF129" s="316"/>
      <c r="UJG129" s="316"/>
      <c r="UJH129" s="316"/>
      <c r="UJI129" s="316"/>
      <c r="UJJ129" s="316"/>
      <c r="UJK129" s="316"/>
      <c r="UJL129" s="316"/>
      <c r="UJM129" s="316"/>
      <c r="UJN129" s="316"/>
      <c r="UJO129" s="316"/>
      <c r="UJP129" s="316"/>
      <c r="UJQ129" s="316"/>
      <c r="UJR129" s="316"/>
      <c r="UJS129" s="316"/>
      <c r="UJT129" s="316"/>
      <c r="UJU129" s="316"/>
      <c r="UJV129" s="316"/>
      <c r="UJW129" s="316"/>
      <c r="UJX129" s="316"/>
      <c r="UJY129" s="316"/>
      <c r="UJZ129" s="316"/>
      <c r="UKA129" s="316"/>
      <c r="UKB129" s="316"/>
      <c r="UKC129" s="316"/>
      <c r="UKD129" s="316"/>
      <c r="UKE129" s="316"/>
      <c r="UKF129" s="316"/>
      <c r="UKG129" s="316"/>
      <c r="UKH129" s="316"/>
      <c r="UKI129" s="316"/>
      <c r="UKJ129" s="316"/>
      <c r="UKK129" s="316"/>
      <c r="UKL129" s="316"/>
      <c r="UKM129" s="316"/>
      <c r="UKN129" s="316"/>
      <c r="UKO129" s="316"/>
      <c r="UKP129" s="316"/>
      <c r="UKQ129" s="316"/>
      <c r="UKR129" s="316"/>
      <c r="UKS129" s="316"/>
      <c r="UKT129" s="316"/>
      <c r="UKU129" s="316"/>
      <c r="UKV129" s="316"/>
      <c r="UKW129" s="316"/>
      <c r="UKX129" s="316"/>
      <c r="UKY129" s="316"/>
      <c r="UKZ129" s="316"/>
      <c r="ULA129" s="316"/>
      <c r="ULB129" s="316"/>
      <c r="ULC129" s="316"/>
      <c r="ULD129" s="316"/>
      <c r="ULE129" s="316"/>
      <c r="ULF129" s="316"/>
      <c r="ULG129" s="316"/>
      <c r="ULH129" s="316"/>
      <c r="ULI129" s="316"/>
      <c r="ULJ129" s="316"/>
      <c r="ULK129" s="316"/>
      <c r="ULL129" s="316"/>
      <c r="ULM129" s="316"/>
      <c r="ULN129" s="316"/>
      <c r="ULO129" s="316"/>
      <c r="ULP129" s="316"/>
      <c r="ULQ129" s="316"/>
      <c r="ULR129" s="316"/>
      <c r="ULS129" s="316"/>
      <c r="ULT129" s="316"/>
      <c r="ULU129" s="316"/>
      <c r="ULV129" s="316"/>
      <c r="ULW129" s="316"/>
      <c r="ULX129" s="316"/>
      <c r="ULY129" s="316"/>
      <c r="ULZ129" s="316"/>
      <c r="UMA129" s="316"/>
      <c r="UMB129" s="316"/>
      <c r="UMC129" s="316"/>
      <c r="UMD129" s="316"/>
      <c r="UME129" s="316"/>
      <c r="UMF129" s="316"/>
      <c r="UMG129" s="316"/>
      <c r="UMH129" s="316"/>
      <c r="UMI129" s="316"/>
      <c r="UMJ129" s="316"/>
      <c r="UMK129" s="316"/>
      <c r="UML129" s="316"/>
      <c r="UMM129" s="316"/>
      <c r="UMN129" s="316"/>
      <c r="UMO129" s="316"/>
      <c r="UMP129" s="316"/>
      <c r="UMQ129" s="316"/>
      <c r="UMR129" s="316"/>
      <c r="UMS129" s="316"/>
      <c r="UMT129" s="316"/>
      <c r="UMU129" s="316"/>
      <c r="UMV129" s="316"/>
      <c r="UMW129" s="316"/>
      <c r="UMX129" s="316"/>
      <c r="UMY129" s="316"/>
      <c r="UMZ129" s="316"/>
      <c r="UNA129" s="316"/>
      <c r="UNB129" s="316"/>
      <c r="UNC129" s="316"/>
      <c r="UND129" s="316"/>
      <c r="UNE129" s="316"/>
      <c r="UNF129" s="316"/>
      <c r="UNG129" s="316"/>
      <c r="UNH129" s="316"/>
      <c r="UNI129" s="316"/>
      <c r="UNJ129" s="316"/>
      <c r="UNK129" s="316"/>
      <c r="UNL129" s="316"/>
      <c r="UNM129" s="316"/>
      <c r="UNN129" s="316"/>
      <c r="UNO129" s="316"/>
      <c r="UNP129" s="316"/>
      <c r="UNQ129" s="316"/>
      <c r="UNR129" s="316"/>
      <c r="UNS129" s="316"/>
      <c r="UNT129" s="316"/>
      <c r="UNU129" s="316"/>
      <c r="UNV129" s="316"/>
      <c r="UNW129" s="316"/>
      <c r="UNX129" s="316"/>
      <c r="UNY129" s="316"/>
      <c r="UNZ129" s="316"/>
      <c r="UOA129" s="316"/>
      <c r="UOB129" s="316"/>
      <c r="UOC129" s="316"/>
      <c r="UOD129" s="316"/>
      <c r="UOE129" s="316"/>
      <c r="UOF129" s="316"/>
      <c r="UOG129" s="316"/>
      <c r="UOH129" s="316"/>
      <c r="UOI129" s="316"/>
      <c r="UOJ129" s="316"/>
      <c r="UOK129" s="316"/>
      <c r="UOL129" s="316"/>
      <c r="UOM129" s="316"/>
      <c r="UON129" s="316"/>
      <c r="UOO129" s="316"/>
      <c r="UOP129" s="316"/>
      <c r="UOQ129" s="316"/>
      <c r="UOR129" s="316"/>
      <c r="UOS129" s="316"/>
      <c r="UOT129" s="316"/>
      <c r="UOU129" s="316"/>
      <c r="UOV129" s="316"/>
      <c r="UOW129" s="316"/>
      <c r="UOX129" s="316"/>
      <c r="UOY129" s="316"/>
      <c r="UOZ129" s="316"/>
      <c r="UPA129" s="316"/>
      <c r="UPB129" s="316"/>
      <c r="UPC129" s="316"/>
      <c r="UPD129" s="316"/>
      <c r="UPE129" s="316"/>
      <c r="UPF129" s="316"/>
      <c r="UPG129" s="316"/>
      <c r="UPH129" s="316"/>
      <c r="UPI129" s="316"/>
      <c r="UPJ129" s="316"/>
      <c r="UPK129" s="316"/>
      <c r="UPL129" s="316"/>
      <c r="UPM129" s="316"/>
      <c r="UPN129" s="316"/>
      <c r="UPO129" s="316"/>
      <c r="UPP129" s="316"/>
      <c r="UPQ129" s="316"/>
      <c r="UPR129" s="316"/>
      <c r="UPS129" s="316"/>
      <c r="UPT129" s="316"/>
      <c r="UPU129" s="316"/>
      <c r="UPV129" s="316"/>
      <c r="UPW129" s="316"/>
      <c r="UPX129" s="316"/>
      <c r="UPY129" s="316"/>
      <c r="UPZ129" s="316"/>
      <c r="UQA129" s="316"/>
      <c r="UQB129" s="316"/>
      <c r="UQC129" s="316"/>
      <c r="UQD129" s="316"/>
      <c r="UQE129" s="316"/>
      <c r="UQF129" s="316"/>
      <c r="UQG129" s="316"/>
      <c r="UQH129" s="316"/>
      <c r="UQI129" s="316"/>
      <c r="UQJ129" s="316"/>
      <c r="UQK129" s="316"/>
      <c r="UQL129" s="316"/>
      <c r="UQM129" s="316"/>
      <c r="UQN129" s="316"/>
      <c r="UQO129" s="316"/>
      <c r="UQP129" s="316"/>
      <c r="UQQ129" s="316"/>
      <c r="UQR129" s="316"/>
      <c r="UQS129" s="316"/>
      <c r="UQT129" s="316"/>
      <c r="UQU129" s="316"/>
      <c r="UQV129" s="316"/>
      <c r="UQW129" s="316"/>
      <c r="UQX129" s="316"/>
      <c r="UQY129" s="316"/>
      <c r="UQZ129" s="316"/>
      <c r="URA129" s="316"/>
      <c r="URB129" s="316"/>
      <c r="URC129" s="316"/>
      <c r="URD129" s="316"/>
      <c r="URE129" s="316"/>
      <c r="URF129" s="316"/>
      <c r="URG129" s="316"/>
      <c r="URH129" s="316"/>
      <c r="URI129" s="316"/>
      <c r="URJ129" s="316"/>
      <c r="URK129" s="316"/>
      <c r="URL129" s="316"/>
      <c r="URM129" s="316"/>
      <c r="URN129" s="316"/>
      <c r="URO129" s="316"/>
      <c r="URP129" s="316"/>
      <c r="URQ129" s="316"/>
      <c r="URR129" s="316"/>
      <c r="URS129" s="316"/>
      <c r="URT129" s="316"/>
      <c r="URU129" s="316"/>
      <c r="URV129" s="316"/>
      <c r="URW129" s="316"/>
      <c r="URX129" s="316"/>
      <c r="URY129" s="316"/>
      <c r="URZ129" s="316"/>
      <c r="USA129" s="316"/>
      <c r="USB129" s="316"/>
      <c r="USC129" s="316"/>
      <c r="USD129" s="316"/>
      <c r="USE129" s="316"/>
      <c r="USF129" s="316"/>
      <c r="USG129" s="316"/>
      <c r="USH129" s="316"/>
      <c r="USI129" s="316"/>
      <c r="USJ129" s="316"/>
      <c r="USK129" s="316"/>
      <c r="USL129" s="316"/>
      <c r="USM129" s="316"/>
      <c r="USN129" s="316"/>
      <c r="USO129" s="316"/>
      <c r="USP129" s="316"/>
      <c r="USQ129" s="316"/>
      <c r="USR129" s="316"/>
      <c r="USS129" s="316"/>
      <c r="UST129" s="316"/>
      <c r="USU129" s="316"/>
      <c r="USV129" s="316"/>
      <c r="USW129" s="316"/>
      <c r="USX129" s="316"/>
      <c r="USY129" s="316"/>
      <c r="USZ129" s="316"/>
      <c r="UTA129" s="316"/>
      <c r="UTB129" s="316"/>
      <c r="UTC129" s="316"/>
      <c r="UTD129" s="316"/>
      <c r="UTE129" s="316"/>
      <c r="UTF129" s="316"/>
      <c r="UTG129" s="316"/>
      <c r="UTH129" s="316"/>
      <c r="UTI129" s="316"/>
      <c r="UTJ129" s="316"/>
      <c r="UTK129" s="316"/>
      <c r="UTL129" s="316"/>
      <c r="UTM129" s="316"/>
      <c r="UTN129" s="316"/>
      <c r="UTO129" s="316"/>
      <c r="UTP129" s="316"/>
      <c r="UTQ129" s="316"/>
      <c r="UTR129" s="316"/>
      <c r="UTS129" s="316"/>
      <c r="UTT129" s="316"/>
      <c r="UTU129" s="316"/>
      <c r="UTV129" s="316"/>
      <c r="UTW129" s="316"/>
      <c r="UTX129" s="316"/>
      <c r="UTY129" s="316"/>
      <c r="UTZ129" s="316"/>
      <c r="UUA129" s="316"/>
      <c r="UUB129" s="316"/>
      <c r="UUC129" s="316"/>
      <c r="UUD129" s="316"/>
      <c r="UUE129" s="316"/>
      <c r="UUF129" s="316"/>
      <c r="UUG129" s="316"/>
      <c r="UUH129" s="316"/>
      <c r="UUI129" s="316"/>
      <c r="UUJ129" s="316"/>
      <c r="UUK129" s="316"/>
      <c r="UUL129" s="316"/>
      <c r="UUM129" s="316"/>
      <c r="UUN129" s="316"/>
      <c r="UUO129" s="316"/>
      <c r="UUP129" s="316"/>
      <c r="UUQ129" s="316"/>
      <c r="UUR129" s="316"/>
      <c r="UUS129" s="316"/>
      <c r="UUT129" s="316"/>
      <c r="UUU129" s="316"/>
      <c r="UUV129" s="316"/>
      <c r="UUW129" s="316"/>
      <c r="UUX129" s="316"/>
      <c r="UUY129" s="316"/>
      <c r="UUZ129" s="316"/>
      <c r="UVA129" s="316"/>
      <c r="UVB129" s="316"/>
      <c r="UVC129" s="316"/>
      <c r="UVD129" s="316"/>
      <c r="UVE129" s="316"/>
      <c r="UVF129" s="316"/>
      <c r="UVG129" s="316"/>
      <c r="UVH129" s="316"/>
      <c r="UVI129" s="316"/>
      <c r="UVJ129" s="316"/>
      <c r="UVK129" s="316"/>
      <c r="UVL129" s="316"/>
      <c r="UVM129" s="316"/>
      <c r="UVN129" s="316"/>
      <c r="UVO129" s="316"/>
      <c r="UVP129" s="316"/>
      <c r="UVQ129" s="316"/>
      <c r="UVR129" s="316"/>
      <c r="UVS129" s="316"/>
      <c r="UVT129" s="316"/>
      <c r="UVU129" s="316"/>
      <c r="UVV129" s="316"/>
      <c r="UVW129" s="316"/>
      <c r="UVX129" s="316"/>
      <c r="UVY129" s="316"/>
      <c r="UVZ129" s="316"/>
      <c r="UWA129" s="316"/>
      <c r="UWB129" s="316"/>
      <c r="UWC129" s="316"/>
      <c r="UWD129" s="316"/>
      <c r="UWE129" s="316"/>
      <c r="UWF129" s="316"/>
      <c r="UWG129" s="316"/>
      <c r="UWH129" s="316"/>
      <c r="UWI129" s="316"/>
      <c r="UWJ129" s="316"/>
      <c r="UWK129" s="316"/>
      <c r="UWL129" s="316"/>
      <c r="UWM129" s="316"/>
      <c r="UWN129" s="316"/>
      <c r="UWO129" s="316"/>
      <c r="UWP129" s="316"/>
      <c r="UWQ129" s="316"/>
      <c r="UWR129" s="316"/>
      <c r="UWS129" s="316"/>
      <c r="UWT129" s="316"/>
      <c r="UWU129" s="316"/>
      <c r="UWV129" s="316"/>
      <c r="UWW129" s="316"/>
      <c r="UWX129" s="316"/>
      <c r="UWY129" s="316"/>
      <c r="UWZ129" s="316"/>
      <c r="UXA129" s="316"/>
      <c r="UXB129" s="316"/>
      <c r="UXC129" s="316"/>
      <c r="UXD129" s="316"/>
      <c r="UXE129" s="316"/>
      <c r="UXF129" s="316"/>
      <c r="UXG129" s="316"/>
      <c r="UXH129" s="316"/>
      <c r="UXI129" s="316"/>
      <c r="UXJ129" s="316"/>
      <c r="UXK129" s="316"/>
      <c r="UXL129" s="316"/>
      <c r="UXM129" s="316"/>
      <c r="UXN129" s="316"/>
      <c r="UXO129" s="316"/>
      <c r="UXP129" s="316"/>
      <c r="UXQ129" s="316"/>
      <c r="UXR129" s="316"/>
      <c r="UXS129" s="316"/>
      <c r="UXT129" s="316"/>
      <c r="UXU129" s="316"/>
      <c r="UXV129" s="316"/>
      <c r="UXW129" s="316"/>
      <c r="UXX129" s="316"/>
      <c r="UXY129" s="316"/>
      <c r="UXZ129" s="316"/>
      <c r="UYA129" s="316"/>
      <c r="UYB129" s="316"/>
      <c r="UYC129" s="316"/>
      <c r="UYD129" s="316"/>
      <c r="UYE129" s="316"/>
      <c r="UYF129" s="316"/>
      <c r="UYG129" s="316"/>
      <c r="UYH129" s="316"/>
      <c r="UYI129" s="316"/>
      <c r="UYJ129" s="316"/>
      <c r="UYK129" s="316"/>
      <c r="UYL129" s="316"/>
      <c r="UYM129" s="316"/>
      <c r="UYN129" s="316"/>
      <c r="UYO129" s="316"/>
      <c r="UYP129" s="316"/>
      <c r="UYQ129" s="316"/>
      <c r="UYR129" s="316"/>
      <c r="UYS129" s="316"/>
      <c r="UYT129" s="316"/>
      <c r="UYU129" s="316"/>
      <c r="UYV129" s="316"/>
      <c r="UYW129" s="316"/>
      <c r="UYX129" s="316"/>
      <c r="UYY129" s="316"/>
      <c r="UYZ129" s="316"/>
      <c r="UZA129" s="316"/>
      <c r="UZB129" s="316"/>
      <c r="UZC129" s="316"/>
      <c r="UZD129" s="316"/>
      <c r="UZE129" s="316"/>
      <c r="UZF129" s="316"/>
      <c r="UZG129" s="316"/>
      <c r="UZH129" s="316"/>
      <c r="UZI129" s="316"/>
      <c r="UZJ129" s="316"/>
      <c r="UZK129" s="316"/>
      <c r="UZL129" s="316"/>
      <c r="UZM129" s="316"/>
      <c r="UZN129" s="316"/>
      <c r="UZO129" s="316"/>
      <c r="UZP129" s="316"/>
      <c r="UZQ129" s="316"/>
      <c r="UZR129" s="316"/>
      <c r="UZS129" s="316"/>
      <c r="UZT129" s="316"/>
      <c r="UZU129" s="316"/>
      <c r="UZV129" s="316"/>
      <c r="UZW129" s="316"/>
      <c r="UZX129" s="316"/>
      <c r="UZY129" s="316"/>
      <c r="UZZ129" s="316"/>
      <c r="VAA129" s="316"/>
      <c r="VAB129" s="316"/>
      <c r="VAC129" s="316"/>
      <c r="VAD129" s="316"/>
      <c r="VAE129" s="316"/>
      <c r="VAF129" s="316"/>
      <c r="VAG129" s="316"/>
      <c r="VAH129" s="316"/>
      <c r="VAI129" s="316"/>
      <c r="VAJ129" s="316"/>
      <c r="VAK129" s="316"/>
      <c r="VAL129" s="316"/>
      <c r="VAM129" s="316"/>
      <c r="VAN129" s="316"/>
      <c r="VAO129" s="316"/>
      <c r="VAP129" s="316"/>
      <c r="VAQ129" s="316"/>
      <c r="VAR129" s="316"/>
      <c r="VAS129" s="316"/>
      <c r="VAT129" s="316"/>
      <c r="VAU129" s="316"/>
      <c r="VAV129" s="316"/>
      <c r="VAW129" s="316"/>
      <c r="VAX129" s="316"/>
      <c r="VAY129" s="316"/>
      <c r="VAZ129" s="316"/>
      <c r="VBA129" s="316"/>
      <c r="VBB129" s="316"/>
      <c r="VBC129" s="316"/>
      <c r="VBD129" s="316"/>
      <c r="VBE129" s="316"/>
      <c r="VBF129" s="316"/>
      <c r="VBG129" s="316"/>
      <c r="VBH129" s="316"/>
      <c r="VBI129" s="316"/>
      <c r="VBJ129" s="316"/>
      <c r="VBK129" s="316"/>
      <c r="VBL129" s="316"/>
      <c r="VBM129" s="316"/>
      <c r="VBN129" s="316"/>
      <c r="VBO129" s="316"/>
      <c r="VBP129" s="316"/>
      <c r="VBQ129" s="316"/>
      <c r="VBR129" s="316"/>
      <c r="VBS129" s="316"/>
      <c r="VBT129" s="316"/>
      <c r="VBU129" s="316"/>
      <c r="VBV129" s="316"/>
      <c r="VBW129" s="316"/>
      <c r="VBX129" s="316"/>
      <c r="VBY129" s="316"/>
      <c r="VBZ129" s="316"/>
      <c r="VCA129" s="316"/>
      <c r="VCB129" s="316"/>
      <c r="VCC129" s="316"/>
      <c r="VCD129" s="316"/>
      <c r="VCE129" s="316"/>
      <c r="VCF129" s="316"/>
      <c r="VCG129" s="316"/>
      <c r="VCH129" s="316"/>
      <c r="VCI129" s="316"/>
      <c r="VCJ129" s="316"/>
      <c r="VCK129" s="316"/>
      <c r="VCL129" s="316"/>
      <c r="VCM129" s="316"/>
      <c r="VCN129" s="316"/>
      <c r="VCO129" s="316"/>
      <c r="VCP129" s="316"/>
      <c r="VCQ129" s="316"/>
      <c r="VCR129" s="316"/>
      <c r="VCS129" s="316"/>
      <c r="VCT129" s="316"/>
      <c r="VCU129" s="316"/>
      <c r="VCV129" s="316"/>
      <c r="VCW129" s="316"/>
      <c r="VCX129" s="316"/>
      <c r="VCY129" s="316"/>
      <c r="VCZ129" s="316"/>
      <c r="VDA129" s="316"/>
      <c r="VDB129" s="316"/>
      <c r="VDC129" s="316"/>
      <c r="VDD129" s="316"/>
      <c r="VDE129" s="316"/>
      <c r="VDF129" s="316"/>
      <c r="VDG129" s="316"/>
      <c r="VDH129" s="316"/>
      <c r="VDI129" s="316"/>
      <c r="VDJ129" s="316"/>
      <c r="VDK129" s="316"/>
      <c r="VDL129" s="316"/>
      <c r="VDM129" s="316"/>
      <c r="VDN129" s="316"/>
      <c r="VDO129" s="316"/>
      <c r="VDP129" s="316"/>
      <c r="VDQ129" s="316"/>
      <c r="VDR129" s="316"/>
      <c r="VDS129" s="316"/>
      <c r="VDT129" s="316"/>
      <c r="VDU129" s="316"/>
      <c r="VDV129" s="316"/>
      <c r="VDW129" s="316"/>
      <c r="VDX129" s="316"/>
      <c r="VDY129" s="316"/>
      <c r="VDZ129" s="316"/>
      <c r="VEA129" s="316"/>
      <c r="VEB129" s="316"/>
      <c r="VEC129" s="316"/>
      <c r="VED129" s="316"/>
      <c r="VEE129" s="316"/>
      <c r="VEF129" s="316"/>
      <c r="VEG129" s="316"/>
      <c r="VEH129" s="316"/>
      <c r="VEI129" s="316"/>
      <c r="VEJ129" s="316"/>
      <c r="VEK129" s="316"/>
      <c r="VEL129" s="316"/>
      <c r="VEM129" s="316"/>
      <c r="VEN129" s="316"/>
      <c r="VEO129" s="316"/>
      <c r="VEP129" s="316"/>
      <c r="VEQ129" s="316"/>
      <c r="VER129" s="316"/>
      <c r="VES129" s="316"/>
      <c r="VET129" s="316"/>
      <c r="VEU129" s="316"/>
      <c r="VEV129" s="316"/>
      <c r="VEW129" s="316"/>
      <c r="VEX129" s="316"/>
      <c r="VEY129" s="316"/>
      <c r="VEZ129" s="316"/>
      <c r="VFA129" s="316"/>
      <c r="VFB129" s="316"/>
      <c r="VFC129" s="316"/>
      <c r="VFD129" s="316"/>
      <c r="VFE129" s="316"/>
      <c r="VFF129" s="316"/>
      <c r="VFG129" s="316"/>
      <c r="VFH129" s="316"/>
      <c r="VFI129" s="316"/>
      <c r="VFJ129" s="316"/>
      <c r="VFK129" s="316"/>
      <c r="VFL129" s="316"/>
      <c r="VFM129" s="316"/>
      <c r="VFN129" s="316"/>
      <c r="VFO129" s="316"/>
      <c r="VFP129" s="316"/>
      <c r="VFQ129" s="316"/>
      <c r="VFR129" s="316"/>
      <c r="VFS129" s="316"/>
      <c r="VFT129" s="316"/>
      <c r="VFU129" s="316"/>
      <c r="VFV129" s="316"/>
      <c r="VFW129" s="316"/>
      <c r="VFX129" s="316"/>
      <c r="VFY129" s="316"/>
      <c r="VFZ129" s="316"/>
      <c r="VGA129" s="316"/>
      <c r="VGB129" s="316"/>
      <c r="VGC129" s="316"/>
      <c r="VGD129" s="316"/>
      <c r="VGE129" s="316"/>
      <c r="VGF129" s="316"/>
      <c r="VGG129" s="316"/>
      <c r="VGH129" s="316"/>
      <c r="VGI129" s="316"/>
      <c r="VGJ129" s="316"/>
      <c r="VGK129" s="316"/>
      <c r="VGL129" s="316"/>
      <c r="VGM129" s="316"/>
      <c r="VGN129" s="316"/>
      <c r="VGO129" s="316"/>
      <c r="VGP129" s="316"/>
      <c r="VGQ129" s="316"/>
      <c r="VGR129" s="316"/>
      <c r="VGS129" s="316"/>
      <c r="VGT129" s="316"/>
      <c r="VGU129" s="316"/>
      <c r="VGV129" s="316"/>
      <c r="VGW129" s="316"/>
      <c r="VGX129" s="316"/>
      <c r="VGY129" s="316"/>
      <c r="VGZ129" s="316"/>
      <c r="VHA129" s="316"/>
      <c r="VHB129" s="316"/>
      <c r="VHC129" s="316"/>
      <c r="VHD129" s="316"/>
      <c r="VHE129" s="316"/>
      <c r="VHF129" s="316"/>
      <c r="VHG129" s="316"/>
      <c r="VHH129" s="316"/>
      <c r="VHI129" s="316"/>
      <c r="VHJ129" s="316"/>
      <c r="VHK129" s="316"/>
      <c r="VHL129" s="316"/>
      <c r="VHM129" s="316"/>
      <c r="VHN129" s="316"/>
      <c r="VHO129" s="316"/>
      <c r="VHP129" s="316"/>
      <c r="VHQ129" s="316"/>
      <c r="VHR129" s="316"/>
      <c r="VHS129" s="316"/>
      <c r="VHT129" s="316"/>
      <c r="VHU129" s="316"/>
      <c r="VHV129" s="316"/>
      <c r="VHW129" s="316"/>
      <c r="VHX129" s="316"/>
      <c r="VHY129" s="316"/>
      <c r="VHZ129" s="316"/>
      <c r="VIA129" s="316"/>
      <c r="VIB129" s="316"/>
      <c r="VIC129" s="316"/>
      <c r="VID129" s="316"/>
      <c r="VIE129" s="316"/>
      <c r="VIF129" s="316"/>
      <c r="VIG129" s="316"/>
      <c r="VIH129" s="316"/>
      <c r="VII129" s="316"/>
      <c r="VIJ129" s="316"/>
      <c r="VIK129" s="316"/>
      <c r="VIL129" s="316"/>
      <c r="VIM129" s="316"/>
      <c r="VIN129" s="316"/>
      <c r="VIO129" s="316"/>
      <c r="VIP129" s="316"/>
      <c r="VIQ129" s="316"/>
      <c r="VIR129" s="316"/>
      <c r="VIS129" s="316"/>
      <c r="VIT129" s="316"/>
      <c r="VIU129" s="316"/>
      <c r="VIV129" s="316"/>
      <c r="VIW129" s="316"/>
      <c r="VIX129" s="316"/>
      <c r="VIY129" s="316"/>
      <c r="VIZ129" s="316"/>
      <c r="VJA129" s="316"/>
      <c r="VJB129" s="316"/>
      <c r="VJC129" s="316"/>
      <c r="VJD129" s="316"/>
      <c r="VJE129" s="316"/>
      <c r="VJF129" s="316"/>
      <c r="VJG129" s="316"/>
      <c r="VJH129" s="316"/>
      <c r="VJI129" s="316"/>
      <c r="VJJ129" s="316"/>
      <c r="VJK129" s="316"/>
      <c r="VJL129" s="316"/>
      <c r="VJM129" s="316"/>
      <c r="VJN129" s="316"/>
      <c r="VJO129" s="316"/>
      <c r="VJP129" s="316"/>
      <c r="VJQ129" s="316"/>
      <c r="VJR129" s="316"/>
      <c r="VJS129" s="316"/>
      <c r="VJT129" s="316"/>
      <c r="VJU129" s="316"/>
      <c r="VJV129" s="316"/>
      <c r="VJW129" s="316"/>
      <c r="VJX129" s="316"/>
      <c r="VJY129" s="316"/>
      <c r="VJZ129" s="316"/>
      <c r="VKA129" s="316"/>
      <c r="VKB129" s="316"/>
      <c r="VKC129" s="316"/>
      <c r="VKD129" s="316"/>
      <c r="VKE129" s="316"/>
      <c r="VKF129" s="316"/>
      <c r="VKG129" s="316"/>
      <c r="VKH129" s="316"/>
      <c r="VKI129" s="316"/>
      <c r="VKJ129" s="316"/>
      <c r="VKK129" s="316"/>
      <c r="VKL129" s="316"/>
      <c r="VKM129" s="316"/>
      <c r="VKN129" s="316"/>
      <c r="VKO129" s="316"/>
      <c r="VKP129" s="316"/>
      <c r="VKQ129" s="316"/>
      <c r="VKR129" s="316"/>
      <c r="VKS129" s="316"/>
      <c r="VKT129" s="316"/>
      <c r="VKU129" s="316"/>
      <c r="VKV129" s="316"/>
      <c r="VKW129" s="316"/>
      <c r="VKX129" s="316"/>
      <c r="VKY129" s="316"/>
      <c r="VKZ129" s="316"/>
      <c r="VLA129" s="316"/>
      <c r="VLB129" s="316"/>
      <c r="VLC129" s="316"/>
      <c r="VLD129" s="316"/>
      <c r="VLE129" s="316"/>
      <c r="VLF129" s="316"/>
      <c r="VLG129" s="316"/>
      <c r="VLH129" s="316"/>
      <c r="VLI129" s="316"/>
      <c r="VLJ129" s="316"/>
      <c r="VLK129" s="316"/>
      <c r="VLL129" s="316"/>
      <c r="VLM129" s="316"/>
      <c r="VLN129" s="316"/>
      <c r="VLO129" s="316"/>
      <c r="VLP129" s="316"/>
      <c r="VLQ129" s="316"/>
      <c r="VLR129" s="316"/>
      <c r="VLS129" s="316"/>
      <c r="VLT129" s="316"/>
      <c r="VLU129" s="316"/>
      <c r="VLV129" s="316"/>
      <c r="VLW129" s="316"/>
      <c r="VLX129" s="316"/>
      <c r="VLY129" s="316"/>
      <c r="VLZ129" s="316"/>
      <c r="VMA129" s="316"/>
      <c r="VMB129" s="316"/>
      <c r="VMC129" s="316"/>
      <c r="VMD129" s="316"/>
      <c r="VME129" s="316"/>
      <c r="VMF129" s="316"/>
      <c r="VMG129" s="316"/>
      <c r="VMH129" s="316"/>
      <c r="VMI129" s="316"/>
      <c r="VMJ129" s="316"/>
      <c r="VMK129" s="316"/>
      <c r="VML129" s="316"/>
      <c r="VMM129" s="316"/>
      <c r="VMN129" s="316"/>
      <c r="VMO129" s="316"/>
      <c r="VMP129" s="316"/>
      <c r="VMQ129" s="316"/>
      <c r="VMR129" s="316"/>
      <c r="VMS129" s="316"/>
      <c r="VMT129" s="316"/>
      <c r="VMU129" s="316"/>
      <c r="VMV129" s="316"/>
      <c r="VMW129" s="316"/>
      <c r="VMX129" s="316"/>
      <c r="VMY129" s="316"/>
      <c r="VMZ129" s="316"/>
      <c r="VNA129" s="316"/>
      <c r="VNB129" s="316"/>
      <c r="VNC129" s="316"/>
      <c r="VND129" s="316"/>
      <c r="VNE129" s="316"/>
      <c r="VNF129" s="316"/>
      <c r="VNG129" s="316"/>
      <c r="VNH129" s="316"/>
      <c r="VNI129" s="316"/>
      <c r="VNJ129" s="316"/>
      <c r="VNK129" s="316"/>
      <c r="VNL129" s="316"/>
      <c r="VNM129" s="316"/>
      <c r="VNN129" s="316"/>
      <c r="VNO129" s="316"/>
      <c r="VNP129" s="316"/>
      <c r="VNQ129" s="316"/>
      <c r="VNR129" s="316"/>
      <c r="VNS129" s="316"/>
      <c r="VNT129" s="316"/>
      <c r="VNU129" s="316"/>
      <c r="VNV129" s="316"/>
      <c r="VNW129" s="316"/>
      <c r="VNX129" s="316"/>
      <c r="VNY129" s="316"/>
      <c r="VNZ129" s="316"/>
      <c r="VOA129" s="316"/>
      <c r="VOB129" s="316"/>
      <c r="VOC129" s="316"/>
      <c r="VOD129" s="316"/>
      <c r="VOE129" s="316"/>
      <c r="VOF129" s="316"/>
      <c r="VOG129" s="316"/>
      <c r="VOH129" s="316"/>
      <c r="VOI129" s="316"/>
      <c r="VOJ129" s="316"/>
      <c r="VOK129" s="316"/>
      <c r="VOL129" s="316"/>
      <c r="VOM129" s="316"/>
      <c r="VON129" s="316"/>
      <c r="VOO129" s="316"/>
      <c r="VOP129" s="316"/>
      <c r="VOQ129" s="316"/>
      <c r="VOR129" s="316"/>
      <c r="VOS129" s="316"/>
      <c r="VOT129" s="316"/>
      <c r="VOU129" s="316"/>
      <c r="VOV129" s="316"/>
      <c r="VOW129" s="316"/>
      <c r="VOX129" s="316"/>
      <c r="VOY129" s="316"/>
      <c r="VOZ129" s="316"/>
      <c r="VPA129" s="316"/>
      <c r="VPB129" s="316"/>
      <c r="VPC129" s="316"/>
      <c r="VPD129" s="316"/>
      <c r="VPE129" s="316"/>
      <c r="VPF129" s="316"/>
      <c r="VPG129" s="316"/>
      <c r="VPH129" s="316"/>
      <c r="VPI129" s="316"/>
      <c r="VPJ129" s="316"/>
      <c r="VPK129" s="316"/>
      <c r="VPL129" s="316"/>
      <c r="VPM129" s="316"/>
      <c r="VPN129" s="316"/>
      <c r="VPO129" s="316"/>
      <c r="VPP129" s="316"/>
      <c r="VPQ129" s="316"/>
      <c r="VPR129" s="316"/>
      <c r="VPS129" s="316"/>
      <c r="VPT129" s="316"/>
      <c r="VPU129" s="316"/>
      <c r="VPV129" s="316"/>
      <c r="VPW129" s="316"/>
      <c r="VPX129" s="316"/>
      <c r="VPY129" s="316"/>
      <c r="VPZ129" s="316"/>
      <c r="VQA129" s="316"/>
      <c r="VQB129" s="316"/>
      <c r="VQC129" s="316"/>
      <c r="VQD129" s="316"/>
      <c r="VQE129" s="316"/>
      <c r="VQF129" s="316"/>
      <c r="VQG129" s="316"/>
      <c r="VQH129" s="316"/>
      <c r="VQI129" s="316"/>
      <c r="VQJ129" s="316"/>
      <c r="VQK129" s="316"/>
      <c r="VQL129" s="316"/>
      <c r="VQM129" s="316"/>
      <c r="VQN129" s="316"/>
      <c r="VQO129" s="316"/>
      <c r="VQP129" s="316"/>
      <c r="VQQ129" s="316"/>
      <c r="VQR129" s="316"/>
      <c r="VQS129" s="316"/>
      <c r="VQT129" s="316"/>
      <c r="VQU129" s="316"/>
      <c r="VQV129" s="316"/>
      <c r="VQW129" s="316"/>
      <c r="VQX129" s="316"/>
      <c r="VQY129" s="316"/>
      <c r="VQZ129" s="316"/>
      <c r="VRA129" s="316"/>
      <c r="VRB129" s="316"/>
      <c r="VRC129" s="316"/>
      <c r="VRD129" s="316"/>
      <c r="VRE129" s="316"/>
      <c r="VRF129" s="316"/>
      <c r="VRG129" s="316"/>
      <c r="VRH129" s="316"/>
      <c r="VRI129" s="316"/>
      <c r="VRJ129" s="316"/>
      <c r="VRK129" s="316"/>
      <c r="VRL129" s="316"/>
      <c r="VRM129" s="316"/>
      <c r="VRN129" s="316"/>
      <c r="VRO129" s="316"/>
      <c r="VRP129" s="316"/>
      <c r="VRQ129" s="316"/>
      <c r="VRR129" s="316"/>
      <c r="VRS129" s="316"/>
      <c r="VRT129" s="316"/>
      <c r="VRU129" s="316"/>
      <c r="VRV129" s="316"/>
      <c r="VRW129" s="316"/>
      <c r="VRX129" s="316"/>
      <c r="VRY129" s="316"/>
      <c r="VRZ129" s="316"/>
      <c r="VSA129" s="316"/>
      <c r="VSB129" s="316"/>
      <c r="VSC129" s="316"/>
      <c r="VSD129" s="316"/>
      <c r="VSE129" s="316"/>
      <c r="VSF129" s="316"/>
      <c r="VSG129" s="316"/>
      <c r="VSH129" s="316"/>
      <c r="VSI129" s="316"/>
      <c r="VSJ129" s="316"/>
      <c r="VSK129" s="316"/>
      <c r="VSL129" s="316"/>
      <c r="VSM129" s="316"/>
      <c r="VSN129" s="316"/>
      <c r="VSO129" s="316"/>
      <c r="VSP129" s="316"/>
      <c r="VSQ129" s="316"/>
      <c r="VSR129" s="316"/>
      <c r="VSS129" s="316"/>
      <c r="VST129" s="316"/>
      <c r="VSU129" s="316"/>
      <c r="VSV129" s="316"/>
      <c r="VSW129" s="316"/>
      <c r="VSX129" s="316"/>
      <c r="VSY129" s="316"/>
      <c r="VSZ129" s="316"/>
      <c r="VTA129" s="316"/>
      <c r="VTB129" s="316"/>
      <c r="VTC129" s="316"/>
      <c r="VTD129" s="316"/>
      <c r="VTE129" s="316"/>
      <c r="VTF129" s="316"/>
      <c r="VTG129" s="316"/>
      <c r="VTH129" s="316"/>
      <c r="VTI129" s="316"/>
      <c r="VTJ129" s="316"/>
      <c r="VTK129" s="316"/>
      <c r="VTL129" s="316"/>
      <c r="VTM129" s="316"/>
      <c r="VTN129" s="316"/>
      <c r="VTO129" s="316"/>
      <c r="VTP129" s="316"/>
      <c r="VTQ129" s="316"/>
      <c r="VTR129" s="316"/>
      <c r="VTS129" s="316"/>
      <c r="VTT129" s="316"/>
      <c r="VTU129" s="316"/>
      <c r="VTV129" s="316"/>
      <c r="VTW129" s="316"/>
      <c r="VTX129" s="316"/>
      <c r="VTY129" s="316"/>
      <c r="VTZ129" s="316"/>
      <c r="VUA129" s="316"/>
      <c r="VUB129" s="316"/>
      <c r="VUC129" s="316"/>
      <c r="VUD129" s="316"/>
      <c r="VUE129" s="316"/>
      <c r="VUF129" s="316"/>
      <c r="VUG129" s="316"/>
      <c r="VUH129" s="316"/>
      <c r="VUI129" s="316"/>
      <c r="VUJ129" s="316"/>
      <c r="VUK129" s="316"/>
      <c r="VUL129" s="316"/>
      <c r="VUM129" s="316"/>
      <c r="VUN129" s="316"/>
      <c r="VUO129" s="316"/>
      <c r="VUP129" s="316"/>
      <c r="VUQ129" s="316"/>
      <c r="VUR129" s="316"/>
      <c r="VUS129" s="316"/>
      <c r="VUT129" s="316"/>
      <c r="VUU129" s="316"/>
      <c r="VUV129" s="316"/>
      <c r="VUW129" s="316"/>
      <c r="VUX129" s="316"/>
      <c r="VUY129" s="316"/>
      <c r="VUZ129" s="316"/>
      <c r="VVA129" s="316"/>
      <c r="VVB129" s="316"/>
      <c r="VVC129" s="316"/>
      <c r="VVD129" s="316"/>
      <c r="VVE129" s="316"/>
      <c r="VVF129" s="316"/>
      <c r="VVG129" s="316"/>
      <c r="VVH129" s="316"/>
      <c r="VVI129" s="316"/>
      <c r="VVJ129" s="316"/>
      <c r="VVK129" s="316"/>
      <c r="VVL129" s="316"/>
      <c r="VVM129" s="316"/>
      <c r="VVN129" s="316"/>
      <c r="VVO129" s="316"/>
      <c r="VVP129" s="316"/>
      <c r="VVQ129" s="316"/>
      <c r="VVR129" s="316"/>
      <c r="VVS129" s="316"/>
      <c r="VVT129" s="316"/>
      <c r="VVU129" s="316"/>
      <c r="VVV129" s="316"/>
      <c r="VVW129" s="316"/>
      <c r="VVX129" s="316"/>
      <c r="VVY129" s="316"/>
      <c r="VVZ129" s="316"/>
      <c r="VWA129" s="316"/>
      <c r="VWB129" s="316"/>
      <c r="VWC129" s="316"/>
      <c r="VWD129" s="316"/>
      <c r="VWE129" s="316"/>
      <c r="VWF129" s="316"/>
      <c r="VWG129" s="316"/>
      <c r="VWH129" s="316"/>
      <c r="VWI129" s="316"/>
      <c r="VWJ129" s="316"/>
      <c r="VWK129" s="316"/>
      <c r="VWL129" s="316"/>
      <c r="VWM129" s="316"/>
      <c r="VWN129" s="316"/>
      <c r="VWO129" s="316"/>
      <c r="VWP129" s="316"/>
      <c r="VWQ129" s="316"/>
      <c r="VWR129" s="316"/>
      <c r="VWS129" s="316"/>
      <c r="VWT129" s="316"/>
      <c r="VWU129" s="316"/>
      <c r="VWV129" s="316"/>
      <c r="VWW129" s="316"/>
      <c r="VWX129" s="316"/>
      <c r="VWY129" s="316"/>
      <c r="VWZ129" s="316"/>
      <c r="VXA129" s="316"/>
      <c r="VXB129" s="316"/>
      <c r="VXC129" s="316"/>
      <c r="VXD129" s="316"/>
      <c r="VXE129" s="316"/>
      <c r="VXF129" s="316"/>
      <c r="VXG129" s="316"/>
      <c r="VXH129" s="316"/>
      <c r="VXI129" s="316"/>
      <c r="VXJ129" s="316"/>
      <c r="VXK129" s="316"/>
      <c r="VXL129" s="316"/>
      <c r="VXM129" s="316"/>
      <c r="VXN129" s="316"/>
      <c r="VXO129" s="316"/>
      <c r="VXP129" s="316"/>
      <c r="VXQ129" s="316"/>
      <c r="VXR129" s="316"/>
      <c r="VXS129" s="316"/>
      <c r="VXT129" s="316"/>
      <c r="VXU129" s="316"/>
      <c r="VXV129" s="316"/>
      <c r="VXW129" s="316"/>
      <c r="VXX129" s="316"/>
      <c r="VXY129" s="316"/>
      <c r="VXZ129" s="316"/>
      <c r="VYA129" s="316"/>
      <c r="VYB129" s="316"/>
      <c r="VYC129" s="316"/>
      <c r="VYD129" s="316"/>
      <c r="VYE129" s="316"/>
      <c r="VYF129" s="316"/>
      <c r="VYG129" s="316"/>
      <c r="VYH129" s="316"/>
      <c r="VYI129" s="316"/>
      <c r="VYJ129" s="316"/>
      <c r="VYK129" s="316"/>
      <c r="VYL129" s="316"/>
      <c r="VYM129" s="316"/>
      <c r="VYN129" s="316"/>
      <c r="VYO129" s="316"/>
      <c r="VYP129" s="316"/>
      <c r="VYQ129" s="316"/>
      <c r="VYR129" s="316"/>
      <c r="VYS129" s="316"/>
      <c r="VYT129" s="316"/>
      <c r="VYU129" s="316"/>
      <c r="VYV129" s="316"/>
      <c r="VYW129" s="316"/>
      <c r="VYX129" s="316"/>
      <c r="VYY129" s="316"/>
      <c r="VYZ129" s="316"/>
      <c r="VZA129" s="316"/>
      <c r="VZB129" s="316"/>
      <c r="VZC129" s="316"/>
      <c r="VZD129" s="316"/>
      <c r="VZE129" s="316"/>
      <c r="VZF129" s="316"/>
      <c r="VZG129" s="316"/>
      <c r="VZH129" s="316"/>
      <c r="VZI129" s="316"/>
      <c r="VZJ129" s="316"/>
      <c r="VZK129" s="316"/>
      <c r="VZL129" s="316"/>
      <c r="VZM129" s="316"/>
      <c r="VZN129" s="316"/>
      <c r="VZO129" s="316"/>
      <c r="VZP129" s="316"/>
      <c r="VZQ129" s="316"/>
      <c r="VZR129" s="316"/>
      <c r="VZS129" s="316"/>
      <c r="VZT129" s="316"/>
      <c r="VZU129" s="316"/>
      <c r="VZV129" s="316"/>
      <c r="VZW129" s="316"/>
      <c r="VZX129" s="316"/>
      <c r="VZY129" s="316"/>
      <c r="VZZ129" s="316"/>
      <c r="WAA129" s="316"/>
      <c r="WAB129" s="316"/>
      <c r="WAC129" s="316"/>
      <c r="WAD129" s="316"/>
      <c r="WAE129" s="316"/>
      <c r="WAF129" s="316"/>
      <c r="WAG129" s="316"/>
      <c r="WAH129" s="316"/>
      <c r="WAI129" s="316"/>
      <c r="WAJ129" s="316"/>
      <c r="WAK129" s="316"/>
      <c r="WAL129" s="316"/>
      <c r="WAM129" s="316"/>
      <c r="WAN129" s="316"/>
      <c r="WAO129" s="316"/>
      <c r="WAP129" s="316"/>
      <c r="WAQ129" s="316"/>
      <c r="WAR129" s="316"/>
      <c r="WAS129" s="316"/>
      <c r="WAT129" s="316"/>
      <c r="WAU129" s="316"/>
      <c r="WAV129" s="316"/>
      <c r="WAW129" s="316"/>
      <c r="WAX129" s="316"/>
      <c r="WAY129" s="316"/>
      <c r="WAZ129" s="316"/>
      <c r="WBA129" s="316"/>
      <c r="WBB129" s="316"/>
      <c r="WBC129" s="316"/>
      <c r="WBD129" s="316"/>
      <c r="WBE129" s="316"/>
      <c r="WBF129" s="316"/>
      <c r="WBG129" s="316"/>
      <c r="WBH129" s="316"/>
      <c r="WBI129" s="316"/>
      <c r="WBJ129" s="316"/>
      <c r="WBK129" s="316"/>
      <c r="WBL129" s="316"/>
      <c r="WBM129" s="316"/>
      <c r="WBN129" s="316"/>
      <c r="WBO129" s="316"/>
      <c r="WBP129" s="316"/>
      <c r="WBQ129" s="316"/>
      <c r="WBR129" s="316"/>
      <c r="WBS129" s="316"/>
      <c r="WBT129" s="316"/>
      <c r="WBU129" s="316"/>
      <c r="WBV129" s="316"/>
      <c r="WBW129" s="316"/>
      <c r="WBX129" s="316"/>
      <c r="WBY129" s="316"/>
      <c r="WBZ129" s="316"/>
      <c r="WCA129" s="316"/>
      <c r="WCB129" s="316"/>
      <c r="WCC129" s="316"/>
      <c r="WCD129" s="316"/>
      <c r="WCE129" s="316"/>
      <c r="WCF129" s="316"/>
      <c r="WCG129" s="316"/>
      <c r="WCH129" s="316"/>
      <c r="WCI129" s="316"/>
      <c r="WCJ129" s="316"/>
      <c r="WCK129" s="316"/>
      <c r="WCL129" s="316"/>
      <c r="WCM129" s="316"/>
      <c r="WCN129" s="316"/>
      <c r="WCO129" s="316"/>
      <c r="WCP129" s="316"/>
      <c r="WCQ129" s="316"/>
      <c r="WCR129" s="316"/>
      <c r="WCS129" s="316"/>
      <c r="WCT129" s="316"/>
      <c r="WCU129" s="316"/>
      <c r="WCV129" s="316"/>
      <c r="WCW129" s="316"/>
      <c r="WCX129" s="316"/>
      <c r="WCY129" s="316"/>
      <c r="WCZ129" s="316"/>
      <c r="WDA129" s="316"/>
      <c r="WDB129" s="316"/>
      <c r="WDC129" s="316"/>
      <c r="WDD129" s="316"/>
      <c r="WDE129" s="316"/>
      <c r="WDF129" s="316"/>
      <c r="WDG129" s="316"/>
      <c r="WDH129" s="316"/>
      <c r="WDI129" s="316"/>
      <c r="WDJ129" s="316"/>
      <c r="WDK129" s="316"/>
      <c r="WDL129" s="316"/>
      <c r="WDM129" s="316"/>
      <c r="WDN129" s="316"/>
      <c r="WDO129" s="316"/>
      <c r="WDP129" s="316"/>
      <c r="WDQ129" s="316"/>
      <c r="WDR129" s="316"/>
      <c r="WDS129" s="316"/>
      <c r="WDT129" s="316"/>
      <c r="WDU129" s="316"/>
      <c r="WDV129" s="316"/>
      <c r="WDW129" s="316"/>
      <c r="WDX129" s="316"/>
      <c r="WDY129" s="316"/>
      <c r="WDZ129" s="316"/>
      <c r="WEA129" s="316"/>
      <c r="WEB129" s="316"/>
      <c r="WEC129" s="316"/>
      <c r="WED129" s="316"/>
      <c r="WEE129" s="316"/>
      <c r="WEF129" s="316"/>
      <c r="WEG129" s="316"/>
      <c r="WEH129" s="316"/>
      <c r="WEI129" s="316"/>
      <c r="WEJ129" s="316"/>
      <c r="WEK129" s="316"/>
      <c r="WEL129" s="316"/>
      <c r="WEM129" s="316"/>
      <c r="WEN129" s="316"/>
      <c r="WEO129" s="316"/>
      <c r="WEP129" s="316"/>
      <c r="WEQ129" s="316"/>
      <c r="WER129" s="316"/>
      <c r="WES129" s="316"/>
      <c r="WET129" s="316"/>
      <c r="WEU129" s="316"/>
      <c r="WEV129" s="316"/>
      <c r="WEW129" s="316"/>
      <c r="WEX129" s="316"/>
      <c r="WEY129" s="316"/>
      <c r="WEZ129" s="316"/>
      <c r="WFA129" s="316"/>
      <c r="WFB129" s="316"/>
      <c r="WFC129" s="316"/>
      <c r="WFD129" s="316"/>
      <c r="WFE129" s="316"/>
      <c r="WFF129" s="316"/>
      <c r="WFG129" s="316"/>
      <c r="WFH129" s="316"/>
      <c r="WFI129" s="316"/>
      <c r="WFJ129" s="316"/>
      <c r="WFK129" s="316"/>
      <c r="WFL129" s="316"/>
      <c r="WFM129" s="316"/>
      <c r="WFN129" s="316"/>
      <c r="WFO129" s="316"/>
      <c r="WFP129" s="316"/>
      <c r="WFQ129" s="316"/>
      <c r="WFR129" s="316"/>
      <c r="WFS129" s="316"/>
      <c r="WFT129" s="316"/>
      <c r="WFU129" s="316"/>
      <c r="WFV129" s="316"/>
      <c r="WFW129" s="316"/>
      <c r="WFX129" s="316"/>
      <c r="WFY129" s="316"/>
      <c r="WFZ129" s="316"/>
      <c r="WGA129" s="316"/>
      <c r="WGB129" s="316"/>
      <c r="WGC129" s="316"/>
      <c r="WGD129" s="316"/>
      <c r="WGE129" s="316"/>
      <c r="WGF129" s="316"/>
      <c r="WGG129" s="316"/>
      <c r="WGH129" s="316"/>
      <c r="WGI129" s="316"/>
      <c r="WGJ129" s="316"/>
      <c r="WGK129" s="316"/>
      <c r="WGL129" s="316"/>
      <c r="WGM129" s="316"/>
      <c r="WGN129" s="316"/>
      <c r="WGO129" s="316"/>
      <c r="WGP129" s="316"/>
      <c r="WGQ129" s="316"/>
      <c r="WGR129" s="316"/>
      <c r="WGS129" s="316"/>
      <c r="WGT129" s="316"/>
      <c r="WGU129" s="316"/>
      <c r="WGV129" s="316"/>
      <c r="WGW129" s="316"/>
      <c r="WGX129" s="316"/>
      <c r="WGY129" s="316"/>
      <c r="WGZ129" s="316"/>
      <c r="WHA129" s="316"/>
      <c r="WHB129" s="316"/>
      <c r="WHC129" s="316"/>
      <c r="WHD129" s="316"/>
      <c r="WHE129" s="316"/>
      <c r="WHF129" s="316"/>
      <c r="WHG129" s="316"/>
      <c r="WHH129" s="316"/>
      <c r="WHI129" s="316"/>
      <c r="WHJ129" s="316"/>
      <c r="WHK129" s="316"/>
      <c r="WHL129" s="316"/>
      <c r="WHM129" s="316"/>
      <c r="WHN129" s="316"/>
      <c r="WHO129" s="316"/>
      <c r="WHP129" s="316"/>
      <c r="WHQ129" s="316"/>
      <c r="WHR129" s="316"/>
      <c r="WHS129" s="316"/>
      <c r="WHT129" s="316"/>
      <c r="WHU129" s="316"/>
      <c r="WHV129" s="316"/>
      <c r="WHW129" s="316"/>
      <c r="WHX129" s="316"/>
      <c r="WHY129" s="316"/>
      <c r="WHZ129" s="316"/>
      <c r="WIA129" s="316"/>
      <c r="WIB129" s="316"/>
      <c r="WIC129" s="316"/>
      <c r="WID129" s="316"/>
      <c r="WIE129" s="316"/>
      <c r="WIF129" s="316"/>
      <c r="WIG129" s="316"/>
      <c r="WIH129" s="316"/>
      <c r="WII129" s="316"/>
      <c r="WIJ129" s="316"/>
      <c r="WIK129" s="316"/>
      <c r="WIL129" s="316"/>
      <c r="WIM129" s="316"/>
      <c r="WIN129" s="316"/>
      <c r="WIO129" s="316"/>
      <c r="WIP129" s="316"/>
      <c r="WIQ129" s="316"/>
      <c r="WIR129" s="316"/>
      <c r="WIS129" s="316"/>
      <c r="WIT129" s="316"/>
      <c r="WIU129" s="316"/>
      <c r="WIV129" s="316"/>
      <c r="WIW129" s="316"/>
      <c r="WIX129" s="316"/>
      <c r="WIY129" s="316"/>
      <c r="WIZ129" s="316"/>
      <c r="WJA129" s="316"/>
      <c r="WJB129" s="316"/>
      <c r="WJC129" s="316"/>
      <c r="WJD129" s="316"/>
      <c r="WJE129" s="316"/>
      <c r="WJF129" s="316"/>
      <c r="WJG129" s="316"/>
      <c r="WJH129" s="316"/>
      <c r="WJI129" s="316"/>
      <c r="WJJ129" s="316"/>
      <c r="WJK129" s="316"/>
      <c r="WJL129" s="316"/>
      <c r="WJM129" s="316"/>
      <c r="WJN129" s="316"/>
      <c r="WJO129" s="316"/>
      <c r="WJP129" s="316"/>
      <c r="WJQ129" s="316"/>
      <c r="WJR129" s="316"/>
      <c r="WJS129" s="316"/>
      <c r="WJT129" s="316"/>
      <c r="WJU129" s="316"/>
      <c r="WJV129" s="316"/>
      <c r="WJW129" s="316"/>
      <c r="WJX129" s="316"/>
      <c r="WJY129" s="316"/>
      <c r="WJZ129" s="316"/>
      <c r="WKA129" s="316"/>
      <c r="WKB129" s="316"/>
      <c r="WKC129" s="316"/>
      <c r="WKD129" s="316"/>
      <c r="WKE129" s="316"/>
      <c r="WKF129" s="316"/>
      <c r="WKG129" s="316"/>
      <c r="WKH129" s="316"/>
      <c r="WKI129" s="316"/>
      <c r="WKJ129" s="316"/>
      <c r="WKK129" s="316"/>
      <c r="WKL129" s="316"/>
      <c r="WKM129" s="316"/>
      <c r="WKN129" s="316"/>
      <c r="WKO129" s="316"/>
      <c r="WKP129" s="316"/>
      <c r="WKQ129" s="316"/>
      <c r="WKR129" s="316"/>
      <c r="WKS129" s="316"/>
      <c r="WKT129" s="316"/>
      <c r="WKU129" s="316"/>
      <c r="WKV129" s="316"/>
      <c r="WKW129" s="316"/>
      <c r="WKX129" s="316"/>
      <c r="WKY129" s="316"/>
      <c r="WKZ129" s="316"/>
      <c r="WLA129" s="316"/>
      <c r="WLB129" s="316"/>
      <c r="WLC129" s="316"/>
      <c r="WLD129" s="316"/>
      <c r="WLE129" s="316"/>
      <c r="WLF129" s="316"/>
      <c r="WLG129" s="316"/>
      <c r="WLH129" s="316"/>
      <c r="WLI129" s="316"/>
      <c r="WLJ129" s="316"/>
      <c r="WLK129" s="316"/>
      <c r="WLL129" s="316"/>
      <c r="WLM129" s="316"/>
      <c r="WLN129" s="316"/>
      <c r="WLO129" s="316"/>
      <c r="WLP129" s="316"/>
      <c r="WLQ129" s="316"/>
      <c r="WLR129" s="316"/>
      <c r="WLS129" s="316"/>
      <c r="WLT129" s="316"/>
      <c r="WLU129" s="316"/>
      <c r="WLV129" s="316"/>
      <c r="WLW129" s="316"/>
      <c r="WLX129" s="316"/>
      <c r="WLY129" s="316"/>
      <c r="WLZ129" s="316"/>
      <c r="WMA129" s="316"/>
      <c r="WMB129" s="316"/>
      <c r="WMC129" s="316"/>
      <c r="WMD129" s="316"/>
      <c r="WME129" s="316"/>
      <c r="WMF129" s="316"/>
      <c r="WMG129" s="316"/>
      <c r="WMH129" s="316"/>
      <c r="WMI129" s="316"/>
      <c r="WMJ129" s="316"/>
      <c r="WMK129" s="316"/>
      <c r="WML129" s="316"/>
      <c r="WMM129" s="316"/>
      <c r="WMN129" s="316"/>
      <c r="WMO129" s="316"/>
      <c r="WMP129" s="316"/>
      <c r="WMQ129" s="316"/>
      <c r="WMR129" s="316"/>
      <c r="WMS129" s="316"/>
      <c r="WMT129" s="316"/>
      <c r="WMU129" s="316"/>
      <c r="WMV129" s="316"/>
      <c r="WMW129" s="316"/>
      <c r="WMX129" s="316"/>
      <c r="WMY129" s="316"/>
      <c r="WMZ129" s="316"/>
      <c r="WNA129" s="316"/>
      <c r="WNB129" s="316"/>
      <c r="WNC129" s="316"/>
      <c r="WND129" s="316"/>
      <c r="WNE129" s="316"/>
      <c r="WNF129" s="316"/>
      <c r="WNG129" s="316"/>
      <c r="WNH129" s="316"/>
      <c r="WNI129" s="316"/>
      <c r="WNJ129" s="316"/>
      <c r="WNK129" s="316"/>
      <c r="WNL129" s="316"/>
      <c r="WNM129" s="316"/>
      <c r="WNN129" s="316"/>
      <c r="WNO129" s="316"/>
      <c r="WNP129" s="316"/>
      <c r="WNQ129" s="316"/>
      <c r="WNR129" s="316"/>
      <c r="WNS129" s="316"/>
      <c r="WNT129" s="316"/>
      <c r="WNU129" s="316"/>
      <c r="WNV129" s="316"/>
      <c r="WNW129" s="316"/>
      <c r="WNX129" s="316"/>
      <c r="WNY129" s="316"/>
      <c r="WNZ129" s="316"/>
      <c r="WOA129" s="316"/>
      <c r="WOB129" s="316"/>
      <c r="WOC129" s="316"/>
      <c r="WOD129" s="316"/>
      <c r="WOE129" s="316"/>
      <c r="WOF129" s="316"/>
      <c r="WOG129" s="316"/>
      <c r="WOH129" s="316"/>
      <c r="WOI129" s="316"/>
      <c r="WOJ129" s="316"/>
      <c r="WOK129" s="316"/>
      <c r="WOL129" s="316"/>
      <c r="WOM129" s="316"/>
      <c r="WON129" s="316"/>
      <c r="WOO129" s="316"/>
      <c r="WOP129" s="316"/>
      <c r="WOQ129" s="316"/>
      <c r="WOR129" s="316"/>
      <c r="WOS129" s="316"/>
      <c r="WOT129" s="316"/>
      <c r="WOU129" s="316"/>
      <c r="WOV129" s="316"/>
      <c r="WOW129" s="316"/>
      <c r="WOX129" s="316"/>
      <c r="WOY129" s="316"/>
      <c r="WOZ129" s="316"/>
      <c r="WPA129" s="316"/>
      <c r="WPB129" s="316"/>
      <c r="WPC129" s="316"/>
      <c r="WPD129" s="316"/>
      <c r="WPE129" s="316"/>
      <c r="WPF129" s="316"/>
      <c r="WPG129" s="316"/>
      <c r="WPH129" s="316"/>
      <c r="WPI129" s="316"/>
      <c r="WPJ129" s="316"/>
      <c r="WPK129" s="316"/>
      <c r="WPL129" s="316"/>
      <c r="WPM129" s="316"/>
      <c r="WPN129" s="316"/>
      <c r="WPO129" s="316"/>
      <c r="WPP129" s="316"/>
      <c r="WPQ129" s="316"/>
      <c r="WPR129" s="316"/>
      <c r="WPS129" s="316"/>
      <c r="WPT129" s="316"/>
      <c r="WPU129" s="316"/>
      <c r="WPV129" s="316"/>
      <c r="WPW129" s="316"/>
      <c r="WPX129" s="316"/>
      <c r="WPY129" s="316"/>
      <c r="WPZ129" s="316"/>
      <c r="WQA129" s="316"/>
      <c r="WQB129" s="316"/>
      <c r="WQC129" s="316"/>
      <c r="WQD129" s="316"/>
      <c r="WQE129" s="316"/>
      <c r="WQF129" s="316"/>
      <c r="WQG129" s="316"/>
      <c r="WQH129" s="316"/>
      <c r="WQI129" s="316"/>
      <c r="WQJ129" s="316"/>
      <c r="WQK129" s="316"/>
      <c r="WQL129" s="316"/>
      <c r="WQM129" s="316"/>
      <c r="WQN129" s="316"/>
      <c r="WQO129" s="316"/>
      <c r="WQP129" s="316"/>
      <c r="WQQ129" s="316"/>
      <c r="WQR129" s="316"/>
      <c r="WQS129" s="316"/>
      <c r="WQT129" s="316"/>
      <c r="WQU129" s="316"/>
      <c r="WQV129" s="316"/>
      <c r="WQW129" s="316"/>
      <c r="WQX129" s="316"/>
      <c r="WQY129" s="316"/>
      <c r="WQZ129" s="316"/>
      <c r="WRA129" s="316"/>
      <c r="WRB129" s="316"/>
      <c r="WRC129" s="316"/>
      <c r="WRD129" s="316"/>
      <c r="WRE129" s="316"/>
      <c r="WRF129" s="316"/>
      <c r="WRG129" s="316"/>
      <c r="WRH129" s="316"/>
      <c r="WRI129" s="316"/>
      <c r="WRJ129" s="316"/>
      <c r="WRK129" s="316"/>
      <c r="WRL129" s="316"/>
      <c r="WRM129" s="316"/>
      <c r="WRN129" s="316"/>
      <c r="WRO129" s="316"/>
      <c r="WRP129" s="316"/>
      <c r="WRQ129" s="316"/>
      <c r="WRR129" s="316"/>
      <c r="WRS129" s="316"/>
      <c r="WRT129" s="316"/>
      <c r="WRU129" s="316"/>
      <c r="WRV129" s="316"/>
      <c r="WRW129" s="316"/>
      <c r="WRX129" s="316"/>
      <c r="WRY129" s="316"/>
      <c r="WRZ129" s="316"/>
      <c r="WSA129" s="316"/>
      <c r="WSB129" s="316"/>
      <c r="WSC129" s="316"/>
      <c r="WSD129" s="316"/>
      <c r="WSE129" s="316"/>
      <c r="WSF129" s="316"/>
      <c r="WSG129" s="316"/>
      <c r="WSH129" s="316"/>
      <c r="WSI129" s="316"/>
      <c r="WSJ129" s="316"/>
      <c r="WSK129" s="316"/>
      <c r="WSL129" s="316"/>
      <c r="WSM129" s="316"/>
      <c r="WSN129" s="316"/>
      <c r="WSO129" s="316"/>
      <c r="WSP129" s="316"/>
      <c r="WSQ129" s="316"/>
      <c r="WSR129" s="316"/>
      <c r="WSS129" s="316"/>
      <c r="WST129" s="316"/>
      <c r="WSU129" s="316"/>
      <c r="WSV129" s="316"/>
      <c r="WSW129" s="316"/>
      <c r="WSX129" s="316"/>
      <c r="WSY129" s="316"/>
      <c r="WSZ129" s="316"/>
      <c r="WTA129" s="316"/>
      <c r="WTB129" s="316"/>
      <c r="WTC129" s="316"/>
      <c r="WTD129" s="316"/>
      <c r="WTE129" s="316"/>
      <c r="WTF129" s="316"/>
      <c r="WTG129" s="316"/>
      <c r="WTH129" s="316"/>
      <c r="WTI129" s="316"/>
      <c r="WTJ129" s="316"/>
      <c r="WTK129" s="316"/>
      <c r="WTL129" s="316"/>
      <c r="WTM129" s="316"/>
      <c r="WTN129" s="316"/>
      <c r="WTO129" s="316"/>
      <c r="WTP129" s="316"/>
      <c r="WTQ129" s="316"/>
      <c r="WTR129" s="316"/>
      <c r="WTS129" s="316"/>
      <c r="WTT129" s="316"/>
      <c r="WTU129" s="316"/>
      <c r="WTV129" s="316"/>
      <c r="WTW129" s="316"/>
      <c r="WTX129" s="316"/>
      <c r="WTY129" s="316"/>
      <c r="WTZ129" s="316"/>
      <c r="WUA129" s="316"/>
      <c r="WUB129" s="316"/>
      <c r="WUC129" s="316"/>
      <c r="WUD129" s="316"/>
      <c r="WUE129" s="316"/>
      <c r="WUF129" s="316"/>
      <c r="WUG129" s="316"/>
      <c r="WUH129" s="316"/>
      <c r="WUI129" s="316"/>
      <c r="WUJ129" s="316"/>
      <c r="WUK129" s="316"/>
      <c r="WUL129" s="316"/>
      <c r="WUM129" s="316"/>
      <c r="WUN129" s="316"/>
      <c r="WUO129" s="316"/>
      <c r="WUP129" s="316"/>
      <c r="WUQ129" s="316"/>
      <c r="WUR129" s="316"/>
      <c r="WUS129" s="316"/>
      <c r="WUT129" s="316"/>
      <c r="WUU129" s="316"/>
      <c r="WUV129" s="316"/>
      <c r="WUW129" s="316"/>
      <c r="WUX129" s="316"/>
      <c r="WUY129" s="316"/>
      <c r="WUZ129" s="316"/>
      <c r="WVA129" s="316"/>
      <c r="WVB129" s="316"/>
      <c r="WVC129" s="316"/>
      <c r="WVD129" s="316"/>
      <c r="WVE129" s="316"/>
      <c r="WVF129" s="316"/>
      <c r="WVG129" s="316"/>
      <c r="WVH129" s="316"/>
      <c r="WVI129" s="316"/>
      <c r="WVJ129" s="316"/>
      <c r="WVK129" s="316"/>
      <c r="WVL129" s="316"/>
      <c r="WVM129" s="316"/>
      <c r="WVN129" s="316"/>
      <c r="WVO129" s="316"/>
      <c r="WVP129" s="316"/>
      <c r="WVQ129" s="316"/>
      <c r="WVR129" s="316"/>
      <c r="WVS129" s="316"/>
      <c r="WVT129" s="316"/>
      <c r="WVU129" s="316"/>
      <c r="WVV129" s="316"/>
      <c r="WVW129" s="316"/>
      <c r="WVX129" s="316"/>
      <c r="WVY129" s="316"/>
      <c r="WVZ129" s="316"/>
      <c r="WWA129" s="316"/>
      <c r="WWB129" s="316"/>
      <c r="WWC129" s="316"/>
      <c r="WWD129" s="316"/>
      <c r="WWE129" s="316"/>
      <c r="WWF129" s="316"/>
      <c r="WWG129" s="316"/>
      <c r="WWH129" s="316"/>
      <c r="WWI129" s="316"/>
      <c r="WWJ129" s="316"/>
      <c r="WWK129" s="316"/>
      <c r="WWL129" s="316"/>
      <c r="WWM129" s="316"/>
      <c r="WWN129" s="316"/>
      <c r="WWO129" s="316"/>
      <c r="WWP129" s="316"/>
      <c r="WWQ129" s="316"/>
      <c r="WWR129" s="316"/>
      <c r="WWS129" s="316"/>
      <c r="WWT129" s="316"/>
      <c r="WWU129" s="316"/>
      <c r="WWV129" s="316"/>
      <c r="WWW129" s="316"/>
      <c r="WWX129" s="316"/>
      <c r="WWY129" s="316"/>
      <c r="WWZ129" s="316"/>
      <c r="WXA129" s="316"/>
      <c r="WXB129" s="316"/>
      <c r="WXC129" s="316"/>
      <c r="WXD129" s="316"/>
      <c r="WXE129" s="316"/>
      <c r="WXF129" s="316"/>
      <c r="WXG129" s="316"/>
      <c r="WXH129" s="316"/>
      <c r="WXI129" s="316"/>
      <c r="WXJ129" s="316"/>
      <c r="WXK129" s="316"/>
      <c r="WXL129" s="316"/>
      <c r="WXM129" s="316"/>
      <c r="WXN129" s="316"/>
      <c r="WXO129" s="316"/>
      <c r="WXP129" s="316"/>
      <c r="WXQ129" s="316"/>
      <c r="WXR129" s="316"/>
      <c r="WXS129" s="316"/>
      <c r="WXT129" s="316"/>
      <c r="WXU129" s="316"/>
      <c r="WXV129" s="316"/>
      <c r="WXW129" s="316"/>
      <c r="WXX129" s="316"/>
      <c r="WXY129" s="316"/>
      <c r="WXZ129" s="316"/>
      <c r="WYA129" s="316"/>
      <c r="WYB129" s="316"/>
      <c r="WYC129" s="316"/>
      <c r="WYD129" s="316"/>
      <c r="WYE129" s="316"/>
      <c r="WYF129" s="316"/>
      <c r="WYG129" s="316"/>
      <c r="WYH129" s="316"/>
      <c r="WYI129" s="316"/>
      <c r="WYJ129" s="316"/>
      <c r="WYK129" s="316"/>
      <c r="WYL129" s="316"/>
      <c r="WYM129" s="316"/>
      <c r="WYN129" s="316"/>
      <c r="WYO129" s="316"/>
      <c r="WYP129" s="316"/>
      <c r="WYQ129" s="316"/>
      <c r="WYR129" s="316"/>
      <c r="WYS129" s="316"/>
      <c r="WYT129" s="316"/>
      <c r="WYU129" s="316"/>
      <c r="WYV129" s="316"/>
      <c r="WYW129" s="316"/>
      <c r="WYX129" s="316"/>
      <c r="WYY129" s="316"/>
      <c r="WYZ129" s="316"/>
      <c r="WZA129" s="316"/>
      <c r="WZB129" s="316"/>
      <c r="WZC129" s="316"/>
      <c r="WZD129" s="316"/>
      <c r="WZE129" s="316"/>
      <c r="WZF129" s="316"/>
      <c r="WZG129" s="316"/>
      <c r="WZH129" s="316"/>
      <c r="WZI129" s="316"/>
      <c r="WZJ129" s="316"/>
      <c r="WZK129" s="316"/>
      <c r="WZL129" s="316"/>
      <c r="WZM129" s="316"/>
      <c r="WZN129" s="316"/>
      <c r="WZO129" s="316"/>
      <c r="WZP129" s="316"/>
      <c r="WZQ129" s="316"/>
      <c r="WZR129" s="316"/>
      <c r="WZS129" s="316"/>
      <c r="WZT129" s="316"/>
      <c r="WZU129" s="316"/>
      <c r="WZV129" s="316"/>
      <c r="WZW129" s="316"/>
      <c r="WZX129" s="316"/>
      <c r="WZY129" s="316"/>
      <c r="WZZ129" s="316"/>
      <c r="XAA129" s="316"/>
      <c r="XAB129" s="316"/>
      <c r="XAC129" s="316"/>
      <c r="XAD129" s="316"/>
      <c r="XAE129" s="316"/>
      <c r="XAF129" s="316"/>
      <c r="XAG129" s="316"/>
      <c r="XAH129" s="316"/>
      <c r="XAI129" s="316"/>
      <c r="XAJ129" s="316"/>
      <c r="XAK129" s="316"/>
      <c r="XAL129" s="316"/>
      <c r="XAM129" s="316"/>
      <c r="XAN129" s="316"/>
      <c r="XAO129" s="316"/>
      <c r="XAP129" s="316"/>
      <c r="XAQ129" s="316"/>
      <c r="XAR129" s="316"/>
      <c r="XAS129" s="316"/>
      <c r="XAT129" s="316"/>
      <c r="XAU129" s="316"/>
      <c r="XAV129" s="316"/>
      <c r="XAW129" s="316"/>
      <c r="XAX129" s="316"/>
      <c r="XAY129" s="316"/>
      <c r="XAZ129" s="316"/>
      <c r="XBA129" s="316"/>
      <c r="XBB129" s="316"/>
      <c r="XBC129" s="316"/>
      <c r="XBD129" s="316"/>
      <c r="XBE129" s="316"/>
      <c r="XBF129" s="316"/>
      <c r="XBG129" s="316"/>
      <c r="XBH129" s="316"/>
      <c r="XBI129" s="316"/>
      <c r="XBJ129" s="316"/>
      <c r="XBK129" s="316"/>
      <c r="XBL129" s="316"/>
      <c r="XBM129" s="316"/>
      <c r="XBN129" s="316"/>
      <c r="XBO129" s="316"/>
      <c r="XBP129" s="316"/>
      <c r="XBQ129" s="316"/>
      <c r="XBR129" s="316"/>
      <c r="XBS129" s="316"/>
      <c r="XBT129" s="316"/>
      <c r="XBU129" s="316"/>
      <c r="XBV129" s="316"/>
      <c r="XBW129" s="316"/>
      <c r="XBX129" s="316"/>
      <c r="XBY129" s="316"/>
      <c r="XBZ129" s="316"/>
      <c r="XCA129" s="316"/>
      <c r="XCB129" s="316"/>
      <c r="XCC129" s="316"/>
      <c r="XCD129" s="316"/>
      <c r="XCE129" s="316"/>
      <c r="XCF129" s="316"/>
      <c r="XCG129" s="316"/>
      <c r="XCH129" s="316"/>
      <c r="XCI129" s="316"/>
      <c r="XCJ129" s="316"/>
      <c r="XCK129" s="316"/>
      <c r="XCL129" s="316"/>
      <c r="XCM129" s="316"/>
      <c r="XCN129" s="316"/>
      <c r="XCO129" s="316"/>
      <c r="XCP129" s="316"/>
      <c r="XCQ129" s="316"/>
      <c r="XCR129" s="316"/>
      <c r="XCS129" s="316"/>
      <c r="XCT129" s="316"/>
      <c r="XCU129" s="316"/>
      <c r="XCV129" s="316"/>
      <c r="XCW129" s="316"/>
      <c r="XCX129" s="316"/>
      <c r="XCY129" s="316"/>
      <c r="XCZ129" s="316"/>
      <c r="XDA129" s="316"/>
      <c r="XDB129" s="316"/>
      <c r="XDC129" s="316"/>
      <c r="XDD129" s="316"/>
      <c r="XDE129" s="316"/>
      <c r="XDF129" s="316"/>
      <c r="XDG129" s="316"/>
      <c r="XDH129" s="316"/>
      <c r="XDI129" s="316"/>
      <c r="XDJ129" s="316"/>
      <c r="XDK129" s="316"/>
      <c r="XDL129" s="316"/>
      <c r="XDM129" s="316"/>
      <c r="XDN129" s="316"/>
      <c r="XDO129" s="316"/>
      <c r="XDP129" s="316"/>
      <c r="XDQ129" s="316"/>
      <c r="XDR129" s="316"/>
      <c r="XDS129" s="316"/>
      <c r="XDT129" s="316"/>
      <c r="XDU129" s="316"/>
      <c r="XDV129" s="243"/>
      <c r="XDW129" s="243"/>
      <c r="XDX129" s="243"/>
      <c r="XDY129" s="243"/>
      <c r="XDZ129" s="243"/>
      <c r="XEA129" s="243"/>
      <c r="XEB129" s="243"/>
      <c r="XEC129" s="243"/>
      <c r="XED129" s="243"/>
      <c r="XEE129" s="243"/>
    </row>
    <row r="130" spans="2:16359" ht="12">
      <c r="C130" s="319" t="s">
        <v>249</v>
      </c>
      <c r="D130" s="277"/>
      <c r="E130" s="290" t="e">
        <f t="shared" ref="E130:N130" si="130">IF(E123&lt;0,-E123,-MIN(E125,E129))</f>
        <v>#REF!</v>
      </c>
      <c r="F130" s="290" t="e">
        <f t="shared" si="130"/>
        <v>#REF!</v>
      </c>
      <c r="G130" s="290" t="e">
        <f t="shared" si="130"/>
        <v>#REF!</v>
      </c>
      <c r="H130" s="290" t="e">
        <f t="shared" si="130"/>
        <v>#REF!</v>
      </c>
      <c r="I130" s="290" t="e">
        <f t="shared" si="130"/>
        <v>#REF!</v>
      </c>
      <c r="J130" s="290" t="e">
        <f t="shared" si="130"/>
        <v>#REF!</v>
      </c>
      <c r="K130" s="290" t="e">
        <f t="shared" si="130"/>
        <v>#REF!</v>
      </c>
      <c r="L130" s="290" t="e">
        <f t="shared" si="130"/>
        <v>#REF!</v>
      </c>
      <c r="M130" s="290" t="e">
        <f t="shared" si="130"/>
        <v>#REF!</v>
      </c>
      <c r="N130" s="290" t="e">
        <f t="shared" si="130"/>
        <v>#REF!</v>
      </c>
      <c r="O130" s="277"/>
      <c r="P130" s="290"/>
      <c r="Q130" s="290" t="e">
        <f>IF(Q123&lt;0,-Q123,-MIN(Q125,Q129))</f>
        <v>#REF!</v>
      </c>
      <c r="R130" s="290" t="e">
        <f>IF(R123&lt;0,-R123,-MIN(R125,R129))</f>
        <v>#REF!</v>
      </c>
      <c r="S130" s="290" t="e">
        <f>IF(S123&lt;0,-S123,-MIN(S125,S129))</f>
        <v>#REF!</v>
      </c>
      <c r="T130" s="290" t="e">
        <f>IF(T123&lt;0,-T123,-MIN(T125,T129))</f>
        <v>#REF!</v>
      </c>
      <c r="U130" s="290" t="e">
        <f>IF(U123&lt;0,-U123,-MIN(U125,U129))</f>
        <v>#REF!</v>
      </c>
      <c r="V130" s="290" t="e">
        <f t="shared" ref="V130:Z130" si="131">IF(V123&lt;0,-V123,-MIN(V125,V129))</f>
        <v>#REF!</v>
      </c>
      <c r="W130" s="290" t="e">
        <f t="shared" si="131"/>
        <v>#REF!</v>
      </c>
      <c r="X130" s="290" t="e">
        <f t="shared" si="131"/>
        <v>#REF!</v>
      </c>
      <c r="Y130" s="290" t="e">
        <f t="shared" si="131"/>
        <v>#REF!</v>
      </c>
      <c r="Z130" s="290" t="e">
        <f t="shared" si="131"/>
        <v>#REF!</v>
      </c>
      <c r="AA130" s="277"/>
      <c r="AB130" s="290"/>
      <c r="AC130" s="290"/>
      <c r="AD130" s="290"/>
      <c r="AE130" s="290"/>
      <c r="AF130" s="290"/>
      <c r="AG130" s="290"/>
      <c r="AH130" s="277"/>
      <c r="AI130" s="277"/>
      <c r="AJ130" s="277"/>
      <c r="AK130" s="277"/>
      <c r="AL130" s="277"/>
      <c r="AM130" s="277"/>
      <c r="AN130" s="277"/>
      <c r="AO130" s="277"/>
      <c r="AP130" s="277"/>
      <c r="AQ130" s="277"/>
      <c r="AR130" s="277"/>
      <c r="AS130" s="277"/>
      <c r="AT130" s="277"/>
      <c r="AU130" s="277"/>
      <c r="AV130" s="277"/>
      <c r="AW130" s="277"/>
      <c r="AX130" s="277"/>
      <c r="AY130" s="277"/>
      <c r="AZ130" s="277"/>
      <c r="BA130" s="277"/>
      <c r="BB130" s="277"/>
      <c r="BC130" s="277"/>
      <c r="BD130" s="277"/>
      <c r="BE130" s="277"/>
      <c r="BF130" s="277"/>
      <c r="BG130" s="277"/>
      <c r="BH130" s="277"/>
      <c r="BI130" s="277"/>
      <c r="BJ130" s="277"/>
      <c r="BK130" s="277"/>
      <c r="BL130" s="277"/>
      <c r="BM130" s="277"/>
      <c r="BN130" s="277"/>
      <c r="BO130" s="277"/>
      <c r="BP130" s="277"/>
      <c r="BQ130" s="277"/>
      <c r="BR130" s="277"/>
      <c r="BS130" s="277"/>
      <c r="BT130" s="277"/>
      <c r="BU130" s="277"/>
      <c r="BV130" s="277"/>
      <c r="BW130" s="277"/>
      <c r="BX130" s="277"/>
      <c r="BY130" s="277"/>
      <c r="BZ130" s="277"/>
      <c r="CA130" s="277"/>
      <c r="CB130" s="277"/>
      <c r="CC130" s="277"/>
      <c r="CD130" s="277"/>
      <c r="CE130" s="277"/>
      <c r="CF130" s="277"/>
      <c r="CG130" s="277"/>
      <c r="CH130" s="277"/>
      <c r="CI130" s="277"/>
      <c r="CJ130" s="277"/>
      <c r="CK130" s="277"/>
      <c r="CL130" s="277"/>
      <c r="CM130" s="277"/>
      <c r="CN130" s="277"/>
      <c r="CO130" s="277"/>
      <c r="CP130" s="277"/>
      <c r="CQ130" s="277"/>
      <c r="CR130" s="277"/>
      <c r="CS130" s="277"/>
      <c r="CT130" s="277"/>
      <c r="CU130" s="277"/>
      <c r="CV130" s="277"/>
      <c r="CW130" s="277"/>
      <c r="CX130" s="277"/>
      <c r="CY130" s="277"/>
      <c r="CZ130" s="277"/>
      <c r="DA130" s="277"/>
      <c r="DB130" s="277"/>
      <c r="DC130" s="277"/>
      <c r="DD130" s="277"/>
      <c r="DE130" s="277"/>
      <c r="DF130" s="277"/>
      <c r="DG130" s="277"/>
      <c r="DH130" s="277"/>
      <c r="DI130" s="277"/>
      <c r="DJ130" s="277"/>
      <c r="DK130" s="277"/>
      <c r="DL130" s="277"/>
      <c r="DM130" s="277"/>
      <c r="DN130" s="277"/>
      <c r="DO130" s="277"/>
      <c r="DP130" s="277"/>
      <c r="DQ130" s="277"/>
      <c r="DR130" s="277"/>
      <c r="DS130" s="277"/>
      <c r="DT130" s="277"/>
      <c r="DU130" s="277"/>
      <c r="DV130" s="277"/>
      <c r="DW130" s="277"/>
      <c r="DX130" s="277"/>
      <c r="DY130" s="277"/>
      <c r="DZ130" s="277"/>
      <c r="EA130" s="277"/>
      <c r="EB130" s="277"/>
      <c r="EC130" s="277"/>
      <c r="ED130" s="277"/>
      <c r="EE130" s="277"/>
      <c r="EF130" s="277"/>
      <c r="EG130" s="277"/>
      <c r="EH130" s="277"/>
      <c r="EI130" s="277"/>
      <c r="EJ130" s="277"/>
      <c r="EK130" s="277"/>
      <c r="EL130" s="277"/>
      <c r="EM130" s="277"/>
      <c r="EN130" s="277"/>
      <c r="EO130" s="277"/>
      <c r="EP130" s="277"/>
      <c r="EQ130" s="277"/>
      <c r="ER130" s="277"/>
      <c r="ES130" s="277"/>
      <c r="ET130" s="277"/>
      <c r="EU130" s="277"/>
      <c r="EV130" s="277"/>
      <c r="EW130" s="277"/>
      <c r="EX130" s="277"/>
      <c r="EY130" s="277"/>
      <c r="EZ130" s="277"/>
      <c r="FA130" s="277"/>
      <c r="FB130" s="277"/>
      <c r="FC130" s="277"/>
      <c r="FD130" s="277"/>
      <c r="FE130" s="277"/>
      <c r="FF130" s="277"/>
      <c r="FG130" s="277"/>
      <c r="FH130" s="277"/>
      <c r="FI130" s="277"/>
      <c r="FJ130" s="277"/>
      <c r="FK130" s="277"/>
      <c r="FL130" s="277"/>
      <c r="FM130" s="277"/>
      <c r="FN130" s="277"/>
      <c r="FO130" s="277"/>
      <c r="FP130" s="277"/>
      <c r="FQ130" s="277"/>
      <c r="FR130" s="277"/>
      <c r="FS130" s="277"/>
      <c r="FT130" s="277"/>
      <c r="FU130" s="277"/>
      <c r="FV130" s="277"/>
      <c r="FW130" s="277"/>
      <c r="FX130" s="277"/>
      <c r="FY130" s="277"/>
      <c r="FZ130" s="277"/>
      <c r="GA130" s="277"/>
      <c r="GB130" s="277"/>
      <c r="GC130" s="277"/>
      <c r="GD130" s="277"/>
      <c r="GE130" s="277"/>
      <c r="GF130" s="277"/>
      <c r="GG130" s="277"/>
      <c r="GH130" s="277"/>
      <c r="GI130" s="277"/>
      <c r="GJ130" s="277"/>
      <c r="GK130" s="277"/>
      <c r="GL130" s="277"/>
      <c r="GM130" s="277"/>
      <c r="GN130" s="277"/>
      <c r="GO130" s="277"/>
      <c r="GP130" s="277"/>
      <c r="GQ130" s="277"/>
      <c r="GR130" s="277"/>
      <c r="GS130" s="277"/>
      <c r="GT130" s="277"/>
      <c r="GU130" s="277"/>
      <c r="GV130" s="277"/>
      <c r="GW130" s="277"/>
      <c r="GX130" s="277"/>
      <c r="GY130" s="277"/>
      <c r="GZ130" s="277"/>
      <c r="HA130" s="277"/>
      <c r="HB130" s="277"/>
      <c r="HC130" s="277"/>
      <c r="HD130" s="277"/>
      <c r="HE130" s="277"/>
      <c r="HF130" s="277"/>
      <c r="HG130" s="277"/>
      <c r="HH130" s="277"/>
      <c r="HI130" s="277"/>
      <c r="HJ130" s="277"/>
      <c r="HK130" s="277"/>
      <c r="HL130" s="277"/>
      <c r="HM130" s="277"/>
      <c r="HN130" s="277"/>
      <c r="HO130" s="277"/>
      <c r="HP130" s="277"/>
      <c r="HQ130" s="277"/>
      <c r="HR130" s="277"/>
      <c r="HS130" s="277"/>
      <c r="HT130" s="277"/>
      <c r="HU130" s="277"/>
      <c r="HV130" s="277"/>
      <c r="HW130" s="277"/>
      <c r="HX130" s="277"/>
      <c r="HY130" s="277"/>
      <c r="HZ130" s="277"/>
      <c r="IA130" s="277"/>
      <c r="IB130" s="277"/>
      <c r="IC130" s="277"/>
      <c r="ID130" s="277"/>
      <c r="IE130" s="277"/>
      <c r="IF130" s="277"/>
      <c r="IG130" s="277"/>
      <c r="IH130" s="277"/>
      <c r="II130" s="277"/>
      <c r="IJ130" s="277"/>
      <c r="IK130" s="277"/>
      <c r="IL130" s="277"/>
      <c r="IM130" s="277"/>
      <c r="IN130" s="277"/>
      <c r="IO130" s="277"/>
      <c r="IP130" s="277"/>
      <c r="IQ130" s="277"/>
      <c r="IR130" s="277"/>
      <c r="IS130" s="277"/>
      <c r="IT130" s="277"/>
      <c r="IU130" s="277"/>
      <c r="IV130" s="277"/>
      <c r="IW130" s="277"/>
      <c r="IX130" s="277"/>
      <c r="IY130" s="277"/>
      <c r="IZ130" s="277"/>
      <c r="JA130" s="277"/>
      <c r="JB130" s="277"/>
      <c r="JC130" s="277"/>
      <c r="JD130" s="277"/>
      <c r="JE130" s="277"/>
      <c r="JF130" s="277"/>
      <c r="JG130" s="277"/>
      <c r="JH130" s="277"/>
      <c r="JI130" s="277"/>
      <c r="JJ130" s="277"/>
      <c r="JK130" s="277"/>
      <c r="JL130" s="277"/>
      <c r="JM130" s="277"/>
      <c r="JN130" s="277"/>
      <c r="JO130" s="277"/>
      <c r="JP130" s="277"/>
      <c r="JQ130" s="277"/>
      <c r="JR130" s="277"/>
      <c r="JS130" s="277"/>
      <c r="JT130" s="277"/>
      <c r="JU130" s="277"/>
      <c r="JV130" s="277"/>
      <c r="JW130" s="277"/>
      <c r="JX130" s="277"/>
      <c r="JY130" s="277"/>
      <c r="JZ130" s="277"/>
      <c r="KA130" s="277"/>
      <c r="KB130" s="277"/>
      <c r="KC130" s="277"/>
      <c r="KD130" s="277"/>
      <c r="KE130" s="277"/>
      <c r="KF130" s="277"/>
      <c r="KG130" s="277"/>
      <c r="KH130" s="277"/>
      <c r="KI130" s="277"/>
      <c r="KJ130" s="277"/>
      <c r="KK130" s="277"/>
      <c r="KL130" s="277"/>
      <c r="KM130" s="277"/>
      <c r="KN130" s="277"/>
      <c r="KO130" s="277"/>
      <c r="KP130" s="277"/>
      <c r="KQ130" s="277"/>
      <c r="KR130" s="277"/>
      <c r="KS130" s="277"/>
      <c r="KT130" s="277"/>
      <c r="KU130" s="277"/>
      <c r="KV130" s="277"/>
      <c r="KW130" s="277"/>
      <c r="KX130" s="277"/>
      <c r="KY130" s="277"/>
      <c r="KZ130" s="277"/>
      <c r="LA130" s="277"/>
      <c r="LB130" s="277"/>
      <c r="LC130" s="277"/>
      <c r="LD130" s="277"/>
      <c r="LE130" s="277"/>
      <c r="LF130" s="277"/>
      <c r="LG130" s="277"/>
      <c r="LH130" s="277"/>
      <c r="LI130" s="277"/>
      <c r="LJ130" s="277"/>
      <c r="LK130" s="277"/>
      <c r="LL130" s="277"/>
      <c r="LM130" s="277"/>
      <c r="LN130" s="277"/>
      <c r="LO130" s="277"/>
      <c r="LP130" s="277"/>
      <c r="LQ130" s="277"/>
      <c r="LR130" s="277"/>
      <c r="LS130" s="277"/>
      <c r="LT130" s="277"/>
      <c r="LU130" s="277"/>
      <c r="LV130" s="277"/>
      <c r="LW130" s="277"/>
      <c r="LX130" s="277"/>
      <c r="LY130" s="277"/>
      <c r="LZ130" s="277"/>
      <c r="MA130" s="277"/>
      <c r="MB130" s="277"/>
      <c r="MC130" s="277"/>
      <c r="MD130" s="277"/>
      <c r="ME130" s="277"/>
      <c r="MF130" s="277"/>
      <c r="MG130" s="277"/>
      <c r="MH130" s="277"/>
      <c r="MI130" s="277"/>
      <c r="MJ130" s="277"/>
      <c r="MK130" s="277"/>
      <c r="ML130" s="277"/>
      <c r="MM130" s="277"/>
      <c r="MN130" s="277"/>
      <c r="MO130" s="277"/>
      <c r="MP130" s="277"/>
      <c r="MQ130" s="277"/>
      <c r="MR130" s="277"/>
      <c r="MS130" s="277"/>
      <c r="MT130" s="277"/>
      <c r="MU130" s="277"/>
      <c r="MV130" s="277"/>
      <c r="MW130" s="277"/>
      <c r="MX130" s="277"/>
      <c r="MY130" s="277"/>
      <c r="MZ130" s="277"/>
      <c r="NA130" s="277"/>
      <c r="NB130" s="277"/>
      <c r="NC130" s="277"/>
      <c r="ND130" s="277"/>
      <c r="NE130" s="277"/>
      <c r="NF130" s="277"/>
      <c r="NG130" s="277"/>
      <c r="NH130" s="277"/>
      <c r="NI130" s="277"/>
      <c r="NJ130" s="277"/>
      <c r="NK130" s="277"/>
      <c r="NL130" s="277"/>
      <c r="NM130" s="277"/>
      <c r="NN130" s="277"/>
      <c r="NO130" s="277"/>
      <c r="NP130" s="277"/>
      <c r="NQ130" s="277"/>
      <c r="NR130" s="277"/>
      <c r="NS130" s="277"/>
      <c r="NT130" s="277"/>
      <c r="NU130" s="277"/>
      <c r="NV130" s="277"/>
      <c r="NW130" s="277"/>
      <c r="NX130" s="277"/>
      <c r="NY130" s="277"/>
      <c r="NZ130" s="277"/>
      <c r="OA130" s="277"/>
      <c r="OB130" s="277"/>
      <c r="OC130" s="277"/>
      <c r="OD130" s="277"/>
      <c r="OE130" s="277"/>
      <c r="OF130" s="277"/>
      <c r="OG130" s="277"/>
      <c r="OH130" s="277"/>
      <c r="OI130" s="277"/>
      <c r="OJ130" s="277"/>
      <c r="OK130" s="277"/>
      <c r="OL130" s="277"/>
      <c r="OM130" s="277"/>
      <c r="ON130" s="277"/>
      <c r="OO130" s="277"/>
      <c r="OP130" s="277"/>
      <c r="OQ130" s="277"/>
      <c r="OR130" s="277"/>
      <c r="OS130" s="277"/>
      <c r="OT130" s="277"/>
      <c r="OU130" s="277"/>
      <c r="OV130" s="277"/>
      <c r="OW130" s="277"/>
      <c r="OX130" s="277"/>
      <c r="OY130" s="277"/>
      <c r="OZ130" s="277"/>
      <c r="PA130" s="277"/>
      <c r="PB130" s="277"/>
      <c r="PC130" s="277"/>
      <c r="PD130" s="277"/>
      <c r="PE130" s="277"/>
      <c r="PF130" s="277"/>
      <c r="PG130" s="277"/>
      <c r="PH130" s="277"/>
      <c r="PI130" s="277"/>
      <c r="PJ130" s="277"/>
      <c r="PK130" s="277"/>
      <c r="PL130" s="277"/>
      <c r="PM130" s="277"/>
      <c r="PN130" s="277"/>
      <c r="PO130" s="277"/>
      <c r="PP130" s="277"/>
      <c r="PQ130" s="277"/>
      <c r="PR130" s="277"/>
      <c r="PS130" s="277"/>
      <c r="PT130" s="277"/>
      <c r="PU130" s="277"/>
      <c r="PV130" s="277"/>
      <c r="PW130" s="277"/>
      <c r="PX130" s="277"/>
      <c r="PY130" s="277"/>
      <c r="PZ130" s="277"/>
      <c r="QA130" s="277"/>
      <c r="QB130" s="277"/>
      <c r="QC130" s="277"/>
      <c r="QD130" s="277"/>
      <c r="QE130" s="277"/>
      <c r="QF130" s="277"/>
      <c r="QG130" s="277"/>
      <c r="QH130" s="277"/>
      <c r="QI130" s="277"/>
      <c r="QJ130" s="277"/>
      <c r="QK130" s="277"/>
      <c r="QL130" s="277"/>
      <c r="QM130" s="277"/>
      <c r="QN130" s="277"/>
      <c r="QO130" s="277"/>
      <c r="QP130" s="277"/>
      <c r="QQ130" s="277"/>
      <c r="QR130" s="277"/>
      <c r="QS130" s="277"/>
      <c r="QT130" s="277"/>
      <c r="QU130" s="277"/>
      <c r="QV130" s="277"/>
      <c r="QW130" s="277"/>
      <c r="QX130" s="277"/>
      <c r="QY130" s="277"/>
      <c r="QZ130" s="277"/>
      <c r="RA130" s="277"/>
      <c r="RB130" s="277"/>
      <c r="RC130" s="277"/>
      <c r="RD130" s="277"/>
      <c r="RE130" s="277"/>
      <c r="RF130" s="277"/>
      <c r="RG130" s="277"/>
      <c r="RH130" s="277"/>
      <c r="RI130" s="277"/>
      <c r="RJ130" s="277"/>
      <c r="RK130" s="277"/>
      <c r="RL130" s="277"/>
      <c r="RM130" s="277"/>
      <c r="RN130" s="277"/>
      <c r="RO130" s="277"/>
      <c r="RP130" s="277"/>
      <c r="RQ130" s="277"/>
      <c r="RR130" s="277"/>
      <c r="RS130" s="277"/>
      <c r="RT130" s="277"/>
      <c r="RU130" s="277"/>
      <c r="RV130" s="277"/>
      <c r="RW130" s="277"/>
      <c r="RX130" s="277"/>
      <c r="RY130" s="277"/>
      <c r="RZ130" s="277"/>
      <c r="SA130" s="277"/>
      <c r="SB130" s="277"/>
      <c r="SC130" s="277"/>
      <c r="SD130" s="277"/>
      <c r="SE130" s="277"/>
      <c r="SF130" s="277"/>
      <c r="SG130" s="277"/>
      <c r="SH130" s="277"/>
      <c r="SI130" s="277"/>
      <c r="SJ130" s="277"/>
      <c r="SK130" s="277"/>
      <c r="SL130" s="277"/>
      <c r="SM130" s="277"/>
      <c r="SN130" s="277"/>
      <c r="SO130" s="277"/>
      <c r="SP130" s="277"/>
      <c r="SQ130" s="277"/>
      <c r="SR130" s="277"/>
      <c r="SS130" s="277"/>
      <c r="ST130" s="277"/>
      <c r="SU130" s="277"/>
      <c r="SV130" s="277"/>
      <c r="SW130" s="277"/>
      <c r="SX130" s="277"/>
      <c r="SY130" s="277"/>
      <c r="SZ130" s="277"/>
      <c r="TA130" s="277"/>
      <c r="TB130" s="277"/>
      <c r="TC130" s="277"/>
      <c r="TD130" s="277"/>
      <c r="TE130" s="277"/>
      <c r="TF130" s="277"/>
      <c r="TG130" s="277"/>
      <c r="TH130" s="277"/>
      <c r="TI130" s="277"/>
      <c r="TJ130" s="277"/>
      <c r="TK130" s="277"/>
      <c r="TL130" s="277"/>
      <c r="TM130" s="277"/>
      <c r="TN130" s="277"/>
      <c r="TO130" s="277"/>
      <c r="TP130" s="277"/>
      <c r="TQ130" s="277"/>
      <c r="TR130" s="277"/>
      <c r="TS130" s="277"/>
      <c r="TT130" s="277"/>
      <c r="TU130" s="277"/>
      <c r="TV130" s="277"/>
      <c r="TW130" s="277"/>
      <c r="TX130" s="277"/>
      <c r="TY130" s="277"/>
      <c r="TZ130" s="277"/>
      <c r="UA130" s="277"/>
      <c r="UB130" s="277"/>
      <c r="UC130" s="277"/>
      <c r="UD130" s="277"/>
      <c r="UE130" s="277"/>
      <c r="UF130" s="277"/>
      <c r="UG130" s="277"/>
      <c r="UH130" s="277"/>
      <c r="UI130" s="277"/>
      <c r="UJ130" s="277"/>
      <c r="UK130" s="277"/>
      <c r="UL130" s="277"/>
      <c r="UM130" s="277"/>
      <c r="UN130" s="277"/>
      <c r="UO130" s="277"/>
      <c r="UP130" s="277"/>
      <c r="UQ130" s="277"/>
      <c r="UR130" s="277"/>
      <c r="US130" s="277"/>
      <c r="UT130" s="277"/>
      <c r="UU130" s="277"/>
      <c r="UV130" s="277"/>
      <c r="UW130" s="277"/>
      <c r="UX130" s="277"/>
      <c r="UY130" s="277"/>
      <c r="UZ130" s="277"/>
      <c r="VA130" s="277"/>
      <c r="VB130" s="277"/>
      <c r="VC130" s="277"/>
      <c r="VD130" s="277"/>
      <c r="VE130" s="277"/>
      <c r="VF130" s="277"/>
      <c r="VG130" s="277"/>
      <c r="VH130" s="277"/>
      <c r="VI130" s="277"/>
      <c r="VJ130" s="277"/>
      <c r="VK130" s="277"/>
      <c r="VL130" s="277"/>
      <c r="VM130" s="277"/>
      <c r="VN130" s="277"/>
      <c r="VO130" s="277"/>
      <c r="VP130" s="277"/>
      <c r="VQ130" s="277"/>
      <c r="VR130" s="277"/>
      <c r="VS130" s="277"/>
      <c r="VT130" s="277"/>
      <c r="VU130" s="277"/>
      <c r="VV130" s="277"/>
      <c r="VW130" s="277"/>
      <c r="VX130" s="277"/>
      <c r="VY130" s="277"/>
      <c r="VZ130" s="277"/>
      <c r="WA130" s="277"/>
      <c r="WB130" s="277"/>
      <c r="WC130" s="277"/>
      <c r="WD130" s="277"/>
      <c r="WE130" s="277"/>
      <c r="WF130" s="277"/>
      <c r="WG130" s="277"/>
      <c r="WH130" s="277"/>
      <c r="WI130" s="277"/>
      <c r="WJ130" s="277"/>
      <c r="WK130" s="277"/>
      <c r="WL130" s="277"/>
      <c r="WM130" s="277"/>
      <c r="WN130" s="277"/>
      <c r="WO130" s="277"/>
      <c r="WP130" s="277"/>
      <c r="WQ130" s="277"/>
      <c r="WR130" s="277"/>
      <c r="WS130" s="277"/>
      <c r="WT130" s="277"/>
      <c r="WU130" s="277"/>
      <c r="WV130" s="277"/>
      <c r="WW130" s="277"/>
      <c r="WX130" s="277"/>
      <c r="WY130" s="277"/>
      <c r="WZ130" s="277"/>
      <c r="XA130" s="277"/>
      <c r="XB130" s="277"/>
      <c r="XC130" s="277"/>
      <c r="XD130" s="277"/>
      <c r="XE130" s="277"/>
      <c r="XF130" s="277"/>
      <c r="XG130" s="277"/>
      <c r="XH130" s="277"/>
      <c r="XI130" s="277"/>
      <c r="XJ130" s="277"/>
      <c r="XK130" s="277"/>
      <c r="XL130" s="277"/>
      <c r="XM130" s="277"/>
      <c r="XN130" s="277"/>
      <c r="XO130" s="277"/>
      <c r="XP130" s="277"/>
      <c r="XQ130" s="277"/>
      <c r="XR130" s="277"/>
      <c r="XS130" s="277"/>
      <c r="XT130" s="277"/>
      <c r="XU130" s="277"/>
      <c r="XV130" s="277"/>
      <c r="XW130" s="277"/>
      <c r="XX130" s="277"/>
      <c r="XY130" s="277"/>
      <c r="XZ130" s="277"/>
      <c r="YA130" s="277"/>
      <c r="YB130" s="277"/>
      <c r="YC130" s="277"/>
      <c r="YD130" s="277"/>
      <c r="YE130" s="277"/>
      <c r="YF130" s="277"/>
      <c r="YG130" s="277"/>
      <c r="YH130" s="277"/>
      <c r="YI130" s="277"/>
      <c r="YJ130" s="277"/>
      <c r="YK130" s="277"/>
      <c r="YL130" s="277"/>
      <c r="YM130" s="277"/>
      <c r="YN130" s="277"/>
      <c r="YO130" s="277"/>
      <c r="YP130" s="277"/>
      <c r="YQ130" s="277"/>
      <c r="YR130" s="277"/>
      <c r="YS130" s="277"/>
      <c r="YT130" s="277"/>
      <c r="YU130" s="277"/>
      <c r="YV130" s="277"/>
      <c r="YW130" s="277"/>
      <c r="YX130" s="277"/>
      <c r="YY130" s="277"/>
      <c r="YZ130" s="277"/>
      <c r="ZA130" s="277"/>
      <c r="ZB130" s="277"/>
      <c r="ZC130" s="277"/>
      <c r="ZD130" s="277"/>
      <c r="ZE130" s="277"/>
      <c r="ZF130" s="277"/>
      <c r="ZG130" s="277"/>
      <c r="ZH130" s="277"/>
      <c r="ZI130" s="277"/>
      <c r="ZJ130" s="277"/>
      <c r="ZK130" s="277"/>
      <c r="ZL130" s="277"/>
      <c r="ZM130" s="277"/>
      <c r="ZN130" s="277"/>
      <c r="ZO130" s="277"/>
      <c r="ZP130" s="277"/>
      <c r="ZQ130" s="277"/>
      <c r="ZR130" s="277"/>
      <c r="ZS130" s="277"/>
      <c r="ZT130" s="277"/>
      <c r="ZU130" s="277"/>
      <c r="ZV130" s="277"/>
      <c r="ZW130" s="277"/>
      <c r="ZX130" s="277"/>
      <c r="ZY130" s="277"/>
      <c r="ZZ130" s="277"/>
      <c r="AAA130" s="277"/>
      <c r="AAB130" s="277"/>
      <c r="AAC130" s="277"/>
      <c r="AAD130" s="277"/>
      <c r="AAE130" s="277"/>
      <c r="AAF130" s="277"/>
      <c r="AAG130" s="277"/>
      <c r="AAH130" s="277"/>
      <c r="AAI130" s="277"/>
      <c r="AAJ130" s="277"/>
      <c r="AAK130" s="277"/>
      <c r="AAL130" s="277"/>
      <c r="AAM130" s="277"/>
      <c r="AAN130" s="277"/>
      <c r="AAO130" s="277"/>
      <c r="AAP130" s="277"/>
      <c r="AAQ130" s="277"/>
      <c r="AAR130" s="277"/>
      <c r="AAS130" s="277"/>
      <c r="AAT130" s="277"/>
      <c r="AAU130" s="277"/>
      <c r="AAV130" s="277"/>
      <c r="AAW130" s="277"/>
      <c r="AAX130" s="277"/>
      <c r="AAY130" s="277"/>
      <c r="AAZ130" s="277"/>
      <c r="ABA130" s="277"/>
      <c r="ABB130" s="277"/>
      <c r="ABC130" s="277"/>
      <c r="ABD130" s="277"/>
      <c r="ABE130" s="277"/>
      <c r="ABF130" s="277"/>
      <c r="ABG130" s="277"/>
      <c r="ABH130" s="277"/>
      <c r="ABI130" s="277"/>
      <c r="ABJ130" s="277"/>
      <c r="ABK130" s="277"/>
      <c r="ABL130" s="277"/>
      <c r="ABM130" s="277"/>
      <c r="ABN130" s="277"/>
      <c r="ABO130" s="277"/>
      <c r="ABP130" s="277"/>
      <c r="ABQ130" s="277"/>
      <c r="ABR130" s="277"/>
      <c r="ABS130" s="277"/>
      <c r="ABT130" s="277"/>
      <c r="ABU130" s="277"/>
      <c r="ABV130" s="277"/>
      <c r="ABW130" s="277"/>
      <c r="ABX130" s="277"/>
      <c r="ABY130" s="277"/>
      <c r="ABZ130" s="277"/>
      <c r="ACA130" s="277"/>
      <c r="ACB130" s="277"/>
      <c r="ACC130" s="277"/>
      <c r="ACD130" s="277"/>
      <c r="ACE130" s="277"/>
      <c r="ACF130" s="277"/>
      <c r="ACG130" s="277"/>
      <c r="ACH130" s="277"/>
      <c r="ACI130" s="277"/>
      <c r="ACJ130" s="277"/>
      <c r="ACK130" s="277"/>
      <c r="ACL130" s="277"/>
      <c r="ACM130" s="277"/>
      <c r="ACN130" s="277"/>
      <c r="ACO130" s="277"/>
      <c r="ACP130" s="277"/>
      <c r="ACQ130" s="277"/>
      <c r="ACR130" s="277"/>
      <c r="ACS130" s="277"/>
      <c r="ACT130" s="277"/>
      <c r="ACU130" s="277"/>
      <c r="ACV130" s="277"/>
      <c r="ACW130" s="277"/>
      <c r="ACX130" s="277"/>
      <c r="ACY130" s="277"/>
      <c r="ACZ130" s="277"/>
      <c r="ADA130" s="277"/>
      <c r="ADB130" s="277"/>
      <c r="ADC130" s="277"/>
      <c r="ADD130" s="277"/>
      <c r="ADE130" s="277"/>
      <c r="ADF130" s="277"/>
      <c r="ADG130" s="277"/>
      <c r="ADH130" s="277"/>
      <c r="ADI130" s="277"/>
      <c r="ADJ130" s="277"/>
      <c r="ADK130" s="277"/>
      <c r="ADL130" s="277"/>
      <c r="ADM130" s="277"/>
      <c r="ADN130" s="277"/>
      <c r="ADO130" s="277"/>
      <c r="ADP130" s="277"/>
      <c r="ADQ130" s="277"/>
      <c r="ADR130" s="277"/>
      <c r="ADS130" s="277"/>
      <c r="ADT130" s="277"/>
      <c r="ADU130" s="277"/>
      <c r="ADV130" s="277"/>
      <c r="ADW130" s="277"/>
      <c r="ADX130" s="277"/>
      <c r="ADY130" s="277"/>
      <c r="ADZ130" s="277"/>
      <c r="AEA130" s="277"/>
      <c r="AEB130" s="277"/>
      <c r="AEC130" s="277"/>
      <c r="AED130" s="277"/>
      <c r="AEE130" s="277"/>
      <c r="AEF130" s="277"/>
      <c r="AEG130" s="277"/>
      <c r="AEH130" s="277"/>
      <c r="AEI130" s="277"/>
      <c r="AEJ130" s="277"/>
      <c r="AEK130" s="277"/>
      <c r="AEL130" s="277"/>
      <c r="AEM130" s="277"/>
      <c r="AEN130" s="277"/>
      <c r="AEO130" s="277"/>
      <c r="AEP130" s="277"/>
      <c r="AEQ130" s="277"/>
      <c r="AER130" s="277"/>
      <c r="AES130" s="277"/>
      <c r="AET130" s="277"/>
      <c r="AEU130" s="277"/>
      <c r="AEV130" s="277"/>
      <c r="AEW130" s="277"/>
      <c r="AEX130" s="277"/>
      <c r="AEY130" s="277"/>
      <c r="AEZ130" s="277"/>
      <c r="AFA130" s="277"/>
      <c r="AFB130" s="277"/>
      <c r="AFC130" s="277"/>
      <c r="AFD130" s="277"/>
      <c r="AFE130" s="277"/>
      <c r="AFF130" s="277"/>
      <c r="AFG130" s="277"/>
      <c r="AFH130" s="277"/>
      <c r="AFI130" s="277"/>
      <c r="AFJ130" s="277"/>
      <c r="AFK130" s="277"/>
      <c r="AFL130" s="277"/>
      <c r="AFM130" s="277"/>
      <c r="AFN130" s="277"/>
      <c r="AFO130" s="277"/>
      <c r="AFP130" s="277"/>
      <c r="AFQ130" s="277"/>
      <c r="AFR130" s="277"/>
      <c r="AFS130" s="277"/>
      <c r="AFT130" s="277"/>
      <c r="AFU130" s="277"/>
      <c r="AFV130" s="277"/>
      <c r="AFW130" s="277"/>
      <c r="AFX130" s="277"/>
      <c r="AFY130" s="277"/>
      <c r="AFZ130" s="277"/>
      <c r="AGA130" s="277"/>
      <c r="AGB130" s="277"/>
      <c r="AGC130" s="277"/>
      <c r="AGD130" s="277"/>
      <c r="AGE130" s="277"/>
      <c r="AGF130" s="277"/>
      <c r="AGG130" s="277"/>
      <c r="AGH130" s="277"/>
      <c r="AGI130" s="277"/>
      <c r="AGJ130" s="277"/>
      <c r="AGK130" s="277"/>
      <c r="AGL130" s="277"/>
      <c r="AGM130" s="277"/>
      <c r="AGN130" s="277"/>
      <c r="AGO130" s="277"/>
      <c r="AGP130" s="277"/>
      <c r="AGQ130" s="277"/>
      <c r="AGR130" s="277"/>
      <c r="AGS130" s="277"/>
      <c r="AGT130" s="277"/>
      <c r="AGU130" s="277"/>
      <c r="AGV130" s="277"/>
      <c r="AGW130" s="277"/>
      <c r="AGX130" s="277"/>
      <c r="AGY130" s="277"/>
      <c r="AGZ130" s="277"/>
      <c r="AHA130" s="277"/>
      <c r="AHB130" s="277"/>
      <c r="AHC130" s="277"/>
      <c r="AHD130" s="277"/>
      <c r="AHE130" s="277"/>
      <c r="AHF130" s="277"/>
      <c r="AHG130" s="277"/>
      <c r="AHH130" s="277"/>
      <c r="AHI130" s="277"/>
      <c r="AHJ130" s="277"/>
      <c r="AHK130" s="277"/>
      <c r="AHL130" s="277"/>
      <c r="AHM130" s="277"/>
      <c r="AHN130" s="277"/>
      <c r="AHO130" s="277"/>
      <c r="AHP130" s="277"/>
      <c r="AHQ130" s="277"/>
      <c r="AHR130" s="277"/>
      <c r="AHS130" s="277"/>
      <c r="AHT130" s="277"/>
      <c r="AHU130" s="277"/>
      <c r="AHV130" s="277"/>
      <c r="AHW130" s="277"/>
      <c r="AHX130" s="277"/>
      <c r="AHY130" s="277"/>
      <c r="AHZ130" s="277"/>
      <c r="AIA130" s="277"/>
      <c r="AIB130" s="277"/>
      <c r="AIC130" s="277"/>
      <c r="AID130" s="277"/>
      <c r="AIE130" s="277"/>
      <c r="AIF130" s="277"/>
      <c r="AIG130" s="277"/>
      <c r="AIH130" s="277"/>
      <c r="AII130" s="277"/>
      <c r="AIJ130" s="277"/>
      <c r="AIK130" s="277"/>
      <c r="AIL130" s="277"/>
      <c r="AIM130" s="277"/>
      <c r="AIN130" s="277"/>
      <c r="AIO130" s="277"/>
      <c r="AIP130" s="277"/>
      <c r="AIQ130" s="277"/>
      <c r="AIR130" s="277"/>
      <c r="AIS130" s="277"/>
      <c r="AIT130" s="277"/>
      <c r="AIU130" s="277"/>
      <c r="AIV130" s="277"/>
      <c r="AIW130" s="277"/>
      <c r="AIX130" s="277"/>
      <c r="AIY130" s="277"/>
      <c r="AIZ130" s="277"/>
      <c r="AJA130" s="277"/>
      <c r="AJB130" s="277"/>
      <c r="AJC130" s="277"/>
      <c r="AJD130" s="277"/>
      <c r="AJE130" s="277"/>
      <c r="AJF130" s="277"/>
      <c r="AJG130" s="277"/>
      <c r="AJH130" s="277"/>
      <c r="AJI130" s="277"/>
      <c r="AJJ130" s="277"/>
      <c r="AJK130" s="277"/>
      <c r="AJL130" s="277"/>
      <c r="AJM130" s="277"/>
      <c r="AJN130" s="277"/>
      <c r="AJO130" s="277"/>
      <c r="AJP130" s="277"/>
      <c r="AJQ130" s="277"/>
      <c r="AJR130" s="277"/>
      <c r="AJS130" s="277"/>
      <c r="AJT130" s="277"/>
      <c r="AJU130" s="277"/>
      <c r="AJV130" s="277"/>
      <c r="AJW130" s="277"/>
      <c r="AJX130" s="277"/>
      <c r="AJY130" s="277"/>
      <c r="AJZ130" s="277"/>
      <c r="AKA130" s="277"/>
      <c r="AKB130" s="277"/>
      <c r="AKC130" s="277"/>
      <c r="AKD130" s="277"/>
      <c r="AKE130" s="277"/>
      <c r="AKF130" s="277"/>
      <c r="AKG130" s="277"/>
      <c r="AKH130" s="277"/>
      <c r="AKI130" s="277"/>
      <c r="AKJ130" s="277"/>
      <c r="AKK130" s="277"/>
      <c r="AKL130" s="277"/>
      <c r="AKM130" s="277"/>
      <c r="AKN130" s="277"/>
      <c r="AKO130" s="277"/>
      <c r="AKP130" s="277"/>
      <c r="AKQ130" s="277"/>
      <c r="AKR130" s="277"/>
      <c r="AKS130" s="277"/>
      <c r="AKT130" s="277"/>
      <c r="AKU130" s="277"/>
      <c r="AKV130" s="277"/>
      <c r="AKW130" s="277"/>
      <c r="AKX130" s="277"/>
      <c r="AKY130" s="277"/>
      <c r="AKZ130" s="277"/>
      <c r="ALA130" s="277"/>
      <c r="ALB130" s="277"/>
      <c r="ALC130" s="277"/>
      <c r="ALD130" s="277"/>
      <c r="ALE130" s="277"/>
      <c r="ALF130" s="277"/>
      <c r="ALG130" s="277"/>
      <c r="ALH130" s="277"/>
      <c r="ALI130" s="277"/>
      <c r="ALJ130" s="277"/>
      <c r="ALK130" s="277"/>
      <c r="ALL130" s="277"/>
      <c r="ALM130" s="277"/>
      <c r="ALN130" s="277"/>
      <c r="ALO130" s="277"/>
      <c r="ALP130" s="277"/>
      <c r="ALQ130" s="277"/>
      <c r="ALR130" s="277"/>
      <c r="ALS130" s="277"/>
      <c r="ALT130" s="277"/>
      <c r="ALU130" s="277"/>
      <c r="ALV130" s="277"/>
      <c r="ALW130" s="277"/>
      <c r="ALX130" s="277"/>
      <c r="ALY130" s="277"/>
      <c r="ALZ130" s="277"/>
      <c r="AMA130" s="277"/>
      <c r="AMB130" s="277"/>
      <c r="AMC130" s="277"/>
      <c r="AMD130" s="277"/>
      <c r="AME130" s="277"/>
      <c r="AMF130" s="277"/>
      <c r="AMG130" s="277"/>
      <c r="AMH130" s="277"/>
      <c r="AMI130" s="277"/>
      <c r="AMJ130" s="277"/>
      <c r="AMK130" s="277"/>
      <c r="AML130" s="277"/>
      <c r="AMM130" s="277"/>
      <c r="AMN130" s="277"/>
      <c r="AMO130" s="277"/>
      <c r="AMP130" s="277"/>
      <c r="AMQ130" s="277"/>
      <c r="AMR130" s="277"/>
      <c r="AMS130" s="277"/>
      <c r="AMT130" s="277"/>
      <c r="AMU130" s="277"/>
      <c r="AMV130" s="277"/>
      <c r="AMW130" s="277"/>
      <c r="AMX130" s="277"/>
      <c r="AMY130" s="277"/>
      <c r="AMZ130" s="277"/>
      <c r="ANA130" s="277"/>
      <c r="ANB130" s="277"/>
      <c r="ANC130" s="277"/>
      <c r="AND130" s="277"/>
      <c r="ANE130" s="277"/>
      <c r="ANF130" s="277"/>
      <c r="ANG130" s="277"/>
      <c r="ANH130" s="277"/>
      <c r="ANI130" s="277"/>
      <c r="ANJ130" s="277"/>
      <c r="ANK130" s="277"/>
      <c r="ANL130" s="277"/>
      <c r="ANM130" s="277"/>
      <c r="ANN130" s="277"/>
      <c r="ANO130" s="277"/>
      <c r="ANP130" s="277"/>
      <c r="ANQ130" s="277"/>
      <c r="ANR130" s="277"/>
      <c r="ANS130" s="277"/>
      <c r="ANT130" s="277"/>
      <c r="ANU130" s="277"/>
      <c r="ANV130" s="277"/>
      <c r="ANW130" s="277"/>
      <c r="ANX130" s="277"/>
      <c r="ANY130" s="277"/>
      <c r="ANZ130" s="277"/>
      <c r="AOA130" s="277"/>
      <c r="AOB130" s="277"/>
      <c r="AOC130" s="277"/>
      <c r="AOD130" s="277"/>
      <c r="AOE130" s="277"/>
      <c r="AOF130" s="277"/>
      <c r="AOG130" s="277"/>
      <c r="AOH130" s="277"/>
      <c r="AOI130" s="277"/>
      <c r="AOJ130" s="277"/>
      <c r="AOK130" s="277"/>
      <c r="AOL130" s="277"/>
      <c r="AOM130" s="277"/>
      <c r="AON130" s="277"/>
      <c r="AOO130" s="277"/>
      <c r="AOP130" s="277"/>
      <c r="AOQ130" s="277"/>
      <c r="AOR130" s="277"/>
      <c r="AOS130" s="277"/>
      <c r="AOT130" s="277"/>
      <c r="AOU130" s="277"/>
      <c r="AOV130" s="277"/>
      <c r="AOW130" s="277"/>
      <c r="AOX130" s="277"/>
      <c r="AOY130" s="277"/>
      <c r="AOZ130" s="277"/>
      <c r="APA130" s="277"/>
      <c r="APB130" s="277"/>
      <c r="APC130" s="277"/>
      <c r="APD130" s="277"/>
      <c r="APE130" s="277"/>
      <c r="APF130" s="277"/>
      <c r="APG130" s="277"/>
      <c r="APH130" s="277"/>
      <c r="API130" s="277"/>
      <c r="APJ130" s="277"/>
      <c r="APK130" s="277"/>
      <c r="APL130" s="277"/>
      <c r="APM130" s="277"/>
      <c r="APN130" s="277"/>
      <c r="APO130" s="277"/>
      <c r="APP130" s="277"/>
      <c r="APQ130" s="277"/>
      <c r="APR130" s="277"/>
      <c r="APS130" s="277"/>
      <c r="APT130" s="277"/>
      <c r="APU130" s="277"/>
      <c r="APV130" s="277"/>
      <c r="APW130" s="277"/>
      <c r="APX130" s="277"/>
      <c r="APY130" s="277"/>
      <c r="APZ130" s="277"/>
      <c r="AQA130" s="277"/>
      <c r="AQB130" s="277"/>
      <c r="AQC130" s="277"/>
      <c r="AQD130" s="277"/>
      <c r="AQE130" s="277"/>
      <c r="AQF130" s="277"/>
      <c r="AQG130" s="277"/>
      <c r="AQH130" s="277"/>
      <c r="AQI130" s="277"/>
      <c r="AQJ130" s="277"/>
      <c r="AQK130" s="277"/>
      <c r="AQL130" s="277"/>
      <c r="AQM130" s="277"/>
      <c r="AQN130" s="277"/>
      <c r="AQO130" s="277"/>
      <c r="AQP130" s="277"/>
      <c r="AQQ130" s="277"/>
      <c r="AQR130" s="277"/>
      <c r="AQS130" s="277"/>
      <c r="AQT130" s="277"/>
      <c r="AQU130" s="277"/>
      <c r="AQV130" s="277"/>
      <c r="AQW130" s="277"/>
      <c r="AQX130" s="277"/>
      <c r="AQY130" s="277"/>
      <c r="AQZ130" s="277"/>
      <c r="ARA130" s="277"/>
      <c r="ARB130" s="277"/>
      <c r="ARC130" s="277"/>
      <c r="ARD130" s="277"/>
      <c r="ARE130" s="277"/>
      <c r="ARF130" s="277"/>
      <c r="ARG130" s="277"/>
      <c r="ARH130" s="277"/>
      <c r="ARI130" s="277"/>
      <c r="ARJ130" s="277"/>
      <c r="ARK130" s="277"/>
      <c r="ARL130" s="277"/>
      <c r="ARM130" s="277"/>
      <c r="ARN130" s="277"/>
      <c r="ARO130" s="277"/>
      <c r="ARP130" s="277"/>
      <c r="ARQ130" s="277"/>
      <c r="ARR130" s="277"/>
      <c r="ARS130" s="277"/>
      <c r="ART130" s="277"/>
      <c r="ARU130" s="277"/>
      <c r="ARV130" s="277"/>
      <c r="ARW130" s="277"/>
      <c r="ARX130" s="277"/>
      <c r="ARY130" s="277"/>
      <c r="ARZ130" s="277"/>
      <c r="ASA130" s="277"/>
      <c r="ASB130" s="277"/>
      <c r="ASC130" s="277"/>
      <c r="ASD130" s="277"/>
      <c r="ASE130" s="277"/>
      <c r="ASF130" s="277"/>
      <c r="ASG130" s="277"/>
      <c r="ASH130" s="277"/>
      <c r="ASI130" s="277"/>
      <c r="ASJ130" s="277"/>
      <c r="ASK130" s="277"/>
      <c r="ASL130" s="277"/>
      <c r="ASM130" s="277"/>
      <c r="ASN130" s="277"/>
      <c r="ASO130" s="277"/>
      <c r="ASP130" s="277"/>
      <c r="ASQ130" s="277"/>
      <c r="ASR130" s="277"/>
      <c r="ASS130" s="277"/>
      <c r="AST130" s="277"/>
      <c r="ASU130" s="277"/>
      <c r="ASV130" s="277"/>
      <c r="ASW130" s="277"/>
      <c r="ASX130" s="277"/>
      <c r="ASY130" s="277"/>
      <c r="ASZ130" s="277"/>
      <c r="ATA130" s="277"/>
      <c r="ATB130" s="277"/>
      <c r="ATC130" s="277"/>
      <c r="ATD130" s="277"/>
      <c r="ATE130" s="277"/>
      <c r="ATF130" s="277"/>
      <c r="ATG130" s="277"/>
      <c r="ATH130" s="277"/>
      <c r="ATI130" s="277"/>
      <c r="ATJ130" s="277"/>
      <c r="ATK130" s="277"/>
      <c r="ATL130" s="277"/>
      <c r="ATM130" s="277"/>
      <c r="ATN130" s="277"/>
      <c r="ATO130" s="277"/>
      <c r="ATP130" s="277"/>
      <c r="ATQ130" s="277"/>
      <c r="ATR130" s="277"/>
      <c r="ATS130" s="277"/>
      <c r="ATT130" s="277"/>
      <c r="ATU130" s="277"/>
      <c r="ATV130" s="277"/>
      <c r="ATW130" s="277"/>
      <c r="ATX130" s="277"/>
      <c r="ATY130" s="277"/>
      <c r="ATZ130" s="277"/>
      <c r="AUA130" s="277"/>
      <c r="AUB130" s="277"/>
      <c r="AUC130" s="277"/>
      <c r="AUD130" s="277"/>
      <c r="AUE130" s="277"/>
      <c r="AUF130" s="277"/>
      <c r="AUG130" s="277"/>
      <c r="AUH130" s="277"/>
      <c r="AUI130" s="277"/>
      <c r="AUJ130" s="277"/>
      <c r="AUK130" s="277"/>
      <c r="AUL130" s="277"/>
      <c r="AUM130" s="277"/>
      <c r="AUN130" s="277"/>
      <c r="AUO130" s="277"/>
      <c r="AUP130" s="277"/>
      <c r="AUQ130" s="277"/>
      <c r="AUR130" s="277"/>
      <c r="AUS130" s="277"/>
      <c r="AUT130" s="277"/>
      <c r="AUU130" s="277"/>
      <c r="AUV130" s="277"/>
      <c r="AUW130" s="277"/>
      <c r="AUX130" s="277"/>
      <c r="AUY130" s="277"/>
      <c r="AUZ130" s="277"/>
      <c r="AVA130" s="277"/>
      <c r="AVB130" s="277"/>
      <c r="AVC130" s="277"/>
      <c r="AVD130" s="277"/>
      <c r="AVE130" s="277"/>
      <c r="AVF130" s="277"/>
      <c r="AVG130" s="277"/>
      <c r="AVH130" s="277"/>
      <c r="AVI130" s="277"/>
      <c r="AVJ130" s="277"/>
      <c r="AVK130" s="277"/>
      <c r="AVL130" s="277"/>
      <c r="AVM130" s="277"/>
      <c r="AVN130" s="277"/>
      <c r="AVO130" s="277"/>
      <c r="AVP130" s="277"/>
      <c r="AVQ130" s="277"/>
      <c r="AVR130" s="277"/>
      <c r="AVS130" s="277"/>
      <c r="AVT130" s="277"/>
      <c r="AVU130" s="277"/>
      <c r="AVV130" s="277"/>
      <c r="AVW130" s="277"/>
      <c r="AVX130" s="277"/>
      <c r="AVY130" s="277"/>
      <c r="AVZ130" s="277"/>
      <c r="AWA130" s="277"/>
      <c r="AWB130" s="277"/>
      <c r="AWC130" s="277"/>
      <c r="AWD130" s="277"/>
      <c r="AWE130" s="277"/>
      <c r="AWF130" s="277"/>
      <c r="AWG130" s="277"/>
      <c r="AWH130" s="277"/>
      <c r="AWI130" s="277"/>
      <c r="AWJ130" s="277"/>
      <c r="AWK130" s="277"/>
      <c r="AWL130" s="277"/>
      <c r="AWM130" s="277"/>
      <c r="AWN130" s="277"/>
      <c r="AWO130" s="277"/>
      <c r="AWP130" s="277"/>
      <c r="AWQ130" s="277"/>
      <c r="AWR130" s="277"/>
      <c r="AWS130" s="277"/>
      <c r="AWT130" s="277"/>
      <c r="AWU130" s="277"/>
      <c r="AWV130" s="277"/>
      <c r="AWW130" s="277"/>
      <c r="AWX130" s="277"/>
      <c r="AWY130" s="277"/>
      <c r="AWZ130" s="277"/>
      <c r="AXA130" s="277"/>
      <c r="AXB130" s="277"/>
      <c r="AXC130" s="277"/>
      <c r="AXD130" s="277"/>
      <c r="AXE130" s="277"/>
      <c r="AXF130" s="277"/>
      <c r="AXG130" s="277"/>
      <c r="AXH130" s="277"/>
      <c r="AXI130" s="277"/>
      <c r="AXJ130" s="277"/>
      <c r="AXK130" s="277"/>
      <c r="AXL130" s="277"/>
      <c r="AXM130" s="277"/>
      <c r="AXN130" s="277"/>
      <c r="AXO130" s="277"/>
      <c r="AXP130" s="277"/>
      <c r="AXQ130" s="277"/>
      <c r="AXR130" s="277"/>
      <c r="AXS130" s="277"/>
      <c r="AXT130" s="277"/>
      <c r="AXU130" s="277"/>
      <c r="AXV130" s="277"/>
      <c r="AXW130" s="277"/>
      <c r="AXX130" s="277"/>
      <c r="AXY130" s="277"/>
      <c r="AXZ130" s="277"/>
      <c r="AYA130" s="277"/>
      <c r="AYB130" s="277"/>
      <c r="AYC130" s="277"/>
      <c r="AYD130" s="277"/>
      <c r="AYE130" s="277"/>
      <c r="AYF130" s="277"/>
      <c r="AYG130" s="277"/>
      <c r="AYH130" s="277"/>
      <c r="AYI130" s="277"/>
      <c r="AYJ130" s="277"/>
      <c r="AYK130" s="277"/>
      <c r="AYL130" s="277"/>
      <c r="AYM130" s="277"/>
      <c r="AYN130" s="277"/>
      <c r="AYO130" s="277"/>
      <c r="AYP130" s="277"/>
      <c r="AYQ130" s="277"/>
      <c r="AYR130" s="277"/>
      <c r="AYS130" s="277"/>
      <c r="AYT130" s="277"/>
      <c r="AYU130" s="277"/>
      <c r="AYV130" s="277"/>
      <c r="AYW130" s="277"/>
      <c r="AYX130" s="277"/>
      <c r="AYY130" s="277"/>
      <c r="AYZ130" s="277"/>
      <c r="AZA130" s="277"/>
      <c r="AZB130" s="277"/>
      <c r="AZC130" s="277"/>
      <c r="AZD130" s="277"/>
      <c r="AZE130" s="277"/>
      <c r="AZF130" s="277"/>
      <c r="AZG130" s="277"/>
      <c r="AZH130" s="277"/>
      <c r="AZI130" s="277"/>
      <c r="AZJ130" s="277"/>
      <c r="AZK130" s="277"/>
      <c r="AZL130" s="277"/>
      <c r="AZM130" s="277"/>
      <c r="AZN130" s="277"/>
      <c r="AZO130" s="277"/>
      <c r="AZP130" s="277"/>
      <c r="AZQ130" s="277"/>
      <c r="AZR130" s="277"/>
      <c r="AZS130" s="277"/>
      <c r="AZT130" s="277"/>
      <c r="AZU130" s="277"/>
      <c r="AZV130" s="277"/>
      <c r="AZW130" s="277"/>
      <c r="AZX130" s="277"/>
      <c r="AZY130" s="277"/>
      <c r="AZZ130" s="277"/>
      <c r="BAA130" s="277"/>
      <c r="BAB130" s="277"/>
      <c r="BAC130" s="277"/>
      <c r="BAD130" s="277"/>
      <c r="BAE130" s="277"/>
      <c r="BAF130" s="277"/>
      <c r="BAG130" s="277"/>
      <c r="BAH130" s="277"/>
      <c r="BAI130" s="277"/>
      <c r="BAJ130" s="277"/>
      <c r="BAK130" s="277"/>
      <c r="BAL130" s="277"/>
      <c r="BAM130" s="277"/>
      <c r="BAN130" s="277"/>
      <c r="BAO130" s="277"/>
      <c r="BAP130" s="277"/>
      <c r="BAQ130" s="277"/>
      <c r="BAR130" s="277"/>
      <c r="BAS130" s="277"/>
      <c r="BAT130" s="277"/>
      <c r="BAU130" s="277"/>
      <c r="BAV130" s="277"/>
      <c r="BAW130" s="277"/>
      <c r="BAX130" s="277"/>
      <c r="BAY130" s="277"/>
      <c r="BAZ130" s="277"/>
      <c r="BBA130" s="277"/>
      <c r="BBB130" s="277"/>
      <c r="BBC130" s="277"/>
      <c r="BBD130" s="277"/>
      <c r="BBE130" s="277"/>
      <c r="BBF130" s="277"/>
      <c r="BBG130" s="277"/>
      <c r="BBH130" s="277"/>
      <c r="BBI130" s="277"/>
      <c r="BBJ130" s="277"/>
      <c r="BBK130" s="277"/>
      <c r="BBL130" s="277"/>
      <c r="BBM130" s="277"/>
      <c r="BBN130" s="277"/>
      <c r="BBO130" s="277"/>
      <c r="BBP130" s="277"/>
      <c r="BBQ130" s="277"/>
      <c r="BBR130" s="277"/>
      <c r="BBS130" s="277"/>
      <c r="BBT130" s="277"/>
      <c r="BBU130" s="277"/>
      <c r="BBV130" s="277"/>
      <c r="BBW130" s="277"/>
      <c r="BBX130" s="277"/>
      <c r="BBY130" s="277"/>
      <c r="BBZ130" s="277"/>
      <c r="BCA130" s="277"/>
      <c r="BCB130" s="277"/>
      <c r="BCC130" s="277"/>
      <c r="BCD130" s="277"/>
      <c r="BCE130" s="277"/>
      <c r="BCF130" s="277"/>
      <c r="BCG130" s="277"/>
      <c r="BCH130" s="277"/>
      <c r="BCI130" s="277"/>
      <c r="BCJ130" s="277"/>
      <c r="BCK130" s="277"/>
      <c r="BCL130" s="277"/>
      <c r="BCM130" s="277"/>
      <c r="BCN130" s="277"/>
      <c r="BCO130" s="277"/>
      <c r="BCP130" s="277"/>
      <c r="BCQ130" s="277"/>
      <c r="BCR130" s="277"/>
      <c r="BCS130" s="277"/>
      <c r="BCT130" s="277"/>
      <c r="BCU130" s="277"/>
      <c r="BCV130" s="277"/>
      <c r="BCW130" s="277"/>
      <c r="BCX130" s="277"/>
      <c r="BCY130" s="277"/>
      <c r="BCZ130" s="277"/>
      <c r="BDA130" s="277"/>
      <c r="BDB130" s="277"/>
      <c r="BDC130" s="277"/>
      <c r="BDD130" s="277"/>
      <c r="BDE130" s="277"/>
      <c r="BDF130" s="277"/>
      <c r="BDG130" s="277"/>
      <c r="BDH130" s="277"/>
      <c r="BDI130" s="277"/>
      <c r="BDJ130" s="277"/>
      <c r="BDK130" s="277"/>
      <c r="BDL130" s="277"/>
      <c r="BDM130" s="277"/>
      <c r="BDN130" s="277"/>
      <c r="BDO130" s="277"/>
      <c r="BDP130" s="277"/>
      <c r="BDQ130" s="277"/>
      <c r="BDR130" s="277"/>
      <c r="BDS130" s="277"/>
      <c r="BDT130" s="277"/>
      <c r="BDU130" s="277"/>
      <c r="BDV130" s="277"/>
      <c r="BDW130" s="277"/>
      <c r="BDX130" s="277"/>
      <c r="BDY130" s="277"/>
      <c r="BDZ130" s="277"/>
      <c r="BEA130" s="277"/>
      <c r="BEB130" s="277"/>
      <c r="BEC130" s="277"/>
      <c r="BED130" s="277"/>
      <c r="BEE130" s="277"/>
      <c r="BEF130" s="277"/>
      <c r="BEG130" s="277"/>
      <c r="BEH130" s="277"/>
      <c r="BEI130" s="277"/>
      <c r="BEJ130" s="277"/>
      <c r="BEK130" s="277"/>
      <c r="BEL130" s="277"/>
      <c r="BEM130" s="277"/>
      <c r="BEN130" s="277"/>
      <c r="BEO130" s="277"/>
      <c r="BEP130" s="277"/>
      <c r="BEQ130" s="277"/>
      <c r="BER130" s="277"/>
      <c r="BES130" s="277"/>
      <c r="BET130" s="277"/>
      <c r="BEU130" s="277"/>
      <c r="BEV130" s="277"/>
      <c r="BEW130" s="277"/>
      <c r="BEX130" s="277"/>
      <c r="BEY130" s="277"/>
      <c r="BEZ130" s="277"/>
      <c r="BFA130" s="277"/>
      <c r="BFB130" s="277"/>
      <c r="BFC130" s="277"/>
      <c r="BFD130" s="277"/>
      <c r="BFE130" s="277"/>
      <c r="BFF130" s="277"/>
      <c r="BFG130" s="277"/>
      <c r="BFH130" s="277"/>
      <c r="BFI130" s="277"/>
      <c r="BFJ130" s="277"/>
      <c r="BFK130" s="277"/>
      <c r="BFL130" s="277"/>
      <c r="BFM130" s="277"/>
      <c r="BFN130" s="277"/>
      <c r="BFO130" s="277"/>
      <c r="BFP130" s="277"/>
      <c r="BFQ130" s="277"/>
      <c r="BFR130" s="277"/>
      <c r="BFS130" s="277"/>
      <c r="BFT130" s="277"/>
      <c r="BFU130" s="277"/>
      <c r="BFV130" s="277"/>
      <c r="BFW130" s="277"/>
      <c r="BFX130" s="277"/>
      <c r="BFY130" s="277"/>
      <c r="BFZ130" s="277"/>
      <c r="BGA130" s="277"/>
      <c r="BGB130" s="277"/>
      <c r="BGC130" s="277"/>
      <c r="BGD130" s="277"/>
      <c r="BGE130" s="277"/>
      <c r="BGF130" s="277"/>
      <c r="BGG130" s="277"/>
      <c r="BGH130" s="277"/>
      <c r="BGI130" s="277"/>
      <c r="BGJ130" s="277"/>
      <c r="BGK130" s="277"/>
      <c r="BGL130" s="277"/>
      <c r="BGM130" s="277"/>
      <c r="BGN130" s="277"/>
      <c r="BGO130" s="277"/>
      <c r="BGP130" s="277"/>
      <c r="BGQ130" s="277"/>
      <c r="BGR130" s="277"/>
      <c r="BGS130" s="277"/>
      <c r="BGT130" s="277"/>
      <c r="BGU130" s="277"/>
      <c r="BGV130" s="277"/>
      <c r="BGW130" s="277"/>
      <c r="BGX130" s="277"/>
      <c r="BGY130" s="277"/>
      <c r="BGZ130" s="277"/>
      <c r="BHA130" s="277"/>
      <c r="BHB130" s="277"/>
      <c r="BHC130" s="277"/>
      <c r="BHD130" s="277"/>
      <c r="BHE130" s="277"/>
      <c r="BHF130" s="277"/>
      <c r="BHG130" s="277"/>
      <c r="BHH130" s="277"/>
      <c r="BHI130" s="277"/>
      <c r="BHJ130" s="277"/>
      <c r="BHK130" s="277"/>
      <c r="BHL130" s="277"/>
      <c r="BHM130" s="277"/>
      <c r="BHN130" s="277"/>
      <c r="BHO130" s="277"/>
      <c r="BHP130" s="277"/>
      <c r="BHQ130" s="277"/>
      <c r="BHR130" s="277"/>
      <c r="BHS130" s="277"/>
      <c r="BHT130" s="277"/>
      <c r="BHU130" s="277"/>
      <c r="BHV130" s="277"/>
      <c r="BHW130" s="277"/>
      <c r="BHX130" s="277"/>
      <c r="BHY130" s="277"/>
      <c r="BHZ130" s="277"/>
      <c r="BIA130" s="277"/>
      <c r="BIB130" s="277"/>
      <c r="BIC130" s="277"/>
      <c r="BID130" s="277"/>
      <c r="BIE130" s="277"/>
      <c r="BIF130" s="277"/>
      <c r="BIG130" s="277"/>
      <c r="BIH130" s="277"/>
      <c r="BII130" s="277"/>
      <c r="BIJ130" s="277"/>
      <c r="BIK130" s="277"/>
      <c r="BIL130" s="277"/>
      <c r="BIM130" s="277"/>
      <c r="BIN130" s="277"/>
      <c r="BIO130" s="277"/>
      <c r="BIP130" s="277"/>
      <c r="BIQ130" s="277"/>
      <c r="BIR130" s="277"/>
      <c r="BIS130" s="277"/>
      <c r="BIT130" s="277"/>
      <c r="BIU130" s="277"/>
      <c r="BIV130" s="277"/>
      <c r="BIW130" s="277"/>
      <c r="BIX130" s="277"/>
      <c r="BIY130" s="277"/>
      <c r="BIZ130" s="277"/>
      <c r="BJA130" s="277"/>
      <c r="BJB130" s="277"/>
      <c r="BJC130" s="277"/>
      <c r="BJD130" s="277"/>
      <c r="BJE130" s="277"/>
      <c r="BJF130" s="277"/>
      <c r="BJG130" s="277"/>
      <c r="BJH130" s="277"/>
      <c r="BJI130" s="277"/>
      <c r="BJJ130" s="277"/>
      <c r="BJK130" s="277"/>
      <c r="BJL130" s="277"/>
      <c r="BJM130" s="277"/>
      <c r="BJN130" s="277"/>
      <c r="BJO130" s="277"/>
      <c r="BJP130" s="277"/>
      <c r="BJQ130" s="277"/>
      <c r="BJR130" s="277"/>
      <c r="BJS130" s="277"/>
      <c r="BJT130" s="277"/>
      <c r="BJU130" s="277"/>
      <c r="BJV130" s="277"/>
      <c r="BJW130" s="277"/>
      <c r="BJX130" s="277"/>
      <c r="BJY130" s="277"/>
      <c r="BJZ130" s="277"/>
      <c r="BKA130" s="277"/>
      <c r="BKB130" s="277"/>
      <c r="BKC130" s="277"/>
      <c r="BKD130" s="277"/>
      <c r="BKE130" s="277"/>
      <c r="BKF130" s="277"/>
      <c r="BKG130" s="277"/>
      <c r="BKH130" s="277"/>
      <c r="BKI130" s="277"/>
      <c r="BKJ130" s="277"/>
      <c r="BKK130" s="277"/>
      <c r="BKL130" s="277"/>
      <c r="BKM130" s="277"/>
      <c r="BKN130" s="277"/>
      <c r="BKO130" s="277"/>
      <c r="BKP130" s="277"/>
      <c r="BKQ130" s="277"/>
      <c r="BKR130" s="277"/>
      <c r="BKS130" s="277"/>
      <c r="BKT130" s="277"/>
      <c r="BKU130" s="277"/>
      <c r="BKV130" s="277"/>
      <c r="BKW130" s="277"/>
      <c r="BKX130" s="277"/>
      <c r="BKY130" s="277"/>
      <c r="BKZ130" s="277"/>
      <c r="BLA130" s="277"/>
      <c r="BLB130" s="277"/>
      <c r="BLC130" s="277"/>
      <c r="BLD130" s="277"/>
      <c r="BLE130" s="277"/>
      <c r="BLF130" s="277"/>
      <c r="BLG130" s="277"/>
      <c r="BLH130" s="277"/>
      <c r="BLI130" s="277"/>
      <c r="BLJ130" s="277"/>
      <c r="BLK130" s="277"/>
      <c r="BLL130" s="277"/>
      <c r="BLM130" s="277"/>
      <c r="BLN130" s="277"/>
      <c r="BLO130" s="277"/>
      <c r="BLP130" s="277"/>
      <c r="BLQ130" s="277"/>
      <c r="BLR130" s="277"/>
      <c r="BLS130" s="277"/>
      <c r="BLT130" s="277"/>
      <c r="BLU130" s="277"/>
      <c r="BLV130" s="277"/>
      <c r="BLW130" s="277"/>
      <c r="BLX130" s="277"/>
      <c r="BLY130" s="277"/>
      <c r="BLZ130" s="277"/>
      <c r="BMA130" s="277"/>
      <c r="BMB130" s="277"/>
      <c r="BMC130" s="277"/>
      <c r="BMD130" s="277"/>
      <c r="BME130" s="277"/>
      <c r="BMF130" s="277"/>
      <c r="BMG130" s="277"/>
      <c r="BMH130" s="277"/>
      <c r="BMI130" s="277"/>
      <c r="BMJ130" s="277"/>
      <c r="BMK130" s="277"/>
      <c r="BML130" s="277"/>
      <c r="BMM130" s="277"/>
      <c r="BMN130" s="277"/>
      <c r="BMO130" s="277"/>
      <c r="BMP130" s="277"/>
      <c r="BMQ130" s="277"/>
      <c r="BMR130" s="277"/>
      <c r="BMS130" s="277"/>
      <c r="BMT130" s="277"/>
      <c r="BMU130" s="277"/>
      <c r="BMV130" s="277"/>
      <c r="BMW130" s="277"/>
      <c r="BMX130" s="277"/>
      <c r="BMY130" s="277"/>
      <c r="BMZ130" s="277"/>
      <c r="BNA130" s="277"/>
      <c r="BNB130" s="277"/>
      <c r="BNC130" s="277"/>
      <c r="BND130" s="277"/>
      <c r="BNE130" s="277"/>
      <c r="BNF130" s="277"/>
      <c r="BNG130" s="277"/>
      <c r="BNH130" s="277"/>
      <c r="BNI130" s="277"/>
      <c r="BNJ130" s="277"/>
      <c r="BNK130" s="277"/>
      <c r="BNL130" s="277"/>
      <c r="BNM130" s="277"/>
      <c r="BNN130" s="277"/>
      <c r="BNO130" s="277"/>
      <c r="BNP130" s="277"/>
      <c r="BNQ130" s="277"/>
      <c r="BNR130" s="277"/>
      <c r="BNS130" s="277"/>
      <c r="BNT130" s="277"/>
      <c r="BNU130" s="277"/>
      <c r="BNV130" s="277"/>
      <c r="BNW130" s="277"/>
      <c r="BNX130" s="277"/>
      <c r="BNY130" s="277"/>
      <c r="BNZ130" s="277"/>
      <c r="BOA130" s="277"/>
      <c r="BOB130" s="277"/>
      <c r="BOC130" s="277"/>
      <c r="BOD130" s="277"/>
      <c r="BOE130" s="277"/>
      <c r="BOF130" s="277"/>
      <c r="BOG130" s="277"/>
      <c r="BOH130" s="277"/>
      <c r="BOI130" s="277"/>
      <c r="BOJ130" s="277"/>
      <c r="BOK130" s="277"/>
      <c r="BOL130" s="277"/>
      <c r="BOM130" s="277"/>
      <c r="BON130" s="277"/>
      <c r="BOO130" s="277"/>
      <c r="BOP130" s="277"/>
      <c r="BOQ130" s="277"/>
      <c r="BOR130" s="277"/>
      <c r="BOS130" s="277"/>
      <c r="BOT130" s="277"/>
      <c r="BOU130" s="277"/>
      <c r="BOV130" s="277"/>
      <c r="BOW130" s="277"/>
      <c r="BOX130" s="277"/>
      <c r="BOY130" s="277"/>
      <c r="BOZ130" s="277"/>
      <c r="BPA130" s="277"/>
      <c r="BPB130" s="277"/>
      <c r="BPC130" s="277"/>
      <c r="BPD130" s="277"/>
      <c r="BPE130" s="277"/>
      <c r="BPF130" s="277"/>
      <c r="BPG130" s="277"/>
      <c r="BPH130" s="277"/>
      <c r="BPI130" s="277"/>
      <c r="BPJ130" s="277"/>
      <c r="BPK130" s="277"/>
      <c r="BPL130" s="277"/>
      <c r="BPM130" s="277"/>
      <c r="BPN130" s="277"/>
      <c r="BPO130" s="277"/>
      <c r="BPP130" s="277"/>
      <c r="BPQ130" s="277"/>
      <c r="BPR130" s="277"/>
      <c r="BPS130" s="277"/>
      <c r="BPT130" s="277"/>
      <c r="BPU130" s="277"/>
      <c r="BPV130" s="277"/>
      <c r="BPW130" s="277"/>
      <c r="BPX130" s="277"/>
      <c r="BPY130" s="277"/>
      <c r="BPZ130" s="277"/>
      <c r="BQA130" s="277"/>
      <c r="BQB130" s="277"/>
      <c r="BQC130" s="277"/>
      <c r="BQD130" s="277"/>
      <c r="BQE130" s="277"/>
      <c r="BQF130" s="277"/>
      <c r="BQG130" s="277"/>
      <c r="BQH130" s="277"/>
      <c r="BQI130" s="277"/>
      <c r="BQJ130" s="277"/>
      <c r="BQK130" s="277"/>
      <c r="BQL130" s="277"/>
      <c r="BQM130" s="277"/>
      <c r="BQN130" s="277"/>
      <c r="BQO130" s="277"/>
      <c r="BQP130" s="277"/>
      <c r="BQQ130" s="277"/>
      <c r="BQR130" s="277"/>
      <c r="BQS130" s="277"/>
      <c r="BQT130" s="277"/>
      <c r="BQU130" s="277"/>
      <c r="BQV130" s="277"/>
      <c r="BQW130" s="277"/>
      <c r="BQX130" s="277"/>
      <c r="BQY130" s="277"/>
      <c r="BQZ130" s="277"/>
      <c r="BRA130" s="277"/>
      <c r="BRB130" s="277"/>
      <c r="BRC130" s="277"/>
      <c r="BRD130" s="277"/>
      <c r="BRE130" s="277"/>
      <c r="BRF130" s="277"/>
      <c r="BRG130" s="277"/>
      <c r="BRH130" s="277"/>
      <c r="BRI130" s="277"/>
      <c r="BRJ130" s="277"/>
      <c r="BRK130" s="277"/>
      <c r="BRL130" s="277"/>
      <c r="BRM130" s="277"/>
      <c r="BRN130" s="277"/>
      <c r="BRO130" s="277"/>
      <c r="BRP130" s="277"/>
      <c r="BRQ130" s="277"/>
      <c r="BRR130" s="277"/>
      <c r="BRS130" s="277"/>
      <c r="BRT130" s="277"/>
      <c r="BRU130" s="277"/>
      <c r="BRV130" s="277"/>
      <c r="BRW130" s="277"/>
      <c r="BRX130" s="277"/>
      <c r="BRY130" s="277"/>
      <c r="BRZ130" s="277"/>
      <c r="BSA130" s="277"/>
      <c r="BSB130" s="277"/>
      <c r="BSC130" s="277"/>
      <c r="BSD130" s="277"/>
      <c r="BSE130" s="277"/>
      <c r="BSF130" s="277"/>
      <c r="BSG130" s="277"/>
      <c r="BSH130" s="277"/>
      <c r="BSI130" s="277"/>
      <c r="BSJ130" s="277"/>
      <c r="BSK130" s="277"/>
      <c r="BSL130" s="277"/>
      <c r="BSM130" s="277"/>
      <c r="BSN130" s="277"/>
      <c r="BSO130" s="277"/>
      <c r="BSP130" s="277"/>
      <c r="BSQ130" s="277"/>
      <c r="BSR130" s="277"/>
      <c r="BSS130" s="277"/>
      <c r="BST130" s="277"/>
      <c r="BSU130" s="277"/>
      <c r="BSV130" s="277"/>
      <c r="BSW130" s="277"/>
      <c r="BSX130" s="277"/>
      <c r="BSY130" s="277"/>
      <c r="BSZ130" s="277"/>
      <c r="BTA130" s="277"/>
      <c r="BTB130" s="277"/>
      <c r="BTC130" s="277"/>
      <c r="BTD130" s="277"/>
      <c r="BTE130" s="277"/>
      <c r="BTF130" s="277"/>
      <c r="BTG130" s="277"/>
      <c r="BTH130" s="277"/>
      <c r="BTI130" s="277"/>
      <c r="BTJ130" s="277"/>
      <c r="BTK130" s="277"/>
      <c r="BTL130" s="277"/>
      <c r="BTM130" s="277"/>
      <c r="BTN130" s="277"/>
      <c r="BTO130" s="277"/>
      <c r="BTP130" s="277"/>
      <c r="BTQ130" s="277"/>
      <c r="BTR130" s="277"/>
      <c r="BTS130" s="277"/>
      <c r="BTT130" s="277"/>
      <c r="BTU130" s="277"/>
      <c r="BTV130" s="277"/>
      <c r="BTW130" s="277"/>
      <c r="BTX130" s="277"/>
      <c r="BTY130" s="277"/>
      <c r="BTZ130" s="277"/>
      <c r="BUA130" s="277"/>
      <c r="BUB130" s="277"/>
      <c r="BUC130" s="277"/>
      <c r="BUD130" s="277"/>
      <c r="BUE130" s="277"/>
      <c r="BUF130" s="277"/>
      <c r="BUG130" s="277"/>
      <c r="BUH130" s="277"/>
      <c r="BUI130" s="277"/>
      <c r="BUJ130" s="277"/>
      <c r="BUK130" s="277"/>
      <c r="BUL130" s="277"/>
      <c r="BUM130" s="277"/>
      <c r="BUN130" s="277"/>
      <c r="BUO130" s="277"/>
      <c r="BUP130" s="277"/>
      <c r="BUQ130" s="277"/>
      <c r="BUR130" s="277"/>
      <c r="BUS130" s="277"/>
      <c r="BUT130" s="277"/>
      <c r="BUU130" s="277"/>
      <c r="BUV130" s="277"/>
      <c r="BUW130" s="277"/>
      <c r="BUX130" s="277"/>
      <c r="BUY130" s="277"/>
      <c r="BUZ130" s="277"/>
      <c r="BVA130" s="277"/>
      <c r="BVB130" s="277"/>
      <c r="BVC130" s="277"/>
      <c r="BVD130" s="277"/>
      <c r="BVE130" s="277"/>
      <c r="BVF130" s="277"/>
      <c r="BVG130" s="277"/>
      <c r="BVH130" s="277"/>
      <c r="BVI130" s="277"/>
      <c r="BVJ130" s="277"/>
      <c r="BVK130" s="277"/>
      <c r="BVL130" s="277"/>
      <c r="BVM130" s="277"/>
      <c r="BVN130" s="277"/>
      <c r="BVO130" s="277"/>
      <c r="BVP130" s="277"/>
      <c r="BVQ130" s="277"/>
      <c r="BVR130" s="277"/>
      <c r="BVS130" s="277"/>
      <c r="BVT130" s="277"/>
      <c r="BVU130" s="277"/>
      <c r="BVV130" s="277"/>
      <c r="BVW130" s="277"/>
      <c r="BVX130" s="277"/>
      <c r="BVY130" s="277"/>
      <c r="BVZ130" s="277"/>
      <c r="BWA130" s="277"/>
      <c r="BWB130" s="277"/>
      <c r="BWC130" s="277"/>
      <c r="BWD130" s="277"/>
      <c r="BWE130" s="277"/>
      <c r="BWF130" s="277"/>
      <c r="BWG130" s="277"/>
      <c r="BWH130" s="277"/>
      <c r="BWI130" s="277"/>
      <c r="BWJ130" s="277"/>
      <c r="BWK130" s="277"/>
      <c r="BWL130" s="277"/>
      <c r="BWM130" s="277"/>
      <c r="BWN130" s="277"/>
      <c r="BWO130" s="277"/>
      <c r="BWP130" s="277"/>
      <c r="BWQ130" s="277"/>
      <c r="BWR130" s="277"/>
      <c r="BWS130" s="277"/>
      <c r="BWT130" s="277"/>
      <c r="BWU130" s="277"/>
      <c r="BWV130" s="277"/>
      <c r="BWW130" s="277"/>
      <c r="BWX130" s="277"/>
      <c r="BWY130" s="277"/>
      <c r="BWZ130" s="277"/>
      <c r="BXA130" s="277"/>
      <c r="BXB130" s="277"/>
      <c r="BXC130" s="277"/>
      <c r="BXD130" s="277"/>
      <c r="BXE130" s="277"/>
      <c r="BXF130" s="277"/>
      <c r="BXG130" s="277"/>
      <c r="BXH130" s="277"/>
      <c r="BXI130" s="277"/>
      <c r="BXJ130" s="277"/>
      <c r="BXK130" s="277"/>
      <c r="BXL130" s="277"/>
      <c r="BXM130" s="277"/>
      <c r="BXN130" s="277"/>
      <c r="BXO130" s="277"/>
      <c r="BXP130" s="277"/>
      <c r="BXQ130" s="277"/>
      <c r="BXR130" s="277"/>
      <c r="BXS130" s="277"/>
      <c r="BXT130" s="277"/>
      <c r="BXU130" s="277"/>
      <c r="BXV130" s="277"/>
      <c r="BXW130" s="277"/>
      <c r="BXX130" s="277"/>
      <c r="BXY130" s="277"/>
      <c r="BXZ130" s="277"/>
      <c r="BYA130" s="277"/>
      <c r="BYB130" s="277"/>
      <c r="BYC130" s="277"/>
      <c r="BYD130" s="277"/>
      <c r="BYE130" s="277"/>
      <c r="BYF130" s="277"/>
      <c r="BYG130" s="277"/>
      <c r="BYH130" s="277"/>
      <c r="BYI130" s="277"/>
      <c r="BYJ130" s="277"/>
      <c r="BYK130" s="277"/>
      <c r="BYL130" s="277"/>
      <c r="BYM130" s="277"/>
      <c r="BYN130" s="277"/>
      <c r="BYO130" s="277"/>
      <c r="BYP130" s="277"/>
      <c r="BYQ130" s="277"/>
      <c r="BYR130" s="277"/>
      <c r="BYS130" s="277"/>
      <c r="BYT130" s="277"/>
      <c r="BYU130" s="277"/>
      <c r="BYV130" s="277"/>
      <c r="BYW130" s="277"/>
      <c r="BYX130" s="277"/>
      <c r="BYY130" s="277"/>
      <c r="BYZ130" s="277"/>
      <c r="BZA130" s="277"/>
      <c r="BZB130" s="277"/>
      <c r="BZC130" s="277"/>
      <c r="BZD130" s="277"/>
      <c r="BZE130" s="277"/>
      <c r="BZF130" s="277"/>
      <c r="BZG130" s="277"/>
      <c r="BZH130" s="277"/>
      <c r="BZI130" s="277"/>
      <c r="BZJ130" s="277"/>
      <c r="BZK130" s="277"/>
      <c r="BZL130" s="277"/>
      <c r="BZM130" s="277"/>
      <c r="BZN130" s="277"/>
      <c r="BZO130" s="277"/>
      <c r="BZP130" s="277"/>
      <c r="BZQ130" s="277"/>
      <c r="BZR130" s="277"/>
      <c r="BZS130" s="277"/>
      <c r="BZT130" s="277"/>
      <c r="BZU130" s="277"/>
      <c r="BZV130" s="277"/>
      <c r="BZW130" s="277"/>
      <c r="BZX130" s="277"/>
      <c r="BZY130" s="277"/>
      <c r="BZZ130" s="277"/>
      <c r="CAA130" s="277"/>
      <c r="CAB130" s="277"/>
      <c r="CAC130" s="277"/>
      <c r="CAD130" s="277"/>
      <c r="CAE130" s="277"/>
      <c r="CAF130" s="277"/>
      <c r="CAG130" s="277"/>
      <c r="CAH130" s="277"/>
      <c r="CAI130" s="277"/>
      <c r="CAJ130" s="277"/>
      <c r="CAK130" s="277"/>
      <c r="CAL130" s="277"/>
      <c r="CAM130" s="277"/>
      <c r="CAN130" s="277"/>
      <c r="CAO130" s="277"/>
      <c r="CAP130" s="277"/>
      <c r="CAQ130" s="277"/>
      <c r="CAR130" s="277"/>
      <c r="CAS130" s="277"/>
      <c r="CAT130" s="277"/>
      <c r="CAU130" s="277"/>
      <c r="CAV130" s="277"/>
      <c r="CAW130" s="277"/>
      <c r="CAX130" s="277"/>
      <c r="CAY130" s="277"/>
      <c r="CAZ130" s="277"/>
      <c r="CBA130" s="277"/>
      <c r="CBB130" s="277"/>
      <c r="CBC130" s="277"/>
      <c r="CBD130" s="277"/>
      <c r="CBE130" s="277"/>
      <c r="CBF130" s="277"/>
      <c r="CBG130" s="277"/>
      <c r="CBH130" s="277"/>
      <c r="CBI130" s="277"/>
      <c r="CBJ130" s="277"/>
      <c r="CBK130" s="277"/>
      <c r="CBL130" s="277"/>
      <c r="CBM130" s="277"/>
      <c r="CBN130" s="277"/>
      <c r="CBO130" s="277"/>
      <c r="CBP130" s="277"/>
      <c r="CBQ130" s="277"/>
      <c r="CBR130" s="277"/>
      <c r="CBS130" s="277"/>
      <c r="CBT130" s="277"/>
      <c r="CBU130" s="277"/>
      <c r="CBV130" s="277"/>
      <c r="CBW130" s="277"/>
      <c r="CBX130" s="277"/>
      <c r="CBY130" s="277"/>
      <c r="CBZ130" s="277"/>
      <c r="CCA130" s="277"/>
      <c r="CCB130" s="277"/>
      <c r="CCC130" s="277"/>
      <c r="CCD130" s="277"/>
      <c r="CCE130" s="277"/>
      <c r="CCF130" s="277"/>
      <c r="CCG130" s="277"/>
      <c r="CCH130" s="277"/>
      <c r="CCI130" s="277"/>
      <c r="CCJ130" s="277"/>
      <c r="CCK130" s="277"/>
      <c r="CCL130" s="277"/>
      <c r="CCM130" s="277"/>
      <c r="CCN130" s="277"/>
      <c r="CCO130" s="277"/>
      <c r="CCP130" s="277"/>
      <c r="CCQ130" s="277"/>
      <c r="CCR130" s="277"/>
      <c r="CCS130" s="277"/>
      <c r="CCT130" s="277"/>
      <c r="CCU130" s="277"/>
      <c r="CCV130" s="277"/>
      <c r="CCW130" s="277"/>
      <c r="CCX130" s="277"/>
      <c r="CCY130" s="277"/>
      <c r="CCZ130" s="277"/>
      <c r="CDA130" s="277"/>
      <c r="CDB130" s="277"/>
      <c r="CDC130" s="277"/>
      <c r="CDD130" s="277"/>
      <c r="CDE130" s="277"/>
      <c r="CDF130" s="277"/>
      <c r="CDG130" s="277"/>
      <c r="CDH130" s="277"/>
      <c r="CDI130" s="277"/>
      <c r="CDJ130" s="277"/>
      <c r="CDK130" s="277"/>
      <c r="CDL130" s="277"/>
      <c r="CDM130" s="277"/>
      <c r="CDN130" s="277"/>
      <c r="CDO130" s="277"/>
      <c r="CDP130" s="277"/>
      <c r="CDQ130" s="277"/>
      <c r="CDR130" s="277"/>
      <c r="CDS130" s="277"/>
      <c r="CDT130" s="277"/>
      <c r="CDU130" s="277"/>
      <c r="CDV130" s="277"/>
      <c r="CDW130" s="277"/>
      <c r="CDX130" s="277"/>
      <c r="CDY130" s="277"/>
      <c r="CDZ130" s="277"/>
      <c r="CEA130" s="277"/>
      <c r="CEB130" s="277"/>
      <c r="CEC130" s="277"/>
      <c r="CED130" s="277"/>
      <c r="CEE130" s="277"/>
      <c r="CEF130" s="277"/>
      <c r="CEG130" s="277"/>
      <c r="CEH130" s="277"/>
      <c r="CEI130" s="277"/>
      <c r="CEJ130" s="277"/>
      <c r="CEK130" s="277"/>
      <c r="CEL130" s="277"/>
      <c r="CEM130" s="277"/>
      <c r="CEN130" s="277"/>
      <c r="CEO130" s="277"/>
      <c r="CEP130" s="277"/>
      <c r="CEQ130" s="277"/>
      <c r="CER130" s="277"/>
      <c r="CES130" s="277"/>
      <c r="CET130" s="277"/>
      <c r="CEU130" s="277"/>
      <c r="CEV130" s="277"/>
      <c r="CEW130" s="277"/>
      <c r="CEX130" s="277"/>
      <c r="CEY130" s="277"/>
      <c r="CEZ130" s="277"/>
      <c r="CFA130" s="277"/>
      <c r="CFB130" s="277"/>
      <c r="CFC130" s="277"/>
      <c r="CFD130" s="277"/>
      <c r="CFE130" s="277"/>
      <c r="CFF130" s="277"/>
      <c r="CFG130" s="277"/>
      <c r="CFH130" s="277"/>
      <c r="CFI130" s="277"/>
      <c r="CFJ130" s="277"/>
      <c r="CFK130" s="277"/>
      <c r="CFL130" s="277"/>
      <c r="CFM130" s="277"/>
      <c r="CFN130" s="277"/>
      <c r="CFO130" s="277"/>
      <c r="CFP130" s="277"/>
      <c r="CFQ130" s="277"/>
      <c r="CFR130" s="277"/>
      <c r="CFS130" s="277"/>
      <c r="CFT130" s="277"/>
      <c r="CFU130" s="277"/>
      <c r="CFV130" s="277"/>
      <c r="CFW130" s="277"/>
      <c r="CFX130" s="277"/>
      <c r="CFY130" s="277"/>
      <c r="CFZ130" s="277"/>
      <c r="CGA130" s="277"/>
      <c r="CGB130" s="277"/>
      <c r="CGC130" s="277"/>
      <c r="CGD130" s="277"/>
      <c r="CGE130" s="277"/>
      <c r="CGF130" s="277"/>
      <c r="CGG130" s="277"/>
      <c r="CGH130" s="277"/>
      <c r="CGI130" s="277"/>
      <c r="CGJ130" s="277"/>
      <c r="CGK130" s="277"/>
      <c r="CGL130" s="277"/>
      <c r="CGM130" s="277"/>
      <c r="CGN130" s="277"/>
      <c r="CGO130" s="277"/>
      <c r="CGP130" s="277"/>
      <c r="CGQ130" s="277"/>
      <c r="CGR130" s="277"/>
      <c r="CGS130" s="277"/>
      <c r="CGT130" s="277"/>
      <c r="CGU130" s="277"/>
      <c r="CGV130" s="277"/>
      <c r="CGW130" s="277"/>
      <c r="CGX130" s="277"/>
      <c r="CGY130" s="277"/>
      <c r="CGZ130" s="277"/>
      <c r="CHA130" s="277"/>
      <c r="CHB130" s="277"/>
      <c r="CHC130" s="277"/>
      <c r="CHD130" s="277"/>
      <c r="CHE130" s="277"/>
      <c r="CHF130" s="277"/>
      <c r="CHG130" s="277"/>
      <c r="CHH130" s="277"/>
      <c r="CHI130" s="277"/>
      <c r="CHJ130" s="277"/>
      <c r="CHK130" s="277"/>
      <c r="CHL130" s="277"/>
      <c r="CHM130" s="277"/>
      <c r="CHN130" s="277"/>
      <c r="CHO130" s="277"/>
      <c r="CHP130" s="277"/>
      <c r="CHQ130" s="277"/>
      <c r="CHR130" s="277"/>
      <c r="CHS130" s="277"/>
      <c r="CHT130" s="277"/>
      <c r="CHU130" s="277"/>
      <c r="CHV130" s="277"/>
      <c r="CHW130" s="277"/>
      <c r="CHX130" s="277"/>
      <c r="CHY130" s="277"/>
      <c r="CHZ130" s="277"/>
      <c r="CIA130" s="277"/>
      <c r="CIB130" s="277"/>
      <c r="CIC130" s="277"/>
      <c r="CID130" s="277"/>
      <c r="CIE130" s="277"/>
      <c r="CIF130" s="277"/>
      <c r="CIG130" s="277"/>
      <c r="CIH130" s="277"/>
      <c r="CII130" s="277"/>
      <c r="CIJ130" s="277"/>
      <c r="CIK130" s="277"/>
      <c r="CIL130" s="277"/>
      <c r="CIM130" s="277"/>
      <c r="CIN130" s="277"/>
      <c r="CIO130" s="277"/>
      <c r="CIP130" s="277"/>
      <c r="CIQ130" s="277"/>
      <c r="CIR130" s="277"/>
      <c r="CIS130" s="277"/>
      <c r="CIT130" s="277"/>
      <c r="CIU130" s="277"/>
      <c r="CIV130" s="277"/>
      <c r="CIW130" s="277"/>
      <c r="CIX130" s="277"/>
      <c r="CIY130" s="277"/>
      <c r="CIZ130" s="277"/>
      <c r="CJA130" s="277"/>
      <c r="CJB130" s="277"/>
      <c r="CJC130" s="277"/>
      <c r="CJD130" s="277"/>
      <c r="CJE130" s="277"/>
      <c r="CJF130" s="277"/>
      <c r="CJG130" s="277"/>
      <c r="CJH130" s="277"/>
      <c r="CJI130" s="277"/>
      <c r="CJJ130" s="277"/>
      <c r="CJK130" s="277"/>
      <c r="CJL130" s="277"/>
      <c r="CJM130" s="277"/>
      <c r="CJN130" s="277"/>
      <c r="CJO130" s="277"/>
      <c r="CJP130" s="277"/>
      <c r="CJQ130" s="277"/>
      <c r="CJR130" s="277"/>
      <c r="CJS130" s="277"/>
      <c r="CJT130" s="277"/>
      <c r="CJU130" s="277"/>
      <c r="CJV130" s="277"/>
      <c r="CJW130" s="277"/>
      <c r="CJX130" s="277"/>
      <c r="CJY130" s="277"/>
      <c r="CJZ130" s="277"/>
      <c r="CKA130" s="277"/>
      <c r="CKB130" s="277"/>
      <c r="CKC130" s="277"/>
      <c r="CKD130" s="277"/>
      <c r="CKE130" s="277"/>
      <c r="CKF130" s="277"/>
      <c r="CKG130" s="277"/>
      <c r="CKH130" s="277"/>
      <c r="CKI130" s="277"/>
      <c r="CKJ130" s="277"/>
      <c r="CKK130" s="277"/>
      <c r="CKL130" s="277"/>
      <c r="CKM130" s="277"/>
      <c r="CKN130" s="277"/>
      <c r="CKO130" s="277"/>
      <c r="CKP130" s="277"/>
      <c r="CKQ130" s="277"/>
      <c r="CKR130" s="277"/>
      <c r="CKS130" s="277"/>
      <c r="CKT130" s="277"/>
      <c r="CKU130" s="277"/>
      <c r="CKV130" s="277"/>
      <c r="CKW130" s="277"/>
      <c r="CKX130" s="277"/>
      <c r="CKY130" s="277"/>
      <c r="CKZ130" s="277"/>
      <c r="CLA130" s="277"/>
      <c r="CLB130" s="277"/>
      <c r="CLC130" s="277"/>
      <c r="CLD130" s="277"/>
      <c r="CLE130" s="277"/>
      <c r="CLF130" s="277"/>
      <c r="CLG130" s="277"/>
      <c r="CLH130" s="277"/>
      <c r="CLI130" s="277"/>
      <c r="CLJ130" s="277"/>
      <c r="CLK130" s="277"/>
      <c r="CLL130" s="277"/>
      <c r="CLM130" s="277"/>
      <c r="CLN130" s="277"/>
      <c r="CLO130" s="277"/>
      <c r="CLP130" s="277"/>
      <c r="CLQ130" s="277"/>
      <c r="CLR130" s="277"/>
      <c r="CLS130" s="277"/>
      <c r="CLT130" s="277"/>
      <c r="CLU130" s="277"/>
      <c r="CLV130" s="277"/>
      <c r="CLW130" s="277"/>
      <c r="CLX130" s="277"/>
      <c r="CLY130" s="277"/>
      <c r="CLZ130" s="277"/>
      <c r="CMA130" s="277"/>
      <c r="CMB130" s="277"/>
      <c r="CMC130" s="277"/>
      <c r="CMD130" s="277"/>
      <c r="CME130" s="277"/>
      <c r="CMF130" s="277"/>
      <c r="CMG130" s="277"/>
      <c r="CMH130" s="277"/>
      <c r="CMI130" s="277"/>
      <c r="CMJ130" s="277"/>
      <c r="CMK130" s="277"/>
      <c r="CML130" s="277"/>
      <c r="CMM130" s="277"/>
      <c r="CMN130" s="277"/>
      <c r="CMO130" s="277"/>
      <c r="CMP130" s="277"/>
      <c r="CMQ130" s="277"/>
      <c r="CMR130" s="277"/>
      <c r="CMS130" s="277"/>
      <c r="CMT130" s="277"/>
      <c r="CMU130" s="277"/>
      <c r="CMV130" s="277"/>
      <c r="CMW130" s="277"/>
      <c r="CMX130" s="277"/>
      <c r="CMY130" s="277"/>
      <c r="CMZ130" s="277"/>
      <c r="CNA130" s="277"/>
      <c r="CNB130" s="277"/>
      <c r="CNC130" s="277"/>
      <c r="CND130" s="277"/>
      <c r="CNE130" s="277"/>
      <c r="CNF130" s="277"/>
      <c r="CNG130" s="277"/>
      <c r="CNH130" s="277"/>
      <c r="CNI130" s="277"/>
      <c r="CNJ130" s="277"/>
      <c r="CNK130" s="277"/>
      <c r="CNL130" s="277"/>
      <c r="CNM130" s="277"/>
      <c r="CNN130" s="277"/>
      <c r="CNO130" s="277"/>
      <c r="CNP130" s="277"/>
      <c r="CNQ130" s="277"/>
      <c r="CNR130" s="277"/>
      <c r="CNS130" s="277"/>
      <c r="CNT130" s="277"/>
      <c r="CNU130" s="277"/>
      <c r="CNV130" s="277"/>
      <c r="CNW130" s="277"/>
      <c r="CNX130" s="277"/>
      <c r="CNY130" s="277"/>
      <c r="CNZ130" s="277"/>
      <c r="COA130" s="277"/>
      <c r="COB130" s="277"/>
      <c r="COC130" s="277"/>
      <c r="COD130" s="277"/>
      <c r="COE130" s="277"/>
      <c r="COF130" s="277"/>
      <c r="COG130" s="277"/>
      <c r="COH130" s="277"/>
      <c r="COI130" s="277"/>
      <c r="COJ130" s="277"/>
      <c r="COK130" s="277"/>
      <c r="COL130" s="277"/>
      <c r="COM130" s="277"/>
      <c r="CON130" s="277"/>
      <c r="COO130" s="277"/>
      <c r="COP130" s="277"/>
      <c r="COQ130" s="277"/>
      <c r="COR130" s="277"/>
      <c r="COS130" s="277"/>
      <c r="COT130" s="277"/>
      <c r="COU130" s="277"/>
      <c r="COV130" s="277"/>
      <c r="COW130" s="277"/>
      <c r="COX130" s="277"/>
      <c r="COY130" s="277"/>
      <c r="COZ130" s="277"/>
      <c r="CPA130" s="277"/>
      <c r="CPB130" s="277"/>
      <c r="CPC130" s="277"/>
      <c r="CPD130" s="277"/>
      <c r="CPE130" s="277"/>
      <c r="CPF130" s="277"/>
      <c r="CPG130" s="277"/>
      <c r="CPH130" s="277"/>
      <c r="CPI130" s="277"/>
      <c r="CPJ130" s="277"/>
      <c r="CPK130" s="277"/>
      <c r="CPL130" s="277"/>
      <c r="CPM130" s="277"/>
      <c r="CPN130" s="277"/>
      <c r="CPO130" s="277"/>
      <c r="CPP130" s="277"/>
      <c r="CPQ130" s="277"/>
      <c r="CPR130" s="277"/>
      <c r="CPS130" s="277"/>
      <c r="CPT130" s="277"/>
      <c r="CPU130" s="277"/>
      <c r="CPV130" s="277"/>
      <c r="CPW130" s="277"/>
      <c r="CPX130" s="277"/>
      <c r="CPY130" s="277"/>
      <c r="CPZ130" s="277"/>
      <c r="CQA130" s="277"/>
      <c r="CQB130" s="277"/>
      <c r="CQC130" s="277"/>
      <c r="CQD130" s="277"/>
      <c r="CQE130" s="277"/>
      <c r="CQF130" s="277"/>
      <c r="CQG130" s="277"/>
      <c r="CQH130" s="277"/>
      <c r="CQI130" s="277"/>
      <c r="CQJ130" s="277"/>
      <c r="CQK130" s="277"/>
      <c r="CQL130" s="277"/>
      <c r="CQM130" s="277"/>
      <c r="CQN130" s="277"/>
      <c r="CQO130" s="277"/>
      <c r="CQP130" s="277"/>
      <c r="CQQ130" s="277"/>
      <c r="CQR130" s="277"/>
      <c r="CQS130" s="277"/>
      <c r="CQT130" s="277"/>
      <c r="CQU130" s="277"/>
      <c r="CQV130" s="277"/>
      <c r="CQW130" s="277"/>
      <c r="CQX130" s="277"/>
      <c r="CQY130" s="277"/>
      <c r="CQZ130" s="277"/>
      <c r="CRA130" s="277"/>
      <c r="CRB130" s="277"/>
      <c r="CRC130" s="277"/>
      <c r="CRD130" s="277"/>
      <c r="CRE130" s="277"/>
      <c r="CRF130" s="277"/>
      <c r="CRG130" s="277"/>
      <c r="CRH130" s="277"/>
      <c r="CRI130" s="277"/>
      <c r="CRJ130" s="277"/>
      <c r="CRK130" s="277"/>
      <c r="CRL130" s="277"/>
      <c r="CRM130" s="277"/>
      <c r="CRN130" s="277"/>
      <c r="CRO130" s="277"/>
      <c r="CRP130" s="277"/>
      <c r="CRQ130" s="277"/>
      <c r="CRR130" s="277"/>
      <c r="CRS130" s="277"/>
      <c r="CRT130" s="277"/>
      <c r="CRU130" s="277"/>
      <c r="CRV130" s="277"/>
      <c r="CRW130" s="277"/>
      <c r="CRX130" s="277"/>
      <c r="CRY130" s="277"/>
      <c r="CRZ130" s="277"/>
      <c r="CSA130" s="277"/>
      <c r="CSB130" s="277"/>
      <c r="CSC130" s="277"/>
      <c r="CSD130" s="277"/>
      <c r="CSE130" s="277"/>
      <c r="CSF130" s="277"/>
      <c r="CSG130" s="277"/>
      <c r="CSH130" s="277"/>
      <c r="CSI130" s="277"/>
      <c r="CSJ130" s="277"/>
      <c r="CSK130" s="277"/>
      <c r="CSL130" s="277"/>
      <c r="CSM130" s="277"/>
      <c r="CSN130" s="277"/>
      <c r="CSO130" s="277"/>
      <c r="CSP130" s="277"/>
      <c r="CSQ130" s="277"/>
      <c r="CSR130" s="277"/>
      <c r="CSS130" s="277"/>
      <c r="CST130" s="277"/>
      <c r="CSU130" s="277"/>
      <c r="CSV130" s="277"/>
      <c r="CSW130" s="277"/>
      <c r="CSX130" s="277"/>
      <c r="CSY130" s="277"/>
      <c r="CSZ130" s="277"/>
      <c r="CTA130" s="277"/>
      <c r="CTB130" s="277"/>
      <c r="CTC130" s="277"/>
      <c r="CTD130" s="277"/>
      <c r="CTE130" s="277"/>
      <c r="CTF130" s="277"/>
      <c r="CTG130" s="277"/>
      <c r="CTH130" s="277"/>
      <c r="CTI130" s="277"/>
      <c r="CTJ130" s="277"/>
      <c r="CTK130" s="277"/>
      <c r="CTL130" s="277"/>
      <c r="CTM130" s="277"/>
      <c r="CTN130" s="277"/>
      <c r="CTO130" s="277"/>
      <c r="CTP130" s="277"/>
      <c r="CTQ130" s="277"/>
      <c r="CTR130" s="277"/>
      <c r="CTS130" s="277"/>
      <c r="CTT130" s="277"/>
      <c r="CTU130" s="277"/>
      <c r="CTV130" s="277"/>
      <c r="CTW130" s="277"/>
      <c r="CTX130" s="277"/>
      <c r="CTY130" s="277"/>
      <c r="CTZ130" s="277"/>
      <c r="CUA130" s="277"/>
      <c r="CUB130" s="277"/>
      <c r="CUC130" s="277"/>
      <c r="CUD130" s="277"/>
      <c r="CUE130" s="277"/>
      <c r="CUF130" s="277"/>
      <c r="CUG130" s="277"/>
      <c r="CUH130" s="277"/>
      <c r="CUI130" s="277"/>
      <c r="CUJ130" s="277"/>
      <c r="CUK130" s="277"/>
      <c r="CUL130" s="277"/>
      <c r="CUM130" s="277"/>
      <c r="CUN130" s="277"/>
      <c r="CUO130" s="277"/>
      <c r="CUP130" s="277"/>
      <c r="CUQ130" s="277"/>
      <c r="CUR130" s="277"/>
      <c r="CUS130" s="277"/>
      <c r="CUT130" s="277"/>
      <c r="CUU130" s="277"/>
      <c r="CUV130" s="277"/>
      <c r="CUW130" s="277"/>
      <c r="CUX130" s="277"/>
      <c r="CUY130" s="277"/>
      <c r="CUZ130" s="277"/>
      <c r="CVA130" s="277"/>
      <c r="CVB130" s="277"/>
      <c r="CVC130" s="277"/>
      <c r="CVD130" s="277"/>
      <c r="CVE130" s="277"/>
      <c r="CVF130" s="277"/>
      <c r="CVG130" s="277"/>
      <c r="CVH130" s="277"/>
      <c r="CVI130" s="277"/>
      <c r="CVJ130" s="277"/>
      <c r="CVK130" s="277"/>
      <c r="CVL130" s="277"/>
      <c r="CVM130" s="277"/>
      <c r="CVN130" s="277"/>
      <c r="CVO130" s="277"/>
      <c r="CVP130" s="277"/>
      <c r="CVQ130" s="277"/>
      <c r="CVR130" s="277"/>
      <c r="CVS130" s="277"/>
      <c r="CVT130" s="277"/>
      <c r="CVU130" s="277"/>
      <c r="CVV130" s="277"/>
      <c r="CVW130" s="277"/>
      <c r="CVX130" s="277"/>
      <c r="CVY130" s="277"/>
      <c r="CVZ130" s="277"/>
      <c r="CWA130" s="277"/>
      <c r="CWB130" s="277"/>
      <c r="CWC130" s="277"/>
      <c r="CWD130" s="277"/>
      <c r="CWE130" s="277"/>
      <c r="CWF130" s="277"/>
      <c r="CWG130" s="277"/>
      <c r="CWH130" s="277"/>
      <c r="CWI130" s="277"/>
      <c r="CWJ130" s="277"/>
      <c r="CWK130" s="277"/>
      <c r="CWL130" s="277"/>
      <c r="CWM130" s="277"/>
      <c r="CWN130" s="277"/>
      <c r="CWO130" s="277"/>
      <c r="CWP130" s="277"/>
      <c r="CWQ130" s="277"/>
      <c r="CWR130" s="277"/>
      <c r="CWS130" s="277"/>
      <c r="CWT130" s="277"/>
      <c r="CWU130" s="277"/>
      <c r="CWV130" s="277"/>
      <c r="CWW130" s="277"/>
      <c r="CWX130" s="277"/>
      <c r="CWY130" s="277"/>
      <c r="CWZ130" s="277"/>
      <c r="CXA130" s="277"/>
      <c r="CXB130" s="277"/>
      <c r="CXC130" s="277"/>
      <c r="CXD130" s="277"/>
      <c r="CXE130" s="277"/>
      <c r="CXF130" s="277"/>
      <c r="CXG130" s="277"/>
      <c r="CXH130" s="277"/>
      <c r="CXI130" s="277"/>
      <c r="CXJ130" s="277"/>
      <c r="CXK130" s="277"/>
      <c r="CXL130" s="277"/>
      <c r="CXM130" s="277"/>
      <c r="CXN130" s="277"/>
      <c r="CXO130" s="277"/>
      <c r="CXP130" s="277"/>
      <c r="CXQ130" s="277"/>
      <c r="CXR130" s="277"/>
      <c r="CXS130" s="277"/>
      <c r="CXT130" s="277"/>
      <c r="CXU130" s="277"/>
      <c r="CXV130" s="277"/>
      <c r="CXW130" s="277"/>
      <c r="CXX130" s="277"/>
      <c r="CXY130" s="277"/>
      <c r="CXZ130" s="277"/>
      <c r="CYA130" s="277"/>
      <c r="CYB130" s="277"/>
      <c r="CYC130" s="277"/>
      <c r="CYD130" s="277"/>
      <c r="CYE130" s="277"/>
      <c r="CYF130" s="277"/>
      <c r="CYG130" s="277"/>
      <c r="CYH130" s="277"/>
      <c r="CYI130" s="277"/>
      <c r="CYJ130" s="277"/>
      <c r="CYK130" s="277"/>
      <c r="CYL130" s="277"/>
      <c r="CYM130" s="277"/>
      <c r="CYN130" s="277"/>
      <c r="CYO130" s="277"/>
      <c r="CYP130" s="277"/>
      <c r="CYQ130" s="277"/>
      <c r="CYR130" s="277"/>
      <c r="CYS130" s="277"/>
      <c r="CYT130" s="277"/>
      <c r="CYU130" s="277"/>
      <c r="CYV130" s="277"/>
      <c r="CYW130" s="277"/>
      <c r="CYX130" s="277"/>
      <c r="CYY130" s="277"/>
      <c r="CYZ130" s="277"/>
      <c r="CZA130" s="277"/>
      <c r="CZB130" s="277"/>
      <c r="CZC130" s="277"/>
      <c r="CZD130" s="277"/>
      <c r="CZE130" s="277"/>
      <c r="CZF130" s="277"/>
      <c r="CZG130" s="277"/>
      <c r="CZH130" s="277"/>
      <c r="CZI130" s="277"/>
      <c r="CZJ130" s="277"/>
      <c r="CZK130" s="277"/>
      <c r="CZL130" s="277"/>
      <c r="CZM130" s="277"/>
      <c r="CZN130" s="277"/>
      <c r="CZO130" s="277"/>
      <c r="CZP130" s="277"/>
      <c r="CZQ130" s="277"/>
      <c r="CZR130" s="277"/>
      <c r="CZS130" s="277"/>
      <c r="CZT130" s="277"/>
      <c r="CZU130" s="277"/>
      <c r="CZV130" s="277"/>
      <c r="CZW130" s="277"/>
      <c r="CZX130" s="277"/>
      <c r="CZY130" s="277"/>
      <c r="CZZ130" s="277"/>
      <c r="DAA130" s="277"/>
      <c r="DAB130" s="277"/>
      <c r="DAC130" s="277"/>
      <c r="DAD130" s="277"/>
      <c r="DAE130" s="277"/>
      <c r="DAF130" s="277"/>
      <c r="DAG130" s="277"/>
      <c r="DAH130" s="277"/>
      <c r="DAI130" s="277"/>
      <c r="DAJ130" s="277"/>
      <c r="DAK130" s="277"/>
      <c r="DAL130" s="277"/>
      <c r="DAM130" s="277"/>
      <c r="DAN130" s="277"/>
      <c r="DAO130" s="277"/>
      <c r="DAP130" s="277"/>
      <c r="DAQ130" s="277"/>
      <c r="DAR130" s="277"/>
      <c r="DAS130" s="277"/>
      <c r="DAT130" s="277"/>
      <c r="DAU130" s="277"/>
      <c r="DAV130" s="277"/>
      <c r="DAW130" s="277"/>
      <c r="DAX130" s="277"/>
      <c r="DAY130" s="277"/>
      <c r="DAZ130" s="277"/>
      <c r="DBA130" s="277"/>
      <c r="DBB130" s="277"/>
      <c r="DBC130" s="277"/>
      <c r="DBD130" s="277"/>
      <c r="DBE130" s="277"/>
      <c r="DBF130" s="277"/>
      <c r="DBG130" s="277"/>
      <c r="DBH130" s="277"/>
      <c r="DBI130" s="277"/>
      <c r="DBJ130" s="277"/>
      <c r="DBK130" s="277"/>
      <c r="DBL130" s="277"/>
      <c r="DBM130" s="277"/>
      <c r="DBN130" s="277"/>
      <c r="DBO130" s="277"/>
      <c r="DBP130" s="277"/>
      <c r="DBQ130" s="277"/>
      <c r="DBR130" s="277"/>
      <c r="DBS130" s="277"/>
      <c r="DBT130" s="277"/>
      <c r="DBU130" s="277"/>
      <c r="DBV130" s="277"/>
      <c r="DBW130" s="277"/>
      <c r="DBX130" s="277"/>
      <c r="DBY130" s="277"/>
      <c r="DBZ130" s="277"/>
      <c r="DCA130" s="277"/>
      <c r="DCB130" s="277"/>
      <c r="DCC130" s="277"/>
      <c r="DCD130" s="277"/>
      <c r="DCE130" s="277"/>
      <c r="DCF130" s="277"/>
      <c r="DCG130" s="277"/>
      <c r="DCH130" s="277"/>
      <c r="DCI130" s="277"/>
      <c r="DCJ130" s="277"/>
      <c r="DCK130" s="277"/>
      <c r="DCL130" s="277"/>
      <c r="DCM130" s="277"/>
      <c r="DCN130" s="277"/>
      <c r="DCO130" s="277"/>
      <c r="DCP130" s="277"/>
      <c r="DCQ130" s="277"/>
      <c r="DCR130" s="277"/>
      <c r="DCS130" s="277"/>
      <c r="DCT130" s="277"/>
      <c r="DCU130" s="277"/>
      <c r="DCV130" s="277"/>
      <c r="DCW130" s="277"/>
      <c r="DCX130" s="277"/>
      <c r="DCY130" s="277"/>
      <c r="DCZ130" s="277"/>
      <c r="DDA130" s="277"/>
      <c r="DDB130" s="277"/>
      <c r="DDC130" s="277"/>
      <c r="DDD130" s="277"/>
      <c r="DDE130" s="277"/>
      <c r="DDF130" s="277"/>
      <c r="DDG130" s="277"/>
      <c r="DDH130" s="277"/>
      <c r="DDI130" s="277"/>
      <c r="DDJ130" s="277"/>
      <c r="DDK130" s="277"/>
      <c r="DDL130" s="277"/>
      <c r="DDM130" s="277"/>
      <c r="DDN130" s="277"/>
      <c r="DDO130" s="277"/>
      <c r="DDP130" s="277"/>
      <c r="DDQ130" s="277"/>
      <c r="DDR130" s="277"/>
      <c r="DDS130" s="277"/>
      <c r="DDT130" s="277"/>
      <c r="DDU130" s="277"/>
      <c r="DDV130" s="277"/>
      <c r="DDW130" s="277"/>
      <c r="DDX130" s="277"/>
      <c r="DDY130" s="277"/>
      <c r="DDZ130" s="277"/>
      <c r="DEA130" s="277"/>
      <c r="DEB130" s="277"/>
      <c r="DEC130" s="277"/>
      <c r="DED130" s="277"/>
      <c r="DEE130" s="277"/>
      <c r="DEF130" s="277"/>
      <c r="DEG130" s="277"/>
      <c r="DEH130" s="277"/>
      <c r="DEI130" s="277"/>
      <c r="DEJ130" s="277"/>
      <c r="DEK130" s="277"/>
      <c r="DEL130" s="277"/>
      <c r="DEM130" s="277"/>
      <c r="DEN130" s="277"/>
      <c r="DEO130" s="277"/>
      <c r="DEP130" s="277"/>
      <c r="DEQ130" s="277"/>
      <c r="DER130" s="277"/>
      <c r="DES130" s="277"/>
      <c r="DET130" s="277"/>
      <c r="DEU130" s="277"/>
      <c r="DEV130" s="277"/>
      <c r="DEW130" s="277"/>
      <c r="DEX130" s="277"/>
      <c r="DEY130" s="277"/>
      <c r="DEZ130" s="277"/>
      <c r="DFA130" s="277"/>
      <c r="DFB130" s="277"/>
      <c r="DFC130" s="277"/>
      <c r="DFD130" s="277"/>
      <c r="DFE130" s="277"/>
      <c r="DFF130" s="277"/>
      <c r="DFG130" s="277"/>
      <c r="DFH130" s="277"/>
      <c r="DFI130" s="277"/>
      <c r="DFJ130" s="277"/>
      <c r="DFK130" s="277"/>
      <c r="DFL130" s="277"/>
      <c r="DFM130" s="277"/>
      <c r="DFN130" s="277"/>
      <c r="DFO130" s="277"/>
      <c r="DFP130" s="277"/>
      <c r="DFQ130" s="277"/>
      <c r="DFR130" s="277"/>
      <c r="DFS130" s="277"/>
      <c r="DFT130" s="277"/>
      <c r="DFU130" s="277"/>
      <c r="DFV130" s="277"/>
      <c r="DFW130" s="277"/>
      <c r="DFX130" s="277"/>
      <c r="DFY130" s="277"/>
      <c r="DFZ130" s="277"/>
      <c r="DGA130" s="277"/>
      <c r="DGB130" s="277"/>
      <c r="DGC130" s="277"/>
      <c r="DGD130" s="277"/>
      <c r="DGE130" s="277"/>
      <c r="DGF130" s="277"/>
      <c r="DGG130" s="277"/>
      <c r="DGH130" s="277"/>
      <c r="DGI130" s="277"/>
      <c r="DGJ130" s="277"/>
      <c r="DGK130" s="277"/>
      <c r="DGL130" s="277"/>
      <c r="DGM130" s="277"/>
      <c r="DGN130" s="277"/>
      <c r="DGO130" s="277"/>
      <c r="DGP130" s="277"/>
      <c r="DGQ130" s="277"/>
      <c r="DGR130" s="277"/>
      <c r="DGS130" s="277"/>
      <c r="DGT130" s="277"/>
      <c r="DGU130" s="277"/>
      <c r="DGV130" s="277"/>
      <c r="DGW130" s="277"/>
      <c r="DGX130" s="277"/>
      <c r="DGY130" s="277"/>
      <c r="DGZ130" s="277"/>
      <c r="DHA130" s="277"/>
      <c r="DHB130" s="277"/>
      <c r="DHC130" s="277"/>
      <c r="DHD130" s="277"/>
      <c r="DHE130" s="277"/>
      <c r="DHF130" s="277"/>
      <c r="DHG130" s="277"/>
      <c r="DHH130" s="277"/>
      <c r="DHI130" s="277"/>
      <c r="DHJ130" s="277"/>
      <c r="DHK130" s="277"/>
      <c r="DHL130" s="277"/>
      <c r="DHM130" s="277"/>
      <c r="DHN130" s="277"/>
      <c r="DHO130" s="277"/>
      <c r="DHP130" s="277"/>
      <c r="DHQ130" s="277"/>
      <c r="DHR130" s="277"/>
      <c r="DHS130" s="277"/>
      <c r="DHT130" s="277"/>
      <c r="DHU130" s="277"/>
      <c r="DHV130" s="277"/>
      <c r="DHW130" s="277"/>
      <c r="DHX130" s="277"/>
      <c r="DHY130" s="277"/>
      <c r="DHZ130" s="277"/>
      <c r="DIA130" s="277"/>
      <c r="DIB130" s="277"/>
      <c r="DIC130" s="277"/>
      <c r="DID130" s="277"/>
      <c r="DIE130" s="277"/>
      <c r="DIF130" s="277"/>
      <c r="DIG130" s="277"/>
      <c r="DIH130" s="277"/>
      <c r="DII130" s="277"/>
      <c r="DIJ130" s="277"/>
      <c r="DIK130" s="277"/>
      <c r="DIL130" s="277"/>
      <c r="DIM130" s="277"/>
      <c r="DIN130" s="277"/>
      <c r="DIO130" s="277"/>
      <c r="DIP130" s="277"/>
      <c r="DIQ130" s="277"/>
      <c r="DIR130" s="277"/>
      <c r="DIS130" s="277"/>
      <c r="DIT130" s="277"/>
      <c r="DIU130" s="277"/>
      <c r="DIV130" s="277"/>
      <c r="DIW130" s="277"/>
      <c r="DIX130" s="277"/>
      <c r="DIY130" s="277"/>
      <c r="DIZ130" s="277"/>
      <c r="DJA130" s="277"/>
      <c r="DJB130" s="277"/>
      <c r="DJC130" s="277"/>
      <c r="DJD130" s="277"/>
      <c r="DJE130" s="277"/>
      <c r="DJF130" s="277"/>
      <c r="DJG130" s="277"/>
      <c r="DJH130" s="277"/>
      <c r="DJI130" s="277"/>
      <c r="DJJ130" s="277"/>
      <c r="DJK130" s="277"/>
      <c r="DJL130" s="277"/>
      <c r="DJM130" s="277"/>
      <c r="DJN130" s="277"/>
      <c r="DJO130" s="277"/>
      <c r="DJP130" s="277"/>
      <c r="DJQ130" s="277"/>
      <c r="DJR130" s="277"/>
      <c r="DJS130" s="277"/>
      <c r="DJT130" s="277"/>
      <c r="DJU130" s="277"/>
      <c r="DJV130" s="277"/>
      <c r="DJW130" s="277"/>
      <c r="DJX130" s="277"/>
      <c r="DJY130" s="277"/>
      <c r="DJZ130" s="277"/>
      <c r="DKA130" s="277"/>
      <c r="DKB130" s="277"/>
      <c r="DKC130" s="277"/>
      <c r="DKD130" s="277"/>
      <c r="DKE130" s="277"/>
      <c r="DKF130" s="277"/>
      <c r="DKG130" s="277"/>
      <c r="DKH130" s="277"/>
      <c r="DKI130" s="277"/>
      <c r="DKJ130" s="277"/>
      <c r="DKK130" s="277"/>
      <c r="DKL130" s="277"/>
      <c r="DKM130" s="277"/>
      <c r="DKN130" s="277"/>
      <c r="DKO130" s="277"/>
      <c r="DKP130" s="277"/>
      <c r="DKQ130" s="277"/>
      <c r="DKR130" s="277"/>
      <c r="DKS130" s="277"/>
      <c r="DKT130" s="277"/>
      <c r="DKU130" s="277"/>
      <c r="DKV130" s="277"/>
      <c r="DKW130" s="277"/>
      <c r="DKX130" s="277"/>
      <c r="DKY130" s="277"/>
      <c r="DKZ130" s="277"/>
      <c r="DLA130" s="277"/>
      <c r="DLB130" s="277"/>
      <c r="DLC130" s="277"/>
      <c r="DLD130" s="277"/>
      <c r="DLE130" s="277"/>
      <c r="DLF130" s="277"/>
      <c r="DLG130" s="277"/>
      <c r="DLH130" s="277"/>
      <c r="DLI130" s="277"/>
      <c r="DLJ130" s="277"/>
      <c r="DLK130" s="277"/>
      <c r="DLL130" s="277"/>
      <c r="DLM130" s="277"/>
      <c r="DLN130" s="277"/>
      <c r="DLO130" s="277"/>
      <c r="DLP130" s="277"/>
      <c r="DLQ130" s="277"/>
      <c r="DLR130" s="277"/>
      <c r="DLS130" s="277"/>
      <c r="DLT130" s="277"/>
      <c r="DLU130" s="277"/>
      <c r="DLV130" s="277"/>
      <c r="DLW130" s="277"/>
      <c r="DLX130" s="277"/>
      <c r="DLY130" s="277"/>
      <c r="DLZ130" s="277"/>
      <c r="DMA130" s="277"/>
      <c r="DMB130" s="277"/>
      <c r="DMC130" s="277"/>
      <c r="DMD130" s="277"/>
      <c r="DME130" s="277"/>
      <c r="DMF130" s="277"/>
      <c r="DMG130" s="277"/>
      <c r="DMH130" s="277"/>
      <c r="DMI130" s="277"/>
      <c r="DMJ130" s="277"/>
      <c r="DMK130" s="277"/>
      <c r="DML130" s="277"/>
      <c r="DMM130" s="277"/>
      <c r="DMN130" s="277"/>
      <c r="DMO130" s="277"/>
      <c r="DMP130" s="277"/>
      <c r="DMQ130" s="277"/>
      <c r="DMR130" s="277"/>
      <c r="DMS130" s="277"/>
      <c r="DMT130" s="277"/>
      <c r="DMU130" s="277"/>
      <c r="DMV130" s="277"/>
      <c r="DMW130" s="277"/>
      <c r="DMX130" s="277"/>
      <c r="DMY130" s="277"/>
      <c r="DMZ130" s="277"/>
      <c r="DNA130" s="277"/>
      <c r="DNB130" s="277"/>
      <c r="DNC130" s="277"/>
      <c r="DND130" s="277"/>
      <c r="DNE130" s="277"/>
      <c r="DNF130" s="277"/>
      <c r="DNG130" s="277"/>
      <c r="DNH130" s="277"/>
      <c r="DNI130" s="277"/>
      <c r="DNJ130" s="277"/>
      <c r="DNK130" s="277"/>
      <c r="DNL130" s="277"/>
      <c r="DNM130" s="277"/>
      <c r="DNN130" s="277"/>
      <c r="DNO130" s="277"/>
      <c r="DNP130" s="277"/>
      <c r="DNQ130" s="277"/>
      <c r="DNR130" s="277"/>
      <c r="DNS130" s="277"/>
      <c r="DNT130" s="277"/>
      <c r="DNU130" s="277"/>
      <c r="DNV130" s="277"/>
      <c r="DNW130" s="277"/>
      <c r="DNX130" s="277"/>
      <c r="DNY130" s="277"/>
      <c r="DNZ130" s="277"/>
      <c r="DOA130" s="277"/>
      <c r="DOB130" s="277"/>
      <c r="DOC130" s="277"/>
      <c r="DOD130" s="277"/>
      <c r="DOE130" s="277"/>
      <c r="DOF130" s="277"/>
      <c r="DOG130" s="277"/>
      <c r="DOH130" s="277"/>
      <c r="DOI130" s="277"/>
      <c r="DOJ130" s="277"/>
      <c r="DOK130" s="277"/>
      <c r="DOL130" s="277"/>
      <c r="DOM130" s="277"/>
      <c r="DON130" s="277"/>
      <c r="DOO130" s="277"/>
      <c r="DOP130" s="277"/>
      <c r="DOQ130" s="277"/>
      <c r="DOR130" s="277"/>
      <c r="DOS130" s="277"/>
      <c r="DOT130" s="277"/>
      <c r="DOU130" s="277"/>
      <c r="DOV130" s="277"/>
      <c r="DOW130" s="277"/>
      <c r="DOX130" s="277"/>
      <c r="DOY130" s="277"/>
      <c r="DOZ130" s="277"/>
      <c r="DPA130" s="277"/>
      <c r="DPB130" s="277"/>
      <c r="DPC130" s="277"/>
      <c r="DPD130" s="277"/>
      <c r="DPE130" s="277"/>
      <c r="DPF130" s="277"/>
      <c r="DPG130" s="277"/>
      <c r="DPH130" s="277"/>
      <c r="DPI130" s="277"/>
      <c r="DPJ130" s="277"/>
      <c r="DPK130" s="277"/>
      <c r="DPL130" s="277"/>
      <c r="DPM130" s="277"/>
      <c r="DPN130" s="277"/>
      <c r="DPO130" s="277"/>
      <c r="DPP130" s="277"/>
      <c r="DPQ130" s="277"/>
      <c r="DPR130" s="277"/>
      <c r="DPS130" s="277"/>
      <c r="DPT130" s="277"/>
      <c r="DPU130" s="277"/>
      <c r="DPV130" s="277"/>
      <c r="DPW130" s="277"/>
      <c r="DPX130" s="277"/>
      <c r="DPY130" s="277"/>
      <c r="DPZ130" s="277"/>
      <c r="DQA130" s="277"/>
      <c r="DQB130" s="277"/>
      <c r="DQC130" s="277"/>
      <c r="DQD130" s="277"/>
      <c r="DQE130" s="277"/>
      <c r="DQF130" s="277"/>
      <c r="DQG130" s="277"/>
      <c r="DQH130" s="277"/>
      <c r="DQI130" s="277"/>
      <c r="DQJ130" s="277"/>
      <c r="DQK130" s="277"/>
      <c r="DQL130" s="277"/>
      <c r="DQM130" s="277"/>
      <c r="DQN130" s="277"/>
      <c r="DQO130" s="277"/>
      <c r="DQP130" s="277"/>
      <c r="DQQ130" s="277"/>
      <c r="DQR130" s="277"/>
      <c r="DQS130" s="277"/>
      <c r="DQT130" s="277"/>
      <c r="DQU130" s="277"/>
      <c r="DQV130" s="277"/>
      <c r="DQW130" s="277"/>
      <c r="DQX130" s="277"/>
      <c r="DQY130" s="277"/>
      <c r="DQZ130" s="277"/>
      <c r="DRA130" s="277"/>
      <c r="DRB130" s="277"/>
      <c r="DRC130" s="277"/>
      <c r="DRD130" s="277"/>
      <c r="DRE130" s="277"/>
      <c r="DRF130" s="277"/>
      <c r="DRG130" s="277"/>
      <c r="DRH130" s="277"/>
      <c r="DRI130" s="277"/>
      <c r="DRJ130" s="277"/>
      <c r="DRK130" s="277"/>
      <c r="DRL130" s="277"/>
      <c r="DRM130" s="277"/>
      <c r="DRN130" s="277"/>
      <c r="DRO130" s="277"/>
      <c r="DRP130" s="277"/>
      <c r="DRQ130" s="277"/>
      <c r="DRR130" s="277"/>
      <c r="DRS130" s="277"/>
      <c r="DRT130" s="277"/>
      <c r="DRU130" s="277"/>
      <c r="DRV130" s="277"/>
      <c r="DRW130" s="277"/>
      <c r="DRX130" s="277"/>
      <c r="DRY130" s="277"/>
      <c r="DRZ130" s="277"/>
      <c r="DSA130" s="277"/>
      <c r="DSB130" s="277"/>
      <c r="DSC130" s="277"/>
      <c r="DSD130" s="277"/>
      <c r="DSE130" s="277"/>
      <c r="DSF130" s="277"/>
      <c r="DSG130" s="277"/>
      <c r="DSH130" s="277"/>
      <c r="DSI130" s="277"/>
      <c r="DSJ130" s="277"/>
      <c r="DSK130" s="277"/>
      <c r="DSL130" s="277"/>
      <c r="DSM130" s="277"/>
      <c r="DSN130" s="277"/>
      <c r="DSO130" s="277"/>
      <c r="DSP130" s="277"/>
      <c r="DSQ130" s="277"/>
      <c r="DSR130" s="277"/>
      <c r="DSS130" s="277"/>
      <c r="DST130" s="277"/>
      <c r="DSU130" s="277"/>
      <c r="DSV130" s="277"/>
      <c r="DSW130" s="277"/>
      <c r="DSX130" s="277"/>
      <c r="DSY130" s="277"/>
      <c r="DSZ130" s="277"/>
      <c r="DTA130" s="277"/>
      <c r="DTB130" s="277"/>
      <c r="DTC130" s="277"/>
      <c r="DTD130" s="277"/>
      <c r="DTE130" s="277"/>
      <c r="DTF130" s="277"/>
      <c r="DTG130" s="277"/>
      <c r="DTH130" s="277"/>
      <c r="DTI130" s="277"/>
      <c r="DTJ130" s="277"/>
      <c r="DTK130" s="277"/>
      <c r="DTL130" s="277"/>
      <c r="DTM130" s="277"/>
      <c r="DTN130" s="277"/>
      <c r="DTO130" s="277"/>
      <c r="DTP130" s="277"/>
      <c r="DTQ130" s="277"/>
      <c r="DTR130" s="277"/>
      <c r="DTS130" s="277"/>
      <c r="DTT130" s="277"/>
      <c r="DTU130" s="277"/>
      <c r="DTV130" s="277"/>
      <c r="DTW130" s="277"/>
      <c r="DTX130" s="277"/>
      <c r="DTY130" s="277"/>
      <c r="DTZ130" s="277"/>
      <c r="DUA130" s="277"/>
      <c r="DUB130" s="277"/>
      <c r="DUC130" s="277"/>
      <c r="DUD130" s="277"/>
      <c r="DUE130" s="277"/>
      <c r="DUF130" s="277"/>
      <c r="DUG130" s="277"/>
      <c r="DUH130" s="277"/>
      <c r="DUI130" s="277"/>
      <c r="DUJ130" s="277"/>
      <c r="DUK130" s="277"/>
      <c r="DUL130" s="277"/>
      <c r="DUM130" s="277"/>
      <c r="DUN130" s="277"/>
      <c r="DUO130" s="277"/>
      <c r="DUP130" s="277"/>
      <c r="DUQ130" s="277"/>
      <c r="DUR130" s="277"/>
      <c r="DUS130" s="277"/>
      <c r="DUT130" s="277"/>
      <c r="DUU130" s="277"/>
      <c r="DUV130" s="277"/>
      <c r="DUW130" s="277"/>
      <c r="DUX130" s="277"/>
      <c r="DUY130" s="277"/>
      <c r="DUZ130" s="277"/>
      <c r="DVA130" s="277"/>
      <c r="DVB130" s="277"/>
      <c r="DVC130" s="277"/>
      <c r="DVD130" s="277"/>
      <c r="DVE130" s="277"/>
      <c r="DVF130" s="277"/>
      <c r="DVG130" s="277"/>
      <c r="DVH130" s="277"/>
      <c r="DVI130" s="277"/>
      <c r="DVJ130" s="277"/>
      <c r="DVK130" s="277"/>
      <c r="DVL130" s="277"/>
      <c r="DVM130" s="277"/>
      <c r="DVN130" s="277"/>
      <c r="DVO130" s="277"/>
      <c r="DVP130" s="277"/>
      <c r="DVQ130" s="277"/>
      <c r="DVR130" s="277"/>
      <c r="DVS130" s="277"/>
      <c r="DVT130" s="277"/>
      <c r="DVU130" s="277"/>
      <c r="DVV130" s="277"/>
      <c r="DVW130" s="277"/>
      <c r="DVX130" s="277"/>
      <c r="DVY130" s="277"/>
      <c r="DVZ130" s="277"/>
      <c r="DWA130" s="277"/>
      <c r="DWB130" s="277"/>
      <c r="DWC130" s="277"/>
      <c r="DWD130" s="277"/>
      <c r="DWE130" s="277"/>
      <c r="DWF130" s="277"/>
      <c r="DWG130" s="277"/>
      <c r="DWH130" s="277"/>
      <c r="DWI130" s="277"/>
      <c r="DWJ130" s="277"/>
      <c r="DWK130" s="277"/>
      <c r="DWL130" s="277"/>
      <c r="DWM130" s="277"/>
      <c r="DWN130" s="277"/>
      <c r="DWO130" s="277"/>
      <c r="DWP130" s="277"/>
      <c r="DWQ130" s="277"/>
      <c r="DWR130" s="277"/>
      <c r="DWS130" s="277"/>
      <c r="DWT130" s="277"/>
      <c r="DWU130" s="277"/>
      <c r="DWV130" s="277"/>
      <c r="DWW130" s="277"/>
      <c r="DWX130" s="277"/>
      <c r="DWY130" s="277"/>
      <c r="DWZ130" s="277"/>
      <c r="DXA130" s="277"/>
      <c r="DXB130" s="277"/>
      <c r="DXC130" s="277"/>
      <c r="DXD130" s="277"/>
      <c r="DXE130" s="277"/>
      <c r="DXF130" s="277"/>
      <c r="DXG130" s="277"/>
      <c r="DXH130" s="277"/>
      <c r="DXI130" s="277"/>
      <c r="DXJ130" s="277"/>
      <c r="DXK130" s="277"/>
      <c r="DXL130" s="277"/>
      <c r="DXM130" s="277"/>
      <c r="DXN130" s="277"/>
      <c r="DXO130" s="277"/>
      <c r="DXP130" s="277"/>
      <c r="DXQ130" s="277"/>
      <c r="DXR130" s="277"/>
      <c r="DXS130" s="277"/>
      <c r="DXT130" s="277"/>
      <c r="DXU130" s="277"/>
      <c r="DXV130" s="277"/>
      <c r="DXW130" s="277"/>
      <c r="DXX130" s="277"/>
      <c r="DXY130" s="277"/>
      <c r="DXZ130" s="277"/>
      <c r="DYA130" s="277"/>
      <c r="DYB130" s="277"/>
      <c r="DYC130" s="277"/>
      <c r="DYD130" s="277"/>
      <c r="DYE130" s="277"/>
      <c r="DYF130" s="277"/>
      <c r="DYG130" s="277"/>
      <c r="DYH130" s="277"/>
      <c r="DYI130" s="277"/>
      <c r="DYJ130" s="277"/>
      <c r="DYK130" s="277"/>
      <c r="DYL130" s="277"/>
      <c r="DYM130" s="277"/>
      <c r="DYN130" s="277"/>
      <c r="DYO130" s="277"/>
      <c r="DYP130" s="277"/>
      <c r="DYQ130" s="277"/>
      <c r="DYR130" s="277"/>
      <c r="DYS130" s="277"/>
      <c r="DYT130" s="277"/>
      <c r="DYU130" s="277"/>
      <c r="DYV130" s="277"/>
      <c r="DYW130" s="277"/>
      <c r="DYX130" s="277"/>
      <c r="DYY130" s="277"/>
      <c r="DYZ130" s="277"/>
      <c r="DZA130" s="277"/>
      <c r="DZB130" s="277"/>
      <c r="DZC130" s="277"/>
      <c r="DZD130" s="277"/>
      <c r="DZE130" s="277"/>
      <c r="DZF130" s="277"/>
      <c r="DZG130" s="277"/>
      <c r="DZH130" s="277"/>
      <c r="DZI130" s="277"/>
      <c r="DZJ130" s="277"/>
      <c r="DZK130" s="277"/>
      <c r="DZL130" s="277"/>
      <c r="DZM130" s="277"/>
      <c r="DZN130" s="277"/>
      <c r="DZO130" s="277"/>
      <c r="DZP130" s="277"/>
      <c r="DZQ130" s="277"/>
      <c r="DZR130" s="277"/>
      <c r="DZS130" s="277"/>
      <c r="DZT130" s="277"/>
      <c r="DZU130" s="277"/>
      <c r="DZV130" s="277"/>
      <c r="DZW130" s="277"/>
      <c r="DZX130" s="277"/>
      <c r="DZY130" s="277"/>
      <c r="DZZ130" s="277"/>
      <c r="EAA130" s="277"/>
      <c r="EAB130" s="277"/>
      <c r="EAC130" s="277"/>
      <c r="EAD130" s="277"/>
      <c r="EAE130" s="277"/>
      <c r="EAF130" s="277"/>
      <c r="EAG130" s="277"/>
      <c r="EAH130" s="277"/>
      <c r="EAI130" s="277"/>
      <c r="EAJ130" s="277"/>
      <c r="EAK130" s="277"/>
      <c r="EAL130" s="277"/>
      <c r="EAM130" s="277"/>
      <c r="EAN130" s="277"/>
      <c r="EAO130" s="277"/>
      <c r="EAP130" s="277"/>
      <c r="EAQ130" s="277"/>
      <c r="EAR130" s="277"/>
      <c r="EAS130" s="277"/>
      <c r="EAT130" s="277"/>
      <c r="EAU130" s="277"/>
      <c r="EAV130" s="277"/>
      <c r="EAW130" s="277"/>
      <c r="EAX130" s="277"/>
      <c r="EAY130" s="277"/>
      <c r="EAZ130" s="277"/>
      <c r="EBA130" s="277"/>
      <c r="EBB130" s="277"/>
      <c r="EBC130" s="277"/>
      <c r="EBD130" s="277"/>
      <c r="EBE130" s="277"/>
      <c r="EBF130" s="277"/>
      <c r="EBG130" s="277"/>
      <c r="EBH130" s="277"/>
      <c r="EBI130" s="277"/>
      <c r="EBJ130" s="277"/>
      <c r="EBK130" s="277"/>
      <c r="EBL130" s="277"/>
      <c r="EBM130" s="277"/>
      <c r="EBN130" s="277"/>
      <c r="EBO130" s="277"/>
      <c r="EBP130" s="277"/>
      <c r="EBQ130" s="277"/>
      <c r="EBR130" s="277"/>
      <c r="EBS130" s="277"/>
      <c r="EBT130" s="277"/>
      <c r="EBU130" s="277"/>
      <c r="EBV130" s="277"/>
      <c r="EBW130" s="277"/>
      <c r="EBX130" s="277"/>
      <c r="EBY130" s="277"/>
      <c r="EBZ130" s="277"/>
      <c r="ECA130" s="277"/>
      <c r="ECB130" s="277"/>
      <c r="ECC130" s="277"/>
      <c r="ECD130" s="277"/>
      <c r="ECE130" s="277"/>
      <c r="ECF130" s="277"/>
      <c r="ECG130" s="277"/>
      <c r="ECH130" s="277"/>
      <c r="ECI130" s="277"/>
      <c r="ECJ130" s="277"/>
      <c r="ECK130" s="277"/>
      <c r="ECL130" s="277"/>
      <c r="ECM130" s="277"/>
      <c r="ECN130" s="277"/>
      <c r="ECO130" s="277"/>
      <c r="ECP130" s="277"/>
      <c r="ECQ130" s="277"/>
      <c r="ECR130" s="277"/>
      <c r="ECS130" s="277"/>
      <c r="ECT130" s="277"/>
      <c r="ECU130" s="277"/>
      <c r="ECV130" s="277"/>
      <c r="ECW130" s="277"/>
      <c r="ECX130" s="277"/>
      <c r="ECY130" s="277"/>
      <c r="ECZ130" s="277"/>
      <c r="EDA130" s="277"/>
      <c r="EDB130" s="277"/>
      <c r="EDC130" s="277"/>
      <c r="EDD130" s="277"/>
      <c r="EDE130" s="277"/>
      <c r="EDF130" s="277"/>
      <c r="EDG130" s="277"/>
      <c r="EDH130" s="277"/>
      <c r="EDI130" s="277"/>
      <c r="EDJ130" s="277"/>
      <c r="EDK130" s="277"/>
      <c r="EDL130" s="277"/>
      <c r="EDM130" s="277"/>
      <c r="EDN130" s="277"/>
      <c r="EDO130" s="277"/>
      <c r="EDP130" s="277"/>
      <c r="EDQ130" s="277"/>
      <c r="EDR130" s="277"/>
      <c r="EDS130" s="277"/>
      <c r="EDT130" s="277"/>
      <c r="EDU130" s="277"/>
      <c r="EDV130" s="277"/>
      <c r="EDW130" s="277"/>
      <c r="EDX130" s="277"/>
      <c r="EDY130" s="277"/>
      <c r="EDZ130" s="277"/>
      <c r="EEA130" s="277"/>
      <c r="EEB130" s="277"/>
      <c r="EEC130" s="277"/>
      <c r="EED130" s="277"/>
      <c r="EEE130" s="277"/>
      <c r="EEF130" s="277"/>
      <c r="EEG130" s="277"/>
      <c r="EEH130" s="277"/>
      <c r="EEI130" s="277"/>
      <c r="EEJ130" s="277"/>
      <c r="EEK130" s="277"/>
      <c r="EEL130" s="277"/>
      <c r="EEM130" s="277"/>
      <c r="EEN130" s="277"/>
      <c r="EEO130" s="277"/>
      <c r="EEP130" s="277"/>
      <c r="EEQ130" s="277"/>
      <c r="EER130" s="277"/>
      <c r="EES130" s="277"/>
      <c r="EET130" s="277"/>
      <c r="EEU130" s="277"/>
      <c r="EEV130" s="277"/>
      <c r="EEW130" s="277"/>
      <c r="EEX130" s="277"/>
      <c r="EEY130" s="277"/>
      <c r="EEZ130" s="277"/>
      <c r="EFA130" s="277"/>
      <c r="EFB130" s="277"/>
      <c r="EFC130" s="277"/>
      <c r="EFD130" s="277"/>
      <c r="EFE130" s="277"/>
      <c r="EFF130" s="277"/>
      <c r="EFG130" s="277"/>
      <c r="EFH130" s="277"/>
      <c r="EFI130" s="277"/>
      <c r="EFJ130" s="277"/>
      <c r="EFK130" s="277"/>
      <c r="EFL130" s="277"/>
      <c r="EFM130" s="277"/>
      <c r="EFN130" s="277"/>
      <c r="EFO130" s="277"/>
      <c r="EFP130" s="277"/>
      <c r="EFQ130" s="277"/>
      <c r="EFR130" s="277"/>
      <c r="EFS130" s="277"/>
      <c r="EFT130" s="277"/>
      <c r="EFU130" s="277"/>
      <c r="EFV130" s="277"/>
      <c r="EFW130" s="277"/>
      <c r="EFX130" s="277"/>
      <c r="EFY130" s="277"/>
      <c r="EFZ130" s="277"/>
      <c r="EGA130" s="277"/>
      <c r="EGB130" s="277"/>
      <c r="EGC130" s="277"/>
      <c r="EGD130" s="277"/>
      <c r="EGE130" s="277"/>
      <c r="EGF130" s="277"/>
      <c r="EGG130" s="277"/>
      <c r="EGH130" s="277"/>
      <c r="EGI130" s="277"/>
      <c r="EGJ130" s="277"/>
      <c r="EGK130" s="277"/>
      <c r="EGL130" s="277"/>
      <c r="EGM130" s="277"/>
      <c r="EGN130" s="277"/>
      <c r="EGO130" s="277"/>
      <c r="EGP130" s="277"/>
      <c r="EGQ130" s="277"/>
      <c r="EGR130" s="277"/>
      <c r="EGS130" s="277"/>
      <c r="EGT130" s="277"/>
      <c r="EGU130" s="277"/>
      <c r="EGV130" s="277"/>
      <c r="EGW130" s="277"/>
      <c r="EGX130" s="277"/>
      <c r="EGY130" s="277"/>
      <c r="EGZ130" s="277"/>
      <c r="EHA130" s="277"/>
      <c r="EHB130" s="277"/>
      <c r="EHC130" s="277"/>
      <c r="EHD130" s="277"/>
      <c r="EHE130" s="277"/>
      <c r="EHF130" s="277"/>
      <c r="EHG130" s="277"/>
      <c r="EHH130" s="277"/>
      <c r="EHI130" s="277"/>
      <c r="EHJ130" s="277"/>
      <c r="EHK130" s="277"/>
      <c r="EHL130" s="277"/>
      <c r="EHM130" s="277"/>
      <c r="EHN130" s="277"/>
      <c r="EHO130" s="277"/>
      <c r="EHP130" s="277"/>
      <c r="EHQ130" s="277"/>
      <c r="EHR130" s="277"/>
      <c r="EHS130" s="277"/>
      <c r="EHT130" s="277"/>
      <c r="EHU130" s="277"/>
      <c r="EHV130" s="277"/>
      <c r="EHW130" s="277"/>
      <c r="EHX130" s="277"/>
      <c r="EHY130" s="277"/>
      <c r="EHZ130" s="277"/>
      <c r="EIA130" s="277"/>
      <c r="EIB130" s="277"/>
      <c r="EIC130" s="277"/>
      <c r="EID130" s="277"/>
      <c r="EIE130" s="277"/>
      <c r="EIF130" s="277"/>
      <c r="EIG130" s="277"/>
      <c r="EIH130" s="277"/>
      <c r="EII130" s="277"/>
      <c r="EIJ130" s="277"/>
      <c r="EIK130" s="277"/>
      <c r="EIL130" s="277"/>
      <c r="EIM130" s="277"/>
      <c r="EIN130" s="277"/>
      <c r="EIO130" s="277"/>
      <c r="EIP130" s="277"/>
      <c r="EIQ130" s="277"/>
      <c r="EIR130" s="277"/>
      <c r="EIS130" s="277"/>
      <c r="EIT130" s="277"/>
      <c r="EIU130" s="277"/>
      <c r="EIV130" s="277"/>
      <c r="EIW130" s="277"/>
      <c r="EIX130" s="277"/>
      <c r="EIY130" s="277"/>
      <c r="EIZ130" s="277"/>
      <c r="EJA130" s="277"/>
      <c r="EJB130" s="277"/>
      <c r="EJC130" s="277"/>
      <c r="EJD130" s="277"/>
      <c r="EJE130" s="277"/>
      <c r="EJF130" s="277"/>
      <c r="EJG130" s="277"/>
      <c r="EJH130" s="277"/>
      <c r="EJI130" s="277"/>
      <c r="EJJ130" s="277"/>
      <c r="EJK130" s="277"/>
      <c r="EJL130" s="277"/>
      <c r="EJM130" s="277"/>
      <c r="EJN130" s="277"/>
      <c r="EJO130" s="277"/>
      <c r="EJP130" s="277"/>
      <c r="EJQ130" s="277"/>
      <c r="EJR130" s="277"/>
      <c r="EJS130" s="277"/>
      <c r="EJT130" s="277"/>
      <c r="EJU130" s="277"/>
      <c r="EJV130" s="277"/>
      <c r="EJW130" s="277"/>
      <c r="EJX130" s="277"/>
      <c r="EJY130" s="277"/>
      <c r="EJZ130" s="277"/>
      <c r="EKA130" s="277"/>
      <c r="EKB130" s="277"/>
      <c r="EKC130" s="277"/>
      <c r="EKD130" s="277"/>
      <c r="EKE130" s="277"/>
      <c r="EKF130" s="277"/>
      <c r="EKG130" s="277"/>
      <c r="EKH130" s="277"/>
      <c r="EKI130" s="277"/>
      <c r="EKJ130" s="277"/>
      <c r="EKK130" s="277"/>
      <c r="EKL130" s="277"/>
      <c r="EKM130" s="277"/>
      <c r="EKN130" s="277"/>
      <c r="EKO130" s="277"/>
      <c r="EKP130" s="277"/>
      <c r="EKQ130" s="277"/>
      <c r="EKR130" s="277"/>
      <c r="EKS130" s="277"/>
      <c r="EKT130" s="277"/>
      <c r="EKU130" s="277"/>
      <c r="EKV130" s="277"/>
      <c r="EKW130" s="277"/>
      <c r="EKX130" s="277"/>
      <c r="EKY130" s="277"/>
      <c r="EKZ130" s="277"/>
      <c r="ELA130" s="277"/>
      <c r="ELB130" s="277"/>
      <c r="ELC130" s="277"/>
      <c r="ELD130" s="277"/>
      <c r="ELE130" s="277"/>
      <c r="ELF130" s="277"/>
      <c r="ELG130" s="277"/>
      <c r="ELH130" s="277"/>
      <c r="ELI130" s="277"/>
      <c r="ELJ130" s="277"/>
      <c r="ELK130" s="277"/>
      <c r="ELL130" s="277"/>
      <c r="ELM130" s="277"/>
      <c r="ELN130" s="277"/>
      <c r="ELO130" s="277"/>
      <c r="ELP130" s="277"/>
      <c r="ELQ130" s="277"/>
      <c r="ELR130" s="277"/>
      <c r="ELS130" s="277"/>
      <c r="ELT130" s="277"/>
      <c r="ELU130" s="277"/>
      <c r="ELV130" s="277"/>
      <c r="ELW130" s="277"/>
      <c r="ELX130" s="277"/>
      <c r="ELY130" s="277"/>
      <c r="ELZ130" s="277"/>
      <c r="EMA130" s="277"/>
      <c r="EMB130" s="277"/>
      <c r="EMC130" s="277"/>
      <c r="EMD130" s="277"/>
      <c r="EME130" s="277"/>
      <c r="EMF130" s="277"/>
      <c r="EMG130" s="277"/>
      <c r="EMH130" s="277"/>
      <c r="EMI130" s="277"/>
      <c r="EMJ130" s="277"/>
      <c r="EMK130" s="277"/>
      <c r="EML130" s="277"/>
      <c r="EMM130" s="277"/>
      <c r="EMN130" s="277"/>
      <c r="EMO130" s="277"/>
      <c r="EMP130" s="277"/>
      <c r="EMQ130" s="277"/>
      <c r="EMR130" s="277"/>
      <c r="EMS130" s="277"/>
      <c r="EMT130" s="277"/>
      <c r="EMU130" s="277"/>
      <c r="EMV130" s="277"/>
      <c r="EMW130" s="277"/>
      <c r="EMX130" s="277"/>
      <c r="EMY130" s="277"/>
      <c r="EMZ130" s="277"/>
      <c r="ENA130" s="277"/>
      <c r="ENB130" s="277"/>
      <c r="ENC130" s="277"/>
      <c r="END130" s="277"/>
      <c r="ENE130" s="277"/>
      <c r="ENF130" s="277"/>
      <c r="ENG130" s="277"/>
      <c r="ENH130" s="277"/>
      <c r="ENI130" s="277"/>
      <c r="ENJ130" s="277"/>
      <c r="ENK130" s="277"/>
      <c r="ENL130" s="277"/>
      <c r="ENM130" s="277"/>
      <c r="ENN130" s="277"/>
      <c r="ENO130" s="277"/>
      <c r="ENP130" s="277"/>
      <c r="ENQ130" s="277"/>
      <c r="ENR130" s="277"/>
      <c r="ENS130" s="277"/>
      <c r="ENT130" s="277"/>
      <c r="ENU130" s="277"/>
      <c r="ENV130" s="277"/>
      <c r="ENW130" s="277"/>
      <c r="ENX130" s="277"/>
      <c r="ENY130" s="277"/>
      <c r="ENZ130" s="277"/>
      <c r="EOA130" s="277"/>
      <c r="EOB130" s="277"/>
      <c r="EOC130" s="277"/>
      <c r="EOD130" s="277"/>
      <c r="EOE130" s="277"/>
      <c r="EOF130" s="277"/>
      <c r="EOG130" s="277"/>
      <c r="EOH130" s="277"/>
      <c r="EOI130" s="277"/>
      <c r="EOJ130" s="277"/>
      <c r="EOK130" s="277"/>
      <c r="EOL130" s="277"/>
      <c r="EOM130" s="277"/>
      <c r="EON130" s="277"/>
      <c r="EOO130" s="277"/>
      <c r="EOP130" s="277"/>
      <c r="EOQ130" s="277"/>
      <c r="EOR130" s="277"/>
      <c r="EOS130" s="277"/>
      <c r="EOT130" s="277"/>
      <c r="EOU130" s="277"/>
      <c r="EOV130" s="277"/>
      <c r="EOW130" s="277"/>
      <c r="EOX130" s="277"/>
      <c r="EOY130" s="277"/>
      <c r="EOZ130" s="277"/>
      <c r="EPA130" s="277"/>
      <c r="EPB130" s="277"/>
      <c r="EPC130" s="277"/>
      <c r="EPD130" s="277"/>
      <c r="EPE130" s="277"/>
      <c r="EPF130" s="277"/>
      <c r="EPG130" s="277"/>
      <c r="EPH130" s="277"/>
      <c r="EPI130" s="277"/>
      <c r="EPJ130" s="277"/>
      <c r="EPK130" s="277"/>
      <c r="EPL130" s="277"/>
      <c r="EPM130" s="277"/>
      <c r="EPN130" s="277"/>
      <c r="EPO130" s="277"/>
      <c r="EPP130" s="277"/>
      <c r="EPQ130" s="277"/>
      <c r="EPR130" s="277"/>
      <c r="EPS130" s="277"/>
      <c r="EPT130" s="277"/>
      <c r="EPU130" s="277"/>
      <c r="EPV130" s="277"/>
      <c r="EPW130" s="277"/>
      <c r="EPX130" s="277"/>
      <c r="EPY130" s="277"/>
      <c r="EPZ130" s="277"/>
      <c r="EQA130" s="277"/>
      <c r="EQB130" s="277"/>
      <c r="EQC130" s="277"/>
      <c r="EQD130" s="277"/>
      <c r="EQE130" s="277"/>
      <c r="EQF130" s="277"/>
      <c r="EQG130" s="277"/>
      <c r="EQH130" s="277"/>
      <c r="EQI130" s="277"/>
      <c r="EQJ130" s="277"/>
      <c r="EQK130" s="277"/>
      <c r="EQL130" s="277"/>
      <c r="EQM130" s="277"/>
      <c r="EQN130" s="277"/>
      <c r="EQO130" s="277"/>
      <c r="EQP130" s="277"/>
      <c r="EQQ130" s="277"/>
      <c r="EQR130" s="277"/>
      <c r="EQS130" s="277"/>
      <c r="EQT130" s="277"/>
      <c r="EQU130" s="277"/>
      <c r="EQV130" s="277"/>
      <c r="EQW130" s="277"/>
      <c r="EQX130" s="277"/>
      <c r="EQY130" s="277"/>
      <c r="EQZ130" s="277"/>
      <c r="ERA130" s="277"/>
      <c r="ERB130" s="277"/>
      <c r="ERC130" s="277"/>
      <c r="ERD130" s="277"/>
      <c r="ERE130" s="277"/>
      <c r="ERF130" s="277"/>
      <c r="ERG130" s="277"/>
      <c r="ERH130" s="277"/>
      <c r="ERI130" s="277"/>
      <c r="ERJ130" s="277"/>
      <c r="ERK130" s="277"/>
      <c r="ERL130" s="277"/>
      <c r="ERM130" s="277"/>
      <c r="ERN130" s="277"/>
      <c r="ERO130" s="277"/>
      <c r="ERP130" s="277"/>
      <c r="ERQ130" s="277"/>
      <c r="ERR130" s="277"/>
      <c r="ERS130" s="277"/>
      <c r="ERT130" s="277"/>
      <c r="ERU130" s="277"/>
      <c r="ERV130" s="277"/>
      <c r="ERW130" s="277"/>
      <c r="ERX130" s="277"/>
      <c r="ERY130" s="277"/>
      <c r="ERZ130" s="277"/>
      <c r="ESA130" s="277"/>
      <c r="ESB130" s="277"/>
      <c r="ESC130" s="277"/>
      <c r="ESD130" s="277"/>
      <c r="ESE130" s="277"/>
      <c r="ESF130" s="277"/>
      <c r="ESG130" s="277"/>
      <c r="ESH130" s="277"/>
      <c r="ESI130" s="277"/>
      <c r="ESJ130" s="277"/>
      <c r="ESK130" s="277"/>
      <c r="ESL130" s="277"/>
      <c r="ESM130" s="277"/>
      <c r="ESN130" s="277"/>
      <c r="ESO130" s="277"/>
      <c r="ESP130" s="277"/>
      <c r="ESQ130" s="277"/>
      <c r="ESR130" s="277"/>
      <c r="ESS130" s="277"/>
      <c r="EST130" s="277"/>
      <c r="ESU130" s="277"/>
      <c r="ESV130" s="277"/>
      <c r="ESW130" s="277"/>
      <c r="ESX130" s="277"/>
      <c r="ESY130" s="277"/>
      <c r="ESZ130" s="277"/>
      <c r="ETA130" s="277"/>
      <c r="ETB130" s="277"/>
      <c r="ETC130" s="277"/>
      <c r="ETD130" s="277"/>
      <c r="ETE130" s="277"/>
      <c r="ETF130" s="277"/>
      <c r="ETG130" s="277"/>
      <c r="ETH130" s="277"/>
      <c r="ETI130" s="277"/>
      <c r="ETJ130" s="277"/>
      <c r="ETK130" s="277"/>
      <c r="ETL130" s="277"/>
      <c r="ETM130" s="277"/>
      <c r="ETN130" s="277"/>
      <c r="ETO130" s="277"/>
      <c r="ETP130" s="277"/>
      <c r="ETQ130" s="277"/>
      <c r="ETR130" s="277"/>
      <c r="ETS130" s="277"/>
      <c r="ETT130" s="277"/>
      <c r="ETU130" s="277"/>
      <c r="ETV130" s="277"/>
      <c r="ETW130" s="277"/>
      <c r="ETX130" s="277"/>
      <c r="ETY130" s="277"/>
      <c r="ETZ130" s="277"/>
      <c r="EUA130" s="277"/>
      <c r="EUB130" s="277"/>
      <c r="EUC130" s="277"/>
      <c r="EUD130" s="277"/>
      <c r="EUE130" s="277"/>
      <c r="EUF130" s="277"/>
      <c r="EUG130" s="277"/>
      <c r="EUH130" s="277"/>
      <c r="EUI130" s="277"/>
      <c r="EUJ130" s="277"/>
      <c r="EUK130" s="277"/>
      <c r="EUL130" s="277"/>
      <c r="EUM130" s="277"/>
      <c r="EUN130" s="277"/>
      <c r="EUO130" s="277"/>
      <c r="EUP130" s="277"/>
      <c r="EUQ130" s="277"/>
      <c r="EUR130" s="277"/>
      <c r="EUS130" s="277"/>
      <c r="EUT130" s="277"/>
      <c r="EUU130" s="277"/>
      <c r="EUV130" s="277"/>
      <c r="EUW130" s="277"/>
      <c r="EUX130" s="277"/>
      <c r="EUY130" s="277"/>
      <c r="EUZ130" s="277"/>
      <c r="EVA130" s="277"/>
      <c r="EVB130" s="277"/>
      <c r="EVC130" s="277"/>
      <c r="EVD130" s="277"/>
      <c r="EVE130" s="277"/>
      <c r="EVF130" s="277"/>
      <c r="EVG130" s="277"/>
      <c r="EVH130" s="277"/>
      <c r="EVI130" s="277"/>
      <c r="EVJ130" s="277"/>
      <c r="EVK130" s="277"/>
      <c r="EVL130" s="277"/>
      <c r="EVM130" s="277"/>
      <c r="EVN130" s="277"/>
      <c r="EVO130" s="277"/>
      <c r="EVP130" s="277"/>
      <c r="EVQ130" s="277"/>
      <c r="EVR130" s="277"/>
      <c r="EVS130" s="277"/>
      <c r="EVT130" s="277"/>
      <c r="EVU130" s="277"/>
      <c r="EVV130" s="277"/>
      <c r="EVW130" s="277"/>
      <c r="EVX130" s="277"/>
      <c r="EVY130" s="277"/>
      <c r="EVZ130" s="277"/>
      <c r="EWA130" s="277"/>
      <c r="EWB130" s="277"/>
      <c r="EWC130" s="277"/>
      <c r="EWD130" s="277"/>
      <c r="EWE130" s="277"/>
      <c r="EWF130" s="277"/>
      <c r="EWG130" s="277"/>
      <c r="EWH130" s="277"/>
      <c r="EWI130" s="277"/>
      <c r="EWJ130" s="277"/>
      <c r="EWK130" s="277"/>
      <c r="EWL130" s="277"/>
      <c r="EWM130" s="277"/>
      <c r="EWN130" s="277"/>
      <c r="EWO130" s="277"/>
      <c r="EWP130" s="277"/>
      <c r="EWQ130" s="277"/>
      <c r="EWR130" s="277"/>
      <c r="EWS130" s="277"/>
      <c r="EWT130" s="277"/>
      <c r="EWU130" s="277"/>
      <c r="EWV130" s="277"/>
      <c r="EWW130" s="277"/>
      <c r="EWX130" s="277"/>
      <c r="EWY130" s="277"/>
      <c r="EWZ130" s="277"/>
      <c r="EXA130" s="277"/>
      <c r="EXB130" s="277"/>
      <c r="EXC130" s="277"/>
      <c r="EXD130" s="277"/>
      <c r="EXE130" s="277"/>
      <c r="EXF130" s="277"/>
      <c r="EXG130" s="277"/>
      <c r="EXH130" s="277"/>
      <c r="EXI130" s="277"/>
      <c r="EXJ130" s="277"/>
      <c r="EXK130" s="277"/>
      <c r="EXL130" s="277"/>
      <c r="EXM130" s="277"/>
      <c r="EXN130" s="277"/>
      <c r="EXO130" s="277"/>
      <c r="EXP130" s="277"/>
      <c r="EXQ130" s="277"/>
      <c r="EXR130" s="277"/>
      <c r="EXS130" s="277"/>
      <c r="EXT130" s="277"/>
      <c r="EXU130" s="277"/>
      <c r="EXV130" s="277"/>
      <c r="EXW130" s="277"/>
      <c r="EXX130" s="277"/>
      <c r="EXY130" s="277"/>
      <c r="EXZ130" s="277"/>
      <c r="EYA130" s="277"/>
      <c r="EYB130" s="277"/>
      <c r="EYC130" s="277"/>
      <c r="EYD130" s="277"/>
      <c r="EYE130" s="277"/>
      <c r="EYF130" s="277"/>
      <c r="EYG130" s="277"/>
      <c r="EYH130" s="277"/>
      <c r="EYI130" s="277"/>
      <c r="EYJ130" s="277"/>
      <c r="EYK130" s="277"/>
      <c r="EYL130" s="277"/>
      <c r="EYM130" s="277"/>
      <c r="EYN130" s="277"/>
      <c r="EYO130" s="277"/>
      <c r="EYP130" s="277"/>
      <c r="EYQ130" s="277"/>
      <c r="EYR130" s="277"/>
      <c r="EYS130" s="277"/>
      <c r="EYT130" s="277"/>
      <c r="EYU130" s="277"/>
      <c r="EYV130" s="277"/>
      <c r="EYW130" s="277"/>
      <c r="EYX130" s="277"/>
      <c r="EYY130" s="277"/>
      <c r="EYZ130" s="277"/>
      <c r="EZA130" s="277"/>
      <c r="EZB130" s="277"/>
      <c r="EZC130" s="277"/>
      <c r="EZD130" s="277"/>
      <c r="EZE130" s="277"/>
      <c r="EZF130" s="277"/>
      <c r="EZG130" s="277"/>
      <c r="EZH130" s="277"/>
      <c r="EZI130" s="277"/>
      <c r="EZJ130" s="277"/>
      <c r="EZK130" s="277"/>
      <c r="EZL130" s="277"/>
      <c r="EZM130" s="277"/>
      <c r="EZN130" s="277"/>
      <c r="EZO130" s="277"/>
      <c r="EZP130" s="277"/>
      <c r="EZQ130" s="277"/>
      <c r="EZR130" s="277"/>
      <c r="EZS130" s="277"/>
      <c r="EZT130" s="277"/>
      <c r="EZU130" s="277"/>
      <c r="EZV130" s="277"/>
      <c r="EZW130" s="277"/>
      <c r="EZX130" s="277"/>
      <c r="EZY130" s="277"/>
      <c r="EZZ130" s="277"/>
      <c r="FAA130" s="277"/>
      <c r="FAB130" s="277"/>
      <c r="FAC130" s="277"/>
      <c r="FAD130" s="277"/>
      <c r="FAE130" s="277"/>
      <c r="FAF130" s="277"/>
      <c r="FAG130" s="277"/>
      <c r="FAH130" s="277"/>
      <c r="FAI130" s="277"/>
      <c r="FAJ130" s="277"/>
      <c r="FAK130" s="277"/>
      <c r="FAL130" s="277"/>
      <c r="FAM130" s="277"/>
      <c r="FAN130" s="277"/>
      <c r="FAO130" s="277"/>
      <c r="FAP130" s="277"/>
      <c r="FAQ130" s="277"/>
      <c r="FAR130" s="277"/>
      <c r="FAS130" s="277"/>
      <c r="FAT130" s="277"/>
      <c r="FAU130" s="277"/>
      <c r="FAV130" s="277"/>
      <c r="FAW130" s="277"/>
      <c r="FAX130" s="277"/>
      <c r="FAY130" s="277"/>
      <c r="FAZ130" s="277"/>
      <c r="FBA130" s="277"/>
      <c r="FBB130" s="277"/>
      <c r="FBC130" s="277"/>
      <c r="FBD130" s="277"/>
      <c r="FBE130" s="277"/>
      <c r="FBF130" s="277"/>
      <c r="FBG130" s="277"/>
      <c r="FBH130" s="277"/>
      <c r="FBI130" s="277"/>
      <c r="FBJ130" s="277"/>
      <c r="FBK130" s="277"/>
      <c r="FBL130" s="277"/>
      <c r="FBM130" s="277"/>
      <c r="FBN130" s="277"/>
      <c r="FBO130" s="277"/>
      <c r="FBP130" s="277"/>
      <c r="FBQ130" s="277"/>
      <c r="FBR130" s="277"/>
      <c r="FBS130" s="277"/>
      <c r="FBT130" s="277"/>
      <c r="FBU130" s="277"/>
      <c r="FBV130" s="277"/>
      <c r="FBW130" s="277"/>
      <c r="FBX130" s="277"/>
      <c r="FBY130" s="277"/>
      <c r="FBZ130" s="277"/>
      <c r="FCA130" s="277"/>
      <c r="FCB130" s="277"/>
      <c r="FCC130" s="277"/>
      <c r="FCD130" s="277"/>
      <c r="FCE130" s="277"/>
      <c r="FCF130" s="277"/>
      <c r="FCG130" s="277"/>
      <c r="FCH130" s="277"/>
      <c r="FCI130" s="277"/>
      <c r="FCJ130" s="277"/>
      <c r="FCK130" s="277"/>
      <c r="FCL130" s="277"/>
      <c r="FCM130" s="277"/>
      <c r="FCN130" s="277"/>
      <c r="FCO130" s="277"/>
      <c r="FCP130" s="277"/>
      <c r="FCQ130" s="277"/>
      <c r="FCR130" s="277"/>
      <c r="FCS130" s="277"/>
      <c r="FCT130" s="277"/>
      <c r="FCU130" s="277"/>
      <c r="FCV130" s="277"/>
      <c r="FCW130" s="277"/>
      <c r="FCX130" s="277"/>
      <c r="FCY130" s="277"/>
      <c r="FCZ130" s="277"/>
      <c r="FDA130" s="277"/>
      <c r="FDB130" s="277"/>
      <c r="FDC130" s="277"/>
      <c r="FDD130" s="277"/>
      <c r="FDE130" s="277"/>
      <c r="FDF130" s="277"/>
      <c r="FDG130" s="277"/>
      <c r="FDH130" s="277"/>
      <c r="FDI130" s="277"/>
      <c r="FDJ130" s="277"/>
      <c r="FDK130" s="277"/>
      <c r="FDL130" s="277"/>
      <c r="FDM130" s="277"/>
      <c r="FDN130" s="277"/>
      <c r="FDO130" s="277"/>
      <c r="FDP130" s="277"/>
      <c r="FDQ130" s="277"/>
      <c r="FDR130" s="277"/>
      <c r="FDS130" s="277"/>
      <c r="FDT130" s="277"/>
      <c r="FDU130" s="277"/>
      <c r="FDV130" s="277"/>
      <c r="FDW130" s="277"/>
      <c r="FDX130" s="277"/>
      <c r="FDY130" s="277"/>
      <c r="FDZ130" s="277"/>
      <c r="FEA130" s="277"/>
      <c r="FEB130" s="277"/>
      <c r="FEC130" s="277"/>
      <c r="FED130" s="277"/>
      <c r="FEE130" s="277"/>
      <c r="FEF130" s="277"/>
      <c r="FEG130" s="277"/>
      <c r="FEH130" s="277"/>
      <c r="FEI130" s="277"/>
      <c r="FEJ130" s="277"/>
      <c r="FEK130" s="277"/>
      <c r="FEL130" s="277"/>
      <c r="FEM130" s="277"/>
      <c r="FEN130" s="277"/>
      <c r="FEO130" s="277"/>
      <c r="FEP130" s="277"/>
      <c r="FEQ130" s="277"/>
      <c r="FER130" s="277"/>
      <c r="FES130" s="277"/>
      <c r="FET130" s="277"/>
      <c r="FEU130" s="277"/>
      <c r="FEV130" s="277"/>
      <c r="FEW130" s="277"/>
      <c r="FEX130" s="277"/>
      <c r="FEY130" s="277"/>
      <c r="FEZ130" s="277"/>
      <c r="FFA130" s="277"/>
      <c r="FFB130" s="277"/>
      <c r="FFC130" s="277"/>
      <c r="FFD130" s="277"/>
      <c r="FFE130" s="277"/>
      <c r="FFF130" s="277"/>
      <c r="FFG130" s="277"/>
      <c r="FFH130" s="277"/>
      <c r="FFI130" s="277"/>
      <c r="FFJ130" s="277"/>
      <c r="FFK130" s="277"/>
      <c r="FFL130" s="277"/>
      <c r="FFM130" s="277"/>
      <c r="FFN130" s="277"/>
      <c r="FFO130" s="277"/>
      <c r="FFP130" s="277"/>
      <c r="FFQ130" s="277"/>
      <c r="FFR130" s="277"/>
      <c r="FFS130" s="277"/>
      <c r="FFT130" s="277"/>
      <c r="FFU130" s="277"/>
      <c r="FFV130" s="277"/>
      <c r="FFW130" s="277"/>
      <c r="FFX130" s="277"/>
      <c r="FFY130" s="277"/>
      <c r="FFZ130" s="277"/>
      <c r="FGA130" s="277"/>
      <c r="FGB130" s="277"/>
      <c r="FGC130" s="277"/>
      <c r="FGD130" s="277"/>
      <c r="FGE130" s="277"/>
      <c r="FGF130" s="277"/>
      <c r="FGG130" s="277"/>
      <c r="FGH130" s="277"/>
      <c r="FGI130" s="277"/>
      <c r="FGJ130" s="277"/>
      <c r="FGK130" s="277"/>
      <c r="FGL130" s="277"/>
      <c r="FGM130" s="277"/>
      <c r="FGN130" s="277"/>
      <c r="FGO130" s="277"/>
      <c r="FGP130" s="277"/>
      <c r="FGQ130" s="277"/>
      <c r="FGR130" s="277"/>
      <c r="FGS130" s="277"/>
      <c r="FGT130" s="277"/>
      <c r="FGU130" s="277"/>
      <c r="FGV130" s="277"/>
      <c r="FGW130" s="277"/>
      <c r="FGX130" s="277"/>
      <c r="FGY130" s="277"/>
      <c r="FGZ130" s="277"/>
      <c r="FHA130" s="277"/>
      <c r="FHB130" s="277"/>
      <c r="FHC130" s="277"/>
      <c r="FHD130" s="277"/>
      <c r="FHE130" s="277"/>
      <c r="FHF130" s="277"/>
      <c r="FHG130" s="277"/>
      <c r="FHH130" s="277"/>
      <c r="FHI130" s="277"/>
      <c r="FHJ130" s="277"/>
      <c r="FHK130" s="277"/>
      <c r="FHL130" s="277"/>
      <c r="FHM130" s="277"/>
      <c r="FHN130" s="277"/>
      <c r="FHO130" s="277"/>
      <c r="FHP130" s="277"/>
      <c r="FHQ130" s="277"/>
      <c r="FHR130" s="277"/>
      <c r="FHS130" s="277"/>
      <c r="FHT130" s="277"/>
      <c r="FHU130" s="277"/>
      <c r="FHV130" s="277"/>
      <c r="FHW130" s="277"/>
      <c r="FHX130" s="277"/>
      <c r="FHY130" s="277"/>
      <c r="FHZ130" s="277"/>
      <c r="FIA130" s="277"/>
      <c r="FIB130" s="277"/>
      <c r="FIC130" s="277"/>
      <c r="FID130" s="277"/>
      <c r="FIE130" s="277"/>
      <c r="FIF130" s="277"/>
      <c r="FIG130" s="277"/>
      <c r="FIH130" s="277"/>
      <c r="FII130" s="277"/>
      <c r="FIJ130" s="277"/>
      <c r="FIK130" s="277"/>
      <c r="FIL130" s="277"/>
      <c r="FIM130" s="277"/>
      <c r="FIN130" s="277"/>
      <c r="FIO130" s="277"/>
      <c r="FIP130" s="277"/>
      <c r="FIQ130" s="277"/>
      <c r="FIR130" s="277"/>
      <c r="FIS130" s="277"/>
      <c r="FIT130" s="277"/>
      <c r="FIU130" s="277"/>
      <c r="FIV130" s="277"/>
      <c r="FIW130" s="277"/>
      <c r="FIX130" s="277"/>
      <c r="FIY130" s="277"/>
      <c r="FIZ130" s="277"/>
      <c r="FJA130" s="277"/>
      <c r="FJB130" s="277"/>
      <c r="FJC130" s="277"/>
      <c r="FJD130" s="277"/>
      <c r="FJE130" s="277"/>
      <c r="FJF130" s="277"/>
      <c r="FJG130" s="277"/>
      <c r="FJH130" s="277"/>
      <c r="FJI130" s="277"/>
      <c r="FJJ130" s="277"/>
      <c r="FJK130" s="277"/>
      <c r="FJL130" s="277"/>
      <c r="FJM130" s="277"/>
      <c r="FJN130" s="277"/>
      <c r="FJO130" s="277"/>
      <c r="FJP130" s="277"/>
      <c r="FJQ130" s="277"/>
      <c r="FJR130" s="277"/>
      <c r="FJS130" s="277"/>
      <c r="FJT130" s="277"/>
      <c r="FJU130" s="277"/>
      <c r="FJV130" s="277"/>
      <c r="FJW130" s="277"/>
      <c r="FJX130" s="277"/>
      <c r="FJY130" s="277"/>
      <c r="FJZ130" s="277"/>
      <c r="FKA130" s="277"/>
      <c r="FKB130" s="277"/>
      <c r="FKC130" s="277"/>
      <c r="FKD130" s="277"/>
      <c r="FKE130" s="277"/>
      <c r="FKF130" s="277"/>
      <c r="FKG130" s="277"/>
      <c r="FKH130" s="277"/>
      <c r="FKI130" s="277"/>
      <c r="FKJ130" s="277"/>
      <c r="FKK130" s="277"/>
      <c r="FKL130" s="277"/>
      <c r="FKM130" s="277"/>
      <c r="FKN130" s="277"/>
      <c r="FKO130" s="277"/>
      <c r="FKP130" s="277"/>
      <c r="FKQ130" s="277"/>
      <c r="FKR130" s="277"/>
      <c r="FKS130" s="277"/>
      <c r="FKT130" s="277"/>
      <c r="FKU130" s="277"/>
      <c r="FKV130" s="277"/>
      <c r="FKW130" s="277"/>
      <c r="FKX130" s="277"/>
      <c r="FKY130" s="277"/>
      <c r="FKZ130" s="277"/>
      <c r="FLA130" s="277"/>
      <c r="FLB130" s="277"/>
      <c r="FLC130" s="277"/>
      <c r="FLD130" s="277"/>
      <c r="FLE130" s="277"/>
      <c r="FLF130" s="277"/>
      <c r="FLG130" s="277"/>
      <c r="FLH130" s="277"/>
      <c r="FLI130" s="277"/>
      <c r="FLJ130" s="277"/>
      <c r="FLK130" s="277"/>
      <c r="FLL130" s="277"/>
      <c r="FLM130" s="277"/>
      <c r="FLN130" s="277"/>
      <c r="FLO130" s="277"/>
      <c r="FLP130" s="277"/>
      <c r="FLQ130" s="277"/>
      <c r="FLR130" s="277"/>
      <c r="FLS130" s="277"/>
      <c r="FLT130" s="277"/>
      <c r="FLU130" s="277"/>
      <c r="FLV130" s="277"/>
      <c r="FLW130" s="277"/>
      <c r="FLX130" s="277"/>
      <c r="FLY130" s="277"/>
      <c r="FLZ130" s="277"/>
      <c r="FMA130" s="277"/>
      <c r="FMB130" s="277"/>
      <c r="FMC130" s="277"/>
      <c r="FMD130" s="277"/>
      <c r="FME130" s="277"/>
      <c r="FMF130" s="277"/>
      <c r="FMG130" s="277"/>
      <c r="FMH130" s="277"/>
      <c r="FMI130" s="277"/>
      <c r="FMJ130" s="277"/>
      <c r="FMK130" s="277"/>
      <c r="FML130" s="277"/>
      <c r="FMM130" s="277"/>
      <c r="FMN130" s="277"/>
      <c r="FMO130" s="277"/>
      <c r="FMP130" s="277"/>
      <c r="FMQ130" s="277"/>
      <c r="FMR130" s="277"/>
      <c r="FMS130" s="277"/>
      <c r="FMT130" s="277"/>
      <c r="FMU130" s="277"/>
      <c r="FMV130" s="277"/>
      <c r="FMW130" s="277"/>
      <c r="FMX130" s="277"/>
      <c r="FMY130" s="277"/>
      <c r="FMZ130" s="277"/>
      <c r="FNA130" s="277"/>
      <c r="FNB130" s="277"/>
      <c r="FNC130" s="277"/>
      <c r="FND130" s="277"/>
      <c r="FNE130" s="277"/>
      <c r="FNF130" s="277"/>
      <c r="FNG130" s="277"/>
      <c r="FNH130" s="277"/>
      <c r="FNI130" s="277"/>
      <c r="FNJ130" s="277"/>
      <c r="FNK130" s="277"/>
      <c r="FNL130" s="277"/>
      <c r="FNM130" s="277"/>
      <c r="FNN130" s="277"/>
      <c r="FNO130" s="277"/>
      <c r="FNP130" s="277"/>
      <c r="FNQ130" s="277"/>
      <c r="FNR130" s="277"/>
      <c r="FNS130" s="277"/>
      <c r="FNT130" s="277"/>
      <c r="FNU130" s="277"/>
      <c r="FNV130" s="277"/>
      <c r="FNW130" s="277"/>
      <c r="FNX130" s="277"/>
      <c r="FNY130" s="277"/>
      <c r="FNZ130" s="277"/>
      <c r="FOA130" s="277"/>
      <c r="FOB130" s="277"/>
      <c r="FOC130" s="277"/>
      <c r="FOD130" s="277"/>
      <c r="FOE130" s="277"/>
      <c r="FOF130" s="277"/>
      <c r="FOG130" s="277"/>
      <c r="FOH130" s="277"/>
      <c r="FOI130" s="277"/>
      <c r="FOJ130" s="277"/>
      <c r="FOK130" s="277"/>
      <c r="FOL130" s="277"/>
      <c r="FOM130" s="277"/>
      <c r="FON130" s="277"/>
      <c r="FOO130" s="277"/>
      <c r="FOP130" s="277"/>
      <c r="FOQ130" s="277"/>
      <c r="FOR130" s="277"/>
      <c r="FOS130" s="277"/>
      <c r="FOT130" s="277"/>
      <c r="FOU130" s="277"/>
      <c r="FOV130" s="277"/>
      <c r="FOW130" s="277"/>
      <c r="FOX130" s="277"/>
      <c r="FOY130" s="277"/>
      <c r="FOZ130" s="277"/>
      <c r="FPA130" s="277"/>
      <c r="FPB130" s="277"/>
      <c r="FPC130" s="277"/>
      <c r="FPD130" s="277"/>
      <c r="FPE130" s="277"/>
      <c r="FPF130" s="277"/>
      <c r="FPG130" s="277"/>
      <c r="FPH130" s="277"/>
      <c r="FPI130" s="277"/>
      <c r="FPJ130" s="277"/>
      <c r="FPK130" s="277"/>
      <c r="FPL130" s="277"/>
      <c r="FPM130" s="277"/>
      <c r="FPN130" s="277"/>
      <c r="FPO130" s="277"/>
      <c r="FPP130" s="277"/>
      <c r="FPQ130" s="277"/>
      <c r="FPR130" s="277"/>
      <c r="FPS130" s="277"/>
      <c r="FPT130" s="277"/>
      <c r="FPU130" s="277"/>
      <c r="FPV130" s="277"/>
      <c r="FPW130" s="277"/>
      <c r="FPX130" s="277"/>
      <c r="FPY130" s="277"/>
      <c r="FPZ130" s="277"/>
      <c r="FQA130" s="277"/>
      <c r="FQB130" s="277"/>
      <c r="FQC130" s="277"/>
      <c r="FQD130" s="277"/>
      <c r="FQE130" s="277"/>
      <c r="FQF130" s="277"/>
      <c r="FQG130" s="277"/>
      <c r="FQH130" s="277"/>
      <c r="FQI130" s="277"/>
      <c r="FQJ130" s="277"/>
      <c r="FQK130" s="277"/>
      <c r="FQL130" s="277"/>
      <c r="FQM130" s="277"/>
      <c r="FQN130" s="277"/>
      <c r="FQO130" s="277"/>
      <c r="FQP130" s="277"/>
      <c r="FQQ130" s="277"/>
      <c r="FQR130" s="277"/>
      <c r="FQS130" s="277"/>
      <c r="FQT130" s="277"/>
      <c r="FQU130" s="277"/>
      <c r="FQV130" s="277"/>
      <c r="FQW130" s="277"/>
      <c r="FQX130" s="277"/>
      <c r="FQY130" s="277"/>
      <c r="FQZ130" s="277"/>
      <c r="FRA130" s="277"/>
      <c r="FRB130" s="277"/>
      <c r="FRC130" s="277"/>
      <c r="FRD130" s="277"/>
      <c r="FRE130" s="277"/>
      <c r="FRF130" s="277"/>
      <c r="FRG130" s="277"/>
      <c r="FRH130" s="277"/>
      <c r="FRI130" s="277"/>
      <c r="FRJ130" s="277"/>
      <c r="FRK130" s="277"/>
      <c r="FRL130" s="277"/>
      <c r="FRM130" s="277"/>
      <c r="FRN130" s="277"/>
      <c r="FRO130" s="277"/>
      <c r="FRP130" s="277"/>
      <c r="FRQ130" s="277"/>
      <c r="FRR130" s="277"/>
      <c r="FRS130" s="277"/>
      <c r="FRT130" s="277"/>
      <c r="FRU130" s="277"/>
      <c r="FRV130" s="277"/>
      <c r="FRW130" s="277"/>
      <c r="FRX130" s="277"/>
      <c r="FRY130" s="277"/>
      <c r="FRZ130" s="277"/>
      <c r="FSA130" s="277"/>
      <c r="FSB130" s="277"/>
      <c r="FSC130" s="277"/>
      <c r="FSD130" s="277"/>
      <c r="FSE130" s="277"/>
      <c r="FSF130" s="277"/>
      <c r="FSG130" s="277"/>
      <c r="FSH130" s="277"/>
      <c r="FSI130" s="277"/>
      <c r="FSJ130" s="277"/>
      <c r="FSK130" s="277"/>
      <c r="FSL130" s="277"/>
      <c r="FSM130" s="277"/>
      <c r="FSN130" s="277"/>
      <c r="FSO130" s="277"/>
      <c r="FSP130" s="277"/>
      <c r="FSQ130" s="277"/>
      <c r="FSR130" s="277"/>
      <c r="FSS130" s="277"/>
      <c r="FST130" s="277"/>
      <c r="FSU130" s="277"/>
      <c r="FSV130" s="277"/>
      <c r="FSW130" s="277"/>
      <c r="FSX130" s="277"/>
      <c r="FSY130" s="277"/>
      <c r="FSZ130" s="277"/>
      <c r="FTA130" s="277"/>
      <c r="FTB130" s="277"/>
      <c r="FTC130" s="277"/>
      <c r="FTD130" s="277"/>
      <c r="FTE130" s="277"/>
      <c r="FTF130" s="277"/>
      <c r="FTG130" s="277"/>
      <c r="FTH130" s="277"/>
      <c r="FTI130" s="277"/>
      <c r="FTJ130" s="277"/>
      <c r="FTK130" s="277"/>
      <c r="FTL130" s="277"/>
      <c r="FTM130" s="277"/>
      <c r="FTN130" s="277"/>
      <c r="FTO130" s="277"/>
      <c r="FTP130" s="277"/>
      <c r="FTQ130" s="277"/>
      <c r="FTR130" s="277"/>
      <c r="FTS130" s="277"/>
      <c r="FTT130" s="277"/>
      <c r="FTU130" s="277"/>
      <c r="FTV130" s="277"/>
      <c r="FTW130" s="277"/>
      <c r="FTX130" s="277"/>
      <c r="FTY130" s="277"/>
      <c r="FTZ130" s="277"/>
      <c r="FUA130" s="277"/>
      <c r="FUB130" s="277"/>
      <c r="FUC130" s="277"/>
      <c r="FUD130" s="277"/>
      <c r="FUE130" s="277"/>
      <c r="FUF130" s="277"/>
      <c r="FUG130" s="277"/>
      <c r="FUH130" s="277"/>
      <c r="FUI130" s="277"/>
      <c r="FUJ130" s="277"/>
      <c r="FUK130" s="277"/>
      <c r="FUL130" s="277"/>
      <c r="FUM130" s="277"/>
      <c r="FUN130" s="277"/>
      <c r="FUO130" s="277"/>
      <c r="FUP130" s="277"/>
      <c r="FUQ130" s="277"/>
      <c r="FUR130" s="277"/>
      <c r="FUS130" s="277"/>
      <c r="FUT130" s="277"/>
      <c r="FUU130" s="277"/>
      <c r="FUV130" s="277"/>
      <c r="FUW130" s="277"/>
      <c r="FUX130" s="277"/>
      <c r="FUY130" s="277"/>
      <c r="FUZ130" s="277"/>
      <c r="FVA130" s="277"/>
      <c r="FVB130" s="277"/>
      <c r="FVC130" s="277"/>
      <c r="FVD130" s="277"/>
      <c r="FVE130" s="277"/>
      <c r="FVF130" s="277"/>
      <c r="FVG130" s="277"/>
      <c r="FVH130" s="277"/>
      <c r="FVI130" s="277"/>
      <c r="FVJ130" s="277"/>
      <c r="FVK130" s="277"/>
      <c r="FVL130" s="277"/>
      <c r="FVM130" s="277"/>
      <c r="FVN130" s="277"/>
      <c r="FVO130" s="277"/>
      <c r="FVP130" s="277"/>
      <c r="FVQ130" s="277"/>
      <c r="FVR130" s="277"/>
      <c r="FVS130" s="277"/>
      <c r="FVT130" s="277"/>
      <c r="FVU130" s="277"/>
      <c r="FVV130" s="277"/>
      <c r="FVW130" s="277"/>
      <c r="FVX130" s="277"/>
      <c r="FVY130" s="277"/>
      <c r="FVZ130" s="277"/>
      <c r="FWA130" s="277"/>
      <c r="FWB130" s="277"/>
      <c r="FWC130" s="277"/>
      <c r="FWD130" s="277"/>
      <c r="FWE130" s="277"/>
      <c r="FWF130" s="277"/>
      <c r="FWG130" s="277"/>
      <c r="FWH130" s="277"/>
      <c r="FWI130" s="277"/>
      <c r="FWJ130" s="277"/>
      <c r="FWK130" s="277"/>
      <c r="FWL130" s="277"/>
      <c r="FWM130" s="277"/>
      <c r="FWN130" s="277"/>
      <c r="FWO130" s="277"/>
      <c r="FWP130" s="277"/>
      <c r="FWQ130" s="277"/>
      <c r="FWR130" s="277"/>
      <c r="FWS130" s="277"/>
      <c r="FWT130" s="277"/>
      <c r="FWU130" s="277"/>
      <c r="FWV130" s="277"/>
      <c r="FWW130" s="277"/>
      <c r="FWX130" s="277"/>
      <c r="FWY130" s="277"/>
      <c r="FWZ130" s="277"/>
      <c r="FXA130" s="277"/>
      <c r="FXB130" s="277"/>
      <c r="FXC130" s="277"/>
      <c r="FXD130" s="277"/>
      <c r="FXE130" s="277"/>
      <c r="FXF130" s="277"/>
      <c r="FXG130" s="277"/>
      <c r="FXH130" s="277"/>
      <c r="FXI130" s="277"/>
      <c r="FXJ130" s="277"/>
      <c r="FXK130" s="277"/>
      <c r="FXL130" s="277"/>
      <c r="FXM130" s="277"/>
      <c r="FXN130" s="277"/>
      <c r="FXO130" s="277"/>
      <c r="FXP130" s="277"/>
      <c r="FXQ130" s="277"/>
      <c r="FXR130" s="277"/>
      <c r="FXS130" s="277"/>
      <c r="FXT130" s="277"/>
      <c r="FXU130" s="277"/>
      <c r="FXV130" s="277"/>
      <c r="FXW130" s="277"/>
      <c r="FXX130" s="277"/>
      <c r="FXY130" s="277"/>
      <c r="FXZ130" s="277"/>
      <c r="FYA130" s="277"/>
      <c r="FYB130" s="277"/>
      <c r="FYC130" s="277"/>
      <c r="FYD130" s="277"/>
      <c r="FYE130" s="277"/>
      <c r="FYF130" s="277"/>
      <c r="FYG130" s="277"/>
      <c r="FYH130" s="277"/>
      <c r="FYI130" s="277"/>
      <c r="FYJ130" s="277"/>
      <c r="FYK130" s="277"/>
      <c r="FYL130" s="277"/>
      <c r="FYM130" s="277"/>
      <c r="FYN130" s="277"/>
      <c r="FYO130" s="277"/>
      <c r="FYP130" s="277"/>
      <c r="FYQ130" s="277"/>
      <c r="FYR130" s="277"/>
      <c r="FYS130" s="277"/>
      <c r="FYT130" s="277"/>
      <c r="FYU130" s="277"/>
      <c r="FYV130" s="277"/>
      <c r="FYW130" s="277"/>
      <c r="FYX130" s="277"/>
      <c r="FYY130" s="277"/>
      <c r="FYZ130" s="277"/>
      <c r="FZA130" s="277"/>
      <c r="FZB130" s="277"/>
      <c r="FZC130" s="277"/>
      <c r="FZD130" s="277"/>
      <c r="FZE130" s="277"/>
      <c r="FZF130" s="277"/>
      <c r="FZG130" s="277"/>
      <c r="FZH130" s="277"/>
      <c r="FZI130" s="277"/>
      <c r="FZJ130" s="277"/>
      <c r="FZK130" s="277"/>
      <c r="FZL130" s="277"/>
      <c r="FZM130" s="277"/>
      <c r="FZN130" s="277"/>
      <c r="FZO130" s="277"/>
      <c r="FZP130" s="277"/>
      <c r="FZQ130" s="277"/>
      <c r="FZR130" s="277"/>
      <c r="FZS130" s="277"/>
      <c r="FZT130" s="277"/>
      <c r="FZU130" s="277"/>
      <c r="FZV130" s="277"/>
      <c r="FZW130" s="277"/>
      <c r="FZX130" s="277"/>
      <c r="FZY130" s="277"/>
      <c r="FZZ130" s="277"/>
      <c r="GAA130" s="277"/>
      <c r="GAB130" s="277"/>
      <c r="GAC130" s="277"/>
      <c r="GAD130" s="277"/>
      <c r="GAE130" s="277"/>
      <c r="GAF130" s="277"/>
      <c r="GAG130" s="277"/>
      <c r="GAH130" s="277"/>
      <c r="GAI130" s="277"/>
      <c r="GAJ130" s="277"/>
      <c r="GAK130" s="277"/>
      <c r="GAL130" s="277"/>
      <c r="GAM130" s="277"/>
      <c r="GAN130" s="277"/>
      <c r="GAO130" s="277"/>
      <c r="GAP130" s="277"/>
      <c r="GAQ130" s="277"/>
      <c r="GAR130" s="277"/>
      <c r="GAS130" s="277"/>
      <c r="GAT130" s="277"/>
      <c r="GAU130" s="277"/>
      <c r="GAV130" s="277"/>
      <c r="GAW130" s="277"/>
      <c r="GAX130" s="277"/>
      <c r="GAY130" s="277"/>
      <c r="GAZ130" s="277"/>
      <c r="GBA130" s="277"/>
      <c r="GBB130" s="277"/>
      <c r="GBC130" s="277"/>
      <c r="GBD130" s="277"/>
      <c r="GBE130" s="277"/>
      <c r="GBF130" s="277"/>
      <c r="GBG130" s="277"/>
      <c r="GBH130" s="277"/>
      <c r="GBI130" s="277"/>
      <c r="GBJ130" s="277"/>
      <c r="GBK130" s="277"/>
      <c r="GBL130" s="277"/>
      <c r="GBM130" s="277"/>
      <c r="GBN130" s="277"/>
      <c r="GBO130" s="277"/>
      <c r="GBP130" s="277"/>
      <c r="GBQ130" s="277"/>
      <c r="GBR130" s="277"/>
      <c r="GBS130" s="277"/>
      <c r="GBT130" s="277"/>
      <c r="GBU130" s="277"/>
      <c r="GBV130" s="277"/>
      <c r="GBW130" s="277"/>
      <c r="GBX130" s="277"/>
      <c r="GBY130" s="277"/>
      <c r="GBZ130" s="277"/>
      <c r="GCA130" s="277"/>
      <c r="GCB130" s="277"/>
      <c r="GCC130" s="277"/>
      <c r="GCD130" s="277"/>
      <c r="GCE130" s="277"/>
      <c r="GCF130" s="277"/>
      <c r="GCG130" s="277"/>
      <c r="GCH130" s="277"/>
      <c r="GCI130" s="277"/>
      <c r="GCJ130" s="277"/>
      <c r="GCK130" s="277"/>
      <c r="GCL130" s="277"/>
      <c r="GCM130" s="277"/>
      <c r="GCN130" s="277"/>
      <c r="GCO130" s="277"/>
      <c r="GCP130" s="277"/>
      <c r="GCQ130" s="277"/>
      <c r="GCR130" s="277"/>
      <c r="GCS130" s="277"/>
      <c r="GCT130" s="277"/>
      <c r="GCU130" s="277"/>
      <c r="GCV130" s="277"/>
      <c r="GCW130" s="277"/>
      <c r="GCX130" s="277"/>
      <c r="GCY130" s="277"/>
      <c r="GCZ130" s="277"/>
      <c r="GDA130" s="277"/>
      <c r="GDB130" s="277"/>
      <c r="GDC130" s="277"/>
      <c r="GDD130" s="277"/>
      <c r="GDE130" s="277"/>
      <c r="GDF130" s="277"/>
      <c r="GDG130" s="277"/>
      <c r="GDH130" s="277"/>
      <c r="GDI130" s="277"/>
      <c r="GDJ130" s="277"/>
      <c r="GDK130" s="277"/>
      <c r="GDL130" s="277"/>
      <c r="GDM130" s="277"/>
      <c r="GDN130" s="277"/>
      <c r="GDO130" s="277"/>
      <c r="GDP130" s="277"/>
      <c r="GDQ130" s="277"/>
      <c r="GDR130" s="277"/>
      <c r="GDS130" s="277"/>
      <c r="GDT130" s="277"/>
      <c r="GDU130" s="277"/>
      <c r="GDV130" s="277"/>
      <c r="GDW130" s="277"/>
      <c r="GDX130" s="277"/>
      <c r="GDY130" s="277"/>
      <c r="GDZ130" s="277"/>
      <c r="GEA130" s="277"/>
      <c r="GEB130" s="277"/>
      <c r="GEC130" s="277"/>
      <c r="GED130" s="277"/>
      <c r="GEE130" s="277"/>
      <c r="GEF130" s="277"/>
      <c r="GEG130" s="277"/>
      <c r="GEH130" s="277"/>
      <c r="GEI130" s="277"/>
      <c r="GEJ130" s="277"/>
      <c r="GEK130" s="277"/>
      <c r="GEL130" s="277"/>
      <c r="GEM130" s="277"/>
      <c r="GEN130" s="277"/>
      <c r="GEO130" s="277"/>
      <c r="GEP130" s="277"/>
      <c r="GEQ130" s="277"/>
      <c r="GER130" s="277"/>
      <c r="GES130" s="277"/>
      <c r="GET130" s="277"/>
      <c r="GEU130" s="277"/>
      <c r="GEV130" s="277"/>
      <c r="GEW130" s="277"/>
      <c r="GEX130" s="277"/>
      <c r="GEY130" s="277"/>
      <c r="GEZ130" s="277"/>
      <c r="GFA130" s="277"/>
      <c r="GFB130" s="277"/>
      <c r="GFC130" s="277"/>
      <c r="GFD130" s="277"/>
      <c r="GFE130" s="277"/>
      <c r="GFF130" s="277"/>
      <c r="GFG130" s="277"/>
      <c r="GFH130" s="277"/>
      <c r="GFI130" s="277"/>
      <c r="GFJ130" s="277"/>
      <c r="GFK130" s="277"/>
      <c r="GFL130" s="277"/>
      <c r="GFM130" s="277"/>
      <c r="GFN130" s="277"/>
      <c r="GFO130" s="277"/>
      <c r="GFP130" s="277"/>
      <c r="GFQ130" s="277"/>
      <c r="GFR130" s="277"/>
      <c r="GFS130" s="277"/>
      <c r="GFT130" s="277"/>
      <c r="GFU130" s="277"/>
      <c r="GFV130" s="277"/>
      <c r="GFW130" s="277"/>
      <c r="GFX130" s="277"/>
      <c r="GFY130" s="277"/>
      <c r="GFZ130" s="277"/>
      <c r="GGA130" s="277"/>
      <c r="GGB130" s="277"/>
      <c r="GGC130" s="277"/>
      <c r="GGD130" s="277"/>
      <c r="GGE130" s="277"/>
      <c r="GGF130" s="277"/>
      <c r="GGG130" s="277"/>
      <c r="GGH130" s="277"/>
      <c r="GGI130" s="277"/>
      <c r="GGJ130" s="277"/>
      <c r="GGK130" s="277"/>
      <c r="GGL130" s="277"/>
      <c r="GGM130" s="277"/>
      <c r="GGN130" s="277"/>
      <c r="GGO130" s="277"/>
      <c r="GGP130" s="277"/>
      <c r="GGQ130" s="277"/>
      <c r="GGR130" s="277"/>
      <c r="GGS130" s="277"/>
      <c r="GGT130" s="277"/>
      <c r="GGU130" s="277"/>
      <c r="GGV130" s="277"/>
      <c r="GGW130" s="277"/>
      <c r="GGX130" s="277"/>
      <c r="GGY130" s="277"/>
      <c r="GGZ130" s="277"/>
      <c r="GHA130" s="277"/>
      <c r="GHB130" s="277"/>
      <c r="GHC130" s="277"/>
      <c r="GHD130" s="277"/>
      <c r="GHE130" s="277"/>
      <c r="GHF130" s="277"/>
      <c r="GHG130" s="277"/>
      <c r="GHH130" s="277"/>
      <c r="GHI130" s="277"/>
      <c r="GHJ130" s="277"/>
      <c r="GHK130" s="277"/>
      <c r="GHL130" s="277"/>
      <c r="GHM130" s="277"/>
      <c r="GHN130" s="277"/>
      <c r="GHO130" s="277"/>
      <c r="GHP130" s="277"/>
      <c r="GHQ130" s="277"/>
      <c r="GHR130" s="277"/>
      <c r="GHS130" s="277"/>
      <c r="GHT130" s="277"/>
      <c r="GHU130" s="277"/>
      <c r="GHV130" s="277"/>
      <c r="GHW130" s="277"/>
      <c r="GHX130" s="277"/>
      <c r="GHY130" s="277"/>
      <c r="GHZ130" s="277"/>
      <c r="GIA130" s="277"/>
      <c r="GIB130" s="277"/>
      <c r="GIC130" s="277"/>
      <c r="GID130" s="277"/>
      <c r="GIE130" s="277"/>
      <c r="GIF130" s="277"/>
      <c r="GIG130" s="277"/>
      <c r="GIH130" s="277"/>
      <c r="GII130" s="277"/>
      <c r="GIJ130" s="277"/>
      <c r="GIK130" s="277"/>
      <c r="GIL130" s="277"/>
      <c r="GIM130" s="277"/>
      <c r="GIN130" s="277"/>
      <c r="GIO130" s="277"/>
      <c r="GIP130" s="277"/>
      <c r="GIQ130" s="277"/>
      <c r="GIR130" s="277"/>
      <c r="GIS130" s="277"/>
      <c r="GIT130" s="277"/>
      <c r="GIU130" s="277"/>
      <c r="GIV130" s="277"/>
      <c r="GIW130" s="277"/>
      <c r="GIX130" s="277"/>
      <c r="GIY130" s="277"/>
      <c r="GIZ130" s="277"/>
      <c r="GJA130" s="277"/>
      <c r="GJB130" s="277"/>
      <c r="GJC130" s="277"/>
      <c r="GJD130" s="277"/>
      <c r="GJE130" s="277"/>
      <c r="GJF130" s="277"/>
      <c r="GJG130" s="277"/>
      <c r="GJH130" s="277"/>
      <c r="GJI130" s="277"/>
      <c r="GJJ130" s="277"/>
      <c r="GJK130" s="277"/>
      <c r="GJL130" s="277"/>
      <c r="GJM130" s="277"/>
      <c r="GJN130" s="277"/>
      <c r="GJO130" s="277"/>
      <c r="GJP130" s="277"/>
      <c r="GJQ130" s="277"/>
      <c r="GJR130" s="277"/>
      <c r="GJS130" s="277"/>
      <c r="GJT130" s="277"/>
      <c r="GJU130" s="277"/>
      <c r="GJV130" s="277"/>
      <c r="GJW130" s="277"/>
      <c r="GJX130" s="277"/>
      <c r="GJY130" s="277"/>
      <c r="GJZ130" s="277"/>
      <c r="GKA130" s="277"/>
      <c r="GKB130" s="277"/>
      <c r="GKC130" s="277"/>
      <c r="GKD130" s="277"/>
      <c r="GKE130" s="277"/>
      <c r="GKF130" s="277"/>
      <c r="GKG130" s="277"/>
      <c r="GKH130" s="277"/>
      <c r="GKI130" s="277"/>
      <c r="GKJ130" s="277"/>
      <c r="GKK130" s="277"/>
      <c r="GKL130" s="277"/>
      <c r="GKM130" s="277"/>
      <c r="GKN130" s="277"/>
      <c r="GKO130" s="277"/>
      <c r="GKP130" s="277"/>
      <c r="GKQ130" s="277"/>
      <c r="GKR130" s="277"/>
      <c r="GKS130" s="277"/>
      <c r="GKT130" s="277"/>
      <c r="GKU130" s="277"/>
      <c r="GKV130" s="277"/>
      <c r="GKW130" s="277"/>
      <c r="GKX130" s="277"/>
      <c r="GKY130" s="277"/>
      <c r="GKZ130" s="277"/>
      <c r="GLA130" s="277"/>
      <c r="GLB130" s="277"/>
      <c r="GLC130" s="277"/>
      <c r="GLD130" s="277"/>
      <c r="GLE130" s="277"/>
      <c r="GLF130" s="277"/>
      <c r="GLG130" s="277"/>
      <c r="GLH130" s="277"/>
      <c r="GLI130" s="277"/>
      <c r="GLJ130" s="277"/>
      <c r="GLK130" s="277"/>
      <c r="GLL130" s="277"/>
      <c r="GLM130" s="277"/>
      <c r="GLN130" s="277"/>
      <c r="GLO130" s="277"/>
      <c r="GLP130" s="277"/>
      <c r="GLQ130" s="277"/>
      <c r="GLR130" s="277"/>
      <c r="GLS130" s="277"/>
      <c r="GLT130" s="277"/>
      <c r="GLU130" s="277"/>
      <c r="GLV130" s="277"/>
      <c r="GLW130" s="277"/>
      <c r="GLX130" s="277"/>
      <c r="GLY130" s="277"/>
      <c r="GLZ130" s="277"/>
      <c r="GMA130" s="277"/>
      <c r="GMB130" s="277"/>
      <c r="GMC130" s="277"/>
      <c r="GMD130" s="277"/>
      <c r="GME130" s="277"/>
      <c r="GMF130" s="277"/>
      <c r="GMG130" s="277"/>
      <c r="GMH130" s="277"/>
      <c r="GMI130" s="277"/>
      <c r="GMJ130" s="277"/>
      <c r="GMK130" s="277"/>
      <c r="GML130" s="277"/>
      <c r="GMM130" s="277"/>
      <c r="GMN130" s="277"/>
      <c r="GMO130" s="277"/>
      <c r="GMP130" s="277"/>
      <c r="GMQ130" s="277"/>
      <c r="GMR130" s="277"/>
      <c r="GMS130" s="277"/>
      <c r="GMT130" s="277"/>
      <c r="GMU130" s="277"/>
      <c r="GMV130" s="277"/>
      <c r="GMW130" s="277"/>
      <c r="GMX130" s="277"/>
      <c r="GMY130" s="277"/>
      <c r="GMZ130" s="277"/>
      <c r="GNA130" s="277"/>
      <c r="GNB130" s="277"/>
      <c r="GNC130" s="277"/>
      <c r="GND130" s="277"/>
      <c r="GNE130" s="277"/>
      <c r="GNF130" s="277"/>
      <c r="GNG130" s="277"/>
      <c r="GNH130" s="277"/>
      <c r="GNI130" s="277"/>
      <c r="GNJ130" s="277"/>
      <c r="GNK130" s="277"/>
      <c r="GNL130" s="277"/>
      <c r="GNM130" s="277"/>
      <c r="GNN130" s="277"/>
      <c r="GNO130" s="277"/>
      <c r="GNP130" s="277"/>
      <c r="GNQ130" s="277"/>
      <c r="GNR130" s="277"/>
      <c r="GNS130" s="277"/>
      <c r="GNT130" s="277"/>
      <c r="GNU130" s="277"/>
      <c r="GNV130" s="277"/>
      <c r="GNW130" s="277"/>
      <c r="GNX130" s="277"/>
      <c r="GNY130" s="277"/>
      <c r="GNZ130" s="277"/>
      <c r="GOA130" s="277"/>
      <c r="GOB130" s="277"/>
      <c r="GOC130" s="277"/>
      <c r="GOD130" s="277"/>
      <c r="GOE130" s="277"/>
      <c r="GOF130" s="277"/>
      <c r="GOG130" s="277"/>
      <c r="GOH130" s="277"/>
      <c r="GOI130" s="277"/>
      <c r="GOJ130" s="277"/>
      <c r="GOK130" s="277"/>
      <c r="GOL130" s="277"/>
      <c r="GOM130" s="277"/>
      <c r="GON130" s="277"/>
      <c r="GOO130" s="277"/>
      <c r="GOP130" s="277"/>
      <c r="GOQ130" s="277"/>
      <c r="GOR130" s="277"/>
      <c r="GOS130" s="277"/>
      <c r="GOT130" s="277"/>
      <c r="GOU130" s="277"/>
      <c r="GOV130" s="277"/>
      <c r="GOW130" s="277"/>
      <c r="GOX130" s="277"/>
      <c r="GOY130" s="277"/>
      <c r="GOZ130" s="277"/>
      <c r="GPA130" s="277"/>
      <c r="GPB130" s="277"/>
      <c r="GPC130" s="277"/>
      <c r="GPD130" s="277"/>
      <c r="GPE130" s="277"/>
      <c r="GPF130" s="277"/>
      <c r="GPG130" s="277"/>
      <c r="GPH130" s="277"/>
      <c r="GPI130" s="277"/>
      <c r="GPJ130" s="277"/>
      <c r="GPK130" s="277"/>
      <c r="GPL130" s="277"/>
      <c r="GPM130" s="277"/>
      <c r="GPN130" s="277"/>
      <c r="GPO130" s="277"/>
      <c r="GPP130" s="277"/>
      <c r="GPQ130" s="277"/>
      <c r="GPR130" s="277"/>
      <c r="GPS130" s="277"/>
      <c r="GPT130" s="277"/>
      <c r="GPU130" s="277"/>
      <c r="GPV130" s="277"/>
      <c r="GPW130" s="277"/>
      <c r="GPX130" s="277"/>
      <c r="GPY130" s="277"/>
      <c r="GPZ130" s="277"/>
      <c r="GQA130" s="277"/>
      <c r="GQB130" s="277"/>
      <c r="GQC130" s="277"/>
      <c r="GQD130" s="277"/>
      <c r="GQE130" s="277"/>
      <c r="GQF130" s="277"/>
      <c r="GQG130" s="277"/>
      <c r="GQH130" s="277"/>
      <c r="GQI130" s="277"/>
      <c r="GQJ130" s="277"/>
      <c r="GQK130" s="277"/>
      <c r="GQL130" s="277"/>
      <c r="GQM130" s="277"/>
      <c r="GQN130" s="277"/>
      <c r="GQO130" s="277"/>
      <c r="GQP130" s="277"/>
      <c r="GQQ130" s="277"/>
      <c r="GQR130" s="277"/>
      <c r="GQS130" s="277"/>
      <c r="GQT130" s="277"/>
      <c r="GQU130" s="277"/>
      <c r="GQV130" s="277"/>
      <c r="GQW130" s="277"/>
      <c r="GQX130" s="277"/>
      <c r="GQY130" s="277"/>
      <c r="GQZ130" s="277"/>
      <c r="GRA130" s="277"/>
      <c r="GRB130" s="277"/>
      <c r="GRC130" s="277"/>
      <c r="GRD130" s="277"/>
      <c r="GRE130" s="277"/>
      <c r="GRF130" s="277"/>
      <c r="GRG130" s="277"/>
      <c r="GRH130" s="277"/>
      <c r="GRI130" s="277"/>
      <c r="GRJ130" s="277"/>
      <c r="GRK130" s="277"/>
      <c r="GRL130" s="277"/>
      <c r="GRM130" s="277"/>
      <c r="GRN130" s="277"/>
      <c r="GRO130" s="277"/>
      <c r="GRP130" s="277"/>
      <c r="GRQ130" s="277"/>
      <c r="GRR130" s="277"/>
      <c r="GRS130" s="277"/>
      <c r="GRT130" s="277"/>
      <c r="GRU130" s="277"/>
      <c r="GRV130" s="277"/>
      <c r="GRW130" s="277"/>
      <c r="GRX130" s="277"/>
      <c r="GRY130" s="277"/>
      <c r="GRZ130" s="277"/>
      <c r="GSA130" s="277"/>
      <c r="GSB130" s="277"/>
      <c r="GSC130" s="277"/>
      <c r="GSD130" s="277"/>
      <c r="GSE130" s="277"/>
      <c r="GSF130" s="277"/>
      <c r="GSG130" s="277"/>
      <c r="GSH130" s="277"/>
      <c r="GSI130" s="277"/>
      <c r="GSJ130" s="277"/>
      <c r="GSK130" s="277"/>
      <c r="GSL130" s="277"/>
      <c r="GSM130" s="277"/>
      <c r="GSN130" s="277"/>
      <c r="GSO130" s="277"/>
      <c r="GSP130" s="277"/>
      <c r="GSQ130" s="277"/>
      <c r="GSR130" s="277"/>
      <c r="GSS130" s="277"/>
      <c r="GST130" s="277"/>
      <c r="GSU130" s="277"/>
      <c r="GSV130" s="277"/>
      <c r="GSW130" s="277"/>
      <c r="GSX130" s="277"/>
      <c r="GSY130" s="277"/>
      <c r="GSZ130" s="277"/>
      <c r="GTA130" s="277"/>
      <c r="GTB130" s="277"/>
      <c r="GTC130" s="277"/>
      <c r="GTD130" s="277"/>
      <c r="GTE130" s="277"/>
      <c r="GTF130" s="277"/>
      <c r="GTG130" s="277"/>
      <c r="GTH130" s="277"/>
      <c r="GTI130" s="277"/>
      <c r="GTJ130" s="277"/>
      <c r="GTK130" s="277"/>
      <c r="GTL130" s="277"/>
      <c r="GTM130" s="277"/>
      <c r="GTN130" s="277"/>
      <c r="GTO130" s="277"/>
      <c r="GTP130" s="277"/>
      <c r="GTQ130" s="277"/>
      <c r="GTR130" s="277"/>
      <c r="GTS130" s="277"/>
      <c r="GTT130" s="277"/>
      <c r="GTU130" s="277"/>
      <c r="GTV130" s="277"/>
      <c r="GTW130" s="277"/>
      <c r="GTX130" s="277"/>
      <c r="GTY130" s="277"/>
      <c r="GTZ130" s="277"/>
      <c r="GUA130" s="277"/>
      <c r="GUB130" s="277"/>
      <c r="GUC130" s="277"/>
      <c r="GUD130" s="277"/>
      <c r="GUE130" s="277"/>
      <c r="GUF130" s="277"/>
      <c r="GUG130" s="277"/>
      <c r="GUH130" s="277"/>
      <c r="GUI130" s="277"/>
      <c r="GUJ130" s="277"/>
      <c r="GUK130" s="277"/>
      <c r="GUL130" s="277"/>
      <c r="GUM130" s="277"/>
      <c r="GUN130" s="277"/>
      <c r="GUO130" s="277"/>
      <c r="GUP130" s="277"/>
      <c r="GUQ130" s="277"/>
      <c r="GUR130" s="277"/>
      <c r="GUS130" s="277"/>
      <c r="GUT130" s="277"/>
      <c r="GUU130" s="277"/>
      <c r="GUV130" s="277"/>
      <c r="GUW130" s="277"/>
      <c r="GUX130" s="277"/>
      <c r="GUY130" s="277"/>
      <c r="GUZ130" s="277"/>
      <c r="GVA130" s="277"/>
      <c r="GVB130" s="277"/>
      <c r="GVC130" s="277"/>
      <c r="GVD130" s="277"/>
      <c r="GVE130" s="277"/>
      <c r="GVF130" s="277"/>
      <c r="GVG130" s="277"/>
      <c r="GVH130" s="277"/>
      <c r="GVI130" s="277"/>
      <c r="GVJ130" s="277"/>
      <c r="GVK130" s="277"/>
      <c r="GVL130" s="277"/>
      <c r="GVM130" s="277"/>
      <c r="GVN130" s="277"/>
      <c r="GVO130" s="277"/>
      <c r="GVP130" s="277"/>
      <c r="GVQ130" s="277"/>
      <c r="GVR130" s="277"/>
      <c r="GVS130" s="277"/>
      <c r="GVT130" s="277"/>
      <c r="GVU130" s="277"/>
      <c r="GVV130" s="277"/>
      <c r="GVW130" s="277"/>
      <c r="GVX130" s="277"/>
      <c r="GVY130" s="277"/>
      <c r="GVZ130" s="277"/>
      <c r="GWA130" s="277"/>
      <c r="GWB130" s="277"/>
      <c r="GWC130" s="277"/>
      <c r="GWD130" s="277"/>
      <c r="GWE130" s="277"/>
      <c r="GWF130" s="277"/>
      <c r="GWG130" s="277"/>
      <c r="GWH130" s="277"/>
      <c r="GWI130" s="277"/>
      <c r="GWJ130" s="277"/>
      <c r="GWK130" s="277"/>
      <c r="GWL130" s="277"/>
      <c r="GWM130" s="277"/>
      <c r="GWN130" s="277"/>
      <c r="GWO130" s="277"/>
      <c r="GWP130" s="277"/>
      <c r="GWQ130" s="277"/>
      <c r="GWR130" s="277"/>
      <c r="GWS130" s="277"/>
      <c r="GWT130" s="277"/>
      <c r="GWU130" s="277"/>
      <c r="GWV130" s="277"/>
      <c r="GWW130" s="277"/>
      <c r="GWX130" s="277"/>
      <c r="GWY130" s="277"/>
      <c r="GWZ130" s="277"/>
      <c r="GXA130" s="277"/>
      <c r="GXB130" s="277"/>
      <c r="GXC130" s="277"/>
      <c r="GXD130" s="277"/>
      <c r="GXE130" s="277"/>
      <c r="GXF130" s="277"/>
      <c r="GXG130" s="277"/>
      <c r="GXH130" s="277"/>
      <c r="GXI130" s="277"/>
      <c r="GXJ130" s="277"/>
      <c r="GXK130" s="277"/>
      <c r="GXL130" s="277"/>
      <c r="GXM130" s="277"/>
      <c r="GXN130" s="277"/>
      <c r="GXO130" s="277"/>
      <c r="GXP130" s="277"/>
      <c r="GXQ130" s="277"/>
      <c r="GXR130" s="277"/>
      <c r="GXS130" s="277"/>
      <c r="GXT130" s="277"/>
      <c r="GXU130" s="277"/>
      <c r="GXV130" s="277"/>
      <c r="GXW130" s="277"/>
      <c r="GXX130" s="277"/>
      <c r="GXY130" s="277"/>
      <c r="GXZ130" s="277"/>
      <c r="GYA130" s="277"/>
      <c r="GYB130" s="277"/>
      <c r="GYC130" s="277"/>
      <c r="GYD130" s="277"/>
      <c r="GYE130" s="277"/>
      <c r="GYF130" s="277"/>
      <c r="GYG130" s="277"/>
      <c r="GYH130" s="277"/>
      <c r="GYI130" s="277"/>
      <c r="GYJ130" s="277"/>
      <c r="GYK130" s="277"/>
      <c r="GYL130" s="277"/>
      <c r="GYM130" s="277"/>
      <c r="GYN130" s="277"/>
      <c r="GYO130" s="277"/>
      <c r="GYP130" s="277"/>
      <c r="GYQ130" s="277"/>
      <c r="GYR130" s="277"/>
      <c r="GYS130" s="277"/>
      <c r="GYT130" s="277"/>
      <c r="GYU130" s="277"/>
      <c r="GYV130" s="277"/>
      <c r="GYW130" s="277"/>
      <c r="GYX130" s="277"/>
      <c r="GYY130" s="277"/>
      <c r="GYZ130" s="277"/>
      <c r="GZA130" s="277"/>
      <c r="GZB130" s="277"/>
      <c r="GZC130" s="277"/>
      <c r="GZD130" s="277"/>
      <c r="GZE130" s="277"/>
      <c r="GZF130" s="277"/>
      <c r="GZG130" s="277"/>
      <c r="GZH130" s="277"/>
      <c r="GZI130" s="277"/>
      <c r="GZJ130" s="277"/>
      <c r="GZK130" s="277"/>
      <c r="GZL130" s="277"/>
      <c r="GZM130" s="277"/>
      <c r="GZN130" s="277"/>
      <c r="GZO130" s="277"/>
      <c r="GZP130" s="277"/>
      <c r="GZQ130" s="277"/>
      <c r="GZR130" s="277"/>
      <c r="GZS130" s="277"/>
      <c r="GZT130" s="277"/>
      <c r="GZU130" s="277"/>
      <c r="GZV130" s="277"/>
      <c r="GZW130" s="277"/>
      <c r="GZX130" s="277"/>
      <c r="GZY130" s="277"/>
      <c r="GZZ130" s="277"/>
      <c r="HAA130" s="277"/>
      <c r="HAB130" s="277"/>
      <c r="HAC130" s="277"/>
      <c r="HAD130" s="277"/>
      <c r="HAE130" s="277"/>
      <c r="HAF130" s="277"/>
      <c r="HAG130" s="277"/>
      <c r="HAH130" s="277"/>
      <c r="HAI130" s="277"/>
      <c r="HAJ130" s="277"/>
      <c r="HAK130" s="277"/>
      <c r="HAL130" s="277"/>
      <c r="HAM130" s="277"/>
      <c r="HAN130" s="277"/>
      <c r="HAO130" s="277"/>
      <c r="HAP130" s="277"/>
      <c r="HAQ130" s="277"/>
      <c r="HAR130" s="277"/>
      <c r="HAS130" s="277"/>
      <c r="HAT130" s="277"/>
      <c r="HAU130" s="277"/>
      <c r="HAV130" s="277"/>
      <c r="HAW130" s="277"/>
      <c r="HAX130" s="277"/>
      <c r="HAY130" s="277"/>
      <c r="HAZ130" s="277"/>
      <c r="HBA130" s="277"/>
      <c r="HBB130" s="277"/>
      <c r="HBC130" s="277"/>
      <c r="HBD130" s="277"/>
      <c r="HBE130" s="277"/>
      <c r="HBF130" s="277"/>
      <c r="HBG130" s="277"/>
      <c r="HBH130" s="277"/>
      <c r="HBI130" s="277"/>
      <c r="HBJ130" s="277"/>
      <c r="HBK130" s="277"/>
      <c r="HBL130" s="277"/>
      <c r="HBM130" s="277"/>
      <c r="HBN130" s="277"/>
      <c r="HBO130" s="277"/>
      <c r="HBP130" s="277"/>
      <c r="HBQ130" s="277"/>
      <c r="HBR130" s="277"/>
      <c r="HBS130" s="277"/>
      <c r="HBT130" s="277"/>
      <c r="HBU130" s="277"/>
      <c r="HBV130" s="277"/>
      <c r="HBW130" s="277"/>
      <c r="HBX130" s="277"/>
      <c r="HBY130" s="277"/>
      <c r="HBZ130" s="277"/>
      <c r="HCA130" s="277"/>
      <c r="HCB130" s="277"/>
      <c r="HCC130" s="277"/>
      <c r="HCD130" s="277"/>
      <c r="HCE130" s="277"/>
      <c r="HCF130" s="277"/>
      <c r="HCG130" s="277"/>
      <c r="HCH130" s="277"/>
      <c r="HCI130" s="277"/>
      <c r="HCJ130" s="277"/>
      <c r="HCK130" s="277"/>
      <c r="HCL130" s="277"/>
      <c r="HCM130" s="277"/>
      <c r="HCN130" s="277"/>
      <c r="HCO130" s="277"/>
      <c r="HCP130" s="277"/>
      <c r="HCQ130" s="277"/>
      <c r="HCR130" s="277"/>
      <c r="HCS130" s="277"/>
      <c r="HCT130" s="277"/>
      <c r="HCU130" s="277"/>
      <c r="HCV130" s="277"/>
      <c r="HCW130" s="277"/>
      <c r="HCX130" s="277"/>
      <c r="HCY130" s="277"/>
      <c r="HCZ130" s="277"/>
      <c r="HDA130" s="277"/>
      <c r="HDB130" s="277"/>
      <c r="HDC130" s="277"/>
      <c r="HDD130" s="277"/>
      <c r="HDE130" s="277"/>
      <c r="HDF130" s="277"/>
      <c r="HDG130" s="277"/>
      <c r="HDH130" s="277"/>
      <c r="HDI130" s="277"/>
      <c r="HDJ130" s="277"/>
      <c r="HDK130" s="277"/>
      <c r="HDL130" s="277"/>
      <c r="HDM130" s="277"/>
      <c r="HDN130" s="277"/>
      <c r="HDO130" s="277"/>
      <c r="HDP130" s="277"/>
      <c r="HDQ130" s="277"/>
      <c r="HDR130" s="277"/>
      <c r="HDS130" s="277"/>
      <c r="HDT130" s="277"/>
      <c r="HDU130" s="277"/>
      <c r="HDV130" s="277"/>
      <c r="HDW130" s="277"/>
      <c r="HDX130" s="277"/>
      <c r="HDY130" s="277"/>
      <c r="HDZ130" s="277"/>
      <c r="HEA130" s="277"/>
      <c r="HEB130" s="277"/>
      <c r="HEC130" s="277"/>
      <c r="HED130" s="277"/>
      <c r="HEE130" s="277"/>
      <c r="HEF130" s="277"/>
      <c r="HEG130" s="277"/>
      <c r="HEH130" s="277"/>
      <c r="HEI130" s="277"/>
      <c r="HEJ130" s="277"/>
      <c r="HEK130" s="277"/>
      <c r="HEL130" s="277"/>
      <c r="HEM130" s="277"/>
      <c r="HEN130" s="277"/>
      <c r="HEO130" s="277"/>
      <c r="HEP130" s="277"/>
      <c r="HEQ130" s="277"/>
      <c r="HER130" s="277"/>
      <c r="HES130" s="277"/>
      <c r="HET130" s="277"/>
      <c r="HEU130" s="277"/>
      <c r="HEV130" s="277"/>
      <c r="HEW130" s="277"/>
      <c r="HEX130" s="277"/>
      <c r="HEY130" s="277"/>
      <c r="HEZ130" s="277"/>
      <c r="HFA130" s="277"/>
      <c r="HFB130" s="277"/>
      <c r="HFC130" s="277"/>
      <c r="HFD130" s="277"/>
      <c r="HFE130" s="277"/>
      <c r="HFF130" s="277"/>
      <c r="HFG130" s="277"/>
      <c r="HFH130" s="277"/>
      <c r="HFI130" s="277"/>
      <c r="HFJ130" s="277"/>
      <c r="HFK130" s="277"/>
      <c r="HFL130" s="277"/>
      <c r="HFM130" s="277"/>
      <c r="HFN130" s="277"/>
      <c r="HFO130" s="277"/>
      <c r="HFP130" s="277"/>
      <c r="HFQ130" s="277"/>
      <c r="HFR130" s="277"/>
      <c r="HFS130" s="277"/>
      <c r="HFT130" s="277"/>
      <c r="HFU130" s="277"/>
      <c r="HFV130" s="277"/>
      <c r="HFW130" s="277"/>
      <c r="HFX130" s="277"/>
      <c r="HFY130" s="277"/>
      <c r="HFZ130" s="277"/>
      <c r="HGA130" s="277"/>
      <c r="HGB130" s="277"/>
      <c r="HGC130" s="277"/>
      <c r="HGD130" s="277"/>
      <c r="HGE130" s="277"/>
      <c r="HGF130" s="277"/>
      <c r="HGG130" s="277"/>
      <c r="HGH130" s="277"/>
      <c r="HGI130" s="277"/>
      <c r="HGJ130" s="277"/>
      <c r="HGK130" s="277"/>
      <c r="HGL130" s="277"/>
      <c r="HGM130" s="277"/>
      <c r="HGN130" s="277"/>
      <c r="HGO130" s="277"/>
      <c r="HGP130" s="277"/>
      <c r="HGQ130" s="277"/>
      <c r="HGR130" s="277"/>
      <c r="HGS130" s="277"/>
      <c r="HGT130" s="277"/>
      <c r="HGU130" s="277"/>
      <c r="HGV130" s="277"/>
      <c r="HGW130" s="277"/>
      <c r="HGX130" s="277"/>
      <c r="HGY130" s="277"/>
      <c r="HGZ130" s="277"/>
      <c r="HHA130" s="277"/>
      <c r="HHB130" s="277"/>
      <c r="HHC130" s="277"/>
      <c r="HHD130" s="277"/>
      <c r="HHE130" s="277"/>
      <c r="HHF130" s="277"/>
      <c r="HHG130" s="277"/>
      <c r="HHH130" s="277"/>
      <c r="HHI130" s="277"/>
      <c r="HHJ130" s="277"/>
      <c r="HHK130" s="277"/>
      <c r="HHL130" s="277"/>
      <c r="HHM130" s="277"/>
      <c r="HHN130" s="277"/>
      <c r="HHO130" s="277"/>
      <c r="HHP130" s="277"/>
      <c r="HHQ130" s="277"/>
      <c r="HHR130" s="277"/>
      <c r="HHS130" s="277"/>
      <c r="HHT130" s="277"/>
      <c r="HHU130" s="277"/>
      <c r="HHV130" s="277"/>
      <c r="HHW130" s="277"/>
      <c r="HHX130" s="277"/>
      <c r="HHY130" s="277"/>
      <c r="HHZ130" s="277"/>
      <c r="HIA130" s="277"/>
      <c r="HIB130" s="277"/>
      <c r="HIC130" s="277"/>
      <c r="HID130" s="277"/>
      <c r="HIE130" s="277"/>
      <c r="HIF130" s="277"/>
      <c r="HIG130" s="277"/>
      <c r="HIH130" s="277"/>
      <c r="HII130" s="277"/>
      <c r="HIJ130" s="277"/>
      <c r="HIK130" s="277"/>
      <c r="HIL130" s="277"/>
      <c r="HIM130" s="277"/>
      <c r="HIN130" s="277"/>
      <c r="HIO130" s="277"/>
      <c r="HIP130" s="277"/>
      <c r="HIQ130" s="277"/>
      <c r="HIR130" s="277"/>
      <c r="HIS130" s="277"/>
      <c r="HIT130" s="277"/>
      <c r="HIU130" s="277"/>
      <c r="HIV130" s="277"/>
      <c r="HIW130" s="277"/>
      <c r="HIX130" s="277"/>
      <c r="HIY130" s="277"/>
      <c r="HIZ130" s="277"/>
      <c r="HJA130" s="277"/>
      <c r="HJB130" s="277"/>
      <c r="HJC130" s="277"/>
      <c r="HJD130" s="277"/>
      <c r="HJE130" s="277"/>
      <c r="HJF130" s="277"/>
      <c r="HJG130" s="277"/>
      <c r="HJH130" s="277"/>
      <c r="HJI130" s="277"/>
      <c r="HJJ130" s="277"/>
      <c r="HJK130" s="277"/>
      <c r="HJL130" s="277"/>
      <c r="HJM130" s="277"/>
      <c r="HJN130" s="277"/>
      <c r="HJO130" s="277"/>
      <c r="HJP130" s="277"/>
      <c r="HJQ130" s="277"/>
      <c r="HJR130" s="277"/>
      <c r="HJS130" s="277"/>
      <c r="HJT130" s="277"/>
      <c r="HJU130" s="277"/>
      <c r="HJV130" s="277"/>
      <c r="HJW130" s="277"/>
      <c r="HJX130" s="277"/>
      <c r="HJY130" s="277"/>
      <c r="HJZ130" s="277"/>
      <c r="HKA130" s="277"/>
      <c r="HKB130" s="277"/>
      <c r="HKC130" s="277"/>
      <c r="HKD130" s="277"/>
      <c r="HKE130" s="277"/>
      <c r="HKF130" s="277"/>
      <c r="HKG130" s="277"/>
      <c r="HKH130" s="277"/>
      <c r="HKI130" s="277"/>
      <c r="HKJ130" s="277"/>
      <c r="HKK130" s="277"/>
      <c r="HKL130" s="277"/>
      <c r="HKM130" s="277"/>
      <c r="HKN130" s="277"/>
      <c r="HKO130" s="277"/>
      <c r="HKP130" s="277"/>
      <c r="HKQ130" s="277"/>
      <c r="HKR130" s="277"/>
      <c r="HKS130" s="277"/>
      <c r="HKT130" s="277"/>
      <c r="HKU130" s="277"/>
      <c r="HKV130" s="277"/>
      <c r="HKW130" s="277"/>
      <c r="HKX130" s="277"/>
      <c r="HKY130" s="277"/>
      <c r="HKZ130" s="277"/>
      <c r="HLA130" s="277"/>
      <c r="HLB130" s="277"/>
      <c r="HLC130" s="277"/>
      <c r="HLD130" s="277"/>
      <c r="HLE130" s="277"/>
      <c r="HLF130" s="277"/>
      <c r="HLG130" s="277"/>
      <c r="HLH130" s="277"/>
      <c r="HLI130" s="277"/>
      <c r="HLJ130" s="277"/>
      <c r="HLK130" s="277"/>
      <c r="HLL130" s="277"/>
      <c r="HLM130" s="277"/>
      <c r="HLN130" s="277"/>
      <c r="HLO130" s="277"/>
      <c r="HLP130" s="277"/>
      <c r="HLQ130" s="277"/>
      <c r="HLR130" s="277"/>
      <c r="HLS130" s="277"/>
      <c r="HLT130" s="277"/>
      <c r="HLU130" s="277"/>
      <c r="HLV130" s="277"/>
      <c r="HLW130" s="277"/>
      <c r="HLX130" s="277"/>
      <c r="HLY130" s="277"/>
      <c r="HLZ130" s="277"/>
      <c r="HMA130" s="277"/>
      <c r="HMB130" s="277"/>
      <c r="HMC130" s="277"/>
      <c r="HMD130" s="277"/>
      <c r="HME130" s="277"/>
      <c r="HMF130" s="277"/>
      <c r="HMG130" s="277"/>
      <c r="HMH130" s="277"/>
      <c r="HMI130" s="277"/>
      <c r="HMJ130" s="277"/>
      <c r="HMK130" s="277"/>
      <c r="HML130" s="277"/>
      <c r="HMM130" s="277"/>
      <c r="HMN130" s="277"/>
      <c r="HMO130" s="277"/>
      <c r="HMP130" s="277"/>
      <c r="HMQ130" s="277"/>
      <c r="HMR130" s="277"/>
      <c r="HMS130" s="277"/>
      <c r="HMT130" s="277"/>
      <c r="HMU130" s="277"/>
      <c r="HMV130" s="277"/>
      <c r="HMW130" s="277"/>
      <c r="HMX130" s="277"/>
      <c r="HMY130" s="277"/>
      <c r="HMZ130" s="277"/>
      <c r="HNA130" s="277"/>
      <c r="HNB130" s="277"/>
      <c r="HNC130" s="277"/>
      <c r="HND130" s="277"/>
      <c r="HNE130" s="277"/>
      <c r="HNF130" s="277"/>
      <c r="HNG130" s="277"/>
      <c r="HNH130" s="277"/>
      <c r="HNI130" s="277"/>
      <c r="HNJ130" s="277"/>
      <c r="HNK130" s="277"/>
      <c r="HNL130" s="277"/>
      <c r="HNM130" s="277"/>
      <c r="HNN130" s="277"/>
      <c r="HNO130" s="277"/>
      <c r="HNP130" s="277"/>
      <c r="HNQ130" s="277"/>
      <c r="HNR130" s="277"/>
      <c r="HNS130" s="277"/>
      <c r="HNT130" s="277"/>
      <c r="HNU130" s="277"/>
      <c r="HNV130" s="277"/>
      <c r="HNW130" s="277"/>
      <c r="HNX130" s="277"/>
      <c r="HNY130" s="277"/>
      <c r="HNZ130" s="277"/>
      <c r="HOA130" s="277"/>
      <c r="HOB130" s="277"/>
      <c r="HOC130" s="277"/>
      <c r="HOD130" s="277"/>
      <c r="HOE130" s="277"/>
      <c r="HOF130" s="277"/>
      <c r="HOG130" s="277"/>
      <c r="HOH130" s="277"/>
      <c r="HOI130" s="277"/>
      <c r="HOJ130" s="277"/>
      <c r="HOK130" s="277"/>
      <c r="HOL130" s="277"/>
      <c r="HOM130" s="277"/>
      <c r="HON130" s="277"/>
      <c r="HOO130" s="277"/>
      <c r="HOP130" s="277"/>
      <c r="HOQ130" s="277"/>
      <c r="HOR130" s="277"/>
      <c r="HOS130" s="277"/>
      <c r="HOT130" s="277"/>
      <c r="HOU130" s="277"/>
      <c r="HOV130" s="277"/>
      <c r="HOW130" s="277"/>
      <c r="HOX130" s="277"/>
      <c r="HOY130" s="277"/>
      <c r="HOZ130" s="277"/>
      <c r="HPA130" s="277"/>
      <c r="HPB130" s="277"/>
      <c r="HPC130" s="277"/>
      <c r="HPD130" s="277"/>
      <c r="HPE130" s="277"/>
      <c r="HPF130" s="277"/>
      <c r="HPG130" s="277"/>
      <c r="HPH130" s="277"/>
      <c r="HPI130" s="277"/>
      <c r="HPJ130" s="277"/>
      <c r="HPK130" s="277"/>
      <c r="HPL130" s="277"/>
      <c r="HPM130" s="277"/>
      <c r="HPN130" s="277"/>
      <c r="HPO130" s="277"/>
      <c r="HPP130" s="277"/>
      <c r="HPQ130" s="277"/>
      <c r="HPR130" s="277"/>
      <c r="HPS130" s="277"/>
      <c r="HPT130" s="277"/>
      <c r="HPU130" s="277"/>
      <c r="HPV130" s="277"/>
      <c r="HPW130" s="277"/>
      <c r="HPX130" s="277"/>
      <c r="HPY130" s="277"/>
      <c r="HPZ130" s="277"/>
      <c r="HQA130" s="277"/>
      <c r="HQB130" s="277"/>
      <c r="HQC130" s="277"/>
      <c r="HQD130" s="277"/>
      <c r="HQE130" s="277"/>
      <c r="HQF130" s="277"/>
      <c r="HQG130" s="277"/>
      <c r="HQH130" s="277"/>
      <c r="HQI130" s="277"/>
      <c r="HQJ130" s="277"/>
      <c r="HQK130" s="277"/>
      <c r="HQL130" s="277"/>
      <c r="HQM130" s="277"/>
      <c r="HQN130" s="277"/>
      <c r="HQO130" s="277"/>
      <c r="HQP130" s="277"/>
      <c r="HQQ130" s="277"/>
      <c r="HQR130" s="277"/>
      <c r="HQS130" s="277"/>
      <c r="HQT130" s="277"/>
      <c r="HQU130" s="277"/>
      <c r="HQV130" s="277"/>
      <c r="HQW130" s="277"/>
      <c r="HQX130" s="277"/>
      <c r="HQY130" s="277"/>
      <c r="HQZ130" s="277"/>
      <c r="HRA130" s="277"/>
      <c r="HRB130" s="277"/>
      <c r="HRC130" s="277"/>
      <c r="HRD130" s="277"/>
      <c r="HRE130" s="277"/>
      <c r="HRF130" s="277"/>
      <c r="HRG130" s="277"/>
      <c r="HRH130" s="277"/>
      <c r="HRI130" s="277"/>
      <c r="HRJ130" s="277"/>
      <c r="HRK130" s="277"/>
      <c r="HRL130" s="277"/>
      <c r="HRM130" s="277"/>
      <c r="HRN130" s="277"/>
      <c r="HRO130" s="277"/>
      <c r="HRP130" s="277"/>
      <c r="HRQ130" s="277"/>
      <c r="HRR130" s="277"/>
      <c r="HRS130" s="277"/>
      <c r="HRT130" s="277"/>
      <c r="HRU130" s="277"/>
      <c r="HRV130" s="277"/>
      <c r="HRW130" s="277"/>
      <c r="HRX130" s="277"/>
      <c r="HRY130" s="277"/>
      <c r="HRZ130" s="277"/>
      <c r="HSA130" s="277"/>
      <c r="HSB130" s="277"/>
      <c r="HSC130" s="277"/>
      <c r="HSD130" s="277"/>
      <c r="HSE130" s="277"/>
      <c r="HSF130" s="277"/>
      <c r="HSG130" s="277"/>
      <c r="HSH130" s="277"/>
      <c r="HSI130" s="277"/>
      <c r="HSJ130" s="277"/>
      <c r="HSK130" s="277"/>
      <c r="HSL130" s="277"/>
      <c r="HSM130" s="277"/>
      <c r="HSN130" s="277"/>
      <c r="HSO130" s="277"/>
      <c r="HSP130" s="277"/>
      <c r="HSQ130" s="277"/>
      <c r="HSR130" s="277"/>
      <c r="HSS130" s="277"/>
      <c r="HST130" s="277"/>
      <c r="HSU130" s="277"/>
      <c r="HSV130" s="277"/>
      <c r="HSW130" s="277"/>
      <c r="HSX130" s="277"/>
      <c r="HSY130" s="277"/>
      <c r="HSZ130" s="277"/>
      <c r="HTA130" s="277"/>
      <c r="HTB130" s="277"/>
      <c r="HTC130" s="277"/>
      <c r="HTD130" s="277"/>
      <c r="HTE130" s="277"/>
      <c r="HTF130" s="277"/>
      <c r="HTG130" s="277"/>
      <c r="HTH130" s="277"/>
      <c r="HTI130" s="277"/>
      <c r="HTJ130" s="277"/>
      <c r="HTK130" s="277"/>
      <c r="HTL130" s="277"/>
      <c r="HTM130" s="277"/>
      <c r="HTN130" s="277"/>
      <c r="HTO130" s="277"/>
      <c r="HTP130" s="277"/>
      <c r="HTQ130" s="277"/>
      <c r="HTR130" s="277"/>
      <c r="HTS130" s="277"/>
      <c r="HTT130" s="277"/>
      <c r="HTU130" s="277"/>
      <c r="HTV130" s="277"/>
      <c r="HTW130" s="277"/>
      <c r="HTX130" s="277"/>
      <c r="HTY130" s="277"/>
      <c r="HTZ130" s="277"/>
      <c r="HUA130" s="277"/>
      <c r="HUB130" s="277"/>
      <c r="HUC130" s="277"/>
      <c r="HUD130" s="277"/>
      <c r="HUE130" s="277"/>
      <c r="HUF130" s="277"/>
      <c r="HUG130" s="277"/>
      <c r="HUH130" s="277"/>
      <c r="HUI130" s="277"/>
      <c r="HUJ130" s="277"/>
      <c r="HUK130" s="277"/>
      <c r="HUL130" s="277"/>
      <c r="HUM130" s="277"/>
      <c r="HUN130" s="277"/>
      <c r="HUO130" s="277"/>
      <c r="HUP130" s="277"/>
      <c r="HUQ130" s="277"/>
      <c r="HUR130" s="277"/>
      <c r="HUS130" s="277"/>
      <c r="HUT130" s="277"/>
      <c r="HUU130" s="277"/>
      <c r="HUV130" s="277"/>
      <c r="HUW130" s="277"/>
      <c r="HUX130" s="277"/>
      <c r="HUY130" s="277"/>
      <c r="HUZ130" s="277"/>
      <c r="HVA130" s="277"/>
      <c r="HVB130" s="277"/>
      <c r="HVC130" s="277"/>
      <c r="HVD130" s="277"/>
      <c r="HVE130" s="277"/>
      <c r="HVF130" s="277"/>
      <c r="HVG130" s="277"/>
      <c r="HVH130" s="277"/>
      <c r="HVI130" s="277"/>
      <c r="HVJ130" s="277"/>
      <c r="HVK130" s="277"/>
      <c r="HVL130" s="277"/>
      <c r="HVM130" s="277"/>
      <c r="HVN130" s="277"/>
      <c r="HVO130" s="277"/>
      <c r="HVP130" s="277"/>
      <c r="HVQ130" s="277"/>
      <c r="HVR130" s="277"/>
      <c r="HVS130" s="277"/>
      <c r="HVT130" s="277"/>
      <c r="HVU130" s="277"/>
      <c r="HVV130" s="277"/>
      <c r="HVW130" s="277"/>
      <c r="HVX130" s="277"/>
      <c r="HVY130" s="277"/>
      <c r="HVZ130" s="277"/>
      <c r="HWA130" s="277"/>
      <c r="HWB130" s="277"/>
      <c r="HWC130" s="277"/>
      <c r="HWD130" s="277"/>
      <c r="HWE130" s="277"/>
      <c r="HWF130" s="277"/>
      <c r="HWG130" s="277"/>
      <c r="HWH130" s="277"/>
      <c r="HWI130" s="277"/>
      <c r="HWJ130" s="277"/>
      <c r="HWK130" s="277"/>
      <c r="HWL130" s="277"/>
      <c r="HWM130" s="277"/>
      <c r="HWN130" s="277"/>
      <c r="HWO130" s="277"/>
      <c r="HWP130" s="277"/>
      <c r="HWQ130" s="277"/>
      <c r="HWR130" s="277"/>
      <c r="HWS130" s="277"/>
      <c r="HWT130" s="277"/>
      <c r="HWU130" s="277"/>
      <c r="HWV130" s="277"/>
      <c r="HWW130" s="277"/>
      <c r="HWX130" s="277"/>
      <c r="HWY130" s="277"/>
      <c r="HWZ130" s="277"/>
      <c r="HXA130" s="277"/>
      <c r="HXB130" s="277"/>
      <c r="HXC130" s="277"/>
      <c r="HXD130" s="277"/>
      <c r="HXE130" s="277"/>
      <c r="HXF130" s="277"/>
      <c r="HXG130" s="277"/>
      <c r="HXH130" s="277"/>
      <c r="HXI130" s="277"/>
      <c r="HXJ130" s="277"/>
      <c r="HXK130" s="277"/>
      <c r="HXL130" s="277"/>
      <c r="HXM130" s="277"/>
      <c r="HXN130" s="277"/>
      <c r="HXO130" s="277"/>
      <c r="HXP130" s="277"/>
      <c r="HXQ130" s="277"/>
      <c r="HXR130" s="277"/>
      <c r="HXS130" s="277"/>
      <c r="HXT130" s="277"/>
      <c r="HXU130" s="277"/>
      <c r="HXV130" s="277"/>
      <c r="HXW130" s="277"/>
      <c r="HXX130" s="277"/>
      <c r="HXY130" s="277"/>
      <c r="HXZ130" s="277"/>
      <c r="HYA130" s="277"/>
      <c r="HYB130" s="277"/>
      <c r="HYC130" s="277"/>
      <c r="HYD130" s="277"/>
      <c r="HYE130" s="277"/>
      <c r="HYF130" s="277"/>
      <c r="HYG130" s="277"/>
      <c r="HYH130" s="277"/>
      <c r="HYI130" s="277"/>
      <c r="HYJ130" s="277"/>
      <c r="HYK130" s="277"/>
      <c r="HYL130" s="277"/>
      <c r="HYM130" s="277"/>
      <c r="HYN130" s="277"/>
      <c r="HYO130" s="277"/>
      <c r="HYP130" s="277"/>
      <c r="HYQ130" s="277"/>
      <c r="HYR130" s="277"/>
      <c r="HYS130" s="277"/>
      <c r="HYT130" s="277"/>
      <c r="HYU130" s="277"/>
      <c r="HYV130" s="277"/>
      <c r="HYW130" s="277"/>
      <c r="HYX130" s="277"/>
      <c r="HYY130" s="277"/>
      <c r="HYZ130" s="277"/>
      <c r="HZA130" s="277"/>
      <c r="HZB130" s="277"/>
      <c r="HZC130" s="277"/>
      <c r="HZD130" s="277"/>
      <c r="HZE130" s="277"/>
      <c r="HZF130" s="277"/>
      <c r="HZG130" s="277"/>
      <c r="HZH130" s="277"/>
      <c r="HZI130" s="277"/>
      <c r="HZJ130" s="277"/>
      <c r="HZK130" s="277"/>
      <c r="HZL130" s="277"/>
      <c r="HZM130" s="277"/>
      <c r="HZN130" s="277"/>
      <c r="HZO130" s="277"/>
      <c r="HZP130" s="277"/>
      <c r="HZQ130" s="277"/>
      <c r="HZR130" s="277"/>
      <c r="HZS130" s="277"/>
      <c r="HZT130" s="277"/>
      <c r="HZU130" s="277"/>
      <c r="HZV130" s="277"/>
      <c r="HZW130" s="277"/>
      <c r="HZX130" s="277"/>
      <c r="HZY130" s="277"/>
      <c r="HZZ130" s="277"/>
      <c r="IAA130" s="277"/>
      <c r="IAB130" s="277"/>
      <c r="IAC130" s="277"/>
      <c r="IAD130" s="277"/>
      <c r="IAE130" s="277"/>
      <c r="IAF130" s="277"/>
      <c r="IAG130" s="277"/>
      <c r="IAH130" s="277"/>
      <c r="IAI130" s="277"/>
      <c r="IAJ130" s="277"/>
      <c r="IAK130" s="277"/>
      <c r="IAL130" s="277"/>
      <c r="IAM130" s="277"/>
      <c r="IAN130" s="277"/>
      <c r="IAO130" s="277"/>
      <c r="IAP130" s="277"/>
      <c r="IAQ130" s="277"/>
      <c r="IAR130" s="277"/>
      <c r="IAS130" s="277"/>
      <c r="IAT130" s="277"/>
      <c r="IAU130" s="277"/>
      <c r="IAV130" s="277"/>
      <c r="IAW130" s="277"/>
      <c r="IAX130" s="277"/>
      <c r="IAY130" s="277"/>
      <c r="IAZ130" s="277"/>
      <c r="IBA130" s="277"/>
      <c r="IBB130" s="277"/>
      <c r="IBC130" s="277"/>
      <c r="IBD130" s="277"/>
      <c r="IBE130" s="277"/>
      <c r="IBF130" s="277"/>
      <c r="IBG130" s="277"/>
      <c r="IBH130" s="277"/>
      <c r="IBI130" s="277"/>
      <c r="IBJ130" s="277"/>
      <c r="IBK130" s="277"/>
      <c r="IBL130" s="277"/>
      <c r="IBM130" s="277"/>
      <c r="IBN130" s="277"/>
      <c r="IBO130" s="277"/>
      <c r="IBP130" s="277"/>
      <c r="IBQ130" s="277"/>
      <c r="IBR130" s="277"/>
      <c r="IBS130" s="277"/>
      <c r="IBT130" s="277"/>
      <c r="IBU130" s="277"/>
      <c r="IBV130" s="277"/>
      <c r="IBW130" s="277"/>
      <c r="IBX130" s="277"/>
      <c r="IBY130" s="277"/>
      <c r="IBZ130" s="277"/>
      <c r="ICA130" s="277"/>
      <c r="ICB130" s="277"/>
      <c r="ICC130" s="277"/>
      <c r="ICD130" s="277"/>
      <c r="ICE130" s="277"/>
      <c r="ICF130" s="277"/>
      <c r="ICG130" s="277"/>
      <c r="ICH130" s="277"/>
      <c r="ICI130" s="277"/>
      <c r="ICJ130" s="277"/>
      <c r="ICK130" s="277"/>
      <c r="ICL130" s="277"/>
      <c r="ICM130" s="277"/>
      <c r="ICN130" s="277"/>
      <c r="ICO130" s="277"/>
      <c r="ICP130" s="277"/>
      <c r="ICQ130" s="277"/>
      <c r="ICR130" s="277"/>
      <c r="ICS130" s="277"/>
      <c r="ICT130" s="277"/>
      <c r="ICU130" s="277"/>
      <c r="ICV130" s="277"/>
      <c r="ICW130" s="277"/>
      <c r="ICX130" s="277"/>
      <c r="ICY130" s="277"/>
      <c r="ICZ130" s="277"/>
      <c r="IDA130" s="277"/>
      <c r="IDB130" s="277"/>
      <c r="IDC130" s="277"/>
      <c r="IDD130" s="277"/>
      <c r="IDE130" s="277"/>
      <c r="IDF130" s="277"/>
      <c r="IDG130" s="277"/>
      <c r="IDH130" s="277"/>
      <c r="IDI130" s="277"/>
      <c r="IDJ130" s="277"/>
      <c r="IDK130" s="277"/>
      <c r="IDL130" s="277"/>
      <c r="IDM130" s="277"/>
      <c r="IDN130" s="277"/>
      <c r="IDO130" s="277"/>
      <c r="IDP130" s="277"/>
      <c r="IDQ130" s="277"/>
      <c r="IDR130" s="277"/>
      <c r="IDS130" s="277"/>
      <c r="IDT130" s="277"/>
      <c r="IDU130" s="277"/>
      <c r="IDV130" s="277"/>
      <c r="IDW130" s="277"/>
      <c r="IDX130" s="277"/>
      <c r="IDY130" s="277"/>
      <c r="IDZ130" s="277"/>
      <c r="IEA130" s="277"/>
      <c r="IEB130" s="277"/>
      <c r="IEC130" s="277"/>
      <c r="IED130" s="277"/>
      <c r="IEE130" s="277"/>
      <c r="IEF130" s="277"/>
      <c r="IEG130" s="277"/>
      <c r="IEH130" s="277"/>
      <c r="IEI130" s="277"/>
      <c r="IEJ130" s="277"/>
      <c r="IEK130" s="277"/>
      <c r="IEL130" s="277"/>
      <c r="IEM130" s="277"/>
      <c r="IEN130" s="277"/>
      <c r="IEO130" s="277"/>
      <c r="IEP130" s="277"/>
      <c r="IEQ130" s="277"/>
      <c r="IER130" s="277"/>
      <c r="IES130" s="277"/>
      <c r="IET130" s="277"/>
      <c r="IEU130" s="277"/>
      <c r="IEV130" s="277"/>
      <c r="IEW130" s="277"/>
      <c r="IEX130" s="277"/>
      <c r="IEY130" s="277"/>
      <c r="IEZ130" s="277"/>
      <c r="IFA130" s="277"/>
      <c r="IFB130" s="277"/>
      <c r="IFC130" s="277"/>
      <c r="IFD130" s="277"/>
      <c r="IFE130" s="277"/>
      <c r="IFF130" s="277"/>
      <c r="IFG130" s="277"/>
      <c r="IFH130" s="277"/>
      <c r="IFI130" s="277"/>
      <c r="IFJ130" s="277"/>
      <c r="IFK130" s="277"/>
      <c r="IFL130" s="277"/>
      <c r="IFM130" s="277"/>
      <c r="IFN130" s="277"/>
      <c r="IFO130" s="277"/>
      <c r="IFP130" s="277"/>
      <c r="IFQ130" s="277"/>
      <c r="IFR130" s="277"/>
      <c r="IFS130" s="277"/>
      <c r="IFT130" s="277"/>
      <c r="IFU130" s="277"/>
      <c r="IFV130" s="277"/>
      <c r="IFW130" s="277"/>
      <c r="IFX130" s="277"/>
      <c r="IFY130" s="277"/>
      <c r="IFZ130" s="277"/>
      <c r="IGA130" s="277"/>
      <c r="IGB130" s="277"/>
      <c r="IGC130" s="277"/>
      <c r="IGD130" s="277"/>
      <c r="IGE130" s="277"/>
      <c r="IGF130" s="277"/>
      <c r="IGG130" s="277"/>
      <c r="IGH130" s="277"/>
      <c r="IGI130" s="277"/>
      <c r="IGJ130" s="277"/>
      <c r="IGK130" s="277"/>
      <c r="IGL130" s="277"/>
      <c r="IGM130" s="277"/>
      <c r="IGN130" s="277"/>
      <c r="IGO130" s="277"/>
      <c r="IGP130" s="277"/>
      <c r="IGQ130" s="277"/>
      <c r="IGR130" s="277"/>
      <c r="IGS130" s="277"/>
      <c r="IGT130" s="277"/>
      <c r="IGU130" s="277"/>
      <c r="IGV130" s="277"/>
      <c r="IGW130" s="277"/>
      <c r="IGX130" s="277"/>
      <c r="IGY130" s="277"/>
      <c r="IGZ130" s="277"/>
      <c r="IHA130" s="277"/>
      <c r="IHB130" s="277"/>
      <c r="IHC130" s="277"/>
      <c r="IHD130" s="277"/>
      <c r="IHE130" s="277"/>
      <c r="IHF130" s="277"/>
      <c r="IHG130" s="277"/>
      <c r="IHH130" s="277"/>
      <c r="IHI130" s="277"/>
      <c r="IHJ130" s="277"/>
      <c r="IHK130" s="277"/>
      <c r="IHL130" s="277"/>
      <c r="IHM130" s="277"/>
      <c r="IHN130" s="277"/>
      <c r="IHO130" s="277"/>
      <c r="IHP130" s="277"/>
      <c r="IHQ130" s="277"/>
      <c r="IHR130" s="277"/>
      <c r="IHS130" s="277"/>
      <c r="IHT130" s="277"/>
      <c r="IHU130" s="277"/>
      <c r="IHV130" s="277"/>
      <c r="IHW130" s="277"/>
      <c r="IHX130" s="277"/>
      <c r="IHY130" s="277"/>
      <c r="IHZ130" s="277"/>
      <c r="IIA130" s="277"/>
      <c r="IIB130" s="277"/>
      <c r="IIC130" s="277"/>
      <c r="IID130" s="277"/>
      <c r="IIE130" s="277"/>
      <c r="IIF130" s="277"/>
      <c r="IIG130" s="277"/>
      <c r="IIH130" s="277"/>
      <c r="III130" s="277"/>
      <c r="IIJ130" s="277"/>
      <c r="IIK130" s="277"/>
      <c r="IIL130" s="277"/>
      <c r="IIM130" s="277"/>
      <c r="IIN130" s="277"/>
      <c r="IIO130" s="277"/>
      <c r="IIP130" s="277"/>
      <c r="IIQ130" s="277"/>
      <c r="IIR130" s="277"/>
      <c r="IIS130" s="277"/>
      <c r="IIT130" s="277"/>
      <c r="IIU130" s="277"/>
      <c r="IIV130" s="277"/>
      <c r="IIW130" s="277"/>
      <c r="IIX130" s="277"/>
      <c r="IIY130" s="277"/>
      <c r="IIZ130" s="277"/>
      <c r="IJA130" s="277"/>
      <c r="IJB130" s="277"/>
      <c r="IJC130" s="277"/>
      <c r="IJD130" s="277"/>
      <c r="IJE130" s="277"/>
      <c r="IJF130" s="277"/>
      <c r="IJG130" s="277"/>
      <c r="IJH130" s="277"/>
      <c r="IJI130" s="277"/>
      <c r="IJJ130" s="277"/>
      <c r="IJK130" s="277"/>
      <c r="IJL130" s="277"/>
      <c r="IJM130" s="277"/>
      <c r="IJN130" s="277"/>
      <c r="IJO130" s="277"/>
      <c r="IJP130" s="277"/>
      <c r="IJQ130" s="277"/>
      <c r="IJR130" s="277"/>
      <c r="IJS130" s="277"/>
      <c r="IJT130" s="277"/>
      <c r="IJU130" s="277"/>
      <c r="IJV130" s="277"/>
      <c r="IJW130" s="277"/>
      <c r="IJX130" s="277"/>
      <c r="IJY130" s="277"/>
      <c r="IJZ130" s="277"/>
      <c r="IKA130" s="277"/>
      <c r="IKB130" s="277"/>
      <c r="IKC130" s="277"/>
      <c r="IKD130" s="277"/>
      <c r="IKE130" s="277"/>
      <c r="IKF130" s="277"/>
      <c r="IKG130" s="277"/>
      <c r="IKH130" s="277"/>
      <c r="IKI130" s="277"/>
      <c r="IKJ130" s="277"/>
      <c r="IKK130" s="277"/>
      <c r="IKL130" s="277"/>
      <c r="IKM130" s="277"/>
      <c r="IKN130" s="277"/>
      <c r="IKO130" s="277"/>
      <c r="IKP130" s="277"/>
      <c r="IKQ130" s="277"/>
      <c r="IKR130" s="277"/>
      <c r="IKS130" s="277"/>
      <c r="IKT130" s="277"/>
      <c r="IKU130" s="277"/>
      <c r="IKV130" s="277"/>
      <c r="IKW130" s="277"/>
      <c r="IKX130" s="277"/>
      <c r="IKY130" s="277"/>
      <c r="IKZ130" s="277"/>
      <c r="ILA130" s="277"/>
      <c r="ILB130" s="277"/>
      <c r="ILC130" s="277"/>
      <c r="ILD130" s="277"/>
      <c r="ILE130" s="277"/>
      <c r="ILF130" s="277"/>
      <c r="ILG130" s="277"/>
      <c r="ILH130" s="277"/>
      <c r="ILI130" s="277"/>
      <c r="ILJ130" s="277"/>
      <c r="ILK130" s="277"/>
      <c r="ILL130" s="277"/>
      <c r="ILM130" s="277"/>
      <c r="ILN130" s="277"/>
      <c r="ILO130" s="277"/>
      <c r="ILP130" s="277"/>
      <c r="ILQ130" s="277"/>
      <c r="ILR130" s="277"/>
      <c r="ILS130" s="277"/>
      <c r="ILT130" s="277"/>
      <c r="ILU130" s="277"/>
      <c r="ILV130" s="277"/>
      <c r="ILW130" s="277"/>
      <c r="ILX130" s="277"/>
      <c r="ILY130" s="277"/>
      <c r="ILZ130" s="277"/>
      <c r="IMA130" s="277"/>
      <c r="IMB130" s="277"/>
      <c r="IMC130" s="277"/>
      <c r="IMD130" s="277"/>
      <c r="IME130" s="277"/>
      <c r="IMF130" s="277"/>
      <c r="IMG130" s="277"/>
      <c r="IMH130" s="277"/>
      <c r="IMI130" s="277"/>
      <c r="IMJ130" s="277"/>
      <c r="IMK130" s="277"/>
      <c r="IML130" s="277"/>
      <c r="IMM130" s="277"/>
      <c r="IMN130" s="277"/>
      <c r="IMO130" s="277"/>
      <c r="IMP130" s="277"/>
      <c r="IMQ130" s="277"/>
      <c r="IMR130" s="277"/>
      <c r="IMS130" s="277"/>
      <c r="IMT130" s="277"/>
      <c r="IMU130" s="277"/>
      <c r="IMV130" s="277"/>
      <c r="IMW130" s="277"/>
      <c r="IMX130" s="277"/>
      <c r="IMY130" s="277"/>
      <c r="IMZ130" s="277"/>
      <c r="INA130" s="277"/>
      <c r="INB130" s="277"/>
      <c r="INC130" s="277"/>
      <c r="IND130" s="277"/>
      <c r="INE130" s="277"/>
      <c r="INF130" s="277"/>
      <c r="ING130" s="277"/>
      <c r="INH130" s="277"/>
      <c r="INI130" s="277"/>
      <c r="INJ130" s="277"/>
      <c r="INK130" s="277"/>
      <c r="INL130" s="277"/>
      <c r="INM130" s="277"/>
      <c r="INN130" s="277"/>
      <c r="INO130" s="277"/>
      <c r="INP130" s="277"/>
      <c r="INQ130" s="277"/>
      <c r="INR130" s="277"/>
      <c r="INS130" s="277"/>
      <c r="INT130" s="277"/>
      <c r="INU130" s="277"/>
      <c r="INV130" s="277"/>
      <c r="INW130" s="277"/>
      <c r="INX130" s="277"/>
      <c r="INY130" s="277"/>
      <c r="INZ130" s="277"/>
      <c r="IOA130" s="277"/>
      <c r="IOB130" s="277"/>
      <c r="IOC130" s="277"/>
      <c r="IOD130" s="277"/>
      <c r="IOE130" s="277"/>
      <c r="IOF130" s="277"/>
      <c r="IOG130" s="277"/>
      <c r="IOH130" s="277"/>
      <c r="IOI130" s="277"/>
      <c r="IOJ130" s="277"/>
      <c r="IOK130" s="277"/>
      <c r="IOL130" s="277"/>
      <c r="IOM130" s="277"/>
      <c r="ION130" s="277"/>
      <c r="IOO130" s="277"/>
      <c r="IOP130" s="277"/>
      <c r="IOQ130" s="277"/>
      <c r="IOR130" s="277"/>
      <c r="IOS130" s="277"/>
      <c r="IOT130" s="277"/>
      <c r="IOU130" s="277"/>
      <c r="IOV130" s="277"/>
      <c r="IOW130" s="277"/>
      <c r="IOX130" s="277"/>
      <c r="IOY130" s="277"/>
      <c r="IOZ130" s="277"/>
      <c r="IPA130" s="277"/>
      <c r="IPB130" s="277"/>
      <c r="IPC130" s="277"/>
      <c r="IPD130" s="277"/>
      <c r="IPE130" s="277"/>
      <c r="IPF130" s="277"/>
      <c r="IPG130" s="277"/>
      <c r="IPH130" s="277"/>
      <c r="IPI130" s="277"/>
      <c r="IPJ130" s="277"/>
      <c r="IPK130" s="277"/>
      <c r="IPL130" s="277"/>
      <c r="IPM130" s="277"/>
      <c r="IPN130" s="277"/>
      <c r="IPO130" s="277"/>
      <c r="IPP130" s="277"/>
      <c r="IPQ130" s="277"/>
      <c r="IPR130" s="277"/>
      <c r="IPS130" s="277"/>
      <c r="IPT130" s="277"/>
      <c r="IPU130" s="277"/>
      <c r="IPV130" s="277"/>
      <c r="IPW130" s="277"/>
      <c r="IPX130" s="277"/>
      <c r="IPY130" s="277"/>
      <c r="IPZ130" s="277"/>
      <c r="IQA130" s="277"/>
      <c r="IQB130" s="277"/>
      <c r="IQC130" s="277"/>
      <c r="IQD130" s="277"/>
      <c r="IQE130" s="277"/>
      <c r="IQF130" s="277"/>
      <c r="IQG130" s="277"/>
      <c r="IQH130" s="277"/>
      <c r="IQI130" s="277"/>
      <c r="IQJ130" s="277"/>
      <c r="IQK130" s="277"/>
      <c r="IQL130" s="277"/>
      <c r="IQM130" s="277"/>
      <c r="IQN130" s="277"/>
      <c r="IQO130" s="277"/>
      <c r="IQP130" s="277"/>
      <c r="IQQ130" s="277"/>
      <c r="IQR130" s="277"/>
      <c r="IQS130" s="277"/>
      <c r="IQT130" s="277"/>
      <c r="IQU130" s="277"/>
      <c r="IQV130" s="277"/>
      <c r="IQW130" s="277"/>
      <c r="IQX130" s="277"/>
      <c r="IQY130" s="277"/>
      <c r="IQZ130" s="277"/>
      <c r="IRA130" s="277"/>
      <c r="IRB130" s="277"/>
      <c r="IRC130" s="277"/>
      <c r="IRD130" s="277"/>
      <c r="IRE130" s="277"/>
      <c r="IRF130" s="277"/>
      <c r="IRG130" s="277"/>
      <c r="IRH130" s="277"/>
      <c r="IRI130" s="277"/>
      <c r="IRJ130" s="277"/>
      <c r="IRK130" s="277"/>
      <c r="IRL130" s="277"/>
      <c r="IRM130" s="277"/>
      <c r="IRN130" s="277"/>
      <c r="IRO130" s="277"/>
      <c r="IRP130" s="277"/>
      <c r="IRQ130" s="277"/>
      <c r="IRR130" s="277"/>
      <c r="IRS130" s="277"/>
      <c r="IRT130" s="277"/>
      <c r="IRU130" s="277"/>
      <c r="IRV130" s="277"/>
      <c r="IRW130" s="277"/>
      <c r="IRX130" s="277"/>
      <c r="IRY130" s="277"/>
      <c r="IRZ130" s="277"/>
      <c r="ISA130" s="277"/>
      <c r="ISB130" s="277"/>
      <c r="ISC130" s="277"/>
      <c r="ISD130" s="277"/>
      <c r="ISE130" s="277"/>
      <c r="ISF130" s="277"/>
      <c r="ISG130" s="277"/>
      <c r="ISH130" s="277"/>
      <c r="ISI130" s="277"/>
      <c r="ISJ130" s="277"/>
      <c r="ISK130" s="277"/>
      <c r="ISL130" s="277"/>
      <c r="ISM130" s="277"/>
      <c r="ISN130" s="277"/>
      <c r="ISO130" s="277"/>
      <c r="ISP130" s="277"/>
      <c r="ISQ130" s="277"/>
      <c r="ISR130" s="277"/>
      <c r="ISS130" s="277"/>
      <c r="IST130" s="277"/>
      <c r="ISU130" s="277"/>
      <c r="ISV130" s="277"/>
      <c r="ISW130" s="277"/>
      <c r="ISX130" s="277"/>
      <c r="ISY130" s="277"/>
      <c r="ISZ130" s="277"/>
      <c r="ITA130" s="277"/>
      <c r="ITB130" s="277"/>
      <c r="ITC130" s="277"/>
      <c r="ITD130" s="277"/>
      <c r="ITE130" s="277"/>
      <c r="ITF130" s="277"/>
      <c r="ITG130" s="277"/>
      <c r="ITH130" s="277"/>
      <c r="ITI130" s="277"/>
      <c r="ITJ130" s="277"/>
      <c r="ITK130" s="277"/>
      <c r="ITL130" s="277"/>
      <c r="ITM130" s="277"/>
      <c r="ITN130" s="277"/>
      <c r="ITO130" s="277"/>
      <c r="ITP130" s="277"/>
      <c r="ITQ130" s="277"/>
      <c r="ITR130" s="277"/>
      <c r="ITS130" s="277"/>
      <c r="ITT130" s="277"/>
      <c r="ITU130" s="277"/>
      <c r="ITV130" s="277"/>
      <c r="ITW130" s="277"/>
      <c r="ITX130" s="277"/>
      <c r="ITY130" s="277"/>
      <c r="ITZ130" s="277"/>
      <c r="IUA130" s="277"/>
      <c r="IUB130" s="277"/>
      <c r="IUC130" s="277"/>
      <c r="IUD130" s="277"/>
      <c r="IUE130" s="277"/>
      <c r="IUF130" s="277"/>
      <c r="IUG130" s="277"/>
      <c r="IUH130" s="277"/>
      <c r="IUI130" s="277"/>
      <c r="IUJ130" s="277"/>
      <c r="IUK130" s="277"/>
      <c r="IUL130" s="277"/>
      <c r="IUM130" s="277"/>
      <c r="IUN130" s="277"/>
      <c r="IUO130" s="277"/>
      <c r="IUP130" s="277"/>
      <c r="IUQ130" s="277"/>
      <c r="IUR130" s="277"/>
      <c r="IUS130" s="277"/>
      <c r="IUT130" s="277"/>
      <c r="IUU130" s="277"/>
      <c r="IUV130" s="277"/>
      <c r="IUW130" s="277"/>
      <c r="IUX130" s="277"/>
      <c r="IUY130" s="277"/>
      <c r="IUZ130" s="277"/>
      <c r="IVA130" s="277"/>
      <c r="IVB130" s="277"/>
      <c r="IVC130" s="277"/>
      <c r="IVD130" s="277"/>
      <c r="IVE130" s="277"/>
      <c r="IVF130" s="277"/>
      <c r="IVG130" s="277"/>
      <c r="IVH130" s="277"/>
      <c r="IVI130" s="277"/>
      <c r="IVJ130" s="277"/>
      <c r="IVK130" s="277"/>
      <c r="IVL130" s="277"/>
      <c r="IVM130" s="277"/>
      <c r="IVN130" s="277"/>
      <c r="IVO130" s="277"/>
      <c r="IVP130" s="277"/>
      <c r="IVQ130" s="277"/>
      <c r="IVR130" s="277"/>
      <c r="IVS130" s="277"/>
      <c r="IVT130" s="277"/>
      <c r="IVU130" s="277"/>
      <c r="IVV130" s="277"/>
      <c r="IVW130" s="277"/>
      <c r="IVX130" s="277"/>
      <c r="IVY130" s="277"/>
      <c r="IVZ130" s="277"/>
      <c r="IWA130" s="277"/>
      <c r="IWB130" s="277"/>
      <c r="IWC130" s="277"/>
      <c r="IWD130" s="277"/>
      <c r="IWE130" s="277"/>
      <c r="IWF130" s="277"/>
      <c r="IWG130" s="277"/>
      <c r="IWH130" s="277"/>
      <c r="IWI130" s="277"/>
      <c r="IWJ130" s="277"/>
      <c r="IWK130" s="277"/>
      <c r="IWL130" s="277"/>
      <c r="IWM130" s="277"/>
      <c r="IWN130" s="277"/>
      <c r="IWO130" s="277"/>
      <c r="IWP130" s="277"/>
      <c r="IWQ130" s="277"/>
      <c r="IWR130" s="277"/>
      <c r="IWS130" s="277"/>
      <c r="IWT130" s="277"/>
      <c r="IWU130" s="277"/>
      <c r="IWV130" s="277"/>
      <c r="IWW130" s="277"/>
      <c r="IWX130" s="277"/>
      <c r="IWY130" s="277"/>
      <c r="IWZ130" s="277"/>
      <c r="IXA130" s="277"/>
      <c r="IXB130" s="277"/>
      <c r="IXC130" s="277"/>
      <c r="IXD130" s="277"/>
      <c r="IXE130" s="277"/>
      <c r="IXF130" s="277"/>
      <c r="IXG130" s="277"/>
      <c r="IXH130" s="277"/>
      <c r="IXI130" s="277"/>
      <c r="IXJ130" s="277"/>
      <c r="IXK130" s="277"/>
      <c r="IXL130" s="277"/>
      <c r="IXM130" s="277"/>
      <c r="IXN130" s="277"/>
      <c r="IXO130" s="277"/>
      <c r="IXP130" s="277"/>
      <c r="IXQ130" s="277"/>
      <c r="IXR130" s="277"/>
      <c r="IXS130" s="277"/>
      <c r="IXT130" s="277"/>
      <c r="IXU130" s="277"/>
      <c r="IXV130" s="277"/>
      <c r="IXW130" s="277"/>
      <c r="IXX130" s="277"/>
      <c r="IXY130" s="277"/>
      <c r="IXZ130" s="277"/>
      <c r="IYA130" s="277"/>
      <c r="IYB130" s="277"/>
      <c r="IYC130" s="277"/>
      <c r="IYD130" s="277"/>
      <c r="IYE130" s="277"/>
      <c r="IYF130" s="277"/>
      <c r="IYG130" s="277"/>
      <c r="IYH130" s="277"/>
      <c r="IYI130" s="277"/>
      <c r="IYJ130" s="277"/>
      <c r="IYK130" s="277"/>
      <c r="IYL130" s="277"/>
      <c r="IYM130" s="277"/>
      <c r="IYN130" s="277"/>
      <c r="IYO130" s="277"/>
      <c r="IYP130" s="277"/>
      <c r="IYQ130" s="277"/>
      <c r="IYR130" s="277"/>
      <c r="IYS130" s="277"/>
      <c r="IYT130" s="277"/>
      <c r="IYU130" s="277"/>
      <c r="IYV130" s="277"/>
      <c r="IYW130" s="277"/>
      <c r="IYX130" s="277"/>
      <c r="IYY130" s="277"/>
      <c r="IYZ130" s="277"/>
      <c r="IZA130" s="277"/>
      <c r="IZB130" s="277"/>
      <c r="IZC130" s="277"/>
      <c r="IZD130" s="277"/>
      <c r="IZE130" s="277"/>
      <c r="IZF130" s="277"/>
      <c r="IZG130" s="277"/>
      <c r="IZH130" s="277"/>
      <c r="IZI130" s="277"/>
      <c r="IZJ130" s="277"/>
      <c r="IZK130" s="277"/>
      <c r="IZL130" s="277"/>
      <c r="IZM130" s="277"/>
      <c r="IZN130" s="277"/>
      <c r="IZO130" s="277"/>
      <c r="IZP130" s="277"/>
      <c r="IZQ130" s="277"/>
      <c r="IZR130" s="277"/>
      <c r="IZS130" s="277"/>
      <c r="IZT130" s="277"/>
      <c r="IZU130" s="277"/>
      <c r="IZV130" s="277"/>
      <c r="IZW130" s="277"/>
      <c r="IZX130" s="277"/>
      <c r="IZY130" s="277"/>
      <c r="IZZ130" s="277"/>
      <c r="JAA130" s="277"/>
      <c r="JAB130" s="277"/>
      <c r="JAC130" s="277"/>
      <c r="JAD130" s="277"/>
      <c r="JAE130" s="277"/>
      <c r="JAF130" s="277"/>
      <c r="JAG130" s="277"/>
      <c r="JAH130" s="277"/>
      <c r="JAI130" s="277"/>
      <c r="JAJ130" s="277"/>
      <c r="JAK130" s="277"/>
      <c r="JAL130" s="277"/>
      <c r="JAM130" s="277"/>
      <c r="JAN130" s="277"/>
      <c r="JAO130" s="277"/>
      <c r="JAP130" s="277"/>
      <c r="JAQ130" s="277"/>
      <c r="JAR130" s="277"/>
      <c r="JAS130" s="277"/>
      <c r="JAT130" s="277"/>
      <c r="JAU130" s="277"/>
      <c r="JAV130" s="277"/>
      <c r="JAW130" s="277"/>
      <c r="JAX130" s="277"/>
      <c r="JAY130" s="277"/>
      <c r="JAZ130" s="277"/>
      <c r="JBA130" s="277"/>
      <c r="JBB130" s="277"/>
      <c r="JBC130" s="277"/>
      <c r="JBD130" s="277"/>
      <c r="JBE130" s="277"/>
      <c r="JBF130" s="277"/>
      <c r="JBG130" s="277"/>
      <c r="JBH130" s="277"/>
      <c r="JBI130" s="277"/>
      <c r="JBJ130" s="277"/>
      <c r="JBK130" s="277"/>
      <c r="JBL130" s="277"/>
      <c r="JBM130" s="277"/>
      <c r="JBN130" s="277"/>
      <c r="JBO130" s="277"/>
      <c r="JBP130" s="277"/>
      <c r="JBQ130" s="277"/>
      <c r="JBR130" s="277"/>
      <c r="JBS130" s="277"/>
      <c r="JBT130" s="277"/>
      <c r="JBU130" s="277"/>
      <c r="JBV130" s="277"/>
      <c r="JBW130" s="277"/>
      <c r="JBX130" s="277"/>
      <c r="JBY130" s="277"/>
      <c r="JBZ130" s="277"/>
      <c r="JCA130" s="277"/>
      <c r="JCB130" s="277"/>
      <c r="JCC130" s="277"/>
      <c r="JCD130" s="277"/>
      <c r="JCE130" s="277"/>
      <c r="JCF130" s="277"/>
      <c r="JCG130" s="277"/>
      <c r="JCH130" s="277"/>
      <c r="JCI130" s="277"/>
      <c r="JCJ130" s="277"/>
      <c r="JCK130" s="277"/>
      <c r="JCL130" s="277"/>
      <c r="JCM130" s="277"/>
      <c r="JCN130" s="277"/>
      <c r="JCO130" s="277"/>
      <c r="JCP130" s="277"/>
      <c r="JCQ130" s="277"/>
      <c r="JCR130" s="277"/>
      <c r="JCS130" s="277"/>
      <c r="JCT130" s="277"/>
      <c r="JCU130" s="277"/>
      <c r="JCV130" s="277"/>
      <c r="JCW130" s="277"/>
      <c r="JCX130" s="277"/>
      <c r="JCY130" s="277"/>
      <c r="JCZ130" s="277"/>
      <c r="JDA130" s="277"/>
      <c r="JDB130" s="277"/>
      <c r="JDC130" s="277"/>
      <c r="JDD130" s="277"/>
      <c r="JDE130" s="277"/>
      <c r="JDF130" s="277"/>
      <c r="JDG130" s="277"/>
      <c r="JDH130" s="277"/>
      <c r="JDI130" s="277"/>
      <c r="JDJ130" s="277"/>
      <c r="JDK130" s="277"/>
      <c r="JDL130" s="277"/>
      <c r="JDM130" s="277"/>
      <c r="JDN130" s="277"/>
      <c r="JDO130" s="277"/>
      <c r="JDP130" s="277"/>
      <c r="JDQ130" s="277"/>
      <c r="JDR130" s="277"/>
      <c r="JDS130" s="277"/>
      <c r="JDT130" s="277"/>
      <c r="JDU130" s="277"/>
      <c r="JDV130" s="277"/>
      <c r="JDW130" s="277"/>
      <c r="JDX130" s="277"/>
      <c r="JDY130" s="277"/>
      <c r="JDZ130" s="277"/>
      <c r="JEA130" s="277"/>
      <c r="JEB130" s="277"/>
      <c r="JEC130" s="277"/>
      <c r="JED130" s="277"/>
      <c r="JEE130" s="277"/>
      <c r="JEF130" s="277"/>
      <c r="JEG130" s="277"/>
      <c r="JEH130" s="277"/>
      <c r="JEI130" s="277"/>
      <c r="JEJ130" s="277"/>
      <c r="JEK130" s="277"/>
      <c r="JEL130" s="277"/>
      <c r="JEM130" s="277"/>
      <c r="JEN130" s="277"/>
      <c r="JEO130" s="277"/>
      <c r="JEP130" s="277"/>
      <c r="JEQ130" s="277"/>
      <c r="JER130" s="277"/>
      <c r="JES130" s="277"/>
      <c r="JET130" s="277"/>
      <c r="JEU130" s="277"/>
      <c r="JEV130" s="277"/>
      <c r="JEW130" s="277"/>
      <c r="JEX130" s="277"/>
      <c r="JEY130" s="277"/>
      <c r="JEZ130" s="277"/>
      <c r="JFA130" s="277"/>
      <c r="JFB130" s="277"/>
      <c r="JFC130" s="277"/>
      <c r="JFD130" s="277"/>
      <c r="JFE130" s="277"/>
      <c r="JFF130" s="277"/>
      <c r="JFG130" s="277"/>
      <c r="JFH130" s="277"/>
      <c r="JFI130" s="277"/>
      <c r="JFJ130" s="277"/>
      <c r="JFK130" s="277"/>
      <c r="JFL130" s="277"/>
      <c r="JFM130" s="277"/>
      <c r="JFN130" s="277"/>
      <c r="JFO130" s="277"/>
      <c r="JFP130" s="277"/>
      <c r="JFQ130" s="277"/>
      <c r="JFR130" s="277"/>
      <c r="JFS130" s="277"/>
      <c r="JFT130" s="277"/>
      <c r="JFU130" s="277"/>
      <c r="JFV130" s="277"/>
      <c r="JFW130" s="277"/>
      <c r="JFX130" s="277"/>
      <c r="JFY130" s="277"/>
      <c r="JFZ130" s="277"/>
      <c r="JGA130" s="277"/>
      <c r="JGB130" s="277"/>
      <c r="JGC130" s="277"/>
      <c r="JGD130" s="277"/>
      <c r="JGE130" s="277"/>
      <c r="JGF130" s="277"/>
      <c r="JGG130" s="277"/>
      <c r="JGH130" s="277"/>
      <c r="JGI130" s="277"/>
      <c r="JGJ130" s="277"/>
      <c r="JGK130" s="277"/>
      <c r="JGL130" s="277"/>
      <c r="JGM130" s="277"/>
      <c r="JGN130" s="277"/>
      <c r="JGO130" s="277"/>
      <c r="JGP130" s="277"/>
      <c r="JGQ130" s="277"/>
      <c r="JGR130" s="277"/>
      <c r="JGS130" s="277"/>
      <c r="JGT130" s="277"/>
      <c r="JGU130" s="277"/>
      <c r="JGV130" s="277"/>
      <c r="JGW130" s="277"/>
      <c r="JGX130" s="277"/>
      <c r="JGY130" s="277"/>
      <c r="JGZ130" s="277"/>
      <c r="JHA130" s="277"/>
      <c r="JHB130" s="277"/>
      <c r="JHC130" s="277"/>
      <c r="JHD130" s="277"/>
      <c r="JHE130" s="277"/>
      <c r="JHF130" s="277"/>
      <c r="JHG130" s="277"/>
      <c r="JHH130" s="277"/>
      <c r="JHI130" s="277"/>
      <c r="JHJ130" s="277"/>
      <c r="JHK130" s="277"/>
      <c r="JHL130" s="277"/>
      <c r="JHM130" s="277"/>
      <c r="JHN130" s="277"/>
      <c r="JHO130" s="277"/>
      <c r="JHP130" s="277"/>
      <c r="JHQ130" s="277"/>
      <c r="JHR130" s="277"/>
      <c r="JHS130" s="277"/>
      <c r="JHT130" s="277"/>
      <c r="JHU130" s="277"/>
      <c r="JHV130" s="277"/>
      <c r="JHW130" s="277"/>
      <c r="JHX130" s="277"/>
      <c r="JHY130" s="277"/>
      <c r="JHZ130" s="277"/>
      <c r="JIA130" s="277"/>
      <c r="JIB130" s="277"/>
      <c r="JIC130" s="277"/>
      <c r="JID130" s="277"/>
      <c r="JIE130" s="277"/>
      <c r="JIF130" s="277"/>
      <c r="JIG130" s="277"/>
      <c r="JIH130" s="277"/>
      <c r="JII130" s="277"/>
      <c r="JIJ130" s="277"/>
      <c r="JIK130" s="277"/>
      <c r="JIL130" s="277"/>
      <c r="JIM130" s="277"/>
      <c r="JIN130" s="277"/>
      <c r="JIO130" s="277"/>
      <c r="JIP130" s="277"/>
      <c r="JIQ130" s="277"/>
      <c r="JIR130" s="277"/>
      <c r="JIS130" s="277"/>
      <c r="JIT130" s="277"/>
      <c r="JIU130" s="277"/>
      <c r="JIV130" s="277"/>
      <c r="JIW130" s="277"/>
      <c r="JIX130" s="277"/>
      <c r="JIY130" s="277"/>
      <c r="JIZ130" s="277"/>
      <c r="JJA130" s="277"/>
      <c r="JJB130" s="277"/>
      <c r="JJC130" s="277"/>
      <c r="JJD130" s="277"/>
      <c r="JJE130" s="277"/>
      <c r="JJF130" s="277"/>
      <c r="JJG130" s="277"/>
      <c r="JJH130" s="277"/>
      <c r="JJI130" s="277"/>
      <c r="JJJ130" s="277"/>
      <c r="JJK130" s="277"/>
      <c r="JJL130" s="277"/>
      <c r="JJM130" s="277"/>
      <c r="JJN130" s="277"/>
      <c r="JJO130" s="277"/>
      <c r="JJP130" s="277"/>
      <c r="JJQ130" s="277"/>
      <c r="JJR130" s="277"/>
      <c r="JJS130" s="277"/>
      <c r="JJT130" s="277"/>
      <c r="JJU130" s="277"/>
      <c r="JJV130" s="277"/>
      <c r="JJW130" s="277"/>
      <c r="JJX130" s="277"/>
      <c r="JJY130" s="277"/>
      <c r="JJZ130" s="277"/>
      <c r="JKA130" s="277"/>
      <c r="JKB130" s="277"/>
      <c r="JKC130" s="277"/>
      <c r="JKD130" s="277"/>
      <c r="JKE130" s="277"/>
      <c r="JKF130" s="277"/>
      <c r="JKG130" s="277"/>
      <c r="JKH130" s="277"/>
      <c r="JKI130" s="277"/>
      <c r="JKJ130" s="277"/>
      <c r="JKK130" s="277"/>
      <c r="JKL130" s="277"/>
      <c r="JKM130" s="277"/>
      <c r="JKN130" s="277"/>
      <c r="JKO130" s="277"/>
      <c r="JKP130" s="277"/>
      <c r="JKQ130" s="277"/>
      <c r="JKR130" s="277"/>
      <c r="JKS130" s="277"/>
      <c r="JKT130" s="277"/>
      <c r="JKU130" s="277"/>
      <c r="JKV130" s="277"/>
      <c r="JKW130" s="277"/>
      <c r="JKX130" s="277"/>
      <c r="JKY130" s="277"/>
      <c r="JKZ130" s="277"/>
      <c r="JLA130" s="277"/>
      <c r="JLB130" s="277"/>
      <c r="JLC130" s="277"/>
      <c r="JLD130" s="277"/>
      <c r="JLE130" s="277"/>
      <c r="JLF130" s="277"/>
      <c r="JLG130" s="277"/>
      <c r="JLH130" s="277"/>
      <c r="JLI130" s="277"/>
      <c r="JLJ130" s="277"/>
      <c r="JLK130" s="277"/>
      <c r="JLL130" s="277"/>
      <c r="JLM130" s="277"/>
      <c r="JLN130" s="277"/>
      <c r="JLO130" s="277"/>
      <c r="JLP130" s="277"/>
      <c r="JLQ130" s="277"/>
      <c r="JLR130" s="277"/>
      <c r="JLS130" s="277"/>
      <c r="JLT130" s="277"/>
      <c r="JLU130" s="277"/>
      <c r="JLV130" s="277"/>
      <c r="JLW130" s="277"/>
      <c r="JLX130" s="277"/>
      <c r="JLY130" s="277"/>
      <c r="JLZ130" s="277"/>
      <c r="JMA130" s="277"/>
      <c r="JMB130" s="277"/>
      <c r="JMC130" s="277"/>
      <c r="JMD130" s="277"/>
      <c r="JME130" s="277"/>
      <c r="JMF130" s="277"/>
      <c r="JMG130" s="277"/>
      <c r="JMH130" s="277"/>
      <c r="JMI130" s="277"/>
      <c r="JMJ130" s="277"/>
      <c r="JMK130" s="277"/>
      <c r="JML130" s="277"/>
      <c r="JMM130" s="277"/>
      <c r="JMN130" s="277"/>
      <c r="JMO130" s="277"/>
      <c r="JMP130" s="277"/>
      <c r="JMQ130" s="277"/>
      <c r="JMR130" s="277"/>
      <c r="JMS130" s="277"/>
      <c r="JMT130" s="277"/>
      <c r="JMU130" s="277"/>
      <c r="JMV130" s="277"/>
      <c r="JMW130" s="277"/>
      <c r="JMX130" s="277"/>
      <c r="JMY130" s="277"/>
      <c r="JMZ130" s="277"/>
      <c r="JNA130" s="277"/>
      <c r="JNB130" s="277"/>
      <c r="JNC130" s="277"/>
      <c r="JND130" s="277"/>
      <c r="JNE130" s="277"/>
      <c r="JNF130" s="277"/>
      <c r="JNG130" s="277"/>
      <c r="JNH130" s="277"/>
      <c r="JNI130" s="277"/>
      <c r="JNJ130" s="277"/>
      <c r="JNK130" s="277"/>
      <c r="JNL130" s="277"/>
      <c r="JNM130" s="277"/>
      <c r="JNN130" s="277"/>
      <c r="JNO130" s="277"/>
      <c r="JNP130" s="277"/>
      <c r="JNQ130" s="277"/>
      <c r="JNR130" s="277"/>
      <c r="JNS130" s="277"/>
      <c r="JNT130" s="277"/>
      <c r="JNU130" s="277"/>
      <c r="JNV130" s="277"/>
      <c r="JNW130" s="277"/>
      <c r="JNX130" s="277"/>
      <c r="JNY130" s="277"/>
      <c r="JNZ130" s="277"/>
      <c r="JOA130" s="277"/>
      <c r="JOB130" s="277"/>
      <c r="JOC130" s="277"/>
      <c r="JOD130" s="277"/>
      <c r="JOE130" s="277"/>
      <c r="JOF130" s="277"/>
      <c r="JOG130" s="277"/>
      <c r="JOH130" s="277"/>
      <c r="JOI130" s="277"/>
      <c r="JOJ130" s="277"/>
      <c r="JOK130" s="277"/>
      <c r="JOL130" s="277"/>
      <c r="JOM130" s="277"/>
      <c r="JON130" s="277"/>
      <c r="JOO130" s="277"/>
      <c r="JOP130" s="277"/>
      <c r="JOQ130" s="277"/>
      <c r="JOR130" s="277"/>
      <c r="JOS130" s="277"/>
      <c r="JOT130" s="277"/>
      <c r="JOU130" s="277"/>
      <c r="JOV130" s="277"/>
      <c r="JOW130" s="277"/>
      <c r="JOX130" s="277"/>
      <c r="JOY130" s="277"/>
      <c r="JOZ130" s="277"/>
      <c r="JPA130" s="277"/>
      <c r="JPB130" s="277"/>
      <c r="JPC130" s="277"/>
      <c r="JPD130" s="277"/>
      <c r="JPE130" s="277"/>
      <c r="JPF130" s="277"/>
      <c r="JPG130" s="277"/>
      <c r="JPH130" s="277"/>
      <c r="JPI130" s="277"/>
      <c r="JPJ130" s="277"/>
      <c r="JPK130" s="277"/>
      <c r="JPL130" s="277"/>
      <c r="JPM130" s="277"/>
      <c r="JPN130" s="277"/>
      <c r="JPO130" s="277"/>
      <c r="JPP130" s="277"/>
      <c r="JPQ130" s="277"/>
      <c r="JPR130" s="277"/>
      <c r="JPS130" s="277"/>
      <c r="JPT130" s="277"/>
      <c r="JPU130" s="277"/>
      <c r="JPV130" s="277"/>
      <c r="JPW130" s="277"/>
      <c r="JPX130" s="277"/>
      <c r="JPY130" s="277"/>
      <c r="JPZ130" s="277"/>
      <c r="JQA130" s="277"/>
      <c r="JQB130" s="277"/>
      <c r="JQC130" s="277"/>
      <c r="JQD130" s="277"/>
      <c r="JQE130" s="277"/>
      <c r="JQF130" s="277"/>
      <c r="JQG130" s="277"/>
      <c r="JQH130" s="277"/>
      <c r="JQI130" s="277"/>
      <c r="JQJ130" s="277"/>
      <c r="JQK130" s="277"/>
      <c r="JQL130" s="277"/>
      <c r="JQM130" s="277"/>
      <c r="JQN130" s="277"/>
      <c r="JQO130" s="277"/>
      <c r="JQP130" s="277"/>
      <c r="JQQ130" s="277"/>
      <c r="JQR130" s="277"/>
      <c r="JQS130" s="277"/>
      <c r="JQT130" s="277"/>
      <c r="JQU130" s="277"/>
      <c r="JQV130" s="277"/>
      <c r="JQW130" s="277"/>
      <c r="JQX130" s="277"/>
      <c r="JQY130" s="277"/>
      <c r="JQZ130" s="277"/>
      <c r="JRA130" s="277"/>
      <c r="JRB130" s="277"/>
      <c r="JRC130" s="277"/>
      <c r="JRD130" s="277"/>
      <c r="JRE130" s="277"/>
      <c r="JRF130" s="277"/>
      <c r="JRG130" s="277"/>
      <c r="JRH130" s="277"/>
      <c r="JRI130" s="277"/>
      <c r="JRJ130" s="277"/>
      <c r="JRK130" s="277"/>
      <c r="JRL130" s="277"/>
      <c r="JRM130" s="277"/>
      <c r="JRN130" s="277"/>
      <c r="JRO130" s="277"/>
      <c r="JRP130" s="277"/>
      <c r="JRQ130" s="277"/>
      <c r="JRR130" s="277"/>
      <c r="JRS130" s="277"/>
      <c r="JRT130" s="277"/>
      <c r="JRU130" s="277"/>
      <c r="JRV130" s="277"/>
      <c r="JRW130" s="277"/>
      <c r="JRX130" s="277"/>
      <c r="JRY130" s="277"/>
      <c r="JRZ130" s="277"/>
      <c r="JSA130" s="277"/>
      <c r="JSB130" s="277"/>
      <c r="JSC130" s="277"/>
      <c r="JSD130" s="277"/>
      <c r="JSE130" s="277"/>
      <c r="JSF130" s="277"/>
      <c r="JSG130" s="277"/>
      <c r="JSH130" s="277"/>
      <c r="JSI130" s="277"/>
      <c r="JSJ130" s="277"/>
      <c r="JSK130" s="277"/>
      <c r="JSL130" s="277"/>
      <c r="JSM130" s="277"/>
      <c r="JSN130" s="277"/>
      <c r="JSO130" s="277"/>
      <c r="JSP130" s="277"/>
      <c r="JSQ130" s="277"/>
      <c r="JSR130" s="277"/>
      <c r="JSS130" s="277"/>
      <c r="JST130" s="277"/>
      <c r="JSU130" s="277"/>
      <c r="JSV130" s="277"/>
      <c r="JSW130" s="277"/>
      <c r="JSX130" s="277"/>
      <c r="JSY130" s="277"/>
      <c r="JSZ130" s="277"/>
      <c r="JTA130" s="277"/>
      <c r="JTB130" s="277"/>
      <c r="JTC130" s="277"/>
      <c r="JTD130" s="277"/>
      <c r="JTE130" s="277"/>
      <c r="JTF130" s="277"/>
      <c r="JTG130" s="277"/>
      <c r="JTH130" s="277"/>
      <c r="JTI130" s="277"/>
      <c r="JTJ130" s="277"/>
      <c r="JTK130" s="277"/>
      <c r="JTL130" s="277"/>
      <c r="JTM130" s="277"/>
      <c r="JTN130" s="277"/>
      <c r="JTO130" s="277"/>
      <c r="JTP130" s="277"/>
      <c r="JTQ130" s="277"/>
      <c r="JTR130" s="277"/>
      <c r="JTS130" s="277"/>
      <c r="JTT130" s="277"/>
      <c r="JTU130" s="277"/>
      <c r="JTV130" s="277"/>
      <c r="JTW130" s="277"/>
      <c r="JTX130" s="277"/>
      <c r="JTY130" s="277"/>
      <c r="JTZ130" s="277"/>
      <c r="JUA130" s="277"/>
      <c r="JUB130" s="277"/>
      <c r="JUC130" s="277"/>
      <c r="JUD130" s="277"/>
      <c r="JUE130" s="277"/>
      <c r="JUF130" s="277"/>
      <c r="JUG130" s="277"/>
      <c r="JUH130" s="277"/>
      <c r="JUI130" s="277"/>
      <c r="JUJ130" s="277"/>
      <c r="JUK130" s="277"/>
      <c r="JUL130" s="277"/>
      <c r="JUM130" s="277"/>
      <c r="JUN130" s="277"/>
      <c r="JUO130" s="277"/>
      <c r="JUP130" s="277"/>
      <c r="JUQ130" s="277"/>
      <c r="JUR130" s="277"/>
      <c r="JUS130" s="277"/>
      <c r="JUT130" s="277"/>
      <c r="JUU130" s="277"/>
      <c r="JUV130" s="277"/>
      <c r="JUW130" s="277"/>
      <c r="JUX130" s="277"/>
      <c r="JUY130" s="277"/>
      <c r="JUZ130" s="277"/>
      <c r="JVA130" s="277"/>
      <c r="JVB130" s="277"/>
      <c r="JVC130" s="277"/>
      <c r="JVD130" s="277"/>
      <c r="JVE130" s="277"/>
      <c r="JVF130" s="277"/>
      <c r="JVG130" s="277"/>
      <c r="JVH130" s="277"/>
      <c r="JVI130" s="277"/>
      <c r="JVJ130" s="277"/>
      <c r="JVK130" s="277"/>
      <c r="JVL130" s="277"/>
      <c r="JVM130" s="277"/>
      <c r="JVN130" s="277"/>
      <c r="JVO130" s="277"/>
      <c r="JVP130" s="277"/>
      <c r="JVQ130" s="277"/>
      <c r="JVR130" s="277"/>
      <c r="JVS130" s="277"/>
      <c r="JVT130" s="277"/>
      <c r="JVU130" s="277"/>
      <c r="JVV130" s="277"/>
      <c r="JVW130" s="277"/>
      <c r="JVX130" s="277"/>
      <c r="JVY130" s="277"/>
      <c r="JVZ130" s="277"/>
      <c r="JWA130" s="277"/>
      <c r="JWB130" s="277"/>
      <c r="JWC130" s="277"/>
      <c r="JWD130" s="277"/>
      <c r="JWE130" s="277"/>
      <c r="JWF130" s="277"/>
      <c r="JWG130" s="277"/>
      <c r="JWH130" s="277"/>
      <c r="JWI130" s="277"/>
      <c r="JWJ130" s="277"/>
      <c r="JWK130" s="277"/>
      <c r="JWL130" s="277"/>
      <c r="JWM130" s="277"/>
      <c r="JWN130" s="277"/>
      <c r="JWO130" s="277"/>
      <c r="JWP130" s="277"/>
      <c r="JWQ130" s="277"/>
      <c r="JWR130" s="277"/>
      <c r="JWS130" s="277"/>
      <c r="JWT130" s="277"/>
      <c r="JWU130" s="277"/>
      <c r="JWV130" s="277"/>
      <c r="JWW130" s="277"/>
      <c r="JWX130" s="277"/>
      <c r="JWY130" s="277"/>
      <c r="JWZ130" s="277"/>
      <c r="JXA130" s="277"/>
      <c r="JXB130" s="277"/>
      <c r="JXC130" s="277"/>
      <c r="JXD130" s="277"/>
      <c r="JXE130" s="277"/>
      <c r="JXF130" s="277"/>
      <c r="JXG130" s="277"/>
      <c r="JXH130" s="277"/>
      <c r="JXI130" s="277"/>
      <c r="JXJ130" s="277"/>
      <c r="JXK130" s="277"/>
      <c r="JXL130" s="277"/>
      <c r="JXM130" s="277"/>
      <c r="JXN130" s="277"/>
      <c r="JXO130" s="277"/>
      <c r="JXP130" s="277"/>
      <c r="JXQ130" s="277"/>
      <c r="JXR130" s="277"/>
      <c r="JXS130" s="277"/>
      <c r="JXT130" s="277"/>
      <c r="JXU130" s="277"/>
      <c r="JXV130" s="277"/>
      <c r="JXW130" s="277"/>
      <c r="JXX130" s="277"/>
      <c r="JXY130" s="277"/>
      <c r="JXZ130" s="277"/>
      <c r="JYA130" s="277"/>
      <c r="JYB130" s="277"/>
      <c r="JYC130" s="277"/>
      <c r="JYD130" s="277"/>
      <c r="JYE130" s="277"/>
      <c r="JYF130" s="277"/>
      <c r="JYG130" s="277"/>
      <c r="JYH130" s="277"/>
      <c r="JYI130" s="277"/>
      <c r="JYJ130" s="277"/>
      <c r="JYK130" s="277"/>
      <c r="JYL130" s="277"/>
      <c r="JYM130" s="277"/>
      <c r="JYN130" s="277"/>
      <c r="JYO130" s="277"/>
      <c r="JYP130" s="277"/>
      <c r="JYQ130" s="277"/>
      <c r="JYR130" s="277"/>
      <c r="JYS130" s="277"/>
      <c r="JYT130" s="277"/>
      <c r="JYU130" s="277"/>
      <c r="JYV130" s="277"/>
      <c r="JYW130" s="277"/>
      <c r="JYX130" s="277"/>
      <c r="JYY130" s="277"/>
      <c r="JYZ130" s="277"/>
      <c r="JZA130" s="277"/>
      <c r="JZB130" s="277"/>
      <c r="JZC130" s="277"/>
      <c r="JZD130" s="277"/>
      <c r="JZE130" s="277"/>
      <c r="JZF130" s="277"/>
      <c r="JZG130" s="277"/>
      <c r="JZH130" s="277"/>
      <c r="JZI130" s="277"/>
      <c r="JZJ130" s="277"/>
      <c r="JZK130" s="277"/>
      <c r="JZL130" s="277"/>
      <c r="JZM130" s="277"/>
      <c r="JZN130" s="277"/>
      <c r="JZO130" s="277"/>
      <c r="JZP130" s="277"/>
      <c r="JZQ130" s="277"/>
      <c r="JZR130" s="277"/>
      <c r="JZS130" s="277"/>
      <c r="JZT130" s="277"/>
      <c r="JZU130" s="277"/>
      <c r="JZV130" s="277"/>
      <c r="JZW130" s="277"/>
      <c r="JZX130" s="277"/>
      <c r="JZY130" s="277"/>
      <c r="JZZ130" s="277"/>
      <c r="KAA130" s="277"/>
      <c r="KAB130" s="277"/>
      <c r="KAC130" s="277"/>
      <c r="KAD130" s="277"/>
      <c r="KAE130" s="277"/>
      <c r="KAF130" s="277"/>
      <c r="KAG130" s="277"/>
      <c r="KAH130" s="277"/>
      <c r="KAI130" s="277"/>
      <c r="KAJ130" s="277"/>
      <c r="KAK130" s="277"/>
      <c r="KAL130" s="277"/>
      <c r="KAM130" s="277"/>
      <c r="KAN130" s="277"/>
      <c r="KAO130" s="277"/>
      <c r="KAP130" s="277"/>
      <c r="KAQ130" s="277"/>
      <c r="KAR130" s="277"/>
      <c r="KAS130" s="277"/>
      <c r="KAT130" s="277"/>
      <c r="KAU130" s="277"/>
      <c r="KAV130" s="277"/>
      <c r="KAW130" s="277"/>
      <c r="KAX130" s="277"/>
      <c r="KAY130" s="277"/>
      <c r="KAZ130" s="277"/>
      <c r="KBA130" s="277"/>
      <c r="KBB130" s="277"/>
      <c r="KBC130" s="277"/>
      <c r="KBD130" s="277"/>
      <c r="KBE130" s="277"/>
      <c r="KBF130" s="277"/>
      <c r="KBG130" s="277"/>
      <c r="KBH130" s="277"/>
      <c r="KBI130" s="277"/>
      <c r="KBJ130" s="277"/>
      <c r="KBK130" s="277"/>
      <c r="KBL130" s="277"/>
      <c r="KBM130" s="277"/>
      <c r="KBN130" s="277"/>
      <c r="KBO130" s="277"/>
      <c r="KBP130" s="277"/>
      <c r="KBQ130" s="277"/>
      <c r="KBR130" s="277"/>
      <c r="KBS130" s="277"/>
      <c r="KBT130" s="277"/>
      <c r="KBU130" s="277"/>
      <c r="KBV130" s="277"/>
      <c r="KBW130" s="277"/>
      <c r="KBX130" s="277"/>
      <c r="KBY130" s="277"/>
      <c r="KBZ130" s="277"/>
      <c r="KCA130" s="277"/>
      <c r="KCB130" s="277"/>
      <c r="KCC130" s="277"/>
      <c r="KCD130" s="277"/>
      <c r="KCE130" s="277"/>
      <c r="KCF130" s="277"/>
      <c r="KCG130" s="277"/>
      <c r="KCH130" s="277"/>
      <c r="KCI130" s="277"/>
      <c r="KCJ130" s="277"/>
      <c r="KCK130" s="277"/>
      <c r="KCL130" s="277"/>
      <c r="KCM130" s="277"/>
      <c r="KCN130" s="277"/>
      <c r="KCO130" s="277"/>
      <c r="KCP130" s="277"/>
      <c r="KCQ130" s="277"/>
      <c r="KCR130" s="277"/>
      <c r="KCS130" s="277"/>
      <c r="KCT130" s="277"/>
      <c r="KCU130" s="277"/>
      <c r="KCV130" s="277"/>
      <c r="KCW130" s="277"/>
      <c r="KCX130" s="277"/>
      <c r="KCY130" s="277"/>
      <c r="KCZ130" s="277"/>
      <c r="KDA130" s="277"/>
      <c r="KDB130" s="277"/>
      <c r="KDC130" s="277"/>
      <c r="KDD130" s="277"/>
      <c r="KDE130" s="277"/>
      <c r="KDF130" s="277"/>
      <c r="KDG130" s="277"/>
      <c r="KDH130" s="277"/>
      <c r="KDI130" s="277"/>
      <c r="KDJ130" s="277"/>
      <c r="KDK130" s="277"/>
      <c r="KDL130" s="277"/>
      <c r="KDM130" s="277"/>
      <c r="KDN130" s="277"/>
      <c r="KDO130" s="277"/>
      <c r="KDP130" s="277"/>
      <c r="KDQ130" s="277"/>
      <c r="KDR130" s="277"/>
      <c r="KDS130" s="277"/>
      <c r="KDT130" s="277"/>
      <c r="KDU130" s="277"/>
      <c r="KDV130" s="277"/>
      <c r="KDW130" s="277"/>
      <c r="KDX130" s="277"/>
      <c r="KDY130" s="277"/>
      <c r="KDZ130" s="277"/>
      <c r="KEA130" s="277"/>
      <c r="KEB130" s="277"/>
      <c r="KEC130" s="277"/>
      <c r="KED130" s="277"/>
      <c r="KEE130" s="277"/>
      <c r="KEF130" s="277"/>
      <c r="KEG130" s="277"/>
      <c r="KEH130" s="277"/>
      <c r="KEI130" s="277"/>
      <c r="KEJ130" s="277"/>
      <c r="KEK130" s="277"/>
      <c r="KEL130" s="277"/>
      <c r="KEM130" s="277"/>
      <c r="KEN130" s="277"/>
      <c r="KEO130" s="277"/>
      <c r="KEP130" s="277"/>
      <c r="KEQ130" s="277"/>
      <c r="KER130" s="277"/>
      <c r="KES130" s="277"/>
      <c r="KET130" s="277"/>
      <c r="KEU130" s="277"/>
      <c r="KEV130" s="277"/>
      <c r="KEW130" s="277"/>
      <c r="KEX130" s="277"/>
      <c r="KEY130" s="277"/>
      <c r="KEZ130" s="277"/>
      <c r="KFA130" s="277"/>
      <c r="KFB130" s="277"/>
      <c r="KFC130" s="277"/>
      <c r="KFD130" s="277"/>
      <c r="KFE130" s="277"/>
      <c r="KFF130" s="277"/>
      <c r="KFG130" s="277"/>
      <c r="KFH130" s="277"/>
      <c r="KFI130" s="277"/>
      <c r="KFJ130" s="277"/>
      <c r="KFK130" s="277"/>
      <c r="KFL130" s="277"/>
      <c r="KFM130" s="277"/>
      <c r="KFN130" s="277"/>
      <c r="KFO130" s="277"/>
      <c r="KFP130" s="277"/>
      <c r="KFQ130" s="277"/>
      <c r="KFR130" s="277"/>
      <c r="KFS130" s="277"/>
      <c r="KFT130" s="277"/>
      <c r="KFU130" s="277"/>
      <c r="KFV130" s="277"/>
      <c r="KFW130" s="277"/>
      <c r="KFX130" s="277"/>
      <c r="KFY130" s="277"/>
      <c r="KFZ130" s="277"/>
      <c r="KGA130" s="277"/>
      <c r="KGB130" s="277"/>
      <c r="KGC130" s="277"/>
      <c r="KGD130" s="277"/>
      <c r="KGE130" s="277"/>
      <c r="KGF130" s="277"/>
      <c r="KGG130" s="277"/>
      <c r="KGH130" s="277"/>
      <c r="KGI130" s="277"/>
      <c r="KGJ130" s="277"/>
      <c r="KGK130" s="277"/>
      <c r="KGL130" s="277"/>
      <c r="KGM130" s="277"/>
      <c r="KGN130" s="277"/>
      <c r="KGO130" s="277"/>
      <c r="KGP130" s="277"/>
      <c r="KGQ130" s="277"/>
      <c r="KGR130" s="277"/>
      <c r="KGS130" s="277"/>
      <c r="KGT130" s="277"/>
      <c r="KGU130" s="277"/>
      <c r="KGV130" s="277"/>
      <c r="KGW130" s="277"/>
      <c r="KGX130" s="277"/>
      <c r="KGY130" s="277"/>
      <c r="KGZ130" s="277"/>
      <c r="KHA130" s="277"/>
      <c r="KHB130" s="277"/>
      <c r="KHC130" s="277"/>
      <c r="KHD130" s="277"/>
      <c r="KHE130" s="277"/>
      <c r="KHF130" s="277"/>
      <c r="KHG130" s="277"/>
      <c r="KHH130" s="277"/>
      <c r="KHI130" s="277"/>
      <c r="KHJ130" s="277"/>
      <c r="KHK130" s="277"/>
      <c r="KHL130" s="277"/>
      <c r="KHM130" s="277"/>
      <c r="KHN130" s="277"/>
      <c r="KHO130" s="277"/>
      <c r="KHP130" s="277"/>
      <c r="KHQ130" s="277"/>
      <c r="KHR130" s="277"/>
      <c r="KHS130" s="277"/>
      <c r="KHT130" s="277"/>
      <c r="KHU130" s="277"/>
      <c r="KHV130" s="277"/>
      <c r="KHW130" s="277"/>
      <c r="KHX130" s="277"/>
      <c r="KHY130" s="277"/>
      <c r="KHZ130" s="277"/>
      <c r="KIA130" s="277"/>
      <c r="KIB130" s="277"/>
      <c r="KIC130" s="277"/>
      <c r="KID130" s="277"/>
      <c r="KIE130" s="277"/>
      <c r="KIF130" s="277"/>
      <c r="KIG130" s="277"/>
      <c r="KIH130" s="277"/>
      <c r="KII130" s="277"/>
      <c r="KIJ130" s="277"/>
      <c r="KIK130" s="277"/>
      <c r="KIL130" s="277"/>
      <c r="KIM130" s="277"/>
      <c r="KIN130" s="277"/>
      <c r="KIO130" s="277"/>
      <c r="KIP130" s="277"/>
      <c r="KIQ130" s="277"/>
      <c r="KIR130" s="277"/>
      <c r="KIS130" s="277"/>
      <c r="KIT130" s="277"/>
      <c r="KIU130" s="277"/>
      <c r="KIV130" s="277"/>
      <c r="KIW130" s="277"/>
      <c r="KIX130" s="277"/>
      <c r="KIY130" s="277"/>
      <c r="KIZ130" s="277"/>
      <c r="KJA130" s="277"/>
      <c r="KJB130" s="277"/>
      <c r="KJC130" s="277"/>
      <c r="KJD130" s="277"/>
      <c r="KJE130" s="277"/>
      <c r="KJF130" s="277"/>
      <c r="KJG130" s="277"/>
      <c r="KJH130" s="277"/>
      <c r="KJI130" s="277"/>
      <c r="KJJ130" s="277"/>
      <c r="KJK130" s="277"/>
      <c r="KJL130" s="277"/>
      <c r="KJM130" s="277"/>
      <c r="KJN130" s="277"/>
      <c r="KJO130" s="277"/>
      <c r="KJP130" s="277"/>
      <c r="KJQ130" s="277"/>
      <c r="KJR130" s="277"/>
      <c r="KJS130" s="277"/>
      <c r="KJT130" s="277"/>
      <c r="KJU130" s="277"/>
      <c r="KJV130" s="277"/>
      <c r="KJW130" s="277"/>
      <c r="KJX130" s="277"/>
      <c r="KJY130" s="277"/>
      <c r="KJZ130" s="277"/>
      <c r="KKA130" s="277"/>
      <c r="KKB130" s="277"/>
      <c r="KKC130" s="277"/>
      <c r="KKD130" s="277"/>
      <c r="KKE130" s="277"/>
      <c r="KKF130" s="277"/>
      <c r="KKG130" s="277"/>
      <c r="KKH130" s="277"/>
      <c r="KKI130" s="277"/>
      <c r="KKJ130" s="277"/>
      <c r="KKK130" s="277"/>
      <c r="KKL130" s="277"/>
      <c r="KKM130" s="277"/>
      <c r="KKN130" s="277"/>
      <c r="KKO130" s="277"/>
      <c r="KKP130" s="277"/>
      <c r="KKQ130" s="277"/>
      <c r="KKR130" s="277"/>
      <c r="KKS130" s="277"/>
      <c r="KKT130" s="277"/>
      <c r="KKU130" s="277"/>
      <c r="KKV130" s="277"/>
      <c r="KKW130" s="277"/>
      <c r="KKX130" s="277"/>
      <c r="KKY130" s="277"/>
      <c r="KKZ130" s="277"/>
      <c r="KLA130" s="277"/>
      <c r="KLB130" s="277"/>
      <c r="KLC130" s="277"/>
      <c r="KLD130" s="277"/>
      <c r="KLE130" s="277"/>
      <c r="KLF130" s="277"/>
      <c r="KLG130" s="277"/>
      <c r="KLH130" s="277"/>
      <c r="KLI130" s="277"/>
      <c r="KLJ130" s="277"/>
      <c r="KLK130" s="277"/>
      <c r="KLL130" s="277"/>
      <c r="KLM130" s="277"/>
      <c r="KLN130" s="277"/>
      <c r="KLO130" s="277"/>
      <c r="KLP130" s="277"/>
      <c r="KLQ130" s="277"/>
      <c r="KLR130" s="277"/>
      <c r="KLS130" s="277"/>
      <c r="KLT130" s="277"/>
      <c r="KLU130" s="277"/>
      <c r="KLV130" s="277"/>
      <c r="KLW130" s="277"/>
      <c r="KLX130" s="277"/>
      <c r="KLY130" s="277"/>
      <c r="KLZ130" s="277"/>
      <c r="KMA130" s="277"/>
      <c r="KMB130" s="277"/>
      <c r="KMC130" s="277"/>
      <c r="KMD130" s="277"/>
      <c r="KME130" s="277"/>
      <c r="KMF130" s="277"/>
      <c r="KMG130" s="277"/>
      <c r="KMH130" s="277"/>
      <c r="KMI130" s="277"/>
      <c r="KMJ130" s="277"/>
      <c r="KMK130" s="277"/>
      <c r="KML130" s="277"/>
      <c r="KMM130" s="277"/>
      <c r="KMN130" s="277"/>
      <c r="KMO130" s="277"/>
      <c r="KMP130" s="277"/>
      <c r="KMQ130" s="277"/>
      <c r="KMR130" s="277"/>
      <c r="KMS130" s="277"/>
      <c r="KMT130" s="277"/>
      <c r="KMU130" s="277"/>
      <c r="KMV130" s="277"/>
      <c r="KMW130" s="277"/>
      <c r="KMX130" s="277"/>
      <c r="KMY130" s="277"/>
      <c r="KMZ130" s="277"/>
      <c r="KNA130" s="277"/>
      <c r="KNB130" s="277"/>
      <c r="KNC130" s="277"/>
      <c r="KND130" s="277"/>
      <c r="KNE130" s="277"/>
      <c r="KNF130" s="277"/>
      <c r="KNG130" s="277"/>
      <c r="KNH130" s="277"/>
      <c r="KNI130" s="277"/>
      <c r="KNJ130" s="277"/>
      <c r="KNK130" s="277"/>
      <c r="KNL130" s="277"/>
      <c r="KNM130" s="277"/>
      <c r="KNN130" s="277"/>
      <c r="KNO130" s="277"/>
      <c r="KNP130" s="277"/>
      <c r="KNQ130" s="277"/>
      <c r="KNR130" s="277"/>
      <c r="KNS130" s="277"/>
      <c r="KNT130" s="277"/>
      <c r="KNU130" s="277"/>
      <c r="KNV130" s="277"/>
      <c r="KNW130" s="277"/>
      <c r="KNX130" s="277"/>
      <c r="KNY130" s="277"/>
      <c r="KNZ130" s="277"/>
      <c r="KOA130" s="277"/>
      <c r="KOB130" s="277"/>
      <c r="KOC130" s="277"/>
      <c r="KOD130" s="277"/>
      <c r="KOE130" s="277"/>
      <c r="KOF130" s="277"/>
      <c r="KOG130" s="277"/>
      <c r="KOH130" s="277"/>
      <c r="KOI130" s="277"/>
      <c r="KOJ130" s="277"/>
      <c r="KOK130" s="277"/>
      <c r="KOL130" s="277"/>
      <c r="KOM130" s="277"/>
      <c r="KON130" s="277"/>
      <c r="KOO130" s="277"/>
      <c r="KOP130" s="277"/>
      <c r="KOQ130" s="277"/>
      <c r="KOR130" s="277"/>
      <c r="KOS130" s="277"/>
      <c r="KOT130" s="277"/>
      <c r="KOU130" s="277"/>
      <c r="KOV130" s="277"/>
      <c r="KOW130" s="277"/>
      <c r="KOX130" s="277"/>
      <c r="KOY130" s="277"/>
      <c r="KOZ130" s="277"/>
      <c r="KPA130" s="277"/>
      <c r="KPB130" s="277"/>
      <c r="KPC130" s="277"/>
      <c r="KPD130" s="277"/>
      <c r="KPE130" s="277"/>
      <c r="KPF130" s="277"/>
      <c r="KPG130" s="277"/>
      <c r="KPH130" s="277"/>
      <c r="KPI130" s="277"/>
      <c r="KPJ130" s="277"/>
      <c r="KPK130" s="277"/>
      <c r="KPL130" s="277"/>
      <c r="KPM130" s="277"/>
      <c r="KPN130" s="277"/>
      <c r="KPO130" s="277"/>
      <c r="KPP130" s="277"/>
      <c r="KPQ130" s="277"/>
      <c r="KPR130" s="277"/>
      <c r="KPS130" s="277"/>
      <c r="KPT130" s="277"/>
      <c r="KPU130" s="277"/>
      <c r="KPV130" s="277"/>
      <c r="KPW130" s="277"/>
      <c r="KPX130" s="277"/>
      <c r="KPY130" s="277"/>
      <c r="KPZ130" s="277"/>
      <c r="KQA130" s="277"/>
      <c r="KQB130" s="277"/>
      <c r="KQC130" s="277"/>
      <c r="KQD130" s="277"/>
      <c r="KQE130" s="277"/>
      <c r="KQF130" s="277"/>
      <c r="KQG130" s="277"/>
      <c r="KQH130" s="277"/>
      <c r="KQI130" s="277"/>
      <c r="KQJ130" s="277"/>
      <c r="KQK130" s="277"/>
      <c r="KQL130" s="277"/>
      <c r="KQM130" s="277"/>
      <c r="KQN130" s="277"/>
      <c r="KQO130" s="277"/>
      <c r="KQP130" s="277"/>
      <c r="KQQ130" s="277"/>
      <c r="KQR130" s="277"/>
      <c r="KQS130" s="277"/>
      <c r="KQT130" s="277"/>
      <c r="KQU130" s="277"/>
      <c r="KQV130" s="277"/>
      <c r="KQW130" s="277"/>
      <c r="KQX130" s="277"/>
      <c r="KQY130" s="277"/>
      <c r="KQZ130" s="277"/>
      <c r="KRA130" s="277"/>
      <c r="KRB130" s="277"/>
      <c r="KRC130" s="277"/>
      <c r="KRD130" s="277"/>
      <c r="KRE130" s="277"/>
      <c r="KRF130" s="277"/>
      <c r="KRG130" s="277"/>
      <c r="KRH130" s="277"/>
      <c r="KRI130" s="277"/>
      <c r="KRJ130" s="277"/>
      <c r="KRK130" s="277"/>
      <c r="KRL130" s="277"/>
      <c r="KRM130" s="277"/>
      <c r="KRN130" s="277"/>
      <c r="KRO130" s="277"/>
      <c r="KRP130" s="277"/>
      <c r="KRQ130" s="277"/>
      <c r="KRR130" s="277"/>
      <c r="KRS130" s="277"/>
      <c r="KRT130" s="277"/>
      <c r="KRU130" s="277"/>
      <c r="KRV130" s="277"/>
      <c r="KRW130" s="277"/>
      <c r="KRX130" s="277"/>
      <c r="KRY130" s="277"/>
      <c r="KRZ130" s="277"/>
      <c r="KSA130" s="277"/>
      <c r="KSB130" s="277"/>
      <c r="KSC130" s="277"/>
      <c r="KSD130" s="277"/>
      <c r="KSE130" s="277"/>
      <c r="KSF130" s="277"/>
      <c r="KSG130" s="277"/>
      <c r="KSH130" s="277"/>
      <c r="KSI130" s="277"/>
      <c r="KSJ130" s="277"/>
      <c r="KSK130" s="277"/>
      <c r="KSL130" s="277"/>
      <c r="KSM130" s="277"/>
      <c r="KSN130" s="277"/>
      <c r="KSO130" s="277"/>
      <c r="KSP130" s="277"/>
      <c r="KSQ130" s="277"/>
      <c r="KSR130" s="277"/>
      <c r="KSS130" s="277"/>
      <c r="KST130" s="277"/>
      <c r="KSU130" s="277"/>
      <c r="KSV130" s="277"/>
      <c r="KSW130" s="277"/>
      <c r="KSX130" s="277"/>
      <c r="KSY130" s="277"/>
      <c r="KSZ130" s="277"/>
      <c r="KTA130" s="277"/>
      <c r="KTB130" s="277"/>
      <c r="KTC130" s="277"/>
      <c r="KTD130" s="277"/>
      <c r="KTE130" s="277"/>
      <c r="KTF130" s="277"/>
      <c r="KTG130" s="277"/>
      <c r="KTH130" s="277"/>
      <c r="KTI130" s="277"/>
      <c r="KTJ130" s="277"/>
      <c r="KTK130" s="277"/>
      <c r="KTL130" s="277"/>
      <c r="KTM130" s="277"/>
      <c r="KTN130" s="277"/>
      <c r="KTO130" s="277"/>
      <c r="KTP130" s="277"/>
      <c r="KTQ130" s="277"/>
      <c r="KTR130" s="277"/>
      <c r="KTS130" s="277"/>
      <c r="KTT130" s="277"/>
      <c r="KTU130" s="277"/>
      <c r="KTV130" s="277"/>
      <c r="KTW130" s="277"/>
      <c r="KTX130" s="277"/>
      <c r="KTY130" s="277"/>
      <c r="KTZ130" s="277"/>
      <c r="KUA130" s="277"/>
      <c r="KUB130" s="277"/>
      <c r="KUC130" s="277"/>
      <c r="KUD130" s="277"/>
      <c r="KUE130" s="277"/>
      <c r="KUF130" s="277"/>
      <c r="KUG130" s="277"/>
      <c r="KUH130" s="277"/>
      <c r="KUI130" s="277"/>
      <c r="KUJ130" s="277"/>
      <c r="KUK130" s="277"/>
      <c r="KUL130" s="277"/>
      <c r="KUM130" s="277"/>
      <c r="KUN130" s="277"/>
      <c r="KUO130" s="277"/>
      <c r="KUP130" s="277"/>
      <c r="KUQ130" s="277"/>
      <c r="KUR130" s="277"/>
      <c r="KUS130" s="277"/>
      <c r="KUT130" s="277"/>
      <c r="KUU130" s="277"/>
      <c r="KUV130" s="277"/>
      <c r="KUW130" s="277"/>
      <c r="KUX130" s="277"/>
      <c r="KUY130" s="277"/>
      <c r="KUZ130" s="277"/>
      <c r="KVA130" s="277"/>
      <c r="KVB130" s="277"/>
      <c r="KVC130" s="277"/>
      <c r="KVD130" s="277"/>
      <c r="KVE130" s="277"/>
      <c r="KVF130" s="277"/>
      <c r="KVG130" s="277"/>
      <c r="KVH130" s="277"/>
      <c r="KVI130" s="277"/>
      <c r="KVJ130" s="277"/>
      <c r="KVK130" s="277"/>
      <c r="KVL130" s="277"/>
      <c r="KVM130" s="277"/>
      <c r="KVN130" s="277"/>
      <c r="KVO130" s="277"/>
      <c r="KVP130" s="277"/>
      <c r="KVQ130" s="277"/>
      <c r="KVR130" s="277"/>
      <c r="KVS130" s="277"/>
      <c r="KVT130" s="277"/>
      <c r="KVU130" s="277"/>
      <c r="KVV130" s="277"/>
      <c r="KVW130" s="277"/>
      <c r="KVX130" s="277"/>
      <c r="KVY130" s="277"/>
      <c r="KVZ130" s="277"/>
      <c r="KWA130" s="277"/>
      <c r="KWB130" s="277"/>
      <c r="KWC130" s="277"/>
      <c r="KWD130" s="277"/>
      <c r="KWE130" s="277"/>
      <c r="KWF130" s="277"/>
      <c r="KWG130" s="277"/>
      <c r="KWH130" s="277"/>
      <c r="KWI130" s="277"/>
      <c r="KWJ130" s="277"/>
      <c r="KWK130" s="277"/>
      <c r="KWL130" s="277"/>
      <c r="KWM130" s="277"/>
      <c r="KWN130" s="277"/>
      <c r="KWO130" s="277"/>
      <c r="KWP130" s="277"/>
      <c r="KWQ130" s="277"/>
      <c r="KWR130" s="277"/>
      <c r="KWS130" s="277"/>
      <c r="KWT130" s="277"/>
      <c r="KWU130" s="277"/>
      <c r="KWV130" s="277"/>
      <c r="KWW130" s="277"/>
      <c r="KWX130" s="277"/>
      <c r="KWY130" s="277"/>
      <c r="KWZ130" s="277"/>
      <c r="KXA130" s="277"/>
      <c r="KXB130" s="277"/>
      <c r="KXC130" s="277"/>
      <c r="KXD130" s="277"/>
      <c r="KXE130" s="277"/>
      <c r="KXF130" s="277"/>
      <c r="KXG130" s="277"/>
      <c r="KXH130" s="277"/>
      <c r="KXI130" s="277"/>
      <c r="KXJ130" s="277"/>
      <c r="KXK130" s="277"/>
      <c r="KXL130" s="277"/>
      <c r="KXM130" s="277"/>
      <c r="KXN130" s="277"/>
      <c r="KXO130" s="277"/>
      <c r="KXP130" s="277"/>
      <c r="KXQ130" s="277"/>
      <c r="KXR130" s="277"/>
      <c r="KXS130" s="277"/>
      <c r="KXT130" s="277"/>
      <c r="KXU130" s="277"/>
      <c r="KXV130" s="277"/>
      <c r="KXW130" s="277"/>
      <c r="KXX130" s="277"/>
      <c r="KXY130" s="277"/>
      <c r="KXZ130" s="277"/>
      <c r="KYA130" s="277"/>
      <c r="KYB130" s="277"/>
      <c r="KYC130" s="277"/>
      <c r="KYD130" s="277"/>
      <c r="KYE130" s="277"/>
      <c r="KYF130" s="277"/>
      <c r="KYG130" s="277"/>
      <c r="KYH130" s="277"/>
      <c r="KYI130" s="277"/>
      <c r="KYJ130" s="277"/>
      <c r="KYK130" s="277"/>
      <c r="KYL130" s="277"/>
      <c r="KYM130" s="277"/>
      <c r="KYN130" s="277"/>
      <c r="KYO130" s="277"/>
      <c r="KYP130" s="277"/>
      <c r="KYQ130" s="277"/>
      <c r="KYR130" s="277"/>
      <c r="KYS130" s="277"/>
      <c r="KYT130" s="277"/>
      <c r="KYU130" s="277"/>
      <c r="KYV130" s="277"/>
      <c r="KYW130" s="277"/>
      <c r="KYX130" s="277"/>
      <c r="KYY130" s="277"/>
      <c r="KYZ130" s="277"/>
      <c r="KZA130" s="277"/>
      <c r="KZB130" s="277"/>
      <c r="KZC130" s="277"/>
      <c r="KZD130" s="277"/>
      <c r="KZE130" s="277"/>
      <c r="KZF130" s="277"/>
      <c r="KZG130" s="277"/>
      <c r="KZH130" s="277"/>
      <c r="KZI130" s="277"/>
      <c r="KZJ130" s="277"/>
      <c r="KZK130" s="277"/>
      <c r="KZL130" s="277"/>
      <c r="KZM130" s="277"/>
      <c r="KZN130" s="277"/>
      <c r="KZO130" s="277"/>
      <c r="KZP130" s="277"/>
      <c r="KZQ130" s="277"/>
      <c r="KZR130" s="277"/>
      <c r="KZS130" s="277"/>
      <c r="KZT130" s="277"/>
      <c r="KZU130" s="277"/>
      <c r="KZV130" s="277"/>
      <c r="KZW130" s="277"/>
      <c r="KZX130" s="277"/>
      <c r="KZY130" s="277"/>
      <c r="KZZ130" s="277"/>
      <c r="LAA130" s="277"/>
      <c r="LAB130" s="277"/>
      <c r="LAC130" s="277"/>
      <c r="LAD130" s="277"/>
      <c r="LAE130" s="277"/>
      <c r="LAF130" s="277"/>
      <c r="LAG130" s="277"/>
      <c r="LAH130" s="277"/>
      <c r="LAI130" s="277"/>
      <c r="LAJ130" s="277"/>
      <c r="LAK130" s="277"/>
      <c r="LAL130" s="277"/>
      <c r="LAM130" s="277"/>
      <c r="LAN130" s="277"/>
      <c r="LAO130" s="277"/>
      <c r="LAP130" s="277"/>
      <c r="LAQ130" s="277"/>
      <c r="LAR130" s="277"/>
      <c r="LAS130" s="277"/>
      <c r="LAT130" s="277"/>
      <c r="LAU130" s="277"/>
      <c r="LAV130" s="277"/>
      <c r="LAW130" s="277"/>
      <c r="LAX130" s="277"/>
      <c r="LAY130" s="277"/>
      <c r="LAZ130" s="277"/>
      <c r="LBA130" s="277"/>
      <c r="LBB130" s="277"/>
      <c r="LBC130" s="277"/>
      <c r="LBD130" s="277"/>
      <c r="LBE130" s="277"/>
      <c r="LBF130" s="277"/>
      <c r="LBG130" s="277"/>
      <c r="LBH130" s="277"/>
      <c r="LBI130" s="277"/>
      <c r="LBJ130" s="277"/>
      <c r="LBK130" s="277"/>
      <c r="LBL130" s="277"/>
      <c r="LBM130" s="277"/>
      <c r="LBN130" s="277"/>
      <c r="LBO130" s="277"/>
      <c r="LBP130" s="277"/>
      <c r="LBQ130" s="277"/>
      <c r="LBR130" s="277"/>
      <c r="LBS130" s="277"/>
      <c r="LBT130" s="277"/>
      <c r="LBU130" s="277"/>
      <c r="LBV130" s="277"/>
      <c r="LBW130" s="277"/>
      <c r="LBX130" s="277"/>
      <c r="LBY130" s="277"/>
      <c r="LBZ130" s="277"/>
      <c r="LCA130" s="277"/>
      <c r="LCB130" s="277"/>
      <c r="LCC130" s="277"/>
      <c r="LCD130" s="277"/>
      <c r="LCE130" s="277"/>
      <c r="LCF130" s="277"/>
      <c r="LCG130" s="277"/>
      <c r="LCH130" s="277"/>
      <c r="LCI130" s="277"/>
      <c r="LCJ130" s="277"/>
      <c r="LCK130" s="277"/>
      <c r="LCL130" s="277"/>
      <c r="LCM130" s="277"/>
      <c r="LCN130" s="277"/>
      <c r="LCO130" s="277"/>
      <c r="LCP130" s="277"/>
      <c r="LCQ130" s="277"/>
      <c r="LCR130" s="277"/>
      <c r="LCS130" s="277"/>
      <c r="LCT130" s="277"/>
      <c r="LCU130" s="277"/>
      <c r="LCV130" s="277"/>
      <c r="LCW130" s="277"/>
      <c r="LCX130" s="277"/>
      <c r="LCY130" s="277"/>
      <c r="LCZ130" s="277"/>
      <c r="LDA130" s="277"/>
      <c r="LDB130" s="277"/>
      <c r="LDC130" s="277"/>
      <c r="LDD130" s="277"/>
      <c r="LDE130" s="277"/>
      <c r="LDF130" s="277"/>
      <c r="LDG130" s="277"/>
      <c r="LDH130" s="277"/>
      <c r="LDI130" s="277"/>
      <c r="LDJ130" s="277"/>
      <c r="LDK130" s="277"/>
      <c r="LDL130" s="277"/>
      <c r="LDM130" s="277"/>
      <c r="LDN130" s="277"/>
      <c r="LDO130" s="277"/>
      <c r="LDP130" s="277"/>
      <c r="LDQ130" s="277"/>
      <c r="LDR130" s="277"/>
      <c r="LDS130" s="277"/>
      <c r="LDT130" s="277"/>
      <c r="LDU130" s="277"/>
      <c r="LDV130" s="277"/>
      <c r="LDW130" s="277"/>
      <c r="LDX130" s="277"/>
      <c r="LDY130" s="277"/>
      <c r="LDZ130" s="277"/>
      <c r="LEA130" s="277"/>
      <c r="LEB130" s="277"/>
      <c r="LEC130" s="277"/>
      <c r="LED130" s="277"/>
      <c r="LEE130" s="277"/>
      <c r="LEF130" s="277"/>
      <c r="LEG130" s="277"/>
      <c r="LEH130" s="277"/>
      <c r="LEI130" s="277"/>
      <c r="LEJ130" s="277"/>
      <c r="LEK130" s="277"/>
      <c r="LEL130" s="277"/>
      <c r="LEM130" s="277"/>
      <c r="LEN130" s="277"/>
      <c r="LEO130" s="277"/>
      <c r="LEP130" s="277"/>
      <c r="LEQ130" s="277"/>
      <c r="LER130" s="277"/>
      <c r="LES130" s="277"/>
      <c r="LET130" s="277"/>
      <c r="LEU130" s="277"/>
      <c r="LEV130" s="277"/>
      <c r="LEW130" s="277"/>
      <c r="LEX130" s="277"/>
      <c r="LEY130" s="277"/>
      <c r="LEZ130" s="277"/>
      <c r="LFA130" s="277"/>
      <c r="LFB130" s="277"/>
      <c r="LFC130" s="277"/>
      <c r="LFD130" s="277"/>
      <c r="LFE130" s="277"/>
      <c r="LFF130" s="277"/>
      <c r="LFG130" s="277"/>
      <c r="LFH130" s="277"/>
      <c r="LFI130" s="277"/>
      <c r="LFJ130" s="277"/>
      <c r="LFK130" s="277"/>
      <c r="LFL130" s="277"/>
      <c r="LFM130" s="277"/>
      <c r="LFN130" s="277"/>
      <c r="LFO130" s="277"/>
      <c r="LFP130" s="277"/>
      <c r="LFQ130" s="277"/>
      <c r="LFR130" s="277"/>
      <c r="LFS130" s="277"/>
      <c r="LFT130" s="277"/>
      <c r="LFU130" s="277"/>
      <c r="LFV130" s="277"/>
      <c r="LFW130" s="277"/>
      <c r="LFX130" s="277"/>
      <c r="LFY130" s="277"/>
      <c r="LFZ130" s="277"/>
      <c r="LGA130" s="277"/>
      <c r="LGB130" s="277"/>
      <c r="LGC130" s="277"/>
      <c r="LGD130" s="277"/>
      <c r="LGE130" s="277"/>
      <c r="LGF130" s="277"/>
      <c r="LGG130" s="277"/>
      <c r="LGH130" s="277"/>
      <c r="LGI130" s="277"/>
      <c r="LGJ130" s="277"/>
      <c r="LGK130" s="277"/>
      <c r="LGL130" s="277"/>
      <c r="LGM130" s="277"/>
      <c r="LGN130" s="277"/>
      <c r="LGO130" s="277"/>
      <c r="LGP130" s="277"/>
      <c r="LGQ130" s="277"/>
      <c r="LGR130" s="277"/>
      <c r="LGS130" s="277"/>
      <c r="LGT130" s="277"/>
      <c r="LGU130" s="277"/>
      <c r="LGV130" s="277"/>
      <c r="LGW130" s="277"/>
      <c r="LGX130" s="277"/>
      <c r="LGY130" s="277"/>
      <c r="LGZ130" s="277"/>
      <c r="LHA130" s="277"/>
      <c r="LHB130" s="277"/>
      <c r="LHC130" s="277"/>
      <c r="LHD130" s="277"/>
      <c r="LHE130" s="277"/>
      <c r="LHF130" s="277"/>
      <c r="LHG130" s="277"/>
      <c r="LHH130" s="277"/>
      <c r="LHI130" s="277"/>
      <c r="LHJ130" s="277"/>
      <c r="LHK130" s="277"/>
      <c r="LHL130" s="277"/>
      <c r="LHM130" s="277"/>
      <c r="LHN130" s="277"/>
      <c r="LHO130" s="277"/>
      <c r="LHP130" s="277"/>
      <c r="LHQ130" s="277"/>
      <c r="LHR130" s="277"/>
      <c r="LHS130" s="277"/>
      <c r="LHT130" s="277"/>
      <c r="LHU130" s="277"/>
      <c r="LHV130" s="277"/>
      <c r="LHW130" s="277"/>
      <c r="LHX130" s="277"/>
      <c r="LHY130" s="277"/>
      <c r="LHZ130" s="277"/>
      <c r="LIA130" s="277"/>
      <c r="LIB130" s="277"/>
      <c r="LIC130" s="277"/>
      <c r="LID130" s="277"/>
      <c r="LIE130" s="277"/>
      <c r="LIF130" s="277"/>
      <c r="LIG130" s="277"/>
      <c r="LIH130" s="277"/>
      <c r="LII130" s="277"/>
      <c r="LIJ130" s="277"/>
      <c r="LIK130" s="277"/>
      <c r="LIL130" s="277"/>
      <c r="LIM130" s="277"/>
      <c r="LIN130" s="277"/>
      <c r="LIO130" s="277"/>
      <c r="LIP130" s="277"/>
      <c r="LIQ130" s="277"/>
      <c r="LIR130" s="277"/>
      <c r="LIS130" s="277"/>
      <c r="LIT130" s="277"/>
      <c r="LIU130" s="277"/>
      <c r="LIV130" s="277"/>
      <c r="LIW130" s="277"/>
      <c r="LIX130" s="277"/>
      <c r="LIY130" s="277"/>
      <c r="LIZ130" s="277"/>
      <c r="LJA130" s="277"/>
      <c r="LJB130" s="277"/>
      <c r="LJC130" s="277"/>
      <c r="LJD130" s="277"/>
      <c r="LJE130" s="277"/>
      <c r="LJF130" s="277"/>
      <c r="LJG130" s="277"/>
      <c r="LJH130" s="277"/>
      <c r="LJI130" s="277"/>
      <c r="LJJ130" s="277"/>
      <c r="LJK130" s="277"/>
      <c r="LJL130" s="277"/>
      <c r="LJM130" s="277"/>
      <c r="LJN130" s="277"/>
      <c r="LJO130" s="277"/>
      <c r="LJP130" s="277"/>
      <c r="LJQ130" s="277"/>
      <c r="LJR130" s="277"/>
      <c r="LJS130" s="277"/>
      <c r="LJT130" s="277"/>
      <c r="LJU130" s="277"/>
      <c r="LJV130" s="277"/>
      <c r="LJW130" s="277"/>
      <c r="LJX130" s="277"/>
      <c r="LJY130" s="277"/>
      <c r="LJZ130" s="277"/>
      <c r="LKA130" s="277"/>
      <c r="LKB130" s="277"/>
      <c r="LKC130" s="277"/>
      <c r="LKD130" s="277"/>
      <c r="LKE130" s="277"/>
      <c r="LKF130" s="277"/>
      <c r="LKG130" s="277"/>
      <c r="LKH130" s="277"/>
      <c r="LKI130" s="277"/>
      <c r="LKJ130" s="277"/>
      <c r="LKK130" s="277"/>
      <c r="LKL130" s="277"/>
      <c r="LKM130" s="277"/>
      <c r="LKN130" s="277"/>
      <c r="LKO130" s="277"/>
      <c r="LKP130" s="277"/>
      <c r="LKQ130" s="277"/>
      <c r="LKR130" s="277"/>
      <c r="LKS130" s="277"/>
      <c r="LKT130" s="277"/>
      <c r="LKU130" s="277"/>
      <c r="LKV130" s="277"/>
      <c r="LKW130" s="277"/>
      <c r="LKX130" s="277"/>
      <c r="LKY130" s="277"/>
      <c r="LKZ130" s="277"/>
      <c r="LLA130" s="277"/>
      <c r="LLB130" s="277"/>
      <c r="LLC130" s="277"/>
      <c r="LLD130" s="277"/>
      <c r="LLE130" s="277"/>
      <c r="LLF130" s="277"/>
      <c r="LLG130" s="277"/>
      <c r="LLH130" s="277"/>
      <c r="LLI130" s="277"/>
      <c r="LLJ130" s="277"/>
      <c r="LLK130" s="277"/>
      <c r="LLL130" s="277"/>
      <c r="LLM130" s="277"/>
      <c r="LLN130" s="277"/>
      <c r="LLO130" s="277"/>
      <c r="LLP130" s="277"/>
      <c r="LLQ130" s="277"/>
      <c r="LLR130" s="277"/>
      <c r="LLS130" s="277"/>
      <c r="LLT130" s="277"/>
      <c r="LLU130" s="277"/>
      <c r="LLV130" s="277"/>
      <c r="LLW130" s="277"/>
      <c r="LLX130" s="277"/>
      <c r="LLY130" s="277"/>
      <c r="LLZ130" s="277"/>
      <c r="LMA130" s="277"/>
      <c r="LMB130" s="277"/>
      <c r="LMC130" s="277"/>
      <c r="LMD130" s="277"/>
      <c r="LME130" s="277"/>
      <c r="LMF130" s="277"/>
      <c r="LMG130" s="277"/>
      <c r="LMH130" s="277"/>
      <c r="LMI130" s="277"/>
      <c r="LMJ130" s="277"/>
      <c r="LMK130" s="277"/>
      <c r="LML130" s="277"/>
      <c r="LMM130" s="277"/>
      <c r="LMN130" s="277"/>
      <c r="LMO130" s="277"/>
      <c r="LMP130" s="277"/>
      <c r="LMQ130" s="277"/>
      <c r="LMR130" s="277"/>
      <c r="LMS130" s="277"/>
      <c r="LMT130" s="277"/>
      <c r="LMU130" s="277"/>
      <c r="LMV130" s="277"/>
      <c r="LMW130" s="277"/>
      <c r="LMX130" s="277"/>
      <c r="LMY130" s="277"/>
      <c r="LMZ130" s="277"/>
      <c r="LNA130" s="277"/>
      <c r="LNB130" s="277"/>
      <c r="LNC130" s="277"/>
      <c r="LND130" s="277"/>
      <c r="LNE130" s="277"/>
      <c r="LNF130" s="277"/>
      <c r="LNG130" s="277"/>
      <c r="LNH130" s="277"/>
      <c r="LNI130" s="277"/>
      <c r="LNJ130" s="277"/>
      <c r="LNK130" s="277"/>
      <c r="LNL130" s="277"/>
      <c r="LNM130" s="277"/>
      <c r="LNN130" s="277"/>
      <c r="LNO130" s="277"/>
      <c r="LNP130" s="277"/>
      <c r="LNQ130" s="277"/>
      <c r="LNR130" s="277"/>
      <c r="LNS130" s="277"/>
      <c r="LNT130" s="277"/>
      <c r="LNU130" s="277"/>
      <c r="LNV130" s="277"/>
      <c r="LNW130" s="277"/>
      <c r="LNX130" s="277"/>
      <c r="LNY130" s="277"/>
      <c r="LNZ130" s="277"/>
      <c r="LOA130" s="277"/>
      <c r="LOB130" s="277"/>
      <c r="LOC130" s="277"/>
      <c r="LOD130" s="277"/>
      <c r="LOE130" s="277"/>
      <c r="LOF130" s="277"/>
      <c r="LOG130" s="277"/>
      <c r="LOH130" s="277"/>
      <c r="LOI130" s="277"/>
      <c r="LOJ130" s="277"/>
      <c r="LOK130" s="277"/>
      <c r="LOL130" s="277"/>
      <c r="LOM130" s="277"/>
      <c r="LON130" s="277"/>
      <c r="LOO130" s="277"/>
      <c r="LOP130" s="277"/>
      <c r="LOQ130" s="277"/>
      <c r="LOR130" s="277"/>
      <c r="LOS130" s="277"/>
      <c r="LOT130" s="277"/>
      <c r="LOU130" s="277"/>
      <c r="LOV130" s="277"/>
      <c r="LOW130" s="277"/>
      <c r="LOX130" s="277"/>
      <c r="LOY130" s="277"/>
      <c r="LOZ130" s="277"/>
      <c r="LPA130" s="277"/>
      <c r="LPB130" s="277"/>
      <c r="LPC130" s="277"/>
      <c r="LPD130" s="277"/>
      <c r="LPE130" s="277"/>
      <c r="LPF130" s="277"/>
      <c r="LPG130" s="277"/>
      <c r="LPH130" s="277"/>
      <c r="LPI130" s="277"/>
      <c r="LPJ130" s="277"/>
      <c r="LPK130" s="277"/>
      <c r="LPL130" s="277"/>
      <c r="LPM130" s="277"/>
      <c r="LPN130" s="277"/>
      <c r="LPO130" s="277"/>
      <c r="LPP130" s="277"/>
      <c r="LPQ130" s="277"/>
      <c r="LPR130" s="277"/>
      <c r="LPS130" s="277"/>
      <c r="LPT130" s="277"/>
      <c r="LPU130" s="277"/>
      <c r="LPV130" s="277"/>
      <c r="LPW130" s="277"/>
      <c r="LPX130" s="277"/>
      <c r="LPY130" s="277"/>
      <c r="LPZ130" s="277"/>
      <c r="LQA130" s="277"/>
      <c r="LQB130" s="277"/>
      <c r="LQC130" s="277"/>
      <c r="LQD130" s="277"/>
      <c r="LQE130" s="277"/>
      <c r="LQF130" s="277"/>
      <c r="LQG130" s="277"/>
      <c r="LQH130" s="277"/>
      <c r="LQI130" s="277"/>
      <c r="LQJ130" s="277"/>
      <c r="LQK130" s="277"/>
      <c r="LQL130" s="277"/>
      <c r="LQM130" s="277"/>
      <c r="LQN130" s="277"/>
      <c r="LQO130" s="277"/>
      <c r="LQP130" s="277"/>
      <c r="LQQ130" s="277"/>
      <c r="LQR130" s="277"/>
      <c r="LQS130" s="277"/>
      <c r="LQT130" s="277"/>
      <c r="LQU130" s="277"/>
      <c r="LQV130" s="277"/>
      <c r="LQW130" s="277"/>
      <c r="LQX130" s="277"/>
      <c r="LQY130" s="277"/>
      <c r="LQZ130" s="277"/>
      <c r="LRA130" s="277"/>
      <c r="LRB130" s="277"/>
      <c r="LRC130" s="277"/>
      <c r="LRD130" s="277"/>
      <c r="LRE130" s="277"/>
      <c r="LRF130" s="277"/>
      <c r="LRG130" s="277"/>
      <c r="LRH130" s="277"/>
      <c r="LRI130" s="277"/>
      <c r="LRJ130" s="277"/>
      <c r="LRK130" s="277"/>
      <c r="LRL130" s="277"/>
      <c r="LRM130" s="277"/>
      <c r="LRN130" s="277"/>
      <c r="LRO130" s="277"/>
      <c r="LRP130" s="277"/>
      <c r="LRQ130" s="277"/>
      <c r="LRR130" s="277"/>
      <c r="LRS130" s="277"/>
      <c r="LRT130" s="277"/>
      <c r="LRU130" s="277"/>
      <c r="LRV130" s="277"/>
      <c r="LRW130" s="277"/>
      <c r="LRX130" s="277"/>
      <c r="LRY130" s="277"/>
      <c r="LRZ130" s="277"/>
      <c r="LSA130" s="277"/>
      <c r="LSB130" s="277"/>
      <c r="LSC130" s="277"/>
      <c r="LSD130" s="277"/>
      <c r="LSE130" s="277"/>
      <c r="LSF130" s="277"/>
      <c r="LSG130" s="277"/>
      <c r="LSH130" s="277"/>
      <c r="LSI130" s="277"/>
      <c r="LSJ130" s="277"/>
      <c r="LSK130" s="277"/>
      <c r="LSL130" s="277"/>
      <c r="LSM130" s="277"/>
      <c r="LSN130" s="277"/>
      <c r="LSO130" s="277"/>
      <c r="LSP130" s="277"/>
      <c r="LSQ130" s="277"/>
      <c r="LSR130" s="277"/>
      <c r="LSS130" s="277"/>
      <c r="LST130" s="277"/>
      <c r="LSU130" s="277"/>
      <c r="LSV130" s="277"/>
      <c r="LSW130" s="277"/>
      <c r="LSX130" s="277"/>
      <c r="LSY130" s="277"/>
      <c r="LSZ130" s="277"/>
      <c r="LTA130" s="277"/>
      <c r="LTB130" s="277"/>
      <c r="LTC130" s="277"/>
      <c r="LTD130" s="277"/>
      <c r="LTE130" s="277"/>
      <c r="LTF130" s="277"/>
      <c r="LTG130" s="277"/>
      <c r="LTH130" s="277"/>
      <c r="LTI130" s="277"/>
      <c r="LTJ130" s="277"/>
      <c r="LTK130" s="277"/>
      <c r="LTL130" s="277"/>
      <c r="LTM130" s="277"/>
      <c r="LTN130" s="277"/>
      <c r="LTO130" s="277"/>
      <c r="LTP130" s="277"/>
      <c r="LTQ130" s="277"/>
      <c r="LTR130" s="277"/>
      <c r="LTS130" s="277"/>
      <c r="LTT130" s="277"/>
      <c r="LTU130" s="277"/>
      <c r="LTV130" s="277"/>
      <c r="LTW130" s="277"/>
      <c r="LTX130" s="277"/>
      <c r="LTY130" s="277"/>
      <c r="LTZ130" s="277"/>
      <c r="LUA130" s="277"/>
      <c r="LUB130" s="277"/>
      <c r="LUC130" s="277"/>
      <c r="LUD130" s="277"/>
      <c r="LUE130" s="277"/>
      <c r="LUF130" s="277"/>
      <c r="LUG130" s="277"/>
      <c r="LUH130" s="277"/>
      <c r="LUI130" s="277"/>
      <c r="LUJ130" s="277"/>
      <c r="LUK130" s="277"/>
      <c r="LUL130" s="277"/>
      <c r="LUM130" s="277"/>
      <c r="LUN130" s="277"/>
      <c r="LUO130" s="277"/>
      <c r="LUP130" s="277"/>
      <c r="LUQ130" s="277"/>
      <c r="LUR130" s="277"/>
      <c r="LUS130" s="277"/>
      <c r="LUT130" s="277"/>
      <c r="LUU130" s="277"/>
      <c r="LUV130" s="277"/>
      <c r="LUW130" s="277"/>
      <c r="LUX130" s="277"/>
      <c r="LUY130" s="277"/>
      <c r="LUZ130" s="277"/>
      <c r="LVA130" s="277"/>
      <c r="LVB130" s="277"/>
      <c r="LVC130" s="277"/>
      <c r="LVD130" s="277"/>
      <c r="LVE130" s="277"/>
      <c r="LVF130" s="277"/>
      <c r="LVG130" s="277"/>
      <c r="LVH130" s="277"/>
      <c r="LVI130" s="277"/>
      <c r="LVJ130" s="277"/>
      <c r="LVK130" s="277"/>
      <c r="LVL130" s="277"/>
      <c r="LVM130" s="277"/>
      <c r="LVN130" s="277"/>
      <c r="LVO130" s="277"/>
      <c r="LVP130" s="277"/>
      <c r="LVQ130" s="277"/>
      <c r="LVR130" s="277"/>
      <c r="LVS130" s="277"/>
      <c r="LVT130" s="277"/>
      <c r="LVU130" s="277"/>
      <c r="LVV130" s="277"/>
      <c r="LVW130" s="277"/>
      <c r="LVX130" s="277"/>
      <c r="LVY130" s="277"/>
      <c r="LVZ130" s="277"/>
      <c r="LWA130" s="277"/>
      <c r="LWB130" s="277"/>
      <c r="LWC130" s="277"/>
      <c r="LWD130" s="277"/>
      <c r="LWE130" s="277"/>
      <c r="LWF130" s="277"/>
      <c r="LWG130" s="277"/>
      <c r="LWH130" s="277"/>
      <c r="LWI130" s="277"/>
      <c r="LWJ130" s="277"/>
      <c r="LWK130" s="277"/>
      <c r="LWL130" s="277"/>
      <c r="LWM130" s="277"/>
      <c r="LWN130" s="277"/>
      <c r="LWO130" s="277"/>
      <c r="LWP130" s="277"/>
      <c r="LWQ130" s="277"/>
      <c r="LWR130" s="277"/>
      <c r="LWS130" s="277"/>
      <c r="LWT130" s="277"/>
      <c r="LWU130" s="277"/>
      <c r="LWV130" s="277"/>
      <c r="LWW130" s="277"/>
      <c r="LWX130" s="277"/>
      <c r="LWY130" s="277"/>
      <c r="LWZ130" s="277"/>
      <c r="LXA130" s="277"/>
      <c r="LXB130" s="277"/>
      <c r="LXC130" s="277"/>
      <c r="LXD130" s="277"/>
      <c r="LXE130" s="277"/>
      <c r="LXF130" s="277"/>
      <c r="LXG130" s="277"/>
      <c r="LXH130" s="277"/>
      <c r="LXI130" s="277"/>
      <c r="LXJ130" s="277"/>
      <c r="LXK130" s="277"/>
      <c r="LXL130" s="277"/>
      <c r="LXM130" s="277"/>
      <c r="LXN130" s="277"/>
      <c r="LXO130" s="277"/>
      <c r="LXP130" s="277"/>
      <c r="LXQ130" s="277"/>
      <c r="LXR130" s="277"/>
      <c r="LXS130" s="277"/>
      <c r="LXT130" s="277"/>
      <c r="LXU130" s="277"/>
      <c r="LXV130" s="277"/>
      <c r="LXW130" s="277"/>
      <c r="LXX130" s="277"/>
      <c r="LXY130" s="277"/>
      <c r="LXZ130" s="277"/>
      <c r="LYA130" s="277"/>
      <c r="LYB130" s="277"/>
      <c r="LYC130" s="277"/>
      <c r="LYD130" s="277"/>
      <c r="LYE130" s="277"/>
      <c r="LYF130" s="277"/>
      <c r="LYG130" s="277"/>
      <c r="LYH130" s="277"/>
      <c r="LYI130" s="277"/>
      <c r="LYJ130" s="277"/>
      <c r="LYK130" s="277"/>
      <c r="LYL130" s="277"/>
      <c r="LYM130" s="277"/>
      <c r="LYN130" s="277"/>
      <c r="LYO130" s="277"/>
      <c r="LYP130" s="277"/>
      <c r="LYQ130" s="277"/>
      <c r="LYR130" s="277"/>
      <c r="LYS130" s="277"/>
      <c r="LYT130" s="277"/>
      <c r="LYU130" s="277"/>
      <c r="LYV130" s="277"/>
      <c r="LYW130" s="277"/>
      <c r="LYX130" s="277"/>
      <c r="LYY130" s="277"/>
      <c r="LYZ130" s="277"/>
      <c r="LZA130" s="277"/>
      <c r="LZB130" s="277"/>
      <c r="LZC130" s="277"/>
      <c r="LZD130" s="277"/>
      <c r="LZE130" s="277"/>
      <c r="LZF130" s="277"/>
      <c r="LZG130" s="277"/>
      <c r="LZH130" s="277"/>
      <c r="LZI130" s="277"/>
      <c r="LZJ130" s="277"/>
      <c r="LZK130" s="277"/>
      <c r="LZL130" s="277"/>
      <c r="LZM130" s="277"/>
      <c r="LZN130" s="277"/>
      <c r="LZO130" s="277"/>
      <c r="LZP130" s="277"/>
      <c r="LZQ130" s="277"/>
      <c r="LZR130" s="277"/>
      <c r="LZS130" s="277"/>
      <c r="LZT130" s="277"/>
      <c r="LZU130" s="277"/>
      <c r="LZV130" s="277"/>
      <c r="LZW130" s="277"/>
      <c r="LZX130" s="277"/>
      <c r="LZY130" s="277"/>
      <c r="LZZ130" s="277"/>
      <c r="MAA130" s="277"/>
      <c r="MAB130" s="277"/>
      <c r="MAC130" s="277"/>
      <c r="MAD130" s="277"/>
      <c r="MAE130" s="277"/>
      <c r="MAF130" s="277"/>
      <c r="MAG130" s="277"/>
      <c r="MAH130" s="277"/>
      <c r="MAI130" s="277"/>
      <c r="MAJ130" s="277"/>
      <c r="MAK130" s="277"/>
      <c r="MAL130" s="277"/>
      <c r="MAM130" s="277"/>
      <c r="MAN130" s="277"/>
      <c r="MAO130" s="277"/>
      <c r="MAP130" s="277"/>
      <c r="MAQ130" s="277"/>
      <c r="MAR130" s="277"/>
      <c r="MAS130" s="277"/>
      <c r="MAT130" s="277"/>
      <c r="MAU130" s="277"/>
      <c r="MAV130" s="277"/>
      <c r="MAW130" s="277"/>
      <c r="MAX130" s="277"/>
      <c r="MAY130" s="277"/>
      <c r="MAZ130" s="277"/>
      <c r="MBA130" s="277"/>
      <c r="MBB130" s="277"/>
      <c r="MBC130" s="277"/>
      <c r="MBD130" s="277"/>
      <c r="MBE130" s="277"/>
      <c r="MBF130" s="277"/>
      <c r="MBG130" s="277"/>
      <c r="MBH130" s="277"/>
      <c r="MBI130" s="277"/>
      <c r="MBJ130" s="277"/>
      <c r="MBK130" s="277"/>
      <c r="MBL130" s="277"/>
      <c r="MBM130" s="277"/>
      <c r="MBN130" s="277"/>
      <c r="MBO130" s="277"/>
      <c r="MBP130" s="277"/>
      <c r="MBQ130" s="277"/>
      <c r="MBR130" s="277"/>
      <c r="MBS130" s="277"/>
      <c r="MBT130" s="277"/>
      <c r="MBU130" s="277"/>
      <c r="MBV130" s="277"/>
      <c r="MBW130" s="277"/>
      <c r="MBX130" s="277"/>
      <c r="MBY130" s="277"/>
      <c r="MBZ130" s="277"/>
      <c r="MCA130" s="277"/>
      <c r="MCB130" s="277"/>
      <c r="MCC130" s="277"/>
      <c r="MCD130" s="277"/>
      <c r="MCE130" s="277"/>
      <c r="MCF130" s="277"/>
      <c r="MCG130" s="277"/>
      <c r="MCH130" s="277"/>
      <c r="MCI130" s="277"/>
      <c r="MCJ130" s="277"/>
      <c r="MCK130" s="277"/>
      <c r="MCL130" s="277"/>
      <c r="MCM130" s="277"/>
      <c r="MCN130" s="277"/>
      <c r="MCO130" s="277"/>
      <c r="MCP130" s="277"/>
      <c r="MCQ130" s="277"/>
      <c r="MCR130" s="277"/>
      <c r="MCS130" s="277"/>
      <c r="MCT130" s="277"/>
      <c r="MCU130" s="277"/>
      <c r="MCV130" s="277"/>
      <c r="MCW130" s="277"/>
      <c r="MCX130" s="277"/>
      <c r="MCY130" s="277"/>
      <c r="MCZ130" s="277"/>
      <c r="MDA130" s="277"/>
      <c r="MDB130" s="277"/>
      <c r="MDC130" s="277"/>
      <c r="MDD130" s="277"/>
      <c r="MDE130" s="277"/>
      <c r="MDF130" s="277"/>
      <c r="MDG130" s="277"/>
      <c r="MDH130" s="277"/>
      <c r="MDI130" s="277"/>
      <c r="MDJ130" s="277"/>
      <c r="MDK130" s="277"/>
      <c r="MDL130" s="277"/>
      <c r="MDM130" s="277"/>
      <c r="MDN130" s="277"/>
      <c r="MDO130" s="277"/>
      <c r="MDP130" s="277"/>
      <c r="MDQ130" s="277"/>
      <c r="MDR130" s="277"/>
      <c r="MDS130" s="277"/>
      <c r="MDT130" s="277"/>
      <c r="MDU130" s="277"/>
      <c r="MDV130" s="277"/>
      <c r="MDW130" s="277"/>
      <c r="MDX130" s="277"/>
      <c r="MDY130" s="277"/>
      <c r="MDZ130" s="277"/>
      <c r="MEA130" s="277"/>
      <c r="MEB130" s="277"/>
      <c r="MEC130" s="277"/>
      <c r="MED130" s="277"/>
      <c r="MEE130" s="277"/>
      <c r="MEF130" s="277"/>
      <c r="MEG130" s="277"/>
      <c r="MEH130" s="277"/>
      <c r="MEI130" s="277"/>
      <c r="MEJ130" s="277"/>
      <c r="MEK130" s="277"/>
      <c r="MEL130" s="277"/>
      <c r="MEM130" s="277"/>
      <c r="MEN130" s="277"/>
      <c r="MEO130" s="277"/>
      <c r="MEP130" s="277"/>
      <c r="MEQ130" s="277"/>
      <c r="MER130" s="277"/>
      <c r="MES130" s="277"/>
      <c r="MET130" s="277"/>
      <c r="MEU130" s="277"/>
      <c r="MEV130" s="277"/>
      <c r="MEW130" s="277"/>
      <c r="MEX130" s="277"/>
      <c r="MEY130" s="277"/>
      <c r="MEZ130" s="277"/>
      <c r="MFA130" s="277"/>
      <c r="MFB130" s="277"/>
      <c r="MFC130" s="277"/>
      <c r="MFD130" s="277"/>
      <c r="MFE130" s="277"/>
      <c r="MFF130" s="277"/>
      <c r="MFG130" s="277"/>
      <c r="MFH130" s="277"/>
      <c r="MFI130" s="277"/>
      <c r="MFJ130" s="277"/>
      <c r="MFK130" s="277"/>
      <c r="MFL130" s="277"/>
      <c r="MFM130" s="277"/>
      <c r="MFN130" s="277"/>
      <c r="MFO130" s="277"/>
      <c r="MFP130" s="277"/>
      <c r="MFQ130" s="277"/>
      <c r="MFR130" s="277"/>
      <c r="MFS130" s="277"/>
      <c r="MFT130" s="277"/>
      <c r="MFU130" s="277"/>
      <c r="MFV130" s="277"/>
      <c r="MFW130" s="277"/>
      <c r="MFX130" s="277"/>
      <c r="MFY130" s="277"/>
      <c r="MFZ130" s="277"/>
      <c r="MGA130" s="277"/>
      <c r="MGB130" s="277"/>
      <c r="MGC130" s="277"/>
      <c r="MGD130" s="277"/>
      <c r="MGE130" s="277"/>
      <c r="MGF130" s="277"/>
      <c r="MGG130" s="277"/>
      <c r="MGH130" s="277"/>
      <c r="MGI130" s="277"/>
      <c r="MGJ130" s="277"/>
      <c r="MGK130" s="277"/>
      <c r="MGL130" s="277"/>
      <c r="MGM130" s="277"/>
      <c r="MGN130" s="277"/>
      <c r="MGO130" s="277"/>
      <c r="MGP130" s="277"/>
      <c r="MGQ130" s="277"/>
      <c r="MGR130" s="277"/>
      <c r="MGS130" s="277"/>
      <c r="MGT130" s="277"/>
      <c r="MGU130" s="277"/>
      <c r="MGV130" s="277"/>
      <c r="MGW130" s="277"/>
      <c r="MGX130" s="277"/>
      <c r="MGY130" s="277"/>
      <c r="MGZ130" s="277"/>
      <c r="MHA130" s="277"/>
      <c r="MHB130" s="277"/>
      <c r="MHC130" s="277"/>
      <c r="MHD130" s="277"/>
      <c r="MHE130" s="277"/>
      <c r="MHF130" s="277"/>
      <c r="MHG130" s="277"/>
      <c r="MHH130" s="277"/>
      <c r="MHI130" s="277"/>
      <c r="MHJ130" s="277"/>
      <c r="MHK130" s="277"/>
      <c r="MHL130" s="277"/>
      <c r="MHM130" s="277"/>
      <c r="MHN130" s="277"/>
      <c r="MHO130" s="277"/>
      <c r="MHP130" s="277"/>
      <c r="MHQ130" s="277"/>
      <c r="MHR130" s="277"/>
      <c r="MHS130" s="277"/>
      <c r="MHT130" s="277"/>
      <c r="MHU130" s="277"/>
      <c r="MHV130" s="277"/>
      <c r="MHW130" s="277"/>
      <c r="MHX130" s="277"/>
      <c r="MHY130" s="277"/>
      <c r="MHZ130" s="277"/>
      <c r="MIA130" s="277"/>
      <c r="MIB130" s="277"/>
      <c r="MIC130" s="277"/>
      <c r="MID130" s="277"/>
      <c r="MIE130" s="277"/>
      <c r="MIF130" s="277"/>
      <c r="MIG130" s="277"/>
      <c r="MIH130" s="277"/>
      <c r="MII130" s="277"/>
      <c r="MIJ130" s="277"/>
      <c r="MIK130" s="277"/>
      <c r="MIL130" s="277"/>
      <c r="MIM130" s="277"/>
      <c r="MIN130" s="277"/>
      <c r="MIO130" s="277"/>
      <c r="MIP130" s="277"/>
      <c r="MIQ130" s="277"/>
      <c r="MIR130" s="277"/>
      <c r="MIS130" s="277"/>
      <c r="MIT130" s="277"/>
      <c r="MIU130" s="277"/>
      <c r="MIV130" s="277"/>
      <c r="MIW130" s="277"/>
      <c r="MIX130" s="277"/>
      <c r="MIY130" s="277"/>
      <c r="MIZ130" s="277"/>
      <c r="MJA130" s="277"/>
      <c r="MJB130" s="277"/>
      <c r="MJC130" s="277"/>
      <c r="MJD130" s="277"/>
      <c r="MJE130" s="277"/>
      <c r="MJF130" s="277"/>
      <c r="MJG130" s="277"/>
      <c r="MJH130" s="277"/>
      <c r="MJI130" s="277"/>
      <c r="MJJ130" s="277"/>
      <c r="MJK130" s="277"/>
      <c r="MJL130" s="277"/>
      <c r="MJM130" s="277"/>
      <c r="MJN130" s="277"/>
      <c r="MJO130" s="277"/>
      <c r="MJP130" s="277"/>
      <c r="MJQ130" s="277"/>
      <c r="MJR130" s="277"/>
      <c r="MJS130" s="277"/>
      <c r="MJT130" s="277"/>
      <c r="MJU130" s="277"/>
      <c r="MJV130" s="277"/>
      <c r="MJW130" s="277"/>
      <c r="MJX130" s="277"/>
      <c r="MJY130" s="277"/>
      <c r="MJZ130" s="277"/>
      <c r="MKA130" s="277"/>
      <c r="MKB130" s="277"/>
      <c r="MKC130" s="277"/>
      <c r="MKD130" s="277"/>
      <c r="MKE130" s="277"/>
      <c r="MKF130" s="277"/>
      <c r="MKG130" s="277"/>
      <c r="MKH130" s="277"/>
      <c r="MKI130" s="277"/>
      <c r="MKJ130" s="277"/>
      <c r="MKK130" s="277"/>
      <c r="MKL130" s="277"/>
      <c r="MKM130" s="277"/>
      <c r="MKN130" s="277"/>
      <c r="MKO130" s="277"/>
      <c r="MKP130" s="277"/>
      <c r="MKQ130" s="277"/>
      <c r="MKR130" s="277"/>
      <c r="MKS130" s="277"/>
      <c r="MKT130" s="277"/>
      <c r="MKU130" s="277"/>
      <c r="MKV130" s="277"/>
      <c r="MKW130" s="277"/>
      <c r="MKX130" s="277"/>
      <c r="MKY130" s="277"/>
      <c r="MKZ130" s="277"/>
      <c r="MLA130" s="277"/>
      <c r="MLB130" s="277"/>
      <c r="MLC130" s="277"/>
      <c r="MLD130" s="277"/>
      <c r="MLE130" s="277"/>
      <c r="MLF130" s="277"/>
      <c r="MLG130" s="277"/>
      <c r="MLH130" s="277"/>
      <c r="MLI130" s="277"/>
      <c r="MLJ130" s="277"/>
      <c r="MLK130" s="277"/>
      <c r="MLL130" s="277"/>
      <c r="MLM130" s="277"/>
      <c r="MLN130" s="277"/>
      <c r="MLO130" s="277"/>
      <c r="MLP130" s="277"/>
      <c r="MLQ130" s="277"/>
      <c r="MLR130" s="277"/>
      <c r="MLS130" s="277"/>
      <c r="MLT130" s="277"/>
      <c r="MLU130" s="277"/>
      <c r="MLV130" s="277"/>
      <c r="MLW130" s="277"/>
      <c r="MLX130" s="277"/>
      <c r="MLY130" s="277"/>
      <c r="MLZ130" s="277"/>
      <c r="MMA130" s="277"/>
      <c r="MMB130" s="277"/>
      <c r="MMC130" s="277"/>
      <c r="MMD130" s="277"/>
      <c r="MME130" s="277"/>
      <c r="MMF130" s="277"/>
      <c r="MMG130" s="277"/>
      <c r="MMH130" s="277"/>
      <c r="MMI130" s="277"/>
      <c r="MMJ130" s="277"/>
      <c r="MMK130" s="277"/>
      <c r="MML130" s="277"/>
      <c r="MMM130" s="277"/>
      <c r="MMN130" s="277"/>
      <c r="MMO130" s="277"/>
      <c r="MMP130" s="277"/>
      <c r="MMQ130" s="277"/>
      <c r="MMR130" s="277"/>
      <c r="MMS130" s="277"/>
      <c r="MMT130" s="277"/>
      <c r="MMU130" s="277"/>
      <c r="MMV130" s="277"/>
      <c r="MMW130" s="277"/>
      <c r="MMX130" s="277"/>
      <c r="MMY130" s="277"/>
      <c r="MMZ130" s="277"/>
      <c r="MNA130" s="277"/>
      <c r="MNB130" s="277"/>
      <c r="MNC130" s="277"/>
      <c r="MND130" s="277"/>
      <c r="MNE130" s="277"/>
      <c r="MNF130" s="277"/>
      <c r="MNG130" s="277"/>
      <c r="MNH130" s="277"/>
      <c r="MNI130" s="277"/>
      <c r="MNJ130" s="277"/>
      <c r="MNK130" s="277"/>
      <c r="MNL130" s="277"/>
      <c r="MNM130" s="277"/>
      <c r="MNN130" s="277"/>
      <c r="MNO130" s="277"/>
      <c r="MNP130" s="277"/>
      <c r="MNQ130" s="277"/>
      <c r="MNR130" s="277"/>
      <c r="MNS130" s="277"/>
      <c r="MNT130" s="277"/>
      <c r="MNU130" s="277"/>
      <c r="MNV130" s="277"/>
      <c r="MNW130" s="277"/>
      <c r="MNX130" s="277"/>
      <c r="MNY130" s="277"/>
      <c r="MNZ130" s="277"/>
      <c r="MOA130" s="277"/>
      <c r="MOB130" s="277"/>
      <c r="MOC130" s="277"/>
      <c r="MOD130" s="277"/>
      <c r="MOE130" s="277"/>
      <c r="MOF130" s="277"/>
      <c r="MOG130" s="277"/>
      <c r="MOH130" s="277"/>
      <c r="MOI130" s="277"/>
      <c r="MOJ130" s="277"/>
      <c r="MOK130" s="277"/>
      <c r="MOL130" s="277"/>
      <c r="MOM130" s="277"/>
      <c r="MON130" s="277"/>
      <c r="MOO130" s="277"/>
      <c r="MOP130" s="277"/>
      <c r="MOQ130" s="277"/>
      <c r="MOR130" s="277"/>
      <c r="MOS130" s="277"/>
      <c r="MOT130" s="277"/>
      <c r="MOU130" s="277"/>
      <c r="MOV130" s="277"/>
      <c r="MOW130" s="277"/>
      <c r="MOX130" s="277"/>
      <c r="MOY130" s="277"/>
      <c r="MOZ130" s="277"/>
      <c r="MPA130" s="277"/>
      <c r="MPB130" s="277"/>
      <c r="MPC130" s="277"/>
      <c r="MPD130" s="277"/>
      <c r="MPE130" s="277"/>
      <c r="MPF130" s="277"/>
      <c r="MPG130" s="277"/>
      <c r="MPH130" s="277"/>
      <c r="MPI130" s="277"/>
      <c r="MPJ130" s="277"/>
      <c r="MPK130" s="277"/>
      <c r="MPL130" s="277"/>
      <c r="MPM130" s="277"/>
      <c r="MPN130" s="277"/>
      <c r="MPO130" s="277"/>
      <c r="MPP130" s="277"/>
      <c r="MPQ130" s="277"/>
      <c r="MPR130" s="277"/>
      <c r="MPS130" s="277"/>
      <c r="MPT130" s="277"/>
      <c r="MPU130" s="277"/>
      <c r="MPV130" s="277"/>
      <c r="MPW130" s="277"/>
      <c r="MPX130" s="277"/>
      <c r="MPY130" s="277"/>
      <c r="MPZ130" s="277"/>
      <c r="MQA130" s="277"/>
      <c r="MQB130" s="277"/>
      <c r="MQC130" s="277"/>
      <c r="MQD130" s="277"/>
      <c r="MQE130" s="277"/>
      <c r="MQF130" s="277"/>
      <c r="MQG130" s="277"/>
      <c r="MQH130" s="277"/>
      <c r="MQI130" s="277"/>
      <c r="MQJ130" s="277"/>
      <c r="MQK130" s="277"/>
      <c r="MQL130" s="277"/>
      <c r="MQM130" s="277"/>
      <c r="MQN130" s="277"/>
      <c r="MQO130" s="277"/>
      <c r="MQP130" s="277"/>
      <c r="MQQ130" s="277"/>
      <c r="MQR130" s="277"/>
      <c r="MQS130" s="277"/>
      <c r="MQT130" s="277"/>
      <c r="MQU130" s="277"/>
      <c r="MQV130" s="277"/>
      <c r="MQW130" s="277"/>
      <c r="MQX130" s="277"/>
      <c r="MQY130" s="277"/>
      <c r="MQZ130" s="277"/>
      <c r="MRA130" s="277"/>
      <c r="MRB130" s="277"/>
      <c r="MRC130" s="277"/>
      <c r="MRD130" s="277"/>
      <c r="MRE130" s="277"/>
      <c r="MRF130" s="277"/>
      <c r="MRG130" s="277"/>
      <c r="MRH130" s="277"/>
      <c r="MRI130" s="277"/>
      <c r="MRJ130" s="277"/>
      <c r="MRK130" s="277"/>
      <c r="MRL130" s="277"/>
      <c r="MRM130" s="277"/>
      <c r="MRN130" s="277"/>
      <c r="MRO130" s="277"/>
      <c r="MRP130" s="277"/>
      <c r="MRQ130" s="277"/>
      <c r="MRR130" s="277"/>
      <c r="MRS130" s="277"/>
      <c r="MRT130" s="277"/>
      <c r="MRU130" s="277"/>
      <c r="MRV130" s="277"/>
      <c r="MRW130" s="277"/>
      <c r="MRX130" s="277"/>
      <c r="MRY130" s="277"/>
      <c r="MRZ130" s="277"/>
      <c r="MSA130" s="277"/>
      <c r="MSB130" s="277"/>
      <c r="MSC130" s="277"/>
      <c r="MSD130" s="277"/>
      <c r="MSE130" s="277"/>
      <c r="MSF130" s="277"/>
      <c r="MSG130" s="277"/>
      <c r="MSH130" s="277"/>
      <c r="MSI130" s="277"/>
      <c r="MSJ130" s="277"/>
      <c r="MSK130" s="277"/>
      <c r="MSL130" s="277"/>
      <c r="MSM130" s="277"/>
      <c r="MSN130" s="277"/>
      <c r="MSO130" s="277"/>
      <c r="MSP130" s="277"/>
      <c r="MSQ130" s="277"/>
      <c r="MSR130" s="277"/>
      <c r="MSS130" s="277"/>
      <c r="MST130" s="277"/>
      <c r="MSU130" s="277"/>
      <c r="MSV130" s="277"/>
      <c r="MSW130" s="277"/>
      <c r="MSX130" s="277"/>
      <c r="MSY130" s="277"/>
      <c r="MSZ130" s="277"/>
      <c r="MTA130" s="277"/>
      <c r="MTB130" s="277"/>
      <c r="MTC130" s="277"/>
      <c r="MTD130" s="277"/>
      <c r="MTE130" s="277"/>
      <c r="MTF130" s="277"/>
      <c r="MTG130" s="277"/>
      <c r="MTH130" s="277"/>
      <c r="MTI130" s="277"/>
      <c r="MTJ130" s="277"/>
      <c r="MTK130" s="277"/>
      <c r="MTL130" s="277"/>
      <c r="MTM130" s="277"/>
      <c r="MTN130" s="277"/>
      <c r="MTO130" s="277"/>
      <c r="MTP130" s="277"/>
      <c r="MTQ130" s="277"/>
      <c r="MTR130" s="277"/>
      <c r="MTS130" s="277"/>
      <c r="MTT130" s="277"/>
      <c r="MTU130" s="277"/>
      <c r="MTV130" s="277"/>
      <c r="MTW130" s="277"/>
      <c r="MTX130" s="277"/>
      <c r="MTY130" s="277"/>
      <c r="MTZ130" s="277"/>
      <c r="MUA130" s="277"/>
      <c r="MUB130" s="277"/>
      <c r="MUC130" s="277"/>
      <c r="MUD130" s="277"/>
      <c r="MUE130" s="277"/>
      <c r="MUF130" s="277"/>
      <c r="MUG130" s="277"/>
      <c r="MUH130" s="277"/>
      <c r="MUI130" s="277"/>
      <c r="MUJ130" s="277"/>
      <c r="MUK130" s="277"/>
      <c r="MUL130" s="277"/>
      <c r="MUM130" s="277"/>
      <c r="MUN130" s="277"/>
      <c r="MUO130" s="277"/>
      <c r="MUP130" s="277"/>
      <c r="MUQ130" s="277"/>
      <c r="MUR130" s="277"/>
      <c r="MUS130" s="277"/>
      <c r="MUT130" s="277"/>
      <c r="MUU130" s="277"/>
      <c r="MUV130" s="277"/>
      <c r="MUW130" s="277"/>
      <c r="MUX130" s="277"/>
      <c r="MUY130" s="277"/>
      <c r="MUZ130" s="277"/>
      <c r="MVA130" s="277"/>
      <c r="MVB130" s="277"/>
      <c r="MVC130" s="277"/>
      <c r="MVD130" s="277"/>
      <c r="MVE130" s="277"/>
      <c r="MVF130" s="277"/>
      <c r="MVG130" s="277"/>
      <c r="MVH130" s="277"/>
      <c r="MVI130" s="277"/>
      <c r="MVJ130" s="277"/>
      <c r="MVK130" s="277"/>
      <c r="MVL130" s="277"/>
      <c r="MVM130" s="277"/>
      <c r="MVN130" s="277"/>
      <c r="MVO130" s="277"/>
      <c r="MVP130" s="277"/>
      <c r="MVQ130" s="277"/>
      <c r="MVR130" s="277"/>
      <c r="MVS130" s="277"/>
      <c r="MVT130" s="277"/>
      <c r="MVU130" s="277"/>
      <c r="MVV130" s="277"/>
      <c r="MVW130" s="277"/>
      <c r="MVX130" s="277"/>
      <c r="MVY130" s="277"/>
      <c r="MVZ130" s="277"/>
      <c r="MWA130" s="277"/>
      <c r="MWB130" s="277"/>
      <c r="MWC130" s="277"/>
      <c r="MWD130" s="277"/>
      <c r="MWE130" s="277"/>
      <c r="MWF130" s="277"/>
      <c r="MWG130" s="277"/>
      <c r="MWH130" s="277"/>
      <c r="MWI130" s="277"/>
      <c r="MWJ130" s="277"/>
      <c r="MWK130" s="277"/>
      <c r="MWL130" s="277"/>
      <c r="MWM130" s="277"/>
      <c r="MWN130" s="277"/>
      <c r="MWO130" s="277"/>
      <c r="MWP130" s="277"/>
      <c r="MWQ130" s="277"/>
      <c r="MWR130" s="277"/>
      <c r="MWS130" s="277"/>
      <c r="MWT130" s="277"/>
      <c r="MWU130" s="277"/>
      <c r="MWV130" s="277"/>
      <c r="MWW130" s="277"/>
      <c r="MWX130" s="277"/>
      <c r="MWY130" s="277"/>
      <c r="MWZ130" s="277"/>
      <c r="MXA130" s="277"/>
      <c r="MXB130" s="277"/>
      <c r="MXC130" s="277"/>
      <c r="MXD130" s="277"/>
      <c r="MXE130" s="277"/>
      <c r="MXF130" s="277"/>
      <c r="MXG130" s="277"/>
      <c r="MXH130" s="277"/>
      <c r="MXI130" s="277"/>
      <c r="MXJ130" s="277"/>
      <c r="MXK130" s="277"/>
      <c r="MXL130" s="277"/>
      <c r="MXM130" s="277"/>
      <c r="MXN130" s="277"/>
      <c r="MXO130" s="277"/>
      <c r="MXP130" s="277"/>
      <c r="MXQ130" s="277"/>
      <c r="MXR130" s="277"/>
      <c r="MXS130" s="277"/>
      <c r="MXT130" s="277"/>
      <c r="MXU130" s="277"/>
      <c r="MXV130" s="277"/>
      <c r="MXW130" s="277"/>
      <c r="MXX130" s="277"/>
      <c r="MXY130" s="277"/>
      <c r="MXZ130" s="277"/>
      <c r="MYA130" s="277"/>
      <c r="MYB130" s="277"/>
      <c r="MYC130" s="277"/>
      <c r="MYD130" s="277"/>
      <c r="MYE130" s="277"/>
      <c r="MYF130" s="277"/>
      <c r="MYG130" s="277"/>
      <c r="MYH130" s="277"/>
      <c r="MYI130" s="277"/>
      <c r="MYJ130" s="277"/>
      <c r="MYK130" s="277"/>
      <c r="MYL130" s="277"/>
      <c r="MYM130" s="277"/>
      <c r="MYN130" s="277"/>
      <c r="MYO130" s="277"/>
      <c r="MYP130" s="277"/>
      <c r="MYQ130" s="277"/>
      <c r="MYR130" s="277"/>
      <c r="MYS130" s="277"/>
      <c r="MYT130" s="277"/>
      <c r="MYU130" s="277"/>
      <c r="MYV130" s="277"/>
      <c r="MYW130" s="277"/>
      <c r="MYX130" s="277"/>
      <c r="MYY130" s="277"/>
      <c r="MYZ130" s="277"/>
      <c r="MZA130" s="277"/>
      <c r="MZB130" s="277"/>
      <c r="MZC130" s="277"/>
      <c r="MZD130" s="277"/>
      <c r="MZE130" s="277"/>
      <c r="MZF130" s="277"/>
      <c r="MZG130" s="277"/>
      <c r="MZH130" s="277"/>
      <c r="MZI130" s="277"/>
      <c r="MZJ130" s="277"/>
      <c r="MZK130" s="277"/>
      <c r="MZL130" s="277"/>
      <c r="MZM130" s="277"/>
      <c r="MZN130" s="277"/>
      <c r="MZO130" s="277"/>
      <c r="MZP130" s="277"/>
      <c r="MZQ130" s="277"/>
      <c r="MZR130" s="277"/>
      <c r="MZS130" s="277"/>
      <c r="MZT130" s="277"/>
      <c r="MZU130" s="277"/>
      <c r="MZV130" s="277"/>
      <c r="MZW130" s="277"/>
      <c r="MZX130" s="277"/>
      <c r="MZY130" s="277"/>
      <c r="MZZ130" s="277"/>
      <c r="NAA130" s="277"/>
      <c r="NAB130" s="277"/>
      <c r="NAC130" s="277"/>
      <c r="NAD130" s="277"/>
      <c r="NAE130" s="277"/>
      <c r="NAF130" s="277"/>
      <c r="NAG130" s="277"/>
      <c r="NAH130" s="277"/>
      <c r="NAI130" s="277"/>
      <c r="NAJ130" s="277"/>
      <c r="NAK130" s="277"/>
      <c r="NAL130" s="277"/>
      <c r="NAM130" s="277"/>
      <c r="NAN130" s="277"/>
      <c r="NAO130" s="277"/>
      <c r="NAP130" s="277"/>
      <c r="NAQ130" s="277"/>
      <c r="NAR130" s="277"/>
      <c r="NAS130" s="277"/>
      <c r="NAT130" s="277"/>
      <c r="NAU130" s="277"/>
      <c r="NAV130" s="277"/>
      <c r="NAW130" s="277"/>
      <c r="NAX130" s="277"/>
      <c r="NAY130" s="277"/>
      <c r="NAZ130" s="277"/>
      <c r="NBA130" s="277"/>
      <c r="NBB130" s="277"/>
      <c r="NBC130" s="277"/>
      <c r="NBD130" s="277"/>
      <c r="NBE130" s="277"/>
      <c r="NBF130" s="277"/>
      <c r="NBG130" s="277"/>
      <c r="NBH130" s="277"/>
      <c r="NBI130" s="277"/>
      <c r="NBJ130" s="277"/>
      <c r="NBK130" s="277"/>
      <c r="NBL130" s="277"/>
      <c r="NBM130" s="277"/>
      <c r="NBN130" s="277"/>
      <c r="NBO130" s="277"/>
      <c r="NBP130" s="277"/>
      <c r="NBQ130" s="277"/>
      <c r="NBR130" s="277"/>
      <c r="NBS130" s="277"/>
      <c r="NBT130" s="277"/>
      <c r="NBU130" s="277"/>
      <c r="NBV130" s="277"/>
      <c r="NBW130" s="277"/>
      <c r="NBX130" s="277"/>
      <c r="NBY130" s="277"/>
      <c r="NBZ130" s="277"/>
      <c r="NCA130" s="277"/>
      <c r="NCB130" s="277"/>
      <c r="NCC130" s="277"/>
      <c r="NCD130" s="277"/>
      <c r="NCE130" s="277"/>
      <c r="NCF130" s="277"/>
      <c r="NCG130" s="277"/>
      <c r="NCH130" s="277"/>
      <c r="NCI130" s="277"/>
      <c r="NCJ130" s="277"/>
      <c r="NCK130" s="277"/>
      <c r="NCL130" s="277"/>
      <c r="NCM130" s="277"/>
      <c r="NCN130" s="277"/>
      <c r="NCO130" s="277"/>
      <c r="NCP130" s="277"/>
      <c r="NCQ130" s="277"/>
      <c r="NCR130" s="277"/>
      <c r="NCS130" s="277"/>
      <c r="NCT130" s="277"/>
      <c r="NCU130" s="277"/>
      <c r="NCV130" s="277"/>
      <c r="NCW130" s="277"/>
      <c r="NCX130" s="277"/>
      <c r="NCY130" s="277"/>
      <c r="NCZ130" s="277"/>
      <c r="NDA130" s="277"/>
      <c r="NDB130" s="277"/>
      <c r="NDC130" s="277"/>
      <c r="NDD130" s="277"/>
      <c r="NDE130" s="277"/>
      <c r="NDF130" s="277"/>
      <c r="NDG130" s="277"/>
      <c r="NDH130" s="277"/>
      <c r="NDI130" s="277"/>
      <c r="NDJ130" s="277"/>
      <c r="NDK130" s="277"/>
      <c r="NDL130" s="277"/>
      <c r="NDM130" s="277"/>
      <c r="NDN130" s="277"/>
      <c r="NDO130" s="277"/>
      <c r="NDP130" s="277"/>
      <c r="NDQ130" s="277"/>
      <c r="NDR130" s="277"/>
      <c r="NDS130" s="277"/>
      <c r="NDT130" s="277"/>
      <c r="NDU130" s="277"/>
      <c r="NDV130" s="277"/>
      <c r="NDW130" s="277"/>
      <c r="NDX130" s="277"/>
      <c r="NDY130" s="277"/>
      <c r="NDZ130" s="277"/>
      <c r="NEA130" s="277"/>
      <c r="NEB130" s="277"/>
      <c r="NEC130" s="277"/>
      <c r="NED130" s="277"/>
      <c r="NEE130" s="277"/>
      <c r="NEF130" s="277"/>
      <c r="NEG130" s="277"/>
      <c r="NEH130" s="277"/>
      <c r="NEI130" s="277"/>
      <c r="NEJ130" s="277"/>
      <c r="NEK130" s="277"/>
      <c r="NEL130" s="277"/>
      <c r="NEM130" s="277"/>
      <c r="NEN130" s="277"/>
      <c r="NEO130" s="277"/>
      <c r="NEP130" s="277"/>
      <c r="NEQ130" s="277"/>
      <c r="NER130" s="277"/>
      <c r="NES130" s="277"/>
      <c r="NET130" s="277"/>
      <c r="NEU130" s="277"/>
      <c r="NEV130" s="277"/>
      <c r="NEW130" s="277"/>
      <c r="NEX130" s="277"/>
      <c r="NEY130" s="277"/>
      <c r="NEZ130" s="277"/>
      <c r="NFA130" s="277"/>
      <c r="NFB130" s="277"/>
      <c r="NFC130" s="277"/>
      <c r="NFD130" s="277"/>
      <c r="NFE130" s="277"/>
      <c r="NFF130" s="277"/>
      <c r="NFG130" s="277"/>
      <c r="NFH130" s="277"/>
      <c r="NFI130" s="277"/>
      <c r="NFJ130" s="277"/>
      <c r="NFK130" s="277"/>
      <c r="NFL130" s="277"/>
      <c r="NFM130" s="277"/>
      <c r="NFN130" s="277"/>
      <c r="NFO130" s="277"/>
      <c r="NFP130" s="277"/>
      <c r="NFQ130" s="277"/>
      <c r="NFR130" s="277"/>
      <c r="NFS130" s="277"/>
      <c r="NFT130" s="277"/>
      <c r="NFU130" s="277"/>
      <c r="NFV130" s="277"/>
      <c r="NFW130" s="277"/>
      <c r="NFX130" s="277"/>
      <c r="NFY130" s="277"/>
      <c r="NFZ130" s="277"/>
      <c r="NGA130" s="277"/>
      <c r="NGB130" s="277"/>
      <c r="NGC130" s="277"/>
      <c r="NGD130" s="277"/>
      <c r="NGE130" s="277"/>
      <c r="NGF130" s="277"/>
      <c r="NGG130" s="277"/>
      <c r="NGH130" s="277"/>
      <c r="NGI130" s="277"/>
      <c r="NGJ130" s="277"/>
      <c r="NGK130" s="277"/>
      <c r="NGL130" s="277"/>
      <c r="NGM130" s="277"/>
      <c r="NGN130" s="277"/>
      <c r="NGO130" s="277"/>
      <c r="NGP130" s="277"/>
      <c r="NGQ130" s="277"/>
      <c r="NGR130" s="277"/>
      <c r="NGS130" s="277"/>
      <c r="NGT130" s="277"/>
      <c r="NGU130" s="277"/>
      <c r="NGV130" s="277"/>
      <c r="NGW130" s="277"/>
      <c r="NGX130" s="277"/>
      <c r="NGY130" s="277"/>
      <c r="NGZ130" s="277"/>
      <c r="NHA130" s="277"/>
      <c r="NHB130" s="277"/>
      <c r="NHC130" s="277"/>
      <c r="NHD130" s="277"/>
      <c r="NHE130" s="277"/>
      <c r="NHF130" s="277"/>
      <c r="NHG130" s="277"/>
      <c r="NHH130" s="277"/>
      <c r="NHI130" s="277"/>
      <c r="NHJ130" s="277"/>
      <c r="NHK130" s="277"/>
      <c r="NHL130" s="277"/>
      <c r="NHM130" s="277"/>
      <c r="NHN130" s="277"/>
      <c r="NHO130" s="277"/>
      <c r="NHP130" s="277"/>
      <c r="NHQ130" s="277"/>
      <c r="NHR130" s="277"/>
      <c r="NHS130" s="277"/>
      <c r="NHT130" s="277"/>
      <c r="NHU130" s="277"/>
      <c r="NHV130" s="277"/>
      <c r="NHW130" s="277"/>
      <c r="NHX130" s="277"/>
      <c r="NHY130" s="277"/>
      <c r="NHZ130" s="277"/>
      <c r="NIA130" s="277"/>
      <c r="NIB130" s="277"/>
      <c r="NIC130" s="277"/>
      <c r="NID130" s="277"/>
      <c r="NIE130" s="277"/>
      <c r="NIF130" s="277"/>
      <c r="NIG130" s="277"/>
      <c r="NIH130" s="277"/>
      <c r="NII130" s="277"/>
      <c r="NIJ130" s="277"/>
      <c r="NIK130" s="277"/>
      <c r="NIL130" s="277"/>
      <c r="NIM130" s="277"/>
      <c r="NIN130" s="277"/>
      <c r="NIO130" s="277"/>
      <c r="NIP130" s="277"/>
      <c r="NIQ130" s="277"/>
      <c r="NIR130" s="277"/>
      <c r="NIS130" s="277"/>
      <c r="NIT130" s="277"/>
      <c r="NIU130" s="277"/>
      <c r="NIV130" s="277"/>
      <c r="NIW130" s="277"/>
      <c r="NIX130" s="277"/>
      <c r="NIY130" s="277"/>
      <c r="NIZ130" s="277"/>
      <c r="NJA130" s="277"/>
      <c r="NJB130" s="277"/>
      <c r="NJC130" s="277"/>
      <c r="NJD130" s="277"/>
      <c r="NJE130" s="277"/>
      <c r="NJF130" s="277"/>
      <c r="NJG130" s="277"/>
      <c r="NJH130" s="277"/>
      <c r="NJI130" s="277"/>
      <c r="NJJ130" s="277"/>
      <c r="NJK130" s="277"/>
      <c r="NJL130" s="277"/>
      <c r="NJM130" s="277"/>
      <c r="NJN130" s="277"/>
      <c r="NJO130" s="277"/>
      <c r="NJP130" s="277"/>
      <c r="NJQ130" s="277"/>
      <c r="NJR130" s="277"/>
      <c r="NJS130" s="277"/>
      <c r="NJT130" s="277"/>
      <c r="NJU130" s="277"/>
      <c r="NJV130" s="277"/>
      <c r="NJW130" s="277"/>
      <c r="NJX130" s="277"/>
      <c r="NJY130" s="277"/>
      <c r="NJZ130" s="277"/>
      <c r="NKA130" s="277"/>
      <c r="NKB130" s="277"/>
      <c r="NKC130" s="277"/>
      <c r="NKD130" s="277"/>
      <c r="NKE130" s="277"/>
      <c r="NKF130" s="277"/>
      <c r="NKG130" s="277"/>
      <c r="NKH130" s="277"/>
      <c r="NKI130" s="277"/>
      <c r="NKJ130" s="277"/>
      <c r="NKK130" s="277"/>
      <c r="NKL130" s="277"/>
      <c r="NKM130" s="277"/>
      <c r="NKN130" s="277"/>
      <c r="NKO130" s="277"/>
      <c r="NKP130" s="277"/>
      <c r="NKQ130" s="277"/>
      <c r="NKR130" s="277"/>
      <c r="NKS130" s="277"/>
      <c r="NKT130" s="277"/>
      <c r="NKU130" s="277"/>
      <c r="NKV130" s="277"/>
      <c r="NKW130" s="277"/>
      <c r="NKX130" s="277"/>
      <c r="NKY130" s="277"/>
      <c r="NKZ130" s="277"/>
      <c r="NLA130" s="277"/>
      <c r="NLB130" s="277"/>
      <c r="NLC130" s="277"/>
      <c r="NLD130" s="277"/>
      <c r="NLE130" s="277"/>
      <c r="NLF130" s="277"/>
      <c r="NLG130" s="277"/>
      <c r="NLH130" s="277"/>
      <c r="NLI130" s="277"/>
      <c r="NLJ130" s="277"/>
      <c r="NLK130" s="277"/>
      <c r="NLL130" s="277"/>
      <c r="NLM130" s="277"/>
      <c r="NLN130" s="277"/>
      <c r="NLO130" s="277"/>
      <c r="NLP130" s="277"/>
      <c r="NLQ130" s="277"/>
      <c r="NLR130" s="277"/>
      <c r="NLS130" s="277"/>
      <c r="NLT130" s="277"/>
      <c r="NLU130" s="277"/>
      <c r="NLV130" s="277"/>
      <c r="NLW130" s="277"/>
      <c r="NLX130" s="277"/>
      <c r="NLY130" s="277"/>
      <c r="NLZ130" s="277"/>
      <c r="NMA130" s="277"/>
      <c r="NMB130" s="277"/>
      <c r="NMC130" s="277"/>
      <c r="NMD130" s="277"/>
      <c r="NME130" s="277"/>
      <c r="NMF130" s="277"/>
      <c r="NMG130" s="277"/>
      <c r="NMH130" s="277"/>
      <c r="NMI130" s="277"/>
      <c r="NMJ130" s="277"/>
      <c r="NMK130" s="277"/>
      <c r="NML130" s="277"/>
      <c r="NMM130" s="277"/>
      <c r="NMN130" s="277"/>
      <c r="NMO130" s="277"/>
      <c r="NMP130" s="277"/>
      <c r="NMQ130" s="277"/>
      <c r="NMR130" s="277"/>
      <c r="NMS130" s="277"/>
      <c r="NMT130" s="277"/>
      <c r="NMU130" s="277"/>
      <c r="NMV130" s="277"/>
      <c r="NMW130" s="277"/>
      <c r="NMX130" s="277"/>
      <c r="NMY130" s="277"/>
      <c r="NMZ130" s="277"/>
      <c r="NNA130" s="277"/>
      <c r="NNB130" s="277"/>
      <c r="NNC130" s="277"/>
      <c r="NND130" s="277"/>
      <c r="NNE130" s="277"/>
      <c r="NNF130" s="277"/>
      <c r="NNG130" s="277"/>
      <c r="NNH130" s="277"/>
      <c r="NNI130" s="277"/>
      <c r="NNJ130" s="277"/>
      <c r="NNK130" s="277"/>
      <c r="NNL130" s="277"/>
      <c r="NNM130" s="277"/>
      <c r="NNN130" s="277"/>
      <c r="NNO130" s="277"/>
      <c r="NNP130" s="277"/>
      <c r="NNQ130" s="277"/>
      <c r="NNR130" s="277"/>
      <c r="NNS130" s="277"/>
      <c r="NNT130" s="277"/>
      <c r="NNU130" s="277"/>
      <c r="NNV130" s="277"/>
      <c r="NNW130" s="277"/>
      <c r="NNX130" s="277"/>
      <c r="NNY130" s="277"/>
      <c r="NNZ130" s="277"/>
      <c r="NOA130" s="277"/>
      <c r="NOB130" s="277"/>
      <c r="NOC130" s="277"/>
      <c r="NOD130" s="277"/>
      <c r="NOE130" s="277"/>
      <c r="NOF130" s="277"/>
      <c r="NOG130" s="277"/>
      <c r="NOH130" s="277"/>
      <c r="NOI130" s="277"/>
      <c r="NOJ130" s="277"/>
      <c r="NOK130" s="277"/>
      <c r="NOL130" s="277"/>
      <c r="NOM130" s="277"/>
      <c r="NON130" s="277"/>
      <c r="NOO130" s="277"/>
      <c r="NOP130" s="277"/>
      <c r="NOQ130" s="277"/>
      <c r="NOR130" s="277"/>
      <c r="NOS130" s="277"/>
      <c r="NOT130" s="277"/>
      <c r="NOU130" s="277"/>
      <c r="NOV130" s="277"/>
      <c r="NOW130" s="277"/>
      <c r="NOX130" s="277"/>
      <c r="NOY130" s="277"/>
      <c r="NOZ130" s="277"/>
      <c r="NPA130" s="277"/>
      <c r="NPB130" s="277"/>
      <c r="NPC130" s="277"/>
      <c r="NPD130" s="277"/>
      <c r="NPE130" s="277"/>
      <c r="NPF130" s="277"/>
      <c r="NPG130" s="277"/>
      <c r="NPH130" s="277"/>
      <c r="NPI130" s="277"/>
      <c r="NPJ130" s="277"/>
      <c r="NPK130" s="277"/>
      <c r="NPL130" s="277"/>
      <c r="NPM130" s="277"/>
      <c r="NPN130" s="277"/>
      <c r="NPO130" s="277"/>
      <c r="NPP130" s="277"/>
      <c r="NPQ130" s="277"/>
      <c r="NPR130" s="277"/>
      <c r="NPS130" s="277"/>
      <c r="NPT130" s="277"/>
      <c r="NPU130" s="277"/>
      <c r="NPV130" s="277"/>
      <c r="NPW130" s="277"/>
      <c r="NPX130" s="277"/>
      <c r="NPY130" s="277"/>
      <c r="NPZ130" s="277"/>
      <c r="NQA130" s="277"/>
      <c r="NQB130" s="277"/>
      <c r="NQC130" s="277"/>
      <c r="NQD130" s="277"/>
      <c r="NQE130" s="277"/>
      <c r="NQF130" s="277"/>
      <c r="NQG130" s="277"/>
      <c r="NQH130" s="277"/>
      <c r="NQI130" s="277"/>
      <c r="NQJ130" s="277"/>
      <c r="NQK130" s="277"/>
      <c r="NQL130" s="277"/>
      <c r="NQM130" s="277"/>
      <c r="NQN130" s="277"/>
      <c r="NQO130" s="277"/>
      <c r="NQP130" s="277"/>
      <c r="NQQ130" s="277"/>
      <c r="NQR130" s="277"/>
      <c r="NQS130" s="277"/>
      <c r="NQT130" s="277"/>
      <c r="NQU130" s="277"/>
      <c r="NQV130" s="277"/>
      <c r="NQW130" s="277"/>
      <c r="NQX130" s="277"/>
      <c r="NQY130" s="277"/>
      <c r="NQZ130" s="277"/>
      <c r="NRA130" s="277"/>
      <c r="NRB130" s="277"/>
      <c r="NRC130" s="277"/>
      <c r="NRD130" s="277"/>
      <c r="NRE130" s="277"/>
      <c r="NRF130" s="277"/>
      <c r="NRG130" s="277"/>
      <c r="NRH130" s="277"/>
      <c r="NRI130" s="277"/>
      <c r="NRJ130" s="277"/>
      <c r="NRK130" s="277"/>
      <c r="NRL130" s="277"/>
      <c r="NRM130" s="277"/>
      <c r="NRN130" s="277"/>
      <c r="NRO130" s="277"/>
      <c r="NRP130" s="277"/>
      <c r="NRQ130" s="277"/>
      <c r="NRR130" s="277"/>
      <c r="NRS130" s="277"/>
      <c r="NRT130" s="277"/>
      <c r="NRU130" s="277"/>
      <c r="NRV130" s="277"/>
      <c r="NRW130" s="277"/>
      <c r="NRX130" s="277"/>
      <c r="NRY130" s="277"/>
      <c r="NRZ130" s="277"/>
      <c r="NSA130" s="277"/>
      <c r="NSB130" s="277"/>
      <c r="NSC130" s="277"/>
      <c r="NSD130" s="277"/>
      <c r="NSE130" s="277"/>
      <c r="NSF130" s="277"/>
      <c r="NSG130" s="277"/>
      <c r="NSH130" s="277"/>
      <c r="NSI130" s="277"/>
      <c r="NSJ130" s="277"/>
      <c r="NSK130" s="277"/>
      <c r="NSL130" s="277"/>
      <c r="NSM130" s="277"/>
      <c r="NSN130" s="277"/>
      <c r="NSO130" s="277"/>
      <c r="NSP130" s="277"/>
      <c r="NSQ130" s="277"/>
      <c r="NSR130" s="277"/>
      <c r="NSS130" s="277"/>
      <c r="NST130" s="277"/>
      <c r="NSU130" s="277"/>
      <c r="NSV130" s="277"/>
      <c r="NSW130" s="277"/>
      <c r="NSX130" s="277"/>
      <c r="NSY130" s="277"/>
      <c r="NSZ130" s="277"/>
      <c r="NTA130" s="277"/>
      <c r="NTB130" s="277"/>
      <c r="NTC130" s="277"/>
      <c r="NTD130" s="277"/>
      <c r="NTE130" s="277"/>
      <c r="NTF130" s="277"/>
      <c r="NTG130" s="277"/>
      <c r="NTH130" s="277"/>
      <c r="NTI130" s="277"/>
      <c r="NTJ130" s="277"/>
      <c r="NTK130" s="277"/>
      <c r="NTL130" s="277"/>
      <c r="NTM130" s="277"/>
      <c r="NTN130" s="277"/>
      <c r="NTO130" s="277"/>
      <c r="NTP130" s="277"/>
      <c r="NTQ130" s="277"/>
      <c r="NTR130" s="277"/>
      <c r="NTS130" s="277"/>
      <c r="NTT130" s="277"/>
      <c r="NTU130" s="277"/>
      <c r="NTV130" s="277"/>
      <c r="NTW130" s="277"/>
      <c r="NTX130" s="277"/>
      <c r="NTY130" s="277"/>
      <c r="NTZ130" s="277"/>
      <c r="NUA130" s="277"/>
      <c r="NUB130" s="277"/>
      <c r="NUC130" s="277"/>
      <c r="NUD130" s="277"/>
      <c r="NUE130" s="277"/>
      <c r="NUF130" s="277"/>
      <c r="NUG130" s="277"/>
      <c r="NUH130" s="277"/>
      <c r="NUI130" s="277"/>
      <c r="NUJ130" s="277"/>
      <c r="NUK130" s="277"/>
      <c r="NUL130" s="277"/>
      <c r="NUM130" s="277"/>
      <c r="NUN130" s="277"/>
      <c r="NUO130" s="277"/>
      <c r="NUP130" s="277"/>
      <c r="NUQ130" s="277"/>
      <c r="NUR130" s="277"/>
      <c r="NUS130" s="277"/>
      <c r="NUT130" s="277"/>
      <c r="NUU130" s="277"/>
      <c r="NUV130" s="277"/>
      <c r="NUW130" s="277"/>
      <c r="NUX130" s="277"/>
      <c r="NUY130" s="277"/>
      <c r="NUZ130" s="277"/>
      <c r="NVA130" s="277"/>
      <c r="NVB130" s="277"/>
      <c r="NVC130" s="277"/>
      <c r="NVD130" s="277"/>
      <c r="NVE130" s="277"/>
      <c r="NVF130" s="277"/>
      <c r="NVG130" s="277"/>
      <c r="NVH130" s="277"/>
      <c r="NVI130" s="277"/>
      <c r="NVJ130" s="277"/>
      <c r="NVK130" s="277"/>
      <c r="NVL130" s="277"/>
      <c r="NVM130" s="277"/>
      <c r="NVN130" s="277"/>
      <c r="NVO130" s="277"/>
      <c r="NVP130" s="277"/>
      <c r="NVQ130" s="277"/>
      <c r="NVR130" s="277"/>
      <c r="NVS130" s="277"/>
      <c r="NVT130" s="277"/>
      <c r="NVU130" s="277"/>
      <c r="NVV130" s="277"/>
      <c r="NVW130" s="277"/>
      <c r="NVX130" s="277"/>
      <c r="NVY130" s="277"/>
      <c r="NVZ130" s="277"/>
      <c r="NWA130" s="277"/>
      <c r="NWB130" s="277"/>
      <c r="NWC130" s="277"/>
      <c r="NWD130" s="277"/>
      <c r="NWE130" s="277"/>
      <c r="NWF130" s="277"/>
      <c r="NWG130" s="277"/>
      <c r="NWH130" s="277"/>
      <c r="NWI130" s="277"/>
      <c r="NWJ130" s="277"/>
      <c r="NWK130" s="277"/>
      <c r="NWL130" s="277"/>
      <c r="NWM130" s="277"/>
      <c r="NWN130" s="277"/>
      <c r="NWO130" s="277"/>
      <c r="NWP130" s="277"/>
      <c r="NWQ130" s="277"/>
      <c r="NWR130" s="277"/>
      <c r="NWS130" s="277"/>
      <c r="NWT130" s="277"/>
      <c r="NWU130" s="277"/>
      <c r="NWV130" s="277"/>
      <c r="NWW130" s="277"/>
      <c r="NWX130" s="277"/>
      <c r="NWY130" s="277"/>
      <c r="NWZ130" s="277"/>
      <c r="NXA130" s="277"/>
      <c r="NXB130" s="277"/>
      <c r="NXC130" s="277"/>
      <c r="NXD130" s="277"/>
      <c r="NXE130" s="277"/>
      <c r="NXF130" s="277"/>
      <c r="NXG130" s="277"/>
      <c r="NXH130" s="277"/>
      <c r="NXI130" s="277"/>
      <c r="NXJ130" s="277"/>
      <c r="NXK130" s="277"/>
      <c r="NXL130" s="277"/>
      <c r="NXM130" s="277"/>
      <c r="NXN130" s="277"/>
      <c r="NXO130" s="277"/>
      <c r="NXP130" s="277"/>
      <c r="NXQ130" s="277"/>
      <c r="NXR130" s="277"/>
      <c r="NXS130" s="277"/>
      <c r="NXT130" s="277"/>
      <c r="NXU130" s="277"/>
      <c r="NXV130" s="277"/>
      <c r="NXW130" s="277"/>
      <c r="NXX130" s="277"/>
      <c r="NXY130" s="277"/>
      <c r="NXZ130" s="277"/>
      <c r="NYA130" s="277"/>
      <c r="NYB130" s="277"/>
      <c r="NYC130" s="277"/>
      <c r="NYD130" s="277"/>
      <c r="NYE130" s="277"/>
      <c r="NYF130" s="277"/>
      <c r="NYG130" s="277"/>
      <c r="NYH130" s="277"/>
      <c r="NYI130" s="277"/>
      <c r="NYJ130" s="277"/>
      <c r="NYK130" s="277"/>
      <c r="NYL130" s="277"/>
      <c r="NYM130" s="277"/>
      <c r="NYN130" s="277"/>
      <c r="NYO130" s="277"/>
      <c r="NYP130" s="277"/>
      <c r="NYQ130" s="277"/>
      <c r="NYR130" s="277"/>
      <c r="NYS130" s="277"/>
      <c r="NYT130" s="277"/>
      <c r="NYU130" s="277"/>
      <c r="NYV130" s="277"/>
      <c r="NYW130" s="277"/>
      <c r="NYX130" s="277"/>
      <c r="NYY130" s="277"/>
      <c r="NYZ130" s="277"/>
      <c r="NZA130" s="277"/>
      <c r="NZB130" s="277"/>
      <c r="NZC130" s="277"/>
      <c r="NZD130" s="277"/>
      <c r="NZE130" s="277"/>
      <c r="NZF130" s="277"/>
      <c r="NZG130" s="277"/>
      <c r="NZH130" s="277"/>
      <c r="NZI130" s="277"/>
      <c r="NZJ130" s="277"/>
      <c r="NZK130" s="277"/>
      <c r="NZL130" s="277"/>
      <c r="NZM130" s="277"/>
      <c r="NZN130" s="277"/>
      <c r="NZO130" s="277"/>
      <c r="NZP130" s="277"/>
      <c r="NZQ130" s="277"/>
      <c r="NZR130" s="277"/>
      <c r="NZS130" s="277"/>
      <c r="NZT130" s="277"/>
      <c r="NZU130" s="277"/>
      <c r="NZV130" s="277"/>
      <c r="NZW130" s="277"/>
      <c r="NZX130" s="277"/>
      <c r="NZY130" s="277"/>
      <c r="NZZ130" s="277"/>
      <c r="OAA130" s="277"/>
      <c r="OAB130" s="277"/>
      <c r="OAC130" s="277"/>
      <c r="OAD130" s="277"/>
      <c r="OAE130" s="277"/>
      <c r="OAF130" s="277"/>
      <c r="OAG130" s="277"/>
      <c r="OAH130" s="277"/>
      <c r="OAI130" s="277"/>
      <c r="OAJ130" s="277"/>
      <c r="OAK130" s="277"/>
      <c r="OAL130" s="277"/>
      <c r="OAM130" s="277"/>
      <c r="OAN130" s="277"/>
      <c r="OAO130" s="277"/>
      <c r="OAP130" s="277"/>
      <c r="OAQ130" s="277"/>
      <c r="OAR130" s="277"/>
      <c r="OAS130" s="277"/>
      <c r="OAT130" s="277"/>
      <c r="OAU130" s="277"/>
      <c r="OAV130" s="277"/>
      <c r="OAW130" s="277"/>
      <c r="OAX130" s="277"/>
      <c r="OAY130" s="277"/>
      <c r="OAZ130" s="277"/>
      <c r="OBA130" s="277"/>
      <c r="OBB130" s="277"/>
      <c r="OBC130" s="277"/>
      <c r="OBD130" s="277"/>
      <c r="OBE130" s="277"/>
      <c r="OBF130" s="277"/>
      <c r="OBG130" s="277"/>
      <c r="OBH130" s="277"/>
      <c r="OBI130" s="277"/>
      <c r="OBJ130" s="277"/>
      <c r="OBK130" s="277"/>
      <c r="OBL130" s="277"/>
      <c r="OBM130" s="277"/>
      <c r="OBN130" s="277"/>
      <c r="OBO130" s="277"/>
      <c r="OBP130" s="277"/>
      <c r="OBQ130" s="277"/>
      <c r="OBR130" s="277"/>
      <c r="OBS130" s="277"/>
      <c r="OBT130" s="277"/>
      <c r="OBU130" s="277"/>
      <c r="OBV130" s="277"/>
      <c r="OBW130" s="277"/>
      <c r="OBX130" s="277"/>
      <c r="OBY130" s="277"/>
      <c r="OBZ130" s="277"/>
      <c r="OCA130" s="277"/>
      <c r="OCB130" s="277"/>
      <c r="OCC130" s="277"/>
      <c r="OCD130" s="277"/>
      <c r="OCE130" s="277"/>
      <c r="OCF130" s="277"/>
      <c r="OCG130" s="277"/>
      <c r="OCH130" s="277"/>
      <c r="OCI130" s="277"/>
      <c r="OCJ130" s="277"/>
      <c r="OCK130" s="277"/>
      <c r="OCL130" s="277"/>
      <c r="OCM130" s="277"/>
      <c r="OCN130" s="277"/>
      <c r="OCO130" s="277"/>
      <c r="OCP130" s="277"/>
      <c r="OCQ130" s="277"/>
      <c r="OCR130" s="277"/>
      <c r="OCS130" s="277"/>
      <c r="OCT130" s="277"/>
      <c r="OCU130" s="277"/>
      <c r="OCV130" s="277"/>
      <c r="OCW130" s="277"/>
      <c r="OCX130" s="277"/>
      <c r="OCY130" s="277"/>
      <c r="OCZ130" s="277"/>
      <c r="ODA130" s="277"/>
      <c r="ODB130" s="277"/>
      <c r="ODC130" s="277"/>
      <c r="ODD130" s="277"/>
      <c r="ODE130" s="277"/>
      <c r="ODF130" s="277"/>
      <c r="ODG130" s="277"/>
      <c r="ODH130" s="277"/>
      <c r="ODI130" s="277"/>
      <c r="ODJ130" s="277"/>
      <c r="ODK130" s="277"/>
      <c r="ODL130" s="277"/>
      <c r="ODM130" s="277"/>
      <c r="ODN130" s="277"/>
      <c r="ODO130" s="277"/>
      <c r="ODP130" s="277"/>
      <c r="ODQ130" s="277"/>
      <c r="ODR130" s="277"/>
      <c r="ODS130" s="277"/>
      <c r="ODT130" s="277"/>
      <c r="ODU130" s="277"/>
      <c r="ODV130" s="277"/>
      <c r="ODW130" s="277"/>
      <c r="ODX130" s="277"/>
      <c r="ODY130" s="277"/>
      <c r="ODZ130" s="277"/>
      <c r="OEA130" s="277"/>
      <c r="OEB130" s="277"/>
      <c r="OEC130" s="277"/>
      <c r="OED130" s="277"/>
      <c r="OEE130" s="277"/>
      <c r="OEF130" s="277"/>
      <c r="OEG130" s="277"/>
      <c r="OEH130" s="277"/>
      <c r="OEI130" s="277"/>
      <c r="OEJ130" s="277"/>
      <c r="OEK130" s="277"/>
      <c r="OEL130" s="277"/>
      <c r="OEM130" s="277"/>
      <c r="OEN130" s="277"/>
      <c r="OEO130" s="277"/>
      <c r="OEP130" s="277"/>
      <c r="OEQ130" s="277"/>
      <c r="OER130" s="277"/>
      <c r="OES130" s="277"/>
      <c r="OET130" s="277"/>
      <c r="OEU130" s="277"/>
      <c r="OEV130" s="277"/>
      <c r="OEW130" s="277"/>
      <c r="OEX130" s="277"/>
      <c r="OEY130" s="277"/>
      <c r="OEZ130" s="277"/>
      <c r="OFA130" s="277"/>
      <c r="OFB130" s="277"/>
      <c r="OFC130" s="277"/>
      <c r="OFD130" s="277"/>
      <c r="OFE130" s="277"/>
      <c r="OFF130" s="277"/>
      <c r="OFG130" s="277"/>
      <c r="OFH130" s="277"/>
      <c r="OFI130" s="277"/>
      <c r="OFJ130" s="277"/>
      <c r="OFK130" s="277"/>
      <c r="OFL130" s="277"/>
      <c r="OFM130" s="277"/>
      <c r="OFN130" s="277"/>
      <c r="OFO130" s="277"/>
      <c r="OFP130" s="277"/>
      <c r="OFQ130" s="277"/>
      <c r="OFR130" s="277"/>
      <c r="OFS130" s="277"/>
      <c r="OFT130" s="277"/>
      <c r="OFU130" s="277"/>
      <c r="OFV130" s="277"/>
      <c r="OFW130" s="277"/>
      <c r="OFX130" s="277"/>
      <c r="OFY130" s="277"/>
      <c r="OFZ130" s="277"/>
      <c r="OGA130" s="277"/>
      <c r="OGB130" s="277"/>
      <c r="OGC130" s="277"/>
      <c r="OGD130" s="277"/>
      <c r="OGE130" s="277"/>
      <c r="OGF130" s="277"/>
      <c r="OGG130" s="277"/>
      <c r="OGH130" s="277"/>
      <c r="OGI130" s="277"/>
      <c r="OGJ130" s="277"/>
      <c r="OGK130" s="277"/>
      <c r="OGL130" s="277"/>
      <c r="OGM130" s="277"/>
      <c r="OGN130" s="277"/>
      <c r="OGO130" s="277"/>
      <c r="OGP130" s="277"/>
      <c r="OGQ130" s="277"/>
      <c r="OGR130" s="277"/>
      <c r="OGS130" s="277"/>
      <c r="OGT130" s="277"/>
      <c r="OGU130" s="277"/>
      <c r="OGV130" s="277"/>
      <c r="OGW130" s="277"/>
      <c r="OGX130" s="277"/>
      <c r="OGY130" s="277"/>
      <c r="OGZ130" s="277"/>
      <c r="OHA130" s="277"/>
      <c r="OHB130" s="277"/>
      <c r="OHC130" s="277"/>
      <c r="OHD130" s="277"/>
      <c r="OHE130" s="277"/>
      <c r="OHF130" s="277"/>
      <c r="OHG130" s="277"/>
      <c r="OHH130" s="277"/>
      <c r="OHI130" s="277"/>
      <c r="OHJ130" s="277"/>
      <c r="OHK130" s="277"/>
      <c r="OHL130" s="277"/>
      <c r="OHM130" s="277"/>
      <c r="OHN130" s="277"/>
      <c r="OHO130" s="277"/>
      <c r="OHP130" s="277"/>
      <c r="OHQ130" s="277"/>
      <c r="OHR130" s="277"/>
      <c r="OHS130" s="277"/>
      <c r="OHT130" s="277"/>
      <c r="OHU130" s="277"/>
      <c r="OHV130" s="277"/>
      <c r="OHW130" s="277"/>
      <c r="OHX130" s="277"/>
      <c r="OHY130" s="277"/>
      <c r="OHZ130" s="277"/>
      <c r="OIA130" s="277"/>
      <c r="OIB130" s="277"/>
      <c r="OIC130" s="277"/>
      <c r="OID130" s="277"/>
      <c r="OIE130" s="277"/>
      <c r="OIF130" s="277"/>
      <c r="OIG130" s="277"/>
      <c r="OIH130" s="277"/>
      <c r="OII130" s="277"/>
      <c r="OIJ130" s="277"/>
      <c r="OIK130" s="277"/>
      <c r="OIL130" s="277"/>
      <c r="OIM130" s="277"/>
      <c r="OIN130" s="277"/>
      <c r="OIO130" s="277"/>
      <c r="OIP130" s="277"/>
      <c r="OIQ130" s="277"/>
      <c r="OIR130" s="277"/>
      <c r="OIS130" s="277"/>
      <c r="OIT130" s="277"/>
      <c r="OIU130" s="277"/>
      <c r="OIV130" s="277"/>
      <c r="OIW130" s="277"/>
      <c r="OIX130" s="277"/>
      <c r="OIY130" s="277"/>
      <c r="OIZ130" s="277"/>
      <c r="OJA130" s="277"/>
      <c r="OJB130" s="277"/>
      <c r="OJC130" s="277"/>
      <c r="OJD130" s="277"/>
      <c r="OJE130" s="277"/>
      <c r="OJF130" s="277"/>
      <c r="OJG130" s="277"/>
      <c r="OJH130" s="277"/>
      <c r="OJI130" s="277"/>
      <c r="OJJ130" s="277"/>
      <c r="OJK130" s="277"/>
      <c r="OJL130" s="277"/>
      <c r="OJM130" s="277"/>
      <c r="OJN130" s="277"/>
      <c r="OJO130" s="277"/>
      <c r="OJP130" s="277"/>
      <c r="OJQ130" s="277"/>
      <c r="OJR130" s="277"/>
      <c r="OJS130" s="277"/>
      <c r="OJT130" s="277"/>
      <c r="OJU130" s="277"/>
      <c r="OJV130" s="277"/>
      <c r="OJW130" s="277"/>
      <c r="OJX130" s="277"/>
      <c r="OJY130" s="277"/>
      <c r="OJZ130" s="277"/>
      <c r="OKA130" s="277"/>
      <c r="OKB130" s="277"/>
      <c r="OKC130" s="277"/>
      <c r="OKD130" s="277"/>
      <c r="OKE130" s="277"/>
      <c r="OKF130" s="277"/>
      <c r="OKG130" s="277"/>
      <c r="OKH130" s="277"/>
      <c r="OKI130" s="277"/>
      <c r="OKJ130" s="277"/>
      <c r="OKK130" s="277"/>
      <c r="OKL130" s="277"/>
      <c r="OKM130" s="277"/>
      <c r="OKN130" s="277"/>
      <c r="OKO130" s="277"/>
      <c r="OKP130" s="277"/>
      <c r="OKQ130" s="277"/>
      <c r="OKR130" s="277"/>
      <c r="OKS130" s="277"/>
      <c r="OKT130" s="277"/>
      <c r="OKU130" s="277"/>
      <c r="OKV130" s="277"/>
      <c r="OKW130" s="277"/>
      <c r="OKX130" s="277"/>
      <c r="OKY130" s="277"/>
      <c r="OKZ130" s="277"/>
      <c r="OLA130" s="277"/>
      <c r="OLB130" s="277"/>
      <c r="OLC130" s="277"/>
      <c r="OLD130" s="277"/>
      <c r="OLE130" s="277"/>
      <c r="OLF130" s="277"/>
      <c r="OLG130" s="277"/>
      <c r="OLH130" s="277"/>
      <c r="OLI130" s="277"/>
      <c r="OLJ130" s="277"/>
      <c r="OLK130" s="277"/>
      <c r="OLL130" s="277"/>
      <c r="OLM130" s="277"/>
      <c r="OLN130" s="277"/>
      <c r="OLO130" s="277"/>
      <c r="OLP130" s="277"/>
      <c r="OLQ130" s="277"/>
      <c r="OLR130" s="277"/>
      <c r="OLS130" s="277"/>
      <c r="OLT130" s="277"/>
      <c r="OLU130" s="277"/>
      <c r="OLV130" s="277"/>
      <c r="OLW130" s="277"/>
      <c r="OLX130" s="277"/>
      <c r="OLY130" s="277"/>
      <c r="OLZ130" s="277"/>
      <c r="OMA130" s="277"/>
      <c r="OMB130" s="277"/>
      <c r="OMC130" s="277"/>
      <c r="OMD130" s="277"/>
      <c r="OME130" s="277"/>
      <c r="OMF130" s="277"/>
      <c r="OMG130" s="277"/>
      <c r="OMH130" s="277"/>
      <c r="OMI130" s="277"/>
      <c r="OMJ130" s="277"/>
      <c r="OMK130" s="277"/>
      <c r="OML130" s="277"/>
      <c r="OMM130" s="277"/>
      <c r="OMN130" s="277"/>
      <c r="OMO130" s="277"/>
      <c r="OMP130" s="277"/>
      <c r="OMQ130" s="277"/>
      <c r="OMR130" s="277"/>
      <c r="OMS130" s="277"/>
      <c r="OMT130" s="277"/>
      <c r="OMU130" s="277"/>
      <c r="OMV130" s="277"/>
      <c r="OMW130" s="277"/>
      <c r="OMX130" s="277"/>
      <c r="OMY130" s="277"/>
      <c r="OMZ130" s="277"/>
      <c r="ONA130" s="277"/>
      <c r="ONB130" s="277"/>
      <c r="ONC130" s="277"/>
      <c r="OND130" s="277"/>
      <c r="ONE130" s="277"/>
      <c r="ONF130" s="277"/>
      <c r="ONG130" s="277"/>
      <c r="ONH130" s="277"/>
      <c r="ONI130" s="277"/>
      <c r="ONJ130" s="277"/>
      <c r="ONK130" s="277"/>
      <c r="ONL130" s="277"/>
      <c r="ONM130" s="277"/>
      <c r="ONN130" s="277"/>
      <c r="ONO130" s="277"/>
      <c r="ONP130" s="277"/>
      <c r="ONQ130" s="277"/>
      <c r="ONR130" s="277"/>
      <c r="ONS130" s="277"/>
      <c r="ONT130" s="277"/>
      <c r="ONU130" s="277"/>
      <c r="ONV130" s="277"/>
      <c r="ONW130" s="277"/>
      <c r="ONX130" s="277"/>
      <c r="ONY130" s="277"/>
      <c r="ONZ130" s="277"/>
      <c r="OOA130" s="277"/>
      <c r="OOB130" s="277"/>
      <c r="OOC130" s="277"/>
      <c r="OOD130" s="277"/>
      <c r="OOE130" s="277"/>
      <c r="OOF130" s="277"/>
      <c r="OOG130" s="277"/>
      <c r="OOH130" s="277"/>
      <c r="OOI130" s="277"/>
      <c r="OOJ130" s="277"/>
      <c r="OOK130" s="277"/>
      <c r="OOL130" s="277"/>
      <c r="OOM130" s="277"/>
      <c r="OON130" s="277"/>
      <c r="OOO130" s="277"/>
      <c r="OOP130" s="277"/>
      <c r="OOQ130" s="277"/>
      <c r="OOR130" s="277"/>
      <c r="OOS130" s="277"/>
      <c r="OOT130" s="277"/>
      <c r="OOU130" s="277"/>
      <c r="OOV130" s="277"/>
      <c r="OOW130" s="277"/>
      <c r="OOX130" s="277"/>
      <c r="OOY130" s="277"/>
      <c r="OOZ130" s="277"/>
      <c r="OPA130" s="277"/>
      <c r="OPB130" s="277"/>
      <c r="OPC130" s="277"/>
      <c r="OPD130" s="277"/>
      <c r="OPE130" s="277"/>
      <c r="OPF130" s="277"/>
      <c r="OPG130" s="277"/>
      <c r="OPH130" s="277"/>
      <c r="OPI130" s="277"/>
      <c r="OPJ130" s="277"/>
      <c r="OPK130" s="277"/>
      <c r="OPL130" s="277"/>
      <c r="OPM130" s="277"/>
      <c r="OPN130" s="277"/>
      <c r="OPO130" s="277"/>
      <c r="OPP130" s="277"/>
      <c r="OPQ130" s="277"/>
      <c r="OPR130" s="277"/>
      <c r="OPS130" s="277"/>
      <c r="OPT130" s="277"/>
      <c r="OPU130" s="277"/>
      <c r="OPV130" s="277"/>
      <c r="OPW130" s="277"/>
      <c r="OPX130" s="277"/>
      <c r="OPY130" s="277"/>
      <c r="OPZ130" s="277"/>
      <c r="OQA130" s="277"/>
      <c r="OQB130" s="277"/>
      <c r="OQC130" s="277"/>
      <c r="OQD130" s="277"/>
      <c r="OQE130" s="277"/>
      <c r="OQF130" s="277"/>
      <c r="OQG130" s="277"/>
      <c r="OQH130" s="277"/>
      <c r="OQI130" s="277"/>
      <c r="OQJ130" s="277"/>
      <c r="OQK130" s="277"/>
      <c r="OQL130" s="277"/>
      <c r="OQM130" s="277"/>
      <c r="OQN130" s="277"/>
      <c r="OQO130" s="277"/>
      <c r="OQP130" s="277"/>
      <c r="OQQ130" s="277"/>
      <c r="OQR130" s="277"/>
      <c r="OQS130" s="277"/>
      <c r="OQT130" s="277"/>
      <c r="OQU130" s="277"/>
      <c r="OQV130" s="277"/>
      <c r="OQW130" s="277"/>
      <c r="OQX130" s="277"/>
      <c r="OQY130" s="277"/>
      <c r="OQZ130" s="277"/>
      <c r="ORA130" s="277"/>
      <c r="ORB130" s="277"/>
      <c r="ORC130" s="277"/>
      <c r="ORD130" s="277"/>
      <c r="ORE130" s="277"/>
      <c r="ORF130" s="277"/>
      <c r="ORG130" s="277"/>
      <c r="ORH130" s="277"/>
      <c r="ORI130" s="277"/>
      <c r="ORJ130" s="277"/>
      <c r="ORK130" s="277"/>
      <c r="ORL130" s="277"/>
      <c r="ORM130" s="277"/>
      <c r="ORN130" s="277"/>
      <c r="ORO130" s="277"/>
      <c r="ORP130" s="277"/>
      <c r="ORQ130" s="277"/>
      <c r="ORR130" s="277"/>
      <c r="ORS130" s="277"/>
      <c r="ORT130" s="277"/>
      <c r="ORU130" s="277"/>
      <c r="ORV130" s="277"/>
      <c r="ORW130" s="277"/>
      <c r="ORX130" s="277"/>
      <c r="ORY130" s="277"/>
      <c r="ORZ130" s="277"/>
      <c r="OSA130" s="277"/>
      <c r="OSB130" s="277"/>
      <c r="OSC130" s="277"/>
      <c r="OSD130" s="277"/>
      <c r="OSE130" s="277"/>
      <c r="OSF130" s="277"/>
      <c r="OSG130" s="277"/>
      <c r="OSH130" s="277"/>
      <c r="OSI130" s="277"/>
      <c r="OSJ130" s="277"/>
      <c r="OSK130" s="277"/>
      <c r="OSL130" s="277"/>
      <c r="OSM130" s="277"/>
      <c r="OSN130" s="277"/>
      <c r="OSO130" s="277"/>
      <c r="OSP130" s="277"/>
      <c r="OSQ130" s="277"/>
      <c r="OSR130" s="277"/>
      <c r="OSS130" s="277"/>
      <c r="OST130" s="277"/>
      <c r="OSU130" s="277"/>
      <c r="OSV130" s="277"/>
      <c r="OSW130" s="277"/>
      <c r="OSX130" s="277"/>
      <c r="OSY130" s="277"/>
      <c r="OSZ130" s="277"/>
      <c r="OTA130" s="277"/>
      <c r="OTB130" s="277"/>
      <c r="OTC130" s="277"/>
      <c r="OTD130" s="277"/>
      <c r="OTE130" s="277"/>
      <c r="OTF130" s="277"/>
      <c r="OTG130" s="277"/>
      <c r="OTH130" s="277"/>
      <c r="OTI130" s="277"/>
      <c r="OTJ130" s="277"/>
      <c r="OTK130" s="277"/>
      <c r="OTL130" s="277"/>
      <c r="OTM130" s="277"/>
      <c r="OTN130" s="277"/>
      <c r="OTO130" s="277"/>
      <c r="OTP130" s="277"/>
      <c r="OTQ130" s="277"/>
      <c r="OTR130" s="277"/>
      <c r="OTS130" s="277"/>
      <c r="OTT130" s="277"/>
      <c r="OTU130" s="277"/>
      <c r="OTV130" s="277"/>
      <c r="OTW130" s="277"/>
      <c r="OTX130" s="277"/>
      <c r="OTY130" s="277"/>
      <c r="OTZ130" s="277"/>
      <c r="OUA130" s="277"/>
      <c r="OUB130" s="277"/>
      <c r="OUC130" s="277"/>
      <c r="OUD130" s="277"/>
      <c r="OUE130" s="277"/>
      <c r="OUF130" s="277"/>
      <c r="OUG130" s="277"/>
      <c r="OUH130" s="277"/>
      <c r="OUI130" s="277"/>
      <c r="OUJ130" s="277"/>
      <c r="OUK130" s="277"/>
      <c r="OUL130" s="277"/>
      <c r="OUM130" s="277"/>
      <c r="OUN130" s="277"/>
      <c r="OUO130" s="277"/>
      <c r="OUP130" s="277"/>
      <c r="OUQ130" s="277"/>
      <c r="OUR130" s="277"/>
      <c r="OUS130" s="277"/>
      <c r="OUT130" s="277"/>
      <c r="OUU130" s="277"/>
      <c r="OUV130" s="277"/>
      <c r="OUW130" s="277"/>
      <c r="OUX130" s="277"/>
      <c r="OUY130" s="277"/>
      <c r="OUZ130" s="277"/>
      <c r="OVA130" s="277"/>
      <c r="OVB130" s="277"/>
      <c r="OVC130" s="277"/>
      <c r="OVD130" s="277"/>
      <c r="OVE130" s="277"/>
      <c r="OVF130" s="277"/>
      <c r="OVG130" s="277"/>
      <c r="OVH130" s="277"/>
      <c r="OVI130" s="277"/>
      <c r="OVJ130" s="277"/>
      <c r="OVK130" s="277"/>
      <c r="OVL130" s="277"/>
      <c r="OVM130" s="277"/>
      <c r="OVN130" s="277"/>
      <c r="OVO130" s="277"/>
      <c r="OVP130" s="277"/>
      <c r="OVQ130" s="277"/>
      <c r="OVR130" s="277"/>
      <c r="OVS130" s="277"/>
      <c r="OVT130" s="277"/>
      <c r="OVU130" s="277"/>
      <c r="OVV130" s="277"/>
      <c r="OVW130" s="277"/>
      <c r="OVX130" s="277"/>
      <c r="OVY130" s="277"/>
      <c r="OVZ130" s="277"/>
      <c r="OWA130" s="277"/>
      <c r="OWB130" s="277"/>
      <c r="OWC130" s="277"/>
      <c r="OWD130" s="277"/>
      <c r="OWE130" s="277"/>
      <c r="OWF130" s="277"/>
      <c r="OWG130" s="277"/>
      <c r="OWH130" s="277"/>
      <c r="OWI130" s="277"/>
      <c r="OWJ130" s="277"/>
      <c r="OWK130" s="277"/>
      <c r="OWL130" s="277"/>
      <c r="OWM130" s="277"/>
      <c r="OWN130" s="277"/>
      <c r="OWO130" s="277"/>
      <c r="OWP130" s="277"/>
      <c r="OWQ130" s="277"/>
      <c r="OWR130" s="277"/>
      <c r="OWS130" s="277"/>
      <c r="OWT130" s="277"/>
      <c r="OWU130" s="277"/>
      <c r="OWV130" s="277"/>
      <c r="OWW130" s="277"/>
      <c r="OWX130" s="277"/>
      <c r="OWY130" s="277"/>
      <c r="OWZ130" s="277"/>
      <c r="OXA130" s="277"/>
      <c r="OXB130" s="277"/>
      <c r="OXC130" s="277"/>
      <c r="OXD130" s="277"/>
      <c r="OXE130" s="277"/>
      <c r="OXF130" s="277"/>
      <c r="OXG130" s="277"/>
      <c r="OXH130" s="277"/>
      <c r="OXI130" s="277"/>
      <c r="OXJ130" s="277"/>
      <c r="OXK130" s="277"/>
      <c r="OXL130" s="277"/>
      <c r="OXM130" s="277"/>
      <c r="OXN130" s="277"/>
      <c r="OXO130" s="277"/>
      <c r="OXP130" s="277"/>
      <c r="OXQ130" s="277"/>
      <c r="OXR130" s="277"/>
      <c r="OXS130" s="277"/>
      <c r="OXT130" s="277"/>
      <c r="OXU130" s="277"/>
      <c r="OXV130" s="277"/>
      <c r="OXW130" s="277"/>
      <c r="OXX130" s="277"/>
      <c r="OXY130" s="277"/>
      <c r="OXZ130" s="277"/>
      <c r="OYA130" s="277"/>
      <c r="OYB130" s="277"/>
      <c r="OYC130" s="277"/>
      <c r="OYD130" s="277"/>
      <c r="OYE130" s="277"/>
      <c r="OYF130" s="277"/>
      <c r="OYG130" s="277"/>
      <c r="OYH130" s="277"/>
      <c r="OYI130" s="277"/>
      <c r="OYJ130" s="277"/>
      <c r="OYK130" s="277"/>
      <c r="OYL130" s="277"/>
      <c r="OYM130" s="277"/>
      <c r="OYN130" s="277"/>
      <c r="OYO130" s="277"/>
      <c r="OYP130" s="277"/>
      <c r="OYQ130" s="277"/>
      <c r="OYR130" s="277"/>
      <c r="OYS130" s="277"/>
      <c r="OYT130" s="277"/>
      <c r="OYU130" s="277"/>
      <c r="OYV130" s="277"/>
      <c r="OYW130" s="277"/>
      <c r="OYX130" s="277"/>
      <c r="OYY130" s="277"/>
      <c r="OYZ130" s="277"/>
      <c r="OZA130" s="277"/>
      <c r="OZB130" s="277"/>
      <c r="OZC130" s="277"/>
      <c r="OZD130" s="277"/>
      <c r="OZE130" s="277"/>
      <c r="OZF130" s="277"/>
      <c r="OZG130" s="277"/>
      <c r="OZH130" s="277"/>
      <c r="OZI130" s="277"/>
      <c r="OZJ130" s="277"/>
      <c r="OZK130" s="277"/>
      <c r="OZL130" s="277"/>
      <c r="OZM130" s="277"/>
      <c r="OZN130" s="277"/>
      <c r="OZO130" s="277"/>
      <c r="OZP130" s="277"/>
      <c r="OZQ130" s="277"/>
      <c r="OZR130" s="277"/>
      <c r="OZS130" s="277"/>
      <c r="OZT130" s="277"/>
      <c r="OZU130" s="277"/>
      <c r="OZV130" s="277"/>
      <c r="OZW130" s="277"/>
      <c r="OZX130" s="277"/>
      <c r="OZY130" s="277"/>
      <c r="OZZ130" s="277"/>
      <c r="PAA130" s="277"/>
      <c r="PAB130" s="277"/>
      <c r="PAC130" s="277"/>
      <c r="PAD130" s="277"/>
      <c r="PAE130" s="277"/>
      <c r="PAF130" s="277"/>
      <c r="PAG130" s="277"/>
      <c r="PAH130" s="277"/>
      <c r="PAI130" s="277"/>
      <c r="PAJ130" s="277"/>
      <c r="PAK130" s="277"/>
      <c r="PAL130" s="277"/>
      <c r="PAM130" s="277"/>
      <c r="PAN130" s="277"/>
      <c r="PAO130" s="277"/>
      <c r="PAP130" s="277"/>
      <c r="PAQ130" s="277"/>
      <c r="PAR130" s="277"/>
      <c r="PAS130" s="277"/>
      <c r="PAT130" s="277"/>
      <c r="PAU130" s="277"/>
      <c r="PAV130" s="277"/>
      <c r="PAW130" s="277"/>
      <c r="PAX130" s="277"/>
      <c r="PAY130" s="277"/>
      <c r="PAZ130" s="277"/>
      <c r="PBA130" s="277"/>
      <c r="PBB130" s="277"/>
      <c r="PBC130" s="277"/>
      <c r="PBD130" s="277"/>
      <c r="PBE130" s="277"/>
      <c r="PBF130" s="277"/>
      <c r="PBG130" s="277"/>
      <c r="PBH130" s="277"/>
      <c r="PBI130" s="277"/>
      <c r="PBJ130" s="277"/>
      <c r="PBK130" s="277"/>
      <c r="PBL130" s="277"/>
      <c r="PBM130" s="277"/>
      <c r="PBN130" s="277"/>
      <c r="PBO130" s="277"/>
      <c r="PBP130" s="277"/>
      <c r="PBQ130" s="277"/>
      <c r="PBR130" s="277"/>
      <c r="PBS130" s="277"/>
      <c r="PBT130" s="277"/>
      <c r="PBU130" s="277"/>
      <c r="PBV130" s="277"/>
      <c r="PBW130" s="277"/>
      <c r="PBX130" s="277"/>
      <c r="PBY130" s="277"/>
      <c r="PBZ130" s="277"/>
      <c r="PCA130" s="277"/>
      <c r="PCB130" s="277"/>
      <c r="PCC130" s="277"/>
      <c r="PCD130" s="277"/>
      <c r="PCE130" s="277"/>
      <c r="PCF130" s="277"/>
      <c r="PCG130" s="277"/>
      <c r="PCH130" s="277"/>
      <c r="PCI130" s="277"/>
      <c r="PCJ130" s="277"/>
      <c r="PCK130" s="277"/>
      <c r="PCL130" s="277"/>
      <c r="PCM130" s="277"/>
      <c r="PCN130" s="277"/>
      <c r="PCO130" s="277"/>
      <c r="PCP130" s="277"/>
      <c r="PCQ130" s="277"/>
      <c r="PCR130" s="277"/>
      <c r="PCS130" s="277"/>
      <c r="PCT130" s="277"/>
      <c r="PCU130" s="277"/>
      <c r="PCV130" s="277"/>
      <c r="PCW130" s="277"/>
      <c r="PCX130" s="277"/>
      <c r="PCY130" s="277"/>
      <c r="PCZ130" s="277"/>
      <c r="PDA130" s="277"/>
      <c r="PDB130" s="277"/>
      <c r="PDC130" s="277"/>
      <c r="PDD130" s="277"/>
      <c r="PDE130" s="277"/>
      <c r="PDF130" s="277"/>
      <c r="PDG130" s="277"/>
      <c r="PDH130" s="277"/>
      <c r="PDI130" s="277"/>
      <c r="PDJ130" s="277"/>
      <c r="PDK130" s="277"/>
      <c r="PDL130" s="277"/>
      <c r="PDM130" s="277"/>
      <c r="PDN130" s="277"/>
      <c r="PDO130" s="277"/>
      <c r="PDP130" s="277"/>
      <c r="PDQ130" s="277"/>
      <c r="PDR130" s="277"/>
      <c r="PDS130" s="277"/>
      <c r="PDT130" s="277"/>
      <c r="PDU130" s="277"/>
      <c r="PDV130" s="277"/>
      <c r="PDW130" s="277"/>
      <c r="PDX130" s="277"/>
      <c r="PDY130" s="277"/>
      <c r="PDZ130" s="277"/>
      <c r="PEA130" s="277"/>
      <c r="PEB130" s="277"/>
      <c r="PEC130" s="277"/>
      <c r="PED130" s="277"/>
      <c r="PEE130" s="277"/>
      <c r="PEF130" s="277"/>
      <c r="PEG130" s="277"/>
      <c r="PEH130" s="277"/>
      <c r="PEI130" s="277"/>
      <c r="PEJ130" s="277"/>
      <c r="PEK130" s="277"/>
      <c r="PEL130" s="277"/>
      <c r="PEM130" s="277"/>
      <c r="PEN130" s="277"/>
      <c r="PEO130" s="277"/>
      <c r="PEP130" s="277"/>
      <c r="PEQ130" s="277"/>
      <c r="PER130" s="277"/>
      <c r="PES130" s="277"/>
      <c r="PET130" s="277"/>
      <c r="PEU130" s="277"/>
      <c r="PEV130" s="277"/>
      <c r="PEW130" s="277"/>
      <c r="PEX130" s="277"/>
      <c r="PEY130" s="277"/>
      <c r="PEZ130" s="277"/>
      <c r="PFA130" s="277"/>
      <c r="PFB130" s="277"/>
      <c r="PFC130" s="277"/>
      <c r="PFD130" s="277"/>
      <c r="PFE130" s="277"/>
      <c r="PFF130" s="277"/>
      <c r="PFG130" s="277"/>
      <c r="PFH130" s="277"/>
      <c r="PFI130" s="277"/>
      <c r="PFJ130" s="277"/>
      <c r="PFK130" s="277"/>
      <c r="PFL130" s="277"/>
      <c r="PFM130" s="277"/>
      <c r="PFN130" s="277"/>
      <c r="PFO130" s="277"/>
      <c r="PFP130" s="277"/>
      <c r="PFQ130" s="277"/>
      <c r="PFR130" s="277"/>
      <c r="PFS130" s="277"/>
      <c r="PFT130" s="277"/>
      <c r="PFU130" s="277"/>
      <c r="PFV130" s="277"/>
      <c r="PFW130" s="277"/>
      <c r="PFX130" s="277"/>
      <c r="PFY130" s="277"/>
      <c r="PFZ130" s="277"/>
      <c r="PGA130" s="277"/>
      <c r="PGB130" s="277"/>
      <c r="PGC130" s="277"/>
      <c r="PGD130" s="277"/>
      <c r="PGE130" s="277"/>
      <c r="PGF130" s="277"/>
      <c r="PGG130" s="277"/>
      <c r="PGH130" s="277"/>
      <c r="PGI130" s="277"/>
      <c r="PGJ130" s="277"/>
      <c r="PGK130" s="277"/>
      <c r="PGL130" s="277"/>
      <c r="PGM130" s="277"/>
      <c r="PGN130" s="277"/>
      <c r="PGO130" s="277"/>
      <c r="PGP130" s="277"/>
      <c r="PGQ130" s="277"/>
      <c r="PGR130" s="277"/>
      <c r="PGS130" s="277"/>
      <c r="PGT130" s="277"/>
      <c r="PGU130" s="277"/>
      <c r="PGV130" s="277"/>
      <c r="PGW130" s="277"/>
      <c r="PGX130" s="277"/>
      <c r="PGY130" s="277"/>
      <c r="PGZ130" s="277"/>
      <c r="PHA130" s="277"/>
      <c r="PHB130" s="277"/>
      <c r="PHC130" s="277"/>
      <c r="PHD130" s="277"/>
      <c r="PHE130" s="277"/>
      <c r="PHF130" s="277"/>
      <c r="PHG130" s="277"/>
      <c r="PHH130" s="277"/>
      <c r="PHI130" s="277"/>
      <c r="PHJ130" s="277"/>
      <c r="PHK130" s="277"/>
      <c r="PHL130" s="277"/>
      <c r="PHM130" s="277"/>
      <c r="PHN130" s="277"/>
      <c r="PHO130" s="277"/>
      <c r="PHP130" s="277"/>
      <c r="PHQ130" s="277"/>
      <c r="PHR130" s="277"/>
      <c r="PHS130" s="277"/>
      <c r="PHT130" s="277"/>
      <c r="PHU130" s="277"/>
      <c r="PHV130" s="277"/>
      <c r="PHW130" s="277"/>
      <c r="PHX130" s="277"/>
      <c r="PHY130" s="277"/>
      <c r="PHZ130" s="277"/>
      <c r="PIA130" s="277"/>
      <c r="PIB130" s="277"/>
      <c r="PIC130" s="277"/>
      <c r="PID130" s="277"/>
      <c r="PIE130" s="277"/>
      <c r="PIF130" s="277"/>
      <c r="PIG130" s="277"/>
      <c r="PIH130" s="277"/>
      <c r="PII130" s="277"/>
      <c r="PIJ130" s="277"/>
      <c r="PIK130" s="277"/>
      <c r="PIL130" s="277"/>
      <c r="PIM130" s="277"/>
      <c r="PIN130" s="277"/>
      <c r="PIO130" s="277"/>
      <c r="PIP130" s="277"/>
      <c r="PIQ130" s="277"/>
      <c r="PIR130" s="277"/>
      <c r="PIS130" s="277"/>
      <c r="PIT130" s="277"/>
      <c r="PIU130" s="277"/>
      <c r="PIV130" s="277"/>
      <c r="PIW130" s="277"/>
      <c r="PIX130" s="277"/>
      <c r="PIY130" s="277"/>
      <c r="PIZ130" s="277"/>
      <c r="PJA130" s="277"/>
      <c r="PJB130" s="277"/>
      <c r="PJC130" s="277"/>
      <c r="PJD130" s="277"/>
      <c r="PJE130" s="277"/>
      <c r="PJF130" s="277"/>
      <c r="PJG130" s="277"/>
      <c r="PJH130" s="277"/>
      <c r="PJI130" s="277"/>
      <c r="PJJ130" s="277"/>
      <c r="PJK130" s="277"/>
      <c r="PJL130" s="277"/>
      <c r="PJM130" s="277"/>
      <c r="PJN130" s="277"/>
      <c r="PJO130" s="277"/>
      <c r="PJP130" s="277"/>
      <c r="PJQ130" s="277"/>
      <c r="PJR130" s="277"/>
      <c r="PJS130" s="277"/>
      <c r="PJT130" s="277"/>
      <c r="PJU130" s="277"/>
      <c r="PJV130" s="277"/>
      <c r="PJW130" s="277"/>
      <c r="PJX130" s="277"/>
      <c r="PJY130" s="277"/>
      <c r="PJZ130" s="277"/>
      <c r="PKA130" s="277"/>
      <c r="PKB130" s="277"/>
      <c r="PKC130" s="277"/>
      <c r="PKD130" s="277"/>
      <c r="PKE130" s="277"/>
      <c r="PKF130" s="277"/>
      <c r="PKG130" s="277"/>
      <c r="PKH130" s="277"/>
      <c r="PKI130" s="277"/>
      <c r="PKJ130" s="277"/>
      <c r="PKK130" s="277"/>
      <c r="PKL130" s="277"/>
      <c r="PKM130" s="277"/>
      <c r="PKN130" s="277"/>
      <c r="PKO130" s="277"/>
      <c r="PKP130" s="277"/>
      <c r="PKQ130" s="277"/>
      <c r="PKR130" s="277"/>
      <c r="PKS130" s="277"/>
      <c r="PKT130" s="277"/>
      <c r="PKU130" s="277"/>
      <c r="PKV130" s="277"/>
      <c r="PKW130" s="277"/>
      <c r="PKX130" s="277"/>
      <c r="PKY130" s="277"/>
      <c r="PKZ130" s="277"/>
      <c r="PLA130" s="277"/>
      <c r="PLB130" s="277"/>
      <c r="PLC130" s="277"/>
      <c r="PLD130" s="277"/>
      <c r="PLE130" s="277"/>
      <c r="PLF130" s="277"/>
      <c r="PLG130" s="277"/>
      <c r="PLH130" s="277"/>
      <c r="PLI130" s="277"/>
      <c r="PLJ130" s="277"/>
      <c r="PLK130" s="277"/>
      <c r="PLL130" s="277"/>
      <c r="PLM130" s="277"/>
      <c r="PLN130" s="277"/>
      <c r="PLO130" s="277"/>
      <c r="PLP130" s="277"/>
      <c r="PLQ130" s="277"/>
      <c r="PLR130" s="277"/>
      <c r="PLS130" s="277"/>
      <c r="PLT130" s="277"/>
      <c r="PLU130" s="277"/>
      <c r="PLV130" s="277"/>
      <c r="PLW130" s="277"/>
      <c r="PLX130" s="277"/>
      <c r="PLY130" s="277"/>
      <c r="PLZ130" s="277"/>
      <c r="PMA130" s="277"/>
      <c r="PMB130" s="277"/>
      <c r="PMC130" s="277"/>
      <c r="PMD130" s="277"/>
      <c r="PME130" s="277"/>
      <c r="PMF130" s="277"/>
      <c r="PMG130" s="277"/>
      <c r="PMH130" s="277"/>
      <c r="PMI130" s="277"/>
      <c r="PMJ130" s="277"/>
      <c r="PMK130" s="277"/>
      <c r="PML130" s="277"/>
      <c r="PMM130" s="277"/>
      <c r="PMN130" s="277"/>
      <c r="PMO130" s="277"/>
      <c r="PMP130" s="277"/>
      <c r="PMQ130" s="277"/>
      <c r="PMR130" s="277"/>
      <c r="PMS130" s="277"/>
      <c r="PMT130" s="277"/>
      <c r="PMU130" s="277"/>
      <c r="PMV130" s="277"/>
      <c r="PMW130" s="277"/>
      <c r="PMX130" s="277"/>
      <c r="PMY130" s="277"/>
      <c r="PMZ130" s="277"/>
      <c r="PNA130" s="277"/>
      <c r="PNB130" s="277"/>
      <c r="PNC130" s="277"/>
      <c r="PND130" s="277"/>
      <c r="PNE130" s="277"/>
      <c r="PNF130" s="277"/>
      <c r="PNG130" s="277"/>
      <c r="PNH130" s="277"/>
      <c r="PNI130" s="277"/>
      <c r="PNJ130" s="277"/>
      <c r="PNK130" s="277"/>
      <c r="PNL130" s="277"/>
      <c r="PNM130" s="277"/>
      <c r="PNN130" s="277"/>
      <c r="PNO130" s="277"/>
      <c r="PNP130" s="277"/>
      <c r="PNQ130" s="277"/>
      <c r="PNR130" s="277"/>
      <c r="PNS130" s="277"/>
      <c r="PNT130" s="277"/>
      <c r="PNU130" s="277"/>
      <c r="PNV130" s="277"/>
      <c r="PNW130" s="277"/>
      <c r="PNX130" s="277"/>
      <c r="PNY130" s="277"/>
      <c r="PNZ130" s="277"/>
      <c r="POA130" s="277"/>
      <c r="POB130" s="277"/>
      <c r="POC130" s="277"/>
      <c r="POD130" s="277"/>
      <c r="POE130" s="277"/>
      <c r="POF130" s="277"/>
      <c r="POG130" s="277"/>
      <c r="POH130" s="277"/>
      <c r="POI130" s="277"/>
      <c r="POJ130" s="277"/>
      <c r="POK130" s="277"/>
      <c r="POL130" s="277"/>
      <c r="POM130" s="277"/>
      <c r="PON130" s="277"/>
      <c r="POO130" s="277"/>
      <c r="POP130" s="277"/>
      <c r="POQ130" s="277"/>
      <c r="POR130" s="277"/>
      <c r="POS130" s="277"/>
      <c r="POT130" s="277"/>
      <c r="POU130" s="277"/>
      <c r="POV130" s="277"/>
      <c r="POW130" s="277"/>
      <c r="POX130" s="277"/>
      <c r="POY130" s="277"/>
      <c r="POZ130" s="277"/>
      <c r="PPA130" s="277"/>
      <c r="PPB130" s="277"/>
      <c r="PPC130" s="277"/>
      <c r="PPD130" s="277"/>
      <c r="PPE130" s="277"/>
      <c r="PPF130" s="277"/>
      <c r="PPG130" s="277"/>
      <c r="PPH130" s="277"/>
      <c r="PPI130" s="277"/>
      <c r="PPJ130" s="277"/>
      <c r="PPK130" s="277"/>
      <c r="PPL130" s="277"/>
      <c r="PPM130" s="277"/>
      <c r="PPN130" s="277"/>
      <c r="PPO130" s="277"/>
      <c r="PPP130" s="277"/>
      <c r="PPQ130" s="277"/>
      <c r="PPR130" s="277"/>
      <c r="PPS130" s="277"/>
      <c r="PPT130" s="277"/>
      <c r="PPU130" s="277"/>
      <c r="PPV130" s="277"/>
      <c r="PPW130" s="277"/>
      <c r="PPX130" s="277"/>
      <c r="PPY130" s="277"/>
      <c r="PPZ130" s="277"/>
      <c r="PQA130" s="277"/>
      <c r="PQB130" s="277"/>
      <c r="PQC130" s="277"/>
      <c r="PQD130" s="277"/>
      <c r="PQE130" s="277"/>
      <c r="PQF130" s="277"/>
      <c r="PQG130" s="277"/>
      <c r="PQH130" s="277"/>
      <c r="PQI130" s="277"/>
      <c r="PQJ130" s="277"/>
      <c r="PQK130" s="277"/>
      <c r="PQL130" s="277"/>
      <c r="PQM130" s="277"/>
      <c r="PQN130" s="277"/>
      <c r="PQO130" s="277"/>
      <c r="PQP130" s="277"/>
      <c r="PQQ130" s="277"/>
      <c r="PQR130" s="277"/>
      <c r="PQS130" s="277"/>
      <c r="PQT130" s="277"/>
      <c r="PQU130" s="277"/>
      <c r="PQV130" s="277"/>
      <c r="PQW130" s="277"/>
      <c r="PQX130" s="277"/>
      <c r="PQY130" s="277"/>
      <c r="PQZ130" s="277"/>
      <c r="PRA130" s="277"/>
      <c r="PRB130" s="277"/>
      <c r="PRC130" s="277"/>
      <c r="PRD130" s="277"/>
      <c r="PRE130" s="277"/>
      <c r="PRF130" s="277"/>
      <c r="PRG130" s="277"/>
      <c r="PRH130" s="277"/>
      <c r="PRI130" s="277"/>
      <c r="PRJ130" s="277"/>
      <c r="PRK130" s="277"/>
      <c r="PRL130" s="277"/>
      <c r="PRM130" s="277"/>
      <c r="PRN130" s="277"/>
      <c r="PRO130" s="277"/>
      <c r="PRP130" s="277"/>
      <c r="PRQ130" s="277"/>
      <c r="PRR130" s="277"/>
      <c r="PRS130" s="277"/>
      <c r="PRT130" s="277"/>
      <c r="PRU130" s="277"/>
      <c r="PRV130" s="277"/>
      <c r="PRW130" s="277"/>
      <c r="PRX130" s="277"/>
      <c r="PRY130" s="277"/>
      <c r="PRZ130" s="277"/>
      <c r="PSA130" s="277"/>
      <c r="PSB130" s="277"/>
      <c r="PSC130" s="277"/>
      <c r="PSD130" s="277"/>
      <c r="PSE130" s="277"/>
      <c r="PSF130" s="277"/>
      <c r="PSG130" s="277"/>
      <c r="PSH130" s="277"/>
      <c r="PSI130" s="277"/>
      <c r="PSJ130" s="277"/>
      <c r="PSK130" s="277"/>
      <c r="PSL130" s="277"/>
      <c r="PSM130" s="277"/>
      <c r="PSN130" s="277"/>
      <c r="PSO130" s="277"/>
      <c r="PSP130" s="277"/>
      <c r="PSQ130" s="277"/>
      <c r="PSR130" s="277"/>
      <c r="PSS130" s="277"/>
      <c r="PST130" s="277"/>
      <c r="PSU130" s="277"/>
      <c r="PSV130" s="277"/>
      <c r="PSW130" s="277"/>
      <c r="PSX130" s="277"/>
      <c r="PSY130" s="277"/>
      <c r="PSZ130" s="277"/>
      <c r="PTA130" s="277"/>
      <c r="PTB130" s="277"/>
      <c r="PTC130" s="277"/>
      <c r="PTD130" s="277"/>
      <c r="PTE130" s="277"/>
      <c r="PTF130" s="277"/>
      <c r="PTG130" s="277"/>
      <c r="PTH130" s="277"/>
      <c r="PTI130" s="277"/>
      <c r="PTJ130" s="277"/>
      <c r="PTK130" s="277"/>
      <c r="PTL130" s="277"/>
      <c r="PTM130" s="277"/>
      <c r="PTN130" s="277"/>
      <c r="PTO130" s="277"/>
      <c r="PTP130" s="277"/>
      <c r="PTQ130" s="277"/>
      <c r="PTR130" s="277"/>
      <c r="PTS130" s="277"/>
      <c r="PTT130" s="277"/>
      <c r="PTU130" s="277"/>
      <c r="PTV130" s="277"/>
      <c r="PTW130" s="277"/>
      <c r="PTX130" s="277"/>
      <c r="PTY130" s="277"/>
      <c r="PTZ130" s="277"/>
      <c r="PUA130" s="277"/>
      <c r="PUB130" s="277"/>
      <c r="PUC130" s="277"/>
      <c r="PUD130" s="277"/>
      <c r="PUE130" s="277"/>
      <c r="PUF130" s="277"/>
      <c r="PUG130" s="277"/>
      <c r="PUH130" s="277"/>
      <c r="PUI130" s="277"/>
      <c r="PUJ130" s="277"/>
      <c r="PUK130" s="277"/>
      <c r="PUL130" s="277"/>
      <c r="PUM130" s="277"/>
      <c r="PUN130" s="277"/>
      <c r="PUO130" s="277"/>
      <c r="PUP130" s="277"/>
      <c r="PUQ130" s="277"/>
      <c r="PUR130" s="277"/>
      <c r="PUS130" s="277"/>
      <c r="PUT130" s="277"/>
      <c r="PUU130" s="277"/>
      <c r="PUV130" s="277"/>
      <c r="PUW130" s="277"/>
      <c r="PUX130" s="277"/>
      <c r="PUY130" s="277"/>
      <c r="PUZ130" s="277"/>
      <c r="PVA130" s="277"/>
      <c r="PVB130" s="277"/>
      <c r="PVC130" s="277"/>
      <c r="PVD130" s="277"/>
      <c r="PVE130" s="277"/>
      <c r="PVF130" s="277"/>
      <c r="PVG130" s="277"/>
      <c r="PVH130" s="277"/>
      <c r="PVI130" s="277"/>
      <c r="PVJ130" s="277"/>
      <c r="PVK130" s="277"/>
      <c r="PVL130" s="277"/>
      <c r="PVM130" s="277"/>
      <c r="PVN130" s="277"/>
      <c r="PVO130" s="277"/>
      <c r="PVP130" s="277"/>
      <c r="PVQ130" s="277"/>
      <c r="PVR130" s="277"/>
      <c r="PVS130" s="277"/>
      <c r="PVT130" s="277"/>
      <c r="PVU130" s="277"/>
      <c r="PVV130" s="277"/>
      <c r="PVW130" s="277"/>
      <c r="PVX130" s="277"/>
      <c r="PVY130" s="277"/>
      <c r="PVZ130" s="277"/>
      <c r="PWA130" s="277"/>
      <c r="PWB130" s="277"/>
      <c r="PWC130" s="277"/>
      <c r="PWD130" s="277"/>
      <c r="PWE130" s="277"/>
      <c r="PWF130" s="277"/>
      <c r="PWG130" s="277"/>
      <c r="PWH130" s="277"/>
      <c r="PWI130" s="277"/>
      <c r="PWJ130" s="277"/>
      <c r="PWK130" s="277"/>
      <c r="PWL130" s="277"/>
      <c r="PWM130" s="277"/>
      <c r="PWN130" s="277"/>
      <c r="PWO130" s="277"/>
      <c r="PWP130" s="277"/>
      <c r="PWQ130" s="277"/>
      <c r="PWR130" s="277"/>
      <c r="PWS130" s="277"/>
      <c r="PWT130" s="277"/>
      <c r="PWU130" s="277"/>
      <c r="PWV130" s="277"/>
      <c r="PWW130" s="277"/>
      <c r="PWX130" s="277"/>
      <c r="PWY130" s="277"/>
      <c r="PWZ130" s="277"/>
      <c r="PXA130" s="277"/>
      <c r="PXB130" s="277"/>
      <c r="PXC130" s="277"/>
      <c r="PXD130" s="277"/>
      <c r="PXE130" s="277"/>
      <c r="PXF130" s="277"/>
      <c r="PXG130" s="277"/>
      <c r="PXH130" s="277"/>
      <c r="PXI130" s="277"/>
      <c r="PXJ130" s="277"/>
      <c r="PXK130" s="277"/>
      <c r="PXL130" s="277"/>
      <c r="PXM130" s="277"/>
      <c r="PXN130" s="277"/>
      <c r="PXO130" s="277"/>
      <c r="PXP130" s="277"/>
      <c r="PXQ130" s="277"/>
      <c r="PXR130" s="277"/>
      <c r="PXS130" s="277"/>
      <c r="PXT130" s="277"/>
      <c r="PXU130" s="277"/>
      <c r="PXV130" s="277"/>
      <c r="PXW130" s="277"/>
      <c r="PXX130" s="277"/>
      <c r="PXY130" s="277"/>
      <c r="PXZ130" s="277"/>
      <c r="PYA130" s="277"/>
      <c r="PYB130" s="277"/>
      <c r="PYC130" s="277"/>
      <c r="PYD130" s="277"/>
      <c r="PYE130" s="277"/>
      <c r="PYF130" s="277"/>
      <c r="PYG130" s="277"/>
      <c r="PYH130" s="277"/>
      <c r="PYI130" s="277"/>
      <c r="PYJ130" s="277"/>
      <c r="PYK130" s="277"/>
      <c r="PYL130" s="277"/>
      <c r="PYM130" s="277"/>
      <c r="PYN130" s="277"/>
      <c r="PYO130" s="277"/>
      <c r="PYP130" s="277"/>
      <c r="PYQ130" s="277"/>
      <c r="PYR130" s="277"/>
      <c r="PYS130" s="277"/>
      <c r="PYT130" s="277"/>
      <c r="PYU130" s="277"/>
      <c r="PYV130" s="277"/>
      <c r="PYW130" s="277"/>
      <c r="PYX130" s="277"/>
      <c r="PYY130" s="277"/>
      <c r="PYZ130" s="277"/>
      <c r="PZA130" s="277"/>
      <c r="PZB130" s="277"/>
      <c r="PZC130" s="277"/>
      <c r="PZD130" s="277"/>
      <c r="PZE130" s="277"/>
      <c r="PZF130" s="277"/>
      <c r="PZG130" s="277"/>
      <c r="PZH130" s="277"/>
      <c r="PZI130" s="277"/>
      <c r="PZJ130" s="277"/>
      <c r="PZK130" s="277"/>
      <c r="PZL130" s="277"/>
      <c r="PZM130" s="277"/>
      <c r="PZN130" s="277"/>
      <c r="PZO130" s="277"/>
      <c r="PZP130" s="277"/>
      <c r="PZQ130" s="277"/>
      <c r="PZR130" s="277"/>
      <c r="PZS130" s="277"/>
      <c r="PZT130" s="277"/>
      <c r="PZU130" s="277"/>
      <c r="PZV130" s="277"/>
      <c r="PZW130" s="277"/>
      <c r="PZX130" s="277"/>
      <c r="PZY130" s="277"/>
      <c r="PZZ130" s="277"/>
      <c r="QAA130" s="277"/>
      <c r="QAB130" s="277"/>
      <c r="QAC130" s="277"/>
      <c r="QAD130" s="277"/>
      <c r="QAE130" s="277"/>
      <c r="QAF130" s="277"/>
      <c r="QAG130" s="277"/>
      <c r="QAH130" s="277"/>
      <c r="QAI130" s="277"/>
      <c r="QAJ130" s="277"/>
      <c r="QAK130" s="277"/>
      <c r="QAL130" s="277"/>
      <c r="QAM130" s="277"/>
      <c r="QAN130" s="277"/>
      <c r="QAO130" s="277"/>
      <c r="QAP130" s="277"/>
      <c r="QAQ130" s="277"/>
      <c r="QAR130" s="277"/>
      <c r="QAS130" s="277"/>
      <c r="QAT130" s="277"/>
      <c r="QAU130" s="277"/>
      <c r="QAV130" s="277"/>
      <c r="QAW130" s="277"/>
      <c r="QAX130" s="277"/>
      <c r="QAY130" s="277"/>
      <c r="QAZ130" s="277"/>
      <c r="QBA130" s="277"/>
      <c r="QBB130" s="277"/>
      <c r="QBC130" s="277"/>
      <c r="QBD130" s="277"/>
      <c r="QBE130" s="277"/>
      <c r="QBF130" s="277"/>
      <c r="QBG130" s="277"/>
      <c r="QBH130" s="277"/>
      <c r="QBI130" s="277"/>
      <c r="QBJ130" s="277"/>
      <c r="QBK130" s="277"/>
      <c r="QBL130" s="277"/>
      <c r="QBM130" s="277"/>
      <c r="QBN130" s="277"/>
      <c r="QBO130" s="277"/>
      <c r="QBP130" s="277"/>
      <c r="QBQ130" s="277"/>
      <c r="QBR130" s="277"/>
      <c r="QBS130" s="277"/>
      <c r="QBT130" s="277"/>
      <c r="QBU130" s="277"/>
      <c r="QBV130" s="277"/>
      <c r="QBW130" s="277"/>
      <c r="QBX130" s="277"/>
      <c r="QBY130" s="277"/>
      <c r="QBZ130" s="277"/>
      <c r="QCA130" s="277"/>
      <c r="QCB130" s="277"/>
      <c r="QCC130" s="277"/>
      <c r="QCD130" s="277"/>
      <c r="QCE130" s="277"/>
      <c r="QCF130" s="277"/>
      <c r="QCG130" s="277"/>
      <c r="QCH130" s="277"/>
      <c r="QCI130" s="277"/>
      <c r="QCJ130" s="277"/>
      <c r="QCK130" s="277"/>
      <c r="QCL130" s="277"/>
      <c r="QCM130" s="277"/>
      <c r="QCN130" s="277"/>
      <c r="QCO130" s="277"/>
      <c r="QCP130" s="277"/>
      <c r="QCQ130" s="277"/>
      <c r="QCR130" s="277"/>
      <c r="QCS130" s="277"/>
      <c r="QCT130" s="277"/>
      <c r="QCU130" s="277"/>
      <c r="QCV130" s="277"/>
      <c r="QCW130" s="277"/>
      <c r="QCX130" s="277"/>
      <c r="QCY130" s="277"/>
      <c r="QCZ130" s="277"/>
      <c r="QDA130" s="277"/>
      <c r="QDB130" s="277"/>
      <c r="QDC130" s="277"/>
      <c r="QDD130" s="277"/>
      <c r="QDE130" s="277"/>
      <c r="QDF130" s="277"/>
      <c r="QDG130" s="277"/>
      <c r="QDH130" s="277"/>
      <c r="QDI130" s="277"/>
      <c r="QDJ130" s="277"/>
      <c r="QDK130" s="277"/>
      <c r="QDL130" s="277"/>
      <c r="QDM130" s="277"/>
      <c r="QDN130" s="277"/>
      <c r="QDO130" s="277"/>
      <c r="QDP130" s="277"/>
      <c r="QDQ130" s="277"/>
      <c r="QDR130" s="277"/>
      <c r="QDS130" s="277"/>
      <c r="QDT130" s="277"/>
      <c r="QDU130" s="277"/>
      <c r="QDV130" s="277"/>
      <c r="QDW130" s="277"/>
      <c r="QDX130" s="277"/>
      <c r="QDY130" s="277"/>
      <c r="QDZ130" s="277"/>
      <c r="QEA130" s="277"/>
      <c r="QEB130" s="277"/>
      <c r="QEC130" s="277"/>
      <c r="QED130" s="277"/>
      <c r="QEE130" s="277"/>
      <c r="QEF130" s="277"/>
      <c r="QEG130" s="277"/>
      <c r="QEH130" s="277"/>
      <c r="QEI130" s="277"/>
      <c r="QEJ130" s="277"/>
      <c r="QEK130" s="277"/>
      <c r="QEL130" s="277"/>
      <c r="QEM130" s="277"/>
      <c r="QEN130" s="277"/>
      <c r="QEO130" s="277"/>
      <c r="QEP130" s="277"/>
      <c r="QEQ130" s="277"/>
      <c r="QER130" s="277"/>
      <c r="QES130" s="277"/>
      <c r="QET130" s="277"/>
      <c r="QEU130" s="277"/>
      <c r="QEV130" s="277"/>
      <c r="QEW130" s="277"/>
      <c r="QEX130" s="277"/>
      <c r="QEY130" s="277"/>
      <c r="QEZ130" s="277"/>
      <c r="QFA130" s="277"/>
      <c r="QFB130" s="277"/>
      <c r="QFC130" s="277"/>
      <c r="QFD130" s="277"/>
      <c r="QFE130" s="277"/>
      <c r="QFF130" s="277"/>
      <c r="QFG130" s="277"/>
      <c r="QFH130" s="277"/>
      <c r="QFI130" s="277"/>
      <c r="QFJ130" s="277"/>
      <c r="QFK130" s="277"/>
      <c r="QFL130" s="277"/>
      <c r="QFM130" s="277"/>
      <c r="QFN130" s="277"/>
      <c r="QFO130" s="277"/>
      <c r="QFP130" s="277"/>
      <c r="QFQ130" s="277"/>
      <c r="QFR130" s="277"/>
      <c r="QFS130" s="277"/>
      <c r="QFT130" s="277"/>
      <c r="QFU130" s="277"/>
      <c r="QFV130" s="277"/>
      <c r="QFW130" s="277"/>
      <c r="QFX130" s="277"/>
      <c r="QFY130" s="277"/>
      <c r="QFZ130" s="277"/>
      <c r="QGA130" s="277"/>
      <c r="QGB130" s="277"/>
      <c r="QGC130" s="277"/>
      <c r="QGD130" s="277"/>
      <c r="QGE130" s="277"/>
      <c r="QGF130" s="277"/>
      <c r="QGG130" s="277"/>
      <c r="QGH130" s="277"/>
      <c r="QGI130" s="277"/>
      <c r="QGJ130" s="277"/>
      <c r="QGK130" s="277"/>
      <c r="QGL130" s="277"/>
      <c r="QGM130" s="277"/>
      <c r="QGN130" s="277"/>
      <c r="QGO130" s="277"/>
      <c r="QGP130" s="277"/>
      <c r="QGQ130" s="277"/>
      <c r="QGR130" s="277"/>
      <c r="QGS130" s="277"/>
      <c r="QGT130" s="277"/>
      <c r="QGU130" s="277"/>
      <c r="QGV130" s="277"/>
      <c r="QGW130" s="277"/>
      <c r="QGX130" s="277"/>
      <c r="QGY130" s="277"/>
      <c r="QGZ130" s="277"/>
      <c r="QHA130" s="277"/>
      <c r="QHB130" s="277"/>
      <c r="QHC130" s="277"/>
      <c r="QHD130" s="277"/>
      <c r="QHE130" s="277"/>
      <c r="QHF130" s="277"/>
      <c r="QHG130" s="277"/>
      <c r="QHH130" s="277"/>
      <c r="QHI130" s="277"/>
      <c r="QHJ130" s="277"/>
      <c r="QHK130" s="277"/>
      <c r="QHL130" s="277"/>
      <c r="QHM130" s="277"/>
      <c r="QHN130" s="277"/>
      <c r="QHO130" s="277"/>
      <c r="QHP130" s="277"/>
      <c r="QHQ130" s="277"/>
      <c r="QHR130" s="277"/>
      <c r="QHS130" s="277"/>
      <c r="QHT130" s="277"/>
      <c r="QHU130" s="277"/>
      <c r="QHV130" s="277"/>
      <c r="QHW130" s="277"/>
      <c r="QHX130" s="277"/>
      <c r="QHY130" s="277"/>
      <c r="QHZ130" s="277"/>
      <c r="QIA130" s="277"/>
      <c r="QIB130" s="277"/>
      <c r="QIC130" s="277"/>
      <c r="QID130" s="277"/>
      <c r="QIE130" s="277"/>
      <c r="QIF130" s="277"/>
      <c r="QIG130" s="277"/>
      <c r="QIH130" s="277"/>
      <c r="QII130" s="277"/>
      <c r="QIJ130" s="277"/>
      <c r="QIK130" s="277"/>
      <c r="QIL130" s="277"/>
      <c r="QIM130" s="277"/>
      <c r="QIN130" s="277"/>
      <c r="QIO130" s="277"/>
      <c r="QIP130" s="277"/>
      <c r="QIQ130" s="277"/>
      <c r="QIR130" s="277"/>
      <c r="QIS130" s="277"/>
      <c r="QIT130" s="277"/>
      <c r="QIU130" s="277"/>
      <c r="QIV130" s="277"/>
      <c r="QIW130" s="277"/>
      <c r="QIX130" s="277"/>
      <c r="QIY130" s="277"/>
      <c r="QIZ130" s="277"/>
      <c r="QJA130" s="277"/>
      <c r="QJB130" s="277"/>
      <c r="QJC130" s="277"/>
      <c r="QJD130" s="277"/>
      <c r="QJE130" s="277"/>
      <c r="QJF130" s="277"/>
      <c r="QJG130" s="277"/>
      <c r="QJH130" s="277"/>
      <c r="QJI130" s="277"/>
      <c r="QJJ130" s="277"/>
      <c r="QJK130" s="277"/>
      <c r="QJL130" s="277"/>
      <c r="QJM130" s="277"/>
      <c r="QJN130" s="277"/>
      <c r="QJO130" s="277"/>
      <c r="QJP130" s="277"/>
      <c r="QJQ130" s="277"/>
      <c r="QJR130" s="277"/>
      <c r="QJS130" s="277"/>
      <c r="QJT130" s="277"/>
      <c r="QJU130" s="277"/>
      <c r="QJV130" s="277"/>
      <c r="QJW130" s="277"/>
      <c r="QJX130" s="277"/>
      <c r="QJY130" s="277"/>
      <c r="QJZ130" s="277"/>
      <c r="QKA130" s="277"/>
      <c r="QKB130" s="277"/>
      <c r="QKC130" s="277"/>
      <c r="QKD130" s="277"/>
      <c r="QKE130" s="277"/>
      <c r="QKF130" s="277"/>
      <c r="QKG130" s="277"/>
      <c r="QKH130" s="277"/>
      <c r="QKI130" s="277"/>
      <c r="QKJ130" s="277"/>
      <c r="QKK130" s="277"/>
      <c r="QKL130" s="277"/>
      <c r="QKM130" s="277"/>
      <c r="QKN130" s="277"/>
      <c r="QKO130" s="277"/>
      <c r="QKP130" s="277"/>
      <c r="QKQ130" s="277"/>
      <c r="QKR130" s="277"/>
      <c r="QKS130" s="277"/>
      <c r="QKT130" s="277"/>
      <c r="QKU130" s="277"/>
      <c r="QKV130" s="277"/>
      <c r="QKW130" s="277"/>
      <c r="QKX130" s="277"/>
      <c r="QKY130" s="277"/>
      <c r="QKZ130" s="277"/>
      <c r="QLA130" s="277"/>
      <c r="QLB130" s="277"/>
      <c r="QLC130" s="277"/>
      <c r="QLD130" s="277"/>
      <c r="QLE130" s="277"/>
      <c r="QLF130" s="277"/>
      <c r="QLG130" s="277"/>
      <c r="QLH130" s="277"/>
      <c r="QLI130" s="277"/>
      <c r="QLJ130" s="277"/>
      <c r="QLK130" s="277"/>
      <c r="QLL130" s="277"/>
      <c r="QLM130" s="277"/>
      <c r="QLN130" s="277"/>
      <c r="QLO130" s="277"/>
      <c r="QLP130" s="277"/>
      <c r="QLQ130" s="277"/>
      <c r="QLR130" s="277"/>
      <c r="QLS130" s="277"/>
      <c r="QLT130" s="277"/>
      <c r="QLU130" s="277"/>
      <c r="QLV130" s="277"/>
      <c r="QLW130" s="277"/>
      <c r="QLX130" s="277"/>
      <c r="QLY130" s="277"/>
      <c r="QLZ130" s="277"/>
      <c r="QMA130" s="277"/>
      <c r="QMB130" s="277"/>
      <c r="QMC130" s="277"/>
      <c r="QMD130" s="277"/>
      <c r="QME130" s="277"/>
      <c r="QMF130" s="277"/>
      <c r="QMG130" s="277"/>
      <c r="QMH130" s="277"/>
      <c r="QMI130" s="277"/>
      <c r="QMJ130" s="277"/>
      <c r="QMK130" s="277"/>
      <c r="QML130" s="277"/>
      <c r="QMM130" s="277"/>
      <c r="QMN130" s="277"/>
      <c r="QMO130" s="277"/>
      <c r="QMP130" s="277"/>
      <c r="QMQ130" s="277"/>
      <c r="QMR130" s="277"/>
      <c r="QMS130" s="277"/>
      <c r="QMT130" s="277"/>
      <c r="QMU130" s="277"/>
      <c r="QMV130" s="277"/>
      <c r="QMW130" s="277"/>
      <c r="QMX130" s="277"/>
      <c r="QMY130" s="277"/>
      <c r="QMZ130" s="277"/>
      <c r="QNA130" s="277"/>
      <c r="QNB130" s="277"/>
      <c r="QNC130" s="277"/>
      <c r="QND130" s="277"/>
      <c r="QNE130" s="277"/>
      <c r="QNF130" s="277"/>
      <c r="QNG130" s="277"/>
      <c r="QNH130" s="277"/>
      <c r="QNI130" s="277"/>
      <c r="QNJ130" s="277"/>
      <c r="QNK130" s="277"/>
      <c r="QNL130" s="277"/>
      <c r="QNM130" s="277"/>
      <c r="QNN130" s="277"/>
      <c r="QNO130" s="277"/>
      <c r="QNP130" s="277"/>
      <c r="QNQ130" s="277"/>
      <c r="QNR130" s="277"/>
      <c r="QNS130" s="277"/>
      <c r="QNT130" s="277"/>
      <c r="QNU130" s="277"/>
      <c r="QNV130" s="277"/>
      <c r="QNW130" s="277"/>
      <c r="QNX130" s="277"/>
      <c r="QNY130" s="277"/>
      <c r="QNZ130" s="277"/>
      <c r="QOA130" s="277"/>
      <c r="QOB130" s="277"/>
      <c r="QOC130" s="277"/>
      <c r="QOD130" s="277"/>
      <c r="QOE130" s="277"/>
      <c r="QOF130" s="277"/>
      <c r="QOG130" s="277"/>
      <c r="QOH130" s="277"/>
      <c r="QOI130" s="277"/>
      <c r="QOJ130" s="277"/>
      <c r="QOK130" s="277"/>
      <c r="QOL130" s="277"/>
      <c r="QOM130" s="277"/>
      <c r="QON130" s="277"/>
      <c r="QOO130" s="277"/>
      <c r="QOP130" s="277"/>
      <c r="QOQ130" s="277"/>
      <c r="QOR130" s="277"/>
      <c r="QOS130" s="277"/>
      <c r="QOT130" s="277"/>
      <c r="QOU130" s="277"/>
      <c r="QOV130" s="277"/>
      <c r="QOW130" s="277"/>
      <c r="QOX130" s="277"/>
      <c r="QOY130" s="277"/>
      <c r="QOZ130" s="277"/>
      <c r="QPA130" s="277"/>
      <c r="QPB130" s="277"/>
      <c r="QPC130" s="277"/>
      <c r="QPD130" s="277"/>
      <c r="QPE130" s="277"/>
      <c r="QPF130" s="277"/>
      <c r="QPG130" s="277"/>
      <c r="QPH130" s="277"/>
      <c r="QPI130" s="277"/>
      <c r="QPJ130" s="277"/>
      <c r="QPK130" s="277"/>
      <c r="QPL130" s="277"/>
      <c r="QPM130" s="277"/>
      <c r="QPN130" s="277"/>
      <c r="QPO130" s="277"/>
      <c r="QPP130" s="277"/>
      <c r="QPQ130" s="277"/>
      <c r="QPR130" s="277"/>
      <c r="QPS130" s="277"/>
      <c r="QPT130" s="277"/>
      <c r="QPU130" s="277"/>
      <c r="QPV130" s="277"/>
      <c r="QPW130" s="277"/>
      <c r="QPX130" s="277"/>
      <c r="QPY130" s="277"/>
      <c r="QPZ130" s="277"/>
      <c r="QQA130" s="277"/>
      <c r="QQB130" s="277"/>
      <c r="QQC130" s="277"/>
      <c r="QQD130" s="277"/>
      <c r="QQE130" s="277"/>
      <c r="QQF130" s="277"/>
      <c r="QQG130" s="277"/>
      <c r="QQH130" s="277"/>
      <c r="QQI130" s="277"/>
      <c r="QQJ130" s="277"/>
      <c r="QQK130" s="277"/>
      <c r="QQL130" s="277"/>
      <c r="QQM130" s="277"/>
      <c r="QQN130" s="277"/>
      <c r="QQO130" s="277"/>
      <c r="QQP130" s="277"/>
      <c r="QQQ130" s="277"/>
      <c r="QQR130" s="277"/>
      <c r="QQS130" s="277"/>
      <c r="QQT130" s="277"/>
      <c r="QQU130" s="277"/>
      <c r="QQV130" s="277"/>
      <c r="QQW130" s="277"/>
      <c r="QQX130" s="277"/>
      <c r="QQY130" s="277"/>
      <c r="QQZ130" s="277"/>
      <c r="QRA130" s="277"/>
      <c r="QRB130" s="277"/>
      <c r="QRC130" s="277"/>
      <c r="QRD130" s="277"/>
      <c r="QRE130" s="277"/>
      <c r="QRF130" s="277"/>
      <c r="QRG130" s="277"/>
      <c r="QRH130" s="277"/>
      <c r="QRI130" s="277"/>
      <c r="QRJ130" s="277"/>
      <c r="QRK130" s="277"/>
      <c r="QRL130" s="277"/>
      <c r="QRM130" s="277"/>
      <c r="QRN130" s="277"/>
      <c r="QRO130" s="277"/>
      <c r="QRP130" s="277"/>
      <c r="QRQ130" s="277"/>
      <c r="QRR130" s="277"/>
      <c r="QRS130" s="277"/>
      <c r="QRT130" s="277"/>
      <c r="QRU130" s="277"/>
      <c r="QRV130" s="277"/>
      <c r="QRW130" s="277"/>
      <c r="QRX130" s="277"/>
      <c r="QRY130" s="277"/>
      <c r="QRZ130" s="277"/>
      <c r="QSA130" s="277"/>
      <c r="QSB130" s="277"/>
      <c r="QSC130" s="277"/>
      <c r="QSD130" s="277"/>
      <c r="QSE130" s="277"/>
      <c r="QSF130" s="277"/>
      <c r="QSG130" s="277"/>
      <c r="QSH130" s="277"/>
      <c r="QSI130" s="277"/>
      <c r="QSJ130" s="277"/>
      <c r="QSK130" s="277"/>
      <c r="QSL130" s="277"/>
      <c r="QSM130" s="277"/>
      <c r="QSN130" s="277"/>
      <c r="QSO130" s="277"/>
      <c r="QSP130" s="277"/>
      <c r="QSQ130" s="277"/>
      <c r="QSR130" s="277"/>
      <c r="QSS130" s="277"/>
      <c r="QST130" s="277"/>
      <c r="QSU130" s="277"/>
      <c r="QSV130" s="277"/>
      <c r="QSW130" s="277"/>
      <c r="QSX130" s="277"/>
      <c r="QSY130" s="277"/>
      <c r="QSZ130" s="277"/>
      <c r="QTA130" s="277"/>
      <c r="QTB130" s="277"/>
      <c r="QTC130" s="277"/>
      <c r="QTD130" s="277"/>
      <c r="QTE130" s="277"/>
      <c r="QTF130" s="277"/>
      <c r="QTG130" s="277"/>
      <c r="QTH130" s="277"/>
      <c r="QTI130" s="277"/>
      <c r="QTJ130" s="277"/>
      <c r="QTK130" s="277"/>
      <c r="QTL130" s="277"/>
      <c r="QTM130" s="277"/>
      <c r="QTN130" s="277"/>
      <c r="QTO130" s="277"/>
      <c r="QTP130" s="277"/>
      <c r="QTQ130" s="277"/>
      <c r="QTR130" s="277"/>
      <c r="QTS130" s="277"/>
      <c r="QTT130" s="277"/>
      <c r="QTU130" s="277"/>
      <c r="QTV130" s="277"/>
      <c r="QTW130" s="277"/>
      <c r="QTX130" s="277"/>
      <c r="QTY130" s="277"/>
      <c r="QTZ130" s="277"/>
      <c r="QUA130" s="277"/>
      <c r="QUB130" s="277"/>
      <c r="QUC130" s="277"/>
      <c r="QUD130" s="277"/>
      <c r="QUE130" s="277"/>
      <c r="QUF130" s="277"/>
      <c r="QUG130" s="277"/>
      <c r="QUH130" s="277"/>
      <c r="QUI130" s="277"/>
      <c r="QUJ130" s="277"/>
      <c r="QUK130" s="277"/>
      <c r="QUL130" s="277"/>
      <c r="QUM130" s="277"/>
      <c r="QUN130" s="277"/>
      <c r="QUO130" s="277"/>
      <c r="QUP130" s="277"/>
      <c r="QUQ130" s="277"/>
      <c r="QUR130" s="277"/>
      <c r="QUS130" s="277"/>
      <c r="QUT130" s="277"/>
      <c r="QUU130" s="277"/>
      <c r="QUV130" s="277"/>
      <c r="QUW130" s="277"/>
      <c r="QUX130" s="277"/>
      <c r="QUY130" s="277"/>
      <c r="QUZ130" s="277"/>
      <c r="QVA130" s="277"/>
      <c r="QVB130" s="277"/>
      <c r="QVC130" s="277"/>
      <c r="QVD130" s="277"/>
      <c r="QVE130" s="277"/>
      <c r="QVF130" s="277"/>
      <c r="QVG130" s="277"/>
      <c r="QVH130" s="277"/>
      <c r="QVI130" s="277"/>
      <c r="QVJ130" s="277"/>
      <c r="QVK130" s="277"/>
      <c r="QVL130" s="277"/>
      <c r="QVM130" s="277"/>
      <c r="QVN130" s="277"/>
      <c r="QVO130" s="277"/>
      <c r="QVP130" s="277"/>
      <c r="QVQ130" s="277"/>
      <c r="QVR130" s="277"/>
      <c r="QVS130" s="277"/>
      <c r="QVT130" s="277"/>
      <c r="QVU130" s="277"/>
      <c r="QVV130" s="277"/>
      <c r="QVW130" s="277"/>
      <c r="QVX130" s="277"/>
      <c r="QVY130" s="277"/>
      <c r="QVZ130" s="277"/>
      <c r="QWA130" s="277"/>
      <c r="QWB130" s="277"/>
      <c r="QWC130" s="277"/>
      <c r="QWD130" s="277"/>
      <c r="QWE130" s="277"/>
      <c r="QWF130" s="277"/>
      <c r="QWG130" s="277"/>
      <c r="QWH130" s="277"/>
      <c r="QWI130" s="277"/>
      <c r="QWJ130" s="277"/>
      <c r="QWK130" s="277"/>
      <c r="QWL130" s="277"/>
      <c r="QWM130" s="277"/>
      <c r="QWN130" s="277"/>
      <c r="QWO130" s="277"/>
      <c r="QWP130" s="277"/>
      <c r="QWQ130" s="277"/>
      <c r="QWR130" s="277"/>
      <c r="QWS130" s="277"/>
      <c r="QWT130" s="277"/>
      <c r="QWU130" s="277"/>
      <c r="QWV130" s="277"/>
      <c r="QWW130" s="277"/>
      <c r="QWX130" s="277"/>
      <c r="QWY130" s="277"/>
      <c r="QWZ130" s="277"/>
      <c r="QXA130" s="277"/>
      <c r="QXB130" s="277"/>
      <c r="QXC130" s="277"/>
      <c r="QXD130" s="277"/>
      <c r="QXE130" s="277"/>
      <c r="QXF130" s="277"/>
      <c r="QXG130" s="277"/>
      <c r="QXH130" s="277"/>
      <c r="QXI130" s="277"/>
      <c r="QXJ130" s="277"/>
      <c r="QXK130" s="277"/>
      <c r="QXL130" s="277"/>
      <c r="QXM130" s="277"/>
      <c r="QXN130" s="277"/>
      <c r="QXO130" s="277"/>
      <c r="QXP130" s="277"/>
      <c r="QXQ130" s="277"/>
      <c r="QXR130" s="277"/>
      <c r="QXS130" s="277"/>
      <c r="QXT130" s="277"/>
      <c r="QXU130" s="277"/>
      <c r="QXV130" s="277"/>
      <c r="QXW130" s="277"/>
      <c r="QXX130" s="277"/>
      <c r="QXY130" s="277"/>
      <c r="QXZ130" s="277"/>
      <c r="QYA130" s="277"/>
      <c r="QYB130" s="277"/>
      <c r="QYC130" s="277"/>
      <c r="QYD130" s="277"/>
      <c r="QYE130" s="277"/>
      <c r="QYF130" s="277"/>
      <c r="QYG130" s="277"/>
      <c r="QYH130" s="277"/>
      <c r="QYI130" s="277"/>
      <c r="QYJ130" s="277"/>
      <c r="QYK130" s="277"/>
      <c r="QYL130" s="277"/>
      <c r="QYM130" s="277"/>
      <c r="QYN130" s="277"/>
      <c r="QYO130" s="277"/>
      <c r="QYP130" s="277"/>
      <c r="QYQ130" s="277"/>
      <c r="QYR130" s="277"/>
      <c r="QYS130" s="277"/>
      <c r="QYT130" s="277"/>
      <c r="QYU130" s="277"/>
      <c r="QYV130" s="277"/>
      <c r="QYW130" s="277"/>
      <c r="QYX130" s="277"/>
      <c r="QYY130" s="277"/>
      <c r="QYZ130" s="277"/>
      <c r="QZA130" s="277"/>
      <c r="QZB130" s="277"/>
      <c r="QZC130" s="277"/>
      <c r="QZD130" s="277"/>
      <c r="QZE130" s="277"/>
      <c r="QZF130" s="277"/>
      <c r="QZG130" s="277"/>
      <c r="QZH130" s="277"/>
      <c r="QZI130" s="277"/>
      <c r="QZJ130" s="277"/>
      <c r="QZK130" s="277"/>
      <c r="QZL130" s="277"/>
      <c r="QZM130" s="277"/>
      <c r="QZN130" s="277"/>
      <c r="QZO130" s="277"/>
      <c r="QZP130" s="277"/>
      <c r="QZQ130" s="277"/>
      <c r="QZR130" s="277"/>
      <c r="QZS130" s="277"/>
      <c r="QZT130" s="277"/>
      <c r="QZU130" s="277"/>
      <c r="QZV130" s="277"/>
      <c r="QZW130" s="277"/>
      <c r="QZX130" s="277"/>
      <c r="QZY130" s="277"/>
      <c r="QZZ130" s="277"/>
      <c r="RAA130" s="277"/>
      <c r="RAB130" s="277"/>
      <c r="RAC130" s="277"/>
      <c r="RAD130" s="277"/>
      <c r="RAE130" s="277"/>
      <c r="RAF130" s="277"/>
      <c r="RAG130" s="277"/>
      <c r="RAH130" s="277"/>
      <c r="RAI130" s="277"/>
      <c r="RAJ130" s="277"/>
      <c r="RAK130" s="277"/>
      <c r="RAL130" s="277"/>
      <c r="RAM130" s="277"/>
      <c r="RAN130" s="277"/>
      <c r="RAO130" s="277"/>
      <c r="RAP130" s="277"/>
      <c r="RAQ130" s="277"/>
      <c r="RAR130" s="277"/>
      <c r="RAS130" s="277"/>
      <c r="RAT130" s="277"/>
      <c r="RAU130" s="277"/>
      <c r="RAV130" s="277"/>
      <c r="RAW130" s="277"/>
      <c r="RAX130" s="277"/>
      <c r="RAY130" s="277"/>
      <c r="RAZ130" s="277"/>
      <c r="RBA130" s="277"/>
      <c r="RBB130" s="277"/>
      <c r="RBC130" s="277"/>
      <c r="RBD130" s="277"/>
      <c r="RBE130" s="277"/>
      <c r="RBF130" s="277"/>
      <c r="RBG130" s="277"/>
      <c r="RBH130" s="277"/>
      <c r="RBI130" s="277"/>
      <c r="RBJ130" s="277"/>
      <c r="RBK130" s="277"/>
      <c r="RBL130" s="277"/>
      <c r="RBM130" s="277"/>
      <c r="RBN130" s="277"/>
      <c r="RBO130" s="277"/>
      <c r="RBP130" s="277"/>
      <c r="RBQ130" s="277"/>
      <c r="RBR130" s="277"/>
      <c r="RBS130" s="277"/>
      <c r="RBT130" s="277"/>
      <c r="RBU130" s="277"/>
      <c r="RBV130" s="277"/>
      <c r="RBW130" s="277"/>
      <c r="RBX130" s="277"/>
      <c r="RBY130" s="277"/>
      <c r="RBZ130" s="277"/>
      <c r="RCA130" s="277"/>
      <c r="RCB130" s="277"/>
      <c r="RCC130" s="277"/>
      <c r="RCD130" s="277"/>
      <c r="RCE130" s="277"/>
      <c r="RCF130" s="277"/>
      <c r="RCG130" s="277"/>
      <c r="RCH130" s="277"/>
      <c r="RCI130" s="277"/>
      <c r="RCJ130" s="277"/>
      <c r="RCK130" s="277"/>
      <c r="RCL130" s="277"/>
      <c r="RCM130" s="277"/>
      <c r="RCN130" s="277"/>
      <c r="RCO130" s="277"/>
      <c r="RCP130" s="277"/>
      <c r="RCQ130" s="277"/>
      <c r="RCR130" s="277"/>
      <c r="RCS130" s="277"/>
      <c r="RCT130" s="277"/>
      <c r="RCU130" s="277"/>
      <c r="RCV130" s="277"/>
      <c r="RCW130" s="277"/>
      <c r="RCX130" s="277"/>
      <c r="RCY130" s="277"/>
      <c r="RCZ130" s="277"/>
      <c r="RDA130" s="277"/>
      <c r="RDB130" s="277"/>
      <c r="RDC130" s="277"/>
      <c r="RDD130" s="277"/>
      <c r="RDE130" s="277"/>
      <c r="RDF130" s="277"/>
      <c r="RDG130" s="277"/>
      <c r="RDH130" s="277"/>
      <c r="RDI130" s="277"/>
      <c r="RDJ130" s="277"/>
      <c r="RDK130" s="277"/>
      <c r="RDL130" s="277"/>
      <c r="RDM130" s="277"/>
      <c r="RDN130" s="277"/>
      <c r="RDO130" s="277"/>
      <c r="RDP130" s="277"/>
      <c r="RDQ130" s="277"/>
      <c r="RDR130" s="277"/>
      <c r="RDS130" s="277"/>
      <c r="RDT130" s="277"/>
      <c r="RDU130" s="277"/>
      <c r="RDV130" s="277"/>
      <c r="RDW130" s="277"/>
      <c r="RDX130" s="277"/>
      <c r="RDY130" s="277"/>
      <c r="RDZ130" s="277"/>
      <c r="REA130" s="277"/>
      <c r="REB130" s="277"/>
      <c r="REC130" s="277"/>
      <c r="RED130" s="277"/>
      <c r="REE130" s="277"/>
      <c r="REF130" s="277"/>
      <c r="REG130" s="277"/>
      <c r="REH130" s="277"/>
      <c r="REI130" s="277"/>
      <c r="REJ130" s="277"/>
      <c r="REK130" s="277"/>
      <c r="REL130" s="277"/>
      <c r="REM130" s="277"/>
      <c r="REN130" s="277"/>
      <c r="REO130" s="277"/>
      <c r="REP130" s="277"/>
      <c r="REQ130" s="277"/>
      <c r="RER130" s="277"/>
      <c r="RES130" s="277"/>
      <c r="RET130" s="277"/>
      <c r="REU130" s="277"/>
      <c r="REV130" s="277"/>
      <c r="REW130" s="277"/>
      <c r="REX130" s="277"/>
      <c r="REY130" s="277"/>
      <c r="REZ130" s="277"/>
      <c r="RFA130" s="277"/>
      <c r="RFB130" s="277"/>
      <c r="RFC130" s="277"/>
      <c r="RFD130" s="277"/>
      <c r="RFE130" s="277"/>
      <c r="RFF130" s="277"/>
      <c r="RFG130" s="277"/>
      <c r="RFH130" s="277"/>
      <c r="RFI130" s="277"/>
      <c r="RFJ130" s="277"/>
      <c r="RFK130" s="277"/>
      <c r="RFL130" s="277"/>
      <c r="RFM130" s="277"/>
      <c r="RFN130" s="277"/>
      <c r="RFO130" s="277"/>
      <c r="RFP130" s="277"/>
      <c r="RFQ130" s="277"/>
      <c r="RFR130" s="277"/>
      <c r="RFS130" s="277"/>
      <c r="RFT130" s="277"/>
      <c r="RFU130" s="277"/>
      <c r="RFV130" s="277"/>
      <c r="RFW130" s="277"/>
      <c r="RFX130" s="277"/>
      <c r="RFY130" s="277"/>
      <c r="RFZ130" s="277"/>
      <c r="RGA130" s="277"/>
      <c r="RGB130" s="277"/>
      <c r="RGC130" s="277"/>
      <c r="RGD130" s="277"/>
      <c r="RGE130" s="277"/>
      <c r="RGF130" s="277"/>
      <c r="RGG130" s="277"/>
      <c r="RGH130" s="277"/>
      <c r="RGI130" s="277"/>
      <c r="RGJ130" s="277"/>
      <c r="RGK130" s="277"/>
      <c r="RGL130" s="277"/>
      <c r="RGM130" s="277"/>
      <c r="RGN130" s="277"/>
      <c r="RGO130" s="277"/>
      <c r="RGP130" s="277"/>
      <c r="RGQ130" s="277"/>
      <c r="RGR130" s="277"/>
      <c r="RGS130" s="277"/>
      <c r="RGT130" s="277"/>
      <c r="RGU130" s="277"/>
      <c r="RGV130" s="277"/>
      <c r="RGW130" s="277"/>
      <c r="RGX130" s="277"/>
      <c r="RGY130" s="277"/>
      <c r="RGZ130" s="277"/>
      <c r="RHA130" s="277"/>
      <c r="RHB130" s="277"/>
      <c r="RHC130" s="277"/>
      <c r="RHD130" s="277"/>
      <c r="RHE130" s="277"/>
      <c r="RHF130" s="277"/>
      <c r="RHG130" s="277"/>
      <c r="RHH130" s="277"/>
      <c r="RHI130" s="277"/>
      <c r="RHJ130" s="277"/>
      <c r="RHK130" s="277"/>
      <c r="RHL130" s="277"/>
      <c r="RHM130" s="277"/>
      <c r="RHN130" s="277"/>
      <c r="RHO130" s="277"/>
      <c r="RHP130" s="277"/>
      <c r="RHQ130" s="277"/>
      <c r="RHR130" s="277"/>
      <c r="RHS130" s="277"/>
      <c r="RHT130" s="277"/>
      <c r="RHU130" s="277"/>
      <c r="RHV130" s="277"/>
      <c r="RHW130" s="277"/>
      <c r="RHX130" s="277"/>
      <c r="RHY130" s="277"/>
      <c r="RHZ130" s="277"/>
      <c r="RIA130" s="277"/>
      <c r="RIB130" s="277"/>
      <c r="RIC130" s="277"/>
      <c r="RID130" s="277"/>
      <c r="RIE130" s="277"/>
      <c r="RIF130" s="277"/>
      <c r="RIG130" s="277"/>
      <c r="RIH130" s="277"/>
      <c r="RII130" s="277"/>
      <c r="RIJ130" s="277"/>
      <c r="RIK130" s="277"/>
      <c r="RIL130" s="277"/>
      <c r="RIM130" s="277"/>
      <c r="RIN130" s="277"/>
      <c r="RIO130" s="277"/>
      <c r="RIP130" s="277"/>
      <c r="RIQ130" s="277"/>
      <c r="RIR130" s="277"/>
      <c r="RIS130" s="277"/>
      <c r="RIT130" s="277"/>
      <c r="RIU130" s="277"/>
      <c r="RIV130" s="277"/>
      <c r="RIW130" s="277"/>
      <c r="RIX130" s="277"/>
      <c r="RIY130" s="277"/>
      <c r="RIZ130" s="277"/>
      <c r="RJA130" s="277"/>
      <c r="RJB130" s="277"/>
      <c r="RJC130" s="277"/>
      <c r="RJD130" s="277"/>
      <c r="RJE130" s="277"/>
      <c r="RJF130" s="277"/>
      <c r="RJG130" s="277"/>
      <c r="RJH130" s="277"/>
      <c r="RJI130" s="277"/>
      <c r="RJJ130" s="277"/>
      <c r="RJK130" s="277"/>
      <c r="RJL130" s="277"/>
      <c r="RJM130" s="277"/>
      <c r="RJN130" s="277"/>
      <c r="RJO130" s="277"/>
      <c r="RJP130" s="277"/>
      <c r="RJQ130" s="277"/>
      <c r="RJR130" s="277"/>
      <c r="RJS130" s="277"/>
      <c r="RJT130" s="277"/>
      <c r="RJU130" s="277"/>
      <c r="RJV130" s="277"/>
      <c r="RJW130" s="277"/>
      <c r="RJX130" s="277"/>
      <c r="RJY130" s="277"/>
      <c r="RJZ130" s="277"/>
      <c r="RKA130" s="277"/>
      <c r="RKB130" s="277"/>
      <c r="RKC130" s="277"/>
      <c r="RKD130" s="277"/>
      <c r="RKE130" s="277"/>
      <c r="RKF130" s="277"/>
      <c r="RKG130" s="277"/>
      <c r="RKH130" s="277"/>
      <c r="RKI130" s="277"/>
      <c r="RKJ130" s="277"/>
      <c r="RKK130" s="277"/>
      <c r="RKL130" s="277"/>
      <c r="RKM130" s="277"/>
      <c r="RKN130" s="277"/>
      <c r="RKO130" s="277"/>
      <c r="RKP130" s="277"/>
      <c r="RKQ130" s="277"/>
      <c r="RKR130" s="277"/>
      <c r="RKS130" s="277"/>
      <c r="RKT130" s="277"/>
      <c r="RKU130" s="277"/>
      <c r="RKV130" s="277"/>
      <c r="RKW130" s="277"/>
      <c r="RKX130" s="277"/>
      <c r="RKY130" s="277"/>
      <c r="RKZ130" s="277"/>
      <c r="RLA130" s="277"/>
      <c r="RLB130" s="277"/>
      <c r="RLC130" s="277"/>
      <c r="RLD130" s="277"/>
      <c r="RLE130" s="277"/>
      <c r="RLF130" s="277"/>
      <c r="RLG130" s="277"/>
      <c r="RLH130" s="277"/>
      <c r="RLI130" s="277"/>
      <c r="RLJ130" s="277"/>
      <c r="RLK130" s="277"/>
      <c r="RLL130" s="277"/>
      <c r="RLM130" s="277"/>
      <c r="RLN130" s="277"/>
      <c r="RLO130" s="277"/>
      <c r="RLP130" s="277"/>
      <c r="RLQ130" s="277"/>
      <c r="RLR130" s="277"/>
      <c r="RLS130" s="277"/>
      <c r="RLT130" s="277"/>
      <c r="RLU130" s="277"/>
      <c r="RLV130" s="277"/>
      <c r="RLW130" s="277"/>
      <c r="RLX130" s="277"/>
      <c r="RLY130" s="277"/>
      <c r="RLZ130" s="277"/>
      <c r="RMA130" s="277"/>
      <c r="RMB130" s="277"/>
      <c r="RMC130" s="277"/>
      <c r="RMD130" s="277"/>
      <c r="RME130" s="277"/>
      <c r="RMF130" s="277"/>
      <c r="RMG130" s="277"/>
      <c r="RMH130" s="277"/>
      <c r="RMI130" s="277"/>
      <c r="RMJ130" s="277"/>
      <c r="RMK130" s="277"/>
      <c r="RML130" s="277"/>
      <c r="RMM130" s="277"/>
      <c r="RMN130" s="277"/>
      <c r="RMO130" s="277"/>
      <c r="RMP130" s="277"/>
      <c r="RMQ130" s="277"/>
      <c r="RMR130" s="277"/>
      <c r="RMS130" s="277"/>
      <c r="RMT130" s="277"/>
      <c r="RMU130" s="277"/>
      <c r="RMV130" s="277"/>
      <c r="RMW130" s="277"/>
      <c r="RMX130" s="277"/>
      <c r="RMY130" s="277"/>
      <c r="RMZ130" s="277"/>
      <c r="RNA130" s="277"/>
      <c r="RNB130" s="277"/>
      <c r="RNC130" s="277"/>
      <c r="RND130" s="277"/>
      <c r="RNE130" s="277"/>
      <c r="RNF130" s="277"/>
      <c r="RNG130" s="277"/>
      <c r="RNH130" s="277"/>
      <c r="RNI130" s="277"/>
      <c r="RNJ130" s="277"/>
      <c r="RNK130" s="277"/>
      <c r="RNL130" s="277"/>
      <c r="RNM130" s="277"/>
      <c r="RNN130" s="277"/>
      <c r="RNO130" s="277"/>
      <c r="RNP130" s="277"/>
      <c r="RNQ130" s="277"/>
      <c r="RNR130" s="277"/>
      <c r="RNS130" s="277"/>
      <c r="RNT130" s="277"/>
      <c r="RNU130" s="277"/>
      <c r="RNV130" s="277"/>
      <c r="RNW130" s="277"/>
      <c r="RNX130" s="277"/>
      <c r="RNY130" s="277"/>
      <c r="RNZ130" s="277"/>
      <c r="ROA130" s="277"/>
      <c r="ROB130" s="277"/>
      <c r="ROC130" s="277"/>
      <c r="ROD130" s="277"/>
      <c r="ROE130" s="277"/>
      <c r="ROF130" s="277"/>
      <c r="ROG130" s="277"/>
      <c r="ROH130" s="277"/>
      <c r="ROI130" s="277"/>
      <c r="ROJ130" s="277"/>
      <c r="ROK130" s="277"/>
      <c r="ROL130" s="277"/>
      <c r="ROM130" s="277"/>
      <c r="RON130" s="277"/>
      <c r="ROO130" s="277"/>
      <c r="ROP130" s="277"/>
      <c r="ROQ130" s="277"/>
      <c r="ROR130" s="277"/>
      <c r="ROS130" s="277"/>
      <c r="ROT130" s="277"/>
      <c r="ROU130" s="277"/>
      <c r="ROV130" s="277"/>
      <c r="ROW130" s="277"/>
      <c r="ROX130" s="277"/>
      <c r="ROY130" s="277"/>
      <c r="ROZ130" s="277"/>
      <c r="RPA130" s="277"/>
      <c r="RPB130" s="277"/>
      <c r="RPC130" s="277"/>
      <c r="RPD130" s="277"/>
      <c r="RPE130" s="277"/>
      <c r="RPF130" s="277"/>
      <c r="RPG130" s="277"/>
      <c r="RPH130" s="277"/>
      <c r="RPI130" s="277"/>
      <c r="RPJ130" s="277"/>
      <c r="RPK130" s="277"/>
      <c r="RPL130" s="277"/>
      <c r="RPM130" s="277"/>
      <c r="RPN130" s="277"/>
      <c r="RPO130" s="277"/>
      <c r="RPP130" s="277"/>
      <c r="RPQ130" s="277"/>
      <c r="RPR130" s="277"/>
      <c r="RPS130" s="277"/>
      <c r="RPT130" s="277"/>
      <c r="RPU130" s="277"/>
      <c r="RPV130" s="277"/>
      <c r="RPW130" s="277"/>
      <c r="RPX130" s="277"/>
      <c r="RPY130" s="277"/>
      <c r="RPZ130" s="277"/>
      <c r="RQA130" s="277"/>
      <c r="RQB130" s="277"/>
      <c r="RQC130" s="277"/>
      <c r="RQD130" s="277"/>
      <c r="RQE130" s="277"/>
      <c r="RQF130" s="277"/>
      <c r="RQG130" s="277"/>
      <c r="RQH130" s="277"/>
      <c r="RQI130" s="277"/>
      <c r="RQJ130" s="277"/>
      <c r="RQK130" s="277"/>
      <c r="RQL130" s="277"/>
      <c r="RQM130" s="277"/>
      <c r="RQN130" s="277"/>
      <c r="RQO130" s="277"/>
      <c r="RQP130" s="277"/>
      <c r="RQQ130" s="277"/>
      <c r="RQR130" s="277"/>
      <c r="RQS130" s="277"/>
      <c r="RQT130" s="277"/>
      <c r="RQU130" s="277"/>
      <c r="RQV130" s="277"/>
      <c r="RQW130" s="277"/>
      <c r="RQX130" s="277"/>
      <c r="RQY130" s="277"/>
      <c r="RQZ130" s="277"/>
      <c r="RRA130" s="277"/>
      <c r="RRB130" s="277"/>
      <c r="RRC130" s="277"/>
      <c r="RRD130" s="277"/>
      <c r="RRE130" s="277"/>
      <c r="RRF130" s="277"/>
      <c r="RRG130" s="277"/>
      <c r="RRH130" s="277"/>
      <c r="RRI130" s="277"/>
      <c r="RRJ130" s="277"/>
      <c r="RRK130" s="277"/>
      <c r="RRL130" s="277"/>
      <c r="RRM130" s="277"/>
      <c r="RRN130" s="277"/>
      <c r="RRO130" s="277"/>
      <c r="RRP130" s="277"/>
      <c r="RRQ130" s="277"/>
      <c r="RRR130" s="277"/>
      <c r="RRS130" s="277"/>
      <c r="RRT130" s="277"/>
      <c r="RRU130" s="277"/>
      <c r="RRV130" s="277"/>
      <c r="RRW130" s="277"/>
      <c r="RRX130" s="277"/>
      <c r="RRY130" s="277"/>
      <c r="RRZ130" s="277"/>
      <c r="RSA130" s="277"/>
      <c r="RSB130" s="277"/>
      <c r="RSC130" s="277"/>
      <c r="RSD130" s="277"/>
      <c r="RSE130" s="277"/>
      <c r="RSF130" s="277"/>
      <c r="RSG130" s="277"/>
      <c r="RSH130" s="277"/>
      <c r="RSI130" s="277"/>
      <c r="RSJ130" s="277"/>
      <c r="RSK130" s="277"/>
      <c r="RSL130" s="277"/>
      <c r="RSM130" s="277"/>
      <c r="RSN130" s="277"/>
      <c r="RSO130" s="277"/>
      <c r="RSP130" s="277"/>
      <c r="RSQ130" s="277"/>
      <c r="RSR130" s="277"/>
      <c r="RSS130" s="277"/>
      <c r="RST130" s="277"/>
      <c r="RSU130" s="277"/>
      <c r="RSV130" s="277"/>
      <c r="RSW130" s="277"/>
      <c r="RSX130" s="277"/>
      <c r="RSY130" s="277"/>
      <c r="RSZ130" s="277"/>
      <c r="RTA130" s="277"/>
      <c r="RTB130" s="277"/>
      <c r="RTC130" s="277"/>
      <c r="RTD130" s="277"/>
      <c r="RTE130" s="277"/>
      <c r="RTF130" s="277"/>
      <c r="RTG130" s="277"/>
      <c r="RTH130" s="277"/>
      <c r="RTI130" s="277"/>
      <c r="RTJ130" s="277"/>
      <c r="RTK130" s="277"/>
      <c r="RTL130" s="277"/>
      <c r="RTM130" s="277"/>
      <c r="RTN130" s="277"/>
      <c r="RTO130" s="277"/>
      <c r="RTP130" s="277"/>
      <c r="RTQ130" s="277"/>
      <c r="RTR130" s="277"/>
      <c r="RTS130" s="277"/>
      <c r="RTT130" s="277"/>
      <c r="RTU130" s="277"/>
      <c r="RTV130" s="277"/>
      <c r="RTW130" s="277"/>
      <c r="RTX130" s="277"/>
      <c r="RTY130" s="277"/>
      <c r="RTZ130" s="277"/>
      <c r="RUA130" s="277"/>
      <c r="RUB130" s="277"/>
      <c r="RUC130" s="277"/>
      <c r="RUD130" s="277"/>
      <c r="RUE130" s="277"/>
      <c r="RUF130" s="277"/>
      <c r="RUG130" s="277"/>
      <c r="RUH130" s="277"/>
      <c r="RUI130" s="277"/>
      <c r="RUJ130" s="277"/>
      <c r="RUK130" s="277"/>
      <c r="RUL130" s="277"/>
      <c r="RUM130" s="277"/>
      <c r="RUN130" s="277"/>
      <c r="RUO130" s="277"/>
      <c r="RUP130" s="277"/>
      <c r="RUQ130" s="277"/>
      <c r="RUR130" s="277"/>
      <c r="RUS130" s="277"/>
      <c r="RUT130" s="277"/>
      <c r="RUU130" s="277"/>
      <c r="RUV130" s="277"/>
      <c r="RUW130" s="277"/>
      <c r="RUX130" s="277"/>
      <c r="RUY130" s="277"/>
      <c r="RUZ130" s="277"/>
      <c r="RVA130" s="277"/>
      <c r="RVB130" s="277"/>
      <c r="RVC130" s="277"/>
      <c r="RVD130" s="277"/>
      <c r="RVE130" s="277"/>
      <c r="RVF130" s="277"/>
      <c r="RVG130" s="277"/>
      <c r="RVH130" s="277"/>
      <c r="RVI130" s="277"/>
      <c r="RVJ130" s="277"/>
      <c r="RVK130" s="277"/>
      <c r="RVL130" s="277"/>
      <c r="RVM130" s="277"/>
      <c r="RVN130" s="277"/>
      <c r="RVO130" s="277"/>
      <c r="RVP130" s="277"/>
      <c r="RVQ130" s="277"/>
      <c r="RVR130" s="277"/>
      <c r="RVS130" s="277"/>
      <c r="RVT130" s="277"/>
      <c r="RVU130" s="277"/>
      <c r="RVV130" s="277"/>
      <c r="RVW130" s="277"/>
      <c r="RVX130" s="277"/>
      <c r="RVY130" s="277"/>
      <c r="RVZ130" s="277"/>
      <c r="RWA130" s="277"/>
      <c r="RWB130" s="277"/>
      <c r="RWC130" s="277"/>
      <c r="RWD130" s="277"/>
      <c r="RWE130" s="277"/>
      <c r="RWF130" s="277"/>
      <c r="RWG130" s="277"/>
      <c r="RWH130" s="277"/>
      <c r="RWI130" s="277"/>
      <c r="RWJ130" s="277"/>
      <c r="RWK130" s="277"/>
      <c r="RWL130" s="277"/>
      <c r="RWM130" s="277"/>
      <c r="RWN130" s="277"/>
      <c r="RWO130" s="277"/>
      <c r="RWP130" s="277"/>
      <c r="RWQ130" s="277"/>
      <c r="RWR130" s="277"/>
      <c r="RWS130" s="277"/>
      <c r="RWT130" s="277"/>
      <c r="RWU130" s="277"/>
      <c r="RWV130" s="277"/>
      <c r="RWW130" s="277"/>
      <c r="RWX130" s="277"/>
      <c r="RWY130" s="277"/>
      <c r="RWZ130" s="277"/>
      <c r="RXA130" s="277"/>
      <c r="RXB130" s="277"/>
      <c r="RXC130" s="277"/>
      <c r="RXD130" s="277"/>
      <c r="RXE130" s="277"/>
      <c r="RXF130" s="277"/>
      <c r="RXG130" s="277"/>
      <c r="RXH130" s="277"/>
      <c r="RXI130" s="277"/>
      <c r="RXJ130" s="277"/>
      <c r="RXK130" s="277"/>
      <c r="RXL130" s="277"/>
      <c r="RXM130" s="277"/>
      <c r="RXN130" s="277"/>
      <c r="RXO130" s="277"/>
      <c r="RXP130" s="277"/>
      <c r="RXQ130" s="277"/>
      <c r="RXR130" s="277"/>
      <c r="RXS130" s="277"/>
      <c r="RXT130" s="277"/>
      <c r="RXU130" s="277"/>
      <c r="RXV130" s="277"/>
      <c r="RXW130" s="277"/>
      <c r="RXX130" s="277"/>
      <c r="RXY130" s="277"/>
      <c r="RXZ130" s="277"/>
      <c r="RYA130" s="277"/>
      <c r="RYB130" s="277"/>
      <c r="RYC130" s="277"/>
      <c r="RYD130" s="277"/>
      <c r="RYE130" s="277"/>
      <c r="RYF130" s="277"/>
      <c r="RYG130" s="277"/>
      <c r="RYH130" s="277"/>
      <c r="RYI130" s="277"/>
      <c r="RYJ130" s="277"/>
      <c r="RYK130" s="277"/>
      <c r="RYL130" s="277"/>
      <c r="RYM130" s="277"/>
      <c r="RYN130" s="277"/>
      <c r="RYO130" s="277"/>
      <c r="RYP130" s="277"/>
      <c r="RYQ130" s="277"/>
      <c r="RYR130" s="277"/>
      <c r="RYS130" s="277"/>
      <c r="RYT130" s="277"/>
      <c r="RYU130" s="277"/>
      <c r="RYV130" s="277"/>
      <c r="RYW130" s="277"/>
      <c r="RYX130" s="277"/>
      <c r="RYY130" s="277"/>
      <c r="RYZ130" s="277"/>
      <c r="RZA130" s="277"/>
      <c r="RZB130" s="277"/>
      <c r="RZC130" s="277"/>
      <c r="RZD130" s="277"/>
      <c r="RZE130" s="277"/>
      <c r="RZF130" s="277"/>
      <c r="RZG130" s="277"/>
      <c r="RZH130" s="277"/>
      <c r="RZI130" s="277"/>
      <c r="RZJ130" s="277"/>
      <c r="RZK130" s="277"/>
      <c r="RZL130" s="277"/>
      <c r="RZM130" s="277"/>
      <c r="RZN130" s="277"/>
      <c r="RZO130" s="277"/>
      <c r="RZP130" s="277"/>
      <c r="RZQ130" s="277"/>
      <c r="RZR130" s="277"/>
      <c r="RZS130" s="277"/>
      <c r="RZT130" s="277"/>
      <c r="RZU130" s="277"/>
      <c r="RZV130" s="277"/>
      <c r="RZW130" s="277"/>
      <c r="RZX130" s="277"/>
      <c r="RZY130" s="277"/>
      <c r="RZZ130" s="277"/>
      <c r="SAA130" s="277"/>
      <c r="SAB130" s="277"/>
      <c r="SAC130" s="277"/>
      <c r="SAD130" s="277"/>
      <c r="SAE130" s="277"/>
      <c r="SAF130" s="277"/>
      <c r="SAG130" s="277"/>
      <c r="SAH130" s="277"/>
      <c r="SAI130" s="277"/>
      <c r="SAJ130" s="277"/>
      <c r="SAK130" s="277"/>
      <c r="SAL130" s="277"/>
      <c r="SAM130" s="277"/>
      <c r="SAN130" s="277"/>
      <c r="SAO130" s="277"/>
      <c r="SAP130" s="277"/>
      <c r="SAQ130" s="277"/>
      <c r="SAR130" s="277"/>
      <c r="SAS130" s="277"/>
      <c r="SAT130" s="277"/>
      <c r="SAU130" s="277"/>
      <c r="SAV130" s="277"/>
      <c r="SAW130" s="277"/>
      <c r="SAX130" s="277"/>
      <c r="SAY130" s="277"/>
      <c r="SAZ130" s="277"/>
      <c r="SBA130" s="277"/>
      <c r="SBB130" s="277"/>
      <c r="SBC130" s="277"/>
      <c r="SBD130" s="277"/>
      <c r="SBE130" s="277"/>
      <c r="SBF130" s="277"/>
      <c r="SBG130" s="277"/>
      <c r="SBH130" s="277"/>
      <c r="SBI130" s="277"/>
      <c r="SBJ130" s="277"/>
      <c r="SBK130" s="277"/>
      <c r="SBL130" s="277"/>
      <c r="SBM130" s="277"/>
      <c r="SBN130" s="277"/>
      <c r="SBO130" s="277"/>
      <c r="SBP130" s="277"/>
      <c r="SBQ130" s="277"/>
      <c r="SBR130" s="277"/>
      <c r="SBS130" s="277"/>
      <c r="SBT130" s="277"/>
      <c r="SBU130" s="277"/>
      <c r="SBV130" s="277"/>
      <c r="SBW130" s="277"/>
      <c r="SBX130" s="277"/>
      <c r="SBY130" s="277"/>
      <c r="SBZ130" s="277"/>
      <c r="SCA130" s="277"/>
      <c r="SCB130" s="277"/>
      <c r="SCC130" s="277"/>
      <c r="SCD130" s="277"/>
      <c r="SCE130" s="277"/>
      <c r="SCF130" s="277"/>
      <c r="SCG130" s="277"/>
      <c r="SCH130" s="277"/>
      <c r="SCI130" s="277"/>
      <c r="SCJ130" s="277"/>
      <c r="SCK130" s="277"/>
      <c r="SCL130" s="277"/>
      <c r="SCM130" s="277"/>
      <c r="SCN130" s="277"/>
      <c r="SCO130" s="277"/>
      <c r="SCP130" s="277"/>
      <c r="SCQ130" s="277"/>
      <c r="SCR130" s="277"/>
      <c r="SCS130" s="277"/>
      <c r="SCT130" s="277"/>
      <c r="SCU130" s="277"/>
      <c r="SCV130" s="277"/>
      <c r="SCW130" s="277"/>
      <c r="SCX130" s="277"/>
      <c r="SCY130" s="277"/>
      <c r="SCZ130" s="277"/>
      <c r="SDA130" s="277"/>
      <c r="SDB130" s="277"/>
      <c r="SDC130" s="277"/>
      <c r="SDD130" s="277"/>
      <c r="SDE130" s="277"/>
      <c r="SDF130" s="277"/>
      <c r="SDG130" s="277"/>
      <c r="SDH130" s="277"/>
      <c r="SDI130" s="277"/>
      <c r="SDJ130" s="277"/>
      <c r="SDK130" s="277"/>
      <c r="SDL130" s="277"/>
      <c r="SDM130" s="277"/>
      <c r="SDN130" s="277"/>
      <c r="SDO130" s="277"/>
      <c r="SDP130" s="277"/>
      <c r="SDQ130" s="277"/>
      <c r="SDR130" s="277"/>
      <c r="SDS130" s="277"/>
      <c r="SDT130" s="277"/>
      <c r="SDU130" s="277"/>
      <c r="SDV130" s="277"/>
      <c r="SDW130" s="277"/>
      <c r="SDX130" s="277"/>
      <c r="SDY130" s="277"/>
      <c r="SDZ130" s="277"/>
      <c r="SEA130" s="277"/>
      <c r="SEB130" s="277"/>
      <c r="SEC130" s="277"/>
      <c r="SED130" s="277"/>
      <c r="SEE130" s="277"/>
      <c r="SEF130" s="277"/>
      <c r="SEG130" s="277"/>
      <c r="SEH130" s="277"/>
      <c r="SEI130" s="277"/>
      <c r="SEJ130" s="277"/>
      <c r="SEK130" s="277"/>
      <c r="SEL130" s="277"/>
      <c r="SEM130" s="277"/>
      <c r="SEN130" s="277"/>
      <c r="SEO130" s="277"/>
      <c r="SEP130" s="277"/>
      <c r="SEQ130" s="277"/>
      <c r="SER130" s="277"/>
      <c r="SES130" s="277"/>
      <c r="SET130" s="277"/>
      <c r="SEU130" s="277"/>
      <c r="SEV130" s="277"/>
      <c r="SEW130" s="277"/>
      <c r="SEX130" s="277"/>
      <c r="SEY130" s="277"/>
      <c r="SEZ130" s="277"/>
      <c r="SFA130" s="277"/>
      <c r="SFB130" s="277"/>
      <c r="SFC130" s="277"/>
      <c r="SFD130" s="277"/>
      <c r="SFE130" s="277"/>
      <c r="SFF130" s="277"/>
      <c r="SFG130" s="277"/>
      <c r="SFH130" s="277"/>
      <c r="SFI130" s="277"/>
      <c r="SFJ130" s="277"/>
      <c r="SFK130" s="277"/>
      <c r="SFL130" s="277"/>
      <c r="SFM130" s="277"/>
      <c r="SFN130" s="277"/>
      <c r="SFO130" s="277"/>
      <c r="SFP130" s="277"/>
      <c r="SFQ130" s="277"/>
      <c r="SFR130" s="277"/>
      <c r="SFS130" s="277"/>
      <c r="SFT130" s="277"/>
      <c r="SFU130" s="277"/>
      <c r="SFV130" s="277"/>
      <c r="SFW130" s="277"/>
      <c r="SFX130" s="277"/>
      <c r="SFY130" s="277"/>
      <c r="SFZ130" s="277"/>
      <c r="SGA130" s="277"/>
      <c r="SGB130" s="277"/>
      <c r="SGC130" s="277"/>
      <c r="SGD130" s="277"/>
      <c r="SGE130" s="277"/>
      <c r="SGF130" s="277"/>
      <c r="SGG130" s="277"/>
      <c r="SGH130" s="277"/>
      <c r="SGI130" s="277"/>
      <c r="SGJ130" s="277"/>
      <c r="SGK130" s="277"/>
      <c r="SGL130" s="277"/>
      <c r="SGM130" s="277"/>
      <c r="SGN130" s="277"/>
      <c r="SGO130" s="277"/>
      <c r="SGP130" s="277"/>
      <c r="SGQ130" s="277"/>
      <c r="SGR130" s="277"/>
      <c r="SGS130" s="277"/>
      <c r="SGT130" s="277"/>
      <c r="SGU130" s="277"/>
      <c r="SGV130" s="277"/>
      <c r="SGW130" s="277"/>
      <c r="SGX130" s="277"/>
      <c r="SGY130" s="277"/>
      <c r="SGZ130" s="277"/>
      <c r="SHA130" s="277"/>
      <c r="SHB130" s="277"/>
      <c r="SHC130" s="277"/>
      <c r="SHD130" s="277"/>
      <c r="SHE130" s="277"/>
      <c r="SHF130" s="277"/>
      <c r="SHG130" s="277"/>
      <c r="SHH130" s="277"/>
      <c r="SHI130" s="277"/>
      <c r="SHJ130" s="277"/>
      <c r="SHK130" s="277"/>
      <c r="SHL130" s="277"/>
      <c r="SHM130" s="277"/>
      <c r="SHN130" s="277"/>
      <c r="SHO130" s="277"/>
      <c r="SHP130" s="277"/>
      <c r="SHQ130" s="277"/>
      <c r="SHR130" s="277"/>
      <c r="SHS130" s="277"/>
      <c r="SHT130" s="277"/>
      <c r="SHU130" s="277"/>
      <c r="SHV130" s="277"/>
      <c r="SHW130" s="277"/>
      <c r="SHX130" s="277"/>
      <c r="SHY130" s="277"/>
      <c r="SHZ130" s="277"/>
      <c r="SIA130" s="277"/>
      <c r="SIB130" s="277"/>
      <c r="SIC130" s="277"/>
      <c r="SID130" s="277"/>
      <c r="SIE130" s="277"/>
      <c r="SIF130" s="277"/>
      <c r="SIG130" s="277"/>
      <c r="SIH130" s="277"/>
      <c r="SII130" s="277"/>
      <c r="SIJ130" s="277"/>
      <c r="SIK130" s="277"/>
      <c r="SIL130" s="277"/>
      <c r="SIM130" s="277"/>
      <c r="SIN130" s="277"/>
      <c r="SIO130" s="277"/>
      <c r="SIP130" s="277"/>
      <c r="SIQ130" s="277"/>
      <c r="SIR130" s="277"/>
      <c r="SIS130" s="277"/>
      <c r="SIT130" s="277"/>
      <c r="SIU130" s="277"/>
      <c r="SIV130" s="277"/>
      <c r="SIW130" s="277"/>
      <c r="SIX130" s="277"/>
      <c r="SIY130" s="277"/>
      <c r="SIZ130" s="277"/>
      <c r="SJA130" s="277"/>
      <c r="SJB130" s="277"/>
      <c r="SJC130" s="277"/>
      <c r="SJD130" s="277"/>
      <c r="SJE130" s="277"/>
      <c r="SJF130" s="277"/>
      <c r="SJG130" s="277"/>
      <c r="SJH130" s="277"/>
      <c r="SJI130" s="277"/>
      <c r="SJJ130" s="277"/>
      <c r="SJK130" s="277"/>
      <c r="SJL130" s="277"/>
      <c r="SJM130" s="277"/>
      <c r="SJN130" s="277"/>
      <c r="SJO130" s="277"/>
      <c r="SJP130" s="277"/>
      <c r="SJQ130" s="277"/>
      <c r="SJR130" s="277"/>
      <c r="SJS130" s="277"/>
      <c r="SJT130" s="277"/>
      <c r="SJU130" s="277"/>
      <c r="SJV130" s="277"/>
      <c r="SJW130" s="277"/>
      <c r="SJX130" s="277"/>
      <c r="SJY130" s="277"/>
      <c r="SJZ130" s="277"/>
      <c r="SKA130" s="277"/>
      <c r="SKB130" s="277"/>
      <c r="SKC130" s="277"/>
      <c r="SKD130" s="277"/>
      <c r="SKE130" s="277"/>
      <c r="SKF130" s="277"/>
      <c r="SKG130" s="277"/>
      <c r="SKH130" s="277"/>
      <c r="SKI130" s="277"/>
      <c r="SKJ130" s="277"/>
      <c r="SKK130" s="277"/>
      <c r="SKL130" s="277"/>
      <c r="SKM130" s="277"/>
      <c r="SKN130" s="277"/>
      <c r="SKO130" s="277"/>
      <c r="SKP130" s="277"/>
      <c r="SKQ130" s="277"/>
      <c r="SKR130" s="277"/>
      <c r="SKS130" s="277"/>
      <c r="SKT130" s="277"/>
      <c r="SKU130" s="277"/>
      <c r="SKV130" s="277"/>
      <c r="SKW130" s="277"/>
      <c r="SKX130" s="277"/>
      <c r="SKY130" s="277"/>
      <c r="SKZ130" s="277"/>
      <c r="SLA130" s="277"/>
      <c r="SLB130" s="277"/>
      <c r="SLC130" s="277"/>
      <c r="SLD130" s="277"/>
      <c r="SLE130" s="277"/>
      <c r="SLF130" s="277"/>
      <c r="SLG130" s="277"/>
      <c r="SLH130" s="277"/>
      <c r="SLI130" s="277"/>
      <c r="SLJ130" s="277"/>
      <c r="SLK130" s="277"/>
      <c r="SLL130" s="277"/>
      <c r="SLM130" s="277"/>
      <c r="SLN130" s="277"/>
      <c r="SLO130" s="277"/>
      <c r="SLP130" s="277"/>
      <c r="SLQ130" s="277"/>
      <c r="SLR130" s="277"/>
      <c r="SLS130" s="277"/>
      <c r="SLT130" s="277"/>
      <c r="SLU130" s="277"/>
      <c r="SLV130" s="277"/>
      <c r="SLW130" s="277"/>
      <c r="SLX130" s="277"/>
      <c r="SLY130" s="277"/>
      <c r="SLZ130" s="277"/>
      <c r="SMA130" s="277"/>
      <c r="SMB130" s="277"/>
      <c r="SMC130" s="277"/>
      <c r="SMD130" s="277"/>
      <c r="SME130" s="277"/>
      <c r="SMF130" s="277"/>
      <c r="SMG130" s="277"/>
      <c r="SMH130" s="277"/>
      <c r="SMI130" s="277"/>
      <c r="SMJ130" s="277"/>
      <c r="SMK130" s="277"/>
      <c r="SML130" s="277"/>
      <c r="SMM130" s="277"/>
      <c r="SMN130" s="277"/>
      <c r="SMO130" s="277"/>
      <c r="SMP130" s="277"/>
      <c r="SMQ130" s="277"/>
      <c r="SMR130" s="277"/>
      <c r="SMS130" s="277"/>
      <c r="SMT130" s="277"/>
      <c r="SMU130" s="277"/>
      <c r="SMV130" s="277"/>
      <c r="SMW130" s="277"/>
      <c r="SMX130" s="277"/>
      <c r="SMY130" s="277"/>
      <c r="SMZ130" s="277"/>
      <c r="SNA130" s="277"/>
      <c r="SNB130" s="277"/>
      <c r="SNC130" s="277"/>
      <c r="SND130" s="277"/>
      <c r="SNE130" s="277"/>
      <c r="SNF130" s="277"/>
      <c r="SNG130" s="277"/>
      <c r="SNH130" s="277"/>
      <c r="SNI130" s="277"/>
      <c r="SNJ130" s="277"/>
      <c r="SNK130" s="277"/>
      <c r="SNL130" s="277"/>
      <c r="SNM130" s="277"/>
      <c r="SNN130" s="277"/>
      <c r="SNO130" s="277"/>
      <c r="SNP130" s="277"/>
      <c r="SNQ130" s="277"/>
      <c r="SNR130" s="277"/>
      <c r="SNS130" s="277"/>
      <c r="SNT130" s="277"/>
      <c r="SNU130" s="277"/>
      <c r="SNV130" s="277"/>
      <c r="SNW130" s="277"/>
      <c r="SNX130" s="277"/>
      <c r="SNY130" s="277"/>
      <c r="SNZ130" s="277"/>
      <c r="SOA130" s="277"/>
      <c r="SOB130" s="277"/>
      <c r="SOC130" s="277"/>
      <c r="SOD130" s="277"/>
      <c r="SOE130" s="277"/>
      <c r="SOF130" s="277"/>
      <c r="SOG130" s="277"/>
      <c r="SOH130" s="277"/>
      <c r="SOI130" s="277"/>
      <c r="SOJ130" s="277"/>
      <c r="SOK130" s="277"/>
      <c r="SOL130" s="277"/>
      <c r="SOM130" s="277"/>
      <c r="SON130" s="277"/>
      <c r="SOO130" s="277"/>
      <c r="SOP130" s="277"/>
      <c r="SOQ130" s="277"/>
      <c r="SOR130" s="277"/>
      <c r="SOS130" s="277"/>
      <c r="SOT130" s="277"/>
      <c r="SOU130" s="277"/>
      <c r="SOV130" s="277"/>
      <c r="SOW130" s="277"/>
      <c r="SOX130" s="277"/>
      <c r="SOY130" s="277"/>
      <c r="SOZ130" s="277"/>
      <c r="SPA130" s="277"/>
      <c r="SPB130" s="277"/>
      <c r="SPC130" s="277"/>
      <c r="SPD130" s="277"/>
      <c r="SPE130" s="277"/>
      <c r="SPF130" s="277"/>
      <c r="SPG130" s="277"/>
      <c r="SPH130" s="277"/>
      <c r="SPI130" s="277"/>
      <c r="SPJ130" s="277"/>
      <c r="SPK130" s="277"/>
      <c r="SPL130" s="277"/>
      <c r="SPM130" s="277"/>
      <c r="SPN130" s="277"/>
      <c r="SPO130" s="277"/>
      <c r="SPP130" s="277"/>
      <c r="SPQ130" s="277"/>
      <c r="SPR130" s="277"/>
      <c r="SPS130" s="277"/>
      <c r="SPT130" s="277"/>
      <c r="SPU130" s="277"/>
      <c r="SPV130" s="277"/>
      <c r="SPW130" s="277"/>
      <c r="SPX130" s="277"/>
      <c r="SPY130" s="277"/>
      <c r="SPZ130" s="277"/>
      <c r="SQA130" s="277"/>
      <c r="SQB130" s="277"/>
      <c r="SQC130" s="277"/>
      <c r="SQD130" s="277"/>
      <c r="SQE130" s="277"/>
      <c r="SQF130" s="277"/>
      <c r="SQG130" s="277"/>
      <c r="SQH130" s="277"/>
      <c r="SQI130" s="277"/>
      <c r="SQJ130" s="277"/>
      <c r="SQK130" s="277"/>
      <c r="SQL130" s="277"/>
      <c r="SQM130" s="277"/>
      <c r="SQN130" s="277"/>
      <c r="SQO130" s="277"/>
      <c r="SQP130" s="277"/>
      <c r="SQQ130" s="277"/>
      <c r="SQR130" s="277"/>
      <c r="SQS130" s="277"/>
      <c r="SQT130" s="277"/>
      <c r="SQU130" s="277"/>
      <c r="SQV130" s="277"/>
      <c r="SQW130" s="277"/>
      <c r="SQX130" s="277"/>
      <c r="SQY130" s="277"/>
      <c r="SQZ130" s="277"/>
      <c r="SRA130" s="277"/>
      <c r="SRB130" s="277"/>
      <c r="SRC130" s="277"/>
      <c r="SRD130" s="277"/>
      <c r="SRE130" s="277"/>
      <c r="SRF130" s="277"/>
      <c r="SRG130" s="277"/>
      <c r="SRH130" s="277"/>
      <c r="SRI130" s="277"/>
      <c r="SRJ130" s="277"/>
      <c r="SRK130" s="277"/>
      <c r="SRL130" s="277"/>
      <c r="SRM130" s="277"/>
      <c r="SRN130" s="277"/>
      <c r="SRO130" s="277"/>
      <c r="SRP130" s="277"/>
      <c r="SRQ130" s="277"/>
      <c r="SRR130" s="277"/>
      <c r="SRS130" s="277"/>
      <c r="SRT130" s="277"/>
      <c r="SRU130" s="277"/>
      <c r="SRV130" s="277"/>
      <c r="SRW130" s="277"/>
      <c r="SRX130" s="277"/>
      <c r="SRY130" s="277"/>
      <c r="SRZ130" s="277"/>
      <c r="SSA130" s="277"/>
      <c r="SSB130" s="277"/>
      <c r="SSC130" s="277"/>
      <c r="SSD130" s="277"/>
      <c r="SSE130" s="277"/>
      <c r="SSF130" s="277"/>
      <c r="SSG130" s="277"/>
      <c r="SSH130" s="277"/>
      <c r="SSI130" s="277"/>
      <c r="SSJ130" s="277"/>
      <c r="SSK130" s="277"/>
      <c r="SSL130" s="277"/>
      <c r="SSM130" s="277"/>
      <c r="SSN130" s="277"/>
      <c r="SSO130" s="277"/>
      <c r="SSP130" s="277"/>
      <c r="SSQ130" s="277"/>
      <c r="SSR130" s="277"/>
      <c r="SSS130" s="277"/>
      <c r="SST130" s="277"/>
      <c r="SSU130" s="277"/>
      <c r="SSV130" s="277"/>
      <c r="SSW130" s="277"/>
      <c r="SSX130" s="277"/>
      <c r="SSY130" s="277"/>
      <c r="SSZ130" s="277"/>
      <c r="STA130" s="277"/>
      <c r="STB130" s="277"/>
      <c r="STC130" s="277"/>
      <c r="STD130" s="277"/>
      <c r="STE130" s="277"/>
      <c r="STF130" s="277"/>
      <c r="STG130" s="277"/>
      <c r="STH130" s="277"/>
      <c r="STI130" s="277"/>
      <c r="STJ130" s="277"/>
      <c r="STK130" s="277"/>
      <c r="STL130" s="277"/>
      <c r="STM130" s="277"/>
      <c r="STN130" s="277"/>
      <c r="STO130" s="277"/>
      <c r="STP130" s="277"/>
      <c r="STQ130" s="277"/>
      <c r="STR130" s="277"/>
      <c r="STS130" s="277"/>
      <c r="STT130" s="277"/>
      <c r="STU130" s="277"/>
      <c r="STV130" s="277"/>
      <c r="STW130" s="277"/>
      <c r="STX130" s="277"/>
      <c r="STY130" s="277"/>
      <c r="STZ130" s="277"/>
      <c r="SUA130" s="277"/>
      <c r="SUB130" s="277"/>
      <c r="SUC130" s="277"/>
      <c r="SUD130" s="277"/>
      <c r="SUE130" s="277"/>
      <c r="SUF130" s="277"/>
      <c r="SUG130" s="277"/>
      <c r="SUH130" s="277"/>
      <c r="SUI130" s="277"/>
      <c r="SUJ130" s="277"/>
      <c r="SUK130" s="277"/>
      <c r="SUL130" s="277"/>
      <c r="SUM130" s="277"/>
      <c r="SUN130" s="277"/>
      <c r="SUO130" s="277"/>
      <c r="SUP130" s="277"/>
      <c r="SUQ130" s="277"/>
      <c r="SUR130" s="277"/>
      <c r="SUS130" s="277"/>
      <c r="SUT130" s="277"/>
      <c r="SUU130" s="277"/>
      <c r="SUV130" s="277"/>
      <c r="SUW130" s="277"/>
      <c r="SUX130" s="277"/>
      <c r="SUY130" s="277"/>
      <c r="SUZ130" s="277"/>
      <c r="SVA130" s="277"/>
      <c r="SVB130" s="277"/>
      <c r="SVC130" s="277"/>
      <c r="SVD130" s="277"/>
      <c r="SVE130" s="277"/>
      <c r="SVF130" s="277"/>
      <c r="SVG130" s="277"/>
      <c r="SVH130" s="277"/>
      <c r="SVI130" s="277"/>
      <c r="SVJ130" s="277"/>
      <c r="SVK130" s="277"/>
      <c r="SVL130" s="277"/>
      <c r="SVM130" s="277"/>
      <c r="SVN130" s="277"/>
      <c r="SVO130" s="277"/>
      <c r="SVP130" s="277"/>
      <c r="SVQ130" s="277"/>
      <c r="SVR130" s="277"/>
      <c r="SVS130" s="277"/>
      <c r="SVT130" s="277"/>
      <c r="SVU130" s="277"/>
      <c r="SVV130" s="277"/>
      <c r="SVW130" s="277"/>
      <c r="SVX130" s="277"/>
      <c r="SVY130" s="277"/>
      <c r="SVZ130" s="277"/>
      <c r="SWA130" s="277"/>
      <c r="SWB130" s="277"/>
      <c r="SWC130" s="277"/>
      <c r="SWD130" s="277"/>
      <c r="SWE130" s="277"/>
      <c r="SWF130" s="277"/>
      <c r="SWG130" s="277"/>
      <c r="SWH130" s="277"/>
      <c r="SWI130" s="277"/>
      <c r="SWJ130" s="277"/>
      <c r="SWK130" s="277"/>
      <c r="SWL130" s="277"/>
      <c r="SWM130" s="277"/>
      <c r="SWN130" s="277"/>
      <c r="SWO130" s="277"/>
      <c r="SWP130" s="277"/>
      <c r="SWQ130" s="277"/>
      <c r="SWR130" s="277"/>
      <c r="SWS130" s="277"/>
      <c r="SWT130" s="277"/>
      <c r="SWU130" s="277"/>
      <c r="SWV130" s="277"/>
      <c r="SWW130" s="277"/>
      <c r="SWX130" s="277"/>
      <c r="SWY130" s="277"/>
      <c r="SWZ130" s="277"/>
      <c r="SXA130" s="277"/>
      <c r="SXB130" s="277"/>
      <c r="SXC130" s="277"/>
      <c r="SXD130" s="277"/>
      <c r="SXE130" s="277"/>
      <c r="SXF130" s="277"/>
      <c r="SXG130" s="277"/>
      <c r="SXH130" s="277"/>
      <c r="SXI130" s="277"/>
      <c r="SXJ130" s="277"/>
      <c r="SXK130" s="277"/>
      <c r="SXL130" s="277"/>
      <c r="SXM130" s="277"/>
      <c r="SXN130" s="277"/>
      <c r="SXO130" s="277"/>
      <c r="SXP130" s="277"/>
      <c r="SXQ130" s="277"/>
      <c r="SXR130" s="277"/>
      <c r="SXS130" s="277"/>
      <c r="SXT130" s="277"/>
      <c r="SXU130" s="277"/>
      <c r="SXV130" s="277"/>
      <c r="SXW130" s="277"/>
      <c r="SXX130" s="277"/>
      <c r="SXY130" s="277"/>
      <c r="SXZ130" s="277"/>
      <c r="SYA130" s="277"/>
      <c r="SYB130" s="277"/>
      <c r="SYC130" s="277"/>
      <c r="SYD130" s="277"/>
      <c r="SYE130" s="277"/>
      <c r="SYF130" s="277"/>
      <c r="SYG130" s="277"/>
      <c r="SYH130" s="277"/>
      <c r="SYI130" s="277"/>
      <c r="SYJ130" s="277"/>
      <c r="SYK130" s="277"/>
      <c r="SYL130" s="277"/>
      <c r="SYM130" s="277"/>
      <c r="SYN130" s="277"/>
      <c r="SYO130" s="277"/>
      <c r="SYP130" s="277"/>
      <c r="SYQ130" s="277"/>
      <c r="SYR130" s="277"/>
      <c r="SYS130" s="277"/>
      <c r="SYT130" s="277"/>
      <c r="SYU130" s="277"/>
      <c r="SYV130" s="277"/>
      <c r="SYW130" s="277"/>
      <c r="SYX130" s="277"/>
      <c r="SYY130" s="277"/>
      <c r="SYZ130" s="277"/>
      <c r="SZA130" s="277"/>
      <c r="SZB130" s="277"/>
      <c r="SZC130" s="277"/>
      <c r="SZD130" s="277"/>
      <c r="SZE130" s="277"/>
      <c r="SZF130" s="277"/>
      <c r="SZG130" s="277"/>
      <c r="SZH130" s="277"/>
      <c r="SZI130" s="277"/>
      <c r="SZJ130" s="277"/>
      <c r="SZK130" s="277"/>
      <c r="SZL130" s="277"/>
      <c r="SZM130" s="277"/>
      <c r="SZN130" s="277"/>
      <c r="SZO130" s="277"/>
      <c r="SZP130" s="277"/>
      <c r="SZQ130" s="277"/>
      <c r="SZR130" s="277"/>
      <c r="SZS130" s="277"/>
      <c r="SZT130" s="277"/>
      <c r="SZU130" s="277"/>
      <c r="SZV130" s="277"/>
      <c r="SZW130" s="277"/>
      <c r="SZX130" s="277"/>
      <c r="SZY130" s="277"/>
      <c r="SZZ130" s="277"/>
      <c r="TAA130" s="277"/>
      <c r="TAB130" s="277"/>
      <c r="TAC130" s="277"/>
      <c r="TAD130" s="277"/>
      <c r="TAE130" s="277"/>
      <c r="TAF130" s="277"/>
      <c r="TAG130" s="277"/>
      <c r="TAH130" s="277"/>
      <c r="TAI130" s="277"/>
      <c r="TAJ130" s="277"/>
      <c r="TAK130" s="277"/>
      <c r="TAL130" s="277"/>
      <c r="TAM130" s="277"/>
      <c r="TAN130" s="277"/>
      <c r="TAO130" s="277"/>
      <c r="TAP130" s="277"/>
      <c r="TAQ130" s="277"/>
      <c r="TAR130" s="277"/>
      <c r="TAS130" s="277"/>
      <c r="TAT130" s="277"/>
      <c r="TAU130" s="277"/>
      <c r="TAV130" s="277"/>
      <c r="TAW130" s="277"/>
      <c r="TAX130" s="277"/>
      <c r="TAY130" s="277"/>
      <c r="TAZ130" s="277"/>
      <c r="TBA130" s="277"/>
      <c r="TBB130" s="277"/>
      <c r="TBC130" s="277"/>
      <c r="TBD130" s="277"/>
      <c r="TBE130" s="277"/>
      <c r="TBF130" s="277"/>
      <c r="TBG130" s="277"/>
      <c r="TBH130" s="277"/>
      <c r="TBI130" s="277"/>
      <c r="TBJ130" s="277"/>
      <c r="TBK130" s="277"/>
      <c r="TBL130" s="277"/>
      <c r="TBM130" s="277"/>
      <c r="TBN130" s="277"/>
      <c r="TBO130" s="277"/>
      <c r="TBP130" s="277"/>
      <c r="TBQ130" s="277"/>
      <c r="TBR130" s="277"/>
      <c r="TBS130" s="277"/>
      <c r="TBT130" s="277"/>
      <c r="TBU130" s="277"/>
      <c r="TBV130" s="277"/>
      <c r="TBW130" s="277"/>
      <c r="TBX130" s="277"/>
      <c r="TBY130" s="277"/>
      <c r="TBZ130" s="277"/>
      <c r="TCA130" s="277"/>
      <c r="TCB130" s="277"/>
      <c r="TCC130" s="277"/>
      <c r="TCD130" s="277"/>
      <c r="TCE130" s="277"/>
      <c r="TCF130" s="277"/>
      <c r="TCG130" s="277"/>
      <c r="TCH130" s="277"/>
      <c r="TCI130" s="277"/>
      <c r="TCJ130" s="277"/>
      <c r="TCK130" s="277"/>
      <c r="TCL130" s="277"/>
      <c r="TCM130" s="277"/>
      <c r="TCN130" s="277"/>
      <c r="TCO130" s="277"/>
      <c r="TCP130" s="277"/>
      <c r="TCQ130" s="277"/>
      <c r="TCR130" s="277"/>
      <c r="TCS130" s="277"/>
      <c r="TCT130" s="277"/>
      <c r="TCU130" s="277"/>
      <c r="TCV130" s="277"/>
      <c r="TCW130" s="277"/>
      <c r="TCX130" s="277"/>
      <c r="TCY130" s="277"/>
      <c r="TCZ130" s="277"/>
      <c r="TDA130" s="277"/>
      <c r="TDB130" s="277"/>
      <c r="TDC130" s="277"/>
      <c r="TDD130" s="277"/>
      <c r="TDE130" s="277"/>
      <c r="TDF130" s="277"/>
      <c r="TDG130" s="277"/>
      <c r="TDH130" s="277"/>
      <c r="TDI130" s="277"/>
      <c r="TDJ130" s="277"/>
      <c r="TDK130" s="277"/>
      <c r="TDL130" s="277"/>
      <c r="TDM130" s="277"/>
      <c r="TDN130" s="277"/>
      <c r="TDO130" s="277"/>
      <c r="TDP130" s="277"/>
      <c r="TDQ130" s="277"/>
      <c r="TDR130" s="277"/>
      <c r="TDS130" s="277"/>
      <c r="TDT130" s="277"/>
      <c r="TDU130" s="277"/>
      <c r="TDV130" s="277"/>
      <c r="TDW130" s="277"/>
      <c r="TDX130" s="277"/>
      <c r="TDY130" s="277"/>
      <c r="TDZ130" s="277"/>
      <c r="TEA130" s="277"/>
      <c r="TEB130" s="277"/>
      <c r="TEC130" s="277"/>
      <c r="TED130" s="277"/>
      <c r="TEE130" s="277"/>
      <c r="TEF130" s="277"/>
      <c r="TEG130" s="277"/>
      <c r="TEH130" s="277"/>
      <c r="TEI130" s="277"/>
      <c r="TEJ130" s="277"/>
      <c r="TEK130" s="277"/>
      <c r="TEL130" s="277"/>
      <c r="TEM130" s="277"/>
      <c r="TEN130" s="277"/>
      <c r="TEO130" s="277"/>
      <c r="TEP130" s="277"/>
      <c r="TEQ130" s="277"/>
      <c r="TER130" s="277"/>
      <c r="TES130" s="277"/>
      <c r="TET130" s="277"/>
      <c r="TEU130" s="277"/>
      <c r="TEV130" s="277"/>
      <c r="TEW130" s="277"/>
      <c r="TEX130" s="277"/>
      <c r="TEY130" s="277"/>
      <c r="TEZ130" s="277"/>
      <c r="TFA130" s="277"/>
      <c r="TFB130" s="277"/>
      <c r="TFC130" s="277"/>
      <c r="TFD130" s="277"/>
      <c r="TFE130" s="277"/>
      <c r="TFF130" s="277"/>
      <c r="TFG130" s="277"/>
      <c r="TFH130" s="277"/>
      <c r="TFI130" s="277"/>
      <c r="TFJ130" s="277"/>
      <c r="TFK130" s="277"/>
      <c r="TFL130" s="277"/>
      <c r="TFM130" s="277"/>
      <c r="TFN130" s="277"/>
      <c r="TFO130" s="277"/>
      <c r="TFP130" s="277"/>
      <c r="TFQ130" s="277"/>
      <c r="TFR130" s="277"/>
      <c r="TFS130" s="277"/>
      <c r="TFT130" s="277"/>
      <c r="TFU130" s="277"/>
      <c r="TFV130" s="277"/>
      <c r="TFW130" s="277"/>
      <c r="TFX130" s="277"/>
      <c r="TFY130" s="277"/>
      <c r="TFZ130" s="277"/>
      <c r="TGA130" s="277"/>
      <c r="TGB130" s="277"/>
      <c r="TGC130" s="277"/>
      <c r="TGD130" s="277"/>
      <c r="TGE130" s="277"/>
      <c r="TGF130" s="277"/>
      <c r="TGG130" s="277"/>
      <c r="TGH130" s="277"/>
      <c r="TGI130" s="277"/>
      <c r="TGJ130" s="277"/>
      <c r="TGK130" s="277"/>
      <c r="TGL130" s="277"/>
      <c r="TGM130" s="277"/>
      <c r="TGN130" s="277"/>
      <c r="TGO130" s="277"/>
      <c r="TGP130" s="277"/>
      <c r="TGQ130" s="277"/>
      <c r="TGR130" s="277"/>
      <c r="TGS130" s="277"/>
      <c r="TGT130" s="277"/>
      <c r="TGU130" s="277"/>
      <c r="TGV130" s="277"/>
      <c r="TGW130" s="277"/>
      <c r="TGX130" s="277"/>
      <c r="TGY130" s="277"/>
      <c r="TGZ130" s="277"/>
      <c r="THA130" s="277"/>
      <c r="THB130" s="277"/>
      <c r="THC130" s="277"/>
      <c r="THD130" s="277"/>
      <c r="THE130" s="277"/>
      <c r="THF130" s="277"/>
      <c r="THG130" s="277"/>
      <c r="THH130" s="277"/>
      <c r="THI130" s="277"/>
      <c r="THJ130" s="277"/>
      <c r="THK130" s="277"/>
      <c r="THL130" s="277"/>
      <c r="THM130" s="277"/>
      <c r="THN130" s="277"/>
      <c r="THO130" s="277"/>
      <c r="THP130" s="277"/>
      <c r="THQ130" s="277"/>
      <c r="THR130" s="277"/>
      <c r="THS130" s="277"/>
      <c r="THT130" s="277"/>
      <c r="THU130" s="277"/>
      <c r="THV130" s="277"/>
      <c r="THW130" s="277"/>
      <c r="THX130" s="277"/>
      <c r="THY130" s="277"/>
      <c r="THZ130" s="277"/>
      <c r="TIA130" s="277"/>
      <c r="TIB130" s="277"/>
      <c r="TIC130" s="277"/>
      <c r="TID130" s="277"/>
      <c r="TIE130" s="277"/>
      <c r="TIF130" s="277"/>
      <c r="TIG130" s="277"/>
      <c r="TIH130" s="277"/>
      <c r="TII130" s="277"/>
      <c r="TIJ130" s="277"/>
      <c r="TIK130" s="277"/>
      <c r="TIL130" s="277"/>
      <c r="TIM130" s="277"/>
      <c r="TIN130" s="277"/>
      <c r="TIO130" s="277"/>
      <c r="TIP130" s="277"/>
      <c r="TIQ130" s="277"/>
      <c r="TIR130" s="277"/>
      <c r="TIS130" s="277"/>
      <c r="TIT130" s="277"/>
      <c r="TIU130" s="277"/>
      <c r="TIV130" s="277"/>
      <c r="TIW130" s="277"/>
      <c r="TIX130" s="277"/>
      <c r="TIY130" s="277"/>
      <c r="TIZ130" s="277"/>
      <c r="TJA130" s="277"/>
      <c r="TJB130" s="277"/>
      <c r="TJC130" s="277"/>
      <c r="TJD130" s="277"/>
      <c r="TJE130" s="277"/>
      <c r="TJF130" s="277"/>
      <c r="TJG130" s="277"/>
      <c r="TJH130" s="277"/>
      <c r="TJI130" s="277"/>
      <c r="TJJ130" s="277"/>
      <c r="TJK130" s="277"/>
      <c r="TJL130" s="277"/>
      <c r="TJM130" s="277"/>
      <c r="TJN130" s="277"/>
      <c r="TJO130" s="277"/>
      <c r="TJP130" s="277"/>
      <c r="TJQ130" s="277"/>
      <c r="TJR130" s="277"/>
      <c r="TJS130" s="277"/>
      <c r="TJT130" s="277"/>
      <c r="TJU130" s="277"/>
      <c r="TJV130" s="277"/>
      <c r="TJW130" s="277"/>
      <c r="TJX130" s="277"/>
      <c r="TJY130" s="277"/>
      <c r="TJZ130" s="277"/>
      <c r="TKA130" s="277"/>
      <c r="TKB130" s="277"/>
      <c r="TKC130" s="277"/>
      <c r="TKD130" s="277"/>
      <c r="TKE130" s="277"/>
      <c r="TKF130" s="277"/>
      <c r="TKG130" s="277"/>
      <c r="TKH130" s="277"/>
      <c r="TKI130" s="277"/>
      <c r="TKJ130" s="277"/>
      <c r="TKK130" s="277"/>
      <c r="TKL130" s="277"/>
      <c r="TKM130" s="277"/>
      <c r="TKN130" s="277"/>
      <c r="TKO130" s="277"/>
      <c r="TKP130" s="277"/>
      <c r="TKQ130" s="277"/>
      <c r="TKR130" s="277"/>
      <c r="TKS130" s="277"/>
      <c r="TKT130" s="277"/>
      <c r="TKU130" s="277"/>
      <c r="TKV130" s="277"/>
      <c r="TKW130" s="277"/>
      <c r="TKX130" s="277"/>
      <c r="TKY130" s="277"/>
      <c r="TKZ130" s="277"/>
      <c r="TLA130" s="277"/>
      <c r="TLB130" s="277"/>
      <c r="TLC130" s="277"/>
      <c r="TLD130" s="277"/>
      <c r="TLE130" s="277"/>
      <c r="TLF130" s="277"/>
      <c r="TLG130" s="277"/>
      <c r="TLH130" s="277"/>
      <c r="TLI130" s="277"/>
      <c r="TLJ130" s="277"/>
      <c r="TLK130" s="277"/>
      <c r="TLL130" s="277"/>
      <c r="TLM130" s="277"/>
      <c r="TLN130" s="277"/>
      <c r="TLO130" s="277"/>
      <c r="TLP130" s="277"/>
      <c r="TLQ130" s="277"/>
      <c r="TLR130" s="277"/>
      <c r="TLS130" s="277"/>
      <c r="TLT130" s="277"/>
      <c r="TLU130" s="277"/>
      <c r="TLV130" s="277"/>
      <c r="TLW130" s="277"/>
      <c r="TLX130" s="277"/>
      <c r="TLY130" s="277"/>
      <c r="TLZ130" s="277"/>
      <c r="TMA130" s="277"/>
      <c r="TMB130" s="277"/>
      <c r="TMC130" s="277"/>
      <c r="TMD130" s="277"/>
      <c r="TME130" s="277"/>
      <c r="TMF130" s="277"/>
      <c r="TMG130" s="277"/>
      <c r="TMH130" s="277"/>
      <c r="TMI130" s="277"/>
      <c r="TMJ130" s="277"/>
      <c r="TMK130" s="277"/>
      <c r="TML130" s="277"/>
      <c r="TMM130" s="277"/>
      <c r="TMN130" s="277"/>
      <c r="TMO130" s="277"/>
      <c r="TMP130" s="277"/>
      <c r="TMQ130" s="277"/>
      <c r="TMR130" s="277"/>
      <c r="TMS130" s="277"/>
      <c r="TMT130" s="277"/>
      <c r="TMU130" s="277"/>
      <c r="TMV130" s="277"/>
      <c r="TMW130" s="277"/>
      <c r="TMX130" s="277"/>
      <c r="TMY130" s="277"/>
      <c r="TMZ130" s="277"/>
      <c r="TNA130" s="277"/>
      <c r="TNB130" s="277"/>
      <c r="TNC130" s="277"/>
      <c r="TND130" s="277"/>
      <c r="TNE130" s="277"/>
      <c r="TNF130" s="277"/>
      <c r="TNG130" s="277"/>
      <c r="TNH130" s="277"/>
      <c r="TNI130" s="277"/>
      <c r="TNJ130" s="277"/>
      <c r="TNK130" s="277"/>
      <c r="TNL130" s="277"/>
      <c r="TNM130" s="277"/>
      <c r="TNN130" s="277"/>
      <c r="TNO130" s="277"/>
      <c r="TNP130" s="277"/>
      <c r="TNQ130" s="277"/>
      <c r="TNR130" s="277"/>
      <c r="TNS130" s="277"/>
      <c r="TNT130" s="277"/>
      <c r="TNU130" s="277"/>
      <c r="TNV130" s="277"/>
      <c r="TNW130" s="277"/>
      <c r="TNX130" s="277"/>
      <c r="TNY130" s="277"/>
      <c r="TNZ130" s="277"/>
      <c r="TOA130" s="277"/>
      <c r="TOB130" s="277"/>
      <c r="TOC130" s="277"/>
      <c r="TOD130" s="277"/>
      <c r="TOE130" s="277"/>
      <c r="TOF130" s="277"/>
      <c r="TOG130" s="277"/>
      <c r="TOH130" s="277"/>
      <c r="TOI130" s="277"/>
      <c r="TOJ130" s="277"/>
      <c r="TOK130" s="277"/>
      <c r="TOL130" s="277"/>
      <c r="TOM130" s="277"/>
      <c r="TON130" s="277"/>
      <c r="TOO130" s="277"/>
      <c r="TOP130" s="277"/>
      <c r="TOQ130" s="277"/>
      <c r="TOR130" s="277"/>
      <c r="TOS130" s="277"/>
      <c r="TOT130" s="277"/>
      <c r="TOU130" s="277"/>
      <c r="TOV130" s="277"/>
      <c r="TOW130" s="277"/>
      <c r="TOX130" s="277"/>
      <c r="TOY130" s="277"/>
      <c r="TOZ130" s="277"/>
      <c r="TPA130" s="277"/>
      <c r="TPB130" s="277"/>
      <c r="TPC130" s="277"/>
      <c r="TPD130" s="277"/>
      <c r="TPE130" s="277"/>
      <c r="TPF130" s="277"/>
      <c r="TPG130" s="277"/>
      <c r="TPH130" s="277"/>
      <c r="TPI130" s="277"/>
      <c r="TPJ130" s="277"/>
      <c r="TPK130" s="277"/>
      <c r="TPL130" s="277"/>
      <c r="TPM130" s="277"/>
      <c r="TPN130" s="277"/>
      <c r="TPO130" s="277"/>
      <c r="TPP130" s="277"/>
      <c r="TPQ130" s="277"/>
      <c r="TPR130" s="277"/>
      <c r="TPS130" s="277"/>
      <c r="TPT130" s="277"/>
      <c r="TPU130" s="277"/>
      <c r="TPV130" s="277"/>
      <c r="TPW130" s="277"/>
      <c r="TPX130" s="277"/>
      <c r="TPY130" s="277"/>
      <c r="TPZ130" s="277"/>
      <c r="TQA130" s="277"/>
      <c r="TQB130" s="277"/>
      <c r="TQC130" s="277"/>
      <c r="TQD130" s="277"/>
      <c r="TQE130" s="277"/>
      <c r="TQF130" s="277"/>
      <c r="TQG130" s="277"/>
      <c r="TQH130" s="277"/>
      <c r="TQI130" s="277"/>
      <c r="TQJ130" s="277"/>
      <c r="TQK130" s="277"/>
      <c r="TQL130" s="277"/>
      <c r="TQM130" s="277"/>
      <c r="TQN130" s="277"/>
      <c r="TQO130" s="277"/>
      <c r="TQP130" s="277"/>
      <c r="TQQ130" s="277"/>
      <c r="TQR130" s="277"/>
      <c r="TQS130" s="277"/>
      <c r="TQT130" s="277"/>
      <c r="TQU130" s="277"/>
      <c r="TQV130" s="277"/>
      <c r="TQW130" s="277"/>
      <c r="TQX130" s="277"/>
      <c r="TQY130" s="277"/>
      <c r="TQZ130" s="277"/>
      <c r="TRA130" s="277"/>
      <c r="TRB130" s="277"/>
      <c r="TRC130" s="277"/>
      <c r="TRD130" s="277"/>
      <c r="TRE130" s="277"/>
      <c r="TRF130" s="277"/>
      <c r="TRG130" s="277"/>
      <c r="TRH130" s="277"/>
      <c r="TRI130" s="277"/>
      <c r="TRJ130" s="277"/>
      <c r="TRK130" s="277"/>
      <c r="TRL130" s="277"/>
      <c r="TRM130" s="277"/>
      <c r="TRN130" s="277"/>
      <c r="TRO130" s="277"/>
      <c r="TRP130" s="277"/>
      <c r="TRQ130" s="277"/>
      <c r="TRR130" s="277"/>
      <c r="TRS130" s="277"/>
      <c r="TRT130" s="277"/>
      <c r="TRU130" s="277"/>
      <c r="TRV130" s="277"/>
      <c r="TRW130" s="277"/>
      <c r="TRX130" s="277"/>
      <c r="TRY130" s="277"/>
      <c r="TRZ130" s="277"/>
      <c r="TSA130" s="277"/>
      <c r="TSB130" s="277"/>
      <c r="TSC130" s="277"/>
      <c r="TSD130" s="277"/>
      <c r="TSE130" s="277"/>
      <c r="TSF130" s="277"/>
      <c r="TSG130" s="277"/>
      <c r="TSH130" s="277"/>
      <c r="TSI130" s="277"/>
      <c r="TSJ130" s="277"/>
      <c r="TSK130" s="277"/>
      <c r="TSL130" s="277"/>
      <c r="TSM130" s="277"/>
      <c r="TSN130" s="277"/>
      <c r="TSO130" s="277"/>
      <c r="TSP130" s="277"/>
      <c r="TSQ130" s="277"/>
      <c r="TSR130" s="277"/>
      <c r="TSS130" s="277"/>
      <c r="TST130" s="277"/>
      <c r="TSU130" s="277"/>
      <c r="TSV130" s="277"/>
      <c r="TSW130" s="277"/>
      <c r="TSX130" s="277"/>
      <c r="TSY130" s="277"/>
      <c r="TSZ130" s="277"/>
      <c r="TTA130" s="277"/>
      <c r="TTB130" s="277"/>
      <c r="TTC130" s="277"/>
      <c r="TTD130" s="277"/>
      <c r="TTE130" s="277"/>
      <c r="TTF130" s="277"/>
      <c r="TTG130" s="277"/>
      <c r="TTH130" s="277"/>
      <c r="TTI130" s="277"/>
      <c r="TTJ130" s="277"/>
      <c r="TTK130" s="277"/>
      <c r="TTL130" s="277"/>
      <c r="TTM130" s="277"/>
      <c r="TTN130" s="277"/>
      <c r="TTO130" s="277"/>
      <c r="TTP130" s="277"/>
      <c r="TTQ130" s="277"/>
      <c r="TTR130" s="277"/>
      <c r="TTS130" s="277"/>
      <c r="TTT130" s="277"/>
      <c r="TTU130" s="277"/>
      <c r="TTV130" s="277"/>
      <c r="TTW130" s="277"/>
      <c r="TTX130" s="277"/>
      <c r="TTY130" s="277"/>
      <c r="TTZ130" s="277"/>
      <c r="TUA130" s="277"/>
      <c r="TUB130" s="277"/>
      <c r="TUC130" s="277"/>
      <c r="TUD130" s="277"/>
      <c r="TUE130" s="277"/>
      <c r="TUF130" s="277"/>
      <c r="TUG130" s="277"/>
      <c r="TUH130" s="277"/>
      <c r="TUI130" s="277"/>
      <c r="TUJ130" s="277"/>
      <c r="TUK130" s="277"/>
      <c r="TUL130" s="277"/>
      <c r="TUM130" s="277"/>
      <c r="TUN130" s="277"/>
      <c r="TUO130" s="277"/>
      <c r="TUP130" s="277"/>
      <c r="TUQ130" s="277"/>
      <c r="TUR130" s="277"/>
      <c r="TUS130" s="277"/>
      <c r="TUT130" s="277"/>
      <c r="TUU130" s="277"/>
      <c r="TUV130" s="277"/>
      <c r="TUW130" s="277"/>
      <c r="TUX130" s="277"/>
      <c r="TUY130" s="277"/>
      <c r="TUZ130" s="277"/>
      <c r="TVA130" s="277"/>
      <c r="TVB130" s="277"/>
      <c r="TVC130" s="277"/>
      <c r="TVD130" s="277"/>
      <c r="TVE130" s="277"/>
      <c r="TVF130" s="277"/>
      <c r="TVG130" s="277"/>
      <c r="TVH130" s="277"/>
      <c r="TVI130" s="277"/>
      <c r="TVJ130" s="277"/>
      <c r="TVK130" s="277"/>
      <c r="TVL130" s="277"/>
      <c r="TVM130" s="277"/>
      <c r="TVN130" s="277"/>
      <c r="TVO130" s="277"/>
      <c r="TVP130" s="277"/>
      <c r="TVQ130" s="277"/>
      <c r="TVR130" s="277"/>
      <c r="TVS130" s="277"/>
      <c r="TVT130" s="277"/>
      <c r="TVU130" s="277"/>
      <c r="TVV130" s="277"/>
      <c r="TVW130" s="277"/>
      <c r="TVX130" s="277"/>
      <c r="TVY130" s="277"/>
      <c r="TVZ130" s="277"/>
      <c r="TWA130" s="277"/>
      <c r="TWB130" s="277"/>
      <c r="TWC130" s="277"/>
      <c r="TWD130" s="277"/>
      <c r="TWE130" s="277"/>
      <c r="TWF130" s="277"/>
      <c r="TWG130" s="277"/>
      <c r="TWH130" s="277"/>
      <c r="TWI130" s="277"/>
      <c r="TWJ130" s="277"/>
      <c r="TWK130" s="277"/>
      <c r="TWL130" s="277"/>
      <c r="TWM130" s="277"/>
      <c r="TWN130" s="277"/>
      <c r="TWO130" s="277"/>
      <c r="TWP130" s="277"/>
      <c r="TWQ130" s="277"/>
      <c r="TWR130" s="277"/>
      <c r="TWS130" s="277"/>
      <c r="TWT130" s="277"/>
      <c r="TWU130" s="277"/>
      <c r="TWV130" s="277"/>
      <c r="TWW130" s="277"/>
      <c r="TWX130" s="277"/>
      <c r="TWY130" s="277"/>
      <c r="TWZ130" s="277"/>
      <c r="TXA130" s="277"/>
      <c r="TXB130" s="277"/>
      <c r="TXC130" s="277"/>
      <c r="TXD130" s="277"/>
      <c r="TXE130" s="277"/>
      <c r="TXF130" s="277"/>
      <c r="TXG130" s="277"/>
      <c r="TXH130" s="277"/>
      <c r="TXI130" s="277"/>
      <c r="TXJ130" s="277"/>
      <c r="TXK130" s="277"/>
      <c r="TXL130" s="277"/>
      <c r="TXM130" s="277"/>
      <c r="TXN130" s="277"/>
      <c r="TXO130" s="277"/>
      <c r="TXP130" s="277"/>
      <c r="TXQ130" s="277"/>
      <c r="TXR130" s="277"/>
      <c r="TXS130" s="277"/>
      <c r="TXT130" s="277"/>
      <c r="TXU130" s="277"/>
      <c r="TXV130" s="277"/>
      <c r="TXW130" s="277"/>
      <c r="TXX130" s="277"/>
      <c r="TXY130" s="277"/>
      <c r="TXZ130" s="277"/>
      <c r="TYA130" s="277"/>
      <c r="TYB130" s="277"/>
      <c r="TYC130" s="277"/>
      <c r="TYD130" s="277"/>
      <c r="TYE130" s="277"/>
      <c r="TYF130" s="277"/>
      <c r="TYG130" s="277"/>
      <c r="TYH130" s="277"/>
      <c r="TYI130" s="277"/>
      <c r="TYJ130" s="277"/>
      <c r="TYK130" s="277"/>
      <c r="TYL130" s="277"/>
      <c r="TYM130" s="277"/>
      <c r="TYN130" s="277"/>
      <c r="TYO130" s="277"/>
      <c r="TYP130" s="277"/>
      <c r="TYQ130" s="277"/>
      <c r="TYR130" s="277"/>
      <c r="TYS130" s="277"/>
      <c r="TYT130" s="277"/>
      <c r="TYU130" s="277"/>
      <c r="TYV130" s="277"/>
      <c r="TYW130" s="277"/>
      <c r="TYX130" s="277"/>
      <c r="TYY130" s="277"/>
      <c r="TYZ130" s="277"/>
      <c r="TZA130" s="277"/>
      <c r="TZB130" s="277"/>
      <c r="TZC130" s="277"/>
      <c r="TZD130" s="277"/>
      <c r="TZE130" s="277"/>
      <c r="TZF130" s="277"/>
      <c r="TZG130" s="277"/>
      <c r="TZH130" s="277"/>
      <c r="TZI130" s="277"/>
      <c r="TZJ130" s="277"/>
      <c r="TZK130" s="277"/>
      <c r="TZL130" s="277"/>
      <c r="TZM130" s="277"/>
      <c r="TZN130" s="277"/>
      <c r="TZO130" s="277"/>
      <c r="TZP130" s="277"/>
      <c r="TZQ130" s="277"/>
      <c r="TZR130" s="277"/>
      <c r="TZS130" s="277"/>
      <c r="TZT130" s="277"/>
      <c r="TZU130" s="277"/>
      <c r="TZV130" s="277"/>
      <c r="TZW130" s="277"/>
      <c r="TZX130" s="277"/>
      <c r="TZY130" s="277"/>
      <c r="TZZ130" s="277"/>
      <c r="UAA130" s="277"/>
      <c r="UAB130" s="277"/>
      <c r="UAC130" s="277"/>
      <c r="UAD130" s="277"/>
      <c r="UAE130" s="277"/>
      <c r="UAF130" s="277"/>
      <c r="UAG130" s="277"/>
      <c r="UAH130" s="277"/>
      <c r="UAI130" s="277"/>
      <c r="UAJ130" s="277"/>
      <c r="UAK130" s="277"/>
      <c r="UAL130" s="277"/>
      <c r="UAM130" s="277"/>
      <c r="UAN130" s="277"/>
      <c r="UAO130" s="277"/>
      <c r="UAP130" s="277"/>
      <c r="UAQ130" s="277"/>
      <c r="UAR130" s="277"/>
      <c r="UAS130" s="277"/>
      <c r="UAT130" s="277"/>
      <c r="UAU130" s="277"/>
      <c r="UAV130" s="277"/>
      <c r="UAW130" s="277"/>
      <c r="UAX130" s="277"/>
      <c r="UAY130" s="277"/>
      <c r="UAZ130" s="277"/>
      <c r="UBA130" s="277"/>
      <c r="UBB130" s="277"/>
      <c r="UBC130" s="277"/>
      <c r="UBD130" s="277"/>
      <c r="UBE130" s="277"/>
      <c r="UBF130" s="277"/>
      <c r="UBG130" s="277"/>
      <c r="UBH130" s="277"/>
      <c r="UBI130" s="277"/>
      <c r="UBJ130" s="277"/>
      <c r="UBK130" s="277"/>
      <c r="UBL130" s="277"/>
      <c r="UBM130" s="277"/>
      <c r="UBN130" s="277"/>
      <c r="UBO130" s="277"/>
      <c r="UBP130" s="277"/>
      <c r="UBQ130" s="277"/>
      <c r="UBR130" s="277"/>
      <c r="UBS130" s="277"/>
      <c r="UBT130" s="277"/>
      <c r="UBU130" s="277"/>
      <c r="UBV130" s="277"/>
      <c r="UBW130" s="277"/>
      <c r="UBX130" s="277"/>
      <c r="UBY130" s="277"/>
      <c r="UBZ130" s="277"/>
      <c r="UCA130" s="277"/>
      <c r="UCB130" s="277"/>
      <c r="UCC130" s="277"/>
      <c r="UCD130" s="277"/>
      <c r="UCE130" s="277"/>
      <c r="UCF130" s="277"/>
      <c r="UCG130" s="277"/>
      <c r="UCH130" s="277"/>
      <c r="UCI130" s="277"/>
      <c r="UCJ130" s="277"/>
      <c r="UCK130" s="277"/>
      <c r="UCL130" s="277"/>
      <c r="UCM130" s="277"/>
      <c r="UCN130" s="277"/>
      <c r="UCO130" s="277"/>
      <c r="UCP130" s="277"/>
      <c r="UCQ130" s="277"/>
      <c r="UCR130" s="277"/>
      <c r="UCS130" s="277"/>
      <c r="UCT130" s="277"/>
      <c r="UCU130" s="277"/>
      <c r="UCV130" s="277"/>
      <c r="UCW130" s="277"/>
      <c r="UCX130" s="277"/>
      <c r="UCY130" s="277"/>
      <c r="UCZ130" s="277"/>
      <c r="UDA130" s="277"/>
      <c r="UDB130" s="277"/>
      <c r="UDC130" s="277"/>
      <c r="UDD130" s="277"/>
      <c r="UDE130" s="277"/>
      <c r="UDF130" s="277"/>
      <c r="UDG130" s="277"/>
      <c r="UDH130" s="277"/>
      <c r="UDI130" s="277"/>
      <c r="UDJ130" s="277"/>
      <c r="UDK130" s="277"/>
      <c r="UDL130" s="277"/>
      <c r="UDM130" s="277"/>
      <c r="UDN130" s="277"/>
      <c r="UDO130" s="277"/>
      <c r="UDP130" s="277"/>
      <c r="UDQ130" s="277"/>
      <c r="UDR130" s="277"/>
      <c r="UDS130" s="277"/>
      <c r="UDT130" s="277"/>
      <c r="UDU130" s="277"/>
      <c r="UDV130" s="277"/>
      <c r="UDW130" s="277"/>
      <c r="UDX130" s="277"/>
      <c r="UDY130" s="277"/>
      <c r="UDZ130" s="277"/>
      <c r="UEA130" s="277"/>
      <c r="UEB130" s="277"/>
      <c r="UEC130" s="277"/>
      <c r="UED130" s="277"/>
      <c r="UEE130" s="277"/>
      <c r="UEF130" s="277"/>
      <c r="UEG130" s="277"/>
      <c r="UEH130" s="277"/>
      <c r="UEI130" s="277"/>
      <c r="UEJ130" s="277"/>
      <c r="UEK130" s="277"/>
      <c r="UEL130" s="277"/>
      <c r="UEM130" s="277"/>
      <c r="UEN130" s="277"/>
      <c r="UEO130" s="277"/>
      <c r="UEP130" s="277"/>
      <c r="UEQ130" s="277"/>
      <c r="UER130" s="277"/>
      <c r="UES130" s="277"/>
      <c r="UET130" s="277"/>
      <c r="UEU130" s="277"/>
      <c r="UEV130" s="277"/>
      <c r="UEW130" s="277"/>
      <c r="UEX130" s="277"/>
      <c r="UEY130" s="277"/>
      <c r="UEZ130" s="277"/>
      <c r="UFA130" s="277"/>
      <c r="UFB130" s="277"/>
      <c r="UFC130" s="277"/>
      <c r="UFD130" s="277"/>
      <c r="UFE130" s="277"/>
      <c r="UFF130" s="277"/>
      <c r="UFG130" s="277"/>
      <c r="UFH130" s="277"/>
      <c r="UFI130" s="277"/>
      <c r="UFJ130" s="277"/>
      <c r="UFK130" s="277"/>
      <c r="UFL130" s="277"/>
      <c r="UFM130" s="277"/>
      <c r="UFN130" s="277"/>
      <c r="UFO130" s="277"/>
      <c r="UFP130" s="277"/>
      <c r="UFQ130" s="277"/>
      <c r="UFR130" s="277"/>
      <c r="UFS130" s="277"/>
      <c r="UFT130" s="277"/>
      <c r="UFU130" s="277"/>
      <c r="UFV130" s="277"/>
      <c r="UFW130" s="277"/>
      <c r="UFX130" s="277"/>
      <c r="UFY130" s="277"/>
      <c r="UFZ130" s="277"/>
      <c r="UGA130" s="277"/>
      <c r="UGB130" s="277"/>
      <c r="UGC130" s="277"/>
      <c r="UGD130" s="277"/>
      <c r="UGE130" s="277"/>
      <c r="UGF130" s="277"/>
      <c r="UGG130" s="277"/>
      <c r="UGH130" s="277"/>
      <c r="UGI130" s="277"/>
      <c r="UGJ130" s="277"/>
      <c r="UGK130" s="277"/>
      <c r="UGL130" s="277"/>
      <c r="UGM130" s="277"/>
      <c r="UGN130" s="277"/>
      <c r="UGO130" s="277"/>
      <c r="UGP130" s="277"/>
      <c r="UGQ130" s="277"/>
      <c r="UGR130" s="277"/>
      <c r="UGS130" s="277"/>
      <c r="UGT130" s="277"/>
      <c r="UGU130" s="277"/>
      <c r="UGV130" s="277"/>
      <c r="UGW130" s="277"/>
      <c r="UGX130" s="277"/>
      <c r="UGY130" s="277"/>
      <c r="UGZ130" s="277"/>
      <c r="UHA130" s="277"/>
      <c r="UHB130" s="277"/>
      <c r="UHC130" s="277"/>
      <c r="UHD130" s="277"/>
      <c r="UHE130" s="277"/>
      <c r="UHF130" s="277"/>
      <c r="UHG130" s="277"/>
      <c r="UHH130" s="277"/>
      <c r="UHI130" s="277"/>
      <c r="UHJ130" s="277"/>
      <c r="UHK130" s="277"/>
      <c r="UHL130" s="277"/>
      <c r="UHM130" s="277"/>
      <c r="UHN130" s="277"/>
      <c r="UHO130" s="277"/>
      <c r="UHP130" s="277"/>
      <c r="UHQ130" s="277"/>
      <c r="UHR130" s="277"/>
      <c r="UHS130" s="277"/>
      <c r="UHT130" s="277"/>
      <c r="UHU130" s="277"/>
      <c r="UHV130" s="277"/>
      <c r="UHW130" s="277"/>
      <c r="UHX130" s="277"/>
      <c r="UHY130" s="277"/>
      <c r="UHZ130" s="277"/>
      <c r="UIA130" s="277"/>
      <c r="UIB130" s="277"/>
      <c r="UIC130" s="277"/>
      <c r="UID130" s="277"/>
      <c r="UIE130" s="277"/>
      <c r="UIF130" s="277"/>
      <c r="UIG130" s="277"/>
      <c r="UIH130" s="277"/>
      <c r="UII130" s="277"/>
      <c r="UIJ130" s="277"/>
      <c r="UIK130" s="277"/>
      <c r="UIL130" s="277"/>
      <c r="UIM130" s="277"/>
      <c r="UIN130" s="277"/>
      <c r="UIO130" s="277"/>
      <c r="UIP130" s="277"/>
      <c r="UIQ130" s="277"/>
      <c r="UIR130" s="277"/>
      <c r="UIS130" s="277"/>
      <c r="UIT130" s="277"/>
      <c r="UIU130" s="277"/>
      <c r="UIV130" s="277"/>
      <c r="UIW130" s="277"/>
      <c r="UIX130" s="277"/>
      <c r="UIY130" s="277"/>
      <c r="UIZ130" s="277"/>
      <c r="UJA130" s="277"/>
      <c r="UJB130" s="277"/>
      <c r="UJC130" s="277"/>
      <c r="UJD130" s="277"/>
      <c r="UJE130" s="277"/>
      <c r="UJF130" s="277"/>
      <c r="UJG130" s="277"/>
      <c r="UJH130" s="277"/>
      <c r="UJI130" s="277"/>
      <c r="UJJ130" s="277"/>
      <c r="UJK130" s="277"/>
      <c r="UJL130" s="277"/>
      <c r="UJM130" s="277"/>
      <c r="UJN130" s="277"/>
      <c r="UJO130" s="277"/>
      <c r="UJP130" s="277"/>
      <c r="UJQ130" s="277"/>
      <c r="UJR130" s="277"/>
      <c r="UJS130" s="277"/>
      <c r="UJT130" s="277"/>
      <c r="UJU130" s="277"/>
      <c r="UJV130" s="277"/>
      <c r="UJW130" s="277"/>
      <c r="UJX130" s="277"/>
      <c r="UJY130" s="277"/>
      <c r="UJZ130" s="277"/>
      <c r="UKA130" s="277"/>
      <c r="UKB130" s="277"/>
      <c r="UKC130" s="277"/>
      <c r="UKD130" s="277"/>
      <c r="UKE130" s="277"/>
      <c r="UKF130" s="277"/>
      <c r="UKG130" s="277"/>
      <c r="UKH130" s="277"/>
      <c r="UKI130" s="277"/>
      <c r="UKJ130" s="277"/>
      <c r="UKK130" s="277"/>
      <c r="UKL130" s="277"/>
      <c r="UKM130" s="277"/>
      <c r="UKN130" s="277"/>
      <c r="UKO130" s="277"/>
      <c r="UKP130" s="277"/>
      <c r="UKQ130" s="277"/>
      <c r="UKR130" s="277"/>
      <c r="UKS130" s="277"/>
      <c r="UKT130" s="277"/>
      <c r="UKU130" s="277"/>
      <c r="UKV130" s="277"/>
      <c r="UKW130" s="277"/>
      <c r="UKX130" s="277"/>
      <c r="UKY130" s="277"/>
      <c r="UKZ130" s="277"/>
      <c r="ULA130" s="277"/>
      <c r="ULB130" s="277"/>
      <c r="ULC130" s="277"/>
      <c r="ULD130" s="277"/>
      <c r="ULE130" s="277"/>
      <c r="ULF130" s="277"/>
      <c r="ULG130" s="277"/>
      <c r="ULH130" s="277"/>
      <c r="ULI130" s="277"/>
      <c r="ULJ130" s="277"/>
      <c r="ULK130" s="277"/>
      <c r="ULL130" s="277"/>
      <c r="ULM130" s="277"/>
      <c r="ULN130" s="277"/>
      <c r="ULO130" s="277"/>
      <c r="ULP130" s="277"/>
      <c r="ULQ130" s="277"/>
      <c r="ULR130" s="277"/>
      <c r="ULS130" s="277"/>
      <c r="ULT130" s="277"/>
      <c r="ULU130" s="277"/>
      <c r="ULV130" s="277"/>
      <c r="ULW130" s="277"/>
      <c r="ULX130" s="277"/>
      <c r="ULY130" s="277"/>
      <c r="ULZ130" s="277"/>
      <c r="UMA130" s="277"/>
      <c r="UMB130" s="277"/>
      <c r="UMC130" s="277"/>
      <c r="UMD130" s="277"/>
      <c r="UME130" s="277"/>
      <c r="UMF130" s="277"/>
      <c r="UMG130" s="277"/>
      <c r="UMH130" s="277"/>
      <c r="UMI130" s="277"/>
      <c r="UMJ130" s="277"/>
      <c r="UMK130" s="277"/>
      <c r="UML130" s="277"/>
      <c r="UMM130" s="277"/>
      <c r="UMN130" s="277"/>
      <c r="UMO130" s="277"/>
      <c r="UMP130" s="277"/>
      <c r="UMQ130" s="277"/>
      <c r="UMR130" s="277"/>
      <c r="UMS130" s="277"/>
      <c r="UMT130" s="277"/>
      <c r="UMU130" s="277"/>
      <c r="UMV130" s="277"/>
      <c r="UMW130" s="277"/>
      <c r="UMX130" s="277"/>
      <c r="UMY130" s="277"/>
      <c r="UMZ130" s="277"/>
      <c r="UNA130" s="277"/>
      <c r="UNB130" s="277"/>
      <c r="UNC130" s="277"/>
      <c r="UND130" s="277"/>
      <c r="UNE130" s="277"/>
      <c r="UNF130" s="277"/>
      <c r="UNG130" s="277"/>
      <c r="UNH130" s="277"/>
      <c r="UNI130" s="277"/>
      <c r="UNJ130" s="277"/>
      <c r="UNK130" s="277"/>
      <c r="UNL130" s="277"/>
      <c r="UNM130" s="277"/>
      <c r="UNN130" s="277"/>
      <c r="UNO130" s="277"/>
      <c r="UNP130" s="277"/>
      <c r="UNQ130" s="277"/>
      <c r="UNR130" s="277"/>
      <c r="UNS130" s="277"/>
      <c r="UNT130" s="277"/>
      <c r="UNU130" s="277"/>
      <c r="UNV130" s="277"/>
      <c r="UNW130" s="277"/>
      <c r="UNX130" s="277"/>
      <c r="UNY130" s="277"/>
      <c r="UNZ130" s="277"/>
      <c r="UOA130" s="277"/>
      <c r="UOB130" s="277"/>
      <c r="UOC130" s="277"/>
      <c r="UOD130" s="277"/>
      <c r="UOE130" s="277"/>
      <c r="UOF130" s="277"/>
      <c r="UOG130" s="277"/>
      <c r="UOH130" s="277"/>
      <c r="UOI130" s="277"/>
      <c r="UOJ130" s="277"/>
      <c r="UOK130" s="277"/>
      <c r="UOL130" s="277"/>
      <c r="UOM130" s="277"/>
      <c r="UON130" s="277"/>
      <c r="UOO130" s="277"/>
      <c r="UOP130" s="277"/>
      <c r="UOQ130" s="277"/>
      <c r="UOR130" s="277"/>
      <c r="UOS130" s="277"/>
      <c r="UOT130" s="277"/>
      <c r="UOU130" s="277"/>
      <c r="UOV130" s="277"/>
      <c r="UOW130" s="277"/>
      <c r="UOX130" s="277"/>
      <c r="UOY130" s="277"/>
      <c r="UOZ130" s="277"/>
      <c r="UPA130" s="277"/>
      <c r="UPB130" s="277"/>
      <c r="UPC130" s="277"/>
      <c r="UPD130" s="277"/>
      <c r="UPE130" s="277"/>
      <c r="UPF130" s="277"/>
      <c r="UPG130" s="277"/>
      <c r="UPH130" s="277"/>
      <c r="UPI130" s="277"/>
      <c r="UPJ130" s="277"/>
      <c r="UPK130" s="277"/>
      <c r="UPL130" s="277"/>
      <c r="UPM130" s="277"/>
      <c r="UPN130" s="277"/>
      <c r="UPO130" s="277"/>
      <c r="UPP130" s="277"/>
      <c r="UPQ130" s="277"/>
      <c r="UPR130" s="277"/>
      <c r="UPS130" s="277"/>
      <c r="UPT130" s="277"/>
      <c r="UPU130" s="277"/>
      <c r="UPV130" s="277"/>
      <c r="UPW130" s="277"/>
      <c r="UPX130" s="277"/>
      <c r="UPY130" s="277"/>
      <c r="UPZ130" s="277"/>
      <c r="UQA130" s="277"/>
      <c r="UQB130" s="277"/>
      <c r="UQC130" s="277"/>
      <c r="UQD130" s="277"/>
      <c r="UQE130" s="277"/>
      <c r="UQF130" s="277"/>
      <c r="UQG130" s="277"/>
      <c r="UQH130" s="277"/>
      <c r="UQI130" s="277"/>
      <c r="UQJ130" s="277"/>
      <c r="UQK130" s="277"/>
      <c r="UQL130" s="277"/>
      <c r="UQM130" s="277"/>
      <c r="UQN130" s="277"/>
      <c r="UQO130" s="277"/>
      <c r="UQP130" s="277"/>
      <c r="UQQ130" s="277"/>
      <c r="UQR130" s="277"/>
      <c r="UQS130" s="277"/>
      <c r="UQT130" s="277"/>
      <c r="UQU130" s="277"/>
      <c r="UQV130" s="277"/>
      <c r="UQW130" s="277"/>
      <c r="UQX130" s="277"/>
      <c r="UQY130" s="277"/>
      <c r="UQZ130" s="277"/>
      <c r="URA130" s="277"/>
      <c r="URB130" s="277"/>
      <c r="URC130" s="277"/>
      <c r="URD130" s="277"/>
      <c r="URE130" s="277"/>
      <c r="URF130" s="277"/>
      <c r="URG130" s="277"/>
      <c r="URH130" s="277"/>
      <c r="URI130" s="277"/>
      <c r="URJ130" s="277"/>
      <c r="URK130" s="277"/>
      <c r="URL130" s="277"/>
      <c r="URM130" s="277"/>
      <c r="URN130" s="277"/>
      <c r="URO130" s="277"/>
      <c r="URP130" s="277"/>
      <c r="URQ130" s="277"/>
      <c r="URR130" s="277"/>
      <c r="URS130" s="277"/>
      <c r="URT130" s="277"/>
      <c r="URU130" s="277"/>
      <c r="URV130" s="277"/>
      <c r="URW130" s="277"/>
      <c r="URX130" s="277"/>
      <c r="URY130" s="277"/>
      <c r="URZ130" s="277"/>
      <c r="USA130" s="277"/>
      <c r="USB130" s="277"/>
      <c r="USC130" s="277"/>
      <c r="USD130" s="277"/>
      <c r="USE130" s="277"/>
      <c r="USF130" s="277"/>
      <c r="USG130" s="277"/>
      <c r="USH130" s="277"/>
      <c r="USI130" s="277"/>
      <c r="USJ130" s="277"/>
      <c r="USK130" s="277"/>
      <c r="USL130" s="277"/>
      <c r="USM130" s="277"/>
      <c r="USN130" s="277"/>
      <c r="USO130" s="277"/>
      <c r="USP130" s="277"/>
      <c r="USQ130" s="277"/>
      <c r="USR130" s="277"/>
      <c r="USS130" s="277"/>
      <c r="UST130" s="277"/>
      <c r="USU130" s="277"/>
      <c r="USV130" s="277"/>
      <c r="USW130" s="277"/>
      <c r="USX130" s="277"/>
      <c r="USY130" s="277"/>
      <c r="USZ130" s="277"/>
      <c r="UTA130" s="277"/>
      <c r="UTB130" s="277"/>
      <c r="UTC130" s="277"/>
      <c r="UTD130" s="277"/>
      <c r="UTE130" s="277"/>
      <c r="UTF130" s="277"/>
      <c r="UTG130" s="277"/>
      <c r="UTH130" s="277"/>
      <c r="UTI130" s="277"/>
      <c r="UTJ130" s="277"/>
      <c r="UTK130" s="277"/>
      <c r="UTL130" s="277"/>
      <c r="UTM130" s="277"/>
      <c r="UTN130" s="277"/>
      <c r="UTO130" s="277"/>
      <c r="UTP130" s="277"/>
      <c r="UTQ130" s="277"/>
      <c r="UTR130" s="277"/>
      <c r="UTS130" s="277"/>
      <c r="UTT130" s="277"/>
      <c r="UTU130" s="277"/>
      <c r="UTV130" s="277"/>
      <c r="UTW130" s="277"/>
      <c r="UTX130" s="277"/>
      <c r="UTY130" s="277"/>
      <c r="UTZ130" s="277"/>
      <c r="UUA130" s="277"/>
      <c r="UUB130" s="277"/>
      <c r="UUC130" s="277"/>
      <c r="UUD130" s="277"/>
      <c r="UUE130" s="277"/>
      <c r="UUF130" s="277"/>
      <c r="UUG130" s="277"/>
      <c r="UUH130" s="277"/>
      <c r="UUI130" s="277"/>
      <c r="UUJ130" s="277"/>
      <c r="UUK130" s="277"/>
      <c r="UUL130" s="277"/>
      <c r="UUM130" s="277"/>
      <c r="UUN130" s="277"/>
      <c r="UUO130" s="277"/>
      <c r="UUP130" s="277"/>
      <c r="UUQ130" s="277"/>
      <c r="UUR130" s="277"/>
      <c r="UUS130" s="277"/>
      <c r="UUT130" s="277"/>
      <c r="UUU130" s="277"/>
      <c r="UUV130" s="277"/>
      <c r="UUW130" s="277"/>
      <c r="UUX130" s="277"/>
      <c r="UUY130" s="277"/>
      <c r="UUZ130" s="277"/>
      <c r="UVA130" s="277"/>
      <c r="UVB130" s="277"/>
      <c r="UVC130" s="277"/>
      <c r="UVD130" s="277"/>
      <c r="UVE130" s="277"/>
      <c r="UVF130" s="277"/>
      <c r="UVG130" s="277"/>
      <c r="UVH130" s="277"/>
      <c r="UVI130" s="277"/>
      <c r="UVJ130" s="277"/>
      <c r="UVK130" s="277"/>
      <c r="UVL130" s="277"/>
      <c r="UVM130" s="277"/>
      <c r="UVN130" s="277"/>
      <c r="UVO130" s="277"/>
      <c r="UVP130" s="277"/>
      <c r="UVQ130" s="277"/>
      <c r="UVR130" s="277"/>
      <c r="UVS130" s="277"/>
      <c r="UVT130" s="277"/>
      <c r="UVU130" s="277"/>
      <c r="UVV130" s="277"/>
      <c r="UVW130" s="277"/>
      <c r="UVX130" s="277"/>
      <c r="UVY130" s="277"/>
      <c r="UVZ130" s="277"/>
      <c r="UWA130" s="277"/>
      <c r="UWB130" s="277"/>
      <c r="UWC130" s="277"/>
      <c r="UWD130" s="277"/>
      <c r="UWE130" s="277"/>
      <c r="UWF130" s="277"/>
      <c r="UWG130" s="277"/>
      <c r="UWH130" s="277"/>
      <c r="UWI130" s="277"/>
      <c r="UWJ130" s="277"/>
      <c r="UWK130" s="277"/>
      <c r="UWL130" s="277"/>
      <c r="UWM130" s="277"/>
      <c r="UWN130" s="277"/>
      <c r="UWO130" s="277"/>
      <c r="UWP130" s="277"/>
      <c r="UWQ130" s="277"/>
      <c r="UWR130" s="277"/>
      <c r="UWS130" s="277"/>
      <c r="UWT130" s="277"/>
      <c r="UWU130" s="277"/>
      <c r="UWV130" s="277"/>
      <c r="UWW130" s="277"/>
      <c r="UWX130" s="277"/>
      <c r="UWY130" s="277"/>
      <c r="UWZ130" s="277"/>
      <c r="UXA130" s="277"/>
      <c r="UXB130" s="277"/>
      <c r="UXC130" s="277"/>
      <c r="UXD130" s="277"/>
      <c r="UXE130" s="277"/>
      <c r="UXF130" s="277"/>
      <c r="UXG130" s="277"/>
      <c r="UXH130" s="277"/>
      <c r="UXI130" s="277"/>
      <c r="UXJ130" s="277"/>
      <c r="UXK130" s="277"/>
      <c r="UXL130" s="277"/>
      <c r="UXM130" s="277"/>
      <c r="UXN130" s="277"/>
      <c r="UXO130" s="277"/>
      <c r="UXP130" s="277"/>
      <c r="UXQ130" s="277"/>
      <c r="UXR130" s="277"/>
      <c r="UXS130" s="277"/>
      <c r="UXT130" s="277"/>
      <c r="UXU130" s="277"/>
      <c r="UXV130" s="277"/>
      <c r="UXW130" s="277"/>
      <c r="UXX130" s="277"/>
      <c r="UXY130" s="277"/>
      <c r="UXZ130" s="277"/>
      <c r="UYA130" s="277"/>
      <c r="UYB130" s="277"/>
      <c r="UYC130" s="277"/>
      <c r="UYD130" s="277"/>
      <c r="UYE130" s="277"/>
      <c r="UYF130" s="277"/>
      <c r="UYG130" s="277"/>
      <c r="UYH130" s="277"/>
      <c r="UYI130" s="277"/>
      <c r="UYJ130" s="277"/>
      <c r="UYK130" s="277"/>
      <c r="UYL130" s="277"/>
      <c r="UYM130" s="277"/>
      <c r="UYN130" s="277"/>
      <c r="UYO130" s="277"/>
      <c r="UYP130" s="277"/>
      <c r="UYQ130" s="277"/>
      <c r="UYR130" s="277"/>
      <c r="UYS130" s="277"/>
      <c r="UYT130" s="277"/>
      <c r="UYU130" s="277"/>
      <c r="UYV130" s="277"/>
      <c r="UYW130" s="277"/>
      <c r="UYX130" s="277"/>
      <c r="UYY130" s="277"/>
      <c r="UYZ130" s="277"/>
      <c r="UZA130" s="277"/>
      <c r="UZB130" s="277"/>
      <c r="UZC130" s="277"/>
      <c r="UZD130" s="277"/>
      <c r="UZE130" s="277"/>
      <c r="UZF130" s="277"/>
      <c r="UZG130" s="277"/>
      <c r="UZH130" s="277"/>
      <c r="UZI130" s="277"/>
      <c r="UZJ130" s="277"/>
      <c r="UZK130" s="277"/>
      <c r="UZL130" s="277"/>
      <c r="UZM130" s="277"/>
      <c r="UZN130" s="277"/>
      <c r="UZO130" s="277"/>
      <c r="UZP130" s="277"/>
      <c r="UZQ130" s="277"/>
      <c r="UZR130" s="277"/>
      <c r="UZS130" s="277"/>
      <c r="UZT130" s="277"/>
      <c r="UZU130" s="277"/>
      <c r="UZV130" s="277"/>
      <c r="UZW130" s="277"/>
      <c r="UZX130" s="277"/>
      <c r="UZY130" s="277"/>
      <c r="UZZ130" s="277"/>
      <c r="VAA130" s="277"/>
      <c r="VAB130" s="277"/>
      <c r="VAC130" s="277"/>
      <c r="VAD130" s="277"/>
      <c r="VAE130" s="277"/>
      <c r="VAF130" s="277"/>
      <c r="VAG130" s="277"/>
      <c r="VAH130" s="277"/>
      <c r="VAI130" s="277"/>
      <c r="VAJ130" s="277"/>
      <c r="VAK130" s="277"/>
      <c r="VAL130" s="277"/>
      <c r="VAM130" s="277"/>
      <c r="VAN130" s="277"/>
      <c r="VAO130" s="277"/>
      <c r="VAP130" s="277"/>
      <c r="VAQ130" s="277"/>
      <c r="VAR130" s="277"/>
      <c r="VAS130" s="277"/>
      <c r="VAT130" s="277"/>
      <c r="VAU130" s="277"/>
      <c r="VAV130" s="277"/>
      <c r="VAW130" s="277"/>
      <c r="VAX130" s="277"/>
      <c r="VAY130" s="277"/>
      <c r="VAZ130" s="277"/>
      <c r="VBA130" s="277"/>
      <c r="VBB130" s="277"/>
      <c r="VBC130" s="277"/>
      <c r="VBD130" s="277"/>
      <c r="VBE130" s="277"/>
      <c r="VBF130" s="277"/>
      <c r="VBG130" s="277"/>
      <c r="VBH130" s="277"/>
      <c r="VBI130" s="277"/>
      <c r="VBJ130" s="277"/>
      <c r="VBK130" s="277"/>
      <c r="VBL130" s="277"/>
      <c r="VBM130" s="277"/>
      <c r="VBN130" s="277"/>
      <c r="VBO130" s="277"/>
      <c r="VBP130" s="277"/>
      <c r="VBQ130" s="277"/>
      <c r="VBR130" s="277"/>
      <c r="VBS130" s="277"/>
      <c r="VBT130" s="277"/>
      <c r="VBU130" s="277"/>
      <c r="VBV130" s="277"/>
      <c r="VBW130" s="277"/>
      <c r="VBX130" s="277"/>
      <c r="VBY130" s="277"/>
      <c r="VBZ130" s="277"/>
      <c r="VCA130" s="277"/>
      <c r="VCB130" s="277"/>
      <c r="VCC130" s="277"/>
      <c r="VCD130" s="277"/>
      <c r="VCE130" s="277"/>
      <c r="VCF130" s="277"/>
      <c r="VCG130" s="277"/>
      <c r="VCH130" s="277"/>
      <c r="VCI130" s="277"/>
      <c r="VCJ130" s="277"/>
      <c r="VCK130" s="277"/>
      <c r="VCL130" s="277"/>
      <c r="VCM130" s="277"/>
      <c r="VCN130" s="277"/>
      <c r="VCO130" s="277"/>
      <c r="VCP130" s="277"/>
      <c r="VCQ130" s="277"/>
      <c r="VCR130" s="277"/>
      <c r="VCS130" s="277"/>
      <c r="VCT130" s="277"/>
      <c r="VCU130" s="277"/>
      <c r="VCV130" s="277"/>
      <c r="VCW130" s="277"/>
      <c r="VCX130" s="277"/>
      <c r="VCY130" s="277"/>
      <c r="VCZ130" s="277"/>
      <c r="VDA130" s="277"/>
      <c r="VDB130" s="277"/>
      <c r="VDC130" s="277"/>
      <c r="VDD130" s="277"/>
      <c r="VDE130" s="277"/>
      <c r="VDF130" s="277"/>
      <c r="VDG130" s="277"/>
      <c r="VDH130" s="277"/>
      <c r="VDI130" s="277"/>
      <c r="VDJ130" s="277"/>
      <c r="VDK130" s="277"/>
      <c r="VDL130" s="277"/>
      <c r="VDM130" s="277"/>
      <c r="VDN130" s="277"/>
      <c r="VDO130" s="277"/>
      <c r="VDP130" s="277"/>
      <c r="VDQ130" s="277"/>
      <c r="VDR130" s="277"/>
      <c r="VDS130" s="277"/>
      <c r="VDT130" s="277"/>
      <c r="VDU130" s="277"/>
      <c r="VDV130" s="277"/>
      <c r="VDW130" s="277"/>
      <c r="VDX130" s="277"/>
      <c r="VDY130" s="277"/>
      <c r="VDZ130" s="277"/>
      <c r="VEA130" s="277"/>
      <c r="VEB130" s="277"/>
      <c r="VEC130" s="277"/>
      <c r="VED130" s="277"/>
      <c r="VEE130" s="277"/>
      <c r="VEF130" s="277"/>
      <c r="VEG130" s="277"/>
      <c r="VEH130" s="277"/>
      <c r="VEI130" s="277"/>
      <c r="VEJ130" s="277"/>
      <c r="VEK130" s="277"/>
      <c r="VEL130" s="277"/>
      <c r="VEM130" s="277"/>
      <c r="VEN130" s="277"/>
      <c r="VEO130" s="277"/>
      <c r="VEP130" s="277"/>
      <c r="VEQ130" s="277"/>
      <c r="VER130" s="277"/>
      <c r="VES130" s="277"/>
      <c r="VET130" s="277"/>
      <c r="VEU130" s="277"/>
      <c r="VEV130" s="277"/>
      <c r="VEW130" s="277"/>
      <c r="VEX130" s="277"/>
      <c r="VEY130" s="277"/>
      <c r="VEZ130" s="277"/>
      <c r="VFA130" s="277"/>
      <c r="VFB130" s="277"/>
      <c r="VFC130" s="277"/>
      <c r="VFD130" s="277"/>
      <c r="VFE130" s="277"/>
      <c r="VFF130" s="277"/>
      <c r="VFG130" s="277"/>
      <c r="VFH130" s="277"/>
      <c r="VFI130" s="277"/>
      <c r="VFJ130" s="277"/>
      <c r="VFK130" s="277"/>
      <c r="VFL130" s="277"/>
      <c r="VFM130" s="277"/>
      <c r="VFN130" s="277"/>
      <c r="VFO130" s="277"/>
      <c r="VFP130" s="277"/>
      <c r="VFQ130" s="277"/>
      <c r="VFR130" s="277"/>
      <c r="VFS130" s="277"/>
      <c r="VFT130" s="277"/>
      <c r="VFU130" s="277"/>
      <c r="VFV130" s="277"/>
      <c r="VFW130" s="277"/>
      <c r="VFX130" s="277"/>
      <c r="VFY130" s="277"/>
      <c r="VFZ130" s="277"/>
      <c r="VGA130" s="277"/>
      <c r="VGB130" s="277"/>
      <c r="VGC130" s="277"/>
      <c r="VGD130" s="277"/>
      <c r="VGE130" s="277"/>
      <c r="VGF130" s="277"/>
      <c r="VGG130" s="277"/>
      <c r="VGH130" s="277"/>
      <c r="VGI130" s="277"/>
      <c r="VGJ130" s="277"/>
      <c r="VGK130" s="277"/>
      <c r="VGL130" s="277"/>
      <c r="VGM130" s="277"/>
      <c r="VGN130" s="277"/>
      <c r="VGO130" s="277"/>
      <c r="VGP130" s="277"/>
      <c r="VGQ130" s="277"/>
      <c r="VGR130" s="277"/>
      <c r="VGS130" s="277"/>
      <c r="VGT130" s="277"/>
      <c r="VGU130" s="277"/>
      <c r="VGV130" s="277"/>
      <c r="VGW130" s="277"/>
      <c r="VGX130" s="277"/>
      <c r="VGY130" s="277"/>
      <c r="VGZ130" s="277"/>
      <c r="VHA130" s="277"/>
      <c r="VHB130" s="277"/>
      <c r="VHC130" s="277"/>
      <c r="VHD130" s="277"/>
      <c r="VHE130" s="277"/>
      <c r="VHF130" s="277"/>
      <c r="VHG130" s="277"/>
      <c r="VHH130" s="277"/>
      <c r="VHI130" s="277"/>
      <c r="VHJ130" s="277"/>
      <c r="VHK130" s="277"/>
      <c r="VHL130" s="277"/>
      <c r="VHM130" s="277"/>
      <c r="VHN130" s="277"/>
      <c r="VHO130" s="277"/>
      <c r="VHP130" s="277"/>
      <c r="VHQ130" s="277"/>
      <c r="VHR130" s="277"/>
      <c r="VHS130" s="277"/>
      <c r="VHT130" s="277"/>
      <c r="VHU130" s="277"/>
      <c r="VHV130" s="277"/>
      <c r="VHW130" s="277"/>
      <c r="VHX130" s="277"/>
      <c r="VHY130" s="277"/>
      <c r="VHZ130" s="277"/>
      <c r="VIA130" s="277"/>
      <c r="VIB130" s="277"/>
      <c r="VIC130" s="277"/>
      <c r="VID130" s="277"/>
      <c r="VIE130" s="277"/>
      <c r="VIF130" s="277"/>
      <c r="VIG130" s="277"/>
      <c r="VIH130" s="277"/>
      <c r="VII130" s="277"/>
      <c r="VIJ130" s="277"/>
      <c r="VIK130" s="277"/>
      <c r="VIL130" s="277"/>
      <c r="VIM130" s="277"/>
      <c r="VIN130" s="277"/>
      <c r="VIO130" s="277"/>
      <c r="VIP130" s="277"/>
      <c r="VIQ130" s="277"/>
      <c r="VIR130" s="277"/>
      <c r="VIS130" s="277"/>
      <c r="VIT130" s="277"/>
      <c r="VIU130" s="277"/>
      <c r="VIV130" s="277"/>
      <c r="VIW130" s="277"/>
      <c r="VIX130" s="277"/>
      <c r="VIY130" s="277"/>
      <c r="VIZ130" s="277"/>
      <c r="VJA130" s="277"/>
      <c r="VJB130" s="277"/>
      <c r="VJC130" s="277"/>
      <c r="VJD130" s="277"/>
      <c r="VJE130" s="277"/>
      <c r="VJF130" s="277"/>
      <c r="VJG130" s="277"/>
      <c r="VJH130" s="277"/>
      <c r="VJI130" s="277"/>
      <c r="VJJ130" s="277"/>
      <c r="VJK130" s="277"/>
      <c r="VJL130" s="277"/>
      <c r="VJM130" s="277"/>
      <c r="VJN130" s="277"/>
      <c r="VJO130" s="277"/>
      <c r="VJP130" s="277"/>
      <c r="VJQ130" s="277"/>
      <c r="VJR130" s="277"/>
      <c r="VJS130" s="277"/>
      <c r="VJT130" s="277"/>
      <c r="VJU130" s="277"/>
      <c r="VJV130" s="277"/>
      <c r="VJW130" s="277"/>
      <c r="VJX130" s="277"/>
      <c r="VJY130" s="277"/>
      <c r="VJZ130" s="277"/>
      <c r="VKA130" s="277"/>
      <c r="VKB130" s="277"/>
      <c r="VKC130" s="277"/>
      <c r="VKD130" s="277"/>
      <c r="VKE130" s="277"/>
      <c r="VKF130" s="277"/>
      <c r="VKG130" s="277"/>
      <c r="VKH130" s="277"/>
      <c r="VKI130" s="277"/>
      <c r="VKJ130" s="277"/>
      <c r="VKK130" s="277"/>
      <c r="VKL130" s="277"/>
      <c r="VKM130" s="277"/>
      <c r="VKN130" s="277"/>
      <c r="VKO130" s="277"/>
      <c r="VKP130" s="277"/>
      <c r="VKQ130" s="277"/>
      <c r="VKR130" s="277"/>
      <c r="VKS130" s="277"/>
      <c r="VKT130" s="277"/>
      <c r="VKU130" s="277"/>
      <c r="VKV130" s="277"/>
      <c r="VKW130" s="277"/>
      <c r="VKX130" s="277"/>
      <c r="VKY130" s="277"/>
      <c r="VKZ130" s="277"/>
      <c r="VLA130" s="277"/>
      <c r="VLB130" s="277"/>
      <c r="VLC130" s="277"/>
      <c r="VLD130" s="277"/>
      <c r="VLE130" s="277"/>
      <c r="VLF130" s="277"/>
      <c r="VLG130" s="277"/>
      <c r="VLH130" s="277"/>
      <c r="VLI130" s="277"/>
      <c r="VLJ130" s="277"/>
      <c r="VLK130" s="277"/>
      <c r="VLL130" s="277"/>
      <c r="VLM130" s="277"/>
      <c r="VLN130" s="277"/>
      <c r="VLO130" s="277"/>
      <c r="VLP130" s="277"/>
      <c r="VLQ130" s="277"/>
      <c r="VLR130" s="277"/>
      <c r="VLS130" s="277"/>
      <c r="VLT130" s="277"/>
      <c r="VLU130" s="277"/>
      <c r="VLV130" s="277"/>
      <c r="VLW130" s="277"/>
      <c r="VLX130" s="277"/>
      <c r="VLY130" s="277"/>
      <c r="VLZ130" s="277"/>
      <c r="VMA130" s="277"/>
      <c r="VMB130" s="277"/>
      <c r="VMC130" s="277"/>
      <c r="VMD130" s="277"/>
      <c r="VME130" s="277"/>
      <c r="VMF130" s="277"/>
      <c r="VMG130" s="277"/>
      <c r="VMH130" s="277"/>
      <c r="VMI130" s="277"/>
      <c r="VMJ130" s="277"/>
      <c r="VMK130" s="277"/>
      <c r="VML130" s="277"/>
      <c r="VMM130" s="277"/>
      <c r="VMN130" s="277"/>
      <c r="VMO130" s="277"/>
      <c r="VMP130" s="277"/>
      <c r="VMQ130" s="277"/>
      <c r="VMR130" s="277"/>
      <c r="VMS130" s="277"/>
      <c r="VMT130" s="277"/>
      <c r="VMU130" s="277"/>
      <c r="VMV130" s="277"/>
      <c r="VMW130" s="277"/>
      <c r="VMX130" s="277"/>
      <c r="VMY130" s="277"/>
      <c r="VMZ130" s="277"/>
      <c r="VNA130" s="277"/>
      <c r="VNB130" s="277"/>
      <c r="VNC130" s="277"/>
      <c r="VND130" s="277"/>
      <c r="VNE130" s="277"/>
      <c r="VNF130" s="277"/>
      <c r="VNG130" s="277"/>
      <c r="VNH130" s="277"/>
      <c r="VNI130" s="277"/>
      <c r="VNJ130" s="277"/>
      <c r="VNK130" s="277"/>
      <c r="VNL130" s="277"/>
      <c r="VNM130" s="277"/>
      <c r="VNN130" s="277"/>
      <c r="VNO130" s="277"/>
      <c r="VNP130" s="277"/>
      <c r="VNQ130" s="277"/>
      <c r="VNR130" s="277"/>
      <c r="VNS130" s="277"/>
      <c r="VNT130" s="277"/>
      <c r="VNU130" s="277"/>
      <c r="VNV130" s="277"/>
      <c r="VNW130" s="277"/>
      <c r="VNX130" s="277"/>
      <c r="VNY130" s="277"/>
      <c r="VNZ130" s="277"/>
      <c r="VOA130" s="277"/>
      <c r="VOB130" s="277"/>
      <c r="VOC130" s="277"/>
      <c r="VOD130" s="277"/>
      <c r="VOE130" s="277"/>
      <c r="VOF130" s="277"/>
      <c r="VOG130" s="277"/>
      <c r="VOH130" s="277"/>
      <c r="VOI130" s="277"/>
      <c r="VOJ130" s="277"/>
      <c r="VOK130" s="277"/>
      <c r="VOL130" s="277"/>
      <c r="VOM130" s="277"/>
      <c r="VON130" s="277"/>
      <c r="VOO130" s="277"/>
      <c r="VOP130" s="277"/>
      <c r="VOQ130" s="277"/>
      <c r="VOR130" s="277"/>
      <c r="VOS130" s="277"/>
      <c r="VOT130" s="277"/>
      <c r="VOU130" s="277"/>
      <c r="VOV130" s="277"/>
      <c r="VOW130" s="277"/>
      <c r="VOX130" s="277"/>
      <c r="VOY130" s="277"/>
      <c r="VOZ130" s="277"/>
      <c r="VPA130" s="277"/>
      <c r="VPB130" s="277"/>
      <c r="VPC130" s="277"/>
      <c r="VPD130" s="277"/>
      <c r="VPE130" s="277"/>
      <c r="VPF130" s="277"/>
      <c r="VPG130" s="277"/>
      <c r="VPH130" s="277"/>
      <c r="VPI130" s="277"/>
      <c r="VPJ130" s="277"/>
      <c r="VPK130" s="277"/>
      <c r="VPL130" s="277"/>
      <c r="VPM130" s="277"/>
      <c r="VPN130" s="277"/>
      <c r="VPO130" s="277"/>
      <c r="VPP130" s="277"/>
      <c r="VPQ130" s="277"/>
      <c r="VPR130" s="277"/>
      <c r="VPS130" s="277"/>
      <c r="VPT130" s="277"/>
      <c r="VPU130" s="277"/>
      <c r="VPV130" s="277"/>
      <c r="VPW130" s="277"/>
      <c r="VPX130" s="277"/>
      <c r="VPY130" s="277"/>
      <c r="VPZ130" s="277"/>
      <c r="VQA130" s="277"/>
      <c r="VQB130" s="277"/>
      <c r="VQC130" s="277"/>
      <c r="VQD130" s="277"/>
      <c r="VQE130" s="277"/>
      <c r="VQF130" s="277"/>
      <c r="VQG130" s="277"/>
      <c r="VQH130" s="277"/>
      <c r="VQI130" s="277"/>
      <c r="VQJ130" s="277"/>
      <c r="VQK130" s="277"/>
      <c r="VQL130" s="277"/>
      <c r="VQM130" s="277"/>
      <c r="VQN130" s="277"/>
      <c r="VQO130" s="277"/>
      <c r="VQP130" s="277"/>
      <c r="VQQ130" s="277"/>
      <c r="VQR130" s="277"/>
      <c r="VQS130" s="277"/>
      <c r="VQT130" s="277"/>
      <c r="VQU130" s="277"/>
      <c r="VQV130" s="277"/>
      <c r="VQW130" s="277"/>
      <c r="VQX130" s="277"/>
      <c r="VQY130" s="277"/>
      <c r="VQZ130" s="277"/>
      <c r="VRA130" s="277"/>
      <c r="VRB130" s="277"/>
      <c r="VRC130" s="277"/>
      <c r="VRD130" s="277"/>
      <c r="VRE130" s="277"/>
      <c r="VRF130" s="277"/>
      <c r="VRG130" s="277"/>
      <c r="VRH130" s="277"/>
      <c r="VRI130" s="277"/>
      <c r="VRJ130" s="277"/>
      <c r="VRK130" s="277"/>
      <c r="VRL130" s="277"/>
      <c r="VRM130" s="277"/>
      <c r="VRN130" s="277"/>
      <c r="VRO130" s="277"/>
      <c r="VRP130" s="277"/>
      <c r="VRQ130" s="277"/>
      <c r="VRR130" s="277"/>
      <c r="VRS130" s="277"/>
      <c r="VRT130" s="277"/>
      <c r="VRU130" s="277"/>
      <c r="VRV130" s="277"/>
      <c r="VRW130" s="277"/>
      <c r="VRX130" s="277"/>
      <c r="VRY130" s="277"/>
      <c r="VRZ130" s="277"/>
      <c r="VSA130" s="277"/>
      <c r="VSB130" s="277"/>
      <c r="VSC130" s="277"/>
      <c r="VSD130" s="277"/>
      <c r="VSE130" s="277"/>
      <c r="VSF130" s="277"/>
      <c r="VSG130" s="277"/>
      <c r="VSH130" s="277"/>
      <c r="VSI130" s="277"/>
      <c r="VSJ130" s="277"/>
      <c r="VSK130" s="277"/>
      <c r="VSL130" s="277"/>
      <c r="VSM130" s="277"/>
      <c r="VSN130" s="277"/>
      <c r="VSO130" s="277"/>
      <c r="VSP130" s="277"/>
      <c r="VSQ130" s="277"/>
      <c r="VSR130" s="277"/>
      <c r="VSS130" s="277"/>
      <c r="VST130" s="277"/>
      <c r="VSU130" s="277"/>
      <c r="VSV130" s="277"/>
      <c r="VSW130" s="277"/>
      <c r="VSX130" s="277"/>
      <c r="VSY130" s="277"/>
      <c r="VSZ130" s="277"/>
      <c r="VTA130" s="277"/>
      <c r="VTB130" s="277"/>
      <c r="VTC130" s="277"/>
      <c r="VTD130" s="277"/>
      <c r="VTE130" s="277"/>
      <c r="VTF130" s="277"/>
      <c r="VTG130" s="277"/>
      <c r="VTH130" s="277"/>
      <c r="VTI130" s="277"/>
      <c r="VTJ130" s="277"/>
      <c r="VTK130" s="277"/>
      <c r="VTL130" s="277"/>
      <c r="VTM130" s="277"/>
      <c r="VTN130" s="277"/>
      <c r="VTO130" s="277"/>
      <c r="VTP130" s="277"/>
      <c r="VTQ130" s="277"/>
      <c r="VTR130" s="277"/>
      <c r="VTS130" s="277"/>
      <c r="VTT130" s="277"/>
      <c r="VTU130" s="277"/>
      <c r="VTV130" s="277"/>
      <c r="VTW130" s="277"/>
      <c r="VTX130" s="277"/>
      <c r="VTY130" s="277"/>
      <c r="VTZ130" s="277"/>
      <c r="VUA130" s="277"/>
      <c r="VUB130" s="277"/>
      <c r="VUC130" s="277"/>
      <c r="VUD130" s="277"/>
      <c r="VUE130" s="277"/>
      <c r="VUF130" s="277"/>
      <c r="VUG130" s="277"/>
      <c r="VUH130" s="277"/>
      <c r="VUI130" s="277"/>
      <c r="VUJ130" s="277"/>
      <c r="VUK130" s="277"/>
      <c r="VUL130" s="277"/>
      <c r="VUM130" s="277"/>
      <c r="VUN130" s="277"/>
      <c r="VUO130" s="277"/>
      <c r="VUP130" s="277"/>
      <c r="VUQ130" s="277"/>
      <c r="VUR130" s="277"/>
      <c r="VUS130" s="277"/>
      <c r="VUT130" s="277"/>
      <c r="VUU130" s="277"/>
      <c r="VUV130" s="277"/>
      <c r="VUW130" s="277"/>
      <c r="VUX130" s="277"/>
      <c r="VUY130" s="277"/>
      <c r="VUZ130" s="277"/>
      <c r="VVA130" s="277"/>
      <c r="VVB130" s="277"/>
      <c r="VVC130" s="277"/>
      <c r="VVD130" s="277"/>
      <c r="VVE130" s="277"/>
      <c r="VVF130" s="277"/>
      <c r="VVG130" s="277"/>
      <c r="VVH130" s="277"/>
      <c r="VVI130" s="277"/>
      <c r="VVJ130" s="277"/>
      <c r="VVK130" s="277"/>
      <c r="VVL130" s="277"/>
      <c r="VVM130" s="277"/>
      <c r="VVN130" s="277"/>
      <c r="VVO130" s="277"/>
      <c r="VVP130" s="277"/>
      <c r="VVQ130" s="277"/>
      <c r="VVR130" s="277"/>
      <c r="VVS130" s="277"/>
      <c r="VVT130" s="277"/>
      <c r="VVU130" s="277"/>
      <c r="VVV130" s="277"/>
      <c r="VVW130" s="277"/>
      <c r="VVX130" s="277"/>
      <c r="VVY130" s="277"/>
      <c r="VVZ130" s="277"/>
      <c r="VWA130" s="277"/>
      <c r="VWB130" s="277"/>
      <c r="VWC130" s="277"/>
      <c r="VWD130" s="277"/>
      <c r="VWE130" s="277"/>
      <c r="VWF130" s="277"/>
      <c r="VWG130" s="277"/>
      <c r="VWH130" s="277"/>
      <c r="VWI130" s="277"/>
      <c r="VWJ130" s="277"/>
      <c r="VWK130" s="277"/>
      <c r="VWL130" s="277"/>
      <c r="VWM130" s="277"/>
      <c r="VWN130" s="277"/>
      <c r="VWO130" s="277"/>
      <c r="VWP130" s="277"/>
      <c r="VWQ130" s="277"/>
      <c r="VWR130" s="277"/>
      <c r="VWS130" s="277"/>
      <c r="VWT130" s="277"/>
      <c r="VWU130" s="277"/>
      <c r="VWV130" s="277"/>
      <c r="VWW130" s="277"/>
      <c r="VWX130" s="277"/>
      <c r="VWY130" s="277"/>
      <c r="VWZ130" s="277"/>
      <c r="VXA130" s="277"/>
      <c r="VXB130" s="277"/>
      <c r="VXC130" s="277"/>
      <c r="VXD130" s="277"/>
      <c r="VXE130" s="277"/>
      <c r="VXF130" s="277"/>
      <c r="VXG130" s="277"/>
      <c r="VXH130" s="277"/>
      <c r="VXI130" s="277"/>
      <c r="VXJ130" s="277"/>
      <c r="VXK130" s="277"/>
      <c r="VXL130" s="277"/>
      <c r="VXM130" s="277"/>
      <c r="VXN130" s="277"/>
      <c r="VXO130" s="277"/>
      <c r="VXP130" s="277"/>
      <c r="VXQ130" s="277"/>
      <c r="VXR130" s="277"/>
      <c r="VXS130" s="277"/>
      <c r="VXT130" s="277"/>
      <c r="VXU130" s="277"/>
      <c r="VXV130" s="277"/>
      <c r="VXW130" s="277"/>
      <c r="VXX130" s="277"/>
      <c r="VXY130" s="277"/>
      <c r="VXZ130" s="277"/>
      <c r="VYA130" s="277"/>
      <c r="VYB130" s="277"/>
      <c r="VYC130" s="277"/>
      <c r="VYD130" s="277"/>
      <c r="VYE130" s="277"/>
      <c r="VYF130" s="277"/>
      <c r="VYG130" s="277"/>
      <c r="VYH130" s="277"/>
      <c r="VYI130" s="277"/>
      <c r="VYJ130" s="277"/>
      <c r="VYK130" s="277"/>
      <c r="VYL130" s="277"/>
      <c r="VYM130" s="277"/>
      <c r="VYN130" s="277"/>
      <c r="VYO130" s="277"/>
      <c r="VYP130" s="277"/>
      <c r="VYQ130" s="277"/>
      <c r="VYR130" s="277"/>
      <c r="VYS130" s="277"/>
      <c r="VYT130" s="277"/>
      <c r="VYU130" s="277"/>
      <c r="VYV130" s="277"/>
      <c r="VYW130" s="277"/>
      <c r="VYX130" s="277"/>
      <c r="VYY130" s="277"/>
      <c r="VYZ130" s="277"/>
      <c r="VZA130" s="277"/>
      <c r="VZB130" s="277"/>
      <c r="VZC130" s="277"/>
      <c r="VZD130" s="277"/>
      <c r="VZE130" s="277"/>
      <c r="VZF130" s="277"/>
      <c r="VZG130" s="277"/>
      <c r="VZH130" s="277"/>
      <c r="VZI130" s="277"/>
      <c r="VZJ130" s="277"/>
      <c r="VZK130" s="277"/>
      <c r="VZL130" s="277"/>
      <c r="VZM130" s="277"/>
      <c r="VZN130" s="277"/>
      <c r="VZO130" s="277"/>
      <c r="VZP130" s="277"/>
      <c r="VZQ130" s="277"/>
      <c r="VZR130" s="277"/>
      <c r="VZS130" s="277"/>
      <c r="VZT130" s="277"/>
      <c r="VZU130" s="277"/>
      <c r="VZV130" s="277"/>
      <c r="VZW130" s="277"/>
      <c r="VZX130" s="277"/>
      <c r="VZY130" s="277"/>
      <c r="VZZ130" s="277"/>
      <c r="WAA130" s="277"/>
      <c r="WAB130" s="277"/>
      <c r="WAC130" s="277"/>
      <c r="WAD130" s="277"/>
      <c r="WAE130" s="277"/>
      <c r="WAF130" s="277"/>
      <c r="WAG130" s="277"/>
      <c r="WAH130" s="277"/>
      <c r="WAI130" s="277"/>
      <c r="WAJ130" s="277"/>
      <c r="WAK130" s="277"/>
      <c r="WAL130" s="277"/>
      <c r="WAM130" s="277"/>
      <c r="WAN130" s="277"/>
      <c r="WAO130" s="277"/>
      <c r="WAP130" s="277"/>
      <c r="WAQ130" s="277"/>
      <c r="WAR130" s="277"/>
      <c r="WAS130" s="277"/>
      <c r="WAT130" s="277"/>
      <c r="WAU130" s="277"/>
      <c r="WAV130" s="277"/>
      <c r="WAW130" s="277"/>
      <c r="WAX130" s="277"/>
      <c r="WAY130" s="277"/>
      <c r="WAZ130" s="277"/>
      <c r="WBA130" s="277"/>
      <c r="WBB130" s="277"/>
      <c r="WBC130" s="277"/>
      <c r="WBD130" s="277"/>
      <c r="WBE130" s="277"/>
      <c r="WBF130" s="277"/>
      <c r="WBG130" s="277"/>
      <c r="WBH130" s="277"/>
      <c r="WBI130" s="277"/>
      <c r="WBJ130" s="277"/>
      <c r="WBK130" s="277"/>
      <c r="WBL130" s="277"/>
      <c r="WBM130" s="277"/>
      <c r="WBN130" s="277"/>
      <c r="WBO130" s="277"/>
      <c r="WBP130" s="277"/>
      <c r="WBQ130" s="277"/>
      <c r="WBR130" s="277"/>
      <c r="WBS130" s="277"/>
      <c r="WBT130" s="277"/>
      <c r="WBU130" s="277"/>
      <c r="WBV130" s="277"/>
      <c r="WBW130" s="277"/>
      <c r="WBX130" s="277"/>
      <c r="WBY130" s="277"/>
      <c r="WBZ130" s="277"/>
      <c r="WCA130" s="277"/>
      <c r="WCB130" s="277"/>
      <c r="WCC130" s="277"/>
      <c r="WCD130" s="277"/>
      <c r="WCE130" s="277"/>
      <c r="WCF130" s="277"/>
      <c r="WCG130" s="277"/>
      <c r="WCH130" s="277"/>
      <c r="WCI130" s="277"/>
      <c r="WCJ130" s="277"/>
      <c r="WCK130" s="277"/>
      <c r="WCL130" s="277"/>
      <c r="WCM130" s="277"/>
      <c r="WCN130" s="277"/>
      <c r="WCO130" s="277"/>
      <c r="WCP130" s="277"/>
      <c r="WCQ130" s="277"/>
      <c r="WCR130" s="277"/>
      <c r="WCS130" s="277"/>
      <c r="WCT130" s="277"/>
      <c r="WCU130" s="277"/>
      <c r="WCV130" s="277"/>
      <c r="WCW130" s="277"/>
      <c r="WCX130" s="277"/>
      <c r="WCY130" s="277"/>
      <c r="WCZ130" s="277"/>
      <c r="WDA130" s="277"/>
      <c r="WDB130" s="277"/>
      <c r="WDC130" s="277"/>
      <c r="WDD130" s="277"/>
      <c r="WDE130" s="277"/>
      <c r="WDF130" s="277"/>
      <c r="WDG130" s="277"/>
      <c r="WDH130" s="277"/>
      <c r="WDI130" s="277"/>
      <c r="WDJ130" s="277"/>
      <c r="WDK130" s="277"/>
      <c r="WDL130" s="277"/>
      <c r="WDM130" s="277"/>
      <c r="WDN130" s="277"/>
      <c r="WDO130" s="277"/>
      <c r="WDP130" s="277"/>
      <c r="WDQ130" s="277"/>
      <c r="WDR130" s="277"/>
      <c r="WDS130" s="277"/>
      <c r="WDT130" s="277"/>
      <c r="WDU130" s="277"/>
      <c r="WDV130" s="277"/>
      <c r="WDW130" s="277"/>
      <c r="WDX130" s="277"/>
      <c r="WDY130" s="277"/>
      <c r="WDZ130" s="277"/>
      <c r="WEA130" s="277"/>
      <c r="WEB130" s="277"/>
      <c r="WEC130" s="277"/>
      <c r="WED130" s="277"/>
      <c r="WEE130" s="277"/>
      <c r="WEF130" s="277"/>
      <c r="WEG130" s="277"/>
      <c r="WEH130" s="277"/>
      <c r="WEI130" s="277"/>
      <c r="WEJ130" s="277"/>
      <c r="WEK130" s="277"/>
      <c r="WEL130" s="277"/>
      <c r="WEM130" s="277"/>
      <c r="WEN130" s="277"/>
      <c r="WEO130" s="277"/>
      <c r="WEP130" s="277"/>
      <c r="WEQ130" s="277"/>
      <c r="WER130" s="277"/>
      <c r="WES130" s="277"/>
      <c r="WET130" s="277"/>
      <c r="WEU130" s="277"/>
      <c r="WEV130" s="277"/>
      <c r="WEW130" s="277"/>
      <c r="WEX130" s="277"/>
      <c r="WEY130" s="277"/>
      <c r="WEZ130" s="277"/>
      <c r="WFA130" s="277"/>
      <c r="WFB130" s="277"/>
      <c r="WFC130" s="277"/>
      <c r="WFD130" s="277"/>
      <c r="WFE130" s="277"/>
      <c r="WFF130" s="277"/>
      <c r="WFG130" s="277"/>
      <c r="WFH130" s="277"/>
      <c r="WFI130" s="277"/>
      <c r="WFJ130" s="277"/>
      <c r="WFK130" s="277"/>
      <c r="WFL130" s="277"/>
      <c r="WFM130" s="277"/>
      <c r="WFN130" s="277"/>
      <c r="WFO130" s="277"/>
      <c r="WFP130" s="277"/>
      <c r="WFQ130" s="277"/>
      <c r="WFR130" s="277"/>
      <c r="WFS130" s="277"/>
      <c r="WFT130" s="277"/>
      <c r="WFU130" s="277"/>
      <c r="WFV130" s="277"/>
      <c r="WFW130" s="277"/>
      <c r="WFX130" s="277"/>
      <c r="WFY130" s="277"/>
      <c r="WFZ130" s="277"/>
      <c r="WGA130" s="277"/>
      <c r="WGB130" s="277"/>
      <c r="WGC130" s="277"/>
      <c r="WGD130" s="277"/>
      <c r="WGE130" s="277"/>
      <c r="WGF130" s="277"/>
      <c r="WGG130" s="277"/>
      <c r="WGH130" s="277"/>
      <c r="WGI130" s="277"/>
      <c r="WGJ130" s="277"/>
      <c r="WGK130" s="277"/>
      <c r="WGL130" s="277"/>
      <c r="WGM130" s="277"/>
      <c r="WGN130" s="277"/>
      <c r="WGO130" s="277"/>
      <c r="WGP130" s="277"/>
      <c r="WGQ130" s="277"/>
      <c r="WGR130" s="277"/>
      <c r="WGS130" s="277"/>
      <c r="WGT130" s="277"/>
      <c r="WGU130" s="277"/>
      <c r="WGV130" s="277"/>
      <c r="WGW130" s="277"/>
      <c r="WGX130" s="277"/>
      <c r="WGY130" s="277"/>
      <c r="WGZ130" s="277"/>
      <c r="WHA130" s="277"/>
      <c r="WHB130" s="277"/>
      <c r="WHC130" s="277"/>
      <c r="WHD130" s="277"/>
      <c r="WHE130" s="277"/>
      <c r="WHF130" s="277"/>
      <c r="WHG130" s="277"/>
      <c r="WHH130" s="277"/>
      <c r="WHI130" s="277"/>
      <c r="WHJ130" s="277"/>
      <c r="WHK130" s="277"/>
      <c r="WHL130" s="277"/>
      <c r="WHM130" s="277"/>
      <c r="WHN130" s="277"/>
      <c r="WHO130" s="277"/>
      <c r="WHP130" s="277"/>
      <c r="WHQ130" s="277"/>
      <c r="WHR130" s="277"/>
      <c r="WHS130" s="277"/>
      <c r="WHT130" s="277"/>
      <c r="WHU130" s="277"/>
      <c r="WHV130" s="277"/>
      <c r="WHW130" s="277"/>
      <c r="WHX130" s="277"/>
      <c r="WHY130" s="277"/>
      <c r="WHZ130" s="277"/>
      <c r="WIA130" s="277"/>
      <c r="WIB130" s="277"/>
      <c r="WIC130" s="277"/>
      <c r="WID130" s="277"/>
      <c r="WIE130" s="277"/>
      <c r="WIF130" s="277"/>
      <c r="WIG130" s="277"/>
      <c r="WIH130" s="277"/>
      <c r="WII130" s="277"/>
      <c r="WIJ130" s="277"/>
      <c r="WIK130" s="277"/>
      <c r="WIL130" s="277"/>
      <c r="WIM130" s="277"/>
      <c r="WIN130" s="277"/>
      <c r="WIO130" s="277"/>
      <c r="WIP130" s="277"/>
      <c r="WIQ130" s="277"/>
      <c r="WIR130" s="277"/>
      <c r="WIS130" s="277"/>
      <c r="WIT130" s="277"/>
      <c r="WIU130" s="277"/>
      <c r="WIV130" s="277"/>
      <c r="WIW130" s="277"/>
      <c r="WIX130" s="277"/>
      <c r="WIY130" s="277"/>
      <c r="WIZ130" s="277"/>
      <c r="WJA130" s="277"/>
      <c r="WJB130" s="277"/>
      <c r="WJC130" s="277"/>
      <c r="WJD130" s="277"/>
      <c r="WJE130" s="277"/>
      <c r="WJF130" s="277"/>
      <c r="WJG130" s="277"/>
      <c r="WJH130" s="277"/>
      <c r="WJI130" s="277"/>
      <c r="WJJ130" s="277"/>
      <c r="WJK130" s="277"/>
      <c r="WJL130" s="277"/>
      <c r="WJM130" s="277"/>
      <c r="WJN130" s="277"/>
      <c r="WJO130" s="277"/>
      <c r="WJP130" s="277"/>
      <c r="WJQ130" s="277"/>
      <c r="WJR130" s="277"/>
      <c r="WJS130" s="277"/>
      <c r="WJT130" s="277"/>
      <c r="WJU130" s="277"/>
      <c r="WJV130" s="277"/>
      <c r="WJW130" s="277"/>
      <c r="WJX130" s="277"/>
      <c r="WJY130" s="277"/>
      <c r="WJZ130" s="277"/>
      <c r="WKA130" s="277"/>
      <c r="WKB130" s="277"/>
      <c r="WKC130" s="277"/>
      <c r="WKD130" s="277"/>
      <c r="WKE130" s="277"/>
      <c r="WKF130" s="277"/>
      <c r="WKG130" s="277"/>
      <c r="WKH130" s="277"/>
      <c r="WKI130" s="277"/>
      <c r="WKJ130" s="277"/>
      <c r="WKK130" s="277"/>
      <c r="WKL130" s="277"/>
      <c r="WKM130" s="277"/>
      <c r="WKN130" s="277"/>
      <c r="WKO130" s="277"/>
      <c r="WKP130" s="277"/>
      <c r="WKQ130" s="277"/>
      <c r="WKR130" s="277"/>
      <c r="WKS130" s="277"/>
      <c r="WKT130" s="277"/>
      <c r="WKU130" s="277"/>
      <c r="WKV130" s="277"/>
      <c r="WKW130" s="277"/>
      <c r="WKX130" s="277"/>
      <c r="WKY130" s="277"/>
      <c r="WKZ130" s="277"/>
      <c r="WLA130" s="277"/>
      <c r="WLB130" s="277"/>
      <c r="WLC130" s="277"/>
      <c r="WLD130" s="277"/>
      <c r="WLE130" s="277"/>
      <c r="WLF130" s="277"/>
      <c r="WLG130" s="277"/>
      <c r="WLH130" s="277"/>
      <c r="WLI130" s="277"/>
      <c r="WLJ130" s="277"/>
      <c r="WLK130" s="277"/>
      <c r="WLL130" s="277"/>
      <c r="WLM130" s="277"/>
      <c r="WLN130" s="277"/>
      <c r="WLO130" s="277"/>
      <c r="WLP130" s="277"/>
      <c r="WLQ130" s="277"/>
      <c r="WLR130" s="277"/>
      <c r="WLS130" s="277"/>
      <c r="WLT130" s="277"/>
      <c r="WLU130" s="277"/>
      <c r="WLV130" s="277"/>
      <c r="WLW130" s="277"/>
      <c r="WLX130" s="277"/>
      <c r="WLY130" s="277"/>
      <c r="WLZ130" s="277"/>
      <c r="WMA130" s="277"/>
      <c r="WMB130" s="277"/>
      <c r="WMC130" s="277"/>
      <c r="WMD130" s="277"/>
      <c r="WME130" s="277"/>
      <c r="WMF130" s="277"/>
      <c r="WMG130" s="277"/>
      <c r="WMH130" s="277"/>
      <c r="WMI130" s="277"/>
      <c r="WMJ130" s="277"/>
      <c r="WMK130" s="277"/>
      <c r="WML130" s="277"/>
      <c r="WMM130" s="277"/>
      <c r="WMN130" s="277"/>
      <c r="WMO130" s="277"/>
      <c r="WMP130" s="277"/>
      <c r="WMQ130" s="277"/>
      <c r="WMR130" s="277"/>
      <c r="WMS130" s="277"/>
      <c r="WMT130" s="277"/>
      <c r="WMU130" s="277"/>
      <c r="WMV130" s="277"/>
      <c r="WMW130" s="277"/>
      <c r="WMX130" s="277"/>
      <c r="WMY130" s="277"/>
      <c r="WMZ130" s="277"/>
      <c r="WNA130" s="277"/>
      <c r="WNB130" s="277"/>
      <c r="WNC130" s="277"/>
      <c r="WND130" s="277"/>
      <c r="WNE130" s="277"/>
      <c r="WNF130" s="277"/>
      <c r="WNG130" s="277"/>
      <c r="WNH130" s="277"/>
      <c r="WNI130" s="277"/>
      <c r="WNJ130" s="277"/>
      <c r="WNK130" s="277"/>
      <c r="WNL130" s="277"/>
      <c r="WNM130" s="277"/>
      <c r="WNN130" s="277"/>
      <c r="WNO130" s="277"/>
      <c r="WNP130" s="277"/>
      <c r="WNQ130" s="277"/>
      <c r="WNR130" s="277"/>
      <c r="WNS130" s="277"/>
      <c r="WNT130" s="277"/>
      <c r="WNU130" s="277"/>
      <c r="WNV130" s="277"/>
      <c r="WNW130" s="277"/>
      <c r="WNX130" s="277"/>
      <c r="WNY130" s="277"/>
      <c r="WNZ130" s="277"/>
      <c r="WOA130" s="277"/>
      <c r="WOB130" s="277"/>
      <c r="WOC130" s="277"/>
      <c r="WOD130" s="277"/>
      <c r="WOE130" s="277"/>
      <c r="WOF130" s="277"/>
      <c r="WOG130" s="277"/>
      <c r="WOH130" s="277"/>
      <c r="WOI130" s="277"/>
      <c r="WOJ130" s="277"/>
      <c r="WOK130" s="277"/>
      <c r="WOL130" s="277"/>
      <c r="WOM130" s="277"/>
      <c r="WON130" s="277"/>
      <c r="WOO130" s="277"/>
      <c r="WOP130" s="277"/>
      <c r="WOQ130" s="277"/>
      <c r="WOR130" s="277"/>
      <c r="WOS130" s="277"/>
      <c r="WOT130" s="277"/>
      <c r="WOU130" s="277"/>
      <c r="WOV130" s="277"/>
      <c r="WOW130" s="277"/>
      <c r="WOX130" s="277"/>
      <c r="WOY130" s="277"/>
      <c r="WOZ130" s="277"/>
      <c r="WPA130" s="277"/>
      <c r="WPB130" s="277"/>
      <c r="WPC130" s="277"/>
      <c r="WPD130" s="277"/>
      <c r="WPE130" s="277"/>
      <c r="WPF130" s="277"/>
      <c r="WPG130" s="277"/>
      <c r="WPH130" s="277"/>
      <c r="WPI130" s="277"/>
      <c r="WPJ130" s="277"/>
      <c r="WPK130" s="277"/>
      <c r="WPL130" s="277"/>
      <c r="WPM130" s="277"/>
      <c r="WPN130" s="277"/>
      <c r="WPO130" s="277"/>
      <c r="WPP130" s="277"/>
      <c r="WPQ130" s="277"/>
      <c r="WPR130" s="277"/>
      <c r="WPS130" s="277"/>
      <c r="WPT130" s="277"/>
      <c r="WPU130" s="277"/>
      <c r="WPV130" s="277"/>
      <c r="WPW130" s="277"/>
      <c r="WPX130" s="277"/>
      <c r="WPY130" s="277"/>
      <c r="WPZ130" s="277"/>
      <c r="WQA130" s="277"/>
      <c r="WQB130" s="277"/>
      <c r="WQC130" s="277"/>
      <c r="WQD130" s="277"/>
      <c r="WQE130" s="277"/>
      <c r="WQF130" s="277"/>
      <c r="WQG130" s="277"/>
      <c r="WQH130" s="277"/>
      <c r="WQI130" s="277"/>
      <c r="WQJ130" s="277"/>
      <c r="WQK130" s="277"/>
      <c r="WQL130" s="277"/>
      <c r="WQM130" s="277"/>
      <c r="WQN130" s="277"/>
      <c r="WQO130" s="277"/>
      <c r="WQP130" s="277"/>
      <c r="WQQ130" s="277"/>
      <c r="WQR130" s="277"/>
      <c r="WQS130" s="277"/>
      <c r="WQT130" s="277"/>
      <c r="WQU130" s="277"/>
      <c r="WQV130" s="277"/>
      <c r="WQW130" s="277"/>
      <c r="WQX130" s="277"/>
      <c r="WQY130" s="277"/>
      <c r="WQZ130" s="277"/>
      <c r="WRA130" s="277"/>
      <c r="WRB130" s="277"/>
      <c r="WRC130" s="277"/>
      <c r="WRD130" s="277"/>
      <c r="WRE130" s="277"/>
      <c r="WRF130" s="277"/>
      <c r="WRG130" s="277"/>
      <c r="WRH130" s="277"/>
      <c r="WRI130" s="277"/>
      <c r="WRJ130" s="277"/>
      <c r="WRK130" s="277"/>
      <c r="WRL130" s="277"/>
      <c r="WRM130" s="277"/>
      <c r="WRN130" s="277"/>
      <c r="WRO130" s="277"/>
      <c r="WRP130" s="277"/>
      <c r="WRQ130" s="277"/>
      <c r="WRR130" s="277"/>
      <c r="WRS130" s="277"/>
      <c r="WRT130" s="277"/>
      <c r="WRU130" s="277"/>
      <c r="WRV130" s="277"/>
      <c r="WRW130" s="277"/>
      <c r="WRX130" s="277"/>
      <c r="WRY130" s="277"/>
      <c r="WRZ130" s="277"/>
      <c r="WSA130" s="277"/>
      <c r="WSB130" s="277"/>
      <c r="WSC130" s="277"/>
      <c r="WSD130" s="277"/>
      <c r="WSE130" s="277"/>
      <c r="WSF130" s="277"/>
      <c r="WSG130" s="277"/>
      <c r="WSH130" s="277"/>
      <c r="WSI130" s="277"/>
      <c r="WSJ130" s="277"/>
      <c r="WSK130" s="277"/>
      <c r="WSL130" s="277"/>
      <c r="WSM130" s="277"/>
      <c r="WSN130" s="277"/>
      <c r="WSO130" s="277"/>
      <c r="WSP130" s="277"/>
      <c r="WSQ130" s="277"/>
      <c r="WSR130" s="277"/>
      <c r="WSS130" s="277"/>
      <c r="WST130" s="277"/>
      <c r="WSU130" s="277"/>
      <c r="WSV130" s="277"/>
      <c r="WSW130" s="277"/>
      <c r="WSX130" s="277"/>
      <c r="WSY130" s="277"/>
      <c r="WSZ130" s="277"/>
      <c r="WTA130" s="277"/>
      <c r="WTB130" s="277"/>
      <c r="WTC130" s="277"/>
      <c r="WTD130" s="277"/>
      <c r="WTE130" s="277"/>
      <c r="WTF130" s="277"/>
      <c r="WTG130" s="277"/>
      <c r="WTH130" s="277"/>
      <c r="WTI130" s="277"/>
      <c r="WTJ130" s="277"/>
      <c r="WTK130" s="277"/>
      <c r="WTL130" s="277"/>
      <c r="WTM130" s="277"/>
      <c r="WTN130" s="277"/>
      <c r="WTO130" s="277"/>
      <c r="WTP130" s="277"/>
      <c r="WTQ130" s="277"/>
      <c r="WTR130" s="277"/>
      <c r="WTS130" s="277"/>
      <c r="WTT130" s="277"/>
      <c r="WTU130" s="277"/>
      <c r="WTV130" s="277"/>
      <c r="WTW130" s="277"/>
      <c r="WTX130" s="277"/>
      <c r="WTY130" s="277"/>
      <c r="WTZ130" s="277"/>
      <c r="WUA130" s="277"/>
      <c r="WUB130" s="277"/>
      <c r="WUC130" s="277"/>
      <c r="WUD130" s="277"/>
      <c r="WUE130" s="277"/>
      <c r="WUF130" s="277"/>
      <c r="WUG130" s="277"/>
      <c r="WUH130" s="277"/>
      <c r="WUI130" s="277"/>
      <c r="WUJ130" s="277"/>
      <c r="WUK130" s="277"/>
      <c r="WUL130" s="277"/>
      <c r="WUM130" s="277"/>
      <c r="WUN130" s="277"/>
      <c r="WUO130" s="277"/>
      <c r="WUP130" s="277"/>
      <c r="WUQ130" s="277"/>
      <c r="WUR130" s="277"/>
      <c r="WUS130" s="277"/>
      <c r="WUT130" s="277"/>
      <c r="WUU130" s="277"/>
      <c r="WUV130" s="277"/>
      <c r="WUW130" s="277"/>
      <c r="WUX130" s="277"/>
      <c r="WUY130" s="277"/>
      <c r="WUZ130" s="277"/>
      <c r="WVA130" s="277"/>
      <c r="WVB130" s="277"/>
      <c r="WVC130" s="277"/>
      <c r="WVD130" s="277"/>
      <c r="WVE130" s="277"/>
      <c r="WVF130" s="277"/>
      <c r="WVG130" s="277"/>
      <c r="WVH130" s="277"/>
      <c r="WVI130" s="277"/>
      <c r="WVJ130" s="277"/>
      <c r="WVK130" s="277"/>
      <c r="WVL130" s="277"/>
      <c r="WVM130" s="277"/>
      <c r="WVN130" s="277"/>
      <c r="WVO130" s="277"/>
      <c r="WVP130" s="277"/>
      <c r="WVQ130" s="277"/>
      <c r="WVR130" s="277"/>
      <c r="WVS130" s="277"/>
      <c r="WVT130" s="277"/>
      <c r="WVU130" s="277"/>
      <c r="WVV130" s="277"/>
      <c r="WVW130" s="277"/>
      <c r="WVX130" s="277"/>
      <c r="WVY130" s="277"/>
      <c r="WVZ130" s="277"/>
      <c r="WWA130" s="277"/>
      <c r="WWB130" s="277"/>
      <c r="WWC130" s="277"/>
      <c r="WWD130" s="277"/>
      <c r="WWE130" s="277"/>
      <c r="WWF130" s="277"/>
      <c r="WWG130" s="277"/>
      <c r="WWH130" s="277"/>
      <c r="WWI130" s="277"/>
      <c r="WWJ130" s="277"/>
      <c r="WWK130" s="277"/>
      <c r="WWL130" s="277"/>
      <c r="WWM130" s="277"/>
      <c r="WWN130" s="277"/>
      <c r="WWO130" s="277"/>
      <c r="WWP130" s="277"/>
      <c r="WWQ130" s="277"/>
      <c r="WWR130" s="277"/>
      <c r="WWS130" s="277"/>
      <c r="WWT130" s="277"/>
      <c r="WWU130" s="277"/>
      <c r="WWV130" s="277"/>
      <c r="WWW130" s="277"/>
      <c r="WWX130" s="277"/>
      <c r="WWY130" s="277"/>
      <c r="WWZ130" s="277"/>
      <c r="WXA130" s="277"/>
      <c r="WXB130" s="277"/>
      <c r="WXC130" s="277"/>
      <c r="WXD130" s="277"/>
      <c r="WXE130" s="277"/>
      <c r="WXF130" s="277"/>
      <c r="WXG130" s="277"/>
      <c r="WXH130" s="277"/>
      <c r="WXI130" s="277"/>
      <c r="WXJ130" s="277"/>
      <c r="WXK130" s="277"/>
      <c r="WXL130" s="277"/>
      <c r="WXM130" s="277"/>
      <c r="WXN130" s="277"/>
      <c r="WXO130" s="277"/>
      <c r="WXP130" s="277"/>
      <c r="WXQ130" s="277"/>
      <c r="WXR130" s="277"/>
      <c r="WXS130" s="277"/>
      <c r="WXT130" s="277"/>
      <c r="WXU130" s="277"/>
      <c r="WXV130" s="277"/>
      <c r="WXW130" s="277"/>
      <c r="WXX130" s="277"/>
      <c r="WXY130" s="277"/>
      <c r="WXZ130" s="277"/>
      <c r="WYA130" s="277"/>
      <c r="WYB130" s="277"/>
      <c r="WYC130" s="277"/>
      <c r="WYD130" s="277"/>
      <c r="WYE130" s="277"/>
      <c r="WYF130" s="277"/>
      <c r="WYG130" s="277"/>
      <c r="WYH130" s="277"/>
      <c r="WYI130" s="277"/>
      <c r="WYJ130" s="277"/>
      <c r="WYK130" s="277"/>
      <c r="WYL130" s="277"/>
      <c r="WYM130" s="277"/>
      <c r="WYN130" s="277"/>
      <c r="WYO130" s="277"/>
      <c r="WYP130" s="277"/>
      <c r="WYQ130" s="277"/>
      <c r="WYR130" s="277"/>
      <c r="WYS130" s="277"/>
      <c r="WYT130" s="277"/>
      <c r="WYU130" s="277"/>
      <c r="WYV130" s="277"/>
      <c r="WYW130" s="277"/>
      <c r="WYX130" s="277"/>
      <c r="WYY130" s="277"/>
      <c r="WYZ130" s="277"/>
      <c r="WZA130" s="277"/>
      <c r="WZB130" s="277"/>
      <c r="WZC130" s="277"/>
      <c r="WZD130" s="277"/>
      <c r="WZE130" s="277"/>
      <c r="WZF130" s="277"/>
      <c r="WZG130" s="277"/>
      <c r="WZH130" s="277"/>
      <c r="WZI130" s="277"/>
      <c r="WZJ130" s="277"/>
      <c r="WZK130" s="277"/>
      <c r="WZL130" s="277"/>
      <c r="WZM130" s="277"/>
      <c r="WZN130" s="277"/>
      <c r="WZO130" s="277"/>
      <c r="WZP130" s="277"/>
      <c r="WZQ130" s="277"/>
      <c r="WZR130" s="277"/>
      <c r="WZS130" s="277"/>
      <c r="WZT130" s="277"/>
      <c r="WZU130" s="277"/>
      <c r="WZV130" s="277"/>
      <c r="WZW130" s="277"/>
      <c r="WZX130" s="277"/>
      <c r="WZY130" s="277"/>
      <c r="WZZ130" s="277"/>
      <c r="XAA130" s="277"/>
      <c r="XAB130" s="277"/>
      <c r="XAC130" s="277"/>
      <c r="XAD130" s="277"/>
      <c r="XAE130" s="277"/>
      <c r="XAF130" s="277"/>
      <c r="XAG130" s="277"/>
      <c r="XAH130" s="277"/>
      <c r="XAI130" s="277"/>
      <c r="XAJ130" s="277"/>
      <c r="XAK130" s="277"/>
      <c r="XAL130" s="277"/>
      <c r="XAM130" s="277"/>
      <c r="XAN130" s="277"/>
      <c r="XAO130" s="277"/>
      <c r="XAP130" s="277"/>
      <c r="XAQ130" s="277"/>
      <c r="XAR130" s="277"/>
      <c r="XAS130" s="277"/>
      <c r="XAT130" s="277"/>
      <c r="XAU130" s="277"/>
      <c r="XAV130" s="277"/>
      <c r="XAW130" s="277"/>
      <c r="XAX130" s="277"/>
      <c r="XAY130" s="277"/>
      <c r="XAZ130" s="277"/>
      <c r="XBA130" s="277"/>
      <c r="XBB130" s="277"/>
      <c r="XBC130" s="277"/>
      <c r="XBD130" s="277"/>
      <c r="XBE130" s="277"/>
      <c r="XBF130" s="277"/>
      <c r="XBG130" s="277"/>
      <c r="XBH130" s="277"/>
      <c r="XBI130" s="277"/>
      <c r="XBJ130" s="277"/>
      <c r="XBK130" s="277"/>
      <c r="XBL130" s="277"/>
      <c r="XBM130" s="277"/>
      <c r="XBN130" s="277"/>
      <c r="XBO130" s="277"/>
      <c r="XBP130" s="277"/>
      <c r="XBQ130" s="277"/>
      <c r="XBR130" s="277"/>
      <c r="XBS130" s="277"/>
      <c r="XBT130" s="277"/>
      <c r="XBU130" s="277"/>
      <c r="XBV130" s="277"/>
      <c r="XBW130" s="277"/>
      <c r="XBX130" s="277"/>
      <c r="XBY130" s="277"/>
      <c r="XBZ130" s="277"/>
      <c r="XCA130" s="277"/>
      <c r="XCB130" s="277"/>
      <c r="XCC130" s="277"/>
      <c r="XCD130" s="277"/>
      <c r="XCE130" s="277"/>
      <c r="XCF130" s="277"/>
      <c r="XCG130" s="277"/>
      <c r="XCH130" s="277"/>
      <c r="XCI130" s="277"/>
      <c r="XCJ130" s="277"/>
      <c r="XCK130" s="277"/>
      <c r="XCL130" s="277"/>
      <c r="XCM130" s="277"/>
      <c r="XCN130" s="277"/>
      <c r="XCO130" s="277"/>
      <c r="XCP130" s="277"/>
      <c r="XCQ130" s="277"/>
      <c r="XCR130" s="277"/>
      <c r="XCS130" s="277"/>
      <c r="XCT130" s="277"/>
      <c r="XCU130" s="277"/>
      <c r="XCV130" s="277"/>
      <c r="XCW130" s="277"/>
      <c r="XCX130" s="277"/>
      <c r="XCY130" s="277"/>
      <c r="XCZ130" s="277"/>
      <c r="XDA130" s="277"/>
      <c r="XDB130" s="277"/>
      <c r="XDC130" s="277"/>
      <c r="XDD130" s="277"/>
      <c r="XDE130" s="277"/>
      <c r="XDF130" s="277"/>
      <c r="XDG130" s="277"/>
      <c r="XDH130" s="277"/>
      <c r="XDI130" s="277"/>
      <c r="XDJ130" s="277"/>
      <c r="XDK130" s="277"/>
      <c r="XDL130" s="277"/>
      <c r="XDM130" s="277"/>
      <c r="XDN130" s="277"/>
      <c r="XDO130" s="277"/>
      <c r="XDP130" s="277"/>
      <c r="XDQ130" s="277"/>
      <c r="XDR130" s="277"/>
      <c r="XDS130" s="277"/>
      <c r="XDT130" s="277"/>
      <c r="XDU130" s="277"/>
      <c r="XDV130" s="316"/>
      <c r="XDW130" s="316"/>
      <c r="XDX130" s="316"/>
      <c r="XDY130" s="316"/>
      <c r="XDZ130" s="316"/>
    </row>
    <row r="131" spans="2:16359">
      <c r="C131" s="318" t="s">
        <v>257</v>
      </c>
      <c r="D131" s="290">
        <f>D85</f>
        <v>1848.5160000000001</v>
      </c>
      <c r="E131" s="290" t="e">
        <f t="shared" ref="E131:N131" si="132">SUM(E129:E130)</f>
        <v>#REF!</v>
      </c>
      <c r="F131" s="290" t="e">
        <f t="shared" si="132"/>
        <v>#REF!</v>
      </c>
      <c r="G131" s="290" t="e">
        <f t="shared" si="132"/>
        <v>#REF!</v>
      </c>
      <c r="H131" s="290" t="e">
        <f t="shared" si="132"/>
        <v>#REF!</v>
      </c>
      <c r="I131" s="290" t="e">
        <f t="shared" si="132"/>
        <v>#REF!</v>
      </c>
      <c r="J131" s="290" t="e">
        <f t="shared" si="132"/>
        <v>#REF!</v>
      </c>
      <c r="K131" s="290" t="e">
        <f t="shared" si="132"/>
        <v>#REF!</v>
      </c>
      <c r="L131" s="290" t="e">
        <f t="shared" si="132"/>
        <v>#REF!</v>
      </c>
      <c r="M131" s="290" t="e">
        <f t="shared" si="132"/>
        <v>#REF!</v>
      </c>
      <c r="N131" s="290" t="e">
        <f t="shared" si="132"/>
        <v>#REF!</v>
      </c>
      <c r="O131" s="277"/>
      <c r="P131" s="290">
        <f>P85</f>
        <v>5.4539999999999997</v>
      </c>
      <c r="Q131" s="290" t="e">
        <f>SUM(Q129:Q130)</f>
        <v>#REF!</v>
      </c>
      <c r="R131" s="290" t="e">
        <f>SUM(R129:R130)</f>
        <v>#REF!</v>
      </c>
      <c r="S131" s="290" t="e">
        <f>SUM(S129:S130)</f>
        <v>#REF!</v>
      </c>
      <c r="T131" s="290" t="e">
        <f>SUM(T129:T130)</f>
        <v>#REF!</v>
      </c>
      <c r="U131" s="290" t="e">
        <f>SUM(U129:U130)</f>
        <v>#REF!</v>
      </c>
      <c r="V131" s="290" t="e">
        <f t="shared" ref="V131:Z131" si="133">SUM(V129:V130)</f>
        <v>#REF!</v>
      </c>
      <c r="W131" s="290" t="e">
        <f t="shared" si="133"/>
        <v>#REF!</v>
      </c>
      <c r="X131" s="290" t="e">
        <f t="shared" si="133"/>
        <v>#REF!</v>
      </c>
      <c r="Y131" s="290" t="e">
        <f t="shared" si="133"/>
        <v>#REF!</v>
      </c>
      <c r="Z131" s="290" t="e">
        <f t="shared" si="133"/>
        <v>#REF!</v>
      </c>
      <c r="AA131" s="277"/>
      <c r="AB131" s="285">
        <f>-P131</f>
        <v>-5.4539999999999997</v>
      </c>
      <c r="AC131" s="290"/>
      <c r="AD131" s="290"/>
      <c r="AE131" s="290"/>
      <c r="AF131" s="290"/>
      <c r="AG131" s="290"/>
      <c r="AH131" s="277"/>
      <c r="AI131" s="277"/>
      <c r="AJ131" s="277"/>
      <c r="AK131" s="27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27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277"/>
      <c r="BV131" s="277"/>
      <c r="BW131" s="277"/>
      <c r="BX131" s="277"/>
      <c r="BY131" s="277"/>
      <c r="BZ131" s="277"/>
      <c r="CA131" s="277"/>
      <c r="CB131" s="277"/>
      <c r="CC131" s="277"/>
      <c r="CD131" s="277"/>
      <c r="CE131" s="277"/>
      <c r="CF131" s="277"/>
      <c r="CG131" s="277"/>
      <c r="CH131" s="277"/>
      <c r="CI131" s="277"/>
      <c r="CJ131" s="277"/>
      <c r="CK131" s="277"/>
      <c r="CL131" s="277"/>
      <c r="CM131" s="277"/>
      <c r="CN131" s="277"/>
      <c r="CO131" s="277"/>
      <c r="CP131" s="277"/>
      <c r="CQ131" s="277"/>
      <c r="CR131" s="277"/>
      <c r="CS131" s="277"/>
      <c r="CT131" s="277"/>
      <c r="CU131" s="277"/>
      <c r="CV131" s="277"/>
      <c r="CW131" s="277"/>
      <c r="CX131" s="277"/>
      <c r="CY131" s="277"/>
      <c r="CZ131" s="277"/>
      <c r="DA131" s="277"/>
      <c r="DB131" s="277"/>
      <c r="DC131" s="277"/>
      <c r="DD131" s="277"/>
      <c r="DE131" s="277"/>
      <c r="DF131" s="277"/>
      <c r="DG131" s="277"/>
      <c r="DH131" s="277"/>
      <c r="DI131" s="277"/>
      <c r="DJ131" s="277"/>
      <c r="DK131" s="277"/>
      <c r="DL131" s="277"/>
      <c r="DM131" s="277"/>
      <c r="DN131" s="277"/>
      <c r="DO131" s="277"/>
      <c r="DP131" s="277"/>
      <c r="DQ131" s="277"/>
      <c r="DR131" s="277"/>
      <c r="DS131" s="277"/>
      <c r="DT131" s="277"/>
      <c r="DU131" s="277"/>
      <c r="DV131" s="277"/>
      <c r="DW131" s="277"/>
      <c r="DX131" s="277"/>
      <c r="DY131" s="277"/>
      <c r="DZ131" s="277"/>
      <c r="EA131" s="277"/>
      <c r="EB131" s="277"/>
      <c r="EC131" s="277"/>
      <c r="ED131" s="277"/>
      <c r="EE131" s="277"/>
      <c r="EF131" s="277"/>
      <c r="EG131" s="277"/>
      <c r="EH131" s="277"/>
      <c r="EI131" s="277"/>
      <c r="EJ131" s="277"/>
      <c r="EK131" s="277"/>
      <c r="EL131" s="277"/>
      <c r="EM131" s="277"/>
      <c r="EN131" s="277"/>
      <c r="EO131" s="277"/>
      <c r="EP131" s="277"/>
      <c r="EQ131" s="277"/>
      <c r="ER131" s="277"/>
      <c r="ES131" s="277"/>
      <c r="ET131" s="277"/>
      <c r="EU131" s="277"/>
      <c r="EV131" s="277"/>
      <c r="EW131" s="277"/>
      <c r="EX131" s="277"/>
      <c r="EY131" s="277"/>
      <c r="EZ131" s="277"/>
      <c r="FA131" s="277"/>
      <c r="FB131" s="277"/>
      <c r="FC131" s="277"/>
      <c r="FD131" s="277"/>
      <c r="FE131" s="277"/>
      <c r="FF131" s="277"/>
      <c r="FG131" s="277"/>
      <c r="FH131" s="277"/>
      <c r="FI131" s="277"/>
      <c r="FJ131" s="277"/>
      <c r="FK131" s="277"/>
      <c r="FL131" s="277"/>
      <c r="FM131" s="277"/>
      <c r="FN131" s="277"/>
      <c r="FO131" s="277"/>
      <c r="FP131" s="277"/>
      <c r="FQ131" s="277"/>
      <c r="FR131" s="277"/>
      <c r="FS131" s="277"/>
      <c r="FT131" s="277"/>
      <c r="FU131" s="277"/>
      <c r="FV131" s="277"/>
      <c r="FW131" s="277"/>
      <c r="FX131" s="277"/>
      <c r="FY131" s="277"/>
      <c r="FZ131" s="277"/>
      <c r="GA131" s="277"/>
      <c r="GB131" s="277"/>
      <c r="GC131" s="277"/>
      <c r="GD131" s="277"/>
      <c r="GE131" s="277"/>
      <c r="GF131" s="277"/>
      <c r="GG131" s="277"/>
      <c r="GH131" s="277"/>
      <c r="GI131" s="277"/>
      <c r="GJ131" s="277"/>
      <c r="GK131" s="277"/>
      <c r="GL131" s="277"/>
      <c r="GM131" s="277"/>
      <c r="GN131" s="277"/>
      <c r="GO131" s="277"/>
      <c r="GP131" s="277"/>
      <c r="GQ131" s="277"/>
      <c r="GR131" s="277"/>
      <c r="GS131" s="277"/>
      <c r="GT131" s="277"/>
      <c r="GU131" s="277"/>
      <c r="GV131" s="277"/>
      <c r="GW131" s="277"/>
      <c r="GX131" s="277"/>
      <c r="GY131" s="277"/>
      <c r="GZ131" s="277"/>
      <c r="HA131" s="277"/>
      <c r="HB131" s="277"/>
      <c r="HC131" s="277"/>
      <c r="HD131" s="277"/>
      <c r="HE131" s="277"/>
      <c r="HF131" s="277"/>
      <c r="HG131" s="277"/>
      <c r="HH131" s="277"/>
      <c r="HI131" s="277"/>
      <c r="HJ131" s="277"/>
      <c r="HK131" s="277"/>
      <c r="HL131" s="277"/>
      <c r="HM131" s="277"/>
      <c r="HN131" s="277"/>
      <c r="HO131" s="277"/>
      <c r="HP131" s="277"/>
      <c r="HQ131" s="277"/>
      <c r="HR131" s="277"/>
      <c r="HS131" s="277"/>
      <c r="HT131" s="277"/>
      <c r="HU131" s="277"/>
      <c r="HV131" s="277"/>
      <c r="HW131" s="277"/>
      <c r="HX131" s="277"/>
      <c r="HY131" s="277"/>
      <c r="HZ131" s="277"/>
      <c r="IA131" s="277"/>
      <c r="IB131" s="277"/>
      <c r="IC131" s="277"/>
      <c r="ID131" s="277"/>
      <c r="IE131" s="277"/>
      <c r="IF131" s="277"/>
      <c r="IG131" s="277"/>
      <c r="IH131" s="277"/>
      <c r="II131" s="277"/>
      <c r="IJ131" s="277"/>
      <c r="IK131" s="277"/>
      <c r="IL131" s="277"/>
      <c r="IM131" s="277"/>
      <c r="IN131" s="277"/>
      <c r="IO131" s="277"/>
      <c r="IP131" s="277"/>
      <c r="IQ131" s="277"/>
      <c r="IR131" s="277"/>
      <c r="IS131" s="277"/>
      <c r="IT131" s="277"/>
      <c r="IU131" s="277"/>
      <c r="IV131" s="277"/>
      <c r="IW131" s="277"/>
      <c r="IX131" s="277"/>
      <c r="IY131" s="277"/>
      <c r="IZ131" s="277"/>
      <c r="JA131" s="277"/>
      <c r="JB131" s="277"/>
      <c r="JC131" s="277"/>
      <c r="JD131" s="277"/>
      <c r="JE131" s="277"/>
      <c r="JF131" s="277"/>
      <c r="JG131" s="277"/>
      <c r="JH131" s="277"/>
      <c r="JI131" s="277"/>
      <c r="JJ131" s="277"/>
      <c r="JK131" s="277"/>
      <c r="JL131" s="277"/>
      <c r="JM131" s="277"/>
      <c r="JN131" s="277"/>
      <c r="JO131" s="277"/>
      <c r="JP131" s="277"/>
      <c r="JQ131" s="277"/>
      <c r="JR131" s="277"/>
      <c r="JS131" s="277"/>
      <c r="JT131" s="277"/>
      <c r="JU131" s="277"/>
      <c r="JV131" s="277"/>
      <c r="JW131" s="277"/>
      <c r="JX131" s="277"/>
      <c r="JY131" s="277"/>
      <c r="JZ131" s="277"/>
      <c r="KA131" s="277"/>
      <c r="KB131" s="277"/>
      <c r="KC131" s="277"/>
      <c r="KD131" s="277"/>
      <c r="KE131" s="277"/>
      <c r="KF131" s="277"/>
      <c r="KG131" s="277"/>
      <c r="KH131" s="277"/>
      <c r="KI131" s="277"/>
      <c r="KJ131" s="277"/>
      <c r="KK131" s="277"/>
      <c r="KL131" s="277"/>
      <c r="KM131" s="277"/>
      <c r="KN131" s="277"/>
      <c r="KO131" s="277"/>
      <c r="KP131" s="277"/>
      <c r="KQ131" s="277"/>
      <c r="KR131" s="277"/>
      <c r="KS131" s="277"/>
      <c r="KT131" s="277"/>
      <c r="KU131" s="277"/>
      <c r="KV131" s="277"/>
      <c r="KW131" s="277"/>
      <c r="KX131" s="277"/>
      <c r="KY131" s="277"/>
      <c r="KZ131" s="277"/>
      <c r="LA131" s="277"/>
      <c r="LB131" s="277"/>
      <c r="LC131" s="277"/>
      <c r="LD131" s="277"/>
      <c r="LE131" s="277"/>
      <c r="LF131" s="277"/>
      <c r="LG131" s="277"/>
      <c r="LH131" s="277"/>
      <c r="LI131" s="277"/>
      <c r="LJ131" s="277"/>
      <c r="LK131" s="277"/>
      <c r="LL131" s="277"/>
      <c r="LM131" s="277"/>
      <c r="LN131" s="277"/>
      <c r="LO131" s="277"/>
      <c r="LP131" s="277"/>
      <c r="LQ131" s="277"/>
      <c r="LR131" s="277"/>
      <c r="LS131" s="277"/>
      <c r="LT131" s="277"/>
      <c r="LU131" s="277"/>
      <c r="LV131" s="277"/>
      <c r="LW131" s="277"/>
      <c r="LX131" s="277"/>
      <c r="LY131" s="277"/>
      <c r="LZ131" s="277"/>
      <c r="MA131" s="277"/>
      <c r="MB131" s="277"/>
      <c r="MC131" s="277"/>
      <c r="MD131" s="277"/>
      <c r="ME131" s="277"/>
      <c r="MF131" s="277"/>
      <c r="MG131" s="277"/>
      <c r="MH131" s="277"/>
      <c r="MI131" s="277"/>
      <c r="MJ131" s="277"/>
      <c r="MK131" s="277"/>
      <c r="ML131" s="277"/>
      <c r="MM131" s="277"/>
      <c r="MN131" s="277"/>
      <c r="MO131" s="277"/>
      <c r="MP131" s="277"/>
      <c r="MQ131" s="277"/>
      <c r="MR131" s="277"/>
      <c r="MS131" s="277"/>
      <c r="MT131" s="277"/>
      <c r="MU131" s="277"/>
      <c r="MV131" s="277"/>
      <c r="MW131" s="277"/>
      <c r="MX131" s="277"/>
      <c r="MY131" s="277"/>
      <c r="MZ131" s="277"/>
      <c r="NA131" s="277"/>
      <c r="NB131" s="277"/>
      <c r="NC131" s="277"/>
      <c r="ND131" s="277"/>
      <c r="NE131" s="277"/>
      <c r="NF131" s="277"/>
      <c r="NG131" s="277"/>
      <c r="NH131" s="277"/>
      <c r="NI131" s="277"/>
      <c r="NJ131" s="277"/>
      <c r="NK131" s="277"/>
      <c r="NL131" s="277"/>
      <c r="NM131" s="277"/>
      <c r="NN131" s="277"/>
      <c r="NO131" s="277"/>
      <c r="NP131" s="277"/>
      <c r="NQ131" s="277"/>
      <c r="NR131" s="277"/>
      <c r="NS131" s="277"/>
      <c r="NT131" s="277"/>
      <c r="NU131" s="277"/>
      <c r="NV131" s="277"/>
      <c r="NW131" s="277"/>
      <c r="NX131" s="277"/>
      <c r="NY131" s="277"/>
      <c r="NZ131" s="277"/>
      <c r="OA131" s="277"/>
      <c r="OB131" s="277"/>
      <c r="OC131" s="277"/>
      <c r="OD131" s="277"/>
      <c r="OE131" s="277"/>
      <c r="OF131" s="277"/>
      <c r="OG131" s="277"/>
      <c r="OH131" s="277"/>
      <c r="OI131" s="277"/>
      <c r="OJ131" s="277"/>
      <c r="OK131" s="277"/>
      <c r="OL131" s="277"/>
      <c r="OM131" s="277"/>
      <c r="ON131" s="277"/>
      <c r="OO131" s="277"/>
      <c r="OP131" s="277"/>
      <c r="OQ131" s="277"/>
      <c r="OR131" s="277"/>
      <c r="OS131" s="277"/>
      <c r="OT131" s="277"/>
      <c r="OU131" s="277"/>
      <c r="OV131" s="277"/>
      <c r="OW131" s="277"/>
      <c r="OX131" s="277"/>
      <c r="OY131" s="277"/>
      <c r="OZ131" s="277"/>
      <c r="PA131" s="277"/>
      <c r="PB131" s="277"/>
      <c r="PC131" s="277"/>
      <c r="PD131" s="277"/>
      <c r="PE131" s="277"/>
      <c r="PF131" s="277"/>
      <c r="PG131" s="277"/>
      <c r="PH131" s="277"/>
      <c r="PI131" s="277"/>
      <c r="PJ131" s="277"/>
      <c r="PK131" s="277"/>
      <c r="PL131" s="277"/>
      <c r="PM131" s="277"/>
      <c r="PN131" s="277"/>
      <c r="PO131" s="277"/>
      <c r="PP131" s="277"/>
      <c r="PQ131" s="277"/>
      <c r="PR131" s="277"/>
      <c r="PS131" s="277"/>
      <c r="PT131" s="277"/>
      <c r="PU131" s="277"/>
      <c r="PV131" s="277"/>
      <c r="PW131" s="277"/>
      <c r="PX131" s="277"/>
      <c r="PY131" s="277"/>
      <c r="PZ131" s="277"/>
      <c r="QA131" s="277"/>
      <c r="QB131" s="277"/>
      <c r="QC131" s="277"/>
      <c r="QD131" s="277"/>
      <c r="QE131" s="277"/>
      <c r="QF131" s="277"/>
      <c r="QG131" s="277"/>
      <c r="QH131" s="277"/>
      <c r="QI131" s="277"/>
      <c r="QJ131" s="277"/>
      <c r="QK131" s="277"/>
      <c r="QL131" s="277"/>
      <c r="QM131" s="277"/>
      <c r="QN131" s="277"/>
      <c r="QO131" s="277"/>
      <c r="QP131" s="277"/>
      <c r="QQ131" s="277"/>
      <c r="QR131" s="277"/>
      <c r="QS131" s="277"/>
      <c r="QT131" s="277"/>
      <c r="QU131" s="277"/>
      <c r="QV131" s="277"/>
      <c r="QW131" s="277"/>
      <c r="QX131" s="277"/>
      <c r="QY131" s="277"/>
      <c r="QZ131" s="277"/>
      <c r="RA131" s="277"/>
      <c r="RB131" s="277"/>
      <c r="RC131" s="277"/>
      <c r="RD131" s="277"/>
      <c r="RE131" s="277"/>
      <c r="RF131" s="277"/>
      <c r="RG131" s="277"/>
      <c r="RH131" s="277"/>
      <c r="RI131" s="277"/>
      <c r="RJ131" s="277"/>
      <c r="RK131" s="277"/>
      <c r="RL131" s="277"/>
      <c r="RM131" s="277"/>
      <c r="RN131" s="277"/>
      <c r="RO131" s="277"/>
      <c r="RP131" s="277"/>
      <c r="RQ131" s="277"/>
      <c r="RR131" s="277"/>
      <c r="RS131" s="277"/>
      <c r="RT131" s="277"/>
      <c r="RU131" s="277"/>
      <c r="RV131" s="277"/>
      <c r="RW131" s="277"/>
      <c r="RX131" s="277"/>
      <c r="RY131" s="277"/>
      <c r="RZ131" s="277"/>
      <c r="SA131" s="277"/>
      <c r="SB131" s="277"/>
      <c r="SC131" s="277"/>
      <c r="SD131" s="277"/>
      <c r="SE131" s="277"/>
      <c r="SF131" s="277"/>
      <c r="SG131" s="277"/>
      <c r="SH131" s="277"/>
      <c r="SI131" s="277"/>
      <c r="SJ131" s="277"/>
      <c r="SK131" s="277"/>
      <c r="SL131" s="277"/>
      <c r="SM131" s="277"/>
      <c r="SN131" s="277"/>
      <c r="SO131" s="277"/>
      <c r="SP131" s="277"/>
      <c r="SQ131" s="277"/>
      <c r="SR131" s="277"/>
      <c r="SS131" s="277"/>
      <c r="ST131" s="277"/>
      <c r="SU131" s="277"/>
      <c r="SV131" s="277"/>
      <c r="SW131" s="277"/>
      <c r="SX131" s="277"/>
      <c r="SY131" s="277"/>
      <c r="SZ131" s="277"/>
      <c r="TA131" s="277"/>
      <c r="TB131" s="277"/>
      <c r="TC131" s="277"/>
      <c r="TD131" s="277"/>
      <c r="TE131" s="277"/>
      <c r="TF131" s="277"/>
      <c r="TG131" s="277"/>
      <c r="TH131" s="277"/>
      <c r="TI131" s="277"/>
      <c r="TJ131" s="277"/>
      <c r="TK131" s="277"/>
      <c r="TL131" s="277"/>
      <c r="TM131" s="277"/>
      <c r="TN131" s="277"/>
      <c r="TO131" s="277"/>
      <c r="TP131" s="277"/>
      <c r="TQ131" s="277"/>
      <c r="TR131" s="277"/>
      <c r="TS131" s="277"/>
      <c r="TT131" s="277"/>
      <c r="TU131" s="277"/>
      <c r="TV131" s="277"/>
      <c r="TW131" s="277"/>
      <c r="TX131" s="277"/>
      <c r="TY131" s="277"/>
      <c r="TZ131" s="277"/>
      <c r="UA131" s="277"/>
      <c r="UB131" s="277"/>
      <c r="UC131" s="277"/>
      <c r="UD131" s="277"/>
      <c r="UE131" s="277"/>
      <c r="UF131" s="277"/>
      <c r="UG131" s="277"/>
      <c r="UH131" s="277"/>
      <c r="UI131" s="277"/>
      <c r="UJ131" s="277"/>
      <c r="UK131" s="277"/>
      <c r="UL131" s="277"/>
      <c r="UM131" s="277"/>
      <c r="UN131" s="277"/>
      <c r="UO131" s="277"/>
      <c r="UP131" s="277"/>
      <c r="UQ131" s="277"/>
      <c r="UR131" s="277"/>
      <c r="US131" s="277"/>
      <c r="UT131" s="277"/>
      <c r="UU131" s="277"/>
      <c r="UV131" s="277"/>
      <c r="UW131" s="277"/>
      <c r="UX131" s="277"/>
      <c r="UY131" s="277"/>
      <c r="UZ131" s="277"/>
      <c r="VA131" s="277"/>
      <c r="VB131" s="277"/>
      <c r="VC131" s="277"/>
      <c r="VD131" s="277"/>
      <c r="VE131" s="277"/>
      <c r="VF131" s="277"/>
      <c r="VG131" s="277"/>
      <c r="VH131" s="277"/>
      <c r="VI131" s="277"/>
      <c r="VJ131" s="277"/>
      <c r="VK131" s="277"/>
      <c r="VL131" s="277"/>
      <c r="VM131" s="277"/>
      <c r="VN131" s="277"/>
      <c r="VO131" s="277"/>
      <c r="VP131" s="277"/>
      <c r="VQ131" s="277"/>
      <c r="VR131" s="277"/>
      <c r="VS131" s="277"/>
      <c r="VT131" s="277"/>
      <c r="VU131" s="277"/>
      <c r="VV131" s="277"/>
      <c r="VW131" s="277"/>
      <c r="VX131" s="277"/>
      <c r="VY131" s="277"/>
      <c r="VZ131" s="277"/>
      <c r="WA131" s="277"/>
      <c r="WB131" s="277"/>
      <c r="WC131" s="277"/>
      <c r="WD131" s="277"/>
      <c r="WE131" s="277"/>
      <c r="WF131" s="277"/>
      <c r="WG131" s="277"/>
      <c r="WH131" s="277"/>
      <c r="WI131" s="277"/>
      <c r="WJ131" s="277"/>
      <c r="WK131" s="277"/>
      <c r="WL131" s="277"/>
      <c r="WM131" s="277"/>
      <c r="WN131" s="277"/>
      <c r="WO131" s="277"/>
      <c r="WP131" s="277"/>
      <c r="WQ131" s="277"/>
      <c r="WR131" s="277"/>
      <c r="WS131" s="277"/>
      <c r="WT131" s="277"/>
      <c r="WU131" s="277"/>
      <c r="WV131" s="277"/>
      <c r="WW131" s="277"/>
      <c r="WX131" s="277"/>
      <c r="WY131" s="277"/>
      <c r="WZ131" s="277"/>
      <c r="XA131" s="277"/>
      <c r="XB131" s="277"/>
      <c r="XC131" s="277"/>
      <c r="XD131" s="277"/>
      <c r="XE131" s="277"/>
      <c r="XF131" s="277"/>
      <c r="XG131" s="277"/>
      <c r="XH131" s="277"/>
      <c r="XI131" s="277"/>
      <c r="XJ131" s="277"/>
      <c r="XK131" s="277"/>
      <c r="XL131" s="277"/>
      <c r="XM131" s="277"/>
      <c r="XN131" s="277"/>
      <c r="XO131" s="277"/>
      <c r="XP131" s="277"/>
      <c r="XQ131" s="277"/>
      <c r="XR131" s="277"/>
      <c r="XS131" s="277"/>
      <c r="XT131" s="277"/>
      <c r="XU131" s="277"/>
      <c r="XV131" s="277"/>
      <c r="XW131" s="277"/>
      <c r="XX131" s="277"/>
      <c r="XY131" s="277"/>
      <c r="XZ131" s="277"/>
      <c r="YA131" s="277"/>
      <c r="YB131" s="277"/>
      <c r="YC131" s="277"/>
      <c r="YD131" s="277"/>
      <c r="YE131" s="277"/>
      <c r="YF131" s="277"/>
      <c r="YG131" s="277"/>
      <c r="YH131" s="277"/>
      <c r="YI131" s="277"/>
      <c r="YJ131" s="277"/>
      <c r="YK131" s="277"/>
      <c r="YL131" s="277"/>
      <c r="YM131" s="277"/>
      <c r="YN131" s="277"/>
      <c r="YO131" s="277"/>
      <c r="YP131" s="277"/>
      <c r="YQ131" s="277"/>
      <c r="YR131" s="277"/>
      <c r="YS131" s="277"/>
      <c r="YT131" s="277"/>
      <c r="YU131" s="277"/>
      <c r="YV131" s="277"/>
      <c r="YW131" s="277"/>
      <c r="YX131" s="277"/>
      <c r="YY131" s="277"/>
      <c r="YZ131" s="277"/>
      <c r="ZA131" s="277"/>
      <c r="ZB131" s="277"/>
      <c r="ZC131" s="277"/>
      <c r="ZD131" s="277"/>
      <c r="ZE131" s="277"/>
      <c r="ZF131" s="277"/>
      <c r="ZG131" s="277"/>
      <c r="ZH131" s="277"/>
      <c r="ZI131" s="277"/>
      <c r="ZJ131" s="277"/>
      <c r="ZK131" s="277"/>
      <c r="ZL131" s="277"/>
      <c r="ZM131" s="277"/>
      <c r="ZN131" s="277"/>
      <c r="ZO131" s="277"/>
      <c r="ZP131" s="277"/>
      <c r="ZQ131" s="277"/>
      <c r="ZR131" s="277"/>
      <c r="ZS131" s="277"/>
      <c r="ZT131" s="277"/>
      <c r="ZU131" s="277"/>
      <c r="ZV131" s="277"/>
      <c r="ZW131" s="277"/>
      <c r="ZX131" s="277"/>
      <c r="ZY131" s="277"/>
      <c r="ZZ131" s="277"/>
      <c r="AAA131" s="277"/>
      <c r="AAB131" s="277"/>
      <c r="AAC131" s="277"/>
      <c r="AAD131" s="277"/>
      <c r="AAE131" s="277"/>
      <c r="AAF131" s="277"/>
      <c r="AAG131" s="277"/>
      <c r="AAH131" s="277"/>
      <c r="AAI131" s="277"/>
      <c r="AAJ131" s="277"/>
      <c r="AAK131" s="277"/>
      <c r="AAL131" s="277"/>
      <c r="AAM131" s="277"/>
      <c r="AAN131" s="277"/>
      <c r="AAO131" s="277"/>
      <c r="AAP131" s="277"/>
      <c r="AAQ131" s="277"/>
      <c r="AAR131" s="277"/>
      <c r="AAS131" s="277"/>
      <c r="AAT131" s="277"/>
      <c r="AAU131" s="277"/>
      <c r="AAV131" s="277"/>
      <c r="AAW131" s="277"/>
      <c r="AAX131" s="277"/>
      <c r="AAY131" s="277"/>
      <c r="AAZ131" s="277"/>
      <c r="ABA131" s="277"/>
      <c r="ABB131" s="277"/>
      <c r="ABC131" s="277"/>
      <c r="ABD131" s="277"/>
      <c r="ABE131" s="277"/>
      <c r="ABF131" s="277"/>
      <c r="ABG131" s="277"/>
      <c r="ABH131" s="277"/>
      <c r="ABI131" s="277"/>
      <c r="ABJ131" s="277"/>
      <c r="ABK131" s="277"/>
      <c r="ABL131" s="277"/>
      <c r="ABM131" s="277"/>
      <c r="ABN131" s="277"/>
      <c r="ABO131" s="277"/>
      <c r="ABP131" s="277"/>
      <c r="ABQ131" s="277"/>
      <c r="ABR131" s="277"/>
      <c r="ABS131" s="277"/>
      <c r="ABT131" s="277"/>
      <c r="ABU131" s="277"/>
      <c r="ABV131" s="277"/>
      <c r="ABW131" s="277"/>
      <c r="ABX131" s="277"/>
      <c r="ABY131" s="277"/>
      <c r="ABZ131" s="277"/>
      <c r="ACA131" s="277"/>
      <c r="ACB131" s="277"/>
      <c r="ACC131" s="277"/>
      <c r="ACD131" s="277"/>
      <c r="ACE131" s="277"/>
      <c r="ACF131" s="277"/>
      <c r="ACG131" s="277"/>
      <c r="ACH131" s="277"/>
      <c r="ACI131" s="277"/>
      <c r="ACJ131" s="277"/>
      <c r="ACK131" s="277"/>
      <c r="ACL131" s="277"/>
      <c r="ACM131" s="277"/>
      <c r="ACN131" s="277"/>
      <c r="ACO131" s="277"/>
      <c r="ACP131" s="277"/>
      <c r="ACQ131" s="277"/>
      <c r="ACR131" s="277"/>
      <c r="ACS131" s="277"/>
      <c r="ACT131" s="277"/>
      <c r="ACU131" s="277"/>
      <c r="ACV131" s="277"/>
      <c r="ACW131" s="277"/>
      <c r="ACX131" s="277"/>
      <c r="ACY131" s="277"/>
      <c r="ACZ131" s="277"/>
      <c r="ADA131" s="277"/>
      <c r="ADB131" s="277"/>
      <c r="ADC131" s="277"/>
      <c r="ADD131" s="277"/>
      <c r="ADE131" s="277"/>
      <c r="ADF131" s="277"/>
      <c r="ADG131" s="277"/>
      <c r="ADH131" s="277"/>
      <c r="ADI131" s="277"/>
      <c r="ADJ131" s="277"/>
      <c r="ADK131" s="277"/>
      <c r="ADL131" s="277"/>
      <c r="ADM131" s="277"/>
      <c r="ADN131" s="277"/>
      <c r="ADO131" s="277"/>
      <c r="ADP131" s="277"/>
      <c r="ADQ131" s="277"/>
      <c r="ADR131" s="277"/>
      <c r="ADS131" s="277"/>
      <c r="ADT131" s="277"/>
      <c r="ADU131" s="277"/>
      <c r="ADV131" s="277"/>
      <c r="ADW131" s="277"/>
      <c r="ADX131" s="277"/>
      <c r="ADY131" s="277"/>
      <c r="ADZ131" s="277"/>
      <c r="AEA131" s="277"/>
      <c r="AEB131" s="277"/>
      <c r="AEC131" s="277"/>
      <c r="AED131" s="277"/>
      <c r="AEE131" s="277"/>
      <c r="AEF131" s="277"/>
      <c r="AEG131" s="277"/>
      <c r="AEH131" s="277"/>
      <c r="AEI131" s="277"/>
      <c r="AEJ131" s="277"/>
      <c r="AEK131" s="277"/>
      <c r="AEL131" s="277"/>
      <c r="AEM131" s="277"/>
      <c r="AEN131" s="277"/>
      <c r="AEO131" s="277"/>
      <c r="AEP131" s="277"/>
      <c r="AEQ131" s="277"/>
      <c r="AER131" s="277"/>
      <c r="AES131" s="277"/>
      <c r="AET131" s="277"/>
      <c r="AEU131" s="277"/>
      <c r="AEV131" s="277"/>
      <c r="AEW131" s="277"/>
      <c r="AEX131" s="277"/>
      <c r="AEY131" s="277"/>
      <c r="AEZ131" s="277"/>
      <c r="AFA131" s="277"/>
      <c r="AFB131" s="277"/>
      <c r="AFC131" s="277"/>
      <c r="AFD131" s="277"/>
      <c r="AFE131" s="277"/>
      <c r="AFF131" s="277"/>
      <c r="AFG131" s="277"/>
      <c r="AFH131" s="277"/>
      <c r="AFI131" s="277"/>
      <c r="AFJ131" s="277"/>
      <c r="AFK131" s="277"/>
      <c r="AFL131" s="277"/>
      <c r="AFM131" s="277"/>
      <c r="AFN131" s="277"/>
      <c r="AFO131" s="277"/>
      <c r="AFP131" s="277"/>
      <c r="AFQ131" s="277"/>
      <c r="AFR131" s="277"/>
      <c r="AFS131" s="277"/>
      <c r="AFT131" s="277"/>
      <c r="AFU131" s="277"/>
      <c r="AFV131" s="277"/>
      <c r="AFW131" s="277"/>
      <c r="AFX131" s="277"/>
      <c r="AFY131" s="277"/>
      <c r="AFZ131" s="277"/>
      <c r="AGA131" s="277"/>
      <c r="AGB131" s="277"/>
      <c r="AGC131" s="277"/>
      <c r="AGD131" s="277"/>
      <c r="AGE131" s="277"/>
      <c r="AGF131" s="277"/>
      <c r="AGG131" s="277"/>
      <c r="AGH131" s="277"/>
      <c r="AGI131" s="277"/>
      <c r="AGJ131" s="277"/>
      <c r="AGK131" s="277"/>
      <c r="AGL131" s="277"/>
      <c r="AGM131" s="277"/>
      <c r="AGN131" s="277"/>
      <c r="AGO131" s="277"/>
      <c r="AGP131" s="277"/>
      <c r="AGQ131" s="277"/>
      <c r="AGR131" s="277"/>
      <c r="AGS131" s="277"/>
      <c r="AGT131" s="277"/>
      <c r="AGU131" s="277"/>
      <c r="AGV131" s="277"/>
      <c r="AGW131" s="277"/>
      <c r="AGX131" s="277"/>
      <c r="AGY131" s="277"/>
      <c r="AGZ131" s="277"/>
      <c r="AHA131" s="277"/>
      <c r="AHB131" s="277"/>
      <c r="AHC131" s="277"/>
      <c r="AHD131" s="277"/>
      <c r="AHE131" s="277"/>
      <c r="AHF131" s="277"/>
      <c r="AHG131" s="277"/>
      <c r="AHH131" s="277"/>
      <c r="AHI131" s="277"/>
      <c r="AHJ131" s="277"/>
      <c r="AHK131" s="277"/>
      <c r="AHL131" s="277"/>
      <c r="AHM131" s="277"/>
      <c r="AHN131" s="277"/>
      <c r="AHO131" s="277"/>
      <c r="AHP131" s="277"/>
      <c r="AHQ131" s="277"/>
      <c r="AHR131" s="277"/>
      <c r="AHS131" s="277"/>
      <c r="AHT131" s="277"/>
      <c r="AHU131" s="277"/>
      <c r="AHV131" s="277"/>
      <c r="AHW131" s="277"/>
      <c r="AHX131" s="277"/>
      <c r="AHY131" s="277"/>
      <c r="AHZ131" s="277"/>
      <c r="AIA131" s="277"/>
      <c r="AIB131" s="277"/>
      <c r="AIC131" s="277"/>
      <c r="AID131" s="277"/>
      <c r="AIE131" s="277"/>
      <c r="AIF131" s="277"/>
      <c r="AIG131" s="277"/>
      <c r="AIH131" s="277"/>
      <c r="AII131" s="277"/>
      <c r="AIJ131" s="277"/>
      <c r="AIK131" s="277"/>
      <c r="AIL131" s="277"/>
      <c r="AIM131" s="277"/>
      <c r="AIN131" s="277"/>
      <c r="AIO131" s="277"/>
      <c r="AIP131" s="277"/>
      <c r="AIQ131" s="277"/>
      <c r="AIR131" s="277"/>
      <c r="AIS131" s="277"/>
      <c r="AIT131" s="277"/>
      <c r="AIU131" s="277"/>
      <c r="AIV131" s="277"/>
      <c r="AIW131" s="277"/>
      <c r="AIX131" s="277"/>
      <c r="AIY131" s="277"/>
      <c r="AIZ131" s="277"/>
      <c r="AJA131" s="277"/>
      <c r="AJB131" s="277"/>
      <c r="AJC131" s="277"/>
      <c r="AJD131" s="277"/>
      <c r="AJE131" s="277"/>
      <c r="AJF131" s="277"/>
      <c r="AJG131" s="277"/>
      <c r="AJH131" s="277"/>
      <c r="AJI131" s="277"/>
      <c r="AJJ131" s="277"/>
      <c r="AJK131" s="277"/>
      <c r="AJL131" s="277"/>
      <c r="AJM131" s="277"/>
      <c r="AJN131" s="277"/>
      <c r="AJO131" s="277"/>
      <c r="AJP131" s="277"/>
      <c r="AJQ131" s="277"/>
      <c r="AJR131" s="277"/>
      <c r="AJS131" s="277"/>
      <c r="AJT131" s="277"/>
      <c r="AJU131" s="277"/>
      <c r="AJV131" s="277"/>
      <c r="AJW131" s="277"/>
      <c r="AJX131" s="277"/>
      <c r="AJY131" s="277"/>
      <c r="AJZ131" s="277"/>
      <c r="AKA131" s="277"/>
      <c r="AKB131" s="277"/>
      <c r="AKC131" s="277"/>
      <c r="AKD131" s="277"/>
      <c r="AKE131" s="277"/>
      <c r="AKF131" s="277"/>
      <c r="AKG131" s="277"/>
      <c r="AKH131" s="277"/>
      <c r="AKI131" s="277"/>
      <c r="AKJ131" s="277"/>
      <c r="AKK131" s="277"/>
      <c r="AKL131" s="277"/>
      <c r="AKM131" s="277"/>
      <c r="AKN131" s="277"/>
      <c r="AKO131" s="277"/>
      <c r="AKP131" s="277"/>
      <c r="AKQ131" s="277"/>
      <c r="AKR131" s="277"/>
      <c r="AKS131" s="277"/>
      <c r="AKT131" s="277"/>
      <c r="AKU131" s="277"/>
      <c r="AKV131" s="277"/>
      <c r="AKW131" s="277"/>
      <c r="AKX131" s="277"/>
      <c r="AKY131" s="277"/>
      <c r="AKZ131" s="277"/>
      <c r="ALA131" s="277"/>
      <c r="ALB131" s="277"/>
      <c r="ALC131" s="277"/>
      <c r="ALD131" s="277"/>
      <c r="ALE131" s="277"/>
      <c r="ALF131" s="277"/>
      <c r="ALG131" s="277"/>
      <c r="ALH131" s="277"/>
      <c r="ALI131" s="277"/>
      <c r="ALJ131" s="277"/>
      <c r="ALK131" s="277"/>
      <c r="ALL131" s="277"/>
      <c r="ALM131" s="277"/>
      <c r="ALN131" s="277"/>
      <c r="ALO131" s="277"/>
      <c r="ALP131" s="277"/>
      <c r="ALQ131" s="277"/>
      <c r="ALR131" s="277"/>
      <c r="ALS131" s="277"/>
      <c r="ALT131" s="277"/>
      <c r="ALU131" s="277"/>
      <c r="ALV131" s="277"/>
      <c r="ALW131" s="277"/>
      <c r="ALX131" s="277"/>
      <c r="ALY131" s="277"/>
      <c r="ALZ131" s="277"/>
      <c r="AMA131" s="277"/>
      <c r="AMB131" s="277"/>
      <c r="AMC131" s="277"/>
      <c r="AMD131" s="277"/>
      <c r="AME131" s="277"/>
      <c r="AMF131" s="277"/>
      <c r="AMG131" s="277"/>
      <c r="AMH131" s="277"/>
      <c r="AMI131" s="277"/>
      <c r="AMJ131" s="277"/>
      <c r="AMK131" s="277"/>
      <c r="AML131" s="277"/>
      <c r="AMM131" s="277"/>
      <c r="AMN131" s="277"/>
      <c r="AMO131" s="277"/>
      <c r="AMP131" s="277"/>
      <c r="AMQ131" s="277"/>
      <c r="AMR131" s="277"/>
      <c r="AMS131" s="277"/>
      <c r="AMT131" s="277"/>
      <c r="AMU131" s="277"/>
      <c r="AMV131" s="277"/>
      <c r="AMW131" s="277"/>
      <c r="AMX131" s="277"/>
      <c r="AMY131" s="277"/>
      <c r="AMZ131" s="277"/>
      <c r="ANA131" s="277"/>
      <c r="ANB131" s="277"/>
      <c r="ANC131" s="277"/>
      <c r="AND131" s="277"/>
      <c r="ANE131" s="277"/>
      <c r="ANF131" s="277"/>
      <c r="ANG131" s="277"/>
      <c r="ANH131" s="277"/>
      <c r="ANI131" s="277"/>
      <c r="ANJ131" s="277"/>
      <c r="ANK131" s="277"/>
      <c r="ANL131" s="277"/>
      <c r="ANM131" s="277"/>
      <c r="ANN131" s="277"/>
      <c r="ANO131" s="277"/>
      <c r="ANP131" s="277"/>
      <c r="ANQ131" s="277"/>
      <c r="ANR131" s="277"/>
      <c r="ANS131" s="277"/>
      <c r="ANT131" s="277"/>
      <c r="ANU131" s="277"/>
      <c r="ANV131" s="277"/>
      <c r="ANW131" s="277"/>
      <c r="ANX131" s="277"/>
      <c r="ANY131" s="277"/>
      <c r="ANZ131" s="277"/>
      <c r="AOA131" s="277"/>
      <c r="AOB131" s="277"/>
      <c r="AOC131" s="277"/>
      <c r="AOD131" s="277"/>
      <c r="AOE131" s="277"/>
      <c r="AOF131" s="277"/>
      <c r="AOG131" s="277"/>
      <c r="AOH131" s="277"/>
      <c r="AOI131" s="277"/>
      <c r="AOJ131" s="277"/>
      <c r="AOK131" s="277"/>
      <c r="AOL131" s="277"/>
      <c r="AOM131" s="277"/>
      <c r="AON131" s="277"/>
      <c r="AOO131" s="277"/>
      <c r="AOP131" s="277"/>
      <c r="AOQ131" s="277"/>
      <c r="AOR131" s="277"/>
      <c r="AOS131" s="277"/>
      <c r="AOT131" s="277"/>
      <c r="AOU131" s="277"/>
      <c r="AOV131" s="277"/>
      <c r="AOW131" s="277"/>
      <c r="AOX131" s="277"/>
      <c r="AOY131" s="277"/>
      <c r="AOZ131" s="277"/>
      <c r="APA131" s="277"/>
      <c r="APB131" s="277"/>
      <c r="APC131" s="277"/>
      <c r="APD131" s="277"/>
      <c r="APE131" s="277"/>
      <c r="APF131" s="277"/>
      <c r="APG131" s="277"/>
      <c r="APH131" s="277"/>
      <c r="API131" s="277"/>
      <c r="APJ131" s="277"/>
      <c r="APK131" s="277"/>
      <c r="APL131" s="277"/>
      <c r="APM131" s="277"/>
      <c r="APN131" s="277"/>
      <c r="APO131" s="277"/>
      <c r="APP131" s="277"/>
      <c r="APQ131" s="277"/>
      <c r="APR131" s="277"/>
      <c r="APS131" s="277"/>
      <c r="APT131" s="277"/>
      <c r="APU131" s="277"/>
      <c r="APV131" s="277"/>
      <c r="APW131" s="277"/>
      <c r="APX131" s="277"/>
      <c r="APY131" s="277"/>
      <c r="APZ131" s="277"/>
      <c r="AQA131" s="277"/>
      <c r="AQB131" s="277"/>
      <c r="AQC131" s="277"/>
      <c r="AQD131" s="277"/>
      <c r="AQE131" s="277"/>
      <c r="AQF131" s="277"/>
      <c r="AQG131" s="277"/>
      <c r="AQH131" s="277"/>
      <c r="AQI131" s="277"/>
      <c r="AQJ131" s="277"/>
      <c r="AQK131" s="277"/>
      <c r="AQL131" s="277"/>
      <c r="AQM131" s="277"/>
      <c r="AQN131" s="277"/>
      <c r="AQO131" s="277"/>
      <c r="AQP131" s="277"/>
      <c r="AQQ131" s="277"/>
      <c r="AQR131" s="277"/>
      <c r="AQS131" s="277"/>
      <c r="AQT131" s="277"/>
      <c r="AQU131" s="277"/>
      <c r="AQV131" s="277"/>
      <c r="AQW131" s="277"/>
      <c r="AQX131" s="277"/>
      <c r="AQY131" s="277"/>
      <c r="AQZ131" s="277"/>
      <c r="ARA131" s="277"/>
      <c r="ARB131" s="277"/>
      <c r="ARC131" s="277"/>
      <c r="ARD131" s="277"/>
      <c r="ARE131" s="277"/>
      <c r="ARF131" s="277"/>
      <c r="ARG131" s="277"/>
      <c r="ARH131" s="277"/>
      <c r="ARI131" s="277"/>
      <c r="ARJ131" s="277"/>
      <c r="ARK131" s="277"/>
      <c r="ARL131" s="277"/>
      <c r="ARM131" s="277"/>
      <c r="ARN131" s="277"/>
      <c r="ARO131" s="277"/>
      <c r="ARP131" s="277"/>
      <c r="ARQ131" s="277"/>
      <c r="ARR131" s="277"/>
      <c r="ARS131" s="277"/>
      <c r="ART131" s="277"/>
      <c r="ARU131" s="277"/>
      <c r="ARV131" s="277"/>
      <c r="ARW131" s="277"/>
      <c r="ARX131" s="277"/>
      <c r="ARY131" s="277"/>
      <c r="ARZ131" s="277"/>
      <c r="ASA131" s="277"/>
      <c r="ASB131" s="277"/>
      <c r="ASC131" s="277"/>
      <c r="ASD131" s="277"/>
      <c r="ASE131" s="277"/>
      <c r="ASF131" s="277"/>
      <c r="ASG131" s="277"/>
      <c r="ASH131" s="277"/>
      <c r="ASI131" s="277"/>
      <c r="ASJ131" s="277"/>
      <c r="ASK131" s="277"/>
      <c r="ASL131" s="277"/>
      <c r="ASM131" s="277"/>
      <c r="ASN131" s="277"/>
      <c r="ASO131" s="277"/>
      <c r="ASP131" s="277"/>
      <c r="ASQ131" s="277"/>
      <c r="ASR131" s="277"/>
      <c r="ASS131" s="277"/>
      <c r="AST131" s="277"/>
      <c r="ASU131" s="277"/>
      <c r="ASV131" s="277"/>
      <c r="ASW131" s="277"/>
      <c r="ASX131" s="277"/>
      <c r="ASY131" s="277"/>
      <c r="ASZ131" s="277"/>
      <c r="ATA131" s="277"/>
      <c r="ATB131" s="277"/>
      <c r="ATC131" s="277"/>
      <c r="ATD131" s="277"/>
      <c r="ATE131" s="277"/>
      <c r="ATF131" s="277"/>
      <c r="ATG131" s="277"/>
      <c r="ATH131" s="277"/>
      <c r="ATI131" s="277"/>
      <c r="ATJ131" s="277"/>
      <c r="ATK131" s="277"/>
      <c r="ATL131" s="277"/>
      <c r="ATM131" s="277"/>
      <c r="ATN131" s="277"/>
      <c r="ATO131" s="277"/>
      <c r="ATP131" s="277"/>
      <c r="ATQ131" s="277"/>
      <c r="ATR131" s="277"/>
      <c r="ATS131" s="277"/>
      <c r="ATT131" s="277"/>
      <c r="ATU131" s="277"/>
      <c r="ATV131" s="277"/>
      <c r="ATW131" s="277"/>
      <c r="ATX131" s="277"/>
      <c r="ATY131" s="277"/>
      <c r="ATZ131" s="277"/>
      <c r="AUA131" s="277"/>
      <c r="AUB131" s="277"/>
      <c r="AUC131" s="277"/>
      <c r="AUD131" s="277"/>
      <c r="AUE131" s="277"/>
      <c r="AUF131" s="277"/>
      <c r="AUG131" s="277"/>
      <c r="AUH131" s="277"/>
      <c r="AUI131" s="277"/>
      <c r="AUJ131" s="277"/>
      <c r="AUK131" s="277"/>
      <c r="AUL131" s="277"/>
      <c r="AUM131" s="277"/>
      <c r="AUN131" s="277"/>
      <c r="AUO131" s="277"/>
      <c r="AUP131" s="277"/>
      <c r="AUQ131" s="277"/>
      <c r="AUR131" s="277"/>
      <c r="AUS131" s="277"/>
      <c r="AUT131" s="277"/>
      <c r="AUU131" s="277"/>
      <c r="AUV131" s="277"/>
      <c r="AUW131" s="277"/>
      <c r="AUX131" s="277"/>
      <c r="AUY131" s="277"/>
      <c r="AUZ131" s="277"/>
      <c r="AVA131" s="277"/>
      <c r="AVB131" s="277"/>
      <c r="AVC131" s="277"/>
      <c r="AVD131" s="277"/>
      <c r="AVE131" s="277"/>
      <c r="AVF131" s="277"/>
      <c r="AVG131" s="277"/>
      <c r="AVH131" s="277"/>
      <c r="AVI131" s="277"/>
      <c r="AVJ131" s="277"/>
      <c r="AVK131" s="277"/>
      <c r="AVL131" s="277"/>
      <c r="AVM131" s="277"/>
      <c r="AVN131" s="277"/>
      <c r="AVO131" s="277"/>
      <c r="AVP131" s="277"/>
      <c r="AVQ131" s="277"/>
      <c r="AVR131" s="277"/>
      <c r="AVS131" s="277"/>
      <c r="AVT131" s="277"/>
      <c r="AVU131" s="277"/>
      <c r="AVV131" s="277"/>
      <c r="AVW131" s="277"/>
      <c r="AVX131" s="277"/>
      <c r="AVY131" s="277"/>
      <c r="AVZ131" s="277"/>
      <c r="AWA131" s="277"/>
      <c r="AWB131" s="277"/>
      <c r="AWC131" s="277"/>
      <c r="AWD131" s="277"/>
      <c r="AWE131" s="277"/>
      <c r="AWF131" s="277"/>
      <c r="AWG131" s="277"/>
      <c r="AWH131" s="277"/>
      <c r="AWI131" s="277"/>
      <c r="AWJ131" s="277"/>
      <c r="AWK131" s="277"/>
      <c r="AWL131" s="277"/>
      <c r="AWM131" s="277"/>
      <c r="AWN131" s="277"/>
      <c r="AWO131" s="277"/>
      <c r="AWP131" s="277"/>
      <c r="AWQ131" s="277"/>
      <c r="AWR131" s="277"/>
      <c r="AWS131" s="277"/>
      <c r="AWT131" s="277"/>
      <c r="AWU131" s="277"/>
      <c r="AWV131" s="277"/>
      <c r="AWW131" s="277"/>
      <c r="AWX131" s="277"/>
      <c r="AWY131" s="277"/>
      <c r="AWZ131" s="277"/>
      <c r="AXA131" s="277"/>
      <c r="AXB131" s="277"/>
      <c r="AXC131" s="277"/>
      <c r="AXD131" s="277"/>
      <c r="AXE131" s="277"/>
      <c r="AXF131" s="277"/>
      <c r="AXG131" s="277"/>
      <c r="AXH131" s="277"/>
      <c r="AXI131" s="277"/>
      <c r="AXJ131" s="277"/>
      <c r="AXK131" s="277"/>
      <c r="AXL131" s="277"/>
      <c r="AXM131" s="277"/>
      <c r="AXN131" s="277"/>
      <c r="AXO131" s="277"/>
      <c r="AXP131" s="277"/>
      <c r="AXQ131" s="277"/>
      <c r="AXR131" s="277"/>
      <c r="AXS131" s="277"/>
      <c r="AXT131" s="277"/>
      <c r="AXU131" s="277"/>
      <c r="AXV131" s="277"/>
      <c r="AXW131" s="277"/>
      <c r="AXX131" s="277"/>
      <c r="AXY131" s="277"/>
      <c r="AXZ131" s="277"/>
      <c r="AYA131" s="277"/>
      <c r="AYB131" s="277"/>
      <c r="AYC131" s="277"/>
      <c r="AYD131" s="277"/>
      <c r="AYE131" s="277"/>
      <c r="AYF131" s="277"/>
      <c r="AYG131" s="277"/>
      <c r="AYH131" s="277"/>
      <c r="AYI131" s="277"/>
      <c r="AYJ131" s="277"/>
      <c r="AYK131" s="277"/>
      <c r="AYL131" s="277"/>
      <c r="AYM131" s="277"/>
      <c r="AYN131" s="277"/>
      <c r="AYO131" s="277"/>
      <c r="AYP131" s="277"/>
      <c r="AYQ131" s="277"/>
      <c r="AYR131" s="277"/>
      <c r="AYS131" s="277"/>
      <c r="AYT131" s="277"/>
      <c r="AYU131" s="277"/>
      <c r="AYV131" s="277"/>
      <c r="AYW131" s="277"/>
      <c r="AYX131" s="277"/>
      <c r="AYY131" s="277"/>
      <c r="AYZ131" s="277"/>
      <c r="AZA131" s="277"/>
      <c r="AZB131" s="277"/>
      <c r="AZC131" s="277"/>
      <c r="AZD131" s="277"/>
      <c r="AZE131" s="277"/>
      <c r="AZF131" s="277"/>
      <c r="AZG131" s="277"/>
      <c r="AZH131" s="277"/>
      <c r="AZI131" s="277"/>
      <c r="AZJ131" s="277"/>
      <c r="AZK131" s="277"/>
      <c r="AZL131" s="277"/>
      <c r="AZM131" s="277"/>
      <c r="AZN131" s="277"/>
      <c r="AZO131" s="277"/>
      <c r="AZP131" s="277"/>
      <c r="AZQ131" s="277"/>
      <c r="AZR131" s="277"/>
      <c r="AZS131" s="277"/>
      <c r="AZT131" s="277"/>
      <c r="AZU131" s="277"/>
      <c r="AZV131" s="277"/>
      <c r="AZW131" s="277"/>
      <c r="AZX131" s="277"/>
      <c r="AZY131" s="277"/>
      <c r="AZZ131" s="277"/>
      <c r="BAA131" s="277"/>
      <c r="BAB131" s="277"/>
      <c r="BAC131" s="277"/>
      <c r="BAD131" s="277"/>
      <c r="BAE131" s="277"/>
      <c r="BAF131" s="277"/>
      <c r="BAG131" s="277"/>
      <c r="BAH131" s="277"/>
      <c r="BAI131" s="277"/>
      <c r="BAJ131" s="277"/>
      <c r="BAK131" s="277"/>
      <c r="BAL131" s="277"/>
      <c r="BAM131" s="277"/>
      <c r="BAN131" s="277"/>
      <c r="BAO131" s="277"/>
      <c r="BAP131" s="277"/>
      <c r="BAQ131" s="277"/>
      <c r="BAR131" s="277"/>
      <c r="BAS131" s="277"/>
      <c r="BAT131" s="277"/>
      <c r="BAU131" s="277"/>
      <c r="BAV131" s="277"/>
      <c r="BAW131" s="277"/>
      <c r="BAX131" s="277"/>
      <c r="BAY131" s="277"/>
      <c r="BAZ131" s="277"/>
      <c r="BBA131" s="277"/>
      <c r="BBB131" s="277"/>
      <c r="BBC131" s="277"/>
      <c r="BBD131" s="277"/>
      <c r="BBE131" s="277"/>
      <c r="BBF131" s="277"/>
      <c r="BBG131" s="277"/>
      <c r="BBH131" s="277"/>
      <c r="BBI131" s="277"/>
      <c r="BBJ131" s="277"/>
      <c r="BBK131" s="277"/>
      <c r="BBL131" s="277"/>
      <c r="BBM131" s="277"/>
      <c r="BBN131" s="277"/>
      <c r="BBO131" s="277"/>
      <c r="BBP131" s="277"/>
      <c r="BBQ131" s="277"/>
      <c r="BBR131" s="277"/>
      <c r="BBS131" s="277"/>
      <c r="BBT131" s="277"/>
      <c r="BBU131" s="277"/>
      <c r="BBV131" s="277"/>
      <c r="BBW131" s="277"/>
      <c r="BBX131" s="277"/>
      <c r="BBY131" s="277"/>
      <c r="BBZ131" s="277"/>
      <c r="BCA131" s="277"/>
      <c r="BCB131" s="277"/>
      <c r="BCC131" s="277"/>
      <c r="BCD131" s="277"/>
      <c r="BCE131" s="277"/>
      <c r="BCF131" s="277"/>
      <c r="BCG131" s="277"/>
      <c r="BCH131" s="277"/>
      <c r="BCI131" s="277"/>
      <c r="BCJ131" s="277"/>
      <c r="BCK131" s="277"/>
      <c r="BCL131" s="277"/>
      <c r="BCM131" s="277"/>
      <c r="BCN131" s="277"/>
      <c r="BCO131" s="277"/>
      <c r="BCP131" s="277"/>
      <c r="BCQ131" s="277"/>
      <c r="BCR131" s="277"/>
      <c r="BCS131" s="277"/>
      <c r="BCT131" s="277"/>
      <c r="BCU131" s="277"/>
      <c r="BCV131" s="277"/>
      <c r="BCW131" s="277"/>
      <c r="BCX131" s="277"/>
      <c r="BCY131" s="277"/>
      <c r="BCZ131" s="277"/>
      <c r="BDA131" s="277"/>
      <c r="BDB131" s="277"/>
      <c r="BDC131" s="277"/>
      <c r="BDD131" s="277"/>
      <c r="BDE131" s="277"/>
      <c r="BDF131" s="277"/>
      <c r="BDG131" s="277"/>
      <c r="BDH131" s="277"/>
      <c r="BDI131" s="277"/>
      <c r="BDJ131" s="277"/>
      <c r="BDK131" s="277"/>
      <c r="BDL131" s="277"/>
      <c r="BDM131" s="277"/>
      <c r="BDN131" s="277"/>
      <c r="BDO131" s="277"/>
      <c r="BDP131" s="277"/>
      <c r="BDQ131" s="277"/>
      <c r="BDR131" s="277"/>
      <c r="BDS131" s="277"/>
      <c r="BDT131" s="277"/>
      <c r="BDU131" s="277"/>
      <c r="BDV131" s="277"/>
      <c r="BDW131" s="277"/>
      <c r="BDX131" s="277"/>
      <c r="BDY131" s="277"/>
      <c r="BDZ131" s="277"/>
      <c r="BEA131" s="277"/>
      <c r="BEB131" s="277"/>
      <c r="BEC131" s="277"/>
      <c r="BED131" s="277"/>
      <c r="BEE131" s="277"/>
      <c r="BEF131" s="277"/>
      <c r="BEG131" s="277"/>
      <c r="BEH131" s="277"/>
      <c r="BEI131" s="277"/>
      <c r="BEJ131" s="277"/>
      <c r="BEK131" s="277"/>
      <c r="BEL131" s="277"/>
      <c r="BEM131" s="277"/>
      <c r="BEN131" s="277"/>
      <c r="BEO131" s="277"/>
      <c r="BEP131" s="277"/>
      <c r="BEQ131" s="277"/>
      <c r="BER131" s="277"/>
      <c r="BES131" s="277"/>
      <c r="BET131" s="277"/>
      <c r="BEU131" s="277"/>
      <c r="BEV131" s="277"/>
      <c r="BEW131" s="277"/>
      <c r="BEX131" s="277"/>
      <c r="BEY131" s="277"/>
      <c r="BEZ131" s="277"/>
      <c r="BFA131" s="277"/>
      <c r="BFB131" s="277"/>
      <c r="BFC131" s="277"/>
      <c r="BFD131" s="277"/>
      <c r="BFE131" s="277"/>
      <c r="BFF131" s="277"/>
      <c r="BFG131" s="277"/>
      <c r="BFH131" s="277"/>
      <c r="BFI131" s="277"/>
      <c r="BFJ131" s="277"/>
      <c r="BFK131" s="277"/>
      <c r="BFL131" s="277"/>
      <c r="BFM131" s="277"/>
      <c r="BFN131" s="277"/>
      <c r="BFO131" s="277"/>
      <c r="BFP131" s="277"/>
      <c r="BFQ131" s="277"/>
      <c r="BFR131" s="277"/>
      <c r="BFS131" s="277"/>
      <c r="BFT131" s="277"/>
      <c r="BFU131" s="277"/>
      <c r="BFV131" s="277"/>
      <c r="BFW131" s="277"/>
      <c r="BFX131" s="277"/>
      <c r="BFY131" s="277"/>
      <c r="BFZ131" s="277"/>
      <c r="BGA131" s="277"/>
      <c r="BGB131" s="277"/>
      <c r="BGC131" s="277"/>
      <c r="BGD131" s="277"/>
      <c r="BGE131" s="277"/>
      <c r="BGF131" s="277"/>
      <c r="BGG131" s="277"/>
      <c r="BGH131" s="277"/>
      <c r="BGI131" s="277"/>
      <c r="BGJ131" s="277"/>
      <c r="BGK131" s="277"/>
      <c r="BGL131" s="277"/>
      <c r="BGM131" s="277"/>
      <c r="BGN131" s="277"/>
      <c r="BGO131" s="277"/>
      <c r="BGP131" s="277"/>
      <c r="BGQ131" s="277"/>
      <c r="BGR131" s="277"/>
      <c r="BGS131" s="277"/>
      <c r="BGT131" s="277"/>
      <c r="BGU131" s="277"/>
      <c r="BGV131" s="277"/>
      <c r="BGW131" s="277"/>
      <c r="BGX131" s="277"/>
      <c r="BGY131" s="277"/>
      <c r="BGZ131" s="277"/>
      <c r="BHA131" s="277"/>
      <c r="BHB131" s="277"/>
      <c r="BHC131" s="277"/>
      <c r="BHD131" s="277"/>
      <c r="BHE131" s="277"/>
      <c r="BHF131" s="277"/>
      <c r="BHG131" s="277"/>
      <c r="BHH131" s="277"/>
      <c r="BHI131" s="277"/>
      <c r="BHJ131" s="277"/>
      <c r="BHK131" s="277"/>
      <c r="BHL131" s="277"/>
      <c r="BHM131" s="277"/>
      <c r="BHN131" s="277"/>
      <c r="BHO131" s="277"/>
      <c r="BHP131" s="277"/>
      <c r="BHQ131" s="277"/>
      <c r="BHR131" s="277"/>
      <c r="BHS131" s="277"/>
      <c r="BHT131" s="277"/>
      <c r="BHU131" s="277"/>
      <c r="BHV131" s="277"/>
      <c r="BHW131" s="277"/>
      <c r="BHX131" s="277"/>
      <c r="BHY131" s="277"/>
      <c r="BHZ131" s="277"/>
      <c r="BIA131" s="277"/>
      <c r="BIB131" s="277"/>
      <c r="BIC131" s="277"/>
      <c r="BID131" s="277"/>
      <c r="BIE131" s="277"/>
      <c r="BIF131" s="277"/>
      <c r="BIG131" s="277"/>
      <c r="BIH131" s="277"/>
      <c r="BII131" s="277"/>
      <c r="BIJ131" s="277"/>
      <c r="BIK131" s="277"/>
      <c r="BIL131" s="277"/>
      <c r="BIM131" s="277"/>
      <c r="BIN131" s="277"/>
      <c r="BIO131" s="277"/>
      <c r="BIP131" s="277"/>
      <c r="BIQ131" s="277"/>
      <c r="BIR131" s="277"/>
      <c r="BIS131" s="277"/>
      <c r="BIT131" s="277"/>
      <c r="BIU131" s="277"/>
      <c r="BIV131" s="277"/>
      <c r="BIW131" s="277"/>
      <c r="BIX131" s="277"/>
      <c r="BIY131" s="277"/>
      <c r="BIZ131" s="277"/>
      <c r="BJA131" s="277"/>
      <c r="BJB131" s="277"/>
      <c r="BJC131" s="277"/>
      <c r="BJD131" s="277"/>
      <c r="BJE131" s="277"/>
      <c r="BJF131" s="277"/>
      <c r="BJG131" s="277"/>
      <c r="BJH131" s="277"/>
      <c r="BJI131" s="277"/>
      <c r="BJJ131" s="277"/>
      <c r="BJK131" s="277"/>
      <c r="BJL131" s="277"/>
      <c r="BJM131" s="277"/>
      <c r="BJN131" s="277"/>
      <c r="BJO131" s="277"/>
      <c r="BJP131" s="277"/>
      <c r="BJQ131" s="277"/>
      <c r="BJR131" s="277"/>
      <c r="BJS131" s="277"/>
      <c r="BJT131" s="277"/>
      <c r="BJU131" s="277"/>
      <c r="BJV131" s="277"/>
      <c r="BJW131" s="277"/>
      <c r="BJX131" s="277"/>
      <c r="BJY131" s="277"/>
      <c r="BJZ131" s="277"/>
      <c r="BKA131" s="277"/>
      <c r="BKB131" s="277"/>
      <c r="BKC131" s="277"/>
      <c r="BKD131" s="277"/>
      <c r="BKE131" s="277"/>
      <c r="BKF131" s="277"/>
      <c r="BKG131" s="277"/>
      <c r="BKH131" s="277"/>
      <c r="BKI131" s="277"/>
      <c r="BKJ131" s="277"/>
      <c r="BKK131" s="277"/>
      <c r="BKL131" s="277"/>
      <c r="BKM131" s="277"/>
      <c r="BKN131" s="277"/>
      <c r="BKO131" s="277"/>
      <c r="BKP131" s="277"/>
      <c r="BKQ131" s="277"/>
      <c r="BKR131" s="277"/>
      <c r="BKS131" s="277"/>
      <c r="BKT131" s="277"/>
      <c r="BKU131" s="277"/>
      <c r="BKV131" s="277"/>
      <c r="BKW131" s="277"/>
      <c r="BKX131" s="277"/>
      <c r="BKY131" s="277"/>
      <c r="BKZ131" s="277"/>
      <c r="BLA131" s="277"/>
      <c r="BLB131" s="277"/>
      <c r="BLC131" s="277"/>
      <c r="BLD131" s="277"/>
      <c r="BLE131" s="277"/>
      <c r="BLF131" s="277"/>
      <c r="BLG131" s="277"/>
      <c r="BLH131" s="277"/>
      <c r="BLI131" s="277"/>
      <c r="BLJ131" s="277"/>
      <c r="BLK131" s="277"/>
      <c r="BLL131" s="277"/>
      <c r="BLM131" s="277"/>
      <c r="BLN131" s="277"/>
      <c r="BLO131" s="277"/>
      <c r="BLP131" s="277"/>
      <c r="BLQ131" s="277"/>
      <c r="BLR131" s="277"/>
      <c r="BLS131" s="277"/>
      <c r="BLT131" s="277"/>
      <c r="BLU131" s="277"/>
      <c r="BLV131" s="277"/>
      <c r="BLW131" s="277"/>
      <c r="BLX131" s="277"/>
      <c r="BLY131" s="277"/>
      <c r="BLZ131" s="277"/>
      <c r="BMA131" s="277"/>
      <c r="BMB131" s="277"/>
      <c r="BMC131" s="277"/>
      <c r="BMD131" s="277"/>
      <c r="BME131" s="277"/>
      <c r="BMF131" s="277"/>
      <c r="BMG131" s="277"/>
      <c r="BMH131" s="277"/>
      <c r="BMI131" s="277"/>
      <c r="BMJ131" s="277"/>
      <c r="BMK131" s="277"/>
      <c r="BML131" s="277"/>
      <c r="BMM131" s="277"/>
      <c r="BMN131" s="277"/>
      <c r="BMO131" s="277"/>
      <c r="BMP131" s="277"/>
      <c r="BMQ131" s="277"/>
      <c r="BMR131" s="277"/>
      <c r="BMS131" s="277"/>
      <c r="BMT131" s="277"/>
      <c r="BMU131" s="277"/>
      <c r="BMV131" s="277"/>
      <c r="BMW131" s="277"/>
      <c r="BMX131" s="277"/>
      <c r="BMY131" s="277"/>
      <c r="BMZ131" s="277"/>
      <c r="BNA131" s="277"/>
      <c r="BNB131" s="277"/>
      <c r="BNC131" s="277"/>
      <c r="BND131" s="277"/>
      <c r="BNE131" s="277"/>
      <c r="BNF131" s="277"/>
      <c r="BNG131" s="277"/>
      <c r="BNH131" s="277"/>
      <c r="BNI131" s="277"/>
      <c r="BNJ131" s="277"/>
      <c r="BNK131" s="277"/>
      <c r="BNL131" s="277"/>
      <c r="BNM131" s="277"/>
      <c r="BNN131" s="277"/>
      <c r="BNO131" s="277"/>
      <c r="BNP131" s="277"/>
      <c r="BNQ131" s="277"/>
      <c r="BNR131" s="277"/>
      <c r="BNS131" s="277"/>
      <c r="BNT131" s="277"/>
      <c r="BNU131" s="277"/>
      <c r="BNV131" s="277"/>
      <c r="BNW131" s="277"/>
      <c r="BNX131" s="277"/>
      <c r="BNY131" s="277"/>
      <c r="BNZ131" s="277"/>
      <c r="BOA131" s="277"/>
      <c r="BOB131" s="277"/>
      <c r="BOC131" s="277"/>
      <c r="BOD131" s="277"/>
      <c r="BOE131" s="277"/>
      <c r="BOF131" s="277"/>
      <c r="BOG131" s="277"/>
      <c r="BOH131" s="277"/>
      <c r="BOI131" s="277"/>
      <c r="BOJ131" s="277"/>
      <c r="BOK131" s="277"/>
      <c r="BOL131" s="277"/>
      <c r="BOM131" s="277"/>
      <c r="BON131" s="277"/>
      <c r="BOO131" s="277"/>
      <c r="BOP131" s="277"/>
      <c r="BOQ131" s="277"/>
      <c r="BOR131" s="277"/>
      <c r="BOS131" s="277"/>
      <c r="BOT131" s="277"/>
      <c r="BOU131" s="277"/>
      <c r="BOV131" s="277"/>
      <c r="BOW131" s="277"/>
      <c r="BOX131" s="277"/>
      <c r="BOY131" s="277"/>
      <c r="BOZ131" s="277"/>
      <c r="BPA131" s="277"/>
      <c r="BPB131" s="277"/>
      <c r="BPC131" s="277"/>
      <c r="BPD131" s="277"/>
      <c r="BPE131" s="277"/>
      <c r="BPF131" s="277"/>
      <c r="BPG131" s="277"/>
      <c r="BPH131" s="277"/>
      <c r="BPI131" s="277"/>
      <c r="BPJ131" s="277"/>
      <c r="BPK131" s="277"/>
      <c r="BPL131" s="277"/>
      <c r="BPM131" s="277"/>
      <c r="BPN131" s="277"/>
      <c r="BPO131" s="277"/>
      <c r="BPP131" s="277"/>
      <c r="BPQ131" s="277"/>
      <c r="BPR131" s="277"/>
      <c r="BPS131" s="277"/>
      <c r="BPT131" s="277"/>
      <c r="BPU131" s="277"/>
      <c r="BPV131" s="277"/>
      <c r="BPW131" s="277"/>
      <c r="BPX131" s="277"/>
      <c r="BPY131" s="277"/>
      <c r="BPZ131" s="277"/>
      <c r="BQA131" s="277"/>
      <c r="BQB131" s="277"/>
      <c r="BQC131" s="277"/>
      <c r="BQD131" s="277"/>
      <c r="BQE131" s="277"/>
      <c r="BQF131" s="277"/>
      <c r="BQG131" s="277"/>
      <c r="BQH131" s="277"/>
      <c r="BQI131" s="277"/>
      <c r="BQJ131" s="277"/>
      <c r="BQK131" s="277"/>
      <c r="BQL131" s="277"/>
      <c r="BQM131" s="277"/>
      <c r="BQN131" s="277"/>
      <c r="BQO131" s="277"/>
      <c r="BQP131" s="277"/>
      <c r="BQQ131" s="277"/>
      <c r="BQR131" s="277"/>
      <c r="BQS131" s="277"/>
      <c r="BQT131" s="277"/>
      <c r="BQU131" s="277"/>
      <c r="BQV131" s="277"/>
      <c r="BQW131" s="277"/>
      <c r="BQX131" s="277"/>
      <c r="BQY131" s="277"/>
      <c r="BQZ131" s="277"/>
      <c r="BRA131" s="277"/>
      <c r="BRB131" s="277"/>
      <c r="BRC131" s="277"/>
      <c r="BRD131" s="277"/>
      <c r="BRE131" s="277"/>
      <c r="BRF131" s="277"/>
      <c r="BRG131" s="277"/>
      <c r="BRH131" s="277"/>
      <c r="BRI131" s="277"/>
      <c r="BRJ131" s="277"/>
      <c r="BRK131" s="277"/>
      <c r="BRL131" s="277"/>
      <c r="BRM131" s="277"/>
      <c r="BRN131" s="277"/>
      <c r="BRO131" s="277"/>
      <c r="BRP131" s="277"/>
      <c r="BRQ131" s="277"/>
      <c r="BRR131" s="277"/>
      <c r="BRS131" s="277"/>
      <c r="BRT131" s="277"/>
      <c r="BRU131" s="277"/>
      <c r="BRV131" s="277"/>
      <c r="BRW131" s="277"/>
      <c r="BRX131" s="277"/>
      <c r="BRY131" s="277"/>
      <c r="BRZ131" s="277"/>
      <c r="BSA131" s="277"/>
      <c r="BSB131" s="277"/>
      <c r="BSC131" s="277"/>
      <c r="BSD131" s="277"/>
      <c r="BSE131" s="277"/>
      <c r="BSF131" s="277"/>
      <c r="BSG131" s="277"/>
      <c r="BSH131" s="277"/>
      <c r="BSI131" s="277"/>
      <c r="BSJ131" s="277"/>
      <c r="BSK131" s="277"/>
      <c r="BSL131" s="277"/>
      <c r="BSM131" s="277"/>
      <c r="BSN131" s="277"/>
      <c r="BSO131" s="277"/>
      <c r="BSP131" s="277"/>
      <c r="BSQ131" s="277"/>
      <c r="BSR131" s="277"/>
      <c r="BSS131" s="277"/>
      <c r="BST131" s="277"/>
      <c r="BSU131" s="277"/>
      <c r="BSV131" s="277"/>
      <c r="BSW131" s="277"/>
      <c r="BSX131" s="277"/>
      <c r="BSY131" s="277"/>
      <c r="BSZ131" s="277"/>
      <c r="BTA131" s="277"/>
      <c r="BTB131" s="277"/>
      <c r="BTC131" s="277"/>
      <c r="BTD131" s="277"/>
      <c r="BTE131" s="277"/>
      <c r="BTF131" s="277"/>
      <c r="BTG131" s="277"/>
      <c r="BTH131" s="277"/>
      <c r="BTI131" s="277"/>
      <c r="BTJ131" s="277"/>
      <c r="BTK131" s="277"/>
      <c r="BTL131" s="277"/>
      <c r="BTM131" s="277"/>
      <c r="BTN131" s="277"/>
      <c r="BTO131" s="277"/>
      <c r="BTP131" s="277"/>
      <c r="BTQ131" s="277"/>
      <c r="BTR131" s="277"/>
      <c r="BTS131" s="277"/>
      <c r="BTT131" s="277"/>
      <c r="BTU131" s="277"/>
      <c r="BTV131" s="277"/>
      <c r="BTW131" s="277"/>
      <c r="BTX131" s="277"/>
      <c r="BTY131" s="277"/>
      <c r="BTZ131" s="277"/>
      <c r="BUA131" s="277"/>
      <c r="BUB131" s="277"/>
      <c r="BUC131" s="277"/>
      <c r="BUD131" s="277"/>
      <c r="BUE131" s="277"/>
      <c r="BUF131" s="277"/>
      <c r="BUG131" s="277"/>
      <c r="BUH131" s="277"/>
      <c r="BUI131" s="277"/>
      <c r="BUJ131" s="277"/>
      <c r="BUK131" s="277"/>
      <c r="BUL131" s="277"/>
      <c r="BUM131" s="277"/>
      <c r="BUN131" s="277"/>
      <c r="BUO131" s="277"/>
      <c r="BUP131" s="277"/>
      <c r="BUQ131" s="277"/>
      <c r="BUR131" s="277"/>
      <c r="BUS131" s="277"/>
      <c r="BUT131" s="277"/>
      <c r="BUU131" s="277"/>
      <c r="BUV131" s="277"/>
      <c r="BUW131" s="277"/>
      <c r="BUX131" s="277"/>
      <c r="BUY131" s="277"/>
      <c r="BUZ131" s="277"/>
      <c r="BVA131" s="277"/>
      <c r="BVB131" s="277"/>
      <c r="BVC131" s="277"/>
      <c r="BVD131" s="277"/>
      <c r="BVE131" s="277"/>
      <c r="BVF131" s="277"/>
      <c r="BVG131" s="277"/>
      <c r="BVH131" s="277"/>
      <c r="BVI131" s="277"/>
      <c r="BVJ131" s="277"/>
      <c r="BVK131" s="277"/>
      <c r="BVL131" s="277"/>
      <c r="BVM131" s="277"/>
      <c r="BVN131" s="277"/>
      <c r="BVO131" s="277"/>
      <c r="BVP131" s="277"/>
      <c r="BVQ131" s="277"/>
      <c r="BVR131" s="277"/>
      <c r="BVS131" s="277"/>
      <c r="BVT131" s="277"/>
      <c r="BVU131" s="277"/>
      <c r="BVV131" s="277"/>
      <c r="BVW131" s="277"/>
      <c r="BVX131" s="277"/>
      <c r="BVY131" s="277"/>
      <c r="BVZ131" s="277"/>
      <c r="BWA131" s="277"/>
      <c r="BWB131" s="277"/>
      <c r="BWC131" s="277"/>
      <c r="BWD131" s="277"/>
      <c r="BWE131" s="277"/>
      <c r="BWF131" s="277"/>
      <c r="BWG131" s="277"/>
      <c r="BWH131" s="277"/>
      <c r="BWI131" s="277"/>
      <c r="BWJ131" s="277"/>
      <c r="BWK131" s="277"/>
      <c r="BWL131" s="277"/>
      <c r="BWM131" s="277"/>
      <c r="BWN131" s="277"/>
      <c r="BWO131" s="277"/>
      <c r="BWP131" s="277"/>
      <c r="BWQ131" s="277"/>
      <c r="BWR131" s="277"/>
      <c r="BWS131" s="277"/>
      <c r="BWT131" s="277"/>
      <c r="BWU131" s="277"/>
      <c r="BWV131" s="277"/>
      <c r="BWW131" s="277"/>
      <c r="BWX131" s="277"/>
      <c r="BWY131" s="277"/>
      <c r="BWZ131" s="277"/>
      <c r="BXA131" s="277"/>
      <c r="BXB131" s="277"/>
      <c r="BXC131" s="277"/>
      <c r="BXD131" s="277"/>
      <c r="BXE131" s="277"/>
      <c r="BXF131" s="277"/>
      <c r="BXG131" s="277"/>
      <c r="BXH131" s="277"/>
      <c r="BXI131" s="277"/>
      <c r="BXJ131" s="277"/>
      <c r="BXK131" s="277"/>
      <c r="BXL131" s="277"/>
      <c r="BXM131" s="277"/>
      <c r="BXN131" s="277"/>
      <c r="BXO131" s="277"/>
      <c r="BXP131" s="277"/>
      <c r="BXQ131" s="277"/>
      <c r="BXR131" s="277"/>
      <c r="BXS131" s="277"/>
      <c r="BXT131" s="277"/>
      <c r="BXU131" s="277"/>
      <c r="BXV131" s="277"/>
      <c r="BXW131" s="277"/>
      <c r="BXX131" s="277"/>
      <c r="BXY131" s="277"/>
      <c r="BXZ131" s="277"/>
      <c r="BYA131" s="277"/>
      <c r="BYB131" s="277"/>
      <c r="BYC131" s="277"/>
      <c r="BYD131" s="277"/>
      <c r="BYE131" s="277"/>
      <c r="BYF131" s="277"/>
      <c r="BYG131" s="277"/>
      <c r="BYH131" s="277"/>
      <c r="BYI131" s="277"/>
      <c r="BYJ131" s="277"/>
      <c r="BYK131" s="277"/>
      <c r="BYL131" s="277"/>
      <c r="BYM131" s="277"/>
      <c r="BYN131" s="277"/>
      <c r="BYO131" s="277"/>
      <c r="BYP131" s="277"/>
      <c r="BYQ131" s="277"/>
      <c r="BYR131" s="277"/>
      <c r="BYS131" s="277"/>
      <c r="BYT131" s="277"/>
      <c r="BYU131" s="277"/>
      <c r="BYV131" s="277"/>
      <c r="BYW131" s="277"/>
      <c r="BYX131" s="277"/>
      <c r="BYY131" s="277"/>
      <c r="BYZ131" s="277"/>
      <c r="BZA131" s="277"/>
      <c r="BZB131" s="277"/>
      <c r="BZC131" s="277"/>
      <c r="BZD131" s="277"/>
      <c r="BZE131" s="277"/>
      <c r="BZF131" s="277"/>
      <c r="BZG131" s="277"/>
      <c r="BZH131" s="277"/>
      <c r="BZI131" s="277"/>
      <c r="BZJ131" s="277"/>
      <c r="BZK131" s="277"/>
      <c r="BZL131" s="277"/>
      <c r="BZM131" s="277"/>
      <c r="BZN131" s="277"/>
      <c r="BZO131" s="277"/>
      <c r="BZP131" s="277"/>
      <c r="BZQ131" s="277"/>
      <c r="BZR131" s="277"/>
      <c r="BZS131" s="277"/>
      <c r="BZT131" s="277"/>
      <c r="BZU131" s="277"/>
      <c r="BZV131" s="277"/>
      <c r="BZW131" s="277"/>
      <c r="BZX131" s="277"/>
      <c r="BZY131" s="277"/>
      <c r="BZZ131" s="277"/>
      <c r="CAA131" s="277"/>
      <c r="CAB131" s="277"/>
      <c r="CAC131" s="277"/>
      <c r="CAD131" s="277"/>
      <c r="CAE131" s="277"/>
      <c r="CAF131" s="277"/>
      <c r="CAG131" s="277"/>
      <c r="CAH131" s="277"/>
      <c r="CAI131" s="277"/>
      <c r="CAJ131" s="277"/>
      <c r="CAK131" s="277"/>
      <c r="CAL131" s="277"/>
      <c r="CAM131" s="277"/>
      <c r="CAN131" s="277"/>
      <c r="CAO131" s="277"/>
      <c r="CAP131" s="277"/>
      <c r="CAQ131" s="277"/>
      <c r="CAR131" s="277"/>
      <c r="CAS131" s="277"/>
      <c r="CAT131" s="277"/>
      <c r="CAU131" s="277"/>
      <c r="CAV131" s="277"/>
      <c r="CAW131" s="277"/>
      <c r="CAX131" s="277"/>
      <c r="CAY131" s="277"/>
      <c r="CAZ131" s="277"/>
      <c r="CBA131" s="277"/>
      <c r="CBB131" s="277"/>
      <c r="CBC131" s="277"/>
      <c r="CBD131" s="277"/>
      <c r="CBE131" s="277"/>
      <c r="CBF131" s="277"/>
      <c r="CBG131" s="277"/>
      <c r="CBH131" s="277"/>
      <c r="CBI131" s="277"/>
      <c r="CBJ131" s="277"/>
      <c r="CBK131" s="277"/>
      <c r="CBL131" s="277"/>
      <c r="CBM131" s="277"/>
      <c r="CBN131" s="277"/>
      <c r="CBO131" s="277"/>
      <c r="CBP131" s="277"/>
      <c r="CBQ131" s="277"/>
      <c r="CBR131" s="277"/>
      <c r="CBS131" s="277"/>
      <c r="CBT131" s="277"/>
      <c r="CBU131" s="277"/>
      <c r="CBV131" s="277"/>
      <c r="CBW131" s="277"/>
      <c r="CBX131" s="277"/>
      <c r="CBY131" s="277"/>
      <c r="CBZ131" s="277"/>
      <c r="CCA131" s="277"/>
      <c r="CCB131" s="277"/>
      <c r="CCC131" s="277"/>
      <c r="CCD131" s="277"/>
      <c r="CCE131" s="277"/>
      <c r="CCF131" s="277"/>
      <c r="CCG131" s="277"/>
      <c r="CCH131" s="277"/>
      <c r="CCI131" s="277"/>
      <c r="CCJ131" s="277"/>
      <c r="CCK131" s="277"/>
      <c r="CCL131" s="277"/>
      <c r="CCM131" s="277"/>
      <c r="CCN131" s="277"/>
      <c r="CCO131" s="277"/>
      <c r="CCP131" s="277"/>
      <c r="CCQ131" s="277"/>
      <c r="CCR131" s="277"/>
      <c r="CCS131" s="277"/>
      <c r="CCT131" s="277"/>
      <c r="CCU131" s="277"/>
      <c r="CCV131" s="277"/>
      <c r="CCW131" s="277"/>
      <c r="CCX131" s="277"/>
      <c r="CCY131" s="277"/>
      <c r="CCZ131" s="277"/>
      <c r="CDA131" s="277"/>
      <c r="CDB131" s="277"/>
      <c r="CDC131" s="277"/>
      <c r="CDD131" s="277"/>
      <c r="CDE131" s="277"/>
      <c r="CDF131" s="277"/>
      <c r="CDG131" s="277"/>
      <c r="CDH131" s="277"/>
      <c r="CDI131" s="277"/>
      <c r="CDJ131" s="277"/>
      <c r="CDK131" s="277"/>
      <c r="CDL131" s="277"/>
      <c r="CDM131" s="277"/>
      <c r="CDN131" s="277"/>
      <c r="CDO131" s="277"/>
      <c r="CDP131" s="277"/>
      <c r="CDQ131" s="277"/>
      <c r="CDR131" s="277"/>
      <c r="CDS131" s="277"/>
      <c r="CDT131" s="277"/>
      <c r="CDU131" s="277"/>
      <c r="CDV131" s="277"/>
      <c r="CDW131" s="277"/>
      <c r="CDX131" s="277"/>
      <c r="CDY131" s="277"/>
      <c r="CDZ131" s="277"/>
      <c r="CEA131" s="277"/>
      <c r="CEB131" s="277"/>
      <c r="CEC131" s="277"/>
      <c r="CED131" s="277"/>
      <c r="CEE131" s="277"/>
      <c r="CEF131" s="277"/>
      <c r="CEG131" s="277"/>
      <c r="CEH131" s="277"/>
      <c r="CEI131" s="277"/>
      <c r="CEJ131" s="277"/>
      <c r="CEK131" s="277"/>
      <c r="CEL131" s="277"/>
      <c r="CEM131" s="277"/>
      <c r="CEN131" s="277"/>
      <c r="CEO131" s="277"/>
      <c r="CEP131" s="277"/>
      <c r="CEQ131" s="277"/>
      <c r="CER131" s="277"/>
      <c r="CES131" s="277"/>
      <c r="CET131" s="277"/>
      <c r="CEU131" s="277"/>
      <c r="CEV131" s="277"/>
      <c r="CEW131" s="277"/>
      <c r="CEX131" s="277"/>
      <c r="CEY131" s="277"/>
      <c r="CEZ131" s="277"/>
      <c r="CFA131" s="277"/>
      <c r="CFB131" s="277"/>
      <c r="CFC131" s="277"/>
      <c r="CFD131" s="277"/>
      <c r="CFE131" s="277"/>
      <c r="CFF131" s="277"/>
      <c r="CFG131" s="277"/>
      <c r="CFH131" s="277"/>
      <c r="CFI131" s="277"/>
      <c r="CFJ131" s="277"/>
      <c r="CFK131" s="277"/>
      <c r="CFL131" s="277"/>
      <c r="CFM131" s="277"/>
      <c r="CFN131" s="277"/>
      <c r="CFO131" s="277"/>
      <c r="CFP131" s="277"/>
      <c r="CFQ131" s="277"/>
      <c r="CFR131" s="277"/>
      <c r="CFS131" s="277"/>
      <c r="CFT131" s="277"/>
      <c r="CFU131" s="277"/>
      <c r="CFV131" s="277"/>
      <c r="CFW131" s="277"/>
      <c r="CFX131" s="277"/>
      <c r="CFY131" s="277"/>
      <c r="CFZ131" s="277"/>
      <c r="CGA131" s="277"/>
      <c r="CGB131" s="277"/>
      <c r="CGC131" s="277"/>
      <c r="CGD131" s="277"/>
      <c r="CGE131" s="277"/>
      <c r="CGF131" s="277"/>
      <c r="CGG131" s="277"/>
      <c r="CGH131" s="277"/>
      <c r="CGI131" s="277"/>
      <c r="CGJ131" s="277"/>
      <c r="CGK131" s="277"/>
      <c r="CGL131" s="277"/>
      <c r="CGM131" s="277"/>
      <c r="CGN131" s="277"/>
      <c r="CGO131" s="277"/>
      <c r="CGP131" s="277"/>
      <c r="CGQ131" s="277"/>
      <c r="CGR131" s="277"/>
      <c r="CGS131" s="277"/>
      <c r="CGT131" s="277"/>
      <c r="CGU131" s="277"/>
      <c r="CGV131" s="277"/>
      <c r="CGW131" s="277"/>
      <c r="CGX131" s="277"/>
      <c r="CGY131" s="277"/>
      <c r="CGZ131" s="277"/>
      <c r="CHA131" s="277"/>
      <c r="CHB131" s="277"/>
      <c r="CHC131" s="277"/>
      <c r="CHD131" s="277"/>
      <c r="CHE131" s="277"/>
      <c r="CHF131" s="277"/>
      <c r="CHG131" s="277"/>
      <c r="CHH131" s="277"/>
      <c r="CHI131" s="277"/>
      <c r="CHJ131" s="277"/>
      <c r="CHK131" s="277"/>
      <c r="CHL131" s="277"/>
      <c r="CHM131" s="277"/>
      <c r="CHN131" s="277"/>
      <c r="CHO131" s="277"/>
      <c r="CHP131" s="277"/>
      <c r="CHQ131" s="277"/>
      <c r="CHR131" s="277"/>
      <c r="CHS131" s="277"/>
      <c r="CHT131" s="277"/>
      <c r="CHU131" s="277"/>
      <c r="CHV131" s="277"/>
      <c r="CHW131" s="277"/>
      <c r="CHX131" s="277"/>
      <c r="CHY131" s="277"/>
      <c r="CHZ131" s="277"/>
      <c r="CIA131" s="277"/>
      <c r="CIB131" s="277"/>
      <c r="CIC131" s="277"/>
      <c r="CID131" s="277"/>
      <c r="CIE131" s="277"/>
      <c r="CIF131" s="277"/>
      <c r="CIG131" s="277"/>
      <c r="CIH131" s="277"/>
      <c r="CII131" s="277"/>
      <c r="CIJ131" s="277"/>
      <c r="CIK131" s="277"/>
      <c r="CIL131" s="277"/>
      <c r="CIM131" s="277"/>
      <c r="CIN131" s="277"/>
      <c r="CIO131" s="277"/>
      <c r="CIP131" s="277"/>
      <c r="CIQ131" s="277"/>
      <c r="CIR131" s="277"/>
      <c r="CIS131" s="277"/>
      <c r="CIT131" s="277"/>
      <c r="CIU131" s="277"/>
      <c r="CIV131" s="277"/>
      <c r="CIW131" s="277"/>
      <c r="CIX131" s="277"/>
      <c r="CIY131" s="277"/>
      <c r="CIZ131" s="277"/>
      <c r="CJA131" s="277"/>
      <c r="CJB131" s="277"/>
      <c r="CJC131" s="277"/>
      <c r="CJD131" s="277"/>
      <c r="CJE131" s="277"/>
      <c r="CJF131" s="277"/>
      <c r="CJG131" s="277"/>
      <c r="CJH131" s="277"/>
      <c r="CJI131" s="277"/>
      <c r="CJJ131" s="277"/>
      <c r="CJK131" s="277"/>
      <c r="CJL131" s="277"/>
      <c r="CJM131" s="277"/>
      <c r="CJN131" s="277"/>
      <c r="CJO131" s="277"/>
      <c r="CJP131" s="277"/>
      <c r="CJQ131" s="277"/>
      <c r="CJR131" s="277"/>
      <c r="CJS131" s="277"/>
      <c r="CJT131" s="277"/>
      <c r="CJU131" s="277"/>
      <c r="CJV131" s="277"/>
      <c r="CJW131" s="277"/>
      <c r="CJX131" s="277"/>
      <c r="CJY131" s="277"/>
      <c r="CJZ131" s="277"/>
      <c r="CKA131" s="277"/>
      <c r="CKB131" s="277"/>
      <c r="CKC131" s="277"/>
      <c r="CKD131" s="277"/>
      <c r="CKE131" s="277"/>
      <c r="CKF131" s="277"/>
      <c r="CKG131" s="277"/>
      <c r="CKH131" s="277"/>
      <c r="CKI131" s="277"/>
      <c r="CKJ131" s="277"/>
      <c r="CKK131" s="277"/>
      <c r="CKL131" s="277"/>
      <c r="CKM131" s="277"/>
      <c r="CKN131" s="277"/>
      <c r="CKO131" s="277"/>
      <c r="CKP131" s="277"/>
      <c r="CKQ131" s="277"/>
      <c r="CKR131" s="277"/>
      <c r="CKS131" s="277"/>
      <c r="CKT131" s="277"/>
      <c r="CKU131" s="277"/>
      <c r="CKV131" s="277"/>
      <c r="CKW131" s="277"/>
      <c r="CKX131" s="277"/>
      <c r="CKY131" s="277"/>
      <c r="CKZ131" s="277"/>
      <c r="CLA131" s="277"/>
      <c r="CLB131" s="277"/>
      <c r="CLC131" s="277"/>
      <c r="CLD131" s="277"/>
      <c r="CLE131" s="277"/>
      <c r="CLF131" s="277"/>
      <c r="CLG131" s="277"/>
      <c r="CLH131" s="277"/>
      <c r="CLI131" s="277"/>
      <c r="CLJ131" s="277"/>
      <c r="CLK131" s="277"/>
      <c r="CLL131" s="277"/>
      <c r="CLM131" s="277"/>
      <c r="CLN131" s="277"/>
      <c r="CLO131" s="277"/>
      <c r="CLP131" s="277"/>
      <c r="CLQ131" s="277"/>
      <c r="CLR131" s="277"/>
      <c r="CLS131" s="277"/>
      <c r="CLT131" s="277"/>
      <c r="CLU131" s="277"/>
      <c r="CLV131" s="277"/>
      <c r="CLW131" s="277"/>
      <c r="CLX131" s="277"/>
      <c r="CLY131" s="277"/>
      <c r="CLZ131" s="277"/>
      <c r="CMA131" s="277"/>
      <c r="CMB131" s="277"/>
      <c r="CMC131" s="277"/>
      <c r="CMD131" s="277"/>
      <c r="CME131" s="277"/>
      <c r="CMF131" s="277"/>
      <c r="CMG131" s="277"/>
      <c r="CMH131" s="277"/>
      <c r="CMI131" s="277"/>
      <c r="CMJ131" s="277"/>
      <c r="CMK131" s="277"/>
      <c r="CML131" s="277"/>
      <c r="CMM131" s="277"/>
      <c r="CMN131" s="277"/>
      <c r="CMO131" s="277"/>
      <c r="CMP131" s="277"/>
      <c r="CMQ131" s="277"/>
      <c r="CMR131" s="277"/>
      <c r="CMS131" s="277"/>
      <c r="CMT131" s="277"/>
      <c r="CMU131" s="277"/>
      <c r="CMV131" s="277"/>
      <c r="CMW131" s="277"/>
      <c r="CMX131" s="277"/>
      <c r="CMY131" s="277"/>
      <c r="CMZ131" s="277"/>
      <c r="CNA131" s="277"/>
      <c r="CNB131" s="277"/>
      <c r="CNC131" s="277"/>
      <c r="CND131" s="277"/>
      <c r="CNE131" s="277"/>
      <c r="CNF131" s="277"/>
      <c r="CNG131" s="277"/>
      <c r="CNH131" s="277"/>
      <c r="CNI131" s="277"/>
      <c r="CNJ131" s="277"/>
      <c r="CNK131" s="277"/>
      <c r="CNL131" s="277"/>
      <c r="CNM131" s="277"/>
      <c r="CNN131" s="277"/>
      <c r="CNO131" s="277"/>
      <c r="CNP131" s="277"/>
      <c r="CNQ131" s="277"/>
      <c r="CNR131" s="277"/>
      <c r="CNS131" s="277"/>
      <c r="CNT131" s="277"/>
      <c r="CNU131" s="277"/>
      <c r="CNV131" s="277"/>
      <c r="CNW131" s="277"/>
      <c r="CNX131" s="277"/>
      <c r="CNY131" s="277"/>
      <c r="CNZ131" s="277"/>
      <c r="COA131" s="277"/>
      <c r="COB131" s="277"/>
      <c r="COC131" s="277"/>
      <c r="COD131" s="277"/>
      <c r="COE131" s="277"/>
      <c r="COF131" s="277"/>
      <c r="COG131" s="277"/>
      <c r="COH131" s="277"/>
      <c r="COI131" s="277"/>
      <c r="COJ131" s="277"/>
      <c r="COK131" s="277"/>
      <c r="COL131" s="277"/>
      <c r="COM131" s="277"/>
      <c r="CON131" s="277"/>
      <c r="COO131" s="277"/>
      <c r="COP131" s="277"/>
      <c r="COQ131" s="277"/>
      <c r="COR131" s="277"/>
      <c r="COS131" s="277"/>
      <c r="COT131" s="277"/>
      <c r="COU131" s="277"/>
      <c r="COV131" s="277"/>
      <c r="COW131" s="277"/>
      <c r="COX131" s="277"/>
      <c r="COY131" s="277"/>
      <c r="COZ131" s="277"/>
      <c r="CPA131" s="277"/>
      <c r="CPB131" s="277"/>
      <c r="CPC131" s="277"/>
      <c r="CPD131" s="277"/>
      <c r="CPE131" s="277"/>
      <c r="CPF131" s="277"/>
      <c r="CPG131" s="277"/>
      <c r="CPH131" s="277"/>
      <c r="CPI131" s="277"/>
      <c r="CPJ131" s="277"/>
      <c r="CPK131" s="277"/>
      <c r="CPL131" s="277"/>
      <c r="CPM131" s="277"/>
      <c r="CPN131" s="277"/>
      <c r="CPO131" s="277"/>
      <c r="CPP131" s="277"/>
      <c r="CPQ131" s="277"/>
      <c r="CPR131" s="277"/>
      <c r="CPS131" s="277"/>
      <c r="CPT131" s="277"/>
      <c r="CPU131" s="277"/>
      <c r="CPV131" s="277"/>
      <c r="CPW131" s="277"/>
      <c r="CPX131" s="277"/>
      <c r="CPY131" s="277"/>
      <c r="CPZ131" s="277"/>
      <c r="CQA131" s="277"/>
      <c r="CQB131" s="277"/>
      <c r="CQC131" s="277"/>
      <c r="CQD131" s="277"/>
      <c r="CQE131" s="277"/>
      <c r="CQF131" s="277"/>
      <c r="CQG131" s="277"/>
      <c r="CQH131" s="277"/>
      <c r="CQI131" s="277"/>
      <c r="CQJ131" s="277"/>
      <c r="CQK131" s="277"/>
      <c r="CQL131" s="277"/>
      <c r="CQM131" s="277"/>
      <c r="CQN131" s="277"/>
      <c r="CQO131" s="277"/>
      <c r="CQP131" s="277"/>
      <c r="CQQ131" s="277"/>
      <c r="CQR131" s="277"/>
      <c r="CQS131" s="277"/>
      <c r="CQT131" s="277"/>
      <c r="CQU131" s="277"/>
      <c r="CQV131" s="277"/>
      <c r="CQW131" s="277"/>
      <c r="CQX131" s="277"/>
      <c r="CQY131" s="277"/>
      <c r="CQZ131" s="277"/>
      <c r="CRA131" s="277"/>
      <c r="CRB131" s="277"/>
      <c r="CRC131" s="277"/>
      <c r="CRD131" s="277"/>
      <c r="CRE131" s="277"/>
      <c r="CRF131" s="277"/>
      <c r="CRG131" s="277"/>
      <c r="CRH131" s="277"/>
      <c r="CRI131" s="277"/>
      <c r="CRJ131" s="277"/>
      <c r="CRK131" s="277"/>
      <c r="CRL131" s="277"/>
      <c r="CRM131" s="277"/>
      <c r="CRN131" s="277"/>
      <c r="CRO131" s="277"/>
      <c r="CRP131" s="277"/>
      <c r="CRQ131" s="277"/>
      <c r="CRR131" s="277"/>
      <c r="CRS131" s="277"/>
      <c r="CRT131" s="277"/>
      <c r="CRU131" s="277"/>
      <c r="CRV131" s="277"/>
      <c r="CRW131" s="277"/>
      <c r="CRX131" s="277"/>
      <c r="CRY131" s="277"/>
      <c r="CRZ131" s="277"/>
      <c r="CSA131" s="277"/>
      <c r="CSB131" s="277"/>
      <c r="CSC131" s="277"/>
      <c r="CSD131" s="277"/>
      <c r="CSE131" s="277"/>
      <c r="CSF131" s="277"/>
      <c r="CSG131" s="277"/>
      <c r="CSH131" s="277"/>
      <c r="CSI131" s="277"/>
      <c r="CSJ131" s="277"/>
      <c r="CSK131" s="277"/>
      <c r="CSL131" s="277"/>
      <c r="CSM131" s="277"/>
      <c r="CSN131" s="277"/>
      <c r="CSO131" s="277"/>
      <c r="CSP131" s="277"/>
      <c r="CSQ131" s="277"/>
      <c r="CSR131" s="277"/>
      <c r="CSS131" s="277"/>
      <c r="CST131" s="277"/>
      <c r="CSU131" s="277"/>
      <c r="CSV131" s="277"/>
      <c r="CSW131" s="277"/>
      <c r="CSX131" s="277"/>
      <c r="CSY131" s="277"/>
      <c r="CSZ131" s="277"/>
      <c r="CTA131" s="277"/>
      <c r="CTB131" s="277"/>
      <c r="CTC131" s="277"/>
      <c r="CTD131" s="277"/>
      <c r="CTE131" s="277"/>
      <c r="CTF131" s="277"/>
      <c r="CTG131" s="277"/>
      <c r="CTH131" s="277"/>
      <c r="CTI131" s="277"/>
      <c r="CTJ131" s="277"/>
      <c r="CTK131" s="277"/>
      <c r="CTL131" s="277"/>
      <c r="CTM131" s="277"/>
      <c r="CTN131" s="277"/>
      <c r="CTO131" s="277"/>
      <c r="CTP131" s="277"/>
      <c r="CTQ131" s="277"/>
      <c r="CTR131" s="277"/>
      <c r="CTS131" s="277"/>
      <c r="CTT131" s="277"/>
      <c r="CTU131" s="277"/>
      <c r="CTV131" s="277"/>
      <c r="CTW131" s="277"/>
      <c r="CTX131" s="277"/>
      <c r="CTY131" s="277"/>
      <c r="CTZ131" s="277"/>
      <c r="CUA131" s="277"/>
      <c r="CUB131" s="277"/>
      <c r="CUC131" s="277"/>
      <c r="CUD131" s="277"/>
      <c r="CUE131" s="277"/>
      <c r="CUF131" s="277"/>
      <c r="CUG131" s="277"/>
      <c r="CUH131" s="277"/>
      <c r="CUI131" s="277"/>
      <c r="CUJ131" s="277"/>
      <c r="CUK131" s="277"/>
      <c r="CUL131" s="277"/>
      <c r="CUM131" s="277"/>
      <c r="CUN131" s="277"/>
      <c r="CUO131" s="277"/>
      <c r="CUP131" s="277"/>
      <c r="CUQ131" s="277"/>
      <c r="CUR131" s="277"/>
      <c r="CUS131" s="277"/>
      <c r="CUT131" s="277"/>
      <c r="CUU131" s="277"/>
      <c r="CUV131" s="277"/>
      <c r="CUW131" s="277"/>
      <c r="CUX131" s="277"/>
      <c r="CUY131" s="277"/>
      <c r="CUZ131" s="277"/>
      <c r="CVA131" s="277"/>
      <c r="CVB131" s="277"/>
      <c r="CVC131" s="277"/>
      <c r="CVD131" s="277"/>
      <c r="CVE131" s="277"/>
      <c r="CVF131" s="277"/>
      <c r="CVG131" s="277"/>
      <c r="CVH131" s="277"/>
      <c r="CVI131" s="277"/>
      <c r="CVJ131" s="277"/>
      <c r="CVK131" s="277"/>
      <c r="CVL131" s="277"/>
      <c r="CVM131" s="277"/>
      <c r="CVN131" s="277"/>
      <c r="CVO131" s="277"/>
      <c r="CVP131" s="277"/>
      <c r="CVQ131" s="277"/>
      <c r="CVR131" s="277"/>
      <c r="CVS131" s="277"/>
      <c r="CVT131" s="277"/>
      <c r="CVU131" s="277"/>
      <c r="CVV131" s="277"/>
      <c r="CVW131" s="277"/>
      <c r="CVX131" s="277"/>
      <c r="CVY131" s="277"/>
      <c r="CVZ131" s="277"/>
      <c r="CWA131" s="277"/>
      <c r="CWB131" s="277"/>
      <c r="CWC131" s="277"/>
      <c r="CWD131" s="277"/>
      <c r="CWE131" s="277"/>
      <c r="CWF131" s="277"/>
      <c r="CWG131" s="277"/>
      <c r="CWH131" s="277"/>
      <c r="CWI131" s="277"/>
      <c r="CWJ131" s="277"/>
      <c r="CWK131" s="277"/>
      <c r="CWL131" s="277"/>
      <c r="CWM131" s="277"/>
      <c r="CWN131" s="277"/>
      <c r="CWO131" s="277"/>
      <c r="CWP131" s="277"/>
      <c r="CWQ131" s="277"/>
      <c r="CWR131" s="277"/>
      <c r="CWS131" s="277"/>
      <c r="CWT131" s="277"/>
      <c r="CWU131" s="277"/>
      <c r="CWV131" s="277"/>
      <c r="CWW131" s="277"/>
      <c r="CWX131" s="277"/>
      <c r="CWY131" s="277"/>
      <c r="CWZ131" s="277"/>
      <c r="CXA131" s="277"/>
      <c r="CXB131" s="277"/>
      <c r="CXC131" s="277"/>
      <c r="CXD131" s="277"/>
      <c r="CXE131" s="277"/>
      <c r="CXF131" s="277"/>
      <c r="CXG131" s="277"/>
      <c r="CXH131" s="277"/>
      <c r="CXI131" s="277"/>
      <c r="CXJ131" s="277"/>
      <c r="CXK131" s="277"/>
      <c r="CXL131" s="277"/>
      <c r="CXM131" s="277"/>
      <c r="CXN131" s="277"/>
      <c r="CXO131" s="277"/>
      <c r="CXP131" s="277"/>
      <c r="CXQ131" s="277"/>
      <c r="CXR131" s="277"/>
      <c r="CXS131" s="277"/>
      <c r="CXT131" s="277"/>
      <c r="CXU131" s="277"/>
      <c r="CXV131" s="277"/>
      <c r="CXW131" s="277"/>
      <c r="CXX131" s="277"/>
      <c r="CXY131" s="277"/>
      <c r="CXZ131" s="277"/>
      <c r="CYA131" s="277"/>
      <c r="CYB131" s="277"/>
      <c r="CYC131" s="277"/>
      <c r="CYD131" s="277"/>
      <c r="CYE131" s="277"/>
      <c r="CYF131" s="277"/>
      <c r="CYG131" s="277"/>
      <c r="CYH131" s="277"/>
      <c r="CYI131" s="277"/>
      <c r="CYJ131" s="277"/>
      <c r="CYK131" s="277"/>
      <c r="CYL131" s="277"/>
      <c r="CYM131" s="277"/>
      <c r="CYN131" s="277"/>
      <c r="CYO131" s="277"/>
      <c r="CYP131" s="277"/>
      <c r="CYQ131" s="277"/>
      <c r="CYR131" s="277"/>
      <c r="CYS131" s="277"/>
      <c r="CYT131" s="277"/>
      <c r="CYU131" s="277"/>
      <c r="CYV131" s="277"/>
      <c r="CYW131" s="277"/>
      <c r="CYX131" s="277"/>
      <c r="CYY131" s="277"/>
      <c r="CYZ131" s="277"/>
      <c r="CZA131" s="277"/>
      <c r="CZB131" s="277"/>
      <c r="CZC131" s="277"/>
      <c r="CZD131" s="277"/>
      <c r="CZE131" s="277"/>
      <c r="CZF131" s="277"/>
      <c r="CZG131" s="277"/>
      <c r="CZH131" s="277"/>
      <c r="CZI131" s="277"/>
      <c r="CZJ131" s="277"/>
      <c r="CZK131" s="277"/>
      <c r="CZL131" s="277"/>
      <c r="CZM131" s="277"/>
      <c r="CZN131" s="277"/>
      <c r="CZO131" s="277"/>
      <c r="CZP131" s="277"/>
      <c r="CZQ131" s="277"/>
      <c r="CZR131" s="277"/>
      <c r="CZS131" s="277"/>
      <c r="CZT131" s="277"/>
      <c r="CZU131" s="277"/>
      <c r="CZV131" s="277"/>
      <c r="CZW131" s="277"/>
      <c r="CZX131" s="277"/>
      <c r="CZY131" s="277"/>
      <c r="CZZ131" s="277"/>
      <c r="DAA131" s="277"/>
      <c r="DAB131" s="277"/>
      <c r="DAC131" s="277"/>
      <c r="DAD131" s="277"/>
      <c r="DAE131" s="277"/>
      <c r="DAF131" s="277"/>
      <c r="DAG131" s="277"/>
      <c r="DAH131" s="277"/>
      <c r="DAI131" s="277"/>
      <c r="DAJ131" s="277"/>
      <c r="DAK131" s="277"/>
      <c r="DAL131" s="277"/>
      <c r="DAM131" s="277"/>
      <c r="DAN131" s="277"/>
      <c r="DAO131" s="277"/>
      <c r="DAP131" s="277"/>
      <c r="DAQ131" s="277"/>
      <c r="DAR131" s="277"/>
      <c r="DAS131" s="277"/>
      <c r="DAT131" s="277"/>
      <c r="DAU131" s="277"/>
      <c r="DAV131" s="277"/>
      <c r="DAW131" s="277"/>
      <c r="DAX131" s="277"/>
      <c r="DAY131" s="277"/>
      <c r="DAZ131" s="277"/>
      <c r="DBA131" s="277"/>
      <c r="DBB131" s="277"/>
      <c r="DBC131" s="277"/>
      <c r="DBD131" s="277"/>
      <c r="DBE131" s="277"/>
      <c r="DBF131" s="277"/>
      <c r="DBG131" s="277"/>
      <c r="DBH131" s="277"/>
      <c r="DBI131" s="277"/>
      <c r="DBJ131" s="277"/>
      <c r="DBK131" s="277"/>
      <c r="DBL131" s="277"/>
      <c r="DBM131" s="277"/>
      <c r="DBN131" s="277"/>
      <c r="DBO131" s="277"/>
      <c r="DBP131" s="277"/>
      <c r="DBQ131" s="277"/>
      <c r="DBR131" s="277"/>
      <c r="DBS131" s="277"/>
      <c r="DBT131" s="277"/>
      <c r="DBU131" s="277"/>
      <c r="DBV131" s="277"/>
      <c r="DBW131" s="277"/>
      <c r="DBX131" s="277"/>
      <c r="DBY131" s="277"/>
      <c r="DBZ131" s="277"/>
      <c r="DCA131" s="277"/>
      <c r="DCB131" s="277"/>
      <c r="DCC131" s="277"/>
      <c r="DCD131" s="277"/>
      <c r="DCE131" s="277"/>
      <c r="DCF131" s="277"/>
      <c r="DCG131" s="277"/>
      <c r="DCH131" s="277"/>
      <c r="DCI131" s="277"/>
      <c r="DCJ131" s="277"/>
      <c r="DCK131" s="277"/>
      <c r="DCL131" s="277"/>
      <c r="DCM131" s="277"/>
      <c r="DCN131" s="277"/>
      <c r="DCO131" s="277"/>
      <c r="DCP131" s="277"/>
      <c r="DCQ131" s="277"/>
      <c r="DCR131" s="277"/>
      <c r="DCS131" s="277"/>
      <c r="DCT131" s="277"/>
      <c r="DCU131" s="277"/>
      <c r="DCV131" s="277"/>
      <c r="DCW131" s="277"/>
      <c r="DCX131" s="277"/>
      <c r="DCY131" s="277"/>
      <c r="DCZ131" s="277"/>
      <c r="DDA131" s="277"/>
      <c r="DDB131" s="277"/>
      <c r="DDC131" s="277"/>
      <c r="DDD131" s="277"/>
      <c r="DDE131" s="277"/>
      <c r="DDF131" s="277"/>
      <c r="DDG131" s="277"/>
      <c r="DDH131" s="277"/>
      <c r="DDI131" s="277"/>
      <c r="DDJ131" s="277"/>
      <c r="DDK131" s="277"/>
      <c r="DDL131" s="277"/>
      <c r="DDM131" s="277"/>
      <c r="DDN131" s="277"/>
      <c r="DDO131" s="277"/>
      <c r="DDP131" s="277"/>
      <c r="DDQ131" s="277"/>
      <c r="DDR131" s="277"/>
      <c r="DDS131" s="277"/>
      <c r="DDT131" s="277"/>
      <c r="DDU131" s="277"/>
      <c r="DDV131" s="277"/>
      <c r="DDW131" s="277"/>
      <c r="DDX131" s="277"/>
      <c r="DDY131" s="277"/>
      <c r="DDZ131" s="277"/>
      <c r="DEA131" s="277"/>
      <c r="DEB131" s="277"/>
      <c r="DEC131" s="277"/>
      <c r="DED131" s="277"/>
      <c r="DEE131" s="277"/>
      <c r="DEF131" s="277"/>
      <c r="DEG131" s="277"/>
      <c r="DEH131" s="277"/>
      <c r="DEI131" s="277"/>
      <c r="DEJ131" s="277"/>
      <c r="DEK131" s="277"/>
      <c r="DEL131" s="277"/>
      <c r="DEM131" s="277"/>
      <c r="DEN131" s="277"/>
      <c r="DEO131" s="277"/>
      <c r="DEP131" s="277"/>
      <c r="DEQ131" s="277"/>
      <c r="DER131" s="277"/>
      <c r="DES131" s="277"/>
      <c r="DET131" s="277"/>
      <c r="DEU131" s="277"/>
      <c r="DEV131" s="277"/>
      <c r="DEW131" s="277"/>
      <c r="DEX131" s="277"/>
      <c r="DEY131" s="277"/>
      <c r="DEZ131" s="277"/>
      <c r="DFA131" s="277"/>
      <c r="DFB131" s="277"/>
      <c r="DFC131" s="277"/>
      <c r="DFD131" s="277"/>
      <c r="DFE131" s="277"/>
      <c r="DFF131" s="277"/>
      <c r="DFG131" s="277"/>
      <c r="DFH131" s="277"/>
      <c r="DFI131" s="277"/>
      <c r="DFJ131" s="277"/>
      <c r="DFK131" s="277"/>
      <c r="DFL131" s="277"/>
      <c r="DFM131" s="277"/>
      <c r="DFN131" s="277"/>
      <c r="DFO131" s="277"/>
      <c r="DFP131" s="277"/>
      <c r="DFQ131" s="277"/>
      <c r="DFR131" s="277"/>
      <c r="DFS131" s="277"/>
      <c r="DFT131" s="277"/>
      <c r="DFU131" s="277"/>
      <c r="DFV131" s="277"/>
      <c r="DFW131" s="277"/>
      <c r="DFX131" s="277"/>
      <c r="DFY131" s="277"/>
      <c r="DFZ131" s="277"/>
      <c r="DGA131" s="277"/>
      <c r="DGB131" s="277"/>
      <c r="DGC131" s="277"/>
      <c r="DGD131" s="277"/>
      <c r="DGE131" s="277"/>
      <c r="DGF131" s="277"/>
      <c r="DGG131" s="277"/>
      <c r="DGH131" s="277"/>
      <c r="DGI131" s="277"/>
      <c r="DGJ131" s="277"/>
      <c r="DGK131" s="277"/>
      <c r="DGL131" s="277"/>
      <c r="DGM131" s="277"/>
      <c r="DGN131" s="277"/>
      <c r="DGO131" s="277"/>
      <c r="DGP131" s="277"/>
      <c r="DGQ131" s="277"/>
      <c r="DGR131" s="277"/>
      <c r="DGS131" s="277"/>
      <c r="DGT131" s="277"/>
      <c r="DGU131" s="277"/>
      <c r="DGV131" s="277"/>
      <c r="DGW131" s="277"/>
      <c r="DGX131" s="277"/>
      <c r="DGY131" s="277"/>
      <c r="DGZ131" s="277"/>
      <c r="DHA131" s="277"/>
      <c r="DHB131" s="277"/>
      <c r="DHC131" s="277"/>
      <c r="DHD131" s="277"/>
      <c r="DHE131" s="277"/>
      <c r="DHF131" s="277"/>
      <c r="DHG131" s="277"/>
      <c r="DHH131" s="277"/>
      <c r="DHI131" s="277"/>
      <c r="DHJ131" s="277"/>
      <c r="DHK131" s="277"/>
      <c r="DHL131" s="277"/>
      <c r="DHM131" s="277"/>
      <c r="DHN131" s="277"/>
      <c r="DHO131" s="277"/>
      <c r="DHP131" s="277"/>
      <c r="DHQ131" s="277"/>
      <c r="DHR131" s="277"/>
      <c r="DHS131" s="277"/>
      <c r="DHT131" s="277"/>
      <c r="DHU131" s="277"/>
      <c r="DHV131" s="277"/>
      <c r="DHW131" s="277"/>
      <c r="DHX131" s="277"/>
      <c r="DHY131" s="277"/>
      <c r="DHZ131" s="277"/>
      <c r="DIA131" s="277"/>
      <c r="DIB131" s="277"/>
      <c r="DIC131" s="277"/>
      <c r="DID131" s="277"/>
      <c r="DIE131" s="277"/>
      <c r="DIF131" s="277"/>
      <c r="DIG131" s="277"/>
      <c r="DIH131" s="277"/>
      <c r="DII131" s="277"/>
      <c r="DIJ131" s="277"/>
      <c r="DIK131" s="277"/>
      <c r="DIL131" s="277"/>
      <c r="DIM131" s="277"/>
      <c r="DIN131" s="277"/>
      <c r="DIO131" s="277"/>
      <c r="DIP131" s="277"/>
      <c r="DIQ131" s="277"/>
      <c r="DIR131" s="277"/>
      <c r="DIS131" s="277"/>
      <c r="DIT131" s="277"/>
      <c r="DIU131" s="277"/>
      <c r="DIV131" s="277"/>
      <c r="DIW131" s="277"/>
      <c r="DIX131" s="277"/>
      <c r="DIY131" s="277"/>
      <c r="DIZ131" s="277"/>
      <c r="DJA131" s="277"/>
      <c r="DJB131" s="277"/>
      <c r="DJC131" s="277"/>
      <c r="DJD131" s="277"/>
      <c r="DJE131" s="277"/>
      <c r="DJF131" s="277"/>
      <c r="DJG131" s="277"/>
      <c r="DJH131" s="277"/>
      <c r="DJI131" s="277"/>
      <c r="DJJ131" s="277"/>
      <c r="DJK131" s="277"/>
      <c r="DJL131" s="277"/>
      <c r="DJM131" s="277"/>
      <c r="DJN131" s="277"/>
      <c r="DJO131" s="277"/>
      <c r="DJP131" s="277"/>
      <c r="DJQ131" s="277"/>
      <c r="DJR131" s="277"/>
      <c r="DJS131" s="277"/>
      <c r="DJT131" s="277"/>
      <c r="DJU131" s="277"/>
      <c r="DJV131" s="277"/>
      <c r="DJW131" s="277"/>
      <c r="DJX131" s="277"/>
      <c r="DJY131" s="277"/>
      <c r="DJZ131" s="277"/>
      <c r="DKA131" s="277"/>
      <c r="DKB131" s="277"/>
      <c r="DKC131" s="277"/>
      <c r="DKD131" s="277"/>
      <c r="DKE131" s="277"/>
      <c r="DKF131" s="277"/>
      <c r="DKG131" s="277"/>
      <c r="DKH131" s="277"/>
      <c r="DKI131" s="277"/>
      <c r="DKJ131" s="277"/>
      <c r="DKK131" s="277"/>
      <c r="DKL131" s="277"/>
      <c r="DKM131" s="277"/>
      <c r="DKN131" s="277"/>
      <c r="DKO131" s="277"/>
      <c r="DKP131" s="277"/>
      <c r="DKQ131" s="277"/>
      <c r="DKR131" s="277"/>
      <c r="DKS131" s="277"/>
      <c r="DKT131" s="277"/>
      <c r="DKU131" s="277"/>
      <c r="DKV131" s="277"/>
      <c r="DKW131" s="277"/>
      <c r="DKX131" s="277"/>
      <c r="DKY131" s="277"/>
      <c r="DKZ131" s="277"/>
      <c r="DLA131" s="277"/>
      <c r="DLB131" s="277"/>
      <c r="DLC131" s="277"/>
      <c r="DLD131" s="277"/>
      <c r="DLE131" s="277"/>
      <c r="DLF131" s="277"/>
      <c r="DLG131" s="277"/>
      <c r="DLH131" s="277"/>
      <c r="DLI131" s="277"/>
      <c r="DLJ131" s="277"/>
      <c r="DLK131" s="277"/>
      <c r="DLL131" s="277"/>
      <c r="DLM131" s="277"/>
      <c r="DLN131" s="277"/>
      <c r="DLO131" s="277"/>
      <c r="DLP131" s="277"/>
      <c r="DLQ131" s="277"/>
      <c r="DLR131" s="277"/>
      <c r="DLS131" s="277"/>
      <c r="DLT131" s="277"/>
      <c r="DLU131" s="277"/>
      <c r="DLV131" s="277"/>
      <c r="DLW131" s="277"/>
      <c r="DLX131" s="277"/>
      <c r="DLY131" s="277"/>
      <c r="DLZ131" s="277"/>
      <c r="DMA131" s="277"/>
      <c r="DMB131" s="277"/>
      <c r="DMC131" s="277"/>
      <c r="DMD131" s="277"/>
      <c r="DME131" s="277"/>
      <c r="DMF131" s="277"/>
      <c r="DMG131" s="277"/>
      <c r="DMH131" s="277"/>
      <c r="DMI131" s="277"/>
      <c r="DMJ131" s="277"/>
      <c r="DMK131" s="277"/>
      <c r="DML131" s="277"/>
      <c r="DMM131" s="277"/>
      <c r="DMN131" s="277"/>
      <c r="DMO131" s="277"/>
      <c r="DMP131" s="277"/>
      <c r="DMQ131" s="277"/>
      <c r="DMR131" s="277"/>
      <c r="DMS131" s="277"/>
      <c r="DMT131" s="277"/>
      <c r="DMU131" s="277"/>
      <c r="DMV131" s="277"/>
      <c r="DMW131" s="277"/>
      <c r="DMX131" s="277"/>
      <c r="DMY131" s="277"/>
      <c r="DMZ131" s="277"/>
      <c r="DNA131" s="277"/>
      <c r="DNB131" s="277"/>
      <c r="DNC131" s="277"/>
      <c r="DND131" s="277"/>
      <c r="DNE131" s="277"/>
      <c r="DNF131" s="277"/>
      <c r="DNG131" s="277"/>
      <c r="DNH131" s="277"/>
      <c r="DNI131" s="277"/>
      <c r="DNJ131" s="277"/>
      <c r="DNK131" s="277"/>
      <c r="DNL131" s="277"/>
      <c r="DNM131" s="277"/>
      <c r="DNN131" s="277"/>
      <c r="DNO131" s="277"/>
      <c r="DNP131" s="277"/>
      <c r="DNQ131" s="277"/>
      <c r="DNR131" s="277"/>
      <c r="DNS131" s="277"/>
      <c r="DNT131" s="277"/>
      <c r="DNU131" s="277"/>
      <c r="DNV131" s="277"/>
      <c r="DNW131" s="277"/>
      <c r="DNX131" s="277"/>
      <c r="DNY131" s="277"/>
      <c r="DNZ131" s="277"/>
      <c r="DOA131" s="277"/>
      <c r="DOB131" s="277"/>
      <c r="DOC131" s="277"/>
      <c r="DOD131" s="277"/>
      <c r="DOE131" s="277"/>
      <c r="DOF131" s="277"/>
      <c r="DOG131" s="277"/>
      <c r="DOH131" s="277"/>
      <c r="DOI131" s="277"/>
      <c r="DOJ131" s="277"/>
      <c r="DOK131" s="277"/>
      <c r="DOL131" s="277"/>
      <c r="DOM131" s="277"/>
      <c r="DON131" s="277"/>
      <c r="DOO131" s="277"/>
      <c r="DOP131" s="277"/>
      <c r="DOQ131" s="277"/>
      <c r="DOR131" s="277"/>
      <c r="DOS131" s="277"/>
      <c r="DOT131" s="277"/>
      <c r="DOU131" s="277"/>
      <c r="DOV131" s="277"/>
      <c r="DOW131" s="277"/>
      <c r="DOX131" s="277"/>
      <c r="DOY131" s="277"/>
      <c r="DOZ131" s="277"/>
      <c r="DPA131" s="277"/>
      <c r="DPB131" s="277"/>
      <c r="DPC131" s="277"/>
      <c r="DPD131" s="277"/>
      <c r="DPE131" s="277"/>
      <c r="DPF131" s="277"/>
      <c r="DPG131" s="277"/>
      <c r="DPH131" s="277"/>
      <c r="DPI131" s="277"/>
      <c r="DPJ131" s="277"/>
      <c r="DPK131" s="277"/>
      <c r="DPL131" s="277"/>
      <c r="DPM131" s="277"/>
      <c r="DPN131" s="277"/>
      <c r="DPO131" s="277"/>
      <c r="DPP131" s="277"/>
      <c r="DPQ131" s="277"/>
      <c r="DPR131" s="277"/>
      <c r="DPS131" s="277"/>
      <c r="DPT131" s="277"/>
      <c r="DPU131" s="277"/>
      <c r="DPV131" s="277"/>
      <c r="DPW131" s="277"/>
      <c r="DPX131" s="277"/>
      <c r="DPY131" s="277"/>
      <c r="DPZ131" s="277"/>
      <c r="DQA131" s="277"/>
      <c r="DQB131" s="277"/>
      <c r="DQC131" s="277"/>
      <c r="DQD131" s="277"/>
      <c r="DQE131" s="277"/>
      <c r="DQF131" s="277"/>
      <c r="DQG131" s="277"/>
      <c r="DQH131" s="277"/>
      <c r="DQI131" s="277"/>
      <c r="DQJ131" s="277"/>
      <c r="DQK131" s="277"/>
      <c r="DQL131" s="277"/>
      <c r="DQM131" s="277"/>
      <c r="DQN131" s="277"/>
      <c r="DQO131" s="277"/>
      <c r="DQP131" s="277"/>
      <c r="DQQ131" s="277"/>
      <c r="DQR131" s="277"/>
      <c r="DQS131" s="277"/>
      <c r="DQT131" s="277"/>
      <c r="DQU131" s="277"/>
      <c r="DQV131" s="277"/>
      <c r="DQW131" s="277"/>
      <c r="DQX131" s="277"/>
      <c r="DQY131" s="277"/>
      <c r="DQZ131" s="277"/>
      <c r="DRA131" s="277"/>
      <c r="DRB131" s="277"/>
      <c r="DRC131" s="277"/>
      <c r="DRD131" s="277"/>
      <c r="DRE131" s="277"/>
      <c r="DRF131" s="277"/>
      <c r="DRG131" s="277"/>
      <c r="DRH131" s="277"/>
      <c r="DRI131" s="277"/>
      <c r="DRJ131" s="277"/>
      <c r="DRK131" s="277"/>
      <c r="DRL131" s="277"/>
      <c r="DRM131" s="277"/>
      <c r="DRN131" s="277"/>
      <c r="DRO131" s="277"/>
      <c r="DRP131" s="277"/>
      <c r="DRQ131" s="277"/>
      <c r="DRR131" s="277"/>
      <c r="DRS131" s="277"/>
      <c r="DRT131" s="277"/>
      <c r="DRU131" s="277"/>
      <c r="DRV131" s="277"/>
      <c r="DRW131" s="277"/>
      <c r="DRX131" s="277"/>
      <c r="DRY131" s="277"/>
      <c r="DRZ131" s="277"/>
      <c r="DSA131" s="277"/>
      <c r="DSB131" s="277"/>
      <c r="DSC131" s="277"/>
      <c r="DSD131" s="277"/>
      <c r="DSE131" s="277"/>
      <c r="DSF131" s="277"/>
      <c r="DSG131" s="277"/>
      <c r="DSH131" s="277"/>
      <c r="DSI131" s="277"/>
      <c r="DSJ131" s="277"/>
      <c r="DSK131" s="277"/>
      <c r="DSL131" s="277"/>
      <c r="DSM131" s="277"/>
      <c r="DSN131" s="277"/>
      <c r="DSO131" s="277"/>
      <c r="DSP131" s="277"/>
      <c r="DSQ131" s="277"/>
      <c r="DSR131" s="277"/>
      <c r="DSS131" s="277"/>
      <c r="DST131" s="277"/>
      <c r="DSU131" s="277"/>
      <c r="DSV131" s="277"/>
      <c r="DSW131" s="277"/>
      <c r="DSX131" s="277"/>
      <c r="DSY131" s="277"/>
      <c r="DSZ131" s="277"/>
      <c r="DTA131" s="277"/>
      <c r="DTB131" s="277"/>
      <c r="DTC131" s="277"/>
      <c r="DTD131" s="277"/>
      <c r="DTE131" s="277"/>
      <c r="DTF131" s="277"/>
      <c r="DTG131" s="277"/>
      <c r="DTH131" s="277"/>
      <c r="DTI131" s="277"/>
      <c r="DTJ131" s="277"/>
      <c r="DTK131" s="277"/>
      <c r="DTL131" s="277"/>
      <c r="DTM131" s="277"/>
      <c r="DTN131" s="277"/>
      <c r="DTO131" s="277"/>
      <c r="DTP131" s="277"/>
      <c r="DTQ131" s="277"/>
      <c r="DTR131" s="277"/>
      <c r="DTS131" s="277"/>
      <c r="DTT131" s="277"/>
      <c r="DTU131" s="277"/>
      <c r="DTV131" s="277"/>
      <c r="DTW131" s="277"/>
      <c r="DTX131" s="277"/>
      <c r="DTY131" s="277"/>
      <c r="DTZ131" s="277"/>
      <c r="DUA131" s="277"/>
      <c r="DUB131" s="277"/>
      <c r="DUC131" s="277"/>
      <c r="DUD131" s="277"/>
      <c r="DUE131" s="277"/>
      <c r="DUF131" s="277"/>
      <c r="DUG131" s="277"/>
      <c r="DUH131" s="277"/>
      <c r="DUI131" s="277"/>
      <c r="DUJ131" s="277"/>
      <c r="DUK131" s="277"/>
      <c r="DUL131" s="277"/>
      <c r="DUM131" s="277"/>
      <c r="DUN131" s="277"/>
      <c r="DUO131" s="277"/>
      <c r="DUP131" s="277"/>
      <c r="DUQ131" s="277"/>
      <c r="DUR131" s="277"/>
      <c r="DUS131" s="277"/>
      <c r="DUT131" s="277"/>
      <c r="DUU131" s="277"/>
      <c r="DUV131" s="277"/>
      <c r="DUW131" s="277"/>
      <c r="DUX131" s="277"/>
      <c r="DUY131" s="277"/>
      <c r="DUZ131" s="277"/>
      <c r="DVA131" s="277"/>
      <c r="DVB131" s="277"/>
      <c r="DVC131" s="277"/>
      <c r="DVD131" s="277"/>
      <c r="DVE131" s="277"/>
      <c r="DVF131" s="277"/>
      <c r="DVG131" s="277"/>
      <c r="DVH131" s="277"/>
      <c r="DVI131" s="277"/>
      <c r="DVJ131" s="277"/>
      <c r="DVK131" s="277"/>
      <c r="DVL131" s="277"/>
      <c r="DVM131" s="277"/>
      <c r="DVN131" s="277"/>
      <c r="DVO131" s="277"/>
      <c r="DVP131" s="277"/>
      <c r="DVQ131" s="277"/>
      <c r="DVR131" s="277"/>
      <c r="DVS131" s="277"/>
      <c r="DVT131" s="277"/>
      <c r="DVU131" s="277"/>
      <c r="DVV131" s="277"/>
      <c r="DVW131" s="277"/>
      <c r="DVX131" s="277"/>
      <c r="DVY131" s="277"/>
      <c r="DVZ131" s="277"/>
      <c r="DWA131" s="277"/>
      <c r="DWB131" s="277"/>
      <c r="DWC131" s="277"/>
      <c r="DWD131" s="277"/>
      <c r="DWE131" s="277"/>
      <c r="DWF131" s="277"/>
      <c r="DWG131" s="277"/>
      <c r="DWH131" s="277"/>
      <c r="DWI131" s="277"/>
      <c r="DWJ131" s="277"/>
      <c r="DWK131" s="277"/>
      <c r="DWL131" s="277"/>
      <c r="DWM131" s="277"/>
      <c r="DWN131" s="277"/>
      <c r="DWO131" s="277"/>
      <c r="DWP131" s="277"/>
      <c r="DWQ131" s="277"/>
      <c r="DWR131" s="277"/>
      <c r="DWS131" s="277"/>
      <c r="DWT131" s="277"/>
      <c r="DWU131" s="277"/>
      <c r="DWV131" s="277"/>
      <c r="DWW131" s="277"/>
      <c r="DWX131" s="277"/>
      <c r="DWY131" s="277"/>
      <c r="DWZ131" s="277"/>
      <c r="DXA131" s="277"/>
      <c r="DXB131" s="277"/>
      <c r="DXC131" s="277"/>
      <c r="DXD131" s="277"/>
      <c r="DXE131" s="277"/>
      <c r="DXF131" s="277"/>
      <c r="DXG131" s="277"/>
      <c r="DXH131" s="277"/>
      <c r="DXI131" s="277"/>
      <c r="DXJ131" s="277"/>
      <c r="DXK131" s="277"/>
      <c r="DXL131" s="277"/>
      <c r="DXM131" s="277"/>
      <c r="DXN131" s="277"/>
      <c r="DXO131" s="277"/>
      <c r="DXP131" s="277"/>
      <c r="DXQ131" s="277"/>
      <c r="DXR131" s="277"/>
      <c r="DXS131" s="277"/>
      <c r="DXT131" s="277"/>
      <c r="DXU131" s="277"/>
      <c r="DXV131" s="277"/>
      <c r="DXW131" s="277"/>
      <c r="DXX131" s="277"/>
      <c r="DXY131" s="277"/>
      <c r="DXZ131" s="277"/>
      <c r="DYA131" s="277"/>
      <c r="DYB131" s="277"/>
      <c r="DYC131" s="277"/>
      <c r="DYD131" s="277"/>
      <c r="DYE131" s="277"/>
      <c r="DYF131" s="277"/>
      <c r="DYG131" s="277"/>
      <c r="DYH131" s="277"/>
      <c r="DYI131" s="277"/>
      <c r="DYJ131" s="277"/>
      <c r="DYK131" s="277"/>
      <c r="DYL131" s="277"/>
      <c r="DYM131" s="277"/>
      <c r="DYN131" s="277"/>
      <c r="DYO131" s="277"/>
      <c r="DYP131" s="277"/>
      <c r="DYQ131" s="277"/>
      <c r="DYR131" s="277"/>
      <c r="DYS131" s="277"/>
      <c r="DYT131" s="277"/>
      <c r="DYU131" s="277"/>
      <c r="DYV131" s="277"/>
      <c r="DYW131" s="277"/>
      <c r="DYX131" s="277"/>
      <c r="DYY131" s="277"/>
      <c r="DYZ131" s="277"/>
      <c r="DZA131" s="277"/>
      <c r="DZB131" s="277"/>
      <c r="DZC131" s="277"/>
      <c r="DZD131" s="277"/>
      <c r="DZE131" s="277"/>
      <c r="DZF131" s="277"/>
      <c r="DZG131" s="277"/>
      <c r="DZH131" s="277"/>
      <c r="DZI131" s="277"/>
      <c r="DZJ131" s="277"/>
      <c r="DZK131" s="277"/>
      <c r="DZL131" s="277"/>
      <c r="DZM131" s="277"/>
      <c r="DZN131" s="277"/>
      <c r="DZO131" s="277"/>
      <c r="DZP131" s="277"/>
      <c r="DZQ131" s="277"/>
      <c r="DZR131" s="277"/>
      <c r="DZS131" s="277"/>
      <c r="DZT131" s="277"/>
      <c r="DZU131" s="277"/>
      <c r="DZV131" s="277"/>
      <c r="DZW131" s="277"/>
      <c r="DZX131" s="277"/>
      <c r="DZY131" s="277"/>
      <c r="DZZ131" s="277"/>
      <c r="EAA131" s="277"/>
      <c r="EAB131" s="277"/>
      <c r="EAC131" s="277"/>
      <c r="EAD131" s="277"/>
      <c r="EAE131" s="277"/>
      <c r="EAF131" s="277"/>
      <c r="EAG131" s="277"/>
      <c r="EAH131" s="277"/>
      <c r="EAI131" s="277"/>
      <c r="EAJ131" s="277"/>
      <c r="EAK131" s="277"/>
      <c r="EAL131" s="277"/>
      <c r="EAM131" s="277"/>
      <c r="EAN131" s="277"/>
      <c r="EAO131" s="277"/>
      <c r="EAP131" s="277"/>
      <c r="EAQ131" s="277"/>
      <c r="EAR131" s="277"/>
      <c r="EAS131" s="277"/>
      <c r="EAT131" s="277"/>
      <c r="EAU131" s="277"/>
      <c r="EAV131" s="277"/>
      <c r="EAW131" s="277"/>
      <c r="EAX131" s="277"/>
      <c r="EAY131" s="277"/>
      <c r="EAZ131" s="277"/>
      <c r="EBA131" s="277"/>
      <c r="EBB131" s="277"/>
      <c r="EBC131" s="277"/>
      <c r="EBD131" s="277"/>
      <c r="EBE131" s="277"/>
      <c r="EBF131" s="277"/>
      <c r="EBG131" s="277"/>
      <c r="EBH131" s="277"/>
      <c r="EBI131" s="277"/>
      <c r="EBJ131" s="277"/>
      <c r="EBK131" s="277"/>
      <c r="EBL131" s="277"/>
      <c r="EBM131" s="277"/>
      <c r="EBN131" s="277"/>
      <c r="EBO131" s="277"/>
      <c r="EBP131" s="277"/>
      <c r="EBQ131" s="277"/>
      <c r="EBR131" s="277"/>
      <c r="EBS131" s="277"/>
      <c r="EBT131" s="277"/>
      <c r="EBU131" s="277"/>
      <c r="EBV131" s="277"/>
      <c r="EBW131" s="277"/>
      <c r="EBX131" s="277"/>
      <c r="EBY131" s="277"/>
      <c r="EBZ131" s="277"/>
      <c r="ECA131" s="277"/>
      <c r="ECB131" s="277"/>
      <c r="ECC131" s="277"/>
      <c r="ECD131" s="277"/>
      <c r="ECE131" s="277"/>
      <c r="ECF131" s="277"/>
      <c r="ECG131" s="277"/>
      <c r="ECH131" s="277"/>
      <c r="ECI131" s="277"/>
      <c r="ECJ131" s="277"/>
      <c r="ECK131" s="277"/>
      <c r="ECL131" s="277"/>
      <c r="ECM131" s="277"/>
      <c r="ECN131" s="277"/>
      <c r="ECO131" s="277"/>
      <c r="ECP131" s="277"/>
      <c r="ECQ131" s="277"/>
      <c r="ECR131" s="277"/>
      <c r="ECS131" s="277"/>
      <c r="ECT131" s="277"/>
      <c r="ECU131" s="277"/>
      <c r="ECV131" s="277"/>
      <c r="ECW131" s="277"/>
      <c r="ECX131" s="277"/>
      <c r="ECY131" s="277"/>
      <c r="ECZ131" s="277"/>
      <c r="EDA131" s="277"/>
      <c r="EDB131" s="277"/>
      <c r="EDC131" s="277"/>
      <c r="EDD131" s="277"/>
      <c r="EDE131" s="277"/>
      <c r="EDF131" s="277"/>
      <c r="EDG131" s="277"/>
      <c r="EDH131" s="277"/>
      <c r="EDI131" s="277"/>
      <c r="EDJ131" s="277"/>
      <c r="EDK131" s="277"/>
      <c r="EDL131" s="277"/>
      <c r="EDM131" s="277"/>
      <c r="EDN131" s="277"/>
      <c r="EDO131" s="277"/>
      <c r="EDP131" s="277"/>
      <c r="EDQ131" s="277"/>
      <c r="EDR131" s="277"/>
      <c r="EDS131" s="277"/>
      <c r="EDT131" s="277"/>
      <c r="EDU131" s="277"/>
      <c r="EDV131" s="277"/>
      <c r="EDW131" s="277"/>
      <c r="EDX131" s="277"/>
      <c r="EDY131" s="277"/>
      <c r="EDZ131" s="277"/>
      <c r="EEA131" s="277"/>
      <c r="EEB131" s="277"/>
      <c r="EEC131" s="277"/>
      <c r="EED131" s="277"/>
      <c r="EEE131" s="277"/>
      <c r="EEF131" s="277"/>
      <c r="EEG131" s="277"/>
      <c r="EEH131" s="277"/>
      <c r="EEI131" s="277"/>
      <c r="EEJ131" s="277"/>
      <c r="EEK131" s="277"/>
      <c r="EEL131" s="277"/>
      <c r="EEM131" s="277"/>
      <c r="EEN131" s="277"/>
      <c r="EEO131" s="277"/>
      <c r="EEP131" s="277"/>
      <c r="EEQ131" s="277"/>
      <c r="EER131" s="277"/>
      <c r="EES131" s="277"/>
      <c r="EET131" s="277"/>
      <c r="EEU131" s="277"/>
      <c r="EEV131" s="277"/>
      <c r="EEW131" s="277"/>
      <c r="EEX131" s="277"/>
      <c r="EEY131" s="277"/>
      <c r="EEZ131" s="277"/>
      <c r="EFA131" s="277"/>
      <c r="EFB131" s="277"/>
      <c r="EFC131" s="277"/>
      <c r="EFD131" s="277"/>
      <c r="EFE131" s="277"/>
      <c r="EFF131" s="277"/>
      <c r="EFG131" s="277"/>
      <c r="EFH131" s="277"/>
      <c r="EFI131" s="277"/>
      <c r="EFJ131" s="277"/>
      <c r="EFK131" s="277"/>
      <c r="EFL131" s="277"/>
      <c r="EFM131" s="277"/>
      <c r="EFN131" s="277"/>
      <c r="EFO131" s="277"/>
      <c r="EFP131" s="277"/>
      <c r="EFQ131" s="277"/>
      <c r="EFR131" s="277"/>
      <c r="EFS131" s="277"/>
      <c r="EFT131" s="277"/>
      <c r="EFU131" s="277"/>
      <c r="EFV131" s="277"/>
      <c r="EFW131" s="277"/>
      <c r="EFX131" s="277"/>
      <c r="EFY131" s="277"/>
      <c r="EFZ131" s="277"/>
      <c r="EGA131" s="277"/>
      <c r="EGB131" s="277"/>
      <c r="EGC131" s="277"/>
      <c r="EGD131" s="277"/>
      <c r="EGE131" s="277"/>
      <c r="EGF131" s="277"/>
      <c r="EGG131" s="277"/>
      <c r="EGH131" s="277"/>
      <c r="EGI131" s="277"/>
      <c r="EGJ131" s="277"/>
      <c r="EGK131" s="277"/>
      <c r="EGL131" s="277"/>
      <c r="EGM131" s="277"/>
      <c r="EGN131" s="277"/>
      <c r="EGO131" s="277"/>
      <c r="EGP131" s="277"/>
      <c r="EGQ131" s="277"/>
      <c r="EGR131" s="277"/>
      <c r="EGS131" s="277"/>
      <c r="EGT131" s="277"/>
      <c r="EGU131" s="277"/>
      <c r="EGV131" s="277"/>
      <c r="EGW131" s="277"/>
      <c r="EGX131" s="277"/>
      <c r="EGY131" s="277"/>
      <c r="EGZ131" s="277"/>
      <c r="EHA131" s="277"/>
      <c r="EHB131" s="277"/>
      <c r="EHC131" s="277"/>
      <c r="EHD131" s="277"/>
      <c r="EHE131" s="277"/>
      <c r="EHF131" s="277"/>
      <c r="EHG131" s="277"/>
      <c r="EHH131" s="277"/>
      <c r="EHI131" s="277"/>
      <c r="EHJ131" s="277"/>
      <c r="EHK131" s="277"/>
      <c r="EHL131" s="277"/>
      <c r="EHM131" s="277"/>
      <c r="EHN131" s="277"/>
      <c r="EHO131" s="277"/>
      <c r="EHP131" s="277"/>
      <c r="EHQ131" s="277"/>
      <c r="EHR131" s="277"/>
      <c r="EHS131" s="277"/>
      <c r="EHT131" s="277"/>
      <c r="EHU131" s="277"/>
      <c r="EHV131" s="277"/>
      <c r="EHW131" s="277"/>
      <c r="EHX131" s="277"/>
      <c r="EHY131" s="277"/>
      <c r="EHZ131" s="277"/>
      <c r="EIA131" s="277"/>
      <c r="EIB131" s="277"/>
      <c r="EIC131" s="277"/>
      <c r="EID131" s="277"/>
      <c r="EIE131" s="277"/>
      <c r="EIF131" s="277"/>
      <c r="EIG131" s="277"/>
      <c r="EIH131" s="277"/>
      <c r="EII131" s="277"/>
      <c r="EIJ131" s="277"/>
      <c r="EIK131" s="277"/>
      <c r="EIL131" s="277"/>
      <c r="EIM131" s="277"/>
      <c r="EIN131" s="277"/>
      <c r="EIO131" s="277"/>
      <c r="EIP131" s="277"/>
      <c r="EIQ131" s="277"/>
      <c r="EIR131" s="277"/>
      <c r="EIS131" s="277"/>
      <c r="EIT131" s="277"/>
      <c r="EIU131" s="277"/>
      <c r="EIV131" s="277"/>
      <c r="EIW131" s="277"/>
      <c r="EIX131" s="277"/>
      <c r="EIY131" s="277"/>
      <c r="EIZ131" s="277"/>
      <c r="EJA131" s="277"/>
      <c r="EJB131" s="277"/>
      <c r="EJC131" s="277"/>
      <c r="EJD131" s="277"/>
      <c r="EJE131" s="277"/>
      <c r="EJF131" s="277"/>
      <c r="EJG131" s="277"/>
      <c r="EJH131" s="277"/>
      <c r="EJI131" s="277"/>
      <c r="EJJ131" s="277"/>
      <c r="EJK131" s="277"/>
      <c r="EJL131" s="277"/>
      <c r="EJM131" s="277"/>
      <c r="EJN131" s="277"/>
      <c r="EJO131" s="277"/>
      <c r="EJP131" s="277"/>
      <c r="EJQ131" s="277"/>
      <c r="EJR131" s="277"/>
      <c r="EJS131" s="277"/>
      <c r="EJT131" s="277"/>
      <c r="EJU131" s="277"/>
      <c r="EJV131" s="277"/>
      <c r="EJW131" s="277"/>
      <c r="EJX131" s="277"/>
      <c r="EJY131" s="277"/>
      <c r="EJZ131" s="277"/>
      <c r="EKA131" s="277"/>
      <c r="EKB131" s="277"/>
      <c r="EKC131" s="277"/>
      <c r="EKD131" s="277"/>
      <c r="EKE131" s="277"/>
      <c r="EKF131" s="277"/>
      <c r="EKG131" s="277"/>
      <c r="EKH131" s="277"/>
      <c r="EKI131" s="277"/>
      <c r="EKJ131" s="277"/>
      <c r="EKK131" s="277"/>
      <c r="EKL131" s="277"/>
      <c r="EKM131" s="277"/>
      <c r="EKN131" s="277"/>
      <c r="EKO131" s="277"/>
      <c r="EKP131" s="277"/>
      <c r="EKQ131" s="277"/>
      <c r="EKR131" s="277"/>
      <c r="EKS131" s="277"/>
      <c r="EKT131" s="277"/>
      <c r="EKU131" s="277"/>
      <c r="EKV131" s="277"/>
      <c r="EKW131" s="277"/>
      <c r="EKX131" s="277"/>
      <c r="EKY131" s="277"/>
      <c r="EKZ131" s="277"/>
      <c r="ELA131" s="277"/>
      <c r="ELB131" s="277"/>
      <c r="ELC131" s="277"/>
      <c r="ELD131" s="277"/>
      <c r="ELE131" s="277"/>
      <c r="ELF131" s="277"/>
      <c r="ELG131" s="277"/>
      <c r="ELH131" s="277"/>
      <c r="ELI131" s="277"/>
      <c r="ELJ131" s="277"/>
      <c r="ELK131" s="277"/>
      <c r="ELL131" s="277"/>
      <c r="ELM131" s="277"/>
      <c r="ELN131" s="277"/>
      <c r="ELO131" s="277"/>
      <c r="ELP131" s="277"/>
      <c r="ELQ131" s="277"/>
      <c r="ELR131" s="277"/>
      <c r="ELS131" s="277"/>
      <c r="ELT131" s="277"/>
      <c r="ELU131" s="277"/>
      <c r="ELV131" s="277"/>
      <c r="ELW131" s="277"/>
      <c r="ELX131" s="277"/>
      <c r="ELY131" s="277"/>
      <c r="ELZ131" s="277"/>
      <c r="EMA131" s="277"/>
      <c r="EMB131" s="277"/>
      <c r="EMC131" s="277"/>
      <c r="EMD131" s="277"/>
      <c r="EME131" s="277"/>
      <c r="EMF131" s="277"/>
      <c r="EMG131" s="277"/>
      <c r="EMH131" s="277"/>
      <c r="EMI131" s="277"/>
      <c r="EMJ131" s="277"/>
      <c r="EMK131" s="277"/>
      <c r="EML131" s="277"/>
      <c r="EMM131" s="277"/>
      <c r="EMN131" s="277"/>
      <c r="EMO131" s="277"/>
      <c r="EMP131" s="277"/>
      <c r="EMQ131" s="277"/>
      <c r="EMR131" s="277"/>
      <c r="EMS131" s="277"/>
      <c r="EMT131" s="277"/>
      <c r="EMU131" s="277"/>
      <c r="EMV131" s="277"/>
      <c r="EMW131" s="277"/>
      <c r="EMX131" s="277"/>
      <c r="EMY131" s="277"/>
      <c r="EMZ131" s="277"/>
      <c r="ENA131" s="277"/>
      <c r="ENB131" s="277"/>
      <c r="ENC131" s="277"/>
      <c r="END131" s="277"/>
      <c r="ENE131" s="277"/>
      <c r="ENF131" s="277"/>
      <c r="ENG131" s="277"/>
      <c r="ENH131" s="277"/>
      <c r="ENI131" s="277"/>
      <c r="ENJ131" s="277"/>
      <c r="ENK131" s="277"/>
      <c r="ENL131" s="277"/>
      <c r="ENM131" s="277"/>
      <c r="ENN131" s="277"/>
      <c r="ENO131" s="277"/>
      <c r="ENP131" s="277"/>
      <c r="ENQ131" s="277"/>
      <c r="ENR131" s="277"/>
      <c r="ENS131" s="277"/>
      <c r="ENT131" s="277"/>
      <c r="ENU131" s="277"/>
      <c r="ENV131" s="277"/>
      <c r="ENW131" s="277"/>
      <c r="ENX131" s="277"/>
      <c r="ENY131" s="277"/>
      <c r="ENZ131" s="277"/>
      <c r="EOA131" s="277"/>
      <c r="EOB131" s="277"/>
      <c r="EOC131" s="277"/>
      <c r="EOD131" s="277"/>
      <c r="EOE131" s="277"/>
      <c r="EOF131" s="277"/>
      <c r="EOG131" s="277"/>
      <c r="EOH131" s="277"/>
      <c r="EOI131" s="277"/>
      <c r="EOJ131" s="277"/>
      <c r="EOK131" s="277"/>
      <c r="EOL131" s="277"/>
      <c r="EOM131" s="277"/>
      <c r="EON131" s="277"/>
      <c r="EOO131" s="277"/>
      <c r="EOP131" s="277"/>
      <c r="EOQ131" s="277"/>
      <c r="EOR131" s="277"/>
      <c r="EOS131" s="277"/>
      <c r="EOT131" s="277"/>
      <c r="EOU131" s="277"/>
      <c r="EOV131" s="277"/>
      <c r="EOW131" s="277"/>
      <c r="EOX131" s="277"/>
      <c r="EOY131" s="277"/>
      <c r="EOZ131" s="277"/>
      <c r="EPA131" s="277"/>
      <c r="EPB131" s="277"/>
      <c r="EPC131" s="277"/>
      <c r="EPD131" s="277"/>
      <c r="EPE131" s="277"/>
      <c r="EPF131" s="277"/>
      <c r="EPG131" s="277"/>
      <c r="EPH131" s="277"/>
      <c r="EPI131" s="277"/>
      <c r="EPJ131" s="277"/>
      <c r="EPK131" s="277"/>
      <c r="EPL131" s="277"/>
      <c r="EPM131" s="277"/>
      <c r="EPN131" s="277"/>
      <c r="EPO131" s="277"/>
      <c r="EPP131" s="277"/>
      <c r="EPQ131" s="277"/>
      <c r="EPR131" s="277"/>
      <c r="EPS131" s="277"/>
      <c r="EPT131" s="277"/>
      <c r="EPU131" s="277"/>
      <c r="EPV131" s="277"/>
      <c r="EPW131" s="277"/>
      <c r="EPX131" s="277"/>
      <c r="EPY131" s="277"/>
      <c r="EPZ131" s="277"/>
      <c r="EQA131" s="277"/>
      <c r="EQB131" s="277"/>
      <c r="EQC131" s="277"/>
      <c r="EQD131" s="277"/>
      <c r="EQE131" s="277"/>
      <c r="EQF131" s="277"/>
      <c r="EQG131" s="277"/>
      <c r="EQH131" s="277"/>
      <c r="EQI131" s="277"/>
      <c r="EQJ131" s="277"/>
      <c r="EQK131" s="277"/>
      <c r="EQL131" s="277"/>
      <c r="EQM131" s="277"/>
      <c r="EQN131" s="277"/>
      <c r="EQO131" s="277"/>
      <c r="EQP131" s="277"/>
      <c r="EQQ131" s="277"/>
      <c r="EQR131" s="277"/>
      <c r="EQS131" s="277"/>
      <c r="EQT131" s="277"/>
      <c r="EQU131" s="277"/>
      <c r="EQV131" s="277"/>
      <c r="EQW131" s="277"/>
      <c r="EQX131" s="277"/>
      <c r="EQY131" s="277"/>
      <c r="EQZ131" s="277"/>
      <c r="ERA131" s="277"/>
      <c r="ERB131" s="277"/>
      <c r="ERC131" s="277"/>
      <c r="ERD131" s="277"/>
      <c r="ERE131" s="277"/>
      <c r="ERF131" s="277"/>
      <c r="ERG131" s="277"/>
      <c r="ERH131" s="277"/>
      <c r="ERI131" s="277"/>
      <c r="ERJ131" s="277"/>
      <c r="ERK131" s="277"/>
      <c r="ERL131" s="277"/>
      <c r="ERM131" s="277"/>
      <c r="ERN131" s="277"/>
      <c r="ERO131" s="277"/>
      <c r="ERP131" s="277"/>
      <c r="ERQ131" s="277"/>
      <c r="ERR131" s="277"/>
      <c r="ERS131" s="277"/>
      <c r="ERT131" s="277"/>
      <c r="ERU131" s="277"/>
      <c r="ERV131" s="277"/>
      <c r="ERW131" s="277"/>
      <c r="ERX131" s="277"/>
      <c r="ERY131" s="277"/>
      <c r="ERZ131" s="277"/>
      <c r="ESA131" s="277"/>
      <c r="ESB131" s="277"/>
      <c r="ESC131" s="277"/>
      <c r="ESD131" s="277"/>
      <c r="ESE131" s="277"/>
      <c r="ESF131" s="277"/>
      <c r="ESG131" s="277"/>
      <c r="ESH131" s="277"/>
      <c r="ESI131" s="277"/>
      <c r="ESJ131" s="277"/>
      <c r="ESK131" s="277"/>
      <c r="ESL131" s="277"/>
      <c r="ESM131" s="277"/>
      <c r="ESN131" s="277"/>
      <c r="ESO131" s="277"/>
      <c r="ESP131" s="277"/>
      <c r="ESQ131" s="277"/>
      <c r="ESR131" s="277"/>
      <c r="ESS131" s="277"/>
      <c r="EST131" s="277"/>
      <c r="ESU131" s="277"/>
      <c r="ESV131" s="277"/>
      <c r="ESW131" s="277"/>
      <c r="ESX131" s="277"/>
      <c r="ESY131" s="277"/>
      <c r="ESZ131" s="277"/>
      <c r="ETA131" s="277"/>
      <c r="ETB131" s="277"/>
      <c r="ETC131" s="277"/>
      <c r="ETD131" s="277"/>
      <c r="ETE131" s="277"/>
      <c r="ETF131" s="277"/>
      <c r="ETG131" s="277"/>
      <c r="ETH131" s="277"/>
      <c r="ETI131" s="277"/>
      <c r="ETJ131" s="277"/>
      <c r="ETK131" s="277"/>
      <c r="ETL131" s="277"/>
      <c r="ETM131" s="277"/>
      <c r="ETN131" s="277"/>
      <c r="ETO131" s="277"/>
      <c r="ETP131" s="277"/>
      <c r="ETQ131" s="277"/>
      <c r="ETR131" s="277"/>
      <c r="ETS131" s="277"/>
      <c r="ETT131" s="277"/>
      <c r="ETU131" s="277"/>
      <c r="ETV131" s="277"/>
      <c r="ETW131" s="277"/>
      <c r="ETX131" s="277"/>
      <c r="ETY131" s="277"/>
      <c r="ETZ131" s="277"/>
      <c r="EUA131" s="277"/>
      <c r="EUB131" s="277"/>
      <c r="EUC131" s="277"/>
      <c r="EUD131" s="277"/>
      <c r="EUE131" s="277"/>
      <c r="EUF131" s="277"/>
      <c r="EUG131" s="277"/>
      <c r="EUH131" s="277"/>
      <c r="EUI131" s="277"/>
      <c r="EUJ131" s="277"/>
      <c r="EUK131" s="277"/>
      <c r="EUL131" s="277"/>
      <c r="EUM131" s="277"/>
      <c r="EUN131" s="277"/>
      <c r="EUO131" s="277"/>
      <c r="EUP131" s="277"/>
      <c r="EUQ131" s="277"/>
      <c r="EUR131" s="277"/>
      <c r="EUS131" s="277"/>
      <c r="EUT131" s="277"/>
      <c r="EUU131" s="277"/>
      <c r="EUV131" s="277"/>
      <c r="EUW131" s="277"/>
      <c r="EUX131" s="277"/>
      <c r="EUY131" s="277"/>
      <c r="EUZ131" s="277"/>
      <c r="EVA131" s="277"/>
      <c r="EVB131" s="277"/>
      <c r="EVC131" s="277"/>
      <c r="EVD131" s="277"/>
      <c r="EVE131" s="277"/>
      <c r="EVF131" s="277"/>
      <c r="EVG131" s="277"/>
      <c r="EVH131" s="277"/>
      <c r="EVI131" s="277"/>
      <c r="EVJ131" s="277"/>
      <c r="EVK131" s="277"/>
      <c r="EVL131" s="277"/>
      <c r="EVM131" s="277"/>
      <c r="EVN131" s="277"/>
      <c r="EVO131" s="277"/>
      <c r="EVP131" s="277"/>
      <c r="EVQ131" s="277"/>
      <c r="EVR131" s="277"/>
      <c r="EVS131" s="277"/>
      <c r="EVT131" s="277"/>
      <c r="EVU131" s="277"/>
      <c r="EVV131" s="277"/>
      <c r="EVW131" s="277"/>
      <c r="EVX131" s="277"/>
      <c r="EVY131" s="277"/>
      <c r="EVZ131" s="277"/>
      <c r="EWA131" s="277"/>
      <c r="EWB131" s="277"/>
      <c r="EWC131" s="277"/>
      <c r="EWD131" s="277"/>
      <c r="EWE131" s="277"/>
      <c r="EWF131" s="277"/>
      <c r="EWG131" s="277"/>
      <c r="EWH131" s="277"/>
      <c r="EWI131" s="277"/>
      <c r="EWJ131" s="277"/>
      <c r="EWK131" s="277"/>
      <c r="EWL131" s="277"/>
      <c r="EWM131" s="277"/>
      <c r="EWN131" s="277"/>
      <c r="EWO131" s="277"/>
      <c r="EWP131" s="277"/>
      <c r="EWQ131" s="277"/>
      <c r="EWR131" s="277"/>
      <c r="EWS131" s="277"/>
      <c r="EWT131" s="277"/>
      <c r="EWU131" s="277"/>
      <c r="EWV131" s="277"/>
      <c r="EWW131" s="277"/>
      <c r="EWX131" s="277"/>
      <c r="EWY131" s="277"/>
      <c r="EWZ131" s="277"/>
      <c r="EXA131" s="277"/>
      <c r="EXB131" s="277"/>
      <c r="EXC131" s="277"/>
      <c r="EXD131" s="277"/>
      <c r="EXE131" s="277"/>
      <c r="EXF131" s="277"/>
      <c r="EXG131" s="277"/>
      <c r="EXH131" s="277"/>
      <c r="EXI131" s="277"/>
      <c r="EXJ131" s="277"/>
      <c r="EXK131" s="277"/>
      <c r="EXL131" s="277"/>
      <c r="EXM131" s="277"/>
      <c r="EXN131" s="277"/>
      <c r="EXO131" s="277"/>
      <c r="EXP131" s="277"/>
      <c r="EXQ131" s="277"/>
      <c r="EXR131" s="277"/>
      <c r="EXS131" s="277"/>
      <c r="EXT131" s="277"/>
      <c r="EXU131" s="277"/>
      <c r="EXV131" s="277"/>
      <c r="EXW131" s="277"/>
      <c r="EXX131" s="277"/>
      <c r="EXY131" s="277"/>
      <c r="EXZ131" s="277"/>
      <c r="EYA131" s="277"/>
      <c r="EYB131" s="277"/>
      <c r="EYC131" s="277"/>
      <c r="EYD131" s="277"/>
      <c r="EYE131" s="277"/>
      <c r="EYF131" s="277"/>
      <c r="EYG131" s="277"/>
      <c r="EYH131" s="277"/>
      <c r="EYI131" s="277"/>
      <c r="EYJ131" s="277"/>
      <c r="EYK131" s="277"/>
      <c r="EYL131" s="277"/>
      <c r="EYM131" s="277"/>
      <c r="EYN131" s="277"/>
      <c r="EYO131" s="277"/>
      <c r="EYP131" s="277"/>
      <c r="EYQ131" s="277"/>
      <c r="EYR131" s="277"/>
      <c r="EYS131" s="277"/>
      <c r="EYT131" s="277"/>
      <c r="EYU131" s="277"/>
      <c r="EYV131" s="277"/>
      <c r="EYW131" s="277"/>
      <c r="EYX131" s="277"/>
      <c r="EYY131" s="277"/>
      <c r="EYZ131" s="277"/>
      <c r="EZA131" s="277"/>
      <c r="EZB131" s="277"/>
      <c r="EZC131" s="277"/>
      <c r="EZD131" s="277"/>
      <c r="EZE131" s="277"/>
      <c r="EZF131" s="277"/>
      <c r="EZG131" s="277"/>
      <c r="EZH131" s="277"/>
      <c r="EZI131" s="277"/>
      <c r="EZJ131" s="277"/>
      <c r="EZK131" s="277"/>
      <c r="EZL131" s="277"/>
      <c r="EZM131" s="277"/>
      <c r="EZN131" s="277"/>
      <c r="EZO131" s="277"/>
      <c r="EZP131" s="277"/>
      <c r="EZQ131" s="277"/>
      <c r="EZR131" s="277"/>
      <c r="EZS131" s="277"/>
      <c r="EZT131" s="277"/>
      <c r="EZU131" s="277"/>
      <c r="EZV131" s="277"/>
      <c r="EZW131" s="277"/>
      <c r="EZX131" s="277"/>
      <c r="EZY131" s="277"/>
      <c r="EZZ131" s="277"/>
      <c r="FAA131" s="277"/>
      <c r="FAB131" s="277"/>
      <c r="FAC131" s="277"/>
      <c r="FAD131" s="277"/>
      <c r="FAE131" s="277"/>
      <c r="FAF131" s="277"/>
      <c r="FAG131" s="277"/>
      <c r="FAH131" s="277"/>
      <c r="FAI131" s="277"/>
      <c r="FAJ131" s="277"/>
      <c r="FAK131" s="277"/>
      <c r="FAL131" s="277"/>
      <c r="FAM131" s="277"/>
      <c r="FAN131" s="277"/>
      <c r="FAO131" s="277"/>
      <c r="FAP131" s="277"/>
      <c r="FAQ131" s="277"/>
      <c r="FAR131" s="277"/>
      <c r="FAS131" s="277"/>
      <c r="FAT131" s="277"/>
      <c r="FAU131" s="277"/>
      <c r="FAV131" s="277"/>
      <c r="FAW131" s="277"/>
      <c r="FAX131" s="277"/>
      <c r="FAY131" s="277"/>
      <c r="FAZ131" s="277"/>
      <c r="FBA131" s="277"/>
      <c r="FBB131" s="277"/>
      <c r="FBC131" s="277"/>
      <c r="FBD131" s="277"/>
      <c r="FBE131" s="277"/>
      <c r="FBF131" s="277"/>
      <c r="FBG131" s="277"/>
      <c r="FBH131" s="277"/>
      <c r="FBI131" s="277"/>
      <c r="FBJ131" s="277"/>
      <c r="FBK131" s="277"/>
      <c r="FBL131" s="277"/>
      <c r="FBM131" s="277"/>
      <c r="FBN131" s="277"/>
      <c r="FBO131" s="277"/>
      <c r="FBP131" s="277"/>
      <c r="FBQ131" s="277"/>
      <c r="FBR131" s="277"/>
      <c r="FBS131" s="277"/>
      <c r="FBT131" s="277"/>
      <c r="FBU131" s="277"/>
      <c r="FBV131" s="277"/>
      <c r="FBW131" s="277"/>
      <c r="FBX131" s="277"/>
      <c r="FBY131" s="277"/>
      <c r="FBZ131" s="277"/>
      <c r="FCA131" s="277"/>
      <c r="FCB131" s="277"/>
      <c r="FCC131" s="277"/>
      <c r="FCD131" s="277"/>
      <c r="FCE131" s="277"/>
      <c r="FCF131" s="277"/>
      <c r="FCG131" s="277"/>
      <c r="FCH131" s="277"/>
      <c r="FCI131" s="277"/>
      <c r="FCJ131" s="277"/>
      <c r="FCK131" s="277"/>
      <c r="FCL131" s="277"/>
      <c r="FCM131" s="277"/>
      <c r="FCN131" s="277"/>
      <c r="FCO131" s="277"/>
      <c r="FCP131" s="277"/>
      <c r="FCQ131" s="277"/>
      <c r="FCR131" s="277"/>
      <c r="FCS131" s="277"/>
      <c r="FCT131" s="277"/>
      <c r="FCU131" s="277"/>
      <c r="FCV131" s="277"/>
      <c r="FCW131" s="277"/>
      <c r="FCX131" s="277"/>
      <c r="FCY131" s="277"/>
      <c r="FCZ131" s="277"/>
      <c r="FDA131" s="277"/>
      <c r="FDB131" s="277"/>
      <c r="FDC131" s="277"/>
      <c r="FDD131" s="277"/>
      <c r="FDE131" s="277"/>
      <c r="FDF131" s="277"/>
      <c r="FDG131" s="277"/>
      <c r="FDH131" s="277"/>
      <c r="FDI131" s="277"/>
      <c r="FDJ131" s="277"/>
      <c r="FDK131" s="277"/>
      <c r="FDL131" s="277"/>
      <c r="FDM131" s="277"/>
      <c r="FDN131" s="277"/>
      <c r="FDO131" s="277"/>
      <c r="FDP131" s="277"/>
      <c r="FDQ131" s="277"/>
      <c r="FDR131" s="277"/>
      <c r="FDS131" s="277"/>
      <c r="FDT131" s="277"/>
      <c r="FDU131" s="277"/>
      <c r="FDV131" s="277"/>
      <c r="FDW131" s="277"/>
      <c r="FDX131" s="277"/>
      <c r="FDY131" s="277"/>
      <c r="FDZ131" s="277"/>
      <c r="FEA131" s="277"/>
      <c r="FEB131" s="277"/>
      <c r="FEC131" s="277"/>
      <c r="FED131" s="277"/>
      <c r="FEE131" s="277"/>
      <c r="FEF131" s="277"/>
      <c r="FEG131" s="277"/>
      <c r="FEH131" s="277"/>
      <c r="FEI131" s="277"/>
      <c r="FEJ131" s="277"/>
      <c r="FEK131" s="277"/>
      <c r="FEL131" s="277"/>
      <c r="FEM131" s="277"/>
      <c r="FEN131" s="277"/>
      <c r="FEO131" s="277"/>
      <c r="FEP131" s="277"/>
      <c r="FEQ131" s="277"/>
      <c r="FER131" s="277"/>
      <c r="FES131" s="277"/>
      <c r="FET131" s="277"/>
      <c r="FEU131" s="277"/>
      <c r="FEV131" s="277"/>
      <c r="FEW131" s="277"/>
      <c r="FEX131" s="277"/>
      <c r="FEY131" s="277"/>
      <c r="FEZ131" s="277"/>
      <c r="FFA131" s="277"/>
      <c r="FFB131" s="277"/>
      <c r="FFC131" s="277"/>
      <c r="FFD131" s="277"/>
      <c r="FFE131" s="277"/>
      <c r="FFF131" s="277"/>
      <c r="FFG131" s="277"/>
      <c r="FFH131" s="277"/>
      <c r="FFI131" s="277"/>
      <c r="FFJ131" s="277"/>
      <c r="FFK131" s="277"/>
      <c r="FFL131" s="277"/>
      <c r="FFM131" s="277"/>
      <c r="FFN131" s="277"/>
      <c r="FFO131" s="277"/>
      <c r="FFP131" s="277"/>
      <c r="FFQ131" s="277"/>
      <c r="FFR131" s="277"/>
      <c r="FFS131" s="277"/>
      <c r="FFT131" s="277"/>
      <c r="FFU131" s="277"/>
      <c r="FFV131" s="277"/>
      <c r="FFW131" s="277"/>
      <c r="FFX131" s="277"/>
      <c r="FFY131" s="277"/>
      <c r="FFZ131" s="277"/>
      <c r="FGA131" s="277"/>
      <c r="FGB131" s="277"/>
      <c r="FGC131" s="277"/>
      <c r="FGD131" s="277"/>
      <c r="FGE131" s="277"/>
      <c r="FGF131" s="277"/>
      <c r="FGG131" s="277"/>
      <c r="FGH131" s="277"/>
      <c r="FGI131" s="277"/>
      <c r="FGJ131" s="277"/>
      <c r="FGK131" s="277"/>
      <c r="FGL131" s="277"/>
      <c r="FGM131" s="277"/>
      <c r="FGN131" s="277"/>
      <c r="FGO131" s="277"/>
      <c r="FGP131" s="277"/>
      <c r="FGQ131" s="277"/>
      <c r="FGR131" s="277"/>
      <c r="FGS131" s="277"/>
      <c r="FGT131" s="277"/>
      <c r="FGU131" s="277"/>
      <c r="FGV131" s="277"/>
      <c r="FGW131" s="277"/>
      <c r="FGX131" s="277"/>
      <c r="FGY131" s="277"/>
      <c r="FGZ131" s="277"/>
      <c r="FHA131" s="277"/>
      <c r="FHB131" s="277"/>
      <c r="FHC131" s="277"/>
      <c r="FHD131" s="277"/>
      <c r="FHE131" s="277"/>
      <c r="FHF131" s="277"/>
      <c r="FHG131" s="277"/>
      <c r="FHH131" s="277"/>
      <c r="FHI131" s="277"/>
      <c r="FHJ131" s="277"/>
      <c r="FHK131" s="277"/>
      <c r="FHL131" s="277"/>
      <c r="FHM131" s="277"/>
      <c r="FHN131" s="277"/>
      <c r="FHO131" s="277"/>
      <c r="FHP131" s="277"/>
      <c r="FHQ131" s="277"/>
      <c r="FHR131" s="277"/>
      <c r="FHS131" s="277"/>
      <c r="FHT131" s="277"/>
      <c r="FHU131" s="277"/>
      <c r="FHV131" s="277"/>
      <c r="FHW131" s="277"/>
      <c r="FHX131" s="277"/>
      <c r="FHY131" s="277"/>
      <c r="FHZ131" s="277"/>
      <c r="FIA131" s="277"/>
      <c r="FIB131" s="277"/>
      <c r="FIC131" s="277"/>
      <c r="FID131" s="277"/>
      <c r="FIE131" s="277"/>
      <c r="FIF131" s="277"/>
      <c r="FIG131" s="277"/>
      <c r="FIH131" s="277"/>
      <c r="FII131" s="277"/>
      <c r="FIJ131" s="277"/>
      <c r="FIK131" s="277"/>
      <c r="FIL131" s="277"/>
      <c r="FIM131" s="277"/>
      <c r="FIN131" s="277"/>
      <c r="FIO131" s="277"/>
      <c r="FIP131" s="277"/>
      <c r="FIQ131" s="277"/>
      <c r="FIR131" s="277"/>
      <c r="FIS131" s="277"/>
      <c r="FIT131" s="277"/>
      <c r="FIU131" s="277"/>
      <c r="FIV131" s="277"/>
      <c r="FIW131" s="277"/>
      <c r="FIX131" s="277"/>
      <c r="FIY131" s="277"/>
      <c r="FIZ131" s="277"/>
      <c r="FJA131" s="277"/>
      <c r="FJB131" s="277"/>
      <c r="FJC131" s="277"/>
      <c r="FJD131" s="277"/>
      <c r="FJE131" s="277"/>
      <c r="FJF131" s="277"/>
      <c r="FJG131" s="277"/>
      <c r="FJH131" s="277"/>
      <c r="FJI131" s="277"/>
      <c r="FJJ131" s="277"/>
      <c r="FJK131" s="277"/>
      <c r="FJL131" s="277"/>
      <c r="FJM131" s="277"/>
      <c r="FJN131" s="277"/>
      <c r="FJO131" s="277"/>
      <c r="FJP131" s="277"/>
      <c r="FJQ131" s="277"/>
      <c r="FJR131" s="277"/>
      <c r="FJS131" s="277"/>
      <c r="FJT131" s="277"/>
      <c r="FJU131" s="277"/>
      <c r="FJV131" s="277"/>
      <c r="FJW131" s="277"/>
      <c r="FJX131" s="277"/>
      <c r="FJY131" s="277"/>
      <c r="FJZ131" s="277"/>
      <c r="FKA131" s="277"/>
      <c r="FKB131" s="277"/>
      <c r="FKC131" s="277"/>
      <c r="FKD131" s="277"/>
      <c r="FKE131" s="277"/>
      <c r="FKF131" s="277"/>
      <c r="FKG131" s="277"/>
      <c r="FKH131" s="277"/>
      <c r="FKI131" s="277"/>
      <c r="FKJ131" s="277"/>
      <c r="FKK131" s="277"/>
      <c r="FKL131" s="277"/>
      <c r="FKM131" s="277"/>
      <c r="FKN131" s="277"/>
      <c r="FKO131" s="277"/>
      <c r="FKP131" s="277"/>
      <c r="FKQ131" s="277"/>
      <c r="FKR131" s="277"/>
      <c r="FKS131" s="277"/>
      <c r="FKT131" s="277"/>
      <c r="FKU131" s="277"/>
      <c r="FKV131" s="277"/>
      <c r="FKW131" s="277"/>
      <c r="FKX131" s="277"/>
      <c r="FKY131" s="277"/>
      <c r="FKZ131" s="277"/>
      <c r="FLA131" s="277"/>
      <c r="FLB131" s="277"/>
      <c r="FLC131" s="277"/>
      <c r="FLD131" s="277"/>
      <c r="FLE131" s="277"/>
      <c r="FLF131" s="277"/>
      <c r="FLG131" s="277"/>
      <c r="FLH131" s="277"/>
      <c r="FLI131" s="277"/>
      <c r="FLJ131" s="277"/>
      <c r="FLK131" s="277"/>
      <c r="FLL131" s="277"/>
      <c r="FLM131" s="277"/>
      <c r="FLN131" s="277"/>
      <c r="FLO131" s="277"/>
      <c r="FLP131" s="277"/>
      <c r="FLQ131" s="277"/>
      <c r="FLR131" s="277"/>
      <c r="FLS131" s="277"/>
      <c r="FLT131" s="277"/>
      <c r="FLU131" s="277"/>
      <c r="FLV131" s="277"/>
      <c r="FLW131" s="277"/>
      <c r="FLX131" s="277"/>
      <c r="FLY131" s="277"/>
      <c r="FLZ131" s="277"/>
      <c r="FMA131" s="277"/>
      <c r="FMB131" s="277"/>
      <c r="FMC131" s="277"/>
      <c r="FMD131" s="277"/>
      <c r="FME131" s="277"/>
      <c r="FMF131" s="277"/>
      <c r="FMG131" s="277"/>
      <c r="FMH131" s="277"/>
      <c r="FMI131" s="277"/>
      <c r="FMJ131" s="277"/>
      <c r="FMK131" s="277"/>
      <c r="FML131" s="277"/>
      <c r="FMM131" s="277"/>
      <c r="FMN131" s="277"/>
      <c r="FMO131" s="277"/>
      <c r="FMP131" s="277"/>
      <c r="FMQ131" s="277"/>
      <c r="FMR131" s="277"/>
      <c r="FMS131" s="277"/>
      <c r="FMT131" s="277"/>
      <c r="FMU131" s="277"/>
      <c r="FMV131" s="277"/>
      <c r="FMW131" s="277"/>
      <c r="FMX131" s="277"/>
      <c r="FMY131" s="277"/>
      <c r="FMZ131" s="277"/>
      <c r="FNA131" s="277"/>
      <c r="FNB131" s="277"/>
      <c r="FNC131" s="277"/>
      <c r="FND131" s="277"/>
      <c r="FNE131" s="277"/>
      <c r="FNF131" s="277"/>
      <c r="FNG131" s="277"/>
      <c r="FNH131" s="277"/>
      <c r="FNI131" s="277"/>
      <c r="FNJ131" s="277"/>
      <c r="FNK131" s="277"/>
      <c r="FNL131" s="277"/>
      <c r="FNM131" s="277"/>
      <c r="FNN131" s="277"/>
      <c r="FNO131" s="277"/>
      <c r="FNP131" s="277"/>
      <c r="FNQ131" s="277"/>
      <c r="FNR131" s="277"/>
      <c r="FNS131" s="277"/>
      <c r="FNT131" s="277"/>
      <c r="FNU131" s="277"/>
      <c r="FNV131" s="277"/>
      <c r="FNW131" s="277"/>
      <c r="FNX131" s="277"/>
      <c r="FNY131" s="277"/>
      <c r="FNZ131" s="277"/>
      <c r="FOA131" s="277"/>
      <c r="FOB131" s="277"/>
      <c r="FOC131" s="277"/>
      <c r="FOD131" s="277"/>
      <c r="FOE131" s="277"/>
      <c r="FOF131" s="277"/>
      <c r="FOG131" s="277"/>
      <c r="FOH131" s="277"/>
      <c r="FOI131" s="277"/>
      <c r="FOJ131" s="277"/>
      <c r="FOK131" s="277"/>
      <c r="FOL131" s="277"/>
      <c r="FOM131" s="277"/>
      <c r="FON131" s="277"/>
      <c r="FOO131" s="277"/>
      <c r="FOP131" s="277"/>
      <c r="FOQ131" s="277"/>
      <c r="FOR131" s="277"/>
      <c r="FOS131" s="277"/>
      <c r="FOT131" s="277"/>
      <c r="FOU131" s="277"/>
      <c r="FOV131" s="277"/>
      <c r="FOW131" s="277"/>
      <c r="FOX131" s="277"/>
      <c r="FOY131" s="277"/>
      <c r="FOZ131" s="277"/>
      <c r="FPA131" s="277"/>
      <c r="FPB131" s="277"/>
      <c r="FPC131" s="277"/>
      <c r="FPD131" s="277"/>
      <c r="FPE131" s="277"/>
      <c r="FPF131" s="277"/>
      <c r="FPG131" s="277"/>
      <c r="FPH131" s="277"/>
      <c r="FPI131" s="277"/>
      <c r="FPJ131" s="277"/>
      <c r="FPK131" s="277"/>
      <c r="FPL131" s="277"/>
      <c r="FPM131" s="277"/>
      <c r="FPN131" s="277"/>
      <c r="FPO131" s="277"/>
      <c r="FPP131" s="277"/>
      <c r="FPQ131" s="277"/>
      <c r="FPR131" s="277"/>
      <c r="FPS131" s="277"/>
      <c r="FPT131" s="277"/>
      <c r="FPU131" s="277"/>
      <c r="FPV131" s="277"/>
      <c r="FPW131" s="277"/>
      <c r="FPX131" s="277"/>
      <c r="FPY131" s="277"/>
      <c r="FPZ131" s="277"/>
      <c r="FQA131" s="277"/>
      <c r="FQB131" s="277"/>
      <c r="FQC131" s="277"/>
      <c r="FQD131" s="277"/>
      <c r="FQE131" s="277"/>
      <c r="FQF131" s="277"/>
      <c r="FQG131" s="277"/>
      <c r="FQH131" s="277"/>
      <c r="FQI131" s="277"/>
      <c r="FQJ131" s="277"/>
      <c r="FQK131" s="277"/>
      <c r="FQL131" s="277"/>
      <c r="FQM131" s="277"/>
      <c r="FQN131" s="277"/>
      <c r="FQO131" s="277"/>
      <c r="FQP131" s="277"/>
      <c r="FQQ131" s="277"/>
      <c r="FQR131" s="277"/>
      <c r="FQS131" s="277"/>
      <c r="FQT131" s="277"/>
      <c r="FQU131" s="277"/>
      <c r="FQV131" s="277"/>
      <c r="FQW131" s="277"/>
      <c r="FQX131" s="277"/>
      <c r="FQY131" s="277"/>
      <c r="FQZ131" s="277"/>
      <c r="FRA131" s="277"/>
      <c r="FRB131" s="277"/>
      <c r="FRC131" s="277"/>
      <c r="FRD131" s="277"/>
      <c r="FRE131" s="277"/>
      <c r="FRF131" s="277"/>
      <c r="FRG131" s="277"/>
      <c r="FRH131" s="277"/>
      <c r="FRI131" s="277"/>
      <c r="FRJ131" s="277"/>
      <c r="FRK131" s="277"/>
      <c r="FRL131" s="277"/>
      <c r="FRM131" s="277"/>
      <c r="FRN131" s="277"/>
      <c r="FRO131" s="277"/>
      <c r="FRP131" s="277"/>
      <c r="FRQ131" s="277"/>
      <c r="FRR131" s="277"/>
      <c r="FRS131" s="277"/>
      <c r="FRT131" s="277"/>
      <c r="FRU131" s="277"/>
      <c r="FRV131" s="277"/>
      <c r="FRW131" s="277"/>
      <c r="FRX131" s="277"/>
      <c r="FRY131" s="277"/>
      <c r="FRZ131" s="277"/>
      <c r="FSA131" s="277"/>
      <c r="FSB131" s="277"/>
      <c r="FSC131" s="277"/>
      <c r="FSD131" s="277"/>
      <c r="FSE131" s="277"/>
      <c r="FSF131" s="277"/>
      <c r="FSG131" s="277"/>
      <c r="FSH131" s="277"/>
      <c r="FSI131" s="277"/>
      <c r="FSJ131" s="277"/>
      <c r="FSK131" s="277"/>
      <c r="FSL131" s="277"/>
      <c r="FSM131" s="277"/>
      <c r="FSN131" s="277"/>
      <c r="FSO131" s="277"/>
      <c r="FSP131" s="277"/>
      <c r="FSQ131" s="277"/>
      <c r="FSR131" s="277"/>
      <c r="FSS131" s="277"/>
      <c r="FST131" s="277"/>
      <c r="FSU131" s="277"/>
      <c r="FSV131" s="277"/>
      <c r="FSW131" s="277"/>
      <c r="FSX131" s="277"/>
      <c r="FSY131" s="277"/>
      <c r="FSZ131" s="277"/>
      <c r="FTA131" s="277"/>
      <c r="FTB131" s="277"/>
      <c r="FTC131" s="277"/>
      <c r="FTD131" s="277"/>
      <c r="FTE131" s="277"/>
      <c r="FTF131" s="277"/>
      <c r="FTG131" s="277"/>
      <c r="FTH131" s="277"/>
      <c r="FTI131" s="277"/>
      <c r="FTJ131" s="277"/>
      <c r="FTK131" s="277"/>
      <c r="FTL131" s="277"/>
      <c r="FTM131" s="277"/>
      <c r="FTN131" s="277"/>
      <c r="FTO131" s="277"/>
      <c r="FTP131" s="277"/>
      <c r="FTQ131" s="277"/>
      <c r="FTR131" s="277"/>
      <c r="FTS131" s="277"/>
      <c r="FTT131" s="277"/>
      <c r="FTU131" s="277"/>
      <c r="FTV131" s="277"/>
      <c r="FTW131" s="277"/>
      <c r="FTX131" s="277"/>
      <c r="FTY131" s="277"/>
      <c r="FTZ131" s="277"/>
      <c r="FUA131" s="277"/>
      <c r="FUB131" s="277"/>
      <c r="FUC131" s="277"/>
      <c r="FUD131" s="277"/>
      <c r="FUE131" s="277"/>
      <c r="FUF131" s="277"/>
      <c r="FUG131" s="277"/>
      <c r="FUH131" s="277"/>
      <c r="FUI131" s="277"/>
      <c r="FUJ131" s="277"/>
      <c r="FUK131" s="277"/>
      <c r="FUL131" s="277"/>
      <c r="FUM131" s="277"/>
      <c r="FUN131" s="277"/>
      <c r="FUO131" s="277"/>
      <c r="FUP131" s="277"/>
      <c r="FUQ131" s="277"/>
      <c r="FUR131" s="277"/>
      <c r="FUS131" s="277"/>
      <c r="FUT131" s="277"/>
      <c r="FUU131" s="277"/>
      <c r="FUV131" s="277"/>
      <c r="FUW131" s="277"/>
      <c r="FUX131" s="277"/>
      <c r="FUY131" s="277"/>
      <c r="FUZ131" s="277"/>
      <c r="FVA131" s="277"/>
      <c r="FVB131" s="277"/>
      <c r="FVC131" s="277"/>
      <c r="FVD131" s="277"/>
      <c r="FVE131" s="277"/>
      <c r="FVF131" s="277"/>
      <c r="FVG131" s="277"/>
      <c r="FVH131" s="277"/>
      <c r="FVI131" s="277"/>
      <c r="FVJ131" s="277"/>
      <c r="FVK131" s="277"/>
      <c r="FVL131" s="277"/>
      <c r="FVM131" s="277"/>
      <c r="FVN131" s="277"/>
      <c r="FVO131" s="277"/>
      <c r="FVP131" s="277"/>
      <c r="FVQ131" s="277"/>
      <c r="FVR131" s="277"/>
      <c r="FVS131" s="277"/>
      <c r="FVT131" s="277"/>
      <c r="FVU131" s="277"/>
      <c r="FVV131" s="277"/>
      <c r="FVW131" s="277"/>
      <c r="FVX131" s="277"/>
      <c r="FVY131" s="277"/>
      <c r="FVZ131" s="277"/>
      <c r="FWA131" s="277"/>
      <c r="FWB131" s="277"/>
      <c r="FWC131" s="277"/>
      <c r="FWD131" s="277"/>
      <c r="FWE131" s="277"/>
      <c r="FWF131" s="277"/>
      <c r="FWG131" s="277"/>
      <c r="FWH131" s="277"/>
      <c r="FWI131" s="277"/>
      <c r="FWJ131" s="277"/>
      <c r="FWK131" s="277"/>
      <c r="FWL131" s="277"/>
      <c r="FWM131" s="277"/>
      <c r="FWN131" s="277"/>
      <c r="FWO131" s="277"/>
      <c r="FWP131" s="277"/>
      <c r="FWQ131" s="277"/>
      <c r="FWR131" s="277"/>
      <c r="FWS131" s="277"/>
      <c r="FWT131" s="277"/>
      <c r="FWU131" s="277"/>
      <c r="FWV131" s="277"/>
      <c r="FWW131" s="277"/>
      <c r="FWX131" s="277"/>
      <c r="FWY131" s="277"/>
      <c r="FWZ131" s="277"/>
      <c r="FXA131" s="277"/>
      <c r="FXB131" s="277"/>
      <c r="FXC131" s="277"/>
      <c r="FXD131" s="277"/>
      <c r="FXE131" s="277"/>
      <c r="FXF131" s="277"/>
      <c r="FXG131" s="277"/>
      <c r="FXH131" s="277"/>
      <c r="FXI131" s="277"/>
      <c r="FXJ131" s="277"/>
      <c r="FXK131" s="277"/>
      <c r="FXL131" s="277"/>
      <c r="FXM131" s="277"/>
      <c r="FXN131" s="277"/>
      <c r="FXO131" s="277"/>
      <c r="FXP131" s="277"/>
      <c r="FXQ131" s="277"/>
      <c r="FXR131" s="277"/>
      <c r="FXS131" s="277"/>
      <c r="FXT131" s="277"/>
      <c r="FXU131" s="277"/>
      <c r="FXV131" s="277"/>
      <c r="FXW131" s="277"/>
      <c r="FXX131" s="277"/>
      <c r="FXY131" s="277"/>
      <c r="FXZ131" s="277"/>
      <c r="FYA131" s="277"/>
      <c r="FYB131" s="277"/>
      <c r="FYC131" s="277"/>
      <c r="FYD131" s="277"/>
      <c r="FYE131" s="277"/>
      <c r="FYF131" s="277"/>
      <c r="FYG131" s="277"/>
      <c r="FYH131" s="277"/>
      <c r="FYI131" s="277"/>
      <c r="FYJ131" s="277"/>
      <c r="FYK131" s="277"/>
      <c r="FYL131" s="277"/>
      <c r="FYM131" s="277"/>
      <c r="FYN131" s="277"/>
      <c r="FYO131" s="277"/>
      <c r="FYP131" s="277"/>
      <c r="FYQ131" s="277"/>
      <c r="FYR131" s="277"/>
      <c r="FYS131" s="277"/>
      <c r="FYT131" s="277"/>
      <c r="FYU131" s="277"/>
      <c r="FYV131" s="277"/>
      <c r="FYW131" s="277"/>
      <c r="FYX131" s="277"/>
      <c r="FYY131" s="277"/>
      <c r="FYZ131" s="277"/>
      <c r="FZA131" s="277"/>
      <c r="FZB131" s="277"/>
      <c r="FZC131" s="277"/>
      <c r="FZD131" s="277"/>
      <c r="FZE131" s="277"/>
      <c r="FZF131" s="277"/>
      <c r="FZG131" s="277"/>
      <c r="FZH131" s="277"/>
      <c r="FZI131" s="277"/>
      <c r="FZJ131" s="277"/>
      <c r="FZK131" s="277"/>
      <c r="FZL131" s="277"/>
      <c r="FZM131" s="277"/>
      <c r="FZN131" s="277"/>
      <c r="FZO131" s="277"/>
      <c r="FZP131" s="277"/>
      <c r="FZQ131" s="277"/>
      <c r="FZR131" s="277"/>
      <c r="FZS131" s="277"/>
      <c r="FZT131" s="277"/>
      <c r="FZU131" s="277"/>
      <c r="FZV131" s="277"/>
      <c r="FZW131" s="277"/>
      <c r="FZX131" s="277"/>
      <c r="FZY131" s="277"/>
      <c r="FZZ131" s="277"/>
      <c r="GAA131" s="277"/>
      <c r="GAB131" s="277"/>
      <c r="GAC131" s="277"/>
      <c r="GAD131" s="277"/>
      <c r="GAE131" s="277"/>
      <c r="GAF131" s="277"/>
      <c r="GAG131" s="277"/>
      <c r="GAH131" s="277"/>
      <c r="GAI131" s="277"/>
      <c r="GAJ131" s="277"/>
      <c r="GAK131" s="277"/>
      <c r="GAL131" s="277"/>
      <c r="GAM131" s="277"/>
      <c r="GAN131" s="277"/>
      <c r="GAO131" s="277"/>
      <c r="GAP131" s="277"/>
      <c r="GAQ131" s="277"/>
      <c r="GAR131" s="277"/>
      <c r="GAS131" s="277"/>
      <c r="GAT131" s="277"/>
      <c r="GAU131" s="277"/>
      <c r="GAV131" s="277"/>
      <c r="GAW131" s="277"/>
      <c r="GAX131" s="277"/>
      <c r="GAY131" s="277"/>
      <c r="GAZ131" s="277"/>
      <c r="GBA131" s="277"/>
      <c r="GBB131" s="277"/>
      <c r="GBC131" s="277"/>
      <c r="GBD131" s="277"/>
      <c r="GBE131" s="277"/>
      <c r="GBF131" s="277"/>
      <c r="GBG131" s="277"/>
      <c r="GBH131" s="277"/>
      <c r="GBI131" s="277"/>
      <c r="GBJ131" s="277"/>
      <c r="GBK131" s="277"/>
      <c r="GBL131" s="277"/>
      <c r="GBM131" s="277"/>
      <c r="GBN131" s="277"/>
      <c r="GBO131" s="277"/>
      <c r="GBP131" s="277"/>
      <c r="GBQ131" s="277"/>
      <c r="GBR131" s="277"/>
      <c r="GBS131" s="277"/>
      <c r="GBT131" s="277"/>
      <c r="GBU131" s="277"/>
      <c r="GBV131" s="277"/>
      <c r="GBW131" s="277"/>
      <c r="GBX131" s="277"/>
      <c r="GBY131" s="277"/>
      <c r="GBZ131" s="277"/>
      <c r="GCA131" s="277"/>
      <c r="GCB131" s="277"/>
      <c r="GCC131" s="277"/>
      <c r="GCD131" s="277"/>
      <c r="GCE131" s="277"/>
      <c r="GCF131" s="277"/>
      <c r="GCG131" s="277"/>
      <c r="GCH131" s="277"/>
      <c r="GCI131" s="277"/>
      <c r="GCJ131" s="277"/>
      <c r="GCK131" s="277"/>
      <c r="GCL131" s="277"/>
      <c r="GCM131" s="277"/>
      <c r="GCN131" s="277"/>
      <c r="GCO131" s="277"/>
      <c r="GCP131" s="277"/>
      <c r="GCQ131" s="277"/>
      <c r="GCR131" s="277"/>
      <c r="GCS131" s="277"/>
      <c r="GCT131" s="277"/>
      <c r="GCU131" s="277"/>
      <c r="GCV131" s="277"/>
      <c r="GCW131" s="277"/>
      <c r="GCX131" s="277"/>
      <c r="GCY131" s="277"/>
      <c r="GCZ131" s="277"/>
      <c r="GDA131" s="277"/>
      <c r="GDB131" s="277"/>
      <c r="GDC131" s="277"/>
      <c r="GDD131" s="277"/>
      <c r="GDE131" s="277"/>
      <c r="GDF131" s="277"/>
      <c r="GDG131" s="277"/>
      <c r="GDH131" s="277"/>
      <c r="GDI131" s="277"/>
      <c r="GDJ131" s="277"/>
      <c r="GDK131" s="277"/>
      <c r="GDL131" s="277"/>
      <c r="GDM131" s="277"/>
      <c r="GDN131" s="277"/>
      <c r="GDO131" s="277"/>
      <c r="GDP131" s="277"/>
      <c r="GDQ131" s="277"/>
      <c r="GDR131" s="277"/>
      <c r="GDS131" s="277"/>
      <c r="GDT131" s="277"/>
      <c r="GDU131" s="277"/>
      <c r="GDV131" s="277"/>
      <c r="GDW131" s="277"/>
      <c r="GDX131" s="277"/>
      <c r="GDY131" s="277"/>
      <c r="GDZ131" s="277"/>
      <c r="GEA131" s="277"/>
      <c r="GEB131" s="277"/>
      <c r="GEC131" s="277"/>
      <c r="GED131" s="277"/>
      <c r="GEE131" s="277"/>
      <c r="GEF131" s="277"/>
      <c r="GEG131" s="277"/>
      <c r="GEH131" s="277"/>
      <c r="GEI131" s="277"/>
      <c r="GEJ131" s="277"/>
      <c r="GEK131" s="277"/>
      <c r="GEL131" s="277"/>
      <c r="GEM131" s="277"/>
      <c r="GEN131" s="277"/>
      <c r="GEO131" s="277"/>
      <c r="GEP131" s="277"/>
      <c r="GEQ131" s="277"/>
      <c r="GER131" s="277"/>
      <c r="GES131" s="277"/>
      <c r="GET131" s="277"/>
      <c r="GEU131" s="277"/>
      <c r="GEV131" s="277"/>
      <c r="GEW131" s="277"/>
      <c r="GEX131" s="277"/>
      <c r="GEY131" s="277"/>
      <c r="GEZ131" s="277"/>
      <c r="GFA131" s="277"/>
      <c r="GFB131" s="277"/>
      <c r="GFC131" s="277"/>
      <c r="GFD131" s="277"/>
      <c r="GFE131" s="277"/>
      <c r="GFF131" s="277"/>
      <c r="GFG131" s="277"/>
      <c r="GFH131" s="277"/>
      <c r="GFI131" s="277"/>
      <c r="GFJ131" s="277"/>
      <c r="GFK131" s="277"/>
      <c r="GFL131" s="277"/>
      <c r="GFM131" s="277"/>
      <c r="GFN131" s="277"/>
      <c r="GFO131" s="277"/>
      <c r="GFP131" s="277"/>
      <c r="GFQ131" s="277"/>
      <c r="GFR131" s="277"/>
      <c r="GFS131" s="277"/>
      <c r="GFT131" s="277"/>
      <c r="GFU131" s="277"/>
      <c r="GFV131" s="277"/>
      <c r="GFW131" s="277"/>
      <c r="GFX131" s="277"/>
      <c r="GFY131" s="277"/>
      <c r="GFZ131" s="277"/>
      <c r="GGA131" s="277"/>
      <c r="GGB131" s="277"/>
      <c r="GGC131" s="277"/>
      <c r="GGD131" s="277"/>
      <c r="GGE131" s="277"/>
      <c r="GGF131" s="277"/>
      <c r="GGG131" s="277"/>
      <c r="GGH131" s="277"/>
      <c r="GGI131" s="277"/>
      <c r="GGJ131" s="277"/>
      <c r="GGK131" s="277"/>
      <c r="GGL131" s="277"/>
      <c r="GGM131" s="277"/>
      <c r="GGN131" s="277"/>
      <c r="GGO131" s="277"/>
      <c r="GGP131" s="277"/>
      <c r="GGQ131" s="277"/>
      <c r="GGR131" s="277"/>
      <c r="GGS131" s="277"/>
      <c r="GGT131" s="277"/>
      <c r="GGU131" s="277"/>
      <c r="GGV131" s="277"/>
      <c r="GGW131" s="277"/>
      <c r="GGX131" s="277"/>
      <c r="GGY131" s="277"/>
      <c r="GGZ131" s="277"/>
      <c r="GHA131" s="277"/>
      <c r="GHB131" s="277"/>
      <c r="GHC131" s="277"/>
      <c r="GHD131" s="277"/>
      <c r="GHE131" s="277"/>
      <c r="GHF131" s="277"/>
      <c r="GHG131" s="277"/>
      <c r="GHH131" s="277"/>
      <c r="GHI131" s="277"/>
      <c r="GHJ131" s="277"/>
      <c r="GHK131" s="277"/>
      <c r="GHL131" s="277"/>
      <c r="GHM131" s="277"/>
      <c r="GHN131" s="277"/>
      <c r="GHO131" s="277"/>
      <c r="GHP131" s="277"/>
      <c r="GHQ131" s="277"/>
      <c r="GHR131" s="277"/>
      <c r="GHS131" s="277"/>
      <c r="GHT131" s="277"/>
      <c r="GHU131" s="277"/>
      <c r="GHV131" s="277"/>
      <c r="GHW131" s="277"/>
      <c r="GHX131" s="277"/>
      <c r="GHY131" s="277"/>
      <c r="GHZ131" s="277"/>
      <c r="GIA131" s="277"/>
      <c r="GIB131" s="277"/>
      <c r="GIC131" s="277"/>
      <c r="GID131" s="277"/>
      <c r="GIE131" s="277"/>
      <c r="GIF131" s="277"/>
      <c r="GIG131" s="277"/>
      <c r="GIH131" s="277"/>
      <c r="GII131" s="277"/>
      <c r="GIJ131" s="277"/>
      <c r="GIK131" s="277"/>
      <c r="GIL131" s="277"/>
      <c r="GIM131" s="277"/>
      <c r="GIN131" s="277"/>
      <c r="GIO131" s="277"/>
      <c r="GIP131" s="277"/>
      <c r="GIQ131" s="277"/>
      <c r="GIR131" s="277"/>
      <c r="GIS131" s="277"/>
      <c r="GIT131" s="277"/>
      <c r="GIU131" s="277"/>
      <c r="GIV131" s="277"/>
      <c r="GIW131" s="277"/>
      <c r="GIX131" s="277"/>
      <c r="GIY131" s="277"/>
      <c r="GIZ131" s="277"/>
      <c r="GJA131" s="277"/>
      <c r="GJB131" s="277"/>
      <c r="GJC131" s="277"/>
      <c r="GJD131" s="277"/>
      <c r="GJE131" s="277"/>
      <c r="GJF131" s="277"/>
      <c r="GJG131" s="277"/>
      <c r="GJH131" s="277"/>
      <c r="GJI131" s="277"/>
      <c r="GJJ131" s="277"/>
      <c r="GJK131" s="277"/>
      <c r="GJL131" s="277"/>
      <c r="GJM131" s="277"/>
      <c r="GJN131" s="277"/>
      <c r="GJO131" s="277"/>
      <c r="GJP131" s="277"/>
      <c r="GJQ131" s="277"/>
      <c r="GJR131" s="277"/>
      <c r="GJS131" s="277"/>
      <c r="GJT131" s="277"/>
      <c r="GJU131" s="277"/>
      <c r="GJV131" s="277"/>
      <c r="GJW131" s="277"/>
      <c r="GJX131" s="277"/>
      <c r="GJY131" s="277"/>
      <c r="GJZ131" s="277"/>
      <c r="GKA131" s="277"/>
      <c r="GKB131" s="277"/>
      <c r="GKC131" s="277"/>
      <c r="GKD131" s="277"/>
      <c r="GKE131" s="277"/>
      <c r="GKF131" s="277"/>
      <c r="GKG131" s="277"/>
      <c r="GKH131" s="277"/>
      <c r="GKI131" s="277"/>
      <c r="GKJ131" s="277"/>
      <c r="GKK131" s="277"/>
      <c r="GKL131" s="277"/>
      <c r="GKM131" s="277"/>
      <c r="GKN131" s="277"/>
      <c r="GKO131" s="277"/>
      <c r="GKP131" s="277"/>
      <c r="GKQ131" s="277"/>
      <c r="GKR131" s="277"/>
      <c r="GKS131" s="277"/>
      <c r="GKT131" s="277"/>
      <c r="GKU131" s="277"/>
      <c r="GKV131" s="277"/>
      <c r="GKW131" s="277"/>
      <c r="GKX131" s="277"/>
      <c r="GKY131" s="277"/>
      <c r="GKZ131" s="277"/>
      <c r="GLA131" s="277"/>
      <c r="GLB131" s="277"/>
      <c r="GLC131" s="277"/>
      <c r="GLD131" s="277"/>
      <c r="GLE131" s="277"/>
      <c r="GLF131" s="277"/>
      <c r="GLG131" s="277"/>
      <c r="GLH131" s="277"/>
      <c r="GLI131" s="277"/>
      <c r="GLJ131" s="277"/>
      <c r="GLK131" s="277"/>
      <c r="GLL131" s="277"/>
      <c r="GLM131" s="277"/>
      <c r="GLN131" s="277"/>
      <c r="GLO131" s="277"/>
      <c r="GLP131" s="277"/>
      <c r="GLQ131" s="277"/>
      <c r="GLR131" s="277"/>
      <c r="GLS131" s="277"/>
      <c r="GLT131" s="277"/>
      <c r="GLU131" s="277"/>
      <c r="GLV131" s="277"/>
      <c r="GLW131" s="277"/>
      <c r="GLX131" s="277"/>
      <c r="GLY131" s="277"/>
      <c r="GLZ131" s="277"/>
      <c r="GMA131" s="277"/>
      <c r="GMB131" s="277"/>
      <c r="GMC131" s="277"/>
      <c r="GMD131" s="277"/>
      <c r="GME131" s="277"/>
      <c r="GMF131" s="277"/>
      <c r="GMG131" s="277"/>
      <c r="GMH131" s="277"/>
      <c r="GMI131" s="277"/>
      <c r="GMJ131" s="277"/>
      <c r="GMK131" s="277"/>
      <c r="GML131" s="277"/>
      <c r="GMM131" s="277"/>
      <c r="GMN131" s="277"/>
      <c r="GMO131" s="277"/>
      <c r="GMP131" s="277"/>
      <c r="GMQ131" s="277"/>
      <c r="GMR131" s="277"/>
      <c r="GMS131" s="277"/>
      <c r="GMT131" s="277"/>
      <c r="GMU131" s="277"/>
      <c r="GMV131" s="277"/>
      <c r="GMW131" s="277"/>
      <c r="GMX131" s="277"/>
      <c r="GMY131" s="277"/>
      <c r="GMZ131" s="277"/>
      <c r="GNA131" s="277"/>
      <c r="GNB131" s="277"/>
      <c r="GNC131" s="277"/>
      <c r="GND131" s="277"/>
      <c r="GNE131" s="277"/>
      <c r="GNF131" s="277"/>
      <c r="GNG131" s="277"/>
      <c r="GNH131" s="277"/>
      <c r="GNI131" s="277"/>
      <c r="GNJ131" s="277"/>
      <c r="GNK131" s="277"/>
      <c r="GNL131" s="277"/>
      <c r="GNM131" s="277"/>
      <c r="GNN131" s="277"/>
      <c r="GNO131" s="277"/>
      <c r="GNP131" s="277"/>
      <c r="GNQ131" s="277"/>
      <c r="GNR131" s="277"/>
      <c r="GNS131" s="277"/>
      <c r="GNT131" s="277"/>
      <c r="GNU131" s="277"/>
      <c r="GNV131" s="277"/>
      <c r="GNW131" s="277"/>
      <c r="GNX131" s="277"/>
      <c r="GNY131" s="277"/>
      <c r="GNZ131" s="277"/>
      <c r="GOA131" s="277"/>
      <c r="GOB131" s="277"/>
      <c r="GOC131" s="277"/>
      <c r="GOD131" s="277"/>
      <c r="GOE131" s="277"/>
      <c r="GOF131" s="277"/>
      <c r="GOG131" s="277"/>
      <c r="GOH131" s="277"/>
      <c r="GOI131" s="277"/>
      <c r="GOJ131" s="277"/>
      <c r="GOK131" s="277"/>
      <c r="GOL131" s="277"/>
      <c r="GOM131" s="277"/>
      <c r="GON131" s="277"/>
      <c r="GOO131" s="277"/>
      <c r="GOP131" s="277"/>
      <c r="GOQ131" s="277"/>
      <c r="GOR131" s="277"/>
      <c r="GOS131" s="277"/>
      <c r="GOT131" s="277"/>
      <c r="GOU131" s="277"/>
      <c r="GOV131" s="277"/>
      <c r="GOW131" s="277"/>
      <c r="GOX131" s="277"/>
      <c r="GOY131" s="277"/>
      <c r="GOZ131" s="277"/>
      <c r="GPA131" s="277"/>
      <c r="GPB131" s="277"/>
      <c r="GPC131" s="277"/>
      <c r="GPD131" s="277"/>
      <c r="GPE131" s="277"/>
      <c r="GPF131" s="277"/>
      <c r="GPG131" s="277"/>
      <c r="GPH131" s="277"/>
      <c r="GPI131" s="277"/>
      <c r="GPJ131" s="277"/>
      <c r="GPK131" s="277"/>
      <c r="GPL131" s="277"/>
      <c r="GPM131" s="277"/>
      <c r="GPN131" s="277"/>
      <c r="GPO131" s="277"/>
      <c r="GPP131" s="277"/>
      <c r="GPQ131" s="277"/>
      <c r="GPR131" s="277"/>
      <c r="GPS131" s="277"/>
      <c r="GPT131" s="277"/>
      <c r="GPU131" s="277"/>
      <c r="GPV131" s="277"/>
      <c r="GPW131" s="277"/>
      <c r="GPX131" s="277"/>
      <c r="GPY131" s="277"/>
      <c r="GPZ131" s="277"/>
      <c r="GQA131" s="277"/>
      <c r="GQB131" s="277"/>
      <c r="GQC131" s="277"/>
      <c r="GQD131" s="277"/>
      <c r="GQE131" s="277"/>
      <c r="GQF131" s="277"/>
      <c r="GQG131" s="277"/>
      <c r="GQH131" s="277"/>
      <c r="GQI131" s="277"/>
      <c r="GQJ131" s="277"/>
      <c r="GQK131" s="277"/>
      <c r="GQL131" s="277"/>
      <c r="GQM131" s="277"/>
      <c r="GQN131" s="277"/>
      <c r="GQO131" s="277"/>
      <c r="GQP131" s="277"/>
      <c r="GQQ131" s="277"/>
      <c r="GQR131" s="277"/>
      <c r="GQS131" s="277"/>
      <c r="GQT131" s="277"/>
      <c r="GQU131" s="277"/>
      <c r="GQV131" s="277"/>
      <c r="GQW131" s="277"/>
      <c r="GQX131" s="277"/>
      <c r="GQY131" s="277"/>
      <c r="GQZ131" s="277"/>
      <c r="GRA131" s="277"/>
      <c r="GRB131" s="277"/>
      <c r="GRC131" s="277"/>
      <c r="GRD131" s="277"/>
      <c r="GRE131" s="277"/>
      <c r="GRF131" s="277"/>
      <c r="GRG131" s="277"/>
      <c r="GRH131" s="277"/>
      <c r="GRI131" s="277"/>
      <c r="GRJ131" s="277"/>
      <c r="GRK131" s="277"/>
      <c r="GRL131" s="277"/>
      <c r="GRM131" s="277"/>
      <c r="GRN131" s="277"/>
      <c r="GRO131" s="277"/>
      <c r="GRP131" s="277"/>
      <c r="GRQ131" s="277"/>
      <c r="GRR131" s="277"/>
      <c r="GRS131" s="277"/>
      <c r="GRT131" s="277"/>
      <c r="GRU131" s="277"/>
      <c r="GRV131" s="277"/>
      <c r="GRW131" s="277"/>
      <c r="GRX131" s="277"/>
      <c r="GRY131" s="277"/>
      <c r="GRZ131" s="277"/>
      <c r="GSA131" s="277"/>
      <c r="GSB131" s="277"/>
      <c r="GSC131" s="277"/>
      <c r="GSD131" s="277"/>
      <c r="GSE131" s="277"/>
      <c r="GSF131" s="277"/>
      <c r="GSG131" s="277"/>
      <c r="GSH131" s="277"/>
      <c r="GSI131" s="277"/>
      <c r="GSJ131" s="277"/>
      <c r="GSK131" s="277"/>
      <c r="GSL131" s="277"/>
      <c r="GSM131" s="277"/>
      <c r="GSN131" s="277"/>
      <c r="GSO131" s="277"/>
      <c r="GSP131" s="277"/>
      <c r="GSQ131" s="277"/>
      <c r="GSR131" s="277"/>
      <c r="GSS131" s="277"/>
      <c r="GST131" s="277"/>
      <c r="GSU131" s="277"/>
      <c r="GSV131" s="277"/>
      <c r="GSW131" s="277"/>
      <c r="GSX131" s="277"/>
      <c r="GSY131" s="277"/>
      <c r="GSZ131" s="277"/>
      <c r="GTA131" s="277"/>
      <c r="GTB131" s="277"/>
      <c r="GTC131" s="277"/>
      <c r="GTD131" s="277"/>
      <c r="GTE131" s="277"/>
      <c r="GTF131" s="277"/>
      <c r="GTG131" s="277"/>
      <c r="GTH131" s="277"/>
      <c r="GTI131" s="277"/>
      <c r="GTJ131" s="277"/>
      <c r="GTK131" s="277"/>
      <c r="GTL131" s="277"/>
      <c r="GTM131" s="277"/>
      <c r="GTN131" s="277"/>
      <c r="GTO131" s="277"/>
      <c r="GTP131" s="277"/>
      <c r="GTQ131" s="277"/>
      <c r="GTR131" s="277"/>
      <c r="GTS131" s="277"/>
      <c r="GTT131" s="277"/>
      <c r="GTU131" s="277"/>
      <c r="GTV131" s="277"/>
      <c r="GTW131" s="277"/>
      <c r="GTX131" s="277"/>
      <c r="GTY131" s="277"/>
      <c r="GTZ131" s="277"/>
      <c r="GUA131" s="277"/>
      <c r="GUB131" s="277"/>
      <c r="GUC131" s="277"/>
      <c r="GUD131" s="277"/>
      <c r="GUE131" s="277"/>
      <c r="GUF131" s="277"/>
      <c r="GUG131" s="277"/>
      <c r="GUH131" s="277"/>
      <c r="GUI131" s="277"/>
      <c r="GUJ131" s="277"/>
      <c r="GUK131" s="277"/>
      <c r="GUL131" s="277"/>
      <c r="GUM131" s="277"/>
      <c r="GUN131" s="277"/>
      <c r="GUO131" s="277"/>
      <c r="GUP131" s="277"/>
      <c r="GUQ131" s="277"/>
      <c r="GUR131" s="277"/>
      <c r="GUS131" s="277"/>
      <c r="GUT131" s="277"/>
      <c r="GUU131" s="277"/>
      <c r="GUV131" s="277"/>
      <c r="GUW131" s="277"/>
      <c r="GUX131" s="277"/>
      <c r="GUY131" s="277"/>
      <c r="GUZ131" s="277"/>
      <c r="GVA131" s="277"/>
      <c r="GVB131" s="277"/>
      <c r="GVC131" s="277"/>
      <c r="GVD131" s="277"/>
      <c r="GVE131" s="277"/>
      <c r="GVF131" s="277"/>
      <c r="GVG131" s="277"/>
      <c r="GVH131" s="277"/>
      <c r="GVI131" s="277"/>
      <c r="GVJ131" s="277"/>
      <c r="GVK131" s="277"/>
      <c r="GVL131" s="277"/>
      <c r="GVM131" s="277"/>
      <c r="GVN131" s="277"/>
      <c r="GVO131" s="277"/>
      <c r="GVP131" s="277"/>
      <c r="GVQ131" s="277"/>
      <c r="GVR131" s="277"/>
      <c r="GVS131" s="277"/>
      <c r="GVT131" s="277"/>
      <c r="GVU131" s="277"/>
      <c r="GVV131" s="277"/>
      <c r="GVW131" s="277"/>
      <c r="GVX131" s="277"/>
      <c r="GVY131" s="277"/>
      <c r="GVZ131" s="277"/>
      <c r="GWA131" s="277"/>
      <c r="GWB131" s="277"/>
      <c r="GWC131" s="277"/>
      <c r="GWD131" s="277"/>
      <c r="GWE131" s="277"/>
      <c r="GWF131" s="277"/>
      <c r="GWG131" s="277"/>
      <c r="GWH131" s="277"/>
      <c r="GWI131" s="277"/>
      <c r="GWJ131" s="277"/>
      <c r="GWK131" s="277"/>
      <c r="GWL131" s="277"/>
      <c r="GWM131" s="277"/>
      <c r="GWN131" s="277"/>
      <c r="GWO131" s="277"/>
      <c r="GWP131" s="277"/>
      <c r="GWQ131" s="277"/>
      <c r="GWR131" s="277"/>
      <c r="GWS131" s="277"/>
      <c r="GWT131" s="277"/>
      <c r="GWU131" s="277"/>
      <c r="GWV131" s="277"/>
      <c r="GWW131" s="277"/>
      <c r="GWX131" s="277"/>
      <c r="GWY131" s="277"/>
      <c r="GWZ131" s="277"/>
      <c r="GXA131" s="277"/>
      <c r="GXB131" s="277"/>
      <c r="GXC131" s="277"/>
      <c r="GXD131" s="277"/>
      <c r="GXE131" s="277"/>
      <c r="GXF131" s="277"/>
      <c r="GXG131" s="277"/>
      <c r="GXH131" s="277"/>
      <c r="GXI131" s="277"/>
      <c r="GXJ131" s="277"/>
      <c r="GXK131" s="277"/>
      <c r="GXL131" s="277"/>
      <c r="GXM131" s="277"/>
      <c r="GXN131" s="277"/>
      <c r="GXO131" s="277"/>
      <c r="GXP131" s="277"/>
      <c r="GXQ131" s="277"/>
      <c r="GXR131" s="277"/>
      <c r="GXS131" s="277"/>
      <c r="GXT131" s="277"/>
      <c r="GXU131" s="277"/>
      <c r="GXV131" s="277"/>
      <c r="GXW131" s="277"/>
      <c r="GXX131" s="277"/>
      <c r="GXY131" s="277"/>
      <c r="GXZ131" s="277"/>
      <c r="GYA131" s="277"/>
      <c r="GYB131" s="277"/>
      <c r="GYC131" s="277"/>
      <c r="GYD131" s="277"/>
      <c r="GYE131" s="277"/>
      <c r="GYF131" s="277"/>
      <c r="GYG131" s="277"/>
      <c r="GYH131" s="277"/>
      <c r="GYI131" s="277"/>
      <c r="GYJ131" s="277"/>
      <c r="GYK131" s="277"/>
      <c r="GYL131" s="277"/>
      <c r="GYM131" s="277"/>
      <c r="GYN131" s="277"/>
      <c r="GYO131" s="277"/>
      <c r="GYP131" s="277"/>
      <c r="GYQ131" s="277"/>
      <c r="GYR131" s="277"/>
      <c r="GYS131" s="277"/>
      <c r="GYT131" s="277"/>
      <c r="GYU131" s="277"/>
      <c r="GYV131" s="277"/>
      <c r="GYW131" s="277"/>
      <c r="GYX131" s="277"/>
      <c r="GYY131" s="277"/>
      <c r="GYZ131" s="277"/>
      <c r="GZA131" s="277"/>
      <c r="GZB131" s="277"/>
      <c r="GZC131" s="277"/>
      <c r="GZD131" s="277"/>
      <c r="GZE131" s="277"/>
      <c r="GZF131" s="277"/>
      <c r="GZG131" s="277"/>
      <c r="GZH131" s="277"/>
      <c r="GZI131" s="277"/>
      <c r="GZJ131" s="277"/>
      <c r="GZK131" s="277"/>
      <c r="GZL131" s="277"/>
      <c r="GZM131" s="277"/>
      <c r="GZN131" s="277"/>
      <c r="GZO131" s="277"/>
      <c r="GZP131" s="277"/>
      <c r="GZQ131" s="277"/>
      <c r="GZR131" s="277"/>
      <c r="GZS131" s="277"/>
      <c r="GZT131" s="277"/>
      <c r="GZU131" s="277"/>
      <c r="GZV131" s="277"/>
      <c r="GZW131" s="277"/>
      <c r="GZX131" s="277"/>
      <c r="GZY131" s="277"/>
      <c r="GZZ131" s="277"/>
      <c r="HAA131" s="277"/>
      <c r="HAB131" s="277"/>
      <c r="HAC131" s="277"/>
      <c r="HAD131" s="277"/>
      <c r="HAE131" s="277"/>
      <c r="HAF131" s="277"/>
      <c r="HAG131" s="277"/>
      <c r="HAH131" s="277"/>
      <c r="HAI131" s="277"/>
      <c r="HAJ131" s="277"/>
      <c r="HAK131" s="277"/>
      <c r="HAL131" s="277"/>
      <c r="HAM131" s="277"/>
      <c r="HAN131" s="277"/>
      <c r="HAO131" s="277"/>
      <c r="HAP131" s="277"/>
      <c r="HAQ131" s="277"/>
      <c r="HAR131" s="277"/>
      <c r="HAS131" s="277"/>
      <c r="HAT131" s="277"/>
      <c r="HAU131" s="277"/>
      <c r="HAV131" s="277"/>
      <c r="HAW131" s="277"/>
      <c r="HAX131" s="277"/>
      <c r="HAY131" s="277"/>
      <c r="HAZ131" s="277"/>
      <c r="HBA131" s="277"/>
      <c r="HBB131" s="277"/>
      <c r="HBC131" s="277"/>
      <c r="HBD131" s="277"/>
      <c r="HBE131" s="277"/>
      <c r="HBF131" s="277"/>
      <c r="HBG131" s="277"/>
      <c r="HBH131" s="277"/>
      <c r="HBI131" s="277"/>
      <c r="HBJ131" s="277"/>
      <c r="HBK131" s="277"/>
      <c r="HBL131" s="277"/>
      <c r="HBM131" s="277"/>
      <c r="HBN131" s="277"/>
      <c r="HBO131" s="277"/>
      <c r="HBP131" s="277"/>
      <c r="HBQ131" s="277"/>
      <c r="HBR131" s="277"/>
      <c r="HBS131" s="277"/>
      <c r="HBT131" s="277"/>
      <c r="HBU131" s="277"/>
      <c r="HBV131" s="277"/>
      <c r="HBW131" s="277"/>
      <c r="HBX131" s="277"/>
      <c r="HBY131" s="277"/>
      <c r="HBZ131" s="277"/>
      <c r="HCA131" s="277"/>
      <c r="HCB131" s="277"/>
      <c r="HCC131" s="277"/>
      <c r="HCD131" s="277"/>
      <c r="HCE131" s="277"/>
      <c r="HCF131" s="277"/>
      <c r="HCG131" s="277"/>
      <c r="HCH131" s="277"/>
      <c r="HCI131" s="277"/>
      <c r="HCJ131" s="277"/>
      <c r="HCK131" s="277"/>
      <c r="HCL131" s="277"/>
      <c r="HCM131" s="277"/>
      <c r="HCN131" s="277"/>
      <c r="HCO131" s="277"/>
      <c r="HCP131" s="277"/>
      <c r="HCQ131" s="277"/>
      <c r="HCR131" s="277"/>
      <c r="HCS131" s="277"/>
      <c r="HCT131" s="277"/>
      <c r="HCU131" s="277"/>
      <c r="HCV131" s="277"/>
      <c r="HCW131" s="277"/>
      <c r="HCX131" s="277"/>
      <c r="HCY131" s="277"/>
      <c r="HCZ131" s="277"/>
      <c r="HDA131" s="277"/>
      <c r="HDB131" s="277"/>
      <c r="HDC131" s="277"/>
      <c r="HDD131" s="277"/>
      <c r="HDE131" s="277"/>
      <c r="HDF131" s="277"/>
      <c r="HDG131" s="277"/>
      <c r="HDH131" s="277"/>
      <c r="HDI131" s="277"/>
      <c r="HDJ131" s="277"/>
      <c r="HDK131" s="277"/>
      <c r="HDL131" s="277"/>
      <c r="HDM131" s="277"/>
      <c r="HDN131" s="277"/>
      <c r="HDO131" s="277"/>
      <c r="HDP131" s="277"/>
      <c r="HDQ131" s="277"/>
      <c r="HDR131" s="277"/>
      <c r="HDS131" s="277"/>
      <c r="HDT131" s="277"/>
      <c r="HDU131" s="277"/>
      <c r="HDV131" s="277"/>
      <c r="HDW131" s="277"/>
      <c r="HDX131" s="277"/>
      <c r="HDY131" s="277"/>
      <c r="HDZ131" s="277"/>
      <c r="HEA131" s="277"/>
      <c r="HEB131" s="277"/>
      <c r="HEC131" s="277"/>
      <c r="HED131" s="277"/>
      <c r="HEE131" s="277"/>
      <c r="HEF131" s="277"/>
      <c r="HEG131" s="277"/>
      <c r="HEH131" s="277"/>
      <c r="HEI131" s="277"/>
      <c r="HEJ131" s="277"/>
      <c r="HEK131" s="277"/>
      <c r="HEL131" s="277"/>
      <c r="HEM131" s="277"/>
      <c r="HEN131" s="277"/>
      <c r="HEO131" s="277"/>
      <c r="HEP131" s="277"/>
      <c r="HEQ131" s="277"/>
      <c r="HER131" s="277"/>
      <c r="HES131" s="277"/>
      <c r="HET131" s="277"/>
      <c r="HEU131" s="277"/>
      <c r="HEV131" s="277"/>
      <c r="HEW131" s="277"/>
      <c r="HEX131" s="277"/>
      <c r="HEY131" s="277"/>
      <c r="HEZ131" s="277"/>
      <c r="HFA131" s="277"/>
      <c r="HFB131" s="277"/>
      <c r="HFC131" s="277"/>
      <c r="HFD131" s="277"/>
      <c r="HFE131" s="277"/>
      <c r="HFF131" s="277"/>
      <c r="HFG131" s="277"/>
      <c r="HFH131" s="277"/>
      <c r="HFI131" s="277"/>
      <c r="HFJ131" s="277"/>
      <c r="HFK131" s="277"/>
      <c r="HFL131" s="277"/>
      <c r="HFM131" s="277"/>
      <c r="HFN131" s="277"/>
      <c r="HFO131" s="277"/>
      <c r="HFP131" s="277"/>
      <c r="HFQ131" s="277"/>
      <c r="HFR131" s="277"/>
      <c r="HFS131" s="277"/>
      <c r="HFT131" s="277"/>
      <c r="HFU131" s="277"/>
      <c r="HFV131" s="277"/>
      <c r="HFW131" s="277"/>
      <c r="HFX131" s="277"/>
      <c r="HFY131" s="277"/>
      <c r="HFZ131" s="277"/>
      <c r="HGA131" s="277"/>
      <c r="HGB131" s="277"/>
      <c r="HGC131" s="277"/>
      <c r="HGD131" s="277"/>
      <c r="HGE131" s="277"/>
      <c r="HGF131" s="277"/>
      <c r="HGG131" s="277"/>
      <c r="HGH131" s="277"/>
      <c r="HGI131" s="277"/>
      <c r="HGJ131" s="277"/>
      <c r="HGK131" s="277"/>
      <c r="HGL131" s="277"/>
      <c r="HGM131" s="277"/>
      <c r="HGN131" s="277"/>
      <c r="HGO131" s="277"/>
      <c r="HGP131" s="277"/>
      <c r="HGQ131" s="277"/>
      <c r="HGR131" s="277"/>
      <c r="HGS131" s="277"/>
      <c r="HGT131" s="277"/>
      <c r="HGU131" s="277"/>
      <c r="HGV131" s="277"/>
      <c r="HGW131" s="277"/>
      <c r="HGX131" s="277"/>
      <c r="HGY131" s="277"/>
      <c r="HGZ131" s="277"/>
      <c r="HHA131" s="277"/>
      <c r="HHB131" s="277"/>
      <c r="HHC131" s="277"/>
      <c r="HHD131" s="277"/>
      <c r="HHE131" s="277"/>
      <c r="HHF131" s="277"/>
      <c r="HHG131" s="277"/>
      <c r="HHH131" s="277"/>
      <c r="HHI131" s="277"/>
      <c r="HHJ131" s="277"/>
      <c r="HHK131" s="277"/>
      <c r="HHL131" s="277"/>
      <c r="HHM131" s="277"/>
      <c r="HHN131" s="277"/>
      <c r="HHO131" s="277"/>
      <c r="HHP131" s="277"/>
      <c r="HHQ131" s="277"/>
      <c r="HHR131" s="277"/>
      <c r="HHS131" s="277"/>
      <c r="HHT131" s="277"/>
      <c r="HHU131" s="277"/>
      <c r="HHV131" s="277"/>
      <c r="HHW131" s="277"/>
      <c r="HHX131" s="277"/>
      <c r="HHY131" s="277"/>
      <c r="HHZ131" s="277"/>
      <c r="HIA131" s="277"/>
      <c r="HIB131" s="277"/>
      <c r="HIC131" s="277"/>
      <c r="HID131" s="277"/>
      <c r="HIE131" s="277"/>
      <c r="HIF131" s="277"/>
      <c r="HIG131" s="277"/>
      <c r="HIH131" s="277"/>
      <c r="HII131" s="277"/>
      <c r="HIJ131" s="277"/>
      <c r="HIK131" s="277"/>
      <c r="HIL131" s="277"/>
      <c r="HIM131" s="277"/>
      <c r="HIN131" s="277"/>
      <c r="HIO131" s="277"/>
      <c r="HIP131" s="277"/>
      <c r="HIQ131" s="277"/>
      <c r="HIR131" s="277"/>
      <c r="HIS131" s="277"/>
      <c r="HIT131" s="277"/>
      <c r="HIU131" s="277"/>
      <c r="HIV131" s="277"/>
      <c r="HIW131" s="277"/>
      <c r="HIX131" s="277"/>
      <c r="HIY131" s="277"/>
      <c r="HIZ131" s="277"/>
      <c r="HJA131" s="277"/>
      <c r="HJB131" s="277"/>
      <c r="HJC131" s="277"/>
      <c r="HJD131" s="277"/>
      <c r="HJE131" s="277"/>
      <c r="HJF131" s="277"/>
      <c r="HJG131" s="277"/>
      <c r="HJH131" s="277"/>
      <c r="HJI131" s="277"/>
      <c r="HJJ131" s="277"/>
      <c r="HJK131" s="277"/>
      <c r="HJL131" s="277"/>
      <c r="HJM131" s="277"/>
      <c r="HJN131" s="277"/>
      <c r="HJO131" s="277"/>
      <c r="HJP131" s="277"/>
      <c r="HJQ131" s="277"/>
      <c r="HJR131" s="277"/>
      <c r="HJS131" s="277"/>
      <c r="HJT131" s="277"/>
      <c r="HJU131" s="277"/>
      <c r="HJV131" s="277"/>
      <c r="HJW131" s="277"/>
      <c r="HJX131" s="277"/>
      <c r="HJY131" s="277"/>
      <c r="HJZ131" s="277"/>
      <c r="HKA131" s="277"/>
      <c r="HKB131" s="277"/>
      <c r="HKC131" s="277"/>
      <c r="HKD131" s="277"/>
      <c r="HKE131" s="277"/>
      <c r="HKF131" s="277"/>
      <c r="HKG131" s="277"/>
      <c r="HKH131" s="277"/>
      <c r="HKI131" s="277"/>
      <c r="HKJ131" s="277"/>
      <c r="HKK131" s="277"/>
      <c r="HKL131" s="277"/>
      <c r="HKM131" s="277"/>
      <c r="HKN131" s="277"/>
      <c r="HKO131" s="277"/>
      <c r="HKP131" s="277"/>
      <c r="HKQ131" s="277"/>
      <c r="HKR131" s="277"/>
      <c r="HKS131" s="277"/>
      <c r="HKT131" s="277"/>
      <c r="HKU131" s="277"/>
      <c r="HKV131" s="277"/>
      <c r="HKW131" s="277"/>
      <c r="HKX131" s="277"/>
      <c r="HKY131" s="277"/>
      <c r="HKZ131" s="277"/>
      <c r="HLA131" s="277"/>
      <c r="HLB131" s="277"/>
      <c r="HLC131" s="277"/>
      <c r="HLD131" s="277"/>
      <c r="HLE131" s="277"/>
      <c r="HLF131" s="277"/>
      <c r="HLG131" s="277"/>
      <c r="HLH131" s="277"/>
      <c r="HLI131" s="277"/>
      <c r="HLJ131" s="277"/>
      <c r="HLK131" s="277"/>
      <c r="HLL131" s="277"/>
      <c r="HLM131" s="277"/>
      <c r="HLN131" s="277"/>
      <c r="HLO131" s="277"/>
      <c r="HLP131" s="277"/>
      <c r="HLQ131" s="277"/>
      <c r="HLR131" s="277"/>
      <c r="HLS131" s="277"/>
      <c r="HLT131" s="277"/>
      <c r="HLU131" s="277"/>
      <c r="HLV131" s="277"/>
      <c r="HLW131" s="277"/>
      <c r="HLX131" s="277"/>
      <c r="HLY131" s="277"/>
      <c r="HLZ131" s="277"/>
      <c r="HMA131" s="277"/>
      <c r="HMB131" s="277"/>
      <c r="HMC131" s="277"/>
      <c r="HMD131" s="277"/>
      <c r="HME131" s="277"/>
      <c r="HMF131" s="277"/>
      <c r="HMG131" s="277"/>
      <c r="HMH131" s="277"/>
      <c r="HMI131" s="277"/>
      <c r="HMJ131" s="277"/>
      <c r="HMK131" s="277"/>
      <c r="HML131" s="277"/>
      <c r="HMM131" s="277"/>
      <c r="HMN131" s="277"/>
      <c r="HMO131" s="277"/>
      <c r="HMP131" s="277"/>
      <c r="HMQ131" s="277"/>
      <c r="HMR131" s="277"/>
      <c r="HMS131" s="277"/>
      <c r="HMT131" s="277"/>
      <c r="HMU131" s="277"/>
      <c r="HMV131" s="277"/>
      <c r="HMW131" s="277"/>
      <c r="HMX131" s="277"/>
      <c r="HMY131" s="277"/>
      <c r="HMZ131" s="277"/>
      <c r="HNA131" s="277"/>
      <c r="HNB131" s="277"/>
      <c r="HNC131" s="277"/>
      <c r="HND131" s="277"/>
      <c r="HNE131" s="277"/>
      <c r="HNF131" s="277"/>
      <c r="HNG131" s="277"/>
      <c r="HNH131" s="277"/>
      <c r="HNI131" s="277"/>
      <c r="HNJ131" s="277"/>
      <c r="HNK131" s="277"/>
      <c r="HNL131" s="277"/>
      <c r="HNM131" s="277"/>
      <c r="HNN131" s="277"/>
      <c r="HNO131" s="277"/>
      <c r="HNP131" s="277"/>
      <c r="HNQ131" s="277"/>
      <c r="HNR131" s="277"/>
      <c r="HNS131" s="277"/>
      <c r="HNT131" s="277"/>
      <c r="HNU131" s="277"/>
      <c r="HNV131" s="277"/>
      <c r="HNW131" s="277"/>
      <c r="HNX131" s="277"/>
      <c r="HNY131" s="277"/>
      <c r="HNZ131" s="277"/>
      <c r="HOA131" s="277"/>
      <c r="HOB131" s="277"/>
      <c r="HOC131" s="277"/>
      <c r="HOD131" s="277"/>
      <c r="HOE131" s="277"/>
      <c r="HOF131" s="277"/>
      <c r="HOG131" s="277"/>
      <c r="HOH131" s="277"/>
      <c r="HOI131" s="277"/>
      <c r="HOJ131" s="277"/>
      <c r="HOK131" s="277"/>
      <c r="HOL131" s="277"/>
      <c r="HOM131" s="277"/>
      <c r="HON131" s="277"/>
      <c r="HOO131" s="277"/>
      <c r="HOP131" s="277"/>
      <c r="HOQ131" s="277"/>
      <c r="HOR131" s="277"/>
      <c r="HOS131" s="277"/>
      <c r="HOT131" s="277"/>
      <c r="HOU131" s="277"/>
      <c r="HOV131" s="277"/>
      <c r="HOW131" s="277"/>
      <c r="HOX131" s="277"/>
      <c r="HOY131" s="277"/>
      <c r="HOZ131" s="277"/>
      <c r="HPA131" s="277"/>
      <c r="HPB131" s="277"/>
      <c r="HPC131" s="277"/>
      <c r="HPD131" s="277"/>
      <c r="HPE131" s="277"/>
      <c r="HPF131" s="277"/>
      <c r="HPG131" s="277"/>
      <c r="HPH131" s="277"/>
      <c r="HPI131" s="277"/>
      <c r="HPJ131" s="277"/>
      <c r="HPK131" s="277"/>
      <c r="HPL131" s="277"/>
      <c r="HPM131" s="277"/>
      <c r="HPN131" s="277"/>
      <c r="HPO131" s="277"/>
      <c r="HPP131" s="277"/>
      <c r="HPQ131" s="277"/>
      <c r="HPR131" s="277"/>
      <c r="HPS131" s="277"/>
      <c r="HPT131" s="277"/>
      <c r="HPU131" s="277"/>
      <c r="HPV131" s="277"/>
      <c r="HPW131" s="277"/>
      <c r="HPX131" s="277"/>
      <c r="HPY131" s="277"/>
      <c r="HPZ131" s="277"/>
      <c r="HQA131" s="277"/>
      <c r="HQB131" s="277"/>
      <c r="HQC131" s="277"/>
      <c r="HQD131" s="277"/>
      <c r="HQE131" s="277"/>
      <c r="HQF131" s="277"/>
      <c r="HQG131" s="277"/>
      <c r="HQH131" s="277"/>
      <c r="HQI131" s="277"/>
      <c r="HQJ131" s="277"/>
      <c r="HQK131" s="277"/>
      <c r="HQL131" s="277"/>
      <c r="HQM131" s="277"/>
      <c r="HQN131" s="277"/>
      <c r="HQO131" s="277"/>
      <c r="HQP131" s="277"/>
      <c r="HQQ131" s="277"/>
      <c r="HQR131" s="277"/>
      <c r="HQS131" s="277"/>
      <c r="HQT131" s="277"/>
      <c r="HQU131" s="277"/>
      <c r="HQV131" s="277"/>
      <c r="HQW131" s="277"/>
      <c r="HQX131" s="277"/>
      <c r="HQY131" s="277"/>
      <c r="HQZ131" s="277"/>
      <c r="HRA131" s="277"/>
      <c r="HRB131" s="277"/>
      <c r="HRC131" s="277"/>
      <c r="HRD131" s="277"/>
      <c r="HRE131" s="277"/>
      <c r="HRF131" s="277"/>
      <c r="HRG131" s="277"/>
      <c r="HRH131" s="277"/>
      <c r="HRI131" s="277"/>
      <c r="HRJ131" s="277"/>
      <c r="HRK131" s="277"/>
      <c r="HRL131" s="277"/>
      <c r="HRM131" s="277"/>
      <c r="HRN131" s="277"/>
      <c r="HRO131" s="277"/>
      <c r="HRP131" s="277"/>
      <c r="HRQ131" s="277"/>
      <c r="HRR131" s="277"/>
      <c r="HRS131" s="277"/>
      <c r="HRT131" s="277"/>
      <c r="HRU131" s="277"/>
      <c r="HRV131" s="277"/>
      <c r="HRW131" s="277"/>
      <c r="HRX131" s="277"/>
      <c r="HRY131" s="277"/>
      <c r="HRZ131" s="277"/>
      <c r="HSA131" s="277"/>
      <c r="HSB131" s="277"/>
      <c r="HSC131" s="277"/>
      <c r="HSD131" s="277"/>
      <c r="HSE131" s="277"/>
      <c r="HSF131" s="277"/>
      <c r="HSG131" s="277"/>
      <c r="HSH131" s="277"/>
      <c r="HSI131" s="277"/>
      <c r="HSJ131" s="277"/>
      <c r="HSK131" s="277"/>
      <c r="HSL131" s="277"/>
      <c r="HSM131" s="277"/>
      <c r="HSN131" s="277"/>
      <c r="HSO131" s="277"/>
      <c r="HSP131" s="277"/>
      <c r="HSQ131" s="277"/>
      <c r="HSR131" s="277"/>
      <c r="HSS131" s="277"/>
      <c r="HST131" s="277"/>
      <c r="HSU131" s="277"/>
      <c r="HSV131" s="277"/>
      <c r="HSW131" s="277"/>
      <c r="HSX131" s="277"/>
      <c r="HSY131" s="277"/>
      <c r="HSZ131" s="277"/>
      <c r="HTA131" s="277"/>
      <c r="HTB131" s="277"/>
      <c r="HTC131" s="277"/>
      <c r="HTD131" s="277"/>
      <c r="HTE131" s="277"/>
      <c r="HTF131" s="277"/>
      <c r="HTG131" s="277"/>
      <c r="HTH131" s="277"/>
      <c r="HTI131" s="277"/>
      <c r="HTJ131" s="277"/>
      <c r="HTK131" s="277"/>
      <c r="HTL131" s="277"/>
      <c r="HTM131" s="277"/>
      <c r="HTN131" s="277"/>
      <c r="HTO131" s="277"/>
      <c r="HTP131" s="277"/>
      <c r="HTQ131" s="277"/>
      <c r="HTR131" s="277"/>
      <c r="HTS131" s="277"/>
      <c r="HTT131" s="277"/>
      <c r="HTU131" s="277"/>
      <c r="HTV131" s="277"/>
      <c r="HTW131" s="277"/>
      <c r="HTX131" s="277"/>
      <c r="HTY131" s="277"/>
      <c r="HTZ131" s="277"/>
      <c r="HUA131" s="277"/>
      <c r="HUB131" s="277"/>
      <c r="HUC131" s="277"/>
      <c r="HUD131" s="277"/>
      <c r="HUE131" s="277"/>
      <c r="HUF131" s="277"/>
      <c r="HUG131" s="277"/>
      <c r="HUH131" s="277"/>
      <c r="HUI131" s="277"/>
      <c r="HUJ131" s="277"/>
      <c r="HUK131" s="277"/>
      <c r="HUL131" s="277"/>
      <c r="HUM131" s="277"/>
      <c r="HUN131" s="277"/>
      <c r="HUO131" s="277"/>
      <c r="HUP131" s="277"/>
      <c r="HUQ131" s="277"/>
      <c r="HUR131" s="277"/>
      <c r="HUS131" s="277"/>
      <c r="HUT131" s="277"/>
      <c r="HUU131" s="277"/>
      <c r="HUV131" s="277"/>
      <c r="HUW131" s="277"/>
      <c r="HUX131" s="277"/>
      <c r="HUY131" s="277"/>
      <c r="HUZ131" s="277"/>
      <c r="HVA131" s="277"/>
      <c r="HVB131" s="277"/>
      <c r="HVC131" s="277"/>
      <c r="HVD131" s="277"/>
      <c r="HVE131" s="277"/>
      <c r="HVF131" s="277"/>
      <c r="HVG131" s="277"/>
      <c r="HVH131" s="277"/>
      <c r="HVI131" s="277"/>
      <c r="HVJ131" s="277"/>
      <c r="HVK131" s="277"/>
      <c r="HVL131" s="277"/>
      <c r="HVM131" s="277"/>
      <c r="HVN131" s="277"/>
      <c r="HVO131" s="277"/>
      <c r="HVP131" s="277"/>
      <c r="HVQ131" s="277"/>
      <c r="HVR131" s="277"/>
      <c r="HVS131" s="277"/>
      <c r="HVT131" s="277"/>
      <c r="HVU131" s="277"/>
      <c r="HVV131" s="277"/>
      <c r="HVW131" s="277"/>
      <c r="HVX131" s="277"/>
      <c r="HVY131" s="277"/>
      <c r="HVZ131" s="277"/>
      <c r="HWA131" s="277"/>
      <c r="HWB131" s="277"/>
      <c r="HWC131" s="277"/>
      <c r="HWD131" s="277"/>
      <c r="HWE131" s="277"/>
      <c r="HWF131" s="277"/>
      <c r="HWG131" s="277"/>
      <c r="HWH131" s="277"/>
      <c r="HWI131" s="277"/>
      <c r="HWJ131" s="277"/>
      <c r="HWK131" s="277"/>
      <c r="HWL131" s="277"/>
      <c r="HWM131" s="277"/>
      <c r="HWN131" s="277"/>
      <c r="HWO131" s="277"/>
      <c r="HWP131" s="277"/>
      <c r="HWQ131" s="277"/>
      <c r="HWR131" s="277"/>
      <c r="HWS131" s="277"/>
      <c r="HWT131" s="277"/>
      <c r="HWU131" s="277"/>
      <c r="HWV131" s="277"/>
      <c r="HWW131" s="277"/>
      <c r="HWX131" s="277"/>
      <c r="HWY131" s="277"/>
      <c r="HWZ131" s="277"/>
      <c r="HXA131" s="277"/>
      <c r="HXB131" s="277"/>
      <c r="HXC131" s="277"/>
      <c r="HXD131" s="277"/>
      <c r="HXE131" s="277"/>
      <c r="HXF131" s="277"/>
      <c r="HXG131" s="277"/>
      <c r="HXH131" s="277"/>
      <c r="HXI131" s="277"/>
      <c r="HXJ131" s="277"/>
      <c r="HXK131" s="277"/>
      <c r="HXL131" s="277"/>
      <c r="HXM131" s="277"/>
      <c r="HXN131" s="277"/>
      <c r="HXO131" s="277"/>
      <c r="HXP131" s="277"/>
      <c r="HXQ131" s="277"/>
      <c r="HXR131" s="277"/>
      <c r="HXS131" s="277"/>
      <c r="HXT131" s="277"/>
      <c r="HXU131" s="277"/>
      <c r="HXV131" s="277"/>
      <c r="HXW131" s="277"/>
      <c r="HXX131" s="277"/>
      <c r="HXY131" s="277"/>
      <c r="HXZ131" s="277"/>
      <c r="HYA131" s="277"/>
      <c r="HYB131" s="277"/>
      <c r="HYC131" s="277"/>
      <c r="HYD131" s="277"/>
      <c r="HYE131" s="277"/>
      <c r="HYF131" s="277"/>
      <c r="HYG131" s="277"/>
      <c r="HYH131" s="277"/>
      <c r="HYI131" s="277"/>
      <c r="HYJ131" s="277"/>
      <c r="HYK131" s="277"/>
      <c r="HYL131" s="277"/>
      <c r="HYM131" s="277"/>
      <c r="HYN131" s="277"/>
      <c r="HYO131" s="277"/>
      <c r="HYP131" s="277"/>
      <c r="HYQ131" s="277"/>
      <c r="HYR131" s="277"/>
      <c r="HYS131" s="277"/>
      <c r="HYT131" s="277"/>
      <c r="HYU131" s="277"/>
      <c r="HYV131" s="277"/>
      <c r="HYW131" s="277"/>
      <c r="HYX131" s="277"/>
      <c r="HYY131" s="277"/>
      <c r="HYZ131" s="277"/>
      <c r="HZA131" s="277"/>
      <c r="HZB131" s="277"/>
      <c r="HZC131" s="277"/>
      <c r="HZD131" s="277"/>
      <c r="HZE131" s="277"/>
      <c r="HZF131" s="277"/>
      <c r="HZG131" s="277"/>
      <c r="HZH131" s="277"/>
      <c r="HZI131" s="277"/>
      <c r="HZJ131" s="277"/>
      <c r="HZK131" s="277"/>
      <c r="HZL131" s="277"/>
      <c r="HZM131" s="277"/>
      <c r="HZN131" s="277"/>
      <c r="HZO131" s="277"/>
      <c r="HZP131" s="277"/>
      <c r="HZQ131" s="277"/>
      <c r="HZR131" s="277"/>
      <c r="HZS131" s="277"/>
      <c r="HZT131" s="277"/>
      <c r="HZU131" s="277"/>
      <c r="HZV131" s="277"/>
      <c r="HZW131" s="277"/>
      <c r="HZX131" s="277"/>
      <c r="HZY131" s="277"/>
      <c r="HZZ131" s="277"/>
      <c r="IAA131" s="277"/>
      <c r="IAB131" s="277"/>
      <c r="IAC131" s="277"/>
      <c r="IAD131" s="277"/>
      <c r="IAE131" s="277"/>
      <c r="IAF131" s="277"/>
      <c r="IAG131" s="277"/>
      <c r="IAH131" s="277"/>
      <c r="IAI131" s="277"/>
      <c r="IAJ131" s="277"/>
      <c r="IAK131" s="277"/>
      <c r="IAL131" s="277"/>
      <c r="IAM131" s="277"/>
      <c r="IAN131" s="277"/>
      <c r="IAO131" s="277"/>
      <c r="IAP131" s="277"/>
      <c r="IAQ131" s="277"/>
      <c r="IAR131" s="277"/>
      <c r="IAS131" s="277"/>
      <c r="IAT131" s="277"/>
      <c r="IAU131" s="277"/>
      <c r="IAV131" s="277"/>
      <c r="IAW131" s="277"/>
      <c r="IAX131" s="277"/>
      <c r="IAY131" s="277"/>
      <c r="IAZ131" s="277"/>
      <c r="IBA131" s="277"/>
      <c r="IBB131" s="277"/>
      <c r="IBC131" s="277"/>
      <c r="IBD131" s="277"/>
      <c r="IBE131" s="277"/>
      <c r="IBF131" s="277"/>
      <c r="IBG131" s="277"/>
      <c r="IBH131" s="277"/>
      <c r="IBI131" s="277"/>
      <c r="IBJ131" s="277"/>
      <c r="IBK131" s="277"/>
      <c r="IBL131" s="277"/>
      <c r="IBM131" s="277"/>
      <c r="IBN131" s="277"/>
      <c r="IBO131" s="277"/>
      <c r="IBP131" s="277"/>
      <c r="IBQ131" s="277"/>
      <c r="IBR131" s="277"/>
      <c r="IBS131" s="277"/>
      <c r="IBT131" s="277"/>
      <c r="IBU131" s="277"/>
      <c r="IBV131" s="277"/>
      <c r="IBW131" s="277"/>
      <c r="IBX131" s="277"/>
      <c r="IBY131" s="277"/>
      <c r="IBZ131" s="277"/>
      <c r="ICA131" s="277"/>
      <c r="ICB131" s="277"/>
      <c r="ICC131" s="277"/>
      <c r="ICD131" s="277"/>
      <c r="ICE131" s="277"/>
      <c r="ICF131" s="277"/>
      <c r="ICG131" s="277"/>
      <c r="ICH131" s="277"/>
      <c r="ICI131" s="277"/>
      <c r="ICJ131" s="277"/>
      <c r="ICK131" s="277"/>
      <c r="ICL131" s="277"/>
      <c r="ICM131" s="277"/>
      <c r="ICN131" s="277"/>
      <c r="ICO131" s="277"/>
      <c r="ICP131" s="277"/>
      <c r="ICQ131" s="277"/>
      <c r="ICR131" s="277"/>
      <c r="ICS131" s="277"/>
      <c r="ICT131" s="277"/>
      <c r="ICU131" s="277"/>
      <c r="ICV131" s="277"/>
      <c r="ICW131" s="277"/>
      <c r="ICX131" s="277"/>
      <c r="ICY131" s="277"/>
      <c r="ICZ131" s="277"/>
      <c r="IDA131" s="277"/>
      <c r="IDB131" s="277"/>
      <c r="IDC131" s="277"/>
      <c r="IDD131" s="277"/>
      <c r="IDE131" s="277"/>
      <c r="IDF131" s="277"/>
      <c r="IDG131" s="277"/>
      <c r="IDH131" s="277"/>
      <c r="IDI131" s="277"/>
      <c r="IDJ131" s="277"/>
      <c r="IDK131" s="277"/>
      <c r="IDL131" s="277"/>
      <c r="IDM131" s="277"/>
      <c r="IDN131" s="277"/>
      <c r="IDO131" s="277"/>
      <c r="IDP131" s="277"/>
      <c r="IDQ131" s="277"/>
      <c r="IDR131" s="277"/>
      <c r="IDS131" s="277"/>
      <c r="IDT131" s="277"/>
      <c r="IDU131" s="277"/>
      <c r="IDV131" s="277"/>
      <c r="IDW131" s="277"/>
      <c r="IDX131" s="277"/>
      <c r="IDY131" s="277"/>
      <c r="IDZ131" s="277"/>
      <c r="IEA131" s="277"/>
      <c r="IEB131" s="277"/>
      <c r="IEC131" s="277"/>
      <c r="IED131" s="277"/>
      <c r="IEE131" s="277"/>
      <c r="IEF131" s="277"/>
      <c r="IEG131" s="277"/>
      <c r="IEH131" s="277"/>
      <c r="IEI131" s="277"/>
      <c r="IEJ131" s="277"/>
      <c r="IEK131" s="277"/>
      <c r="IEL131" s="277"/>
      <c r="IEM131" s="277"/>
      <c r="IEN131" s="277"/>
      <c r="IEO131" s="277"/>
      <c r="IEP131" s="277"/>
      <c r="IEQ131" s="277"/>
      <c r="IER131" s="277"/>
      <c r="IES131" s="277"/>
      <c r="IET131" s="277"/>
      <c r="IEU131" s="277"/>
      <c r="IEV131" s="277"/>
      <c r="IEW131" s="277"/>
      <c r="IEX131" s="277"/>
      <c r="IEY131" s="277"/>
      <c r="IEZ131" s="277"/>
      <c r="IFA131" s="277"/>
      <c r="IFB131" s="277"/>
      <c r="IFC131" s="277"/>
      <c r="IFD131" s="277"/>
      <c r="IFE131" s="277"/>
      <c r="IFF131" s="277"/>
      <c r="IFG131" s="277"/>
      <c r="IFH131" s="277"/>
      <c r="IFI131" s="277"/>
      <c r="IFJ131" s="277"/>
      <c r="IFK131" s="277"/>
      <c r="IFL131" s="277"/>
      <c r="IFM131" s="277"/>
      <c r="IFN131" s="277"/>
      <c r="IFO131" s="277"/>
      <c r="IFP131" s="277"/>
      <c r="IFQ131" s="277"/>
      <c r="IFR131" s="277"/>
      <c r="IFS131" s="277"/>
      <c r="IFT131" s="277"/>
      <c r="IFU131" s="277"/>
      <c r="IFV131" s="277"/>
      <c r="IFW131" s="277"/>
      <c r="IFX131" s="277"/>
      <c r="IFY131" s="277"/>
      <c r="IFZ131" s="277"/>
      <c r="IGA131" s="277"/>
      <c r="IGB131" s="277"/>
      <c r="IGC131" s="277"/>
      <c r="IGD131" s="277"/>
      <c r="IGE131" s="277"/>
      <c r="IGF131" s="277"/>
      <c r="IGG131" s="277"/>
      <c r="IGH131" s="277"/>
      <c r="IGI131" s="277"/>
      <c r="IGJ131" s="277"/>
      <c r="IGK131" s="277"/>
      <c r="IGL131" s="277"/>
      <c r="IGM131" s="277"/>
      <c r="IGN131" s="277"/>
      <c r="IGO131" s="277"/>
      <c r="IGP131" s="277"/>
      <c r="IGQ131" s="277"/>
      <c r="IGR131" s="277"/>
      <c r="IGS131" s="277"/>
      <c r="IGT131" s="277"/>
      <c r="IGU131" s="277"/>
      <c r="IGV131" s="277"/>
      <c r="IGW131" s="277"/>
      <c r="IGX131" s="277"/>
      <c r="IGY131" s="277"/>
      <c r="IGZ131" s="277"/>
      <c r="IHA131" s="277"/>
      <c r="IHB131" s="277"/>
      <c r="IHC131" s="277"/>
      <c r="IHD131" s="277"/>
      <c r="IHE131" s="277"/>
      <c r="IHF131" s="277"/>
      <c r="IHG131" s="277"/>
      <c r="IHH131" s="277"/>
      <c r="IHI131" s="277"/>
      <c r="IHJ131" s="277"/>
      <c r="IHK131" s="277"/>
      <c r="IHL131" s="277"/>
      <c r="IHM131" s="277"/>
      <c r="IHN131" s="277"/>
      <c r="IHO131" s="277"/>
      <c r="IHP131" s="277"/>
      <c r="IHQ131" s="277"/>
      <c r="IHR131" s="277"/>
      <c r="IHS131" s="277"/>
      <c r="IHT131" s="277"/>
      <c r="IHU131" s="277"/>
      <c r="IHV131" s="277"/>
      <c r="IHW131" s="277"/>
      <c r="IHX131" s="277"/>
      <c r="IHY131" s="277"/>
      <c r="IHZ131" s="277"/>
      <c r="IIA131" s="277"/>
      <c r="IIB131" s="277"/>
      <c r="IIC131" s="277"/>
      <c r="IID131" s="277"/>
      <c r="IIE131" s="277"/>
      <c r="IIF131" s="277"/>
      <c r="IIG131" s="277"/>
      <c r="IIH131" s="277"/>
      <c r="III131" s="277"/>
      <c r="IIJ131" s="277"/>
      <c r="IIK131" s="277"/>
      <c r="IIL131" s="277"/>
      <c r="IIM131" s="277"/>
      <c r="IIN131" s="277"/>
      <c r="IIO131" s="277"/>
      <c r="IIP131" s="277"/>
      <c r="IIQ131" s="277"/>
      <c r="IIR131" s="277"/>
      <c r="IIS131" s="277"/>
      <c r="IIT131" s="277"/>
      <c r="IIU131" s="277"/>
      <c r="IIV131" s="277"/>
      <c r="IIW131" s="277"/>
      <c r="IIX131" s="277"/>
      <c r="IIY131" s="277"/>
      <c r="IIZ131" s="277"/>
      <c r="IJA131" s="277"/>
      <c r="IJB131" s="277"/>
      <c r="IJC131" s="277"/>
      <c r="IJD131" s="277"/>
      <c r="IJE131" s="277"/>
      <c r="IJF131" s="277"/>
      <c r="IJG131" s="277"/>
      <c r="IJH131" s="277"/>
      <c r="IJI131" s="277"/>
      <c r="IJJ131" s="277"/>
      <c r="IJK131" s="277"/>
      <c r="IJL131" s="277"/>
      <c r="IJM131" s="277"/>
      <c r="IJN131" s="277"/>
      <c r="IJO131" s="277"/>
      <c r="IJP131" s="277"/>
      <c r="IJQ131" s="277"/>
      <c r="IJR131" s="277"/>
      <c r="IJS131" s="277"/>
      <c r="IJT131" s="277"/>
      <c r="IJU131" s="277"/>
      <c r="IJV131" s="277"/>
      <c r="IJW131" s="277"/>
      <c r="IJX131" s="277"/>
      <c r="IJY131" s="277"/>
      <c r="IJZ131" s="277"/>
      <c r="IKA131" s="277"/>
      <c r="IKB131" s="277"/>
      <c r="IKC131" s="277"/>
      <c r="IKD131" s="277"/>
      <c r="IKE131" s="277"/>
      <c r="IKF131" s="277"/>
      <c r="IKG131" s="277"/>
      <c r="IKH131" s="277"/>
      <c r="IKI131" s="277"/>
      <c r="IKJ131" s="277"/>
      <c r="IKK131" s="277"/>
      <c r="IKL131" s="277"/>
      <c r="IKM131" s="277"/>
      <c r="IKN131" s="277"/>
      <c r="IKO131" s="277"/>
      <c r="IKP131" s="277"/>
      <c r="IKQ131" s="277"/>
      <c r="IKR131" s="277"/>
      <c r="IKS131" s="277"/>
      <c r="IKT131" s="277"/>
      <c r="IKU131" s="277"/>
      <c r="IKV131" s="277"/>
      <c r="IKW131" s="277"/>
      <c r="IKX131" s="277"/>
      <c r="IKY131" s="277"/>
      <c r="IKZ131" s="277"/>
      <c r="ILA131" s="277"/>
      <c r="ILB131" s="277"/>
      <c r="ILC131" s="277"/>
      <c r="ILD131" s="277"/>
      <c r="ILE131" s="277"/>
      <c r="ILF131" s="277"/>
      <c r="ILG131" s="277"/>
      <c r="ILH131" s="277"/>
      <c r="ILI131" s="277"/>
      <c r="ILJ131" s="277"/>
      <c r="ILK131" s="277"/>
      <c r="ILL131" s="277"/>
      <c r="ILM131" s="277"/>
      <c r="ILN131" s="277"/>
      <c r="ILO131" s="277"/>
      <c r="ILP131" s="277"/>
      <c r="ILQ131" s="277"/>
      <c r="ILR131" s="277"/>
      <c r="ILS131" s="277"/>
      <c r="ILT131" s="277"/>
      <c r="ILU131" s="277"/>
      <c r="ILV131" s="277"/>
      <c r="ILW131" s="277"/>
      <c r="ILX131" s="277"/>
      <c r="ILY131" s="277"/>
      <c r="ILZ131" s="277"/>
      <c r="IMA131" s="277"/>
      <c r="IMB131" s="277"/>
      <c r="IMC131" s="277"/>
      <c r="IMD131" s="277"/>
      <c r="IME131" s="277"/>
      <c r="IMF131" s="277"/>
      <c r="IMG131" s="277"/>
      <c r="IMH131" s="277"/>
      <c r="IMI131" s="277"/>
      <c r="IMJ131" s="277"/>
      <c r="IMK131" s="277"/>
      <c r="IML131" s="277"/>
      <c r="IMM131" s="277"/>
      <c r="IMN131" s="277"/>
      <c r="IMO131" s="277"/>
      <c r="IMP131" s="277"/>
      <c r="IMQ131" s="277"/>
      <c r="IMR131" s="277"/>
      <c r="IMS131" s="277"/>
      <c r="IMT131" s="277"/>
      <c r="IMU131" s="277"/>
      <c r="IMV131" s="277"/>
      <c r="IMW131" s="277"/>
      <c r="IMX131" s="277"/>
      <c r="IMY131" s="277"/>
      <c r="IMZ131" s="277"/>
      <c r="INA131" s="277"/>
      <c r="INB131" s="277"/>
      <c r="INC131" s="277"/>
      <c r="IND131" s="277"/>
      <c r="INE131" s="277"/>
      <c r="INF131" s="277"/>
      <c r="ING131" s="277"/>
      <c r="INH131" s="277"/>
      <c r="INI131" s="277"/>
      <c r="INJ131" s="277"/>
      <c r="INK131" s="277"/>
      <c r="INL131" s="277"/>
      <c r="INM131" s="277"/>
      <c r="INN131" s="277"/>
      <c r="INO131" s="277"/>
      <c r="INP131" s="277"/>
      <c r="INQ131" s="277"/>
      <c r="INR131" s="277"/>
      <c r="INS131" s="277"/>
      <c r="INT131" s="277"/>
      <c r="INU131" s="277"/>
      <c r="INV131" s="277"/>
      <c r="INW131" s="277"/>
      <c r="INX131" s="277"/>
      <c r="INY131" s="277"/>
      <c r="INZ131" s="277"/>
      <c r="IOA131" s="277"/>
      <c r="IOB131" s="277"/>
      <c r="IOC131" s="277"/>
      <c r="IOD131" s="277"/>
      <c r="IOE131" s="277"/>
      <c r="IOF131" s="277"/>
      <c r="IOG131" s="277"/>
      <c r="IOH131" s="277"/>
      <c r="IOI131" s="277"/>
      <c r="IOJ131" s="277"/>
      <c r="IOK131" s="277"/>
      <c r="IOL131" s="277"/>
      <c r="IOM131" s="277"/>
      <c r="ION131" s="277"/>
      <c r="IOO131" s="277"/>
      <c r="IOP131" s="277"/>
      <c r="IOQ131" s="277"/>
      <c r="IOR131" s="277"/>
      <c r="IOS131" s="277"/>
      <c r="IOT131" s="277"/>
      <c r="IOU131" s="277"/>
      <c r="IOV131" s="277"/>
      <c r="IOW131" s="277"/>
      <c r="IOX131" s="277"/>
      <c r="IOY131" s="277"/>
      <c r="IOZ131" s="277"/>
      <c r="IPA131" s="277"/>
      <c r="IPB131" s="277"/>
      <c r="IPC131" s="277"/>
      <c r="IPD131" s="277"/>
      <c r="IPE131" s="277"/>
      <c r="IPF131" s="277"/>
      <c r="IPG131" s="277"/>
      <c r="IPH131" s="277"/>
      <c r="IPI131" s="277"/>
      <c r="IPJ131" s="277"/>
      <c r="IPK131" s="277"/>
      <c r="IPL131" s="277"/>
      <c r="IPM131" s="277"/>
      <c r="IPN131" s="277"/>
      <c r="IPO131" s="277"/>
      <c r="IPP131" s="277"/>
      <c r="IPQ131" s="277"/>
      <c r="IPR131" s="277"/>
      <c r="IPS131" s="277"/>
      <c r="IPT131" s="277"/>
      <c r="IPU131" s="277"/>
      <c r="IPV131" s="277"/>
      <c r="IPW131" s="277"/>
      <c r="IPX131" s="277"/>
      <c r="IPY131" s="277"/>
      <c r="IPZ131" s="277"/>
      <c r="IQA131" s="277"/>
      <c r="IQB131" s="277"/>
      <c r="IQC131" s="277"/>
      <c r="IQD131" s="277"/>
      <c r="IQE131" s="277"/>
      <c r="IQF131" s="277"/>
      <c r="IQG131" s="277"/>
      <c r="IQH131" s="277"/>
      <c r="IQI131" s="277"/>
      <c r="IQJ131" s="277"/>
      <c r="IQK131" s="277"/>
      <c r="IQL131" s="277"/>
      <c r="IQM131" s="277"/>
      <c r="IQN131" s="277"/>
      <c r="IQO131" s="277"/>
      <c r="IQP131" s="277"/>
      <c r="IQQ131" s="277"/>
      <c r="IQR131" s="277"/>
      <c r="IQS131" s="277"/>
      <c r="IQT131" s="277"/>
      <c r="IQU131" s="277"/>
      <c r="IQV131" s="277"/>
      <c r="IQW131" s="277"/>
      <c r="IQX131" s="277"/>
      <c r="IQY131" s="277"/>
      <c r="IQZ131" s="277"/>
      <c r="IRA131" s="277"/>
      <c r="IRB131" s="277"/>
      <c r="IRC131" s="277"/>
      <c r="IRD131" s="277"/>
      <c r="IRE131" s="277"/>
      <c r="IRF131" s="277"/>
      <c r="IRG131" s="277"/>
      <c r="IRH131" s="277"/>
      <c r="IRI131" s="277"/>
      <c r="IRJ131" s="277"/>
      <c r="IRK131" s="277"/>
      <c r="IRL131" s="277"/>
      <c r="IRM131" s="277"/>
      <c r="IRN131" s="277"/>
      <c r="IRO131" s="277"/>
      <c r="IRP131" s="277"/>
      <c r="IRQ131" s="277"/>
      <c r="IRR131" s="277"/>
      <c r="IRS131" s="277"/>
      <c r="IRT131" s="277"/>
      <c r="IRU131" s="277"/>
      <c r="IRV131" s="277"/>
      <c r="IRW131" s="277"/>
      <c r="IRX131" s="277"/>
      <c r="IRY131" s="277"/>
      <c r="IRZ131" s="277"/>
      <c r="ISA131" s="277"/>
      <c r="ISB131" s="277"/>
      <c r="ISC131" s="277"/>
      <c r="ISD131" s="277"/>
      <c r="ISE131" s="277"/>
      <c r="ISF131" s="277"/>
      <c r="ISG131" s="277"/>
      <c r="ISH131" s="277"/>
      <c r="ISI131" s="277"/>
      <c r="ISJ131" s="277"/>
      <c r="ISK131" s="277"/>
      <c r="ISL131" s="277"/>
      <c r="ISM131" s="277"/>
      <c r="ISN131" s="277"/>
      <c r="ISO131" s="277"/>
      <c r="ISP131" s="277"/>
      <c r="ISQ131" s="277"/>
      <c r="ISR131" s="277"/>
      <c r="ISS131" s="277"/>
      <c r="IST131" s="277"/>
      <c r="ISU131" s="277"/>
      <c r="ISV131" s="277"/>
      <c r="ISW131" s="277"/>
      <c r="ISX131" s="277"/>
      <c r="ISY131" s="277"/>
      <c r="ISZ131" s="277"/>
      <c r="ITA131" s="277"/>
      <c r="ITB131" s="277"/>
      <c r="ITC131" s="277"/>
      <c r="ITD131" s="277"/>
      <c r="ITE131" s="277"/>
      <c r="ITF131" s="277"/>
      <c r="ITG131" s="277"/>
      <c r="ITH131" s="277"/>
      <c r="ITI131" s="277"/>
      <c r="ITJ131" s="277"/>
      <c r="ITK131" s="277"/>
      <c r="ITL131" s="277"/>
      <c r="ITM131" s="277"/>
      <c r="ITN131" s="277"/>
      <c r="ITO131" s="277"/>
      <c r="ITP131" s="277"/>
      <c r="ITQ131" s="277"/>
      <c r="ITR131" s="277"/>
      <c r="ITS131" s="277"/>
      <c r="ITT131" s="277"/>
      <c r="ITU131" s="277"/>
      <c r="ITV131" s="277"/>
      <c r="ITW131" s="277"/>
      <c r="ITX131" s="277"/>
      <c r="ITY131" s="277"/>
      <c r="ITZ131" s="277"/>
      <c r="IUA131" s="277"/>
      <c r="IUB131" s="277"/>
      <c r="IUC131" s="277"/>
      <c r="IUD131" s="277"/>
      <c r="IUE131" s="277"/>
      <c r="IUF131" s="277"/>
      <c r="IUG131" s="277"/>
      <c r="IUH131" s="277"/>
      <c r="IUI131" s="277"/>
      <c r="IUJ131" s="277"/>
      <c r="IUK131" s="277"/>
      <c r="IUL131" s="277"/>
      <c r="IUM131" s="277"/>
      <c r="IUN131" s="277"/>
      <c r="IUO131" s="277"/>
      <c r="IUP131" s="277"/>
      <c r="IUQ131" s="277"/>
      <c r="IUR131" s="277"/>
      <c r="IUS131" s="277"/>
      <c r="IUT131" s="277"/>
      <c r="IUU131" s="277"/>
      <c r="IUV131" s="277"/>
      <c r="IUW131" s="277"/>
      <c r="IUX131" s="277"/>
      <c r="IUY131" s="277"/>
      <c r="IUZ131" s="277"/>
      <c r="IVA131" s="277"/>
      <c r="IVB131" s="277"/>
      <c r="IVC131" s="277"/>
      <c r="IVD131" s="277"/>
      <c r="IVE131" s="277"/>
      <c r="IVF131" s="277"/>
      <c r="IVG131" s="277"/>
      <c r="IVH131" s="277"/>
      <c r="IVI131" s="277"/>
      <c r="IVJ131" s="277"/>
      <c r="IVK131" s="277"/>
      <c r="IVL131" s="277"/>
      <c r="IVM131" s="277"/>
      <c r="IVN131" s="277"/>
      <c r="IVO131" s="277"/>
      <c r="IVP131" s="277"/>
      <c r="IVQ131" s="277"/>
      <c r="IVR131" s="277"/>
      <c r="IVS131" s="277"/>
      <c r="IVT131" s="277"/>
      <c r="IVU131" s="277"/>
      <c r="IVV131" s="277"/>
      <c r="IVW131" s="277"/>
      <c r="IVX131" s="277"/>
      <c r="IVY131" s="277"/>
      <c r="IVZ131" s="277"/>
      <c r="IWA131" s="277"/>
      <c r="IWB131" s="277"/>
      <c r="IWC131" s="277"/>
      <c r="IWD131" s="277"/>
      <c r="IWE131" s="277"/>
      <c r="IWF131" s="277"/>
      <c r="IWG131" s="277"/>
      <c r="IWH131" s="277"/>
      <c r="IWI131" s="277"/>
      <c r="IWJ131" s="277"/>
      <c r="IWK131" s="277"/>
      <c r="IWL131" s="277"/>
      <c r="IWM131" s="277"/>
      <c r="IWN131" s="277"/>
      <c r="IWO131" s="277"/>
      <c r="IWP131" s="277"/>
      <c r="IWQ131" s="277"/>
      <c r="IWR131" s="277"/>
      <c r="IWS131" s="277"/>
      <c r="IWT131" s="277"/>
      <c r="IWU131" s="277"/>
      <c r="IWV131" s="277"/>
      <c r="IWW131" s="277"/>
      <c r="IWX131" s="277"/>
      <c r="IWY131" s="277"/>
      <c r="IWZ131" s="277"/>
      <c r="IXA131" s="277"/>
      <c r="IXB131" s="277"/>
      <c r="IXC131" s="277"/>
      <c r="IXD131" s="277"/>
      <c r="IXE131" s="277"/>
      <c r="IXF131" s="277"/>
      <c r="IXG131" s="277"/>
      <c r="IXH131" s="277"/>
      <c r="IXI131" s="277"/>
      <c r="IXJ131" s="277"/>
      <c r="IXK131" s="277"/>
      <c r="IXL131" s="277"/>
      <c r="IXM131" s="277"/>
      <c r="IXN131" s="277"/>
      <c r="IXO131" s="277"/>
      <c r="IXP131" s="277"/>
      <c r="IXQ131" s="277"/>
      <c r="IXR131" s="277"/>
      <c r="IXS131" s="277"/>
      <c r="IXT131" s="277"/>
      <c r="IXU131" s="277"/>
      <c r="IXV131" s="277"/>
      <c r="IXW131" s="277"/>
      <c r="IXX131" s="277"/>
      <c r="IXY131" s="277"/>
      <c r="IXZ131" s="277"/>
      <c r="IYA131" s="277"/>
      <c r="IYB131" s="277"/>
      <c r="IYC131" s="277"/>
      <c r="IYD131" s="277"/>
      <c r="IYE131" s="277"/>
      <c r="IYF131" s="277"/>
      <c r="IYG131" s="277"/>
      <c r="IYH131" s="277"/>
      <c r="IYI131" s="277"/>
      <c r="IYJ131" s="277"/>
      <c r="IYK131" s="277"/>
      <c r="IYL131" s="277"/>
      <c r="IYM131" s="277"/>
      <c r="IYN131" s="277"/>
      <c r="IYO131" s="277"/>
      <c r="IYP131" s="277"/>
      <c r="IYQ131" s="277"/>
      <c r="IYR131" s="277"/>
      <c r="IYS131" s="277"/>
      <c r="IYT131" s="277"/>
      <c r="IYU131" s="277"/>
      <c r="IYV131" s="277"/>
      <c r="IYW131" s="277"/>
      <c r="IYX131" s="277"/>
      <c r="IYY131" s="277"/>
      <c r="IYZ131" s="277"/>
      <c r="IZA131" s="277"/>
      <c r="IZB131" s="277"/>
      <c r="IZC131" s="277"/>
      <c r="IZD131" s="277"/>
      <c r="IZE131" s="277"/>
      <c r="IZF131" s="277"/>
      <c r="IZG131" s="277"/>
      <c r="IZH131" s="277"/>
      <c r="IZI131" s="277"/>
      <c r="IZJ131" s="277"/>
      <c r="IZK131" s="277"/>
      <c r="IZL131" s="277"/>
      <c r="IZM131" s="277"/>
      <c r="IZN131" s="277"/>
      <c r="IZO131" s="277"/>
      <c r="IZP131" s="277"/>
      <c r="IZQ131" s="277"/>
      <c r="IZR131" s="277"/>
      <c r="IZS131" s="277"/>
      <c r="IZT131" s="277"/>
      <c r="IZU131" s="277"/>
      <c r="IZV131" s="277"/>
      <c r="IZW131" s="277"/>
      <c r="IZX131" s="277"/>
      <c r="IZY131" s="277"/>
      <c r="IZZ131" s="277"/>
      <c r="JAA131" s="277"/>
      <c r="JAB131" s="277"/>
      <c r="JAC131" s="277"/>
      <c r="JAD131" s="277"/>
      <c r="JAE131" s="277"/>
      <c r="JAF131" s="277"/>
      <c r="JAG131" s="277"/>
      <c r="JAH131" s="277"/>
      <c r="JAI131" s="277"/>
      <c r="JAJ131" s="277"/>
      <c r="JAK131" s="277"/>
      <c r="JAL131" s="277"/>
      <c r="JAM131" s="277"/>
      <c r="JAN131" s="277"/>
      <c r="JAO131" s="277"/>
      <c r="JAP131" s="277"/>
      <c r="JAQ131" s="277"/>
      <c r="JAR131" s="277"/>
      <c r="JAS131" s="277"/>
      <c r="JAT131" s="277"/>
      <c r="JAU131" s="277"/>
      <c r="JAV131" s="277"/>
      <c r="JAW131" s="277"/>
      <c r="JAX131" s="277"/>
      <c r="JAY131" s="277"/>
      <c r="JAZ131" s="277"/>
      <c r="JBA131" s="277"/>
      <c r="JBB131" s="277"/>
      <c r="JBC131" s="277"/>
      <c r="JBD131" s="277"/>
      <c r="JBE131" s="277"/>
      <c r="JBF131" s="277"/>
      <c r="JBG131" s="277"/>
      <c r="JBH131" s="277"/>
      <c r="JBI131" s="277"/>
      <c r="JBJ131" s="277"/>
      <c r="JBK131" s="277"/>
      <c r="JBL131" s="277"/>
      <c r="JBM131" s="277"/>
      <c r="JBN131" s="277"/>
      <c r="JBO131" s="277"/>
      <c r="JBP131" s="277"/>
      <c r="JBQ131" s="277"/>
      <c r="JBR131" s="277"/>
      <c r="JBS131" s="277"/>
      <c r="JBT131" s="277"/>
      <c r="JBU131" s="277"/>
      <c r="JBV131" s="277"/>
      <c r="JBW131" s="277"/>
      <c r="JBX131" s="277"/>
      <c r="JBY131" s="277"/>
      <c r="JBZ131" s="277"/>
      <c r="JCA131" s="277"/>
      <c r="JCB131" s="277"/>
      <c r="JCC131" s="277"/>
      <c r="JCD131" s="277"/>
      <c r="JCE131" s="277"/>
      <c r="JCF131" s="277"/>
      <c r="JCG131" s="277"/>
      <c r="JCH131" s="277"/>
      <c r="JCI131" s="277"/>
      <c r="JCJ131" s="277"/>
      <c r="JCK131" s="277"/>
      <c r="JCL131" s="277"/>
      <c r="JCM131" s="277"/>
      <c r="JCN131" s="277"/>
      <c r="JCO131" s="277"/>
      <c r="JCP131" s="277"/>
      <c r="JCQ131" s="277"/>
      <c r="JCR131" s="277"/>
      <c r="JCS131" s="277"/>
      <c r="JCT131" s="277"/>
      <c r="JCU131" s="277"/>
      <c r="JCV131" s="277"/>
      <c r="JCW131" s="277"/>
      <c r="JCX131" s="277"/>
      <c r="JCY131" s="277"/>
      <c r="JCZ131" s="277"/>
      <c r="JDA131" s="277"/>
      <c r="JDB131" s="277"/>
      <c r="JDC131" s="277"/>
      <c r="JDD131" s="277"/>
      <c r="JDE131" s="277"/>
      <c r="JDF131" s="277"/>
      <c r="JDG131" s="277"/>
      <c r="JDH131" s="277"/>
      <c r="JDI131" s="277"/>
      <c r="JDJ131" s="277"/>
      <c r="JDK131" s="277"/>
      <c r="JDL131" s="277"/>
      <c r="JDM131" s="277"/>
      <c r="JDN131" s="277"/>
      <c r="JDO131" s="277"/>
      <c r="JDP131" s="277"/>
      <c r="JDQ131" s="277"/>
      <c r="JDR131" s="277"/>
      <c r="JDS131" s="277"/>
      <c r="JDT131" s="277"/>
      <c r="JDU131" s="277"/>
      <c r="JDV131" s="277"/>
      <c r="JDW131" s="277"/>
      <c r="JDX131" s="277"/>
      <c r="JDY131" s="277"/>
      <c r="JDZ131" s="277"/>
      <c r="JEA131" s="277"/>
      <c r="JEB131" s="277"/>
      <c r="JEC131" s="277"/>
      <c r="JED131" s="277"/>
      <c r="JEE131" s="277"/>
      <c r="JEF131" s="277"/>
      <c r="JEG131" s="277"/>
      <c r="JEH131" s="277"/>
      <c r="JEI131" s="277"/>
      <c r="JEJ131" s="277"/>
      <c r="JEK131" s="277"/>
      <c r="JEL131" s="277"/>
      <c r="JEM131" s="277"/>
      <c r="JEN131" s="277"/>
      <c r="JEO131" s="277"/>
      <c r="JEP131" s="277"/>
      <c r="JEQ131" s="277"/>
      <c r="JER131" s="277"/>
      <c r="JES131" s="277"/>
      <c r="JET131" s="277"/>
      <c r="JEU131" s="277"/>
      <c r="JEV131" s="277"/>
      <c r="JEW131" s="277"/>
      <c r="JEX131" s="277"/>
      <c r="JEY131" s="277"/>
      <c r="JEZ131" s="277"/>
      <c r="JFA131" s="277"/>
      <c r="JFB131" s="277"/>
      <c r="JFC131" s="277"/>
      <c r="JFD131" s="277"/>
      <c r="JFE131" s="277"/>
      <c r="JFF131" s="277"/>
      <c r="JFG131" s="277"/>
      <c r="JFH131" s="277"/>
      <c r="JFI131" s="277"/>
      <c r="JFJ131" s="277"/>
      <c r="JFK131" s="277"/>
      <c r="JFL131" s="277"/>
      <c r="JFM131" s="277"/>
      <c r="JFN131" s="277"/>
      <c r="JFO131" s="277"/>
      <c r="JFP131" s="277"/>
      <c r="JFQ131" s="277"/>
      <c r="JFR131" s="277"/>
      <c r="JFS131" s="277"/>
      <c r="JFT131" s="277"/>
      <c r="JFU131" s="277"/>
      <c r="JFV131" s="277"/>
      <c r="JFW131" s="277"/>
      <c r="JFX131" s="277"/>
      <c r="JFY131" s="277"/>
      <c r="JFZ131" s="277"/>
      <c r="JGA131" s="277"/>
      <c r="JGB131" s="277"/>
      <c r="JGC131" s="277"/>
      <c r="JGD131" s="277"/>
      <c r="JGE131" s="277"/>
      <c r="JGF131" s="277"/>
      <c r="JGG131" s="277"/>
      <c r="JGH131" s="277"/>
      <c r="JGI131" s="277"/>
      <c r="JGJ131" s="277"/>
      <c r="JGK131" s="277"/>
      <c r="JGL131" s="277"/>
      <c r="JGM131" s="277"/>
      <c r="JGN131" s="277"/>
      <c r="JGO131" s="277"/>
      <c r="JGP131" s="277"/>
      <c r="JGQ131" s="277"/>
      <c r="JGR131" s="277"/>
      <c r="JGS131" s="277"/>
      <c r="JGT131" s="277"/>
      <c r="JGU131" s="277"/>
      <c r="JGV131" s="277"/>
      <c r="JGW131" s="277"/>
      <c r="JGX131" s="277"/>
      <c r="JGY131" s="277"/>
      <c r="JGZ131" s="277"/>
      <c r="JHA131" s="277"/>
      <c r="JHB131" s="277"/>
      <c r="JHC131" s="277"/>
      <c r="JHD131" s="277"/>
      <c r="JHE131" s="277"/>
      <c r="JHF131" s="277"/>
      <c r="JHG131" s="277"/>
      <c r="JHH131" s="277"/>
      <c r="JHI131" s="277"/>
      <c r="JHJ131" s="277"/>
      <c r="JHK131" s="277"/>
      <c r="JHL131" s="277"/>
      <c r="JHM131" s="277"/>
      <c r="JHN131" s="277"/>
      <c r="JHO131" s="277"/>
      <c r="JHP131" s="277"/>
      <c r="JHQ131" s="277"/>
      <c r="JHR131" s="277"/>
      <c r="JHS131" s="277"/>
      <c r="JHT131" s="277"/>
      <c r="JHU131" s="277"/>
      <c r="JHV131" s="277"/>
      <c r="JHW131" s="277"/>
      <c r="JHX131" s="277"/>
      <c r="JHY131" s="277"/>
      <c r="JHZ131" s="277"/>
      <c r="JIA131" s="277"/>
      <c r="JIB131" s="277"/>
      <c r="JIC131" s="277"/>
      <c r="JID131" s="277"/>
      <c r="JIE131" s="277"/>
      <c r="JIF131" s="277"/>
      <c r="JIG131" s="277"/>
      <c r="JIH131" s="277"/>
      <c r="JII131" s="277"/>
      <c r="JIJ131" s="277"/>
      <c r="JIK131" s="277"/>
      <c r="JIL131" s="277"/>
      <c r="JIM131" s="277"/>
      <c r="JIN131" s="277"/>
      <c r="JIO131" s="277"/>
      <c r="JIP131" s="277"/>
      <c r="JIQ131" s="277"/>
      <c r="JIR131" s="277"/>
      <c r="JIS131" s="277"/>
      <c r="JIT131" s="277"/>
      <c r="JIU131" s="277"/>
      <c r="JIV131" s="277"/>
      <c r="JIW131" s="277"/>
      <c r="JIX131" s="277"/>
      <c r="JIY131" s="277"/>
      <c r="JIZ131" s="277"/>
      <c r="JJA131" s="277"/>
      <c r="JJB131" s="277"/>
      <c r="JJC131" s="277"/>
      <c r="JJD131" s="277"/>
      <c r="JJE131" s="277"/>
      <c r="JJF131" s="277"/>
      <c r="JJG131" s="277"/>
      <c r="JJH131" s="277"/>
      <c r="JJI131" s="277"/>
      <c r="JJJ131" s="277"/>
      <c r="JJK131" s="277"/>
      <c r="JJL131" s="277"/>
      <c r="JJM131" s="277"/>
      <c r="JJN131" s="277"/>
      <c r="JJO131" s="277"/>
      <c r="JJP131" s="277"/>
      <c r="JJQ131" s="277"/>
      <c r="JJR131" s="277"/>
      <c r="JJS131" s="277"/>
      <c r="JJT131" s="277"/>
      <c r="JJU131" s="277"/>
      <c r="JJV131" s="277"/>
      <c r="JJW131" s="277"/>
      <c r="JJX131" s="277"/>
      <c r="JJY131" s="277"/>
      <c r="JJZ131" s="277"/>
      <c r="JKA131" s="277"/>
      <c r="JKB131" s="277"/>
      <c r="JKC131" s="277"/>
      <c r="JKD131" s="277"/>
      <c r="JKE131" s="277"/>
      <c r="JKF131" s="277"/>
      <c r="JKG131" s="277"/>
      <c r="JKH131" s="277"/>
      <c r="JKI131" s="277"/>
      <c r="JKJ131" s="277"/>
      <c r="JKK131" s="277"/>
      <c r="JKL131" s="277"/>
      <c r="JKM131" s="277"/>
      <c r="JKN131" s="277"/>
      <c r="JKO131" s="277"/>
      <c r="JKP131" s="277"/>
      <c r="JKQ131" s="277"/>
      <c r="JKR131" s="277"/>
      <c r="JKS131" s="277"/>
      <c r="JKT131" s="277"/>
      <c r="JKU131" s="277"/>
      <c r="JKV131" s="277"/>
      <c r="JKW131" s="277"/>
      <c r="JKX131" s="277"/>
      <c r="JKY131" s="277"/>
      <c r="JKZ131" s="277"/>
      <c r="JLA131" s="277"/>
      <c r="JLB131" s="277"/>
      <c r="JLC131" s="277"/>
      <c r="JLD131" s="277"/>
      <c r="JLE131" s="277"/>
      <c r="JLF131" s="277"/>
      <c r="JLG131" s="277"/>
      <c r="JLH131" s="277"/>
      <c r="JLI131" s="277"/>
      <c r="JLJ131" s="277"/>
      <c r="JLK131" s="277"/>
      <c r="JLL131" s="277"/>
      <c r="JLM131" s="277"/>
      <c r="JLN131" s="277"/>
      <c r="JLO131" s="277"/>
      <c r="JLP131" s="277"/>
      <c r="JLQ131" s="277"/>
      <c r="JLR131" s="277"/>
      <c r="JLS131" s="277"/>
      <c r="JLT131" s="277"/>
      <c r="JLU131" s="277"/>
      <c r="JLV131" s="277"/>
      <c r="JLW131" s="277"/>
      <c r="JLX131" s="277"/>
      <c r="JLY131" s="277"/>
      <c r="JLZ131" s="277"/>
      <c r="JMA131" s="277"/>
      <c r="JMB131" s="277"/>
      <c r="JMC131" s="277"/>
      <c r="JMD131" s="277"/>
      <c r="JME131" s="277"/>
      <c r="JMF131" s="277"/>
      <c r="JMG131" s="277"/>
      <c r="JMH131" s="277"/>
      <c r="JMI131" s="277"/>
      <c r="JMJ131" s="277"/>
      <c r="JMK131" s="277"/>
      <c r="JML131" s="277"/>
      <c r="JMM131" s="277"/>
      <c r="JMN131" s="277"/>
      <c r="JMO131" s="277"/>
      <c r="JMP131" s="277"/>
      <c r="JMQ131" s="277"/>
      <c r="JMR131" s="277"/>
      <c r="JMS131" s="277"/>
      <c r="JMT131" s="277"/>
      <c r="JMU131" s="277"/>
      <c r="JMV131" s="277"/>
      <c r="JMW131" s="277"/>
      <c r="JMX131" s="277"/>
      <c r="JMY131" s="277"/>
      <c r="JMZ131" s="277"/>
      <c r="JNA131" s="277"/>
      <c r="JNB131" s="277"/>
      <c r="JNC131" s="277"/>
      <c r="JND131" s="277"/>
      <c r="JNE131" s="277"/>
      <c r="JNF131" s="277"/>
      <c r="JNG131" s="277"/>
      <c r="JNH131" s="277"/>
      <c r="JNI131" s="277"/>
      <c r="JNJ131" s="277"/>
      <c r="JNK131" s="277"/>
      <c r="JNL131" s="277"/>
      <c r="JNM131" s="277"/>
      <c r="JNN131" s="277"/>
      <c r="JNO131" s="277"/>
      <c r="JNP131" s="277"/>
      <c r="JNQ131" s="277"/>
      <c r="JNR131" s="277"/>
      <c r="JNS131" s="277"/>
      <c r="JNT131" s="277"/>
      <c r="JNU131" s="277"/>
      <c r="JNV131" s="277"/>
      <c r="JNW131" s="277"/>
      <c r="JNX131" s="277"/>
      <c r="JNY131" s="277"/>
      <c r="JNZ131" s="277"/>
      <c r="JOA131" s="277"/>
      <c r="JOB131" s="277"/>
      <c r="JOC131" s="277"/>
      <c r="JOD131" s="277"/>
      <c r="JOE131" s="277"/>
      <c r="JOF131" s="277"/>
      <c r="JOG131" s="277"/>
      <c r="JOH131" s="277"/>
      <c r="JOI131" s="277"/>
      <c r="JOJ131" s="277"/>
      <c r="JOK131" s="277"/>
      <c r="JOL131" s="277"/>
      <c r="JOM131" s="277"/>
      <c r="JON131" s="277"/>
      <c r="JOO131" s="277"/>
      <c r="JOP131" s="277"/>
      <c r="JOQ131" s="277"/>
      <c r="JOR131" s="277"/>
      <c r="JOS131" s="277"/>
      <c r="JOT131" s="277"/>
      <c r="JOU131" s="277"/>
      <c r="JOV131" s="277"/>
      <c r="JOW131" s="277"/>
      <c r="JOX131" s="277"/>
      <c r="JOY131" s="277"/>
      <c r="JOZ131" s="277"/>
      <c r="JPA131" s="277"/>
      <c r="JPB131" s="277"/>
      <c r="JPC131" s="277"/>
      <c r="JPD131" s="277"/>
      <c r="JPE131" s="277"/>
      <c r="JPF131" s="277"/>
      <c r="JPG131" s="277"/>
      <c r="JPH131" s="277"/>
      <c r="JPI131" s="277"/>
      <c r="JPJ131" s="277"/>
      <c r="JPK131" s="277"/>
      <c r="JPL131" s="277"/>
      <c r="JPM131" s="277"/>
      <c r="JPN131" s="277"/>
      <c r="JPO131" s="277"/>
      <c r="JPP131" s="277"/>
      <c r="JPQ131" s="277"/>
      <c r="JPR131" s="277"/>
      <c r="JPS131" s="277"/>
      <c r="JPT131" s="277"/>
      <c r="JPU131" s="277"/>
      <c r="JPV131" s="277"/>
      <c r="JPW131" s="277"/>
      <c r="JPX131" s="277"/>
      <c r="JPY131" s="277"/>
      <c r="JPZ131" s="277"/>
      <c r="JQA131" s="277"/>
      <c r="JQB131" s="277"/>
      <c r="JQC131" s="277"/>
      <c r="JQD131" s="277"/>
      <c r="JQE131" s="277"/>
      <c r="JQF131" s="277"/>
      <c r="JQG131" s="277"/>
      <c r="JQH131" s="277"/>
      <c r="JQI131" s="277"/>
      <c r="JQJ131" s="277"/>
      <c r="JQK131" s="277"/>
      <c r="JQL131" s="277"/>
      <c r="JQM131" s="277"/>
      <c r="JQN131" s="277"/>
      <c r="JQO131" s="277"/>
      <c r="JQP131" s="277"/>
      <c r="JQQ131" s="277"/>
      <c r="JQR131" s="277"/>
      <c r="JQS131" s="277"/>
      <c r="JQT131" s="277"/>
      <c r="JQU131" s="277"/>
      <c r="JQV131" s="277"/>
      <c r="JQW131" s="277"/>
      <c r="JQX131" s="277"/>
      <c r="JQY131" s="277"/>
      <c r="JQZ131" s="277"/>
      <c r="JRA131" s="277"/>
      <c r="JRB131" s="277"/>
      <c r="JRC131" s="277"/>
      <c r="JRD131" s="277"/>
      <c r="JRE131" s="277"/>
      <c r="JRF131" s="277"/>
      <c r="JRG131" s="277"/>
      <c r="JRH131" s="277"/>
      <c r="JRI131" s="277"/>
      <c r="JRJ131" s="277"/>
      <c r="JRK131" s="277"/>
      <c r="JRL131" s="277"/>
      <c r="JRM131" s="277"/>
      <c r="JRN131" s="277"/>
      <c r="JRO131" s="277"/>
      <c r="JRP131" s="277"/>
      <c r="JRQ131" s="277"/>
      <c r="JRR131" s="277"/>
      <c r="JRS131" s="277"/>
      <c r="JRT131" s="277"/>
      <c r="JRU131" s="277"/>
      <c r="JRV131" s="277"/>
      <c r="JRW131" s="277"/>
      <c r="JRX131" s="277"/>
      <c r="JRY131" s="277"/>
      <c r="JRZ131" s="277"/>
      <c r="JSA131" s="277"/>
      <c r="JSB131" s="277"/>
      <c r="JSC131" s="277"/>
      <c r="JSD131" s="277"/>
      <c r="JSE131" s="277"/>
      <c r="JSF131" s="277"/>
      <c r="JSG131" s="277"/>
      <c r="JSH131" s="277"/>
      <c r="JSI131" s="277"/>
      <c r="JSJ131" s="277"/>
      <c r="JSK131" s="277"/>
      <c r="JSL131" s="277"/>
      <c r="JSM131" s="277"/>
      <c r="JSN131" s="277"/>
      <c r="JSO131" s="277"/>
      <c r="JSP131" s="277"/>
      <c r="JSQ131" s="277"/>
      <c r="JSR131" s="277"/>
      <c r="JSS131" s="277"/>
      <c r="JST131" s="277"/>
      <c r="JSU131" s="277"/>
      <c r="JSV131" s="277"/>
      <c r="JSW131" s="277"/>
      <c r="JSX131" s="277"/>
      <c r="JSY131" s="277"/>
      <c r="JSZ131" s="277"/>
      <c r="JTA131" s="277"/>
      <c r="JTB131" s="277"/>
      <c r="JTC131" s="277"/>
      <c r="JTD131" s="277"/>
      <c r="JTE131" s="277"/>
      <c r="JTF131" s="277"/>
      <c r="JTG131" s="277"/>
      <c r="JTH131" s="277"/>
      <c r="JTI131" s="277"/>
      <c r="JTJ131" s="277"/>
      <c r="JTK131" s="277"/>
      <c r="JTL131" s="277"/>
      <c r="JTM131" s="277"/>
      <c r="JTN131" s="277"/>
      <c r="JTO131" s="277"/>
      <c r="JTP131" s="277"/>
      <c r="JTQ131" s="277"/>
      <c r="JTR131" s="277"/>
      <c r="JTS131" s="277"/>
      <c r="JTT131" s="277"/>
      <c r="JTU131" s="277"/>
      <c r="JTV131" s="277"/>
      <c r="JTW131" s="277"/>
      <c r="JTX131" s="277"/>
      <c r="JTY131" s="277"/>
      <c r="JTZ131" s="277"/>
      <c r="JUA131" s="277"/>
      <c r="JUB131" s="277"/>
      <c r="JUC131" s="277"/>
      <c r="JUD131" s="277"/>
      <c r="JUE131" s="277"/>
      <c r="JUF131" s="277"/>
      <c r="JUG131" s="277"/>
      <c r="JUH131" s="277"/>
      <c r="JUI131" s="277"/>
      <c r="JUJ131" s="277"/>
      <c r="JUK131" s="277"/>
      <c r="JUL131" s="277"/>
      <c r="JUM131" s="277"/>
      <c r="JUN131" s="277"/>
      <c r="JUO131" s="277"/>
      <c r="JUP131" s="277"/>
      <c r="JUQ131" s="277"/>
      <c r="JUR131" s="277"/>
      <c r="JUS131" s="277"/>
      <c r="JUT131" s="277"/>
      <c r="JUU131" s="277"/>
      <c r="JUV131" s="277"/>
      <c r="JUW131" s="277"/>
      <c r="JUX131" s="277"/>
      <c r="JUY131" s="277"/>
      <c r="JUZ131" s="277"/>
      <c r="JVA131" s="277"/>
      <c r="JVB131" s="277"/>
      <c r="JVC131" s="277"/>
      <c r="JVD131" s="277"/>
      <c r="JVE131" s="277"/>
      <c r="JVF131" s="277"/>
      <c r="JVG131" s="277"/>
      <c r="JVH131" s="277"/>
      <c r="JVI131" s="277"/>
      <c r="JVJ131" s="277"/>
      <c r="JVK131" s="277"/>
      <c r="JVL131" s="277"/>
      <c r="JVM131" s="277"/>
      <c r="JVN131" s="277"/>
      <c r="JVO131" s="277"/>
      <c r="JVP131" s="277"/>
      <c r="JVQ131" s="277"/>
      <c r="JVR131" s="277"/>
      <c r="JVS131" s="277"/>
      <c r="JVT131" s="277"/>
      <c r="JVU131" s="277"/>
      <c r="JVV131" s="277"/>
      <c r="JVW131" s="277"/>
      <c r="JVX131" s="277"/>
      <c r="JVY131" s="277"/>
      <c r="JVZ131" s="277"/>
      <c r="JWA131" s="277"/>
      <c r="JWB131" s="277"/>
      <c r="JWC131" s="277"/>
      <c r="JWD131" s="277"/>
      <c r="JWE131" s="277"/>
      <c r="JWF131" s="277"/>
      <c r="JWG131" s="277"/>
      <c r="JWH131" s="277"/>
      <c r="JWI131" s="277"/>
      <c r="JWJ131" s="277"/>
      <c r="JWK131" s="277"/>
      <c r="JWL131" s="277"/>
      <c r="JWM131" s="277"/>
      <c r="JWN131" s="277"/>
      <c r="JWO131" s="277"/>
      <c r="JWP131" s="277"/>
      <c r="JWQ131" s="277"/>
      <c r="JWR131" s="277"/>
      <c r="JWS131" s="277"/>
      <c r="JWT131" s="277"/>
      <c r="JWU131" s="277"/>
      <c r="JWV131" s="277"/>
      <c r="JWW131" s="277"/>
      <c r="JWX131" s="277"/>
      <c r="JWY131" s="277"/>
      <c r="JWZ131" s="277"/>
      <c r="JXA131" s="277"/>
      <c r="JXB131" s="277"/>
      <c r="JXC131" s="277"/>
      <c r="JXD131" s="277"/>
      <c r="JXE131" s="277"/>
      <c r="JXF131" s="277"/>
      <c r="JXG131" s="277"/>
      <c r="JXH131" s="277"/>
      <c r="JXI131" s="277"/>
      <c r="JXJ131" s="277"/>
      <c r="JXK131" s="277"/>
      <c r="JXL131" s="277"/>
      <c r="JXM131" s="277"/>
      <c r="JXN131" s="277"/>
      <c r="JXO131" s="277"/>
      <c r="JXP131" s="277"/>
      <c r="JXQ131" s="277"/>
      <c r="JXR131" s="277"/>
      <c r="JXS131" s="277"/>
      <c r="JXT131" s="277"/>
      <c r="JXU131" s="277"/>
      <c r="JXV131" s="277"/>
      <c r="JXW131" s="277"/>
      <c r="JXX131" s="277"/>
      <c r="JXY131" s="277"/>
      <c r="JXZ131" s="277"/>
      <c r="JYA131" s="277"/>
      <c r="JYB131" s="277"/>
      <c r="JYC131" s="277"/>
      <c r="JYD131" s="277"/>
      <c r="JYE131" s="277"/>
      <c r="JYF131" s="277"/>
      <c r="JYG131" s="277"/>
      <c r="JYH131" s="277"/>
      <c r="JYI131" s="277"/>
      <c r="JYJ131" s="277"/>
      <c r="JYK131" s="277"/>
      <c r="JYL131" s="277"/>
      <c r="JYM131" s="277"/>
      <c r="JYN131" s="277"/>
      <c r="JYO131" s="277"/>
      <c r="JYP131" s="277"/>
      <c r="JYQ131" s="277"/>
      <c r="JYR131" s="277"/>
      <c r="JYS131" s="277"/>
      <c r="JYT131" s="277"/>
      <c r="JYU131" s="277"/>
      <c r="JYV131" s="277"/>
      <c r="JYW131" s="277"/>
      <c r="JYX131" s="277"/>
      <c r="JYY131" s="277"/>
      <c r="JYZ131" s="277"/>
      <c r="JZA131" s="277"/>
      <c r="JZB131" s="277"/>
      <c r="JZC131" s="277"/>
      <c r="JZD131" s="277"/>
      <c r="JZE131" s="277"/>
      <c r="JZF131" s="277"/>
      <c r="JZG131" s="277"/>
      <c r="JZH131" s="277"/>
      <c r="JZI131" s="277"/>
      <c r="JZJ131" s="277"/>
      <c r="JZK131" s="277"/>
      <c r="JZL131" s="277"/>
      <c r="JZM131" s="277"/>
      <c r="JZN131" s="277"/>
      <c r="JZO131" s="277"/>
      <c r="JZP131" s="277"/>
      <c r="JZQ131" s="277"/>
      <c r="JZR131" s="277"/>
      <c r="JZS131" s="277"/>
      <c r="JZT131" s="277"/>
      <c r="JZU131" s="277"/>
      <c r="JZV131" s="277"/>
      <c r="JZW131" s="277"/>
      <c r="JZX131" s="277"/>
      <c r="JZY131" s="277"/>
      <c r="JZZ131" s="277"/>
      <c r="KAA131" s="277"/>
      <c r="KAB131" s="277"/>
      <c r="KAC131" s="277"/>
      <c r="KAD131" s="277"/>
      <c r="KAE131" s="277"/>
      <c r="KAF131" s="277"/>
      <c r="KAG131" s="277"/>
      <c r="KAH131" s="277"/>
      <c r="KAI131" s="277"/>
      <c r="KAJ131" s="277"/>
      <c r="KAK131" s="277"/>
      <c r="KAL131" s="277"/>
      <c r="KAM131" s="277"/>
      <c r="KAN131" s="277"/>
      <c r="KAO131" s="277"/>
      <c r="KAP131" s="277"/>
      <c r="KAQ131" s="277"/>
      <c r="KAR131" s="277"/>
      <c r="KAS131" s="277"/>
      <c r="KAT131" s="277"/>
      <c r="KAU131" s="277"/>
      <c r="KAV131" s="277"/>
      <c r="KAW131" s="277"/>
      <c r="KAX131" s="277"/>
      <c r="KAY131" s="277"/>
      <c r="KAZ131" s="277"/>
      <c r="KBA131" s="277"/>
      <c r="KBB131" s="277"/>
      <c r="KBC131" s="277"/>
      <c r="KBD131" s="277"/>
      <c r="KBE131" s="277"/>
      <c r="KBF131" s="277"/>
      <c r="KBG131" s="277"/>
      <c r="KBH131" s="277"/>
      <c r="KBI131" s="277"/>
      <c r="KBJ131" s="277"/>
      <c r="KBK131" s="277"/>
      <c r="KBL131" s="277"/>
      <c r="KBM131" s="277"/>
      <c r="KBN131" s="277"/>
      <c r="KBO131" s="277"/>
      <c r="KBP131" s="277"/>
      <c r="KBQ131" s="277"/>
      <c r="KBR131" s="277"/>
      <c r="KBS131" s="277"/>
      <c r="KBT131" s="277"/>
      <c r="KBU131" s="277"/>
      <c r="KBV131" s="277"/>
      <c r="KBW131" s="277"/>
      <c r="KBX131" s="277"/>
      <c r="KBY131" s="277"/>
      <c r="KBZ131" s="277"/>
      <c r="KCA131" s="277"/>
      <c r="KCB131" s="277"/>
      <c r="KCC131" s="277"/>
      <c r="KCD131" s="277"/>
      <c r="KCE131" s="277"/>
      <c r="KCF131" s="277"/>
      <c r="KCG131" s="277"/>
      <c r="KCH131" s="277"/>
      <c r="KCI131" s="277"/>
      <c r="KCJ131" s="277"/>
      <c r="KCK131" s="277"/>
      <c r="KCL131" s="277"/>
      <c r="KCM131" s="277"/>
      <c r="KCN131" s="277"/>
      <c r="KCO131" s="277"/>
      <c r="KCP131" s="277"/>
      <c r="KCQ131" s="277"/>
      <c r="KCR131" s="277"/>
      <c r="KCS131" s="277"/>
      <c r="KCT131" s="277"/>
      <c r="KCU131" s="277"/>
      <c r="KCV131" s="277"/>
      <c r="KCW131" s="277"/>
      <c r="KCX131" s="277"/>
      <c r="KCY131" s="277"/>
      <c r="KCZ131" s="277"/>
      <c r="KDA131" s="277"/>
      <c r="KDB131" s="277"/>
      <c r="KDC131" s="277"/>
      <c r="KDD131" s="277"/>
      <c r="KDE131" s="277"/>
      <c r="KDF131" s="277"/>
      <c r="KDG131" s="277"/>
      <c r="KDH131" s="277"/>
      <c r="KDI131" s="277"/>
      <c r="KDJ131" s="277"/>
      <c r="KDK131" s="277"/>
      <c r="KDL131" s="277"/>
      <c r="KDM131" s="277"/>
      <c r="KDN131" s="277"/>
      <c r="KDO131" s="277"/>
      <c r="KDP131" s="277"/>
      <c r="KDQ131" s="277"/>
      <c r="KDR131" s="277"/>
      <c r="KDS131" s="277"/>
      <c r="KDT131" s="277"/>
      <c r="KDU131" s="277"/>
      <c r="KDV131" s="277"/>
      <c r="KDW131" s="277"/>
      <c r="KDX131" s="277"/>
      <c r="KDY131" s="277"/>
      <c r="KDZ131" s="277"/>
      <c r="KEA131" s="277"/>
      <c r="KEB131" s="277"/>
      <c r="KEC131" s="277"/>
      <c r="KED131" s="277"/>
      <c r="KEE131" s="277"/>
      <c r="KEF131" s="277"/>
      <c r="KEG131" s="277"/>
      <c r="KEH131" s="277"/>
      <c r="KEI131" s="277"/>
      <c r="KEJ131" s="277"/>
      <c r="KEK131" s="277"/>
      <c r="KEL131" s="277"/>
      <c r="KEM131" s="277"/>
      <c r="KEN131" s="277"/>
      <c r="KEO131" s="277"/>
      <c r="KEP131" s="277"/>
      <c r="KEQ131" s="277"/>
      <c r="KER131" s="277"/>
      <c r="KES131" s="277"/>
      <c r="KET131" s="277"/>
      <c r="KEU131" s="277"/>
      <c r="KEV131" s="277"/>
      <c r="KEW131" s="277"/>
      <c r="KEX131" s="277"/>
      <c r="KEY131" s="277"/>
      <c r="KEZ131" s="277"/>
      <c r="KFA131" s="277"/>
      <c r="KFB131" s="277"/>
      <c r="KFC131" s="277"/>
      <c r="KFD131" s="277"/>
      <c r="KFE131" s="277"/>
      <c r="KFF131" s="277"/>
      <c r="KFG131" s="277"/>
      <c r="KFH131" s="277"/>
      <c r="KFI131" s="277"/>
      <c r="KFJ131" s="277"/>
      <c r="KFK131" s="277"/>
      <c r="KFL131" s="277"/>
      <c r="KFM131" s="277"/>
      <c r="KFN131" s="277"/>
      <c r="KFO131" s="277"/>
      <c r="KFP131" s="277"/>
      <c r="KFQ131" s="277"/>
      <c r="KFR131" s="277"/>
      <c r="KFS131" s="277"/>
      <c r="KFT131" s="277"/>
      <c r="KFU131" s="277"/>
      <c r="KFV131" s="277"/>
      <c r="KFW131" s="277"/>
      <c r="KFX131" s="277"/>
      <c r="KFY131" s="277"/>
      <c r="KFZ131" s="277"/>
      <c r="KGA131" s="277"/>
      <c r="KGB131" s="277"/>
      <c r="KGC131" s="277"/>
      <c r="KGD131" s="277"/>
      <c r="KGE131" s="277"/>
      <c r="KGF131" s="277"/>
      <c r="KGG131" s="277"/>
      <c r="KGH131" s="277"/>
      <c r="KGI131" s="277"/>
      <c r="KGJ131" s="277"/>
      <c r="KGK131" s="277"/>
      <c r="KGL131" s="277"/>
      <c r="KGM131" s="277"/>
      <c r="KGN131" s="277"/>
      <c r="KGO131" s="277"/>
      <c r="KGP131" s="277"/>
      <c r="KGQ131" s="277"/>
      <c r="KGR131" s="277"/>
      <c r="KGS131" s="277"/>
      <c r="KGT131" s="277"/>
      <c r="KGU131" s="277"/>
      <c r="KGV131" s="277"/>
      <c r="KGW131" s="277"/>
      <c r="KGX131" s="277"/>
      <c r="KGY131" s="277"/>
      <c r="KGZ131" s="277"/>
      <c r="KHA131" s="277"/>
      <c r="KHB131" s="277"/>
      <c r="KHC131" s="277"/>
      <c r="KHD131" s="277"/>
      <c r="KHE131" s="277"/>
      <c r="KHF131" s="277"/>
      <c r="KHG131" s="277"/>
      <c r="KHH131" s="277"/>
      <c r="KHI131" s="277"/>
      <c r="KHJ131" s="277"/>
      <c r="KHK131" s="277"/>
      <c r="KHL131" s="277"/>
      <c r="KHM131" s="277"/>
      <c r="KHN131" s="277"/>
      <c r="KHO131" s="277"/>
      <c r="KHP131" s="277"/>
      <c r="KHQ131" s="277"/>
      <c r="KHR131" s="277"/>
      <c r="KHS131" s="277"/>
      <c r="KHT131" s="277"/>
      <c r="KHU131" s="277"/>
      <c r="KHV131" s="277"/>
      <c r="KHW131" s="277"/>
      <c r="KHX131" s="277"/>
      <c r="KHY131" s="277"/>
      <c r="KHZ131" s="277"/>
      <c r="KIA131" s="277"/>
      <c r="KIB131" s="277"/>
      <c r="KIC131" s="277"/>
      <c r="KID131" s="277"/>
      <c r="KIE131" s="277"/>
      <c r="KIF131" s="277"/>
      <c r="KIG131" s="277"/>
      <c r="KIH131" s="277"/>
      <c r="KII131" s="277"/>
      <c r="KIJ131" s="277"/>
      <c r="KIK131" s="277"/>
      <c r="KIL131" s="277"/>
      <c r="KIM131" s="277"/>
      <c r="KIN131" s="277"/>
      <c r="KIO131" s="277"/>
      <c r="KIP131" s="277"/>
      <c r="KIQ131" s="277"/>
      <c r="KIR131" s="277"/>
      <c r="KIS131" s="277"/>
      <c r="KIT131" s="277"/>
      <c r="KIU131" s="277"/>
      <c r="KIV131" s="277"/>
      <c r="KIW131" s="277"/>
      <c r="KIX131" s="277"/>
      <c r="KIY131" s="277"/>
      <c r="KIZ131" s="277"/>
      <c r="KJA131" s="277"/>
      <c r="KJB131" s="277"/>
      <c r="KJC131" s="277"/>
      <c r="KJD131" s="277"/>
      <c r="KJE131" s="277"/>
      <c r="KJF131" s="277"/>
      <c r="KJG131" s="277"/>
      <c r="KJH131" s="277"/>
      <c r="KJI131" s="277"/>
      <c r="KJJ131" s="277"/>
      <c r="KJK131" s="277"/>
      <c r="KJL131" s="277"/>
      <c r="KJM131" s="277"/>
      <c r="KJN131" s="277"/>
      <c r="KJO131" s="277"/>
      <c r="KJP131" s="277"/>
      <c r="KJQ131" s="277"/>
      <c r="KJR131" s="277"/>
      <c r="KJS131" s="277"/>
      <c r="KJT131" s="277"/>
      <c r="KJU131" s="277"/>
      <c r="KJV131" s="277"/>
      <c r="KJW131" s="277"/>
      <c r="KJX131" s="277"/>
      <c r="KJY131" s="277"/>
      <c r="KJZ131" s="277"/>
      <c r="KKA131" s="277"/>
      <c r="KKB131" s="277"/>
      <c r="KKC131" s="277"/>
      <c r="KKD131" s="277"/>
      <c r="KKE131" s="277"/>
      <c r="KKF131" s="277"/>
      <c r="KKG131" s="277"/>
      <c r="KKH131" s="277"/>
      <c r="KKI131" s="277"/>
      <c r="KKJ131" s="277"/>
      <c r="KKK131" s="277"/>
      <c r="KKL131" s="277"/>
      <c r="KKM131" s="277"/>
      <c r="KKN131" s="277"/>
      <c r="KKO131" s="277"/>
      <c r="KKP131" s="277"/>
      <c r="KKQ131" s="277"/>
      <c r="KKR131" s="277"/>
      <c r="KKS131" s="277"/>
      <c r="KKT131" s="277"/>
      <c r="KKU131" s="277"/>
      <c r="KKV131" s="277"/>
      <c r="KKW131" s="277"/>
      <c r="KKX131" s="277"/>
      <c r="KKY131" s="277"/>
      <c r="KKZ131" s="277"/>
      <c r="KLA131" s="277"/>
      <c r="KLB131" s="277"/>
      <c r="KLC131" s="277"/>
      <c r="KLD131" s="277"/>
      <c r="KLE131" s="277"/>
      <c r="KLF131" s="277"/>
      <c r="KLG131" s="277"/>
      <c r="KLH131" s="277"/>
      <c r="KLI131" s="277"/>
      <c r="KLJ131" s="277"/>
      <c r="KLK131" s="277"/>
      <c r="KLL131" s="277"/>
      <c r="KLM131" s="277"/>
      <c r="KLN131" s="277"/>
      <c r="KLO131" s="277"/>
      <c r="KLP131" s="277"/>
      <c r="KLQ131" s="277"/>
      <c r="KLR131" s="277"/>
      <c r="KLS131" s="277"/>
      <c r="KLT131" s="277"/>
      <c r="KLU131" s="277"/>
      <c r="KLV131" s="277"/>
      <c r="KLW131" s="277"/>
      <c r="KLX131" s="277"/>
      <c r="KLY131" s="277"/>
      <c r="KLZ131" s="277"/>
      <c r="KMA131" s="277"/>
      <c r="KMB131" s="277"/>
      <c r="KMC131" s="277"/>
      <c r="KMD131" s="277"/>
      <c r="KME131" s="277"/>
      <c r="KMF131" s="277"/>
      <c r="KMG131" s="277"/>
      <c r="KMH131" s="277"/>
      <c r="KMI131" s="277"/>
      <c r="KMJ131" s="277"/>
      <c r="KMK131" s="277"/>
      <c r="KML131" s="277"/>
      <c r="KMM131" s="277"/>
      <c r="KMN131" s="277"/>
      <c r="KMO131" s="277"/>
      <c r="KMP131" s="277"/>
      <c r="KMQ131" s="277"/>
      <c r="KMR131" s="277"/>
      <c r="KMS131" s="277"/>
      <c r="KMT131" s="277"/>
      <c r="KMU131" s="277"/>
      <c r="KMV131" s="277"/>
      <c r="KMW131" s="277"/>
      <c r="KMX131" s="277"/>
      <c r="KMY131" s="277"/>
      <c r="KMZ131" s="277"/>
      <c r="KNA131" s="277"/>
      <c r="KNB131" s="277"/>
      <c r="KNC131" s="277"/>
      <c r="KND131" s="277"/>
      <c r="KNE131" s="277"/>
      <c r="KNF131" s="277"/>
      <c r="KNG131" s="277"/>
      <c r="KNH131" s="277"/>
      <c r="KNI131" s="277"/>
      <c r="KNJ131" s="277"/>
      <c r="KNK131" s="277"/>
      <c r="KNL131" s="277"/>
      <c r="KNM131" s="277"/>
      <c r="KNN131" s="277"/>
      <c r="KNO131" s="277"/>
      <c r="KNP131" s="277"/>
      <c r="KNQ131" s="277"/>
      <c r="KNR131" s="277"/>
      <c r="KNS131" s="277"/>
      <c r="KNT131" s="277"/>
      <c r="KNU131" s="277"/>
      <c r="KNV131" s="277"/>
      <c r="KNW131" s="277"/>
      <c r="KNX131" s="277"/>
      <c r="KNY131" s="277"/>
      <c r="KNZ131" s="277"/>
      <c r="KOA131" s="277"/>
      <c r="KOB131" s="277"/>
      <c r="KOC131" s="277"/>
      <c r="KOD131" s="277"/>
      <c r="KOE131" s="277"/>
      <c r="KOF131" s="277"/>
      <c r="KOG131" s="277"/>
      <c r="KOH131" s="277"/>
      <c r="KOI131" s="277"/>
      <c r="KOJ131" s="277"/>
      <c r="KOK131" s="277"/>
      <c r="KOL131" s="277"/>
      <c r="KOM131" s="277"/>
      <c r="KON131" s="277"/>
      <c r="KOO131" s="277"/>
      <c r="KOP131" s="277"/>
      <c r="KOQ131" s="277"/>
      <c r="KOR131" s="277"/>
      <c r="KOS131" s="277"/>
      <c r="KOT131" s="277"/>
      <c r="KOU131" s="277"/>
      <c r="KOV131" s="277"/>
      <c r="KOW131" s="277"/>
      <c r="KOX131" s="277"/>
      <c r="KOY131" s="277"/>
      <c r="KOZ131" s="277"/>
      <c r="KPA131" s="277"/>
      <c r="KPB131" s="277"/>
      <c r="KPC131" s="277"/>
      <c r="KPD131" s="277"/>
      <c r="KPE131" s="277"/>
      <c r="KPF131" s="277"/>
      <c r="KPG131" s="277"/>
      <c r="KPH131" s="277"/>
      <c r="KPI131" s="277"/>
      <c r="KPJ131" s="277"/>
      <c r="KPK131" s="277"/>
      <c r="KPL131" s="277"/>
      <c r="KPM131" s="277"/>
      <c r="KPN131" s="277"/>
      <c r="KPO131" s="277"/>
      <c r="KPP131" s="277"/>
      <c r="KPQ131" s="277"/>
      <c r="KPR131" s="277"/>
      <c r="KPS131" s="277"/>
      <c r="KPT131" s="277"/>
      <c r="KPU131" s="277"/>
      <c r="KPV131" s="277"/>
      <c r="KPW131" s="277"/>
      <c r="KPX131" s="277"/>
      <c r="KPY131" s="277"/>
      <c r="KPZ131" s="277"/>
      <c r="KQA131" s="277"/>
      <c r="KQB131" s="277"/>
      <c r="KQC131" s="277"/>
      <c r="KQD131" s="277"/>
      <c r="KQE131" s="277"/>
      <c r="KQF131" s="277"/>
      <c r="KQG131" s="277"/>
      <c r="KQH131" s="277"/>
      <c r="KQI131" s="277"/>
      <c r="KQJ131" s="277"/>
      <c r="KQK131" s="277"/>
      <c r="KQL131" s="277"/>
      <c r="KQM131" s="277"/>
      <c r="KQN131" s="277"/>
      <c r="KQO131" s="277"/>
      <c r="KQP131" s="277"/>
      <c r="KQQ131" s="277"/>
      <c r="KQR131" s="277"/>
      <c r="KQS131" s="277"/>
      <c r="KQT131" s="277"/>
      <c r="KQU131" s="277"/>
      <c r="KQV131" s="277"/>
      <c r="KQW131" s="277"/>
      <c r="KQX131" s="277"/>
      <c r="KQY131" s="277"/>
      <c r="KQZ131" s="277"/>
      <c r="KRA131" s="277"/>
      <c r="KRB131" s="277"/>
      <c r="KRC131" s="277"/>
      <c r="KRD131" s="277"/>
      <c r="KRE131" s="277"/>
      <c r="KRF131" s="277"/>
      <c r="KRG131" s="277"/>
      <c r="KRH131" s="277"/>
      <c r="KRI131" s="277"/>
      <c r="KRJ131" s="277"/>
      <c r="KRK131" s="277"/>
      <c r="KRL131" s="277"/>
      <c r="KRM131" s="277"/>
      <c r="KRN131" s="277"/>
      <c r="KRO131" s="277"/>
      <c r="KRP131" s="277"/>
      <c r="KRQ131" s="277"/>
      <c r="KRR131" s="277"/>
      <c r="KRS131" s="277"/>
      <c r="KRT131" s="277"/>
      <c r="KRU131" s="277"/>
      <c r="KRV131" s="277"/>
      <c r="KRW131" s="277"/>
      <c r="KRX131" s="277"/>
      <c r="KRY131" s="277"/>
      <c r="KRZ131" s="277"/>
      <c r="KSA131" s="277"/>
      <c r="KSB131" s="277"/>
      <c r="KSC131" s="277"/>
      <c r="KSD131" s="277"/>
      <c r="KSE131" s="277"/>
      <c r="KSF131" s="277"/>
      <c r="KSG131" s="277"/>
      <c r="KSH131" s="277"/>
      <c r="KSI131" s="277"/>
      <c r="KSJ131" s="277"/>
      <c r="KSK131" s="277"/>
      <c r="KSL131" s="277"/>
      <c r="KSM131" s="277"/>
      <c r="KSN131" s="277"/>
      <c r="KSO131" s="277"/>
      <c r="KSP131" s="277"/>
      <c r="KSQ131" s="277"/>
      <c r="KSR131" s="277"/>
      <c r="KSS131" s="277"/>
      <c r="KST131" s="277"/>
      <c r="KSU131" s="277"/>
      <c r="KSV131" s="277"/>
      <c r="KSW131" s="277"/>
      <c r="KSX131" s="277"/>
      <c r="KSY131" s="277"/>
      <c r="KSZ131" s="277"/>
      <c r="KTA131" s="277"/>
      <c r="KTB131" s="277"/>
      <c r="KTC131" s="277"/>
      <c r="KTD131" s="277"/>
      <c r="KTE131" s="277"/>
      <c r="KTF131" s="277"/>
      <c r="KTG131" s="277"/>
      <c r="KTH131" s="277"/>
      <c r="KTI131" s="277"/>
      <c r="KTJ131" s="277"/>
      <c r="KTK131" s="277"/>
      <c r="KTL131" s="277"/>
      <c r="KTM131" s="277"/>
      <c r="KTN131" s="277"/>
      <c r="KTO131" s="277"/>
      <c r="KTP131" s="277"/>
      <c r="KTQ131" s="277"/>
      <c r="KTR131" s="277"/>
      <c r="KTS131" s="277"/>
      <c r="KTT131" s="277"/>
      <c r="KTU131" s="277"/>
      <c r="KTV131" s="277"/>
      <c r="KTW131" s="277"/>
      <c r="KTX131" s="277"/>
      <c r="KTY131" s="277"/>
      <c r="KTZ131" s="277"/>
      <c r="KUA131" s="277"/>
      <c r="KUB131" s="277"/>
      <c r="KUC131" s="277"/>
      <c r="KUD131" s="277"/>
      <c r="KUE131" s="277"/>
      <c r="KUF131" s="277"/>
      <c r="KUG131" s="277"/>
      <c r="KUH131" s="277"/>
      <c r="KUI131" s="277"/>
      <c r="KUJ131" s="277"/>
      <c r="KUK131" s="277"/>
      <c r="KUL131" s="277"/>
      <c r="KUM131" s="277"/>
      <c r="KUN131" s="277"/>
      <c r="KUO131" s="277"/>
      <c r="KUP131" s="277"/>
      <c r="KUQ131" s="277"/>
      <c r="KUR131" s="277"/>
      <c r="KUS131" s="277"/>
      <c r="KUT131" s="277"/>
      <c r="KUU131" s="277"/>
      <c r="KUV131" s="277"/>
      <c r="KUW131" s="277"/>
      <c r="KUX131" s="277"/>
      <c r="KUY131" s="277"/>
      <c r="KUZ131" s="277"/>
      <c r="KVA131" s="277"/>
      <c r="KVB131" s="277"/>
      <c r="KVC131" s="277"/>
      <c r="KVD131" s="277"/>
      <c r="KVE131" s="277"/>
      <c r="KVF131" s="277"/>
      <c r="KVG131" s="277"/>
      <c r="KVH131" s="277"/>
      <c r="KVI131" s="277"/>
      <c r="KVJ131" s="277"/>
      <c r="KVK131" s="277"/>
      <c r="KVL131" s="277"/>
      <c r="KVM131" s="277"/>
      <c r="KVN131" s="277"/>
      <c r="KVO131" s="277"/>
      <c r="KVP131" s="277"/>
      <c r="KVQ131" s="277"/>
      <c r="KVR131" s="277"/>
      <c r="KVS131" s="277"/>
      <c r="KVT131" s="277"/>
      <c r="KVU131" s="277"/>
      <c r="KVV131" s="277"/>
      <c r="KVW131" s="277"/>
      <c r="KVX131" s="277"/>
      <c r="KVY131" s="277"/>
      <c r="KVZ131" s="277"/>
      <c r="KWA131" s="277"/>
      <c r="KWB131" s="277"/>
      <c r="KWC131" s="277"/>
      <c r="KWD131" s="277"/>
      <c r="KWE131" s="277"/>
      <c r="KWF131" s="277"/>
      <c r="KWG131" s="277"/>
      <c r="KWH131" s="277"/>
      <c r="KWI131" s="277"/>
      <c r="KWJ131" s="277"/>
      <c r="KWK131" s="277"/>
      <c r="KWL131" s="277"/>
      <c r="KWM131" s="277"/>
      <c r="KWN131" s="277"/>
      <c r="KWO131" s="277"/>
      <c r="KWP131" s="277"/>
      <c r="KWQ131" s="277"/>
      <c r="KWR131" s="277"/>
      <c r="KWS131" s="277"/>
      <c r="KWT131" s="277"/>
      <c r="KWU131" s="277"/>
      <c r="KWV131" s="277"/>
      <c r="KWW131" s="277"/>
      <c r="KWX131" s="277"/>
      <c r="KWY131" s="277"/>
      <c r="KWZ131" s="277"/>
      <c r="KXA131" s="277"/>
      <c r="KXB131" s="277"/>
      <c r="KXC131" s="277"/>
      <c r="KXD131" s="277"/>
      <c r="KXE131" s="277"/>
      <c r="KXF131" s="277"/>
      <c r="KXG131" s="277"/>
      <c r="KXH131" s="277"/>
      <c r="KXI131" s="277"/>
      <c r="KXJ131" s="277"/>
      <c r="KXK131" s="277"/>
      <c r="KXL131" s="277"/>
      <c r="KXM131" s="277"/>
      <c r="KXN131" s="277"/>
      <c r="KXO131" s="277"/>
      <c r="KXP131" s="277"/>
      <c r="KXQ131" s="277"/>
      <c r="KXR131" s="277"/>
      <c r="KXS131" s="277"/>
      <c r="KXT131" s="277"/>
      <c r="KXU131" s="277"/>
      <c r="KXV131" s="277"/>
      <c r="KXW131" s="277"/>
      <c r="KXX131" s="277"/>
      <c r="KXY131" s="277"/>
      <c r="KXZ131" s="277"/>
      <c r="KYA131" s="277"/>
      <c r="KYB131" s="277"/>
      <c r="KYC131" s="277"/>
      <c r="KYD131" s="277"/>
      <c r="KYE131" s="277"/>
      <c r="KYF131" s="277"/>
      <c r="KYG131" s="277"/>
      <c r="KYH131" s="277"/>
      <c r="KYI131" s="277"/>
      <c r="KYJ131" s="277"/>
      <c r="KYK131" s="277"/>
      <c r="KYL131" s="277"/>
      <c r="KYM131" s="277"/>
      <c r="KYN131" s="277"/>
      <c r="KYO131" s="277"/>
      <c r="KYP131" s="277"/>
      <c r="KYQ131" s="277"/>
      <c r="KYR131" s="277"/>
      <c r="KYS131" s="277"/>
      <c r="KYT131" s="277"/>
      <c r="KYU131" s="277"/>
      <c r="KYV131" s="277"/>
      <c r="KYW131" s="277"/>
      <c r="KYX131" s="277"/>
      <c r="KYY131" s="277"/>
      <c r="KYZ131" s="277"/>
      <c r="KZA131" s="277"/>
      <c r="KZB131" s="277"/>
      <c r="KZC131" s="277"/>
      <c r="KZD131" s="277"/>
      <c r="KZE131" s="277"/>
      <c r="KZF131" s="277"/>
      <c r="KZG131" s="277"/>
      <c r="KZH131" s="277"/>
      <c r="KZI131" s="277"/>
      <c r="KZJ131" s="277"/>
      <c r="KZK131" s="277"/>
      <c r="KZL131" s="277"/>
      <c r="KZM131" s="277"/>
      <c r="KZN131" s="277"/>
      <c r="KZO131" s="277"/>
      <c r="KZP131" s="277"/>
      <c r="KZQ131" s="277"/>
      <c r="KZR131" s="277"/>
      <c r="KZS131" s="277"/>
      <c r="KZT131" s="277"/>
      <c r="KZU131" s="277"/>
      <c r="KZV131" s="277"/>
      <c r="KZW131" s="277"/>
      <c r="KZX131" s="277"/>
      <c r="KZY131" s="277"/>
      <c r="KZZ131" s="277"/>
      <c r="LAA131" s="277"/>
      <c r="LAB131" s="277"/>
      <c r="LAC131" s="277"/>
      <c r="LAD131" s="277"/>
      <c r="LAE131" s="277"/>
      <c r="LAF131" s="277"/>
      <c r="LAG131" s="277"/>
      <c r="LAH131" s="277"/>
      <c r="LAI131" s="277"/>
      <c r="LAJ131" s="277"/>
      <c r="LAK131" s="277"/>
      <c r="LAL131" s="277"/>
      <c r="LAM131" s="277"/>
      <c r="LAN131" s="277"/>
      <c r="LAO131" s="277"/>
      <c r="LAP131" s="277"/>
      <c r="LAQ131" s="277"/>
      <c r="LAR131" s="277"/>
      <c r="LAS131" s="277"/>
      <c r="LAT131" s="277"/>
      <c r="LAU131" s="277"/>
      <c r="LAV131" s="277"/>
      <c r="LAW131" s="277"/>
      <c r="LAX131" s="277"/>
      <c r="LAY131" s="277"/>
      <c r="LAZ131" s="277"/>
      <c r="LBA131" s="277"/>
      <c r="LBB131" s="277"/>
      <c r="LBC131" s="277"/>
      <c r="LBD131" s="277"/>
      <c r="LBE131" s="277"/>
      <c r="LBF131" s="277"/>
      <c r="LBG131" s="277"/>
      <c r="LBH131" s="277"/>
      <c r="LBI131" s="277"/>
      <c r="LBJ131" s="277"/>
      <c r="LBK131" s="277"/>
      <c r="LBL131" s="277"/>
      <c r="LBM131" s="277"/>
      <c r="LBN131" s="277"/>
      <c r="LBO131" s="277"/>
      <c r="LBP131" s="277"/>
      <c r="LBQ131" s="277"/>
      <c r="LBR131" s="277"/>
      <c r="LBS131" s="277"/>
      <c r="LBT131" s="277"/>
      <c r="LBU131" s="277"/>
      <c r="LBV131" s="277"/>
      <c r="LBW131" s="277"/>
      <c r="LBX131" s="277"/>
      <c r="LBY131" s="277"/>
      <c r="LBZ131" s="277"/>
      <c r="LCA131" s="277"/>
      <c r="LCB131" s="277"/>
      <c r="LCC131" s="277"/>
      <c r="LCD131" s="277"/>
      <c r="LCE131" s="277"/>
      <c r="LCF131" s="277"/>
      <c r="LCG131" s="277"/>
      <c r="LCH131" s="277"/>
      <c r="LCI131" s="277"/>
      <c r="LCJ131" s="277"/>
      <c r="LCK131" s="277"/>
      <c r="LCL131" s="277"/>
      <c r="LCM131" s="277"/>
      <c r="LCN131" s="277"/>
      <c r="LCO131" s="277"/>
      <c r="LCP131" s="277"/>
      <c r="LCQ131" s="277"/>
      <c r="LCR131" s="277"/>
      <c r="LCS131" s="277"/>
      <c r="LCT131" s="277"/>
      <c r="LCU131" s="277"/>
      <c r="LCV131" s="277"/>
      <c r="LCW131" s="277"/>
      <c r="LCX131" s="277"/>
      <c r="LCY131" s="277"/>
      <c r="LCZ131" s="277"/>
      <c r="LDA131" s="277"/>
      <c r="LDB131" s="277"/>
      <c r="LDC131" s="277"/>
      <c r="LDD131" s="277"/>
      <c r="LDE131" s="277"/>
      <c r="LDF131" s="277"/>
      <c r="LDG131" s="277"/>
      <c r="LDH131" s="277"/>
      <c r="LDI131" s="277"/>
      <c r="LDJ131" s="277"/>
      <c r="LDK131" s="277"/>
      <c r="LDL131" s="277"/>
      <c r="LDM131" s="277"/>
      <c r="LDN131" s="277"/>
      <c r="LDO131" s="277"/>
      <c r="LDP131" s="277"/>
      <c r="LDQ131" s="277"/>
      <c r="LDR131" s="277"/>
      <c r="LDS131" s="277"/>
      <c r="LDT131" s="277"/>
      <c r="LDU131" s="277"/>
      <c r="LDV131" s="277"/>
      <c r="LDW131" s="277"/>
      <c r="LDX131" s="277"/>
      <c r="LDY131" s="277"/>
      <c r="LDZ131" s="277"/>
      <c r="LEA131" s="277"/>
      <c r="LEB131" s="277"/>
      <c r="LEC131" s="277"/>
      <c r="LED131" s="277"/>
      <c r="LEE131" s="277"/>
      <c r="LEF131" s="277"/>
      <c r="LEG131" s="277"/>
      <c r="LEH131" s="277"/>
      <c r="LEI131" s="277"/>
      <c r="LEJ131" s="277"/>
      <c r="LEK131" s="277"/>
      <c r="LEL131" s="277"/>
      <c r="LEM131" s="277"/>
      <c r="LEN131" s="277"/>
      <c r="LEO131" s="277"/>
      <c r="LEP131" s="277"/>
      <c r="LEQ131" s="277"/>
      <c r="LER131" s="277"/>
      <c r="LES131" s="277"/>
      <c r="LET131" s="277"/>
      <c r="LEU131" s="277"/>
      <c r="LEV131" s="277"/>
      <c r="LEW131" s="277"/>
      <c r="LEX131" s="277"/>
      <c r="LEY131" s="277"/>
      <c r="LEZ131" s="277"/>
      <c r="LFA131" s="277"/>
      <c r="LFB131" s="277"/>
      <c r="LFC131" s="277"/>
      <c r="LFD131" s="277"/>
      <c r="LFE131" s="277"/>
      <c r="LFF131" s="277"/>
      <c r="LFG131" s="277"/>
      <c r="LFH131" s="277"/>
      <c r="LFI131" s="277"/>
      <c r="LFJ131" s="277"/>
      <c r="LFK131" s="277"/>
      <c r="LFL131" s="277"/>
      <c r="LFM131" s="277"/>
      <c r="LFN131" s="277"/>
      <c r="LFO131" s="277"/>
      <c r="LFP131" s="277"/>
      <c r="LFQ131" s="277"/>
      <c r="LFR131" s="277"/>
      <c r="LFS131" s="277"/>
      <c r="LFT131" s="277"/>
      <c r="LFU131" s="277"/>
      <c r="LFV131" s="277"/>
      <c r="LFW131" s="277"/>
      <c r="LFX131" s="277"/>
      <c r="LFY131" s="277"/>
      <c r="LFZ131" s="277"/>
      <c r="LGA131" s="277"/>
      <c r="LGB131" s="277"/>
      <c r="LGC131" s="277"/>
      <c r="LGD131" s="277"/>
      <c r="LGE131" s="277"/>
      <c r="LGF131" s="277"/>
      <c r="LGG131" s="277"/>
      <c r="LGH131" s="277"/>
      <c r="LGI131" s="277"/>
      <c r="LGJ131" s="277"/>
      <c r="LGK131" s="277"/>
      <c r="LGL131" s="277"/>
      <c r="LGM131" s="277"/>
      <c r="LGN131" s="277"/>
      <c r="LGO131" s="277"/>
      <c r="LGP131" s="277"/>
      <c r="LGQ131" s="277"/>
      <c r="LGR131" s="277"/>
      <c r="LGS131" s="277"/>
      <c r="LGT131" s="277"/>
      <c r="LGU131" s="277"/>
      <c r="LGV131" s="277"/>
      <c r="LGW131" s="277"/>
      <c r="LGX131" s="277"/>
      <c r="LGY131" s="277"/>
      <c r="LGZ131" s="277"/>
      <c r="LHA131" s="277"/>
      <c r="LHB131" s="277"/>
      <c r="LHC131" s="277"/>
      <c r="LHD131" s="277"/>
      <c r="LHE131" s="277"/>
      <c r="LHF131" s="277"/>
      <c r="LHG131" s="277"/>
      <c r="LHH131" s="277"/>
      <c r="LHI131" s="277"/>
      <c r="LHJ131" s="277"/>
      <c r="LHK131" s="277"/>
      <c r="LHL131" s="277"/>
      <c r="LHM131" s="277"/>
      <c r="LHN131" s="277"/>
      <c r="LHO131" s="277"/>
      <c r="LHP131" s="277"/>
      <c r="LHQ131" s="277"/>
      <c r="LHR131" s="277"/>
      <c r="LHS131" s="277"/>
      <c r="LHT131" s="277"/>
      <c r="LHU131" s="277"/>
      <c r="LHV131" s="277"/>
      <c r="LHW131" s="277"/>
      <c r="LHX131" s="277"/>
      <c r="LHY131" s="277"/>
      <c r="LHZ131" s="277"/>
      <c r="LIA131" s="277"/>
      <c r="LIB131" s="277"/>
      <c r="LIC131" s="277"/>
      <c r="LID131" s="277"/>
      <c r="LIE131" s="277"/>
      <c r="LIF131" s="277"/>
      <c r="LIG131" s="277"/>
      <c r="LIH131" s="277"/>
      <c r="LII131" s="277"/>
      <c r="LIJ131" s="277"/>
      <c r="LIK131" s="277"/>
      <c r="LIL131" s="277"/>
      <c r="LIM131" s="277"/>
      <c r="LIN131" s="277"/>
      <c r="LIO131" s="277"/>
      <c r="LIP131" s="277"/>
      <c r="LIQ131" s="277"/>
      <c r="LIR131" s="277"/>
      <c r="LIS131" s="277"/>
      <c r="LIT131" s="277"/>
      <c r="LIU131" s="277"/>
      <c r="LIV131" s="277"/>
      <c r="LIW131" s="277"/>
      <c r="LIX131" s="277"/>
      <c r="LIY131" s="277"/>
      <c r="LIZ131" s="277"/>
      <c r="LJA131" s="277"/>
      <c r="LJB131" s="277"/>
      <c r="LJC131" s="277"/>
      <c r="LJD131" s="277"/>
      <c r="LJE131" s="277"/>
      <c r="LJF131" s="277"/>
      <c r="LJG131" s="277"/>
      <c r="LJH131" s="277"/>
      <c r="LJI131" s="277"/>
      <c r="LJJ131" s="277"/>
      <c r="LJK131" s="277"/>
      <c r="LJL131" s="277"/>
      <c r="LJM131" s="277"/>
      <c r="LJN131" s="277"/>
      <c r="LJO131" s="277"/>
      <c r="LJP131" s="277"/>
      <c r="LJQ131" s="277"/>
      <c r="LJR131" s="277"/>
      <c r="LJS131" s="277"/>
      <c r="LJT131" s="277"/>
      <c r="LJU131" s="277"/>
      <c r="LJV131" s="277"/>
      <c r="LJW131" s="277"/>
      <c r="LJX131" s="277"/>
      <c r="LJY131" s="277"/>
      <c r="LJZ131" s="277"/>
      <c r="LKA131" s="277"/>
      <c r="LKB131" s="277"/>
      <c r="LKC131" s="277"/>
      <c r="LKD131" s="277"/>
      <c r="LKE131" s="277"/>
      <c r="LKF131" s="277"/>
      <c r="LKG131" s="277"/>
      <c r="LKH131" s="277"/>
      <c r="LKI131" s="277"/>
      <c r="LKJ131" s="277"/>
      <c r="LKK131" s="277"/>
      <c r="LKL131" s="277"/>
      <c r="LKM131" s="277"/>
      <c r="LKN131" s="277"/>
      <c r="LKO131" s="277"/>
      <c r="LKP131" s="277"/>
      <c r="LKQ131" s="277"/>
      <c r="LKR131" s="277"/>
      <c r="LKS131" s="277"/>
      <c r="LKT131" s="277"/>
      <c r="LKU131" s="277"/>
      <c r="LKV131" s="277"/>
      <c r="LKW131" s="277"/>
      <c r="LKX131" s="277"/>
      <c r="LKY131" s="277"/>
      <c r="LKZ131" s="277"/>
      <c r="LLA131" s="277"/>
      <c r="LLB131" s="277"/>
      <c r="LLC131" s="277"/>
      <c r="LLD131" s="277"/>
      <c r="LLE131" s="277"/>
      <c r="LLF131" s="277"/>
      <c r="LLG131" s="277"/>
      <c r="LLH131" s="277"/>
      <c r="LLI131" s="277"/>
      <c r="LLJ131" s="277"/>
      <c r="LLK131" s="277"/>
      <c r="LLL131" s="277"/>
      <c r="LLM131" s="277"/>
      <c r="LLN131" s="277"/>
      <c r="LLO131" s="277"/>
      <c r="LLP131" s="277"/>
      <c r="LLQ131" s="277"/>
      <c r="LLR131" s="277"/>
      <c r="LLS131" s="277"/>
      <c r="LLT131" s="277"/>
      <c r="LLU131" s="277"/>
      <c r="LLV131" s="277"/>
      <c r="LLW131" s="277"/>
      <c r="LLX131" s="277"/>
      <c r="LLY131" s="277"/>
      <c r="LLZ131" s="277"/>
      <c r="LMA131" s="277"/>
      <c r="LMB131" s="277"/>
      <c r="LMC131" s="277"/>
      <c r="LMD131" s="277"/>
      <c r="LME131" s="277"/>
      <c r="LMF131" s="277"/>
      <c r="LMG131" s="277"/>
      <c r="LMH131" s="277"/>
      <c r="LMI131" s="277"/>
      <c r="LMJ131" s="277"/>
      <c r="LMK131" s="277"/>
      <c r="LML131" s="277"/>
      <c r="LMM131" s="277"/>
      <c r="LMN131" s="277"/>
      <c r="LMO131" s="277"/>
      <c r="LMP131" s="277"/>
      <c r="LMQ131" s="277"/>
      <c r="LMR131" s="277"/>
      <c r="LMS131" s="277"/>
      <c r="LMT131" s="277"/>
      <c r="LMU131" s="277"/>
      <c r="LMV131" s="277"/>
      <c r="LMW131" s="277"/>
      <c r="LMX131" s="277"/>
      <c r="LMY131" s="277"/>
      <c r="LMZ131" s="277"/>
      <c r="LNA131" s="277"/>
      <c r="LNB131" s="277"/>
      <c r="LNC131" s="277"/>
      <c r="LND131" s="277"/>
      <c r="LNE131" s="277"/>
      <c r="LNF131" s="277"/>
      <c r="LNG131" s="277"/>
      <c r="LNH131" s="277"/>
      <c r="LNI131" s="277"/>
      <c r="LNJ131" s="277"/>
      <c r="LNK131" s="277"/>
      <c r="LNL131" s="277"/>
      <c r="LNM131" s="277"/>
      <c r="LNN131" s="277"/>
      <c r="LNO131" s="277"/>
      <c r="LNP131" s="277"/>
      <c r="LNQ131" s="277"/>
      <c r="LNR131" s="277"/>
      <c r="LNS131" s="277"/>
      <c r="LNT131" s="277"/>
      <c r="LNU131" s="277"/>
      <c r="LNV131" s="277"/>
      <c r="LNW131" s="277"/>
      <c r="LNX131" s="277"/>
      <c r="LNY131" s="277"/>
      <c r="LNZ131" s="277"/>
      <c r="LOA131" s="277"/>
      <c r="LOB131" s="277"/>
      <c r="LOC131" s="277"/>
      <c r="LOD131" s="277"/>
      <c r="LOE131" s="277"/>
      <c r="LOF131" s="277"/>
      <c r="LOG131" s="277"/>
      <c r="LOH131" s="277"/>
      <c r="LOI131" s="277"/>
      <c r="LOJ131" s="277"/>
      <c r="LOK131" s="277"/>
      <c r="LOL131" s="277"/>
      <c r="LOM131" s="277"/>
      <c r="LON131" s="277"/>
      <c r="LOO131" s="277"/>
      <c r="LOP131" s="277"/>
      <c r="LOQ131" s="277"/>
      <c r="LOR131" s="277"/>
      <c r="LOS131" s="277"/>
      <c r="LOT131" s="277"/>
      <c r="LOU131" s="277"/>
      <c r="LOV131" s="277"/>
      <c r="LOW131" s="277"/>
      <c r="LOX131" s="277"/>
      <c r="LOY131" s="277"/>
      <c r="LOZ131" s="277"/>
      <c r="LPA131" s="277"/>
      <c r="LPB131" s="277"/>
      <c r="LPC131" s="277"/>
      <c r="LPD131" s="277"/>
      <c r="LPE131" s="277"/>
      <c r="LPF131" s="277"/>
      <c r="LPG131" s="277"/>
      <c r="LPH131" s="277"/>
      <c r="LPI131" s="277"/>
      <c r="LPJ131" s="277"/>
      <c r="LPK131" s="277"/>
      <c r="LPL131" s="277"/>
      <c r="LPM131" s="277"/>
      <c r="LPN131" s="277"/>
      <c r="LPO131" s="277"/>
      <c r="LPP131" s="277"/>
      <c r="LPQ131" s="277"/>
      <c r="LPR131" s="277"/>
      <c r="LPS131" s="277"/>
      <c r="LPT131" s="277"/>
      <c r="LPU131" s="277"/>
      <c r="LPV131" s="277"/>
      <c r="LPW131" s="277"/>
      <c r="LPX131" s="277"/>
      <c r="LPY131" s="277"/>
      <c r="LPZ131" s="277"/>
      <c r="LQA131" s="277"/>
      <c r="LQB131" s="277"/>
      <c r="LQC131" s="277"/>
      <c r="LQD131" s="277"/>
      <c r="LQE131" s="277"/>
      <c r="LQF131" s="277"/>
      <c r="LQG131" s="277"/>
      <c r="LQH131" s="277"/>
      <c r="LQI131" s="277"/>
      <c r="LQJ131" s="277"/>
      <c r="LQK131" s="277"/>
      <c r="LQL131" s="277"/>
      <c r="LQM131" s="277"/>
      <c r="LQN131" s="277"/>
      <c r="LQO131" s="277"/>
      <c r="LQP131" s="277"/>
      <c r="LQQ131" s="277"/>
      <c r="LQR131" s="277"/>
      <c r="LQS131" s="277"/>
      <c r="LQT131" s="277"/>
      <c r="LQU131" s="277"/>
      <c r="LQV131" s="277"/>
      <c r="LQW131" s="277"/>
      <c r="LQX131" s="277"/>
      <c r="LQY131" s="277"/>
      <c r="LQZ131" s="277"/>
      <c r="LRA131" s="277"/>
      <c r="LRB131" s="277"/>
      <c r="LRC131" s="277"/>
      <c r="LRD131" s="277"/>
      <c r="LRE131" s="277"/>
      <c r="LRF131" s="277"/>
      <c r="LRG131" s="277"/>
      <c r="LRH131" s="277"/>
      <c r="LRI131" s="277"/>
      <c r="LRJ131" s="277"/>
      <c r="LRK131" s="277"/>
      <c r="LRL131" s="277"/>
      <c r="LRM131" s="277"/>
      <c r="LRN131" s="277"/>
      <c r="LRO131" s="277"/>
      <c r="LRP131" s="277"/>
      <c r="LRQ131" s="277"/>
      <c r="LRR131" s="277"/>
      <c r="LRS131" s="277"/>
      <c r="LRT131" s="277"/>
      <c r="LRU131" s="277"/>
      <c r="LRV131" s="277"/>
      <c r="LRW131" s="277"/>
      <c r="LRX131" s="277"/>
      <c r="LRY131" s="277"/>
      <c r="LRZ131" s="277"/>
      <c r="LSA131" s="277"/>
      <c r="LSB131" s="277"/>
      <c r="LSC131" s="277"/>
      <c r="LSD131" s="277"/>
      <c r="LSE131" s="277"/>
      <c r="LSF131" s="277"/>
      <c r="LSG131" s="277"/>
      <c r="LSH131" s="277"/>
      <c r="LSI131" s="277"/>
      <c r="LSJ131" s="277"/>
      <c r="LSK131" s="277"/>
      <c r="LSL131" s="277"/>
      <c r="LSM131" s="277"/>
      <c r="LSN131" s="277"/>
      <c r="LSO131" s="277"/>
      <c r="LSP131" s="277"/>
      <c r="LSQ131" s="277"/>
      <c r="LSR131" s="277"/>
      <c r="LSS131" s="277"/>
      <c r="LST131" s="277"/>
      <c r="LSU131" s="277"/>
      <c r="LSV131" s="277"/>
      <c r="LSW131" s="277"/>
      <c r="LSX131" s="277"/>
      <c r="LSY131" s="277"/>
      <c r="LSZ131" s="277"/>
      <c r="LTA131" s="277"/>
      <c r="LTB131" s="277"/>
      <c r="LTC131" s="277"/>
      <c r="LTD131" s="277"/>
      <c r="LTE131" s="277"/>
      <c r="LTF131" s="277"/>
      <c r="LTG131" s="277"/>
      <c r="LTH131" s="277"/>
      <c r="LTI131" s="277"/>
      <c r="LTJ131" s="277"/>
      <c r="LTK131" s="277"/>
      <c r="LTL131" s="277"/>
      <c r="LTM131" s="277"/>
      <c r="LTN131" s="277"/>
      <c r="LTO131" s="277"/>
      <c r="LTP131" s="277"/>
      <c r="LTQ131" s="277"/>
      <c r="LTR131" s="277"/>
      <c r="LTS131" s="277"/>
      <c r="LTT131" s="277"/>
      <c r="LTU131" s="277"/>
      <c r="LTV131" s="277"/>
      <c r="LTW131" s="277"/>
      <c r="LTX131" s="277"/>
      <c r="LTY131" s="277"/>
      <c r="LTZ131" s="277"/>
      <c r="LUA131" s="277"/>
      <c r="LUB131" s="277"/>
      <c r="LUC131" s="277"/>
      <c r="LUD131" s="277"/>
      <c r="LUE131" s="277"/>
      <c r="LUF131" s="277"/>
      <c r="LUG131" s="277"/>
      <c r="LUH131" s="277"/>
      <c r="LUI131" s="277"/>
      <c r="LUJ131" s="277"/>
      <c r="LUK131" s="277"/>
      <c r="LUL131" s="277"/>
      <c r="LUM131" s="277"/>
      <c r="LUN131" s="277"/>
      <c r="LUO131" s="277"/>
      <c r="LUP131" s="277"/>
      <c r="LUQ131" s="277"/>
      <c r="LUR131" s="277"/>
      <c r="LUS131" s="277"/>
      <c r="LUT131" s="277"/>
      <c r="LUU131" s="277"/>
      <c r="LUV131" s="277"/>
      <c r="LUW131" s="277"/>
      <c r="LUX131" s="277"/>
      <c r="LUY131" s="277"/>
      <c r="LUZ131" s="277"/>
      <c r="LVA131" s="277"/>
      <c r="LVB131" s="277"/>
      <c r="LVC131" s="277"/>
      <c r="LVD131" s="277"/>
      <c r="LVE131" s="277"/>
      <c r="LVF131" s="277"/>
      <c r="LVG131" s="277"/>
      <c r="LVH131" s="277"/>
      <c r="LVI131" s="277"/>
      <c r="LVJ131" s="277"/>
      <c r="LVK131" s="277"/>
      <c r="LVL131" s="277"/>
      <c r="LVM131" s="277"/>
      <c r="LVN131" s="277"/>
      <c r="LVO131" s="277"/>
      <c r="LVP131" s="277"/>
      <c r="LVQ131" s="277"/>
      <c r="LVR131" s="277"/>
      <c r="LVS131" s="277"/>
      <c r="LVT131" s="277"/>
      <c r="LVU131" s="277"/>
      <c r="LVV131" s="277"/>
      <c r="LVW131" s="277"/>
      <c r="LVX131" s="277"/>
      <c r="LVY131" s="277"/>
      <c r="LVZ131" s="277"/>
      <c r="LWA131" s="277"/>
      <c r="LWB131" s="277"/>
      <c r="LWC131" s="277"/>
      <c r="LWD131" s="277"/>
      <c r="LWE131" s="277"/>
      <c r="LWF131" s="277"/>
      <c r="LWG131" s="277"/>
      <c r="LWH131" s="277"/>
      <c r="LWI131" s="277"/>
      <c r="LWJ131" s="277"/>
      <c r="LWK131" s="277"/>
      <c r="LWL131" s="277"/>
      <c r="LWM131" s="277"/>
      <c r="LWN131" s="277"/>
      <c r="LWO131" s="277"/>
      <c r="LWP131" s="277"/>
      <c r="LWQ131" s="277"/>
      <c r="LWR131" s="277"/>
      <c r="LWS131" s="277"/>
      <c r="LWT131" s="277"/>
      <c r="LWU131" s="277"/>
      <c r="LWV131" s="277"/>
      <c r="LWW131" s="277"/>
      <c r="LWX131" s="277"/>
      <c r="LWY131" s="277"/>
      <c r="LWZ131" s="277"/>
      <c r="LXA131" s="277"/>
      <c r="LXB131" s="277"/>
      <c r="LXC131" s="277"/>
      <c r="LXD131" s="277"/>
      <c r="LXE131" s="277"/>
      <c r="LXF131" s="277"/>
      <c r="LXG131" s="277"/>
      <c r="LXH131" s="277"/>
      <c r="LXI131" s="277"/>
      <c r="LXJ131" s="277"/>
      <c r="LXK131" s="277"/>
      <c r="LXL131" s="277"/>
      <c r="LXM131" s="277"/>
      <c r="LXN131" s="277"/>
      <c r="LXO131" s="277"/>
      <c r="LXP131" s="277"/>
      <c r="LXQ131" s="277"/>
      <c r="LXR131" s="277"/>
      <c r="LXS131" s="277"/>
      <c r="LXT131" s="277"/>
      <c r="LXU131" s="277"/>
      <c r="LXV131" s="277"/>
      <c r="LXW131" s="277"/>
      <c r="LXX131" s="277"/>
      <c r="LXY131" s="277"/>
      <c r="LXZ131" s="277"/>
      <c r="LYA131" s="277"/>
      <c r="LYB131" s="277"/>
      <c r="LYC131" s="277"/>
      <c r="LYD131" s="277"/>
      <c r="LYE131" s="277"/>
      <c r="LYF131" s="277"/>
      <c r="LYG131" s="277"/>
      <c r="LYH131" s="277"/>
      <c r="LYI131" s="277"/>
      <c r="LYJ131" s="277"/>
      <c r="LYK131" s="277"/>
      <c r="LYL131" s="277"/>
      <c r="LYM131" s="277"/>
      <c r="LYN131" s="277"/>
      <c r="LYO131" s="277"/>
      <c r="LYP131" s="277"/>
      <c r="LYQ131" s="277"/>
      <c r="LYR131" s="277"/>
      <c r="LYS131" s="277"/>
      <c r="LYT131" s="277"/>
      <c r="LYU131" s="277"/>
      <c r="LYV131" s="277"/>
      <c r="LYW131" s="277"/>
      <c r="LYX131" s="277"/>
      <c r="LYY131" s="277"/>
      <c r="LYZ131" s="277"/>
      <c r="LZA131" s="277"/>
      <c r="LZB131" s="277"/>
      <c r="LZC131" s="277"/>
      <c r="LZD131" s="277"/>
      <c r="LZE131" s="277"/>
      <c r="LZF131" s="277"/>
      <c r="LZG131" s="277"/>
      <c r="LZH131" s="277"/>
      <c r="LZI131" s="277"/>
      <c r="LZJ131" s="277"/>
      <c r="LZK131" s="277"/>
      <c r="LZL131" s="277"/>
      <c r="LZM131" s="277"/>
      <c r="LZN131" s="277"/>
      <c r="LZO131" s="277"/>
      <c r="LZP131" s="277"/>
      <c r="LZQ131" s="277"/>
      <c r="LZR131" s="277"/>
      <c r="LZS131" s="277"/>
      <c r="LZT131" s="277"/>
      <c r="LZU131" s="277"/>
      <c r="LZV131" s="277"/>
      <c r="LZW131" s="277"/>
      <c r="LZX131" s="277"/>
      <c r="LZY131" s="277"/>
      <c r="LZZ131" s="277"/>
      <c r="MAA131" s="277"/>
      <c r="MAB131" s="277"/>
      <c r="MAC131" s="277"/>
      <c r="MAD131" s="277"/>
      <c r="MAE131" s="277"/>
      <c r="MAF131" s="277"/>
      <c r="MAG131" s="277"/>
      <c r="MAH131" s="277"/>
      <c r="MAI131" s="277"/>
      <c r="MAJ131" s="277"/>
      <c r="MAK131" s="277"/>
      <c r="MAL131" s="277"/>
      <c r="MAM131" s="277"/>
      <c r="MAN131" s="277"/>
      <c r="MAO131" s="277"/>
      <c r="MAP131" s="277"/>
      <c r="MAQ131" s="277"/>
      <c r="MAR131" s="277"/>
      <c r="MAS131" s="277"/>
      <c r="MAT131" s="277"/>
      <c r="MAU131" s="277"/>
      <c r="MAV131" s="277"/>
      <c r="MAW131" s="277"/>
      <c r="MAX131" s="277"/>
      <c r="MAY131" s="277"/>
      <c r="MAZ131" s="277"/>
      <c r="MBA131" s="277"/>
      <c r="MBB131" s="277"/>
      <c r="MBC131" s="277"/>
      <c r="MBD131" s="277"/>
      <c r="MBE131" s="277"/>
      <c r="MBF131" s="277"/>
      <c r="MBG131" s="277"/>
      <c r="MBH131" s="277"/>
      <c r="MBI131" s="277"/>
      <c r="MBJ131" s="277"/>
      <c r="MBK131" s="277"/>
      <c r="MBL131" s="277"/>
      <c r="MBM131" s="277"/>
      <c r="MBN131" s="277"/>
      <c r="MBO131" s="277"/>
      <c r="MBP131" s="277"/>
      <c r="MBQ131" s="277"/>
      <c r="MBR131" s="277"/>
      <c r="MBS131" s="277"/>
      <c r="MBT131" s="277"/>
      <c r="MBU131" s="277"/>
      <c r="MBV131" s="277"/>
      <c r="MBW131" s="277"/>
      <c r="MBX131" s="277"/>
      <c r="MBY131" s="277"/>
      <c r="MBZ131" s="277"/>
      <c r="MCA131" s="277"/>
      <c r="MCB131" s="277"/>
      <c r="MCC131" s="277"/>
      <c r="MCD131" s="277"/>
      <c r="MCE131" s="277"/>
      <c r="MCF131" s="277"/>
      <c r="MCG131" s="277"/>
      <c r="MCH131" s="277"/>
      <c r="MCI131" s="277"/>
      <c r="MCJ131" s="277"/>
      <c r="MCK131" s="277"/>
      <c r="MCL131" s="277"/>
      <c r="MCM131" s="277"/>
      <c r="MCN131" s="277"/>
      <c r="MCO131" s="277"/>
      <c r="MCP131" s="277"/>
      <c r="MCQ131" s="277"/>
      <c r="MCR131" s="277"/>
      <c r="MCS131" s="277"/>
      <c r="MCT131" s="277"/>
      <c r="MCU131" s="277"/>
      <c r="MCV131" s="277"/>
      <c r="MCW131" s="277"/>
      <c r="MCX131" s="277"/>
      <c r="MCY131" s="277"/>
      <c r="MCZ131" s="277"/>
      <c r="MDA131" s="277"/>
      <c r="MDB131" s="277"/>
      <c r="MDC131" s="277"/>
      <c r="MDD131" s="277"/>
      <c r="MDE131" s="277"/>
      <c r="MDF131" s="277"/>
      <c r="MDG131" s="277"/>
      <c r="MDH131" s="277"/>
      <c r="MDI131" s="277"/>
      <c r="MDJ131" s="277"/>
      <c r="MDK131" s="277"/>
      <c r="MDL131" s="277"/>
      <c r="MDM131" s="277"/>
      <c r="MDN131" s="277"/>
      <c r="MDO131" s="277"/>
      <c r="MDP131" s="277"/>
      <c r="MDQ131" s="277"/>
      <c r="MDR131" s="277"/>
      <c r="MDS131" s="277"/>
      <c r="MDT131" s="277"/>
      <c r="MDU131" s="277"/>
      <c r="MDV131" s="277"/>
      <c r="MDW131" s="277"/>
      <c r="MDX131" s="277"/>
      <c r="MDY131" s="277"/>
      <c r="MDZ131" s="277"/>
      <c r="MEA131" s="277"/>
      <c r="MEB131" s="277"/>
      <c r="MEC131" s="277"/>
      <c r="MED131" s="277"/>
      <c r="MEE131" s="277"/>
      <c r="MEF131" s="277"/>
      <c r="MEG131" s="277"/>
      <c r="MEH131" s="277"/>
      <c r="MEI131" s="277"/>
      <c r="MEJ131" s="277"/>
      <c r="MEK131" s="277"/>
      <c r="MEL131" s="277"/>
      <c r="MEM131" s="277"/>
      <c r="MEN131" s="277"/>
      <c r="MEO131" s="277"/>
      <c r="MEP131" s="277"/>
      <c r="MEQ131" s="277"/>
      <c r="MER131" s="277"/>
      <c r="MES131" s="277"/>
      <c r="MET131" s="277"/>
      <c r="MEU131" s="277"/>
      <c r="MEV131" s="277"/>
      <c r="MEW131" s="277"/>
      <c r="MEX131" s="277"/>
      <c r="MEY131" s="277"/>
      <c r="MEZ131" s="277"/>
      <c r="MFA131" s="277"/>
      <c r="MFB131" s="277"/>
      <c r="MFC131" s="277"/>
      <c r="MFD131" s="277"/>
      <c r="MFE131" s="277"/>
      <c r="MFF131" s="277"/>
      <c r="MFG131" s="277"/>
      <c r="MFH131" s="277"/>
      <c r="MFI131" s="277"/>
      <c r="MFJ131" s="277"/>
      <c r="MFK131" s="277"/>
      <c r="MFL131" s="277"/>
      <c r="MFM131" s="277"/>
      <c r="MFN131" s="277"/>
      <c r="MFO131" s="277"/>
      <c r="MFP131" s="277"/>
      <c r="MFQ131" s="277"/>
      <c r="MFR131" s="277"/>
      <c r="MFS131" s="277"/>
      <c r="MFT131" s="277"/>
      <c r="MFU131" s="277"/>
      <c r="MFV131" s="277"/>
      <c r="MFW131" s="277"/>
      <c r="MFX131" s="277"/>
      <c r="MFY131" s="277"/>
      <c r="MFZ131" s="277"/>
      <c r="MGA131" s="277"/>
      <c r="MGB131" s="277"/>
      <c r="MGC131" s="277"/>
      <c r="MGD131" s="277"/>
      <c r="MGE131" s="277"/>
      <c r="MGF131" s="277"/>
      <c r="MGG131" s="277"/>
      <c r="MGH131" s="277"/>
      <c r="MGI131" s="277"/>
      <c r="MGJ131" s="277"/>
      <c r="MGK131" s="277"/>
      <c r="MGL131" s="277"/>
      <c r="MGM131" s="277"/>
      <c r="MGN131" s="277"/>
      <c r="MGO131" s="277"/>
      <c r="MGP131" s="277"/>
      <c r="MGQ131" s="277"/>
      <c r="MGR131" s="277"/>
      <c r="MGS131" s="277"/>
      <c r="MGT131" s="277"/>
      <c r="MGU131" s="277"/>
      <c r="MGV131" s="277"/>
      <c r="MGW131" s="277"/>
      <c r="MGX131" s="277"/>
      <c r="MGY131" s="277"/>
      <c r="MGZ131" s="277"/>
      <c r="MHA131" s="277"/>
      <c r="MHB131" s="277"/>
      <c r="MHC131" s="277"/>
      <c r="MHD131" s="277"/>
      <c r="MHE131" s="277"/>
      <c r="MHF131" s="277"/>
      <c r="MHG131" s="277"/>
      <c r="MHH131" s="277"/>
      <c r="MHI131" s="277"/>
      <c r="MHJ131" s="277"/>
      <c r="MHK131" s="277"/>
      <c r="MHL131" s="277"/>
      <c r="MHM131" s="277"/>
      <c r="MHN131" s="277"/>
      <c r="MHO131" s="277"/>
      <c r="MHP131" s="277"/>
      <c r="MHQ131" s="277"/>
      <c r="MHR131" s="277"/>
      <c r="MHS131" s="277"/>
      <c r="MHT131" s="277"/>
      <c r="MHU131" s="277"/>
      <c r="MHV131" s="277"/>
      <c r="MHW131" s="277"/>
      <c r="MHX131" s="277"/>
      <c r="MHY131" s="277"/>
      <c r="MHZ131" s="277"/>
      <c r="MIA131" s="277"/>
      <c r="MIB131" s="277"/>
      <c r="MIC131" s="277"/>
      <c r="MID131" s="277"/>
      <c r="MIE131" s="277"/>
      <c r="MIF131" s="277"/>
      <c r="MIG131" s="277"/>
      <c r="MIH131" s="277"/>
      <c r="MII131" s="277"/>
      <c r="MIJ131" s="277"/>
      <c r="MIK131" s="277"/>
      <c r="MIL131" s="277"/>
      <c r="MIM131" s="277"/>
      <c r="MIN131" s="277"/>
      <c r="MIO131" s="277"/>
      <c r="MIP131" s="277"/>
      <c r="MIQ131" s="277"/>
      <c r="MIR131" s="277"/>
      <c r="MIS131" s="277"/>
      <c r="MIT131" s="277"/>
      <c r="MIU131" s="277"/>
      <c r="MIV131" s="277"/>
      <c r="MIW131" s="277"/>
      <c r="MIX131" s="277"/>
      <c r="MIY131" s="277"/>
      <c r="MIZ131" s="277"/>
      <c r="MJA131" s="277"/>
      <c r="MJB131" s="277"/>
      <c r="MJC131" s="277"/>
      <c r="MJD131" s="277"/>
      <c r="MJE131" s="277"/>
      <c r="MJF131" s="277"/>
      <c r="MJG131" s="277"/>
      <c r="MJH131" s="277"/>
      <c r="MJI131" s="277"/>
      <c r="MJJ131" s="277"/>
      <c r="MJK131" s="277"/>
      <c r="MJL131" s="277"/>
      <c r="MJM131" s="277"/>
      <c r="MJN131" s="277"/>
      <c r="MJO131" s="277"/>
      <c r="MJP131" s="277"/>
      <c r="MJQ131" s="277"/>
      <c r="MJR131" s="277"/>
      <c r="MJS131" s="277"/>
      <c r="MJT131" s="277"/>
      <c r="MJU131" s="277"/>
      <c r="MJV131" s="277"/>
      <c r="MJW131" s="277"/>
      <c r="MJX131" s="277"/>
      <c r="MJY131" s="277"/>
      <c r="MJZ131" s="277"/>
      <c r="MKA131" s="277"/>
      <c r="MKB131" s="277"/>
      <c r="MKC131" s="277"/>
      <c r="MKD131" s="277"/>
      <c r="MKE131" s="277"/>
      <c r="MKF131" s="277"/>
      <c r="MKG131" s="277"/>
      <c r="MKH131" s="277"/>
      <c r="MKI131" s="277"/>
      <c r="MKJ131" s="277"/>
      <c r="MKK131" s="277"/>
      <c r="MKL131" s="277"/>
      <c r="MKM131" s="277"/>
      <c r="MKN131" s="277"/>
      <c r="MKO131" s="277"/>
      <c r="MKP131" s="277"/>
      <c r="MKQ131" s="277"/>
      <c r="MKR131" s="277"/>
      <c r="MKS131" s="277"/>
      <c r="MKT131" s="277"/>
      <c r="MKU131" s="277"/>
      <c r="MKV131" s="277"/>
      <c r="MKW131" s="277"/>
      <c r="MKX131" s="277"/>
      <c r="MKY131" s="277"/>
      <c r="MKZ131" s="277"/>
      <c r="MLA131" s="277"/>
      <c r="MLB131" s="277"/>
      <c r="MLC131" s="277"/>
      <c r="MLD131" s="277"/>
      <c r="MLE131" s="277"/>
      <c r="MLF131" s="277"/>
      <c r="MLG131" s="277"/>
      <c r="MLH131" s="277"/>
      <c r="MLI131" s="277"/>
      <c r="MLJ131" s="277"/>
      <c r="MLK131" s="277"/>
      <c r="MLL131" s="277"/>
      <c r="MLM131" s="277"/>
      <c r="MLN131" s="277"/>
      <c r="MLO131" s="277"/>
      <c r="MLP131" s="277"/>
      <c r="MLQ131" s="277"/>
      <c r="MLR131" s="277"/>
      <c r="MLS131" s="277"/>
      <c r="MLT131" s="277"/>
      <c r="MLU131" s="277"/>
      <c r="MLV131" s="277"/>
      <c r="MLW131" s="277"/>
      <c r="MLX131" s="277"/>
      <c r="MLY131" s="277"/>
      <c r="MLZ131" s="277"/>
      <c r="MMA131" s="277"/>
      <c r="MMB131" s="277"/>
      <c r="MMC131" s="277"/>
      <c r="MMD131" s="277"/>
      <c r="MME131" s="277"/>
      <c r="MMF131" s="277"/>
      <c r="MMG131" s="277"/>
      <c r="MMH131" s="277"/>
      <c r="MMI131" s="277"/>
      <c r="MMJ131" s="277"/>
      <c r="MMK131" s="277"/>
      <c r="MML131" s="277"/>
      <c r="MMM131" s="277"/>
      <c r="MMN131" s="277"/>
      <c r="MMO131" s="277"/>
      <c r="MMP131" s="277"/>
      <c r="MMQ131" s="277"/>
      <c r="MMR131" s="277"/>
      <c r="MMS131" s="277"/>
      <c r="MMT131" s="277"/>
      <c r="MMU131" s="277"/>
      <c r="MMV131" s="277"/>
      <c r="MMW131" s="277"/>
      <c r="MMX131" s="277"/>
      <c r="MMY131" s="277"/>
      <c r="MMZ131" s="277"/>
      <c r="MNA131" s="277"/>
      <c r="MNB131" s="277"/>
      <c r="MNC131" s="277"/>
      <c r="MND131" s="277"/>
      <c r="MNE131" s="277"/>
      <c r="MNF131" s="277"/>
      <c r="MNG131" s="277"/>
      <c r="MNH131" s="277"/>
      <c r="MNI131" s="277"/>
      <c r="MNJ131" s="277"/>
      <c r="MNK131" s="277"/>
      <c r="MNL131" s="277"/>
      <c r="MNM131" s="277"/>
      <c r="MNN131" s="277"/>
      <c r="MNO131" s="277"/>
      <c r="MNP131" s="277"/>
      <c r="MNQ131" s="277"/>
      <c r="MNR131" s="277"/>
      <c r="MNS131" s="277"/>
      <c r="MNT131" s="277"/>
      <c r="MNU131" s="277"/>
      <c r="MNV131" s="277"/>
      <c r="MNW131" s="277"/>
      <c r="MNX131" s="277"/>
      <c r="MNY131" s="277"/>
      <c r="MNZ131" s="277"/>
      <c r="MOA131" s="277"/>
      <c r="MOB131" s="277"/>
      <c r="MOC131" s="277"/>
      <c r="MOD131" s="277"/>
      <c r="MOE131" s="277"/>
      <c r="MOF131" s="277"/>
      <c r="MOG131" s="277"/>
      <c r="MOH131" s="277"/>
      <c r="MOI131" s="277"/>
      <c r="MOJ131" s="277"/>
      <c r="MOK131" s="277"/>
      <c r="MOL131" s="277"/>
      <c r="MOM131" s="277"/>
      <c r="MON131" s="277"/>
      <c r="MOO131" s="277"/>
      <c r="MOP131" s="277"/>
      <c r="MOQ131" s="277"/>
      <c r="MOR131" s="277"/>
      <c r="MOS131" s="277"/>
      <c r="MOT131" s="277"/>
      <c r="MOU131" s="277"/>
      <c r="MOV131" s="277"/>
      <c r="MOW131" s="277"/>
      <c r="MOX131" s="277"/>
      <c r="MOY131" s="277"/>
      <c r="MOZ131" s="277"/>
      <c r="MPA131" s="277"/>
      <c r="MPB131" s="277"/>
      <c r="MPC131" s="277"/>
      <c r="MPD131" s="277"/>
      <c r="MPE131" s="277"/>
      <c r="MPF131" s="277"/>
      <c r="MPG131" s="277"/>
      <c r="MPH131" s="277"/>
      <c r="MPI131" s="277"/>
      <c r="MPJ131" s="277"/>
      <c r="MPK131" s="277"/>
      <c r="MPL131" s="277"/>
      <c r="MPM131" s="277"/>
      <c r="MPN131" s="277"/>
      <c r="MPO131" s="277"/>
      <c r="MPP131" s="277"/>
      <c r="MPQ131" s="277"/>
      <c r="MPR131" s="277"/>
      <c r="MPS131" s="277"/>
      <c r="MPT131" s="277"/>
      <c r="MPU131" s="277"/>
      <c r="MPV131" s="277"/>
      <c r="MPW131" s="277"/>
      <c r="MPX131" s="277"/>
      <c r="MPY131" s="277"/>
      <c r="MPZ131" s="277"/>
      <c r="MQA131" s="277"/>
      <c r="MQB131" s="277"/>
      <c r="MQC131" s="277"/>
      <c r="MQD131" s="277"/>
      <c r="MQE131" s="277"/>
      <c r="MQF131" s="277"/>
      <c r="MQG131" s="277"/>
      <c r="MQH131" s="277"/>
      <c r="MQI131" s="277"/>
      <c r="MQJ131" s="277"/>
      <c r="MQK131" s="277"/>
      <c r="MQL131" s="277"/>
      <c r="MQM131" s="277"/>
      <c r="MQN131" s="277"/>
      <c r="MQO131" s="277"/>
      <c r="MQP131" s="277"/>
      <c r="MQQ131" s="277"/>
      <c r="MQR131" s="277"/>
      <c r="MQS131" s="277"/>
      <c r="MQT131" s="277"/>
      <c r="MQU131" s="277"/>
      <c r="MQV131" s="277"/>
      <c r="MQW131" s="277"/>
      <c r="MQX131" s="277"/>
      <c r="MQY131" s="277"/>
      <c r="MQZ131" s="277"/>
      <c r="MRA131" s="277"/>
      <c r="MRB131" s="277"/>
      <c r="MRC131" s="277"/>
      <c r="MRD131" s="277"/>
      <c r="MRE131" s="277"/>
      <c r="MRF131" s="277"/>
      <c r="MRG131" s="277"/>
      <c r="MRH131" s="277"/>
      <c r="MRI131" s="277"/>
      <c r="MRJ131" s="277"/>
      <c r="MRK131" s="277"/>
      <c r="MRL131" s="277"/>
      <c r="MRM131" s="277"/>
      <c r="MRN131" s="277"/>
      <c r="MRO131" s="277"/>
      <c r="MRP131" s="277"/>
      <c r="MRQ131" s="277"/>
      <c r="MRR131" s="277"/>
      <c r="MRS131" s="277"/>
      <c r="MRT131" s="277"/>
      <c r="MRU131" s="277"/>
      <c r="MRV131" s="277"/>
      <c r="MRW131" s="277"/>
      <c r="MRX131" s="277"/>
      <c r="MRY131" s="277"/>
      <c r="MRZ131" s="277"/>
      <c r="MSA131" s="277"/>
      <c r="MSB131" s="277"/>
      <c r="MSC131" s="277"/>
      <c r="MSD131" s="277"/>
      <c r="MSE131" s="277"/>
      <c r="MSF131" s="277"/>
      <c r="MSG131" s="277"/>
      <c r="MSH131" s="277"/>
      <c r="MSI131" s="277"/>
      <c r="MSJ131" s="277"/>
      <c r="MSK131" s="277"/>
      <c r="MSL131" s="277"/>
      <c r="MSM131" s="277"/>
      <c r="MSN131" s="277"/>
      <c r="MSO131" s="277"/>
      <c r="MSP131" s="277"/>
      <c r="MSQ131" s="277"/>
      <c r="MSR131" s="277"/>
      <c r="MSS131" s="277"/>
      <c r="MST131" s="277"/>
      <c r="MSU131" s="277"/>
      <c r="MSV131" s="277"/>
      <c r="MSW131" s="277"/>
      <c r="MSX131" s="277"/>
      <c r="MSY131" s="277"/>
      <c r="MSZ131" s="277"/>
      <c r="MTA131" s="277"/>
      <c r="MTB131" s="277"/>
      <c r="MTC131" s="277"/>
      <c r="MTD131" s="277"/>
      <c r="MTE131" s="277"/>
      <c r="MTF131" s="277"/>
      <c r="MTG131" s="277"/>
      <c r="MTH131" s="277"/>
      <c r="MTI131" s="277"/>
      <c r="MTJ131" s="277"/>
      <c r="MTK131" s="277"/>
      <c r="MTL131" s="277"/>
      <c r="MTM131" s="277"/>
      <c r="MTN131" s="277"/>
      <c r="MTO131" s="277"/>
      <c r="MTP131" s="277"/>
      <c r="MTQ131" s="277"/>
      <c r="MTR131" s="277"/>
      <c r="MTS131" s="277"/>
      <c r="MTT131" s="277"/>
      <c r="MTU131" s="277"/>
      <c r="MTV131" s="277"/>
      <c r="MTW131" s="277"/>
      <c r="MTX131" s="277"/>
      <c r="MTY131" s="277"/>
      <c r="MTZ131" s="277"/>
      <c r="MUA131" s="277"/>
      <c r="MUB131" s="277"/>
      <c r="MUC131" s="277"/>
      <c r="MUD131" s="277"/>
      <c r="MUE131" s="277"/>
      <c r="MUF131" s="277"/>
      <c r="MUG131" s="277"/>
      <c r="MUH131" s="277"/>
      <c r="MUI131" s="277"/>
      <c r="MUJ131" s="277"/>
      <c r="MUK131" s="277"/>
      <c r="MUL131" s="277"/>
      <c r="MUM131" s="277"/>
      <c r="MUN131" s="277"/>
      <c r="MUO131" s="277"/>
      <c r="MUP131" s="277"/>
      <c r="MUQ131" s="277"/>
      <c r="MUR131" s="277"/>
      <c r="MUS131" s="277"/>
      <c r="MUT131" s="277"/>
      <c r="MUU131" s="277"/>
      <c r="MUV131" s="277"/>
      <c r="MUW131" s="277"/>
      <c r="MUX131" s="277"/>
      <c r="MUY131" s="277"/>
      <c r="MUZ131" s="277"/>
      <c r="MVA131" s="277"/>
      <c r="MVB131" s="277"/>
      <c r="MVC131" s="277"/>
      <c r="MVD131" s="277"/>
      <c r="MVE131" s="277"/>
      <c r="MVF131" s="277"/>
      <c r="MVG131" s="277"/>
      <c r="MVH131" s="277"/>
      <c r="MVI131" s="277"/>
      <c r="MVJ131" s="277"/>
      <c r="MVK131" s="277"/>
      <c r="MVL131" s="277"/>
      <c r="MVM131" s="277"/>
      <c r="MVN131" s="277"/>
      <c r="MVO131" s="277"/>
      <c r="MVP131" s="277"/>
      <c r="MVQ131" s="277"/>
      <c r="MVR131" s="277"/>
      <c r="MVS131" s="277"/>
      <c r="MVT131" s="277"/>
      <c r="MVU131" s="277"/>
      <c r="MVV131" s="277"/>
      <c r="MVW131" s="277"/>
      <c r="MVX131" s="277"/>
      <c r="MVY131" s="277"/>
      <c r="MVZ131" s="277"/>
      <c r="MWA131" s="277"/>
      <c r="MWB131" s="277"/>
      <c r="MWC131" s="277"/>
      <c r="MWD131" s="277"/>
      <c r="MWE131" s="277"/>
      <c r="MWF131" s="277"/>
      <c r="MWG131" s="277"/>
      <c r="MWH131" s="277"/>
      <c r="MWI131" s="277"/>
      <c r="MWJ131" s="277"/>
      <c r="MWK131" s="277"/>
      <c r="MWL131" s="277"/>
      <c r="MWM131" s="277"/>
      <c r="MWN131" s="277"/>
      <c r="MWO131" s="277"/>
      <c r="MWP131" s="277"/>
      <c r="MWQ131" s="277"/>
      <c r="MWR131" s="277"/>
      <c r="MWS131" s="277"/>
      <c r="MWT131" s="277"/>
      <c r="MWU131" s="277"/>
      <c r="MWV131" s="277"/>
      <c r="MWW131" s="277"/>
      <c r="MWX131" s="277"/>
      <c r="MWY131" s="277"/>
      <c r="MWZ131" s="277"/>
      <c r="MXA131" s="277"/>
      <c r="MXB131" s="277"/>
      <c r="MXC131" s="277"/>
      <c r="MXD131" s="277"/>
      <c r="MXE131" s="277"/>
      <c r="MXF131" s="277"/>
      <c r="MXG131" s="277"/>
      <c r="MXH131" s="277"/>
      <c r="MXI131" s="277"/>
      <c r="MXJ131" s="277"/>
      <c r="MXK131" s="277"/>
      <c r="MXL131" s="277"/>
      <c r="MXM131" s="277"/>
      <c r="MXN131" s="277"/>
      <c r="MXO131" s="277"/>
      <c r="MXP131" s="277"/>
      <c r="MXQ131" s="277"/>
      <c r="MXR131" s="277"/>
      <c r="MXS131" s="277"/>
      <c r="MXT131" s="277"/>
      <c r="MXU131" s="277"/>
      <c r="MXV131" s="277"/>
      <c r="MXW131" s="277"/>
      <c r="MXX131" s="277"/>
      <c r="MXY131" s="277"/>
      <c r="MXZ131" s="277"/>
      <c r="MYA131" s="277"/>
      <c r="MYB131" s="277"/>
      <c r="MYC131" s="277"/>
      <c r="MYD131" s="277"/>
      <c r="MYE131" s="277"/>
      <c r="MYF131" s="277"/>
      <c r="MYG131" s="277"/>
      <c r="MYH131" s="277"/>
      <c r="MYI131" s="277"/>
      <c r="MYJ131" s="277"/>
      <c r="MYK131" s="277"/>
      <c r="MYL131" s="277"/>
      <c r="MYM131" s="277"/>
      <c r="MYN131" s="277"/>
      <c r="MYO131" s="277"/>
      <c r="MYP131" s="277"/>
      <c r="MYQ131" s="277"/>
      <c r="MYR131" s="277"/>
      <c r="MYS131" s="277"/>
      <c r="MYT131" s="277"/>
      <c r="MYU131" s="277"/>
      <c r="MYV131" s="277"/>
      <c r="MYW131" s="277"/>
      <c r="MYX131" s="277"/>
      <c r="MYY131" s="277"/>
      <c r="MYZ131" s="277"/>
      <c r="MZA131" s="277"/>
      <c r="MZB131" s="277"/>
      <c r="MZC131" s="277"/>
      <c r="MZD131" s="277"/>
      <c r="MZE131" s="277"/>
      <c r="MZF131" s="277"/>
      <c r="MZG131" s="277"/>
      <c r="MZH131" s="277"/>
      <c r="MZI131" s="277"/>
      <c r="MZJ131" s="277"/>
      <c r="MZK131" s="277"/>
      <c r="MZL131" s="277"/>
      <c r="MZM131" s="277"/>
      <c r="MZN131" s="277"/>
      <c r="MZO131" s="277"/>
      <c r="MZP131" s="277"/>
      <c r="MZQ131" s="277"/>
      <c r="MZR131" s="277"/>
      <c r="MZS131" s="277"/>
      <c r="MZT131" s="277"/>
      <c r="MZU131" s="277"/>
      <c r="MZV131" s="277"/>
      <c r="MZW131" s="277"/>
      <c r="MZX131" s="277"/>
      <c r="MZY131" s="277"/>
      <c r="MZZ131" s="277"/>
      <c r="NAA131" s="277"/>
      <c r="NAB131" s="277"/>
      <c r="NAC131" s="277"/>
      <c r="NAD131" s="277"/>
      <c r="NAE131" s="277"/>
      <c r="NAF131" s="277"/>
      <c r="NAG131" s="277"/>
      <c r="NAH131" s="277"/>
      <c r="NAI131" s="277"/>
      <c r="NAJ131" s="277"/>
      <c r="NAK131" s="277"/>
      <c r="NAL131" s="277"/>
      <c r="NAM131" s="277"/>
      <c r="NAN131" s="277"/>
      <c r="NAO131" s="277"/>
      <c r="NAP131" s="277"/>
      <c r="NAQ131" s="277"/>
      <c r="NAR131" s="277"/>
      <c r="NAS131" s="277"/>
      <c r="NAT131" s="277"/>
      <c r="NAU131" s="277"/>
      <c r="NAV131" s="277"/>
      <c r="NAW131" s="277"/>
      <c r="NAX131" s="277"/>
      <c r="NAY131" s="277"/>
      <c r="NAZ131" s="277"/>
      <c r="NBA131" s="277"/>
      <c r="NBB131" s="277"/>
      <c r="NBC131" s="277"/>
      <c r="NBD131" s="277"/>
      <c r="NBE131" s="277"/>
      <c r="NBF131" s="277"/>
      <c r="NBG131" s="277"/>
      <c r="NBH131" s="277"/>
      <c r="NBI131" s="277"/>
      <c r="NBJ131" s="277"/>
      <c r="NBK131" s="277"/>
      <c r="NBL131" s="277"/>
      <c r="NBM131" s="277"/>
      <c r="NBN131" s="277"/>
      <c r="NBO131" s="277"/>
      <c r="NBP131" s="277"/>
      <c r="NBQ131" s="277"/>
      <c r="NBR131" s="277"/>
      <c r="NBS131" s="277"/>
      <c r="NBT131" s="277"/>
      <c r="NBU131" s="277"/>
      <c r="NBV131" s="277"/>
      <c r="NBW131" s="277"/>
      <c r="NBX131" s="277"/>
      <c r="NBY131" s="277"/>
      <c r="NBZ131" s="277"/>
      <c r="NCA131" s="277"/>
      <c r="NCB131" s="277"/>
      <c r="NCC131" s="277"/>
      <c r="NCD131" s="277"/>
      <c r="NCE131" s="277"/>
      <c r="NCF131" s="277"/>
      <c r="NCG131" s="277"/>
      <c r="NCH131" s="277"/>
      <c r="NCI131" s="277"/>
      <c r="NCJ131" s="277"/>
      <c r="NCK131" s="277"/>
      <c r="NCL131" s="277"/>
      <c r="NCM131" s="277"/>
      <c r="NCN131" s="277"/>
      <c r="NCO131" s="277"/>
      <c r="NCP131" s="277"/>
      <c r="NCQ131" s="277"/>
      <c r="NCR131" s="277"/>
      <c r="NCS131" s="277"/>
      <c r="NCT131" s="277"/>
      <c r="NCU131" s="277"/>
      <c r="NCV131" s="277"/>
      <c r="NCW131" s="277"/>
      <c r="NCX131" s="277"/>
      <c r="NCY131" s="277"/>
      <c r="NCZ131" s="277"/>
      <c r="NDA131" s="277"/>
      <c r="NDB131" s="277"/>
      <c r="NDC131" s="277"/>
      <c r="NDD131" s="277"/>
      <c r="NDE131" s="277"/>
      <c r="NDF131" s="277"/>
      <c r="NDG131" s="277"/>
      <c r="NDH131" s="277"/>
      <c r="NDI131" s="277"/>
      <c r="NDJ131" s="277"/>
      <c r="NDK131" s="277"/>
      <c r="NDL131" s="277"/>
      <c r="NDM131" s="277"/>
      <c r="NDN131" s="277"/>
      <c r="NDO131" s="277"/>
      <c r="NDP131" s="277"/>
      <c r="NDQ131" s="277"/>
      <c r="NDR131" s="277"/>
      <c r="NDS131" s="277"/>
      <c r="NDT131" s="277"/>
      <c r="NDU131" s="277"/>
      <c r="NDV131" s="277"/>
      <c r="NDW131" s="277"/>
      <c r="NDX131" s="277"/>
      <c r="NDY131" s="277"/>
      <c r="NDZ131" s="277"/>
      <c r="NEA131" s="277"/>
      <c r="NEB131" s="277"/>
      <c r="NEC131" s="277"/>
      <c r="NED131" s="277"/>
      <c r="NEE131" s="277"/>
      <c r="NEF131" s="277"/>
      <c r="NEG131" s="277"/>
      <c r="NEH131" s="277"/>
      <c r="NEI131" s="277"/>
      <c r="NEJ131" s="277"/>
      <c r="NEK131" s="277"/>
      <c r="NEL131" s="277"/>
      <c r="NEM131" s="277"/>
      <c r="NEN131" s="277"/>
      <c r="NEO131" s="277"/>
      <c r="NEP131" s="277"/>
      <c r="NEQ131" s="277"/>
      <c r="NER131" s="277"/>
      <c r="NES131" s="277"/>
      <c r="NET131" s="277"/>
      <c r="NEU131" s="277"/>
      <c r="NEV131" s="277"/>
      <c r="NEW131" s="277"/>
      <c r="NEX131" s="277"/>
      <c r="NEY131" s="277"/>
      <c r="NEZ131" s="277"/>
      <c r="NFA131" s="277"/>
      <c r="NFB131" s="277"/>
      <c r="NFC131" s="277"/>
      <c r="NFD131" s="277"/>
      <c r="NFE131" s="277"/>
      <c r="NFF131" s="277"/>
      <c r="NFG131" s="277"/>
      <c r="NFH131" s="277"/>
      <c r="NFI131" s="277"/>
      <c r="NFJ131" s="277"/>
      <c r="NFK131" s="277"/>
      <c r="NFL131" s="277"/>
      <c r="NFM131" s="277"/>
      <c r="NFN131" s="277"/>
      <c r="NFO131" s="277"/>
      <c r="NFP131" s="277"/>
      <c r="NFQ131" s="277"/>
      <c r="NFR131" s="277"/>
      <c r="NFS131" s="277"/>
      <c r="NFT131" s="277"/>
      <c r="NFU131" s="277"/>
      <c r="NFV131" s="277"/>
      <c r="NFW131" s="277"/>
      <c r="NFX131" s="277"/>
      <c r="NFY131" s="277"/>
      <c r="NFZ131" s="277"/>
      <c r="NGA131" s="277"/>
      <c r="NGB131" s="277"/>
      <c r="NGC131" s="277"/>
      <c r="NGD131" s="277"/>
      <c r="NGE131" s="277"/>
      <c r="NGF131" s="277"/>
      <c r="NGG131" s="277"/>
      <c r="NGH131" s="277"/>
      <c r="NGI131" s="277"/>
      <c r="NGJ131" s="277"/>
      <c r="NGK131" s="277"/>
      <c r="NGL131" s="277"/>
      <c r="NGM131" s="277"/>
      <c r="NGN131" s="277"/>
      <c r="NGO131" s="277"/>
      <c r="NGP131" s="277"/>
      <c r="NGQ131" s="277"/>
      <c r="NGR131" s="277"/>
      <c r="NGS131" s="277"/>
      <c r="NGT131" s="277"/>
      <c r="NGU131" s="277"/>
      <c r="NGV131" s="277"/>
      <c r="NGW131" s="277"/>
      <c r="NGX131" s="277"/>
      <c r="NGY131" s="277"/>
      <c r="NGZ131" s="277"/>
      <c r="NHA131" s="277"/>
      <c r="NHB131" s="277"/>
      <c r="NHC131" s="277"/>
      <c r="NHD131" s="277"/>
      <c r="NHE131" s="277"/>
      <c r="NHF131" s="277"/>
      <c r="NHG131" s="277"/>
      <c r="NHH131" s="277"/>
      <c r="NHI131" s="277"/>
      <c r="NHJ131" s="277"/>
      <c r="NHK131" s="277"/>
      <c r="NHL131" s="277"/>
      <c r="NHM131" s="277"/>
      <c r="NHN131" s="277"/>
      <c r="NHO131" s="277"/>
      <c r="NHP131" s="277"/>
      <c r="NHQ131" s="277"/>
      <c r="NHR131" s="277"/>
      <c r="NHS131" s="277"/>
      <c r="NHT131" s="277"/>
      <c r="NHU131" s="277"/>
      <c r="NHV131" s="277"/>
      <c r="NHW131" s="277"/>
      <c r="NHX131" s="277"/>
      <c r="NHY131" s="277"/>
      <c r="NHZ131" s="277"/>
      <c r="NIA131" s="277"/>
      <c r="NIB131" s="277"/>
      <c r="NIC131" s="277"/>
      <c r="NID131" s="277"/>
      <c r="NIE131" s="277"/>
      <c r="NIF131" s="277"/>
      <c r="NIG131" s="277"/>
      <c r="NIH131" s="277"/>
      <c r="NII131" s="277"/>
      <c r="NIJ131" s="277"/>
      <c r="NIK131" s="277"/>
      <c r="NIL131" s="277"/>
      <c r="NIM131" s="277"/>
      <c r="NIN131" s="277"/>
      <c r="NIO131" s="277"/>
      <c r="NIP131" s="277"/>
      <c r="NIQ131" s="277"/>
      <c r="NIR131" s="277"/>
      <c r="NIS131" s="277"/>
      <c r="NIT131" s="277"/>
      <c r="NIU131" s="277"/>
      <c r="NIV131" s="277"/>
      <c r="NIW131" s="277"/>
      <c r="NIX131" s="277"/>
      <c r="NIY131" s="277"/>
      <c r="NIZ131" s="277"/>
      <c r="NJA131" s="277"/>
      <c r="NJB131" s="277"/>
      <c r="NJC131" s="277"/>
      <c r="NJD131" s="277"/>
      <c r="NJE131" s="277"/>
      <c r="NJF131" s="277"/>
      <c r="NJG131" s="277"/>
      <c r="NJH131" s="277"/>
      <c r="NJI131" s="277"/>
      <c r="NJJ131" s="277"/>
      <c r="NJK131" s="277"/>
      <c r="NJL131" s="277"/>
      <c r="NJM131" s="277"/>
      <c r="NJN131" s="277"/>
      <c r="NJO131" s="277"/>
      <c r="NJP131" s="277"/>
      <c r="NJQ131" s="277"/>
      <c r="NJR131" s="277"/>
      <c r="NJS131" s="277"/>
      <c r="NJT131" s="277"/>
      <c r="NJU131" s="277"/>
      <c r="NJV131" s="277"/>
      <c r="NJW131" s="277"/>
      <c r="NJX131" s="277"/>
      <c r="NJY131" s="277"/>
      <c r="NJZ131" s="277"/>
      <c r="NKA131" s="277"/>
      <c r="NKB131" s="277"/>
      <c r="NKC131" s="277"/>
      <c r="NKD131" s="277"/>
      <c r="NKE131" s="277"/>
      <c r="NKF131" s="277"/>
      <c r="NKG131" s="277"/>
      <c r="NKH131" s="277"/>
      <c r="NKI131" s="277"/>
      <c r="NKJ131" s="277"/>
      <c r="NKK131" s="277"/>
      <c r="NKL131" s="277"/>
      <c r="NKM131" s="277"/>
      <c r="NKN131" s="277"/>
      <c r="NKO131" s="277"/>
      <c r="NKP131" s="277"/>
      <c r="NKQ131" s="277"/>
      <c r="NKR131" s="277"/>
      <c r="NKS131" s="277"/>
      <c r="NKT131" s="277"/>
      <c r="NKU131" s="277"/>
      <c r="NKV131" s="277"/>
      <c r="NKW131" s="277"/>
      <c r="NKX131" s="277"/>
      <c r="NKY131" s="277"/>
      <c r="NKZ131" s="277"/>
      <c r="NLA131" s="277"/>
      <c r="NLB131" s="277"/>
      <c r="NLC131" s="277"/>
      <c r="NLD131" s="277"/>
      <c r="NLE131" s="277"/>
      <c r="NLF131" s="277"/>
      <c r="NLG131" s="277"/>
      <c r="NLH131" s="277"/>
      <c r="NLI131" s="277"/>
      <c r="NLJ131" s="277"/>
      <c r="NLK131" s="277"/>
      <c r="NLL131" s="277"/>
      <c r="NLM131" s="277"/>
      <c r="NLN131" s="277"/>
      <c r="NLO131" s="277"/>
      <c r="NLP131" s="277"/>
      <c r="NLQ131" s="277"/>
      <c r="NLR131" s="277"/>
      <c r="NLS131" s="277"/>
      <c r="NLT131" s="277"/>
      <c r="NLU131" s="277"/>
      <c r="NLV131" s="277"/>
      <c r="NLW131" s="277"/>
      <c r="NLX131" s="277"/>
      <c r="NLY131" s="277"/>
      <c r="NLZ131" s="277"/>
      <c r="NMA131" s="277"/>
      <c r="NMB131" s="277"/>
      <c r="NMC131" s="277"/>
      <c r="NMD131" s="277"/>
      <c r="NME131" s="277"/>
      <c r="NMF131" s="277"/>
      <c r="NMG131" s="277"/>
      <c r="NMH131" s="277"/>
      <c r="NMI131" s="277"/>
      <c r="NMJ131" s="277"/>
      <c r="NMK131" s="277"/>
      <c r="NML131" s="277"/>
      <c r="NMM131" s="277"/>
      <c r="NMN131" s="277"/>
      <c r="NMO131" s="277"/>
      <c r="NMP131" s="277"/>
      <c r="NMQ131" s="277"/>
      <c r="NMR131" s="277"/>
      <c r="NMS131" s="277"/>
      <c r="NMT131" s="277"/>
      <c r="NMU131" s="277"/>
      <c r="NMV131" s="277"/>
      <c r="NMW131" s="277"/>
      <c r="NMX131" s="277"/>
      <c r="NMY131" s="277"/>
      <c r="NMZ131" s="277"/>
      <c r="NNA131" s="277"/>
      <c r="NNB131" s="277"/>
      <c r="NNC131" s="277"/>
      <c r="NND131" s="277"/>
      <c r="NNE131" s="277"/>
      <c r="NNF131" s="277"/>
      <c r="NNG131" s="277"/>
      <c r="NNH131" s="277"/>
      <c r="NNI131" s="277"/>
      <c r="NNJ131" s="277"/>
      <c r="NNK131" s="277"/>
      <c r="NNL131" s="277"/>
      <c r="NNM131" s="277"/>
      <c r="NNN131" s="277"/>
      <c r="NNO131" s="277"/>
      <c r="NNP131" s="277"/>
      <c r="NNQ131" s="277"/>
      <c r="NNR131" s="277"/>
      <c r="NNS131" s="277"/>
      <c r="NNT131" s="277"/>
      <c r="NNU131" s="277"/>
      <c r="NNV131" s="277"/>
      <c r="NNW131" s="277"/>
      <c r="NNX131" s="277"/>
      <c r="NNY131" s="277"/>
      <c r="NNZ131" s="277"/>
      <c r="NOA131" s="277"/>
      <c r="NOB131" s="277"/>
      <c r="NOC131" s="277"/>
      <c r="NOD131" s="277"/>
      <c r="NOE131" s="277"/>
      <c r="NOF131" s="277"/>
      <c r="NOG131" s="277"/>
      <c r="NOH131" s="277"/>
      <c r="NOI131" s="277"/>
      <c r="NOJ131" s="277"/>
      <c r="NOK131" s="277"/>
      <c r="NOL131" s="277"/>
      <c r="NOM131" s="277"/>
      <c r="NON131" s="277"/>
      <c r="NOO131" s="277"/>
      <c r="NOP131" s="277"/>
      <c r="NOQ131" s="277"/>
      <c r="NOR131" s="277"/>
      <c r="NOS131" s="277"/>
      <c r="NOT131" s="277"/>
      <c r="NOU131" s="277"/>
      <c r="NOV131" s="277"/>
      <c r="NOW131" s="277"/>
      <c r="NOX131" s="277"/>
      <c r="NOY131" s="277"/>
      <c r="NOZ131" s="277"/>
      <c r="NPA131" s="277"/>
      <c r="NPB131" s="277"/>
      <c r="NPC131" s="277"/>
      <c r="NPD131" s="277"/>
      <c r="NPE131" s="277"/>
      <c r="NPF131" s="277"/>
      <c r="NPG131" s="277"/>
      <c r="NPH131" s="277"/>
      <c r="NPI131" s="277"/>
      <c r="NPJ131" s="277"/>
      <c r="NPK131" s="277"/>
      <c r="NPL131" s="277"/>
      <c r="NPM131" s="277"/>
      <c r="NPN131" s="277"/>
      <c r="NPO131" s="277"/>
      <c r="NPP131" s="277"/>
      <c r="NPQ131" s="277"/>
      <c r="NPR131" s="277"/>
      <c r="NPS131" s="277"/>
      <c r="NPT131" s="277"/>
      <c r="NPU131" s="277"/>
      <c r="NPV131" s="277"/>
      <c r="NPW131" s="277"/>
      <c r="NPX131" s="277"/>
      <c r="NPY131" s="277"/>
      <c r="NPZ131" s="277"/>
      <c r="NQA131" s="277"/>
      <c r="NQB131" s="277"/>
      <c r="NQC131" s="277"/>
      <c r="NQD131" s="277"/>
      <c r="NQE131" s="277"/>
      <c r="NQF131" s="277"/>
      <c r="NQG131" s="277"/>
      <c r="NQH131" s="277"/>
      <c r="NQI131" s="277"/>
      <c r="NQJ131" s="277"/>
      <c r="NQK131" s="277"/>
      <c r="NQL131" s="277"/>
      <c r="NQM131" s="277"/>
      <c r="NQN131" s="277"/>
      <c r="NQO131" s="277"/>
      <c r="NQP131" s="277"/>
      <c r="NQQ131" s="277"/>
      <c r="NQR131" s="277"/>
      <c r="NQS131" s="277"/>
      <c r="NQT131" s="277"/>
      <c r="NQU131" s="277"/>
      <c r="NQV131" s="277"/>
      <c r="NQW131" s="277"/>
      <c r="NQX131" s="277"/>
      <c r="NQY131" s="277"/>
      <c r="NQZ131" s="277"/>
      <c r="NRA131" s="277"/>
      <c r="NRB131" s="277"/>
      <c r="NRC131" s="277"/>
      <c r="NRD131" s="277"/>
      <c r="NRE131" s="277"/>
      <c r="NRF131" s="277"/>
      <c r="NRG131" s="277"/>
      <c r="NRH131" s="277"/>
      <c r="NRI131" s="277"/>
      <c r="NRJ131" s="277"/>
      <c r="NRK131" s="277"/>
      <c r="NRL131" s="277"/>
      <c r="NRM131" s="277"/>
      <c r="NRN131" s="277"/>
      <c r="NRO131" s="277"/>
      <c r="NRP131" s="277"/>
      <c r="NRQ131" s="277"/>
      <c r="NRR131" s="277"/>
      <c r="NRS131" s="277"/>
      <c r="NRT131" s="277"/>
      <c r="NRU131" s="277"/>
      <c r="NRV131" s="277"/>
      <c r="NRW131" s="277"/>
      <c r="NRX131" s="277"/>
      <c r="NRY131" s="277"/>
      <c r="NRZ131" s="277"/>
      <c r="NSA131" s="277"/>
      <c r="NSB131" s="277"/>
      <c r="NSC131" s="277"/>
      <c r="NSD131" s="277"/>
      <c r="NSE131" s="277"/>
      <c r="NSF131" s="277"/>
      <c r="NSG131" s="277"/>
      <c r="NSH131" s="277"/>
      <c r="NSI131" s="277"/>
      <c r="NSJ131" s="277"/>
      <c r="NSK131" s="277"/>
      <c r="NSL131" s="277"/>
      <c r="NSM131" s="277"/>
      <c r="NSN131" s="277"/>
      <c r="NSO131" s="277"/>
      <c r="NSP131" s="277"/>
      <c r="NSQ131" s="277"/>
      <c r="NSR131" s="277"/>
      <c r="NSS131" s="277"/>
      <c r="NST131" s="277"/>
      <c r="NSU131" s="277"/>
      <c r="NSV131" s="277"/>
      <c r="NSW131" s="277"/>
      <c r="NSX131" s="277"/>
      <c r="NSY131" s="277"/>
      <c r="NSZ131" s="277"/>
      <c r="NTA131" s="277"/>
      <c r="NTB131" s="277"/>
      <c r="NTC131" s="277"/>
      <c r="NTD131" s="277"/>
      <c r="NTE131" s="277"/>
      <c r="NTF131" s="277"/>
      <c r="NTG131" s="277"/>
      <c r="NTH131" s="277"/>
      <c r="NTI131" s="277"/>
      <c r="NTJ131" s="277"/>
      <c r="NTK131" s="277"/>
      <c r="NTL131" s="277"/>
      <c r="NTM131" s="277"/>
      <c r="NTN131" s="277"/>
      <c r="NTO131" s="277"/>
      <c r="NTP131" s="277"/>
      <c r="NTQ131" s="277"/>
      <c r="NTR131" s="277"/>
      <c r="NTS131" s="277"/>
      <c r="NTT131" s="277"/>
      <c r="NTU131" s="277"/>
      <c r="NTV131" s="277"/>
      <c r="NTW131" s="277"/>
      <c r="NTX131" s="277"/>
      <c r="NTY131" s="277"/>
      <c r="NTZ131" s="277"/>
      <c r="NUA131" s="277"/>
      <c r="NUB131" s="277"/>
      <c r="NUC131" s="277"/>
      <c r="NUD131" s="277"/>
      <c r="NUE131" s="277"/>
      <c r="NUF131" s="277"/>
      <c r="NUG131" s="277"/>
      <c r="NUH131" s="277"/>
      <c r="NUI131" s="277"/>
      <c r="NUJ131" s="277"/>
      <c r="NUK131" s="277"/>
      <c r="NUL131" s="277"/>
      <c r="NUM131" s="277"/>
      <c r="NUN131" s="277"/>
      <c r="NUO131" s="277"/>
      <c r="NUP131" s="277"/>
      <c r="NUQ131" s="277"/>
      <c r="NUR131" s="277"/>
      <c r="NUS131" s="277"/>
      <c r="NUT131" s="277"/>
      <c r="NUU131" s="277"/>
      <c r="NUV131" s="277"/>
      <c r="NUW131" s="277"/>
      <c r="NUX131" s="277"/>
      <c r="NUY131" s="277"/>
      <c r="NUZ131" s="277"/>
      <c r="NVA131" s="277"/>
      <c r="NVB131" s="277"/>
      <c r="NVC131" s="277"/>
      <c r="NVD131" s="277"/>
      <c r="NVE131" s="277"/>
      <c r="NVF131" s="277"/>
      <c r="NVG131" s="277"/>
      <c r="NVH131" s="277"/>
      <c r="NVI131" s="277"/>
      <c r="NVJ131" s="277"/>
      <c r="NVK131" s="277"/>
      <c r="NVL131" s="277"/>
      <c r="NVM131" s="277"/>
      <c r="NVN131" s="277"/>
      <c r="NVO131" s="277"/>
      <c r="NVP131" s="277"/>
      <c r="NVQ131" s="277"/>
      <c r="NVR131" s="277"/>
      <c r="NVS131" s="277"/>
      <c r="NVT131" s="277"/>
      <c r="NVU131" s="277"/>
      <c r="NVV131" s="277"/>
      <c r="NVW131" s="277"/>
      <c r="NVX131" s="277"/>
      <c r="NVY131" s="277"/>
      <c r="NVZ131" s="277"/>
      <c r="NWA131" s="277"/>
      <c r="NWB131" s="277"/>
      <c r="NWC131" s="277"/>
      <c r="NWD131" s="277"/>
      <c r="NWE131" s="277"/>
      <c r="NWF131" s="277"/>
      <c r="NWG131" s="277"/>
      <c r="NWH131" s="277"/>
      <c r="NWI131" s="277"/>
      <c r="NWJ131" s="277"/>
      <c r="NWK131" s="277"/>
      <c r="NWL131" s="277"/>
      <c r="NWM131" s="277"/>
      <c r="NWN131" s="277"/>
      <c r="NWO131" s="277"/>
      <c r="NWP131" s="277"/>
      <c r="NWQ131" s="277"/>
      <c r="NWR131" s="277"/>
      <c r="NWS131" s="277"/>
      <c r="NWT131" s="277"/>
      <c r="NWU131" s="277"/>
      <c r="NWV131" s="277"/>
      <c r="NWW131" s="277"/>
      <c r="NWX131" s="277"/>
      <c r="NWY131" s="277"/>
      <c r="NWZ131" s="277"/>
      <c r="NXA131" s="277"/>
      <c r="NXB131" s="277"/>
      <c r="NXC131" s="277"/>
      <c r="NXD131" s="277"/>
      <c r="NXE131" s="277"/>
      <c r="NXF131" s="277"/>
      <c r="NXG131" s="277"/>
      <c r="NXH131" s="277"/>
      <c r="NXI131" s="277"/>
      <c r="NXJ131" s="277"/>
      <c r="NXK131" s="277"/>
      <c r="NXL131" s="277"/>
      <c r="NXM131" s="277"/>
      <c r="NXN131" s="277"/>
      <c r="NXO131" s="277"/>
      <c r="NXP131" s="277"/>
      <c r="NXQ131" s="277"/>
      <c r="NXR131" s="277"/>
      <c r="NXS131" s="277"/>
      <c r="NXT131" s="277"/>
      <c r="NXU131" s="277"/>
      <c r="NXV131" s="277"/>
      <c r="NXW131" s="277"/>
      <c r="NXX131" s="277"/>
      <c r="NXY131" s="277"/>
      <c r="NXZ131" s="277"/>
      <c r="NYA131" s="277"/>
      <c r="NYB131" s="277"/>
      <c r="NYC131" s="277"/>
      <c r="NYD131" s="277"/>
      <c r="NYE131" s="277"/>
      <c r="NYF131" s="277"/>
      <c r="NYG131" s="277"/>
      <c r="NYH131" s="277"/>
      <c r="NYI131" s="277"/>
      <c r="NYJ131" s="277"/>
      <c r="NYK131" s="277"/>
      <c r="NYL131" s="277"/>
      <c r="NYM131" s="277"/>
      <c r="NYN131" s="277"/>
      <c r="NYO131" s="277"/>
      <c r="NYP131" s="277"/>
      <c r="NYQ131" s="277"/>
      <c r="NYR131" s="277"/>
      <c r="NYS131" s="277"/>
      <c r="NYT131" s="277"/>
      <c r="NYU131" s="277"/>
      <c r="NYV131" s="277"/>
      <c r="NYW131" s="277"/>
      <c r="NYX131" s="277"/>
      <c r="NYY131" s="277"/>
      <c r="NYZ131" s="277"/>
      <c r="NZA131" s="277"/>
      <c r="NZB131" s="277"/>
      <c r="NZC131" s="277"/>
      <c r="NZD131" s="277"/>
      <c r="NZE131" s="277"/>
      <c r="NZF131" s="277"/>
      <c r="NZG131" s="277"/>
      <c r="NZH131" s="277"/>
      <c r="NZI131" s="277"/>
      <c r="NZJ131" s="277"/>
      <c r="NZK131" s="277"/>
      <c r="NZL131" s="277"/>
      <c r="NZM131" s="277"/>
      <c r="NZN131" s="277"/>
      <c r="NZO131" s="277"/>
      <c r="NZP131" s="277"/>
      <c r="NZQ131" s="277"/>
      <c r="NZR131" s="277"/>
      <c r="NZS131" s="277"/>
      <c r="NZT131" s="277"/>
      <c r="NZU131" s="277"/>
      <c r="NZV131" s="277"/>
      <c r="NZW131" s="277"/>
      <c r="NZX131" s="277"/>
      <c r="NZY131" s="277"/>
      <c r="NZZ131" s="277"/>
      <c r="OAA131" s="277"/>
      <c r="OAB131" s="277"/>
      <c r="OAC131" s="277"/>
      <c r="OAD131" s="277"/>
      <c r="OAE131" s="277"/>
      <c r="OAF131" s="277"/>
      <c r="OAG131" s="277"/>
      <c r="OAH131" s="277"/>
      <c r="OAI131" s="277"/>
      <c r="OAJ131" s="277"/>
      <c r="OAK131" s="277"/>
      <c r="OAL131" s="277"/>
      <c r="OAM131" s="277"/>
      <c r="OAN131" s="277"/>
      <c r="OAO131" s="277"/>
      <c r="OAP131" s="277"/>
      <c r="OAQ131" s="277"/>
      <c r="OAR131" s="277"/>
      <c r="OAS131" s="277"/>
      <c r="OAT131" s="277"/>
      <c r="OAU131" s="277"/>
      <c r="OAV131" s="277"/>
      <c r="OAW131" s="277"/>
      <c r="OAX131" s="277"/>
      <c r="OAY131" s="277"/>
      <c r="OAZ131" s="277"/>
      <c r="OBA131" s="277"/>
      <c r="OBB131" s="277"/>
      <c r="OBC131" s="277"/>
      <c r="OBD131" s="277"/>
      <c r="OBE131" s="277"/>
      <c r="OBF131" s="277"/>
      <c r="OBG131" s="277"/>
      <c r="OBH131" s="277"/>
      <c r="OBI131" s="277"/>
      <c r="OBJ131" s="277"/>
      <c r="OBK131" s="277"/>
      <c r="OBL131" s="277"/>
      <c r="OBM131" s="277"/>
      <c r="OBN131" s="277"/>
      <c r="OBO131" s="277"/>
      <c r="OBP131" s="277"/>
      <c r="OBQ131" s="277"/>
      <c r="OBR131" s="277"/>
      <c r="OBS131" s="277"/>
      <c r="OBT131" s="277"/>
      <c r="OBU131" s="277"/>
      <c r="OBV131" s="277"/>
      <c r="OBW131" s="277"/>
      <c r="OBX131" s="277"/>
      <c r="OBY131" s="277"/>
      <c r="OBZ131" s="277"/>
      <c r="OCA131" s="277"/>
      <c r="OCB131" s="277"/>
      <c r="OCC131" s="277"/>
      <c r="OCD131" s="277"/>
      <c r="OCE131" s="277"/>
      <c r="OCF131" s="277"/>
      <c r="OCG131" s="277"/>
      <c r="OCH131" s="277"/>
      <c r="OCI131" s="277"/>
      <c r="OCJ131" s="277"/>
      <c r="OCK131" s="277"/>
      <c r="OCL131" s="277"/>
      <c r="OCM131" s="277"/>
      <c r="OCN131" s="277"/>
      <c r="OCO131" s="277"/>
      <c r="OCP131" s="277"/>
      <c r="OCQ131" s="277"/>
      <c r="OCR131" s="277"/>
      <c r="OCS131" s="277"/>
      <c r="OCT131" s="277"/>
      <c r="OCU131" s="277"/>
      <c r="OCV131" s="277"/>
      <c r="OCW131" s="277"/>
      <c r="OCX131" s="277"/>
      <c r="OCY131" s="277"/>
      <c r="OCZ131" s="277"/>
      <c r="ODA131" s="277"/>
      <c r="ODB131" s="277"/>
      <c r="ODC131" s="277"/>
      <c r="ODD131" s="277"/>
      <c r="ODE131" s="277"/>
      <c r="ODF131" s="277"/>
      <c r="ODG131" s="277"/>
      <c r="ODH131" s="277"/>
      <c r="ODI131" s="277"/>
      <c r="ODJ131" s="277"/>
      <c r="ODK131" s="277"/>
      <c r="ODL131" s="277"/>
      <c r="ODM131" s="277"/>
      <c r="ODN131" s="277"/>
      <c r="ODO131" s="277"/>
      <c r="ODP131" s="277"/>
      <c r="ODQ131" s="277"/>
      <c r="ODR131" s="277"/>
      <c r="ODS131" s="277"/>
      <c r="ODT131" s="277"/>
      <c r="ODU131" s="277"/>
      <c r="ODV131" s="277"/>
      <c r="ODW131" s="277"/>
      <c r="ODX131" s="277"/>
      <c r="ODY131" s="277"/>
      <c r="ODZ131" s="277"/>
      <c r="OEA131" s="277"/>
      <c r="OEB131" s="277"/>
      <c r="OEC131" s="277"/>
      <c r="OED131" s="277"/>
      <c r="OEE131" s="277"/>
      <c r="OEF131" s="277"/>
      <c r="OEG131" s="277"/>
      <c r="OEH131" s="277"/>
      <c r="OEI131" s="277"/>
      <c r="OEJ131" s="277"/>
      <c r="OEK131" s="277"/>
      <c r="OEL131" s="277"/>
      <c r="OEM131" s="277"/>
      <c r="OEN131" s="277"/>
      <c r="OEO131" s="277"/>
      <c r="OEP131" s="277"/>
      <c r="OEQ131" s="277"/>
      <c r="OER131" s="277"/>
      <c r="OES131" s="277"/>
      <c r="OET131" s="277"/>
      <c r="OEU131" s="277"/>
      <c r="OEV131" s="277"/>
      <c r="OEW131" s="277"/>
      <c r="OEX131" s="277"/>
      <c r="OEY131" s="277"/>
      <c r="OEZ131" s="277"/>
      <c r="OFA131" s="277"/>
      <c r="OFB131" s="277"/>
      <c r="OFC131" s="277"/>
      <c r="OFD131" s="277"/>
      <c r="OFE131" s="277"/>
      <c r="OFF131" s="277"/>
      <c r="OFG131" s="277"/>
      <c r="OFH131" s="277"/>
      <c r="OFI131" s="277"/>
      <c r="OFJ131" s="277"/>
      <c r="OFK131" s="277"/>
      <c r="OFL131" s="277"/>
      <c r="OFM131" s="277"/>
      <c r="OFN131" s="277"/>
      <c r="OFO131" s="277"/>
      <c r="OFP131" s="277"/>
      <c r="OFQ131" s="277"/>
      <c r="OFR131" s="277"/>
      <c r="OFS131" s="277"/>
      <c r="OFT131" s="277"/>
      <c r="OFU131" s="277"/>
      <c r="OFV131" s="277"/>
      <c r="OFW131" s="277"/>
      <c r="OFX131" s="277"/>
      <c r="OFY131" s="277"/>
      <c r="OFZ131" s="277"/>
      <c r="OGA131" s="277"/>
      <c r="OGB131" s="277"/>
      <c r="OGC131" s="277"/>
      <c r="OGD131" s="277"/>
      <c r="OGE131" s="277"/>
      <c r="OGF131" s="277"/>
      <c r="OGG131" s="277"/>
      <c r="OGH131" s="277"/>
      <c r="OGI131" s="277"/>
      <c r="OGJ131" s="277"/>
      <c r="OGK131" s="277"/>
      <c r="OGL131" s="277"/>
      <c r="OGM131" s="277"/>
      <c r="OGN131" s="277"/>
      <c r="OGO131" s="277"/>
      <c r="OGP131" s="277"/>
      <c r="OGQ131" s="277"/>
      <c r="OGR131" s="277"/>
      <c r="OGS131" s="277"/>
      <c r="OGT131" s="277"/>
      <c r="OGU131" s="277"/>
      <c r="OGV131" s="277"/>
      <c r="OGW131" s="277"/>
      <c r="OGX131" s="277"/>
      <c r="OGY131" s="277"/>
      <c r="OGZ131" s="277"/>
      <c r="OHA131" s="277"/>
      <c r="OHB131" s="277"/>
      <c r="OHC131" s="277"/>
      <c r="OHD131" s="277"/>
      <c r="OHE131" s="277"/>
      <c r="OHF131" s="277"/>
      <c r="OHG131" s="277"/>
      <c r="OHH131" s="277"/>
      <c r="OHI131" s="277"/>
      <c r="OHJ131" s="277"/>
      <c r="OHK131" s="277"/>
      <c r="OHL131" s="277"/>
      <c r="OHM131" s="277"/>
      <c r="OHN131" s="277"/>
      <c r="OHO131" s="277"/>
      <c r="OHP131" s="277"/>
      <c r="OHQ131" s="277"/>
      <c r="OHR131" s="277"/>
      <c r="OHS131" s="277"/>
      <c r="OHT131" s="277"/>
      <c r="OHU131" s="277"/>
      <c r="OHV131" s="277"/>
      <c r="OHW131" s="277"/>
      <c r="OHX131" s="277"/>
      <c r="OHY131" s="277"/>
      <c r="OHZ131" s="277"/>
      <c r="OIA131" s="277"/>
      <c r="OIB131" s="277"/>
      <c r="OIC131" s="277"/>
      <c r="OID131" s="277"/>
      <c r="OIE131" s="277"/>
      <c r="OIF131" s="277"/>
      <c r="OIG131" s="277"/>
      <c r="OIH131" s="277"/>
      <c r="OII131" s="277"/>
      <c r="OIJ131" s="277"/>
      <c r="OIK131" s="277"/>
      <c r="OIL131" s="277"/>
      <c r="OIM131" s="277"/>
      <c r="OIN131" s="277"/>
      <c r="OIO131" s="277"/>
      <c r="OIP131" s="277"/>
      <c r="OIQ131" s="277"/>
      <c r="OIR131" s="277"/>
      <c r="OIS131" s="277"/>
      <c r="OIT131" s="277"/>
      <c r="OIU131" s="277"/>
      <c r="OIV131" s="277"/>
      <c r="OIW131" s="277"/>
      <c r="OIX131" s="277"/>
      <c r="OIY131" s="277"/>
      <c r="OIZ131" s="277"/>
      <c r="OJA131" s="277"/>
      <c r="OJB131" s="277"/>
      <c r="OJC131" s="277"/>
      <c r="OJD131" s="277"/>
      <c r="OJE131" s="277"/>
      <c r="OJF131" s="277"/>
      <c r="OJG131" s="277"/>
      <c r="OJH131" s="277"/>
      <c r="OJI131" s="277"/>
      <c r="OJJ131" s="277"/>
      <c r="OJK131" s="277"/>
      <c r="OJL131" s="277"/>
      <c r="OJM131" s="277"/>
      <c r="OJN131" s="277"/>
      <c r="OJO131" s="277"/>
      <c r="OJP131" s="277"/>
      <c r="OJQ131" s="277"/>
      <c r="OJR131" s="277"/>
      <c r="OJS131" s="277"/>
      <c r="OJT131" s="277"/>
      <c r="OJU131" s="277"/>
      <c r="OJV131" s="277"/>
      <c r="OJW131" s="277"/>
      <c r="OJX131" s="277"/>
      <c r="OJY131" s="277"/>
      <c r="OJZ131" s="277"/>
      <c r="OKA131" s="277"/>
      <c r="OKB131" s="277"/>
      <c r="OKC131" s="277"/>
      <c r="OKD131" s="277"/>
      <c r="OKE131" s="277"/>
      <c r="OKF131" s="277"/>
      <c r="OKG131" s="277"/>
      <c r="OKH131" s="277"/>
      <c r="OKI131" s="277"/>
      <c r="OKJ131" s="277"/>
      <c r="OKK131" s="277"/>
      <c r="OKL131" s="277"/>
      <c r="OKM131" s="277"/>
      <c r="OKN131" s="277"/>
      <c r="OKO131" s="277"/>
      <c r="OKP131" s="277"/>
      <c r="OKQ131" s="277"/>
      <c r="OKR131" s="277"/>
      <c r="OKS131" s="277"/>
      <c r="OKT131" s="277"/>
      <c r="OKU131" s="277"/>
      <c r="OKV131" s="277"/>
      <c r="OKW131" s="277"/>
      <c r="OKX131" s="277"/>
      <c r="OKY131" s="277"/>
      <c r="OKZ131" s="277"/>
      <c r="OLA131" s="277"/>
      <c r="OLB131" s="277"/>
      <c r="OLC131" s="277"/>
      <c r="OLD131" s="277"/>
      <c r="OLE131" s="277"/>
      <c r="OLF131" s="277"/>
      <c r="OLG131" s="277"/>
      <c r="OLH131" s="277"/>
      <c r="OLI131" s="277"/>
      <c r="OLJ131" s="277"/>
      <c r="OLK131" s="277"/>
      <c r="OLL131" s="277"/>
      <c r="OLM131" s="277"/>
      <c r="OLN131" s="277"/>
      <c r="OLO131" s="277"/>
      <c r="OLP131" s="277"/>
      <c r="OLQ131" s="277"/>
      <c r="OLR131" s="277"/>
      <c r="OLS131" s="277"/>
      <c r="OLT131" s="277"/>
      <c r="OLU131" s="277"/>
      <c r="OLV131" s="277"/>
      <c r="OLW131" s="277"/>
      <c r="OLX131" s="277"/>
      <c r="OLY131" s="277"/>
      <c r="OLZ131" s="277"/>
      <c r="OMA131" s="277"/>
      <c r="OMB131" s="277"/>
      <c r="OMC131" s="277"/>
      <c r="OMD131" s="277"/>
      <c r="OME131" s="277"/>
      <c r="OMF131" s="277"/>
      <c r="OMG131" s="277"/>
      <c r="OMH131" s="277"/>
      <c r="OMI131" s="277"/>
      <c r="OMJ131" s="277"/>
      <c r="OMK131" s="277"/>
      <c r="OML131" s="277"/>
      <c r="OMM131" s="277"/>
      <c r="OMN131" s="277"/>
      <c r="OMO131" s="277"/>
      <c r="OMP131" s="277"/>
      <c r="OMQ131" s="277"/>
      <c r="OMR131" s="277"/>
      <c r="OMS131" s="277"/>
      <c r="OMT131" s="277"/>
      <c r="OMU131" s="277"/>
      <c r="OMV131" s="277"/>
      <c r="OMW131" s="277"/>
      <c r="OMX131" s="277"/>
      <c r="OMY131" s="277"/>
      <c r="OMZ131" s="277"/>
      <c r="ONA131" s="277"/>
      <c r="ONB131" s="277"/>
      <c r="ONC131" s="277"/>
      <c r="OND131" s="277"/>
      <c r="ONE131" s="277"/>
      <c r="ONF131" s="277"/>
      <c r="ONG131" s="277"/>
      <c r="ONH131" s="277"/>
      <c r="ONI131" s="277"/>
      <c r="ONJ131" s="277"/>
      <c r="ONK131" s="277"/>
      <c r="ONL131" s="277"/>
      <c r="ONM131" s="277"/>
      <c r="ONN131" s="277"/>
      <c r="ONO131" s="277"/>
      <c r="ONP131" s="277"/>
      <c r="ONQ131" s="277"/>
      <c r="ONR131" s="277"/>
      <c r="ONS131" s="277"/>
      <c r="ONT131" s="277"/>
      <c r="ONU131" s="277"/>
      <c r="ONV131" s="277"/>
      <c r="ONW131" s="277"/>
      <c r="ONX131" s="277"/>
      <c r="ONY131" s="277"/>
      <c r="ONZ131" s="277"/>
      <c r="OOA131" s="277"/>
      <c r="OOB131" s="277"/>
      <c r="OOC131" s="277"/>
      <c r="OOD131" s="277"/>
      <c r="OOE131" s="277"/>
      <c r="OOF131" s="277"/>
      <c r="OOG131" s="277"/>
      <c r="OOH131" s="277"/>
      <c r="OOI131" s="277"/>
      <c r="OOJ131" s="277"/>
      <c r="OOK131" s="277"/>
      <c r="OOL131" s="277"/>
      <c r="OOM131" s="277"/>
      <c r="OON131" s="277"/>
      <c r="OOO131" s="277"/>
      <c r="OOP131" s="277"/>
      <c r="OOQ131" s="277"/>
      <c r="OOR131" s="277"/>
      <c r="OOS131" s="277"/>
      <c r="OOT131" s="277"/>
      <c r="OOU131" s="277"/>
      <c r="OOV131" s="277"/>
      <c r="OOW131" s="277"/>
      <c r="OOX131" s="277"/>
      <c r="OOY131" s="277"/>
      <c r="OOZ131" s="277"/>
      <c r="OPA131" s="277"/>
      <c r="OPB131" s="277"/>
      <c r="OPC131" s="277"/>
      <c r="OPD131" s="277"/>
      <c r="OPE131" s="277"/>
      <c r="OPF131" s="277"/>
      <c r="OPG131" s="277"/>
      <c r="OPH131" s="277"/>
      <c r="OPI131" s="277"/>
      <c r="OPJ131" s="277"/>
      <c r="OPK131" s="277"/>
      <c r="OPL131" s="277"/>
      <c r="OPM131" s="277"/>
      <c r="OPN131" s="277"/>
      <c r="OPO131" s="277"/>
      <c r="OPP131" s="277"/>
      <c r="OPQ131" s="277"/>
      <c r="OPR131" s="277"/>
      <c r="OPS131" s="277"/>
      <c r="OPT131" s="277"/>
      <c r="OPU131" s="277"/>
      <c r="OPV131" s="277"/>
      <c r="OPW131" s="277"/>
      <c r="OPX131" s="277"/>
      <c r="OPY131" s="277"/>
      <c r="OPZ131" s="277"/>
      <c r="OQA131" s="277"/>
      <c r="OQB131" s="277"/>
      <c r="OQC131" s="277"/>
      <c r="OQD131" s="277"/>
      <c r="OQE131" s="277"/>
      <c r="OQF131" s="277"/>
      <c r="OQG131" s="277"/>
      <c r="OQH131" s="277"/>
      <c r="OQI131" s="277"/>
      <c r="OQJ131" s="277"/>
      <c r="OQK131" s="277"/>
      <c r="OQL131" s="277"/>
      <c r="OQM131" s="277"/>
      <c r="OQN131" s="277"/>
      <c r="OQO131" s="277"/>
      <c r="OQP131" s="277"/>
      <c r="OQQ131" s="277"/>
      <c r="OQR131" s="277"/>
      <c r="OQS131" s="277"/>
      <c r="OQT131" s="277"/>
      <c r="OQU131" s="277"/>
      <c r="OQV131" s="277"/>
      <c r="OQW131" s="277"/>
      <c r="OQX131" s="277"/>
      <c r="OQY131" s="277"/>
      <c r="OQZ131" s="277"/>
      <c r="ORA131" s="277"/>
      <c r="ORB131" s="277"/>
      <c r="ORC131" s="277"/>
      <c r="ORD131" s="277"/>
      <c r="ORE131" s="277"/>
      <c r="ORF131" s="277"/>
      <c r="ORG131" s="277"/>
      <c r="ORH131" s="277"/>
      <c r="ORI131" s="277"/>
      <c r="ORJ131" s="277"/>
      <c r="ORK131" s="277"/>
      <c r="ORL131" s="277"/>
      <c r="ORM131" s="277"/>
      <c r="ORN131" s="277"/>
      <c r="ORO131" s="277"/>
      <c r="ORP131" s="277"/>
      <c r="ORQ131" s="277"/>
      <c r="ORR131" s="277"/>
      <c r="ORS131" s="277"/>
      <c r="ORT131" s="277"/>
      <c r="ORU131" s="277"/>
      <c r="ORV131" s="277"/>
      <c r="ORW131" s="277"/>
      <c r="ORX131" s="277"/>
      <c r="ORY131" s="277"/>
      <c r="ORZ131" s="277"/>
      <c r="OSA131" s="277"/>
      <c r="OSB131" s="277"/>
      <c r="OSC131" s="277"/>
      <c r="OSD131" s="277"/>
      <c r="OSE131" s="277"/>
      <c r="OSF131" s="277"/>
      <c r="OSG131" s="277"/>
      <c r="OSH131" s="277"/>
      <c r="OSI131" s="277"/>
      <c r="OSJ131" s="277"/>
      <c r="OSK131" s="277"/>
      <c r="OSL131" s="277"/>
      <c r="OSM131" s="277"/>
      <c r="OSN131" s="277"/>
      <c r="OSO131" s="277"/>
      <c r="OSP131" s="277"/>
      <c r="OSQ131" s="277"/>
      <c r="OSR131" s="277"/>
      <c r="OSS131" s="277"/>
      <c r="OST131" s="277"/>
      <c r="OSU131" s="277"/>
      <c r="OSV131" s="277"/>
      <c r="OSW131" s="277"/>
      <c r="OSX131" s="277"/>
      <c r="OSY131" s="277"/>
      <c r="OSZ131" s="277"/>
      <c r="OTA131" s="277"/>
      <c r="OTB131" s="277"/>
      <c r="OTC131" s="277"/>
      <c r="OTD131" s="277"/>
      <c r="OTE131" s="277"/>
      <c r="OTF131" s="277"/>
      <c r="OTG131" s="277"/>
      <c r="OTH131" s="277"/>
      <c r="OTI131" s="277"/>
      <c r="OTJ131" s="277"/>
      <c r="OTK131" s="277"/>
      <c r="OTL131" s="277"/>
      <c r="OTM131" s="277"/>
      <c r="OTN131" s="277"/>
      <c r="OTO131" s="277"/>
      <c r="OTP131" s="277"/>
      <c r="OTQ131" s="277"/>
      <c r="OTR131" s="277"/>
      <c r="OTS131" s="277"/>
      <c r="OTT131" s="277"/>
      <c r="OTU131" s="277"/>
      <c r="OTV131" s="277"/>
      <c r="OTW131" s="277"/>
      <c r="OTX131" s="277"/>
      <c r="OTY131" s="277"/>
      <c r="OTZ131" s="277"/>
      <c r="OUA131" s="277"/>
      <c r="OUB131" s="277"/>
      <c r="OUC131" s="277"/>
      <c r="OUD131" s="277"/>
      <c r="OUE131" s="277"/>
      <c r="OUF131" s="277"/>
      <c r="OUG131" s="277"/>
      <c r="OUH131" s="277"/>
      <c r="OUI131" s="277"/>
      <c r="OUJ131" s="277"/>
      <c r="OUK131" s="277"/>
      <c r="OUL131" s="277"/>
      <c r="OUM131" s="277"/>
      <c r="OUN131" s="277"/>
      <c r="OUO131" s="277"/>
      <c r="OUP131" s="277"/>
      <c r="OUQ131" s="277"/>
      <c r="OUR131" s="277"/>
      <c r="OUS131" s="277"/>
      <c r="OUT131" s="277"/>
      <c r="OUU131" s="277"/>
      <c r="OUV131" s="277"/>
      <c r="OUW131" s="277"/>
      <c r="OUX131" s="277"/>
      <c r="OUY131" s="277"/>
      <c r="OUZ131" s="277"/>
      <c r="OVA131" s="277"/>
      <c r="OVB131" s="277"/>
      <c r="OVC131" s="277"/>
      <c r="OVD131" s="277"/>
      <c r="OVE131" s="277"/>
      <c r="OVF131" s="277"/>
      <c r="OVG131" s="277"/>
      <c r="OVH131" s="277"/>
      <c r="OVI131" s="277"/>
      <c r="OVJ131" s="277"/>
      <c r="OVK131" s="277"/>
      <c r="OVL131" s="277"/>
      <c r="OVM131" s="277"/>
      <c r="OVN131" s="277"/>
      <c r="OVO131" s="277"/>
      <c r="OVP131" s="277"/>
      <c r="OVQ131" s="277"/>
      <c r="OVR131" s="277"/>
      <c r="OVS131" s="277"/>
      <c r="OVT131" s="277"/>
      <c r="OVU131" s="277"/>
      <c r="OVV131" s="277"/>
      <c r="OVW131" s="277"/>
      <c r="OVX131" s="277"/>
      <c r="OVY131" s="277"/>
      <c r="OVZ131" s="277"/>
      <c r="OWA131" s="277"/>
      <c r="OWB131" s="277"/>
      <c r="OWC131" s="277"/>
      <c r="OWD131" s="277"/>
      <c r="OWE131" s="277"/>
      <c r="OWF131" s="277"/>
      <c r="OWG131" s="277"/>
      <c r="OWH131" s="277"/>
      <c r="OWI131" s="277"/>
      <c r="OWJ131" s="277"/>
      <c r="OWK131" s="277"/>
      <c r="OWL131" s="277"/>
      <c r="OWM131" s="277"/>
      <c r="OWN131" s="277"/>
      <c r="OWO131" s="277"/>
      <c r="OWP131" s="277"/>
      <c r="OWQ131" s="277"/>
      <c r="OWR131" s="277"/>
      <c r="OWS131" s="277"/>
      <c r="OWT131" s="277"/>
      <c r="OWU131" s="277"/>
      <c r="OWV131" s="277"/>
      <c r="OWW131" s="277"/>
      <c r="OWX131" s="277"/>
      <c r="OWY131" s="277"/>
      <c r="OWZ131" s="277"/>
      <c r="OXA131" s="277"/>
      <c r="OXB131" s="277"/>
      <c r="OXC131" s="277"/>
      <c r="OXD131" s="277"/>
      <c r="OXE131" s="277"/>
      <c r="OXF131" s="277"/>
      <c r="OXG131" s="277"/>
      <c r="OXH131" s="277"/>
      <c r="OXI131" s="277"/>
      <c r="OXJ131" s="277"/>
      <c r="OXK131" s="277"/>
      <c r="OXL131" s="277"/>
      <c r="OXM131" s="277"/>
      <c r="OXN131" s="277"/>
      <c r="OXO131" s="277"/>
      <c r="OXP131" s="277"/>
      <c r="OXQ131" s="277"/>
      <c r="OXR131" s="277"/>
      <c r="OXS131" s="277"/>
      <c r="OXT131" s="277"/>
      <c r="OXU131" s="277"/>
      <c r="OXV131" s="277"/>
      <c r="OXW131" s="277"/>
      <c r="OXX131" s="277"/>
      <c r="OXY131" s="277"/>
      <c r="OXZ131" s="277"/>
      <c r="OYA131" s="277"/>
      <c r="OYB131" s="277"/>
      <c r="OYC131" s="277"/>
      <c r="OYD131" s="277"/>
      <c r="OYE131" s="277"/>
      <c r="OYF131" s="277"/>
      <c r="OYG131" s="277"/>
      <c r="OYH131" s="277"/>
      <c r="OYI131" s="277"/>
      <c r="OYJ131" s="277"/>
      <c r="OYK131" s="277"/>
      <c r="OYL131" s="277"/>
      <c r="OYM131" s="277"/>
      <c r="OYN131" s="277"/>
      <c r="OYO131" s="277"/>
      <c r="OYP131" s="277"/>
      <c r="OYQ131" s="277"/>
      <c r="OYR131" s="277"/>
      <c r="OYS131" s="277"/>
      <c r="OYT131" s="277"/>
      <c r="OYU131" s="277"/>
      <c r="OYV131" s="277"/>
      <c r="OYW131" s="277"/>
      <c r="OYX131" s="277"/>
      <c r="OYY131" s="277"/>
      <c r="OYZ131" s="277"/>
      <c r="OZA131" s="277"/>
      <c r="OZB131" s="277"/>
      <c r="OZC131" s="277"/>
      <c r="OZD131" s="277"/>
      <c r="OZE131" s="277"/>
      <c r="OZF131" s="277"/>
      <c r="OZG131" s="277"/>
      <c r="OZH131" s="277"/>
      <c r="OZI131" s="277"/>
      <c r="OZJ131" s="277"/>
      <c r="OZK131" s="277"/>
      <c r="OZL131" s="277"/>
      <c r="OZM131" s="277"/>
      <c r="OZN131" s="277"/>
      <c r="OZO131" s="277"/>
      <c r="OZP131" s="277"/>
      <c r="OZQ131" s="277"/>
      <c r="OZR131" s="277"/>
      <c r="OZS131" s="277"/>
      <c r="OZT131" s="277"/>
      <c r="OZU131" s="277"/>
      <c r="OZV131" s="277"/>
      <c r="OZW131" s="277"/>
      <c r="OZX131" s="277"/>
      <c r="OZY131" s="277"/>
      <c r="OZZ131" s="277"/>
      <c r="PAA131" s="277"/>
      <c r="PAB131" s="277"/>
      <c r="PAC131" s="277"/>
      <c r="PAD131" s="277"/>
      <c r="PAE131" s="277"/>
      <c r="PAF131" s="277"/>
      <c r="PAG131" s="277"/>
      <c r="PAH131" s="277"/>
      <c r="PAI131" s="277"/>
      <c r="PAJ131" s="277"/>
      <c r="PAK131" s="277"/>
      <c r="PAL131" s="277"/>
      <c r="PAM131" s="277"/>
      <c r="PAN131" s="277"/>
      <c r="PAO131" s="277"/>
      <c r="PAP131" s="277"/>
      <c r="PAQ131" s="277"/>
      <c r="PAR131" s="277"/>
      <c r="PAS131" s="277"/>
      <c r="PAT131" s="277"/>
      <c r="PAU131" s="277"/>
      <c r="PAV131" s="277"/>
      <c r="PAW131" s="277"/>
      <c r="PAX131" s="277"/>
      <c r="PAY131" s="277"/>
      <c r="PAZ131" s="277"/>
      <c r="PBA131" s="277"/>
      <c r="PBB131" s="277"/>
      <c r="PBC131" s="277"/>
      <c r="PBD131" s="277"/>
      <c r="PBE131" s="277"/>
      <c r="PBF131" s="277"/>
      <c r="PBG131" s="277"/>
      <c r="PBH131" s="277"/>
      <c r="PBI131" s="277"/>
      <c r="PBJ131" s="277"/>
      <c r="PBK131" s="277"/>
      <c r="PBL131" s="277"/>
      <c r="PBM131" s="277"/>
      <c r="PBN131" s="277"/>
      <c r="PBO131" s="277"/>
      <c r="PBP131" s="277"/>
      <c r="PBQ131" s="277"/>
      <c r="PBR131" s="277"/>
      <c r="PBS131" s="277"/>
      <c r="PBT131" s="277"/>
      <c r="PBU131" s="277"/>
      <c r="PBV131" s="277"/>
      <c r="PBW131" s="277"/>
      <c r="PBX131" s="277"/>
      <c r="PBY131" s="277"/>
      <c r="PBZ131" s="277"/>
      <c r="PCA131" s="277"/>
      <c r="PCB131" s="277"/>
      <c r="PCC131" s="277"/>
      <c r="PCD131" s="277"/>
      <c r="PCE131" s="277"/>
      <c r="PCF131" s="277"/>
      <c r="PCG131" s="277"/>
      <c r="PCH131" s="277"/>
      <c r="PCI131" s="277"/>
      <c r="PCJ131" s="277"/>
      <c r="PCK131" s="277"/>
      <c r="PCL131" s="277"/>
      <c r="PCM131" s="277"/>
      <c r="PCN131" s="277"/>
      <c r="PCO131" s="277"/>
      <c r="PCP131" s="277"/>
      <c r="PCQ131" s="277"/>
      <c r="PCR131" s="277"/>
      <c r="PCS131" s="277"/>
      <c r="PCT131" s="277"/>
      <c r="PCU131" s="277"/>
      <c r="PCV131" s="277"/>
      <c r="PCW131" s="277"/>
      <c r="PCX131" s="277"/>
      <c r="PCY131" s="277"/>
      <c r="PCZ131" s="277"/>
      <c r="PDA131" s="277"/>
      <c r="PDB131" s="277"/>
      <c r="PDC131" s="277"/>
      <c r="PDD131" s="277"/>
      <c r="PDE131" s="277"/>
      <c r="PDF131" s="277"/>
      <c r="PDG131" s="277"/>
      <c r="PDH131" s="277"/>
      <c r="PDI131" s="277"/>
      <c r="PDJ131" s="277"/>
      <c r="PDK131" s="277"/>
      <c r="PDL131" s="277"/>
      <c r="PDM131" s="277"/>
      <c r="PDN131" s="277"/>
      <c r="PDO131" s="277"/>
      <c r="PDP131" s="277"/>
      <c r="PDQ131" s="277"/>
      <c r="PDR131" s="277"/>
      <c r="PDS131" s="277"/>
      <c r="PDT131" s="277"/>
      <c r="PDU131" s="277"/>
      <c r="PDV131" s="277"/>
      <c r="PDW131" s="277"/>
      <c r="PDX131" s="277"/>
      <c r="PDY131" s="277"/>
      <c r="PDZ131" s="277"/>
      <c r="PEA131" s="277"/>
      <c r="PEB131" s="277"/>
      <c r="PEC131" s="277"/>
      <c r="PED131" s="277"/>
      <c r="PEE131" s="277"/>
      <c r="PEF131" s="277"/>
      <c r="PEG131" s="277"/>
      <c r="PEH131" s="277"/>
      <c r="PEI131" s="277"/>
      <c r="PEJ131" s="277"/>
      <c r="PEK131" s="277"/>
      <c r="PEL131" s="277"/>
      <c r="PEM131" s="277"/>
      <c r="PEN131" s="277"/>
      <c r="PEO131" s="277"/>
      <c r="PEP131" s="277"/>
      <c r="PEQ131" s="277"/>
      <c r="PER131" s="277"/>
      <c r="PES131" s="277"/>
      <c r="PET131" s="277"/>
      <c r="PEU131" s="277"/>
      <c r="PEV131" s="277"/>
      <c r="PEW131" s="277"/>
      <c r="PEX131" s="277"/>
      <c r="PEY131" s="277"/>
      <c r="PEZ131" s="277"/>
      <c r="PFA131" s="277"/>
      <c r="PFB131" s="277"/>
      <c r="PFC131" s="277"/>
      <c r="PFD131" s="277"/>
      <c r="PFE131" s="277"/>
      <c r="PFF131" s="277"/>
      <c r="PFG131" s="277"/>
      <c r="PFH131" s="277"/>
      <c r="PFI131" s="277"/>
      <c r="PFJ131" s="277"/>
      <c r="PFK131" s="277"/>
      <c r="PFL131" s="277"/>
      <c r="PFM131" s="277"/>
      <c r="PFN131" s="277"/>
      <c r="PFO131" s="277"/>
      <c r="PFP131" s="277"/>
      <c r="PFQ131" s="277"/>
      <c r="PFR131" s="277"/>
      <c r="PFS131" s="277"/>
      <c r="PFT131" s="277"/>
      <c r="PFU131" s="277"/>
      <c r="PFV131" s="277"/>
      <c r="PFW131" s="277"/>
      <c r="PFX131" s="277"/>
      <c r="PFY131" s="277"/>
      <c r="PFZ131" s="277"/>
      <c r="PGA131" s="277"/>
      <c r="PGB131" s="277"/>
      <c r="PGC131" s="277"/>
      <c r="PGD131" s="277"/>
      <c r="PGE131" s="277"/>
      <c r="PGF131" s="277"/>
      <c r="PGG131" s="277"/>
      <c r="PGH131" s="277"/>
      <c r="PGI131" s="277"/>
      <c r="PGJ131" s="277"/>
      <c r="PGK131" s="277"/>
      <c r="PGL131" s="277"/>
      <c r="PGM131" s="277"/>
      <c r="PGN131" s="277"/>
      <c r="PGO131" s="277"/>
      <c r="PGP131" s="277"/>
      <c r="PGQ131" s="277"/>
      <c r="PGR131" s="277"/>
      <c r="PGS131" s="277"/>
      <c r="PGT131" s="277"/>
      <c r="PGU131" s="277"/>
      <c r="PGV131" s="277"/>
      <c r="PGW131" s="277"/>
      <c r="PGX131" s="277"/>
      <c r="PGY131" s="277"/>
      <c r="PGZ131" s="277"/>
      <c r="PHA131" s="277"/>
      <c r="PHB131" s="277"/>
      <c r="PHC131" s="277"/>
      <c r="PHD131" s="277"/>
      <c r="PHE131" s="277"/>
      <c r="PHF131" s="277"/>
      <c r="PHG131" s="277"/>
      <c r="PHH131" s="277"/>
      <c r="PHI131" s="277"/>
      <c r="PHJ131" s="277"/>
      <c r="PHK131" s="277"/>
      <c r="PHL131" s="277"/>
      <c r="PHM131" s="277"/>
      <c r="PHN131" s="277"/>
      <c r="PHO131" s="277"/>
      <c r="PHP131" s="277"/>
      <c r="PHQ131" s="277"/>
      <c r="PHR131" s="277"/>
      <c r="PHS131" s="277"/>
      <c r="PHT131" s="277"/>
      <c r="PHU131" s="277"/>
      <c r="PHV131" s="277"/>
      <c r="PHW131" s="277"/>
      <c r="PHX131" s="277"/>
      <c r="PHY131" s="277"/>
      <c r="PHZ131" s="277"/>
      <c r="PIA131" s="277"/>
      <c r="PIB131" s="277"/>
      <c r="PIC131" s="277"/>
      <c r="PID131" s="277"/>
      <c r="PIE131" s="277"/>
      <c r="PIF131" s="277"/>
      <c r="PIG131" s="277"/>
      <c r="PIH131" s="277"/>
      <c r="PII131" s="277"/>
      <c r="PIJ131" s="277"/>
      <c r="PIK131" s="277"/>
      <c r="PIL131" s="277"/>
      <c r="PIM131" s="277"/>
      <c r="PIN131" s="277"/>
      <c r="PIO131" s="277"/>
      <c r="PIP131" s="277"/>
      <c r="PIQ131" s="277"/>
      <c r="PIR131" s="277"/>
      <c r="PIS131" s="277"/>
      <c r="PIT131" s="277"/>
      <c r="PIU131" s="277"/>
      <c r="PIV131" s="277"/>
      <c r="PIW131" s="277"/>
      <c r="PIX131" s="277"/>
      <c r="PIY131" s="277"/>
      <c r="PIZ131" s="277"/>
      <c r="PJA131" s="277"/>
      <c r="PJB131" s="277"/>
      <c r="PJC131" s="277"/>
      <c r="PJD131" s="277"/>
      <c r="PJE131" s="277"/>
      <c r="PJF131" s="277"/>
      <c r="PJG131" s="277"/>
      <c r="PJH131" s="277"/>
      <c r="PJI131" s="277"/>
      <c r="PJJ131" s="277"/>
      <c r="PJK131" s="277"/>
      <c r="PJL131" s="277"/>
      <c r="PJM131" s="277"/>
      <c r="PJN131" s="277"/>
      <c r="PJO131" s="277"/>
      <c r="PJP131" s="277"/>
      <c r="PJQ131" s="277"/>
      <c r="PJR131" s="277"/>
      <c r="PJS131" s="277"/>
      <c r="PJT131" s="277"/>
      <c r="PJU131" s="277"/>
      <c r="PJV131" s="277"/>
      <c r="PJW131" s="277"/>
      <c r="PJX131" s="277"/>
      <c r="PJY131" s="277"/>
      <c r="PJZ131" s="277"/>
      <c r="PKA131" s="277"/>
      <c r="PKB131" s="277"/>
      <c r="PKC131" s="277"/>
      <c r="PKD131" s="277"/>
      <c r="PKE131" s="277"/>
      <c r="PKF131" s="277"/>
      <c r="PKG131" s="277"/>
      <c r="PKH131" s="277"/>
      <c r="PKI131" s="277"/>
      <c r="PKJ131" s="277"/>
      <c r="PKK131" s="277"/>
      <c r="PKL131" s="277"/>
      <c r="PKM131" s="277"/>
      <c r="PKN131" s="277"/>
      <c r="PKO131" s="277"/>
      <c r="PKP131" s="277"/>
      <c r="PKQ131" s="277"/>
      <c r="PKR131" s="277"/>
      <c r="PKS131" s="277"/>
      <c r="PKT131" s="277"/>
      <c r="PKU131" s="277"/>
      <c r="PKV131" s="277"/>
      <c r="PKW131" s="277"/>
      <c r="PKX131" s="277"/>
      <c r="PKY131" s="277"/>
      <c r="PKZ131" s="277"/>
      <c r="PLA131" s="277"/>
      <c r="PLB131" s="277"/>
      <c r="PLC131" s="277"/>
      <c r="PLD131" s="277"/>
      <c r="PLE131" s="277"/>
      <c r="PLF131" s="277"/>
      <c r="PLG131" s="277"/>
      <c r="PLH131" s="277"/>
      <c r="PLI131" s="277"/>
      <c r="PLJ131" s="277"/>
      <c r="PLK131" s="277"/>
      <c r="PLL131" s="277"/>
      <c r="PLM131" s="277"/>
      <c r="PLN131" s="277"/>
      <c r="PLO131" s="277"/>
      <c r="PLP131" s="277"/>
      <c r="PLQ131" s="277"/>
      <c r="PLR131" s="277"/>
      <c r="PLS131" s="277"/>
      <c r="PLT131" s="277"/>
      <c r="PLU131" s="277"/>
      <c r="PLV131" s="277"/>
      <c r="PLW131" s="277"/>
      <c r="PLX131" s="277"/>
      <c r="PLY131" s="277"/>
      <c r="PLZ131" s="277"/>
      <c r="PMA131" s="277"/>
      <c r="PMB131" s="277"/>
      <c r="PMC131" s="277"/>
      <c r="PMD131" s="277"/>
      <c r="PME131" s="277"/>
      <c r="PMF131" s="277"/>
      <c r="PMG131" s="277"/>
      <c r="PMH131" s="277"/>
      <c r="PMI131" s="277"/>
      <c r="PMJ131" s="277"/>
      <c r="PMK131" s="277"/>
      <c r="PML131" s="277"/>
      <c r="PMM131" s="277"/>
      <c r="PMN131" s="277"/>
      <c r="PMO131" s="277"/>
      <c r="PMP131" s="277"/>
      <c r="PMQ131" s="277"/>
      <c r="PMR131" s="277"/>
      <c r="PMS131" s="277"/>
      <c r="PMT131" s="277"/>
      <c r="PMU131" s="277"/>
      <c r="PMV131" s="277"/>
      <c r="PMW131" s="277"/>
      <c r="PMX131" s="277"/>
      <c r="PMY131" s="277"/>
      <c r="PMZ131" s="277"/>
      <c r="PNA131" s="277"/>
      <c r="PNB131" s="277"/>
      <c r="PNC131" s="277"/>
      <c r="PND131" s="277"/>
      <c r="PNE131" s="277"/>
      <c r="PNF131" s="277"/>
      <c r="PNG131" s="277"/>
      <c r="PNH131" s="277"/>
      <c r="PNI131" s="277"/>
      <c r="PNJ131" s="277"/>
      <c r="PNK131" s="277"/>
      <c r="PNL131" s="277"/>
      <c r="PNM131" s="277"/>
      <c r="PNN131" s="277"/>
      <c r="PNO131" s="277"/>
      <c r="PNP131" s="277"/>
      <c r="PNQ131" s="277"/>
      <c r="PNR131" s="277"/>
      <c r="PNS131" s="277"/>
      <c r="PNT131" s="277"/>
      <c r="PNU131" s="277"/>
      <c r="PNV131" s="277"/>
      <c r="PNW131" s="277"/>
      <c r="PNX131" s="277"/>
      <c r="PNY131" s="277"/>
      <c r="PNZ131" s="277"/>
      <c r="POA131" s="277"/>
      <c r="POB131" s="277"/>
      <c r="POC131" s="277"/>
      <c r="POD131" s="277"/>
      <c r="POE131" s="277"/>
      <c r="POF131" s="277"/>
      <c r="POG131" s="277"/>
      <c r="POH131" s="277"/>
      <c r="POI131" s="277"/>
      <c r="POJ131" s="277"/>
      <c r="POK131" s="277"/>
      <c r="POL131" s="277"/>
      <c r="POM131" s="277"/>
      <c r="PON131" s="277"/>
      <c r="POO131" s="277"/>
      <c r="POP131" s="277"/>
      <c r="POQ131" s="277"/>
      <c r="POR131" s="277"/>
      <c r="POS131" s="277"/>
      <c r="POT131" s="277"/>
      <c r="POU131" s="277"/>
      <c r="POV131" s="277"/>
      <c r="POW131" s="277"/>
      <c r="POX131" s="277"/>
      <c r="POY131" s="277"/>
      <c r="POZ131" s="277"/>
      <c r="PPA131" s="277"/>
      <c r="PPB131" s="277"/>
      <c r="PPC131" s="277"/>
      <c r="PPD131" s="277"/>
      <c r="PPE131" s="277"/>
      <c r="PPF131" s="277"/>
      <c r="PPG131" s="277"/>
      <c r="PPH131" s="277"/>
      <c r="PPI131" s="277"/>
      <c r="PPJ131" s="277"/>
      <c r="PPK131" s="277"/>
      <c r="PPL131" s="277"/>
      <c r="PPM131" s="277"/>
      <c r="PPN131" s="277"/>
      <c r="PPO131" s="277"/>
      <c r="PPP131" s="277"/>
      <c r="PPQ131" s="277"/>
      <c r="PPR131" s="277"/>
      <c r="PPS131" s="277"/>
      <c r="PPT131" s="277"/>
      <c r="PPU131" s="277"/>
      <c r="PPV131" s="277"/>
      <c r="PPW131" s="277"/>
      <c r="PPX131" s="277"/>
      <c r="PPY131" s="277"/>
      <c r="PPZ131" s="277"/>
      <c r="PQA131" s="277"/>
      <c r="PQB131" s="277"/>
      <c r="PQC131" s="277"/>
      <c r="PQD131" s="277"/>
      <c r="PQE131" s="277"/>
      <c r="PQF131" s="277"/>
      <c r="PQG131" s="277"/>
      <c r="PQH131" s="277"/>
      <c r="PQI131" s="277"/>
      <c r="PQJ131" s="277"/>
      <c r="PQK131" s="277"/>
      <c r="PQL131" s="277"/>
      <c r="PQM131" s="277"/>
      <c r="PQN131" s="277"/>
      <c r="PQO131" s="277"/>
      <c r="PQP131" s="277"/>
      <c r="PQQ131" s="277"/>
      <c r="PQR131" s="277"/>
      <c r="PQS131" s="277"/>
      <c r="PQT131" s="277"/>
      <c r="PQU131" s="277"/>
      <c r="PQV131" s="277"/>
      <c r="PQW131" s="277"/>
      <c r="PQX131" s="277"/>
      <c r="PQY131" s="277"/>
      <c r="PQZ131" s="277"/>
      <c r="PRA131" s="277"/>
      <c r="PRB131" s="277"/>
      <c r="PRC131" s="277"/>
      <c r="PRD131" s="277"/>
      <c r="PRE131" s="277"/>
      <c r="PRF131" s="277"/>
      <c r="PRG131" s="277"/>
      <c r="PRH131" s="277"/>
      <c r="PRI131" s="277"/>
      <c r="PRJ131" s="277"/>
      <c r="PRK131" s="277"/>
      <c r="PRL131" s="277"/>
      <c r="PRM131" s="277"/>
      <c r="PRN131" s="277"/>
      <c r="PRO131" s="277"/>
      <c r="PRP131" s="277"/>
      <c r="PRQ131" s="277"/>
      <c r="PRR131" s="277"/>
      <c r="PRS131" s="277"/>
      <c r="PRT131" s="277"/>
      <c r="PRU131" s="277"/>
      <c r="PRV131" s="277"/>
      <c r="PRW131" s="277"/>
      <c r="PRX131" s="277"/>
      <c r="PRY131" s="277"/>
      <c r="PRZ131" s="277"/>
      <c r="PSA131" s="277"/>
      <c r="PSB131" s="277"/>
      <c r="PSC131" s="277"/>
      <c r="PSD131" s="277"/>
      <c r="PSE131" s="277"/>
      <c r="PSF131" s="277"/>
      <c r="PSG131" s="277"/>
      <c r="PSH131" s="277"/>
      <c r="PSI131" s="277"/>
      <c r="PSJ131" s="277"/>
      <c r="PSK131" s="277"/>
      <c r="PSL131" s="277"/>
      <c r="PSM131" s="277"/>
      <c r="PSN131" s="277"/>
      <c r="PSO131" s="277"/>
      <c r="PSP131" s="277"/>
      <c r="PSQ131" s="277"/>
      <c r="PSR131" s="277"/>
      <c r="PSS131" s="277"/>
      <c r="PST131" s="277"/>
      <c r="PSU131" s="277"/>
      <c r="PSV131" s="277"/>
      <c r="PSW131" s="277"/>
      <c r="PSX131" s="277"/>
      <c r="PSY131" s="277"/>
      <c r="PSZ131" s="277"/>
      <c r="PTA131" s="277"/>
      <c r="PTB131" s="277"/>
      <c r="PTC131" s="277"/>
      <c r="PTD131" s="277"/>
      <c r="PTE131" s="277"/>
      <c r="PTF131" s="277"/>
      <c r="PTG131" s="277"/>
      <c r="PTH131" s="277"/>
      <c r="PTI131" s="277"/>
      <c r="PTJ131" s="277"/>
      <c r="PTK131" s="277"/>
      <c r="PTL131" s="277"/>
      <c r="PTM131" s="277"/>
      <c r="PTN131" s="277"/>
      <c r="PTO131" s="277"/>
      <c r="PTP131" s="277"/>
      <c r="PTQ131" s="277"/>
      <c r="PTR131" s="277"/>
      <c r="PTS131" s="277"/>
      <c r="PTT131" s="277"/>
      <c r="PTU131" s="277"/>
      <c r="PTV131" s="277"/>
      <c r="PTW131" s="277"/>
      <c r="PTX131" s="277"/>
      <c r="PTY131" s="277"/>
      <c r="PTZ131" s="277"/>
      <c r="PUA131" s="277"/>
      <c r="PUB131" s="277"/>
      <c r="PUC131" s="277"/>
      <c r="PUD131" s="277"/>
      <c r="PUE131" s="277"/>
      <c r="PUF131" s="277"/>
      <c r="PUG131" s="277"/>
      <c r="PUH131" s="277"/>
      <c r="PUI131" s="277"/>
      <c r="PUJ131" s="277"/>
      <c r="PUK131" s="277"/>
      <c r="PUL131" s="277"/>
      <c r="PUM131" s="277"/>
      <c r="PUN131" s="277"/>
      <c r="PUO131" s="277"/>
      <c r="PUP131" s="277"/>
      <c r="PUQ131" s="277"/>
      <c r="PUR131" s="277"/>
      <c r="PUS131" s="277"/>
      <c r="PUT131" s="277"/>
      <c r="PUU131" s="277"/>
      <c r="PUV131" s="277"/>
      <c r="PUW131" s="277"/>
      <c r="PUX131" s="277"/>
      <c r="PUY131" s="277"/>
      <c r="PUZ131" s="277"/>
      <c r="PVA131" s="277"/>
      <c r="PVB131" s="277"/>
      <c r="PVC131" s="277"/>
      <c r="PVD131" s="277"/>
      <c r="PVE131" s="277"/>
      <c r="PVF131" s="277"/>
      <c r="PVG131" s="277"/>
      <c r="PVH131" s="277"/>
      <c r="PVI131" s="277"/>
      <c r="PVJ131" s="277"/>
      <c r="PVK131" s="277"/>
      <c r="PVL131" s="277"/>
      <c r="PVM131" s="277"/>
      <c r="PVN131" s="277"/>
      <c r="PVO131" s="277"/>
      <c r="PVP131" s="277"/>
      <c r="PVQ131" s="277"/>
      <c r="PVR131" s="277"/>
      <c r="PVS131" s="277"/>
      <c r="PVT131" s="277"/>
      <c r="PVU131" s="277"/>
      <c r="PVV131" s="277"/>
      <c r="PVW131" s="277"/>
      <c r="PVX131" s="277"/>
      <c r="PVY131" s="277"/>
      <c r="PVZ131" s="277"/>
      <c r="PWA131" s="277"/>
      <c r="PWB131" s="277"/>
      <c r="PWC131" s="277"/>
      <c r="PWD131" s="277"/>
      <c r="PWE131" s="277"/>
      <c r="PWF131" s="277"/>
      <c r="PWG131" s="277"/>
      <c r="PWH131" s="277"/>
      <c r="PWI131" s="277"/>
      <c r="PWJ131" s="277"/>
      <c r="PWK131" s="277"/>
      <c r="PWL131" s="277"/>
      <c r="PWM131" s="277"/>
      <c r="PWN131" s="277"/>
      <c r="PWO131" s="277"/>
      <c r="PWP131" s="277"/>
      <c r="PWQ131" s="277"/>
      <c r="PWR131" s="277"/>
      <c r="PWS131" s="277"/>
      <c r="PWT131" s="277"/>
      <c r="PWU131" s="277"/>
      <c r="PWV131" s="277"/>
      <c r="PWW131" s="277"/>
      <c r="PWX131" s="277"/>
      <c r="PWY131" s="277"/>
      <c r="PWZ131" s="277"/>
      <c r="PXA131" s="277"/>
      <c r="PXB131" s="277"/>
      <c r="PXC131" s="277"/>
      <c r="PXD131" s="277"/>
      <c r="PXE131" s="277"/>
      <c r="PXF131" s="277"/>
      <c r="PXG131" s="277"/>
      <c r="PXH131" s="277"/>
      <c r="PXI131" s="277"/>
      <c r="PXJ131" s="277"/>
      <c r="PXK131" s="277"/>
      <c r="PXL131" s="277"/>
      <c r="PXM131" s="277"/>
      <c r="PXN131" s="277"/>
      <c r="PXO131" s="277"/>
      <c r="PXP131" s="277"/>
      <c r="PXQ131" s="277"/>
      <c r="PXR131" s="277"/>
      <c r="PXS131" s="277"/>
      <c r="PXT131" s="277"/>
      <c r="PXU131" s="277"/>
      <c r="PXV131" s="277"/>
      <c r="PXW131" s="277"/>
      <c r="PXX131" s="277"/>
      <c r="PXY131" s="277"/>
      <c r="PXZ131" s="277"/>
      <c r="PYA131" s="277"/>
      <c r="PYB131" s="277"/>
      <c r="PYC131" s="277"/>
      <c r="PYD131" s="277"/>
      <c r="PYE131" s="277"/>
      <c r="PYF131" s="277"/>
      <c r="PYG131" s="277"/>
      <c r="PYH131" s="277"/>
      <c r="PYI131" s="277"/>
      <c r="PYJ131" s="277"/>
      <c r="PYK131" s="277"/>
      <c r="PYL131" s="277"/>
      <c r="PYM131" s="277"/>
      <c r="PYN131" s="277"/>
      <c r="PYO131" s="277"/>
      <c r="PYP131" s="277"/>
      <c r="PYQ131" s="277"/>
      <c r="PYR131" s="277"/>
      <c r="PYS131" s="277"/>
      <c r="PYT131" s="277"/>
      <c r="PYU131" s="277"/>
      <c r="PYV131" s="277"/>
      <c r="PYW131" s="277"/>
      <c r="PYX131" s="277"/>
      <c r="PYY131" s="277"/>
      <c r="PYZ131" s="277"/>
      <c r="PZA131" s="277"/>
      <c r="PZB131" s="277"/>
      <c r="PZC131" s="277"/>
      <c r="PZD131" s="277"/>
      <c r="PZE131" s="277"/>
      <c r="PZF131" s="277"/>
      <c r="PZG131" s="277"/>
      <c r="PZH131" s="277"/>
      <c r="PZI131" s="277"/>
      <c r="PZJ131" s="277"/>
      <c r="PZK131" s="277"/>
      <c r="PZL131" s="277"/>
      <c r="PZM131" s="277"/>
      <c r="PZN131" s="277"/>
      <c r="PZO131" s="277"/>
      <c r="PZP131" s="277"/>
      <c r="PZQ131" s="277"/>
      <c r="PZR131" s="277"/>
      <c r="PZS131" s="277"/>
      <c r="PZT131" s="277"/>
      <c r="PZU131" s="277"/>
      <c r="PZV131" s="277"/>
      <c r="PZW131" s="277"/>
      <c r="PZX131" s="277"/>
      <c r="PZY131" s="277"/>
      <c r="PZZ131" s="277"/>
      <c r="QAA131" s="277"/>
      <c r="QAB131" s="277"/>
      <c r="QAC131" s="277"/>
      <c r="QAD131" s="277"/>
      <c r="QAE131" s="277"/>
      <c r="QAF131" s="277"/>
      <c r="QAG131" s="277"/>
      <c r="QAH131" s="277"/>
      <c r="QAI131" s="277"/>
      <c r="QAJ131" s="277"/>
      <c r="QAK131" s="277"/>
      <c r="QAL131" s="277"/>
      <c r="QAM131" s="277"/>
      <c r="QAN131" s="277"/>
      <c r="QAO131" s="277"/>
      <c r="QAP131" s="277"/>
      <c r="QAQ131" s="277"/>
      <c r="QAR131" s="277"/>
      <c r="QAS131" s="277"/>
      <c r="QAT131" s="277"/>
      <c r="QAU131" s="277"/>
      <c r="QAV131" s="277"/>
      <c r="QAW131" s="277"/>
      <c r="QAX131" s="277"/>
      <c r="QAY131" s="277"/>
      <c r="QAZ131" s="277"/>
      <c r="QBA131" s="277"/>
      <c r="QBB131" s="277"/>
      <c r="QBC131" s="277"/>
      <c r="QBD131" s="277"/>
      <c r="QBE131" s="277"/>
      <c r="QBF131" s="277"/>
      <c r="QBG131" s="277"/>
      <c r="QBH131" s="277"/>
      <c r="QBI131" s="277"/>
      <c r="QBJ131" s="277"/>
      <c r="QBK131" s="277"/>
      <c r="QBL131" s="277"/>
      <c r="QBM131" s="277"/>
      <c r="QBN131" s="277"/>
      <c r="QBO131" s="277"/>
      <c r="QBP131" s="277"/>
      <c r="QBQ131" s="277"/>
      <c r="QBR131" s="277"/>
      <c r="QBS131" s="277"/>
      <c r="QBT131" s="277"/>
      <c r="QBU131" s="277"/>
      <c r="QBV131" s="277"/>
      <c r="QBW131" s="277"/>
      <c r="QBX131" s="277"/>
      <c r="QBY131" s="277"/>
      <c r="QBZ131" s="277"/>
      <c r="QCA131" s="277"/>
      <c r="QCB131" s="277"/>
      <c r="QCC131" s="277"/>
      <c r="QCD131" s="277"/>
      <c r="QCE131" s="277"/>
      <c r="QCF131" s="277"/>
      <c r="QCG131" s="277"/>
      <c r="QCH131" s="277"/>
      <c r="QCI131" s="277"/>
      <c r="QCJ131" s="277"/>
      <c r="QCK131" s="277"/>
      <c r="QCL131" s="277"/>
      <c r="QCM131" s="277"/>
      <c r="QCN131" s="277"/>
      <c r="QCO131" s="277"/>
      <c r="QCP131" s="277"/>
      <c r="QCQ131" s="277"/>
      <c r="QCR131" s="277"/>
      <c r="QCS131" s="277"/>
      <c r="QCT131" s="277"/>
      <c r="QCU131" s="277"/>
      <c r="QCV131" s="277"/>
      <c r="QCW131" s="277"/>
      <c r="QCX131" s="277"/>
      <c r="QCY131" s="277"/>
      <c r="QCZ131" s="277"/>
      <c r="QDA131" s="277"/>
      <c r="QDB131" s="277"/>
      <c r="QDC131" s="277"/>
      <c r="QDD131" s="277"/>
      <c r="QDE131" s="277"/>
      <c r="QDF131" s="277"/>
      <c r="QDG131" s="277"/>
      <c r="QDH131" s="277"/>
      <c r="QDI131" s="277"/>
      <c r="QDJ131" s="277"/>
      <c r="QDK131" s="277"/>
      <c r="QDL131" s="277"/>
      <c r="QDM131" s="277"/>
      <c r="QDN131" s="277"/>
      <c r="QDO131" s="277"/>
      <c r="QDP131" s="277"/>
      <c r="QDQ131" s="277"/>
      <c r="QDR131" s="277"/>
      <c r="QDS131" s="277"/>
      <c r="QDT131" s="277"/>
      <c r="QDU131" s="277"/>
      <c r="QDV131" s="277"/>
      <c r="QDW131" s="277"/>
      <c r="QDX131" s="277"/>
      <c r="QDY131" s="277"/>
      <c r="QDZ131" s="277"/>
      <c r="QEA131" s="277"/>
      <c r="QEB131" s="277"/>
      <c r="QEC131" s="277"/>
      <c r="QED131" s="277"/>
      <c r="QEE131" s="277"/>
      <c r="QEF131" s="277"/>
      <c r="QEG131" s="277"/>
      <c r="QEH131" s="277"/>
      <c r="QEI131" s="277"/>
      <c r="QEJ131" s="277"/>
      <c r="QEK131" s="277"/>
      <c r="QEL131" s="277"/>
      <c r="QEM131" s="277"/>
      <c r="QEN131" s="277"/>
      <c r="QEO131" s="277"/>
      <c r="QEP131" s="277"/>
      <c r="QEQ131" s="277"/>
      <c r="QER131" s="277"/>
      <c r="QES131" s="277"/>
      <c r="QET131" s="277"/>
      <c r="QEU131" s="277"/>
      <c r="QEV131" s="277"/>
      <c r="QEW131" s="277"/>
      <c r="QEX131" s="277"/>
      <c r="QEY131" s="277"/>
      <c r="QEZ131" s="277"/>
      <c r="QFA131" s="277"/>
      <c r="QFB131" s="277"/>
      <c r="QFC131" s="277"/>
      <c r="QFD131" s="277"/>
      <c r="QFE131" s="277"/>
      <c r="QFF131" s="277"/>
      <c r="QFG131" s="277"/>
      <c r="QFH131" s="277"/>
      <c r="QFI131" s="277"/>
      <c r="QFJ131" s="277"/>
      <c r="QFK131" s="277"/>
      <c r="QFL131" s="277"/>
      <c r="QFM131" s="277"/>
      <c r="QFN131" s="277"/>
      <c r="QFO131" s="277"/>
      <c r="QFP131" s="277"/>
      <c r="QFQ131" s="277"/>
      <c r="QFR131" s="277"/>
      <c r="QFS131" s="277"/>
      <c r="QFT131" s="277"/>
      <c r="QFU131" s="277"/>
      <c r="QFV131" s="277"/>
      <c r="QFW131" s="277"/>
      <c r="QFX131" s="277"/>
      <c r="QFY131" s="277"/>
      <c r="QFZ131" s="277"/>
      <c r="QGA131" s="277"/>
      <c r="QGB131" s="277"/>
      <c r="QGC131" s="277"/>
      <c r="QGD131" s="277"/>
      <c r="QGE131" s="277"/>
      <c r="QGF131" s="277"/>
      <c r="QGG131" s="277"/>
      <c r="QGH131" s="277"/>
      <c r="QGI131" s="277"/>
      <c r="QGJ131" s="277"/>
      <c r="QGK131" s="277"/>
      <c r="QGL131" s="277"/>
      <c r="QGM131" s="277"/>
      <c r="QGN131" s="277"/>
      <c r="QGO131" s="277"/>
      <c r="QGP131" s="277"/>
      <c r="QGQ131" s="277"/>
      <c r="QGR131" s="277"/>
      <c r="QGS131" s="277"/>
      <c r="QGT131" s="277"/>
      <c r="QGU131" s="277"/>
      <c r="QGV131" s="277"/>
      <c r="QGW131" s="277"/>
      <c r="QGX131" s="277"/>
      <c r="QGY131" s="277"/>
      <c r="QGZ131" s="277"/>
      <c r="QHA131" s="277"/>
      <c r="QHB131" s="277"/>
      <c r="QHC131" s="277"/>
      <c r="QHD131" s="277"/>
      <c r="QHE131" s="277"/>
      <c r="QHF131" s="277"/>
      <c r="QHG131" s="277"/>
      <c r="QHH131" s="277"/>
      <c r="QHI131" s="277"/>
      <c r="QHJ131" s="277"/>
      <c r="QHK131" s="277"/>
      <c r="QHL131" s="277"/>
      <c r="QHM131" s="277"/>
      <c r="QHN131" s="277"/>
      <c r="QHO131" s="277"/>
      <c r="QHP131" s="277"/>
      <c r="QHQ131" s="277"/>
      <c r="QHR131" s="277"/>
      <c r="QHS131" s="277"/>
      <c r="QHT131" s="277"/>
      <c r="QHU131" s="277"/>
      <c r="QHV131" s="277"/>
      <c r="QHW131" s="277"/>
      <c r="QHX131" s="277"/>
      <c r="QHY131" s="277"/>
      <c r="QHZ131" s="277"/>
      <c r="QIA131" s="277"/>
      <c r="QIB131" s="277"/>
      <c r="QIC131" s="277"/>
      <c r="QID131" s="277"/>
      <c r="QIE131" s="277"/>
      <c r="QIF131" s="277"/>
      <c r="QIG131" s="277"/>
      <c r="QIH131" s="277"/>
      <c r="QII131" s="277"/>
      <c r="QIJ131" s="277"/>
      <c r="QIK131" s="277"/>
      <c r="QIL131" s="277"/>
      <c r="QIM131" s="277"/>
      <c r="QIN131" s="277"/>
      <c r="QIO131" s="277"/>
      <c r="QIP131" s="277"/>
      <c r="QIQ131" s="277"/>
      <c r="QIR131" s="277"/>
      <c r="QIS131" s="277"/>
      <c r="QIT131" s="277"/>
      <c r="QIU131" s="277"/>
      <c r="QIV131" s="277"/>
      <c r="QIW131" s="277"/>
      <c r="QIX131" s="277"/>
      <c r="QIY131" s="277"/>
      <c r="QIZ131" s="277"/>
      <c r="QJA131" s="277"/>
      <c r="QJB131" s="277"/>
      <c r="QJC131" s="277"/>
      <c r="QJD131" s="277"/>
      <c r="QJE131" s="277"/>
      <c r="QJF131" s="277"/>
      <c r="QJG131" s="277"/>
      <c r="QJH131" s="277"/>
      <c r="QJI131" s="277"/>
      <c r="QJJ131" s="277"/>
      <c r="QJK131" s="277"/>
      <c r="QJL131" s="277"/>
      <c r="QJM131" s="277"/>
      <c r="QJN131" s="277"/>
      <c r="QJO131" s="277"/>
      <c r="QJP131" s="277"/>
      <c r="QJQ131" s="277"/>
      <c r="QJR131" s="277"/>
      <c r="QJS131" s="277"/>
      <c r="QJT131" s="277"/>
      <c r="QJU131" s="277"/>
      <c r="QJV131" s="277"/>
      <c r="QJW131" s="277"/>
      <c r="QJX131" s="277"/>
      <c r="QJY131" s="277"/>
      <c r="QJZ131" s="277"/>
      <c r="QKA131" s="277"/>
      <c r="QKB131" s="277"/>
      <c r="QKC131" s="277"/>
      <c r="QKD131" s="277"/>
      <c r="QKE131" s="277"/>
      <c r="QKF131" s="277"/>
      <c r="QKG131" s="277"/>
      <c r="QKH131" s="277"/>
      <c r="QKI131" s="277"/>
      <c r="QKJ131" s="277"/>
      <c r="QKK131" s="277"/>
      <c r="QKL131" s="277"/>
      <c r="QKM131" s="277"/>
      <c r="QKN131" s="277"/>
      <c r="QKO131" s="277"/>
      <c r="QKP131" s="277"/>
      <c r="QKQ131" s="277"/>
      <c r="QKR131" s="277"/>
      <c r="QKS131" s="277"/>
      <c r="QKT131" s="277"/>
      <c r="QKU131" s="277"/>
      <c r="QKV131" s="277"/>
      <c r="QKW131" s="277"/>
      <c r="QKX131" s="277"/>
      <c r="QKY131" s="277"/>
      <c r="QKZ131" s="277"/>
      <c r="QLA131" s="277"/>
      <c r="QLB131" s="277"/>
      <c r="QLC131" s="277"/>
      <c r="QLD131" s="277"/>
      <c r="QLE131" s="277"/>
      <c r="QLF131" s="277"/>
      <c r="QLG131" s="277"/>
      <c r="QLH131" s="277"/>
      <c r="QLI131" s="277"/>
      <c r="QLJ131" s="277"/>
      <c r="QLK131" s="277"/>
      <c r="QLL131" s="277"/>
      <c r="QLM131" s="277"/>
      <c r="QLN131" s="277"/>
      <c r="QLO131" s="277"/>
      <c r="QLP131" s="277"/>
      <c r="QLQ131" s="277"/>
      <c r="QLR131" s="277"/>
      <c r="QLS131" s="277"/>
      <c r="QLT131" s="277"/>
      <c r="QLU131" s="277"/>
      <c r="QLV131" s="277"/>
      <c r="QLW131" s="277"/>
      <c r="QLX131" s="277"/>
      <c r="QLY131" s="277"/>
      <c r="QLZ131" s="277"/>
      <c r="QMA131" s="277"/>
      <c r="QMB131" s="277"/>
      <c r="QMC131" s="277"/>
      <c r="QMD131" s="277"/>
      <c r="QME131" s="277"/>
      <c r="QMF131" s="277"/>
      <c r="QMG131" s="277"/>
      <c r="QMH131" s="277"/>
      <c r="QMI131" s="277"/>
      <c r="QMJ131" s="277"/>
      <c r="QMK131" s="277"/>
      <c r="QML131" s="277"/>
      <c r="QMM131" s="277"/>
      <c r="QMN131" s="277"/>
      <c r="QMO131" s="277"/>
      <c r="QMP131" s="277"/>
      <c r="QMQ131" s="277"/>
      <c r="QMR131" s="277"/>
      <c r="QMS131" s="277"/>
      <c r="QMT131" s="277"/>
      <c r="QMU131" s="277"/>
      <c r="QMV131" s="277"/>
      <c r="QMW131" s="277"/>
      <c r="QMX131" s="277"/>
      <c r="QMY131" s="277"/>
      <c r="QMZ131" s="277"/>
      <c r="QNA131" s="277"/>
      <c r="QNB131" s="277"/>
      <c r="QNC131" s="277"/>
      <c r="QND131" s="277"/>
      <c r="QNE131" s="277"/>
      <c r="QNF131" s="277"/>
      <c r="QNG131" s="277"/>
      <c r="QNH131" s="277"/>
      <c r="QNI131" s="277"/>
      <c r="QNJ131" s="277"/>
      <c r="QNK131" s="277"/>
      <c r="QNL131" s="277"/>
      <c r="QNM131" s="277"/>
      <c r="QNN131" s="277"/>
      <c r="QNO131" s="277"/>
      <c r="QNP131" s="277"/>
      <c r="QNQ131" s="277"/>
      <c r="QNR131" s="277"/>
      <c r="QNS131" s="277"/>
      <c r="QNT131" s="277"/>
      <c r="QNU131" s="277"/>
      <c r="QNV131" s="277"/>
      <c r="QNW131" s="277"/>
      <c r="QNX131" s="277"/>
      <c r="QNY131" s="277"/>
      <c r="QNZ131" s="277"/>
      <c r="QOA131" s="277"/>
      <c r="QOB131" s="277"/>
      <c r="QOC131" s="277"/>
      <c r="QOD131" s="277"/>
      <c r="QOE131" s="277"/>
      <c r="QOF131" s="277"/>
      <c r="QOG131" s="277"/>
      <c r="QOH131" s="277"/>
      <c r="QOI131" s="277"/>
      <c r="QOJ131" s="277"/>
      <c r="QOK131" s="277"/>
      <c r="QOL131" s="277"/>
      <c r="QOM131" s="277"/>
      <c r="QON131" s="277"/>
      <c r="QOO131" s="277"/>
      <c r="QOP131" s="277"/>
      <c r="QOQ131" s="277"/>
      <c r="QOR131" s="277"/>
      <c r="QOS131" s="277"/>
      <c r="QOT131" s="277"/>
      <c r="QOU131" s="277"/>
      <c r="QOV131" s="277"/>
      <c r="QOW131" s="277"/>
      <c r="QOX131" s="277"/>
      <c r="QOY131" s="277"/>
      <c r="QOZ131" s="277"/>
      <c r="QPA131" s="277"/>
      <c r="QPB131" s="277"/>
      <c r="QPC131" s="277"/>
      <c r="QPD131" s="277"/>
      <c r="QPE131" s="277"/>
      <c r="QPF131" s="277"/>
      <c r="QPG131" s="277"/>
      <c r="QPH131" s="277"/>
      <c r="QPI131" s="277"/>
      <c r="QPJ131" s="277"/>
      <c r="QPK131" s="277"/>
      <c r="QPL131" s="277"/>
      <c r="QPM131" s="277"/>
      <c r="QPN131" s="277"/>
      <c r="QPO131" s="277"/>
      <c r="QPP131" s="277"/>
      <c r="QPQ131" s="277"/>
      <c r="QPR131" s="277"/>
      <c r="QPS131" s="277"/>
      <c r="QPT131" s="277"/>
      <c r="QPU131" s="277"/>
      <c r="QPV131" s="277"/>
      <c r="QPW131" s="277"/>
      <c r="QPX131" s="277"/>
      <c r="QPY131" s="277"/>
      <c r="QPZ131" s="277"/>
      <c r="QQA131" s="277"/>
      <c r="QQB131" s="277"/>
      <c r="QQC131" s="277"/>
      <c r="QQD131" s="277"/>
      <c r="QQE131" s="277"/>
      <c r="QQF131" s="277"/>
      <c r="QQG131" s="277"/>
      <c r="QQH131" s="277"/>
      <c r="QQI131" s="277"/>
      <c r="QQJ131" s="277"/>
      <c r="QQK131" s="277"/>
      <c r="QQL131" s="277"/>
      <c r="QQM131" s="277"/>
      <c r="QQN131" s="277"/>
      <c r="QQO131" s="277"/>
      <c r="QQP131" s="277"/>
      <c r="QQQ131" s="277"/>
      <c r="QQR131" s="277"/>
      <c r="QQS131" s="277"/>
      <c r="QQT131" s="277"/>
      <c r="QQU131" s="277"/>
      <c r="QQV131" s="277"/>
      <c r="QQW131" s="277"/>
      <c r="QQX131" s="277"/>
      <c r="QQY131" s="277"/>
      <c r="QQZ131" s="277"/>
      <c r="QRA131" s="277"/>
      <c r="QRB131" s="277"/>
      <c r="QRC131" s="277"/>
      <c r="QRD131" s="277"/>
      <c r="QRE131" s="277"/>
      <c r="QRF131" s="277"/>
      <c r="QRG131" s="277"/>
      <c r="QRH131" s="277"/>
      <c r="QRI131" s="277"/>
      <c r="QRJ131" s="277"/>
      <c r="QRK131" s="277"/>
      <c r="QRL131" s="277"/>
      <c r="QRM131" s="277"/>
      <c r="QRN131" s="277"/>
      <c r="QRO131" s="277"/>
      <c r="QRP131" s="277"/>
      <c r="QRQ131" s="277"/>
      <c r="QRR131" s="277"/>
      <c r="QRS131" s="277"/>
      <c r="QRT131" s="277"/>
      <c r="QRU131" s="277"/>
      <c r="QRV131" s="277"/>
      <c r="QRW131" s="277"/>
      <c r="QRX131" s="277"/>
      <c r="QRY131" s="277"/>
      <c r="QRZ131" s="277"/>
      <c r="QSA131" s="277"/>
      <c r="QSB131" s="277"/>
      <c r="QSC131" s="277"/>
      <c r="QSD131" s="277"/>
      <c r="QSE131" s="277"/>
      <c r="QSF131" s="277"/>
      <c r="QSG131" s="277"/>
      <c r="QSH131" s="277"/>
      <c r="QSI131" s="277"/>
      <c r="QSJ131" s="277"/>
      <c r="QSK131" s="277"/>
      <c r="QSL131" s="277"/>
      <c r="QSM131" s="277"/>
      <c r="QSN131" s="277"/>
      <c r="QSO131" s="277"/>
      <c r="QSP131" s="277"/>
      <c r="QSQ131" s="277"/>
      <c r="QSR131" s="277"/>
      <c r="QSS131" s="277"/>
      <c r="QST131" s="277"/>
      <c r="QSU131" s="277"/>
      <c r="QSV131" s="277"/>
      <c r="QSW131" s="277"/>
      <c r="QSX131" s="277"/>
      <c r="QSY131" s="277"/>
      <c r="QSZ131" s="277"/>
      <c r="QTA131" s="277"/>
      <c r="QTB131" s="277"/>
      <c r="QTC131" s="277"/>
      <c r="QTD131" s="277"/>
      <c r="QTE131" s="277"/>
      <c r="QTF131" s="277"/>
      <c r="QTG131" s="277"/>
      <c r="QTH131" s="277"/>
      <c r="QTI131" s="277"/>
      <c r="QTJ131" s="277"/>
      <c r="QTK131" s="277"/>
      <c r="QTL131" s="277"/>
      <c r="QTM131" s="277"/>
      <c r="QTN131" s="277"/>
      <c r="QTO131" s="277"/>
      <c r="QTP131" s="277"/>
      <c r="QTQ131" s="277"/>
      <c r="QTR131" s="277"/>
      <c r="QTS131" s="277"/>
      <c r="QTT131" s="277"/>
      <c r="QTU131" s="277"/>
      <c r="QTV131" s="277"/>
      <c r="QTW131" s="277"/>
      <c r="QTX131" s="277"/>
      <c r="QTY131" s="277"/>
      <c r="QTZ131" s="277"/>
      <c r="QUA131" s="277"/>
      <c r="QUB131" s="277"/>
      <c r="QUC131" s="277"/>
      <c r="QUD131" s="277"/>
      <c r="QUE131" s="277"/>
      <c r="QUF131" s="277"/>
      <c r="QUG131" s="277"/>
      <c r="QUH131" s="277"/>
      <c r="QUI131" s="277"/>
      <c r="QUJ131" s="277"/>
      <c r="QUK131" s="277"/>
      <c r="QUL131" s="277"/>
      <c r="QUM131" s="277"/>
      <c r="QUN131" s="277"/>
      <c r="QUO131" s="277"/>
      <c r="QUP131" s="277"/>
      <c r="QUQ131" s="277"/>
      <c r="QUR131" s="277"/>
      <c r="QUS131" s="277"/>
      <c r="QUT131" s="277"/>
      <c r="QUU131" s="277"/>
      <c r="QUV131" s="277"/>
      <c r="QUW131" s="277"/>
      <c r="QUX131" s="277"/>
      <c r="QUY131" s="277"/>
      <c r="QUZ131" s="277"/>
      <c r="QVA131" s="277"/>
      <c r="QVB131" s="277"/>
      <c r="QVC131" s="277"/>
      <c r="QVD131" s="277"/>
      <c r="QVE131" s="277"/>
      <c r="QVF131" s="277"/>
      <c r="QVG131" s="277"/>
      <c r="QVH131" s="277"/>
      <c r="QVI131" s="277"/>
      <c r="QVJ131" s="277"/>
      <c r="QVK131" s="277"/>
      <c r="QVL131" s="277"/>
      <c r="QVM131" s="277"/>
      <c r="QVN131" s="277"/>
      <c r="QVO131" s="277"/>
      <c r="QVP131" s="277"/>
      <c r="QVQ131" s="277"/>
      <c r="QVR131" s="277"/>
      <c r="QVS131" s="277"/>
      <c r="QVT131" s="277"/>
      <c r="QVU131" s="277"/>
      <c r="QVV131" s="277"/>
      <c r="QVW131" s="277"/>
      <c r="QVX131" s="277"/>
      <c r="QVY131" s="277"/>
      <c r="QVZ131" s="277"/>
      <c r="QWA131" s="277"/>
      <c r="QWB131" s="277"/>
      <c r="QWC131" s="277"/>
      <c r="QWD131" s="277"/>
      <c r="QWE131" s="277"/>
      <c r="QWF131" s="277"/>
      <c r="QWG131" s="277"/>
      <c r="QWH131" s="277"/>
      <c r="QWI131" s="277"/>
      <c r="QWJ131" s="277"/>
      <c r="QWK131" s="277"/>
      <c r="QWL131" s="277"/>
      <c r="QWM131" s="277"/>
      <c r="QWN131" s="277"/>
      <c r="QWO131" s="277"/>
      <c r="QWP131" s="277"/>
      <c r="QWQ131" s="277"/>
      <c r="QWR131" s="277"/>
      <c r="QWS131" s="277"/>
      <c r="QWT131" s="277"/>
      <c r="QWU131" s="277"/>
      <c r="QWV131" s="277"/>
      <c r="QWW131" s="277"/>
      <c r="QWX131" s="277"/>
      <c r="QWY131" s="277"/>
      <c r="QWZ131" s="277"/>
      <c r="QXA131" s="277"/>
      <c r="QXB131" s="277"/>
      <c r="QXC131" s="277"/>
      <c r="QXD131" s="277"/>
      <c r="QXE131" s="277"/>
      <c r="QXF131" s="277"/>
      <c r="QXG131" s="277"/>
      <c r="QXH131" s="277"/>
      <c r="QXI131" s="277"/>
      <c r="QXJ131" s="277"/>
      <c r="QXK131" s="277"/>
      <c r="QXL131" s="277"/>
      <c r="QXM131" s="277"/>
      <c r="QXN131" s="277"/>
      <c r="QXO131" s="277"/>
      <c r="QXP131" s="277"/>
      <c r="QXQ131" s="277"/>
      <c r="QXR131" s="277"/>
      <c r="QXS131" s="277"/>
      <c r="QXT131" s="277"/>
      <c r="QXU131" s="277"/>
      <c r="QXV131" s="277"/>
      <c r="QXW131" s="277"/>
      <c r="QXX131" s="277"/>
      <c r="QXY131" s="277"/>
      <c r="QXZ131" s="277"/>
      <c r="QYA131" s="277"/>
      <c r="QYB131" s="277"/>
      <c r="QYC131" s="277"/>
      <c r="QYD131" s="277"/>
      <c r="QYE131" s="277"/>
      <c r="QYF131" s="277"/>
      <c r="QYG131" s="277"/>
      <c r="QYH131" s="277"/>
      <c r="QYI131" s="277"/>
      <c r="QYJ131" s="277"/>
      <c r="QYK131" s="277"/>
      <c r="QYL131" s="277"/>
      <c r="QYM131" s="277"/>
      <c r="QYN131" s="277"/>
      <c r="QYO131" s="277"/>
      <c r="QYP131" s="277"/>
      <c r="QYQ131" s="277"/>
      <c r="QYR131" s="277"/>
      <c r="QYS131" s="277"/>
      <c r="QYT131" s="277"/>
      <c r="QYU131" s="277"/>
      <c r="QYV131" s="277"/>
      <c r="QYW131" s="277"/>
      <c r="QYX131" s="277"/>
      <c r="QYY131" s="277"/>
      <c r="QYZ131" s="277"/>
      <c r="QZA131" s="277"/>
      <c r="QZB131" s="277"/>
      <c r="QZC131" s="277"/>
      <c r="QZD131" s="277"/>
      <c r="QZE131" s="277"/>
      <c r="QZF131" s="277"/>
      <c r="QZG131" s="277"/>
      <c r="QZH131" s="277"/>
      <c r="QZI131" s="277"/>
      <c r="QZJ131" s="277"/>
      <c r="QZK131" s="277"/>
      <c r="QZL131" s="277"/>
      <c r="QZM131" s="277"/>
      <c r="QZN131" s="277"/>
      <c r="QZO131" s="277"/>
      <c r="QZP131" s="277"/>
      <c r="QZQ131" s="277"/>
      <c r="QZR131" s="277"/>
      <c r="QZS131" s="277"/>
      <c r="QZT131" s="277"/>
      <c r="QZU131" s="277"/>
      <c r="QZV131" s="277"/>
      <c r="QZW131" s="277"/>
      <c r="QZX131" s="277"/>
      <c r="QZY131" s="277"/>
      <c r="QZZ131" s="277"/>
      <c r="RAA131" s="277"/>
      <c r="RAB131" s="277"/>
      <c r="RAC131" s="277"/>
      <c r="RAD131" s="277"/>
      <c r="RAE131" s="277"/>
      <c r="RAF131" s="277"/>
      <c r="RAG131" s="277"/>
      <c r="RAH131" s="277"/>
      <c r="RAI131" s="277"/>
      <c r="RAJ131" s="277"/>
      <c r="RAK131" s="277"/>
      <c r="RAL131" s="277"/>
      <c r="RAM131" s="277"/>
      <c r="RAN131" s="277"/>
      <c r="RAO131" s="277"/>
      <c r="RAP131" s="277"/>
      <c r="RAQ131" s="277"/>
      <c r="RAR131" s="277"/>
      <c r="RAS131" s="277"/>
      <c r="RAT131" s="277"/>
      <c r="RAU131" s="277"/>
      <c r="RAV131" s="277"/>
      <c r="RAW131" s="277"/>
      <c r="RAX131" s="277"/>
      <c r="RAY131" s="277"/>
      <c r="RAZ131" s="277"/>
      <c r="RBA131" s="277"/>
      <c r="RBB131" s="277"/>
      <c r="RBC131" s="277"/>
      <c r="RBD131" s="277"/>
      <c r="RBE131" s="277"/>
      <c r="RBF131" s="277"/>
      <c r="RBG131" s="277"/>
      <c r="RBH131" s="277"/>
      <c r="RBI131" s="277"/>
      <c r="RBJ131" s="277"/>
      <c r="RBK131" s="277"/>
      <c r="RBL131" s="277"/>
      <c r="RBM131" s="277"/>
      <c r="RBN131" s="277"/>
      <c r="RBO131" s="277"/>
      <c r="RBP131" s="277"/>
      <c r="RBQ131" s="277"/>
      <c r="RBR131" s="277"/>
      <c r="RBS131" s="277"/>
      <c r="RBT131" s="277"/>
      <c r="RBU131" s="277"/>
      <c r="RBV131" s="277"/>
      <c r="RBW131" s="277"/>
      <c r="RBX131" s="277"/>
      <c r="RBY131" s="277"/>
      <c r="RBZ131" s="277"/>
      <c r="RCA131" s="277"/>
      <c r="RCB131" s="277"/>
      <c r="RCC131" s="277"/>
      <c r="RCD131" s="277"/>
      <c r="RCE131" s="277"/>
      <c r="RCF131" s="277"/>
      <c r="RCG131" s="277"/>
      <c r="RCH131" s="277"/>
      <c r="RCI131" s="277"/>
      <c r="RCJ131" s="277"/>
      <c r="RCK131" s="277"/>
      <c r="RCL131" s="277"/>
      <c r="RCM131" s="277"/>
      <c r="RCN131" s="277"/>
      <c r="RCO131" s="277"/>
      <c r="RCP131" s="277"/>
      <c r="RCQ131" s="277"/>
      <c r="RCR131" s="277"/>
      <c r="RCS131" s="277"/>
      <c r="RCT131" s="277"/>
      <c r="RCU131" s="277"/>
      <c r="RCV131" s="277"/>
      <c r="RCW131" s="277"/>
      <c r="RCX131" s="277"/>
      <c r="RCY131" s="277"/>
      <c r="RCZ131" s="277"/>
      <c r="RDA131" s="277"/>
      <c r="RDB131" s="277"/>
      <c r="RDC131" s="277"/>
      <c r="RDD131" s="277"/>
      <c r="RDE131" s="277"/>
      <c r="RDF131" s="277"/>
      <c r="RDG131" s="277"/>
      <c r="RDH131" s="277"/>
      <c r="RDI131" s="277"/>
      <c r="RDJ131" s="277"/>
      <c r="RDK131" s="277"/>
      <c r="RDL131" s="277"/>
      <c r="RDM131" s="277"/>
      <c r="RDN131" s="277"/>
      <c r="RDO131" s="277"/>
      <c r="RDP131" s="277"/>
      <c r="RDQ131" s="277"/>
      <c r="RDR131" s="277"/>
      <c r="RDS131" s="277"/>
      <c r="RDT131" s="277"/>
      <c r="RDU131" s="277"/>
      <c r="RDV131" s="277"/>
      <c r="RDW131" s="277"/>
      <c r="RDX131" s="277"/>
      <c r="RDY131" s="277"/>
      <c r="RDZ131" s="277"/>
      <c r="REA131" s="277"/>
      <c r="REB131" s="277"/>
      <c r="REC131" s="277"/>
      <c r="RED131" s="277"/>
      <c r="REE131" s="277"/>
      <c r="REF131" s="277"/>
      <c r="REG131" s="277"/>
      <c r="REH131" s="277"/>
      <c r="REI131" s="277"/>
      <c r="REJ131" s="277"/>
      <c r="REK131" s="277"/>
      <c r="REL131" s="277"/>
      <c r="REM131" s="277"/>
      <c r="REN131" s="277"/>
      <c r="REO131" s="277"/>
      <c r="REP131" s="277"/>
      <c r="REQ131" s="277"/>
      <c r="RER131" s="277"/>
      <c r="RES131" s="277"/>
      <c r="RET131" s="277"/>
      <c r="REU131" s="277"/>
      <c r="REV131" s="277"/>
      <c r="REW131" s="277"/>
      <c r="REX131" s="277"/>
      <c r="REY131" s="277"/>
      <c r="REZ131" s="277"/>
      <c r="RFA131" s="277"/>
      <c r="RFB131" s="277"/>
      <c r="RFC131" s="277"/>
      <c r="RFD131" s="277"/>
      <c r="RFE131" s="277"/>
      <c r="RFF131" s="277"/>
      <c r="RFG131" s="277"/>
      <c r="RFH131" s="277"/>
      <c r="RFI131" s="277"/>
      <c r="RFJ131" s="277"/>
      <c r="RFK131" s="277"/>
      <c r="RFL131" s="277"/>
      <c r="RFM131" s="277"/>
      <c r="RFN131" s="277"/>
      <c r="RFO131" s="277"/>
      <c r="RFP131" s="277"/>
      <c r="RFQ131" s="277"/>
      <c r="RFR131" s="277"/>
      <c r="RFS131" s="277"/>
      <c r="RFT131" s="277"/>
      <c r="RFU131" s="277"/>
      <c r="RFV131" s="277"/>
      <c r="RFW131" s="277"/>
      <c r="RFX131" s="277"/>
      <c r="RFY131" s="277"/>
      <c r="RFZ131" s="277"/>
      <c r="RGA131" s="277"/>
      <c r="RGB131" s="277"/>
      <c r="RGC131" s="277"/>
      <c r="RGD131" s="277"/>
      <c r="RGE131" s="277"/>
      <c r="RGF131" s="277"/>
      <c r="RGG131" s="277"/>
      <c r="RGH131" s="277"/>
      <c r="RGI131" s="277"/>
      <c r="RGJ131" s="277"/>
      <c r="RGK131" s="277"/>
      <c r="RGL131" s="277"/>
      <c r="RGM131" s="277"/>
      <c r="RGN131" s="277"/>
      <c r="RGO131" s="277"/>
      <c r="RGP131" s="277"/>
      <c r="RGQ131" s="277"/>
      <c r="RGR131" s="277"/>
      <c r="RGS131" s="277"/>
      <c r="RGT131" s="277"/>
      <c r="RGU131" s="277"/>
      <c r="RGV131" s="277"/>
      <c r="RGW131" s="277"/>
      <c r="RGX131" s="277"/>
      <c r="RGY131" s="277"/>
      <c r="RGZ131" s="277"/>
      <c r="RHA131" s="277"/>
      <c r="RHB131" s="277"/>
      <c r="RHC131" s="277"/>
      <c r="RHD131" s="277"/>
      <c r="RHE131" s="277"/>
      <c r="RHF131" s="277"/>
      <c r="RHG131" s="277"/>
      <c r="RHH131" s="277"/>
      <c r="RHI131" s="277"/>
      <c r="RHJ131" s="277"/>
      <c r="RHK131" s="277"/>
      <c r="RHL131" s="277"/>
      <c r="RHM131" s="277"/>
      <c r="RHN131" s="277"/>
      <c r="RHO131" s="277"/>
      <c r="RHP131" s="277"/>
      <c r="RHQ131" s="277"/>
      <c r="RHR131" s="277"/>
      <c r="RHS131" s="277"/>
      <c r="RHT131" s="277"/>
      <c r="RHU131" s="277"/>
      <c r="RHV131" s="277"/>
      <c r="RHW131" s="277"/>
      <c r="RHX131" s="277"/>
      <c r="RHY131" s="277"/>
      <c r="RHZ131" s="277"/>
      <c r="RIA131" s="277"/>
      <c r="RIB131" s="277"/>
      <c r="RIC131" s="277"/>
      <c r="RID131" s="277"/>
      <c r="RIE131" s="277"/>
      <c r="RIF131" s="277"/>
      <c r="RIG131" s="277"/>
      <c r="RIH131" s="277"/>
      <c r="RII131" s="277"/>
      <c r="RIJ131" s="277"/>
      <c r="RIK131" s="277"/>
      <c r="RIL131" s="277"/>
      <c r="RIM131" s="277"/>
      <c r="RIN131" s="277"/>
      <c r="RIO131" s="277"/>
      <c r="RIP131" s="277"/>
      <c r="RIQ131" s="277"/>
      <c r="RIR131" s="277"/>
      <c r="RIS131" s="277"/>
      <c r="RIT131" s="277"/>
      <c r="RIU131" s="277"/>
      <c r="RIV131" s="277"/>
      <c r="RIW131" s="277"/>
      <c r="RIX131" s="277"/>
      <c r="RIY131" s="277"/>
      <c r="RIZ131" s="277"/>
      <c r="RJA131" s="277"/>
      <c r="RJB131" s="277"/>
      <c r="RJC131" s="277"/>
      <c r="RJD131" s="277"/>
      <c r="RJE131" s="277"/>
      <c r="RJF131" s="277"/>
      <c r="RJG131" s="277"/>
      <c r="RJH131" s="277"/>
      <c r="RJI131" s="277"/>
      <c r="RJJ131" s="277"/>
      <c r="RJK131" s="277"/>
      <c r="RJL131" s="277"/>
      <c r="RJM131" s="277"/>
      <c r="RJN131" s="277"/>
      <c r="RJO131" s="277"/>
      <c r="RJP131" s="277"/>
      <c r="RJQ131" s="277"/>
      <c r="RJR131" s="277"/>
      <c r="RJS131" s="277"/>
      <c r="RJT131" s="277"/>
      <c r="RJU131" s="277"/>
      <c r="RJV131" s="277"/>
      <c r="RJW131" s="277"/>
      <c r="RJX131" s="277"/>
      <c r="RJY131" s="277"/>
      <c r="RJZ131" s="277"/>
      <c r="RKA131" s="277"/>
      <c r="RKB131" s="277"/>
      <c r="RKC131" s="277"/>
      <c r="RKD131" s="277"/>
      <c r="RKE131" s="277"/>
      <c r="RKF131" s="277"/>
      <c r="RKG131" s="277"/>
      <c r="RKH131" s="277"/>
      <c r="RKI131" s="277"/>
      <c r="RKJ131" s="277"/>
      <c r="RKK131" s="277"/>
      <c r="RKL131" s="277"/>
      <c r="RKM131" s="277"/>
      <c r="RKN131" s="277"/>
      <c r="RKO131" s="277"/>
      <c r="RKP131" s="277"/>
      <c r="RKQ131" s="277"/>
      <c r="RKR131" s="277"/>
      <c r="RKS131" s="277"/>
      <c r="RKT131" s="277"/>
      <c r="RKU131" s="277"/>
      <c r="RKV131" s="277"/>
      <c r="RKW131" s="277"/>
      <c r="RKX131" s="277"/>
      <c r="RKY131" s="277"/>
      <c r="RKZ131" s="277"/>
      <c r="RLA131" s="277"/>
      <c r="RLB131" s="277"/>
      <c r="RLC131" s="277"/>
      <c r="RLD131" s="277"/>
      <c r="RLE131" s="277"/>
      <c r="RLF131" s="277"/>
      <c r="RLG131" s="277"/>
      <c r="RLH131" s="277"/>
      <c r="RLI131" s="277"/>
      <c r="RLJ131" s="277"/>
      <c r="RLK131" s="277"/>
      <c r="RLL131" s="277"/>
      <c r="RLM131" s="277"/>
      <c r="RLN131" s="277"/>
      <c r="RLO131" s="277"/>
      <c r="RLP131" s="277"/>
      <c r="RLQ131" s="277"/>
      <c r="RLR131" s="277"/>
      <c r="RLS131" s="277"/>
      <c r="RLT131" s="277"/>
      <c r="RLU131" s="277"/>
      <c r="RLV131" s="277"/>
      <c r="RLW131" s="277"/>
      <c r="RLX131" s="277"/>
      <c r="RLY131" s="277"/>
      <c r="RLZ131" s="277"/>
      <c r="RMA131" s="277"/>
      <c r="RMB131" s="277"/>
      <c r="RMC131" s="277"/>
      <c r="RMD131" s="277"/>
      <c r="RME131" s="277"/>
      <c r="RMF131" s="277"/>
      <c r="RMG131" s="277"/>
      <c r="RMH131" s="277"/>
      <c r="RMI131" s="277"/>
      <c r="RMJ131" s="277"/>
      <c r="RMK131" s="277"/>
      <c r="RML131" s="277"/>
      <c r="RMM131" s="277"/>
      <c r="RMN131" s="277"/>
      <c r="RMO131" s="277"/>
      <c r="RMP131" s="277"/>
      <c r="RMQ131" s="277"/>
      <c r="RMR131" s="277"/>
      <c r="RMS131" s="277"/>
      <c r="RMT131" s="277"/>
      <c r="RMU131" s="277"/>
      <c r="RMV131" s="277"/>
      <c r="RMW131" s="277"/>
      <c r="RMX131" s="277"/>
      <c r="RMY131" s="277"/>
      <c r="RMZ131" s="277"/>
      <c r="RNA131" s="277"/>
      <c r="RNB131" s="277"/>
      <c r="RNC131" s="277"/>
      <c r="RND131" s="277"/>
      <c r="RNE131" s="277"/>
      <c r="RNF131" s="277"/>
      <c r="RNG131" s="277"/>
      <c r="RNH131" s="277"/>
      <c r="RNI131" s="277"/>
      <c r="RNJ131" s="277"/>
      <c r="RNK131" s="277"/>
      <c r="RNL131" s="277"/>
      <c r="RNM131" s="277"/>
      <c r="RNN131" s="277"/>
      <c r="RNO131" s="277"/>
      <c r="RNP131" s="277"/>
      <c r="RNQ131" s="277"/>
      <c r="RNR131" s="277"/>
      <c r="RNS131" s="277"/>
      <c r="RNT131" s="277"/>
      <c r="RNU131" s="277"/>
      <c r="RNV131" s="277"/>
      <c r="RNW131" s="277"/>
      <c r="RNX131" s="277"/>
      <c r="RNY131" s="277"/>
      <c r="RNZ131" s="277"/>
      <c r="ROA131" s="277"/>
      <c r="ROB131" s="277"/>
      <c r="ROC131" s="277"/>
      <c r="ROD131" s="277"/>
      <c r="ROE131" s="277"/>
      <c r="ROF131" s="277"/>
      <c r="ROG131" s="277"/>
      <c r="ROH131" s="277"/>
      <c r="ROI131" s="277"/>
      <c r="ROJ131" s="277"/>
      <c r="ROK131" s="277"/>
      <c r="ROL131" s="277"/>
      <c r="ROM131" s="277"/>
      <c r="RON131" s="277"/>
      <c r="ROO131" s="277"/>
      <c r="ROP131" s="277"/>
      <c r="ROQ131" s="277"/>
      <c r="ROR131" s="277"/>
      <c r="ROS131" s="277"/>
      <c r="ROT131" s="277"/>
      <c r="ROU131" s="277"/>
      <c r="ROV131" s="277"/>
      <c r="ROW131" s="277"/>
      <c r="ROX131" s="277"/>
      <c r="ROY131" s="277"/>
      <c r="ROZ131" s="277"/>
      <c r="RPA131" s="277"/>
      <c r="RPB131" s="277"/>
      <c r="RPC131" s="277"/>
      <c r="RPD131" s="277"/>
      <c r="RPE131" s="277"/>
      <c r="RPF131" s="277"/>
      <c r="RPG131" s="277"/>
      <c r="RPH131" s="277"/>
      <c r="RPI131" s="277"/>
      <c r="RPJ131" s="277"/>
      <c r="RPK131" s="277"/>
      <c r="RPL131" s="277"/>
      <c r="RPM131" s="277"/>
      <c r="RPN131" s="277"/>
      <c r="RPO131" s="277"/>
      <c r="RPP131" s="277"/>
      <c r="RPQ131" s="277"/>
      <c r="RPR131" s="277"/>
      <c r="RPS131" s="277"/>
      <c r="RPT131" s="277"/>
      <c r="RPU131" s="277"/>
      <c r="RPV131" s="277"/>
      <c r="RPW131" s="277"/>
      <c r="RPX131" s="277"/>
      <c r="RPY131" s="277"/>
      <c r="RPZ131" s="277"/>
      <c r="RQA131" s="277"/>
      <c r="RQB131" s="277"/>
      <c r="RQC131" s="277"/>
      <c r="RQD131" s="277"/>
      <c r="RQE131" s="277"/>
      <c r="RQF131" s="277"/>
      <c r="RQG131" s="277"/>
      <c r="RQH131" s="277"/>
      <c r="RQI131" s="277"/>
      <c r="RQJ131" s="277"/>
      <c r="RQK131" s="277"/>
      <c r="RQL131" s="277"/>
      <c r="RQM131" s="277"/>
      <c r="RQN131" s="277"/>
      <c r="RQO131" s="277"/>
      <c r="RQP131" s="277"/>
      <c r="RQQ131" s="277"/>
      <c r="RQR131" s="277"/>
      <c r="RQS131" s="277"/>
      <c r="RQT131" s="277"/>
      <c r="RQU131" s="277"/>
      <c r="RQV131" s="277"/>
      <c r="RQW131" s="277"/>
      <c r="RQX131" s="277"/>
      <c r="RQY131" s="277"/>
      <c r="RQZ131" s="277"/>
      <c r="RRA131" s="277"/>
      <c r="RRB131" s="277"/>
      <c r="RRC131" s="277"/>
      <c r="RRD131" s="277"/>
      <c r="RRE131" s="277"/>
      <c r="RRF131" s="277"/>
      <c r="RRG131" s="277"/>
      <c r="RRH131" s="277"/>
      <c r="RRI131" s="277"/>
      <c r="RRJ131" s="277"/>
      <c r="RRK131" s="277"/>
      <c r="RRL131" s="277"/>
      <c r="RRM131" s="277"/>
      <c r="RRN131" s="277"/>
      <c r="RRO131" s="277"/>
      <c r="RRP131" s="277"/>
      <c r="RRQ131" s="277"/>
      <c r="RRR131" s="277"/>
      <c r="RRS131" s="277"/>
      <c r="RRT131" s="277"/>
      <c r="RRU131" s="277"/>
      <c r="RRV131" s="277"/>
      <c r="RRW131" s="277"/>
      <c r="RRX131" s="277"/>
      <c r="RRY131" s="277"/>
      <c r="RRZ131" s="277"/>
      <c r="RSA131" s="277"/>
      <c r="RSB131" s="277"/>
      <c r="RSC131" s="277"/>
      <c r="RSD131" s="277"/>
      <c r="RSE131" s="277"/>
      <c r="RSF131" s="277"/>
      <c r="RSG131" s="277"/>
      <c r="RSH131" s="277"/>
      <c r="RSI131" s="277"/>
      <c r="RSJ131" s="277"/>
      <c r="RSK131" s="277"/>
      <c r="RSL131" s="277"/>
      <c r="RSM131" s="277"/>
      <c r="RSN131" s="277"/>
      <c r="RSO131" s="277"/>
      <c r="RSP131" s="277"/>
      <c r="RSQ131" s="277"/>
      <c r="RSR131" s="277"/>
      <c r="RSS131" s="277"/>
      <c r="RST131" s="277"/>
      <c r="RSU131" s="277"/>
      <c r="RSV131" s="277"/>
      <c r="RSW131" s="277"/>
      <c r="RSX131" s="277"/>
      <c r="RSY131" s="277"/>
      <c r="RSZ131" s="277"/>
      <c r="RTA131" s="277"/>
      <c r="RTB131" s="277"/>
      <c r="RTC131" s="277"/>
      <c r="RTD131" s="277"/>
      <c r="RTE131" s="277"/>
      <c r="RTF131" s="277"/>
      <c r="RTG131" s="277"/>
      <c r="RTH131" s="277"/>
      <c r="RTI131" s="277"/>
      <c r="RTJ131" s="277"/>
      <c r="RTK131" s="277"/>
      <c r="RTL131" s="277"/>
      <c r="RTM131" s="277"/>
      <c r="RTN131" s="277"/>
      <c r="RTO131" s="277"/>
      <c r="RTP131" s="277"/>
      <c r="RTQ131" s="277"/>
      <c r="RTR131" s="277"/>
      <c r="RTS131" s="277"/>
      <c r="RTT131" s="277"/>
      <c r="RTU131" s="277"/>
      <c r="RTV131" s="277"/>
      <c r="RTW131" s="277"/>
      <c r="RTX131" s="277"/>
      <c r="RTY131" s="277"/>
      <c r="RTZ131" s="277"/>
      <c r="RUA131" s="277"/>
      <c r="RUB131" s="277"/>
      <c r="RUC131" s="277"/>
      <c r="RUD131" s="277"/>
      <c r="RUE131" s="277"/>
      <c r="RUF131" s="277"/>
      <c r="RUG131" s="277"/>
      <c r="RUH131" s="277"/>
      <c r="RUI131" s="277"/>
      <c r="RUJ131" s="277"/>
      <c r="RUK131" s="277"/>
      <c r="RUL131" s="277"/>
      <c r="RUM131" s="277"/>
      <c r="RUN131" s="277"/>
      <c r="RUO131" s="277"/>
      <c r="RUP131" s="277"/>
      <c r="RUQ131" s="277"/>
      <c r="RUR131" s="277"/>
      <c r="RUS131" s="277"/>
      <c r="RUT131" s="277"/>
      <c r="RUU131" s="277"/>
      <c r="RUV131" s="277"/>
      <c r="RUW131" s="277"/>
      <c r="RUX131" s="277"/>
      <c r="RUY131" s="277"/>
      <c r="RUZ131" s="277"/>
      <c r="RVA131" s="277"/>
      <c r="RVB131" s="277"/>
      <c r="RVC131" s="277"/>
      <c r="RVD131" s="277"/>
      <c r="RVE131" s="277"/>
      <c r="RVF131" s="277"/>
      <c r="RVG131" s="277"/>
      <c r="RVH131" s="277"/>
      <c r="RVI131" s="277"/>
      <c r="RVJ131" s="277"/>
      <c r="RVK131" s="277"/>
      <c r="RVL131" s="277"/>
      <c r="RVM131" s="277"/>
      <c r="RVN131" s="277"/>
      <c r="RVO131" s="277"/>
      <c r="RVP131" s="277"/>
      <c r="RVQ131" s="277"/>
      <c r="RVR131" s="277"/>
      <c r="RVS131" s="277"/>
      <c r="RVT131" s="277"/>
      <c r="RVU131" s="277"/>
      <c r="RVV131" s="277"/>
      <c r="RVW131" s="277"/>
      <c r="RVX131" s="277"/>
      <c r="RVY131" s="277"/>
      <c r="RVZ131" s="277"/>
      <c r="RWA131" s="277"/>
      <c r="RWB131" s="277"/>
      <c r="RWC131" s="277"/>
      <c r="RWD131" s="277"/>
      <c r="RWE131" s="277"/>
      <c r="RWF131" s="277"/>
      <c r="RWG131" s="277"/>
      <c r="RWH131" s="277"/>
      <c r="RWI131" s="277"/>
      <c r="RWJ131" s="277"/>
      <c r="RWK131" s="277"/>
      <c r="RWL131" s="277"/>
      <c r="RWM131" s="277"/>
      <c r="RWN131" s="277"/>
      <c r="RWO131" s="277"/>
      <c r="RWP131" s="277"/>
      <c r="RWQ131" s="277"/>
      <c r="RWR131" s="277"/>
      <c r="RWS131" s="277"/>
      <c r="RWT131" s="277"/>
      <c r="RWU131" s="277"/>
      <c r="RWV131" s="277"/>
      <c r="RWW131" s="277"/>
      <c r="RWX131" s="277"/>
      <c r="RWY131" s="277"/>
      <c r="RWZ131" s="277"/>
      <c r="RXA131" s="277"/>
      <c r="RXB131" s="277"/>
      <c r="RXC131" s="277"/>
      <c r="RXD131" s="277"/>
      <c r="RXE131" s="277"/>
      <c r="RXF131" s="277"/>
      <c r="RXG131" s="277"/>
      <c r="RXH131" s="277"/>
      <c r="RXI131" s="277"/>
      <c r="RXJ131" s="277"/>
      <c r="RXK131" s="277"/>
      <c r="RXL131" s="277"/>
      <c r="RXM131" s="277"/>
      <c r="RXN131" s="277"/>
      <c r="RXO131" s="277"/>
      <c r="RXP131" s="277"/>
      <c r="RXQ131" s="277"/>
      <c r="RXR131" s="277"/>
      <c r="RXS131" s="277"/>
      <c r="RXT131" s="277"/>
      <c r="RXU131" s="277"/>
      <c r="RXV131" s="277"/>
      <c r="RXW131" s="277"/>
      <c r="RXX131" s="277"/>
      <c r="RXY131" s="277"/>
      <c r="RXZ131" s="277"/>
      <c r="RYA131" s="277"/>
      <c r="RYB131" s="277"/>
      <c r="RYC131" s="277"/>
      <c r="RYD131" s="277"/>
      <c r="RYE131" s="277"/>
      <c r="RYF131" s="277"/>
      <c r="RYG131" s="277"/>
      <c r="RYH131" s="277"/>
      <c r="RYI131" s="277"/>
      <c r="RYJ131" s="277"/>
      <c r="RYK131" s="277"/>
      <c r="RYL131" s="277"/>
      <c r="RYM131" s="277"/>
      <c r="RYN131" s="277"/>
      <c r="RYO131" s="277"/>
      <c r="RYP131" s="277"/>
      <c r="RYQ131" s="277"/>
      <c r="RYR131" s="277"/>
      <c r="RYS131" s="277"/>
      <c r="RYT131" s="277"/>
      <c r="RYU131" s="277"/>
      <c r="RYV131" s="277"/>
      <c r="RYW131" s="277"/>
      <c r="RYX131" s="277"/>
      <c r="RYY131" s="277"/>
      <c r="RYZ131" s="277"/>
      <c r="RZA131" s="277"/>
      <c r="RZB131" s="277"/>
      <c r="RZC131" s="277"/>
      <c r="RZD131" s="277"/>
      <c r="RZE131" s="277"/>
      <c r="RZF131" s="277"/>
      <c r="RZG131" s="277"/>
      <c r="RZH131" s="277"/>
      <c r="RZI131" s="277"/>
      <c r="RZJ131" s="277"/>
      <c r="RZK131" s="277"/>
      <c r="RZL131" s="277"/>
      <c r="RZM131" s="277"/>
      <c r="RZN131" s="277"/>
      <c r="RZO131" s="277"/>
      <c r="RZP131" s="277"/>
      <c r="RZQ131" s="277"/>
      <c r="RZR131" s="277"/>
      <c r="RZS131" s="277"/>
      <c r="RZT131" s="277"/>
      <c r="RZU131" s="277"/>
      <c r="RZV131" s="277"/>
      <c r="RZW131" s="277"/>
      <c r="RZX131" s="277"/>
      <c r="RZY131" s="277"/>
      <c r="RZZ131" s="277"/>
      <c r="SAA131" s="277"/>
      <c r="SAB131" s="277"/>
      <c r="SAC131" s="277"/>
      <c r="SAD131" s="277"/>
      <c r="SAE131" s="277"/>
      <c r="SAF131" s="277"/>
      <c r="SAG131" s="277"/>
      <c r="SAH131" s="277"/>
      <c r="SAI131" s="277"/>
      <c r="SAJ131" s="277"/>
      <c r="SAK131" s="277"/>
      <c r="SAL131" s="277"/>
      <c r="SAM131" s="277"/>
      <c r="SAN131" s="277"/>
      <c r="SAO131" s="277"/>
      <c r="SAP131" s="277"/>
      <c r="SAQ131" s="277"/>
      <c r="SAR131" s="277"/>
      <c r="SAS131" s="277"/>
      <c r="SAT131" s="277"/>
      <c r="SAU131" s="277"/>
      <c r="SAV131" s="277"/>
      <c r="SAW131" s="277"/>
      <c r="SAX131" s="277"/>
      <c r="SAY131" s="277"/>
      <c r="SAZ131" s="277"/>
      <c r="SBA131" s="277"/>
      <c r="SBB131" s="277"/>
      <c r="SBC131" s="277"/>
      <c r="SBD131" s="277"/>
      <c r="SBE131" s="277"/>
      <c r="SBF131" s="277"/>
      <c r="SBG131" s="277"/>
      <c r="SBH131" s="277"/>
      <c r="SBI131" s="277"/>
      <c r="SBJ131" s="277"/>
      <c r="SBK131" s="277"/>
      <c r="SBL131" s="277"/>
      <c r="SBM131" s="277"/>
      <c r="SBN131" s="277"/>
      <c r="SBO131" s="277"/>
      <c r="SBP131" s="277"/>
      <c r="SBQ131" s="277"/>
      <c r="SBR131" s="277"/>
      <c r="SBS131" s="277"/>
      <c r="SBT131" s="277"/>
      <c r="SBU131" s="277"/>
      <c r="SBV131" s="277"/>
      <c r="SBW131" s="277"/>
      <c r="SBX131" s="277"/>
      <c r="SBY131" s="277"/>
      <c r="SBZ131" s="277"/>
      <c r="SCA131" s="277"/>
      <c r="SCB131" s="277"/>
      <c r="SCC131" s="277"/>
      <c r="SCD131" s="277"/>
      <c r="SCE131" s="277"/>
      <c r="SCF131" s="277"/>
      <c r="SCG131" s="277"/>
      <c r="SCH131" s="277"/>
      <c r="SCI131" s="277"/>
      <c r="SCJ131" s="277"/>
      <c r="SCK131" s="277"/>
      <c r="SCL131" s="277"/>
      <c r="SCM131" s="277"/>
      <c r="SCN131" s="277"/>
      <c r="SCO131" s="277"/>
      <c r="SCP131" s="277"/>
      <c r="SCQ131" s="277"/>
      <c r="SCR131" s="277"/>
      <c r="SCS131" s="277"/>
      <c r="SCT131" s="277"/>
      <c r="SCU131" s="277"/>
      <c r="SCV131" s="277"/>
      <c r="SCW131" s="277"/>
      <c r="SCX131" s="277"/>
      <c r="SCY131" s="277"/>
      <c r="SCZ131" s="277"/>
      <c r="SDA131" s="277"/>
      <c r="SDB131" s="277"/>
      <c r="SDC131" s="277"/>
      <c r="SDD131" s="277"/>
      <c r="SDE131" s="277"/>
      <c r="SDF131" s="277"/>
      <c r="SDG131" s="277"/>
      <c r="SDH131" s="277"/>
      <c r="SDI131" s="277"/>
      <c r="SDJ131" s="277"/>
      <c r="SDK131" s="277"/>
      <c r="SDL131" s="277"/>
      <c r="SDM131" s="277"/>
      <c r="SDN131" s="277"/>
      <c r="SDO131" s="277"/>
      <c r="SDP131" s="277"/>
      <c r="SDQ131" s="277"/>
      <c r="SDR131" s="277"/>
      <c r="SDS131" s="277"/>
      <c r="SDT131" s="277"/>
      <c r="SDU131" s="277"/>
      <c r="SDV131" s="277"/>
      <c r="SDW131" s="277"/>
      <c r="SDX131" s="277"/>
      <c r="SDY131" s="277"/>
      <c r="SDZ131" s="277"/>
      <c r="SEA131" s="277"/>
      <c r="SEB131" s="277"/>
      <c r="SEC131" s="277"/>
      <c r="SED131" s="277"/>
      <c r="SEE131" s="277"/>
      <c r="SEF131" s="277"/>
      <c r="SEG131" s="277"/>
      <c r="SEH131" s="277"/>
      <c r="SEI131" s="277"/>
      <c r="SEJ131" s="277"/>
      <c r="SEK131" s="277"/>
      <c r="SEL131" s="277"/>
      <c r="SEM131" s="277"/>
      <c r="SEN131" s="277"/>
      <c r="SEO131" s="277"/>
      <c r="SEP131" s="277"/>
      <c r="SEQ131" s="277"/>
      <c r="SER131" s="277"/>
      <c r="SES131" s="277"/>
      <c r="SET131" s="277"/>
      <c r="SEU131" s="277"/>
      <c r="SEV131" s="277"/>
      <c r="SEW131" s="277"/>
      <c r="SEX131" s="277"/>
      <c r="SEY131" s="277"/>
      <c r="SEZ131" s="277"/>
      <c r="SFA131" s="277"/>
      <c r="SFB131" s="277"/>
      <c r="SFC131" s="277"/>
      <c r="SFD131" s="277"/>
      <c r="SFE131" s="277"/>
      <c r="SFF131" s="277"/>
      <c r="SFG131" s="277"/>
      <c r="SFH131" s="277"/>
      <c r="SFI131" s="277"/>
      <c r="SFJ131" s="277"/>
      <c r="SFK131" s="277"/>
      <c r="SFL131" s="277"/>
      <c r="SFM131" s="277"/>
      <c r="SFN131" s="277"/>
      <c r="SFO131" s="277"/>
      <c r="SFP131" s="277"/>
      <c r="SFQ131" s="277"/>
      <c r="SFR131" s="277"/>
      <c r="SFS131" s="277"/>
      <c r="SFT131" s="277"/>
      <c r="SFU131" s="277"/>
      <c r="SFV131" s="277"/>
      <c r="SFW131" s="277"/>
      <c r="SFX131" s="277"/>
      <c r="SFY131" s="277"/>
      <c r="SFZ131" s="277"/>
      <c r="SGA131" s="277"/>
      <c r="SGB131" s="277"/>
      <c r="SGC131" s="277"/>
      <c r="SGD131" s="277"/>
      <c r="SGE131" s="277"/>
      <c r="SGF131" s="277"/>
      <c r="SGG131" s="277"/>
      <c r="SGH131" s="277"/>
      <c r="SGI131" s="277"/>
      <c r="SGJ131" s="277"/>
      <c r="SGK131" s="277"/>
      <c r="SGL131" s="277"/>
      <c r="SGM131" s="277"/>
      <c r="SGN131" s="277"/>
      <c r="SGO131" s="277"/>
      <c r="SGP131" s="277"/>
      <c r="SGQ131" s="277"/>
      <c r="SGR131" s="277"/>
      <c r="SGS131" s="277"/>
      <c r="SGT131" s="277"/>
      <c r="SGU131" s="277"/>
      <c r="SGV131" s="277"/>
      <c r="SGW131" s="277"/>
      <c r="SGX131" s="277"/>
      <c r="SGY131" s="277"/>
      <c r="SGZ131" s="277"/>
      <c r="SHA131" s="277"/>
      <c r="SHB131" s="277"/>
      <c r="SHC131" s="277"/>
      <c r="SHD131" s="277"/>
      <c r="SHE131" s="277"/>
      <c r="SHF131" s="277"/>
      <c r="SHG131" s="277"/>
      <c r="SHH131" s="277"/>
      <c r="SHI131" s="277"/>
      <c r="SHJ131" s="277"/>
      <c r="SHK131" s="277"/>
      <c r="SHL131" s="277"/>
      <c r="SHM131" s="277"/>
      <c r="SHN131" s="277"/>
      <c r="SHO131" s="277"/>
      <c r="SHP131" s="277"/>
      <c r="SHQ131" s="277"/>
      <c r="SHR131" s="277"/>
      <c r="SHS131" s="277"/>
      <c r="SHT131" s="277"/>
      <c r="SHU131" s="277"/>
      <c r="SHV131" s="277"/>
      <c r="SHW131" s="277"/>
      <c r="SHX131" s="277"/>
      <c r="SHY131" s="277"/>
      <c r="SHZ131" s="277"/>
      <c r="SIA131" s="277"/>
      <c r="SIB131" s="277"/>
      <c r="SIC131" s="277"/>
      <c r="SID131" s="277"/>
      <c r="SIE131" s="277"/>
      <c r="SIF131" s="277"/>
      <c r="SIG131" s="277"/>
      <c r="SIH131" s="277"/>
      <c r="SII131" s="277"/>
      <c r="SIJ131" s="277"/>
      <c r="SIK131" s="277"/>
      <c r="SIL131" s="277"/>
      <c r="SIM131" s="277"/>
      <c r="SIN131" s="277"/>
      <c r="SIO131" s="277"/>
      <c r="SIP131" s="277"/>
      <c r="SIQ131" s="277"/>
      <c r="SIR131" s="277"/>
      <c r="SIS131" s="277"/>
      <c r="SIT131" s="277"/>
      <c r="SIU131" s="277"/>
      <c r="SIV131" s="277"/>
      <c r="SIW131" s="277"/>
      <c r="SIX131" s="277"/>
      <c r="SIY131" s="277"/>
      <c r="SIZ131" s="277"/>
      <c r="SJA131" s="277"/>
      <c r="SJB131" s="277"/>
      <c r="SJC131" s="277"/>
      <c r="SJD131" s="277"/>
      <c r="SJE131" s="277"/>
      <c r="SJF131" s="277"/>
      <c r="SJG131" s="277"/>
      <c r="SJH131" s="277"/>
      <c r="SJI131" s="277"/>
      <c r="SJJ131" s="277"/>
      <c r="SJK131" s="277"/>
      <c r="SJL131" s="277"/>
      <c r="SJM131" s="277"/>
      <c r="SJN131" s="277"/>
      <c r="SJO131" s="277"/>
      <c r="SJP131" s="277"/>
      <c r="SJQ131" s="277"/>
      <c r="SJR131" s="277"/>
      <c r="SJS131" s="277"/>
      <c r="SJT131" s="277"/>
      <c r="SJU131" s="277"/>
      <c r="SJV131" s="277"/>
      <c r="SJW131" s="277"/>
      <c r="SJX131" s="277"/>
      <c r="SJY131" s="277"/>
      <c r="SJZ131" s="277"/>
      <c r="SKA131" s="277"/>
      <c r="SKB131" s="277"/>
      <c r="SKC131" s="277"/>
      <c r="SKD131" s="277"/>
      <c r="SKE131" s="277"/>
      <c r="SKF131" s="277"/>
      <c r="SKG131" s="277"/>
      <c r="SKH131" s="277"/>
      <c r="SKI131" s="277"/>
      <c r="SKJ131" s="277"/>
      <c r="SKK131" s="277"/>
      <c r="SKL131" s="277"/>
      <c r="SKM131" s="277"/>
      <c r="SKN131" s="277"/>
      <c r="SKO131" s="277"/>
      <c r="SKP131" s="277"/>
      <c r="SKQ131" s="277"/>
      <c r="SKR131" s="277"/>
      <c r="SKS131" s="277"/>
      <c r="SKT131" s="277"/>
      <c r="SKU131" s="277"/>
      <c r="SKV131" s="277"/>
      <c r="SKW131" s="277"/>
      <c r="SKX131" s="277"/>
      <c r="SKY131" s="277"/>
      <c r="SKZ131" s="277"/>
      <c r="SLA131" s="277"/>
      <c r="SLB131" s="277"/>
      <c r="SLC131" s="277"/>
      <c r="SLD131" s="277"/>
      <c r="SLE131" s="277"/>
      <c r="SLF131" s="277"/>
      <c r="SLG131" s="277"/>
      <c r="SLH131" s="277"/>
      <c r="SLI131" s="277"/>
      <c r="SLJ131" s="277"/>
      <c r="SLK131" s="277"/>
      <c r="SLL131" s="277"/>
      <c r="SLM131" s="277"/>
      <c r="SLN131" s="277"/>
      <c r="SLO131" s="277"/>
      <c r="SLP131" s="277"/>
      <c r="SLQ131" s="277"/>
      <c r="SLR131" s="277"/>
      <c r="SLS131" s="277"/>
      <c r="SLT131" s="277"/>
      <c r="SLU131" s="277"/>
      <c r="SLV131" s="277"/>
      <c r="SLW131" s="277"/>
      <c r="SLX131" s="277"/>
      <c r="SLY131" s="277"/>
      <c r="SLZ131" s="277"/>
      <c r="SMA131" s="277"/>
      <c r="SMB131" s="277"/>
      <c r="SMC131" s="277"/>
      <c r="SMD131" s="277"/>
      <c r="SME131" s="277"/>
      <c r="SMF131" s="277"/>
      <c r="SMG131" s="277"/>
      <c r="SMH131" s="277"/>
      <c r="SMI131" s="277"/>
      <c r="SMJ131" s="277"/>
      <c r="SMK131" s="277"/>
      <c r="SML131" s="277"/>
      <c r="SMM131" s="277"/>
      <c r="SMN131" s="277"/>
      <c r="SMO131" s="277"/>
      <c r="SMP131" s="277"/>
      <c r="SMQ131" s="277"/>
      <c r="SMR131" s="277"/>
      <c r="SMS131" s="277"/>
      <c r="SMT131" s="277"/>
      <c r="SMU131" s="277"/>
      <c r="SMV131" s="277"/>
      <c r="SMW131" s="277"/>
      <c r="SMX131" s="277"/>
      <c r="SMY131" s="277"/>
      <c r="SMZ131" s="277"/>
      <c r="SNA131" s="277"/>
      <c r="SNB131" s="277"/>
      <c r="SNC131" s="277"/>
      <c r="SND131" s="277"/>
      <c r="SNE131" s="277"/>
      <c r="SNF131" s="277"/>
      <c r="SNG131" s="277"/>
      <c r="SNH131" s="277"/>
      <c r="SNI131" s="277"/>
      <c r="SNJ131" s="277"/>
      <c r="SNK131" s="277"/>
      <c r="SNL131" s="277"/>
      <c r="SNM131" s="277"/>
      <c r="SNN131" s="277"/>
      <c r="SNO131" s="277"/>
      <c r="SNP131" s="277"/>
      <c r="SNQ131" s="277"/>
      <c r="SNR131" s="277"/>
      <c r="SNS131" s="277"/>
      <c r="SNT131" s="277"/>
      <c r="SNU131" s="277"/>
      <c r="SNV131" s="277"/>
      <c r="SNW131" s="277"/>
      <c r="SNX131" s="277"/>
      <c r="SNY131" s="277"/>
      <c r="SNZ131" s="277"/>
      <c r="SOA131" s="277"/>
      <c r="SOB131" s="277"/>
      <c r="SOC131" s="277"/>
      <c r="SOD131" s="277"/>
      <c r="SOE131" s="277"/>
      <c r="SOF131" s="277"/>
      <c r="SOG131" s="277"/>
      <c r="SOH131" s="277"/>
      <c r="SOI131" s="277"/>
      <c r="SOJ131" s="277"/>
      <c r="SOK131" s="277"/>
      <c r="SOL131" s="277"/>
      <c r="SOM131" s="277"/>
      <c r="SON131" s="277"/>
      <c r="SOO131" s="277"/>
      <c r="SOP131" s="277"/>
      <c r="SOQ131" s="277"/>
      <c r="SOR131" s="277"/>
      <c r="SOS131" s="277"/>
      <c r="SOT131" s="277"/>
      <c r="SOU131" s="277"/>
      <c r="SOV131" s="277"/>
      <c r="SOW131" s="277"/>
      <c r="SOX131" s="277"/>
      <c r="SOY131" s="277"/>
      <c r="SOZ131" s="277"/>
      <c r="SPA131" s="277"/>
      <c r="SPB131" s="277"/>
      <c r="SPC131" s="277"/>
      <c r="SPD131" s="277"/>
      <c r="SPE131" s="277"/>
      <c r="SPF131" s="277"/>
      <c r="SPG131" s="277"/>
      <c r="SPH131" s="277"/>
      <c r="SPI131" s="277"/>
      <c r="SPJ131" s="277"/>
      <c r="SPK131" s="277"/>
      <c r="SPL131" s="277"/>
      <c r="SPM131" s="277"/>
      <c r="SPN131" s="277"/>
      <c r="SPO131" s="277"/>
      <c r="SPP131" s="277"/>
      <c r="SPQ131" s="277"/>
      <c r="SPR131" s="277"/>
      <c r="SPS131" s="277"/>
      <c r="SPT131" s="277"/>
      <c r="SPU131" s="277"/>
      <c r="SPV131" s="277"/>
      <c r="SPW131" s="277"/>
      <c r="SPX131" s="277"/>
      <c r="SPY131" s="277"/>
      <c r="SPZ131" s="277"/>
      <c r="SQA131" s="277"/>
      <c r="SQB131" s="277"/>
      <c r="SQC131" s="277"/>
      <c r="SQD131" s="277"/>
      <c r="SQE131" s="277"/>
      <c r="SQF131" s="277"/>
      <c r="SQG131" s="277"/>
      <c r="SQH131" s="277"/>
      <c r="SQI131" s="277"/>
      <c r="SQJ131" s="277"/>
      <c r="SQK131" s="277"/>
      <c r="SQL131" s="277"/>
      <c r="SQM131" s="277"/>
      <c r="SQN131" s="277"/>
      <c r="SQO131" s="277"/>
      <c r="SQP131" s="277"/>
      <c r="SQQ131" s="277"/>
      <c r="SQR131" s="277"/>
      <c r="SQS131" s="277"/>
      <c r="SQT131" s="277"/>
      <c r="SQU131" s="277"/>
      <c r="SQV131" s="277"/>
      <c r="SQW131" s="277"/>
      <c r="SQX131" s="277"/>
      <c r="SQY131" s="277"/>
      <c r="SQZ131" s="277"/>
      <c r="SRA131" s="277"/>
      <c r="SRB131" s="277"/>
      <c r="SRC131" s="277"/>
      <c r="SRD131" s="277"/>
      <c r="SRE131" s="277"/>
      <c r="SRF131" s="277"/>
      <c r="SRG131" s="277"/>
      <c r="SRH131" s="277"/>
      <c r="SRI131" s="277"/>
      <c r="SRJ131" s="277"/>
      <c r="SRK131" s="277"/>
      <c r="SRL131" s="277"/>
      <c r="SRM131" s="277"/>
      <c r="SRN131" s="277"/>
      <c r="SRO131" s="277"/>
      <c r="SRP131" s="277"/>
      <c r="SRQ131" s="277"/>
      <c r="SRR131" s="277"/>
      <c r="SRS131" s="277"/>
      <c r="SRT131" s="277"/>
      <c r="SRU131" s="277"/>
      <c r="SRV131" s="277"/>
      <c r="SRW131" s="277"/>
      <c r="SRX131" s="277"/>
      <c r="SRY131" s="277"/>
      <c r="SRZ131" s="277"/>
      <c r="SSA131" s="277"/>
      <c r="SSB131" s="277"/>
      <c r="SSC131" s="277"/>
      <c r="SSD131" s="277"/>
      <c r="SSE131" s="277"/>
      <c r="SSF131" s="277"/>
      <c r="SSG131" s="277"/>
      <c r="SSH131" s="277"/>
      <c r="SSI131" s="277"/>
      <c r="SSJ131" s="277"/>
      <c r="SSK131" s="277"/>
      <c r="SSL131" s="277"/>
      <c r="SSM131" s="277"/>
      <c r="SSN131" s="277"/>
      <c r="SSO131" s="277"/>
      <c r="SSP131" s="277"/>
      <c r="SSQ131" s="277"/>
      <c r="SSR131" s="277"/>
      <c r="SSS131" s="277"/>
      <c r="SST131" s="277"/>
      <c r="SSU131" s="277"/>
      <c r="SSV131" s="277"/>
      <c r="SSW131" s="277"/>
      <c r="SSX131" s="277"/>
      <c r="SSY131" s="277"/>
      <c r="SSZ131" s="277"/>
      <c r="STA131" s="277"/>
      <c r="STB131" s="277"/>
      <c r="STC131" s="277"/>
      <c r="STD131" s="277"/>
      <c r="STE131" s="277"/>
      <c r="STF131" s="277"/>
      <c r="STG131" s="277"/>
      <c r="STH131" s="277"/>
      <c r="STI131" s="277"/>
      <c r="STJ131" s="277"/>
      <c r="STK131" s="277"/>
      <c r="STL131" s="277"/>
      <c r="STM131" s="277"/>
      <c r="STN131" s="277"/>
      <c r="STO131" s="277"/>
      <c r="STP131" s="277"/>
      <c r="STQ131" s="277"/>
      <c r="STR131" s="277"/>
      <c r="STS131" s="277"/>
      <c r="STT131" s="277"/>
      <c r="STU131" s="277"/>
      <c r="STV131" s="277"/>
      <c r="STW131" s="277"/>
      <c r="STX131" s="277"/>
      <c r="STY131" s="277"/>
      <c r="STZ131" s="277"/>
      <c r="SUA131" s="277"/>
      <c r="SUB131" s="277"/>
      <c r="SUC131" s="277"/>
      <c r="SUD131" s="277"/>
      <c r="SUE131" s="277"/>
      <c r="SUF131" s="277"/>
      <c r="SUG131" s="277"/>
      <c r="SUH131" s="277"/>
      <c r="SUI131" s="277"/>
      <c r="SUJ131" s="277"/>
      <c r="SUK131" s="277"/>
      <c r="SUL131" s="277"/>
      <c r="SUM131" s="277"/>
      <c r="SUN131" s="277"/>
      <c r="SUO131" s="277"/>
      <c r="SUP131" s="277"/>
      <c r="SUQ131" s="277"/>
      <c r="SUR131" s="277"/>
      <c r="SUS131" s="277"/>
      <c r="SUT131" s="277"/>
      <c r="SUU131" s="277"/>
      <c r="SUV131" s="277"/>
      <c r="SUW131" s="277"/>
      <c r="SUX131" s="277"/>
      <c r="SUY131" s="277"/>
      <c r="SUZ131" s="277"/>
      <c r="SVA131" s="277"/>
      <c r="SVB131" s="277"/>
      <c r="SVC131" s="277"/>
      <c r="SVD131" s="277"/>
      <c r="SVE131" s="277"/>
      <c r="SVF131" s="277"/>
      <c r="SVG131" s="277"/>
      <c r="SVH131" s="277"/>
      <c r="SVI131" s="277"/>
      <c r="SVJ131" s="277"/>
      <c r="SVK131" s="277"/>
      <c r="SVL131" s="277"/>
      <c r="SVM131" s="277"/>
      <c r="SVN131" s="277"/>
      <c r="SVO131" s="277"/>
      <c r="SVP131" s="277"/>
      <c r="SVQ131" s="277"/>
      <c r="SVR131" s="277"/>
      <c r="SVS131" s="277"/>
      <c r="SVT131" s="277"/>
      <c r="SVU131" s="277"/>
      <c r="SVV131" s="277"/>
      <c r="SVW131" s="277"/>
      <c r="SVX131" s="277"/>
      <c r="SVY131" s="277"/>
      <c r="SVZ131" s="277"/>
      <c r="SWA131" s="277"/>
      <c r="SWB131" s="277"/>
      <c r="SWC131" s="277"/>
      <c r="SWD131" s="277"/>
      <c r="SWE131" s="277"/>
      <c r="SWF131" s="277"/>
      <c r="SWG131" s="277"/>
      <c r="SWH131" s="277"/>
      <c r="SWI131" s="277"/>
      <c r="SWJ131" s="277"/>
      <c r="SWK131" s="277"/>
      <c r="SWL131" s="277"/>
      <c r="SWM131" s="277"/>
      <c r="SWN131" s="277"/>
      <c r="SWO131" s="277"/>
      <c r="SWP131" s="277"/>
      <c r="SWQ131" s="277"/>
      <c r="SWR131" s="277"/>
      <c r="SWS131" s="277"/>
      <c r="SWT131" s="277"/>
      <c r="SWU131" s="277"/>
      <c r="SWV131" s="277"/>
      <c r="SWW131" s="277"/>
      <c r="SWX131" s="277"/>
      <c r="SWY131" s="277"/>
      <c r="SWZ131" s="277"/>
      <c r="SXA131" s="277"/>
      <c r="SXB131" s="277"/>
      <c r="SXC131" s="277"/>
      <c r="SXD131" s="277"/>
      <c r="SXE131" s="277"/>
      <c r="SXF131" s="277"/>
      <c r="SXG131" s="277"/>
      <c r="SXH131" s="277"/>
      <c r="SXI131" s="277"/>
      <c r="SXJ131" s="277"/>
      <c r="SXK131" s="277"/>
      <c r="SXL131" s="277"/>
      <c r="SXM131" s="277"/>
      <c r="SXN131" s="277"/>
      <c r="SXO131" s="277"/>
      <c r="SXP131" s="277"/>
      <c r="SXQ131" s="277"/>
      <c r="SXR131" s="277"/>
      <c r="SXS131" s="277"/>
      <c r="SXT131" s="277"/>
      <c r="SXU131" s="277"/>
      <c r="SXV131" s="277"/>
      <c r="SXW131" s="277"/>
      <c r="SXX131" s="277"/>
      <c r="SXY131" s="277"/>
      <c r="SXZ131" s="277"/>
      <c r="SYA131" s="277"/>
      <c r="SYB131" s="277"/>
      <c r="SYC131" s="277"/>
      <c r="SYD131" s="277"/>
      <c r="SYE131" s="277"/>
      <c r="SYF131" s="277"/>
      <c r="SYG131" s="277"/>
      <c r="SYH131" s="277"/>
      <c r="SYI131" s="277"/>
      <c r="SYJ131" s="277"/>
      <c r="SYK131" s="277"/>
      <c r="SYL131" s="277"/>
      <c r="SYM131" s="277"/>
      <c r="SYN131" s="277"/>
      <c r="SYO131" s="277"/>
      <c r="SYP131" s="277"/>
      <c r="SYQ131" s="277"/>
      <c r="SYR131" s="277"/>
      <c r="SYS131" s="277"/>
      <c r="SYT131" s="277"/>
      <c r="SYU131" s="277"/>
      <c r="SYV131" s="277"/>
      <c r="SYW131" s="277"/>
      <c r="SYX131" s="277"/>
      <c r="SYY131" s="277"/>
      <c r="SYZ131" s="277"/>
      <c r="SZA131" s="277"/>
      <c r="SZB131" s="277"/>
      <c r="SZC131" s="277"/>
      <c r="SZD131" s="277"/>
      <c r="SZE131" s="277"/>
      <c r="SZF131" s="277"/>
      <c r="SZG131" s="277"/>
      <c r="SZH131" s="277"/>
      <c r="SZI131" s="277"/>
      <c r="SZJ131" s="277"/>
      <c r="SZK131" s="277"/>
      <c r="SZL131" s="277"/>
      <c r="SZM131" s="277"/>
      <c r="SZN131" s="277"/>
      <c r="SZO131" s="277"/>
      <c r="SZP131" s="277"/>
      <c r="SZQ131" s="277"/>
      <c r="SZR131" s="277"/>
      <c r="SZS131" s="277"/>
      <c r="SZT131" s="277"/>
      <c r="SZU131" s="277"/>
      <c r="SZV131" s="277"/>
      <c r="SZW131" s="277"/>
      <c r="SZX131" s="277"/>
      <c r="SZY131" s="277"/>
      <c r="SZZ131" s="277"/>
      <c r="TAA131" s="277"/>
      <c r="TAB131" s="277"/>
      <c r="TAC131" s="277"/>
      <c r="TAD131" s="277"/>
      <c r="TAE131" s="277"/>
      <c r="TAF131" s="277"/>
      <c r="TAG131" s="277"/>
      <c r="TAH131" s="277"/>
      <c r="TAI131" s="277"/>
      <c r="TAJ131" s="277"/>
      <c r="TAK131" s="277"/>
      <c r="TAL131" s="277"/>
      <c r="TAM131" s="277"/>
      <c r="TAN131" s="277"/>
      <c r="TAO131" s="277"/>
      <c r="TAP131" s="277"/>
      <c r="TAQ131" s="277"/>
      <c r="TAR131" s="277"/>
      <c r="TAS131" s="277"/>
      <c r="TAT131" s="277"/>
      <c r="TAU131" s="277"/>
      <c r="TAV131" s="277"/>
      <c r="TAW131" s="277"/>
      <c r="TAX131" s="277"/>
      <c r="TAY131" s="277"/>
      <c r="TAZ131" s="277"/>
      <c r="TBA131" s="277"/>
      <c r="TBB131" s="277"/>
      <c r="TBC131" s="277"/>
      <c r="TBD131" s="277"/>
      <c r="TBE131" s="277"/>
      <c r="TBF131" s="277"/>
      <c r="TBG131" s="277"/>
      <c r="TBH131" s="277"/>
      <c r="TBI131" s="277"/>
      <c r="TBJ131" s="277"/>
      <c r="TBK131" s="277"/>
      <c r="TBL131" s="277"/>
      <c r="TBM131" s="277"/>
      <c r="TBN131" s="277"/>
      <c r="TBO131" s="277"/>
      <c r="TBP131" s="277"/>
      <c r="TBQ131" s="277"/>
      <c r="TBR131" s="277"/>
      <c r="TBS131" s="277"/>
      <c r="TBT131" s="277"/>
      <c r="TBU131" s="277"/>
      <c r="TBV131" s="277"/>
      <c r="TBW131" s="277"/>
      <c r="TBX131" s="277"/>
      <c r="TBY131" s="277"/>
      <c r="TBZ131" s="277"/>
      <c r="TCA131" s="277"/>
      <c r="TCB131" s="277"/>
      <c r="TCC131" s="277"/>
      <c r="TCD131" s="277"/>
      <c r="TCE131" s="277"/>
      <c r="TCF131" s="277"/>
      <c r="TCG131" s="277"/>
      <c r="TCH131" s="277"/>
      <c r="TCI131" s="277"/>
      <c r="TCJ131" s="277"/>
      <c r="TCK131" s="277"/>
      <c r="TCL131" s="277"/>
      <c r="TCM131" s="277"/>
      <c r="TCN131" s="277"/>
      <c r="TCO131" s="277"/>
      <c r="TCP131" s="277"/>
      <c r="TCQ131" s="277"/>
      <c r="TCR131" s="277"/>
      <c r="TCS131" s="277"/>
      <c r="TCT131" s="277"/>
      <c r="TCU131" s="277"/>
      <c r="TCV131" s="277"/>
      <c r="TCW131" s="277"/>
      <c r="TCX131" s="277"/>
      <c r="TCY131" s="277"/>
      <c r="TCZ131" s="277"/>
      <c r="TDA131" s="277"/>
      <c r="TDB131" s="277"/>
      <c r="TDC131" s="277"/>
      <c r="TDD131" s="277"/>
      <c r="TDE131" s="277"/>
      <c r="TDF131" s="277"/>
      <c r="TDG131" s="277"/>
      <c r="TDH131" s="277"/>
      <c r="TDI131" s="277"/>
      <c r="TDJ131" s="277"/>
      <c r="TDK131" s="277"/>
      <c r="TDL131" s="277"/>
      <c r="TDM131" s="277"/>
      <c r="TDN131" s="277"/>
      <c r="TDO131" s="277"/>
      <c r="TDP131" s="277"/>
      <c r="TDQ131" s="277"/>
      <c r="TDR131" s="277"/>
      <c r="TDS131" s="277"/>
      <c r="TDT131" s="277"/>
      <c r="TDU131" s="277"/>
      <c r="TDV131" s="277"/>
      <c r="TDW131" s="277"/>
      <c r="TDX131" s="277"/>
      <c r="TDY131" s="277"/>
      <c r="TDZ131" s="277"/>
      <c r="TEA131" s="277"/>
      <c r="TEB131" s="277"/>
      <c r="TEC131" s="277"/>
      <c r="TED131" s="277"/>
      <c r="TEE131" s="277"/>
      <c r="TEF131" s="277"/>
      <c r="TEG131" s="277"/>
      <c r="TEH131" s="277"/>
      <c r="TEI131" s="277"/>
      <c r="TEJ131" s="277"/>
      <c r="TEK131" s="277"/>
      <c r="TEL131" s="277"/>
      <c r="TEM131" s="277"/>
      <c r="TEN131" s="277"/>
      <c r="TEO131" s="277"/>
      <c r="TEP131" s="277"/>
      <c r="TEQ131" s="277"/>
      <c r="TER131" s="277"/>
      <c r="TES131" s="277"/>
      <c r="TET131" s="277"/>
      <c r="TEU131" s="277"/>
      <c r="TEV131" s="277"/>
      <c r="TEW131" s="277"/>
      <c r="TEX131" s="277"/>
      <c r="TEY131" s="277"/>
      <c r="TEZ131" s="277"/>
      <c r="TFA131" s="277"/>
      <c r="TFB131" s="277"/>
      <c r="TFC131" s="277"/>
      <c r="TFD131" s="277"/>
      <c r="TFE131" s="277"/>
      <c r="TFF131" s="277"/>
      <c r="TFG131" s="277"/>
      <c r="TFH131" s="277"/>
      <c r="TFI131" s="277"/>
      <c r="TFJ131" s="277"/>
      <c r="TFK131" s="277"/>
      <c r="TFL131" s="277"/>
      <c r="TFM131" s="277"/>
      <c r="TFN131" s="277"/>
      <c r="TFO131" s="277"/>
      <c r="TFP131" s="277"/>
      <c r="TFQ131" s="277"/>
      <c r="TFR131" s="277"/>
      <c r="TFS131" s="277"/>
      <c r="TFT131" s="277"/>
      <c r="TFU131" s="277"/>
      <c r="TFV131" s="277"/>
      <c r="TFW131" s="277"/>
      <c r="TFX131" s="277"/>
      <c r="TFY131" s="277"/>
      <c r="TFZ131" s="277"/>
      <c r="TGA131" s="277"/>
      <c r="TGB131" s="277"/>
      <c r="TGC131" s="277"/>
      <c r="TGD131" s="277"/>
      <c r="TGE131" s="277"/>
      <c r="TGF131" s="277"/>
      <c r="TGG131" s="277"/>
      <c r="TGH131" s="277"/>
      <c r="TGI131" s="277"/>
      <c r="TGJ131" s="277"/>
      <c r="TGK131" s="277"/>
      <c r="TGL131" s="277"/>
      <c r="TGM131" s="277"/>
      <c r="TGN131" s="277"/>
      <c r="TGO131" s="277"/>
      <c r="TGP131" s="277"/>
      <c r="TGQ131" s="277"/>
      <c r="TGR131" s="277"/>
      <c r="TGS131" s="277"/>
      <c r="TGT131" s="277"/>
      <c r="TGU131" s="277"/>
      <c r="TGV131" s="277"/>
      <c r="TGW131" s="277"/>
      <c r="TGX131" s="277"/>
      <c r="TGY131" s="277"/>
      <c r="TGZ131" s="277"/>
      <c r="THA131" s="277"/>
      <c r="THB131" s="277"/>
      <c r="THC131" s="277"/>
      <c r="THD131" s="277"/>
      <c r="THE131" s="277"/>
      <c r="THF131" s="277"/>
      <c r="THG131" s="277"/>
      <c r="THH131" s="277"/>
      <c r="THI131" s="277"/>
      <c r="THJ131" s="277"/>
      <c r="THK131" s="277"/>
      <c r="THL131" s="277"/>
      <c r="THM131" s="277"/>
      <c r="THN131" s="277"/>
      <c r="THO131" s="277"/>
      <c r="THP131" s="277"/>
      <c r="THQ131" s="277"/>
      <c r="THR131" s="277"/>
      <c r="THS131" s="277"/>
      <c r="THT131" s="277"/>
      <c r="THU131" s="277"/>
      <c r="THV131" s="277"/>
      <c r="THW131" s="277"/>
      <c r="THX131" s="277"/>
      <c r="THY131" s="277"/>
      <c r="THZ131" s="277"/>
      <c r="TIA131" s="277"/>
      <c r="TIB131" s="277"/>
      <c r="TIC131" s="277"/>
      <c r="TID131" s="277"/>
      <c r="TIE131" s="277"/>
      <c r="TIF131" s="277"/>
      <c r="TIG131" s="277"/>
      <c r="TIH131" s="277"/>
      <c r="TII131" s="277"/>
      <c r="TIJ131" s="277"/>
      <c r="TIK131" s="277"/>
      <c r="TIL131" s="277"/>
      <c r="TIM131" s="277"/>
      <c r="TIN131" s="277"/>
      <c r="TIO131" s="277"/>
      <c r="TIP131" s="277"/>
      <c r="TIQ131" s="277"/>
      <c r="TIR131" s="277"/>
      <c r="TIS131" s="277"/>
      <c r="TIT131" s="277"/>
      <c r="TIU131" s="277"/>
      <c r="TIV131" s="277"/>
      <c r="TIW131" s="277"/>
      <c r="TIX131" s="277"/>
      <c r="TIY131" s="277"/>
      <c r="TIZ131" s="277"/>
      <c r="TJA131" s="277"/>
      <c r="TJB131" s="277"/>
      <c r="TJC131" s="277"/>
      <c r="TJD131" s="277"/>
      <c r="TJE131" s="277"/>
      <c r="TJF131" s="277"/>
      <c r="TJG131" s="277"/>
      <c r="TJH131" s="277"/>
      <c r="TJI131" s="277"/>
      <c r="TJJ131" s="277"/>
      <c r="TJK131" s="277"/>
      <c r="TJL131" s="277"/>
      <c r="TJM131" s="277"/>
      <c r="TJN131" s="277"/>
      <c r="TJO131" s="277"/>
      <c r="TJP131" s="277"/>
      <c r="TJQ131" s="277"/>
      <c r="TJR131" s="277"/>
      <c r="TJS131" s="277"/>
      <c r="TJT131" s="277"/>
      <c r="TJU131" s="277"/>
      <c r="TJV131" s="277"/>
      <c r="TJW131" s="277"/>
      <c r="TJX131" s="277"/>
      <c r="TJY131" s="277"/>
      <c r="TJZ131" s="277"/>
      <c r="TKA131" s="277"/>
      <c r="TKB131" s="277"/>
      <c r="TKC131" s="277"/>
      <c r="TKD131" s="277"/>
      <c r="TKE131" s="277"/>
      <c r="TKF131" s="277"/>
      <c r="TKG131" s="277"/>
      <c r="TKH131" s="277"/>
      <c r="TKI131" s="277"/>
      <c r="TKJ131" s="277"/>
      <c r="TKK131" s="277"/>
      <c r="TKL131" s="277"/>
      <c r="TKM131" s="277"/>
      <c r="TKN131" s="277"/>
      <c r="TKO131" s="277"/>
      <c r="TKP131" s="277"/>
      <c r="TKQ131" s="277"/>
      <c r="TKR131" s="277"/>
      <c r="TKS131" s="277"/>
      <c r="TKT131" s="277"/>
      <c r="TKU131" s="277"/>
      <c r="TKV131" s="277"/>
      <c r="TKW131" s="277"/>
      <c r="TKX131" s="277"/>
      <c r="TKY131" s="277"/>
      <c r="TKZ131" s="277"/>
      <c r="TLA131" s="277"/>
      <c r="TLB131" s="277"/>
      <c r="TLC131" s="277"/>
      <c r="TLD131" s="277"/>
      <c r="TLE131" s="277"/>
      <c r="TLF131" s="277"/>
      <c r="TLG131" s="277"/>
      <c r="TLH131" s="277"/>
      <c r="TLI131" s="277"/>
      <c r="TLJ131" s="277"/>
      <c r="TLK131" s="277"/>
      <c r="TLL131" s="277"/>
      <c r="TLM131" s="277"/>
      <c r="TLN131" s="277"/>
      <c r="TLO131" s="277"/>
      <c r="TLP131" s="277"/>
      <c r="TLQ131" s="277"/>
      <c r="TLR131" s="277"/>
      <c r="TLS131" s="277"/>
      <c r="TLT131" s="277"/>
      <c r="TLU131" s="277"/>
      <c r="TLV131" s="277"/>
      <c r="TLW131" s="277"/>
      <c r="TLX131" s="277"/>
      <c r="TLY131" s="277"/>
      <c r="TLZ131" s="277"/>
      <c r="TMA131" s="277"/>
      <c r="TMB131" s="277"/>
      <c r="TMC131" s="277"/>
      <c r="TMD131" s="277"/>
      <c r="TME131" s="277"/>
      <c r="TMF131" s="277"/>
      <c r="TMG131" s="277"/>
      <c r="TMH131" s="277"/>
      <c r="TMI131" s="277"/>
      <c r="TMJ131" s="277"/>
      <c r="TMK131" s="277"/>
      <c r="TML131" s="277"/>
      <c r="TMM131" s="277"/>
      <c r="TMN131" s="277"/>
      <c r="TMO131" s="277"/>
      <c r="TMP131" s="277"/>
      <c r="TMQ131" s="277"/>
      <c r="TMR131" s="277"/>
      <c r="TMS131" s="277"/>
      <c r="TMT131" s="277"/>
      <c r="TMU131" s="277"/>
      <c r="TMV131" s="277"/>
      <c r="TMW131" s="277"/>
      <c r="TMX131" s="277"/>
      <c r="TMY131" s="277"/>
      <c r="TMZ131" s="277"/>
      <c r="TNA131" s="277"/>
      <c r="TNB131" s="277"/>
      <c r="TNC131" s="277"/>
      <c r="TND131" s="277"/>
      <c r="TNE131" s="277"/>
      <c r="TNF131" s="277"/>
      <c r="TNG131" s="277"/>
      <c r="TNH131" s="277"/>
      <c r="TNI131" s="277"/>
      <c r="TNJ131" s="277"/>
      <c r="TNK131" s="277"/>
      <c r="TNL131" s="277"/>
      <c r="TNM131" s="277"/>
      <c r="TNN131" s="277"/>
      <c r="TNO131" s="277"/>
      <c r="TNP131" s="277"/>
      <c r="TNQ131" s="277"/>
      <c r="TNR131" s="277"/>
      <c r="TNS131" s="277"/>
      <c r="TNT131" s="277"/>
      <c r="TNU131" s="277"/>
      <c r="TNV131" s="277"/>
      <c r="TNW131" s="277"/>
      <c r="TNX131" s="277"/>
      <c r="TNY131" s="277"/>
      <c r="TNZ131" s="277"/>
      <c r="TOA131" s="277"/>
      <c r="TOB131" s="277"/>
      <c r="TOC131" s="277"/>
      <c r="TOD131" s="277"/>
      <c r="TOE131" s="277"/>
      <c r="TOF131" s="277"/>
      <c r="TOG131" s="277"/>
      <c r="TOH131" s="277"/>
      <c r="TOI131" s="277"/>
      <c r="TOJ131" s="277"/>
      <c r="TOK131" s="277"/>
      <c r="TOL131" s="277"/>
      <c r="TOM131" s="277"/>
      <c r="TON131" s="277"/>
      <c r="TOO131" s="277"/>
      <c r="TOP131" s="277"/>
      <c r="TOQ131" s="277"/>
      <c r="TOR131" s="277"/>
      <c r="TOS131" s="277"/>
      <c r="TOT131" s="277"/>
      <c r="TOU131" s="277"/>
      <c r="TOV131" s="277"/>
      <c r="TOW131" s="277"/>
      <c r="TOX131" s="277"/>
      <c r="TOY131" s="277"/>
      <c r="TOZ131" s="277"/>
      <c r="TPA131" s="277"/>
      <c r="TPB131" s="277"/>
      <c r="TPC131" s="277"/>
      <c r="TPD131" s="277"/>
      <c r="TPE131" s="277"/>
      <c r="TPF131" s="277"/>
      <c r="TPG131" s="277"/>
      <c r="TPH131" s="277"/>
      <c r="TPI131" s="277"/>
      <c r="TPJ131" s="277"/>
      <c r="TPK131" s="277"/>
      <c r="TPL131" s="277"/>
      <c r="TPM131" s="277"/>
      <c r="TPN131" s="277"/>
      <c r="TPO131" s="277"/>
      <c r="TPP131" s="277"/>
      <c r="TPQ131" s="277"/>
      <c r="TPR131" s="277"/>
      <c r="TPS131" s="277"/>
      <c r="TPT131" s="277"/>
      <c r="TPU131" s="277"/>
      <c r="TPV131" s="277"/>
      <c r="TPW131" s="277"/>
      <c r="TPX131" s="277"/>
      <c r="TPY131" s="277"/>
      <c r="TPZ131" s="277"/>
      <c r="TQA131" s="277"/>
      <c r="TQB131" s="277"/>
      <c r="TQC131" s="277"/>
      <c r="TQD131" s="277"/>
      <c r="TQE131" s="277"/>
      <c r="TQF131" s="277"/>
      <c r="TQG131" s="277"/>
      <c r="TQH131" s="277"/>
      <c r="TQI131" s="277"/>
      <c r="TQJ131" s="277"/>
      <c r="TQK131" s="277"/>
      <c r="TQL131" s="277"/>
      <c r="TQM131" s="277"/>
      <c r="TQN131" s="277"/>
      <c r="TQO131" s="277"/>
      <c r="TQP131" s="277"/>
      <c r="TQQ131" s="277"/>
      <c r="TQR131" s="277"/>
      <c r="TQS131" s="277"/>
      <c r="TQT131" s="277"/>
      <c r="TQU131" s="277"/>
      <c r="TQV131" s="277"/>
      <c r="TQW131" s="277"/>
      <c r="TQX131" s="277"/>
      <c r="TQY131" s="277"/>
      <c r="TQZ131" s="277"/>
      <c r="TRA131" s="277"/>
      <c r="TRB131" s="277"/>
      <c r="TRC131" s="277"/>
      <c r="TRD131" s="277"/>
      <c r="TRE131" s="277"/>
      <c r="TRF131" s="277"/>
      <c r="TRG131" s="277"/>
      <c r="TRH131" s="277"/>
      <c r="TRI131" s="277"/>
      <c r="TRJ131" s="277"/>
      <c r="TRK131" s="277"/>
      <c r="TRL131" s="277"/>
      <c r="TRM131" s="277"/>
      <c r="TRN131" s="277"/>
      <c r="TRO131" s="277"/>
      <c r="TRP131" s="277"/>
      <c r="TRQ131" s="277"/>
      <c r="TRR131" s="277"/>
      <c r="TRS131" s="277"/>
      <c r="TRT131" s="277"/>
      <c r="TRU131" s="277"/>
      <c r="TRV131" s="277"/>
      <c r="TRW131" s="277"/>
      <c r="TRX131" s="277"/>
      <c r="TRY131" s="277"/>
      <c r="TRZ131" s="277"/>
      <c r="TSA131" s="277"/>
      <c r="TSB131" s="277"/>
      <c r="TSC131" s="277"/>
      <c r="TSD131" s="277"/>
      <c r="TSE131" s="277"/>
      <c r="TSF131" s="277"/>
      <c r="TSG131" s="277"/>
      <c r="TSH131" s="277"/>
      <c r="TSI131" s="277"/>
      <c r="TSJ131" s="277"/>
      <c r="TSK131" s="277"/>
      <c r="TSL131" s="277"/>
      <c r="TSM131" s="277"/>
      <c r="TSN131" s="277"/>
      <c r="TSO131" s="277"/>
      <c r="TSP131" s="277"/>
      <c r="TSQ131" s="277"/>
      <c r="TSR131" s="277"/>
      <c r="TSS131" s="277"/>
      <c r="TST131" s="277"/>
      <c r="TSU131" s="277"/>
      <c r="TSV131" s="277"/>
      <c r="TSW131" s="277"/>
      <c r="TSX131" s="277"/>
      <c r="TSY131" s="277"/>
      <c r="TSZ131" s="277"/>
      <c r="TTA131" s="277"/>
      <c r="TTB131" s="277"/>
      <c r="TTC131" s="277"/>
      <c r="TTD131" s="277"/>
      <c r="TTE131" s="277"/>
      <c r="TTF131" s="277"/>
      <c r="TTG131" s="277"/>
      <c r="TTH131" s="277"/>
      <c r="TTI131" s="277"/>
      <c r="TTJ131" s="277"/>
      <c r="TTK131" s="277"/>
      <c r="TTL131" s="277"/>
      <c r="TTM131" s="277"/>
      <c r="TTN131" s="277"/>
      <c r="TTO131" s="277"/>
      <c r="TTP131" s="277"/>
      <c r="TTQ131" s="277"/>
      <c r="TTR131" s="277"/>
      <c r="TTS131" s="277"/>
      <c r="TTT131" s="277"/>
      <c r="TTU131" s="277"/>
      <c r="TTV131" s="277"/>
      <c r="TTW131" s="277"/>
      <c r="TTX131" s="277"/>
      <c r="TTY131" s="277"/>
      <c r="TTZ131" s="277"/>
      <c r="TUA131" s="277"/>
      <c r="TUB131" s="277"/>
      <c r="TUC131" s="277"/>
      <c r="TUD131" s="277"/>
      <c r="TUE131" s="277"/>
      <c r="TUF131" s="277"/>
      <c r="TUG131" s="277"/>
      <c r="TUH131" s="277"/>
      <c r="TUI131" s="277"/>
      <c r="TUJ131" s="277"/>
      <c r="TUK131" s="277"/>
      <c r="TUL131" s="277"/>
      <c r="TUM131" s="277"/>
      <c r="TUN131" s="277"/>
      <c r="TUO131" s="277"/>
      <c r="TUP131" s="277"/>
      <c r="TUQ131" s="277"/>
      <c r="TUR131" s="277"/>
      <c r="TUS131" s="277"/>
      <c r="TUT131" s="277"/>
      <c r="TUU131" s="277"/>
      <c r="TUV131" s="277"/>
      <c r="TUW131" s="277"/>
      <c r="TUX131" s="277"/>
      <c r="TUY131" s="277"/>
      <c r="TUZ131" s="277"/>
      <c r="TVA131" s="277"/>
      <c r="TVB131" s="277"/>
      <c r="TVC131" s="277"/>
      <c r="TVD131" s="277"/>
      <c r="TVE131" s="277"/>
      <c r="TVF131" s="277"/>
      <c r="TVG131" s="277"/>
      <c r="TVH131" s="277"/>
      <c r="TVI131" s="277"/>
      <c r="TVJ131" s="277"/>
      <c r="TVK131" s="277"/>
      <c r="TVL131" s="277"/>
      <c r="TVM131" s="277"/>
      <c r="TVN131" s="277"/>
      <c r="TVO131" s="277"/>
      <c r="TVP131" s="277"/>
      <c r="TVQ131" s="277"/>
      <c r="TVR131" s="277"/>
      <c r="TVS131" s="277"/>
      <c r="TVT131" s="277"/>
      <c r="TVU131" s="277"/>
      <c r="TVV131" s="277"/>
      <c r="TVW131" s="277"/>
      <c r="TVX131" s="277"/>
      <c r="TVY131" s="277"/>
      <c r="TVZ131" s="277"/>
      <c r="TWA131" s="277"/>
      <c r="TWB131" s="277"/>
      <c r="TWC131" s="277"/>
      <c r="TWD131" s="277"/>
      <c r="TWE131" s="277"/>
      <c r="TWF131" s="277"/>
      <c r="TWG131" s="277"/>
      <c r="TWH131" s="277"/>
      <c r="TWI131" s="277"/>
      <c r="TWJ131" s="277"/>
      <c r="TWK131" s="277"/>
      <c r="TWL131" s="277"/>
      <c r="TWM131" s="277"/>
      <c r="TWN131" s="277"/>
      <c r="TWO131" s="277"/>
      <c r="TWP131" s="277"/>
      <c r="TWQ131" s="277"/>
      <c r="TWR131" s="277"/>
      <c r="TWS131" s="277"/>
      <c r="TWT131" s="277"/>
      <c r="TWU131" s="277"/>
      <c r="TWV131" s="277"/>
      <c r="TWW131" s="277"/>
      <c r="TWX131" s="277"/>
      <c r="TWY131" s="277"/>
      <c r="TWZ131" s="277"/>
      <c r="TXA131" s="277"/>
      <c r="TXB131" s="277"/>
      <c r="TXC131" s="277"/>
      <c r="TXD131" s="277"/>
      <c r="TXE131" s="277"/>
      <c r="TXF131" s="277"/>
      <c r="TXG131" s="277"/>
      <c r="TXH131" s="277"/>
      <c r="TXI131" s="277"/>
      <c r="TXJ131" s="277"/>
      <c r="TXK131" s="277"/>
      <c r="TXL131" s="277"/>
      <c r="TXM131" s="277"/>
      <c r="TXN131" s="277"/>
      <c r="TXO131" s="277"/>
      <c r="TXP131" s="277"/>
      <c r="TXQ131" s="277"/>
      <c r="TXR131" s="277"/>
      <c r="TXS131" s="277"/>
      <c r="TXT131" s="277"/>
      <c r="TXU131" s="277"/>
      <c r="TXV131" s="277"/>
      <c r="TXW131" s="277"/>
      <c r="TXX131" s="277"/>
      <c r="TXY131" s="277"/>
      <c r="TXZ131" s="277"/>
      <c r="TYA131" s="277"/>
      <c r="TYB131" s="277"/>
      <c r="TYC131" s="277"/>
      <c r="TYD131" s="277"/>
      <c r="TYE131" s="277"/>
      <c r="TYF131" s="277"/>
      <c r="TYG131" s="277"/>
      <c r="TYH131" s="277"/>
      <c r="TYI131" s="277"/>
      <c r="TYJ131" s="277"/>
      <c r="TYK131" s="277"/>
      <c r="TYL131" s="277"/>
      <c r="TYM131" s="277"/>
      <c r="TYN131" s="277"/>
      <c r="TYO131" s="277"/>
      <c r="TYP131" s="277"/>
      <c r="TYQ131" s="277"/>
      <c r="TYR131" s="277"/>
      <c r="TYS131" s="277"/>
      <c r="TYT131" s="277"/>
      <c r="TYU131" s="277"/>
      <c r="TYV131" s="277"/>
      <c r="TYW131" s="277"/>
      <c r="TYX131" s="277"/>
      <c r="TYY131" s="277"/>
      <c r="TYZ131" s="277"/>
      <c r="TZA131" s="277"/>
      <c r="TZB131" s="277"/>
      <c r="TZC131" s="277"/>
      <c r="TZD131" s="277"/>
      <c r="TZE131" s="277"/>
      <c r="TZF131" s="277"/>
      <c r="TZG131" s="277"/>
      <c r="TZH131" s="277"/>
      <c r="TZI131" s="277"/>
      <c r="TZJ131" s="277"/>
      <c r="TZK131" s="277"/>
      <c r="TZL131" s="277"/>
      <c r="TZM131" s="277"/>
      <c r="TZN131" s="277"/>
      <c r="TZO131" s="277"/>
      <c r="TZP131" s="277"/>
      <c r="TZQ131" s="277"/>
      <c r="TZR131" s="277"/>
      <c r="TZS131" s="277"/>
      <c r="TZT131" s="277"/>
      <c r="TZU131" s="277"/>
      <c r="TZV131" s="277"/>
      <c r="TZW131" s="277"/>
      <c r="TZX131" s="277"/>
      <c r="TZY131" s="277"/>
      <c r="TZZ131" s="277"/>
      <c r="UAA131" s="277"/>
      <c r="UAB131" s="277"/>
      <c r="UAC131" s="277"/>
      <c r="UAD131" s="277"/>
      <c r="UAE131" s="277"/>
      <c r="UAF131" s="277"/>
      <c r="UAG131" s="277"/>
      <c r="UAH131" s="277"/>
      <c r="UAI131" s="277"/>
      <c r="UAJ131" s="277"/>
      <c r="UAK131" s="277"/>
      <c r="UAL131" s="277"/>
      <c r="UAM131" s="277"/>
      <c r="UAN131" s="277"/>
      <c r="UAO131" s="277"/>
      <c r="UAP131" s="277"/>
      <c r="UAQ131" s="277"/>
      <c r="UAR131" s="277"/>
      <c r="UAS131" s="277"/>
      <c r="UAT131" s="277"/>
      <c r="UAU131" s="277"/>
      <c r="UAV131" s="277"/>
      <c r="UAW131" s="277"/>
      <c r="UAX131" s="277"/>
      <c r="UAY131" s="277"/>
      <c r="UAZ131" s="277"/>
      <c r="UBA131" s="277"/>
      <c r="UBB131" s="277"/>
      <c r="UBC131" s="277"/>
      <c r="UBD131" s="277"/>
      <c r="UBE131" s="277"/>
      <c r="UBF131" s="277"/>
      <c r="UBG131" s="277"/>
      <c r="UBH131" s="277"/>
      <c r="UBI131" s="277"/>
      <c r="UBJ131" s="277"/>
      <c r="UBK131" s="277"/>
      <c r="UBL131" s="277"/>
      <c r="UBM131" s="277"/>
      <c r="UBN131" s="277"/>
      <c r="UBO131" s="277"/>
      <c r="UBP131" s="277"/>
      <c r="UBQ131" s="277"/>
      <c r="UBR131" s="277"/>
      <c r="UBS131" s="277"/>
      <c r="UBT131" s="277"/>
      <c r="UBU131" s="277"/>
      <c r="UBV131" s="277"/>
      <c r="UBW131" s="277"/>
      <c r="UBX131" s="277"/>
      <c r="UBY131" s="277"/>
      <c r="UBZ131" s="277"/>
      <c r="UCA131" s="277"/>
      <c r="UCB131" s="277"/>
      <c r="UCC131" s="277"/>
      <c r="UCD131" s="277"/>
      <c r="UCE131" s="277"/>
      <c r="UCF131" s="277"/>
      <c r="UCG131" s="277"/>
      <c r="UCH131" s="277"/>
      <c r="UCI131" s="277"/>
      <c r="UCJ131" s="277"/>
      <c r="UCK131" s="277"/>
      <c r="UCL131" s="277"/>
      <c r="UCM131" s="277"/>
      <c r="UCN131" s="277"/>
      <c r="UCO131" s="277"/>
      <c r="UCP131" s="277"/>
      <c r="UCQ131" s="277"/>
      <c r="UCR131" s="277"/>
      <c r="UCS131" s="277"/>
      <c r="UCT131" s="277"/>
      <c r="UCU131" s="277"/>
      <c r="UCV131" s="277"/>
      <c r="UCW131" s="277"/>
      <c r="UCX131" s="277"/>
      <c r="UCY131" s="277"/>
      <c r="UCZ131" s="277"/>
      <c r="UDA131" s="277"/>
      <c r="UDB131" s="277"/>
      <c r="UDC131" s="277"/>
      <c r="UDD131" s="277"/>
      <c r="UDE131" s="277"/>
      <c r="UDF131" s="277"/>
      <c r="UDG131" s="277"/>
      <c r="UDH131" s="277"/>
      <c r="UDI131" s="277"/>
      <c r="UDJ131" s="277"/>
      <c r="UDK131" s="277"/>
      <c r="UDL131" s="277"/>
      <c r="UDM131" s="277"/>
      <c r="UDN131" s="277"/>
      <c r="UDO131" s="277"/>
      <c r="UDP131" s="277"/>
      <c r="UDQ131" s="277"/>
      <c r="UDR131" s="277"/>
      <c r="UDS131" s="277"/>
      <c r="UDT131" s="277"/>
      <c r="UDU131" s="277"/>
      <c r="UDV131" s="277"/>
      <c r="UDW131" s="277"/>
      <c r="UDX131" s="277"/>
      <c r="UDY131" s="277"/>
      <c r="UDZ131" s="277"/>
      <c r="UEA131" s="277"/>
      <c r="UEB131" s="277"/>
      <c r="UEC131" s="277"/>
      <c r="UED131" s="277"/>
      <c r="UEE131" s="277"/>
      <c r="UEF131" s="277"/>
      <c r="UEG131" s="277"/>
      <c r="UEH131" s="277"/>
      <c r="UEI131" s="277"/>
      <c r="UEJ131" s="277"/>
      <c r="UEK131" s="277"/>
      <c r="UEL131" s="277"/>
      <c r="UEM131" s="277"/>
      <c r="UEN131" s="277"/>
      <c r="UEO131" s="277"/>
      <c r="UEP131" s="277"/>
      <c r="UEQ131" s="277"/>
      <c r="UER131" s="277"/>
      <c r="UES131" s="277"/>
      <c r="UET131" s="277"/>
      <c r="UEU131" s="277"/>
      <c r="UEV131" s="277"/>
      <c r="UEW131" s="277"/>
      <c r="UEX131" s="277"/>
      <c r="UEY131" s="277"/>
      <c r="UEZ131" s="277"/>
      <c r="UFA131" s="277"/>
      <c r="UFB131" s="277"/>
      <c r="UFC131" s="277"/>
      <c r="UFD131" s="277"/>
      <c r="UFE131" s="277"/>
      <c r="UFF131" s="277"/>
      <c r="UFG131" s="277"/>
      <c r="UFH131" s="277"/>
      <c r="UFI131" s="277"/>
      <c r="UFJ131" s="277"/>
      <c r="UFK131" s="277"/>
      <c r="UFL131" s="277"/>
      <c r="UFM131" s="277"/>
      <c r="UFN131" s="277"/>
      <c r="UFO131" s="277"/>
      <c r="UFP131" s="277"/>
      <c r="UFQ131" s="277"/>
      <c r="UFR131" s="277"/>
      <c r="UFS131" s="277"/>
      <c r="UFT131" s="277"/>
      <c r="UFU131" s="277"/>
      <c r="UFV131" s="277"/>
      <c r="UFW131" s="277"/>
      <c r="UFX131" s="277"/>
      <c r="UFY131" s="277"/>
      <c r="UFZ131" s="277"/>
      <c r="UGA131" s="277"/>
      <c r="UGB131" s="277"/>
      <c r="UGC131" s="277"/>
      <c r="UGD131" s="277"/>
      <c r="UGE131" s="277"/>
      <c r="UGF131" s="277"/>
      <c r="UGG131" s="277"/>
      <c r="UGH131" s="277"/>
      <c r="UGI131" s="277"/>
      <c r="UGJ131" s="277"/>
      <c r="UGK131" s="277"/>
      <c r="UGL131" s="277"/>
      <c r="UGM131" s="277"/>
      <c r="UGN131" s="277"/>
      <c r="UGO131" s="277"/>
      <c r="UGP131" s="277"/>
      <c r="UGQ131" s="277"/>
      <c r="UGR131" s="277"/>
      <c r="UGS131" s="277"/>
      <c r="UGT131" s="277"/>
      <c r="UGU131" s="277"/>
      <c r="UGV131" s="277"/>
      <c r="UGW131" s="277"/>
      <c r="UGX131" s="277"/>
      <c r="UGY131" s="277"/>
      <c r="UGZ131" s="277"/>
      <c r="UHA131" s="277"/>
      <c r="UHB131" s="277"/>
      <c r="UHC131" s="277"/>
      <c r="UHD131" s="277"/>
      <c r="UHE131" s="277"/>
      <c r="UHF131" s="277"/>
      <c r="UHG131" s="277"/>
      <c r="UHH131" s="277"/>
      <c r="UHI131" s="277"/>
      <c r="UHJ131" s="277"/>
      <c r="UHK131" s="277"/>
      <c r="UHL131" s="277"/>
      <c r="UHM131" s="277"/>
      <c r="UHN131" s="277"/>
      <c r="UHO131" s="277"/>
      <c r="UHP131" s="277"/>
      <c r="UHQ131" s="277"/>
      <c r="UHR131" s="277"/>
      <c r="UHS131" s="277"/>
      <c r="UHT131" s="277"/>
      <c r="UHU131" s="277"/>
      <c r="UHV131" s="277"/>
      <c r="UHW131" s="277"/>
      <c r="UHX131" s="277"/>
      <c r="UHY131" s="277"/>
      <c r="UHZ131" s="277"/>
      <c r="UIA131" s="277"/>
      <c r="UIB131" s="277"/>
      <c r="UIC131" s="277"/>
      <c r="UID131" s="277"/>
      <c r="UIE131" s="277"/>
      <c r="UIF131" s="277"/>
      <c r="UIG131" s="277"/>
      <c r="UIH131" s="277"/>
      <c r="UII131" s="277"/>
      <c r="UIJ131" s="277"/>
      <c r="UIK131" s="277"/>
      <c r="UIL131" s="277"/>
      <c r="UIM131" s="277"/>
      <c r="UIN131" s="277"/>
      <c r="UIO131" s="277"/>
      <c r="UIP131" s="277"/>
      <c r="UIQ131" s="277"/>
      <c r="UIR131" s="277"/>
      <c r="UIS131" s="277"/>
      <c r="UIT131" s="277"/>
      <c r="UIU131" s="277"/>
      <c r="UIV131" s="277"/>
      <c r="UIW131" s="277"/>
      <c r="UIX131" s="277"/>
      <c r="UIY131" s="277"/>
      <c r="UIZ131" s="277"/>
      <c r="UJA131" s="277"/>
      <c r="UJB131" s="277"/>
      <c r="UJC131" s="277"/>
      <c r="UJD131" s="277"/>
      <c r="UJE131" s="277"/>
      <c r="UJF131" s="277"/>
      <c r="UJG131" s="277"/>
      <c r="UJH131" s="277"/>
      <c r="UJI131" s="277"/>
      <c r="UJJ131" s="277"/>
      <c r="UJK131" s="277"/>
      <c r="UJL131" s="277"/>
      <c r="UJM131" s="277"/>
      <c r="UJN131" s="277"/>
      <c r="UJO131" s="277"/>
      <c r="UJP131" s="277"/>
      <c r="UJQ131" s="277"/>
      <c r="UJR131" s="277"/>
      <c r="UJS131" s="277"/>
      <c r="UJT131" s="277"/>
      <c r="UJU131" s="277"/>
      <c r="UJV131" s="277"/>
      <c r="UJW131" s="277"/>
      <c r="UJX131" s="277"/>
      <c r="UJY131" s="277"/>
      <c r="UJZ131" s="277"/>
      <c r="UKA131" s="277"/>
      <c r="UKB131" s="277"/>
      <c r="UKC131" s="277"/>
      <c r="UKD131" s="277"/>
      <c r="UKE131" s="277"/>
      <c r="UKF131" s="277"/>
      <c r="UKG131" s="277"/>
      <c r="UKH131" s="277"/>
      <c r="UKI131" s="277"/>
      <c r="UKJ131" s="277"/>
      <c r="UKK131" s="277"/>
      <c r="UKL131" s="277"/>
      <c r="UKM131" s="277"/>
      <c r="UKN131" s="277"/>
      <c r="UKO131" s="277"/>
      <c r="UKP131" s="277"/>
      <c r="UKQ131" s="277"/>
      <c r="UKR131" s="277"/>
      <c r="UKS131" s="277"/>
      <c r="UKT131" s="277"/>
      <c r="UKU131" s="277"/>
      <c r="UKV131" s="277"/>
      <c r="UKW131" s="277"/>
      <c r="UKX131" s="277"/>
      <c r="UKY131" s="277"/>
      <c r="UKZ131" s="277"/>
      <c r="ULA131" s="277"/>
      <c r="ULB131" s="277"/>
      <c r="ULC131" s="277"/>
      <c r="ULD131" s="277"/>
      <c r="ULE131" s="277"/>
      <c r="ULF131" s="277"/>
      <c r="ULG131" s="277"/>
      <c r="ULH131" s="277"/>
      <c r="ULI131" s="277"/>
      <c r="ULJ131" s="277"/>
      <c r="ULK131" s="277"/>
      <c r="ULL131" s="277"/>
      <c r="ULM131" s="277"/>
      <c r="ULN131" s="277"/>
      <c r="ULO131" s="277"/>
      <c r="ULP131" s="277"/>
      <c r="ULQ131" s="277"/>
      <c r="ULR131" s="277"/>
      <c r="ULS131" s="277"/>
      <c r="ULT131" s="277"/>
      <c r="ULU131" s="277"/>
      <c r="ULV131" s="277"/>
      <c r="ULW131" s="277"/>
      <c r="ULX131" s="277"/>
      <c r="ULY131" s="277"/>
      <c r="ULZ131" s="277"/>
      <c r="UMA131" s="277"/>
      <c r="UMB131" s="277"/>
      <c r="UMC131" s="277"/>
      <c r="UMD131" s="277"/>
      <c r="UME131" s="277"/>
      <c r="UMF131" s="277"/>
      <c r="UMG131" s="277"/>
      <c r="UMH131" s="277"/>
      <c r="UMI131" s="277"/>
      <c r="UMJ131" s="277"/>
      <c r="UMK131" s="277"/>
      <c r="UML131" s="277"/>
      <c r="UMM131" s="277"/>
      <c r="UMN131" s="277"/>
      <c r="UMO131" s="277"/>
      <c r="UMP131" s="277"/>
      <c r="UMQ131" s="277"/>
      <c r="UMR131" s="277"/>
      <c r="UMS131" s="277"/>
      <c r="UMT131" s="277"/>
      <c r="UMU131" s="277"/>
      <c r="UMV131" s="277"/>
      <c r="UMW131" s="277"/>
      <c r="UMX131" s="277"/>
      <c r="UMY131" s="277"/>
      <c r="UMZ131" s="277"/>
      <c r="UNA131" s="277"/>
      <c r="UNB131" s="277"/>
      <c r="UNC131" s="277"/>
      <c r="UND131" s="277"/>
      <c r="UNE131" s="277"/>
      <c r="UNF131" s="277"/>
      <c r="UNG131" s="277"/>
      <c r="UNH131" s="277"/>
      <c r="UNI131" s="277"/>
      <c r="UNJ131" s="277"/>
      <c r="UNK131" s="277"/>
      <c r="UNL131" s="277"/>
      <c r="UNM131" s="277"/>
      <c r="UNN131" s="277"/>
      <c r="UNO131" s="277"/>
      <c r="UNP131" s="277"/>
      <c r="UNQ131" s="277"/>
      <c r="UNR131" s="277"/>
      <c r="UNS131" s="277"/>
      <c r="UNT131" s="277"/>
      <c r="UNU131" s="277"/>
      <c r="UNV131" s="277"/>
      <c r="UNW131" s="277"/>
      <c r="UNX131" s="277"/>
      <c r="UNY131" s="277"/>
      <c r="UNZ131" s="277"/>
      <c r="UOA131" s="277"/>
      <c r="UOB131" s="277"/>
      <c r="UOC131" s="277"/>
      <c r="UOD131" s="277"/>
      <c r="UOE131" s="277"/>
      <c r="UOF131" s="277"/>
      <c r="UOG131" s="277"/>
      <c r="UOH131" s="277"/>
      <c r="UOI131" s="277"/>
      <c r="UOJ131" s="277"/>
      <c r="UOK131" s="277"/>
      <c r="UOL131" s="277"/>
      <c r="UOM131" s="277"/>
      <c r="UON131" s="277"/>
      <c r="UOO131" s="277"/>
      <c r="UOP131" s="277"/>
      <c r="UOQ131" s="277"/>
      <c r="UOR131" s="277"/>
      <c r="UOS131" s="277"/>
      <c r="UOT131" s="277"/>
      <c r="UOU131" s="277"/>
      <c r="UOV131" s="277"/>
      <c r="UOW131" s="277"/>
      <c r="UOX131" s="277"/>
      <c r="UOY131" s="277"/>
      <c r="UOZ131" s="277"/>
      <c r="UPA131" s="277"/>
      <c r="UPB131" s="277"/>
      <c r="UPC131" s="277"/>
      <c r="UPD131" s="277"/>
      <c r="UPE131" s="277"/>
      <c r="UPF131" s="277"/>
      <c r="UPG131" s="277"/>
      <c r="UPH131" s="277"/>
      <c r="UPI131" s="277"/>
      <c r="UPJ131" s="277"/>
      <c r="UPK131" s="277"/>
      <c r="UPL131" s="277"/>
      <c r="UPM131" s="277"/>
      <c r="UPN131" s="277"/>
      <c r="UPO131" s="277"/>
      <c r="UPP131" s="277"/>
      <c r="UPQ131" s="277"/>
      <c r="UPR131" s="277"/>
      <c r="UPS131" s="277"/>
      <c r="UPT131" s="277"/>
      <c r="UPU131" s="277"/>
      <c r="UPV131" s="277"/>
      <c r="UPW131" s="277"/>
      <c r="UPX131" s="277"/>
      <c r="UPY131" s="277"/>
      <c r="UPZ131" s="277"/>
      <c r="UQA131" s="277"/>
      <c r="UQB131" s="277"/>
      <c r="UQC131" s="277"/>
      <c r="UQD131" s="277"/>
      <c r="UQE131" s="277"/>
      <c r="UQF131" s="277"/>
      <c r="UQG131" s="277"/>
      <c r="UQH131" s="277"/>
      <c r="UQI131" s="277"/>
      <c r="UQJ131" s="277"/>
      <c r="UQK131" s="277"/>
      <c r="UQL131" s="277"/>
      <c r="UQM131" s="277"/>
      <c r="UQN131" s="277"/>
      <c r="UQO131" s="277"/>
      <c r="UQP131" s="277"/>
      <c r="UQQ131" s="277"/>
      <c r="UQR131" s="277"/>
      <c r="UQS131" s="277"/>
      <c r="UQT131" s="277"/>
      <c r="UQU131" s="277"/>
      <c r="UQV131" s="277"/>
      <c r="UQW131" s="277"/>
      <c r="UQX131" s="277"/>
      <c r="UQY131" s="277"/>
      <c r="UQZ131" s="277"/>
      <c r="URA131" s="277"/>
      <c r="URB131" s="277"/>
      <c r="URC131" s="277"/>
      <c r="URD131" s="277"/>
      <c r="URE131" s="277"/>
      <c r="URF131" s="277"/>
      <c r="URG131" s="277"/>
      <c r="URH131" s="277"/>
      <c r="URI131" s="277"/>
      <c r="URJ131" s="277"/>
      <c r="URK131" s="277"/>
      <c r="URL131" s="277"/>
      <c r="URM131" s="277"/>
      <c r="URN131" s="277"/>
      <c r="URO131" s="277"/>
      <c r="URP131" s="277"/>
      <c r="URQ131" s="277"/>
      <c r="URR131" s="277"/>
      <c r="URS131" s="277"/>
      <c r="URT131" s="277"/>
      <c r="URU131" s="277"/>
      <c r="URV131" s="277"/>
      <c r="URW131" s="277"/>
      <c r="URX131" s="277"/>
      <c r="URY131" s="277"/>
      <c r="URZ131" s="277"/>
      <c r="USA131" s="277"/>
      <c r="USB131" s="277"/>
      <c r="USC131" s="277"/>
      <c r="USD131" s="277"/>
      <c r="USE131" s="277"/>
      <c r="USF131" s="277"/>
      <c r="USG131" s="277"/>
      <c r="USH131" s="277"/>
      <c r="USI131" s="277"/>
      <c r="USJ131" s="277"/>
      <c r="USK131" s="277"/>
      <c r="USL131" s="277"/>
      <c r="USM131" s="277"/>
      <c r="USN131" s="277"/>
      <c r="USO131" s="277"/>
      <c r="USP131" s="277"/>
      <c r="USQ131" s="277"/>
      <c r="USR131" s="277"/>
      <c r="USS131" s="277"/>
      <c r="UST131" s="277"/>
      <c r="USU131" s="277"/>
      <c r="USV131" s="277"/>
      <c r="USW131" s="277"/>
      <c r="USX131" s="277"/>
      <c r="USY131" s="277"/>
      <c r="USZ131" s="277"/>
      <c r="UTA131" s="277"/>
      <c r="UTB131" s="277"/>
      <c r="UTC131" s="277"/>
      <c r="UTD131" s="277"/>
      <c r="UTE131" s="277"/>
      <c r="UTF131" s="277"/>
      <c r="UTG131" s="277"/>
      <c r="UTH131" s="277"/>
      <c r="UTI131" s="277"/>
      <c r="UTJ131" s="277"/>
      <c r="UTK131" s="277"/>
      <c r="UTL131" s="277"/>
      <c r="UTM131" s="277"/>
      <c r="UTN131" s="277"/>
      <c r="UTO131" s="277"/>
      <c r="UTP131" s="277"/>
      <c r="UTQ131" s="277"/>
      <c r="UTR131" s="277"/>
      <c r="UTS131" s="277"/>
      <c r="UTT131" s="277"/>
      <c r="UTU131" s="277"/>
      <c r="UTV131" s="277"/>
      <c r="UTW131" s="277"/>
      <c r="UTX131" s="277"/>
      <c r="UTY131" s="277"/>
      <c r="UTZ131" s="277"/>
      <c r="UUA131" s="277"/>
      <c r="UUB131" s="277"/>
      <c r="UUC131" s="277"/>
      <c r="UUD131" s="277"/>
      <c r="UUE131" s="277"/>
      <c r="UUF131" s="277"/>
      <c r="UUG131" s="277"/>
      <c r="UUH131" s="277"/>
      <c r="UUI131" s="277"/>
      <c r="UUJ131" s="277"/>
      <c r="UUK131" s="277"/>
      <c r="UUL131" s="277"/>
      <c r="UUM131" s="277"/>
      <c r="UUN131" s="277"/>
      <c r="UUO131" s="277"/>
      <c r="UUP131" s="277"/>
      <c r="UUQ131" s="277"/>
      <c r="UUR131" s="277"/>
      <c r="UUS131" s="277"/>
      <c r="UUT131" s="277"/>
      <c r="UUU131" s="277"/>
      <c r="UUV131" s="277"/>
      <c r="UUW131" s="277"/>
      <c r="UUX131" s="277"/>
      <c r="UUY131" s="277"/>
      <c r="UUZ131" s="277"/>
      <c r="UVA131" s="277"/>
      <c r="UVB131" s="277"/>
      <c r="UVC131" s="277"/>
      <c r="UVD131" s="277"/>
      <c r="UVE131" s="277"/>
      <c r="UVF131" s="277"/>
      <c r="UVG131" s="277"/>
      <c r="UVH131" s="277"/>
      <c r="UVI131" s="277"/>
      <c r="UVJ131" s="277"/>
      <c r="UVK131" s="277"/>
      <c r="UVL131" s="277"/>
      <c r="UVM131" s="277"/>
      <c r="UVN131" s="277"/>
      <c r="UVO131" s="277"/>
      <c r="UVP131" s="277"/>
      <c r="UVQ131" s="277"/>
      <c r="UVR131" s="277"/>
      <c r="UVS131" s="277"/>
      <c r="UVT131" s="277"/>
      <c r="UVU131" s="277"/>
      <c r="UVV131" s="277"/>
      <c r="UVW131" s="277"/>
      <c r="UVX131" s="277"/>
      <c r="UVY131" s="277"/>
      <c r="UVZ131" s="277"/>
      <c r="UWA131" s="277"/>
      <c r="UWB131" s="277"/>
      <c r="UWC131" s="277"/>
      <c r="UWD131" s="277"/>
      <c r="UWE131" s="277"/>
      <c r="UWF131" s="277"/>
      <c r="UWG131" s="277"/>
      <c r="UWH131" s="277"/>
      <c r="UWI131" s="277"/>
      <c r="UWJ131" s="277"/>
      <c r="UWK131" s="277"/>
      <c r="UWL131" s="277"/>
      <c r="UWM131" s="277"/>
      <c r="UWN131" s="277"/>
      <c r="UWO131" s="277"/>
      <c r="UWP131" s="277"/>
      <c r="UWQ131" s="277"/>
      <c r="UWR131" s="277"/>
      <c r="UWS131" s="277"/>
      <c r="UWT131" s="277"/>
      <c r="UWU131" s="277"/>
      <c r="UWV131" s="277"/>
      <c r="UWW131" s="277"/>
      <c r="UWX131" s="277"/>
      <c r="UWY131" s="277"/>
      <c r="UWZ131" s="277"/>
      <c r="UXA131" s="277"/>
      <c r="UXB131" s="277"/>
      <c r="UXC131" s="277"/>
      <c r="UXD131" s="277"/>
      <c r="UXE131" s="277"/>
      <c r="UXF131" s="277"/>
      <c r="UXG131" s="277"/>
      <c r="UXH131" s="277"/>
      <c r="UXI131" s="277"/>
      <c r="UXJ131" s="277"/>
      <c r="UXK131" s="277"/>
      <c r="UXL131" s="277"/>
      <c r="UXM131" s="277"/>
      <c r="UXN131" s="277"/>
      <c r="UXO131" s="277"/>
      <c r="UXP131" s="277"/>
      <c r="UXQ131" s="277"/>
      <c r="UXR131" s="277"/>
      <c r="UXS131" s="277"/>
      <c r="UXT131" s="277"/>
      <c r="UXU131" s="277"/>
      <c r="UXV131" s="277"/>
      <c r="UXW131" s="277"/>
      <c r="UXX131" s="277"/>
      <c r="UXY131" s="277"/>
      <c r="UXZ131" s="277"/>
      <c r="UYA131" s="277"/>
      <c r="UYB131" s="277"/>
      <c r="UYC131" s="277"/>
      <c r="UYD131" s="277"/>
      <c r="UYE131" s="277"/>
      <c r="UYF131" s="277"/>
      <c r="UYG131" s="277"/>
      <c r="UYH131" s="277"/>
      <c r="UYI131" s="277"/>
      <c r="UYJ131" s="277"/>
      <c r="UYK131" s="277"/>
      <c r="UYL131" s="277"/>
      <c r="UYM131" s="277"/>
      <c r="UYN131" s="277"/>
      <c r="UYO131" s="277"/>
      <c r="UYP131" s="277"/>
      <c r="UYQ131" s="277"/>
      <c r="UYR131" s="277"/>
      <c r="UYS131" s="277"/>
      <c r="UYT131" s="277"/>
      <c r="UYU131" s="277"/>
      <c r="UYV131" s="277"/>
      <c r="UYW131" s="277"/>
      <c r="UYX131" s="277"/>
      <c r="UYY131" s="277"/>
      <c r="UYZ131" s="277"/>
      <c r="UZA131" s="277"/>
      <c r="UZB131" s="277"/>
      <c r="UZC131" s="277"/>
      <c r="UZD131" s="277"/>
      <c r="UZE131" s="277"/>
      <c r="UZF131" s="277"/>
      <c r="UZG131" s="277"/>
      <c r="UZH131" s="277"/>
      <c r="UZI131" s="277"/>
      <c r="UZJ131" s="277"/>
      <c r="UZK131" s="277"/>
      <c r="UZL131" s="277"/>
      <c r="UZM131" s="277"/>
      <c r="UZN131" s="277"/>
      <c r="UZO131" s="277"/>
      <c r="UZP131" s="277"/>
      <c r="UZQ131" s="277"/>
      <c r="UZR131" s="277"/>
      <c r="UZS131" s="277"/>
      <c r="UZT131" s="277"/>
      <c r="UZU131" s="277"/>
      <c r="UZV131" s="277"/>
      <c r="UZW131" s="277"/>
      <c r="UZX131" s="277"/>
      <c r="UZY131" s="277"/>
      <c r="UZZ131" s="277"/>
      <c r="VAA131" s="277"/>
      <c r="VAB131" s="277"/>
      <c r="VAC131" s="277"/>
      <c r="VAD131" s="277"/>
      <c r="VAE131" s="277"/>
      <c r="VAF131" s="277"/>
      <c r="VAG131" s="277"/>
      <c r="VAH131" s="277"/>
      <c r="VAI131" s="277"/>
      <c r="VAJ131" s="277"/>
      <c r="VAK131" s="277"/>
      <c r="VAL131" s="277"/>
      <c r="VAM131" s="277"/>
      <c r="VAN131" s="277"/>
      <c r="VAO131" s="277"/>
      <c r="VAP131" s="277"/>
      <c r="VAQ131" s="277"/>
      <c r="VAR131" s="277"/>
      <c r="VAS131" s="277"/>
      <c r="VAT131" s="277"/>
      <c r="VAU131" s="277"/>
      <c r="VAV131" s="277"/>
      <c r="VAW131" s="277"/>
      <c r="VAX131" s="277"/>
      <c r="VAY131" s="277"/>
      <c r="VAZ131" s="277"/>
      <c r="VBA131" s="277"/>
      <c r="VBB131" s="277"/>
      <c r="VBC131" s="277"/>
      <c r="VBD131" s="277"/>
      <c r="VBE131" s="277"/>
      <c r="VBF131" s="277"/>
      <c r="VBG131" s="277"/>
      <c r="VBH131" s="277"/>
      <c r="VBI131" s="277"/>
      <c r="VBJ131" s="277"/>
      <c r="VBK131" s="277"/>
      <c r="VBL131" s="277"/>
      <c r="VBM131" s="277"/>
      <c r="VBN131" s="277"/>
      <c r="VBO131" s="277"/>
      <c r="VBP131" s="277"/>
      <c r="VBQ131" s="277"/>
      <c r="VBR131" s="277"/>
      <c r="VBS131" s="277"/>
      <c r="VBT131" s="277"/>
      <c r="VBU131" s="277"/>
      <c r="VBV131" s="277"/>
      <c r="VBW131" s="277"/>
      <c r="VBX131" s="277"/>
      <c r="VBY131" s="277"/>
      <c r="VBZ131" s="277"/>
      <c r="VCA131" s="277"/>
      <c r="VCB131" s="277"/>
      <c r="VCC131" s="277"/>
      <c r="VCD131" s="277"/>
      <c r="VCE131" s="277"/>
      <c r="VCF131" s="277"/>
      <c r="VCG131" s="277"/>
      <c r="VCH131" s="277"/>
      <c r="VCI131" s="277"/>
      <c r="VCJ131" s="277"/>
      <c r="VCK131" s="277"/>
      <c r="VCL131" s="277"/>
      <c r="VCM131" s="277"/>
      <c r="VCN131" s="277"/>
      <c r="VCO131" s="277"/>
      <c r="VCP131" s="277"/>
      <c r="VCQ131" s="277"/>
      <c r="VCR131" s="277"/>
      <c r="VCS131" s="277"/>
      <c r="VCT131" s="277"/>
      <c r="VCU131" s="277"/>
      <c r="VCV131" s="277"/>
      <c r="VCW131" s="277"/>
      <c r="VCX131" s="277"/>
      <c r="VCY131" s="277"/>
      <c r="VCZ131" s="277"/>
      <c r="VDA131" s="277"/>
      <c r="VDB131" s="277"/>
      <c r="VDC131" s="277"/>
      <c r="VDD131" s="277"/>
      <c r="VDE131" s="277"/>
      <c r="VDF131" s="277"/>
      <c r="VDG131" s="277"/>
      <c r="VDH131" s="277"/>
      <c r="VDI131" s="277"/>
      <c r="VDJ131" s="277"/>
      <c r="VDK131" s="277"/>
      <c r="VDL131" s="277"/>
      <c r="VDM131" s="277"/>
      <c r="VDN131" s="277"/>
      <c r="VDO131" s="277"/>
      <c r="VDP131" s="277"/>
      <c r="VDQ131" s="277"/>
      <c r="VDR131" s="277"/>
      <c r="VDS131" s="277"/>
      <c r="VDT131" s="277"/>
      <c r="VDU131" s="277"/>
      <c r="VDV131" s="277"/>
      <c r="VDW131" s="277"/>
      <c r="VDX131" s="277"/>
      <c r="VDY131" s="277"/>
      <c r="VDZ131" s="277"/>
      <c r="VEA131" s="277"/>
      <c r="VEB131" s="277"/>
      <c r="VEC131" s="277"/>
      <c r="VED131" s="277"/>
      <c r="VEE131" s="277"/>
      <c r="VEF131" s="277"/>
      <c r="VEG131" s="277"/>
      <c r="VEH131" s="277"/>
      <c r="VEI131" s="277"/>
      <c r="VEJ131" s="277"/>
      <c r="VEK131" s="277"/>
      <c r="VEL131" s="277"/>
      <c r="VEM131" s="277"/>
      <c r="VEN131" s="277"/>
      <c r="VEO131" s="277"/>
      <c r="VEP131" s="277"/>
      <c r="VEQ131" s="277"/>
      <c r="VER131" s="277"/>
      <c r="VES131" s="277"/>
      <c r="VET131" s="277"/>
      <c r="VEU131" s="277"/>
      <c r="VEV131" s="277"/>
      <c r="VEW131" s="277"/>
      <c r="VEX131" s="277"/>
      <c r="VEY131" s="277"/>
      <c r="VEZ131" s="277"/>
      <c r="VFA131" s="277"/>
      <c r="VFB131" s="277"/>
      <c r="VFC131" s="277"/>
      <c r="VFD131" s="277"/>
      <c r="VFE131" s="277"/>
      <c r="VFF131" s="277"/>
      <c r="VFG131" s="277"/>
      <c r="VFH131" s="277"/>
      <c r="VFI131" s="277"/>
      <c r="VFJ131" s="277"/>
      <c r="VFK131" s="277"/>
      <c r="VFL131" s="277"/>
      <c r="VFM131" s="277"/>
      <c r="VFN131" s="277"/>
      <c r="VFO131" s="277"/>
      <c r="VFP131" s="277"/>
      <c r="VFQ131" s="277"/>
      <c r="VFR131" s="277"/>
      <c r="VFS131" s="277"/>
      <c r="VFT131" s="277"/>
      <c r="VFU131" s="277"/>
      <c r="VFV131" s="277"/>
      <c r="VFW131" s="277"/>
      <c r="VFX131" s="277"/>
      <c r="VFY131" s="277"/>
      <c r="VFZ131" s="277"/>
      <c r="VGA131" s="277"/>
      <c r="VGB131" s="277"/>
      <c r="VGC131" s="277"/>
      <c r="VGD131" s="277"/>
      <c r="VGE131" s="277"/>
      <c r="VGF131" s="277"/>
      <c r="VGG131" s="277"/>
      <c r="VGH131" s="277"/>
      <c r="VGI131" s="277"/>
      <c r="VGJ131" s="277"/>
      <c r="VGK131" s="277"/>
      <c r="VGL131" s="277"/>
      <c r="VGM131" s="277"/>
      <c r="VGN131" s="277"/>
      <c r="VGO131" s="277"/>
      <c r="VGP131" s="277"/>
      <c r="VGQ131" s="277"/>
      <c r="VGR131" s="277"/>
      <c r="VGS131" s="277"/>
      <c r="VGT131" s="277"/>
      <c r="VGU131" s="277"/>
      <c r="VGV131" s="277"/>
      <c r="VGW131" s="277"/>
      <c r="VGX131" s="277"/>
      <c r="VGY131" s="277"/>
      <c r="VGZ131" s="277"/>
      <c r="VHA131" s="277"/>
      <c r="VHB131" s="277"/>
      <c r="VHC131" s="277"/>
      <c r="VHD131" s="277"/>
      <c r="VHE131" s="277"/>
      <c r="VHF131" s="277"/>
      <c r="VHG131" s="277"/>
      <c r="VHH131" s="277"/>
      <c r="VHI131" s="277"/>
      <c r="VHJ131" s="277"/>
      <c r="VHK131" s="277"/>
      <c r="VHL131" s="277"/>
      <c r="VHM131" s="277"/>
      <c r="VHN131" s="277"/>
      <c r="VHO131" s="277"/>
      <c r="VHP131" s="277"/>
      <c r="VHQ131" s="277"/>
      <c r="VHR131" s="277"/>
      <c r="VHS131" s="277"/>
      <c r="VHT131" s="277"/>
      <c r="VHU131" s="277"/>
      <c r="VHV131" s="277"/>
      <c r="VHW131" s="277"/>
      <c r="VHX131" s="277"/>
      <c r="VHY131" s="277"/>
      <c r="VHZ131" s="277"/>
      <c r="VIA131" s="277"/>
      <c r="VIB131" s="277"/>
      <c r="VIC131" s="277"/>
      <c r="VID131" s="277"/>
      <c r="VIE131" s="277"/>
      <c r="VIF131" s="277"/>
      <c r="VIG131" s="277"/>
      <c r="VIH131" s="277"/>
      <c r="VII131" s="277"/>
      <c r="VIJ131" s="277"/>
      <c r="VIK131" s="277"/>
      <c r="VIL131" s="277"/>
      <c r="VIM131" s="277"/>
      <c r="VIN131" s="277"/>
      <c r="VIO131" s="277"/>
      <c r="VIP131" s="277"/>
      <c r="VIQ131" s="277"/>
      <c r="VIR131" s="277"/>
      <c r="VIS131" s="277"/>
      <c r="VIT131" s="277"/>
      <c r="VIU131" s="277"/>
      <c r="VIV131" s="277"/>
      <c r="VIW131" s="277"/>
      <c r="VIX131" s="277"/>
      <c r="VIY131" s="277"/>
      <c r="VIZ131" s="277"/>
      <c r="VJA131" s="277"/>
      <c r="VJB131" s="277"/>
      <c r="VJC131" s="277"/>
      <c r="VJD131" s="277"/>
      <c r="VJE131" s="277"/>
      <c r="VJF131" s="277"/>
      <c r="VJG131" s="277"/>
      <c r="VJH131" s="277"/>
      <c r="VJI131" s="277"/>
      <c r="VJJ131" s="277"/>
      <c r="VJK131" s="277"/>
      <c r="VJL131" s="277"/>
      <c r="VJM131" s="277"/>
      <c r="VJN131" s="277"/>
      <c r="VJO131" s="277"/>
      <c r="VJP131" s="277"/>
      <c r="VJQ131" s="277"/>
      <c r="VJR131" s="277"/>
      <c r="VJS131" s="277"/>
      <c r="VJT131" s="277"/>
      <c r="VJU131" s="277"/>
      <c r="VJV131" s="277"/>
      <c r="VJW131" s="277"/>
      <c r="VJX131" s="277"/>
      <c r="VJY131" s="277"/>
      <c r="VJZ131" s="277"/>
      <c r="VKA131" s="277"/>
      <c r="VKB131" s="277"/>
      <c r="VKC131" s="277"/>
      <c r="VKD131" s="277"/>
      <c r="VKE131" s="277"/>
      <c r="VKF131" s="277"/>
      <c r="VKG131" s="277"/>
      <c r="VKH131" s="277"/>
      <c r="VKI131" s="277"/>
      <c r="VKJ131" s="277"/>
      <c r="VKK131" s="277"/>
      <c r="VKL131" s="277"/>
      <c r="VKM131" s="277"/>
      <c r="VKN131" s="277"/>
      <c r="VKO131" s="277"/>
      <c r="VKP131" s="277"/>
      <c r="VKQ131" s="277"/>
      <c r="VKR131" s="277"/>
      <c r="VKS131" s="277"/>
      <c r="VKT131" s="277"/>
      <c r="VKU131" s="277"/>
      <c r="VKV131" s="277"/>
      <c r="VKW131" s="277"/>
      <c r="VKX131" s="277"/>
      <c r="VKY131" s="277"/>
      <c r="VKZ131" s="277"/>
      <c r="VLA131" s="277"/>
      <c r="VLB131" s="277"/>
      <c r="VLC131" s="277"/>
      <c r="VLD131" s="277"/>
      <c r="VLE131" s="277"/>
      <c r="VLF131" s="277"/>
      <c r="VLG131" s="277"/>
      <c r="VLH131" s="277"/>
      <c r="VLI131" s="277"/>
      <c r="VLJ131" s="277"/>
      <c r="VLK131" s="277"/>
      <c r="VLL131" s="277"/>
      <c r="VLM131" s="277"/>
      <c r="VLN131" s="277"/>
      <c r="VLO131" s="277"/>
      <c r="VLP131" s="277"/>
      <c r="VLQ131" s="277"/>
      <c r="VLR131" s="277"/>
      <c r="VLS131" s="277"/>
      <c r="VLT131" s="277"/>
      <c r="VLU131" s="277"/>
      <c r="VLV131" s="277"/>
      <c r="VLW131" s="277"/>
      <c r="VLX131" s="277"/>
      <c r="VLY131" s="277"/>
      <c r="VLZ131" s="277"/>
      <c r="VMA131" s="277"/>
      <c r="VMB131" s="277"/>
      <c r="VMC131" s="277"/>
      <c r="VMD131" s="277"/>
      <c r="VME131" s="277"/>
      <c r="VMF131" s="277"/>
      <c r="VMG131" s="277"/>
      <c r="VMH131" s="277"/>
      <c r="VMI131" s="277"/>
      <c r="VMJ131" s="277"/>
      <c r="VMK131" s="277"/>
      <c r="VML131" s="277"/>
      <c r="VMM131" s="277"/>
      <c r="VMN131" s="277"/>
      <c r="VMO131" s="277"/>
      <c r="VMP131" s="277"/>
      <c r="VMQ131" s="277"/>
      <c r="VMR131" s="277"/>
      <c r="VMS131" s="277"/>
      <c r="VMT131" s="277"/>
      <c r="VMU131" s="277"/>
      <c r="VMV131" s="277"/>
      <c r="VMW131" s="277"/>
      <c r="VMX131" s="277"/>
      <c r="VMY131" s="277"/>
      <c r="VMZ131" s="277"/>
      <c r="VNA131" s="277"/>
      <c r="VNB131" s="277"/>
      <c r="VNC131" s="277"/>
      <c r="VND131" s="277"/>
      <c r="VNE131" s="277"/>
      <c r="VNF131" s="277"/>
      <c r="VNG131" s="277"/>
      <c r="VNH131" s="277"/>
      <c r="VNI131" s="277"/>
      <c r="VNJ131" s="277"/>
      <c r="VNK131" s="277"/>
      <c r="VNL131" s="277"/>
      <c r="VNM131" s="277"/>
      <c r="VNN131" s="277"/>
      <c r="VNO131" s="277"/>
      <c r="VNP131" s="277"/>
      <c r="VNQ131" s="277"/>
      <c r="VNR131" s="277"/>
      <c r="VNS131" s="277"/>
      <c r="VNT131" s="277"/>
      <c r="VNU131" s="277"/>
      <c r="VNV131" s="277"/>
      <c r="VNW131" s="277"/>
      <c r="VNX131" s="277"/>
      <c r="VNY131" s="277"/>
      <c r="VNZ131" s="277"/>
      <c r="VOA131" s="277"/>
      <c r="VOB131" s="277"/>
      <c r="VOC131" s="277"/>
      <c r="VOD131" s="277"/>
      <c r="VOE131" s="277"/>
      <c r="VOF131" s="277"/>
      <c r="VOG131" s="277"/>
      <c r="VOH131" s="277"/>
      <c r="VOI131" s="277"/>
      <c r="VOJ131" s="277"/>
      <c r="VOK131" s="277"/>
      <c r="VOL131" s="277"/>
      <c r="VOM131" s="277"/>
      <c r="VON131" s="277"/>
      <c r="VOO131" s="277"/>
      <c r="VOP131" s="277"/>
      <c r="VOQ131" s="277"/>
      <c r="VOR131" s="277"/>
      <c r="VOS131" s="277"/>
      <c r="VOT131" s="277"/>
      <c r="VOU131" s="277"/>
      <c r="VOV131" s="277"/>
      <c r="VOW131" s="277"/>
      <c r="VOX131" s="277"/>
      <c r="VOY131" s="277"/>
      <c r="VOZ131" s="277"/>
      <c r="VPA131" s="277"/>
      <c r="VPB131" s="277"/>
      <c r="VPC131" s="277"/>
      <c r="VPD131" s="277"/>
      <c r="VPE131" s="277"/>
      <c r="VPF131" s="277"/>
      <c r="VPG131" s="277"/>
      <c r="VPH131" s="277"/>
      <c r="VPI131" s="277"/>
      <c r="VPJ131" s="277"/>
      <c r="VPK131" s="277"/>
      <c r="VPL131" s="277"/>
      <c r="VPM131" s="277"/>
      <c r="VPN131" s="277"/>
      <c r="VPO131" s="277"/>
      <c r="VPP131" s="277"/>
      <c r="VPQ131" s="277"/>
      <c r="VPR131" s="277"/>
      <c r="VPS131" s="277"/>
      <c r="VPT131" s="277"/>
      <c r="VPU131" s="277"/>
      <c r="VPV131" s="277"/>
      <c r="VPW131" s="277"/>
      <c r="VPX131" s="277"/>
      <c r="VPY131" s="277"/>
      <c r="VPZ131" s="277"/>
      <c r="VQA131" s="277"/>
      <c r="VQB131" s="277"/>
      <c r="VQC131" s="277"/>
      <c r="VQD131" s="277"/>
      <c r="VQE131" s="277"/>
      <c r="VQF131" s="277"/>
      <c r="VQG131" s="277"/>
      <c r="VQH131" s="277"/>
      <c r="VQI131" s="277"/>
      <c r="VQJ131" s="277"/>
      <c r="VQK131" s="277"/>
      <c r="VQL131" s="277"/>
      <c r="VQM131" s="277"/>
      <c r="VQN131" s="277"/>
      <c r="VQO131" s="277"/>
      <c r="VQP131" s="277"/>
      <c r="VQQ131" s="277"/>
      <c r="VQR131" s="277"/>
      <c r="VQS131" s="277"/>
      <c r="VQT131" s="277"/>
      <c r="VQU131" s="277"/>
      <c r="VQV131" s="277"/>
      <c r="VQW131" s="277"/>
      <c r="VQX131" s="277"/>
      <c r="VQY131" s="277"/>
      <c r="VQZ131" s="277"/>
      <c r="VRA131" s="277"/>
      <c r="VRB131" s="277"/>
      <c r="VRC131" s="277"/>
      <c r="VRD131" s="277"/>
      <c r="VRE131" s="277"/>
      <c r="VRF131" s="277"/>
      <c r="VRG131" s="277"/>
      <c r="VRH131" s="277"/>
      <c r="VRI131" s="277"/>
      <c r="VRJ131" s="277"/>
      <c r="VRK131" s="277"/>
      <c r="VRL131" s="277"/>
      <c r="VRM131" s="277"/>
      <c r="VRN131" s="277"/>
      <c r="VRO131" s="277"/>
      <c r="VRP131" s="277"/>
      <c r="VRQ131" s="277"/>
      <c r="VRR131" s="277"/>
      <c r="VRS131" s="277"/>
      <c r="VRT131" s="277"/>
      <c r="VRU131" s="277"/>
      <c r="VRV131" s="277"/>
      <c r="VRW131" s="277"/>
      <c r="VRX131" s="277"/>
      <c r="VRY131" s="277"/>
      <c r="VRZ131" s="277"/>
      <c r="VSA131" s="277"/>
      <c r="VSB131" s="277"/>
      <c r="VSC131" s="277"/>
      <c r="VSD131" s="277"/>
      <c r="VSE131" s="277"/>
      <c r="VSF131" s="277"/>
      <c r="VSG131" s="277"/>
      <c r="VSH131" s="277"/>
      <c r="VSI131" s="277"/>
      <c r="VSJ131" s="277"/>
      <c r="VSK131" s="277"/>
      <c r="VSL131" s="277"/>
      <c r="VSM131" s="277"/>
      <c r="VSN131" s="277"/>
      <c r="VSO131" s="277"/>
      <c r="VSP131" s="277"/>
      <c r="VSQ131" s="277"/>
      <c r="VSR131" s="277"/>
      <c r="VSS131" s="277"/>
      <c r="VST131" s="277"/>
      <c r="VSU131" s="277"/>
      <c r="VSV131" s="277"/>
      <c r="VSW131" s="277"/>
      <c r="VSX131" s="277"/>
      <c r="VSY131" s="277"/>
      <c r="VSZ131" s="277"/>
      <c r="VTA131" s="277"/>
      <c r="VTB131" s="277"/>
      <c r="VTC131" s="277"/>
      <c r="VTD131" s="277"/>
      <c r="VTE131" s="277"/>
      <c r="VTF131" s="277"/>
      <c r="VTG131" s="277"/>
      <c r="VTH131" s="277"/>
      <c r="VTI131" s="277"/>
      <c r="VTJ131" s="277"/>
      <c r="VTK131" s="277"/>
      <c r="VTL131" s="277"/>
      <c r="VTM131" s="277"/>
      <c r="VTN131" s="277"/>
      <c r="VTO131" s="277"/>
      <c r="VTP131" s="277"/>
      <c r="VTQ131" s="277"/>
      <c r="VTR131" s="277"/>
      <c r="VTS131" s="277"/>
      <c r="VTT131" s="277"/>
      <c r="VTU131" s="277"/>
      <c r="VTV131" s="277"/>
      <c r="VTW131" s="277"/>
      <c r="VTX131" s="277"/>
      <c r="VTY131" s="277"/>
      <c r="VTZ131" s="277"/>
      <c r="VUA131" s="277"/>
      <c r="VUB131" s="277"/>
      <c r="VUC131" s="277"/>
      <c r="VUD131" s="277"/>
      <c r="VUE131" s="277"/>
      <c r="VUF131" s="277"/>
      <c r="VUG131" s="277"/>
      <c r="VUH131" s="277"/>
      <c r="VUI131" s="277"/>
      <c r="VUJ131" s="277"/>
      <c r="VUK131" s="277"/>
      <c r="VUL131" s="277"/>
      <c r="VUM131" s="277"/>
      <c r="VUN131" s="277"/>
      <c r="VUO131" s="277"/>
      <c r="VUP131" s="277"/>
      <c r="VUQ131" s="277"/>
      <c r="VUR131" s="277"/>
      <c r="VUS131" s="277"/>
      <c r="VUT131" s="277"/>
      <c r="VUU131" s="277"/>
      <c r="VUV131" s="277"/>
      <c r="VUW131" s="277"/>
      <c r="VUX131" s="277"/>
      <c r="VUY131" s="277"/>
      <c r="VUZ131" s="277"/>
      <c r="VVA131" s="277"/>
      <c r="VVB131" s="277"/>
      <c r="VVC131" s="277"/>
      <c r="VVD131" s="277"/>
      <c r="VVE131" s="277"/>
      <c r="VVF131" s="277"/>
      <c r="VVG131" s="277"/>
      <c r="VVH131" s="277"/>
      <c r="VVI131" s="277"/>
      <c r="VVJ131" s="277"/>
      <c r="VVK131" s="277"/>
      <c r="VVL131" s="277"/>
      <c r="VVM131" s="277"/>
      <c r="VVN131" s="277"/>
      <c r="VVO131" s="277"/>
      <c r="VVP131" s="277"/>
      <c r="VVQ131" s="277"/>
      <c r="VVR131" s="277"/>
      <c r="VVS131" s="277"/>
      <c r="VVT131" s="277"/>
      <c r="VVU131" s="277"/>
      <c r="VVV131" s="277"/>
      <c r="VVW131" s="277"/>
      <c r="VVX131" s="277"/>
      <c r="VVY131" s="277"/>
      <c r="VVZ131" s="277"/>
      <c r="VWA131" s="277"/>
      <c r="VWB131" s="277"/>
      <c r="VWC131" s="277"/>
      <c r="VWD131" s="277"/>
      <c r="VWE131" s="277"/>
      <c r="VWF131" s="277"/>
      <c r="VWG131" s="277"/>
      <c r="VWH131" s="277"/>
      <c r="VWI131" s="277"/>
      <c r="VWJ131" s="277"/>
      <c r="VWK131" s="277"/>
      <c r="VWL131" s="277"/>
      <c r="VWM131" s="277"/>
      <c r="VWN131" s="277"/>
      <c r="VWO131" s="277"/>
      <c r="VWP131" s="277"/>
      <c r="VWQ131" s="277"/>
      <c r="VWR131" s="277"/>
      <c r="VWS131" s="277"/>
      <c r="VWT131" s="277"/>
      <c r="VWU131" s="277"/>
      <c r="VWV131" s="277"/>
      <c r="VWW131" s="277"/>
      <c r="VWX131" s="277"/>
      <c r="VWY131" s="277"/>
      <c r="VWZ131" s="277"/>
      <c r="VXA131" s="277"/>
      <c r="VXB131" s="277"/>
      <c r="VXC131" s="277"/>
      <c r="VXD131" s="277"/>
      <c r="VXE131" s="277"/>
      <c r="VXF131" s="277"/>
      <c r="VXG131" s="277"/>
      <c r="VXH131" s="277"/>
      <c r="VXI131" s="277"/>
      <c r="VXJ131" s="277"/>
      <c r="VXK131" s="277"/>
      <c r="VXL131" s="277"/>
      <c r="VXM131" s="277"/>
      <c r="VXN131" s="277"/>
      <c r="VXO131" s="277"/>
      <c r="VXP131" s="277"/>
      <c r="VXQ131" s="277"/>
      <c r="VXR131" s="277"/>
      <c r="VXS131" s="277"/>
      <c r="VXT131" s="277"/>
      <c r="VXU131" s="277"/>
      <c r="VXV131" s="277"/>
      <c r="VXW131" s="277"/>
      <c r="VXX131" s="277"/>
      <c r="VXY131" s="277"/>
      <c r="VXZ131" s="277"/>
      <c r="VYA131" s="277"/>
      <c r="VYB131" s="277"/>
      <c r="VYC131" s="277"/>
      <c r="VYD131" s="277"/>
      <c r="VYE131" s="277"/>
      <c r="VYF131" s="277"/>
      <c r="VYG131" s="277"/>
      <c r="VYH131" s="277"/>
      <c r="VYI131" s="277"/>
      <c r="VYJ131" s="277"/>
      <c r="VYK131" s="277"/>
      <c r="VYL131" s="277"/>
      <c r="VYM131" s="277"/>
      <c r="VYN131" s="277"/>
      <c r="VYO131" s="277"/>
      <c r="VYP131" s="277"/>
      <c r="VYQ131" s="277"/>
      <c r="VYR131" s="277"/>
      <c r="VYS131" s="277"/>
      <c r="VYT131" s="277"/>
      <c r="VYU131" s="277"/>
      <c r="VYV131" s="277"/>
      <c r="VYW131" s="277"/>
      <c r="VYX131" s="277"/>
      <c r="VYY131" s="277"/>
      <c r="VYZ131" s="277"/>
      <c r="VZA131" s="277"/>
      <c r="VZB131" s="277"/>
      <c r="VZC131" s="277"/>
      <c r="VZD131" s="277"/>
      <c r="VZE131" s="277"/>
      <c r="VZF131" s="277"/>
      <c r="VZG131" s="277"/>
      <c r="VZH131" s="277"/>
      <c r="VZI131" s="277"/>
      <c r="VZJ131" s="277"/>
      <c r="VZK131" s="277"/>
      <c r="VZL131" s="277"/>
      <c r="VZM131" s="277"/>
      <c r="VZN131" s="277"/>
      <c r="VZO131" s="277"/>
      <c r="VZP131" s="277"/>
      <c r="VZQ131" s="277"/>
      <c r="VZR131" s="277"/>
      <c r="VZS131" s="277"/>
      <c r="VZT131" s="277"/>
      <c r="VZU131" s="277"/>
      <c r="VZV131" s="277"/>
      <c r="VZW131" s="277"/>
      <c r="VZX131" s="277"/>
      <c r="VZY131" s="277"/>
      <c r="VZZ131" s="277"/>
      <c r="WAA131" s="277"/>
      <c r="WAB131" s="277"/>
      <c r="WAC131" s="277"/>
      <c r="WAD131" s="277"/>
      <c r="WAE131" s="277"/>
      <c r="WAF131" s="277"/>
      <c r="WAG131" s="277"/>
      <c r="WAH131" s="277"/>
      <c r="WAI131" s="277"/>
      <c r="WAJ131" s="277"/>
      <c r="WAK131" s="277"/>
      <c r="WAL131" s="277"/>
      <c r="WAM131" s="277"/>
      <c r="WAN131" s="277"/>
      <c r="WAO131" s="277"/>
      <c r="WAP131" s="277"/>
      <c r="WAQ131" s="277"/>
      <c r="WAR131" s="277"/>
      <c r="WAS131" s="277"/>
      <c r="WAT131" s="277"/>
      <c r="WAU131" s="277"/>
      <c r="WAV131" s="277"/>
      <c r="WAW131" s="277"/>
      <c r="WAX131" s="277"/>
      <c r="WAY131" s="277"/>
      <c r="WAZ131" s="277"/>
      <c r="WBA131" s="277"/>
      <c r="WBB131" s="277"/>
      <c r="WBC131" s="277"/>
      <c r="WBD131" s="277"/>
      <c r="WBE131" s="277"/>
      <c r="WBF131" s="277"/>
      <c r="WBG131" s="277"/>
      <c r="WBH131" s="277"/>
      <c r="WBI131" s="277"/>
      <c r="WBJ131" s="277"/>
      <c r="WBK131" s="277"/>
      <c r="WBL131" s="277"/>
      <c r="WBM131" s="277"/>
      <c r="WBN131" s="277"/>
      <c r="WBO131" s="277"/>
      <c r="WBP131" s="277"/>
      <c r="WBQ131" s="277"/>
      <c r="WBR131" s="277"/>
      <c r="WBS131" s="277"/>
      <c r="WBT131" s="277"/>
      <c r="WBU131" s="277"/>
      <c r="WBV131" s="277"/>
      <c r="WBW131" s="277"/>
      <c r="WBX131" s="277"/>
      <c r="WBY131" s="277"/>
      <c r="WBZ131" s="277"/>
      <c r="WCA131" s="277"/>
      <c r="WCB131" s="277"/>
      <c r="WCC131" s="277"/>
      <c r="WCD131" s="277"/>
      <c r="WCE131" s="277"/>
      <c r="WCF131" s="277"/>
      <c r="WCG131" s="277"/>
      <c r="WCH131" s="277"/>
      <c r="WCI131" s="277"/>
      <c r="WCJ131" s="277"/>
      <c r="WCK131" s="277"/>
      <c r="WCL131" s="277"/>
      <c r="WCM131" s="277"/>
      <c r="WCN131" s="277"/>
      <c r="WCO131" s="277"/>
      <c r="WCP131" s="277"/>
      <c r="WCQ131" s="277"/>
      <c r="WCR131" s="277"/>
      <c r="WCS131" s="277"/>
      <c r="WCT131" s="277"/>
      <c r="WCU131" s="277"/>
      <c r="WCV131" s="277"/>
      <c r="WCW131" s="277"/>
      <c r="WCX131" s="277"/>
      <c r="WCY131" s="277"/>
      <c r="WCZ131" s="277"/>
      <c r="WDA131" s="277"/>
      <c r="WDB131" s="277"/>
      <c r="WDC131" s="277"/>
      <c r="WDD131" s="277"/>
      <c r="WDE131" s="277"/>
      <c r="WDF131" s="277"/>
      <c r="WDG131" s="277"/>
      <c r="WDH131" s="277"/>
      <c r="WDI131" s="277"/>
      <c r="WDJ131" s="277"/>
      <c r="WDK131" s="277"/>
      <c r="WDL131" s="277"/>
      <c r="WDM131" s="277"/>
      <c r="WDN131" s="277"/>
      <c r="WDO131" s="277"/>
      <c r="WDP131" s="277"/>
      <c r="WDQ131" s="277"/>
      <c r="WDR131" s="277"/>
      <c r="WDS131" s="277"/>
      <c r="WDT131" s="277"/>
      <c r="WDU131" s="277"/>
      <c r="WDV131" s="277"/>
      <c r="WDW131" s="277"/>
      <c r="WDX131" s="277"/>
      <c r="WDY131" s="277"/>
      <c r="WDZ131" s="277"/>
      <c r="WEA131" s="277"/>
      <c r="WEB131" s="277"/>
      <c r="WEC131" s="277"/>
      <c r="WED131" s="277"/>
      <c r="WEE131" s="277"/>
      <c r="WEF131" s="277"/>
      <c r="WEG131" s="277"/>
      <c r="WEH131" s="277"/>
      <c r="WEI131" s="277"/>
      <c r="WEJ131" s="277"/>
      <c r="WEK131" s="277"/>
      <c r="WEL131" s="277"/>
      <c r="WEM131" s="277"/>
      <c r="WEN131" s="277"/>
      <c r="WEO131" s="277"/>
      <c r="WEP131" s="277"/>
      <c r="WEQ131" s="277"/>
      <c r="WER131" s="277"/>
      <c r="WES131" s="277"/>
      <c r="WET131" s="277"/>
      <c r="WEU131" s="277"/>
      <c r="WEV131" s="277"/>
      <c r="WEW131" s="277"/>
      <c r="WEX131" s="277"/>
      <c r="WEY131" s="277"/>
      <c r="WEZ131" s="277"/>
      <c r="WFA131" s="277"/>
      <c r="WFB131" s="277"/>
      <c r="WFC131" s="277"/>
      <c r="WFD131" s="277"/>
      <c r="WFE131" s="277"/>
      <c r="WFF131" s="277"/>
      <c r="WFG131" s="277"/>
      <c r="WFH131" s="277"/>
      <c r="WFI131" s="277"/>
      <c r="WFJ131" s="277"/>
      <c r="WFK131" s="277"/>
      <c r="WFL131" s="277"/>
      <c r="WFM131" s="277"/>
      <c r="WFN131" s="277"/>
      <c r="WFO131" s="277"/>
      <c r="WFP131" s="277"/>
      <c r="WFQ131" s="277"/>
      <c r="WFR131" s="277"/>
      <c r="WFS131" s="277"/>
      <c r="WFT131" s="277"/>
      <c r="WFU131" s="277"/>
      <c r="WFV131" s="277"/>
      <c r="WFW131" s="277"/>
      <c r="WFX131" s="277"/>
      <c r="WFY131" s="277"/>
      <c r="WFZ131" s="277"/>
      <c r="WGA131" s="277"/>
      <c r="WGB131" s="277"/>
      <c r="WGC131" s="277"/>
      <c r="WGD131" s="277"/>
      <c r="WGE131" s="277"/>
      <c r="WGF131" s="277"/>
      <c r="WGG131" s="277"/>
      <c r="WGH131" s="277"/>
      <c r="WGI131" s="277"/>
      <c r="WGJ131" s="277"/>
      <c r="WGK131" s="277"/>
      <c r="WGL131" s="277"/>
      <c r="WGM131" s="277"/>
      <c r="WGN131" s="277"/>
      <c r="WGO131" s="277"/>
      <c r="WGP131" s="277"/>
      <c r="WGQ131" s="277"/>
      <c r="WGR131" s="277"/>
      <c r="WGS131" s="277"/>
      <c r="WGT131" s="277"/>
      <c r="WGU131" s="277"/>
      <c r="WGV131" s="277"/>
      <c r="WGW131" s="277"/>
      <c r="WGX131" s="277"/>
      <c r="WGY131" s="277"/>
      <c r="WGZ131" s="277"/>
      <c r="WHA131" s="277"/>
      <c r="WHB131" s="277"/>
      <c r="WHC131" s="277"/>
      <c r="WHD131" s="277"/>
      <c r="WHE131" s="277"/>
      <c r="WHF131" s="277"/>
      <c r="WHG131" s="277"/>
      <c r="WHH131" s="277"/>
      <c r="WHI131" s="277"/>
      <c r="WHJ131" s="277"/>
      <c r="WHK131" s="277"/>
      <c r="WHL131" s="277"/>
      <c r="WHM131" s="277"/>
      <c r="WHN131" s="277"/>
      <c r="WHO131" s="277"/>
      <c r="WHP131" s="277"/>
      <c r="WHQ131" s="277"/>
      <c r="WHR131" s="277"/>
      <c r="WHS131" s="277"/>
      <c r="WHT131" s="277"/>
      <c r="WHU131" s="277"/>
      <c r="WHV131" s="277"/>
      <c r="WHW131" s="277"/>
      <c r="WHX131" s="277"/>
      <c r="WHY131" s="277"/>
      <c r="WHZ131" s="277"/>
      <c r="WIA131" s="277"/>
      <c r="WIB131" s="277"/>
      <c r="WIC131" s="277"/>
      <c r="WID131" s="277"/>
      <c r="WIE131" s="277"/>
      <c r="WIF131" s="277"/>
      <c r="WIG131" s="277"/>
      <c r="WIH131" s="277"/>
      <c r="WII131" s="277"/>
      <c r="WIJ131" s="277"/>
      <c r="WIK131" s="277"/>
      <c r="WIL131" s="277"/>
      <c r="WIM131" s="277"/>
      <c r="WIN131" s="277"/>
      <c r="WIO131" s="277"/>
      <c r="WIP131" s="277"/>
      <c r="WIQ131" s="277"/>
      <c r="WIR131" s="277"/>
      <c r="WIS131" s="277"/>
      <c r="WIT131" s="277"/>
      <c r="WIU131" s="277"/>
      <c r="WIV131" s="277"/>
      <c r="WIW131" s="277"/>
      <c r="WIX131" s="277"/>
      <c r="WIY131" s="277"/>
      <c r="WIZ131" s="277"/>
      <c r="WJA131" s="277"/>
      <c r="WJB131" s="277"/>
      <c r="WJC131" s="277"/>
      <c r="WJD131" s="277"/>
      <c r="WJE131" s="277"/>
      <c r="WJF131" s="277"/>
      <c r="WJG131" s="277"/>
      <c r="WJH131" s="277"/>
      <c r="WJI131" s="277"/>
      <c r="WJJ131" s="277"/>
      <c r="WJK131" s="277"/>
      <c r="WJL131" s="277"/>
      <c r="WJM131" s="277"/>
      <c r="WJN131" s="277"/>
      <c r="WJO131" s="277"/>
      <c r="WJP131" s="277"/>
      <c r="WJQ131" s="277"/>
      <c r="WJR131" s="277"/>
      <c r="WJS131" s="277"/>
      <c r="WJT131" s="277"/>
      <c r="WJU131" s="277"/>
      <c r="WJV131" s="277"/>
      <c r="WJW131" s="277"/>
      <c r="WJX131" s="277"/>
      <c r="WJY131" s="277"/>
      <c r="WJZ131" s="277"/>
      <c r="WKA131" s="277"/>
      <c r="WKB131" s="277"/>
      <c r="WKC131" s="277"/>
      <c r="WKD131" s="277"/>
      <c r="WKE131" s="277"/>
      <c r="WKF131" s="277"/>
      <c r="WKG131" s="277"/>
      <c r="WKH131" s="277"/>
      <c r="WKI131" s="277"/>
      <c r="WKJ131" s="277"/>
      <c r="WKK131" s="277"/>
      <c r="WKL131" s="277"/>
      <c r="WKM131" s="277"/>
      <c r="WKN131" s="277"/>
      <c r="WKO131" s="277"/>
      <c r="WKP131" s="277"/>
      <c r="WKQ131" s="277"/>
      <c r="WKR131" s="277"/>
      <c r="WKS131" s="277"/>
      <c r="WKT131" s="277"/>
      <c r="WKU131" s="277"/>
      <c r="WKV131" s="277"/>
      <c r="WKW131" s="277"/>
      <c r="WKX131" s="277"/>
      <c r="WKY131" s="277"/>
      <c r="WKZ131" s="277"/>
      <c r="WLA131" s="277"/>
      <c r="WLB131" s="277"/>
      <c r="WLC131" s="277"/>
      <c r="WLD131" s="277"/>
      <c r="WLE131" s="277"/>
      <c r="WLF131" s="277"/>
      <c r="WLG131" s="277"/>
      <c r="WLH131" s="277"/>
      <c r="WLI131" s="277"/>
      <c r="WLJ131" s="277"/>
      <c r="WLK131" s="277"/>
      <c r="WLL131" s="277"/>
      <c r="WLM131" s="277"/>
      <c r="WLN131" s="277"/>
      <c r="WLO131" s="277"/>
      <c r="WLP131" s="277"/>
      <c r="WLQ131" s="277"/>
      <c r="WLR131" s="277"/>
      <c r="WLS131" s="277"/>
      <c r="WLT131" s="277"/>
      <c r="WLU131" s="277"/>
      <c r="WLV131" s="277"/>
      <c r="WLW131" s="277"/>
      <c r="WLX131" s="277"/>
      <c r="WLY131" s="277"/>
      <c r="WLZ131" s="277"/>
      <c r="WMA131" s="277"/>
      <c r="WMB131" s="277"/>
      <c r="WMC131" s="277"/>
      <c r="WMD131" s="277"/>
      <c r="WME131" s="277"/>
      <c r="WMF131" s="277"/>
      <c r="WMG131" s="277"/>
      <c r="WMH131" s="277"/>
      <c r="WMI131" s="277"/>
      <c r="WMJ131" s="277"/>
      <c r="WMK131" s="277"/>
      <c r="WML131" s="277"/>
      <c r="WMM131" s="277"/>
      <c r="WMN131" s="277"/>
      <c r="WMO131" s="277"/>
      <c r="WMP131" s="277"/>
      <c r="WMQ131" s="277"/>
      <c r="WMR131" s="277"/>
      <c r="WMS131" s="277"/>
      <c r="WMT131" s="277"/>
      <c r="WMU131" s="277"/>
      <c r="WMV131" s="277"/>
      <c r="WMW131" s="277"/>
      <c r="WMX131" s="277"/>
      <c r="WMY131" s="277"/>
      <c r="WMZ131" s="277"/>
      <c r="WNA131" s="277"/>
      <c r="WNB131" s="277"/>
      <c r="WNC131" s="277"/>
      <c r="WND131" s="277"/>
      <c r="WNE131" s="277"/>
      <c r="WNF131" s="277"/>
      <c r="WNG131" s="277"/>
      <c r="WNH131" s="277"/>
      <c r="WNI131" s="277"/>
      <c r="WNJ131" s="277"/>
      <c r="WNK131" s="277"/>
      <c r="WNL131" s="277"/>
      <c r="WNM131" s="277"/>
      <c r="WNN131" s="277"/>
      <c r="WNO131" s="277"/>
      <c r="WNP131" s="277"/>
      <c r="WNQ131" s="277"/>
      <c r="WNR131" s="277"/>
      <c r="WNS131" s="277"/>
      <c r="WNT131" s="277"/>
      <c r="WNU131" s="277"/>
      <c r="WNV131" s="277"/>
      <c r="WNW131" s="277"/>
      <c r="WNX131" s="277"/>
      <c r="WNY131" s="277"/>
      <c r="WNZ131" s="277"/>
      <c r="WOA131" s="277"/>
      <c r="WOB131" s="277"/>
      <c r="WOC131" s="277"/>
      <c r="WOD131" s="277"/>
      <c r="WOE131" s="277"/>
      <c r="WOF131" s="277"/>
      <c r="WOG131" s="277"/>
      <c r="WOH131" s="277"/>
      <c r="WOI131" s="277"/>
      <c r="WOJ131" s="277"/>
      <c r="WOK131" s="277"/>
      <c r="WOL131" s="277"/>
      <c r="WOM131" s="277"/>
      <c r="WON131" s="277"/>
      <c r="WOO131" s="277"/>
      <c r="WOP131" s="277"/>
      <c r="WOQ131" s="277"/>
      <c r="WOR131" s="277"/>
      <c r="WOS131" s="277"/>
      <c r="WOT131" s="277"/>
      <c r="WOU131" s="277"/>
      <c r="WOV131" s="277"/>
      <c r="WOW131" s="277"/>
      <c r="WOX131" s="277"/>
      <c r="WOY131" s="277"/>
      <c r="WOZ131" s="277"/>
      <c r="WPA131" s="277"/>
      <c r="WPB131" s="277"/>
      <c r="WPC131" s="277"/>
      <c r="WPD131" s="277"/>
      <c r="WPE131" s="277"/>
      <c r="WPF131" s="277"/>
      <c r="WPG131" s="277"/>
      <c r="WPH131" s="277"/>
      <c r="WPI131" s="277"/>
      <c r="WPJ131" s="277"/>
      <c r="WPK131" s="277"/>
      <c r="WPL131" s="277"/>
      <c r="WPM131" s="277"/>
      <c r="WPN131" s="277"/>
      <c r="WPO131" s="277"/>
      <c r="WPP131" s="277"/>
      <c r="WPQ131" s="277"/>
      <c r="WPR131" s="277"/>
      <c r="WPS131" s="277"/>
      <c r="WPT131" s="277"/>
      <c r="WPU131" s="277"/>
      <c r="WPV131" s="277"/>
      <c r="WPW131" s="277"/>
      <c r="WPX131" s="277"/>
      <c r="WPY131" s="277"/>
      <c r="WPZ131" s="277"/>
      <c r="WQA131" s="277"/>
      <c r="WQB131" s="277"/>
      <c r="WQC131" s="277"/>
      <c r="WQD131" s="277"/>
      <c r="WQE131" s="277"/>
      <c r="WQF131" s="277"/>
      <c r="WQG131" s="277"/>
      <c r="WQH131" s="277"/>
      <c r="WQI131" s="277"/>
      <c r="WQJ131" s="277"/>
      <c r="WQK131" s="277"/>
      <c r="WQL131" s="277"/>
      <c r="WQM131" s="277"/>
      <c r="WQN131" s="277"/>
      <c r="WQO131" s="277"/>
      <c r="WQP131" s="277"/>
      <c r="WQQ131" s="277"/>
      <c r="WQR131" s="277"/>
      <c r="WQS131" s="277"/>
      <c r="WQT131" s="277"/>
      <c r="WQU131" s="277"/>
      <c r="WQV131" s="277"/>
      <c r="WQW131" s="277"/>
      <c r="WQX131" s="277"/>
      <c r="WQY131" s="277"/>
      <c r="WQZ131" s="277"/>
      <c r="WRA131" s="277"/>
      <c r="WRB131" s="277"/>
      <c r="WRC131" s="277"/>
      <c r="WRD131" s="277"/>
      <c r="WRE131" s="277"/>
      <c r="WRF131" s="277"/>
      <c r="WRG131" s="277"/>
      <c r="WRH131" s="277"/>
      <c r="WRI131" s="277"/>
      <c r="WRJ131" s="277"/>
      <c r="WRK131" s="277"/>
      <c r="WRL131" s="277"/>
      <c r="WRM131" s="277"/>
      <c r="WRN131" s="277"/>
      <c r="WRO131" s="277"/>
      <c r="WRP131" s="277"/>
      <c r="WRQ131" s="277"/>
      <c r="WRR131" s="277"/>
      <c r="WRS131" s="277"/>
      <c r="WRT131" s="277"/>
      <c r="WRU131" s="277"/>
      <c r="WRV131" s="277"/>
      <c r="WRW131" s="277"/>
      <c r="WRX131" s="277"/>
      <c r="WRY131" s="277"/>
      <c r="WRZ131" s="277"/>
      <c r="WSA131" s="277"/>
      <c r="WSB131" s="277"/>
      <c r="WSC131" s="277"/>
      <c r="WSD131" s="277"/>
      <c r="WSE131" s="277"/>
      <c r="WSF131" s="277"/>
      <c r="WSG131" s="277"/>
      <c r="WSH131" s="277"/>
      <c r="WSI131" s="277"/>
      <c r="WSJ131" s="277"/>
      <c r="WSK131" s="277"/>
      <c r="WSL131" s="277"/>
      <c r="WSM131" s="277"/>
      <c r="WSN131" s="277"/>
      <c r="WSO131" s="277"/>
      <c r="WSP131" s="277"/>
      <c r="WSQ131" s="277"/>
      <c r="WSR131" s="277"/>
      <c r="WSS131" s="277"/>
      <c r="WST131" s="277"/>
      <c r="WSU131" s="277"/>
      <c r="WSV131" s="277"/>
      <c r="WSW131" s="277"/>
      <c r="WSX131" s="277"/>
      <c r="WSY131" s="277"/>
      <c r="WSZ131" s="277"/>
      <c r="WTA131" s="277"/>
      <c r="WTB131" s="277"/>
      <c r="WTC131" s="277"/>
      <c r="WTD131" s="277"/>
      <c r="WTE131" s="277"/>
      <c r="WTF131" s="277"/>
      <c r="WTG131" s="277"/>
      <c r="WTH131" s="277"/>
      <c r="WTI131" s="277"/>
      <c r="WTJ131" s="277"/>
      <c r="WTK131" s="277"/>
      <c r="WTL131" s="277"/>
      <c r="WTM131" s="277"/>
      <c r="WTN131" s="277"/>
      <c r="WTO131" s="277"/>
      <c r="WTP131" s="277"/>
      <c r="WTQ131" s="277"/>
      <c r="WTR131" s="277"/>
      <c r="WTS131" s="277"/>
      <c r="WTT131" s="277"/>
      <c r="WTU131" s="277"/>
      <c r="WTV131" s="277"/>
      <c r="WTW131" s="277"/>
      <c r="WTX131" s="277"/>
      <c r="WTY131" s="277"/>
      <c r="WTZ131" s="277"/>
      <c r="WUA131" s="277"/>
      <c r="WUB131" s="277"/>
      <c r="WUC131" s="277"/>
      <c r="WUD131" s="277"/>
      <c r="WUE131" s="277"/>
      <c r="WUF131" s="277"/>
      <c r="WUG131" s="277"/>
      <c r="WUH131" s="277"/>
      <c r="WUI131" s="277"/>
      <c r="WUJ131" s="277"/>
      <c r="WUK131" s="277"/>
      <c r="WUL131" s="277"/>
      <c r="WUM131" s="277"/>
      <c r="WUN131" s="277"/>
      <c r="WUO131" s="277"/>
      <c r="WUP131" s="277"/>
      <c r="WUQ131" s="277"/>
      <c r="WUR131" s="277"/>
      <c r="WUS131" s="277"/>
      <c r="WUT131" s="277"/>
      <c r="WUU131" s="277"/>
      <c r="WUV131" s="277"/>
      <c r="WUW131" s="277"/>
      <c r="WUX131" s="277"/>
      <c r="WUY131" s="277"/>
      <c r="WUZ131" s="277"/>
      <c r="WVA131" s="277"/>
      <c r="WVB131" s="277"/>
      <c r="WVC131" s="277"/>
      <c r="WVD131" s="277"/>
      <c r="WVE131" s="277"/>
      <c r="WVF131" s="277"/>
      <c r="WVG131" s="277"/>
      <c r="WVH131" s="277"/>
      <c r="WVI131" s="277"/>
      <c r="WVJ131" s="277"/>
      <c r="WVK131" s="277"/>
      <c r="WVL131" s="277"/>
      <c r="WVM131" s="277"/>
      <c r="WVN131" s="277"/>
      <c r="WVO131" s="277"/>
      <c r="WVP131" s="277"/>
      <c r="WVQ131" s="277"/>
      <c r="WVR131" s="277"/>
      <c r="WVS131" s="277"/>
      <c r="WVT131" s="277"/>
      <c r="WVU131" s="277"/>
      <c r="WVV131" s="277"/>
      <c r="WVW131" s="277"/>
      <c r="WVX131" s="277"/>
      <c r="WVY131" s="277"/>
      <c r="WVZ131" s="277"/>
      <c r="WWA131" s="277"/>
      <c r="WWB131" s="277"/>
      <c r="WWC131" s="277"/>
      <c r="WWD131" s="277"/>
      <c r="WWE131" s="277"/>
      <c r="WWF131" s="277"/>
      <c r="WWG131" s="277"/>
      <c r="WWH131" s="277"/>
      <c r="WWI131" s="277"/>
      <c r="WWJ131" s="277"/>
      <c r="WWK131" s="277"/>
      <c r="WWL131" s="277"/>
      <c r="WWM131" s="277"/>
      <c r="WWN131" s="277"/>
      <c r="WWO131" s="277"/>
      <c r="WWP131" s="277"/>
      <c r="WWQ131" s="277"/>
      <c r="WWR131" s="277"/>
      <c r="WWS131" s="277"/>
      <c r="WWT131" s="277"/>
      <c r="WWU131" s="277"/>
      <c r="WWV131" s="277"/>
      <c r="WWW131" s="277"/>
      <c r="WWX131" s="277"/>
      <c r="WWY131" s="277"/>
      <c r="WWZ131" s="277"/>
      <c r="WXA131" s="277"/>
      <c r="WXB131" s="277"/>
      <c r="WXC131" s="277"/>
      <c r="WXD131" s="277"/>
      <c r="WXE131" s="277"/>
      <c r="WXF131" s="277"/>
      <c r="WXG131" s="277"/>
      <c r="WXH131" s="277"/>
      <c r="WXI131" s="277"/>
      <c r="WXJ131" s="277"/>
      <c r="WXK131" s="277"/>
      <c r="WXL131" s="277"/>
      <c r="WXM131" s="277"/>
      <c r="WXN131" s="277"/>
      <c r="WXO131" s="277"/>
      <c r="WXP131" s="277"/>
      <c r="WXQ131" s="277"/>
      <c r="WXR131" s="277"/>
      <c r="WXS131" s="277"/>
      <c r="WXT131" s="277"/>
      <c r="WXU131" s="277"/>
      <c r="WXV131" s="277"/>
      <c r="WXW131" s="277"/>
      <c r="WXX131" s="277"/>
      <c r="WXY131" s="277"/>
      <c r="WXZ131" s="277"/>
      <c r="WYA131" s="277"/>
      <c r="WYB131" s="277"/>
      <c r="WYC131" s="277"/>
      <c r="WYD131" s="277"/>
      <c r="WYE131" s="277"/>
      <c r="WYF131" s="277"/>
      <c r="WYG131" s="277"/>
      <c r="WYH131" s="277"/>
      <c r="WYI131" s="277"/>
      <c r="WYJ131" s="277"/>
      <c r="WYK131" s="277"/>
      <c r="WYL131" s="277"/>
      <c r="WYM131" s="277"/>
      <c r="WYN131" s="277"/>
      <c r="WYO131" s="277"/>
      <c r="WYP131" s="277"/>
      <c r="WYQ131" s="277"/>
      <c r="WYR131" s="277"/>
      <c r="WYS131" s="277"/>
      <c r="WYT131" s="277"/>
      <c r="WYU131" s="277"/>
      <c r="WYV131" s="277"/>
      <c r="WYW131" s="277"/>
      <c r="WYX131" s="277"/>
      <c r="WYY131" s="277"/>
      <c r="WYZ131" s="277"/>
      <c r="WZA131" s="277"/>
      <c r="WZB131" s="277"/>
      <c r="WZC131" s="277"/>
      <c r="WZD131" s="277"/>
      <c r="WZE131" s="277"/>
      <c r="WZF131" s="277"/>
      <c r="WZG131" s="277"/>
      <c r="WZH131" s="277"/>
      <c r="WZI131" s="277"/>
      <c r="WZJ131" s="277"/>
      <c r="WZK131" s="277"/>
      <c r="WZL131" s="277"/>
      <c r="WZM131" s="277"/>
      <c r="WZN131" s="277"/>
      <c r="WZO131" s="277"/>
      <c r="WZP131" s="277"/>
      <c r="WZQ131" s="277"/>
      <c r="WZR131" s="277"/>
      <c r="WZS131" s="277"/>
      <c r="WZT131" s="277"/>
      <c r="WZU131" s="277"/>
      <c r="WZV131" s="277"/>
      <c r="WZW131" s="277"/>
      <c r="WZX131" s="277"/>
      <c r="WZY131" s="277"/>
      <c r="WZZ131" s="277"/>
      <c r="XAA131" s="277"/>
      <c r="XAB131" s="277"/>
      <c r="XAC131" s="277"/>
      <c r="XAD131" s="277"/>
      <c r="XAE131" s="277"/>
      <c r="XAF131" s="277"/>
      <c r="XAG131" s="277"/>
      <c r="XAH131" s="277"/>
      <c r="XAI131" s="277"/>
      <c r="XAJ131" s="277"/>
      <c r="XAK131" s="277"/>
      <c r="XAL131" s="277"/>
      <c r="XAM131" s="277"/>
      <c r="XAN131" s="277"/>
      <c r="XAO131" s="277"/>
      <c r="XAP131" s="277"/>
      <c r="XAQ131" s="277"/>
      <c r="XAR131" s="277"/>
      <c r="XAS131" s="277"/>
      <c r="XAT131" s="277"/>
      <c r="XAU131" s="277"/>
      <c r="XAV131" s="277"/>
      <c r="XAW131" s="277"/>
      <c r="XAX131" s="277"/>
      <c r="XAY131" s="277"/>
      <c r="XAZ131" s="277"/>
      <c r="XBA131" s="277"/>
      <c r="XBB131" s="277"/>
      <c r="XBC131" s="277"/>
      <c r="XBD131" s="277"/>
      <c r="XBE131" s="277"/>
      <c r="XBF131" s="277"/>
      <c r="XBG131" s="277"/>
      <c r="XBH131" s="277"/>
      <c r="XBI131" s="277"/>
      <c r="XBJ131" s="277"/>
      <c r="XBK131" s="277"/>
      <c r="XBL131" s="277"/>
      <c r="XBM131" s="277"/>
      <c r="XBN131" s="277"/>
      <c r="XBO131" s="277"/>
      <c r="XBP131" s="277"/>
      <c r="XBQ131" s="277"/>
      <c r="XBR131" s="277"/>
      <c r="XBS131" s="277"/>
      <c r="XBT131" s="277"/>
      <c r="XBU131" s="277"/>
      <c r="XBV131" s="277"/>
      <c r="XBW131" s="277"/>
      <c r="XBX131" s="277"/>
      <c r="XBY131" s="277"/>
      <c r="XBZ131" s="277"/>
      <c r="XCA131" s="277"/>
      <c r="XCB131" s="277"/>
      <c r="XCC131" s="277"/>
      <c r="XCD131" s="277"/>
      <c r="XCE131" s="277"/>
      <c r="XCF131" s="277"/>
      <c r="XCG131" s="277"/>
      <c r="XCH131" s="277"/>
      <c r="XCI131" s="277"/>
      <c r="XCJ131" s="277"/>
      <c r="XCK131" s="277"/>
      <c r="XCL131" s="277"/>
      <c r="XCM131" s="277"/>
      <c r="XCN131" s="277"/>
      <c r="XCO131" s="277"/>
      <c r="XCP131" s="277"/>
      <c r="XCQ131" s="277"/>
      <c r="XCR131" s="277"/>
      <c r="XCS131" s="277"/>
      <c r="XCT131" s="277"/>
      <c r="XCU131" s="277"/>
      <c r="XCV131" s="277"/>
      <c r="XCW131" s="277"/>
      <c r="XCX131" s="277"/>
      <c r="XCY131" s="277"/>
      <c r="XCZ131" s="277"/>
      <c r="XDA131" s="277"/>
      <c r="XDB131" s="277"/>
      <c r="XDC131" s="277"/>
      <c r="XDD131" s="277"/>
      <c r="XDE131" s="277"/>
      <c r="XDF131" s="277"/>
      <c r="XDG131" s="277"/>
      <c r="XDH131" s="277"/>
      <c r="XDI131" s="277"/>
      <c r="XDJ131" s="277"/>
      <c r="XDK131" s="277"/>
      <c r="XDL131" s="277"/>
      <c r="XDM131" s="277"/>
      <c r="XDN131" s="277"/>
      <c r="XDO131" s="277"/>
      <c r="XDP131" s="277"/>
      <c r="XDQ131" s="277"/>
      <c r="XDR131" s="277"/>
      <c r="XDS131" s="277"/>
      <c r="XDT131" s="277"/>
      <c r="XDU131" s="277"/>
      <c r="XDV131" s="277"/>
      <c r="XDW131" s="277"/>
      <c r="XDX131" s="277"/>
      <c r="XDY131" s="277"/>
      <c r="XDZ131" s="277"/>
    </row>
    <row r="132" spans="2:16359">
      <c r="E132" s="254"/>
      <c r="F132" s="254"/>
      <c r="G132" s="254"/>
      <c r="H132" s="254"/>
      <c r="I132" s="254"/>
      <c r="J132" s="254"/>
      <c r="K132" s="254"/>
      <c r="L132" s="254"/>
      <c r="M132" s="254"/>
      <c r="N132" s="254"/>
      <c r="P132" s="254"/>
      <c r="Q132" s="254"/>
      <c r="R132" s="254"/>
      <c r="S132" s="254"/>
      <c r="T132" s="254"/>
      <c r="AB132" s="254"/>
      <c r="AC132" s="254"/>
      <c r="AD132" s="254"/>
      <c r="AE132" s="254"/>
      <c r="AF132" s="254"/>
      <c r="AG132" s="254"/>
      <c r="AH132" s="277"/>
      <c r="AI132" s="277"/>
      <c r="AJ132" s="277"/>
      <c r="AK132" s="277"/>
      <c r="AL132" s="277"/>
      <c r="AM132" s="277"/>
      <c r="AN132" s="277"/>
      <c r="AO132" s="277"/>
      <c r="AP132" s="277"/>
      <c r="AQ132" s="277"/>
      <c r="AR132" s="277"/>
      <c r="AS132" s="277"/>
      <c r="AT132" s="277"/>
      <c r="AU132" s="277"/>
      <c r="AV132" s="277"/>
      <c r="AW132" s="277"/>
      <c r="AX132" s="277"/>
      <c r="AY132" s="277"/>
      <c r="AZ132" s="277"/>
      <c r="BA132" s="277"/>
      <c r="BB132" s="277"/>
      <c r="BC132" s="277"/>
      <c r="BD132" s="277"/>
      <c r="BE132" s="277"/>
      <c r="BF132" s="277"/>
      <c r="BG132" s="277"/>
      <c r="BH132" s="277"/>
      <c r="BI132" s="277"/>
      <c r="BJ132" s="277"/>
      <c r="BK132" s="277"/>
      <c r="BL132" s="277"/>
      <c r="BM132" s="277"/>
      <c r="BN132" s="277"/>
      <c r="BO132" s="277"/>
      <c r="BP132" s="277"/>
      <c r="BQ132" s="277"/>
      <c r="BR132" s="277"/>
      <c r="BS132" s="277"/>
      <c r="BT132" s="277"/>
      <c r="BU132" s="277"/>
      <c r="BV132" s="277"/>
      <c r="BW132" s="277"/>
      <c r="BX132" s="277"/>
      <c r="BY132" s="277"/>
      <c r="BZ132" s="277"/>
      <c r="CA132" s="277"/>
      <c r="CB132" s="277"/>
      <c r="CC132" s="277"/>
      <c r="CD132" s="277"/>
      <c r="CE132" s="277"/>
      <c r="CF132" s="277"/>
      <c r="CG132" s="277"/>
      <c r="CH132" s="277"/>
      <c r="CI132" s="277"/>
      <c r="CJ132" s="277"/>
      <c r="CK132" s="277"/>
      <c r="CL132" s="277"/>
      <c r="CM132" s="277"/>
      <c r="CN132" s="277"/>
      <c r="CO132" s="277"/>
      <c r="CP132" s="277"/>
      <c r="CQ132" s="277"/>
      <c r="CR132" s="277"/>
      <c r="CS132" s="277"/>
      <c r="CT132" s="277"/>
      <c r="CU132" s="277"/>
      <c r="CV132" s="277"/>
      <c r="CW132" s="277"/>
      <c r="CX132" s="277"/>
      <c r="CY132" s="277"/>
      <c r="CZ132" s="277"/>
      <c r="DA132" s="277"/>
      <c r="DB132" s="277"/>
      <c r="DC132" s="277"/>
      <c r="DD132" s="277"/>
      <c r="DE132" s="277"/>
      <c r="DF132" s="277"/>
      <c r="DG132" s="277"/>
      <c r="DH132" s="277"/>
      <c r="DI132" s="277"/>
      <c r="DJ132" s="277"/>
      <c r="DK132" s="277"/>
      <c r="DL132" s="277"/>
      <c r="DM132" s="277"/>
      <c r="DN132" s="277"/>
      <c r="DO132" s="277"/>
      <c r="DP132" s="277"/>
      <c r="DQ132" s="277"/>
      <c r="DR132" s="277"/>
      <c r="DS132" s="277"/>
      <c r="DT132" s="277"/>
      <c r="DU132" s="277"/>
      <c r="DV132" s="277"/>
      <c r="DW132" s="277"/>
      <c r="DX132" s="277"/>
      <c r="DY132" s="277"/>
      <c r="DZ132" s="277"/>
      <c r="EA132" s="277"/>
      <c r="EB132" s="277"/>
      <c r="EC132" s="277"/>
      <c r="ED132" s="277"/>
      <c r="EE132" s="277"/>
      <c r="EF132" s="277"/>
      <c r="EG132" s="277"/>
      <c r="EH132" s="277"/>
      <c r="EI132" s="277"/>
      <c r="EJ132" s="277"/>
      <c r="EK132" s="277"/>
      <c r="EL132" s="277"/>
      <c r="EM132" s="277"/>
      <c r="EN132" s="277"/>
      <c r="EO132" s="277"/>
      <c r="EP132" s="277"/>
      <c r="EQ132" s="277"/>
      <c r="ER132" s="277"/>
      <c r="ES132" s="277"/>
      <c r="ET132" s="277"/>
      <c r="EU132" s="277"/>
      <c r="EV132" s="277"/>
      <c r="EW132" s="277"/>
      <c r="EX132" s="277"/>
      <c r="EY132" s="277"/>
      <c r="EZ132" s="277"/>
      <c r="FA132" s="277"/>
      <c r="FB132" s="277"/>
      <c r="FC132" s="277"/>
      <c r="FD132" s="277"/>
      <c r="FE132" s="277"/>
      <c r="FF132" s="277"/>
      <c r="FG132" s="277"/>
      <c r="FH132" s="277"/>
      <c r="FI132" s="277"/>
      <c r="FJ132" s="277"/>
      <c r="FK132" s="277"/>
      <c r="FL132" s="277"/>
      <c r="FM132" s="277"/>
      <c r="FN132" s="277"/>
      <c r="FO132" s="277"/>
      <c r="FP132" s="277"/>
      <c r="FQ132" s="277"/>
      <c r="FR132" s="277"/>
      <c r="FS132" s="277"/>
      <c r="FT132" s="277"/>
      <c r="FU132" s="277"/>
      <c r="FV132" s="277"/>
      <c r="FW132" s="277"/>
      <c r="FX132" s="277"/>
      <c r="FY132" s="277"/>
      <c r="FZ132" s="277"/>
      <c r="GA132" s="277"/>
      <c r="GB132" s="277"/>
      <c r="GC132" s="277"/>
      <c r="GD132" s="277"/>
      <c r="GE132" s="277"/>
      <c r="GF132" s="277"/>
      <c r="GG132" s="277"/>
      <c r="GH132" s="277"/>
      <c r="GI132" s="277"/>
      <c r="GJ132" s="277"/>
      <c r="GK132" s="277"/>
      <c r="GL132" s="277"/>
      <c r="GM132" s="277"/>
      <c r="GN132" s="277"/>
      <c r="GO132" s="277"/>
      <c r="GP132" s="277"/>
      <c r="GQ132" s="277"/>
      <c r="GR132" s="277"/>
      <c r="GS132" s="277"/>
      <c r="GT132" s="277"/>
      <c r="GU132" s="277"/>
      <c r="GV132" s="277"/>
      <c r="GW132" s="277"/>
      <c r="GX132" s="277"/>
      <c r="GY132" s="277"/>
      <c r="GZ132" s="277"/>
      <c r="HA132" s="277"/>
      <c r="HB132" s="277"/>
      <c r="HC132" s="277"/>
      <c r="HD132" s="277"/>
      <c r="HE132" s="277"/>
      <c r="HF132" s="277"/>
      <c r="HG132" s="277"/>
      <c r="HH132" s="277"/>
      <c r="HI132" s="277"/>
      <c r="HJ132" s="277"/>
      <c r="HK132" s="277"/>
      <c r="HL132" s="277"/>
      <c r="HM132" s="277"/>
      <c r="HN132" s="277"/>
      <c r="HO132" s="277"/>
      <c r="HP132" s="277"/>
      <c r="HQ132" s="277"/>
      <c r="HR132" s="277"/>
      <c r="HS132" s="277"/>
      <c r="HT132" s="277"/>
      <c r="HU132" s="277"/>
      <c r="HV132" s="277"/>
      <c r="HW132" s="277"/>
      <c r="HX132" s="277"/>
      <c r="HY132" s="277"/>
      <c r="HZ132" s="277"/>
      <c r="IA132" s="277"/>
      <c r="IB132" s="277"/>
      <c r="IC132" s="277"/>
      <c r="ID132" s="277"/>
      <c r="IE132" s="277"/>
      <c r="IF132" s="277"/>
      <c r="IG132" s="277"/>
      <c r="IH132" s="277"/>
      <c r="II132" s="277"/>
      <c r="IJ132" s="277"/>
      <c r="IK132" s="277"/>
      <c r="IL132" s="277"/>
      <c r="IM132" s="277"/>
      <c r="IN132" s="277"/>
      <c r="IO132" s="277"/>
      <c r="IP132" s="277"/>
      <c r="IQ132" s="277"/>
      <c r="IR132" s="277"/>
      <c r="IS132" s="277"/>
      <c r="IT132" s="277"/>
      <c r="IU132" s="277"/>
      <c r="IV132" s="277"/>
      <c r="IW132" s="277"/>
      <c r="IX132" s="277"/>
      <c r="IY132" s="277"/>
      <c r="IZ132" s="277"/>
      <c r="JA132" s="277"/>
      <c r="JB132" s="277"/>
      <c r="JC132" s="277"/>
      <c r="JD132" s="277"/>
      <c r="JE132" s="277"/>
      <c r="JF132" s="277"/>
      <c r="JG132" s="277"/>
      <c r="JH132" s="277"/>
      <c r="JI132" s="277"/>
      <c r="JJ132" s="277"/>
      <c r="JK132" s="277"/>
      <c r="JL132" s="277"/>
      <c r="JM132" s="277"/>
      <c r="JN132" s="277"/>
      <c r="JO132" s="277"/>
      <c r="JP132" s="277"/>
      <c r="JQ132" s="277"/>
      <c r="JR132" s="277"/>
      <c r="JS132" s="277"/>
      <c r="JT132" s="277"/>
      <c r="JU132" s="277"/>
      <c r="JV132" s="277"/>
      <c r="JW132" s="277"/>
      <c r="JX132" s="277"/>
      <c r="JY132" s="277"/>
      <c r="JZ132" s="277"/>
      <c r="KA132" s="277"/>
      <c r="KB132" s="277"/>
      <c r="KC132" s="277"/>
      <c r="KD132" s="277"/>
      <c r="KE132" s="277"/>
      <c r="KF132" s="277"/>
      <c r="KG132" s="277"/>
      <c r="KH132" s="277"/>
      <c r="KI132" s="277"/>
      <c r="KJ132" s="277"/>
      <c r="KK132" s="277"/>
      <c r="KL132" s="277"/>
      <c r="KM132" s="277"/>
      <c r="KN132" s="277"/>
      <c r="KO132" s="277"/>
      <c r="KP132" s="277"/>
      <c r="KQ132" s="277"/>
      <c r="KR132" s="277"/>
      <c r="KS132" s="277"/>
      <c r="KT132" s="277"/>
      <c r="KU132" s="277"/>
      <c r="KV132" s="277"/>
      <c r="KW132" s="277"/>
      <c r="KX132" s="277"/>
      <c r="KY132" s="277"/>
      <c r="KZ132" s="277"/>
      <c r="LA132" s="277"/>
      <c r="LB132" s="277"/>
      <c r="LC132" s="277"/>
      <c r="LD132" s="277"/>
      <c r="LE132" s="277"/>
      <c r="LF132" s="277"/>
      <c r="LG132" s="277"/>
      <c r="LH132" s="277"/>
      <c r="LI132" s="277"/>
      <c r="LJ132" s="277"/>
      <c r="LK132" s="277"/>
      <c r="LL132" s="277"/>
      <c r="LM132" s="277"/>
      <c r="LN132" s="277"/>
      <c r="LO132" s="277"/>
      <c r="LP132" s="277"/>
      <c r="LQ132" s="277"/>
      <c r="LR132" s="277"/>
      <c r="LS132" s="277"/>
      <c r="LT132" s="277"/>
      <c r="LU132" s="277"/>
      <c r="LV132" s="277"/>
      <c r="LW132" s="277"/>
      <c r="LX132" s="277"/>
      <c r="LY132" s="277"/>
      <c r="LZ132" s="277"/>
      <c r="MA132" s="277"/>
      <c r="MB132" s="277"/>
      <c r="MC132" s="277"/>
      <c r="MD132" s="277"/>
      <c r="ME132" s="277"/>
      <c r="MF132" s="277"/>
      <c r="MG132" s="277"/>
      <c r="MH132" s="277"/>
      <c r="MI132" s="277"/>
      <c r="MJ132" s="277"/>
      <c r="MK132" s="277"/>
      <c r="ML132" s="277"/>
      <c r="MM132" s="277"/>
      <c r="MN132" s="277"/>
      <c r="MO132" s="277"/>
      <c r="MP132" s="277"/>
      <c r="MQ132" s="277"/>
      <c r="MR132" s="277"/>
      <c r="MS132" s="277"/>
      <c r="MT132" s="277"/>
      <c r="MU132" s="277"/>
      <c r="MV132" s="277"/>
      <c r="MW132" s="277"/>
      <c r="MX132" s="277"/>
      <c r="MY132" s="277"/>
      <c r="MZ132" s="277"/>
      <c r="NA132" s="277"/>
      <c r="NB132" s="277"/>
      <c r="NC132" s="277"/>
      <c r="ND132" s="277"/>
      <c r="NE132" s="277"/>
      <c r="NF132" s="277"/>
      <c r="NG132" s="277"/>
      <c r="NH132" s="277"/>
      <c r="NI132" s="277"/>
      <c r="NJ132" s="277"/>
      <c r="NK132" s="277"/>
      <c r="NL132" s="277"/>
      <c r="NM132" s="277"/>
      <c r="NN132" s="277"/>
      <c r="NO132" s="277"/>
      <c r="NP132" s="277"/>
      <c r="NQ132" s="277"/>
      <c r="NR132" s="277"/>
      <c r="NS132" s="277"/>
      <c r="NT132" s="277"/>
      <c r="NU132" s="277"/>
      <c r="NV132" s="277"/>
      <c r="NW132" s="277"/>
      <c r="NX132" s="277"/>
      <c r="NY132" s="277"/>
      <c r="NZ132" s="277"/>
      <c r="OA132" s="277"/>
      <c r="OB132" s="277"/>
      <c r="OC132" s="277"/>
      <c r="OD132" s="277"/>
      <c r="OE132" s="277"/>
      <c r="OF132" s="277"/>
      <c r="OG132" s="277"/>
      <c r="OH132" s="277"/>
      <c r="OI132" s="277"/>
      <c r="OJ132" s="277"/>
      <c r="OK132" s="277"/>
      <c r="OL132" s="277"/>
      <c r="OM132" s="277"/>
      <c r="ON132" s="277"/>
      <c r="OO132" s="277"/>
      <c r="OP132" s="277"/>
      <c r="OQ132" s="277"/>
      <c r="OR132" s="277"/>
      <c r="OS132" s="277"/>
      <c r="OT132" s="277"/>
      <c r="OU132" s="277"/>
      <c r="OV132" s="277"/>
      <c r="OW132" s="277"/>
      <c r="OX132" s="277"/>
      <c r="OY132" s="277"/>
      <c r="OZ132" s="277"/>
      <c r="PA132" s="277"/>
      <c r="PB132" s="277"/>
      <c r="PC132" s="277"/>
      <c r="PD132" s="277"/>
      <c r="PE132" s="277"/>
      <c r="PF132" s="277"/>
      <c r="PG132" s="277"/>
      <c r="PH132" s="277"/>
      <c r="PI132" s="277"/>
      <c r="PJ132" s="277"/>
      <c r="PK132" s="277"/>
      <c r="PL132" s="277"/>
      <c r="PM132" s="277"/>
      <c r="PN132" s="277"/>
      <c r="PO132" s="277"/>
      <c r="PP132" s="277"/>
      <c r="PQ132" s="277"/>
      <c r="PR132" s="277"/>
      <c r="PS132" s="277"/>
      <c r="PT132" s="277"/>
      <c r="PU132" s="277"/>
      <c r="PV132" s="277"/>
      <c r="PW132" s="277"/>
      <c r="PX132" s="277"/>
      <c r="PY132" s="277"/>
      <c r="PZ132" s="277"/>
      <c r="QA132" s="277"/>
      <c r="QB132" s="277"/>
      <c r="QC132" s="277"/>
      <c r="QD132" s="277"/>
      <c r="QE132" s="277"/>
      <c r="QF132" s="277"/>
      <c r="QG132" s="277"/>
      <c r="QH132" s="277"/>
      <c r="QI132" s="277"/>
      <c r="QJ132" s="277"/>
      <c r="QK132" s="277"/>
      <c r="QL132" s="277"/>
      <c r="QM132" s="277"/>
      <c r="QN132" s="277"/>
      <c r="QO132" s="277"/>
      <c r="QP132" s="277"/>
      <c r="QQ132" s="277"/>
      <c r="QR132" s="277"/>
      <c r="QS132" s="277"/>
      <c r="QT132" s="277"/>
      <c r="QU132" s="277"/>
      <c r="QV132" s="277"/>
      <c r="QW132" s="277"/>
      <c r="QX132" s="277"/>
      <c r="QY132" s="277"/>
      <c r="QZ132" s="277"/>
      <c r="RA132" s="277"/>
      <c r="RB132" s="277"/>
      <c r="RC132" s="277"/>
      <c r="RD132" s="277"/>
      <c r="RE132" s="277"/>
      <c r="RF132" s="277"/>
      <c r="RG132" s="277"/>
      <c r="RH132" s="277"/>
      <c r="RI132" s="277"/>
      <c r="RJ132" s="277"/>
      <c r="RK132" s="277"/>
      <c r="RL132" s="277"/>
      <c r="RM132" s="277"/>
      <c r="RN132" s="277"/>
      <c r="RO132" s="277"/>
      <c r="RP132" s="277"/>
      <c r="RQ132" s="277"/>
      <c r="RR132" s="277"/>
      <c r="RS132" s="277"/>
      <c r="RT132" s="277"/>
      <c r="RU132" s="277"/>
      <c r="RV132" s="277"/>
      <c r="RW132" s="277"/>
      <c r="RX132" s="277"/>
      <c r="RY132" s="277"/>
      <c r="RZ132" s="277"/>
      <c r="SA132" s="277"/>
      <c r="SB132" s="277"/>
      <c r="SC132" s="277"/>
      <c r="SD132" s="277"/>
      <c r="SE132" s="277"/>
      <c r="SF132" s="277"/>
      <c r="SG132" s="277"/>
      <c r="SH132" s="277"/>
      <c r="SI132" s="277"/>
      <c r="SJ132" s="277"/>
      <c r="SK132" s="277"/>
      <c r="SL132" s="277"/>
      <c r="SM132" s="277"/>
      <c r="SN132" s="277"/>
      <c r="SO132" s="277"/>
      <c r="SP132" s="277"/>
      <c r="SQ132" s="277"/>
      <c r="SR132" s="277"/>
      <c r="SS132" s="277"/>
      <c r="ST132" s="277"/>
      <c r="SU132" s="277"/>
      <c r="SV132" s="277"/>
      <c r="SW132" s="277"/>
      <c r="SX132" s="277"/>
      <c r="SY132" s="277"/>
      <c r="SZ132" s="277"/>
      <c r="TA132" s="277"/>
      <c r="TB132" s="277"/>
      <c r="TC132" s="277"/>
      <c r="TD132" s="277"/>
      <c r="TE132" s="277"/>
      <c r="TF132" s="277"/>
      <c r="TG132" s="277"/>
      <c r="TH132" s="277"/>
      <c r="TI132" s="277"/>
      <c r="TJ132" s="277"/>
      <c r="TK132" s="277"/>
      <c r="TL132" s="277"/>
      <c r="TM132" s="277"/>
      <c r="TN132" s="277"/>
      <c r="TO132" s="277"/>
      <c r="TP132" s="277"/>
      <c r="TQ132" s="277"/>
      <c r="TR132" s="277"/>
      <c r="TS132" s="277"/>
      <c r="TT132" s="277"/>
      <c r="TU132" s="277"/>
      <c r="TV132" s="277"/>
      <c r="TW132" s="277"/>
      <c r="TX132" s="277"/>
      <c r="TY132" s="277"/>
      <c r="TZ132" s="277"/>
      <c r="UA132" s="277"/>
      <c r="UB132" s="277"/>
      <c r="UC132" s="277"/>
      <c r="UD132" s="277"/>
      <c r="UE132" s="277"/>
      <c r="UF132" s="277"/>
      <c r="UG132" s="277"/>
      <c r="UH132" s="277"/>
      <c r="UI132" s="277"/>
      <c r="UJ132" s="277"/>
      <c r="UK132" s="277"/>
      <c r="UL132" s="277"/>
      <c r="UM132" s="277"/>
      <c r="UN132" s="277"/>
      <c r="UO132" s="277"/>
      <c r="UP132" s="277"/>
      <c r="UQ132" s="277"/>
      <c r="UR132" s="277"/>
      <c r="US132" s="277"/>
      <c r="UT132" s="277"/>
      <c r="UU132" s="277"/>
      <c r="UV132" s="277"/>
      <c r="UW132" s="277"/>
      <c r="UX132" s="277"/>
      <c r="UY132" s="277"/>
      <c r="UZ132" s="277"/>
      <c r="VA132" s="277"/>
      <c r="VB132" s="277"/>
      <c r="VC132" s="277"/>
      <c r="VD132" s="277"/>
      <c r="VE132" s="277"/>
      <c r="VF132" s="277"/>
      <c r="VG132" s="277"/>
      <c r="VH132" s="277"/>
      <c r="VI132" s="277"/>
      <c r="VJ132" s="277"/>
      <c r="VK132" s="277"/>
      <c r="VL132" s="277"/>
      <c r="VM132" s="277"/>
      <c r="VN132" s="277"/>
      <c r="VO132" s="277"/>
      <c r="VP132" s="277"/>
      <c r="VQ132" s="277"/>
      <c r="VR132" s="277"/>
      <c r="VS132" s="277"/>
      <c r="VT132" s="277"/>
      <c r="VU132" s="277"/>
      <c r="VV132" s="277"/>
      <c r="VW132" s="277"/>
      <c r="VX132" s="277"/>
      <c r="VY132" s="277"/>
      <c r="VZ132" s="277"/>
      <c r="WA132" s="277"/>
      <c r="WB132" s="277"/>
      <c r="WC132" s="277"/>
      <c r="WD132" s="277"/>
      <c r="WE132" s="277"/>
      <c r="WF132" s="277"/>
      <c r="WG132" s="277"/>
      <c r="WH132" s="277"/>
      <c r="WI132" s="277"/>
      <c r="WJ132" s="277"/>
      <c r="WK132" s="277"/>
      <c r="WL132" s="277"/>
      <c r="WM132" s="277"/>
      <c r="WN132" s="277"/>
      <c r="WO132" s="277"/>
      <c r="WP132" s="277"/>
      <c r="WQ132" s="277"/>
      <c r="WR132" s="277"/>
      <c r="WS132" s="277"/>
      <c r="WT132" s="277"/>
      <c r="WU132" s="277"/>
      <c r="WV132" s="277"/>
      <c r="WW132" s="277"/>
      <c r="WX132" s="277"/>
      <c r="WY132" s="277"/>
      <c r="WZ132" s="277"/>
      <c r="XA132" s="277"/>
      <c r="XB132" s="277"/>
      <c r="XC132" s="277"/>
      <c r="XD132" s="277"/>
      <c r="XE132" s="277"/>
      <c r="XF132" s="277"/>
      <c r="XG132" s="277"/>
      <c r="XH132" s="277"/>
      <c r="XI132" s="277"/>
      <c r="XJ132" s="277"/>
      <c r="XK132" s="277"/>
      <c r="XL132" s="277"/>
      <c r="XM132" s="277"/>
      <c r="XN132" s="277"/>
      <c r="XO132" s="277"/>
      <c r="XP132" s="277"/>
      <c r="XQ132" s="277"/>
      <c r="XR132" s="277"/>
      <c r="XS132" s="277"/>
      <c r="XT132" s="277"/>
      <c r="XU132" s="277"/>
      <c r="XV132" s="277"/>
      <c r="XW132" s="277"/>
      <c r="XX132" s="277"/>
      <c r="XY132" s="277"/>
      <c r="XZ132" s="277"/>
      <c r="YA132" s="277"/>
      <c r="YB132" s="277"/>
      <c r="YC132" s="277"/>
      <c r="YD132" s="277"/>
      <c r="YE132" s="277"/>
      <c r="YF132" s="277"/>
      <c r="YG132" s="277"/>
      <c r="YH132" s="277"/>
      <c r="YI132" s="277"/>
      <c r="YJ132" s="277"/>
      <c r="YK132" s="277"/>
      <c r="YL132" s="277"/>
      <c r="YM132" s="277"/>
      <c r="YN132" s="277"/>
      <c r="YO132" s="277"/>
      <c r="YP132" s="277"/>
      <c r="YQ132" s="277"/>
      <c r="YR132" s="277"/>
      <c r="YS132" s="277"/>
      <c r="YT132" s="277"/>
      <c r="YU132" s="277"/>
      <c r="YV132" s="277"/>
      <c r="YW132" s="277"/>
      <c r="YX132" s="277"/>
      <c r="YY132" s="277"/>
      <c r="YZ132" s="277"/>
      <c r="ZA132" s="277"/>
      <c r="ZB132" s="277"/>
      <c r="ZC132" s="277"/>
      <c r="ZD132" s="277"/>
      <c r="ZE132" s="277"/>
      <c r="ZF132" s="277"/>
      <c r="ZG132" s="277"/>
      <c r="ZH132" s="277"/>
      <c r="ZI132" s="277"/>
      <c r="ZJ132" s="277"/>
      <c r="ZK132" s="277"/>
      <c r="ZL132" s="277"/>
      <c r="ZM132" s="277"/>
      <c r="ZN132" s="277"/>
      <c r="ZO132" s="277"/>
      <c r="ZP132" s="277"/>
      <c r="ZQ132" s="277"/>
      <c r="ZR132" s="277"/>
      <c r="ZS132" s="277"/>
      <c r="ZT132" s="277"/>
      <c r="ZU132" s="277"/>
      <c r="ZV132" s="277"/>
      <c r="ZW132" s="277"/>
      <c r="ZX132" s="277"/>
      <c r="ZY132" s="277"/>
      <c r="ZZ132" s="277"/>
      <c r="AAA132" s="277"/>
      <c r="AAB132" s="277"/>
      <c r="AAC132" s="277"/>
      <c r="AAD132" s="277"/>
      <c r="AAE132" s="277"/>
      <c r="AAF132" s="277"/>
      <c r="AAG132" s="277"/>
      <c r="AAH132" s="277"/>
      <c r="AAI132" s="277"/>
      <c r="AAJ132" s="277"/>
      <c r="AAK132" s="277"/>
      <c r="AAL132" s="277"/>
      <c r="AAM132" s="277"/>
      <c r="AAN132" s="277"/>
      <c r="AAO132" s="277"/>
      <c r="AAP132" s="277"/>
      <c r="AAQ132" s="277"/>
      <c r="AAR132" s="277"/>
      <c r="AAS132" s="277"/>
      <c r="AAT132" s="277"/>
      <c r="AAU132" s="277"/>
      <c r="AAV132" s="277"/>
      <c r="AAW132" s="277"/>
      <c r="AAX132" s="277"/>
      <c r="AAY132" s="277"/>
      <c r="AAZ132" s="277"/>
      <c r="ABA132" s="277"/>
      <c r="ABB132" s="277"/>
      <c r="ABC132" s="277"/>
      <c r="ABD132" s="277"/>
      <c r="ABE132" s="277"/>
      <c r="ABF132" s="277"/>
      <c r="ABG132" s="277"/>
      <c r="ABH132" s="277"/>
      <c r="ABI132" s="277"/>
      <c r="ABJ132" s="277"/>
      <c r="ABK132" s="277"/>
      <c r="ABL132" s="277"/>
      <c r="ABM132" s="277"/>
      <c r="ABN132" s="277"/>
      <c r="ABO132" s="277"/>
      <c r="ABP132" s="277"/>
      <c r="ABQ132" s="277"/>
      <c r="ABR132" s="277"/>
      <c r="ABS132" s="277"/>
      <c r="ABT132" s="277"/>
      <c r="ABU132" s="277"/>
      <c r="ABV132" s="277"/>
      <c r="ABW132" s="277"/>
      <c r="ABX132" s="277"/>
      <c r="ABY132" s="277"/>
      <c r="ABZ132" s="277"/>
      <c r="ACA132" s="277"/>
      <c r="ACB132" s="277"/>
      <c r="ACC132" s="277"/>
      <c r="ACD132" s="277"/>
      <c r="ACE132" s="277"/>
      <c r="ACF132" s="277"/>
      <c r="ACG132" s="277"/>
      <c r="ACH132" s="277"/>
      <c r="ACI132" s="277"/>
      <c r="ACJ132" s="277"/>
      <c r="ACK132" s="277"/>
      <c r="ACL132" s="277"/>
      <c r="ACM132" s="277"/>
      <c r="ACN132" s="277"/>
      <c r="ACO132" s="277"/>
      <c r="ACP132" s="277"/>
      <c r="ACQ132" s="277"/>
      <c r="ACR132" s="277"/>
      <c r="ACS132" s="277"/>
      <c r="ACT132" s="277"/>
      <c r="ACU132" s="277"/>
      <c r="ACV132" s="277"/>
      <c r="ACW132" s="277"/>
      <c r="ACX132" s="277"/>
      <c r="ACY132" s="277"/>
      <c r="ACZ132" s="277"/>
      <c r="ADA132" s="277"/>
      <c r="ADB132" s="277"/>
      <c r="ADC132" s="277"/>
      <c r="ADD132" s="277"/>
      <c r="ADE132" s="277"/>
      <c r="ADF132" s="277"/>
      <c r="ADG132" s="277"/>
      <c r="ADH132" s="277"/>
      <c r="ADI132" s="277"/>
      <c r="ADJ132" s="277"/>
      <c r="ADK132" s="277"/>
      <c r="ADL132" s="277"/>
      <c r="ADM132" s="277"/>
      <c r="ADN132" s="277"/>
      <c r="ADO132" s="277"/>
      <c r="ADP132" s="277"/>
      <c r="ADQ132" s="277"/>
      <c r="ADR132" s="277"/>
      <c r="ADS132" s="277"/>
      <c r="ADT132" s="277"/>
      <c r="ADU132" s="277"/>
      <c r="ADV132" s="277"/>
      <c r="ADW132" s="277"/>
      <c r="ADX132" s="277"/>
      <c r="ADY132" s="277"/>
      <c r="ADZ132" s="277"/>
      <c r="AEA132" s="277"/>
      <c r="AEB132" s="277"/>
      <c r="AEC132" s="277"/>
      <c r="AED132" s="277"/>
      <c r="AEE132" s="277"/>
      <c r="AEF132" s="277"/>
      <c r="AEG132" s="277"/>
      <c r="AEH132" s="277"/>
      <c r="AEI132" s="277"/>
      <c r="AEJ132" s="277"/>
      <c r="AEK132" s="277"/>
      <c r="AEL132" s="277"/>
      <c r="AEM132" s="277"/>
      <c r="AEN132" s="277"/>
      <c r="AEO132" s="277"/>
      <c r="AEP132" s="277"/>
      <c r="AEQ132" s="277"/>
      <c r="AER132" s="277"/>
      <c r="AES132" s="277"/>
      <c r="AET132" s="277"/>
      <c r="AEU132" s="277"/>
      <c r="AEV132" s="277"/>
      <c r="AEW132" s="277"/>
      <c r="AEX132" s="277"/>
      <c r="AEY132" s="277"/>
      <c r="AEZ132" s="277"/>
      <c r="AFA132" s="277"/>
      <c r="AFB132" s="277"/>
      <c r="AFC132" s="277"/>
      <c r="AFD132" s="277"/>
      <c r="AFE132" s="277"/>
      <c r="AFF132" s="277"/>
      <c r="AFG132" s="277"/>
      <c r="AFH132" s="277"/>
      <c r="AFI132" s="277"/>
      <c r="AFJ132" s="277"/>
      <c r="AFK132" s="277"/>
      <c r="AFL132" s="277"/>
      <c r="AFM132" s="277"/>
      <c r="AFN132" s="277"/>
      <c r="AFO132" s="277"/>
      <c r="AFP132" s="277"/>
      <c r="AFQ132" s="277"/>
      <c r="AFR132" s="277"/>
      <c r="AFS132" s="277"/>
      <c r="AFT132" s="277"/>
      <c r="AFU132" s="277"/>
      <c r="AFV132" s="277"/>
      <c r="AFW132" s="277"/>
      <c r="AFX132" s="277"/>
      <c r="AFY132" s="277"/>
      <c r="AFZ132" s="277"/>
      <c r="AGA132" s="277"/>
      <c r="AGB132" s="277"/>
      <c r="AGC132" s="277"/>
      <c r="AGD132" s="277"/>
      <c r="AGE132" s="277"/>
      <c r="AGF132" s="277"/>
      <c r="AGG132" s="277"/>
      <c r="AGH132" s="277"/>
      <c r="AGI132" s="277"/>
      <c r="AGJ132" s="277"/>
      <c r="AGK132" s="277"/>
      <c r="AGL132" s="277"/>
      <c r="AGM132" s="277"/>
      <c r="AGN132" s="277"/>
      <c r="AGO132" s="277"/>
      <c r="AGP132" s="277"/>
      <c r="AGQ132" s="277"/>
      <c r="AGR132" s="277"/>
      <c r="AGS132" s="277"/>
      <c r="AGT132" s="277"/>
      <c r="AGU132" s="277"/>
      <c r="AGV132" s="277"/>
      <c r="AGW132" s="277"/>
      <c r="AGX132" s="277"/>
      <c r="AGY132" s="277"/>
      <c r="AGZ132" s="277"/>
      <c r="AHA132" s="277"/>
      <c r="AHB132" s="277"/>
      <c r="AHC132" s="277"/>
      <c r="AHD132" s="277"/>
      <c r="AHE132" s="277"/>
      <c r="AHF132" s="277"/>
      <c r="AHG132" s="277"/>
      <c r="AHH132" s="277"/>
      <c r="AHI132" s="277"/>
      <c r="AHJ132" s="277"/>
      <c r="AHK132" s="277"/>
      <c r="AHL132" s="277"/>
      <c r="AHM132" s="277"/>
      <c r="AHN132" s="277"/>
      <c r="AHO132" s="277"/>
      <c r="AHP132" s="277"/>
      <c r="AHQ132" s="277"/>
      <c r="AHR132" s="277"/>
      <c r="AHS132" s="277"/>
      <c r="AHT132" s="277"/>
      <c r="AHU132" s="277"/>
      <c r="AHV132" s="277"/>
      <c r="AHW132" s="277"/>
      <c r="AHX132" s="277"/>
      <c r="AHY132" s="277"/>
      <c r="AHZ132" s="277"/>
      <c r="AIA132" s="277"/>
      <c r="AIB132" s="277"/>
      <c r="AIC132" s="277"/>
      <c r="AID132" s="277"/>
      <c r="AIE132" s="277"/>
      <c r="AIF132" s="277"/>
      <c r="AIG132" s="277"/>
      <c r="AIH132" s="277"/>
      <c r="AII132" s="277"/>
      <c r="AIJ132" s="277"/>
      <c r="AIK132" s="277"/>
      <c r="AIL132" s="277"/>
      <c r="AIM132" s="277"/>
      <c r="AIN132" s="277"/>
      <c r="AIO132" s="277"/>
      <c r="AIP132" s="277"/>
      <c r="AIQ132" s="277"/>
      <c r="AIR132" s="277"/>
      <c r="AIS132" s="277"/>
      <c r="AIT132" s="277"/>
      <c r="AIU132" s="277"/>
      <c r="AIV132" s="277"/>
      <c r="AIW132" s="277"/>
      <c r="AIX132" s="277"/>
      <c r="AIY132" s="277"/>
      <c r="AIZ132" s="277"/>
      <c r="AJA132" s="277"/>
      <c r="AJB132" s="277"/>
      <c r="AJC132" s="277"/>
      <c r="AJD132" s="277"/>
      <c r="AJE132" s="277"/>
      <c r="AJF132" s="277"/>
      <c r="AJG132" s="277"/>
      <c r="AJH132" s="277"/>
      <c r="AJI132" s="277"/>
      <c r="AJJ132" s="277"/>
      <c r="AJK132" s="277"/>
      <c r="AJL132" s="277"/>
      <c r="AJM132" s="277"/>
      <c r="AJN132" s="277"/>
      <c r="AJO132" s="277"/>
      <c r="AJP132" s="277"/>
      <c r="AJQ132" s="277"/>
      <c r="AJR132" s="277"/>
      <c r="AJS132" s="277"/>
      <c r="AJT132" s="277"/>
      <c r="AJU132" s="277"/>
      <c r="AJV132" s="277"/>
      <c r="AJW132" s="277"/>
      <c r="AJX132" s="277"/>
      <c r="AJY132" s="277"/>
      <c r="AJZ132" s="277"/>
      <c r="AKA132" s="277"/>
      <c r="AKB132" s="277"/>
      <c r="AKC132" s="277"/>
      <c r="AKD132" s="277"/>
      <c r="AKE132" s="277"/>
      <c r="AKF132" s="277"/>
      <c r="AKG132" s="277"/>
      <c r="AKH132" s="277"/>
      <c r="AKI132" s="277"/>
      <c r="AKJ132" s="277"/>
      <c r="AKK132" s="277"/>
      <c r="AKL132" s="277"/>
      <c r="AKM132" s="277"/>
      <c r="AKN132" s="277"/>
      <c r="AKO132" s="277"/>
      <c r="AKP132" s="277"/>
      <c r="AKQ132" s="277"/>
      <c r="AKR132" s="277"/>
      <c r="AKS132" s="277"/>
      <c r="AKT132" s="277"/>
      <c r="AKU132" s="277"/>
      <c r="AKV132" s="277"/>
      <c r="AKW132" s="277"/>
      <c r="AKX132" s="277"/>
      <c r="AKY132" s="277"/>
      <c r="AKZ132" s="277"/>
      <c r="ALA132" s="277"/>
      <c r="ALB132" s="277"/>
      <c r="ALC132" s="277"/>
      <c r="ALD132" s="277"/>
      <c r="ALE132" s="277"/>
      <c r="ALF132" s="277"/>
      <c r="ALG132" s="277"/>
      <c r="ALH132" s="277"/>
      <c r="ALI132" s="277"/>
      <c r="ALJ132" s="277"/>
      <c r="ALK132" s="277"/>
      <c r="ALL132" s="277"/>
      <c r="ALM132" s="277"/>
      <c r="ALN132" s="277"/>
      <c r="ALO132" s="277"/>
      <c r="ALP132" s="277"/>
      <c r="ALQ132" s="277"/>
      <c r="ALR132" s="277"/>
      <c r="ALS132" s="277"/>
      <c r="ALT132" s="277"/>
      <c r="ALU132" s="277"/>
      <c r="ALV132" s="277"/>
      <c r="ALW132" s="277"/>
      <c r="ALX132" s="277"/>
      <c r="ALY132" s="277"/>
      <c r="ALZ132" s="277"/>
      <c r="AMA132" s="277"/>
      <c r="AMB132" s="277"/>
      <c r="AMC132" s="277"/>
      <c r="AMD132" s="277"/>
      <c r="AME132" s="277"/>
      <c r="AMF132" s="277"/>
      <c r="AMG132" s="277"/>
      <c r="AMH132" s="277"/>
      <c r="AMI132" s="277"/>
      <c r="AMJ132" s="277"/>
      <c r="AMK132" s="277"/>
      <c r="AML132" s="277"/>
      <c r="AMM132" s="277"/>
      <c r="AMN132" s="277"/>
      <c r="AMO132" s="277"/>
      <c r="AMP132" s="277"/>
      <c r="AMQ132" s="277"/>
      <c r="AMR132" s="277"/>
      <c r="AMS132" s="277"/>
      <c r="AMT132" s="277"/>
      <c r="AMU132" s="277"/>
      <c r="AMV132" s="277"/>
      <c r="AMW132" s="277"/>
      <c r="AMX132" s="277"/>
      <c r="AMY132" s="277"/>
      <c r="AMZ132" s="277"/>
      <c r="ANA132" s="277"/>
      <c r="ANB132" s="277"/>
      <c r="ANC132" s="277"/>
      <c r="AND132" s="277"/>
      <c r="ANE132" s="277"/>
      <c r="ANF132" s="277"/>
      <c r="ANG132" s="277"/>
      <c r="ANH132" s="277"/>
      <c r="ANI132" s="277"/>
      <c r="ANJ132" s="277"/>
      <c r="ANK132" s="277"/>
      <c r="ANL132" s="277"/>
      <c r="ANM132" s="277"/>
      <c r="ANN132" s="277"/>
      <c r="ANO132" s="277"/>
      <c r="ANP132" s="277"/>
      <c r="ANQ132" s="277"/>
      <c r="ANR132" s="277"/>
      <c r="ANS132" s="277"/>
      <c r="ANT132" s="277"/>
      <c r="ANU132" s="277"/>
      <c r="ANV132" s="277"/>
      <c r="ANW132" s="277"/>
      <c r="ANX132" s="277"/>
      <c r="ANY132" s="277"/>
      <c r="ANZ132" s="277"/>
      <c r="AOA132" s="277"/>
      <c r="AOB132" s="277"/>
      <c r="AOC132" s="277"/>
      <c r="AOD132" s="277"/>
      <c r="AOE132" s="277"/>
      <c r="AOF132" s="277"/>
      <c r="AOG132" s="277"/>
      <c r="AOH132" s="277"/>
      <c r="AOI132" s="277"/>
      <c r="AOJ132" s="277"/>
      <c r="AOK132" s="277"/>
      <c r="AOL132" s="277"/>
      <c r="AOM132" s="277"/>
      <c r="AON132" s="277"/>
      <c r="AOO132" s="277"/>
      <c r="AOP132" s="277"/>
      <c r="AOQ132" s="277"/>
      <c r="AOR132" s="277"/>
      <c r="AOS132" s="277"/>
      <c r="AOT132" s="277"/>
      <c r="AOU132" s="277"/>
      <c r="AOV132" s="277"/>
      <c r="AOW132" s="277"/>
      <c r="AOX132" s="277"/>
      <c r="AOY132" s="277"/>
      <c r="AOZ132" s="277"/>
      <c r="APA132" s="277"/>
      <c r="APB132" s="277"/>
      <c r="APC132" s="277"/>
      <c r="APD132" s="277"/>
      <c r="APE132" s="277"/>
      <c r="APF132" s="277"/>
      <c r="APG132" s="277"/>
      <c r="APH132" s="277"/>
      <c r="API132" s="277"/>
      <c r="APJ132" s="277"/>
      <c r="APK132" s="277"/>
      <c r="APL132" s="277"/>
      <c r="APM132" s="277"/>
      <c r="APN132" s="277"/>
      <c r="APO132" s="277"/>
      <c r="APP132" s="277"/>
      <c r="APQ132" s="277"/>
      <c r="APR132" s="277"/>
      <c r="APS132" s="277"/>
      <c r="APT132" s="277"/>
      <c r="APU132" s="277"/>
      <c r="APV132" s="277"/>
      <c r="APW132" s="277"/>
      <c r="APX132" s="277"/>
      <c r="APY132" s="277"/>
      <c r="APZ132" s="277"/>
      <c r="AQA132" s="277"/>
      <c r="AQB132" s="277"/>
      <c r="AQC132" s="277"/>
      <c r="AQD132" s="277"/>
      <c r="AQE132" s="277"/>
      <c r="AQF132" s="277"/>
      <c r="AQG132" s="277"/>
      <c r="AQH132" s="277"/>
      <c r="AQI132" s="277"/>
      <c r="AQJ132" s="277"/>
      <c r="AQK132" s="277"/>
      <c r="AQL132" s="277"/>
      <c r="AQM132" s="277"/>
      <c r="AQN132" s="277"/>
      <c r="AQO132" s="277"/>
      <c r="AQP132" s="277"/>
      <c r="AQQ132" s="277"/>
      <c r="AQR132" s="277"/>
      <c r="AQS132" s="277"/>
      <c r="AQT132" s="277"/>
      <c r="AQU132" s="277"/>
      <c r="AQV132" s="277"/>
      <c r="AQW132" s="277"/>
      <c r="AQX132" s="277"/>
      <c r="AQY132" s="277"/>
      <c r="AQZ132" s="277"/>
      <c r="ARA132" s="277"/>
      <c r="ARB132" s="277"/>
      <c r="ARC132" s="277"/>
      <c r="ARD132" s="277"/>
      <c r="ARE132" s="277"/>
      <c r="ARF132" s="277"/>
      <c r="ARG132" s="277"/>
      <c r="ARH132" s="277"/>
      <c r="ARI132" s="277"/>
      <c r="ARJ132" s="277"/>
      <c r="ARK132" s="277"/>
      <c r="ARL132" s="277"/>
      <c r="ARM132" s="277"/>
      <c r="ARN132" s="277"/>
      <c r="ARO132" s="277"/>
      <c r="ARP132" s="277"/>
      <c r="ARQ132" s="277"/>
      <c r="ARR132" s="277"/>
      <c r="ARS132" s="277"/>
      <c r="ART132" s="277"/>
      <c r="ARU132" s="277"/>
      <c r="ARV132" s="277"/>
      <c r="ARW132" s="277"/>
      <c r="ARX132" s="277"/>
      <c r="ARY132" s="277"/>
      <c r="ARZ132" s="277"/>
      <c r="ASA132" s="277"/>
      <c r="ASB132" s="277"/>
      <c r="ASC132" s="277"/>
      <c r="ASD132" s="277"/>
      <c r="ASE132" s="277"/>
      <c r="ASF132" s="277"/>
      <c r="ASG132" s="277"/>
      <c r="ASH132" s="277"/>
      <c r="ASI132" s="277"/>
      <c r="ASJ132" s="277"/>
      <c r="ASK132" s="277"/>
      <c r="ASL132" s="277"/>
      <c r="ASM132" s="277"/>
      <c r="ASN132" s="277"/>
      <c r="ASO132" s="277"/>
      <c r="ASP132" s="277"/>
      <c r="ASQ132" s="277"/>
      <c r="ASR132" s="277"/>
      <c r="ASS132" s="277"/>
      <c r="AST132" s="277"/>
      <c r="ASU132" s="277"/>
      <c r="ASV132" s="277"/>
      <c r="ASW132" s="277"/>
      <c r="ASX132" s="277"/>
      <c r="ASY132" s="277"/>
      <c r="ASZ132" s="277"/>
      <c r="ATA132" s="277"/>
      <c r="ATB132" s="277"/>
      <c r="ATC132" s="277"/>
      <c r="ATD132" s="277"/>
      <c r="ATE132" s="277"/>
      <c r="ATF132" s="277"/>
      <c r="ATG132" s="277"/>
      <c r="ATH132" s="277"/>
      <c r="ATI132" s="277"/>
      <c r="ATJ132" s="277"/>
      <c r="ATK132" s="277"/>
      <c r="ATL132" s="277"/>
      <c r="ATM132" s="277"/>
      <c r="ATN132" s="277"/>
      <c r="ATO132" s="277"/>
      <c r="ATP132" s="277"/>
      <c r="ATQ132" s="277"/>
      <c r="ATR132" s="277"/>
      <c r="ATS132" s="277"/>
      <c r="ATT132" s="277"/>
      <c r="ATU132" s="277"/>
      <c r="ATV132" s="277"/>
      <c r="ATW132" s="277"/>
      <c r="ATX132" s="277"/>
      <c r="ATY132" s="277"/>
      <c r="ATZ132" s="277"/>
      <c r="AUA132" s="277"/>
      <c r="AUB132" s="277"/>
      <c r="AUC132" s="277"/>
      <c r="AUD132" s="277"/>
      <c r="AUE132" s="277"/>
      <c r="AUF132" s="277"/>
      <c r="AUG132" s="277"/>
      <c r="AUH132" s="277"/>
      <c r="AUI132" s="277"/>
      <c r="AUJ132" s="277"/>
      <c r="AUK132" s="277"/>
      <c r="AUL132" s="277"/>
      <c r="AUM132" s="277"/>
      <c r="AUN132" s="277"/>
      <c r="AUO132" s="277"/>
      <c r="AUP132" s="277"/>
      <c r="AUQ132" s="277"/>
      <c r="AUR132" s="277"/>
      <c r="AUS132" s="277"/>
      <c r="AUT132" s="277"/>
      <c r="AUU132" s="277"/>
      <c r="AUV132" s="277"/>
      <c r="AUW132" s="277"/>
      <c r="AUX132" s="277"/>
      <c r="AUY132" s="277"/>
      <c r="AUZ132" s="277"/>
      <c r="AVA132" s="277"/>
      <c r="AVB132" s="277"/>
      <c r="AVC132" s="277"/>
      <c r="AVD132" s="277"/>
      <c r="AVE132" s="277"/>
      <c r="AVF132" s="277"/>
      <c r="AVG132" s="277"/>
      <c r="AVH132" s="277"/>
      <c r="AVI132" s="277"/>
      <c r="AVJ132" s="277"/>
      <c r="AVK132" s="277"/>
      <c r="AVL132" s="277"/>
      <c r="AVM132" s="277"/>
      <c r="AVN132" s="277"/>
      <c r="AVO132" s="277"/>
      <c r="AVP132" s="277"/>
      <c r="AVQ132" s="277"/>
      <c r="AVR132" s="277"/>
      <c r="AVS132" s="277"/>
      <c r="AVT132" s="277"/>
      <c r="AVU132" s="277"/>
      <c r="AVV132" s="277"/>
      <c r="AVW132" s="277"/>
      <c r="AVX132" s="277"/>
      <c r="AVY132" s="277"/>
      <c r="AVZ132" s="277"/>
      <c r="AWA132" s="277"/>
      <c r="AWB132" s="277"/>
      <c r="AWC132" s="277"/>
      <c r="AWD132" s="277"/>
      <c r="AWE132" s="277"/>
      <c r="AWF132" s="277"/>
      <c r="AWG132" s="277"/>
      <c r="AWH132" s="277"/>
      <c r="AWI132" s="277"/>
      <c r="AWJ132" s="277"/>
      <c r="AWK132" s="277"/>
      <c r="AWL132" s="277"/>
      <c r="AWM132" s="277"/>
      <c r="AWN132" s="277"/>
      <c r="AWO132" s="277"/>
      <c r="AWP132" s="277"/>
      <c r="AWQ132" s="277"/>
      <c r="AWR132" s="277"/>
      <c r="AWS132" s="277"/>
      <c r="AWT132" s="277"/>
      <c r="AWU132" s="277"/>
      <c r="AWV132" s="277"/>
      <c r="AWW132" s="277"/>
      <c r="AWX132" s="277"/>
      <c r="AWY132" s="277"/>
      <c r="AWZ132" s="277"/>
      <c r="AXA132" s="277"/>
      <c r="AXB132" s="277"/>
      <c r="AXC132" s="277"/>
      <c r="AXD132" s="277"/>
      <c r="AXE132" s="277"/>
      <c r="AXF132" s="277"/>
      <c r="AXG132" s="277"/>
      <c r="AXH132" s="277"/>
      <c r="AXI132" s="277"/>
      <c r="AXJ132" s="277"/>
      <c r="AXK132" s="277"/>
      <c r="AXL132" s="277"/>
      <c r="AXM132" s="277"/>
      <c r="AXN132" s="277"/>
      <c r="AXO132" s="277"/>
      <c r="AXP132" s="277"/>
      <c r="AXQ132" s="277"/>
      <c r="AXR132" s="277"/>
      <c r="AXS132" s="277"/>
      <c r="AXT132" s="277"/>
      <c r="AXU132" s="277"/>
      <c r="AXV132" s="277"/>
      <c r="AXW132" s="277"/>
      <c r="AXX132" s="277"/>
      <c r="AXY132" s="277"/>
      <c r="AXZ132" s="277"/>
      <c r="AYA132" s="277"/>
      <c r="AYB132" s="277"/>
      <c r="AYC132" s="277"/>
      <c r="AYD132" s="277"/>
      <c r="AYE132" s="277"/>
      <c r="AYF132" s="277"/>
      <c r="AYG132" s="277"/>
      <c r="AYH132" s="277"/>
      <c r="AYI132" s="277"/>
      <c r="AYJ132" s="277"/>
      <c r="AYK132" s="277"/>
      <c r="AYL132" s="277"/>
      <c r="AYM132" s="277"/>
      <c r="AYN132" s="277"/>
      <c r="AYO132" s="277"/>
      <c r="AYP132" s="277"/>
      <c r="AYQ132" s="277"/>
      <c r="AYR132" s="277"/>
      <c r="AYS132" s="277"/>
      <c r="AYT132" s="277"/>
      <c r="AYU132" s="277"/>
      <c r="AYV132" s="277"/>
      <c r="AYW132" s="277"/>
      <c r="AYX132" s="277"/>
      <c r="AYY132" s="277"/>
      <c r="AYZ132" s="277"/>
      <c r="AZA132" s="277"/>
      <c r="AZB132" s="277"/>
      <c r="AZC132" s="277"/>
      <c r="AZD132" s="277"/>
      <c r="AZE132" s="277"/>
      <c r="AZF132" s="277"/>
      <c r="AZG132" s="277"/>
      <c r="AZH132" s="277"/>
      <c r="AZI132" s="277"/>
      <c r="AZJ132" s="277"/>
      <c r="AZK132" s="277"/>
      <c r="AZL132" s="277"/>
      <c r="AZM132" s="277"/>
      <c r="AZN132" s="277"/>
      <c r="AZO132" s="277"/>
      <c r="AZP132" s="277"/>
      <c r="AZQ132" s="277"/>
      <c r="AZR132" s="277"/>
      <c r="AZS132" s="277"/>
      <c r="AZT132" s="277"/>
      <c r="AZU132" s="277"/>
      <c r="AZV132" s="277"/>
      <c r="AZW132" s="277"/>
      <c r="AZX132" s="277"/>
      <c r="AZY132" s="277"/>
      <c r="AZZ132" s="277"/>
      <c r="BAA132" s="277"/>
      <c r="BAB132" s="277"/>
      <c r="BAC132" s="277"/>
      <c r="BAD132" s="277"/>
      <c r="BAE132" s="277"/>
      <c r="BAF132" s="277"/>
      <c r="BAG132" s="277"/>
      <c r="BAH132" s="277"/>
      <c r="BAI132" s="277"/>
      <c r="BAJ132" s="277"/>
      <c r="BAK132" s="277"/>
      <c r="BAL132" s="277"/>
      <c r="BAM132" s="277"/>
      <c r="BAN132" s="277"/>
      <c r="BAO132" s="277"/>
      <c r="BAP132" s="277"/>
      <c r="BAQ132" s="277"/>
      <c r="BAR132" s="277"/>
      <c r="BAS132" s="277"/>
      <c r="BAT132" s="277"/>
      <c r="BAU132" s="277"/>
      <c r="BAV132" s="277"/>
      <c r="BAW132" s="277"/>
      <c r="BAX132" s="277"/>
      <c r="BAY132" s="277"/>
      <c r="BAZ132" s="277"/>
      <c r="BBA132" s="277"/>
      <c r="BBB132" s="277"/>
      <c r="BBC132" s="277"/>
      <c r="BBD132" s="277"/>
      <c r="BBE132" s="277"/>
      <c r="BBF132" s="277"/>
      <c r="BBG132" s="277"/>
      <c r="BBH132" s="277"/>
      <c r="BBI132" s="277"/>
      <c r="BBJ132" s="277"/>
      <c r="BBK132" s="277"/>
      <c r="BBL132" s="277"/>
      <c r="BBM132" s="277"/>
      <c r="BBN132" s="277"/>
      <c r="BBO132" s="277"/>
      <c r="BBP132" s="277"/>
      <c r="BBQ132" s="277"/>
      <c r="BBR132" s="277"/>
      <c r="BBS132" s="277"/>
      <c r="BBT132" s="277"/>
      <c r="BBU132" s="277"/>
      <c r="BBV132" s="277"/>
      <c r="BBW132" s="277"/>
      <c r="BBX132" s="277"/>
      <c r="BBY132" s="277"/>
      <c r="BBZ132" s="277"/>
      <c r="BCA132" s="277"/>
      <c r="BCB132" s="277"/>
      <c r="BCC132" s="277"/>
      <c r="BCD132" s="277"/>
      <c r="BCE132" s="277"/>
      <c r="BCF132" s="277"/>
      <c r="BCG132" s="277"/>
      <c r="BCH132" s="277"/>
      <c r="BCI132" s="277"/>
      <c r="BCJ132" s="277"/>
      <c r="BCK132" s="277"/>
      <c r="BCL132" s="277"/>
      <c r="BCM132" s="277"/>
      <c r="BCN132" s="277"/>
      <c r="BCO132" s="277"/>
      <c r="BCP132" s="277"/>
      <c r="BCQ132" s="277"/>
      <c r="BCR132" s="277"/>
      <c r="BCS132" s="277"/>
      <c r="BCT132" s="277"/>
      <c r="BCU132" s="277"/>
      <c r="BCV132" s="277"/>
      <c r="BCW132" s="277"/>
      <c r="BCX132" s="277"/>
      <c r="BCY132" s="277"/>
      <c r="BCZ132" s="277"/>
      <c r="BDA132" s="277"/>
      <c r="BDB132" s="277"/>
      <c r="BDC132" s="277"/>
      <c r="BDD132" s="277"/>
      <c r="BDE132" s="277"/>
      <c r="BDF132" s="277"/>
      <c r="BDG132" s="277"/>
      <c r="BDH132" s="277"/>
      <c r="BDI132" s="277"/>
      <c r="BDJ132" s="277"/>
      <c r="BDK132" s="277"/>
      <c r="BDL132" s="277"/>
      <c r="BDM132" s="277"/>
      <c r="BDN132" s="277"/>
      <c r="BDO132" s="277"/>
      <c r="BDP132" s="277"/>
      <c r="BDQ132" s="277"/>
      <c r="BDR132" s="277"/>
      <c r="BDS132" s="277"/>
      <c r="BDT132" s="277"/>
      <c r="BDU132" s="277"/>
      <c r="BDV132" s="277"/>
      <c r="BDW132" s="277"/>
      <c r="BDX132" s="277"/>
      <c r="BDY132" s="277"/>
      <c r="BDZ132" s="277"/>
      <c r="BEA132" s="277"/>
      <c r="BEB132" s="277"/>
      <c r="BEC132" s="277"/>
      <c r="BED132" s="277"/>
      <c r="BEE132" s="277"/>
      <c r="BEF132" s="277"/>
      <c r="BEG132" s="277"/>
      <c r="BEH132" s="277"/>
      <c r="BEI132" s="277"/>
      <c r="BEJ132" s="277"/>
      <c r="BEK132" s="277"/>
      <c r="BEL132" s="277"/>
      <c r="BEM132" s="277"/>
      <c r="BEN132" s="277"/>
      <c r="BEO132" s="277"/>
      <c r="BEP132" s="277"/>
      <c r="BEQ132" s="277"/>
      <c r="BER132" s="277"/>
      <c r="BES132" s="277"/>
      <c r="BET132" s="277"/>
      <c r="BEU132" s="277"/>
      <c r="BEV132" s="277"/>
      <c r="BEW132" s="277"/>
      <c r="BEX132" s="277"/>
      <c r="BEY132" s="277"/>
      <c r="BEZ132" s="277"/>
      <c r="BFA132" s="277"/>
      <c r="BFB132" s="277"/>
      <c r="BFC132" s="277"/>
      <c r="BFD132" s="277"/>
      <c r="BFE132" s="277"/>
      <c r="BFF132" s="277"/>
      <c r="BFG132" s="277"/>
      <c r="BFH132" s="277"/>
      <c r="BFI132" s="277"/>
      <c r="BFJ132" s="277"/>
      <c r="BFK132" s="277"/>
      <c r="BFL132" s="277"/>
      <c r="BFM132" s="277"/>
      <c r="BFN132" s="277"/>
      <c r="BFO132" s="277"/>
      <c r="BFP132" s="277"/>
      <c r="BFQ132" s="277"/>
      <c r="BFR132" s="277"/>
      <c r="BFS132" s="277"/>
      <c r="BFT132" s="277"/>
      <c r="BFU132" s="277"/>
      <c r="BFV132" s="277"/>
      <c r="BFW132" s="277"/>
      <c r="BFX132" s="277"/>
      <c r="BFY132" s="277"/>
      <c r="BFZ132" s="277"/>
      <c r="BGA132" s="277"/>
      <c r="BGB132" s="277"/>
      <c r="BGC132" s="277"/>
      <c r="BGD132" s="277"/>
      <c r="BGE132" s="277"/>
      <c r="BGF132" s="277"/>
      <c r="BGG132" s="277"/>
      <c r="BGH132" s="277"/>
      <c r="BGI132" s="277"/>
      <c r="BGJ132" s="277"/>
      <c r="BGK132" s="277"/>
      <c r="BGL132" s="277"/>
      <c r="BGM132" s="277"/>
      <c r="BGN132" s="277"/>
      <c r="BGO132" s="277"/>
      <c r="BGP132" s="277"/>
      <c r="BGQ132" s="277"/>
      <c r="BGR132" s="277"/>
      <c r="BGS132" s="277"/>
      <c r="BGT132" s="277"/>
      <c r="BGU132" s="277"/>
      <c r="BGV132" s="277"/>
      <c r="BGW132" s="277"/>
      <c r="BGX132" s="277"/>
      <c r="BGY132" s="277"/>
      <c r="BGZ132" s="277"/>
      <c r="BHA132" s="277"/>
      <c r="BHB132" s="277"/>
      <c r="BHC132" s="277"/>
      <c r="BHD132" s="277"/>
      <c r="BHE132" s="277"/>
      <c r="BHF132" s="277"/>
      <c r="BHG132" s="277"/>
      <c r="BHH132" s="277"/>
      <c r="BHI132" s="277"/>
      <c r="BHJ132" s="277"/>
      <c r="BHK132" s="277"/>
      <c r="BHL132" s="277"/>
      <c r="BHM132" s="277"/>
      <c r="BHN132" s="277"/>
      <c r="BHO132" s="277"/>
      <c r="BHP132" s="277"/>
      <c r="BHQ132" s="277"/>
      <c r="BHR132" s="277"/>
      <c r="BHS132" s="277"/>
      <c r="BHT132" s="277"/>
      <c r="BHU132" s="277"/>
      <c r="BHV132" s="277"/>
      <c r="BHW132" s="277"/>
      <c r="BHX132" s="277"/>
      <c r="BHY132" s="277"/>
      <c r="BHZ132" s="277"/>
      <c r="BIA132" s="277"/>
      <c r="BIB132" s="277"/>
      <c r="BIC132" s="277"/>
      <c r="BID132" s="277"/>
      <c r="BIE132" s="277"/>
      <c r="BIF132" s="277"/>
      <c r="BIG132" s="277"/>
      <c r="BIH132" s="277"/>
      <c r="BII132" s="277"/>
      <c r="BIJ132" s="277"/>
      <c r="BIK132" s="277"/>
      <c r="BIL132" s="277"/>
      <c r="BIM132" s="277"/>
      <c r="BIN132" s="277"/>
      <c r="BIO132" s="277"/>
      <c r="BIP132" s="277"/>
      <c r="BIQ132" s="277"/>
      <c r="BIR132" s="277"/>
      <c r="BIS132" s="277"/>
      <c r="BIT132" s="277"/>
      <c r="BIU132" s="277"/>
      <c r="BIV132" s="277"/>
      <c r="BIW132" s="277"/>
      <c r="BIX132" s="277"/>
      <c r="BIY132" s="277"/>
      <c r="BIZ132" s="277"/>
      <c r="BJA132" s="277"/>
      <c r="BJB132" s="277"/>
      <c r="BJC132" s="277"/>
      <c r="BJD132" s="277"/>
      <c r="BJE132" s="277"/>
      <c r="BJF132" s="277"/>
      <c r="BJG132" s="277"/>
      <c r="BJH132" s="277"/>
      <c r="BJI132" s="277"/>
      <c r="BJJ132" s="277"/>
      <c r="BJK132" s="277"/>
      <c r="BJL132" s="277"/>
      <c r="BJM132" s="277"/>
      <c r="BJN132" s="277"/>
      <c r="BJO132" s="277"/>
      <c r="BJP132" s="277"/>
      <c r="BJQ132" s="277"/>
      <c r="BJR132" s="277"/>
      <c r="BJS132" s="277"/>
      <c r="BJT132" s="277"/>
      <c r="BJU132" s="277"/>
      <c r="BJV132" s="277"/>
      <c r="BJW132" s="277"/>
      <c r="BJX132" s="277"/>
      <c r="BJY132" s="277"/>
      <c r="BJZ132" s="277"/>
      <c r="BKA132" s="277"/>
      <c r="BKB132" s="277"/>
      <c r="BKC132" s="277"/>
      <c r="BKD132" s="277"/>
      <c r="BKE132" s="277"/>
      <c r="BKF132" s="277"/>
      <c r="BKG132" s="277"/>
      <c r="BKH132" s="277"/>
      <c r="BKI132" s="277"/>
      <c r="BKJ132" s="277"/>
      <c r="BKK132" s="277"/>
      <c r="BKL132" s="277"/>
      <c r="BKM132" s="277"/>
      <c r="BKN132" s="277"/>
      <c r="BKO132" s="277"/>
      <c r="BKP132" s="277"/>
      <c r="BKQ132" s="277"/>
      <c r="BKR132" s="277"/>
      <c r="BKS132" s="277"/>
      <c r="BKT132" s="277"/>
      <c r="BKU132" s="277"/>
      <c r="BKV132" s="277"/>
      <c r="BKW132" s="277"/>
      <c r="BKX132" s="277"/>
      <c r="BKY132" s="277"/>
      <c r="BKZ132" s="277"/>
      <c r="BLA132" s="277"/>
      <c r="BLB132" s="277"/>
      <c r="BLC132" s="277"/>
      <c r="BLD132" s="277"/>
      <c r="BLE132" s="277"/>
      <c r="BLF132" s="277"/>
      <c r="BLG132" s="277"/>
      <c r="BLH132" s="277"/>
      <c r="BLI132" s="277"/>
      <c r="BLJ132" s="277"/>
      <c r="BLK132" s="277"/>
      <c r="BLL132" s="277"/>
      <c r="BLM132" s="277"/>
      <c r="BLN132" s="277"/>
      <c r="BLO132" s="277"/>
      <c r="BLP132" s="277"/>
      <c r="BLQ132" s="277"/>
      <c r="BLR132" s="277"/>
      <c r="BLS132" s="277"/>
      <c r="BLT132" s="277"/>
      <c r="BLU132" s="277"/>
      <c r="BLV132" s="277"/>
      <c r="BLW132" s="277"/>
      <c r="BLX132" s="277"/>
      <c r="BLY132" s="277"/>
      <c r="BLZ132" s="277"/>
      <c r="BMA132" s="277"/>
      <c r="BMB132" s="277"/>
      <c r="BMC132" s="277"/>
      <c r="BMD132" s="277"/>
      <c r="BME132" s="277"/>
      <c r="BMF132" s="277"/>
      <c r="BMG132" s="277"/>
      <c r="BMH132" s="277"/>
      <c r="BMI132" s="277"/>
      <c r="BMJ132" s="277"/>
      <c r="BMK132" s="277"/>
      <c r="BML132" s="277"/>
      <c r="BMM132" s="277"/>
      <c r="BMN132" s="277"/>
      <c r="BMO132" s="277"/>
      <c r="BMP132" s="277"/>
      <c r="BMQ132" s="277"/>
      <c r="BMR132" s="277"/>
      <c r="BMS132" s="277"/>
      <c r="BMT132" s="277"/>
      <c r="BMU132" s="277"/>
      <c r="BMV132" s="277"/>
      <c r="BMW132" s="277"/>
      <c r="BMX132" s="277"/>
      <c r="BMY132" s="277"/>
      <c r="BMZ132" s="277"/>
      <c r="BNA132" s="277"/>
      <c r="BNB132" s="277"/>
      <c r="BNC132" s="277"/>
      <c r="BND132" s="277"/>
      <c r="BNE132" s="277"/>
      <c r="BNF132" s="277"/>
      <c r="BNG132" s="277"/>
      <c r="BNH132" s="277"/>
      <c r="BNI132" s="277"/>
      <c r="BNJ132" s="277"/>
      <c r="BNK132" s="277"/>
      <c r="BNL132" s="277"/>
      <c r="BNM132" s="277"/>
      <c r="BNN132" s="277"/>
      <c r="BNO132" s="277"/>
      <c r="BNP132" s="277"/>
      <c r="BNQ132" s="277"/>
      <c r="BNR132" s="277"/>
      <c r="BNS132" s="277"/>
      <c r="BNT132" s="277"/>
      <c r="BNU132" s="277"/>
      <c r="BNV132" s="277"/>
      <c r="BNW132" s="277"/>
      <c r="BNX132" s="277"/>
      <c r="BNY132" s="277"/>
      <c r="BNZ132" s="277"/>
      <c r="BOA132" s="277"/>
      <c r="BOB132" s="277"/>
      <c r="BOC132" s="277"/>
      <c r="BOD132" s="277"/>
      <c r="BOE132" s="277"/>
      <c r="BOF132" s="277"/>
      <c r="BOG132" s="277"/>
      <c r="BOH132" s="277"/>
      <c r="BOI132" s="277"/>
      <c r="BOJ132" s="277"/>
      <c r="BOK132" s="277"/>
      <c r="BOL132" s="277"/>
      <c r="BOM132" s="277"/>
      <c r="BON132" s="277"/>
      <c r="BOO132" s="277"/>
      <c r="BOP132" s="277"/>
      <c r="BOQ132" s="277"/>
      <c r="BOR132" s="277"/>
      <c r="BOS132" s="277"/>
      <c r="BOT132" s="277"/>
      <c r="BOU132" s="277"/>
      <c r="BOV132" s="277"/>
      <c r="BOW132" s="277"/>
      <c r="BOX132" s="277"/>
      <c r="BOY132" s="277"/>
      <c r="BOZ132" s="277"/>
      <c r="BPA132" s="277"/>
      <c r="BPB132" s="277"/>
      <c r="BPC132" s="277"/>
      <c r="BPD132" s="277"/>
      <c r="BPE132" s="277"/>
      <c r="BPF132" s="277"/>
      <c r="BPG132" s="277"/>
      <c r="BPH132" s="277"/>
      <c r="BPI132" s="277"/>
      <c r="BPJ132" s="277"/>
      <c r="BPK132" s="277"/>
      <c r="BPL132" s="277"/>
      <c r="BPM132" s="277"/>
      <c r="BPN132" s="277"/>
      <c r="BPO132" s="277"/>
      <c r="BPP132" s="277"/>
      <c r="BPQ132" s="277"/>
      <c r="BPR132" s="277"/>
      <c r="BPS132" s="277"/>
      <c r="BPT132" s="277"/>
      <c r="BPU132" s="277"/>
      <c r="BPV132" s="277"/>
      <c r="BPW132" s="277"/>
      <c r="BPX132" s="277"/>
      <c r="BPY132" s="277"/>
      <c r="BPZ132" s="277"/>
      <c r="BQA132" s="277"/>
      <c r="BQB132" s="277"/>
      <c r="BQC132" s="277"/>
      <c r="BQD132" s="277"/>
      <c r="BQE132" s="277"/>
      <c r="BQF132" s="277"/>
      <c r="BQG132" s="277"/>
      <c r="BQH132" s="277"/>
      <c r="BQI132" s="277"/>
      <c r="BQJ132" s="277"/>
      <c r="BQK132" s="277"/>
      <c r="BQL132" s="277"/>
      <c r="BQM132" s="277"/>
      <c r="BQN132" s="277"/>
      <c r="BQO132" s="277"/>
      <c r="BQP132" s="277"/>
      <c r="BQQ132" s="277"/>
      <c r="BQR132" s="277"/>
      <c r="BQS132" s="277"/>
      <c r="BQT132" s="277"/>
      <c r="BQU132" s="277"/>
      <c r="BQV132" s="277"/>
      <c r="BQW132" s="277"/>
      <c r="BQX132" s="277"/>
      <c r="BQY132" s="277"/>
      <c r="BQZ132" s="277"/>
      <c r="BRA132" s="277"/>
      <c r="BRB132" s="277"/>
      <c r="BRC132" s="277"/>
      <c r="BRD132" s="277"/>
      <c r="BRE132" s="277"/>
      <c r="BRF132" s="277"/>
      <c r="BRG132" s="277"/>
      <c r="BRH132" s="277"/>
      <c r="BRI132" s="277"/>
      <c r="BRJ132" s="277"/>
      <c r="BRK132" s="277"/>
      <c r="BRL132" s="277"/>
      <c r="BRM132" s="277"/>
      <c r="BRN132" s="277"/>
      <c r="BRO132" s="277"/>
      <c r="BRP132" s="277"/>
      <c r="BRQ132" s="277"/>
      <c r="BRR132" s="277"/>
      <c r="BRS132" s="277"/>
      <c r="BRT132" s="277"/>
      <c r="BRU132" s="277"/>
      <c r="BRV132" s="277"/>
      <c r="BRW132" s="277"/>
      <c r="BRX132" s="277"/>
      <c r="BRY132" s="277"/>
      <c r="BRZ132" s="277"/>
      <c r="BSA132" s="277"/>
      <c r="BSB132" s="277"/>
      <c r="BSC132" s="277"/>
      <c r="BSD132" s="277"/>
      <c r="BSE132" s="277"/>
      <c r="BSF132" s="277"/>
      <c r="BSG132" s="277"/>
      <c r="BSH132" s="277"/>
      <c r="BSI132" s="277"/>
      <c r="BSJ132" s="277"/>
      <c r="BSK132" s="277"/>
      <c r="BSL132" s="277"/>
      <c r="BSM132" s="277"/>
      <c r="BSN132" s="277"/>
      <c r="BSO132" s="277"/>
      <c r="BSP132" s="277"/>
      <c r="BSQ132" s="277"/>
      <c r="BSR132" s="277"/>
      <c r="BSS132" s="277"/>
      <c r="BST132" s="277"/>
      <c r="BSU132" s="277"/>
      <c r="BSV132" s="277"/>
      <c r="BSW132" s="277"/>
      <c r="BSX132" s="277"/>
      <c r="BSY132" s="277"/>
      <c r="BSZ132" s="277"/>
      <c r="BTA132" s="277"/>
      <c r="BTB132" s="277"/>
      <c r="BTC132" s="277"/>
      <c r="BTD132" s="277"/>
      <c r="BTE132" s="277"/>
      <c r="BTF132" s="277"/>
      <c r="BTG132" s="277"/>
      <c r="BTH132" s="277"/>
      <c r="BTI132" s="277"/>
      <c r="BTJ132" s="277"/>
      <c r="BTK132" s="277"/>
      <c r="BTL132" s="277"/>
      <c r="BTM132" s="277"/>
      <c r="BTN132" s="277"/>
      <c r="BTO132" s="277"/>
      <c r="BTP132" s="277"/>
      <c r="BTQ132" s="277"/>
      <c r="BTR132" s="277"/>
      <c r="BTS132" s="277"/>
      <c r="BTT132" s="277"/>
      <c r="BTU132" s="277"/>
      <c r="BTV132" s="277"/>
      <c r="BTW132" s="277"/>
      <c r="BTX132" s="277"/>
      <c r="BTY132" s="277"/>
      <c r="BTZ132" s="277"/>
      <c r="BUA132" s="277"/>
      <c r="BUB132" s="277"/>
      <c r="BUC132" s="277"/>
      <c r="BUD132" s="277"/>
      <c r="BUE132" s="277"/>
      <c r="BUF132" s="277"/>
      <c r="BUG132" s="277"/>
      <c r="BUH132" s="277"/>
      <c r="BUI132" s="277"/>
      <c r="BUJ132" s="277"/>
      <c r="BUK132" s="277"/>
      <c r="BUL132" s="277"/>
      <c r="BUM132" s="277"/>
      <c r="BUN132" s="277"/>
      <c r="BUO132" s="277"/>
      <c r="BUP132" s="277"/>
      <c r="BUQ132" s="277"/>
      <c r="BUR132" s="277"/>
      <c r="BUS132" s="277"/>
      <c r="BUT132" s="277"/>
      <c r="BUU132" s="277"/>
      <c r="BUV132" s="277"/>
      <c r="BUW132" s="277"/>
      <c r="BUX132" s="277"/>
      <c r="BUY132" s="277"/>
      <c r="BUZ132" s="277"/>
      <c r="BVA132" s="277"/>
      <c r="BVB132" s="277"/>
      <c r="BVC132" s="277"/>
      <c r="BVD132" s="277"/>
      <c r="BVE132" s="277"/>
      <c r="BVF132" s="277"/>
      <c r="BVG132" s="277"/>
      <c r="BVH132" s="277"/>
      <c r="BVI132" s="277"/>
      <c r="BVJ132" s="277"/>
      <c r="BVK132" s="277"/>
      <c r="BVL132" s="277"/>
      <c r="BVM132" s="277"/>
      <c r="BVN132" s="277"/>
      <c r="BVO132" s="277"/>
      <c r="BVP132" s="277"/>
      <c r="BVQ132" s="277"/>
      <c r="BVR132" s="277"/>
      <c r="BVS132" s="277"/>
      <c r="BVT132" s="277"/>
      <c r="BVU132" s="277"/>
      <c r="BVV132" s="277"/>
      <c r="BVW132" s="277"/>
      <c r="BVX132" s="277"/>
      <c r="BVY132" s="277"/>
      <c r="BVZ132" s="277"/>
      <c r="BWA132" s="277"/>
      <c r="BWB132" s="277"/>
      <c r="BWC132" s="277"/>
      <c r="BWD132" s="277"/>
      <c r="BWE132" s="277"/>
      <c r="BWF132" s="277"/>
      <c r="BWG132" s="277"/>
      <c r="BWH132" s="277"/>
      <c r="BWI132" s="277"/>
      <c r="BWJ132" s="277"/>
      <c r="BWK132" s="277"/>
      <c r="BWL132" s="277"/>
      <c r="BWM132" s="277"/>
      <c r="BWN132" s="277"/>
      <c r="BWO132" s="277"/>
      <c r="BWP132" s="277"/>
      <c r="BWQ132" s="277"/>
      <c r="BWR132" s="277"/>
      <c r="BWS132" s="277"/>
      <c r="BWT132" s="277"/>
      <c r="BWU132" s="277"/>
      <c r="BWV132" s="277"/>
      <c r="BWW132" s="277"/>
      <c r="BWX132" s="277"/>
      <c r="BWY132" s="277"/>
      <c r="BWZ132" s="277"/>
      <c r="BXA132" s="277"/>
      <c r="BXB132" s="277"/>
      <c r="BXC132" s="277"/>
      <c r="BXD132" s="277"/>
      <c r="BXE132" s="277"/>
      <c r="BXF132" s="277"/>
      <c r="BXG132" s="277"/>
      <c r="BXH132" s="277"/>
      <c r="BXI132" s="277"/>
      <c r="BXJ132" s="277"/>
      <c r="BXK132" s="277"/>
      <c r="BXL132" s="277"/>
      <c r="BXM132" s="277"/>
      <c r="BXN132" s="277"/>
      <c r="BXO132" s="277"/>
      <c r="BXP132" s="277"/>
      <c r="BXQ132" s="277"/>
      <c r="BXR132" s="277"/>
      <c r="BXS132" s="277"/>
      <c r="BXT132" s="277"/>
      <c r="BXU132" s="277"/>
      <c r="BXV132" s="277"/>
      <c r="BXW132" s="277"/>
      <c r="BXX132" s="277"/>
      <c r="BXY132" s="277"/>
      <c r="BXZ132" s="277"/>
      <c r="BYA132" s="277"/>
      <c r="BYB132" s="277"/>
      <c r="BYC132" s="277"/>
      <c r="BYD132" s="277"/>
      <c r="BYE132" s="277"/>
      <c r="BYF132" s="277"/>
      <c r="BYG132" s="277"/>
      <c r="BYH132" s="277"/>
      <c r="BYI132" s="277"/>
      <c r="BYJ132" s="277"/>
      <c r="BYK132" s="277"/>
      <c r="BYL132" s="277"/>
      <c r="BYM132" s="277"/>
      <c r="BYN132" s="277"/>
      <c r="BYO132" s="277"/>
      <c r="BYP132" s="277"/>
      <c r="BYQ132" s="277"/>
      <c r="BYR132" s="277"/>
      <c r="BYS132" s="277"/>
      <c r="BYT132" s="277"/>
      <c r="BYU132" s="277"/>
      <c r="BYV132" s="277"/>
      <c r="BYW132" s="277"/>
      <c r="BYX132" s="277"/>
      <c r="BYY132" s="277"/>
      <c r="BYZ132" s="277"/>
      <c r="BZA132" s="277"/>
      <c r="BZB132" s="277"/>
      <c r="BZC132" s="277"/>
      <c r="BZD132" s="277"/>
      <c r="BZE132" s="277"/>
      <c r="BZF132" s="277"/>
      <c r="BZG132" s="277"/>
      <c r="BZH132" s="277"/>
      <c r="BZI132" s="277"/>
      <c r="BZJ132" s="277"/>
      <c r="BZK132" s="277"/>
      <c r="BZL132" s="277"/>
      <c r="BZM132" s="277"/>
      <c r="BZN132" s="277"/>
      <c r="BZO132" s="277"/>
      <c r="BZP132" s="277"/>
      <c r="BZQ132" s="277"/>
      <c r="BZR132" s="277"/>
      <c r="BZS132" s="277"/>
      <c r="BZT132" s="277"/>
      <c r="BZU132" s="277"/>
      <c r="BZV132" s="277"/>
      <c r="BZW132" s="277"/>
      <c r="BZX132" s="277"/>
      <c r="BZY132" s="277"/>
      <c r="BZZ132" s="277"/>
      <c r="CAA132" s="277"/>
      <c r="CAB132" s="277"/>
      <c r="CAC132" s="277"/>
      <c r="CAD132" s="277"/>
      <c r="CAE132" s="277"/>
      <c r="CAF132" s="277"/>
      <c r="CAG132" s="277"/>
      <c r="CAH132" s="277"/>
      <c r="CAI132" s="277"/>
      <c r="CAJ132" s="277"/>
      <c r="CAK132" s="277"/>
      <c r="CAL132" s="277"/>
      <c r="CAM132" s="277"/>
      <c r="CAN132" s="277"/>
      <c r="CAO132" s="277"/>
      <c r="CAP132" s="277"/>
      <c r="CAQ132" s="277"/>
      <c r="CAR132" s="277"/>
      <c r="CAS132" s="277"/>
      <c r="CAT132" s="277"/>
      <c r="CAU132" s="277"/>
      <c r="CAV132" s="277"/>
      <c r="CAW132" s="277"/>
      <c r="CAX132" s="277"/>
      <c r="CAY132" s="277"/>
      <c r="CAZ132" s="277"/>
      <c r="CBA132" s="277"/>
      <c r="CBB132" s="277"/>
      <c r="CBC132" s="277"/>
      <c r="CBD132" s="277"/>
      <c r="CBE132" s="277"/>
      <c r="CBF132" s="277"/>
      <c r="CBG132" s="277"/>
      <c r="CBH132" s="277"/>
      <c r="CBI132" s="277"/>
      <c r="CBJ132" s="277"/>
      <c r="CBK132" s="277"/>
      <c r="CBL132" s="277"/>
      <c r="CBM132" s="277"/>
      <c r="CBN132" s="277"/>
      <c r="CBO132" s="277"/>
      <c r="CBP132" s="277"/>
      <c r="CBQ132" s="277"/>
      <c r="CBR132" s="277"/>
      <c r="CBS132" s="277"/>
      <c r="CBT132" s="277"/>
      <c r="CBU132" s="277"/>
      <c r="CBV132" s="277"/>
      <c r="CBW132" s="277"/>
      <c r="CBX132" s="277"/>
      <c r="CBY132" s="277"/>
      <c r="CBZ132" s="277"/>
      <c r="CCA132" s="277"/>
      <c r="CCB132" s="277"/>
      <c r="CCC132" s="277"/>
      <c r="CCD132" s="277"/>
      <c r="CCE132" s="277"/>
      <c r="CCF132" s="277"/>
      <c r="CCG132" s="277"/>
      <c r="CCH132" s="277"/>
      <c r="CCI132" s="277"/>
      <c r="CCJ132" s="277"/>
      <c r="CCK132" s="277"/>
      <c r="CCL132" s="277"/>
      <c r="CCM132" s="277"/>
      <c r="CCN132" s="277"/>
      <c r="CCO132" s="277"/>
      <c r="CCP132" s="277"/>
      <c r="CCQ132" s="277"/>
      <c r="CCR132" s="277"/>
      <c r="CCS132" s="277"/>
      <c r="CCT132" s="277"/>
      <c r="CCU132" s="277"/>
      <c r="CCV132" s="277"/>
      <c r="CCW132" s="277"/>
      <c r="CCX132" s="277"/>
      <c r="CCY132" s="277"/>
      <c r="CCZ132" s="277"/>
      <c r="CDA132" s="277"/>
      <c r="CDB132" s="277"/>
      <c r="CDC132" s="277"/>
      <c r="CDD132" s="277"/>
      <c r="CDE132" s="277"/>
      <c r="CDF132" s="277"/>
      <c r="CDG132" s="277"/>
      <c r="CDH132" s="277"/>
      <c r="CDI132" s="277"/>
      <c r="CDJ132" s="277"/>
      <c r="CDK132" s="277"/>
      <c r="CDL132" s="277"/>
      <c r="CDM132" s="277"/>
      <c r="CDN132" s="277"/>
      <c r="CDO132" s="277"/>
      <c r="CDP132" s="277"/>
      <c r="CDQ132" s="277"/>
      <c r="CDR132" s="277"/>
      <c r="CDS132" s="277"/>
      <c r="CDT132" s="277"/>
      <c r="CDU132" s="277"/>
      <c r="CDV132" s="277"/>
      <c r="CDW132" s="277"/>
      <c r="CDX132" s="277"/>
      <c r="CDY132" s="277"/>
      <c r="CDZ132" s="277"/>
      <c r="CEA132" s="277"/>
      <c r="CEB132" s="277"/>
      <c r="CEC132" s="277"/>
      <c r="CED132" s="277"/>
      <c r="CEE132" s="277"/>
      <c r="CEF132" s="277"/>
      <c r="CEG132" s="277"/>
      <c r="CEH132" s="277"/>
      <c r="CEI132" s="277"/>
      <c r="CEJ132" s="277"/>
      <c r="CEK132" s="277"/>
      <c r="CEL132" s="277"/>
      <c r="CEM132" s="277"/>
      <c r="CEN132" s="277"/>
      <c r="CEO132" s="277"/>
      <c r="CEP132" s="277"/>
      <c r="CEQ132" s="277"/>
      <c r="CER132" s="277"/>
      <c r="CES132" s="277"/>
      <c r="CET132" s="277"/>
      <c r="CEU132" s="277"/>
      <c r="CEV132" s="277"/>
      <c r="CEW132" s="277"/>
      <c r="CEX132" s="277"/>
      <c r="CEY132" s="277"/>
      <c r="CEZ132" s="277"/>
      <c r="CFA132" s="277"/>
      <c r="CFB132" s="277"/>
      <c r="CFC132" s="277"/>
      <c r="CFD132" s="277"/>
      <c r="CFE132" s="277"/>
      <c r="CFF132" s="277"/>
      <c r="CFG132" s="277"/>
      <c r="CFH132" s="277"/>
      <c r="CFI132" s="277"/>
      <c r="CFJ132" s="277"/>
      <c r="CFK132" s="277"/>
      <c r="CFL132" s="277"/>
      <c r="CFM132" s="277"/>
      <c r="CFN132" s="277"/>
      <c r="CFO132" s="277"/>
      <c r="CFP132" s="277"/>
      <c r="CFQ132" s="277"/>
      <c r="CFR132" s="277"/>
      <c r="CFS132" s="277"/>
      <c r="CFT132" s="277"/>
      <c r="CFU132" s="277"/>
      <c r="CFV132" s="277"/>
      <c r="CFW132" s="277"/>
      <c r="CFX132" s="277"/>
      <c r="CFY132" s="277"/>
      <c r="CFZ132" s="277"/>
      <c r="CGA132" s="277"/>
      <c r="CGB132" s="277"/>
      <c r="CGC132" s="277"/>
      <c r="CGD132" s="277"/>
      <c r="CGE132" s="277"/>
      <c r="CGF132" s="277"/>
      <c r="CGG132" s="277"/>
      <c r="CGH132" s="277"/>
      <c r="CGI132" s="277"/>
      <c r="CGJ132" s="277"/>
      <c r="CGK132" s="277"/>
      <c r="CGL132" s="277"/>
      <c r="CGM132" s="277"/>
      <c r="CGN132" s="277"/>
      <c r="CGO132" s="277"/>
      <c r="CGP132" s="277"/>
      <c r="CGQ132" s="277"/>
      <c r="CGR132" s="277"/>
      <c r="CGS132" s="277"/>
      <c r="CGT132" s="277"/>
      <c r="CGU132" s="277"/>
      <c r="CGV132" s="277"/>
      <c r="CGW132" s="277"/>
      <c r="CGX132" s="277"/>
      <c r="CGY132" s="277"/>
      <c r="CGZ132" s="277"/>
      <c r="CHA132" s="277"/>
      <c r="CHB132" s="277"/>
      <c r="CHC132" s="277"/>
      <c r="CHD132" s="277"/>
      <c r="CHE132" s="277"/>
      <c r="CHF132" s="277"/>
      <c r="CHG132" s="277"/>
      <c r="CHH132" s="277"/>
      <c r="CHI132" s="277"/>
      <c r="CHJ132" s="277"/>
      <c r="CHK132" s="277"/>
      <c r="CHL132" s="277"/>
      <c r="CHM132" s="277"/>
      <c r="CHN132" s="277"/>
      <c r="CHO132" s="277"/>
      <c r="CHP132" s="277"/>
      <c r="CHQ132" s="277"/>
      <c r="CHR132" s="277"/>
      <c r="CHS132" s="277"/>
      <c r="CHT132" s="277"/>
      <c r="CHU132" s="277"/>
      <c r="CHV132" s="277"/>
      <c r="CHW132" s="277"/>
      <c r="CHX132" s="277"/>
      <c r="CHY132" s="277"/>
      <c r="CHZ132" s="277"/>
      <c r="CIA132" s="277"/>
      <c r="CIB132" s="277"/>
      <c r="CIC132" s="277"/>
      <c r="CID132" s="277"/>
      <c r="CIE132" s="277"/>
      <c r="CIF132" s="277"/>
      <c r="CIG132" s="277"/>
      <c r="CIH132" s="277"/>
      <c r="CII132" s="277"/>
      <c r="CIJ132" s="277"/>
      <c r="CIK132" s="277"/>
      <c r="CIL132" s="277"/>
      <c r="CIM132" s="277"/>
      <c r="CIN132" s="277"/>
      <c r="CIO132" s="277"/>
      <c r="CIP132" s="277"/>
      <c r="CIQ132" s="277"/>
      <c r="CIR132" s="277"/>
      <c r="CIS132" s="277"/>
      <c r="CIT132" s="277"/>
      <c r="CIU132" s="277"/>
      <c r="CIV132" s="277"/>
      <c r="CIW132" s="277"/>
      <c r="CIX132" s="277"/>
      <c r="CIY132" s="277"/>
      <c r="CIZ132" s="277"/>
      <c r="CJA132" s="277"/>
      <c r="CJB132" s="277"/>
      <c r="CJC132" s="277"/>
      <c r="CJD132" s="277"/>
      <c r="CJE132" s="277"/>
      <c r="CJF132" s="277"/>
      <c r="CJG132" s="277"/>
      <c r="CJH132" s="277"/>
      <c r="CJI132" s="277"/>
      <c r="CJJ132" s="277"/>
      <c r="CJK132" s="277"/>
      <c r="CJL132" s="277"/>
      <c r="CJM132" s="277"/>
      <c r="CJN132" s="277"/>
      <c r="CJO132" s="277"/>
      <c r="CJP132" s="277"/>
      <c r="CJQ132" s="277"/>
      <c r="CJR132" s="277"/>
      <c r="CJS132" s="277"/>
      <c r="CJT132" s="277"/>
      <c r="CJU132" s="277"/>
      <c r="CJV132" s="277"/>
      <c r="CJW132" s="277"/>
      <c r="CJX132" s="277"/>
      <c r="CJY132" s="277"/>
      <c r="CJZ132" s="277"/>
      <c r="CKA132" s="277"/>
      <c r="CKB132" s="277"/>
      <c r="CKC132" s="277"/>
      <c r="CKD132" s="277"/>
      <c r="CKE132" s="277"/>
      <c r="CKF132" s="277"/>
      <c r="CKG132" s="277"/>
      <c r="CKH132" s="277"/>
      <c r="CKI132" s="277"/>
      <c r="CKJ132" s="277"/>
      <c r="CKK132" s="277"/>
      <c r="CKL132" s="277"/>
      <c r="CKM132" s="277"/>
      <c r="CKN132" s="277"/>
      <c r="CKO132" s="277"/>
      <c r="CKP132" s="277"/>
      <c r="CKQ132" s="277"/>
      <c r="CKR132" s="277"/>
      <c r="CKS132" s="277"/>
      <c r="CKT132" s="277"/>
      <c r="CKU132" s="277"/>
      <c r="CKV132" s="277"/>
      <c r="CKW132" s="277"/>
      <c r="CKX132" s="277"/>
      <c r="CKY132" s="277"/>
      <c r="CKZ132" s="277"/>
      <c r="CLA132" s="277"/>
      <c r="CLB132" s="277"/>
      <c r="CLC132" s="277"/>
      <c r="CLD132" s="277"/>
      <c r="CLE132" s="277"/>
      <c r="CLF132" s="277"/>
      <c r="CLG132" s="277"/>
      <c r="CLH132" s="277"/>
      <c r="CLI132" s="277"/>
      <c r="CLJ132" s="277"/>
      <c r="CLK132" s="277"/>
      <c r="CLL132" s="277"/>
      <c r="CLM132" s="277"/>
      <c r="CLN132" s="277"/>
      <c r="CLO132" s="277"/>
      <c r="CLP132" s="277"/>
      <c r="CLQ132" s="277"/>
      <c r="CLR132" s="277"/>
      <c r="CLS132" s="277"/>
      <c r="CLT132" s="277"/>
      <c r="CLU132" s="277"/>
      <c r="CLV132" s="277"/>
      <c r="CLW132" s="277"/>
      <c r="CLX132" s="277"/>
      <c r="CLY132" s="277"/>
      <c r="CLZ132" s="277"/>
      <c r="CMA132" s="277"/>
      <c r="CMB132" s="277"/>
      <c r="CMC132" s="277"/>
      <c r="CMD132" s="277"/>
      <c r="CME132" s="277"/>
      <c r="CMF132" s="277"/>
      <c r="CMG132" s="277"/>
      <c r="CMH132" s="277"/>
      <c r="CMI132" s="277"/>
      <c r="CMJ132" s="277"/>
      <c r="CMK132" s="277"/>
      <c r="CML132" s="277"/>
      <c r="CMM132" s="277"/>
      <c r="CMN132" s="277"/>
      <c r="CMO132" s="277"/>
      <c r="CMP132" s="277"/>
      <c r="CMQ132" s="277"/>
      <c r="CMR132" s="277"/>
      <c r="CMS132" s="277"/>
      <c r="CMT132" s="277"/>
      <c r="CMU132" s="277"/>
      <c r="CMV132" s="277"/>
      <c r="CMW132" s="277"/>
      <c r="CMX132" s="277"/>
      <c r="CMY132" s="277"/>
      <c r="CMZ132" s="277"/>
      <c r="CNA132" s="277"/>
      <c r="CNB132" s="277"/>
      <c r="CNC132" s="277"/>
      <c r="CND132" s="277"/>
      <c r="CNE132" s="277"/>
      <c r="CNF132" s="277"/>
      <c r="CNG132" s="277"/>
      <c r="CNH132" s="277"/>
      <c r="CNI132" s="277"/>
      <c r="CNJ132" s="277"/>
      <c r="CNK132" s="277"/>
      <c r="CNL132" s="277"/>
      <c r="CNM132" s="277"/>
      <c r="CNN132" s="277"/>
      <c r="CNO132" s="277"/>
      <c r="CNP132" s="277"/>
      <c r="CNQ132" s="277"/>
      <c r="CNR132" s="277"/>
      <c r="CNS132" s="277"/>
      <c r="CNT132" s="277"/>
      <c r="CNU132" s="277"/>
      <c r="CNV132" s="277"/>
      <c r="CNW132" s="277"/>
      <c r="CNX132" s="277"/>
      <c r="CNY132" s="277"/>
      <c r="CNZ132" s="277"/>
      <c r="COA132" s="277"/>
      <c r="COB132" s="277"/>
      <c r="COC132" s="277"/>
      <c r="COD132" s="277"/>
      <c r="COE132" s="277"/>
      <c r="COF132" s="277"/>
      <c r="COG132" s="277"/>
      <c r="COH132" s="277"/>
      <c r="COI132" s="277"/>
      <c r="COJ132" s="277"/>
      <c r="COK132" s="277"/>
      <c r="COL132" s="277"/>
      <c r="COM132" s="277"/>
      <c r="CON132" s="277"/>
      <c r="COO132" s="277"/>
      <c r="COP132" s="277"/>
      <c r="COQ132" s="277"/>
      <c r="COR132" s="277"/>
      <c r="COS132" s="277"/>
      <c r="COT132" s="277"/>
      <c r="COU132" s="277"/>
      <c r="COV132" s="277"/>
      <c r="COW132" s="277"/>
      <c r="COX132" s="277"/>
      <c r="COY132" s="277"/>
      <c r="COZ132" s="277"/>
      <c r="CPA132" s="277"/>
      <c r="CPB132" s="277"/>
      <c r="CPC132" s="277"/>
      <c r="CPD132" s="277"/>
      <c r="CPE132" s="277"/>
      <c r="CPF132" s="277"/>
      <c r="CPG132" s="277"/>
      <c r="CPH132" s="277"/>
      <c r="CPI132" s="277"/>
      <c r="CPJ132" s="277"/>
      <c r="CPK132" s="277"/>
      <c r="CPL132" s="277"/>
      <c r="CPM132" s="277"/>
      <c r="CPN132" s="277"/>
      <c r="CPO132" s="277"/>
      <c r="CPP132" s="277"/>
      <c r="CPQ132" s="277"/>
      <c r="CPR132" s="277"/>
      <c r="CPS132" s="277"/>
      <c r="CPT132" s="277"/>
      <c r="CPU132" s="277"/>
      <c r="CPV132" s="277"/>
      <c r="CPW132" s="277"/>
      <c r="CPX132" s="277"/>
      <c r="CPY132" s="277"/>
      <c r="CPZ132" s="277"/>
      <c r="CQA132" s="277"/>
      <c r="CQB132" s="277"/>
      <c r="CQC132" s="277"/>
      <c r="CQD132" s="277"/>
      <c r="CQE132" s="277"/>
      <c r="CQF132" s="277"/>
      <c r="CQG132" s="277"/>
      <c r="CQH132" s="277"/>
      <c r="CQI132" s="277"/>
      <c r="CQJ132" s="277"/>
      <c r="CQK132" s="277"/>
      <c r="CQL132" s="277"/>
      <c r="CQM132" s="277"/>
      <c r="CQN132" s="277"/>
      <c r="CQO132" s="277"/>
      <c r="CQP132" s="277"/>
      <c r="CQQ132" s="277"/>
      <c r="CQR132" s="277"/>
      <c r="CQS132" s="277"/>
      <c r="CQT132" s="277"/>
      <c r="CQU132" s="277"/>
      <c r="CQV132" s="277"/>
      <c r="CQW132" s="277"/>
      <c r="CQX132" s="277"/>
      <c r="CQY132" s="277"/>
      <c r="CQZ132" s="277"/>
      <c r="CRA132" s="277"/>
      <c r="CRB132" s="277"/>
      <c r="CRC132" s="277"/>
      <c r="CRD132" s="277"/>
      <c r="CRE132" s="277"/>
      <c r="CRF132" s="277"/>
      <c r="CRG132" s="277"/>
      <c r="CRH132" s="277"/>
      <c r="CRI132" s="277"/>
      <c r="CRJ132" s="277"/>
      <c r="CRK132" s="277"/>
      <c r="CRL132" s="277"/>
      <c r="CRM132" s="277"/>
      <c r="CRN132" s="277"/>
      <c r="CRO132" s="277"/>
      <c r="CRP132" s="277"/>
      <c r="CRQ132" s="277"/>
      <c r="CRR132" s="277"/>
      <c r="CRS132" s="277"/>
      <c r="CRT132" s="277"/>
      <c r="CRU132" s="277"/>
      <c r="CRV132" s="277"/>
      <c r="CRW132" s="277"/>
      <c r="CRX132" s="277"/>
      <c r="CRY132" s="277"/>
      <c r="CRZ132" s="277"/>
      <c r="CSA132" s="277"/>
      <c r="CSB132" s="277"/>
      <c r="CSC132" s="277"/>
      <c r="CSD132" s="277"/>
      <c r="CSE132" s="277"/>
      <c r="CSF132" s="277"/>
      <c r="CSG132" s="277"/>
      <c r="CSH132" s="277"/>
      <c r="CSI132" s="277"/>
      <c r="CSJ132" s="277"/>
      <c r="CSK132" s="277"/>
      <c r="CSL132" s="277"/>
      <c r="CSM132" s="277"/>
      <c r="CSN132" s="277"/>
      <c r="CSO132" s="277"/>
      <c r="CSP132" s="277"/>
      <c r="CSQ132" s="277"/>
      <c r="CSR132" s="277"/>
      <c r="CSS132" s="277"/>
      <c r="CST132" s="277"/>
      <c r="CSU132" s="277"/>
      <c r="CSV132" s="277"/>
      <c r="CSW132" s="277"/>
      <c r="CSX132" s="277"/>
      <c r="CSY132" s="277"/>
      <c r="CSZ132" s="277"/>
      <c r="CTA132" s="277"/>
      <c r="CTB132" s="277"/>
      <c r="CTC132" s="277"/>
      <c r="CTD132" s="277"/>
      <c r="CTE132" s="277"/>
      <c r="CTF132" s="277"/>
      <c r="CTG132" s="277"/>
      <c r="CTH132" s="277"/>
      <c r="CTI132" s="277"/>
      <c r="CTJ132" s="277"/>
      <c r="CTK132" s="277"/>
      <c r="CTL132" s="277"/>
      <c r="CTM132" s="277"/>
      <c r="CTN132" s="277"/>
      <c r="CTO132" s="277"/>
      <c r="CTP132" s="277"/>
      <c r="CTQ132" s="277"/>
      <c r="CTR132" s="277"/>
      <c r="CTS132" s="277"/>
      <c r="CTT132" s="277"/>
      <c r="CTU132" s="277"/>
      <c r="CTV132" s="277"/>
      <c r="CTW132" s="277"/>
      <c r="CTX132" s="277"/>
      <c r="CTY132" s="277"/>
      <c r="CTZ132" s="277"/>
      <c r="CUA132" s="277"/>
      <c r="CUB132" s="277"/>
      <c r="CUC132" s="277"/>
      <c r="CUD132" s="277"/>
      <c r="CUE132" s="277"/>
      <c r="CUF132" s="277"/>
      <c r="CUG132" s="277"/>
      <c r="CUH132" s="277"/>
      <c r="CUI132" s="277"/>
      <c r="CUJ132" s="277"/>
      <c r="CUK132" s="277"/>
      <c r="CUL132" s="277"/>
      <c r="CUM132" s="277"/>
      <c r="CUN132" s="277"/>
      <c r="CUO132" s="277"/>
      <c r="CUP132" s="277"/>
      <c r="CUQ132" s="277"/>
      <c r="CUR132" s="277"/>
      <c r="CUS132" s="277"/>
      <c r="CUT132" s="277"/>
      <c r="CUU132" s="277"/>
      <c r="CUV132" s="277"/>
      <c r="CUW132" s="277"/>
      <c r="CUX132" s="277"/>
      <c r="CUY132" s="277"/>
      <c r="CUZ132" s="277"/>
      <c r="CVA132" s="277"/>
      <c r="CVB132" s="277"/>
      <c r="CVC132" s="277"/>
      <c r="CVD132" s="277"/>
      <c r="CVE132" s="277"/>
      <c r="CVF132" s="277"/>
      <c r="CVG132" s="277"/>
      <c r="CVH132" s="277"/>
      <c r="CVI132" s="277"/>
      <c r="CVJ132" s="277"/>
      <c r="CVK132" s="277"/>
      <c r="CVL132" s="277"/>
      <c r="CVM132" s="277"/>
      <c r="CVN132" s="277"/>
      <c r="CVO132" s="277"/>
      <c r="CVP132" s="277"/>
      <c r="CVQ132" s="277"/>
      <c r="CVR132" s="277"/>
      <c r="CVS132" s="277"/>
      <c r="CVT132" s="277"/>
      <c r="CVU132" s="277"/>
      <c r="CVV132" s="277"/>
      <c r="CVW132" s="277"/>
      <c r="CVX132" s="277"/>
      <c r="CVY132" s="277"/>
      <c r="CVZ132" s="277"/>
      <c r="CWA132" s="277"/>
      <c r="CWB132" s="277"/>
      <c r="CWC132" s="277"/>
      <c r="CWD132" s="277"/>
      <c r="CWE132" s="277"/>
      <c r="CWF132" s="277"/>
      <c r="CWG132" s="277"/>
      <c r="CWH132" s="277"/>
      <c r="CWI132" s="277"/>
      <c r="CWJ132" s="277"/>
      <c r="CWK132" s="277"/>
      <c r="CWL132" s="277"/>
      <c r="CWM132" s="277"/>
      <c r="CWN132" s="277"/>
      <c r="CWO132" s="277"/>
      <c r="CWP132" s="277"/>
      <c r="CWQ132" s="277"/>
      <c r="CWR132" s="277"/>
      <c r="CWS132" s="277"/>
      <c r="CWT132" s="277"/>
      <c r="CWU132" s="277"/>
      <c r="CWV132" s="277"/>
      <c r="CWW132" s="277"/>
      <c r="CWX132" s="277"/>
      <c r="CWY132" s="277"/>
      <c r="CWZ132" s="277"/>
      <c r="CXA132" s="277"/>
      <c r="CXB132" s="277"/>
      <c r="CXC132" s="277"/>
      <c r="CXD132" s="277"/>
      <c r="CXE132" s="277"/>
      <c r="CXF132" s="277"/>
      <c r="CXG132" s="277"/>
      <c r="CXH132" s="277"/>
      <c r="CXI132" s="277"/>
      <c r="CXJ132" s="277"/>
      <c r="CXK132" s="277"/>
      <c r="CXL132" s="277"/>
      <c r="CXM132" s="277"/>
      <c r="CXN132" s="277"/>
      <c r="CXO132" s="277"/>
      <c r="CXP132" s="277"/>
      <c r="CXQ132" s="277"/>
      <c r="CXR132" s="277"/>
      <c r="CXS132" s="277"/>
      <c r="CXT132" s="277"/>
      <c r="CXU132" s="277"/>
      <c r="CXV132" s="277"/>
      <c r="CXW132" s="277"/>
      <c r="CXX132" s="277"/>
      <c r="CXY132" s="277"/>
      <c r="CXZ132" s="277"/>
      <c r="CYA132" s="277"/>
      <c r="CYB132" s="277"/>
      <c r="CYC132" s="277"/>
      <c r="CYD132" s="277"/>
      <c r="CYE132" s="277"/>
      <c r="CYF132" s="277"/>
      <c r="CYG132" s="277"/>
      <c r="CYH132" s="277"/>
      <c r="CYI132" s="277"/>
      <c r="CYJ132" s="277"/>
      <c r="CYK132" s="277"/>
      <c r="CYL132" s="277"/>
      <c r="CYM132" s="277"/>
      <c r="CYN132" s="277"/>
      <c r="CYO132" s="277"/>
      <c r="CYP132" s="277"/>
      <c r="CYQ132" s="277"/>
      <c r="CYR132" s="277"/>
      <c r="CYS132" s="277"/>
      <c r="CYT132" s="277"/>
      <c r="CYU132" s="277"/>
      <c r="CYV132" s="277"/>
      <c r="CYW132" s="277"/>
      <c r="CYX132" s="277"/>
      <c r="CYY132" s="277"/>
      <c r="CYZ132" s="277"/>
      <c r="CZA132" s="277"/>
      <c r="CZB132" s="277"/>
      <c r="CZC132" s="277"/>
      <c r="CZD132" s="277"/>
      <c r="CZE132" s="277"/>
      <c r="CZF132" s="277"/>
      <c r="CZG132" s="277"/>
      <c r="CZH132" s="277"/>
      <c r="CZI132" s="277"/>
      <c r="CZJ132" s="277"/>
      <c r="CZK132" s="277"/>
      <c r="CZL132" s="277"/>
      <c r="CZM132" s="277"/>
      <c r="CZN132" s="277"/>
      <c r="CZO132" s="277"/>
      <c r="CZP132" s="277"/>
      <c r="CZQ132" s="277"/>
      <c r="CZR132" s="277"/>
      <c r="CZS132" s="277"/>
      <c r="CZT132" s="277"/>
      <c r="CZU132" s="277"/>
      <c r="CZV132" s="277"/>
      <c r="CZW132" s="277"/>
      <c r="CZX132" s="277"/>
      <c r="CZY132" s="277"/>
      <c r="CZZ132" s="277"/>
      <c r="DAA132" s="277"/>
      <c r="DAB132" s="277"/>
      <c r="DAC132" s="277"/>
      <c r="DAD132" s="277"/>
      <c r="DAE132" s="277"/>
      <c r="DAF132" s="277"/>
      <c r="DAG132" s="277"/>
      <c r="DAH132" s="277"/>
      <c r="DAI132" s="277"/>
      <c r="DAJ132" s="277"/>
      <c r="DAK132" s="277"/>
      <c r="DAL132" s="277"/>
      <c r="DAM132" s="277"/>
      <c r="DAN132" s="277"/>
      <c r="DAO132" s="277"/>
      <c r="DAP132" s="277"/>
      <c r="DAQ132" s="277"/>
      <c r="DAR132" s="277"/>
      <c r="DAS132" s="277"/>
      <c r="DAT132" s="277"/>
      <c r="DAU132" s="277"/>
      <c r="DAV132" s="277"/>
      <c r="DAW132" s="277"/>
      <c r="DAX132" s="277"/>
      <c r="DAY132" s="277"/>
      <c r="DAZ132" s="277"/>
      <c r="DBA132" s="277"/>
      <c r="DBB132" s="277"/>
      <c r="DBC132" s="277"/>
      <c r="DBD132" s="277"/>
      <c r="DBE132" s="277"/>
      <c r="DBF132" s="277"/>
      <c r="DBG132" s="277"/>
      <c r="DBH132" s="277"/>
      <c r="DBI132" s="277"/>
      <c r="DBJ132" s="277"/>
      <c r="DBK132" s="277"/>
      <c r="DBL132" s="277"/>
      <c r="DBM132" s="277"/>
      <c r="DBN132" s="277"/>
      <c r="DBO132" s="277"/>
      <c r="DBP132" s="277"/>
      <c r="DBQ132" s="277"/>
      <c r="DBR132" s="277"/>
      <c r="DBS132" s="277"/>
      <c r="DBT132" s="277"/>
      <c r="DBU132" s="277"/>
      <c r="DBV132" s="277"/>
      <c r="DBW132" s="277"/>
      <c r="DBX132" s="277"/>
      <c r="DBY132" s="277"/>
      <c r="DBZ132" s="277"/>
      <c r="DCA132" s="277"/>
      <c r="DCB132" s="277"/>
      <c r="DCC132" s="277"/>
      <c r="DCD132" s="277"/>
      <c r="DCE132" s="277"/>
      <c r="DCF132" s="277"/>
      <c r="DCG132" s="277"/>
      <c r="DCH132" s="277"/>
      <c r="DCI132" s="277"/>
      <c r="DCJ132" s="277"/>
      <c r="DCK132" s="277"/>
      <c r="DCL132" s="277"/>
      <c r="DCM132" s="277"/>
      <c r="DCN132" s="277"/>
      <c r="DCO132" s="277"/>
      <c r="DCP132" s="277"/>
      <c r="DCQ132" s="277"/>
      <c r="DCR132" s="277"/>
      <c r="DCS132" s="277"/>
      <c r="DCT132" s="277"/>
      <c r="DCU132" s="277"/>
      <c r="DCV132" s="277"/>
      <c r="DCW132" s="277"/>
      <c r="DCX132" s="277"/>
      <c r="DCY132" s="277"/>
      <c r="DCZ132" s="277"/>
      <c r="DDA132" s="277"/>
      <c r="DDB132" s="277"/>
      <c r="DDC132" s="277"/>
      <c r="DDD132" s="277"/>
      <c r="DDE132" s="277"/>
      <c r="DDF132" s="277"/>
      <c r="DDG132" s="277"/>
      <c r="DDH132" s="277"/>
      <c r="DDI132" s="277"/>
      <c r="DDJ132" s="277"/>
      <c r="DDK132" s="277"/>
      <c r="DDL132" s="277"/>
      <c r="DDM132" s="277"/>
      <c r="DDN132" s="277"/>
      <c r="DDO132" s="277"/>
      <c r="DDP132" s="277"/>
      <c r="DDQ132" s="277"/>
      <c r="DDR132" s="277"/>
      <c r="DDS132" s="277"/>
      <c r="DDT132" s="277"/>
      <c r="DDU132" s="277"/>
      <c r="DDV132" s="277"/>
      <c r="DDW132" s="277"/>
      <c r="DDX132" s="277"/>
      <c r="DDY132" s="277"/>
      <c r="DDZ132" s="277"/>
      <c r="DEA132" s="277"/>
      <c r="DEB132" s="277"/>
      <c r="DEC132" s="277"/>
      <c r="DED132" s="277"/>
      <c r="DEE132" s="277"/>
      <c r="DEF132" s="277"/>
      <c r="DEG132" s="277"/>
      <c r="DEH132" s="277"/>
      <c r="DEI132" s="277"/>
      <c r="DEJ132" s="277"/>
      <c r="DEK132" s="277"/>
      <c r="DEL132" s="277"/>
      <c r="DEM132" s="277"/>
      <c r="DEN132" s="277"/>
      <c r="DEO132" s="277"/>
      <c r="DEP132" s="277"/>
      <c r="DEQ132" s="277"/>
      <c r="DER132" s="277"/>
      <c r="DES132" s="277"/>
      <c r="DET132" s="277"/>
      <c r="DEU132" s="277"/>
      <c r="DEV132" s="277"/>
      <c r="DEW132" s="277"/>
      <c r="DEX132" s="277"/>
      <c r="DEY132" s="277"/>
      <c r="DEZ132" s="277"/>
      <c r="DFA132" s="277"/>
      <c r="DFB132" s="277"/>
      <c r="DFC132" s="277"/>
      <c r="DFD132" s="277"/>
      <c r="DFE132" s="277"/>
      <c r="DFF132" s="277"/>
      <c r="DFG132" s="277"/>
      <c r="DFH132" s="277"/>
      <c r="DFI132" s="277"/>
      <c r="DFJ132" s="277"/>
      <c r="DFK132" s="277"/>
      <c r="DFL132" s="277"/>
      <c r="DFM132" s="277"/>
      <c r="DFN132" s="277"/>
      <c r="DFO132" s="277"/>
      <c r="DFP132" s="277"/>
      <c r="DFQ132" s="277"/>
      <c r="DFR132" s="277"/>
      <c r="DFS132" s="277"/>
      <c r="DFT132" s="277"/>
      <c r="DFU132" s="277"/>
      <c r="DFV132" s="277"/>
      <c r="DFW132" s="277"/>
      <c r="DFX132" s="277"/>
      <c r="DFY132" s="277"/>
      <c r="DFZ132" s="277"/>
      <c r="DGA132" s="277"/>
      <c r="DGB132" s="277"/>
      <c r="DGC132" s="277"/>
      <c r="DGD132" s="277"/>
      <c r="DGE132" s="277"/>
      <c r="DGF132" s="277"/>
      <c r="DGG132" s="277"/>
      <c r="DGH132" s="277"/>
      <c r="DGI132" s="277"/>
      <c r="DGJ132" s="277"/>
      <c r="DGK132" s="277"/>
      <c r="DGL132" s="277"/>
      <c r="DGM132" s="277"/>
      <c r="DGN132" s="277"/>
      <c r="DGO132" s="277"/>
      <c r="DGP132" s="277"/>
      <c r="DGQ132" s="277"/>
      <c r="DGR132" s="277"/>
      <c r="DGS132" s="277"/>
      <c r="DGT132" s="277"/>
      <c r="DGU132" s="277"/>
      <c r="DGV132" s="277"/>
      <c r="DGW132" s="277"/>
      <c r="DGX132" s="277"/>
      <c r="DGY132" s="277"/>
      <c r="DGZ132" s="277"/>
      <c r="DHA132" s="277"/>
      <c r="DHB132" s="277"/>
      <c r="DHC132" s="277"/>
      <c r="DHD132" s="277"/>
      <c r="DHE132" s="277"/>
      <c r="DHF132" s="277"/>
      <c r="DHG132" s="277"/>
      <c r="DHH132" s="277"/>
      <c r="DHI132" s="277"/>
      <c r="DHJ132" s="277"/>
      <c r="DHK132" s="277"/>
      <c r="DHL132" s="277"/>
      <c r="DHM132" s="277"/>
      <c r="DHN132" s="277"/>
      <c r="DHO132" s="277"/>
      <c r="DHP132" s="277"/>
      <c r="DHQ132" s="277"/>
      <c r="DHR132" s="277"/>
      <c r="DHS132" s="277"/>
      <c r="DHT132" s="277"/>
      <c r="DHU132" s="277"/>
      <c r="DHV132" s="277"/>
      <c r="DHW132" s="277"/>
      <c r="DHX132" s="277"/>
      <c r="DHY132" s="277"/>
      <c r="DHZ132" s="277"/>
      <c r="DIA132" s="277"/>
      <c r="DIB132" s="277"/>
      <c r="DIC132" s="277"/>
      <c r="DID132" s="277"/>
      <c r="DIE132" s="277"/>
      <c r="DIF132" s="277"/>
      <c r="DIG132" s="277"/>
      <c r="DIH132" s="277"/>
      <c r="DII132" s="277"/>
      <c r="DIJ132" s="277"/>
      <c r="DIK132" s="277"/>
      <c r="DIL132" s="277"/>
      <c r="DIM132" s="277"/>
      <c r="DIN132" s="277"/>
      <c r="DIO132" s="277"/>
      <c r="DIP132" s="277"/>
      <c r="DIQ132" s="277"/>
      <c r="DIR132" s="277"/>
      <c r="DIS132" s="277"/>
      <c r="DIT132" s="277"/>
      <c r="DIU132" s="277"/>
      <c r="DIV132" s="277"/>
      <c r="DIW132" s="277"/>
      <c r="DIX132" s="277"/>
      <c r="DIY132" s="277"/>
      <c r="DIZ132" s="277"/>
      <c r="DJA132" s="277"/>
      <c r="DJB132" s="277"/>
      <c r="DJC132" s="277"/>
      <c r="DJD132" s="277"/>
      <c r="DJE132" s="277"/>
      <c r="DJF132" s="277"/>
      <c r="DJG132" s="277"/>
      <c r="DJH132" s="277"/>
      <c r="DJI132" s="277"/>
      <c r="DJJ132" s="277"/>
      <c r="DJK132" s="277"/>
      <c r="DJL132" s="277"/>
      <c r="DJM132" s="277"/>
      <c r="DJN132" s="277"/>
      <c r="DJO132" s="277"/>
      <c r="DJP132" s="277"/>
      <c r="DJQ132" s="277"/>
      <c r="DJR132" s="277"/>
      <c r="DJS132" s="277"/>
      <c r="DJT132" s="277"/>
      <c r="DJU132" s="277"/>
      <c r="DJV132" s="277"/>
      <c r="DJW132" s="277"/>
      <c r="DJX132" s="277"/>
      <c r="DJY132" s="277"/>
      <c r="DJZ132" s="277"/>
      <c r="DKA132" s="277"/>
      <c r="DKB132" s="277"/>
      <c r="DKC132" s="277"/>
      <c r="DKD132" s="277"/>
      <c r="DKE132" s="277"/>
      <c r="DKF132" s="277"/>
      <c r="DKG132" s="277"/>
      <c r="DKH132" s="277"/>
      <c r="DKI132" s="277"/>
      <c r="DKJ132" s="277"/>
      <c r="DKK132" s="277"/>
      <c r="DKL132" s="277"/>
      <c r="DKM132" s="277"/>
      <c r="DKN132" s="277"/>
      <c r="DKO132" s="277"/>
      <c r="DKP132" s="277"/>
      <c r="DKQ132" s="277"/>
      <c r="DKR132" s="277"/>
      <c r="DKS132" s="277"/>
      <c r="DKT132" s="277"/>
      <c r="DKU132" s="277"/>
      <c r="DKV132" s="277"/>
      <c r="DKW132" s="277"/>
      <c r="DKX132" s="277"/>
      <c r="DKY132" s="277"/>
      <c r="DKZ132" s="277"/>
      <c r="DLA132" s="277"/>
      <c r="DLB132" s="277"/>
      <c r="DLC132" s="277"/>
      <c r="DLD132" s="277"/>
      <c r="DLE132" s="277"/>
      <c r="DLF132" s="277"/>
      <c r="DLG132" s="277"/>
      <c r="DLH132" s="277"/>
      <c r="DLI132" s="277"/>
      <c r="DLJ132" s="277"/>
      <c r="DLK132" s="277"/>
      <c r="DLL132" s="277"/>
      <c r="DLM132" s="277"/>
      <c r="DLN132" s="277"/>
      <c r="DLO132" s="277"/>
      <c r="DLP132" s="277"/>
      <c r="DLQ132" s="277"/>
      <c r="DLR132" s="277"/>
      <c r="DLS132" s="277"/>
      <c r="DLT132" s="277"/>
      <c r="DLU132" s="277"/>
      <c r="DLV132" s="277"/>
      <c r="DLW132" s="277"/>
      <c r="DLX132" s="277"/>
      <c r="DLY132" s="277"/>
      <c r="DLZ132" s="277"/>
      <c r="DMA132" s="277"/>
      <c r="DMB132" s="277"/>
      <c r="DMC132" s="277"/>
      <c r="DMD132" s="277"/>
      <c r="DME132" s="277"/>
      <c r="DMF132" s="277"/>
      <c r="DMG132" s="277"/>
      <c r="DMH132" s="277"/>
      <c r="DMI132" s="277"/>
      <c r="DMJ132" s="277"/>
      <c r="DMK132" s="277"/>
      <c r="DML132" s="277"/>
      <c r="DMM132" s="277"/>
      <c r="DMN132" s="277"/>
      <c r="DMO132" s="277"/>
      <c r="DMP132" s="277"/>
      <c r="DMQ132" s="277"/>
      <c r="DMR132" s="277"/>
      <c r="DMS132" s="277"/>
      <c r="DMT132" s="277"/>
      <c r="DMU132" s="277"/>
      <c r="DMV132" s="277"/>
      <c r="DMW132" s="277"/>
      <c r="DMX132" s="277"/>
      <c r="DMY132" s="277"/>
      <c r="DMZ132" s="277"/>
      <c r="DNA132" s="277"/>
      <c r="DNB132" s="277"/>
      <c r="DNC132" s="277"/>
      <c r="DND132" s="277"/>
      <c r="DNE132" s="277"/>
      <c r="DNF132" s="277"/>
      <c r="DNG132" s="277"/>
      <c r="DNH132" s="277"/>
      <c r="DNI132" s="277"/>
      <c r="DNJ132" s="277"/>
      <c r="DNK132" s="277"/>
      <c r="DNL132" s="277"/>
      <c r="DNM132" s="277"/>
      <c r="DNN132" s="277"/>
      <c r="DNO132" s="277"/>
      <c r="DNP132" s="277"/>
      <c r="DNQ132" s="277"/>
      <c r="DNR132" s="277"/>
      <c r="DNS132" s="277"/>
      <c r="DNT132" s="277"/>
      <c r="DNU132" s="277"/>
      <c r="DNV132" s="277"/>
      <c r="DNW132" s="277"/>
      <c r="DNX132" s="277"/>
      <c r="DNY132" s="277"/>
      <c r="DNZ132" s="277"/>
      <c r="DOA132" s="277"/>
      <c r="DOB132" s="277"/>
      <c r="DOC132" s="277"/>
      <c r="DOD132" s="277"/>
      <c r="DOE132" s="277"/>
      <c r="DOF132" s="277"/>
      <c r="DOG132" s="277"/>
      <c r="DOH132" s="277"/>
      <c r="DOI132" s="277"/>
      <c r="DOJ132" s="277"/>
      <c r="DOK132" s="277"/>
      <c r="DOL132" s="277"/>
      <c r="DOM132" s="277"/>
      <c r="DON132" s="277"/>
      <c r="DOO132" s="277"/>
      <c r="DOP132" s="277"/>
      <c r="DOQ132" s="277"/>
      <c r="DOR132" s="277"/>
      <c r="DOS132" s="277"/>
      <c r="DOT132" s="277"/>
      <c r="DOU132" s="277"/>
      <c r="DOV132" s="277"/>
      <c r="DOW132" s="277"/>
      <c r="DOX132" s="277"/>
      <c r="DOY132" s="277"/>
      <c r="DOZ132" s="277"/>
      <c r="DPA132" s="277"/>
      <c r="DPB132" s="277"/>
      <c r="DPC132" s="277"/>
      <c r="DPD132" s="277"/>
      <c r="DPE132" s="277"/>
      <c r="DPF132" s="277"/>
      <c r="DPG132" s="277"/>
      <c r="DPH132" s="277"/>
      <c r="DPI132" s="277"/>
      <c r="DPJ132" s="277"/>
      <c r="DPK132" s="277"/>
      <c r="DPL132" s="277"/>
      <c r="DPM132" s="277"/>
      <c r="DPN132" s="277"/>
      <c r="DPO132" s="277"/>
      <c r="DPP132" s="277"/>
      <c r="DPQ132" s="277"/>
      <c r="DPR132" s="277"/>
      <c r="DPS132" s="277"/>
      <c r="DPT132" s="277"/>
      <c r="DPU132" s="277"/>
      <c r="DPV132" s="277"/>
      <c r="DPW132" s="277"/>
      <c r="DPX132" s="277"/>
      <c r="DPY132" s="277"/>
      <c r="DPZ132" s="277"/>
      <c r="DQA132" s="277"/>
      <c r="DQB132" s="277"/>
      <c r="DQC132" s="277"/>
      <c r="DQD132" s="277"/>
      <c r="DQE132" s="277"/>
      <c r="DQF132" s="277"/>
      <c r="DQG132" s="277"/>
      <c r="DQH132" s="277"/>
      <c r="DQI132" s="277"/>
      <c r="DQJ132" s="277"/>
      <c r="DQK132" s="277"/>
      <c r="DQL132" s="277"/>
      <c r="DQM132" s="277"/>
      <c r="DQN132" s="277"/>
      <c r="DQO132" s="277"/>
      <c r="DQP132" s="277"/>
      <c r="DQQ132" s="277"/>
      <c r="DQR132" s="277"/>
      <c r="DQS132" s="277"/>
      <c r="DQT132" s="277"/>
      <c r="DQU132" s="277"/>
      <c r="DQV132" s="277"/>
      <c r="DQW132" s="277"/>
      <c r="DQX132" s="277"/>
      <c r="DQY132" s="277"/>
      <c r="DQZ132" s="277"/>
      <c r="DRA132" s="277"/>
      <c r="DRB132" s="277"/>
      <c r="DRC132" s="277"/>
      <c r="DRD132" s="277"/>
      <c r="DRE132" s="277"/>
      <c r="DRF132" s="277"/>
      <c r="DRG132" s="277"/>
      <c r="DRH132" s="277"/>
      <c r="DRI132" s="277"/>
      <c r="DRJ132" s="277"/>
      <c r="DRK132" s="277"/>
      <c r="DRL132" s="277"/>
      <c r="DRM132" s="277"/>
      <c r="DRN132" s="277"/>
      <c r="DRO132" s="277"/>
      <c r="DRP132" s="277"/>
      <c r="DRQ132" s="277"/>
      <c r="DRR132" s="277"/>
      <c r="DRS132" s="277"/>
      <c r="DRT132" s="277"/>
      <c r="DRU132" s="277"/>
      <c r="DRV132" s="277"/>
      <c r="DRW132" s="277"/>
      <c r="DRX132" s="277"/>
      <c r="DRY132" s="277"/>
      <c r="DRZ132" s="277"/>
      <c r="DSA132" s="277"/>
      <c r="DSB132" s="277"/>
      <c r="DSC132" s="277"/>
      <c r="DSD132" s="277"/>
      <c r="DSE132" s="277"/>
      <c r="DSF132" s="277"/>
      <c r="DSG132" s="277"/>
      <c r="DSH132" s="277"/>
      <c r="DSI132" s="277"/>
      <c r="DSJ132" s="277"/>
      <c r="DSK132" s="277"/>
      <c r="DSL132" s="277"/>
      <c r="DSM132" s="277"/>
      <c r="DSN132" s="277"/>
      <c r="DSO132" s="277"/>
      <c r="DSP132" s="277"/>
      <c r="DSQ132" s="277"/>
      <c r="DSR132" s="277"/>
      <c r="DSS132" s="277"/>
      <c r="DST132" s="277"/>
      <c r="DSU132" s="277"/>
      <c r="DSV132" s="277"/>
      <c r="DSW132" s="277"/>
      <c r="DSX132" s="277"/>
      <c r="DSY132" s="277"/>
      <c r="DSZ132" s="277"/>
      <c r="DTA132" s="277"/>
      <c r="DTB132" s="277"/>
      <c r="DTC132" s="277"/>
      <c r="DTD132" s="277"/>
      <c r="DTE132" s="277"/>
      <c r="DTF132" s="277"/>
      <c r="DTG132" s="277"/>
      <c r="DTH132" s="277"/>
      <c r="DTI132" s="277"/>
      <c r="DTJ132" s="277"/>
      <c r="DTK132" s="277"/>
      <c r="DTL132" s="277"/>
      <c r="DTM132" s="277"/>
      <c r="DTN132" s="277"/>
      <c r="DTO132" s="277"/>
      <c r="DTP132" s="277"/>
      <c r="DTQ132" s="277"/>
      <c r="DTR132" s="277"/>
      <c r="DTS132" s="277"/>
      <c r="DTT132" s="277"/>
      <c r="DTU132" s="277"/>
      <c r="DTV132" s="277"/>
      <c r="DTW132" s="277"/>
      <c r="DTX132" s="277"/>
      <c r="DTY132" s="277"/>
      <c r="DTZ132" s="277"/>
      <c r="DUA132" s="277"/>
      <c r="DUB132" s="277"/>
      <c r="DUC132" s="277"/>
      <c r="DUD132" s="277"/>
      <c r="DUE132" s="277"/>
      <c r="DUF132" s="277"/>
      <c r="DUG132" s="277"/>
      <c r="DUH132" s="277"/>
      <c r="DUI132" s="277"/>
      <c r="DUJ132" s="277"/>
      <c r="DUK132" s="277"/>
      <c r="DUL132" s="277"/>
      <c r="DUM132" s="277"/>
      <c r="DUN132" s="277"/>
      <c r="DUO132" s="277"/>
      <c r="DUP132" s="277"/>
      <c r="DUQ132" s="277"/>
      <c r="DUR132" s="277"/>
      <c r="DUS132" s="277"/>
      <c r="DUT132" s="277"/>
      <c r="DUU132" s="277"/>
      <c r="DUV132" s="277"/>
      <c r="DUW132" s="277"/>
      <c r="DUX132" s="277"/>
      <c r="DUY132" s="277"/>
      <c r="DUZ132" s="277"/>
      <c r="DVA132" s="277"/>
      <c r="DVB132" s="277"/>
      <c r="DVC132" s="277"/>
      <c r="DVD132" s="277"/>
      <c r="DVE132" s="277"/>
      <c r="DVF132" s="277"/>
      <c r="DVG132" s="277"/>
      <c r="DVH132" s="277"/>
      <c r="DVI132" s="277"/>
      <c r="DVJ132" s="277"/>
      <c r="DVK132" s="277"/>
      <c r="DVL132" s="277"/>
      <c r="DVM132" s="277"/>
      <c r="DVN132" s="277"/>
      <c r="DVO132" s="277"/>
      <c r="DVP132" s="277"/>
      <c r="DVQ132" s="277"/>
      <c r="DVR132" s="277"/>
      <c r="DVS132" s="277"/>
      <c r="DVT132" s="277"/>
      <c r="DVU132" s="277"/>
      <c r="DVV132" s="277"/>
      <c r="DVW132" s="277"/>
      <c r="DVX132" s="277"/>
      <c r="DVY132" s="277"/>
      <c r="DVZ132" s="277"/>
      <c r="DWA132" s="277"/>
      <c r="DWB132" s="277"/>
      <c r="DWC132" s="277"/>
      <c r="DWD132" s="277"/>
      <c r="DWE132" s="277"/>
      <c r="DWF132" s="277"/>
      <c r="DWG132" s="277"/>
      <c r="DWH132" s="277"/>
      <c r="DWI132" s="277"/>
      <c r="DWJ132" s="277"/>
      <c r="DWK132" s="277"/>
      <c r="DWL132" s="277"/>
      <c r="DWM132" s="277"/>
      <c r="DWN132" s="277"/>
      <c r="DWO132" s="277"/>
      <c r="DWP132" s="277"/>
      <c r="DWQ132" s="277"/>
      <c r="DWR132" s="277"/>
      <c r="DWS132" s="277"/>
      <c r="DWT132" s="277"/>
      <c r="DWU132" s="277"/>
      <c r="DWV132" s="277"/>
      <c r="DWW132" s="277"/>
      <c r="DWX132" s="277"/>
      <c r="DWY132" s="277"/>
      <c r="DWZ132" s="277"/>
      <c r="DXA132" s="277"/>
      <c r="DXB132" s="277"/>
      <c r="DXC132" s="277"/>
      <c r="DXD132" s="277"/>
      <c r="DXE132" s="277"/>
      <c r="DXF132" s="277"/>
      <c r="DXG132" s="277"/>
      <c r="DXH132" s="277"/>
      <c r="DXI132" s="277"/>
      <c r="DXJ132" s="277"/>
      <c r="DXK132" s="277"/>
      <c r="DXL132" s="277"/>
      <c r="DXM132" s="277"/>
      <c r="DXN132" s="277"/>
      <c r="DXO132" s="277"/>
      <c r="DXP132" s="277"/>
      <c r="DXQ132" s="277"/>
      <c r="DXR132" s="277"/>
      <c r="DXS132" s="277"/>
      <c r="DXT132" s="277"/>
      <c r="DXU132" s="277"/>
      <c r="DXV132" s="277"/>
      <c r="DXW132" s="277"/>
      <c r="DXX132" s="277"/>
      <c r="DXY132" s="277"/>
      <c r="DXZ132" s="277"/>
      <c r="DYA132" s="277"/>
      <c r="DYB132" s="277"/>
      <c r="DYC132" s="277"/>
      <c r="DYD132" s="277"/>
      <c r="DYE132" s="277"/>
      <c r="DYF132" s="277"/>
      <c r="DYG132" s="277"/>
      <c r="DYH132" s="277"/>
      <c r="DYI132" s="277"/>
      <c r="DYJ132" s="277"/>
      <c r="DYK132" s="277"/>
      <c r="DYL132" s="277"/>
      <c r="DYM132" s="277"/>
      <c r="DYN132" s="277"/>
      <c r="DYO132" s="277"/>
      <c r="DYP132" s="277"/>
      <c r="DYQ132" s="277"/>
      <c r="DYR132" s="277"/>
      <c r="DYS132" s="277"/>
      <c r="DYT132" s="277"/>
      <c r="DYU132" s="277"/>
      <c r="DYV132" s="277"/>
      <c r="DYW132" s="277"/>
      <c r="DYX132" s="277"/>
      <c r="DYY132" s="277"/>
      <c r="DYZ132" s="277"/>
      <c r="DZA132" s="277"/>
      <c r="DZB132" s="277"/>
      <c r="DZC132" s="277"/>
      <c r="DZD132" s="277"/>
      <c r="DZE132" s="277"/>
      <c r="DZF132" s="277"/>
      <c r="DZG132" s="277"/>
      <c r="DZH132" s="277"/>
      <c r="DZI132" s="277"/>
      <c r="DZJ132" s="277"/>
      <c r="DZK132" s="277"/>
      <c r="DZL132" s="277"/>
      <c r="DZM132" s="277"/>
      <c r="DZN132" s="277"/>
      <c r="DZO132" s="277"/>
      <c r="DZP132" s="277"/>
      <c r="DZQ132" s="277"/>
      <c r="DZR132" s="277"/>
      <c r="DZS132" s="277"/>
      <c r="DZT132" s="277"/>
      <c r="DZU132" s="277"/>
      <c r="DZV132" s="277"/>
      <c r="DZW132" s="277"/>
      <c r="DZX132" s="277"/>
      <c r="DZY132" s="277"/>
      <c r="DZZ132" s="277"/>
      <c r="EAA132" s="277"/>
      <c r="EAB132" s="277"/>
      <c r="EAC132" s="277"/>
      <c r="EAD132" s="277"/>
      <c r="EAE132" s="277"/>
      <c r="EAF132" s="277"/>
      <c r="EAG132" s="277"/>
      <c r="EAH132" s="277"/>
      <c r="EAI132" s="277"/>
      <c r="EAJ132" s="277"/>
      <c r="EAK132" s="277"/>
      <c r="EAL132" s="277"/>
      <c r="EAM132" s="277"/>
      <c r="EAN132" s="277"/>
      <c r="EAO132" s="277"/>
      <c r="EAP132" s="277"/>
      <c r="EAQ132" s="277"/>
      <c r="EAR132" s="277"/>
      <c r="EAS132" s="277"/>
      <c r="EAT132" s="277"/>
      <c r="EAU132" s="277"/>
      <c r="EAV132" s="277"/>
      <c r="EAW132" s="277"/>
      <c r="EAX132" s="277"/>
      <c r="EAY132" s="277"/>
      <c r="EAZ132" s="277"/>
      <c r="EBA132" s="277"/>
      <c r="EBB132" s="277"/>
      <c r="EBC132" s="277"/>
      <c r="EBD132" s="277"/>
      <c r="EBE132" s="277"/>
      <c r="EBF132" s="277"/>
      <c r="EBG132" s="277"/>
      <c r="EBH132" s="277"/>
      <c r="EBI132" s="277"/>
      <c r="EBJ132" s="277"/>
      <c r="EBK132" s="277"/>
      <c r="EBL132" s="277"/>
      <c r="EBM132" s="277"/>
      <c r="EBN132" s="277"/>
      <c r="EBO132" s="277"/>
      <c r="EBP132" s="277"/>
      <c r="EBQ132" s="277"/>
      <c r="EBR132" s="277"/>
      <c r="EBS132" s="277"/>
      <c r="EBT132" s="277"/>
      <c r="EBU132" s="277"/>
      <c r="EBV132" s="277"/>
      <c r="EBW132" s="277"/>
      <c r="EBX132" s="277"/>
      <c r="EBY132" s="277"/>
      <c r="EBZ132" s="277"/>
      <c r="ECA132" s="277"/>
      <c r="ECB132" s="277"/>
      <c r="ECC132" s="277"/>
      <c r="ECD132" s="277"/>
      <c r="ECE132" s="277"/>
      <c r="ECF132" s="277"/>
      <c r="ECG132" s="277"/>
      <c r="ECH132" s="277"/>
      <c r="ECI132" s="277"/>
      <c r="ECJ132" s="277"/>
      <c r="ECK132" s="277"/>
      <c r="ECL132" s="277"/>
      <c r="ECM132" s="277"/>
      <c r="ECN132" s="277"/>
      <c r="ECO132" s="277"/>
      <c r="ECP132" s="277"/>
      <c r="ECQ132" s="277"/>
      <c r="ECR132" s="277"/>
      <c r="ECS132" s="277"/>
      <c r="ECT132" s="277"/>
      <c r="ECU132" s="277"/>
      <c r="ECV132" s="277"/>
      <c r="ECW132" s="277"/>
      <c r="ECX132" s="277"/>
      <c r="ECY132" s="277"/>
      <c r="ECZ132" s="277"/>
      <c r="EDA132" s="277"/>
      <c r="EDB132" s="277"/>
      <c r="EDC132" s="277"/>
      <c r="EDD132" s="277"/>
      <c r="EDE132" s="277"/>
      <c r="EDF132" s="277"/>
      <c r="EDG132" s="277"/>
      <c r="EDH132" s="277"/>
      <c r="EDI132" s="277"/>
      <c r="EDJ132" s="277"/>
      <c r="EDK132" s="277"/>
      <c r="EDL132" s="277"/>
      <c r="EDM132" s="277"/>
      <c r="EDN132" s="277"/>
      <c r="EDO132" s="277"/>
      <c r="EDP132" s="277"/>
      <c r="EDQ132" s="277"/>
      <c r="EDR132" s="277"/>
      <c r="EDS132" s="277"/>
      <c r="EDT132" s="277"/>
      <c r="EDU132" s="277"/>
      <c r="EDV132" s="277"/>
      <c r="EDW132" s="277"/>
      <c r="EDX132" s="277"/>
      <c r="EDY132" s="277"/>
      <c r="EDZ132" s="277"/>
      <c r="EEA132" s="277"/>
      <c r="EEB132" s="277"/>
      <c r="EEC132" s="277"/>
      <c r="EED132" s="277"/>
      <c r="EEE132" s="277"/>
      <c r="EEF132" s="277"/>
      <c r="EEG132" s="277"/>
      <c r="EEH132" s="277"/>
      <c r="EEI132" s="277"/>
      <c r="EEJ132" s="277"/>
      <c r="EEK132" s="277"/>
      <c r="EEL132" s="277"/>
      <c r="EEM132" s="277"/>
      <c r="EEN132" s="277"/>
      <c r="EEO132" s="277"/>
      <c r="EEP132" s="277"/>
      <c r="EEQ132" s="277"/>
      <c r="EER132" s="277"/>
      <c r="EES132" s="277"/>
      <c r="EET132" s="277"/>
      <c r="EEU132" s="277"/>
      <c r="EEV132" s="277"/>
      <c r="EEW132" s="277"/>
      <c r="EEX132" s="277"/>
      <c r="EEY132" s="277"/>
      <c r="EEZ132" s="277"/>
      <c r="EFA132" s="277"/>
      <c r="EFB132" s="277"/>
      <c r="EFC132" s="277"/>
      <c r="EFD132" s="277"/>
      <c r="EFE132" s="277"/>
      <c r="EFF132" s="277"/>
      <c r="EFG132" s="277"/>
      <c r="EFH132" s="277"/>
      <c r="EFI132" s="277"/>
      <c r="EFJ132" s="277"/>
      <c r="EFK132" s="277"/>
      <c r="EFL132" s="277"/>
      <c r="EFM132" s="277"/>
      <c r="EFN132" s="277"/>
      <c r="EFO132" s="277"/>
      <c r="EFP132" s="277"/>
      <c r="EFQ132" s="277"/>
      <c r="EFR132" s="277"/>
      <c r="EFS132" s="277"/>
      <c r="EFT132" s="277"/>
      <c r="EFU132" s="277"/>
      <c r="EFV132" s="277"/>
      <c r="EFW132" s="277"/>
      <c r="EFX132" s="277"/>
      <c r="EFY132" s="277"/>
      <c r="EFZ132" s="277"/>
      <c r="EGA132" s="277"/>
      <c r="EGB132" s="277"/>
      <c r="EGC132" s="277"/>
      <c r="EGD132" s="277"/>
      <c r="EGE132" s="277"/>
      <c r="EGF132" s="277"/>
      <c r="EGG132" s="277"/>
      <c r="EGH132" s="277"/>
      <c r="EGI132" s="277"/>
      <c r="EGJ132" s="277"/>
      <c r="EGK132" s="277"/>
      <c r="EGL132" s="277"/>
      <c r="EGM132" s="277"/>
      <c r="EGN132" s="277"/>
      <c r="EGO132" s="277"/>
      <c r="EGP132" s="277"/>
      <c r="EGQ132" s="277"/>
      <c r="EGR132" s="277"/>
      <c r="EGS132" s="277"/>
      <c r="EGT132" s="277"/>
      <c r="EGU132" s="277"/>
      <c r="EGV132" s="277"/>
      <c r="EGW132" s="277"/>
      <c r="EGX132" s="277"/>
      <c r="EGY132" s="277"/>
      <c r="EGZ132" s="277"/>
      <c r="EHA132" s="277"/>
      <c r="EHB132" s="277"/>
      <c r="EHC132" s="277"/>
      <c r="EHD132" s="277"/>
      <c r="EHE132" s="277"/>
      <c r="EHF132" s="277"/>
      <c r="EHG132" s="277"/>
      <c r="EHH132" s="277"/>
      <c r="EHI132" s="277"/>
      <c r="EHJ132" s="277"/>
      <c r="EHK132" s="277"/>
      <c r="EHL132" s="277"/>
      <c r="EHM132" s="277"/>
      <c r="EHN132" s="277"/>
      <c r="EHO132" s="277"/>
      <c r="EHP132" s="277"/>
      <c r="EHQ132" s="277"/>
      <c r="EHR132" s="277"/>
      <c r="EHS132" s="277"/>
      <c r="EHT132" s="277"/>
      <c r="EHU132" s="277"/>
      <c r="EHV132" s="277"/>
      <c r="EHW132" s="277"/>
      <c r="EHX132" s="277"/>
      <c r="EHY132" s="277"/>
      <c r="EHZ132" s="277"/>
      <c r="EIA132" s="277"/>
      <c r="EIB132" s="277"/>
      <c r="EIC132" s="277"/>
      <c r="EID132" s="277"/>
      <c r="EIE132" s="277"/>
      <c r="EIF132" s="277"/>
      <c r="EIG132" s="277"/>
      <c r="EIH132" s="277"/>
      <c r="EII132" s="277"/>
      <c r="EIJ132" s="277"/>
      <c r="EIK132" s="277"/>
      <c r="EIL132" s="277"/>
      <c r="EIM132" s="277"/>
      <c r="EIN132" s="277"/>
      <c r="EIO132" s="277"/>
      <c r="EIP132" s="277"/>
      <c r="EIQ132" s="277"/>
      <c r="EIR132" s="277"/>
      <c r="EIS132" s="277"/>
      <c r="EIT132" s="277"/>
      <c r="EIU132" s="277"/>
      <c r="EIV132" s="277"/>
      <c r="EIW132" s="277"/>
      <c r="EIX132" s="277"/>
      <c r="EIY132" s="277"/>
      <c r="EIZ132" s="277"/>
      <c r="EJA132" s="277"/>
      <c r="EJB132" s="277"/>
      <c r="EJC132" s="277"/>
      <c r="EJD132" s="277"/>
      <c r="EJE132" s="277"/>
      <c r="EJF132" s="277"/>
      <c r="EJG132" s="277"/>
      <c r="EJH132" s="277"/>
      <c r="EJI132" s="277"/>
      <c r="EJJ132" s="277"/>
      <c r="EJK132" s="277"/>
      <c r="EJL132" s="277"/>
      <c r="EJM132" s="277"/>
      <c r="EJN132" s="277"/>
      <c r="EJO132" s="277"/>
      <c r="EJP132" s="277"/>
      <c r="EJQ132" s="277"/>
      <c r="EJR132" s="277"/>
      <c r="EJS132" s="277"/>
      <c r="EJT132" s="277"/>
      <c r="EJU132" s="277"/>
      <c r="EJV132" s="277"/>
      <c r="EJW132" s="277"/>
      <c r="EJX132" s="277"/>
      <c r="EJY132" s="277"/>
      <c r="EJZ132" s="277"/>
      <c r="EKA132" s="277"/>
      <c r="EKB132" s="277"/>
      <c r="EKC132" s="277"/>
      <c r="EKD132" s="277"/>
      <c r="EKE132" s="277"/>
      <c r="EKF132" s="277"/>
      <c r="EKG132" s="277"/>
      <c r="EKH132" s="277"/>
      <c r="EKI132" s="277"/>
      <c r="EKJ132" s="277"/>
      <c r="EKK132" s="277"/>
      <c r="EKL132" s="277"/>
      <c r="EKM132" s="277"/>
      <c r="EKN132" s="277"/>
      <c r="EKO132" s="277"/>
      <c r="EKP132" s="277"/>
      <c r="EKQ132" s="277"/>
      <c r="EKR132" s="277"/>
      <c r="EKS132" s="277"/>
      <c r="EKT132" s="277"/>
      <c r="EKU132" s="277"/>
      <c r="EKV132" s="277"/>
      <c r="EKW132" s="277"/>
      <c r="EKX132" s="277"/>
      <c r="EKY132" s="277"/>
      <c r="EKZ132" s="277"/>
      <c r="ELA132" s="277"/>
      <c r="ELB132" s="277"/>
      <c r="ELC132" s="277"/>
      <c r="ELD132" s="277"/>
      <c r="ELE132" s="277"/>
      <c r="ELF132" s="277"/>
      <c r="ELG132" s="277"/>
      <c r="ELH132" s="277"/>
      <c r="ELI132" s="277"/>
      <c r="ELJ132" s="277"/>
      <c r="ELK132" s="277"/>
      <c r="ELL132" s="277"/>
      <c r="ELM132" s="277"/>
      <c r="ELN132" s="277"/>
      <c r="ELO132" s="277"/>
      <c r="ELP132" s="277"/>
      <c r="ELQ132" s="277"/>
      <c r="ELR132" s="277"/>
      <c r="ELS132" s="277"/>
      <c r="ELT132" s="277"/>
      <c r="ELU132" s="277"/>
      <c r="ELV132" s="277"/>
      <c r="ELW132" s="277"/>
      <c r="ELX132" s="277"/>
      <c r="ELY132" s="277"/>
      <c r="ELZ132" s="277"/>
      <c r="EMA132" s="277"/>
      <c r="EMB132" s="277"/>
      <c r="EMC132" s="277"/>
      <c r="EMD132" s="277"/>
      <c r="EME132" s="277"/>
      <c r="EMF132" s="277"/>
      <c r="EMG132" s="277"/>
      <c r="EMH132" s="277"/>
      <c r="EMI132" s="277"/>
      <c r="EMJ132" s="277"/>
      <c r="EMK132" s="277"/>
      <c r="EML132" s="277"/>
      <c r="EMM132" s="277"/>
      <c r="EMN132" s="277"/>
      <c r="EMO132" s="277"/>
      <c r="EMP132" s="277"/>
      <c r="EMQ132" s="277"/>
      <c r="EMR132" s="277"/>
      <c r="EMS132" s="277"/>
      <c r="EMT132" s="277"/>
      <c r="EMU132" s="277"/>
      <c r="EMV132" s="277"/>
      <c r="EMW132" s="277"/>
      <c r="EMX132" s="277"/>
      <c r="EMY132" s="277"/>
      <c r="EMZ132" s="277"/>
      <c r="ENA132" s="277"/>
      <c r="ENB132" s="277"/>
      <c r="ENC132" s="277"/>
      <c r="END132" s="277"/>
      <c r="ENE132" s="277"/>
      <c r="ENF132" s="277"/>
      <c r="ENG132" s="277"/>
      <c r="ENH132" s="277"/>
      <c r="ENI132" s="277"/>
      <c r="ENJ132" s="277"/>
      <c r="ENK132" s="277"/>
      <c r="ENL132" s="277"/>
      <c r="ENM132" s="277"/>
      <c r="ENN132" s="277"/>
      <c r="ENO132" s="277"/>
      <c r="ENP132" s="277"/>
      <c r="ENQ132" s="277"/>
      <c r="ENR132" s="277"/>
      <c r="ENS132" s="277"/>
      <c r="ENT132" s="277"/>
      <c r="ENU132" s="277"/>
      <c r="ENV132" s="277"/>
      <c r="ENW132" s="277"/>
      <c r="ENX132" s="277"/>
      <c r="ENY132" s="277"/>
      <c r="ENZ132" s="277"/>
      <c r="EOA132" s="277"/>
      <c r="EOB132" s="277"/>
      <c r="EOC132" s="277"/>
      <c r="EOD132" s="277"/>
      <c r="EOE132" s="277"/>
      <c r="EOF132" s="277"/>
      <c r="EOG132" s="277"/>
      <c r="EOH132" s="277"/>
      <c r="EOI132" s="277"/>
      <c r="EOJ132" s="277"/>
      <c r="EOK132" s="277"/>
      <c r="EOL132" s="277"/>
      <c r="EOM132" s="277"/>
      <c r="EON132" s="277"/>
      <c r="EOO132" s="277"/>
      <c r="EOP132" s="277"/>
      <c r="EOQ132" s="277"/>
      <c r="EOR132" s="277"/>
      <c r="EOS132" s="277"/>
      <c r="EOT132" s="277"/>
      <c r="EOU132" s="277"/>
      <c r="EOV132" s="277"/>
      <c r="EOW132" s="277"/>
      <c r="EOX132" s="277"/>
      <c r="EOY132" s="277"/>
      <c r="EOZ132" s="277"/>
      <c r="EPA132" s="277"/>
      <c r="EPB132" s="277"/>
      <c r="EPC132" s="277"/>
      <c r="EPD132" s="277"/>
      <c r="EPE132" s="277"/>
      <c r="EPF132" s="277"/>
      <c r="EPG132" s="277"/>
      <c r="EPH132" s="277"/>
      <c r="EPI132" s="277"/>
      <c r="EPJ132" s="277"/>
      <c r="EPK132" s="277"/>
      <c r="EPL132" s="277"/>
      <c r="EPM132" s="277"/>
      <c r="EPN132" s="277"/>
      <c r="EPO132" s="277"/>
      <c r="EPP132" s="277"/>
      <c r="EPQ132" s="277"/>
      <c r="EPR132" s="277"/>
      <c r="EPS132" s="277"/>
      <c r="EPT132" s="277"/>
      <c r="EPU132" s="277"/>
      <c r="EPV132" s="277"/>
      <c r="EPW132" s="277"/>
      <c r="EPX132" s="277"/>
      <c r="EPY132" s="277"/>
      <c r="EPZ132" s="277"/>
      <c r="EQA132" s="277"/>
      <c r="EQB132" s="277"/>
      <c r="EQC132" s="277"/>
      <c r="EQD132" s="277"/>
      <c r="EQE132" s="277"/>
      <c r="EQF132" s="277"/>
      <c r="EQG132" s="277"/>
      <c r="EQH132" s="277"/>
      <c r="EQI132" s="277"/>
      <c r="EQJ132" s="277"/>
      <c r="EQK132" s="277"/>
      <c r="EQL132" s="277"/>
      <c r="EQM132" s="277"/>
      <c r="EQN132" s="277"/>
      <c r="EQO132" s="277"/>
      <c r="EQP132" s="277"/>
      <c r="EQQ132" s="277"/>
      <c r="EQR132" s="277"/>
      <c r="EQS132" s="277"/>
      <c r="EQT132" s="277"/>
      <c r="EQU132" s="277"/>
      <c r="EQV132" s="277"/>
      <c r="EQW132" s="277"/>
      <c r="EQX132" s="277"/>
      <c r="EQY132" s="277"/>
      <c r="EQZ132" s="277"/>
      <c r="ERA132" s="277"/>
      <c r="ERB132" s="277"/>
      <c r="ERC132" s="277"/>
      <c r="ERD132" s="277"/>
      <c r="ERE132" s="277"/>
      <c r="ERF132" s="277"/>
      <c r="ERG132" s="277"/>
      <c r="ERH132" s="277"/>
      <c r="ERI132" s="277"/>
      <c r="ERJ132" s="277"/>
      <c r="ERK132" s="277"/>
      <c r="ERL132" s="277"/>
      <c r="ERM132" s="277"/>
      <c r="ERN132" s="277"/>
      <c r="ERO132" s="277"/>
      <c r="ERP132" s="277"/>
      <c r="ERQ132" s="277"/>
      <c r="ERR132" s="277"/>
      <c r="ERS132" s="277"/>
      <c r="ERT132" s="277"/>
      <c r="ERU132" s="277"/>
      <c r="ERV132" s="277"/>
      <c r="ERW132" s="277"/>
      <c r="ERX132" s="277"/>
      <c r="ERY132" s="277"/>
      <c r="ERZ132" s="277"/>
      <c r="ESA132" s="277"/>
      <c r="ESB132" s="277"/>
      <c r="ESC132" s="277"/>
      <c r="ESD132" s="277"/>
      <c r="ESE132" s="277"/>
      <c r="ESF132" s="277"/>
      <c r="ESG132" s="277"/>
      <c r="ESH132" s="277"/>
      <c r="ESI132" s="277"/>
      <c r="ESJ132" s="277"/>
      <c r="ESK132" s="277"/>
      <c r="ESL132" s="277"/>
      <c r="ESM132" s="277"/>
      <c r="ESN132" s="277"/>
      <c r="ESO132" s="277"/>
      <c r="ESP132" s="277"/>
      <c r="ESQ132" s="277"/>
      <c r="ESR132" s="277"/>
      <c r="ESS132" s="277"/>
      <c r="EST132" s="277"/>
      <c r="ESU132" s="277"/>
      <c r="ESV132" s="277"/>
      <c r="ESW132" s="277"/>
      <c r="ESX132" s="277"/>
      <c r="ESY132" s="277"/>
      <c r="ESZ132" s="277"/>
      <c r="ETA132" s="277"/>
      <c r="ETB132" s="277"/>
      <c r="ETC132" s="277"/>
      <c r="ETD132" s="277"/>
      <c r="ETE132" s="277"/>
      <c r="ETF132" s="277"/>
      <c r="ETG132" s="277"/>
      <c r="ETH132" s="277"/>
      <c r="ETI132" s="277"/>
      <c r="ETJ132" s="277"/>
      <c r="ETK132" s="277"/>
      <c r="ETL132" s="277"/>
      <c r="ETM132" s="277"/>
      <c r="ETN132" s="277"/>
      <c r="ETO132" s="277"/>
      <c r="ETP132" s="277"/>
      <c r="ETQ132" s="277"/>
      <c r="ETR132" s="277"/>
      <c r="ETS132" s="277"/>
      <c r="ETT132" s="277"/>
      <c r="ETU132" s="277"/>
      <c r="ETV132" s="277"/>
      <c r="ETW132" s="277"/>
      <c r="ETX132" s="277"/>
      <c r="ETY132" s="277"/>
      <c r="ETZ132" s="277"/>
      <c r="EUA132" s="277"/>
      <c r="EUB132" s="277"/>
      <c r="EUC132" s="277"/>
      <c r="EUD132" s="277"/>
      <c r="EUE132" s="277"/>
      <c r="EUF132" s="277"/>
      <c r="EUG132" s="277"/>
      <c r="EUH132" s="277"/>
      <c r="EUI132" s="277"/>
      <c r="EUJ132" s="277"/>
      <c r="EUK132" s="277"/>
      <c r="EUL132" s="277"/>
      <c r="EUM132" s="277"/>
      <c r="EUN132" s="277"/>
      <c r="EUO132" s="277"/>
      <c r="EUP132" s="277"/>
      <c r="EUQ132" s="277"/>
      <c r="EUR132" s="277"/>
      <c r="EUS132" s="277"/>
      <c r="EUT132" s="277"/>
      <c r="EUU132" s="277"/>
      <c r="EUV132" s="277"/>
      <c r="EUW132" s="277"/>
      <c r="EUX132" s="277"/>
      <c r="EUY132" s="277"/>
      <c r="EUZ132" s="277"/>
      <c r="EVA132" s="277"/>
      <c r="EVB132" s="277"/>
      <c r="EVC132" s="277"/>
      <c r="EVD132" s="277"/>
      <c r="EVE132" s="277"/>
      <c r="EVF132" s="277"/>
      <c r="EVG132" s="277"/>
      <c r="EVH132" s="277"/>
      <c r="EVI132" s="277"/>
      <c r="EVJ132" s="277"/>
      <c r="EVK132" s="277"/>
      <c r="EVL132" s="277"/>
      <c r="EVM132" s="277"/>
      <c r="EVN132" s="277"/>
      <c r="EVO132" s="277"/>
      <c r="EVP132" s="277"/>
      <c r="EVQ132" s="277"/>
      <c r="EVR132" s="277"/>
      <c r="EVS132" s="277"/>
      <c r="EVT132" s="277"/>
      <c r="EVU132" s="277"/>
      <c r="EVV132" s="277"/>
      <c r="EVW132" s="277"/>
      <c r="EVX132" s="277"/>
      <c r="EVY132" s="277"/>
      <c r="EVZ132" s="277"/>
      <c r="EWA132" s="277"/>
      <c r="EWB132" s="277"/>
      <c r="EWC132" s="277"/>
      <c r="EWD132" s="277"/>
      <c r="EWE132" s="277"/>
      <c r="EWF132" s="277"/>
      <c r="EWG132" s="277"/>
      <c r="EWH132" s="277"/>
      <c r="EWI132" s="277"/>
      <c r="EWJ132" s="277"/>
      <c r="EWK132" s="277"/>
      <c r="EWL132" s="277"/>
      <c r="EWM132" s="277"/>
      <c r="EWN132" s="277"/>
      <c r="EWO132" s="277"/>
      <c r="EWP132" s="277"/>
      <c r="EWQ132" s="277"/>
      <c r="EWR132" s="277"/>
      <c r="EWS132" s="277"/>
      <c r="EWT132" s="277"/>
      <c r="EWU132" s="277"/>
      <c r="EWV132" s="277"/>
      <c r="EWW132" s="277"/>
      <c r="EWX132" s="277"/>
      <c r="EWY132" s="277"/>
      <c r="EWZ132" s="277"/>
      <c r="EXA132" s="277"/>
      <c r="EXB132" s="277"/>
      <c r="EXC132" s="277"/>
      <c r="EXD132" s="277"/>
      <c r="EXE132" s="277"/>
      <c r="EXF132" s="277"/>
      <c r="EXG132" s="277"/>
      <c r="EXH132" s="277"/>
      <c r="EXI132" s="277"/>
      <c r="EXJ132" s="277"/>
      <c r="EXK132" s="277"/>
      <c r="EXL132" s="277"/>
      <c r="EXM132" s="277"/>
      <c r="EXN132" s="277"/>
      <c r="EXO132" s="277"/>
      <c r="EXP132" s="277"/>
      <c r="EXQ132" s="277"/>
      <c r="EXR132" s="277"/>
      <c r="EXS132" s="277"/>
      <c r="EXT132" s="277"/>
      <c r="EXU132" s="277"/>
      <c r="EXV132" s="277"/>
      <c r="EXW132" s="277"/>
      <c r="EXX132" s="277"/>
      <c r="EXY132" s="277"/>
      <c r="EXZ132" s="277"/>
      <c r="EYA132" s="277"/>
      <c r="EYB132" s="277"/>
      <c r="EYC132" s="277"/>
      <c r="EYD132" s="277"/>
      <c r="EYE132" s="277"/>
      <c r="EYF132" s="277"/>
      <c r="EYG132" s="277"/>
      <c r="EYH132" s="277"/>
      <c r="EYI132" s="277"/>
      <c r="EYJ132" s="277"/>
      <c r="EYK132" s="277"/>
      <c r="EYL132" s="277"/>
      <c r="EYM132" s="277"/>
      <c r="EYN132" s="277"/>
      <c r="EYO132" s="277"/>
      <c r="EYP132" s="277"/>
      <c r="EYQ132" s="277"/>
      <c r="EYR132" s="277"/>
      <c r="EYS132" s="277"/>
      <c r="EYT132" s="277"/>
      <c r="EYU132" s="277"/>
      <c r="EYV132" s="277"/>
      <c r="EYW132" s="277"/>
      <c r="EYX132" s="277"/>
      <c r="EYY132" s="277"/>
      <c r="EYZ132" s="277"/>
      <c r="EZA132" s="277"/>
      <c r="EZB132" s="277"/>
      <c r="EZC132" s="277"/>
      <c r="EZD132" s="277"/>
      <c r="EZE132" s="277"/>
      <c r="EZF132" s="277"/>
      <c r="EZG132" s="277"/>
      <c r="EZH132" s="277"/>
      <c r="EZI132" s="277"/>
      <c r="EZJ132" s="277"/>
      <c r="EZK132" s="277"/>
      <c r="EZL132" s="277"/>
      <c r="EZM132" s="277"/>
      <c r="EZN132" s="277"/>
      <c r="EZO132" s="277"/>
      <c r="EZP132" s="277"/>
      <c r="EZQ132" s="277"/>
      <c r="EZR132" s="277"/>
      <c r="EZS132" s="277"/>
      <c r="EZT132" s="277"/>
      <c r="EZU132" s="277"/>
      <c r="EZV132" s="277"/>
      <c r="EZW132" s="277"/>
      <c r="EZX132" s="277"/>
      <c r="EZY132" s="277"/>
      <c r="EZZ132" s="277"/>
      <c r="FAA132" s="277"/>
      <c r="FAB132" s="277"/>
      <c r="FAC132" s="277"/>
      <c r="FAD132" s="277"/>
      <c r="FAE132" s="277"/>
      <c r="FAF132" s="277"/>
      <c r="FAG132" s="277"/>
      <c r="FAH132" s="277"/>
      <c r="FAI132" s="277"/>
      <c r="FAJ132" s="277"/>
      <c r="FAK132" s="277"/>
      <c r="FAL132" s="277"/>
      <c r="FAM132" s="277"/>
      <c r="FAN132" s="277"/>
      <c r="FAO132" s="277"/>
      <c r="FAP132" s="277"/>
      <c r="FAQ132" s="277"/>
      <c r="FAR132" s="277"/>
      <c r="FAS132" s="277"/>
      <c r="FAT132" s="277"/>
      <c r="FAU132" s="277"/>
      <c r="FAV132" s="277"/>
      <c r="FAW132" s="277"/>
      <c r="FAX132" s="277"/>
      <c r="FAY132" s="277"/>
      <c r="FAZ132" s="277"/>
      <c r="FBA132" s="277"/>
      <c r="FBB132" s="277"/>
      <c r="FBC132" s="277"/>
      <c r="FBD132" s="277"/>
      <c r="FBE132" s="277"/>
      <c r="FBF132" s="277"/>
      <c r="FBG132" s="277"/>
      <c r="FBH132" s="277"/>
      <c r="FBI132" s="277"/>
      <c r="FBJ132" s="277"/>
      <c r="FBK132" s="277"/>
      <c r="FBL132" s="277"/>
      <c r="FBM132" s="277"/>
      <c r="FBN132" s="277"/>
      <c r="FBO132" s="277"/>
      <c r="FBP132" s="277"/>
      <c r="FBQ132" s="277"/>
      <c r="FBR132" s="277"/>
      <c r="FBS132" s="277"/>
      <c r="FBT132" s="277"/>
      <c r="FBU132" s="277"/>
      <c r="FBV132" s="277"/>
      <c r="FBW132" s="277"/>
      <c r="FBX132" s="277"/>
      <c r="FBY132" s="277"/>
      <c r="FBZ132" s="277"/>
      <c r="FCA132" s="277"/>
      <c r="FCB132" s="277"/>
      <c r="FCC132" s="277"/>
      <c r="FCD132" s="277"/>
      <c r="FCE132" s="277"/>
      <c r="FCF132" s="277"/>
      <c r="FCG132" s="277"/>
      <c r="FCH132" s="277"/>
      <c r="FCI132" s="277"/>
      <c r="FCJ132" s="277"/>
      <c r="FCK132" s="277"/>
      <c r="FCL132" s="277"/>
      <c r="FCM132" s="277"/>
      <c r="FCN132" s="277"/>
      <c r="FCO132" s="277"/>
      <c r="FCP132" s="277"/>
      <c r="FCQ132" s="277"/>
      <c r="FCR132" s="277"/>
      <c r="FCS132" s="277"/>
      <c r="FCT132" s="277"/>
      <c r="FCU132" s="277"/>
      <c r="FCV132" s="277"/>
      <c r="FCW132" s="277"/>
      <c r="FCX132" s="277"/>
      <c r="FCY132" s="277"/>
      <c r="FCZ132" s="277"/>
      <c r="FDA132" s="277"/>
      <c r="FDB132" s="277"/>
      <c r="FDC132" s="277"/>
      <c r="FDD132" s="277"/>
      <c r="FDE132" s="277"/>
      <c r="FDF132" s="277"/>
      <c r="FDG132" s="277"/>
      <c r="FDH132" s="277"/>
      <c r="FDI132" s="277"/>
      <c r="FDJ132" s="277"/>
      <c r="FDK132" s="277"/>
      <c r="FDL132" s="277"/>
      <c r="FDM132" s="277"/>
      <c r="FDN132" s="277"/>
      <c r="FDO132" s="277"/>
      <c r="FDP132" s="277"/>
      <c r="FDQ132" s="277"/>
      <c r="FDR132" s="277"/>
      <c r="FDS132" s="277"/>
      <c r="FDT132" s="277"/>
      <c r="FDU132" s="277"/>
      <c r="FDV132" s="277"/>
      <c r="FDW132" s="277"/>
      <c r="FDX132" s="277"/>
      <c r="FDY132" s="277"/>
      <c r="FDZ132" s="277"/>
      <c r="FEA132" s="277"/>
      <c r="FEB132" s="277"/>
      <c r="FEC132" s="277"/>
      <c r="FED132" s="277"/>
      <c r="FEE132" s="277"/>
      <c r="FEF132" s="277"/>
      <c r="FEG132" s="277"/>
      <c r="FEH132" s="277"/>
      <c r="FEI132" s="277"/>
      <c r="FEJ132" s="277"/>
      <c r="FEK132" s="277"/>
      <c r="FEL132" s="277"/>
      <c r="FEM132" s="277"/>
      <c r="FEN132" s="277"/>
      <c r="FEO132" s="277"/>
      <c r="FEP132" s="277"/>
      <c r="FEQ132" s="277"/>
      <c r="FER132" s="277"/>
      <c r="FES132" s="277"/>
      <c r="FET132" s="277"/>
      <c r="FEU132" s="277"/>
      <c r="FEV132" s="277"/>
      <c r="FEW132" s="277"/>
      <c r="FEX132" s="277"/>
      <c r="FEY132" s="277"/>
      <c r="FEZ132" s="277"/>
      <c r="FFA132" s="277"/>
      <c r="FFB132" s="277"/>
      <c r="FFC132" s="277"/>
      <c r="FFD132" s="277"/>
      <c r="FFE132" s="277"/>
      <c r="FFF132" s="277"/>
      <c r="FFG132" s="277"/>
      <c r="FFH132" s="277"/>
      <c r="FFI132" s="277"/>
      <c r="FFJ132" s="277"/>
      <c r="FFK132" s="277"/>
      <c r="FFL132" s="277"/>
      <c r="FFM132" s="277"/>
      <c r="FFN132" s="277"/>
      <c r="FFO132" s="277"/>
      <c r="FFP132" s="277"/>
      <c r="FFQ132" s="277"/>
      <c r="FFR132" s="277"/>
      <c r="FFS132" s="277"/>
      <c r="FFT132" s="277"/>
      <c r="FFU132" s="277"/>
      <c r="FFV132" s="277"/>
      <c r="FFW132" s="277"/>
      <c r="FFX132" s="277"/>
      <c r="FFY132" s="277"/>
      <c r="FFZ132" s="277"/>
      <c r="FGA132" s="277"/>
      <c r="FGB132" s="277"/>
      <c r="FGC132" s="277"/>
      <c r="FGD132" s="277"/>
      <c r="FGE132" s="277"/>
      <c r="FGF132" s="277"/>
      <c r="FGG132" s="277"/>
      <c r="FGH132" s="277"/>
      <c r="FGI132" s="277"/>
      <c r="FGJ132" s="277"/>
      <c r="FGK132" s="277"/>
      <c r="FGL132" s="277"/>
      <c r="FGM132" s="277"/>
      <c r="FGN132" s="277"/>
      <c r="FGO132" s="277"/>
      <c r="FGP132" s="277"/>
      <c r="FGQ132" s="277"/>
      <c r="FGR132" s="277"/>
      <c r="FGS132" s="277"/>
      <c r="FGT132" s="277"/>
      <c r="FGU132" s="277"/>
      <c r="FGV132" s="277"/>
      <c r="FGW132" s="277"/>
      <c r="FGX132" s="277"/>
      <c r="FGY132" s="277"/>
      <c r="FGZ132" s="277"/>
      <c r="FHA132" s="277"/>
      <c r="FHB132" s="277"/>
      <c r="FHC132" s="277"/>
      <c r="FHD132" s="277"/>
      <c r="FHE132" s="277"/>
      <c r="FHF132" s="277"/>
      <c r="FHG132" s="277"/>
      <c r="FHH132" s="277"/>
      <c r="FHI132" s="277"/>
      <c r="FHJ132" s="277"/>
      <c r="FHK132" s="277"/>
      <c r="FHL132" s="277"/>
      <c r="FHM132" s="277"/>
      <c r="FHN132" s="277"/>
      <c r="FHO132" s="277"/>
      <c r="FHP132" s="277"/>
      <c r="FHQ132" s="277"/>
      <c r="FHR132" s="277"/>
      <c r="FHS132" s="277"/>
      <c r="FHT132" s="277"/>
      <c r="FHU132" s="277"/>
      <c r="FHV132" s="277"/>
      <c r="FHW132" s="277"/>
      <c r="FHX132" s="277"/>
      <c r="FHY132" s="277"/>
      <c r="FHZ132" s="277"/>
      <c r="FIA132" s="277"/>
      <c r="FIB132" s="277"/>
      <c r="FIC132" s="277"/>
      <c r="FID132" s="277"/>
      <c r="FIE132" s="277"/>
      <c r="FIF132" s="277"/>
      <c r="FIG132" s="277"/>
      <c r="FIH132" s="277"/>
      <c r="FII132" s="277"/>
      <c r="FIJ132" s="277"/>
      <c r="FIK132" s="277"/>
      <c r="FIL132" s="277"/>
      <c r="FIM132" s="277"/>
      <c r="FIN132" s="277"/>
      <c r="FIO132" s="277"/>
      <c r="FIP132" s="277"/>
      <c r="FIQ132" s="277"/>
      <c r="FIR132" s="277"/>
      <c r="FIS132" s="277"/>
      <c r="FIT132" s="277"/>
      <c r="FIU132" s="277"/>
      <c r="FIV132" s="277"/>
      <c r="FIW132" s="277"/>
      <c r="FIX132" s="277"/>
      <c r="FIY132" s="277"/>
      <c r="FIZ132" s="277"/>
      <c r="FJA132" s="277"/>
      <c r="FJB132" s="277"/>
      <c r="FJC132" s="277"/>
      <c r="FJD132" s="277"/>
      <c r="FJE132" s="277"/>
      <c r="FJF132" s="277"/>
      <c r="FJG132" s="277"/>
      <c r="FJH132" s="277"/>
      <c r="FJI132" s="277"/>
      <c r="FJJ132" s="277"/>
      <c r="FJK132" s="277"/>
      <c r="FJL132" s="277"/>
      <c r="FJM132" s="277"/>
      <c r="FJN132" s="277"/>
      <c r="FJO132" s="277"/>
      <c r="FJP132" s="277"/>
      <c r="FJQ132" s="277"/>
      <c r="FJR132" s="277"/>
      <c r="FJS132" s="277"/>
      <c r="FJT132" s="277"/>
      <c r="FJU132" s="277"/>
      <c r="FJV132" s="277"/>
      <c r="FJW132" s="277"/>
      <c r="FJX132" s="277"/>
      <c r="FJY132" s="277"/>
      <c r="FJZ132" s="277"/>
      <c r="FKA132" s="277"/>
      <c r="FKB132" s="277"/>
      <c r="FKC132" s="277"/>
      <c r="FKD132" s="277"/>
      <c r="FKE132" s="277"/>
      <c r="FKF132" s="277"/>
      <c r="FKG132" s="277"/>
      <c r="FKH132" s="277"/>
      <c r="FKI132" s="277"/>
      <c r="FKJ132" s="277"/>
      <c r="FKK132" s="277"/>
      <c r="FKL132" s="277"/>
      <c r="FKM132" s="277"/>
      <c r="FKN132" s="277"/>
      <c r="FKO132" s="277"/>
      <c r="FKP132" s="277"/>
      <c r="FKQ132" s="277"/>
      <c r="FKR132" s="277"/>
      <c r="FKS132" s="277"/>
      <c r="FKT132" s="277"/>
      <c r="FKU132" s="277"/>
      <c r="FKV132" s="277"/>
      <c r="FKW132" s="277"/>
      <c r="FKX132" s="277"/>
      <c r="FKY132" s="277"/>
      <c r="FKZ132" s="277"/>
      <c r="FLA132" s="277"/>
      <c r="FLB132" s="277"/>
      <c r="FLC132" s="277"/>
      <c r="FLD132" s="277"/>
      <c r="FLE132" s="277"/>
      <c r="FLF132" s="277"/>
      <c r="FLG132" s="277"/>
      <c r="FLH132" s="277"/>
      <c r="FLI132" s="277"/>
      <c r="FLJ132" s="277"/>
      <c r="FLK132" s="277"/>
      <c r="FLL132" s="277"/>
      <c r="FLM132" s="277"/>
      <c r="FLN132" s="277"/>
      <c r="FLO132" s="277"/>
      <c r="FLP132" s="277"/>
      <c r="FLQ132" s="277"/>
      <c r="FLR132" s="277"/>
      <c r="FLS132" s="277"/>
      <c r="FLT132" s="277"/>
      <c r="FLU132" s="277"/>
      <c r="FLV132" s="277"/>
      <c r="FLW132" s="277"/>
      <c r="FLX132" s="277"/>
      <c r="FLY132" s="277"/>
      <c r="FLZ132" s="277"/>
      <c r="FMA132" s="277"/>
      <c r="FMB132" s="277"/>
      <c r="FMC132" s="277"/>
      <c r="FMD132" s="277"/>
      <c r="FME132" s="277"/>
      <c r="FMF132" s="277"/>
      <c r="FMG132" s="277"/>
      <c r="FMH132" s="277"/>
      <c r="FMI132" s="277"/>
      <c r="FMJ132" s="277"/>
      <c r="FMK132" s="277"/>
      <c r="FML132" s="277"/>
      <c r="FMM132" s="277"/>
      <c r="FMN132" s="277"/>
      <c r="FMO132" s="277"/>
      <c r="FMP132" s="277"/>
      <c r="FMQ132" s="277"/>
      <c r="FMR132" s="277"/>
      <c r="FMS132" s="277"/>
      <c r="FMT132" s="277"/>
      <c r="FMU132" s="277"/>
      <c r="FMV132" s="277"/>
      <c r="FMW132" s="277"/>
      <c r="FMX132" s="277"/>
      <c r="FMY132" s="277"/>
      <c r="FMZ132" s="277"/>
      <c r="FNA132" s="277"/>
      <c r="FNB132" s="277"/>
      <c r="FNC132" s="277"/>
      <c r="FND132" s="277"/>
      <c r="FNE132" s="277"/>
      <c r="FNF132" s="277"/>
      <c r="FNG132" s="277"/>
      <c r="FNH132" s="277"/>
      <c r="FNI132" s="277"/>
      <c r="FNJ132" s="277"/>
      <c r="FNK132" s="277"/>
      <c r="FNL132" s="277"/>
      <c r="FNM132" s="277"/>
      <c r="FNN132" s="277"/>
      <c r="FNO132" s="277"/>
      <c r="FNP132" s="277"/>
      <c r="FNQ132" s="277"/>
      <c r="FNR132" s="277"/>
      <c r="FNS132" s="277"/>
      <c r="FNT132" s="277"/>
      <c r="FNU132" s="277"/>
      <c r="FNV132" s="277"/>
      <c r="FNW132" s="277"/>
      <c r="FNX132" s="277"/>
      <c r="FNY132" s="277"/>
      <c r="FNZ132" s="277"/>
      <c r="FOA132" s="277"/>
      <c r="FOB132" s="277"/>
      <c r="FOC132" s="277"/>
      <c r="FOD132" s="277"/>
      <c r="FOE132" s="277"/>
      <c r="FOF132" s="277"/>
      <c r="FOG132" s="277"/>
      <c r="FOH132" s="277"/>
      <c r="FOI132" s="277"/>
      <c r="FOJ132" s="277"/>
      <c r="FOK132" s="277"/>
      <c r="FOL132" s="277"/>
      <c r="FOM132" s="277"/>
      <c r="FON132" s="277"/>
      <c r="FOO132" s="277"/>
      <c r="FOP132" s="277"/>
      <c r="FOQ132" s="277"/>
      <c r="FOR132" s="277"/>
      <c r="FOS132" s="277"/>
      <c r="FOT132" s="277"/>
      <c r="FOU132" s="277"/>
      <c r="FOV132" s="277"/>
      <c r="FOW132" s="277"/>
      <c r="FOX132" s="277"/>
      <c r="FOY132" s="277"/>
      <c r="FOZ132" s="277"/>
      <c r="FPA132" s="277"/>
      <c r="FPB132" s="277"/>
      <c r="FPC132" s="277"/>
      <c r="FPD132" s="277"/>
      <c r="FPE132" s="277"/>
      <c r="FPF132" s="277"/>
      <c r="FPG132" s="277"/>
      <c r="FPH132" s="277"/>
      <c r="FPI132" s="277"/>
      <c r="FPJ132" s="277"/>
      <c r="FPK132" s="277"/>
      <c r="FPL132" s="277"/>
      <c r="FPM132" s="277"/>
      <c r="FPN132" s="277"/>
      <c r="FPO132" s="277"/>
      <c r="FPP132" s="277"/>
      <c r="FPQ132" s="277"/>
      <c r="FPR132" s="277"/>
      <c r="FPS132" s="277"/>
      <c r="FPT132" s="277"/>
      <c r="FPU132" s="277"/>
      <c r="FPV132" s="277"/>
      <c r="FPW132" s="277"/>
      <c r="FPX132" s="277"/>
      <c r="FPY132" s="277"/>
      <c r="FPZ132" s="277"/>
      <c r="FQA132" s="277"/>
      <c r="FQB132" s="277"/>
      <c r="FQC132" s="277"/>
      <c r="FQD132" s="277"/>
      <c r="FQE132" s="277"/>
      <c r="FQF132" s="277"/>
      <c r="FQG132" s="277"/>
      <c r="FQH132" s="277"/>
      <c r="FQI132" s="277"/>
      <c r="FQJ132" s="277"/>
      <c r="FQK132" s="277"/>
      <c r="FQL132" s="277"/>
      <c r="FQM132" s="277"/>
      <c r="FQN132" s="277"/>
      <c r="FQO132" s="277"/>
      <c r="FQP132" s="277"/>
      <c r="FQQ132" s="277"/>
      <c r="FQR132" s="277"/>
      <c r="FQS132" s="277"/>
      <c r="FQT132" s="277"/>
      <c r="FQU132" s="277"/>
      <c r="FQV132" s="277"/>
      <c r="FQW132" s="277"/>
      <c r="FQX132" s="277"/>
      <c r="FQY132" s="277"/>
      <c r="FQZ132" s="277"/>
      <c r="FRA132" s="277"/>
      <c r="FRB132" s="277"/>
      <c r="FRC132" s="277"/>
      <c r="FRD132" s="277"/>
      <c r="FRE132" s="277"/>
      <c r="FRF132" s="277"/>
      <c r="FRG132" s="277"/>
      <c r="FRH132" s="277"/>
      <c r="FRI132" s="277"/>
      <c r="FRJ132" s="277"/>
      <c r="FRK132" s="277"/>
      <c r="FRL132" s="277"/>
      <c r="FRM132" s="277"/>
      <c r="FRN132" s="277"/>
      <c r="FRO132" s="277"/>
      <c r="FRP132" s="277"/>
      <c r="FRQ132" s="277"/>
      <c r="FRR132" s="277"/>
      <c r="FRS132" s="277"/>
      <c r="FRT132" s="277"/>
      <c r="FRU132" s="277"/>
      <c r="FRV132" s="277"/>
      <c r="FRW132" s="277"/>
      <c r="FRX132" s="277"/>
      <c r="FRY132" s="277"/>
      <c r="FRZ132" s="277"/>
      <c r="FSA132" s="277"/>
      <c r="FSB132" s="277"/>
      <c r="FSC132" s="277"/>
      <c r="FSD132" s="277"/>
      <c r="FSE132" s="277"/>
      <c r="FSF132" s="277"/>
      <c r="FSG132" s="277"/>
      <c r="FSH132" s="277"/>
      <c r="FSI132" s="277"/>
      <c r="FSJ132" s="277"/>
      <c r="FSK132" s="277"/>
      <c r="FSL132" s="277"/>
      <c r="FSM132" s="277"/>
      <c r="FSN132" s="277"/>
      <c r="FSO132" s="277"/>
      <c r="FSP132" s="277"/>
      <c r="FSQ132" s="277"/>
      <c r="FSR132" s="277"/>
      <c r="FSS132" s="277"/>
      <c r="FST132" s="277"/>
      <c r="FSU132" s="277"/>
      <c r="FSV132" s="277"/>
      <c r="FSW132" s="277"/>
      <c r="FSX132" s="277"/>
      <c r="FSY132" s="277"/>
      <c r="FSZ132" s="277"/>
      <c r="FTA132" s="277"/>
      <c r="FTB132" s="277"/>
      <c r="FTC132" s="277"/>
      <c r="FTD132" s="277"/>
      <c r="FTE132" s="277"/>
      <c r="FTF132" s="277"/>
      <c r="FTG132" s="277"/>
      <c r="FTH132" s="277"/>
      <c r="FTI132" s="277"/>
      <c r="FTJ132" s="277"/>
      <c r="FTK132" s="277"/>
      <c r="FTL132" s="277"/>
      <c r="FTM132" s="277"/>
      <c r="FTN132" s="277"/>
      <c r="FTO132" s="277"/>
      <c r="FTP132" s="277"/>
      <c r="FTQ132" s="277"/>
      <c r="FTR132" s="277"/>
      <c r="FTS132" s="277"/>
      <c r="FTT132" s="277"/>
      <c r="FTU132" s="277"/>
      <c r="FTV132" s="277"/>
      <c r="FTW132" s="277"/>
      <c r="FTX132" s="277"/>
      <c r="FTY132" s="277"/>
      <c r="FTZ132" s="277"/>
      <c r="FUA132" s="277"/>
      <c r="FUB132" s="277"/>
      <c r="FUC132" s="277"/>
      <c r="FUD132" s="277"/>
      <c r="FUE132" s="277"/>
      <c r="FUF132" s="277"/>
      <c r="FUG132" s="277"/>
      <c r="FUH132" s="277"/>
      <c r="FUI132" s="277"/>
      <c r="FUJ132" s="277"/>
      <c r="FUK132" s="277"/>
      <c r="FUL132" s="277"/>
      <c r="FUM132" s="277"/>
      <c r="FUN132" s="277"/>
      <c r="FUO132" s="277"/>
      <c r="FUP132" s="277"/>
      <c r="FUQ132" s="277"/>
      <c r="FUR132" s="277"/>
      <c r="FUS132" s="277"/>
      <c r="FUT132" s="277"/>
      <c r="FUU132" s="277"/>
      <c r="FUV132" s="277"/>
      <c r="FUW132" s="277"/>
      <c r="FUX132" s="277"/>
      <c r="FUY132" s="277"/>
      <c r="FUZ132" s="277"/>
      <c r="FVA132" s="277"/>
      <c r="FVB132" s="277"/>
      <c r="FVC132" s="277"/>
      <c r="FVD132" s="277"/>
      <c r="FVE132" s="277"/>
      <c r="FVF132" s="277"/>
      <c r="FVG132" s="277"/>
      <c r="FVH132" s="277"/>
      <c r="FVI132" s="277"/>
      <c r="FVJ132" s="277"/>
      <c r="FVK132" s="277"/>
      <c r="FVL132" s="277"/>
      <c r="FVM132" s="277"/>
      <c r="FVN132" s="277"/>
      <c r="FVO132" s="277"/>
      <c r="FVP132" s="277"/>
      <c r="FVQ132" s="277"/>
      <c r="FVR132" s="277"/>
      <c r="FVS132" s="277"/>
      <c r="FVT132" s="277"/>
      <c r="FVU132" s="277"/>
      <c r="FVV132" s="277"/>
      <c r="FVW132" s="277"/>
      <c r="FVX132" s="277"/>
      <c r="FVY132" s="277"/>
      <c r="FVZ132" s="277"/>
      <c r="FWA132" s="277"/>
      <c r="FWB132" s="277"/>
      <c r="FWC132" s="277"/>
      <c r="FWD132" s="277"/>
      <c r="FWE132" s="277"/>
      <c r="FWF132" s="277"/>
      <c r="FWG132" s="277"/>
      <c r="FWH132" s="277"/>
      <c r="FWI132" s="277"/>
      <c r="FWJ132" s="277"/>
      <c r="FWK132" s="277"/>
      <c r="FWL132" s="277"/>
      <c r="FWM132" s="277"/>
      <c r="FWN132" s="277"/>
      <c r="FWO132" s="277"/>
      <c r="FWP132" s="277"/>
      <c r="FWQ132" s="277"/>
      <c r="FWR132" s="277"/>
      <c r="FWS132" s="277"/>
      <c r="FWT132" s="277"/>
      <c r="FWU132" s="277"/>
      <c r="FWV132" s="277"/>
      <c r="FWW132" s="277"/>
      <c r="FWX132" s="277"/>
      <c r="FWY132" s="277"/>
      <c r="FWZ132" s="277"/>
      <c r="FXA132" s="277"/>
      <c r="FXB132" s="277"/>
      <c r="FXC132" s="277"/>
      <c r="FXD132" s="277"/>
      <c r="FXE132" s="277"/>
      <c r="FXF132" s="277"/>
      <c r="FXG132" s="277"/>
      <c r="FXH132" s="277"/>
      <c r="FXI132" s="277"/>
      <c r="FXJ132" s="277"/>
      <c r="FXK132" s="277"/>
      <c r="FXL132" s="277"/>
      <c r="FXM132" s="277"/>
      <c r="FXN132" s="277"/>
      <c r="FXO132" s="277"/>
      <c r="FXP132" s="277"/>
      <c r="FXQ132" s="277"/>
      <c r="FXR132" s="277"/>
      <c r="FXS132" s="277"/>
      <c r="FXT132" s="277"/>
      <c r="FXU132" s="277"/>
      <c r="FXV132" s="277"/>
      <c r="FXW132" s="277"/>
      <c r="FXX132" s="277"/>
      <c r="FXY132" s="277"/>
      <c r="FXZ132" s="277"/>
      <c r="FYA132" s="277"/>
      <c r="FYB132" s="277"/>
      <c r="FYC132" s="277"/>
      <c r="FYD132" s="277"/>
      <c r="FYE132" s="277"/>
      <c r="FYF132" s="277"/>
      <c r="FYG132" s="277"/>
      <c r="FYH132" s="277"/>
      <c r="FYI132" s="277"/>
      <c r="FYJ132" s="277"/>
      <c r="FYK132" s="277"/>
      <c r="FYL132" s="277"/>
      <c r="FYM132" s="277"/>
      <c r="FYN132" s="277"/>
      <c r="FYO132" s="277"/>
      <c r="FYP132" s="277"/>
      <c r="FYQ132" s="277"/>
      <c r="FYR132" s="277"/>
      <c r="FYS132" s="277"/>
      <c r="FYT132" s="277"/>
      <c r="FYU132" s="277"/>
      <c r="FYV132" s="277"/>
      <c r="FYW132" s="277"/>
      <c r="FYX132" s="277"/>
      <c r="FYY132" s="277"/>
      <c r="FYZ132" s="277"/>
      <c r="FZA132" s="277"/>
      <c r="FZB132" s="277"/>
      <c r="FZC132" s="277"/>
      <c r="FZD132" s="277"/>
      <c r="FZE132" s="277"/>
      <c r="FZF132" s="277"/>
      <c r="FZG132" s="277"/>
      <c r="FZH132" s="277"/>
      <c r="FZI132" s="277"/>
      <c r="FZJ132" s="277"/>
      <c r="FZK132" s="277"/>
      <c r="FZL132" s="277"/>
      <c r="FZM132" s="277"/>
      <c r="FZN132" s="277"/>
      <c r="FZO132" s="277"/>
      <c r="FZP132" s="277"/>
      <c r="FZQ132" s="277"/>
      <c r="FZR132" s="277"/>
      <c r="FZS132" s="277"/>
      <c r="FZT132" s="277"/>
      <c r="FZU132" s="277"/>
      <c r="FZV132" s="277"/>
      <c r="FZW132" s="277"/>
      <c r="FZX132" s="277"/>
      <c r="FZY132" s="277"/>
      <c r="FZZ132" s="277"/>
      <c r="GAA132" s="277"/>
      <c r="GAB132" s="277"/>
      <c r="GAC132" s="277"/>
      <c r="GAD132" s="277"/>
      <c r="GAE132" s="277"/>
      <c r="GAF132" s="277"/>
      <c r="GAG132" s="277"/>
      <c r="GAH132" s="277"/>
      <c r="GAI132" s="277"/>
      <c r="GAJ132" s="277"/>
      <c r="GAK132" s="277"/>
      <c r="GAL132" s="277"/>
      <c r="GAM132" s="277"/>
      <c r="GAN132" s="277"/>
      <c r="GAO132" s="277"/>
      <c r="GAP132" s="277"/>
      <c r="GAQ132" s="277"/>
      <c r="GAR132" s="277"/>
      <c r="GAS132" s="277"/>
      <c r="GAT132" s="277"/>
      <c r="GAU132" s="277"/>
      <c r="GAV132" s="277"/>
      <c r="GAW132" s="277"/>
      <c r="GAX132" s="277"/>
      <c r="GAY132" s="277"/>
      <c r="GAZ132" s="277"/>
      <c r="GBA132" s="277"/>
      <c r="GBB132" s="277"/>
      <c r="GBC132" s="277"/>
      <c r="GBD132" s="277"/>
      <c r="GBE132" s="277"/>
      <c r="GBF132" s="277"/>
      <c r="GBG132" s="277"/>
      <c r="GBH132" s="277"/>
      <c r="GBI132" s="277"/>
      <c r="GBJ132" s="277"/>
      <c r="GBK132" s="277"/>
      <c r="GBL132" s="277"/>
      <c r="GBM132" s="277"/>
      <c r="GBN132" s="277"/>
      <c r="GBO132" s="277"/>
      <c r="GBP132" s="277"/>
      <c r="GBQ132" s="277"/>
      <c r="GBR132" s="277"/>
      <c r="GBS132" s="277"/>
      <c r="GBT132" s="277"/>
      <c r="GBU132" s="277"/>
      <c r="GBV132" s="277"/>
      <c r="GBW132" s="277"/>
      <c r="GBX132" s="277"/>
      <c r="GBY132" s="277"/>
      <c r="GBZ132" s="277"/>
      <c r="GCA132" s="277"/>
      <c r="GCB132" s="277"/>
      <c r="GCC132" s="277"/>
      <c r="GCD132" s="277"/>
      <c r="GCE132" s="277"/>
      <c r="GCF132" s="277"/>
      <c r="GCG132" s="277"/>
      <c r="GCH132" s="277"/>
      <c r="GCI132" s="277"/>
      <c r="GCJ132" s="277"/>
      <c r="GCK132" s="277"/>
      <c r="GCL132" s="277"/>
      <c r="GCM132" s="277"/>
      <c r="GCN132" s="277"/>
      <c r="GCO132" s="277"/>
      <c r="GCP132" s="277"/>
      <c r="GCQ132" s="277"/>
      <c r="GCR132" s="277"/>
      <c r="GCS132" s="277"/>
      <c r="GCT132" s="277"/>
      <c r="GCU132" s="277"/>
      <c r="GCV132" s="277"/>
      <c r="GCW132" s="277"/>
      <c r="GCX132" s="277"/>
      <c r="GCY132" s="277"/>
      <c r="GCZ132" s="277"/>
      <c r="GDA132" s="277"/>
      <c r="GDB132" s="277"/>
      <c r="GDC132" s="277"/>
      <c r="GDD132" s="277"/>
      <c r="GDE132" s="277"/>
      <c r="GDF132" s="277"/>
      <c r="GDG132" s="277"/>
      <c r="GDH132" s="277"/>
      <c r="GDI132" s="277"/>
      <c r="GDJ132" s="277"/>
      <c r="GDK132" s="277"/>
      <c r="GDL132" s="277"/>
      <c r="GDM132" s="277"/>
      <c r="GDN132" s="277"/>
      <c r="GDO132" s="277"/>
      <c r="GDP132" s="277"/>
      <c r="GDQ132" s="277"/>
      <c r="GDR132" s="277"/>
      <c r="GDS132" s="277"/>
      <c r="GDT132" s="277"/>
      <c r="GDU132" s="277"/>
      <c r="GDV132" s="277"/>
      <c r="GDW132" s="277"/>
      <c r="GDX132" s="277"/>
      <c r="GDY132" s="277"/>
      <c r="GDZ132" s="277"/>
      <c r="GEA132" s="277"/>
      <c r="GEB132" s="277"/>
      <c r="GEC132" s="277"/>
      <c r="GED132" s="277"/>
      <c r="GEE132" s="277"/>
      <c r="GEF132" s="277"/>
      <c r="GEG132" s="277"/>
      <c r="GEH132" s="277"/>
      <c r="GEI132" s="277"/>
      <c r="GEJ132" s="277"/>
      <c r="GEK132" s="277"/>
      <c r="GEL132" s="277"/>
      <c r="GEM132" s="277"/>
      <c r="GEN132" s="277"/>
      <c r="GEO132" s="277"/>
      <c r="GEP132" s="277"/>
      <c r="GEQ132" s="277"/>
      <c r="GER132" s="277"/>
      <c r="GES132" s="277"/>
      <c r="GET132" s="277"/>
      <c r="GEU132" s="277"/>
      <c r="GEV132" s="277"/>
      <c r="GEW132" s="277"/>
      <c r="GEX132" s="277"/>
      <c r="GEY132" s="277"/>
      <c r="GEZ132" s="277"/>
      <c r="GFA132" s="277"/>
      <c r="GFB132" s="277"/>
      <c r="GFC132" s="277"/>
      <c r="GFD132" s="277"/>
      <c r="GFE132" s="277"/>
      <c r="GFF132" s="277"/>
      <c r="GFG132" s="277"/>
      <c r="GFH132" s="277"/>
      <c r="GFI132" s="277"/>
      <c r="GFJ132" s="277"/>
      <c r="GFK132" s="277"/>
      <c r="GFL132" s="277"/>
      <c r="GFM132" s="277"/>
      <c r="GFN132" s="277"/>
      <c r="GFO132" s="277"/>
      <c r="GFP132" s="277"/>
      <c r="GFQ132" s="277"/>
      <c r="GFR132" s="277"/>
      <c r="GFS132" s="277"/>
      <c r="GFT132" s="277"/>
      <c r="GFU132" s="277"/>
      <c r="GFV132" s="277"/>
      <c r="GFW132" s="277"/>
      <c r="GFX132" s="277"/>
      <c r="GFY132" s="277"/>
      <c r="GFZ132" s="277"/>
      <c r="GGA132" s="277"/>
      <c r="GGB132" s="277"/>
      <c r="GGC132" s="277"/>
      <c r="GGD132" s="277"/>
      <c r="GGE132" s="277"/>
      <c r="GGF132" s="277"/>
      <c r="GGG132" s="277"/>
      <c r="GGH132" s="277"/>
      <c r="GGI132" s="277"/>
      <c r="GGJ132" s="277"/>
      <c r="GGK132" s="277"/>
      <c r="GGL132" s="277"/>
      <c r="GGM132" s="277"/>
      <c r="GGN132" s="277"/>
      <c r="GGO132" s="277"/>
      <c r="GGP132" s="277"/>
      <c r="GGQ132" s="277"/>
      <c r="GGR132" s="277"/>
      <c r="GGS132" s="277"/>
      <c r="GGT132" s="277"/>
      <c r="GGU132" s="277"/>
      <c r="GGV132" s="277"/>
      <c r="GGW132" s="277"/>
      <c r="GGX132" s="277"/>
      <c r="GGY132" s="277"/>
      <c r="GGZ132" s="277"/>
      <c r="GHA132" s="277"/>
      <c r="GHB132" s="277"/>
      <c r="GHC132" s="277"/>
      <c r="GHD132" s="277"/>
      <c r="GHE132" s="277"/>
      <c r="GHF132" s="277"/>
      <c r="GHG132" s="277"/>
      <c r="GHH132" s="277"/>
      <c r="GHI132" s="277"/>
      <c r="GHJ132" s="277"/>
      <c r="GHK132" s="277"/>
      <c r="GHL132" s="277"/>
      <c r="GHM132" s="277"/>
      <c r="GHN132" s="277"/>
      <c r="GHO132" s="277"/>
      <c r="GHP132" s="277"/>
      <c r="GHQ132" s="277"/>
      <c r="GHR132" s="277"/>
      <c r="GHS132" s="277"/>
      <c r="GHT132" s="277"/>
      <c r="GHU132" s="277"/>
      <c r="GHV132" s="277"/>
      <c r="GHW132" s="277"/>
      <c r="GHX132" s="277"/>
      <c r="GHY132" s="277"/>
      <c r="GHZ132" s="277"/>
      <c r="GIA132" s="277"/>
      <c r="GIB132" s="277"/>
      <c r="GIC132" s="277"/>
      <c r="GID132" s="277"/>
      <c r="GIE132" s="277"/>
      <c r="GIF132" s="277"/>
      <c r="GIG132" s="277"/>
      <c r="GIH132" s="277"/>
      <c r="GII132" s="277"/>
      <c r="GIJ132" s="277"/>
      <c r="GIK132" s="277"/>
      <c r="GIL132" s="277"/>
      <c r="GIM132" s="277"/>
      <c r="GIN132" s="277"/>
      <c r="GIO132" s="277"/>
      <c r="GIP132" s="277"/>
      <c r="GIQ132" s="277"/>
      <c r="GIR132" s="277"/>
      <c r="GIS132" s="277"/>
      <c r="GIT132" s="277"/>
      <c r="GIU132" s="277"/>
      <c r="GIV132" s="277"/>
      <c r="GIW132" s="277"/>
      <c r="GIX132" s="277"/>
      <c r="GIY132" s="277"/>
      <c r="GIZ132" s="277"/>
      <c r="GJA132" s="277"/>
      <c r="GJB132" s="277"/>
      <c r="GJC132" s="277"/>
      <c r="GJD132" s="277"/>
      <c r="GJE132" s="277"/>
      <c r="GJF132" s="277"/>
      <c r="GJG132" s="277"/>
      <c r="GJH132" s="277"/>
      <c r="GJI132" s="277"/>
      <c r="GJJ132" s="277"/>
      <c r="GJK132" s="277"/>
      <c r="GJL132" s="277"/>
      <c r="GJM132" s="277"/>
      <c r="GJN132" s="277"/>
      <c r="GJO132" s="277"/>
      <c r="GJP132" s="277"/>
      <c r="GJQ132" s="277"/>
      <c r="GJR132" s="277"/>
      <c r="GJS132" s="277"/>
      <c r="GJT132" s="277"/>
      <c r="GJU132" s="277"/>
      <c r="GJV132" s="277"/>
      <c r="GJW132" s="277"/>
      <c r="GJX132" s="277"/>
      <c r="GJY132" s="277"/>
      <c r="GJZ132" s="277"/>
      <c r="GKA132" s="277"/>
      <c r="GKB132" s="277"/>
      <c r="GKC132" s="277"/>
      <c r="GKD132" s="277"/>
      <c r="GKE132" s="277"/>
      <c r="GKF132" s="277"/>
      <c r="GKG132" s="277"/>
      <c r="GKH132" s="277"/>
      <c r="GKI132" s="277"/>
      <c r="GKJ132" s="277"/>
      <c r="GKK132" s="277"/>
      <c r="GKL132" s="277"/>
      <c r="GKM132" s="277"/>
      <c r="GKN132" s="277"/>
      <c r="GKO132" s="277"/>
      <c r="GKP132" s="277"/>
      <c r="GKQ132" s="277"/>
      <c r="GKR132" s="277"/>
      <c r="GKS132" s="277"/>
      <c r="GKT132" s="277"/>
      <c r="GKU132" s="277"/>
      <c r="GKV132" s="277"/>
      <c r="GKW132" s="277"/>
      <c r="GKX132" s="277"/>
      <c r="GKY132" s="277"/>
      <c r="GKZ132" s="277"/>
      <c r="GLA132" s="277"/>
      <c r="GLB132" s="277"/>
      <c r="GLC132" s="277"/>
      <c r="GLD132" s="277"/>
      <c r="GLE132" s="277"/>
      <c r="GLF132" s="277"/>
      <c r="GLG132" s="277"/>
      <c r="GLH132" s="277"/>
      <c r="GLI132" s="277"/>
      <c r="GLJ132" s="277"/>
      <c r="GLK132" s="277"/>
      <c r="GLL132" s="277"/>
      <c r="GLM132" s="277"/>
      <c r="GLN132" s="277"/>
      <c r="GLO132" s="277"/>
      <c r="GLP132" s="277"/>
      <c r="GLQ132" s="277"/>
      <c r="GLR132" s="277"/>
      <c r="GLS132" s="277"/>
      <c r="GLT132" s="277"/>
      <c r="GLU132" s="277"/>
      <c r="GLV132" s="277"/>
      <c r="GLW132" s="277"/>
      <c r="GLX132" s="277"/>
      <c r="GLY132" s="277"/>
      <c r="GLZ132" s="277"/>
      <c r="GMA132" s="277"/>
      <c r="GMB132" s="277"/>
      <c r="GMC132" s="277"/>
      <c r="GMD132" s="277"/>
      <c r="GME132" s="277"/>
      <c r="GMF132" s="277"/>
      <c r="GMG132" s="277"/>
      <c r="GMH132" s="277"/>
      <c r="GMI132" s="277"/>
      <c r="GMJ132" s="277"/>
      <c r="GMK132" s="277"/>
      <c r="GML132" s="277"/>
      <c r="GMM132" s="277"/>
      <c r="GMN132" s="277"/>
      <c r="GMO132" s="277"/>
      <c r="GMP132" s="277"/>
      <c r="GMQ132" s="277"/>
      <c r="GMR132" s="277"/>
      <c r="GMS132" s="277"/>
      <c r="GMT132" s="277"/>
      <c r="GMU132" s="277"/>
      <c r="GMV132" s="277"/>
      <c r="GMW132" s="277"/>
      <c r="GMX132" s="277"/>
      <c r="GMY132" s="277"/>
      <c r="GMZ132" s="277"/>
      <c r="GNA132" s="277"/>
      <c r="GNB132" s="277"/>
      <c r="GNC132" s="277"/>
      <c r="GND132" s="277"/>
      <c r="GNE132" s="277"/>
      <c r="GNF132" s="277"/>
      <c r="GNG132" s="277"/>
      <c r="GNH132" s="277"/>
      <c r="GNI132" s="277"/>
      <c r="GNJ132" s="277"/>
      <c r="GNK132" s="277"/>
      <c r="GNL132" s="277"/>
      <c r="GNM132" s="277"/>
      <c r="GNN132" s="277"/>
      <c r="GNO132" s="277"/>
      <c r="GNP132" s="277"/>
      <c r="GNQ132" s="277"/>
      <c r="GNR132" s="277"/>
      <c r="GNS132" s="277"/>
      <c r="GNT132" s="277"/>
      <c r="GNU132" s="277"/>
      <c r="GNV132" s="277"/>
      <c r="GNW132" s="277"/>
      <c r="GNX132" s="277"/>
      <c r="GNY132" s="277"/>
      <c r="GNZ132" s="277"/>
      <c r="GOA132" s="277"/>
      <c r="GOB132" s="277"/>
      <c r="GOC132" s="277"/>
      <c r="GOD132" s="277"/>
      <c r="GOE132" s="277"/>
      <c r="GOF132" s="277"/>
      <c r="GOG132" s="277"/>
      <c r="GOH132" s="277"/>
      <c r="GOI132" s="277"/>
      <c r="GOJ132" s="277"/>
      <c r="GOK132" s="277"/>
      <c r="GOL132" s="277"/>
      <c r="GOM132" s="277"/>
      <c r="GON132" s="277"/>
      <c r="GOO132" s="277"/>
      <c r="GOP132" s="277"/>
      <c r="GOQ132" s="277"/>
      <c r="GOR132" s="277"/>
      <c r="GOS132" s="277"/>
      <c r="GOT132" s="277"/>
      <c r="GOU132" s="277"/>
      <c r="GOV132" s="277"/>
      <c r="GOW132" s="277"/>
      <c r="GOX132" s="277"/>
      <c r="GOY132" s="277"/>
      <c r="GOZ132" s="277"/>
      <c r="GPA132" s="277"/>
      <c r="GPB132" s="277"/>
      <c r="GPC132" s="277"/>
      <c r="GPD132" s="277"/>
      <c r="GPE132" s="277"/>
      <c r="GPF132" s="277"/>
      <c r="GPG132" s="277"/>
      <c r="GPH132" s="277"/>
      <c r="GPI132" s="277"/>
      <c r="GPJ132" s="277"/>
      <c r="GPK132" s="277"/>
      <c r="GPL132" s="277"/>
      <c r="GPM132" s="277"/>
      <c r="GPN132" s="277"/>
      <c r="GPO132" s="277"/>
      <c r="GPP132" s="277"/>
      <c r="GPQ132" s="277"/>
      <c r="GPR132" s="277"/>
      <c r="GPS132" s="277"/>
      <c r="GPT132" s="277"/>
      <c r="GPU132" s="277"/>
      <c r="GPV132" s="277"/>
      <c r="GPW132" s="277"/>
      <c r="GPX132" s="277"/>
      <c r="GPY132" s="277"/>
      <c r="GPZ132" s="277"/>
      <c r="GQA132" s="277"/>
      <c r="GQB132" s="277"/>
      <c r="GQC132" s="277"/>
      <c r="GQD132" s="277"/>
      <c r="GQE132" s="277"/>
      <c r="GQF132" s="277"/>
      <c r="GQG132" s="277"/>
      <c r="GQH132" s="277"/>
      <c r="GQI132" s="277"/>
      <c r="GQJ132" s="277"/>
      <c r="GQK132" s="277"/>
      <c r="GQL132" s="277"/>
      <c r="GQM132" s="277"/>
      <c r="GQN132" s="277"/>
      <c r="GQO132" s="277"/>
      <c r="GQP132" s="277"/>
      <c r="GQQ132" s="277"/>
      <c r="GQR132" s="277"/>
      <c r="GQS132" s="277"/>
      <c r="GQT132" s="277"/>
      <c r="GQU132" s="277"/>
      <c r="GQV132" s="277"/>
      <c r="GQW132" s="277"/>
      <c r="GQX132" s="277"/>
      <c r="GQY132" s="277"/>
      <c r="GQZ132" s="277"/>
      <c r="GRA132" s="277"/>
      <c r="GRB132" s="277"/>
      <c r="GRC132" s="277"/>
      <c r="GRD132" s="277"/>
      <c r="GRE132" s="277"/>
      <c r="GRF132" s="277"/>
      <c r="GRG132" s="277"/>
      <c r="GRH132" s="277"/>
      <c r="GRI132" s="277"/>
      <c r="GRJ132" s="277"/>
      <c r="GRK132" s="277"/>
      <c r="GRL132" s="277"/>
      <c r="GRM132" s="277"/>
      <c r="GRN132" s="277"/>
      <c r="GRO132" s="277"/>
      <c r="GRP132" s="277"/>
      <c r="GRQ132" s="277"/>
      <c r="GRR132" s="277"/>
      <c r="GRS132" s="277"/>
      <c r="GRT132" s="277"/>
      <c r="GRU132" s="277"/>
      <c r="GRV132" s="277"/>
      <c r="GRW132" s="277"/>
      <c r="GRX132" s="277"/>
      <c r="GRY132" s="277"/>
      <c r="GRZ132" s="277"/>
      <c r="GSA132" s="277"/>
      <c r="GSB132" s="277"/>
      <c r="GSC132" s="277"/>
      <c r="GSD132" s="277"/>
      <c r="GSE132" s="277"/>
      <c r="GSF132" s="277"/>
      <c r="GSG132" s="277"/>
      <c r="GSH132" s="277"/>
      <c r="GSI132" s="277"/>
      <c r="GSJ132" s="277"/>
      <c r="GSK132" s="277"/>
      <c r="GSL132" s="277"/>
      <c r="GSM132" s="277"/>
      <c r="GSN132" s="277"/>
      <c r="GSO132" s="277"/>
      <c r="GSP132" s="277"/>
      <c r="GSQ132" s="277"/>
      <c r="GSR132" s="277"/>
      <c r="GSS132" s="277"/>
      <c r="GST132" s="277"/>
      <c r="GSU132" s="277"/>
      <c r="GSV132" s="277"/>
      <c r="GSW132" s="277"/>
      <c r="GSX132" s="277"/>
      <c r="GSY132" s="277"/>
      <c r="GSZ132" s="277"/>
      <c r="GTA132" s="277"/>
      <c r="GTB132" s="277"/>
      <c r="GTC132" s="277"/>
      <c r="GTD132" s="277"/>
      <c r="GTE132" s="277"/>
      <c r="GTF132" s="277"/>
      <c r="GTG132" s="277"/>
      <c r="GTH132" s="277"/>
      <c r="GTI132" s="277"/>
      <c r="GTJ132" s="277"/>
      <c r="GTK132" s="277"/>
      <c r="GTL132" s="277"/>
      <c r="GTM132" s="277"/>
      <c r="GTN132" s="277"/>
      <c r="GTO132" s="277"/>
      <c r="GTP132" s="277"/>
      <c r="GTQ132" s="277"/>
      <c r="GTR132" s="277"/>
      <c r="GTS132" s="277"/>
      <c r="GTT132" s="277"/>
      <c r="GTU132" s="277"/>
      <c r="GTV132" s="277"/>
      <c r="GTW132" s="277"/>
      <c r="GTX132" s="277"/>
      <c r="GTY132" s="277"/>
      <c r="GTZ132" s="277"/>
      <c r="GUA132" s="277"/>
      <c r="GUB132" s="277"/>
      <c r="GUC132" s="277"/>
      <c r="GUD132" s="277"/>
      <c r="GUE132" s="277"/>
      <c r="GUF132" s="277"/>
      <c r="GUG132" s="277"/>
      <c r="GUH132" s="277"/>
      <c r="GUI132" s="277"/>
      <c r="GUJ132" s="277"/>
      <c r="GUK132" s="277"/>
      <c r="GUL132" s="277"/>
      <c r="GUM132" s="277"/>
      <c r="GUN132" s="277"/>
      <c r="GUO132" s="277"/>
      <c r="GUP132" s="277"/>
      <c r="GUQ132" s="277"/>
      <c r="GUR132" s="277"/>
      <c r="GUS132" s="277"/>
      <c r="GUT132" s="277"/>
      <c r="GUU132" s="277"/>
      <c r="GUV132" s="277"/>
      <c r="GUW132" s="277"/>
      <c r="GUX132" s="277"/>
      <c r="GUY132" s="277"/>
      <c r="GUZ132" s="277"/>
      <c r="GVA132" s="277"/>
      <c r="GVB132" s="277"/>
      <c r="GVC132" s="277"/>
      <c r="GVD132" s="277"/>
      <c r="GVE132" s="277"/>
      <c r="GVF132" s="277"/>
      <c r="GVG132" s="277"/>
      <c r="GVH132" s="277"/>
      <c r="GVI132" s="277"/>
      <c r="GVJ132" s="277"/>
      <c r="GVK132" s="277"/>
      <c r="GVL132" s="277"/>
      <c r="GVM132" s="277"/>
      <c r="GVN132" s="277"/>
      <c r="GVO132" s="277"/>
      <c r="GVP132" s="277"/>
      <c r="GVQ132" s="277"/>
      <c r="GVR132" s="277"/>
      <c r="GVS132" s="277"/>
      <c r="GVT132" s="277"/>
      <c r="GVU132" s="277"/>
      <c r="GVV132" s="277"/>
      <c r="GVW132" s="277"/>
      <c r="GVX132" s="277"/>
      <c r="GVY132" s="277"/>
      <c r="GVZ132" s="277"/>
      <c r="GWA132" s="277"/>
      <c r="GWB132" s="277"/>
      <c r="GWC132" s="277"/>
      <c r="GWD132" s="277"/>
      <c r="GWE132" s="277"/>
      <c r="GWF132" s="277"/>
      <c r="GWG132" s="277"/>
      <c r="GWH132" s="277"/>
      <c r="GWI132" s="277"/>
      <c r="GWJ132" s="277"/>
      <c r="GWK132" s="277"/>
      <c r="GWL132" s="277"/>
      <c r="GWM132" s="277"/>
      <c r="GWN132" s="277"/>
      <c r="GWO132" s="277"/>
      <c r="GWP132" s="277"/>
      <c r="GWQ132" s="277"/>
      <c r="GWR132" s="277"/>
      <c r="GWS132" s="277"/>
      <c r="GWT132" s="277"/>
      <c r="GWU132" s="277"/>
      <c r="GWV132" s="277"/>
      <c r="GWW132" s="277"/>
      <c r="GWX132" s="277"/>
      <c r="GWY132" s="277"/>
      <c r="GWZ132" s="277"/>
      <c r="GXA132" s="277"/>
      <c r="GXB132" s="277"/>
      <c r="GXC132" s="277"/>
      <c r="GXD132" s="277"/>
      <c r="GXE132" s="277"/>
      <c r="GXF132" s="277"/>
      <c r="GXG132" s="277"/>
      <c r="GXH132" s="277"/>
      <c r="GXI132" s="277"/>
      <c r="GXJ132" s="277"/>
      <c r="GXK132" s="277"/>
      <c r="GXL132" s="277"/>
      <c r="GXM132" s="277"/>
      <c r="GXN132" s="277"/>
      <c r="GXO132" s="277"/>
      <c r="GXP132" s="277"/>
      <c r="GXQ132" s="277"/>
      <c r="GXR132" s="277"/>
      <c r="GXS132" s="277"/>
      <c r="GXT132" s="277"/>
      <c r="GXU132" s="277"/>
      <c r="GXV132" s="277"/>
      <c r="GXW132" s="277"/>
      <c r="GXX132" s="277"/>
      <c r="GXY132" s="277"/>
      <c r="GXZ132" s="277"/>
      <c r="GYA132" s="277"/>
      <c r="GYB132" s="277"/>
      <c r="GYC132" s="277"/>
      <c r="GYD132" s="277"/>
      <c r="GYE132" s="277"/>
      <c r="GYF132" s="277"/>
      <c r="GYG132" s="277"/>
      <c r="GYH132" s="277"/>
      <c r="GYI132" s="277"/>
      <c r="GYJ132" s="277"/>
      <c r="GYK132" s="277"/>
      <c r="GYL132" s="277"/>
      <c r="GYM132" s="277"/>
      <c r="GYN132" s="277"/>
      <c r="GYO132" s="277"/>
      <c r="GYP132" s="277"/>
      <c r="GYQ132" s="277"/>
      <c r="GYR132" s="277"/>
      <c r="GYS132" s="277"/>
      <c r="GYT132" s="277"/>
      <c r="GYU132" s="277"/>
      <c r="GYV132" s="277"/>
      <c r="GYW132" s="277"/>
      <c r="GYX132" s="277"/>
      <c r="GYY132" s="277"/>
      <c r="GYZ132" s="277"/>
      <c r="GZA132" s="277"/>
      <c r="GZB132" s="277"/>
      <c r="GZC132" s="277"/>
      <c r="GZD132" s="277"/>
      <c r="GZE132" s="277"/>
      <c r="GZF132" s="277"/>
      <c r="GZG132" s="277"/>
      <c r="GZH132" s="277"/>
      <c r="GZI132" s="277"/>
      <c r="GZJ132" s="277"/>
      <c r="GZK132" s="277"/>
      <c r="GZL132" s="277"/>
      <c r="GZM132" s="277"/>
      <c r="GZN132" s="277"/>
      <c r="GZO132" s="277"/>
      <c r="GZP132" s="277"/>
      <c r="GZQ132" s="277"/>
      <c r="GZR132" s="277"/>
      <c r="GZS132" s="277"/>
      <c r="GZT132" s="277"/>
      <c r="GZU132" s="277"/>
      <c r="GZV132" s="277"/>
      <c r="GZW132" s="277"/>
      <c r="GZX132" s="277"/>
      <c r="GZY132" s="277"/>
      <c r="GZZ132" s="277"/>
      <c r="HAA132" s="277"/>
      <c r="HAB132" s="277"/>
      <c r="HAC132" s="277"/>
      <c r="HAD132" s="277"/>
      <c r="HAE132" s="277"/>
      <c r="HAF132" s="277"/>
      <c r="HAG132" s="277"/>
      <c r="HAH132" s="277"/>
      <c r="HAI132" s="277"/>
      <c r="HAJ132" s="277"/>
      <c r="HAK132" s="277"/>
      <c r="HAL132" s="277"/>
      <c r="HAM132" s="277"/>
      <c r="HAN132" s="277"/>
      <c r="HAO132" s="277"/>
      <c r="HAP132" s="277"/>
      <c r="HAQ132" s="277"/>
      <c r="HAR132" s="277"/>
      <c r="HAS132" s="277"/>
      <c r="HAT132" s="277"/>
      <c r="HAU132" s="277"/>
      <c r="HAV132" s="277"/>
      <c r="HAW132" s="277"/>
      <c r="HAX132" s="277"/>
      <c r="HAY132" s="277"/>
      <c r="HAZ132" s="277"/>
      <c r="HBA132" s="277"/>
      <c r="HBB132" s="277"/>
      <c r="HBC132" s="277"/>
      <c r="HBD132" s="277"/>
      <c r="HBE132" s="277"/>
      <c r="HBF132" s="277"/>
      <c r="HBG132" s="277"/>
      <c r="HBH132" s="277"/>
      <c r="HBI132" s="277"/>
      <c r="HBJ132" s="277"/>
      <c r="HBK132" s="277"/>
      <c r="HBL132" s="277"/>
      <c r="HBM132" s="277"/>
      <c r="HBN132" s="277"/>
      <c r="HBO132" s="277"/>
      <c r="HBP132" s="277"/>
      <c r="HBQ132" s="277"/>
      <c r="HBR132" s="277"/>
      <c r="HBS132" s="277"/>
      <c r="HBT132" s="277"/>
      <c r="HBU132" s="277"/>
      <c r="HBV132" s="277"/>
      <c r="HBW132" s="277"/>
      <c r="HBX132" s="277"/>
      <c r="HBY132" s="277"/>
      <c r="HBZ132" s="277"/>
      <c r="HCA132" s="277"/>
      <c r="HCB132" s="277"/>
      <c r="HCC132" s="277"/>
      <c r="HCD132" s="277"/>
      <c r="HCE132" s="277"/>
      <c r="HCF132" s="277"/>
      <c r="HCG132" s="277"/>
      <c r="HCH132" s="277"/>
      <c r="HCI132" s="277"/>
      <c r="HCJ132" s="277"/>
      <c r="HCK132" s="277"/>
      <c r="HCL132" s="277"/>
      <c r="HCM132" s="277"/>
      <c r="HCN132" s="277"/>
      <c r="HCO132" s="277"/>
      <c r="HCP132" s="277"/>
      <c r="HCQ132" s="277"/>
      <c r="HCR132" s="277"/>
      <c r="HCS132" s="277"/>
      <c r="HCT132" s="277"/>
      <c r="HCU132" s="277"/>
      <c r="HCV132" s="277"/>
      <c r="HCW132" s="277"/>
      <c r="HCX132" s="277"/>
      <c r="HCY132" s="277"/>
      <c r="HCZ132" s="277"/>
      <c r="HDA132" s="277"/>
      <c r="HDB132" s="277"/>
      <c r="HDC132" s="277"/>
      <c r="HDD132" s="277"/>
      <c r="HDE132" s="277"/>
      <c r="HDF132" s="277"/>
      <c r="HDG132" s="277"/>
      <c r="HDH132" s="277"/>
      <c r="HDI132" s="277"/>
      <c r="HDJ132" s="277"/>
      <c r="HDK132" s="277"/>
      <c r="HDL132" s="277"/>
      <c r="HDM132" s="277"/>
      <c r="HDN132" s="277"/>
      <c r="HDO132" s="277"/>
      <c r="HDP132" s="277"/>
      <c r="HDQ132" s="277"/>
      <c r="HDR132" s="277"/>
      <c r="HDS132" s="277"/>
      <c r="HDT132" s="277"/>
      <c r="HDU132" s="277"/>
      <c r="HDV132" s="277"/>
      <c r="HDW132" s="277"/>
      <c r="HDX132" s="277"/>
      <c r="HDY132" s="277"/>
      <c r="HDZ132" s="277"/>
      <c r="HEA132" s="277"/>
      <c r="HEB132" s="277"/>
      <c r="HEC132" s="277"/>
      <c r="HED132" s="277"/>
      <c r="HEE132" s="277"/>
      <c r="HEF132" s="277"/>
      <c r="HEG132" s="277"/>
      <c r="HEH132" s="277"/>
      <c r="HEI132" s="277"/>
      <c r="HEJ132" s="277"/>
      <c r="HEK132" s="277"/>
      <c r="HEL132" s="277"/>
      <c r="HEM132" s="277"/>
      <c r="HEN132" s="277"/>
      <c r="HEO132" s="277"/>
      <c r="HEP132" s="277"/>
      <c r="HEQ132" s="277"/>
      <c r="HER132" s="277"/>
      <c r="HES132" s="277"/>
      <c r="HET132" s="277"/>
      <c r="HEU132" s="277"/>
      <c r="HEV132" s="277"/>
      <c r="HEW132" s="277"/>
      <c r="HEX132" s="277"/>
      <c r="HEY132" s="277"/>
      <c r="HEZ132" s="277"/>
      <c r="HFA132" s="277"/>
      <c r="HFB132" s="277"/>
      <c r="HFC132" s="277"/>
      <c r="HFD132" s="277"/>
      <c r="HFE132" s="277"/>
      <c r="HFF132" s="277"/>
      <c r="HFG132" s="277"/>
      <c r="HFH132" s="277"/>
      <c r="HFI132" s="277"/>
      <c r="HFJ132" s="277"/>
      <c r="HFK132" s="277"/>
      <c r="HFL132" s="277"/>
      <c r="HFM132" s="277"/>
      <c r="HFN132" s="277"/>
      <c r="HFO132" s="277"/>
      <c r="HFP132" s="277"/>
      <c r="HFQ132" s="277"/>
      <c r="HFR132" s="277"/>
      <c r="HFS132" s="277"/>
      <c r="HFT132" s="277"/>
      <c r="HFU132" s="277"/>
      <c r="HFV132" s="277"/>
      <c r="HFW132" s="277"/>
      <c r="HFX132" s="277"/>
      <c r="HFY132" s="277"/>
      <c r="HFZ132" s="277"/>
      <c r="HGA132" s="277"/>
      <c r="HGB132" s="277"/>
      <c r="HGC132" s="277"/>
      <c r="HGD132" s="277"/>
      <c r="HGE132" s="277"/>
      <c r="HGF132" s="277"/>
      <c r="HGG132" s="277"/>
      <c r="HGH132" s="277"/>
      <c r="HGI132" s="277"/>
      <c r="HGJ132" s="277"/>
      <c r="HGK132" s="277"/>
      <c r="HGL132" s="277"/>
      <c r="HGM132" s="277"/>
      <c r="HGN132" s="277"/>
      <c r="HGO132" s="277"/>
      <c r="HGP132" s="277"/>
      <c r="HGQ132" s="277"/>
      <c r="HGR132" s="277"/>
      <c r="HGS132" s="277"/>
      <c r="HGT132" s="277"/>
      <c r="HGU132" s="277"/>
      <c r="HGV132" s="277"/>
      <c r="HGW132" s="277"/>
      <c r="HGX132" s="277"/>
      <c r="HGY132" s="277"/>
      <c r="HGZ132" s="277"/>
      <c r="HHA132" s="277"/>
      <c r="HHB132" s="277"/>
      <c r="HHC132" s="277"/>
      <c r="HHD132" s="277"/>
      <c r="HHE132" s="277"/>
      <c r="HHF132" s="277"/>
      <c r="HHG132" s="277"/>
      <c r="HHH132" s="277"/>
      <c r="HHI132" s="277"/>
      <c r="HHJ132" s="277"/>
      <c r="HHK132" s="277"/>
      <c r="HHL132" s="277"/>
      <c r="HHM132" s="277"/>
      <c r="HHN132" s="277"/>
      <c r="HHO132" s="277"/>
      <c r="HHP132" s="277"/>
      <c r="HHQ132" s="277"/>
      <c r="HHR132" s="277"/>
      <c r="HHS132" s="277"/>
      <c r="HHT132" s="277"/>
      <c r="HHU132" s="277"/>
      <c r="HHV132" s="277"/>
      <c r="HHW132" s="277"/>
      <c r="HHX132" s="277"/>
      <c r="HHY132" s="277"/>
      <c r="HHZ132" s="277"/>
      <c r="HIA132" s="277"/>
      <c r="HIB132" s="277"/>
      <c r="HIC132" s="277"/>
      <c r="HID132" s="277"/>
      <c r="HIE132" s="277"/>
      <c r="HIF132" s="277"/>
      <c r="HIG132" s="277"/>
      <c r="HIH132" s="277"/>
      <c r="HII132" s="277"/>
      <c r="HIJ132" s="277"/>
      <c r="HIK132" s="277"/>
      <c r="HIL132" s="277"/>
      <c r="HIM132" s="277"/>
      <c r="HIN132" s="277"/>
      <c r="HIO132" s="277"/>
      <c r="HIP132" s="277"/>
      <c r="HIQ132" s="277"/>
      <c r="HIR132" s="277"/>
      <c r="HIS132" s="277"/>
      <c r="HIT132" s="277"/>
      <c r="HIU132" s="277"/>
      <c r="HIV132" s="277"/>
      <c r="HIW132" s="277"/>
      <c r="HIX132" s="277"/>
      <c r="HIY132" s="277"/>
      <c r="HIZ132" s="277"/>
      <c r="HJA132" s="277"/>
      <c r="HJB132" s="277"/>
      <c r="HJC132" s="277"/>
      <c r="HJD132" s="277"/>
      <c r="HJE132" s="277"/>
      <c r="HJF132" s="277"/>
      <c r="HJG132" s="277"/>
      <c r="HJH132" s="277"/>
      <c r="HJI132" s="277"/>
      <c r="HJJ132" s="277"/>
      <c r="HJK132" s="277"/>
      <c r="HJL132" s="277"/>
      <c r="HJM132" s="277"/>
      <c r="HJN132" s="277"/>
      <c r="HJO132" s="277"/>
      <c r="HJP132" s="277"/>
      <c r="HJQ132" s="277"/>
      <c r="HJR132" s="277"/>
      <c r="HJS132" s="277"/>
      <c r="HJT132" s="277"/>
      <c r="HJU132" s="277"/>
      <c r="HJV132" s="277"/>
      <c r="HJW132" s="277"/>
      <c r="HJX132" s="277"/>
      <c r="HJY132" s="277"/>
      <c r="HJZ132" s="277"/>
      <c r="HKA132" s="277"/>
      <c r="HKB132" s="277"/>
      <c r="HKC132" s="277"/>
      <c r="HKD132" s="277"/>
      <c r="HKE132" s="277"/>
      <c r="HKF132" s="277"/>
      <c r="HKG132" s="277"/>
      <c r="HKH132" s="277"/>
      <c r="HKI132" s="277"/>
      <c r="HKJ132" s="277"/>
      <c r="HKK132" s="277"/>
      <c r="HKL132" s="277"/>
      <c r="HKM132" s="277"/>
      <c r="HKN132" s="277"/>
      <c r="HKO132" s="277"/>
      <c r="HKP132" s="277"/>
      <c r="HKQ132" s="277"/>
      <c r="HKR132" s="277"/>
      <c r="HKS132" s="277"/>
      <c r="HKT132" s="277"/>
      <c r="HKU132" s="277"/>
      <c r="HKV132" s="277"/>
      <c r="HKW132" s="277"/>
      <c r="HKX132" s="277"/>
      <c r="HKY132" s="277"/>
      <c r="HKZ132" s="277"/>
      <c r="HLA132" s="277"/>
      <c r="HLB132" s="277"/>
      <c r="HLC132" s="277"/>
      <c r="HLD132" s="277"/>
      <c r="HLE132" s="277"/>
      <c r="HLF132" s="277"/>
      <c r="HLG132" s="277"/>
      <c r="HLH132" s="277"/>
      <c r="HLI132" s="277"/>
      <c r="HLJ132" s="277"/>
      <c r="HLK132" s="277"/>
      <c r="HLL132" s="277"/>
      <c r="HLM132" s="277"/>
      <c r="HLN132" s="277"/>
      <c r="HLO132" s="277"/>
      <c r="HLP132" s="277"/>
      <c r="HLQ132" s="277"/>
      <c r="HLR132" s="277"/>
      <c r="HLS132" s="277"/>
      <c r="HLT132" s="277"/>
      <c r="HLU132" s="277"/>
      <c r="HLV132" s="277"/>
      <c r="HLW132" s="277"/>
      <c r="HLX132" s="277"/>
      <c r="HLY132" s="277"/>
      <c r="HLZ132" s="277"/>
      <c r="HMA132" s="277"/>
      <c r="HMB132" s="277"/>
      <c r="HMC132" s="277"/>
      <c r="HMD132" s="277"/>
      <c r="HME132" s="277"/>
      <c r="HMF132" s="277"/>
      <c r="HMG132" s="277"/>
      <c r="HMH132" s="277"/>
      <c r="HMI132" s="277"/>
      <c r="HMJ132" s="277"/>
      <c r="HMK132" s="277"/>
      <c r="HML132" s="277"/>
      <c r="HMM132" s="277"/>
      <c r="HMN132" s="277"/>
      <c r="HMO132" s="277"/>
      <c r="HMP132" s="277"/>
      <c r="HMQ132" s="277"/>
      <c r="HMR132" s="277"/>
      <c r="HMS132" s="277"/>
      <c r="HMT132" s="277"/>
      <c r="HMU132" s="277"/>
      <c r="HMV132" s="277"/>
      <c r="HMW132" s="277"/>
      <c r="HMX132" s="277"/>
      <c r="HMY132" s="277"/>
      <c r="HMZ132" s="277"/>
      <c r="HNA132" s="277"/>
      <c r="HNB132" s="277"/>
      <c r="HNC132" s="277"/>
      <c r="HND132" s="277"/>
      <c r="HNE132" s="277"/>
      <c r="HNF132" s="277"/>
      <c r="HNG132" s="277"/>
      <c r="HNH132" s="277"/>
      <c r="HNI132" s="277"/>
      <c r="HNJ132" s="277"/>
      <c r="HNK132" s="277"/>
      <c r="HNL132" s="277"/>
      <c r="HNM132" s="277"/>
      <c r="HNN132" s="277"/>
      <c r="HNO132" s="277"/>
      <c r="HNP132" s="277"/>
      <c r="HNQ132" s="277"/>
      <c r="HNR132" s="277"/>
      <c r="HNS132" s="277"/>
      <c r="HNT132" s="277"/>
      <c r="HNU132" s="277"/>
      <c r="HNV132" s="277"/>
      <c r="HNW132" s="277"/>
      <c r="HNX132" s="277"/>
      <c r="HNY132" s="277"/>
      <c r="HNZ132" s="277"/>
      <c r="HOA132" s="277"/>
      <c r="HOB132" s="277"/>
      <c r="HOC132" s="277"/>
      <c r="HOD132" s="277"/>
      <c r="HOE132" s="277"/>
      <c r="HOF132" s="277"/>
      <c r="HOG132" s="277"/>
      <c r="HOH132" s="277"/>
      <c r="HOI132" s="277"/>
      <c r="HOJ132" s="277"/>
      <c r="HOK132" s="277"/>
      <c r="HOL132" s="277"/>
      <c r="HOM132" s="277"/>
      <c r="HON132" s="277"/>
      <c r="HOO132" s="277"/>
      <c r="HOP132" s="277"/>
      <c r="HOQ132" s="277"/>
      <c r="HOR132" s="277"/>
      <c r="HOS132" s="277"/>
      <c r="HOT132" s="277"/>
      <c r="HOU132" s="277"/>
      <c r="HOV132" s="277"/>
      <c r="HOW132" s="277"/>
      <c r="HOX132" s="277"/>
      <c r="HOY132" s="277"/>
      <c r="HOZ132" s="277"/>
      <c r="HPA132" s="277"/>
      <c r="HPB132" s="277"/>
      <c r="HPC132" s="277"/>
      <c r="HPD132" s="277"/>
      <c r="HPE132" s="277"/>
      <c r="HPF132" s="277"/>
      <c r="HPG132" s="277"/>
      <c r="HPH132" s="277"/>
      <c r="HPI132" s="277"/>
      <c r="HPJ132" s="277"/>
      <c r="HPK132" s="277"/>
      <c r="HPL132" s="277"/>
      <c r="HPM132" s="277"/>
      <c r="HPN132" s="277"/>
      <c r="HPO132" s="277"/>
      <c r="HPP132" s="277"/>
      <c r="HPQ132" s="277"/>
      <c r="HPR132" s="277"/>
      <c r="HPS132" s="277"/>
      <c r="HPT132" s="277"/>
      <c r="HPU132" s="277"/>
      <c r="HPV132" s="277"/>
      <c r="HPW132" s="277"/>
      <c r="HPX132" s="277"/>
      <c r="HPY132" s="277"/>
      <c r="HPZ132" s="277"/>
      <c r="HQA132" s="277"/>
      <c r="HQB132" s="277"/>
      <c r="HQC132" s="277"/>
      <c r="HQD132" s="277"/>
      <c r="HQE132" s="277"/>
      <c r="HQF132" s="277"/>
      <c r="HQG132" s="277"/>
      <c r="HQH132" s="277"/>
      <c r="HQI132" s="277"/>
      <c r="HQJ132" s="277"/>
      <c r="HQK132" s="277"/>
      <c r="HQL132" s="277"/>
      <c r="HQM132" s="277"/>
      <c r="HQN132" s="277"/>
      <c r="HQO132" s="277"/>
      <c r="HQP132" s="277"/>
      <c r="HQQ132" s="277"/>
      <c r="HQR132" s="277"/>
      <c r="HQS132" s="277"/>
      <c r="HQT132" s="277"/>
      <c r="HQU132" s="277"/>
      <c r="HQV132" s="277"/>
      <c r="HQW132" s="277"/>
      <c r="HQX132" s="277"/>
      <c r="HQY132" s="277"/>
      <c r="HQZ132" s="277"/>
      <c r="HRA132" s="277"/>
      <c r="HRB132" s="277"/>
      <c r="HRC132" s="277"/>
      <c r="HRD132" s="277"/>
      <c r="HRE132" s="277"/>
      <c r="HRF132" s="277"/>
      <c r="HRG132" s="277"/>
      <c r="HRH132" s="277"/>
      <c r="HRI132" s="277"/>
      <c r="HRJ132" s="277"/>
      <c r="HRK132" s="277"/>
      <c r="HRL132" s="277"/>
      <c r="HRM132" s="277"/>
      <c r="HRN132" s="277"/>
      <c r="HRO132" s="277"/>
      <c r="HRP132" s="277"/>
      <c r="HRQ132" s="277"/>
      <c r="HRR132" s="277"/>
      <c r="HRS132" s="277"/>
      <c r="HRT132" s="277"/>
      <c r="HRU132" s="277"/>
      <c r="HRV132" s="277"/>
      <c r="HRW132" s="277"/>
      <c r="HRX132" s="277"/>
      <c r="HRY132" s="277"/>
      <c r="HRZ132" s="277"/>
      <c r="HSA132" s="277"/>
      <c r="HSB132" s="277"/>
      <c r="HSC132" s="277"/>
      <c r="HSD132" s="277"/>
      <c r="HSE132" s="277"/>
      <c r="HSF132" s="277"/>
      <c r="HSG132" s="277"/>
      <c r="HSH132" s="277"/>
      <c r="HSI132" s="277"/>
      <c r="HSJ132" s="277"/>
      <c r="HSK132" s="277"/>
      <c r="HSL132" s="277"/>
      <c r="HSM132" s="277"/>
      <c r="HSN132" s="277"/>
      <c r="HSO132" s="277"/>
      <c r="HSP132" s="277"/>
      <c r="HSQ132" s="277"/>
      <c r="HSR132" s="277"/>
      <c r="HSS132" s="277"/>
      <c r="HST132" s="277"/>
      <c r="HSU132" s="277"/>
      <c r="HSV132" s="277"/>
      <c r="HSW132" s="277"/>
      <c r="HSX132" s="277"/>
      <c r="HSY132" s="277"/>
      <c r="HSZ132" s="277"/>
      <c r="HTA132" s="277"/>
      <c r="HTB132" s="277"/>
      <c r="HTC132" s="277"/>
      <c r="HTD132" s="277"/>
      <c r="HTE132" s="277"/>
      <c r="HTF132" s="277"/>
      <c r="HTG132" s="277"/>
      <c r="HTH132" s="277"/>
      <c r="HTI132" s="277"/>
      <c r="HTJ132" s="277"/>
      <c r="HTK132" s="277"/>
      <c r="HTL132" s="277"/>
      <c r="HTM132" s="277"/>
      <c r="HTN132" s="277"/>
      <c r="HTO132" s="277"/>
      <c r="HTP132" s="277"/>
      <c r="HTQ132" s="277"/>
      <c r="HTR132" s="277"/>
      <c r="HTS132" s="277"/>
      <c r="HTT132" s="277"/>
      <c r="HTU132" s="277"/>
      <c r="HTV132" s="277"/>
      <c r="HTW132" s="277"/>
      <c r="HTX132" s="277"/>
      <c r="HTY132" s="277"/>
      <c r="HTZ132" s="277"/>
      <c r="HUA132" s="277"/>
      <c r="HUB132" s="277"/>
      <c r="HUC132" s="277"/>
      <c r="HUD132" s="277"/>
      <c r="HUE132" s="277"/>
      <c r="HUF132" s="277"/>
      <c r="HUG132" s="277"/>
      <c r="HUH132" s="277"/>
      <c r="HUI132" s="277"/>
      <c r="HUJ132" s="277"/>
      <c r="HUK132" s="277"/>
      <c r="HUL132" s="277"/>
      <c r="HUM132" s="277"/>
      <c r="HUN132" s="277"/>
      <c r="HUO132" s="277"/>
      <c r="HUP132" s="277"/>
      <c r="HUQ132" s="277"/>
      <c r="HUR132" s="277"/>
      <c r="HUS132" s="277"/>
      <c r="HUT132" s="277"/>
      <c r="HUU132" s="277"/>
      <c r="HUV132" s="277"/>
      <c r="HUW132" s="277"/>
      <c r="HUX132" s="277"/>
      <c r="HUY132" s="277"/>
      <c r="HUZ132" s="277"/>
      <c r="HVA132" s="277"/>
      <c r="HVB132" s="277"/>
      <c r="HVC132" s="277"/>
      <c r="HVD132" s="277"/>
      <c r="HVE132" s="277"/>
      <c r="HVF132" s="277"/>
      <c r="HVG132" s="277"/>
      <c r="HVH132" s="277"/>
      <c r="HVI132" s="277"/>
      <c r="HVJ132" s="277"/>
      <c r="HVK132" s="277"/>
      <c r="HVL132" s="277"/>
      <c r="HVM132" s="277"/>
      <c r="HVN132" s="277"/>
      <c r="HVO132" s="277"/>
      <c r="HVP132" s="277"/>
      <c r="HVQ132" s="277"/>
      <c r="HVR132" s="277"/>
      <c r="HVS132" s="277"/>
      <c r="HVT132" s="277"/>
      <c r="HVU132" s="277"/>
      <c r="HVV132" s="277"/>
      <c r="HVW132" s="277"/>
      <c r="HVX132" s="277"/>
      <c r="HVY132" s="277"/>
      <c r="HVZ132" s="277"/>
      <c r="HWA132" s="277"/>
      <c r="HWB132" s="277"/>
      <c r="HWC132" s="277"/>
      <c r="HWD132" s="277"/>
      <c r="HWE132" s="277"/>
      <c r="HWF132" s="277"/>
      <c r="HWG132" s="277"/>
      <c r="HWH132" s="277"/>
      <c r="HWI132" s="277"/>
      <c r="HWJ132" s="277"/>
      <c r="HWK132" s="277"/>
      <c r="HWL132" s="277"/>
      <c r="HWM132" s="277"/>
      <c r="HWN132" s="277"/>
      <c r="HWO132" s="277"/>
      <c r="HWP132" s="277"/>
      <c r="HWQ132" s="277"/>
      <c r="HWR132" s="277"/>
      <c r="HWS132" s="277"/>
      <c r="HWT132" s="277"/>
      <c r="HWU132" s="277"/>
      <c r="HWV132" s="277"/>
      <c r="HWW132" s="277"/>
      <c r="HWX132" s="277"/>
      <c r="HWY132" s="277"/>
      <c r="HWZ132" s="277"/>
      <c r="HXA132" s="277"/>
      <c r="HXB132" s="277"/>
      <c r="HXC132" s="277"/>
      <c r="HXD132" s="277"/>
      <c r="HXE132" s="277"/>
      <c r="HXF132" s="277"/>
      <c r="HXG132" s="277"/>
      <c r="HXH132" s="277"/>
      <c r="HXI132" s="277"/>
      <c r="HXJ132" s="277"/>
      <c r="HXK132" s="277"/>
      <c r="HXL132" s="277"/>
      <c r="HXM132" s="277"/>
      <c r="HXN132" s="277"/>
      <c r="HXO132" s="277"/>
      <c r="HXP132" s="277"/>
      <c r="HXQ132" s="277"/>
      <c r="HXR132" s="277"/>
      <c r="HXS132" s="277"/>
      <c r="HXT132" s="277"/>
      <c r="HXU132" s="277"/>
      <c r="HXV132" s="277"/>
      <c r="HXW132" s="277"/>
      <c r="HXX132" s="277"/>
      <c r="HXY132" s="277"/>
      <c r="HXZ132" s="277"/>
      <c r="HYA132" s="277"/>
      <c r="HYB132" s="277"/>
      <c r="HYC132" s="277"/>
      <c r="HYD132" s="277"/>
      <c r="HYE132" s="277"/>
      <c r="HYF132" s="277"/>
      <c r="HYG132" s="277"/>
      <c r="HYH132" s="277"/>
      <c r="HYI132" s="277"/>
      <c r="HYJ132" s="277"/>
      <c r="HYK132" s="277"/>
      <c r="HYL132" s="277"/>
      <c r="HYM132" s="277"/>
      <c r="HYN132" s="277"/>
      <c r="HYO132" s="277"/>
      <c r="HYP132" s="277"/>
      <c r="HYQ132" s="277"/>
      <c r="HYR132" s="277"/>
      <c r="HYS132" s="277"/>
      <c r="HYT132" s="277"/>
      <c r="HYU132" s="277"/>
      <c r="HYV132" s="277"/>
      <c r="HYW132" s="277"/>
      <c r="HYX132" s="277"/>
      <c r="HYY132" s="277"/>
      <c r="HYZ132" s="277"/>
      <c r="HZA132" s="277"/>
      <c r="HZB132" s="277"/>
      <c r="HZC132" s="277"/>
      <c r="HZD132" s="277"/>
      <c r="HZE132" s="277"/>
      <c r="HZF132" s="277"/>
      <c r="HZG132" s="277"/>
      <c r="HZH132" s="277"/>
      <c r="HZI132" s="277"/>
      <c r="HZJ132" s="277"/>
      <c r="HZK132" s="277"/>
      <c r="HZL132" s="277"/>
      <c r="HZM132" s="277"/>
      <c r="HZN132" s="277"/>
      <c r="HZO132" s="277"/>
      <c r="HZP132" s="277"/>
      <c r="HZQ132" s="277"/>
      <c r="HZR132" s="277"/>
      <c r="HZS132" s="277"/>
      <c r="HZT132" s="277"/>
      <c r="HZU132" s="277"/>
      <c r="HZV132" s="277"/>
      <c r="HZW132" s="277"/>
      <c r="HZX132" s="277"/>
      <c r="HZY132" s="277"/>
      <c r="HZZ132" s="277"/>
      <c r="IAA132" s="277"/>
      <c r="IAB132" s="277"/>
      <c r="IAC132" s="277"/>
      <c r="IAD132" s="277"/>
      <c r="IAE132" s="277"/>
      <c r="IAF132" s="277"/>
      <c r="IAG132" s="277"/>
      <c r="IAH132" s="277"/>
      <c r="IAI132" s="277"/>
      <c r="IAJ132" s="277"/>
      <c r="IAK132" s="277"/>
      <c r="IAL132" s="277"/>
      <c r="IAM132" s="277"/>
      <c r="IAN132" s="277"/>
      <c r="IAO132" s="277"/>
      <c r="IAP132" s="277"/>
      <c r="IAQ132" s="277"/>
      <c r="IAR132" s="277"/>
      <c r="IAS132" s="277"/>
      <c r="IAT132" s="277"/>
      <c r="IAU132" s="277"/>
      <c r="IAV132" s="277"/>
      <c r="IAW132" s="277"/>
      <c r="IAX132" s="277"/>
      <c r="IAY132" s="277"/>
      <c r="IAZ132" s="277"/>
      <c r="IBA132" s="277"/>
      <c r="IBB132" s="277"/>
      <c r="IBC132" s="277"/>
      <c r="IBD132" s="277"/>
      <c r="IBE132" s="277"/>
      <c r="IBF132" s="277"/>
      <c r="IBG132" s="277"/>
      <c r="IBH132" s="277"/>
      <c r="IBI132" s="277"/>
      <c r="IBJ132" s="277"/>
      <c r="IBK132" s="277"/>
      <c r="IBL132" s="277"/>
      <c r="IBM132" s="277"/>
      <c r="IBN132" s="277"/>
      <c r="IBO132" s="277"/>
      <c r="IBP132" s="277"/>
      <c r="IBQ132" s="277"/>
      <c r="IBR132" s="277"/>
      <c r="IBS132" s="277"/>
      <c r="IBT132" s="277"/>
      <c r="IBU132" s="277"/>
      <c r="IBV132" s="277"/>
      <c r="IBW132" s="277"/>
      <c r="IBX132" s="277"/>
      <c r="IBY132" s="277"/>
      <c r="IBZ132" s="277"/>
      <c r="ICA132" s="277"/>
      <c r="ICB132" s="277"/>
      <c r="ICC132" s="277"/>
      <c r="ICD132" s="277"/>
      <c r="ICE132" s="277"/>
      <c r="ICF132" s="277"/>
      <c r="ICG132" s="277"/>
      <c r="ICH132" s="277"/>
      <c r="ICI132" s="277"/>
      <c r="ICJ132" s="277"/>
      <c r="ICK132" s="277"/>
      <c r="ICL132" s="277"/>
      <c r="ICM132" s="277"/>
      <c r="ICN132" s="277"/>
      <c r="ICO132" s="277"/>
      <c r="ICP132" s="277"/>
      <c r="ICQ132" s="277"/>
      <c r="ICR132" s="277"/>
      <c r="ICS132" s="277"/>
      <c r="ICT132" s="277"/>
      <c r="ICU132" s="277"/>
      <c r="ICV132" s="277"/>
      <c r="ICW132" s="277"/>
      <c r="ICX132" s="277"/>
      <c r="ICY132" s="277"/>
      <c r="ICZ132" s="277"/>
      <c r="IDA132" s="277"/>
      <c r="IDB132" s="277"/>
      <c r="IDC132" s="277"/>
      <c r="IDD132" s="277"/>
      <c r="IDE132" s="277"/>
      <c r="IDF132" s="277"/>
      <c r="IDG132" s="277"/>
      <c r="IDH132" s="277"/>
      <c r="IDI132" s="277"/>
      <c r="IDJ132" s="277"/>
      <c r="IDK132" s="277"/>
      <c r="IDL132" s="277"/>
      <c r="IDM132" s="277"/>
      <c r="IDN132" s="277"/>
      <c r="IDO132" s="277"/>
      <c r="IDP132" s="277"/>
      <c r="IDQ132" s="277"/>
      <c r="IDR132" s="277"/>
      <c r="IDS132" s="277"/>
      <c r="IDT132" s="277"/>
      <c r="IDU132" s="277"/>
      <c r="IDV132" s="277"/>
      <c r="IDW132" s="277"/>
      <c r="IDX132" s="277"/>
      <c r="IDY132" s="277"/>
      <c r="IDZ132" s="277"/>
      <c r="IEA132" s="277"/>
      <c r="IEB132" s="277"/>
      <c r="IEC132" s="277"/>
      <c r="IED132" s="277"/>
      <c r="IEE132" s="277"/>
      <c r="IEF132" s="277"/>
      <c r="IEG132" s="277"/>
      <c r="IEH132" s="277"/>
      <c r="IEI132" s="277"/>
      <c r="IEJ132" s="277"/>
      <c r="IEK132" s="277"/>
      <c r="IEL132" s="277"/>
      <c r="IEM132" s="277"/>
      <c r="IEN132" s="277"/>
      <c r="IEO132" s="277"/>
      <c r="IEP132" s="277"/>
      <c r="IEQ132" s="277"/>
      <c r="IER132" s="277"/>
      <c r="IES132" s="277"/>
      <c r="IET132" s="277"/>
      <c r="IEU132" s="277"/>
      <c r="IEV132" s="277"/>
      <c r="IEW132" s="277"/>
      <c r="IEX132" s="277"/>
      <c r="IEY132" s="277"/>
      <c r="IEZ132" s="277"/>
      <c r="IFA132" s="277"/>
      <c r="IFB132" s="277"/>
      <c r="IFC132" s="277"/>
      <c r="IFD132" s="277"/>
      <c r="IFE132" s="277"/>
      <c r="IFF132" s="277"/>
      <c r="IFG132" s="277"/>
      <c r="IFH132" s="277"/>
      <c r="IFI132" s="277"/>
      <c r="IFJ132" s="277"/>
      <c r="IFK132" s="277"/>
      <c r="IFL132" s="277"/>
      <c r="IFM132" s="277"/>
      <c r="IFN132" s="277"/>
      <c r="IFO132" s="277"/>
      <c r="IFP132" s="277"/>
      <c r="IFQ132" s="277"/>
      <c r="IFR132" s="277"/>
      <c r="IFS132" s="277"/>
      <c r="IFT132" s="277"/>
      <c r="IFU132" s="277"/>
      <c r="IFV132" s="277"/>
      <c r="IFW132" s="277"/>
      <c r="IFX132" s="277"/>
      <c r="IFY132" s="277"/>
      <c r="IFZ132" s="277"/>
      <c r="IGA132" s="277"/>
      <c r="IGB132" s="277"/>
      <c r="IGC132" s="277"/>
      <c r="IGD132" s="277"/>
      <c r="IGE132" s="277"/>
      <c r="IGF132" s="277"/>
      <c r="IGG132" s="277"/>
      <c r="IGH132" s="277"/>
      <c r="IGI132" s="277"/>
      <c r="IGJ132" s="277"/>
      <c r="IGK132" s="277"/>
      <c r="IGL132" s="277"/>
      <c r="IGM132" s="277"/>
      <c r="IGN132" s="277"/>
      <c r="IGO132" s="277"/>
      <c r="IGP132" s="277"/>
      <c r="IGQ132" s="277"/>
      <c r="IGR132" s="277"/>
      <c r="IGS132" s="277"/>
      <c r="IGT132" s="277"/>
      <c r="IGU132" s="277"/>
      <c r="IGV132" s="277"/>
      <c r="IGW132" s="277"/>
      <c r="IGX132" s="277"/>
      <c r="IGY132" s="277"/>
      <c r="IGZ132" s="277"/>
      <c r="IHA132" s="277"/>
      <c r="IHB132" s="277"/>
      <c r="IHC132" s="277"/>
      <c r="IHD132" s="277"/>
      <c r="IHE132" s="277"/>
      <c r="IHF132" s="277"/>
      <c r="IHG132" s="277"/>
      <c r="IHH132" s="277"/>
      <c r="IHI132" s="277"/>
      <c r="IHJ132" s="277"/>
      <c r="IHK132" s="277"/>
      <c r="IHL132" s="277"/>
      <c r="IHM132" s="277"/>
      <c r="IHN132" s="277"/>
      <c r="IHO132" s="277"/>
      <c r="IHP132" s="277"/>
      <c r="IHQ132" s="277"/>
      <c r="IHR132" s="277"/>
      <c r="IHS132" s="277"/>
      <c r="IHT132" s="277"/>
      <c r="IHU132" s="277"/>
      <c r="IHV132" s="277"/>
      <c r="IHW132" s="277"/>
      <c r="IHX132" s="277"/>
      <c r="IHY132" s="277"/>
      <c r="IHZ132" s="277"/>
      <c r="IIA132" s="277"/>
      <c r="IIB132" s="277"/>
      <c r="IIC132" s="277"/>
      <c r="IID132" s="277"/>
      <c r="IIE132" s="277"/>
      <c r="IIF132" s="277"/>
      <c r="IIG132" s="277"/>
      <c r="IIH132" s="277"/>
      <c r="III132" s="277"/>
      <c r="IIJ132" s="277"/>
      <c r="IIK132" s="277"/>
      <c r="IIL132" s="277"/>
      <c r="IIM132" s="277"/>
      <c r="IIN132" s="277"/>
      <c r="IIO132" s="277"/>
      <c r="IIP132" s="277"/>
      <c r="IIQ132" s="277"/>
      <c r="IIR132" s="277"/>
      <c r="IIS132" s="277"/>
      <c r="IIT132" s="277"/>
      <c r="IIU132" s="277"/>
      <c r="IIV132" s="277"/>
      <c r="IIW132" s="277"/>
      <c r="IIX132" s="277"/>
      <c r="IIY132" s="277"/>
      <c r="IIZ132" s="277"/>
      <c r="IJA132" s="277"/>
      <c r="IJB132" s="277"/>
      <c r="IJC132" s="277"/>
      <c r="IJD132" s="277"/>
      <c r="IJE132" s="277"/>
      <c r="IJF132" s="277"/>
      <c r="IJG132" s="277"/>
      <c r="IJH132" s="277"/>
      <c r="IJI132" s="277"/>
      <c r="IJJ132" s="277"/>
      <c r="IJK132" s="277"/>
      <c r="IJL132" s="277"/>
      <c r="IJM132" s="277"/>
      <c r="IJN132" s="277"/>
      <c r="IJO132" s="277"/>
      <c r="IJP132" s="277"/>
      <c r="IJQ132" s="277"/>
      <c r="IJR132" s="277"/>
      <c r="IJS132" s="277"/>
      <c r="IJT132" s="277"/>
      <c r="IJU132" s="277"/>
      <c r="IJV132" s="277"/>
      <c r="IJW132" s="277"/>
      <c r="IJX132" s="277"/>
      <c r="IJY132" s="277"/>
      <c r="IJZ132" s="277"/>
      <c r="IKA132" s="277"/>
      <c r="IKB132" s="277"/>
      <c r="IKC132" s="277"/>
      <c r="IKD132" s="277"/>
      <c r="IKE132" s="277"/>
      <c r="IKF132" s="277"/>
      <c r="IKG132" s="277"/>
      <c r="IKH132" s="277"/>
      <c r="IKI132" s="277"/>
      <c r="IKJ132" s="277"/>
      <c r="IKK132" s="277"/>
      <c r="IKL132" s="277"/>
      <c r="IKM132" s="277"/>
      <c r="IKN132" s="277"/>
      <c r="IKO132" s="277"/>
      <c r="IKP132" s="277"/>
      <c r="IKQ132" s="277"/>
      <c r="IKR132" s="277"/>
      <c r="IKS132" s="277"/>
      <c r="IKT132" s="277"/>
      <c r="IKU132" s="277"/>
      <c r="IKV132" s="277"/>
      <c r="IKW132" s="277"/>
      <c r="IKX132" s="277"/>
      <c r="IKY132" s="277"/>
      <c r="IKZ132" s="277"/>
      <c r="ILA132" s="277"/>
      <c r="ILB132" s="277"/>
      <c r="ILC132" s="277"/>
      <c r="ILD132" s="277"/>
      <c r="ILE132" s="277"/>
      <c r="ILF132" s="277"/>
      <c r="ILG132" s="277"/>
      <c r="ILH132" s="277"/>
      <c r="ILI132" s="277"/>
      <c r="ILJ132" s="277"/>
      <c r="ILK132" s="277"/>
      <c r="ILL132" s="277"/>
      <c r="ILM132" s="277"/>
      <c r="ILN132" s="277"/>
      <c r="ILO132" s="277"/>
      <c r="ILP132" s="277"/>
      <c r="ILQ132" s="277"/>
      <c r="ILR132" s="277"/>
      <c r="ILS132" s="277"/>
      <c r="ILT132" s="277"/>
      <c r="ILU132" s="277"/>
      <c r="ILV132" s="277"/>
      <c r="ILW132" s="277"/>
      <c r="ILX132" s="277"/>
      <c r="ILY132" s="277"/>
      <c r="ILZ132" s="277"/>
      <c r="IMA132" s="277"/>
      <c r="IMB132" s="277"/>
      <c r="IMC132" s="277"/>
      <c r="IMD132" s="277"/>
      <c r="IME132" s="277"/>
      <c r="IMF132" s="277"/>
      <c r="IMG132" s="277"/>
      <c r="IMH132" s="277"/>
      <c r="IMI132" s="277"/>
      <c r="IMJ132" s="277"/>
      <c r="IMK132" s="277"/>
      <c r="IML132" s="277"/>
      <c r="IMM132" s="277"/>
      <c r="IMN132" s="277"/>
      <c r="IMO132" s="277"/>
      <c r="IMP132" s="277"/>
      <c r="IMQ132" s="277"/>
      <c r="IMR132" s="277"/>
      <c r="IMS132" s="277"/>
      <c r="IMT132" s="277"/>
      <c r="IMU132" s="277"/>
      <c r="IMV132" s="277"/>
      <c r="IMW132" s="277"/>
      <c r="IMX132" s="277"/>
      <c r="IMY132" s="277"/>
      <c r="IMZ132" s="277"/>
      <c r="INA132" s="277"/>
      <c r="INB132" s="277"/>
      <c r="INC132" s="277"/>
      <c r="IND132" s="277"/>
      <c r="INE132" s="277"/>
      <c r="INF132" s="277"/>
      <c r="ING132" s="277"/>
      <c r="INH132" s="277"/>
      <c r="INI132" s="277"/>
      <c r="INJ132" s="277"/>
      <c r="INK132" s="277"/>
      <c r="INL132" s="277"/>
      <c r="INM132" s="277"/>
      <c r="INN132" s="277"/>
      <c r="INO132" s="277"/>
      <c r="INP132" s="277"/>
      <c r="INQ132" s="277"/>
      <c r="INR132" s="277"/>
      <c r="INS132" s="277"/>
      <c r="INT132" s="277"/>
      <c r="INU132" s="277"/>
      <c r="INV132" s="277"/>
      <c r="INW132" s="277"/>
      <c r="INX132" s="277"/>
      <c r="INY132" s="277"/>
      <c r="INZ132" s="277"/>
      <c r="IOA132" s="277"/>
      <c r="IOB132" s="277"/>
      <c r="IOC132" s="277"/>
      <c r="IOD132" s="277"/>
      <c r="IOE132" s="277"/>
      <c r="IOF132" s="277"/>
      <c r="IOG132" s="277"/>
      <c r="IOH132" s="277"/>
      <c r="IOI132" s="277"/>
      <c r="IOJ132" s="277"/>
      <c r="IOK132" s="277"/>
      <c r="IOL132" s="277"/>
      <c r="IOM132" s="277"/>
      <c r="ION132" s="277"/>
      <c r="IOO132" s="277"/>
      <c r="IOP132" s="277"/>
      <c r="IOQ132" s="277"/>
      <c r="IOR132" s="277"/>
      <c r="IOS132" s="277"/>
      <c r="IOT132" s="277"/>
      <c r="IOU132" s="277"/>
      <c r="IOV132" s="277"/>
      <c r="IOW132" s="277"/>
      <c r="IOX132" s="277"/>
      <c r="IOY132" s="277"/>
      <c r="IOZ132" s="277"/>
      <c r="IPA132" s="277"/>
      <c r="IPB132" s="277"/>
      <c r="IPC132" s="277"/>
      <c r="IPD132" s="277"/>
      <c r="IPE132" s="277"/>
      <c r="IPF132" s="277"/>
      <c r="IPG132" s="277"/>
      <c r="IPH132" s="277"/>
      <c r="IPI132" s="277"/>
      <c r="IPJ132" s="277"/>
      <c r="IPK132" s="277"/>
      <c r="IPL132" s="277"/>
      <c r="IPM132" s="277"/>
      <c r="IPN132" s="277"/>
      <c r="IPO132" s="277"/>
      <c r="IPP132" s="277"/>
      <c r="IPQ132" s="277"/>
      <c r="IPR132" s="277"/>
      <c r="IPS132" s="277"/>
      <c r="IPT132" s="277"/>
      <c r="IPU132" s="277"/>
      <c r="IPV132" s="277"/>
      <c r="IPW132" s="277"/>
      <c r="IPX132" s="277"/>
      <c r="IPY132" s="277"/>
      <c r="IPZ132" s="277"/>
      <c r="IQA132" s="277"/>
      <c r="IQB132" s="277"/>
      <c r="IQC132" s="277"/>
      <c r="IQD132" s="277"/>
      <c r="IQE132" s="277"/>
      <c r="IQF132" s="277"/>
      <c r="IQG132" s="277"/>
      <c r="IQH132" s="277"/>
      <c r="IQI132" s="277"/>
      <c r="IQJ132" s="277"/>
      <c r="IQK132" s="277"/>
      <c r="IQL132" s="277"/>
      <c r="IQM132" s="277"/>
      <c r="IQN132" s="277"/>
      <c r="IQO132" s="277"/>
      <c r="IQP132" s="277"/>
      <c r="IQQ132" s="277"/>
      <c r="IQR132" s="277"/>
      <c r="IQS132" s="277"/>
      <c r="IQT132" s="277"/>
      <c r="IQU132" s="277"/>
      <c r="IQV132" s="277"/>
      <c r="IQW132" s="277"/>
      <c r="IQX132" s="277"/>
      <c r="IQY132" s="277"/>
      <c r="IQZ132" s="277"/>
      <c r="IRA132" s="277"/>
      <c r="IRB132" s="277"/>
      <c r="IRC132" s="277"/>
      <c r="IRD132" s="277"/>
      <c r="IRE132" s="277"/>
      <c r="IRF132" s="277"/>
      <c r="IRG132" s="277"/>
      <c r="IRH132" s="277"/>
      <c r="IRI132" s="277"/>
      <c r="IRJ132" s="277"/>
      <c r="IRK132" s="277"/>
      <c r="IRL132" s="277"/>
      <c r="IRM132" s="277"/>
      <c r="IRN132" s="277"/>
      <c r="IRO132" s="277"/>
      <c r="IRP132" s="277"/>
      <c r="IRQ132" s="277"/>
      <c r="IRR132" s="277"/>
      <c r="IRS132" s="277"/>
      <c r="IRT132" s="277"/>
      <c r="IRU132" s="277"/>
      <c r="IRV132" s="277"/>
      <c r="IRW132" s="277"/>
      <c r="IRX132" s="277"/>
      <c r="IRY132" s="277"/>
      <c r="IRZ132" s="277"/>
      <c r="ISA132" s="277"/>
      <c r="ISB132" s="277"/>
      <c r="ISC132" s="277"/>
      <c r="ISD132" s="277"/>
      <c r="ISE132" s="277"/>
      <c r="ISF132" s="277"/>
      <c r="ISG132" s="277"/>
      <c r="ISH132" s="277"/>
      <c r="ISI132" s="277"/>
      <c r="ISJ132" s="277"/>
      <c r="ISK132" s="277"/>
      <c r="ISL132" s="277"/>
      <c r="ISM132" s="277"/>
      <c r="ISN132" s="277"/>
      <c r="ISO132" s="277"/>
      <c r="ISP132" s="277"/>
      <c r="ISQ132" s="277"/>
      <c r="ISR132" s="277"/>
      <c r="ISS132" s="277"/>
      <c r="IST132" s="277"/>
      <c r="ISU132" s="277"/>
      <c r="ISV132" s="277"/>
      <c r="ISW132" s="277"/>
      <c r="ISX132" s="277"/>
      <c r="ISY132" s="277"/>
      <c r="ISZ132" s="277"/>
      <c r="ITA132" s="277"/>
      <c r="ITB132" s="277"/>
      <c r="ITC132" s="277"/>
      <c r="ITD132" s="277"/>
      <c r="ITE132" s="277"/>
      <c r="ITF132" s="277"/>
      <c r="ITG132" s="277"/>
      <c r="ITH132" s="277"/>
      <c r="ITI132" s="277"/>
      <c r="ITJ132" s="277"/>
      <c r="ITK132" s="277"/>
      <c r="ITL132" s="277"/>
      <c r="ITM132" s="277"/>
      <c r="ITN132" s="277"/>
      <c r="ITO132" s="277"/>
      <c r="ITP132" s="277"/>
      <c r="ITQ132" s="277"/>
      <c r="ITR132" s="277"/>
      <c r="ITS132" s="277"/>
      <c r="ITT132" s="277"/>
      <c r="ITU132" s="277"/>
      <c r="ITV132" s="277"/>
      <c r="ITW132" s="277"/>
      <c r="ITX132" s="277"/>
      <c r="ITY132" s="277"/>
      <c r="ITZ132" s="277"/>
      <c r="IUA132" s="277"/>
      <c r="IUB132" s="277"/>
      <c r="IUC132" s="277"/>
      <c r="IUD132" s="277"/>
      <c r="IUE132" s="277"/>
      <c r="IUF132" s="277"/>
      <c r="IUG132" s="277"/>
      <c r="IUH132" s="277"/>
      <c r="IUI132" s="277"/>
      <c r="IUJ132" s="277"/>
      <c r="IUK132" s="277"/>
      <c r="IUL132" s="277"/>
      <c r="IUM132" s="277"/>
      <c r="IUN132" s="277"/>
      <c r="IUO132" s="277"/>
      <c r="IUP132" s="277"/>
      <c r="IUQ132" s="277"/>
      <c r="IUR132" s="277"/>
      <c r="IUS132" s="277"/>
      <c r="IUT132" s="277"/>
      <c r="IUU132" s="277"/>
      <c r="IUV132" s="277"/>
      <c r="IUW132" s="277"/>
      <c r="IUX132" s="277"/>
      <c r="IUY132" s="277"/>
      <c r="IUZ132" s="277"/>
      <c r="IVA132" s="277"/>
      <c r="IVB132" s="277"/>
      <c r="IVC132" s="277"/>
      <c r="IVD132" s="277"/>
      <c r="IVE132" s="277"/>
      <c r="IVF132" s="277"/>
      <c r="IVG132" s="277"/>
      <c r="IVH132" s="277"/>
      <c r="IVI132" s="277"/>
      <c r="IVJ132" s="277"/>
      <c r="IVK132" s="277"/>
      <c r="IVL132" s="277"/>
      <c r="IVM132" s="277"/>
      <c r="IVN132" s="277"/>
      <c r="IVO132" s="277"/>
      <c r="IVP132" s="277"/>
      <c r="IVQ132" s="277"/>
      <c r="IVR132" s="277"/>
      <c r="IVS132" s="277"/>
      <c r="IVT132" s="277"/>
      <c r="IVU132" s="277"/>
      <c r="IVV132" s="277"/>
      <c r="IVW132" s="277"/>
      <c r="IVX132" s="277"/>
      <c r="IVY132" s="277"/>
      <c r="IVZ132" s="277"/>
      <c r="IWA132" s="277"/>
      <c r="IWB132" s="277"/>
      <c r="IWC132" s="277"/>
      <c r="IWD132" s="277"/>
      <c r="IWE132" s="277"/>
      <c r="IWF132" s="277"/>
      <c r="IWG132" s="277"/>
      <c r="IWH132" s="277"/>
      <c r="IWI132" s="277"/>
      <c r="IWJ132" s="277"/>
      <c r="IWK132" s="277"/>
      <c r="IWL132" s="277"/>
      <c r="IWM132" s="277"/>
      <c r="IWN132" s="277"/>
      <c r="IWO132" s="277"/>
      <c r="IWP132" s="277"/>
      <c r="IWQ132" s="277"/>
      <c r="IWR132" s="277"/>
      <c r="IWS132" s="277"/>
      <c r="IWT132" s="277"/>
      <c r="IWU132" s="277"/>
      <c r="IWV132" s="277"/>
      <c r="IWW132" s="277"/>
      <c r="IWX132" s="277"/>
      <c r="IWY132" s="277"/>
      <c r="IWZ132" s="277"/>
      <c r="IXA132" s="277"/>
      <c r="IXB132" s="277"/>
      <c r="IXC132" s="277"/>
      <c r="IXD132" s="277"/>
      <c r="IXE132" s="277"/>
      <c r="IXF132" s="277"/>
      <c r="IXG132" s="277"/>
      <c r="IXH132" s="277"/>
      <c r="IXI132" s="277"/>
      <c r="IXJ132" s="277"/>
      <c r="IXK132" s="277"/>
      <c r="IXL132" s="277"/>
      <c r="IXM132" s="277"/>
      <c r="IXN132" s="277"/>
      <c r="IXO132" s="277"/>
      <c r="IXP132" s="277"/>
      <c r="IXQ132" s="277"/>
      <c r="IXR132" s="277"/>
      <c r="IXS132" s="277"/>
      <c r="IXT132" s="277"/>
      <c r="IXU132" s="277"/>
      <c r="IXV132" s="277"/>
      <c r="IXW132" s="277"/>
      <c r="IXX132" s="277"/>
      <c r="IXY132" s="277"/>
      <c r="IXZ132" s="277"/>
      <c r="IYA132" s="277"/>
      <c r="IYB132" s="277"/>
      <c r="IYC132" s="277"/>
      <c r="IYD132" s="277"/>
      <c r="IYE132" s="277"/>
      <c r="IYF132" s="277"/>
      <c r="IYG132" s="277"/>
      <c r="IYH132" s="277"/>
      <c r="IYI132" s="277"/>
      <c r="IYJ132" s="277"/>
      <c r="IYK132" s="277"/>
      <c r="IYL132" s="277"/>
      <c r="IYM132" s="277"/>
      <c r="IYN132" s="277"/>
      <c r="IYO132" s="277"/>
      <c r="IYP132" s="277"/>
      <c r="IYQ132" s="277"/>
      <c r="IYR132" s="277"/>
      <c r="IYS132" s="277"/>
      <c r="IYT132" s="277"/>
      <c r="IYU132" s="277"/>
      <c r="IYV132" s="277"/>
      <c r="IYW132" s="277"/>
      <c r="IYX132" s="277"/>
      <c r="IYY132" s="277"/>
      <c r="IYZ132" s="277"/>
      <c r="IZA132" s="277"/>
      <c r="IZB132" s="277"/>
      <c r="IZC132" s="277"/>
      <c r="IZD132" s="277"/>
      <c r="IZE132" s="277"/>
      <c r="IZF132" s="277"/>
      <c r="IZG132" s="277"/>
      <c r="IZH132" s="277"/>
      <c r="IZI132" s="277"/>
      <c r="IZJ132" s="277"/>
      <c r="IZK132" s="277"/>
      <c r="IZL132" s="277"/>
      <c r="IZM132" s="277"/>
      <c r="IZN132" s="277"/>
      <c r="IZO132" s="277"/>
      <c r="IZP132" s="277"/>
      <c r="IZQ132" s="277"/>
      <c r="IZR132" s="277"/>
      <c r="IZS132" s="277"/>
      <c r="IZT132" s="277"/>
      <c r="IZU132" s="277"/>
      <c r="IZV132" s="277"/>
      <c r="IZW132" s="277"/>
      <c r="IZX132" s="277"/>
      <c r="IZY132" s="277"/>
      <c r="IZZ132" s="277"/>
      <c r="JAA132" s="277"/>
      <c r="JAB132" s="277"/>
      <c r="JAC132" s="277"/>
      <c r="JAD132" s="277"/>
      <c r="JAE132" s="277"/>
      <c r="JAF132" s="277"/>
      <c r="JAG132" s="277"/>
      <c r="JAH132" s="277"/>
      <c r="JAI132" s="277"/>
      <c r="JAJ132" s="277"/>
      <c r="JAK132" s="277"/>
      <c r="JAL132" s="277"/>
      <c r="JAM132" s="277"/>
      <c r="JAN132" s="277"/>
      <c r="JAO132" s="277"/>
      <c r="JAP132" s="277"/>
      <c r="JAQ132" s="277"/>
      <c r="JAR132" s="277"/>
      <c r="JAS132" s="277"/>
      <c r="JAT132" s="277"/>
      <c r="JAU132" s="277"/>
      <c r="JAV132" s="277"/>
      <c r="JAW132" s="277"/>
      <c r="JAX132" s="277"/>
      <c r="JAY132" s="277"/>
      <c r="JAZ132" s="277"/>
      <c r="JBA132" s="277"/>
      <c r="JBB132" s="277"/>
      <c r="JBC132" s="277"/>
      <c r="JBD132" s="277"/>
      <c r="JBE132" s="277"/>
      <c r="JBF132" s="277"/>
      <c r="JBG132" s="277"/>
      <c r="JBH132" s="277"/>
      <c r="JBI132" s="277"/>
      <c r="JBJ132" s="277"/>
      <c r="JBK132" s="277"/>
      <c r="JBL132" s="277"/>
      <c r="JBM132" s="277"/>
      <c r="JBN132" s="277"/>
      <c r="JBO132" s="277"/>
      <c r="JBP132" s="277"/>
      <c r="JBQ132" s="277"/>
      <c r="JBR132" s="277"/>
      <c r="JBS132" s="277"/>
      <c r="JBT132" s="277"/>
      <c r="JBU132" s="277"/>
      <c r="JBV132" s="277"/>
      <c r="JBW132" s="277"/>
      <c r="JBX132" s="277"/>
      <c r="JBY132" s="277"/>
      <c r="JBZ132" s="277"/>
      <c r="JCA132" s="277"/>
      <c r="JCB132" s="277"/>
      <c r="JCC132" s="277"/>
      <c r="JCD132" s="277"/>
      <c r="JCE132" s="277"/>
      <c r="JCF132" s="277"/>
      <c r="JCG132" s="277"/>
      <c r="JCH132" s="277"/>
      <c r="JCI132" s="277"/>
      <c r="JCJ132" s="277"/>
      <c r="JCK132" s="277"/>
      <c r="JCL132" s="277"/>
      <c r="JCM132" s="277"/>
      <c r="JCN132" s="277"/>
      <c r="JCO132" s="277"/>
      <c r="JCP132" s="277"/>
      <c r="JCQ132" s="277"/>
      <c r="JCR132" s="277"/>
      <c r="JCS132" s="277"/>
      <c r="JCT132" s="277"/>
      <c r="JCU132" s="277"/>
      <c r="JCV132" s="277"/>
      <c r="JCW132" s="277"/>
      <c r="JCX132" s="277"/>
      <c r="JCY132" s="277"/>
      <c r="JCZ132" s="277"/>
      <c r="JDA132" s="277"/>
      <c r="JDB132" s="277"/>
      <c r="JDC132" s="277"/>
      <c r="JDD132" s="277"/>
      <c r="JDE132" s="277"/>
      <c r="JDF132" s="277"/>
      <c r="JDG132" s="277"/>
      <c r="JDH132" s="277"/>
      <c r="JDI132" s="277"/>
      <c r="JDJ132" s="277"/>
      <c r="JDK132" s="277"/>
      <c r="JDL132" s="277"/>
      <c r="JDM132" s="277"/>
      <c r="JDN132" s="277"/>
      <c r="JDO132" s="277"/>
      <c r="JDP132" s="277"/>
      <c r="JDQ132" s="277"/>
      <c r="JDR132" s="277"/>
      <c r="JDS132" s="277"/>
      <c r="JDT132" s="277"/>
      <c r="JDU132" s="277"/>
      <c r="JDV132" s="277"/>
      <c r="JDW132" s="277"/>
      <c r="JDX132" s="277"/>
      <c r="JDY132" s="277"/>
      <c r="JDZ132" s="277"/>
      <c r="JEA132" s="277"/>
      <c r="JEB132" s="277"/>
      <c r="JEC132" s="277"/>
      <c r="JED132" s="277"/>
      <c r="JEE132" s="277"/>
      <c r="JEF132" s="277"/>
      <c r="JEG132" s="277"/>
      <c r="JEH132" s="277"/>
      <c r="JEI132" s="277"/>
      <c r="JEJ132" s="277"/>
      <c r="JEK132" s="277"/>
      <c r="JEL132" s="277"/>
      <c r="JEM132" s="277"/>
      <c r="JEN132" s="277"/>
      <c r="JEO132" s="277"/>
      <c r="JEP132" s="277"/>
      <c r="JEQ132" s="277"/>
      <c r="JER132" s="277"/>
      <c r="JES132" s="277"/>
      <c r="JET132" s="277"/>
      <c r="JEU132" s="277"/>
      <c r="JEV132" s="277"/>
      <c r="JEW132" s="277"/>
      <c r="JEX132" s="277"/>
      <c r="JEY132" s="277"/>
      <c r="JEZ132" s="277"/>
      <c r="JFA132" s="277"/>
      <c r="JFB132" s="277"/>
      <c r="JFC132" s="277"/>
      <c r="JFD132" s="277"/>
      <c r="JFE132" s="277"/>
      <c r="JFF132" s="277"/>
      <c r="JFG132" s="277"/>
      <c r="JFH132" s="277"/>
      <c r="JFI132" s="277"/>
      <c r="JFJ132" s="277"/>
      <c r="JFK132" s="277"/>
      <c r="JFL132" s="277"/>
      <c r="JFM132" s="277"/>
      <c r="JFN132" s="277"/>
      <c r="JFO132" s="277"/>
      <c r="JFP132" s="277"/>
      <c r="JFQ132" s="277"/>
      <c r="JFR132" s="277"/>
      <c r="JFS132" s="277"/>
      <c r="JFT132" s="277"/>
      <c r="JFU132" s="277"/>
      <c r="JFV132" s="277"/>
      <c r="JFW132" s="277"/>
      <c r="JFX132" s="277"/>
      <c r="JFY132" s="277"/>
      <c r="JFZ132" s="277"/>
      <c r="JGA132" s="277"/>
      <c r="JGB132" s="277"/>
      <c r="JGC132" s="277"/>
      <c r="JGD132" s="277"/>
      <c r="JGE132" s="277"/>
      <c r="JGF132" s="277"/>
      <c r="JGG132" s="277"/>
      <c r="JGH132" s="277"/>
      <c r="JGI132" s="277"/>
      <c r="JGJ132" s="277"/>
      <c r="JGK132" s="277"/>
      <c r="JGL132" s="277"/>
      <c r="JGM132" s="277"/>
      <c r="JGN132" s="277"/>
      <c r="JGO132" s="277"/>
      <c r="JGP132" s="277"/>
      <c r="JGQ132" s="277"/>
      <c r="JGR132" s="277"/>
      <c r="JGS132" s="277"/>
      <c r="JGT132" s="277"/>
      <c r="JGU132" s="277"/>
      <c r="JGV132" s="277"/>
      <c r="JGW132" s="277"/>
      <c r="JGX132" s="277"/>
      <c r="JGY132" s="277"/>
      <c r="JGZ132" s="277"/>
      <c r="JHA132" s="277"/>
      <c r="JHB132" s="277"/>
      <c r="JHC132" s="277"/>
      <c r="JHD132" s="277"/>
      <c r="JHE132" s="277"/>
      <c r="JHF132" s="277"/>
      <c r="JHG132" s="277"/>
      <c r="JHH132" s="277"/>
      <c r="JHI132" s="277"/>
      <c r="JHJ132" s="277"/>
      <c r="JHK132" s="277"/>
      <c r="JHL132" s="277"/>
      <c r="JHM132" s="277"/>
      <c r="JHN132" s="277"/>
      <c r="JHO132" s="277"/>
      <c r="JHP132" s="277"/>
      <c r="JHQ132" s="277"/>
      <c r="JHR132" s="277"/>
      <c r="JHS132" s="277"/>
      <c r="JHT132" s="277"/>
      <c r="JHU132" s="277"/>
      <c r="JHV132" s="277"/>
      <c r="JHW132" s="277"/>
      <c r="JHX132" s="277"/>
      <c r="JHY132" s="277"/>
      <c r="JHZ132" s="277"/>
      <c r="JIA132" s="277"/>
      <c r="JIB132" s="277"/>
      <c r="JIC132" s="277"/>
      <c r="JID132" s="277"/>
      <c r="JIE132" s="277"/>
      <c r="JIF132" s="277"/>
      <c r="JIG132" s="277"/>
      <c r="JIH132" s="277"/>
      <c r="JII132" s="277"/>
      <c r="JIJ132" s="277"/>
      <c r="JIK132" s="277"/>
      <c r="JIL132" s="277"/>
      <c r="JIM132" s="277"/>
      <c r="JIN132" s="277"/>
      <c r="JIO132" s="277"/>
      <c r="JIP132" s="277"/>
      <c r="JIQ132" s="277"/>
      <c r="JIR132" s="277"/>
      <c r="JIS132" s="277"/>
      <c r="JIT132" s="277"/>
      <c r="JIU132" s="277"/>
      <c r="JIV132" s="277"/>
      <c r="JIW132" s="277"/>
      <c r="JIX132" s="277"/>
      <c r="JIY132" s="277"/>
      <c r="JIZ132" s="277"/>
      <c r="JJA132" s="277"/>
      <c r="JJB132" s="277"/>
      <c r="JJC132" s="277"/>
      <c r="JJD132" s="277"/>
      <c r="JJE132" s="277"/>
      <c r="JJF132" s="277"/>
      <c r="JJG132" s="277"/>
      <c r="JJH132" s="277"/>
      <c r="JJI132" s="277"/>
      <c r="JJJ132" s="277"/>
      <c r="JJK132" s="277"/>
      <c r="JJL132" s="277"/>
      <c r="JJM132" s="277"/>
      <c r="JJN132" s="277"/>
      <c r="JJO132" s="277"/>
      <c r="JJP132" s="277"/>
      <c r="JJQ132" s="277"/>
      <c r="JJR132" s="277"/>
      <c r="JJS132" s="277"/>
      <c r="JJT132" s="277"/>
      <c r="JJU132" s="277"/>
      <c r="JJV132" s="277"/>
      <c r="JJW132" s="277"/>
      <c r="JJX132" s="277"/>
      <c r="JJY132" s="277"/>
      <c r="JJZ132" s="277"/>
      <c r="JKA132" s="277"/>
      <c r="JKB132" s="277"/>
      <c r="JKC132" s="277"/>
      <c r="JKD132" s="277"/>
      <c r="JKE132" s="277"/>
      <c r="JKF132" s="277"/>
      <c r="JKG132" s="277"/>
      <c r="JKH132" s="277"/>
      <c r="JKI132" s="277"/>
      <c r="JKJ132" s="277"/>
      <c r="JKK132" s="277"/>
      <c r="JKL132" s="277"/>
      <c r="JKM132" s="277"/>
      <c r="JKN132" s="277"/>
      <c r="JKO132" s="277"/>
      <c r="JKP132" s="277"/>
      <c r="JKQ132" s="277"/>
      <c r="JKR132" s="277"/>
      <c r="JKS132" s="277"/>
      <c r="JKT132" s="277"/>
      <c r="JKU132" s="277"/>
      <c r="JKV132" s="277"/>
      <c r="JKW132" s="277"/>
      <c r="JKX132" s="277"/>
      <c r="JKY132" s="277"/>
      <c r="JKZ132" s="277"/>
      <c r="JLA132" s="277"/>
      <c r="JLB132" s="277"/>
      <c r="JLC132" s="277"/>
      <c r="JLD132" s="277"/>
      <c r="JLE132" s="277"/>
      <c r="JLF132" s="277"/>
      <c r="JLG132" s="277"/>
      <c r="JLH132" s="277"/>
      <c r="JLI132" s="277"/>
      <c r="JLJ132" s="277"/>
      <c r="JLK132" s="277"/>
      <c r="JLL132" s="277"/>
      <c r="JLM132" s="277"/>
      <c r="JLN132" s="277"/>
      <c r="JLO132" s="277"/>
      <c r="JLP132" s="277"/>
      <c r="JLQ132" s="277"/>
      <c r="JLR132" s="277"/>
      <c r="JLS132" s="277"/>
      <c r="JLT132" s="277"/>
      <c r="JLU132" s="277"/>
      <c r="JLV132" s="277"/>
      <c r="JLW132" s="277"/>
      <c r="JLX132" s="277"/>
      <c r="JLY132" s="277"/>
      <c r="JLZ132" s="277"/>
      <c r="JMA132" s="277"/>
      <c r="JMB132" s="277"/>
      <c r="JMC132" s="277"/>
      <c r="JMD132" s="277"/>
      <c r="JME132" s="277"/>
      <c r="JMF132" s="277"/>
      <c r="JMG132" s="277"/>
      <c r="JMH132" s="277"/>
      <c r="JMI132" s="277"/>
      <c r="JMJ132" s="277"/>
      <c r="JMK132" s="277"/>
      <c r="JML132" s="277"/>
      <c r="JMM132" s="277"/>
      <c r="JMN132" s="277"/>
      <c r="JMO132" s="277"/>
      <c r="JMP132" s="277"/>
      <c r="JMQ132" s="277"/>
      <c r="JMR132" s="277"/>
      <c r="JMS132" s="277"/>
      <c r="JMT132" s="277"/>
      <c r="JMU132" s="277"/>
      <c r="JMV132" s="277"/>
      <c r="JMW132" s="277"/>
      <c r="JMX132" s="277"/>
      <c r="JMY132" s="277"/>
      <c r="JMZ132" s="277"/>
      <c r="JNA132" s="277"/>
      <c r="JNB132" s="277"/>
      <c r="JNC132" s="277"/>
      <c r="JND132" s="277"/>
      <c r="JNE132" s="277"/>
      <c r="JNF132" s="277"/>
      <c r="JNG132" s="277"/>
      <c r="JNH132" s="277"/>
      <c r="JNI132" s="277"/>
      <c r="JNJ132" s="277"/>
      <c r="JNK132" s="277"/>
      <c r="JNL132" s="277"/>
      <c r="JNM132" s="277"/>
      <c r="JNN132" s="277"/>
      <c r="JNO132" s="277"/>
      <c r="JNP132" s="277"/>
      <c r="JNQ132" s="277"/>
      <c r="JNR132" s="277"/>
      <c r="JNS132" s="277"/>
      <c r="JNT132" s="277"/>
      <c r="JNU132" s="277"/>
      <c r="JNV132" s="277"/>
      <c r="JNW132" s="277"/>
      <c r="JNX132" s="277"/>
      <c r="JNY132" s="277"/>
      <c r="JNZ132" s="277"/>
      <c r="JOA132" s="277"/>
      <c r="JOB132" s="277"/>
      <c r="JOC132" s="277"/>
      <c r="JOD132" s="277"/>
      <c r="JOE132" s="277"/>
      <c r="JOF132" s="277"/>
      <c r="JOG132" s="277"/>
      <c r="JOH132" s="277"/>
      <c r="JOI132" s="277"/>
      <c r="JOJ132" s="277"/>
      <c r="JOK132" s="277"/>
      <c r="JOL132" s="277"/>
      <c r="JOM132" s="277"/>
      <c r="JON132" s="277"/>
      <c r="JOO132" s="277"/>
      <c r="JOP132" s="277"/>
      <c r="JOQ132" s="277"/>
      <c r="JOR132" s="277"/>
      <c r="JOS132" s="277"/>
      <c r="JOT132" s="277"/>
      <c r="JOU132" s="277"/>
      <c r="JOV132" s="277"/>
      <c r="JOW132" s="277"/>
      <c r="JOX132" s="277"/>
      <c r="JOY132" s="277"/>
      <c r="JOZ132" s="277"/>
      <c r="JPA132" s="277"/>
      <c r="JPB132" s="277"/>
      <c r="JPC132" s="277"/>
      <c r="JPD132" s="277"/>
      <c r="JPE132" s="277"/>
      <c r="JPF132" s="277"/>
      <c r="JPG132" s="277"/>
      <c r="JPH132" s="277"/>
      <c r="JPI132" s="277"/>
      <c r="JPJ132" s="277"/>
      <c r="JPK132" s="277"/>
      <c r="JPL132" s="277"/>
      <c r="JPM132" s="277"/>
      <c r="JPN132" s="277"/>
      <c r="JPO132" s="277"/>
      <c r="JPP132" s="277"/>
      <c r="JPQ132" s="277"/>
      <c r="JPR132" s="277"/>
      <c r="JPS132" s="277"/>
      <c r="JPT132" s="277"/>
      <c r="JPU132" s="277"/>
      <c r="JPV132" s="277"/>
      <c r="JPW132" s="277"/>
      <c r="JPX132" s="277"/>
      <c r="JPY132" s="277"/>
      <c r="JPZ132" s="277"/>
      <c r="JQA132" s="277"/>
      <c r="JQB132" s="277"/>
      <c r="JQC132" s="277"/>
      <c r="JQD132" s="277"/>
      <c r="JQE132" s="277"/>
      <c r="JQF132" s="277"/>
      <c r="JQG132" s="277"/>
      <c r="JQH132" s="277"/>
      <c r="JQI132" s="277"/>
      <c r="JQJ132" s="277"/>
      <c r="JQK132" s="277"/>
      <c r="JQL132" s="277"/>
      <c r="JQM132" s="277"/>
      <c r="JQN132" s="277"/>
      <c r="JQO132" s="277"/>
      <c r="JQP132" s="277"/>
      <c r="JQQ132" s="277"/>
      <c r="JQR132" s="277"/>
      <c r="JQS132" s="277"/>
      <c r="JQT132" s="277"/>
      <c r="JQU132" s="277"/>
      <c r="JQV132" s="277"/>
      <c r="JQW132" s="277"/>
      <c r="JQX132" s="277"/>
      <c r="JQY132" s="277"/>
      <c r="JQZ132" s="277"/>
      <c r="JRA132" s="277"/>
      <c r="JRB132" s="277"/>
      <c r="JRC132" s="277"/>
      <c r="JRD132" s="277"/>
      <c r="JRE132" s="277"/>
      <c r="JRF132" s="277"/>
      <c r="JRG132" s="277"/>
      <c r="JRH132" s="277"/>
      <c r="JRI132" s="277"/>
      <c r="JRJ132" s="277"/>
      <c r="JRK132" s="277"/>
      <c r="JRL132" s="277"/>
      <c r="JRM132" s="277"/>
      <c r="JRN132" s="277"/>
      <c r="JRO132" s="277"/>
      <c r="JRP132" s="277"/>
      <c r="JRQ132" s="277"/>
      <c r="JRR132" s="277"/>
      <c r="JRS132" s="277"/>
      <c r="JRT132" s="277"/>
      <c r="JRU132" s="277"/>
      <c r="JRV132" s="277"/>
      <c r="JRW132" s="277"/>
      <c r="JRX132" s="277"/>
      <c r="JRY132" s="277"/>
      <c r="JRZ132" s="277"/>
      <c r="JSA132" s="277"/>
      <c r="JSB132" s="277"/>
      <c r="JSC132" s="277"/>
      <c r="JSD132" s="277"/>
      <c r="JSE132" s="277"/>
      <c r="JSF132" s="277"/>
      <c r="JSG132" s="277"/>
      <c r="JSH132" s="277"/>
      <c r="JSI132" s="277"/>
      <c r="JSJ132" s="277"/>
      <c r="JSK132" s="277"/>
      <c r="JSL132" s="277"/>
      <c r="JSM132" s="277"/>
      <c r="JSN132" s="277"/>
      <c r="JSO132" s="277"/>
      <c r="JSP132" s="277"/>
      <c r="JSQ132" s="277"/>
      <c r="JSR132" s="277"/>
      <c r="JSS132" s="277"/>
      <c r="JST132" s="277"/>
      <c r="JSU132" s="277"/>
      <c r="JSV132" s="277"/>
      <c r="JSW132" s="277"/>
      <c r="JSX132" s="277"/>
      <c r="JSY132" s="277"/>
      <c r="JSZ132" s="277"/>
      <c r="JTA132" s="277"/>
      <c r="JTB132" s="277"/>
      <c r="JTC132" s="277"/>
      <c r="JTD132" s="277"/>
      <c r="JTE132" s="277"/>
      <c r="JTF132" s="277"/>
      <c r="JTG132" s="277"/>
      <c r="JTH132" s="277"/>
      <c r="JTI132" s="277"/>
      <c r="JTJ132" s="277"/>
      <c r="JTK132" s="277"/>
      <c r="JTL132" s="277"/>
      <c r="JTM132" s="277"/>
      <c r="JTN132" s="277"/>
      <c r="JTO132" s="277"/>
      <c r="JTP132" s="277"/>
      <c r="JTQ132" s="277"/>
      <c r="JTR132" s="277"/>
      <c r="JTS132" s="277"/>
      <c r="JTT132" s="277"/>
      <c r="JTU132" s="277"/>
      <c r="JTV132" s="277"/>
      <c r="JTW132" s="277"/>
      <c r="JTX132" s="277"/>
      <c r="JTY132" s="277"/>
      <c r="JTZ132" s="277"/>
      <c r="JUA132" s="277"/>
      <c r="JUB132" s="277"/>
      <c r="JUC132" s="277"/>
      <c r="JUD132" s="277"/>
      <c r="JUE132" s="277"/>
      <c r="JUF132" s="277"/>
      <c r="JUG132" s="277"/>
      <c r="JUH132" s="277"/>
      <c r="JUI132" s="277"/>
      <c r="JUJ132" s="277"/>
      <c r="JUK132" s="277"/>
      <c r="JUL132" s="277"/>
      <c r="JUM132" s="277"/>
      <c r="JUN132" s="277"/>
      <c r="JUO132" s="277"/>
      <c r="JUP132" s="277"/>
      <c r="JUQ132" s="277"/>
      <c r="JUR132" s="277"/>
      <c r="JUS132" s="277"/>
      <c r="JUT132" s="277"/>
      <c r="JUU132" s="277"/>
      <c r="JUV132" s="277"/>
      <c r="JUW132" s="277"/>
      <c r="JUX132" s="277"/>
      <c r="JUY132" s="277"/>
      <c r="JUZ132" s="277"/>
      <c r="JVA132" s="277"/>
      <c r="JVB132" s="277"/>
      <c r="JVC132" s="277"/>
      <c r="JVD132" s="277"/>
      <c r="JVE132" s="277"/>
      <c r="JVF132" s="277"/>
      <c r="JVG132" s="277"/>
      <c r="JVH132" s="277"/>
      <c r="JVI132" s="277"/>
      <c r="JVJ132" s="277"/>
      <c r="JVK132" s="277"/>
      <c r="JVL132" s="277"/>
      <c r="JVM132" s="277"/>
      <c r="JVN132" s="277"/>
      <c r="JVO132" s="277"/>
      <c r="JVP132" s="277"/>
      <c r="JVQ132" s="277"/>
      <c r="JVR132" s="277"/>
      <c r="JVS132" s="277"/>
      <c r="JVT132" s="277"/>
      <c r="JVU132" s="277"/>
      <c r="JVV132" s="277"/>
      <c r="JVW132" s="277"/>
      <c r="JVX132" s="277"/>
      <c r="JVY132" s="277"/>
      <c r="JVZ132" s="277"/>
      <c r="JWA132" s="277"/>
      <c r="JWB132" s="277"/>
      <c r="JWC132" s="277"/>
      <c r="JWD132" s="277"/>
      <c r="JWE132" s="277"/>
      <c r="JWF132" s="277"/>
      <c r="JWG132" s="277"/>
      <c r="JWH132" s="277"/>
      <c r="JWI132" s="277"/>
      <c r="JWJ132" s="277"/>
      <c r="JWK132" s="277"/>
      <c r="JWL132" s="277"/>
      <c r="JWM132" s="277"/>
      <c r="JWN132" s="277"/>
      <c r="JWO132" s="277"/>
      <c r="JWP132" s="277"/>
      <c r="JWQ132" s="277"/>
      <c r="JWR132" s="277"/>
      <c r="JWS132" s="277"/>
      <c r="JWT132" s="277"/>
      <c r="JWU132" s="277"/>
      <c r="JWV132" s="277"/>
      <c r="JWW132" s="277"/>
      <c r="JWX132" s="277"/>
      <c r="JWY132" s="277"/>
      <c r="JWZ132" s="277"/>
      <c r="JXA132" s="277"/>
      <c r="JXB132" s="277"/>
      <c r="JXC132" s="277"/>
      <c r="JXD132" s="277"/>
      <c r="JXE132" s="277"/>
      <c r="JXF132" s="277"/>
      <c r="JXG132" s="277"/>
      <c r="JXH132" s="277"/>
      <c r="JXI132" s="277"/>
      <c r="JXJ132" s="277"/>
      <c r="JXK132" s="277"/>
      <c r="JXL132" s="277"/>
      <c r="JXM132" s="277"/>
      <c r="JXN132" s="277"/>
      <c r="JXO132" s="277"/>
      <c r="JXP132" s="277"/>
      <c r="JXQ132" s="277"/>
      <c r="JXR132" s="277"/>
      <c r="JXS132" s="277"/>
      <c r="JXT132" s="277"/>
      <c r="JXU132" s="277"/>
      <c r="JXV132" s="277"/>
      <c r="JXW132" s="277"/>
      <c r="JXX132" s="277"/>
      <c r="JXY132" s="277"/>
      <c r="JXZ132" s="277"/>
      <c r="JYA132" s="277"/>
      <c r="JYB132" s="277"/>
      <c r="JYC132" s="277"/>
      <c r="JYD132" s="277"/>
      <c r="JYE132" s="277"/>
      <c r="JYF132" s="277"/>
      <c r="JYG132" s="277"/>
      <c r="JYH132" s="277"/>
      <c r="JYI132" s="277"/>
      <c r="JYJ132" s="277"/>
      <c r="JYK132" s="277"/>
      <c r="JYL132" s="277"/>
      <c r="JYM132" s="277"/>
      <c r="JYN132" s="277"/>
      <c r="JYO132" s="277"/>
      <c r="JYP132" s="277"/>
      <c r="JYQ132" s="277"/>
      <c r="JYR132" s="277"/>
      <c r="JYS132" s="277"/>
      <c r="JYT132" s="277"/>
      <c r="JYU132" s="277"/>
      <c r="JYV132" s="277"/>
      <c r="JYW132" s="277"/>
      <c r="JYX132" s="277"/>
      <c r="JYY132" s="277"/>
      <c r="JYZ132" s="277"/>
      <c r="JZA132" s="277"/>
      <c r="JZB132" s="277"/>
      <c r="JZC132" s="277"/>
      <c r="JZD132" s="277"/>
      <c r="JZE132" s="277"/>
      <c r="JZF132" s="277"/>
      <c r="JZG132" s="277"/>
      <c r="JZH132" s="277"/>
      <c r="JZI132" s="277"/>
      <c r="JZJ132" s="277"/>
      <c r="JZK132" s="277"/>
      <c r="JZL132" s="277"/>
      <c r="JZM132" s="277"/>
      <c r="JZN132" s="277"/>
      <c r="JZO132" s="277"/>
      <c r="JZP132" s="277"/>
      <c r="JZQ132" s="277"/>
      <c r="JZR132" s="277"/>
      <c r="JZS132" s="277"/>
      <c r="JZT132" s="277"/>
      <c r="JZU132" s="277"/>
      <c r="JZV132" s="277"/>
      <c r="JZW132" s="277"/>
      <c r="JZX132" s="277"/>
      <c r="JZY132" s="277"/>
      <c r="JZZ132" s="277"/>
      <c r="KAA132" s="277"/>
      <c r="KAB132" s="277"/>
      <c r="KAC132" s="277"/>
      <c r="KAD132" s="277"/>
      <c r="KAE132" s="277"/>
      <c r="KAF132" s="277"/>
      <c r="KAG132" s="277"/>
      <c r="KAH132" s="277"/>
      <c r="KAI132" s="277"/>
      <c r="KAJ132" s="277"/>
      <c r="KAK132" s="277"/>
      <c r="KAL132" s="277"/>
      <c r="KAM132" s="277"/>
      <c r="KAN132" s="277"/>
      <c r="KAO132" s="277"/>
      <c r="KAP132" s="277"/>
      <c r="KAQ132" s="277"/>
      <c r="KAR132" s="277"/>
      <c r="KAS132" s="277"/>
      <c r="KAT132" s="277"/>
      <c r="KAU132" s="277"/>
      <c r="KAV132" s="277"/>
      <c r="KAW132" s="277"/>
      <c r="KAX132" s="277"/>
      <c r="KAY132" s="277"/>
      <c r="KAZ132" s="277"/>
      <c r="KBA132" s="277"/>
      <c r="KBB132" s="277"/>
      <c r="KBC132" s="277"/>
      <c r="KBD132" s="277"/>
      <c r="KBE132" s="277"/>
      <c r="KBF132" s="277"/>
      <c r="KBG132" s="277"/>
      <c r="KBH132" s="277"/>
      <c r="KBI132" s="277"/>
      <c r="KBJ132" s="277"/>
      <c r="KBK132" s="277"/>
      <c r="KBL132" s="277"/>
      <c r="KBM132" s="277"/>
      <c r="KBN132" s="277"/>
      <c r="KBO132" s="277"/>
      <c r="KBP132" s="277"/>
      <c r="KBQ132" s="277"/>
      <c r="KBR132" s="277"/>
      <c r="KBS132" s="277"/>
      <c r="KBT132" s="277"/>
      <c r="KBU132" s="277"/>
      <c r="KBV132" s="277"/>
      <c r="KBW132" s="277"/>
      <c r="KBX132" s="277"/>
      <c r="KBY132" s="277"/>
      <c r="KBZ132" s="277"/>
      <c r="KCA132" s="277"/>
      <c r="KCB132" s="277"/>
      <c r="KCC132" s="277"/>
      <c r="KCD132" s="277"/>
      <c r="KCE132" s="277"/>
      <c r="KCF132" s="277"/>
      <c r="KCG132" s="277"/>
      <c r="KCH132" s="277"/>
      <c r="KCI132" s="277"/>
      <c r="KCJ132" s="277"/>
      <c r="KCK132" s="277"/>
      <c r="KCL132" s="277"/>
      <c r="KCM132" s="277"/>
      <c r="KCN132" s="277"/>
      <c r="KCO132" s="277"/>
      <c r="KCP132" s="277"/>
      <c r="KCQ132" s="277"/>
      <c r="KCR132" s="277"/>
      <c r="KCS132" s="277"/>
      <c r="KCT132" s="277"/>
      <c r="KCU132" s="277"/>
      <c r="KCV132" s="277"/>
      <c r="KCW132" s="277"/>
      <c r="KCX132" s="277"/>
      <c r="KCY132" s="277"/>
      <c r="KCZ132" s="277"/>
      <c r="KDA132" s="277"/>
      <c r="KDB132" s="277"/>
      <c r="KDC132" s="277"/>
      <c r="KDD132" s="277"/>
      <c r="KDE132" s="277"/>
      <c r="KDF132" s="277"/>
      <c r="KDG132" s="277"/>
      <c r="KDH132" s="277"/>
      <c r="KDI132" s="277"/>
      <c r="KDJ132" s="277"/>
      <c r="KDK132" s="277"/>
      <c r="KDL132" s="277"/>
      <c r="KDM132" s="277"/>
      <c r="KDN132" s="277"/>
      <c r="KDO132" s="277"/>
      <c r="KDP132" s="277"/>
      <c r="KDQ132" s="277"/>
      <c r="KDR132" s="277"/>
      <c r="KDS132" s="277"/>
      <c r="KDT132" s="277"/>
      <c r="KDU132" s="277"/>
      <c r="KDV132" s="277"/>
      <c r="KDW132" s="277"/>
      <c r="KDX132" s="277"/>
      <c r="KDY132" s="277"/>
      <c r="KDZ132" s="277"/>
      <c r="KEA132" s="277"/>
      <c r="KEB132" s="277"/>
      <c r="KEC132" s="277"/>
      <c r="KED132" s="277"/>
      <c r="KEE132" s="277"/>
      <c r="KEF132" s="277"/>
      <c r="KEG132" s="277"/>
      <c r="KEH132" s="277"/>
      <c r="KEI132" s="277"/>
      <c r="KEJ132" s="277"/>
      <c r="KEK132" s="277"/>
      <c r="KEL132" s="277"/>
      <c r="KEM132" s="277"/>
      <c r="KEN132" s="277"/>
      <c r="KEO132" s="277"/>
      <c r="KEP132" s="277"/>
      <c r="KEQ132" s="277"/>
      <c r="KER132" s="277"/>
      <c r="KES132" s="277"/>
      <c r="KET132" s="277"/>
      <c r="KEU132" s="277"/>
      <c r="KEV132" s="277"/>
      <c r="KEW132" s="277"/>
      <c r="KEX132" s="277"/>
      <c r="KEY132" s="277"/>
      <c r="KEZ132" s="277"/>
      <c r="KFA132" s="277"/>
      <c r="KFB132" s="277"/>
      <c r="KFC132" s="277"/>
      <c r="KFD132" s="277"/>
      <c r="KFE132" s="277"/>
      <c r="KFF132" s="277"/>
      <c r="KFG132" s="277"/>
      <c r="KFH132" s="277"/>
      <c r="KFI132" s="277"/>
      <c r="KFJ132" s="277"/>
      <c r="KFK132" s="277"/>
      <c r="KFL132" s="277"/>
      <c r="KFM132" s="277"/>
      <c r="KFN132" s="277"/>
      <c r="KFO132" s="277"/>
      <c r="KFP132" s="277"/>
      <c r="KFQ132" s="277"/>
      <c r="KFR132" s="277"/>
      <c r="KFS132" s="277"/>
      <c r="KFT132" s="277"/>
      <c r="KFU132" s="277"/>
      <c r="KFV132" s="277"/>
      <c r="KFW132" s="277"/>
      <c r="KFX132" s="277"/>
      <c r="KFY132" s="277"/>
      <c r="KFZ132" s="277"/>
      <c r="KGA132" s="277"/>
      <c r="KGB132" s="277"/>
      <c r="KGC132" s="277"/>
      <c r="KGD132" s="277"/>
      <c r="KGE132" s="277"/>
      <c r="KGF132" s="277"/>
      <c r="KGG132" s="277"/>
      <c r="KGH132" s="277"/>
      <c r="KGI132" s="277"/>
      <c r="KGJ132" s="277"/>
      <c r="KGK132" s="277"/>
      <c r="KGL132" s="277"/>
      <c r="KGM132" s="277"/>
      <c r="KGN132" s="277"/>
      <c r="KGO132" s="277"/>
      <c r="KGP132" s="277"/>
      <c r="KGQ132" s="277"/>
      <c r="KGR132" s="277"/>
      <c r="KGS132" s="277"/>
      <c r="KGT132" s="277"/>
      <c r="KGU132" s="277"/>
      <c r="KGV132" s="277"/>
      <c r="KGW132" s="277"/>
      <c r="KGX132" s="277"/>
      <c r="KGY132" s="277"/>
      <c r="KGZ132" s="277"/>
      <c r="KHA132" s="277"/>
      <c r="KHB132" s="277"/>
      <c r="KHC132" s="277"/>
      <c r="KHD132" s="277"/>
      <c r="KHE132" s="277"/>
      <c r="KHF132" s="277"/>
      <c r="KHG132" s="277"/>
      <c r="KHH132" s="277"/>
      <c r="KHI132" s="277"/>
      <c r="KHJ132" s="277"/>
      <c r="KHK132" s="277"/>
      <c r="KHL132" s="277"/>
      <c r="KHM132" s="277"/>
      <c r="KHN132" s="277"/>
      <c r="KHO132" s="277"/>
      <c r="KHP132" s="277"/>
      <c r="KHQ132" s="277"/>
      <c r="KHR132" s="277"/>
      <c r="KHS132" s="277"/>
      <c r="KHT132" s="277"/>
      <c r="KHU132" s="277"/>
      <c r="KHV132" s="277"/>
      <c r="KHW132" s="277"/>
      <c r="KHX132" s="277"/>
      <c r="KHY132" s="277"/>
      <c r="KHZ132" s="277"/>
      <c r="KIA132" s="277"/>
      <c r="KIB132" s="277"/>
      <c r="KIC132" s="277"/>
      <c r="KID132" s="277"/>
      <c r="KIE132" s="277"/>
      <c r="KIF132" s="277"/>
      <c r="KIG132" s="277"/>
      <c r="KIH132" s="277"/>
      <c r="KII132" s="277"/>
      <c r="KIJ132" s="277"/>
      <c r="KIK132" s="277"/>
      <c r="KIL132" s="277"/>
      <c r="KIM132" s="277"/>
      <c r="KIN132" s="277"/>
      <c r="KIO132" s="277"/>
      <c r="KIP132" s="277"/>
      <c r="KIQ132" s="277"/>
      <c r="KIR132" s="277"/>
      <c r="KIS132" s="277"/>
      <c r="KIT132" s="277"/>
      <c r="KIU132" s="277"/>
      <c r="KIV132" s="277"/>
      <c r="KIW132" s="277"/>
      <c r="KIX132" s="277"/>
      <c r="KIY132" s="277"/>
      <c r="KIZ132" s="277"/>
      <c r="KJA132" s="277"/>
      <c r="KJB132" s="277"/>
      <c r="KJC132" s="277"/>
      <c r="KJD132" s="277"/>
      <c r="KJE132" s="277"/>
      <c r="KJF132" s="277"/>
      <c r="KJG132" s="277"/>
      <c r="KJH132" s="277"/>
      <c r="KJI132" s="277"/>
      <c r="KJJ132" s="277"/>
      <c r="KJK132" s="277"/>
      <c r="KJL132" s="277"/>
      <c r="KJM132" s="277"/>
      <c r="KJN132" s="277"/>
      <c r="KJO132" s="277"/>
      <c r="KJP132" s="277"/>
      <c r="KJQ132" s="277"/>
      <c r="KJR132" s="277"/>
      <c r="KJS132" s="277"/>
      <c r="KJT132" s="277"/>
      <c r="KJU132" s="277"/>
      <c r="KJV132" s="277"/>
      <c r="KJW132" s="277"/>
      <c r="KJX132" s="277"/>
      <c r="KJY132" s="277"/>
      <c r="KJZ132" s="277"/>
      <c r="KKA132" s="277"/>
      <c r="KKB132" s="277"/>
      <c r="KKC132" s="277"/>
      <c r="KKD132" s="277"/>
      <c r="KKE132" s="277"/>
      <c r="KKF132" s="277"/>
      <c r="KKG132" s="277"/>
      <c r="KKH132" s="277"/>
      <c r="KKI132" s="277"/>
      <c r="KKJ132" s="277"/>
      <c r="KKK132" s="277"/>
      <c r="KKL132" s="277"/>
      <c r="KKM132" s="277"/>
      <c r="KKN132" s="277"/>
      <c r="KKO132" s="277"/>
      <c r="KKP132" s="277"/>
      <c r="KKQ132" s="277"/>
      <c r="KKR132" s="277"/>
      <c r="KKS132" s="277"/>
      <c r="KKT132" s="277"/>
      <c r="KKU132" s="277"/>
      <c r="KKV132" s="277"/>
      <c r="KKW132" s="277"/>
      <c r="KKX132" s="277"/>
      <c r="KKY132" s="277"/>
      <c r="KKZ132" s="277"/>
      <c r="KLA132" s="277"/>
      <c r="KLB132" s="277"/>
      <c r="KLC132" s="277"/>
      <c r="KLD132" s="277"/>
      <c r="KLE132" s="277"/>
      <c r="KLF132" s="277"/>
      <c r="KLG132" s="277"/>
      <c r="KLH132" s="277"/>
      <c r="KLI132" s="277"/>
      <c r="KLJ132" s="277"/>
      <c r="KLK132" s="277"/>
      <c r="KLL132" s="277"/>
      <c r="KLM132" s="277"/>
      <c r="KLN132" s="277"/>
      <c r="KLO132" s="277"/>
      <c r="KLP132" s="277"/>
      <c r="KLQ132" s="277"/>
      <c r="KLR132" s="277"/>
      <c r="KLS132" s="277"/>
      <c r="KLT132" s="277"/>
      <c r="KLU132" s="277"/>
      <c r="KLV132" s="277"/>
      <c r="KLW132" s="277"/>
      <c r="KLX132" s="277"/>
      <c r="KLY132" s="277"/>
      <c r="KLZ132" s="277"/>
      <c r="KMA132" s="277"/>
      <c r="KMB132" s="277"/>
      <c r="KMC132" s="277"/>
      <c r="KMD132" s="277"/>
      <c r="KME132" s="277"/>
      <c r="KMF132" s="277"/>
      <c r="KMG132" s="277"/>
      <c r="KMH132" s="277"/>
      <c r="KMI132" s="277"/>
      <c r="KMJ132" s="277"/>
      <c r="KMK132" s="277"/>
      <c r="KML132" s="277"/>
      <c r="KMM132" s="277"/>
      <c r="KMN132" s="277"/>
      <c r="KMO132" s="277"/>
      <c r="KMP132" s="277"/>
      <c r="KMQ132" s="277"/>
      <c r="KMR132" s="277"/>
      <c r="KMS132" s="277"/>
      <c r="KMT132" s="277"/>
      <c r="KMU132" s="277"/>
      <c r="KMV132" s="277"/>
      <c r="KMW132" s="277"/>
      <c r="KMX132" s="277"/>
      <c r="KMY132" s="277"/>
      <c r="KMZ132" s="277"/>
      <c r="KNA132" s="277"/>
      <c r="KNB132" s="277"/>
      <c r="KNC132" s="277"/>
      <c r="KND132" s="277"/>
      <c r="KNE132" s="277"/>
      <c r="KNF132" s="277"/>
      <c r="KNG132" s="277"/>
      <c r="KNH132" s="277"/>
      <c r="KNI132" s="277"/>
      <c r="KNJ132" s="277"/>
      <c r="KNK132" s="277"/>
      <c r="KNL132" s="277"/>
      <c r="KNM132" s="277"/>
      <c r="KNN132" s="277"/>
      <c r="KNO132" s="277"/>
      <c r="KNP132" s="277"/>
      <c r="KNQ132" s="277"/>
      <c r="KNR132" s="277"/>
      <c r="KNS132" s="277"/>
      <c r="KNT132" s="277"/>
      <c r="KNU132" s="277"/>
      <c r="KNV132" s="277"/>
      <c r="KNW132" s="277"/>
      <c r="KNX132" s="277"/>
      <c r="KNY132" s="277"/>
      <c r="KNZ132" s="277"/>
      <c r="KOA132" s="277"/>
      <c r="KOB132" s="277"/>
      <c r="KOC132" s="277"/>
      <c r="KOD132" s="277"/>
      <c r="KOE132" s="277"/>
      <c r="KOF132" s="277"/>
      <c r="KOG132" s="277"/>
      <c r="KOH132" s="277"/>
      <c r="KOI132" s="277"/>
      <c r="KOJ132" s="277"/>
      <c r="KOK132" s="277"/>
      <c r="KOL132" s="277"/>
      <c r="KOM132" s="277"/>
      <c r="KON132" s="277"/>
      <c r="KOO132" s="277"/>
      <c r="KOP132" s="277"/>
      <c r="KOQ132" s="277"/>
      <c r="KOR132" s="277"/>
      <c r="KOS132" s="277"/>
      <c r="KOT132" s="277"/>
      <c r="KOU132" s="277"/>
      <c r="KOV132" s="277"/>
      <c r="KOW132" s="277"/>
      <c r="KOX132" s="277"/>
      <c r="KOY132" s="277"/>
      <c r="KOZ132" s="277"/>
      <c r="KPA132" s="277"/>
      <c r="KPB132" s="277"/>
      <c r="KPC132" s="277"/>
      <c r="KPD132" s="277"/>
      <c r="KPE132" s="277"/>
      <c r="KPF132" s="277"/>
      <c r="KPG132" s="277"/>
      <c r="KPH132" s="277"/>
      <c r="KPI132" s="277"/>
      <c r="KPJ132" s="277"/>
      <c r="KPK132" s="277"/>
      <c r="KPL132" s="277"/>
      <c r="KPM132" s="277"/>
      <c r="KPN132" s="277"/>
      <c r="KPO132" s="277"/>
      <c r="KPP132" s="277"/>
      <c r="KPQ132" s="277"/>
      <c r="KPR132" s="277"/>
      <c r="KPS132" s="277"/>
      <c r="KPT132" s="277"/>
      <c r="KPU132" s="277"/>
      <c r="KPV132" s="277"/>
      <c r="KPW132" s="277"/>
      <c r="KPX132" s="277"/>
      <c r="KPY132" s="277"/>
      <c r="KPZ132" s="277"/>
      <c r="KQA132" s="277"/>
      <c r="KQB132" s="277"/>
      <c r="KQC132" s="277"/>
      <c r="KQD132" s="277"/>
      <c r="KQE132" s="277"/>
      <c r="KQF132" s="277"/>
      <c r="KQG132" s="277"/>
      <c r="KQH132" s="277"/>
      <c r="KQI132" s="277"/>
      <c r="KQJ132" s="277"/>
      <c r="KQK132" s="277"/>
      <c r="KQL132" s="277"/>
      <c r="KQM132" s="277"/>
      <c r="KQN132" s="277"/>
      <c r="KQO132" s="277"/>
      <c r="KQP132" s="277"/>
      <c r="KQQ132" s="277"/>
      <c r="KQR132" s="277"/>
      <c r="KQS132" s="277"/>
      <c r="KQT132" s="277"/>
      <c r="KQU132" s="277"/>
      <c r="KQV132" s="277"/>
      <c r="KQW132" s="277"/>
      <c r="KQX132" s="277"/>
      <c r="KQY132" s="277"/>
      <c r="KQZ132" s="277"/>
      <c r="KRA132" s="277"/>
      <c r="KRB132" s="277"/>
      <c r="KRC132" s="277"/>
      <c r="KRD132" s="277"/>
      <c r="KRE132" s="277"/>
      <c r="KRF132" s="277"/>
      <c r="KRG132" s="277"/>
      <c r="KRH132" s="277"/>
      <c r="KRI132" s="277"/>
      <c r="KRJ132" s="277"/>
      <c r="KRK132" s="277"/>
      <c r="KRL132" s="277"/>
      <c r="KRM132" s="277"/>
      <c r="KRN132" s="277"/>
      <c r="KRO132" s="277"/>
      <c r="KRP132" s="277"/>
      <c r="KRQ132" s="277"/>
      <c r="KRR132" s="277"/>
      <c r="KRS132" s="277"/>
      <c r="KRT132" s="277"/>
      <c r="KRU132" s="277"/>
      <c r="KRV132" s="277"/>
      <c r="KRW132" s="277"/>
      <c r="KRX132" s="277"/>
      <c r="KRY132" s="277"/>
      <c r="KRZ132" s="277"/>
      <c r="KSA132" s="277"/>
      <c r="KSB132" s="277"/>
      <c r="KSC132" s="277"/>
      <c r="KSD132" s="277"/>
      <c r="KSE132" s="277"/>
      <c r="KSF132" s="277"/>
      <c r="KSG132" s="277"/>
      <c r="KSH132" s="277"/>
      <c r="KSI132" s="277"/>
      <c r="KSJ132" s="277"/>
      <c r="KSK132" s="277"/>
      <c r="KSL132" s="277"/>
      <c r="KSM132" s="277"/>
      <c r="KSN132" s="277"/>
      <c r="KSO132" s="277"/>
      <c r="KSP132" s="277"/>
      <c r="KSQ132" s="277"/>
      <c r="KSR132" s="277"/>
      <c r="KSS132" s="277"/>
      <c r="KST132" s="277"/>
      <c r="KSU132" s="277"/>
      <c r="KSV132" s="277"/>
      <c r="KSW132" s="277"/>
      <c r="KSX132" s="277"/>
      <c r="KSY132" s="277"/>
      <c r="KSZ132" s="277"/>
      <c r="KTA132" s="277"/>
      <c r="KTB132" s="277"/>
      <c r="KTC132" s="277"/>
      <c r="KTD132" s="277"/>
      <c r="KTE132" s="277"/>
      <c r="KTF132" s="277"/>
      <c r="KTG132" s="277"/>
      <c r="KTH132" s="277"/>
      <c r="KTI132" s="277"/>
      <c r="KTJ132" s="277"/>
      <c r="KTK132" s="277"/>
      <c r="KTL132" s="277"/>
      <c r="KTM132" s="277"/>
      <c r="KTN132" s="277"/>
      <c r="KTO132" s="277"/>
      <c r="KTP132" s="277"/>
      <c r="KTQ132" s="277"/>
      <c r="KTR132" s="277"/>
      <c r="KTS132" s="277"/>
      <c r="KTT132" s="277"/>
      <c r="KTU132" s="277"/>
      <c r="KTV132" s="277"/>
      <c r="KTW132" s="277"/>
      <c r="KTX132" s="277"/>
      <c r="KTY132" s="277"/>
      <c r="KTZ132" s="277"/>
      <c r="KUA132" s="277"/>
      <c r="KUB132" s="277"/>
      <c r="KUC132" s="277"/>
      <c r="KUD132" s="277"/>
      <c r="KUE132" s="277"/>
      <c r="KUF132" s="277"/>
      <c r="KUG132" s="277"/>
      <c r="KUH132" s="277"/>
      <c r="KUI132" s="277"/>
      <c r="KUJ132" s="277"/>
      <c r="KUK132" s="277"/>
      <c r="KUL132" s="277"/>
      <c r="KUM132" s="277"/>
      <c r="KUN132" s="277"/>
      <c r="KUO132" s="277"/>
      <c r="KUP132" s="277"/>
      <c r="KUQ132" s="277"/>
      <c r="KUR132" s="277"/>
      <c r="KUS132" s="277"/>
      <c r="KUT132" s="277"/>
      <c r="KUU132" s="277"/>
      <c r="KUV132" s="277"/>
      <c r="KUW132" s="277"/>
      <c r="KUX132" s="277"/>
      <c r="KUY132" s="277"/>
      <c r="KUZ132" s="277"/>
      <c r="KVA132" s="277"/>
      <c r="KVB132" s="277"/>
      <c r="KVC132" s="277"/>
      <c r="KVD132" s="277"/>
      <c r="KVE132" s="277"/>
      <c r="KVF132" s="277"/>
      <c r="KVG132" s="277"/>
      <c r="KVH132" s="277"/>
      <c r="KVI132" s="277"/>
      <c r="KVJ132" s="277"/>
      <c r="KVK132" s="277"/>
      <c r="KVL132" s="277"/>
      <c r="KVM132" s="277"/>
      <c r="KVN132" s="277"/>
      <c r="KVO132" s="277"/>
      <c r="KVP132" s="277"/>
      <c r="KVQ132" s="277"/>
      <c r="KVR132" s="277"/>
      <c r="KVS132" s="277"/>
      <c r="KVT132" s="277"/>
      <c r="KVU132" s="277"/>
      <c r="KVV132" s="277"/>
      <c r="KVW132" s="277"/>
      <c r="KVX132" s="277"/>
      <c r="KVY132" s="277"/>
      <c r="KVZ132" s="277"/>
      <c r="KWA132" s="277"/>
      <c r="KWB132" s="277"/>
      <c r="KWC132" s="277"/>
      <c r="KWD132" s="277"/>
      <c r="KWE132" s="277"/>
      <c r="KWF132" s="277"/>
      <c r="KWG132" s="277"/>
      <c r="KWH132" s="277"/>
      <c r="KWI132" s="277"/>
      <c r="KWJ132" s="277"/>
      <c r="KWK132" s="277"/>
      <c r="KWL132" s="277"/>
      <c r="KWM132" s="277"/>
      <c r="KWN132" s="277"/>
      <c r="KWO132" s="277"/>
      <c r="KWP132" s="277"/>
      <c r="KWQ132" s="277"/>
      <c r="KWR132" s="277"/>
      <c r="KWS132" s="277"/>
      <c r="KWT132" s="277"/>
      <c r="KWU132" s="277"/>
      <c r="KWV132" s="277"/>
      <c r="KWW132" s="277"/>
      <c r="KWX132" s="277"/>
      <c r="KWY132" s="277"/>
      <c r="KWZ132" s="277"/>
      <c r="KXA132" s="277"/>
      <c r="KXB132" s="277"/>
      <c r="KXC132" s="277"/>
      <c r="KXD132" s="277"/>
      <c r="KXE132" s="277"/>
      <c r="KXF132" s="277"/>
      <c r="KXG132" s="277"/>
      <c r="KXH132" s="277"/>
      <c r="KXI132" s="277"/>
      <c r="KXJ132" s="277"/>
      <c r="KXK132" s="277"/>
      <c r="KXL132" s="277"/>
      <c r="KXM132" s="277"/>
      <c r="KXN132" s="277"/>
      <c r="KXO132" s="277"/>
      <c r="KXP132" s="277"/>
      <c r="KXQ132" s="277"/>
      <c r="KXR132" s="277"/>
      <c r="KXS132" s="277"/>
      <c r="KXT132" s="277"/>
      <c r="KXU132" s="277"/>
      <c r="KXV132" s="277"/>
      <c r="KXW132" s="277"/>
      <c r="KXX132" s="277"/>
      <c r="KXY132" s="277"/>
      <c r="KXZ132" s="277"/>
      <c r="KYA132" s="277"/>
      <c r="KYB132" s="277"/>
      <c r="KYC132" s="277"/>
      <c r="KYD132" s="277"/>
      <c r="KYE132" s="277"/>
      <c r="KYF132" s="277"/>
      <c r="KYG132" s="277"/>
      <c r="KYH132" s="277"/>
      <c r="KYI132" s="277"/>
      <c r="KYJ132" s="277"/>
      <c r="KYK132" s="277"/>
      <c r="KYL132" s="277"/>
      <c r="KYM132" s="277"/>
      <c r="KYN132" s="277"/>
      <c r="KYO132" s="277"/>
      <c r="KYP132" s="277"/>
      <c r="KYQ132" s="277"/>
      <c r="KYR132" s="277"/>
      <c r="KYS132" s="277"/>
      <c r="KYT132" s="277"/>
      <c r="KYU132" s="277"/>
      <c r="KYV132" s="277"/>
      <c r="KYW132" s="277"/>
      <c r="KYX132" s="277"/>
      <c r="KYY132" s="277"/>
      <c r="KYZ132" s="277"/>
      <c r="KZA132" s="277"/>
      <c r="KZB132" s="277"/>
      <c r="KZC132" s="277"/>
      <c r="KZD132" s="277"/>
      <c r="KZE132" s="277"/>
      <c r="KZF132" s="277"/>
      <c r="KZG132" s="277"/>
      <c r="KZH132" s="277"/>
      <c r="KZI132" s="277"/>
      <c r="KZJ132" s="277"/>
      <c r="KZK132" s="277"/>
      <c r="KZL132" s="277"/>
      <c r="KZM132" s="277"/>
      <c r="KZN132" s="277"/>
      <c r="KZO132" s="277"/>
      <c r="KZP132" s="277"/>
      <c r="KZQ132" s="277"/>
      <c r="KZR132" s="277"/>
      <c r="KZS132" s="277"/>
      <c r="KZT132" s="277"/>
      <c r="KZU132" s="277"/>
      <c r="KZV132" s="277"/>
      <c r="KZW132" s="277"/>
      <c r="KZX132" s="277"/>
      <c r="KZY132" s="277"/>
      <c r="KZZ132" s="277"/>
      <c r="LAA132" s="277"/>
      <c r="LAB132" s="277"/>
      <c r="LAC132" s="277"/>
      <c r="LAD132" s="277"/>
      <c r="LAE132" s="277"/>
      <c r="LAF132" s="277"/>
      <c r="LAG132" s="277"/>
      <c r="LAH132" s="277"/>
      <c r="LAI132" s="277"/>
      <c r="LAJ132" s="277"/>
      <c r="LAK132" s="277"/>
      <c r="LAL132" s="277"/>
      <c r="LAM132" s="277"/>
      <c r="LAN132" s="277"/>
      <c r="LAO132" s="277"/>
      <c r="LAP132" s="277"/>
      <c r="LAQ132" s="277"/>
      <c r="LAR132" s="277"/>
      <c r="LAS132" s="277"/>
      <c r="LAT132" s="277"/>
      <c r="LAU132" s="277"/>
      <c r="LAV132" s="277"/>
      <c r="LAW132" s="277"/>
      <c r="LAX132" s="277"/>
      <c r="LAY132" s="277"/>
      <c r="LAZ132" s="277"/>
      <c r="LBA132" s="277"/>
      <c r="LBB132" s="277"/>
      <c r="LBC132" s="277"/>
      <c r="LBD132" s="277"/>
      <c r="LBE132" s="277"/>
      <c r="LBF132" s="277"/>
      <c r="LBG132" s="277"/>
      <c r="LBH132" s="277"/>
      <c r="LBI132" s="277"/>
      <c r="LBJ132" s="277"/>
      <c r="LBK132" s="277"/>
      <c r="LBL132" s="277"/>
      <c r="LBM132" s="277"/>
      <c r="LBN132" s="277"/>
      <c r="LBO132" s="277"/>
      <c r="LBP132" s="277"/>
      <c r="LBQ132" s="277"/>
      <c r="LBR132" s="277"/>
      <c r="LBS132" s="277"/>
      <c r="LBT132" s="277"/>
      <c r="LBU132" s="277"/>
      <c r="LBV132" s="277"/>
      <c r="LBW132" s="277"/>
      <c r="LBX132" s="277"/>
      <c r="LBY132" s="277"/>
      <c r="LBZ132" s="277"/>
      <c r="LCA132" s="277"/>
      <c r="LCB132" s="277"/>
      <c r="LCC132" s="277"/>
      <c r="LCD132" s="277"/>
      <c r="LCE132" s="277"/>
      <c r="LCF132" s="277"/>
      <c r="LCG132" s="277"/>
      <c r="LCH132" s="277"/>
      <c r="LCI132" s="277"/>
      <c r="LCJ132" s="277"/>
      <c r="LCK132" s="277"/>
      <c r="LCL132" s="277"/>
      <c r="LCM132" s="277"/>
      <c r="LCN132" s="277"/>
      <c r="LCO132" s="277"/>
      <c r="LCP132" s="277"/>
      <c r="LCQ132" s="277"/>
      <c r="LCR132" s="277"/>
      <c r="LCS132" s="277"/>
      <c r="LCT132" s="277"/>
      <c r="LCU132" s="277"/>
      <c r="LCV132" s="277"/>
      <c r="LCW132" s="277"/>
      <c r="LCX132" s="277"/>
      <c r="LCY132" s="277"/>
      <c r="LCZ132" s="277"/>
      <c r="LDA132" s="277"/>
      <c r="LDB132" s="277"/>
      <c r="LDC132" s="277"/>
      <c r="LDD132" s="277"/>
      <c r="LDE132" s="277"/>
      <c r="LDF132" s="277"/>
      <c r="LDG132" s="277"/>
      <c r="LDH132" s="277"/>
      <c r="LDI132" s="277"/>
      <c r="LDJ132" s="277"/>
      <c r="LDK132" s="277"/>
      <c r="LDL132" s="277"/>
      <c r="LDM132" s="277"/>
      <c r="LDN132" s="277"/>
      <c r="LDO132" s="277"/>
      <c r="LDP132" s="277"/>
      <c r="LDQ132" s="277"/>
      <c r="LDR132" s="277"/>
      <c r="LDS132" s="277"/>
      <c r="LDT132" s="277"/>
      <c r="LDU132" s="277"/>
      <c r="LDV132" s="277"/>
      <c r="LDW132" s="277"/>
      <c r="LDX132" s="277"/>
      <c r="LDY132" s="277"/>
      <c r="LDZ132" s="277"/>
      <c r="LEA132" s="277"/>
      <c r="LEB132" s="277"/>
      <c r="LEC132" s="277"/>
      <c r="LED132" s="277"/>
      <c r="LEE132" s="277"/>
      <c r="LEF132" s="277"/>
      <c r="LEG132" s="277"/>
      <c r="LEH132" s="277"/>
      <c r="LEI132" s="277"/>
      <c r="LEJ132" s="277"/>
      <c r="LEK132" s="277"/>
      <c r="LEL132" s="277"/>
      <c r="LEM132" s="277"/>
      <c r="LEN132" s="277"/>
      <c r="LEO132" s="277"/>
      <c r="LEP132" s="277"/>
      <c r="LEQ132" s="277"/>
      <c r="LER132" s="277"/>
      <c r="LES132" s="277"/>
      <c r="LET132" s="277"/>
      <c r="LEU132" s="277"/>
      <c r="LEV132" s="277"/>
      <c r="LEW132" s="277"/>
      <c r="LEX132" s="277"/>
      <c r="LEY132" s="277"/>
      <c r="LEZ132" s="277"/>
      <c r="LFA132" s="277"/>
      <c r="LFB132" s="277"/>
      <c r="LFC132" s="277"/>
      <c r="LFD132" s="277"/>
      <c r="LFE132" s="277"/>
      <c r="LFF132" s="277"/>
      <c r="LFG132" s="277"/>
      <c r="LFH132" s="277"/>
      <c r="LFI132" s="277"/>
      <c r="LFJ132" s="277"/>
      <c r="LFK132" s="277"/>
      <c r="LFL132" s="277"/>
      <c r="LFM132" s="277"/>
      <c r="LFN132" s="277"/>
      <c r="LFO132" s="277"/>
      <c r="LFP132" s="277"/>
      <c r="LFQ132" s="277"/>
      <c r="LFR132" s="277"/>
      <c r="LFS132" s="277"/>
      <c r="LFT132" s="277"/>
      <c r="LFU132" s="277"/>
      <c r="LFV132" s="277"/>
      <c r="LFW132" s="277"/>
      <c r="LFX132" s="277"/>
      <c r="LFY132" s="277"/>
      <c r="LFZ132" s="277"/>
      <c r="LGA132" s="277"/>
      <c r="LGB132" s="277"/>
      <c r="LGC132" s="277"/>
      <c r="LGD132" s="277"/>
      <c r="LGE132" s="277"/>
      <c r="LGF132" s="277"/>
      <c r="LGG132" s="277"/>
      <c r="LGH132" s="277"/>
      <c r="LGI132" s="277"/>
      <c r="LGJ132" s="277"/>
      <c r="LGK132" s="277"/>
      <c r="LGL132" s="277"/>
      <c r="LGM132" s="277"/>
      <c r="LGN132" s="277"/>
      <c r="LGO132" s="277"/>
      <c r="LGP132" s="277"/>
      <c r="LGQ132" s="277"/>
      <c r="LGR132" s="277"/>
      <c r="LGS132" s="277"/>
      <c r="LGT132" s="277"/>
      <c r="LGU132" s="277"/>
      <c r="LGV132" s="277"/>
      <c r="LGW132" s="277"/>
      <c r="LGX132" s="277"/>
      <c r="LGY132" s="277"/>
      <c r="LGZ132" s="277"/>
      <c r="LHA132" s="277"/>
      <c r="LHB132" s="277"/>
      <c r="LHC132" s="277"/>
      <c r="LHD132" s="277"/>
      <c r="LHE132" s="277"/>
      <c r="LHF132" s="277"/>
      <c r="LHG132" s="277"/>
      <c r="LHH132" s="277"/>
      <c r="LHI132" s="277"/>
      <c r="LHJ132" s="277"/>
      <c r="LHK132" s="277"/>
      <c r="LHL132" s="277"/>
      <c r="LHM132" s="277"/>
      <c r="LHN132" s="277"/>
      <c r="LHO132" s="277"/>
      <c r="LHP132" s="277"/>
      <c r="LHQ132" s="277"/>
      <c r="LHR132" s="277"/>
      <c r="LHS132" s="277"/>
      <c r="LHT132" s="277"/>
      <c r="LHU132" s="277"/>
      <c r="LHV132" s="277"/>
      <c r="LHW132" s="277"/>
      <c r="LHX132" s="277"/>
      <c r="LHY132" s="277"/>
      <c r="LHZ132" s="277"/>
      <c r="LIA132" s="277"/>
      <c r="LIB132" s="277"/>
      <c r="LIC132" s="277"/>
      <c r="LID132" s="277"/>
      <c r="LIE132" s="277"/>
      <c r="LIF132" s="277"/>
      <c r="LIG132" s="277"/>
      <c r="LIH132" s="277"/>
      <c r="LII132" s="277"/>
      <c r="LIJ132" s="277"/>
      <c r="LIK132" s="277"/>
      <c r="LIL132" s="277"/>
      <c r="LIM132" s="277"/>
      <c r="LIN132" s="277"/>
      <c r="LIO132" s="277"/>
      <c r="LIP132" s="277"/>
      <c r="LIQ132" s="277"/>
      <c r="LIR132" s="277"/>
      <c r="LIS132" s="277"/>
      <c r="LIT132" s="277"/>
      <c r="LIU132" s="277"/>
      <c r="LIV132" s="277"/>
      <c r="LIW132" s="277"/>
      <c r="LIX132" s="277"/>
      <c r="LIY132" s="277"/>
      <c r="LIZ132" s="277"/>
      <c r="LJA132" s="277"/>
      <c r="LJB132" s="277"/>
      <c r="LJC132" s="277"/>
      <c r="LJD132" s="277"/>
      <c r="LJE132" s="277"/>
      <c r="LJF132" s="277"/>
      <c r="LJG132" s="277"/>
      <c r="LJH132" s="277"/>
      <c r="LJI132" s="277"/>
      <c r="LJJ132" s="277"/>
      <c r="LJK132" s="277"/>
      <c r="LJL132" s="277"/>
      <c r="LJM132" s="277"/>
      <c r="LJN132" s="277"/>
      <c r="LJO132" s="277"/>
      <c r="LJP132" s="277"/>
      <c r="LJQ132" s="277"/>
      <c r="LJR132" s="277"/>
      <c r="LJS132" s="277"/>
      <c r="LJT132" s="277"/>
      <c r="LJU132" s="277"/>
      <c r="LJV132" s="277"/>
      <c r="LJW132" s="277"/>
      <c r="LJX132" s="277"/>
      <c r="LJY132" s="277"/>
      <c r="LJZ132" s="277"/>
      <c r="LKA132" s="277"/>
      <c r="LKB132" s="277"/>
      <c r="LKC132" s="277"/>
      <c r="LKD132" s="277"/>
      <c r="LKE132" s="277"/>
      <c r="LKF132" s="277"/>
      <c r="LKG132" s="277"/>
      <c r="LKH132" s="277"/>
      <c r="LKI132" s="277"/>
      <c r="LKJ132" s="277"/>
      <c r="LKK132" s="277"/>
      <c r="LKL132" s="277"/>
      <c r="LKM132" s="277"/>
      <c r="LKN132" s="277"/>
      <c r="LKO132" s="277"/>
      <c r="LKP132" s="277"/>
      <c r="LKQ132" s="277"/>
      <c r="LKR132" s="277"/>
      <c r="LKS132" s="277"/>
      <c r="LKT132" s="277"/>
      <c r="LKU132" s="277"/>
      <c r="LKV132" s="277"/>
      <c r="LKW132" s="277"/>
      <c r="LKX132" s="277"/>
      <c r="LKY132" s="277"/>
      <c r="LKZ132" s="277"/>
      <c r="LLA132" s="277"/>
      <c r="LLB132" s="277"/>
      <c r="LLC132" s="277"/>
      <c r="LLD132" s="277"/>
      <c r="LLE132" s="277"/>
      <c r="LLF132" s="277"/>
      <c r="LLG132" s="277"/>
      <c r="LLH132" s="277"/>
      <c r="LLI132" s="277"/>
      <c r="LLJ132" s="277"/>
      <c r="LLK132" s="277"/>
      <c r="LLL132" s="277"/>
      <c r="LLM132" s="277"/>
      <c r="LLN132" s="277"/>
      <c r="LLO132" s="277"/>
      <c r="LLP132" s="277"/>
      <c r="LLQ132" s="277"/>
      <c r="LLR132" s="277"/>
      <c r="LLS132" s="277"/>
      <c r="LLT132" s="277"/>
      <c r="LLU132" s="277"/>
      <c r="LLV132" s="277"/>
      <c r="LLW132" s="277"/>
      <c r="LLX132" s="277"/>
      <c r="LLY132" s="277"/>
      <c r="LLZ132" s="277"/>
      <c r="LMA132" s="277"/>
      <c r="LMB132" s="277"/>
      <c r="LMC132" s="277"/>
      <c r="LMD132" s="277"/>
      <c r="LME132" s="277"/>
      <c r="LMF132" s="277"/>
      <c r="LMG132" s="277"/>
      <c r="LMH132" s="277"/>
      <c r="LMI132" s="277"/>
      <c r="LMJ132" s="277"/>
      <c r="LMK132" s="277"/>
      <c r="LML132" s="277"/>
      <c r="LMM132" s="277"/>
      <c r="LMN132" s="277"/>
      <c r="LMO132" s="277"/>
      <c r="LMP132" s="277"/>
      <c r="LMQ132" s="277"/>
      <c r="LMR132" s="277"/>
      <c r="LMS132" s="277"/>
      <c r="LMT132" s="277"/>
      <c r="LMU132" s="277"/>
      <c r="LMV132" s="277"/>
      <c r="LMW132" s="277"/>
      <c r="LMX132" s="277"/>
      <c r="LMY132" s="277"/>
      <c r="LMZ132" s="277"/>
      <c r="LNA132" s="277"/>
      <c r="LNB132" s="277"/>
      <c r="LNC132" s="277"/>
      <c r="LND132" s="277"/>
      <c r="LNE132" s="277"/>
      <c r="LNF132" s="277"/>
      <c r="LNG132" s="277"/>
      <c r="LNH132" s="277"/>
      <c r="LNI132" s="277"/>
      <c r="LNJ132" s="277"/>
      <c r="LNK132" s="277"/>
      <c r="LNL132" s="277"/>
      <c r="LNM132" s="277"/>
      <c r="LNN132" s="277"/>
      <c r="LNO132" s="277"/>
      <c r="LNP132" s="277"/>
      <c r="LNQ132" s="277"/>
      <c r="LNR132" s="277"/>
      <c r="LNS132" s="277"/>
      <c r="LNT132" s="277"/>
      <c r="LNU132" s="277"/>
      <c r="LNV132" s="277"/>
      <c r="LNW132" s="277"/>
      <c r="LNX132" s="277"/>
      <c r="LNY132" s="277"/>
      <c r="LNZ132" s="277"/>
      <c r="LOA132" s="277"/>
      <c r="LOB132" s="277"/>
      <c r="LOC132" s="277"/>
      <c r="LOD132" s="277"/>
      <c r="LOE132" s="277"/>
      <c r="LOF132" s="277"/>
      <c r="LOG132" s="277"/>
      <c r="LOH132" s="277"/>
      <c r="LOI132" s="277"/>
      <c r="LOJ132" s="277"/>
      <c r="LOK132" s="277"/>
      <c r="LOL132" s="277"/>
      <c r="LOM132" s="277"/>
      <c r="LON132" s="277"/>
      <c r="LOO132" s="277"/>
      <c r="LOP132" s="277"/>
      <c r="LOQ132" s="277"/>
      <c r="LOR132" s="277"/>
      <c r="LOS132" s="277"/>
      <c r="LOT132" s="277"/>
      <c r="LOU132" s="277"/>
      <c r="LOV132" s="277"/>
      <c r="LOW132" s="277"/>
      <c r="LOX132" s="277"/>
      <c r="LOY132" s="277"/>
      <c r="LOZ132" s="277"/>
      <c r="LPA132" s="277"/>
      <c r="LPB132" s="277"/>
      <c r="LPC132" s="277"/>
      <c r="LPD132" s="277"/>
      <c r="LPE132" s="277"/>
      <c r="LPF132" s="277"/>
      <c r="LPG132" s="277"/>
      <c r="LPH132" s="277"/>
      <c r="LPI132" s="277"/>
      <c r="LPJ132" s="277"/>
      <c r="LPK132" s="277"/>
      <c r="LPL132" s="277"/>
      <c r="LPM132" s="277"/>
      <c r="LPN132" s="277"/>
      <c r="LPO132" s="277"/>
      <c r="LPP132" s="277"/>
      <c r="LPQ132" s="277"/>
      <c r="LPR132" s="277"/>
      <c r="LPS132" s="277"/>
      <c r="LPT132" s="277"/>
      <c r="LPU132" s="277"/>
      <c r="LPV132" s="277"/>
      <c r="LPW132" s="277"/>
      <c r="LPX132" s="277"/>
      <c r="LPY132" s="277"/>
      <c r="LPZ132" s="277"/>
      <c r="LQA132" s="277"/>
      <c r="LQB132" s="277"/>
      <c r="LQC132" s="277"/>
      <c r="LQD132" s="277"/>
      <c r="LQE132" s="277"/>
      <c r="LQF132" s="277"/>
      <c r="LQG132" s="277"/>
      <c r="LQH132" s="277"/>
      <c r="LQI132" s="277"/>
      <c r="LQJ132" s="277"/>
      <c r="LQK132" s="277"/>
      <c r="LQL132" s="277"/>
      <c r="LQM132" s="277"/>
      <c r="LQN132" s="277"/>
      <c r="LQO132" s="277"/>
      <c r="LQP132" s="277"/>
      <c r="LQQ132" s="277"/>
      <c r="LQR132" s="277"/>
      <c r="LQS132" s="277"/>
      <c r="LQT132" s="277"/>
      <c r="LQU132" s="277"/>
      <c r="LQV132" s="277"/>
      <c r="LQW132" s="277"/>
      <c r="LQX132" s="277"/>
      <c r="LQY132" s="277"/>
      <c r="LQZ132" s="277"/>
      <c r="LRA132" s="277"/>
      <c r="LRB132" s="277"/>
      <c r="LRC132" s="277"/>
      <c r="LRD132" s="277"/>
      <c r="LRE132" s="277"/>
      <c r="LRF132" s="277"/>
      <c r="LRG132" s="277"/>
      <c r="LRH132" s="277"/>
      <c r="LRI132" s="277"/>
      <c r="LRJ132" s="277"/>
      <c r="LRK132" s="277"/>
      <c r="LRL132" s="277"/>
      <c r="LRM132" s="277"/>
      <c r="LRN132" s="277"/>
      <c r="LRO132" s="277"/>
      <c r="LRP132" s="277"/>
      <c r="LRQ132" s="277"/>
      <c r="LRR132" s="277"/>
      <c r="LRS132" s="277"/>
      <c r="LRT132" s="277"/>
      <c r="LRU132" s="277"/>
      <c r="LRV132" s="277"/>
      <c r="LRW132" s="277"/>
      <c r="LRX132" s="277"/>
      <c r="LRY132" s="277"/>
      <c r="LRZ132" s="277"/>
      <c r="LSA132" s="277"/>
      <c r="LSB132" s="277"/>
      <c r="LSC132" s="277"/>
      <c r="LSD132" s="277"/>
      <c r="LSE132" s="277"/>
      <c r="LSF132" s="277"/>
      <c r="LSG132" s="277"/>
      <c r="LSH132" s="277"/>
      <c r="LSI132" s="277"/>
      <c r="LSJ132" s="277"/>
      <c r="LSK132" s="277"/>
      <c r="LSL132" s="277"/>
      <c r="LSM132" s="277"/>
      <c r="LSN132" s="277"/>
      <c r="LSO132" s="277"/>
      <c r="LSP132" s="277"/>
      <c r="LSQ132" s="277"/>
      <c r="LSR132" s="277"/>
      <c r="LSS132" s="277"/>
      <c r="LST132" s="277"/>
      <c r="LSU132" s="277"/>
      <c r="LSV132" s="277"/>
      <c r="LSW132" s="277"/>
      <c r="LSX132" s="277"/>
      <c r="LSY132" s="277"/>
      <c r="LSZ132" s="277"/>
      <c r="LTA132" s="277"/>
      <c r="LTB132" s="277"/>
      <c r="LTC132" s="277"/>
      <c r="LTD132" s="277"/>
      <c r="LTE132" s="277"/>
      <c r="LTF132" s="277"/>
      <c r="LTG132" s="277"/>
      <c r="LTH132" s="277"/>
      <c r="LTI132" s="277"/>
      <c r="LTJ132" s="277"/>
      <c r="LTK132" s="277"/>
      <c r="LTL132" s="277"/>
      <c r="LTM132" s="277"/>
      <c r="LTN132" s="277"/>
      <c r="LTO132" s="277"/>
      <c r="LTP132" s="277"/>
      <c r="LTQ132" s="277"/>
      <c r="LTR132" s="277"/>
      <c r="LTS132" s="277"/>
      <c r="LTT132" s="277"/>
      <c r="LTU132" s="277"/>
      <c r="LTV132" s="277"/>
      <c r="LTW132" s="277"/>
      <c r="LTX132" s="277"/>
      <c r="LTY132" s="277"/>
      <c r="LTZ132" s="277"/>
      <c r="LUA132" s="277"/>
      <c r="LUB132" s="277"/>
      <c r="LUC132" s="277"/>
      <c r="LUD132" s="277"/>
      <c r="LUE132" s="277"/>
      <c r="LUF132" s="277"/>
      <c r="LUG132" s="277"/>
      <c r="LUH132" s="277"/>
      <c r="LUI132" s="277"/>
      <c r="LUJ132" s="277"/>
      <c r="LUK132" s="277"/>
      <c r="LUL132" s="277"/>
      <c r="LUM132" s="277"/>
      <c r="LUN132" s="277"/>
      <c r="LUO132" s="277"/>
      <c r="LUP132" s="277"/>
      <c r="LUQ132" s="277"/>
      <c r="LUR132" s="277"/>
      <c r="LUS132" s="277"/>
      <c r="LUT132" s="277"/>
      <c r="LUU132" s="277"/>
      <c r="LUV132" s="277"/>
      <c r="LUW132" s="277"/>
      <c r="LUX132" s="277"/>
      <c r="LUY132" s="277"/>
      <c r="LUZ132" s="277"/>
      <c r="LVA132" s="277"/>
      <c r="LVB132" s="277"/>
      <c r="LVC132" s="277"/>
      <c r="LVD132" s="277"/>
      <c r="LVE132" s="277"/>
      <c r="LVF132" s="277"/>
      <c r="LVG132" s="277"/>
      <c r="LVH132" s="277"/>
      <c r="LVI132" s="277"/>
      <c r="LVJ132" s="277"/>
      <c r="LVK132" s="277"/>
      <c r="LVL132" s="277"/>
      <c r="LVM132" s="277"/>
      <c r="LVN132" s="277"/>
      <c r="LVO132" s="277"/>
      <c r="LVP132" s="277"/>
      <c r="LVQ132" s="277"/>
      <c r="LVR132" s="277"/>
      <c r="LVS132" s="277"/>
      <c r="LVT132" s="277"/>
      <c r="LVU132" s="277"/>
      <c r="LVV132" s="277"/>
      <c r="LVW132" s="277"/>
      <c r="LVX132" s="277"/>
      <c r="LVY132" s="277"/>
      <c r="LVZ132" s="277"/>
      <c r="LWA132" s="277"/>
      <c r="LWB132" s="277"/>
      <c r="LWC132" s="277"/>
      <c r="LWD132" s="277"/>
      <c r="LWE132" s="277"/>
      <c r="LWF132" s="277"/>
      <c r="LWG132" s="277"/>
      <c r="LWH132" s="277"/>
      <c r="LWI132" s="277"/>
      <c r="LWJ132" s="277"/>
      <c r="LWK132" s="277"/>
      <c r="LWL132" s="277"/>
      <c r="LWM132" s="277"/>
      <c r="LWN132" s="277"/>
      <c r="LWO132" s="277"/>
      <c r="LWP132" s="277"/>
      <c r="LWQ132" s="277"/>
      <c r="LWR132" s="277"/>
      <c r="LWS132" s="277"/>
      <c r="LWT132" s="277"/>
      <c r="LWU132" s="277"/>
      <c r="LWV132" s="277"/>
      <c r="LWW132" s="277"/>
      <c r="LWX132" s="277"/>
      <c r="LWY132" s="277"/>
      <c r="LWZ132" s="277"/>
      <c r="LXA132" s="277"/>
      <c r="LXB132" s="277"/>
      <c r="LXC132" s="277"/>
      <c r="LXD132" s="277"/>
      <c r="LXE132" s="277"/>
      <c r="LXF132" s="277"/>
      <c r="LXG132" s="277"/>
      <c r="LXH132" s="277"/>
      <c r="LXI132" s="277"/>
      <c r="LXJ132" s="277"/>
      <c r="LXK132" s="277"/>
      <c r="LXL132" s="277"/>
      <c r="LXM132" s="277"/>
      <c r="LXN132" s="277"/>
      <c r="LXO132" s="277"/>
      <c r="LXP132" s="277"/>
      <c r="LXQ132" s="277"/>
      <c r="LXR132" s="277"/>
      <c r="LXS132" s="277"/>
      <c r="LXT132" s="277"/>
      <c r="LXU132" s="277"/>
      <c r="LXV132" s="277"/>
      <c r="LXW132" s="277"/>
      <c r="LXX132" s="277"/>
      <c r="LXY132" s="277"/>
      <c r="LXZ132" s="277"/>
      <c r="LYA132" s="277"/>
      <c r="LYB132" s="277"/>
      <c r="LYC132" s="277"/>
      <c r="LYD132" s="277"/>
      <c r="LYE132" s="277"/>
      <c r="LYF132" s="277"/>
      <c r="LYG132" s="277"/>
      <c r="LYH132" s="277"/>
      <c r="LYI132" s="277"/>
      <c r="LYJ132" s="277"/>
      <c r="LYK132" s="277"/>
      <c r="LYL132" s="277"/>
      <c r="LYM132" s="277"/>
      <c r="LYN132" s="277"/>
      <c r="LYO132" s="277"/>
      <c r="LYP132" s="277"/>
      <c r="LYQ132" s="277"/>
      <c r="LYR132" s="277"/>
      <c r="LYS132" s="277"/>
      <c r="LYT132" s="277"/>
      <c r="LYU132" s="277"/>
      <c r="LYV132" s="277"/>
      <c r="LYW132" s="277"/>
      <c r="LYX132" s="277"/>
      <c r="LYY132" s="277"/>
      <c r="LYZ132" s="277"/>
      <c r="LZA132" s="277"/>
      <c r="LZB132" s="277"/>
      <c r="LZC132" s="277"/>
      <c r="LZD132" s="277"/>
      <c r="LZE132" s="277"/>
      <c r="LZF132" s="277"/>
      <c r="LZG132" s="277"/>
      <c r="LZH132" s="277"/>
      <c r="LZI132" s="277"/>
      <c r="LZJ132" s="277"/>
      <c r="LZK132" s="277"/>
      <c r="LZL132" s="277"/>
      <c r="LZM132" s="277"/>
      <c r="LZN132" s="277"/>
      <c r="LZO132" s="277"/>
      <c r="LZP132" s="277"/>
      <c r="LZQ132" s="277"/>
      <c r="LZR132" s="277"/>
      <c r="LZS132" s="277"/>
      <c r="LZT132" s="277"/>
      <c r="LZU132" s="277"/>
      <c r="LZV132" s="277"/>
      <c r="LZW132" s="277"/>
      <c r="LZX132" s="277"/>
      <c r="LZY132" s="277"/>
      <c r="LZZ132" s="277"/>
      <c r="MAA132" s="277"/>
      <c r="MAB132" s="277"/>
      <c r="MAC132" s="277"/>
      <c r="MAD132" s="277"/>
      <c r="MAE132" s="277"/>
      <c r="MAF132" s="277"/>
      <c r="MAG132" s="277"/>
      <c r="MAH132" s="277"/>
      <c r="MAI132" s="277"/>
      <c r="MAJ132" s="277"/>
      <c r="MAK132" s="277"/>
      <c r="MAL132" s="277"/>
      <c r="MAM132" s="277"/>
      <c r="MAN132" s="277"/>
      <c r="MAO132" s="277"/>
      <c r="MAP132" s="277"/>
      <c r="MAQ132" s="277"/>
      <c r="MAR132" s="277"/>
      <c r="MAS132" s="277"/>
      <c r="MAT132" s="277"/>
      <c r="MAU132" s="277"/>
      <c r="MAV132" s="277"/>
      <c r="MAW132" s="277"/>
      <c r="MAX132" s="277"/>
      <c r="MAY132" s="277"/>
      <c r="MAZ132" s="277"/>
      <c r="MBA132" s="277"/>
      <c r="MBB132" s="277"/>
      <c r="MBC132" s="277"/>
      <c r="MBD132" s="277"/>
      <c r="MBE132" s="277"/>
      <c r="MBF132" s="277"/>
      <c r="MBG132" s="277"/>
      <c r="MBH132" s="277"/>
      <c r="MBI132" s="277"/>
      <c r="MBJ132" s="277"/>
      <c r="MBK132" s="277"/>
      <c r="MBL132" s="277"/>
      <c r="MBM132" s="277"/>
      <c r="MBN132" s="277"/>
      <c r="MBO132" s="277"/>
      <c r="MBP132" s="277"/>
      <c r="MBQ132" s="277"/>
      <c r="MBR132" s="277"/>
      <c r="MBS132" s="277"/>
      <c r="MBT132" s="277"/>
      <c r="MBU132" s="277"/>
      <c r="MBV132" s="277"/>
      <c r="MBW132" s="277"/>
      <c r="MBX132" s="277"/>
      <c r="MBY132" s="277"/>
      <c r="MBZ132" s="277"/>
      <c r="MCA132" s="277"/>
      <c r="MCB132" s="277"/>
      <c r="MCC132" s="277"/>
      <c r="MCD132" s="277"/>
      <c r="MCE132" s="277"/>
      <c r="MCF132" s="277"/>
      <c r="MCG132" s="277"/>
      <c r="MCH132" s="277"/>
      <c r="MCI132" s="277"/>
      <c r="MCJ132" s="277"/>
      <c r="MCK132" s="277"/>
      <c r="MCL132" s="277"/>
      <c r="MCM132" s="277"/>
      <c r="MCN132" s="277"/>
      <c r="MCO132" s="277"/>
      <c r="MCP132" s="277"/>
      <c r="MCQ132" s="277"/>
      <c r="MCR132" s="277"/>
      <c r="MCS132" s="277"/>
      <c r="MCT132" s="277"/>
      <c r="MCU132" s="277"/>
      <c r="MCV132" s="277"/>
      <c r="MCW132" s="277"/>
      <c r="MCX132" s="277"/>
      <c r="MCY132" s="277"/>
      <c r="MCZ132" s="277"/>
      <c r="MDA132" s="277"/>
      <c r="MDB132" s="277"/>
      <c r="MDC132" s="277"/>
      <c r="MDD132" s="277"/>
      <c r="MDE132" s="277"/>
      <c r="MDF132" s="277"/>
      <c r="MDG132" s="277"/>
      <c r="MDH132" s="277"/>
      <c r="MDI132" s="277"/>
      <c r="MDJ132" s="277"/>
      <c r="MDK132" s="277"/>
      <c r="MDL132" s="277"/>
      <c r="MDM132" s="277"/>
      <c r="MDN132" s="277"/>
      <c r="MDO132" s="277"/>
      <c r="MDP132" s="277"/>
      <c r="MDQ132" s="277"/>
      <c r="MDR132" s="277"/>
      <c r="MDS132" s="277"/>
      <c r="MDT132" s="277"/>
      <c r="MDU132" s="277"/>
      <c r="MDV132" s="277"/>
      <c r="MDW132" s="277"/>
      <c r="MDX132" s="277"/>
      <c r="MDY132" s="277"/>
      <c r="MDZ132" s="277"/>
      <c r="MEA132" s="277"/>
      <c r="MEB132" s="277"/>
      <c r="MEC132" s="277"/>
      <c r="MED132" s="277"/>
      <c r="MEE132" s="277"/>
      <c r="MEF132" s="277"/>
      <c r="MEG132" s="277"/>
      <c r="MEH132" s="277"/>
      <c r="MEI132" s="277"/>
      <c r="MEJ132" s="277"/>
      <c r="MEK132" s="277"/>
      <c r="MEL132" s="277"/>
      <c r="MEM132" s="277"/>
      <c r="MEN132" s="277"/>
      <c r="MEO132" s="277"/>
      <c r="MEP132" s="277"/>
      <c r="MEQ132" s="277"/>
      <c r="MER132" s="277"/>
      <c r="MES132" s="277"/>
      <c r="MET132" s="277"/>
      <c r="MEU132" s="277"/>
      <c r="MEV132" s="277"/>
      <c r="MEW132" s="277"/>
      <c r="MEX132" s="277"/>
      <c r="MEY132" s="277"/>
      <c r="MEZ132" s="277"/>
      <c r="MFA132" s="277"/>
      <c r="MFB132" s="277"/>
      <c r="MFC132" s="277"/>
      <c r="MFD132" s="277"/>
      <c r="MFE132" s="277"/>
      <c r="MFF132" s="277"/>
      <c r="MFG132" s="277"/>
      <c r="MFH132" s="277"/>
      <c r="MFI132" s="277"/>
      <c r="MFJ132" s="277"/>
      <c r="MFK132" s="277"/>
      <c r="MFL132" s="277"/>
      <c r="MFM132" s="277"/>
      <c r="MFN132" s="277"/>
      <c r="MFO132" s="277"/>
      <c r="MFP132" s="277"/>
      <c r="MFQ132" s="277"/>
      <c r="MFR132" s="277"/>
      <c r="MFS132" s="277"/>
      <c r="MFT132" s="277"/>
      <c r="MFU132" s="277"/>
      <c r="MFV132" s="277"/>
      <c r="MFW132" s="277"/>
      <c r="MFX132" s="277"/>
      <c r="MFY132" s="277"/>
      <c r="MFZ132" s="277"/>
      <c r="MGA132" s="277"/>
      <c r="MGB132" s="277"/>
      <c r="MGC132" s="277"/>
      <c r="MGD132" s="277"/>
      <c r="MGE132" s="277"/>
      <c r="MGF132" s="277"/>
      <c r="MGG132" s="277"/>
      <c r="MGH132" s="277"/>
      <c r="MGI132" s="277"/>
      <c r="MGJ132" s="277"/>
      <c r="MGK132" s="277"/>
      <c r="MGL132" s="277"/>
      <c r="MGM132" s="277"/>
      <c r="MGN132" s="277"/>
      <c r="MGO132" s="277"/>
      <c r="MGP132" s="277"/>
      <c r="MGQ132" s="277"/>
      <c r="MGR132" s="277"/>
      <c r="MGS132" s="277"/>
      <c r="MGT132" s="277"/>
      <c r="MGU132" s="277"/>
      <c r="MGV132" s="277"/>
      <c r="MGW132" s="277"/>
      <c r="MGX132" s="277"/>
      <c r="MGY132" s="277"/>
      <c r="MGZ132" s="277"/>
      <c r="MHA132" s="277"/>
      <c r="MHB132" s="277"/>
      <c r="MHC132" s="277"/>
      <c r="MHD132" s="277"/>
      <c r="MHE132" s="277"/>
      <c r="MHF132" s="277"/>
      <c r="MHG132" s="277"/>
      <c r="MHH132" s="277"/>
      <c r="MHI132" s="277"/>
      <c r="MHJ132" s="277"/>
      <c r="MHK132" s="277"/>
      <c r="MHL132" s="277"/>
      <c r="MHM132" s="277"/>
      <c r="MHN132" s="277"/>
      <c r="MHO132" s="277"/>
      <c r="MHP132" s="277"/>
      <c r="MHQ132" s="277"/>
      <c r="MHR132" s="277"/>
      <c r="MHS132" s="277"/>
      <c r="MHT132" s="277"/>
      <c r="MHU132" s="277"/>
      <c r="MHV132" s="277"/>
      <c r="MHW132" s="277"/>
      <c r="MHX132" s="277"/>
      <c r="MHY132" s="277"/>
      <c r="MHZ132" s="277"/>
      <c r="MIA132" s="277"/>
      <c r="MIB132" s="277"/>
      <c r="MIC132" s="277"/>
      <c r="MID132" s="277"/>
      <c r="MIE132" s="277"/>
      <c r="MIF132" s="277"/>
      <c r="MIG132" s="277"/>
      <c r="MIH132" s="277"/>
      <c r="MII132" s="277"/>
      <c r="MIJ132" s="277"/>
      <c r="MIK132" s="277"/>
      <c r="MIL132" s="277"/>
      <c r="MIM132" s="277"/>
      <c r="MIN132" s="277"/>
      <c r="MIO132" s="277"/>
      <c r="MIP132" s="277"/>
      <c r="MIQ132" s="277"/>
      <c r="MIR132" s="277"/>
      <c r="MIS132" s="277"/>
      <c r="MIT132" s="277"/>
      <c r="MIU132" s="277"/>
      <c r="MIV132" s="277"/>
      <c r="MIW132" s="277"/>
      <c r="MIX132" s="277"/>
      <c r="MIY132" s="277"/>
      <c r="MIZ132" s="277"/>
      <c r="MJA132" s="277"/>
      <c r="MJB132" s="277"/>
      <c r="MJC132" s="277"/>
      <c r="MJD132" s="277"/>
      <c r="MJE132" s="277"/>
      <c r="MJF132" s="277"/>
      <c r="MJG132" s="277"/>
      <c r="MJH132" s="277"/>
      <c r="MJI132" s="277"/>
      <c r="MJJ132" s="277"/>
      <c r="MJK132" s="277"/>
      <c r="MJL132" s="277"/>
      <c r="MJM132" s="277"/>
      <c r="MJN132" s="277"/>
      <c r="MJO132" s="277"/>
      <c r="MJP132" s="277"/>
      <c r="MJQ132" s="277"/>
      <c r="MJR132" s="277"/>
      <c r="MJS132" s="277"/>
      <c r="MJT132" s="277"/>
      <c r="MJU132" s="277"/>
      <c r="MJV132" s="277"/>
      <c r="MJW132" s="277"/>
      <c r="MJX132" s="277"/>
      <c r="MJY132" s="277"/>
      <c r="MJZ132" s="277"/>
      <c r="MKA132" s="277"/>
      <c r="MKB132" s="277"/>
      <c r="MKC132" s="277"/>
      <c r="MKD132" s="277"/>
      <c r="MKE132" s="277"/>
      <c r="MKF132" s="277"/>
      <c r="MKG132" s="277"/>
      <c r="MKH132" s="277"/>
      <c r="MKI132" s="277"/>
      <c r="MKJ132" s="277"/>
      <c r="MKK132" s="277"/>
      <c r="MKL132" s="277"/>
      <c r="MKM132" s="277"/>
      <c r="MKN132" s="277"/>
      <c r="MKO132" s="277"/>
      <c r="MKP132" s="277"/>
      <c r="MKQ132" s="277"/>
      <c r="MKR132" s="277"/>
      <c r="MKS132" s="277"/>
      <c r="MKT132" s="277"/>
      <c r="MKU132" s="277"/>
      <c r="MKV132" s="277"/>
      <c r="MKW132" s="277"/>
      <c r="MKX132" s="277"/>
      <c r="MKY132" s="277"/>
      <c r="MKZ132" s="277"/>
      <c r="MLA132" s="277"/>
      <c r="MLB132" s="277"/>
      <c r="MLC132" s="277"/>
      <c r="MLD132" s="277"/>
      <c r="MLE132" s="277"/>
      <c r="MLF132" s="277"/>
      <c r="MLG132" s="277"/>
      <c r="MLH132" s="277"/>
      <c r="MLI132" s="277"/>
      <c r="MLJ132" s="277"/>
      <c r="MLK132" s="277"/>
      <c r="MLL132" s="277"/>
      <c r="MLM132" s="277"/>
      <c r="MLN132" s="277"/>
      <c r="MLO132" s="277"/>
      <c r="MLP132" s="277"/>
      <c r="MLQ132" s="277"/>
      <c r="MLR132" s="277"/>
      <c r="MLS132" s="277"/>
      <c r="MLT132" s="277"/>
      <c r="MLU132" s="277"/>
      <c r="MLV132" s="277"/>
      <c r="MLW132" s="277"/>
      <c r="MLX132" s="277"/>
      <c r="MLY132" s="277"/>
      <c r="MLZ132" s="277"/>
      <c r="MMA132" s="277"/>
      <c r="MMB132" s="277"/>
      <c r="MMC132" s="277"/>
      <c r="MMD132" s="277"/>
      <c r="MME132" s="277"/>
      <c r="MMF132" s="277"/>
      <c r="MMG132" s="277"/>
      <c r="MMH132" s="277"/>
      <c r="MMI132" s="277"/>
      <c r="MMJ132" s="277"/>
      <c r="MMK132" s="277"/>
      <c r="MML132" s="277"/>
      <c r="MMM132" s="277"/>
      <c r="MMN132" s="277"/>
      <c r="MMO132" s="277"/>
      <c r="MMP132" s="277"/>
      <c r="MMQ132" s="277"/>
      <c r="MMR132" s="277"/>
      <c r="MMS132" s="277"/>
      <c r="MMT132" s="277"/>
      <c r="MMU132" s="277"/>
      <c r="MMV132" s="277"/>
      <c r="MMW132" s="277"/>
      <c r="MMX132" s="277"/>
      <c r="MMY132" s="277"/>
      <c r="MMZ132" s="277"/>
      <c r="MNA132" s="277"/>
      <c r="MNB132" s="277"/>
      <c r="MNC132" s="277"/>
      <c r="MND132" s="277"/>
      <c r="MNE132" s="277"/>
      <c r="MNF132" s="277"/>
      <c r="MNG132" s="277"/>
      <c r="MNH132" s="277"/>
      <c r="MNI132" s="277"/>
      <c r="MNJ132" s="277"/>
      <c r="MNK132" s="277"/>
      <c r="MNL132" s="277"/>
      <c r="MNM132" s="277"/>
      <c r="MNN132" s="277"/>
      <c r="MNO132" s="277"/>
      <c r="MNP132" s="277"/>
      <c r="MNQ132" s="277"/>
      <c r="MNR132" s="277"/>
      <c r="MNS132" s="277"/>
      <c r="MNT132" s="277"/>
      <c r="MNU132" s="277"/>
      <c r="MNV132" s="277"/>
      <c r="MNW132" s="277"/>
      <c r="MNX132" s="277"/>
      <c r="MNY132" s="277"/>
      <c r="MNZ132" s="277"/>
      <c r="MOA132" s="277"/>
      <c r="MOB132" s="277"/>
      <c r="MOC132" s="277"/>
      <c r="MOD132" s="277"/>
      <c r="MOE132" s="277"/>
      <c r="MOF132" s="277"/>
      <c r="MOG132" s="277"/>
      <c r="MOH132" s="277"/>
      <c r="MOI132" s="277"/>
      <c r="MOJ132" s="277"/>
      <c r="MOK132" s="277"/>
      <c r="MOL132" s="277"/>
      <c r="MOM132" s="277"/>
      <c r="MON132" s="277"/>
      <c r="MOO132" s="277"/>
      <c r="MOP132" s="277"/>
      <c r="MOQ132" s="277"/>
      <c r="MOR132" s="277"/>
      <c r="MOS132" s="277"/>
      <c r="MOT132" s="277"/>
      <c r="MOU132" s="277"/>
      <c r="MOV132" s="277"/>
      <c r="MOW132" s="277"/>
      <c r="MOX132" s="277"/>
      <c r="MOY132" s="277"/>
      <c r="MOZ132" s="277"/>
      <c r="MPA132" s="277"/>
      <c r="MPB132" s="277"/>
      <c r="MPC132" s="277"/>
      <c r="MPD132" s="277"/>
      <c r="MPE132" s="277"/>
      <c r="MPF132" s="277"/>
      <c r="MPG132" s="277"/>
      <c r="MPH132" s="277"/>
      <c r="MPI132" s="277"/>
      <c r="MPJ132" s="277"/>
      <c r="MPK132" s="277"/>
      <c r="MPL132" s="277"/>
      <c r="MPM132" s="277"/>
      <c r="MPN132" s="277"/>
      <c r="MPO132" s="277"/>
      <c r="MPP132" s="277"/>
      <c r="MPQ132" s="277"/>
      <c r="MPR132" s="277"/>
      <c r="MPS132" s="277"/>
      <c r="MPT132" s="277"/>
      <c r="MPU132" s="277"/>
      <c r="MPV132" s="277"/>
      <c r="MPW132" s="277"/>
      <c r="MPX132" s="277"/>
      <c r="MPY132" s="277"/>
      <c r="MPZ132" s="277"/>
      <c r="MQA132" s="277"/>
      <c r="MQB132" s="277"/>
      <c r="MQC132" s="277"/>
      <c r="MQD132" s="277"/>
      <c r="MQE132" s="277"/>
      <c r="MQF132" s="277"/>
      <c r="MQG132" s="277"/>
      <c r="MQH132" s="277"/>
      <c r="MQI132" s="277"/>
      <c r="MQJ132" s="277"/>
      <c r="MQK132" s="277"/>
      <c r="MQL132" s="277"/>
      <c r="MQM132" s="277"/>
      <c r="MQN132" s="277"/>
      <c r="MQO132" s="277"/>
      <c r="MQP132" s="277"/>
      <c r="MQQ132" s="277"/>
      <c r="MQR132" s="277"/>
      <c r="MQS132" s="277"/>
      <c r="MQT132" s="277"/>
      <c r="MQU132" s="277"/>
      <c r="MQV132" s="277"/>
      <c r="MQW132" s="277"/>
      <c r="MQX132" s="277"/>
      <c r="MQY132" s="277"/>
      <c r="MQZ132" s="277"/>
      <c r="MRA132" s="277"/>
      <c r="MRB132" s="277"/>
      <c r="MRC132" s="277"/>
      <c r="MRD132" s="277"/>
      <c r="MRE132" s="277"/>
      <c r="MRF132" s="277"/>
      <c r="MRG132" s="277"/>
      <c r="MRH132" s="277"/>
      <c r="MRI132" s="277"/>
      <c r="MRJ132" s="277"/>
      <c r="MRK132" s="277"/>
      <c r="MRL132" s="277"/>
      <c r="MRM132" s="277"/>
      <c r="MRN132" s="277"/>
      <c r="MRO132" s="277"/>
      <c r="MRP132" s="277"/>
      <c r="MRQ132" s="277"/>
      <c r="MRR132" s="277"/>
      <c r="MRS132" s="277"/>
      <c r="MRT132" s="277"/>
      <c r="MRU132" s="277"/>
      <c r="MRV132" s="277"/>
      <c r="MRW132" s="277"/>
      <c r="MRX132" s="277"/>
      <c r="MRY132" s="277"/>
      <c r="MRZ132" s="277"/>
      <c r="MSA132" s="277"/>
      <c r="MSB132" s="277"/>
      <c r="MSC132" s="277"/>
      <c r="MSD132" s="277"/>
      <c r="MSE132" s="277"/>
      <c r="MSF132" s="277"/>
      <c r="MSG132" s="277"/>
      <c r="MSH132" s="277"/>
      <c r="MSI132" s="277"/>
      <c r="MSJ132" s="277"/>
      <c r="MSK132" s="277"/>
      <c r="MSL132" s="277"/>
      <c r="MSM132" s="277"/>
      <c r="MSN132" s="277"/>
      <c r="MSO132" s="277"/>
      <c r="MSP132" s="277"/>
      <c r="MSQ132" s="277"/>
      <c r="MSR132" s="277"/>
      <c r="MSS132" s="277"/>
      <c r="MST132" s="277"/>
      <c r="MSU132" s="277"/>
      <c r="MSV132" s="277"/>
      <c r="MSW132" s="277"/>
      <c r="MSX132" s="277"/>
      <c r="MSY132" s="277"/>
      <c r="MSZ132" s="277"/>
      <c r="MTA132" s="277"/>
      <c r="MTB132" s="277"/>
      <c r="MTC132" s="277"/>
      <c r="MTD132" s="277"/>
      <c r="MTE132" s="277"/>
      <c r="MTF132" s="277"/>
      <c r="MTG132" s="277"/>
      <c r="MTH132" s="277"/>
      <c r="MTI132" s="277"/>
      <c r="MTJ132" s="277"/>
      <c r="MTK132" s="277"/>
      <c r="MTL132" s="277"/>
      <c r="MTM132" s="277"/>
      <c r="MTN132" s="277"/>
      <c r="MTO132" s="277"/>
      <c r="MTP132" s="277"/>
      <c r="MTQ132" s="277"/>
      <c r="MTR132" s="277"/>
      <c r="MTS132" s="277"/>
      <c r="MTT132" s="277"/>
      <c r="MTU132" s="277"/>
      <c r="MTV132" s="277"/>
      <c r="MTW132" s="277"/>
      <c r="MTX132" s="277"/>
      <c r="MTY132" s="277"/>
      <c r="MTZ132" s="277"/>
      <c r="MUA132" s="277"/>
      <c r="MUB132" s="277"/>
      <c r="MUC132" s="277"/>
      <c r="MUD132" s="277"/>
      <c r="MUE132" s="277"/>
      <c r="MUF132" s="277"/>
      <c r="MUG132" s="277"/>
      <c r="MUH132" s="277"/>
      <c r="MUI132" s="277"/>
      <c r="MUJ132" s="277"/>
      <c r="MUK132" s="277"/>
      <c r="MUL132" s="277"/>
      <c r="MUM132" s="277"/>
      <c r="MUN132" s="277"/>
      <c r="MUO132" s="277"/>
      <c r="MUP132" s="277"/>
      <c r="MUQ132" s="277"/>
      <c r="MUR132" s="277"/>
      <c r="MUS132" s="277"/>
      <c r="MUT132" s="277"/>
      <c r="MUU132" s="277"/>
      <c r="MUV132" s="277"/>
      <c r="MUW132" s="277"/>
      <c r="MUX132" s="277"/>
      <c r="MUY132" s="277"/>
      <c r="MUZ132" s="277"/>
      <c r="MVA132" s="277"/>
      <c r="MVB132" s="277"/>
      <c r="MVC132" s="277"/>
      <c r="MVD132" s="277"/>
      <c r="MVE132" s="277"/>
      <c r="MVF132" s="277"/>
      <c r="MVG132" s="277"/>
      <c r="MVH132" s="277"/>
      <c r="MVI132" s="277"/>
      <c r="MVJ132" s="277"/>
      <c r="MVK132" s="277"/>
      <c r="MVL132" s="277"/>
      <c r="MVM132" s="277"/>
      <c r="MVN132" s="277"/>
      <c r="MVO132" s="277"/>
      <c r="MVP132" s="277"/>
      <c r="MVQ132" s="277"/>
      <c r="MVR132" s="277"/>
      <c r="MVS132" s="277"/>
      <c r="MVT132" s="277"/>
      <c r="MVU132" s="277"/>
      <c r="MVV132" s="277"/>
      <c r="MVW132" s="277"/>
      <c r="MVX132" s="277"/>
      <c r="MVY132" s="277"/>
      <c r="MVZ132" s="277"/>
      <c r="MWA132" s="277"/>
      <c r="MWB132" s="277"/>
      <c r="MWC132" s="277"/>
      <c r="MWD132" s="277"/>
      <c r="MWE132" s="277"/>
      <c r="MWF132" s="277"/>
      <c r="MWG132" s="277"/>
      <c r="MWH132" s="277"/>
      <c r="MWI132" s="277"/>
      <c r="MWJ132" s="277"/>
      <c r="MWK132" s="277"/>
      <c r="MWL132" s="277"/>
      <c r="MWM132" s="277"/>
      <c r="MWN132" s="277"/>
      <c r="MWO132" s="277"/>
      <c r="MWP132" s="277"/>
      <c r="MWQ132" s="277"/>
      <c r="MWR132" s="277"/>
      <c r="MWS132" s="277"/>
      <c r="MWT132" s="277"/>
      <c r="MWU132" s="277"/>
      <c r="MWV132" s="277"/>
      <c r="MWW132" s="277"/>
      <c r="MWX132" s="277"/>
      <c r="MWY132" s="277"/>
      <c r="MWZ132" s="277"/>
      <c r="MXA132" s="277"/>
      <c r="MXB132" s="277"/>
      <c r="MXC132" s="277"/>
      <c r="MXD132" s="277"/>
      <c r="MXE132" s="277"/>
      <c r="MXF132" s="277"/>
      <c r="MXG132" s="277"/>
      <c r="MXH132" s="277"/>
      <c r="MXI132" s="277"/>
      <c r="MXJ132" s="277"/>
      <c r="MXK132" s="277"/>
      <c r="MXL132" s="277"/>
      <c r="MXM132" s="277"/>
      <c r="MXN132" s="277"/>
      <c r="MXO132" s="277"/>
      <c r="MXP132" s="277"/>
      <c r="MXQ132" s="277"/>
      <c r="MXR132" s="277"/>
      <c r="MXS132" s="277"/>
      <c r="MXT132" s="277"/>
      <c r="MXU132" s="277"/>
      <c r="MXV132" s="277"/>
      <c r="MXW132" s="277"/>
      <c r="MXX132" s="277"/>
      <c r="MXY132" s="277"/>
      <c r="MXZ132" s="277"/>
      <c r="MYA132" s="277"/>
      <c r="MYB132" s="277"/>
      <c r="MYC132" s="277"/>
      <c r="MYD132" s="277"/>
      <c r="MYE132" s="277"/>
      <c r="MYF132" s="277"/>
      <c r="MYG132" s="277"/>
      <c r="MYH132" s="277"/>
      <c r="MYI132" s="277"/>
      <c r="MYJ132" s="277"/>
      <c r="MYK132" s="277"/>
      <c r="MYL132" s="277"/>
      <c r="MYM132" s="277"/>
      <c r="MYN132" s="277"/>
      <c r="MYO132" s="277"/>
      <c r="MYP132" s="277"/>
      <c r="MYQ132" s="277"/>
      <c r="MYR132" s="277"/>
      <c r="MYS132" s="277"/>
      <c r="MYT132" s="277"/>
      <c r="MYU132" s="277"/>
      <c r="MYV132" s="277"/>
      <c r="MYW132" s="277"/>
      <c r="MYX132" s="277"/>
      <c r="MYY132" s="277"/>
      <c r="MYZ132" s="277"/>
      <c r="MZA132" s="277"/>
      <c r="MZB132" s="277"/>
      <c r="MZC132" s="277"/>
      <c r="MZD132" s="277"/>
      <c r="MZE132" s="277"/>
      <c r="MZF132" s="277"/>
      <c r="MZG132" s="277"/>
      <c r="MZH132" s="277"/>
      <c r="MZI132" s="277"/>
      <c r="MZJ132" s="277"/>
      <c r="MZK132" s="277"/>
      <c r="MZL132" s="277"/>
      <c r="MZM132" s="277"/>
      <c r="MZN132" s="277"/>
      <c r="MZO132" s="277"/>
      <c r="MZP132" s="277"/>
      <c r="MZQ132" s="277"/>
      <c r="MZR132" s="277"/>
      <c r="MZS132" s="277"/>
      <c r="MZT132" s="277"/>
      <c r="MZU132" s="277"/>
      <c r="MZV132" s="277"/>
      <c r="MZW132" s="277"/>
      <c r="MZX132" s="277"/>
      <c r="MZY132" s="277"/>
      <c r="MZZ132" s="277"/>
      <c r="NAA132" s="277"/>
      <c r="NAB132" s="277"/>
      <c r="NAC132" s="277"/>
      <c r="NAD132" s="277"/>
      <c r="NAE132" s="277"/>
      <c r="NAF132" s="277"/>
      <c r="NAG132" s="277"/>
      <c r="NAH132" s="277"/>
      <c r="NAI132" s="277"/>
      <c r="NAJ132" s="277"/>
      <c r="NAK132" s="277"/>
      <c r="NAL132" s="277"/>
      <c r="NAM132" s="277"/>
      <c r="NAN132" s="277"/>
      <c r="NAO132" s="277"/>
      <c r="NAP132" s="277"/>
      <c r="NAQ132" s="277"/>
      <c r="NAR132" s="277"/>
      <c r="NAS132" s="277"/>
      <c r="NAT132" s="277"/>
      <c r="NAU132" s="277"/>
      <c r="NAV132" s="277"/>
      <c r="NAW132" s="277"/>
      <c r="NAX132" s="277"/>
      <c r="NAY132" s="277"/>
      <c r="NAZ132" s="277"/>
      <c r="NBA132" s="277"/>
      <c r="NBB132" s="277"/>
      <c r="NBC132" s="277"/>
      <c r="NBD132" s="277"/>
      <c r="NBE132" s="277"/>
      <c r="NBF132" s="277"/>
      <c r="NBG132" s="277"/>
      <c r="NBH132" s="277"/>
      <c r="NBI132" s="277"/>
      <c r="NBJ132" s="277"/>
      <c r="NBK132" s="277"/>
      <c r="NBL132" s="277"/>
      <c r="NBM132" s="277"/>
      <c r="NBN132" s="277"/>
      <c r="NBO132" s="277"/>
      <c r="NBP132" s="277"/>
      <c r="NBQ132" s="277"/>
      <c r="NBR132" s="277"/>
      <c r="NBS132" s="277"/>
      <c r="NBT132" s="277"/>
      <c r="NBU132" s="277"/>
      <c r="NBV132" s="277"/>
      <c r="NBW132" s="277"/>
      <c r="NBX132" s="277"/>
      <c r="NBY132" s="277"/>
      <c r="NBZ132" s="277"/>
      <c r="NCA132" s="277"/>
      <c r="NCB132" s="277"/>
      <c r="NCC132" s="277"/>
      <c r="NCD132" s="277"/>
      <c r="NCE132" s="277"/>
      <c r="NCF132" s="277"/>
      <c r="NCG132" s="277"/>
      <c r="NCH132" s="277"/>
      <c r="NCI132" s="277"/>
      <c r="NCJ132" s="277"/>
      <c r="NCK132" s="277"/>
      <c r="NCL132" s="277"/>
      <c r="NCM132" s="277"/>
      <c r="NCN132" s="277"/>
      <c r="NCO132" s="277"/>
      <c r="NCP132" s="277"/>
      <c r="NCQ132" s="277"/>
      <c r="NCR132" s="277"/>
      <c r="NCS132" s="277"/>
      <c r="NCT132" s="277"/>
      <c r="NCU132" s="277"/>
      <c r="NCV132" s="277"/>
      <c r="NCW132" s="277"/>
      <c r="NCX132" s="277"/>
      <c r="NCY132" s="277"/>
      <c r="NCZ132" s="277"/>
      <c r="NDA132" s="277"/>
      <c r="NDB132" s="277"/>
      <c r="NDC132" s="277"/>
      <c r="NDD132" s="277"/>
      <c r="NDE132" s="277"/>
      <c r="NDF132" s="277"/>
      <c r="NDG132" s="277"/>
      <c r="NDH132" s="277"/>
      <c r="NDI132" s="277"/>
      <c r="NDJ132" s="277"/>
      <c r="NDK132" s="277"/>
      <c r="NDL132" s="277"/>
      <c r="NDM132" s="277"/>
      <c r="NDN132" s="277"/>
      <c r="NDO132" s="277"/>
      <c r="NDP132" s="277"/>
      <c r="NDQ132" s="277"/>
      <c r="NDR132" s="277"/>
      <c r="NDS132" s="277"/>
      <c r="NDT132" s="277"/>
      <c r="NDU132" s="277"/>
      <c r="NDV132" s="277"/>
      <c r="NDW132" s="277"/>
      <c r="NDX132" s="277"/>
      <c r="NDY132" s="277"/>
      <c r="NDZ132" s="277"/>
      <c r="NEA132" s="277"/>
      <c r="NEB132" s="277"/>
      <c r="NEC132" s="277"/>
      <c r="NED132" s="277"/>
      <c r="NEE132" s="277"/>
      <c r="NEF132" s="277"/>
      <c r="NEG132" s="277"/>
      <c r="NEH132" s="277"/>
      <c r="NEI132" s="277"/>
      <c r="NEJ132" s="277"/>
      <c r="NEK132" s="277"/>
      <c r="NEL132" s="277"/>
      <c r="NEM132" s="277"/>
      <c r="NEN132" s="277"/>
      <c r="NEO132" s="277"/>
      <c r="NEP132" s="277"/>
      <c r="NEQ132" s="277"/>
      <c r="NER132" s="277"/>
      <c r="NES132" s="277"/>
      <c r="NET132" s="277"/>
      <c r="NEU132" s="277"/>
      <c r="NEV132" s="277"/>
      <c r="NEW132" s="277"/>
      <c r="NEX132" s="277"/>
      <c r="NEY132" s="277"/>
      <c r="NEZ132" s="277"/>
      <c r="NFA132" s="277"/>
      <c r="NFB132" s="277"/>
      <c r="NFC132" s="277"/>
      <c r="NFD132" s="277"/>
      <c r="NFE132" s="277"/>
      <c r="NFF132" s="277"/>
      <c r="NFG132" s="277"/>
      <c r="NFH132" s="277"/>
      <c r="NFI132" s="277"/>
      <c r="NFJ132" s="277"/>
      <c r="NFK132" s="277"/>
      <c r="NFL132" s="277"/>
      <c r="NFM132" s="277"/>
      <c r="NFN132" s="277"/>
      <c r="NFO132" s="277"/>
      <c r="NFP132" s="277"/>
      <c r="NFQ132" s="277"/>
      <c r="NFR132" s="277"/>
      <c r="NFS132" s="277"/>
      <c r="NFT132" s="277"/>
      <c r="NFU132" s="277"/>
      <c r="NFV132" s="277"/>
      <c r="NFW132" s="277"/>
      <c r="NFX132" s="277"/>
      <c r="NFY132" s="277"/>
      <c r="NFZ132" s="277"/>
      <c r="NGA132" s="277"/>
      <c r="NGB132" s="277"/>
      <c r="NGC132" s="277"/>
      <c r="NGD132" s="277"/>
      <c r="NGE132" s="277"/>
      <c r="NGF132" s="277"/>
      <c r="NGG132" s="277"/>
      <c r="NGH132" s="277"/>
      <c r="NGI132" s="277"/>
      <c r="NGJ132" s="277"/>
      <c r="NGK132" s="277"/>
      <c r="NGL132" s="277"/>
      <c r="NGM132" s="277"/>
      <c r="NGN132" s="277"/>
      <c r="NGO132" s="277"/>
      <c r="NGP132" s="277"/>
      <c r="NGQ132" s="277"/>
      <c r="NGR132" s="277"/>
      <c r="NGS132" s="277"/>
      <c r="NGT132" s="277"/>
      <c r="NGU132" s="277"/>
      <c r="NGV132" s="277"/>
      <c r="NGW132" s="277"/>
      <c r="NGX132" s="277"/>
      <c r="NGY132" s="277"/>
      <c r="NGZ132" s="277"/>
      <c r="NHA132" s="277"/>
      <c r="NHB132" s="277"/>
      <c r="NHC132" s="277"/>
      <c r="NHD132" s="277"/>
      <c r="NHE132" s="277"/>
      <c r="NHF132" s="277"/>
      <c r="NHG132" s="277"/>
      <c r="NHH132" s="277"/>
      <c r="NHI132" s="277"/>
      <c r="NHJ132" s="277"/>
      <c r="NHK132" s="277"/>
      <c r="NHL132" s="277"/>
      <c r="NHM132" s="277"/>
      <c r="NHN132" s="277"/>
      <c r="NHO132" s="277"/>
      <c r="NHP132" s="277"/>
      <c r="NHQ132" s="277"/>
      <c r="NHR132" s="277"/>
      <c r="NHS132" s="277"/>
      <c r="NHT132" s="277"/>
      <c r="NHU132" s="277"/>
      <c r="NHV132" s="277"/>
      <c r="NHW132" s="277"/>
      <c r="NHX132" s="277"/>
      <c r="NHY132" s="277"/>
      <c r="NHZ132" s="277"/>
      <c r="NIA132" s="277"/>
      <c r="NIB132" s="277"/>
      <c r="NIC132" s="277"/>
      <c r="NID132" s="277"/>
      <c r="NIE132" s="277"/>
      <c r="NIF132" s="277"/>
      <c r="NIG132" s="277"/>
      <c r="NIH132" s="277"/>
      <c r="NII132" s="277"/>
      <c r="NIJ132" s="277"/>
      <c r="NIK132" s="277"/>
      <c r="NIL132" s="277"/>
      <c r="NIM132" s="277"/>
      <c r="NIN132" s="277"/>
      <c r="NIO132" s="277"/>
      <c r="NIP132" s="277"/>
      <c r="NIQ132" s="277"/>
      <c r="NIR132" s="277"/>
      <c r="NIS132" s="277"/>
      <c r="NIT132" s="277"/>
      <c r="NIU132" s="277"/>
      <c r="NIV132" s="277"/>
      <c r="NIW132" s="277"/>
      <c r="NIX132" s="277"/>
      <c r="NIY132" s="277"/>
      <c r="NIZ132" s="277"/>
      <c r="NJA132" s="277"/>
      <c r="NJB132" s="277"/>
      <c r="NJC132" s="277"/>
      <c r="NJD132" s="277"/>
      <c r="NJE132" s="277"/>
      <c r="NJF132" s="277"/>
      <c r="NJG132" s="277"/>
      <c r="NJH132" s="277"/>
      <c r="NJI132" s="277"/>
      <c r="NJJ132" s="277"/>
      <c r="NJK132" s="277"/>
      <c r="NJL132" s="277"/>
      <c r="NJM132" s="277"/>
      <c r="NJN132" s="277"/>
      <c r="NJO132" s="277"/>
      <c r="NJP132" s="277"/>
      <c r="NJQ132" s="277"/>
      <c r="NJR132" s="277"/>
      <c r="NJS132" s="277"/>
      <c r="NJT132" s="277"/>
      <c r="NJU132" s="277"/>
      <c r="NJV132" s="277"/>
      <c r="NJW132" s="277"/>
      <c r="NJX132" s="277"/>
      <c r="NJY132" s="277"/>
      <c r="NJZ132" s="277"/>
      <c r="NKA132" s="277"/>
      <c r="NKB132" s="277"/>
      <c r="NKC132" s="277"/>
      <c r="NKD132" s="277"/>
      <c r="NKE132" s="277"/>
      <c r="NKF132" s="277"/>
      <c r="NKG132" s="277"/>
      <c r="NKH132" s="277"/>
      <c r="NKI132" s="277"/>
      <c r="NKJ132" s="277"/>
      <c r="NKK132" s="277"/>
      <c r="NKL132" s="277"/>
      <c r="NKM132" s="277"/>
      <c r="NKN132" s="277"/>
      <c r="NKO132" s="277"/>
      <c r="NKP132" s="277"/>
      <c r="NKQ132" s="277"/>
      <c r="NKR132" s="277"/>
      <c r="NKS132" s="277"/>
      <c r="NKT132" s="277"/>
      <c r="NKU132" s="277"/>
      <c r="NKV132" s="277"/>
      <c r="NKW132" s="277"/>
      <c r="NKX132" s="277"/>
      <c r="NKY132" s="277"/>
      <c r="NKZ132" s="277"/>
      <c r="NLA132" s="277"/>
      <c r="NLB132" s="277"/>
      <c r="NLC132" s="277"/>
      <c r="NLD132" s="277"/>
      <c r="NLE132" s="277"/>
      <c r="NLF132" s="277"/>
      <c r="NLG132" s="277"/>
      <c r="NLH132" s="277"/>
      <c r="NLI132" s="277"/>
      <c r="NLJ132" s="277"/>
      <c r="NLK132" s="277"/>
      <c r="NLL132" s="277"/>
      <c r="NLM132" s="277"/>
      <c r="NLN132" s="277"/>
      <c r="NLO132" s="277"/>
      <c r="NLP132" s="277"/>
      <c r="NLQ132" s="277"/>
      <c r="NLR132" s="277"/>
      <c r="NLS132" s="277"/>
      <c r="NLT132" s="277"/>
      <c r="NLU132" s="277"/>
      <c r="NLV132" s="277"/>
      <c r="NLW132" s="277"/>
      <c r="NLX132" s="277"/>
      <c r="NLY132" s="277"/>
      <c r="NLZ132" s="277"/>
      <c r="NMA132" s="277"/>
      <c r="NMB132" s="277"/>
      <c r="NMC132" s="277"/>
      <c r="NMD132" s="277"/>
      <c r="NME132" s="277"/>
      <c r="NMF132" s="277"/>
      <c r="NMG132" s="277"/>
      <c r="NMH132" s="277"/>
      <c r="NMI132" s="277"/>
      <c r="NMJ132" s="277"/>
      <c r="NMK132" s="277"/>
      <c r="NML132" s="277"/>
      <c r="NMM132" s="277"/>
      <c r="NMN132" s="277"/>
      <c r="NMO132" s="277"/>
      <c r="NMP132" s="277"/>
      <c r="NMQ132" s="277"/>
      <c r="NMR132" s="277"/>
      <c r="NMS132" s="277"/>
      <c r="NMT132" s="277"/>
      <c r="NMU132" s="277"/>
      <c r="NMV132" s="277"/>
      <c r="NMW132" s="277"/>
      <c r="NMX132" s="277"/>
      <c r="NMY132" s="277"/>
      <c r="NMZ132" s="277"/>
      <c r="NNA132" s="277"/>
      <c r="NNB132" s="277"/>
      <c r="NNC132" s="277"/>
      <c r="NND132" s="277"/>
      <c r="NNE132" s="277"/>
      <c r="NNF132" s="277"/>
      <c r="NNG132" s="277"/>
      <c r="NNH132" s="277"/>
      <c r="NNI132" s="277"/>
      <c r="NNJ132" s="277"/>
      <c r="NNK132" s="277"/>
      <c r="NNL132" s="277"/>
      <c r="NNM132" s="277"/>
      <c r="NNN132" s="277"/>
      <c r="NNO132" s="277"/>
      <c r="NNP132" s="277"/>
      <c r="NNQ132" s="277"/>
      <c r="NNR132" s="277"/>
      <c r="NNS132" s="277"/>
      <c r="NNT132" s="277"/>
      <c r="NNU132" s="277"/>
      <c r="NNV132" s="277"/>
      <c r="NNW132" s="277"/>
      <c r="NNX132" s="277"/>
      <c r="NNY132" s="277"/>
      <c r="NNZ132" s="277"/>
      <c r="NOA132" s="277"/>
      <c r="NOB132" s="277"/>
      <c r="NOC132" s="277"/>
      <c r="NOD132" s="277"/>
      <c r="NOE132" s="277"/>
      <c r="NOF132" s="277"/>
      <c r="NOG132" s="277"/>
      <c r="NOH132" s="277"/>
      <c r="NOI132" s="277"/>
      <c r="NOJ132" s="277"/>
      <c r="NOK132" s="277"/>
      <c r="NOL132" s="277"/>
      <c r="NOM132" s="277"/>
      <c r="NON132" s="277"/>
      <c r="NOO132" s="277"/>
      <c r="NOP132" s="277"/>
      <c r="NOQ132" s="277"/>
      <c r="NOR132" s="277"/>
      <c r="NOS132" s="277"/>
      <c r="NOT132" s="277"/>
      <c r="NOU132" s="277"/>
      <c r="NOV132" s="277"/>
      <c r="NOW132" s="277"/>
      <c r="NOX132" s="277"/>
      <c r="NOY132" s="277"/>
      <c r="NOZ132" s="277"/>
      <c r="NPA132" s="277"/>
      <c r="NPB132" s="277"/>
      <c r="NPC132" s="277"/>
      <c r="NPD132" s="277"/>
      <c r="NPE132" s="277"/>
      <c r="NPF132" s="277"/>
      <c r="NPG132" s="277"/>
      <c r="NPH132" s="277"/>
      <c r="NPI132" s="277"/>
      <c r="NPJ132" s="277"/>
      <c r="NPK132" s="277"/>
      <c r="NPL132" s="277"/>
      <c r="NPM132" s="277"/>
      <c r="NPN132" s="277"/>
      <c r="NPO132" s="277"/>
      <c r="NPP132" s="277"/>
      <c r="NPQ132" s="277"/>
      <c r="NPR132" s="277"/>
      <c r="NPS132" s="277"/>
      <c r="NPT132" s="277"/>
      <c r="NPU132" s="277"/>
      <c r="NPV132" s="277"/>
      <c r="NPW132" s="277"/>
      <c r="NPX132" s="277"/>
      <c r="NPY132" s="277"/>
      <c r="NPZ132" s="277"/>
      <c r="NQA132" s="277"/>
      <c r="NQB132" s="277"/>
      <c r="NQC132" s="277"/>
      <c r="NQD132" s="277"/>
      <c r="NQE132" s="277"/>
      <c r="NQF132" s="277"/>
      <c r="NQG132" s="277"/>
      <c r="NQH132" s="277"/>
      <c r="NQI132" s="277"/>
      <c r="NQJ132" s="277"/>
      <c r="NQK132" s="277"/>
      <c r="NQL132" s="277"/>
      <c r="NQM132" s="277"/>
      <c r="NQN132" s="277"/>
      <c r="NQO132" s="277"/>
      <c r="NQP132" s="277"/>
      <c r="NQQ132" s="277"/>
      <c r="NQR132" s="277"/>
      <c r="NQS132" s="277"/>
      <c r="NQT132" s="277"/>
      <c r="NQU132" s="277"/>
      <c r="NQV132" s="277"/>
      <c r="NQW132" s="277"/>
      <c r="NQX132" s="277"/>
      <c r="NQY132" s="277"/>
      <c r="NQZ132" s="277"/>
      <c r="NRA132" s="277"/>
      <c r="NRB132" s="277"/>
      <c r="NRC132" s="277"/>
      <c r="NRD132" s="277"/>
      <c r="NRE132" s="277"/>
      <c r="NRF132" s="277"/>
      <c r="NRG132" s="277"/>
      <c r="NRH132" s="277"/>
      <c r="NRI132" s="277"/>
      <c r="NRJ132" s="277"/>
      <c r="NRK132" s="277"/>
      <c r="NRL132" s="277"/>
      <c r="NRM132" s="277"/>
      <c r="NRN132" s="277"/>
      <c r="NRO132" s="277"/>
      <c r="NRP132" s="277"/>
      <c r="NRQ132" s="277"/>
      <c r="NRR132" s="277"/>
      <c r="NRS132" s="277"/>
      <c r="NRT132" s="277"/>
      <c r="NRU132" s="277"/>
      <c r="NRV132" s="277"/>
      <c r="NRW132" s="277"/>
      <c r="NRX132" s="277"/>
      <c r="NRY132" s="277"/>
      <c r="NRZ132" s="277"/>
      <c r="NSA132" s="277"/>
      <c r="NSB132" s="277"/>
      <c r="NSC132" s="277"/>
      <c r="NSD132" s="277"/>
      <c r="NSE132" s="277"/>
      <c r="NSF132" s="277"/>
      <c r="NSG132" s="277"/>
      <c r="NSH132" s="277"/>
      <c r="NSI132" s="277"/>
      <c r="NSJ132" s="277"/>
      <c r="NSK132" s="277"/>
      <c r="NSL132" s="277"/>
      <c r="NSM132" s="277"/>
      <c r="NSN132" s="277"/>
      <c r="NSO132" s="277"/>
      <c r="NSP132" s="277"/>
      <c r="NSQ132" s="277"/>
      <c r="NSR132" s="277"/>
      <c r="NSS132" s="277"/>
      <c r="NST132" s="277"/>
      <c r="NSU132" s="277"/>
      <c r="NSV132" s="277"/>
      <c r="NSW132" s="277"/>
      <c r="NSX132" s="277"/>
      <c r="NSY132" s="277"/>
      <c r="NSZ132" s="277"/>
      <c r="NTA132" s="277"/>
      <c r="NTB132" s="277"/>
      <c r="NTC132" s="277"/>
      <c r="NTD132" s="277"/>
      <c r="NTE132" s="277"/>
      <c r="NTF132" s="277"/>
      <c r="NTG132" s="277"/>
      <c r="NTH132" s="277"/>
      <c r="NTI132" s="277"/>
      <c r="NTJ132" s="277"/>
      <c r="NTK132" s="277"/>
      <c r="NTL132" s="277"/>
      <c r="NTM132" s="277"/>
      <c r="NTN132" s="277"/>
      <c r="NTO132" s="277"/>
      <c r="NTP132" s="277"/>
      <c r="NTQ132" s="277"/>
      <c r="NTR132" s="277"/>
      <c r="NTS132" s="277"/>
      <c r="NTT132" s="277"/>
      <c r="NTU132" s="277"/>
      <c r="NTV132" s="277"/>
      <c r="NTW132" s="277"/>
      <c r="NTX132" s="277"/>
      <c r="NTY132" s="277"/>
      <c r="NTZ132" s="277"/>
      <c r="NUA132" s="277"/>
      <c r="NUB132" s="277"/>
      <c r="NUC132" s="277"/>
      <c r="NUD132" s="277"/>
      <c r="NUE132" s="277"/>
      <c r="NUF132" s="277"/>
      <c r="NUG132" s="277"/>
      <c r="NUH132" s="277"/>
      <c r="NUI132" s="277"/>
      <c r="NUJ132" s="277"/>
      <c r="NUK132" s="277"/>
      <c r="NUL132" s="277"/>
      <c r="NUM132" s="277"/>
      <c r="NUN132" s="277"/>
      <c r="NUO132" s="277"/>
      <c r="NUP132" s="277"/>
      <c r="NUQ132" s="277"/>
      <c r="NUR132" s="277"/>
      <c r="NUS132" s="277"/>
      <c r="NUT132" s="277"/>
      <c r="NUU132" s="277"/>
      <c r="NUV132" s="277"/>
      <c r="NUW132" s="277"/>
      <c r="NUX132" s="277"/>
      <c r="NUY132" s="277"/>
      <c r="NUZ132" s="277"/>
      <c r="NVA132" s="277"/>
      <c r="NVB132" s="277"/>
      <c r="NVC132" s="277"/>
      <c r="NVD132" s="277"/>
      <c r="NVE132" s="277"/>
      <c r="NVF132" s="277"/>
      <c r="NVG132" s="277"/>
      <c r="NVH132" s="277"/>
      <c r="NVI132" s="277"/>
      <c r="NVJ132" s="277"/>
      <c r="NVK132" s="277"/>
      <c r="NVL132" s="277"/>
      <c r="NVM132" s="277"/>
      <c r="NVN132" s="277"/>
      <c r="NVO132" s="277"/>
      <c r="NVP132" s="277"/>
      <c r="NVQ132" s="277"/>
      <c r="NVR132" s="277"/>
      <c r="NVS132" s="277"/>
      <c r="NVT132" s="277"/>
      <c r="NVU132" s="277"/>
      <c r="NVV132" s="277"/>
      <c r="NVW132" s="277"/>
      <c r="NVX132" s="277"/>
      <c r="NVY132" s="277"/>
      <c r="NVZ132" s="277"/>
      <c r="NWA132" s="277"/>
      <c r="NWB132" s="277"/>
      <c r="NWC132" s="277"/>
      <c r="NWD132" s="277"/>
      <c r="NWE132" s="277"/>
      <c r="NWF132" s="277"/>
      <c r="NWG132" s="277"/>
      <c r="NWH132" s="277"/>
      <c r="NWI132" s="277"/>
      <c r="NWJ132" s="277"/>
      <c r="NWK132" s="277"/>
      <c r="NWL132" s="277"/>
      <c r="NWM132" s="277"/>
      <c r="NWN132" s="277"/>
      <c r="NWO132" s="277"/>
      <c r="NWP132" s="277"/>
      <c r="NWQ132" s="277"/>
      <c r="NWR132" s="277"/>
      <c r="NWS132" s="277"/>
      <c r="NWT132" s="277"/>
      <c r="NWU132" s="277"/>
      <c r="NWV132" s="277"/>
      <c r="NWW132" s="277"/>
      <c r="NWX132" s="277"/>
      <c r="NWY132" s="277"/>
      <c r="NWZ132" s="277"/>
      <c r="NXA132" s="277"/>
      <c r="NXB132" s="277"/>
      <c r="NXC132" s="277"/>
      <c r="NXD132" s="277"/>
      <c r="NXE132" s="277"/>
      <c r="NXF132" s="277"/>
      <c r="NXG132" s="277"/>
      <c r="NXH132" s="277"/>
      <c r="NXI132" s="277"/>
      <c r="NXJ132" s="277"/>
      <c r="NXK132" s="277"/>
      <c r="NXL132" s="277"/>
      <c r="NXM132" s="277"/>
      <c r="NXN132" s="277"/>
      <c r="NXO132" s="277"/>
      <c r="NXP132" s="277"/>
      <c r="NXQ132" s="277"/>
      <c r="NXR132" s="277"/>
      <c r="NXS132" s="277"/>
      <c r="NXT132" s="277"/>
      <c r="NXU132" s="277"/>
      <c r="NXV132" s="277"/>
      <c r="NXW132" s="277"/>
      <c r="NXX132" s="277"/>
      <c r="NXY132" s="277"/>
      <c r="NXZ132" s="277"/>
      <c r="NYA132" s="277"/>
      <c r="NYB132" s="277"/>
      <c r="NYC132" s="277"/>
      <c r="NYD132" s="277"/>
      <c r="NYE132" s="277"/>
      <c r="NYF132" s="277"/>
      <c r="NYG132" s="277"/>
      <c r="NYH132" s="277"/>
      <c r="NYI132" s="277"/>
      <c r="NYJ132" s="277"/>
      <c r="NYK132" s="277"/>
      <c r="NYL132" s="277"/>
      <c r="NYM132" s="277"/>
      <c r="NYN132" s="277"/>
      <c r="NYO132" s="277"/>
      <c r="NYP132" s="277"/>
      <c r="NYQ132" s="277"/>
      <c r="NYR132" s="277"/>
      <c r="NYS132" s="277"/>
      <c r="NYT132" s="277"/>
      <c r="NYU132" s="277"/>
      <c r="NYV132" s="277"/>
      <c r="NYW132" s="277"/>
      <c r="NYX132" s="277"/>
      <c r="NYY132" s="277"/>
      <c r="NYZ132" s="277"/>
      <c r="NZA132" s="277"/>
      <c r="NZB132" s="277"/>
      <c r="NZC132" s="277"/>
      <c r="NZD132" s="277"/>
      <c r="NZE132" s="277"/>
      <c r="NZF132" s="277"/>
      <c r="NZG132" s="277"/>
      <c r="NZH132" s="277"/>
      <c r="NZI132" s="277"/>
      <c r="NZJ132" s="277"/>
      <c r="NZK132" s="277"/>
      <c r="NZL132" s="277"/>
      <c r="NZM132" s="277"/>
      <c r="NZN132" s="277"/>
      <c r="NZO132" s="277"/>
      <c r="NZP132" s="277"/>
      <c r="NZQ132" s="277"/>
      <c r="NZR132" s="277"/>
      <c r="NZS132" s="277"/>
      <c r="NZT132" s="277"/>
      <c r="NZU132" s="277"/>
      <c r="NZV132" s="277"/>
      <c r="NZW132" s="277"/>
      <c r="NZX132" s="277"/>
      <c r="NZY132" s="277"/>
      <c r="NZZ132" s="277"/>
      <c r="OAA132" s="277"/>
      <c r="OAB132" s="277"/>
      <c r="OAC132" s="277"/>
      <c r="OAD132" s="277"/>
      <c r="OAE132" s="277"/>
      <c r="OAF132" s="277"/>
      <c r="OAG132" s="277"/>
      <c r="OAH132" s="277"/>
      <c r="OAI132" s="277"/>
      <c r="OAJ132" s="277"/>
      <c r="OAK132" s="277"/>
      <c r="OAL132" s="277"/>
      <c r="OAM132" s="277"/>
      <c r="OAN132" s="277"/>
      <c r="OAO132" s="277"/>
      <c r="OAP132" s="277"/>
      <c r="OAQ132" s="277"/>
      <c r="OAR132" s="277"/>
      <c r="OAS132" s="277"/>
      <c r="OAT132" s="277"/>
      <c r="OAU132" s="277"/>
      <c r="OAV132" s="277"/>
      <c r="OAW132" s="277"/>
      <c r="OAX132" s="277"/>
      <c r="OAY132" s="277"/>
      <c r="OAZ132" s="277"/>
      <c r="OBA132" s="277"/>
      <c r="OBB132" s="277"/>
      <c r="OBC132" s="277"/>
      <c r="OBD132" s="277"/>
      <c r="OBE132" s="277"/>
      <c r="OBF132" s="277"/>
      <c r="OBG132" s="277"/>
      <c r="OBH132" s="277"/>
      <c r="OBI132" s="277"/>
      <c r="OBJ132" s="277"/>
      <c r="OBK132" s="277"/>
      <c r="OBL132" s="277"/>
      <c r="OBM132" s="277"/>
      <c r="OBN132" s="277"/>
      <c r="OBO132" s="277"/>
      <c r="OBP132" s="277"/>
      <c r="OBQ132" s="277"/>
      <c r="OBR132" s="277"/>
      <c r="OBS132" s="277"/>
      <c r="OBT132" s="277"/>
      <c r="OBU132" s="277"/>
      <c r="OBV132" s="277"/>
      <c r="OBW132" s="277"/>
      <c r="OBX132" s="277"/>
      <c r="OBY132" s="277"/>
      <c r="OBZ132" s="277"/>
      <c r="OCA132" s="277"/>
      <c r="OCB132" s="277"/>
      <c r="OCC132" s="277"/>
      <c r="OCD132" s="277"/>
      <c r="OCE132" s="277"/>
      <c r="OCF132" s="277"/>
      <c r="OCG132" s="277"/>
      <c r="OCH132" s="277"/>
      <c r="OCI132" s="277"/>
      <c r="OCJ132" s="277"/>
      <c r="OCK132" s="277"/>
      <c r="OCL132" s="277"/>
      <c r="OCM132" s="277"/>
      <c r="OCN132" s="277"/>
      <c r="OCO132" s="277"/>
      <c r="OCP132" s="277"/>
      <c r="OCQ132" s="277"/>
      <c r="OCR132" s="277"/>
      <c r="OCS132" s="277"/>
      <c r="OCT132" s="277"/>
      <c r="OCU132" s="277"/>
      <c r="OCV132" s="277"/>
      <c r="OCW132" s="277"/>
      <c r="OCX132" s="277"/>
      <c r="OCY132" s="277"/>
      <c r="OCZ132" s="277"/>
      <c r="ODA132" s="277"/>
      <c r="ODB132" s="277"/>
      <c r="ODC132" s="277"/>
      <c r="ODD132" s="277"/>
      <c r="ODE132" s="277"/>
      <c r="ODF132" s="277"/>
      <c r="ODG132" s="277"/>
      <c r="ODH132" s="277"/>
      <c r="ODI132" s="277"/>
      <c r="ODJ132" s="277"/>
      <c r="ODK132" s="277"/>
      <c r="ODL132" s="277"/>
      <c r="ODM132" s="277"/>
      <c r="ODN132" s="277"/>
      <c r="ODO132" s="277"/>
      <c r="ODP132" s="277"/>
      <c r="ODQ132" s="277"/>
      <c r="ODR132" s="277"/>
      <c r="ODS132" s="277"/>
      <c r="ODT132" s="277"/>
      <c r="ODU132" s="277"/>
      <c r="ODV132" s="277"/>
      <c r="ODW132" s="277"/>
      <c r="ODX132" s="277"/>
      <c r="ODY132" s="277"/>
      <c r="ODZ132" s="277"/>
      <c r="OEA132" s="277"/>
      <c r="OEB132" s="277"/>
      <c r="OEC132" s="277"/>
      <c r="OED132" s="277"/>
      <c r="OEE132" s="277"/>
      <c r="OEF132" s="277"/>
      <c r="OEG132" s="277"/>
      <c r="OEH132" s="277"/>
      <c r="OEI132" s="277"/>
      <c r="OEJ132" s="277"/>
      <c r="OEK132" s="277"/>
      <c r="OEL132" s="277"/>
      <c r="OEM132" s="277"/>
      <c r="OEN132" s="277"/>
      <c r="OEO132" s="277"/>
      <c r="OEP132" s="277"/>
      <c r="OEQ132" s="277"/>
      <c r="OER132" s="277"/>
      <c r="OES132" s="277"/>
      <c r="OET132" s="277"/>
      <c r="OEU132" s="277"/>
      <c r="OEV132" s="277"/>
      <c r="OEW132" s="277"/>
      <c r="OEX132" s="277"/>
      <c r="OEY132" s="277"/>
      <c r="OEZ132" s="277"/>
      <c r="OFA132" s="277"/>
      <c r="OFB132" s="277"/>
      <c r="OFC132" s="277"/>
      <c r="OFD132" s="277"/>
      <c r="OFE132" s="277"/>
      <c r="OFF132" s="277"/>
      <c r="OFG132" s="277"/>
      <c r="OFH132" s="277"/>
      <c r="OFI132" s="277"/>
      <c r="OFJ132" s="277"/>
      <c r="OFK132" s="277"/>
      <c r="OFL132" s="277"/>
      <c r="OFM132" s="277"/>
      <c r="OFN132" s="277"/>
      <c r="OFO132" s="277"/>
      <c r="OFP132" s="277"/>
      <c r="OFQ132" s="277"/>
      <c r="OFR132" s="277"/>
      <c r="OFS132" s="277"/>
      <c r="OFT132" s="277"/>
      <c r="OFU132" s="277"/>
      <c r="OFV132" s="277"/>
      <c r="OFW132" s="277"/>
      <c r="OFX132" s="277"/>
      <c r="OFY132" s="277"/>
      <c r="OFZ132" s="277"/>
      <c r="OGA132" s="277"/>
      <c r="OGB132" s="277"/>
      <c r="OGC132" s="277"/>
      <c r="OGD132" s="277"/>
      <c r="OGE132" s="277"/>
      <c r="OGF132" s="277"/>
      <c r="OGG132" s="277"/>
      <c r="OGH132" s="277"/>
      <c r="OGI132" s="277"/>
      <c r="OGJ132" s="277"/>
      <c r="OGK132" s="277"/>
      <c r="OGL132" s="277"/>
      <c r="OGM132" s="277"/>
      <c r="OGN132" s="277"/>
      <c r="OGO132" s="277"/>
      <c r="OGP132" s="277"/>
      <c r="OGQ132" s="277"/>
      <c r="OGR132" s="277"/>
      <c r="OGS132" s="277"/>
      <c r="OGT132" s="277"/>
      <c r="OGU132" s="277"/>
      <c r="OGV132" s="277"/>
      <c r="OGW132" s="277"/>
      <c r="OGX132" s="277"/>
      <c r="OGY132" s="277"/>
      <c r="OGZ132" s="277"/>
      <c r="OHA132" s="277"/>
      <c r="OHB132" s="277"/>
      <c r="OHC132" s="277"/>
      <c r="OHD132" s="277"/>
      <c r="OHE132" s="277"/>
      <c r="OHF132" s="277"/>
      <c r="OHG132" s="277"/>
      <c r="OHH132" s="277"/>
      <c r="OHI132" s="277"/>
      <c r="OHJ132" s="277"/>
      <c r="OHK132" s="277"/>
      <c r="OHL132" s="277"/>
      <c r="OHM132" s="277"/>
      <c r="OHN132" s="277"/>
      <c r="OHO132" s="277"/>
      <c r="OHP132" s="277"/>
      <c r="OHQ132" s="277"/>
      <c r="OHR132" s="277"/>
      <c r="OHS132" s="277"/>
      <c r="OHT132" s="277"/>
      <c r="OHU132" s="277"/>
      <c r="OHV132" s="277"/>
      <c r="OHW132" s="277"/>
      <c r="OHX132" s="277"/>
      <c r="OHY132" s="277"/>
      <c r="OHZ132" s="277"/>
      <c r="OIA132" s="277"/>
      <c r="OIB132" s="277"/>
      <c r="OIC132" s="277"/>
      <c r="OID132" s="277"/>
      <c r="OIE132" s="277"/>
      <c r="OIF132" s="277"/>
      <c r="OIG132" s="277"/>
      <c r="OIH132" s="277"/>
      <c r="OII132" s="277"/>
      <c r="OIJ132" s="277"/>
      <c r="OIK132" s="277"/>
      <c r="OIL132" s="277"/>
      <c r="OIM132" s="277"/>
      <c r="OIN132" s="277"/>
      <c r="OIO132" s="277"/>
      <c r="OIP132" s="277"/>
      <c r="OIQ132" s="277"/>
      <c r="OIR132" s="277"/>
      <c r="OIS132" s="277"/>
      <c r="OIT132" s="277"/>
      <c r="OIU132" s="277"/>
      <c r="OIV132" s="277"/>
      <c r="OIW132" s="277"/>
      <c r="OIX132" s="277"/>
      <c r="OIY132" s="277"/>
      <c r="OIZ132" s="277"/>
      <c r="OJA132" s="277"/>
      <c r="OJB132" s="277"/>
      <c r="OJC132" s="277"/>
      <c r="OJD132" s="277"/>
      <c r="OJE132" s="277"/>
      <c r="OJF132" s="277"/>
      <c r="OJG132" s="277"/>
      <c r="OJH132" s="277"/>
      <c r="OJI132" s="277"/>
      <c r="OJJ132" s="277"/>
      <c r="OJK132" s="277"/>
      <c r="OJL132" s="277"/>
      <c r="OJM132" s="277"/>
      <c r="OJN132" s="277"/>
      <c r="OJO132" s="277"/>
      <c r="OJP132" s="277"/>
      <c r="OJQ132" s="277"/>
      <c r="OJR132" s="277"/>
      <c r="OJS132" s="277"/>
      <c r="OJT132" s="277"/>
      <c r="OJU132" s="277"/>
      <c r="OJV132" s="277"/>
      <c r="OJW132" s="277"/>
      <c r="OJX132" s="277"/>
      <c r="OJY132" s="277"/>
      <c r="OJZ132" s="277"/>
      <c r="OKA132" s="277"/>
      <c r="OKB132" s="277"/>
      <c r="OKC132" s="277"/>
      <c r="OKD132" s="277"/>
      <c r="OKE132" s="277"/>
      <c r="OKF132" s="277"/>
      <c r="OKG132" s="277"/>
      <c r="OKH132" s="277"/>
      <c r="OKI132" s="277"/>
      <c r="OKJ132" s="277"/>
      <c r="OKK132" s="277"/>
      <c r="OKL132" s="277"/>
      <c r="OKM132" s="277"/>
      <c r="OKN132" s="277"/>
      <c r="OKO132" s="277"/>
      <c r="OKP132" s="277"/>
      <c r="OKQ132" s="277"/>
      <c r="OKR132" s="277"/>
      <c r="OKS132" s="277"/>
      <c r="OKT132" s="277"/>
      <c r="OKU132" s="277"/>
      <c r="OKV132" s="277"/>
      <c r="OKW132" s="277"/>
      <c r="OKX132" s="277"/>
      <c r="OKY132" s="277"/>
      <c r="OKZ132" s="277"/>
      <c r="OLA132" s="277"/>
      <c r="OLB132" s="277"/>
      <c r="OLC132" s="277"/>
      <c r="OLD132" s="277"/>
      <c r="OLE132" s="277"/>
      <c r="OLF132" s="277"/>
      <c r="OLG132" s="277"/>
      <c r="OLH132" s="277"/>
      <c r="OLI132" s="277"/>
      <c r="OLJ132" s="277"/>
      <c r="OLK132" s="277"/>
      <c r="OLL132" s="277"/>
      <c r="OLM132" s="277"/>
      <c r="OLN132" s="277"/>
      <c r="OLO132" s="277"/>
      <c r="OLP132" s="277"/>
      <c r="OLQ132" s="277"/>
      <c r="OLR132" s="277"/>
      <c r="OLS132" s="277"/>
      <c r="OLT132" s="277"/>
      <c r="OLU132" s="277"/>
      <c r="OLV132" s="277"/>
      <c r="OLW132" s="277"/>
      <c r="OLX132" s="277"/>
      <c r="OLY132" s="277"/>
      <c r="OLZ132" s="277"/>
      <c r="OMA132" s="277"/>
      <c r="OMB132" s="277"/>
      <c r="OMC132" s="277"/>
      <c r="OMD132" s="277"/>
      <c r="OME132" s="277"/>
      <c r="OMF132" s="277"/>
      <c r="OMG132" s="277"/>
      <c r="OMH132" s="277"/>
      <c r="OMI132" s="277"/>
      <c r="OMJ132" s="277"/>
      <c r="OMK132" s="277"/>
      <c r="OML132" s="277"/>
      <c r="OMM132" s="277"/>
      <c r="OMN132" s="277"/>
      <c r="OMO132" s="277"/>
      <c r="OMP132" s="277"/>
      <c r="OMQ132" s="277"/>
      <c r="OMR132" s="277"/>
      <c r="OMS132" s="277"/>
      <c r="OMT132" s="277"/>
      <c r="OMU132" s="277"/>
      <c r="OMV132" s="277"/>
      <c r="OMW132" s="277"/>
      <c r="OMX132" s="277"/>
      <c r="OMY132" s="277"/>
      <c r="OMZ132" s="277"/>
      <c r="ONA132" s="277"/>
      <c r="ONB132" s="277"/>
      <c r="ONC132" s="277"/>
      <c r="OND132" s="277"/>
      <c r="ONE132" s="277"/>
      <c r="ONF132" s="277"/>
      <c r="ONG132" s="277"/>
      <c r="ONH132" s="277"/>
      <c r="ONI132" s="277"/>
      <c r="ONJ132" s="277"/>
      <c r="ONK132" s="277"/>
      <c r="ONL132" s="277"/>
      <c r="ONM132" s="277"/>
      <c r="ONN132" s="277"/>
      <c r="ONO132" s="277"/>
      <c r="ONP132" s="277"/>
      <c r="ONQ132" s="277"/>
      <c r="ONR132" s="277"/>
      <c r="ONS132" s="277"/>
      <c r="ONT132" s="277"/>
      <c r="ONU132" s="277"/>
      <c r="ONV132" s="277"/>
      <c r="ONW132" s="277"/>
      <c r="ONX132" s="277"/>
      <c r="ONY132" s="277"/>
      <c r="ONZ132" s="277"/>
      <c r="OOA132" s="277"/>
      <c r="OOB132" s="277"/>
      <c r="OOC132" s="277"/>
      <c r="OOD132" s="277"/>
      <c r="OOE132" s="277"/>
      <c r="OOF132" s="277"/>
      <c r="OOG132" s="277"/>
      <c r="OOH132" s="277"/>
      <c r="OOI132" s="277"/>
      <c r="OOJ132" s="277"/>
      <c r="OOK132" s="277"/>
      <c r="OOL132" s="277"/>
      <c r="OOM132" s="277"/>
      <c r="OON132" s="277"/>
      <c r="OOO132" s="277"/>
      <c r="OOP132" s="277"/>
      <c r="OOQ132" s="277"/>
      <c r="OOR132" s="277"/>
      <c r="OOS132" s="277"/>
      <c r="OOT132" s="277"/>
      <c r="OOU132" s="277"/>
      <c r="OOV132" s="277"/>
      <c r="OOW132" s="277"/>
      <c r="OOX132" s="277"/>
      <c r="OOY132" s="277"/>
      <c r="OOZ132" s="277"/>
      <c r="OPA132" s="277"/>
      <c r="OPB132" s="277"/>
      <c r="OPC132" s="277"/>
      <c r="OPD132" s="277"/>
      <c r="OPE132" s="277"/>
      <c r="OPF132" s="277"/>
      <c r="OPG132" s="277"/>
      <c r="OPH132" s="277"/>
      <c r="OPI132" s="277"/>
      <c r="OPJ132" s="277"/>
      <c r="OPK132" s="277"/>
      <c r="OPL132" s="277"/>
      <c r="OPM132" s="277"/>
      <c r="OPN132" s="277"/>
      <c r="OPO132" s="277"/>
      <c r="OPP132" s="277"/>
      <c r="OPQ132" s="277"/>
      <c r="OPR132" s="277"/>
      <c r="OPS132" s="277"/>
      <c r="OPT132" s="277"/>
      <c r="OPU132" s="277"/>
      <c r="OPV132" s="277"/>
      <c r="OPW132" s="277"/>
      <c r="OPX132" s="277"/>
      <c r="OPY132" s="277"/>
      <c r="OPZ132" s="277"/>
      <c r="OQA132" s="277"/>
      <c r="OQB132" s="277"/>
      <c r="OQC132" s="277"/>
      <c r="OQD132" s="277"/>
      <c r="OQE132" s="277"/>
      <c r="OQF132" s="277"/>
      <c r="OQG132" s="277"/>
      <c r="OQH132" s="277"/>
      <c r="OQI132" s="277"/>
      <c r="OQJ132" s="277"/>
      <c r="OQK132" s="277"/>
      <c r="OQL132" s="277"/>
      <c r="OQM132" s="277"/>
      <c r="OQN132" s="277"/>
      <c r="OQO132" s="277"/>
      <c r="OQP132" s="277"/>
      <c r="OQQ132" s="277"/>
      <c r="OQR132" s="277"/>
      <c r="OQS132" s="277"/>
      <c r="OQT132" s="277"/>
      <c r="OQU132" s="277"/>
      <c r="OQV132" s="277"/>
      <c r="OQW132" s="277"/>
      <c r="OQX132" s="277"/>
      <c r="OQY132" s="277"/>
      <c r="OQZ132" s="277"/>
      <c r="ORA132" s="277"/>
      <c r="ORB132" s="277"/>
      <c r="ORC132" s="277"/>
      <c r="ORD132" s="277"/>
      <c r="ORE132" s="277"/>
      <c r="ORF132" s="277"/>
      <c r="ORG132" s="277"/>
      <c r="ORH132" s="277"/>
      <c r="ORI132" s="277"/>
      <c r="ORJ132" s="277"/>
      <c r="ORK132" s="277"/>
      <c r="ORL132" s="277"/>
      <c r="ORM132" s="277"/>
      <c r="ORN132" s="277"/>
      <c r="ORO132" s="277"/>
      <c r="ORP132" s="277"/>
      <c r="ORQ132" s="277"/>
      <c r="ORR132" s="277"/>
      <c r="ORS132" s="277"/>
      <c r="ORT132" s="277"/>
      <c r="ORU132" s="277"/>
      <c r="ORV132" s="277"/>
      <c r="ORW132" s="277"/>
      <c r="ORX132" s="277"/>
      <c r="ORY132" s="277"/>
      <c r="ORZ132" s="277"/>
      <c r="OSA132" s="277"/>
      <c r="OSB132" s="277"/>
      <c r="OSC132" s="277"/>
      <c r="OSD132" s="277"/>
      <c r="OSE132" s="277"/>
      <c r="OSF132" s="277"/>
      <c r="OSG132" s="277"/>
      <c r="OSH132" s="277"/>
      <c r="OSI132" s="277"/>
      <c r="OSJ132" s="277"/>
      <c r="OSK132" s="277"/>
      <c r="OSL132" s="277"/>
      <c r="OSM132" s="277"/>
      <c r="OSN132" s="277"/>
      <c r="OSO132" s="277"/>
      <c r="OSP132" s="277"/>
      <c r="OSQ132" s="277"/>
      <c r="OSR132" s="277"/>
      <c r="OSS132" s="277"/>
      <c r="OST132" s="277"/>
      <c r="OSU132" s="277"/>
      <c r="OSV132" s="277"/>
      <c r="OSW132" s="277"/>
      <c r="OSX132" s="277"/>
      <c r="OSY132" s="277"/>
      <c r="OSZ132" s="277"/>
      <c r="OTA132" s="277"/>
      <c r="OTB132" s="277"/>
      <c r="OTC132" s="277"/>
      <c r="OTD132" s="277"/>
      <c r="OTE132" s="277"/>
      <c r="OTF132" s="277"/>
      <c r="OTG132" s="277"/>
      <c r="OTH132" s="277"/>
      <c r="OTI132" s="277"/>
      <c r="OTJ132" s="277"/>
      <c r="OTK132" s="277"/>
      <c r="OTL132" s="277"/>
      <c r="OTM132" s="277"/>
      <c r="OTN132" s="277"/>
      <c r="OTO132" s="277"/>
      <c r="OTP132" s="277"/>
      <c r="OTQ132" s="277"/>
      <c r="OTR132" s="277"/>
      <c r="OTS132" s="277"/>
      <c r="OTT132" s="277"/>
      <c r="OTU132" s="277"/>
      <c r="OTV132" s="277"/>
      <c r="OTW132" s="277"/>
      <c r="OTX132" s="277"/>
      <c r="OTY132" s="277"/>
      <c r="OTZ132" s="277"/>
      <c r="OUA132" s="277"/>
      <c r="OUB132" s="277"/>
      <c r="OUC132" s="277"/>
      <c r="OUD132" s="277"/>
      <c r="OUE132" s="277"/>
      <c r="OUF132" s="277"/>
      <c r="OUG132" s="277"/>
      <c r="OUH132" s="277"/>
      <c r="OUI132" s="277"/>
      <c r="OUJ132" s="277"/>
      <c r="OUK132" s="277"/>
      <c r="OUL132" s="277"/>
      <c r="OUM132" s="277"/>
      <c r="OUN132" s="277"/>
      <c r="OUO132" s="277"/>
      <c r="OUP132" s="277"/>
      <c r="OUQ132" s="277"/>
      <c r="OUR132" s="277"/>
      <c r="OUS132" s="277"/>
      <c r="OUT132" s="277"/>
      <c r="OUU132" s="277"/>
      <c r="OUV132" s="277"/>
      <c r="OUW132" s="277"/>
      <c r="OUX132" s="277"/>
      <c r="OUY132" s="277"/>
      <c r="OUZ132" s="277"/>
      <c r="OVA132" s="277"/>
      <c r="OVB132" s="277"/>
      <c r="OVC132" s="277"/>
      <c r="OVD132" s="277"/>
      <c r="OVE132" s="277"/>
      <c r="OVF132" s="277"/>
      <c r="OVG132" s="277"/>
      <c r="OVH132" s="277"/>
      <c r="OVI132" s="277"/>
      <c r="OVJ132" s="277"/>
      <c r="OVK132" s="277"/>
      <c r="OVL132" s="277"/>
      <c r="OVM132" s="277"/>
      <c r="OVN132" s="277"/>
      <c r="OVO132" s="277"/>
      <c r="OVP132" s="277"/>
      <c r="OVQ132" s="277"/>
      <c r="OVR132" s="277"/>
      <c r="OVS132" s="277"/>
      <c r="OVT132" s="277"/>
      <c r="OVU132" s="277"/>
      <c r="OVV132" s="277"/>
      <c r="OVW132" s="277"/>
      <c r="OVX132" s="277"/>
      <c r="OVY132" s="277"/>
      <c r="OVZ132" s="277"/>
      <c r="OWA132" s="277"/>
      <c r="OWB132" s="277"/>
      <c r="OWC132" s="277"/>
      <c r="OWD132" s="277"/>
      <c r="OWE132" s="277"/>
      <c r="OWF132" s="277"/>
      <c r="OWG132" s="277"/>
      <c r="OWH132" s="277"/>
      <c r="OWI132" s="277"/>
      <c r="OWJ132" s="277"/>
      <c r="OWK132" s="277"/>
      <c r="OWL132" s="277"/>
      <c r="OWM132" s="277"/>
      <c r="OWN132" s="277"/>
      <c r="OWO132" s="277"/>
      <c r="OWP132" s="277"/>
      <c r="OWQ132" s="277"/>
      <c r="OWR132" s="277"/>
      <c r="OWS132" s="277"/>
      <c r="OWT132" s="277"/>
      <c r="OWU132" s="277"/>
      <c r="OWV132" s="277"/>
      <c r="OWW132" s="277"/>
      <c r="OWX132" s="277"/>
      <c r="OWY132" s="277"/>
      <c r="OWZ132" s="277"/>
      <c r="OXA132" s="277"/>
      <c r="OXB132" s="277"/>
      <c r="OXC132" s="277"/>
      <c r="OXD132" s="277"/>
      <c r="OXE132" s="277"/>
      <c r="OXF132" s="277"/>
      <c r="OXG132" s="277"/>
      <c r="OXH132" s="277"/>
      <c r="OXI132" s="277"/>
      <c r="OXJ132" s="277"/>
      <c r="OXK132" s="277"/>
      <c r="OXL132" s="277"/>
      <c r="OXM132" s="277"/>
      <c r="OXN132" s="277"/>
      <c r="OXO132" s="277"/>
      <c r="OXP132" s="277"/>
      <c r="OXQ132" s="277"/>
      <c r="OXR132" s="277"/>
      <c r="OXS132" s="277"/>
      <c r="OXT132" s="277"/>
      <c r="OXU132" s="277"/>
      <c r="OXV132" s="277"/>
      <c r="OXW132" s="277"/>
      <c r="OXX132" s="277"/>
      <c r="OXY132" s="277"/>
      <c r="OXZ132" s="277"/>
      <c r="OYA132" s="277"/>
      <c r="OYB132" s="277"/>
      <c r="OYC132" s="277"/>
      <c r="OYD132" s="277"/>
      <c r="OYE132" s="277"/>
      <c r="OYF132" s="277"/>
      <c r="OYG132" s="277"/>
      <c r="OYH132" s="277"/>
      <c r="OYI132" s="277"/>
      <c r="OYJ132" s="277"/>
      <c r="OYK132" s="277"/>
      <c r="OYL132" s="277"/>
      <c r="OYM132" s="277"/>
      <c r="OYN132" s="277"/>
      <c r="OYO132" s="277"/>
      <c r="OYP132" s="277"/>
      <c r="OYQ132" s="277"/>
      <c r="OYR132" s="277"/>
      <c r="OYS132" s="277"/>
      <c r="OYT132" s="277"/>
      <c r="OYU132" s="277"/>
      <c r="OYV132" s="277"/>
      <c r="OYW132" s="277"/>
      <c r="OYX132" s="277"/>
      <c r="OYY132" s="277"/>
      <c r="OYZ132" s="277"/>
      <c r="OZA132" s="277"/>
      <c r="OZB132" s="277"/>
      <c r="OZC132" s="277"/>
      <c r="OZD132" s="277"/>
      <c r="OZE132" s="277"/>
      <c r="OZF132" s="277"/>
      <c r="OZG132" s="277"/>
      <c r="OZH132" s="277"/>
      <c r="OZI132" s="277"/>
      <c r="OZJ132" s="277"/>
      <c r="OZK132" s="277"/>
      <c r="OZL132" s="277"/>
      <c r="OZM132" s="277"/>
      <c r="OZN132" s="277"/>
      <c r="OZO132" s="277"/>
      <c r="OZP132" s="277"/>
      <c r="OZQ132" s="277"/>
      <c r="OZR132" s="277"/>
      <c r="OZS132" s="277"/>
      <c r="OZT132" s="277"/>
      <c r="OZU132" s="277"/>
      <c r="OZV132" s="277"/>
      <c r="OZW132" s="277"/>
      <c r="OZX132" s="277"/>
      <c r="OZY132" s="277"/>
      <c r="OZZ132" s="277"/>
      <c r="PAA132" s="277"/>
      <c r="PAB132" s="277"/>
      <c r="PAC132" s="277"/>
      <c r="PAD132" s="277"/>
      <c r="PAE132" s="277"/>
      <c r="PAF132" s="277"/>
      <c r="PAG132" s="277"/>
      <c r="PAH132" s="277"/>
      <c r="PAI132" s="277"/>
      <c r="PAJ132" s="277"/>
      <c r="PAK132" s="277"/>
      <c r="PAL132" s="277"/>
      <c r="PAM132" s="277"/>
      <c r="PAN132" s="277"/>
      <c r="PAO132" s="277"/>
      <c r="PAP132" s="277"/>
      <c r="PAQ132" s="277"/>
      <c r="PAR132" s="277"/>
      <c r="PAS132" s="277"/>
      <c r="PAT132" s="277"/>
      <c r="PAU132" s="277"/>
      <c r="PAV132" s="277"/>
      <c r="PAW132" s="277"/>
      <c r="PAX132" s="277"/>
      <c r="PAY132" s="277"/>
      <c r="PAZ132" s="277"/>
      <c r="PBA132" s="277"/>
      <c r="PBB132" s="277"/>
      <c r="PBC132" s="277"/>
      <c r="PBD132" s="277"/>
      <c r="PBE132" s="277"/>
      <c r="PBF132" s="277"/>
      <c r="PBG132" s="277"/>
      <c r="PBH132" s="277"/>
      <c r="PBI132" s="277"/>
      <c r="PBJ132" s="277"/>
      <c r="PBK132" s="277"/>
      <c r="PBL132" s="277"/>
      <c r="PBM132" s="277"/>
      <c r="PBN132" s="277"/>
      <c r="PBO132" s="277"/>
      <c r="PBP132" s="277"/>
      <c r="PBQ132" s="277"/>
      <c r="PBR132" s="277"/>
      <c r="PBS132" s="277"/>
      <c r="PBT132" s="277"/>
      <c r="PBU132" s="277"/>
      <c r="PBV132" s="277"/>
      <c r="PBW132" s="277"/>
      <c r="PBX132" s="277"/>
      <c r="PBY132" s="277"/>
      <c r="PBZ132" s="277"/>
      <c r="PCA132" s="277"/>
      <c r="PCB132" s="277"/>
      <c r="PCC132" s="277"/>
      <c r="PCD132" s="277"/>
      <c r="PCE132" s="277"/>
      <c r="PCF132" s="277"/>
      <c r="PCG132" s="277"/>
      <c r="PCH132" s="277"/>
      <c r="PCI132" s="277"/>
      <c r="PCJ132" s="277"/>
      <c r="PCK132" s="277"/>
      <c r="PCL132" s="277"/>
      <c r="PCM132" s="277"/>
      <c r="PCN132" s="277"/>
      <c r="PCO132" s="277"/>
      <c r="PCP132" s="277"/>
      <c r="PCQ132" s="277"/>
      <c r="PCR132" s="277"/>
      <c r="PCS132" s="277"/>
      <c r="PCT132" s="277"/>
      <c r="PCU132" s="277"/>
      <c r="PCV132" s="277"/>
      <c r="PCW132" s="277"/>
      <c r="PCX132" s="277"/>
      <c r="PCY132" s="277"/>
      <c r="PCZ132" s="277"/>
      <c r="PDA132" s="277"/>
      <c r="PDB132" s="277"/>
      <c r="PDC132" s="277"/>
      <c r="PDD132" s="277"/>
      <c r="PDE132" s="277"/>
      <c r="PDF132" s="277"/>
      <c r="PDG132" s="277"/>
      <c r="PDH132" s="277"/>
      <c r="PDI132" s="277"/>
      <c r="PDJ132" s="277"/>
      <c r="PDK132" s="277"/>
      <c r="PDL132" s="277"/>
      <c r="PDM132" s="277"/>
      <c r="PDN132" s="277"/>
      <c r="PDO132" s="277"/>
      <c r="PDP132" s="277"/>
      <c r="PDQ132" s="277"/>
      <c r="PDR132" s="277"/>
      <c r="PDS132" s="277"/>
      <c r="PDT132" s="277"/>
      <c r="PDU132" s="277"/>
      <c r="PDV132" s="277"/>
      <c r="PDW132" s="277"/>
      <c r="PDX132" s="277"/>
      <c r="PDY132" s="277"/>
      <c r="PDZ132" s="277"/>
      <c r="PEA132" s="277"/>
      <c r="PEB132" s="277"/>
      <c r="PEC132" s="277"/>
      <c r="PED132" s="277"/>
      <c r="PEE132" s="277"/>
      <c r="PEF132" s="277"/>
      <c r="PEG132" s="277"/>
      <c r="PEH132" s="277"/>
      <c r="PEI132" s="277"/>
      <c r="PEJ132" s="277"/>
      <c r="PEK132" s="277"/>
      <c r="PEL132" s="277"/>
      <c r="PEM132" s="277"/>
      <c r="PEN132" s="277"/>
      <c r="PEO132" s="277"/>
      <c r="PEP132" s="277"/>
      <c r="PEQ132" s="277"/>
      <c r="PER132" s="277"/>
      <c r="PES132" s="277"/>
      <c r="PET132" s="277"/>
      <c r="PEU132" s="277"/>
      <c r="PEV132" s="277"/>
      <c r="PEW132" s="277"/>
      <c r="PEX132" s="277"/>
      <c r="PEY132" s="277"/>
      <c r="PEZ132" s="277"/>
      <c r="PFA132" s="277"/>
      <c r="PFB132" s="277"/>
      <c r="PFC132" s="277"/>
      <c r="PFD132" s="277"/>
      <c r="PFE132" s="277"/>
      <c r="PFF132" s="277"/>
      <c r="PFG132" s="277"/>
      <c r="PFH132" s="277"/>
      <c r="PFI132" s="277"/>
      <c r="PFJ132" s="277"/>
      <c r="PFK132" s="277"/>
      <c r="PFL132" s="277"/>
      <c r="PFM132" s="277"/>
      <c r="PFN132" s="277"/>
      <c r="PFO132" s="277"/>
      <c r="PFP132" s="277"/>
      <c r="PFQ132" s="277"/>
      <c r="PFR132" s="277"/>
      <c r="PFS132" s="277"/>
      <c r="PFT132" s="277"/>
      <c r="PFU132" s="277"/>
      <c r="PFV132" s="277"/>
      <c r="PFW132" s="277"/>
      <c r="PFX132" s="277"/>
      <c r="PFY132" s="277"/>
      <c r="PFZ132" s="277"/>
      <c r="PGA132" s="277"/>
      <c r="PGB132" s="277"/>
      <c r="PGC132" s="277"/>
      <c r="PGD132" s="277"/>
      <c r="PGE132" s="277"/>
      <c r="PGF132" s="277"/>
      <c r="PGG132" s="277"/>
      <c r="PGH132" s="277"/>
      <c r="PGI132" s="277"/>
      <c r="PGJ132" s="277"/>
      <c r="PGK132" s="277"/>
      <c r="PGL132" s="277"/>
      <c r="PGM132" s="277"/>
      <c r="PGN132" s="277"/>
      <c r="PGO132" s="277"/>
      <c r="PGP132" s="277"/>
      <c r="PGQ132" s="277"/>
      <c r="PGR132" s="277"/>
      <c r="PGS132" s="277"/>
      <c r="PGT132" s="277"/>
      <c r="PGU132" s="277"/>
      <c r="PGV132" s="277"/>
      <c r="PGW132" s="277"/>
      <c r="PGX132" s="277"/>
      <c r="PGY132" s="277"/>
      <c r="PGZ132" s="277"/>
      <c r="PHA132" s="277"/>
      <c r="PHB132" s="277"/>
      <c r="PHC132" s="277"/>
      <c r="PHD132" s="277"/>
      <c r="PHE132" s="277"/>
      <c r="PHF132" s="277"/>
      <c r="PHG132" s="277"/>
      <c r="PHH132" s="277"/>
      <c r="PHI132" s="277"/>
      <c r="PHJ132" s="277"/>
      <c r="PHK132" s="277"/>
      <c r="PHL132" s="277"/>
      <c r="PHM132" s="277"/>
      <c r="PHN132" s="277"/>
      <c r="PHO132" s="277"/>
      <c r="PHP132" s="277"/>
      <c r="PHQ132" s="277"/>
      <c r="PHR132" s="277"/>
      <c r="PHS132" s="277"/>
      <c r="PHT132" s="277"/>
      <c r="PHU132" s="277"/>
      <c r="PHV132" s="277"/>
      <c r="PHW132" s="277"/>
      <c r="PHX132" s="277"/>
      <c r="PHY132" s="277"/>
      <c r="PHZ132" s="277"/>
      <c r="PIA132" s="277"/>
      <c r="PIB132" s="277"/>
      <c r="PIC132" s="277"/>
      <c r="PID132" s="277"/>
      <c r="PIE132" s="277"/>
      <c r="PIF132" s="277"/>
      <c r="PIG132" s="277"/>
      <c r="PIH132" s="277"/>
      <c r="PII132" s="277"/>
      <c r="PIJ132" s="277"/>
      <c r="PIK132" s="277"/>
      <c r="PIL132" s="277"/>
      <c r="PIM132" s="277"/>
      <c r="PIN132" s="277"/>
      <c r="PIO132" s="277"/>
      <c r="PIP132" s="277"/>
      <c r="PIQ132" s="277"/>
      <c r="PIR132" s="277"/>
      <c r="PIS132" s="277"/>
      <c r="PIT132" s="277"/>
      <c r="PIU132" s="277"/>
      <c r="PIV132" s="277"/>
      <c r="PIW132" s="277"/>
      <c r="PIX132" s="277"/>
      <c r="PIY132" s="277"/>
      <c r="PIZ132" s="277"/>
      <c r="PJA132" s="277"/>
      <c r="PJB132" s="277"/>
      <c r="PJC132" s="277"/>
      <c r="PJD132" s="277"/>
      <c r="PJE132" s="277"/>
      <c r="PJF132" s="277"/>
      <c r="PJG132" s="277"/>
      <c r="PJH132" s="277"/>
      <c r="PJI132" s="277"/>
      <c r="PJJ132" s="277"/>
      <c r="PJK132" s="277"/>
      <c r="PJL132" s="277"/>
      <c r="PJM132" s="277"/>
      <c r="PJN132" s="277"/>
      <c r="PJO132" s="277"/>
      <c r="PJP132" s="277"/>
      <c r="PJQ132" s="277"/>
      <c r="PJR132" s="277"/>
      <c r="PJS132" s="277"/>
      <c r="PJT132" s="277"/>
      <c r="PJU132" s="277"/>
      <c r="PJV132" s="277"/>
      <c r="PJW132" s="277"/>
      <c r="PJX132" s="277"/>
      <c r="PJY132" s="277"/>
      <c r="PJZ132" s="277"/>
      <c r="PKA132" s="277"/>
      <c r="PKB132" s="277"/>
      <c r="PKC132" s="277"/>
      <c r="PKD132" s="277"/>
      <c r="PKE132" s="277"/>
      <c r="PKF132" s="277"/>
      <c r="PKG132" s="277"/>
      <c r="PKH132" s="277"/>
      <c r="PKI132" s="277"/>
      <c r="PKJ132" s="277"/>
      <c r="PKK132" s="277"/>
      <c r="PKL132" s="277"/>
      <c r="PKM132" s="277"/>
      <c r="PKN132" s="277"/>
      <c r="PKO132" s="277"/>
      <c r="PKP132" s="277"/>
      <c r="PKQ132" s="277"/>
      <c r="PKR132" s="277"/>
      <c r="PKS132" s="277"/>
      <c r="PKT132" s="277"/>
      <c r="PKU132" s="277"/>
      <c r="PKV132" s="277"/>
      <c r="PKW132" s="277"/>
      <c r="PKX132" s="277"/>
      <c r="PKY132" s="277"/>
      <c r="PKZ132" s="277"/>
      <c r="PLA132" s="277"/>
      <c r="PLB132" s="277"/>
      <c r="PLC132" s="277"/>
      <c r="PLD132" s="277"/>
      <c r="PLE132" s="277"/>
      <c r="PLF132" s="277"/>
      <c r="PLG132" s="277"/>
      <c r="PLH132" s="277"/>
      <c r="PLI132" s="277"/>
      <c r="PLJ132" s="277"/>
      <c r="PLK132" s="277"/>
      <c r="PLL132" s="277"/>
      <c r="PLM132" s="277"/>
      <c r="PLN132" s="277"/>
      <c r="PLO132" s="277"/>
      <c r="PLP132" s="277"/>
      <c r="PLQ132" s="277"/>
      <c r="PLR132" s="277"/>
      <c r="PLS132" s="277"/>
      <c r="PLT132" s="277"/>
      <c r="PLU132" s="277"/>
      <c r="PLV132" s="277"/>
      <c r="PLW132" s="277"/>
      <c r="PLX132" s="277"/>
      <c r="PLY132" s="277"/>
      <c r="PLZ132" s="277"/>
      <c r="PMA132" s="277"/>
      <c r="PMB132" s="277"/>
      <c r="PMC132" s="277"/>
      <c r="PMD132" s="277"/>
      <c r="PME132" s="277"/>
      <c r="PMF132" s="277"/>
      <c r="PMG132" s="277"/>
      <c r="PMH132" s="277"/>
      <c r="PMI132" s="277"/>
      <c r="PMJ132" s="277"/>
      <c r="PMK132" s="277"/>
      <c r="PML132" s="277"/>
      <c r="PMM132" s="277"/>
      <c r="PMN132" s="277"/>
      <c r="PMO132" s="277"/>
      <c r="PMP132" s="277"/>
      <c r="PMQ132" s="277"/>
      <c r="PMR132" s="277"/>
      <c r="PMS132" s="277"/>
      <c r="PMT132" s="277"/>
      <c r="PMU132" s="277"/>
      <c r="PMV132" s="277"/>
      <c r="PMW132" s="277"/>
      <c r="PMX132" s="277"/>
      <c r="PMY132" s="277"/>
      <c r="PMZ132" s="277"/>
      <c r="PNA132" s="277"/>
      <c r="PNB132" s="277"/>
      <c r="PNC132" s="277"/>
      <c r="PND132" s="277"/>
      <c r="PNE132" s="277"/>
      <c r="PNF132" s="277"/>
      <c r="PNG132" s="277"/>
      <c r="PNH132" s="277"/>
      <c r="PNI132" s="277"/>
      <c r="PNJ132" s="277"/>
      <c r="PNK132" s="277"/>
      <c r="PNL132" s="277"/>
      <c r="PNM132" s="277"/>
      <c r="PNN132" s="277"/>
      <c r="PNO132" s="277"/>
      <c r="PNP132" s="277"/>
      <c r="PNQ132" s="277"/>
      <c r="PNR132" s="277"/>
      <c r="PNS132" s="277"/>
      <c r="PNT132" s="277"/>
      <c r="PNU132" s="277"/>
      <c r="PNV132" s="277"/>
      <c r="PNW132" s="277"/>
      <c r="PNX132" s="277"/>
      <c r="PNY132" s="277"/>
      <c r="PNZ132" s="277"/>
      <c r="POA132" s="277"/>
      <c r="POB132" s="277"/>
      <c r="POC132" s="277"/>
      <c r="POD132" s="277"/>
      <c r="POE132" s="277"/>
      <c r="POF132" s="277"/>
      <c r="POG132" s="277"/>
      <c r="POH132" s="277"/>
      <c r="POI132" s="277"/>
      <c r="POJ132" s="277"/>
      <c r="POK132" s="277"/>
      <c r="POL132" s="277"/>
      <c r="POM132" s="277"/>
      <c r="PON132" s="277"/>
      <c r="POO132" s="277"/>
      <c r="POP132" s="277"/>
      <c r="POQ132" s="277"/>
      <c r="POR132" s="277"/>
      <c r="POS132" s="277"/>
      <c r="POT132" s="277"/>
      <c r="POU132" s="277"/>
      <c r="POV132" s="277"/>
      <c r="POW132" s="277"/>
      <c r="POX132" s="277"/>
      <c r="POY132" s="277"/>
      <c r="POZ132" s="277"/>
      <c r="PPA132" s="277"/>
      <c r="PPB132" s="277"/>
      <c r="PPC132" s="277"/>
      <c r="PPD132" s="277"/>
      <c r="PPE132" s="277"/>
      <c r="PPF132" s="277"/>
      <c r="PPG132" s="277"/>
      <c r="PPH132" s="277"/>
      <c r="PPI132" s="277"/>
      <c r="PPJ132" s="277"/>
      <c r="PPK132" s="277"/>
      <c r="PPL132" s="277"/>
      <c r="PPM132" s="277"/>
      <c r="PPN132" s="277"/>
      <c r="PPO132" s="277"/>
      <c r="PPP132" s="277"/>
      <c r="PPQ132" s="277"/>
      <c r="PPR132" s="277"/>
      <c r="PPS132" s="277"/>
      <c r="PPT132" s="277"/>
      <c r="PPU132" s="277"/>
      <c r="PPV132" s="277"/>
      <c r="PPW132" s="277"/>
      <c r="PPX132" s="277"/>
      <c r="PPY132" s="277"/>
      <c r="PPZ132" s="277"/>
      <c r="PQA132" s="277"/>
      <c r="PQB132" s="277"/>
      <c r="PQC132" s="277"/>
      <c r="PQD132" s="277"/>
      <c r="PQE132" s="277"/>
      <c r="PQF132" s="277"/>
      <c r="PQG132" s="277"/>
      <c r="PQH132" s="277"/>
      <c r="PQI132" s="277"/>
      <c r="PQJ132" s="277"/>
      <c r="PQK132" s="277"/>
      <c r="PQL132" s="277"/>
      <c r="PQM132" s="277"/>
      <c r="PQN132" s="277"/>
      <c r="PQO132" s="277"/>
      <c r="PQP132" s="277"/>
      <c r="PQQ132" s="277"/>
      <c r="PQR132" s="277"/>
      <c r="PQS132" s="277"/>
      <c r="PQT132" s="277"/>
      <c r="PQU132" s="277"/>
      <c r="PQV132" s="277"/>
      <c r="PQW132" s="277"/>
      <c r="PQX132" s="277"/>
      <c r="PQY132" s="277"/>
      <c r="PQZ132" s="277"/>
      <c r="PRA132" s="277"/>
      <c r="PRB132" s="277"/>
      <c r="PRC132" s="277"/>
      <c r="PRD132" s="277"/>
      <c r="PRE132" s="277"/>
      <c r="PRF132" s="277"/>
      <c r="PRG132" s="277"/>
      <c r="PRH132" s="277"/>
      <c r="PRI132" s="277"/>
      <c r="PRJ132" s="277"/>
      <c r="PRK132" s="277"/>
      <c r="PRL132" s="277"/>
      <c r="PRM132" s="277"/>
      <c r="PRN132" s="277"/>
      <c r="PRO132" s="277"/>
      <c r="PRP132" s="277"/>
      <c r="PRQ132" s="277"/>
      <c r="PRR132" s="277"/>
      <c r="PRS132" s="277"/>
      <c r="PRT132" s="277"/>
      <c r="PRU132" s="277"/>
      <c r="PRV132" s="277"/>
      <c r="PRW132" s="277"/>
      <c r="PRX132" s="277"/>
      <c r="PRY132" s="277"/>
      <c r="PRZ132" s="277"/>
      <c r="PSA132" s="277"/>
      <c r="PSB132" s="277"/>
      <c r="PSC132" s="277"/>
      <c r="PSD132" s="277"/>
      <c r="PSE132" s="277"/>
      <c r="PSF132" s="277"/>
      <c r="PSG132" s="277"/>
      <c r="PSH132" s="277"/>
      <c r="PSI132" s="277"/>
      <c r="PSJ132" s="277"/>
      <c r="PSK132" s="277"/>
      <c r="PSL132" s="277"/>
      <c r="PSM132" s="277"/>
      <c r="PSN132" s="277"/>
      <c r="PSO132" s="277"/>
      <c r="PSP132" s="277"/>
      <c r="PSQ132" s="277"/>
      <c r="PSR132" s="277"/>
      <c r="PSS132" s="277"/>
      <c r="PST132" s="277"/>
      <c r="PSU132" s="277"/>
      <c r="PSV132" s="277"/>
      <c r="PSW132" s="277"/>
      <c r="PSX132" s="277"/>
      <c r="PSY132" s="277"/>
      <c r="PSZ132" s="277"/>
      <c r="PTA132" s="277"/>
      <c r="PTB132" s="277"/>
      <c r="PTC132" s="277"/>
      <c r="PTD132" s="277"/>
      <c r="PTE132" s="277"/>
      <c r="PTF132" s="277"/>
      <c r="PTG132" s="277"/>
      <c r="PTH132" s="277"/>
      <c r="PTI132" s="277"/>
      <c r="PTJ132" s="277"/>
      <c r="PTK132" s="277"/>
      <c r="PTL132" s="277"/>
      <c r="PTM132" s="277"/>
      <c r="PTN132" s="277"/>
      <c r="PTO132" s="277"/>
      <c r="PTP132" s="277"/>
      <c r="PTQ132" s="277"/>
      <c r="PTR132" s="277"/>
      <c r="PTS132" s="277"/>
      <c r="PTT132" s="277"/>
      <c r="PTU132" s="277"/>
      <c r="PTV132" s="277"/>
      <c r="PTW132" s="277"/>
      <c r="PTX132" s="277"/>
      <c r="PTY132" s="277"/>
      <c r="PTZ132" s="277"/>
      <c r="PUA132" s="277"/>
      <c r="PUB132" s="277"/>
      <c r="PUC132" s="277"/>
      <c r="PUD132" s="277"/>
      <c r="PUE132" s="277"/>
      <c r="PUF132" s="277"/>
      <c r="PUG132" s="277"/>
      <c r="PUH132" s="277"/>
      <c r="PUI132" s="277"/>
      <c r="PUJ132" s="277"/>
      <c r="PUK132" s="277"/>
      <c r="PUL132" s="277"/>
      <c r="PUM132" s="277"/>
      <c r="PUN132" s="277"/>
      <c r="PUO132" s="277"/>
      <c r="PUP132" s="277"/>
      <c r="PUQ132" s="277"/>
      <c r="PUR132" s="277"/>
      <c r="PUS132" s="277"/>
      <c r="PUT132" s="277"/>
      <c r="PUU132" s="277"/>
      <c r="PUV132" s="277"/>
      <c r="PUW132" s="277"/>
      <c r="PUX132" s="277"/>
      <c r="PUY132" s="277"/>
      <c r="PUZ132" s="277"/>
      <c r="PVA132" s="277"/>
      <c r="PVB132" s="277"/>
      <c r="PVC132" s="277"/>
      <c r="PVD132" s="277"/>
      <c r="PVE132" s="277"/>
      <c r="PVF132" s="277"/>
      <c r="PVG132" s="277"/>
      <c r="PVH132" s="277"/>
      <c r="PVI132" s="277"/>
      <c r="PVJ132" s="277"/>
      <c r="PVK132" s="277"/>
      <c r="PVL132" s="277"/>
      <c r="PVM132" s="277"/>
      <c r="PVN132" s="277"/>
      <c r="PVO132" s="277"/>
      <c r="PVP132" s="277"/>
      <c r="PVQ132" s="277"/>
      <c r="PVR132" s="277"/>
      <c r="PVS132" s="277"/>
      <c r="PVT132" s="277"/>
      <c r="PVU132" s="277"/>
      <c r="PVV132" s="277"/>
      <c r="PVW132" s="277"/>
      <c r="PVX132" s="277"/>
      <c r="PVY132" s="277"/>
      <c r="PVZ132" s="277"/>
      <c r="PWA132" s="277"/>
      <c r="PWB132" s="277"/>
      <c r="PWC132" s="277"/>
      <c r="PWD132" s="277"/>
      <c r="PWE132" s="277"/>
      <c r="PWF132" s="277"/>
      <c r="PWG132" s="277"/>
      <c r="PWH132" s="277"/>
      <c r="PWI132" s="277"/>
      <c r="PWJ132" s="277"/>
      <c r="PWK132" s="277"/>
      <c r="PWL132" s="277"/>
      <c r="PWM132" s="277"/>
      <c r="PWN132" s="277"/>
      <c r="PWO132" s="277"/>
      <c r="PWP132" s="277"/>
      <c r="PWQ132" s="277"/>
      <c r="PWR132" s="277"/>
      <c r="PWS132" s="277"/>
      <c r="PWT132" s="277"/>
      <c r="PWU132" s="277"/>
      <c r="PWV132" s="277"/>
      <c r="PWW132" s="277"/>
      <c r="PWX132" s="277"/>
      <c r="PWY132" s="277"/>
      <c r="PWZ132" s="277"/>
      <c r="PXA132" s="277"/>
      <c r="PXB132" s="277"/>
      <c r="PXC132" s="277"/>
      <c r="PXD132" s="277"/>
      <c r="PXE132" s="277"/>
      <c r="PXF132" s="277"/>
      <c r="PXG132" s="277"/>
      <c r="PXH132" s="277"/>
      <c r="PXI132" s="277"/>
      <c r="PXJ132" s="277"/>
      <c r="PXK132" s="277"/>
      <c r="PXL132" s="277"/>
      <c r="PXM132" s="277"/>
      <c r="PXN132" s="277"/>
      <c r="PXO132" s="277"/>
      <c r="PXP132" s="277"/>
      <c r="PXQ132" s="277"/>
      <c r="PXR132" s="277"/>
      <c r="PXS132" s="277"/>
      <c r="PXT132" s="277"/>
      <c r="PXU132" s="277"/>
      <c r="PXV132" s="277"/>
      <c r="PXW132" s="277"/>
      <c r="PXX132" s="277"/>
      <c r="PXY132" s="277"/>
      <c r="PXZ132" s="277"/>
      <c r="PYA132" s="277"/>
      <c r="PYB132" s="277"/>
      <c r="PYC132" s="277"/>
      <c r="PYD132" s="277"/>
      <c r="PYE132" s="277"/>
      <c r="PYF132" s="277"/>
      <c r="PYG132" s="277"/>
      <c r="PYH132" s="277"/>
      <c r="PYI132" s="277"/>
      <c r="PYJ132" s="277"/>
      <c r="PYK132" s="277"/>
      <c r="PYL132" s="277"/>
      <c r="PYM132" s="277"/>
      <c r="PYN132" s="277"/>
      <c r="PYO132" s="277"/>
      <c r="PYP132" s="277"/>
      <c r="PYQ132" s="277"/>
      <c r="PYR132" s="277"/>
      <c r="PYS132" s="277"/>
      <c r="PYT132" s="277"/>
      <c r="PYU132" s="277"/>
      <c r="PYV132" s="277"/>
      <c r="PYW132" s="277"/>
      <c r="PYX132" s="277"/>
      <c r="PYY132" s="277"/>
      <c r="PYZ132" s="277"/>
      <c r="PZA132" s="277"/>
      <c r="PZB132" s="277"/>
      <c r="PZC132" s="277"/>
      <c r="PZD132" s="277"/>
      <c r="PZE132" s="277"/>
      <c r="PZF132" s="277"/>
      <c r="PZG132" s="277"/>
      <c r="PZH132" s="277"/>
      <c r="PZI132" s="277"/>
      <c r="PZJ132" s="277"/>
      <c r="PZK132" s="277"/>
      <c r="PZL132" s="277"/>
      <c r="PZM132" s="277"/>
      <c r="PZN132" s="277"/>
      <c r="PZO132" s="277"/>
      <c r="PZP132" s="277"/>
      <c r="PZQ132" s="277"/>
      <c r="PZR132" s="277"/>
      <c r="PZS132" s="277"/>
      <c r="PZT132" s="277"/>
      <c r="PZU132" s="277"/>
      <c r="PZV132" s="277"/>
      <c r="PZW132" s="277"/>
      <c r="PZX132" s="277"/>
      <c r="PZY132" s="277"/>
      <c r="PZZ132" s="277"/>
      <c r="QAA132" s="277"/>
      <c r="QAB132" s="277"/>
      <c r="QAC132" s="277"/>
      <c r="QAD132" s="277"/>
      <c r="QAE132" s="277"/>
      <c r="QAF132" s="277"/>
      <c r="QAG132" s="277"/>
      <c r="QAH132" s="277"/>
      <c r="QAI132" s="277"/>
      <c r="QAJ132" s="277"/>
      <c r="QAK132" s="277"/>
      <c r="QAL132" s="277"/>
      <c r="QAM132" s="277"/>
      <c r="QAN132" s="277"/>
      <c r="QAO132" s="277"/>
      <c r="QAP132" s="277"/>
      <c r="QAQ132" s="277"/>
      <c r="QAR132" s="277"/>
      <c r="QAS132" s="277"/>
      <c r="QAT132" s="277"/>
      <c r="QAU132" s="277"/>
      <c r="QAV132" s="277"/>
      <c r="QAW132" s="277"/>
      <c r="QAX132" s="277"/>
      <c r="QAY132" s="277"/>
      <c r="QAZ132" s="277"/>
      <c r="QBA132" s="277"/>
      <c r="QBB132" s="277"/>
      <c r="QBC132" s="277"/>
      <c r="QBD132" s="277"/>
      <c r="QBE132" s="277"/>
      <c r="QBF132" s="277"/>
      <c r="QBG132" s="277"/>
      <c r="QBH132" s="277"/>
      <c r="QBI132" s="277"/>
      <c r="QBJ132" s="277"/>
      <c r="QBK132" s="277"/>
      <c r="QBL132" s="277"/>
      <c r="QBM132" s="277"/>
      <c r="QBN132" s="277"/>
      <c r="QBO132" s="277"/>
      <c r="QBP132" s="277"/>
      <c r="QBQ132" s="277"/>
      <c r="QBR132" s="277"/>
      <c r="QBS132" s="277"/>
      <c r="QBT132" s="277"/>
      <c r="QBU132" s="277"/>
      <c r="QBV132" s="277"/>
      <c r="QBW132" s="277"/>
      <c r="QBX132" s="277"/>
      <c r="QBY132" s="277"/>
      <c r="QBZ132" s="277"/>
      <c r="QCA132" s="277"/>
      <c r="QCB132" s="277"/>
      <c r="QCC132" s="277"/>
      <c r="QCD132" s="277"/>
      <c r="QCE132" s="277"/>
      <c r="QCF132" s="277"/>
      <c r="QCG132" s="277"/>
      <c r="QCH132" s="277"/>
      <c r="QCI132" s="277"/>
      <c r="QCJ132" s="277"/>
      <c r="QCK132" s="277"/>
      <c r="QCL132" s="277"/>
      <c r="QCM132" s="277"/>
      <c r="QCN132" s="277"/>
      <c r="QCO132" s="277"/>
      <c r="QCP132" s="277"/>
      <c r="QCQ132" s="277"/>
      <c r="QCR132" s="277"/>
      <c r="QCS132" s="277"/>
      <c r="QCT132" s="277"/>
      <c r="QCU132" s="277"/>
      <c r="QCV132" s="277"/>
      <c r="QCW132" s="277"/>
      <c r="QCX132" s="277"/>
      <c r="QCY132" s="277"/>
      <c r="QCZ132" s="277"/>
      <c r="QDA132" s="277"/>
      <c r="QDB132" s="277"/>
      <c r="QDC132" s="277"/>
      <c r="QDD132" s="277"/>
      <c r="QDE132" s="277"/>
      <c r="QDF132" s="277"/>
      <c r="QDG132" s="277"/>
      <c r="QDH132" s="277"/>
      <c r="QDI132" s="277"/>
      <c r="QDJ132" s="277"/>
      <c r="QDK132" s="277"/>
      <c r="QDL132" s="277"/>
      <c r="QDM132" s="277"/>
      <c r="QDN132" s="277"/>
      <c r="QDO132" s="277"/>
      <c r="QDP132" s="277"/>
      <c r="QDQ132" s="277"/>
      <c r="QDR132" s="277"/>
      <c r="QDS132" s="277"/>
      <c r="QDT132" s="277"/>
      <c r="QDU132" s="277"/>
      <c r="QDV132" s="277"/>
      <c r="QDW132" s="277"/>
      <c r="QDX132" s="277"/>
      <c r="QDY132" s="277"/>
      <c r="QDZ132" s="277"/>
      <c r="QEA132" s="277"/>
      <c r="QEB132" s="277"/>
      <c r="QEC132" s="277"/>
      <c r="QED132" s="277"/>
      <c r="QEE132" s="277"/>
      <c r="QEF132" s="277"/>
      <c r="QEG132" s="277"/>
      <c r="QEH132" s="277"/>
      <c r="QEI132" s="277"/>
      <c r="QEJ132" s="277"/>
      <c r="QEK132" s="277"/>
      <c r="QEL132" s="277"/>
      <c r="QEM132" s="277"/>
      <c r="QEN132" s="277"/>
      <c r="QEO132" s="277"/>
      <c r="QEP132" s="277"/>
      <c r="QEQ132" s="277"/>
      <c r="QER132" s="277"/>
      <c r="QES132" s="277"/>
      <c r="QET132" s="277"/>
      <c r="QEU132" s="277"/>
      <c r="QEV132" s="277"/>
      <c r="QEW132" s="277"/>
      <c r="QEX132" s="277"/>
      <c r="QEY132" s="277"/>
      <c r="QEZ132" s="277"/>
      <c r="QFA132" s="277"/>
      <c r="QFB132" s="277"/>
      <c r="QFC132" s="277"/>
      <c r="QFD132" s="277"/>
      <c r="QFE132" s="277"/>
      <c r="QFF132" s="277"/>
      <c r="QFG132" s="277"/>
      <c r="QFH132" s="277"/>
      <c r="QFI132" s="277"/>
      <c r="QFJ132" s="277"/>
      <c r="QFK132" s="277"/>
      <c r="QFL132" s="277"/>
      <c r="QFM132" s="277"/>
      <c r="QFN132" s="277"/>
      <c r="QFO132" s="277"/>
      <c r="QFP132" s="277"/>
      <c r="QFQ132" s="277"/>
      <c r="QFR132" s="277"/>
      <c r="QFS132" s="277"/>
      <c r="QFT132" s="277"/>
      <c r="QFU132" s="277"/>
      <c r="QFV132" s="277"/>
      <c r="QFW132" s="277"/>
      <c r="QFX132" s="277"/>
      <c r="QFY132" s="277"/>
      <c r="QFZ132" s="277"/>
      <c r="QGA132" s="277"/>
      <c r="QGB132" s="277"/>
      <c r="QGC132" s="277"/>
      <c r="QGD132" s="277"/>
      <c r="QGE132" s="277"/>
      <c r="QGF132" s="277"/>
      <c r="QGG132" s="277"/>
      <c r="QGH132" s="277"/>
      <c r="QGI132" s="277"/>
      <c r="QGJ132" s="277"/>
      <c r="QGK132" s="277"/>
      <c r="QGL132" s="277"/>
      <c r="QGM132" s="277"/>
      <c r="QGN132" s="277"/>
      <c r="QGO132" s="277"/>
      <c r="QGP132" s="277"/>
      <c r="QGQ132" s="277"/>
      <c r="QGR132" s="277"/>
      <c r="QGS132" s="277"/>
      <c r="QGT132" s="277"/>
      <c r="QGU132" s="277"/>
      <c r="QGV132" s="277"/>
      <c r="QGW132" s="277"/>
      <c r="QGX132" s="277"/>
      <c r="QGY132" s="277"/>
      <c r="QGZ132" s="277"/>
      <c r="QHA132" s="277"/>
      <c r="QHB132" s="277"/>
      <c r="QHC132" s="277"/>
      <c r="QHD132" s="277"/>
      <c r="QHE132" s="277"/>
      <c r="QHF132" s="277"/>
      <c r="QHG132" s="277"/>
      <c r="QHH132" s="277"/>
      <c r="QHI132" s="277"/>
      <c r="QHJ132" s="277"/>
      <c r="QHK132" s="277"/>
      <c r="QHL132" s="277"/>
      <c r="QHM132" s="277"/>
      <c r="QHN132" s="277"/>
      <c r="QHO132" s="277"/>
      <c r="QHP132" s="277"/>
      <c r="QHQ132" s="277"/>
      <c r="QHR132" s="277"/>
      <c r="QHS132" s="277"/>
      <c r="QHT132" s="277"/>
      <c r="QHU132" s="277"/>
      <c r="QHV132" s="277"/>
      <c r="QHW132" s="277"/>
      <c r="QHX132" s="277"/>
      <c r="QHY132" s="277"/>
      <c r="QHZ132" s="277"/>
      <c r="QIA132" s="277"/>
      <c r="QIB132" s="277"/>
      <c r="QIC132" s="277"/>
      <c r="QID132" s="277"/>
      <c r="QIE132" s="277"/>
      <c r="QIF132" s="277"/>
      <c r="QIG132" s="277"/>
      <c r="QIH132" s="277"/>
      <c r="QII132" s="277"/>
      <c r="QIJ132" s="277"/>
      <c r="QIK132" s="277"/>
      <c r="QIL132" s="277"/>
      <c r="QIM132" s="277"/>
      <c r="QIN132" s="277"/>
      <c r="QIO132" s="277"/>
      <c r="QIP132" s="277"/>
      <c r="QIQ132" s="277"/>
      <c r="QIR132" s="277"/>
      <c r="QIS132" s="277"/>
      <c r="QIT132" s="277"/>
      <c r="QIU132" s="277"/>
      <c r="QIV132" s="277"/>
      <c r="QIW132" s="277"/>
      <c r="QIX132" s="277"/>
      <c r="QIY132" s="277"/>
      <c r="QIZ132" s="277"/>
      <c r="QJA132" s="277"/>
      <c r="QJB132" s="277"/>
      <c r="QJC132" s="277"/>
      <c r="QJD132" s="277"/>
      <c r="QJE132" s="277"/>
      <c r="QJF132" s="277"/>
      <c r="QJG132" s="277"/>
      <c r="QJH132" s="277"/>
      <c r="QJI132" s="277"/>
      <c r="QJJ132" s="277"/>
      <c r="QJK132" s="277"/>
      <c r="QJL132" s="277"/>
      <c r="QJM132" s="277"/>
      <c r="QJN132" s="277"/>
      <c r="QJO132" s="277"/>
      <c r="QJP132" s="277"/>
      <c r="QJQ132" s="277"/>
      <c r="QJR132" s="277"/>
      <c r="QJS132" s="277"/>
      <c r="QJT132" s="277"/>
      <c r="QJU132" s="277"/>
      <c r="QJV132" s="277"/>
      <c r="QJW132" s="277"/>
      <c r="QJX132" s="277"/>
      <c r="QJY132" s="277"/>
      <c r="QJZ132" s="277"/>
      <c r="QKA132" s="277"/>
      <c r="QKB132" s="277"/>
      <c r="QKC132" s="277"/>
      <c r="QKD132" s="277"/>
      <c r="QKE132" s="277"/>
      <c r="QKF132" s="277"/>
      <c r="QKG132" s="277"/>
      <c r="QKH132" s="277"/>
      <c r="QKI132" s="277"/>
      <c r="QKJ132" s="277"/>
      <c r="QKK132" s="277"/>
      <c r="QKL132" s="277"/>
      <c r="QKM132" s="277"/>
      <c r="QKN132" s="277"/>
      <c r="QKO132" s="277"/>
      <c r="QKP132" s="277"/>
      <c r="QKQ132" s="277"/>
      <c r="QKR132" s="277"/>
      <c r="QKS132" s="277"/>
      <c r="QKT132" s="277"/>
      <c r="QKU132" s="277"/>
      <c r="QKV132" s="277"/>
      <c r="QKW132" s="277"/>
      <c r="QKX132" s="277"/>
      <c r="QKY132" s="277"/>
      <c r="QKZ132" s="277"/>
      <c r="QLA132" s="277"/>
      <c r="QLB132" s="277"/>
      <c r="QLC132" s="277"/>
      <c r="QLD132" s="277"/>
      <c r="QLE132" s="277"/>
      <c r="QLF132" s="277"/>
      <c r="QLG132" s="277"/>
      <c r="QLH132" s="277"/>
      <c r="QLI132" s="277"/>
      <c r="QLJ132" s="277"/>
      <c r="QLK132" s="277"/>
      <c r="QLL132" s="277"/>
      <c r="QLM132" s="277"/>
      <c r="QLN132" s="277"/>
      <c r="QLO132" s="277"/>
      <c r="QLP132" s="277"/>
      <c r="QLQ132" s="277"/>
      <c r="QLR132" s="277"/>
      <c r="QLS132" s="277"/>
      <c r="QLT132" s="277"/>
      <c r="QLU132" s="277"/>
      <c r="QLV132" s="277"/>
      <c r="QLW132" s="277"/>
      <c r="QLX132" s="277"/>
      <c r="QLY132" s="277"/>
      <c r="QLZ132" s="277"/>
      <c r="QMA132" s="277"/>
      <c r="QMB132" s="277"/>
      <c r="QMC132" s="277"/>
      <c r="QMD132" s="277"/>
      <c r="QME132" s="277"/>
      <c r="QMF132" s="277"/>
      <c r="QMG132" s="277"/>
      <c r="QMH132" s="277"/>
      <c r="QMI132" s="277"/>
      <c r="QMJ132" s="277"/>
      <c r="QMK132" s="277"/>
      <c r="QML132" s="277"/>
      <c r="QMM132" s="277"/>
      <c r="QMN132" s="277"/>
      <c r="QMO132" s="277"/>
      <c r="QMP132" s="277"/>
      <c r="QMQ132" s="277"/>
      <c r="QMR132" s="277"/>
      <c r="QMS132" s="277"/>
      <c r="QMT132" s="277"/>
      <c r="QMU132" s="277"/>
      <c r="QMV132" s="277"/>
      <c r="QMW132" s="277"/>
      <c r="QMX132" s="277"/>
      <c r="QMY132" s="277"/>
      <c r="QMZ132" s="277"/>
      <c r="QNA132" s="277"/>
      <c r="QNB132" s="277"/>
      <c r="QNC132" s="277"/>
      <c r="QND132" s="277"/>
      <c r="QNE132" s="277"/>
      <c r="QNF132" s="277"/>
      <c r="QNG132" s="277"/>
      <c r="QNH132" s="277"/>
      <c r="QNI132" s="277"/>
      <c r="QNJ132" s="277"/>
      <c r="QNK132" s="277"/>
      <c r="QNL132" s="277"/>
      <c r="QNM132" s="277"/>
      <c r="QNN132" s="277"/>
      <c r="QNO132" s="277"/>
      <c r="QNP132" s="277"/>
      <c r="QNQ132" s="277"/>
      <c r="QNR132" s="277"/>
      <c r="QNS132" s="277"/>
      <c r="QNT132" s="277"/>
      <c r="QNU132" s="277"/>
      <c r="QNV132" s="277"/>
      <c r="QNW132" s="277"/>
      <c r="QNX132" s="277"/>
      <c r="QNY132" s="277"/>
      <c r="QNZ132" s="277"/>
      <c r="QOA132" s="277"/>
      <c r="QOB132" s="277"/>
      <c r="QOC132" s="277"/>
      <c r="QOD132" s="277"/>
      <c r="QOE132" s="277"/>
      <c r="QOF132" s="277"/>
      <c r="QOG132" s="277"/>
      <c r="QOH132" s="277"/>
      <c r="QOI132" s="277"/>
      <c r="QOJ132" s="277"/>
      <c r="QOK132" s="277"/>
      <c r="QOL132" s="277"/>
      <c r="QOM132" s="277"/>
      <c r="QON132" s="277"/>
      <c r="QOO132" s="277"/>
      <c r="QOP132" s="277"/>
      <c r="QOQ132" s="277"/>
      <c r="QOR132" s="277"/>
      <c r="QOS132" s="277"/>
      <c r="QOT132" s="277"/>
      <c r="QOU132" s="277"/>
      <c r="QOV132" s="277"/>
      <c r="QOW132" s="277"/>
      <c r="QOX132" s="277"/>
      <c r="QOY132" s="277"/>
      <c r="QOZ132" s="277"/>
      <c r="QPA132" s="277"/>
      <c r="QPB132" s="277"/>
      <c r="QPC132" s="277"/>
      <c r="QPD132" s="277"/>
      <c r="QPE132" s="277"/>
      <c r="QPF132" s="277"/>
      <c r="QPG132" s="277"/>
      <c r="QPH132" s="277"/>
      <c r="QPI132" s="277"/>
      <c r="QPJ132" s="277"/>
      <c r="QPK132" s="277"/>
      <c r="QPL132" s="277"/>
      <c r="QPM132" s="277"/>
      <c r="QPN132" s="277"/>
      <c r="QPO132" s="277"/>
      <c r="QPP132" s="277"/>
      <c r="QPQ132" s="277"/>
      <c r="QPR132" s="277"/>
      <c r="QPS132" s="277"/>
      <c r="QPT132" s="277"/>
      <c r="QPU132" s="277"/>
      <c r="QPV132" s="277"/>
      <c r="QPW132" s="277"/>
      <c r="QPX132" s="277"/>
      <c r="QPY132" s="277"/>
      <c r="QPZ132" s="277"/>
      <c r="QQA132" s="277"/>
      <c r="QQB132" s="277"/>
      <c r="QQC132" s="277"/>
      <c r="QQD132" s="277"/>
      <c r="QQE132" s="277"/>
      <c r="QQF132" s="277"/>
      <c r="QQG132" s="277"/>
      <c r="QQH132" s="277"/>
      <c r="QQI132" s="277"/>
      <c r="QQJ132" s="277"/>
      <c r="QQK132" s="277"/>
      <c r="QQL132" s="277"/>
      <c r="QQM132" s="277"/>
      <c r="QQN132" s="277"/>
      <c r="QQO132" s="277"/>
      <c r="QQP132" s="277"/>
      <c r="QQQ132" s="277"/>
      <c r="QQR132" s="277"/>
      <c r="QQS132" s="277"/>
      <c r="QQT132" s="277"/>
      <c r="QQU132" s="277"/>
      <c r="QQV132" s="277"/>
      <c r="QQW132" s="277"/>
      <c r="QQX132" s="277"/>
      <c r="QQY132" s="277"/>
      <c r="QQZ132" s="277"/>
      <c r="QRA132" s="277"/>
      <c r="QRB132" s="277"/>
      <c r="QRC132" s="277"/>
      <c r="QRD132" s="277"/>
      <c r="QRE132" s="277"/>
      <c r="QRF132" s="277"/>
      <c r="QRG132" s="277"/>
      <c r="QRH132" s="277"/>
      <c r="QRI132" s="277"/>
      <c r="QRJ132" s="277"/>
      <c r="QRK132" s="277"/>
      <c r="QRL132" s="277"/>
      <c r="QRM132" s="277"/>
      <c r="QRN132" s="277"/>
      <c r="QRO132" s="277"/>
      <c r="QRP132" s="277"/>
      <c r="QRQ132" s="277"/>
      <c r="QRR132" s="277"/>
      <c r="QRS132" s="277"/>
      <c r="QRT132" s="277"/>
      <c r="QRU132" s="277"/>
      <c r="QRV132" s="277"/>
      <c r="QRW132" s="277"/>
      <c r="QRX132" s="277"/>
      <c r="QRY132" s="277"/>
      <c r="QRZ132" s="277"/>
      <c r="QSA132" s="277"/>
      <c r="QSB132" s="277"/>
      <c r="QSC132" s="277"/>
      <c r="QSD132" s="277"/>
      <c r="QSE132" s="277"/>
      <c r="QSF132" s="277"/>
      <c r="QSG132" s="277"/>
      <c r="QSH132" s="277"/>
      <c r="QSI132" s="277"/>
      <c r="QSJ132" s="277"/>
      <c r="QSK132" s="277"/>
      <c r="QSL132" s="277"/>
      <c r="QSM132" s="277"/>
      <c r="QSN132" s="277"/>
      <c r="QSO132" s="277"/>
      <c r="QSP132" s="277"/>
      <c r="QSQ132" s="277"/>
      <c r="QSR132" s="277"/>
      <c r="QSS132" s="277"/>
      <c r="QST132" s="277"/>
      <c r="QSU132" s="277"/>
      <c r="QSV132" s="277"/>
      <c r="QSW132" s="277"/>
      <c r="QSX132" s="277"/>
      <c r="QSY132" s="277"/>
      <c r="QSZ132" s="277"/>
      <c r="QTA132" s="277"/>
      <c r="QTB132" s="277"/>
      <c r="QTC132" s="277"/>
      <c r="QTD132" s="277"/>
      <c r="QTE132" s="277"/>
      <c r="QTF132" s="277"/>
      <c r="QTG132" s="277"/>
      <c r="QTH132" s="277"/>
      <c r="QTI132" s="277"/>
      <c r="QTJ132" s="277"/>
      <c r="QTK132" s="277"/>
      <c r="QTL132" s="277"/>
      <c r="QTM132" s="277"/>
      <c r="QTN132" s="277"/>
      <c r="QTO132" s="277"/>
      <c r="QTP132" s="277"/>
      <c r="QTQ132" s="277"/>
      <c r="QTR132" s="277"/>
      <c r="QTS132" s="277"/>
      <c r="QTT132" s="277"/>
      <c r="QTU132" s="277"/>
      <c r="QTV132" s="277"/>
      <c r="QTW132" s="277"/>
      <c r="QTX132" s="277"/>
      <c r="QTY132" s="277"/>
      <c r="QTZ132" s="277"/>
      <c r="QUA132" s="277"/>
      <c r="QUB132" s="277"/>
      <c r="QUC132" s="277"/>
      <c r="QUD132" s="277"/>
      <c r="QUE132" s="277"/>
      <c r="QUF132" s="277"/>
      <c r="QUG132" s="277"/>
      <c r="QUH132" s="277"/>
      <c r="QUI132" s="277"/>
      <c r="QUJ132" s="277"/>
      <c r="QUK132" s="277"/>
      <c r="QUL132" s="277"/>
      <c r="QUM132" s="277"/>
      <c r="QUN132" s="277"/>
      <c r="QUO132" s="277"/>
      <c r="QUP132" s="277"/>
      <c r="QUQ132" s="277"/>
      <c r="QUR132" s="277"/>
      <c r="QUS132" s="277"/>
      <c r="QUT132" s="277"/>
      <c r="QUU132" s="277"/>
      <c r="QUV132" s="277"/>
      <c r="QUW132" s="277"/>
      <c r="QUX132" s="277"/>
      <c r="QUY132" s="277"/>
      <c r="QUZ132" s="277"/>
      <c r="QVA132" s="277"/>
      <c r="QVB132" s="277"/>
      <c r="QVC132" s="277"/>
      <c r="QVD132" s="277"/>
      <c r="QVE132" s="277"/>
      <c r="QVF132" s="277"/>
      <c r="QVG132" s="277"/>
      <c r="QVH132" s="277"/>
      <c r="QVI132" s="277"/>
      <c r="QVJ132" s="277"/>
      <c r="QVK132" s="277"/>
      <c r="QVL132" s="277"/>
      <c r="QVM132" s="277"/>
      <c r="QVN132" s="277"/>
      <c r="QVO132" s="277"/>
      <c r="QVP132" s="277"/>
      <c r="QVQ132" s="277"/>
      <c r="QVR132" s="277"/>
      <c r="QVS132" s="277"/>
      <c r="QVT132" s="277"/>
      <c r="QVU132" s="277"/>
      <c r="QVV132" s="277"/>
      <c r="QVW132" s="277"/>
      <c r="QVX132" s="277"/>
      <c r="QVY132" s="277"/>
      <c r="QVZ132" s="277"/>
      <c r="QWA132" s="277"/>
      <c r="QWB132" s="277"/>
      <c r="QWC132" s="277"/>
      <c r="QWD132" s="277"/>
      <c r="QWE132" s="277"/>
      <c r="QWF132" s="277"/>
      <c r="QWG132" s="277"/>
      <c r="QWH132" s="277"/>
      <c r="QWI132" s="277"/>
      <c r="QWJ132" s="277"/>
      <c r="QWK132" s="277"/>
      <c r="QWL132" s="277"/>
      <c r="QWM132" s="277"/>
      <c r="QWN132" s="277"/>
      <c r="QWO132" s="277"/>
      <c r="QWP132" s="277"/>
      <c r="QWQ132" s="277"/>
      <c r="QWR132" s="277"/>
      <c r="QWS132" s="277"/>
      <c r="QWT132" s="277"/>
      <c r="QWU132" s="277"/>
      <c r="QWV132" s="277"/>
      <c r="QWW132" s="277"/>
      <c r="QWX132" s="277"/>
      <c r="QWY132" s="277"/>
      <c r="QWZ132" s="277"/>
      <c r="QXA132" s="277"/>
      <c r="QXB132" s="277"/>
      <c r="QXC132" s="277"/>
      <c r="QXD132" s="277"/>
      <c r="QXE132" s="277"/>
      <c r="QXF132" s="277"/>
      <c r="QXG132" s="277"/>
      <c r="QXH132" s="277"/>
      <c r="QXI132" s="277"/>
      <c r="QXJ132" s="277"/>
      <c r="QXK132" s="277"/>
      <c r="QXL132" s="277"/>
      <c r="QXM132" s="277"/>
      <c r="QXN132" s="277"/>
      <c r="QXO132" s="277"/>
      <c r="QXP132" s="277"/>
      <c r="QXQ132" s="277"/>
      <c r="QXR132" s="277"/>
      <c r="QXS132" s="277"/>
      <c r="QXT132" s="277"/>
      <c r="QXU132" s="277"/>
      <c r="QXV132" s="277"/>
      <c r="QXW132" s="277"/>
      <c r="QXX132" s="277"/>
      <c r="QXY132" s="277"/>
      <c r="QXZ132" s="277"/>
      <c r="QYA132" s="277"/>
      <c r="QYB132" s="277"/>
      <c r="QYC132" s="277"/>
      <c r="QYD132" s="277"/>
      <c r="QYE132" s="277"/>
      <c r="QYF132" s="277"/>
      <c r="QYG132" s="277"/>
      <c r="QYH132" s="277"/>
      <c r="QYI132" s="277"/>
      <c r="QYJ132" s="277"/>
      <c r="QYK132" s="277"/>
      <c r="QYL132" s="277"/>
      <c r="QYM132" s="277"/>
      <c r="QYN132" s="277"/>
      <c r="QYO132" s="277"/>
      <c r="QYP132" s="277"/>
      <c r="QYQ132" s="277"/>
      <c r="QYR132" s="277"/>
      <c r="QYS132" s="277"/>
      <c r="QYT132" s="277"/>
      <c r="QYU132" s="277"/>
      <c r="QYV132" s="277"/>
      <c r="QYW132" s="277"/>
      <c r="QYX132" s="277"/>
      <c r="QYY132" s="277"/>
      <c r="QYZ132" s="277"/>
      <c r="QZA132" s="277"/>
      <c r="QZB132" s="277"/>
      <c r="QZC132" s="277"/>
      <c r="QZD132" s="277"/>
      <c r="QZE132" s="277"/>
      <c r="QZF132" s="277"/>
      <c r="QZG132" s="277"/>
      <c r="QZH132" s="277"/>
      <c r="QZI132" s="277"/>
      <c r="QZJ132" s="277"/>
      <c r="QZK132" s="277"/>
      <c r="QZL132" s="277"/>
      <c r="QZM132" s="277"/>
      <c r="QZN132" s="277"/>
      <c r="QZO132" s="277"/>
      <c r="QZP132" s="277"/>
      <c r="QZQ132" s="277"/>
      <c r="QZR132" s="277"/>
      <c r="QZS132" s="277"/>
      <c r="QZT132" s="277"/>
      <c r="QZU132" s="277"/>
      <c r="QZV132" s="277"/>
      <c r="QZW132" s="277"/>
      <c r="QZX132" s="277"/>
      <c r="QZY132" s="277"/>
      <c r="QZZ132" s="277"/>
      <c r="RAA132" s="277"/>
      <c r="RAB132" s="277"/>
      <c r="RAC132" s="277"/>
      <c r="RAD132" s="277"/>
      <c r="RAE132" s="277"/>
      <c r="RAF132" s="277"/>
      <c r="RAG132" s="277"/>
      <c r="RAH132" s="277"/>
      <c r="RAI132" s="277"/>
      <c r="RAJ132" s="277"/>
      <c r="RAK132" s="277"/>
      <c r="RAL132" s="277"/>
      <c r="RAM132" s="277"/>
      <c r="RAN132" s="277"/>
      <c r="RAO132" s="277"/>
      <c r="RAP132" s="277"/>
      <c r="RAQ132" s="277"/>
      <c r="RAR132" s="277"/>
      <c r="RAS132" s="277"/>
      <c r="RAT132" s="277"/>
      <c r="RAU132" s="277"/>
      <c r="RAV132" s="277"/>
      <c r="RAW132" s="277"/>
      <c r="RAX132" s="277"/>
      <c r="RAY132" s="277"/>
      <c r="RAZ132" s="277"/>
      <c r="RBA132" s="277"/>
      <c r="RBB132" s="277"/>
      <c r="RBC132" s="277"/>
      <c r="RBD132" s="277"/>
      <c r="RBE132" s="277"/>
      <c r="RBF132" s="277"/>
      <c r="RBG132" s="277"/>
      <c r="RBH132" s="277"/>
      <c r="RBI132" s="277"/>
      <c r="RBJ132" s="277"/>
      <c r="RBK132" s="277"/>
      <c r="RBL132" s="277"/>
      <c r="RBM132" s="277"/>
      <c r="RBN132" s="277"/>
      <c r="RBO132" s="277"/>
      <c r="RBP132" s="277"/>
      <c r="RBQ132" s="277"/>
      <c r="RBR132" s="277"/>
      <c r="RBS132" s="277"/>
      <c r="RBT132" s="277"/>
      <c r="RBU132" s="277"/>
      <c r="RBV132" s="277"/>
      <c r="RBW132" s="277"/>
      <c r="RBX132" s="277"/>
      <c r="RBY132" s="277"/>
      <c r="RBZ132" s="277"/>
      <c r="RCA132" s="277"/>
      <c r="RCB132" s="277"/>
      <c r="RCC132" s="277"/>
      <c r="RCD132" s="277"/>
      <c r="RCE132" s="277"/>
      <c r="RCF132" s="277"/>
      <c r="RCG132" s="277"/>
      <c r="RCH132" s="277"/>
      <c r="RCI132" s="277"/>
      <c r="RCJ132" s="277"/>
      <c r="RCK132" s="277"/>
      <c r="RCL132" s="277"/>
      <c r="RCM132" s="277"/>
      <c r="RCN132" s="277"/>
      <c r="RCO132" s="277"/>
      <c r="RCP132" s="277"/>
      <c r="RCQ132" s="277"/>
      <c r="RCR132" s="277"/>
      <c r="RCS132" s="277"/>
      <c r="RCT132" s="277"/>
      <c r="RCU132" s="277"/>
      <c r="RCV132" s="277"/>
      <c r="RCW132" s="277"/>
      <c r="RCX132" s="277"/>
      <c r="RCY132" s="277"/>
      <c r="RCZ132" s="277"/>
      <c r="RDA132" s="277"/>
      <c r="RDB132" s="277"/>
      <c r="RDC132" s="277"/>
      <c r="RDD132" s="277"/>
      <c r="RDE132" s="277"/>
      <c r="RDF132" s="277"/>
      <c r="RDG132" s="277"/>
      <c r="RDH132" s="277"/>
      <c r="RDI132" s="277"/>
      <c r="RDJ132" s="277"/>
      <c r="RDK132" s="277"/>
      <c r="RDL132" s="277"/>
      <c r="RDM132" s="277"/>
      <c r="RDN132" s="277"/>
      <c r="RDO132" s="277"/>
      <c r="RDP132" s="277"/>
      <c r="RDQ132" s="277"/>
      <c r="RDR132" s="277"/>
      <c r="RDS132" s="277"/>
      <c r="RDT132" s="277"/>
      <c r="RDU132" s="277"/>
      <c r="RDV132" s="277"/>
      <c r="RDW132" s="277"/>
      <c r="RDX132" s="277"/>
      <c r="RDY132" s="277"/>
      <c r="RDZ132" s="277"/>
      <c r="REA132" s="277"/>
      <c r="REB132" s="277"/>
      <c r="REC132" s="277"/>
      <c r="RED132" s="277"/>
      <c r="REE132" s="277"/>
      <c r="REF132" s="277"/>
      <c r="REG132" s="277"/>
      <c r="REH132" s="277"/>
      <c r="REI132" s="277"/>
      <c r="REJ132" s="277"/>
      <c r="REK132" s="277"/>
      <c r="REL132" s="277"/>
      <c r="REM132" s="277"/>
      <c r="REN132" s="277"/>
      <c r="REO132" s="277"/>
      <c r="REP132" s="277"/>
      <c r="REQ132" s="277"/>
      <c r="RER132" s="277"/>
      <c r="RES132" s="277"/>
      <c r="RET132" s="277"/>
      <c r="REU132" s="277"/>
      <c r="REV132" s="277"/>
      <c r="REW132" s="277"/>
      <c r="REX132" s="277"/>
      <c r="REY132" s="277"/>
      <c r="REZ132" s="277"/>
      <c r="RFA132" s="277"/>
      <c r="RFB132" s="277"/>
      <c r="RFC132" s="277"/>
      <c r="RFD132" s="277"/>
      <c r="RFE132" s="277"/>
      <c r="RFF132" s="277"/>
      <c r="RFG132" s="277"/>
      <c r="RFH132" s="277"/>
      <c r="RFI132" s="277"/>
      <c r="RFJ132" s="277"/>
      <c r="RFK132" s="277"/>
      <c r="RFL132" s="277"/>
      <c r="RFM132" s="277"/>
      <c r="RFN132" s="277"/>
      <c r="RFO132" s="277"/>
      <c r="RFP132" s="277"/>
      <c r="RFQ132" s="277"/>
      <c r="RFR132" s="277"/>
      <c r="RFS132" s="277"/>
      <c r="RFT132" s="277"/>
      <c r="RFU132" s="277"/>
      <c r="RFV132" s="277"/>
      <c r="RFW132" s="277"/>
      <c r="RFX132" s="277"/>
      <c r="RFY132" s="277"/>
      <c r="RFZ132" s="277"/>
      <c r="RGA132" s="277"/>
      <c r="RGB132" s="277"/>
      <c r="RGC132" s="277"/>
      <c r="RGD132" s="277"/>
      <c r="RGE132" s="277"/>
      <c r="RGF132" s="277"/>
      <c r="RGG132" s="277"/>
      <c r="RGH132" s="277"/>
      <c r="RGI132" s="277"/>
      <c r="RGJ132" s="277"/>
      <c r="RGK132" s="277"/>
      <c r="RGL132" s="277"/>
      <c r="RGM132" s="277"/>
      <c r="RGN132" s="277"/>
      <c r="RGO132" s="277"/>
      <c r="RGP132" s="277"/>
      <c r="RGQ132" s="277"/>
      <c r="RGR132" s="277"/>
      <c r="RGS132" s="277"/>
      <c r="RGT132" s="277"/>
      <c r="RGU132" s="277"/>
      <c r="RGV132" s="277"/>
      <c r="RGW132" s="277"/>
      <c r="RGX132" s="277"/>
      <c r="RGY132" s="277"/>
      <c r="RGZ132" s="277"/>
      <c r="RHA132" s="277"/>
      <c r="RHB132" s="277"/>
      <c r="RHC132" s="277"/>
      <c r="RHD132" s="277"/>
      <c r="RHE132" s="277"/>
      <c r="RHF132" s="277"/>
      <c r="RHG132" s="277"/>
      <c r="RHH132" s="277"/>
      <c r="RHI132" s="277"/>
      <c r="RHJ132" s="277"/>
      <c r="RHK132" s="277"/>
      <c r="RHL132" s="277"/>
      <c r="RHM132" s="277"/>
      <c r="RHN132" s="277"/>
      <c r="RHO132" s="277"/>
      <c r="RHP132" s="277"/>
      <c r="RHQ132" s="277"/>
      <c r="RHR132" s="277"/>
      <c r="RHS132" s="277"/>
      <c r="RHT132" s="277"/>
      <c r="RHU132" s="277"/>
      <c r="RHV132" s="277"/>
      <c r="RHW132" s="277"/>
      <c r="RHX132" s="277"/>
      <c r="RHY132" s="277"/>
      <c r="RHZ132" s="277"/>
      <c r="RIA132" s="277"/>
      <c r="RIB132" s="277"/>
      <c r="RIC132" s="277"/>
      <c r="RID132" s="277"/>
      <c r="RIE132" s="277"/>
      <c r="RIF132" s="277"/>
      <c r="RIG132" s="277"/>
      <c r="RIH132" s="277"/>
      <c r="RII132" s="277"/>
      <c r="RIJ132" s="277"/>
      <c r="RIK132" s="277"/>
      <c r="RIL132" s="277"/>
      <c r="RIM132" s="277"/>
      <c r="RIN132" s="277"/>
      <c r="RIO132" s="277"/>
      <c r="RIP132" s="277"/>
      <c r="RIQ132" s="277"/>
      <c r="RIR132" s="277"/>
      <c r="RIS132" s="277"/>
      <c r="RIT132" s="277"/>
      <c r="RIU132" s="277"/>
      <c r="RIV132" s="277"/>
      <c r="RIW132" s="277"/>
      <c r="RIX132" s="277"/>
      <c r="RIY132" s="277"/>
      <c r="RIZ132" s="277"/>
      <c r="RJA132" s="277"/>
      <c r="RJB132" s="277"/>
      <c r="RJC132" s="277"/>
      <c r="RJD132" s="277"/>
      <c r="RJE132" s="277"/>
      <c r="RJF132" s="277"/>
      <c r="RJG132" s="277"/>
      <c r="RJH132" s="277"/>
      <c r="RJI132" s="277"/>
      <c r="RJJ132" s="277"/>
      <c r="RJK132" s="277"/>
      <c r="RJL132" s="277"/>
      <c r="RJM132" s="277"/>
      <c r="RJN132" s="277"/>
      <c r="RJO132" s="277"/>
      <c r="RJP132" s="277"/>
      <c r="RJQ132" s="277"/>
      <c r="RJR132" s="277"/>
      <c r="RJS132" s="277"/>
      <c r="RJT132" s="277"/>
      <c r="RJU132" s="277"/>
      <c r="RJV132" s="277"/>
      <c r="RJW132" s="277"/>
      <c r="RJX132" s="277"/>
      <c r="RJY132" s="277"/>
      <c r="RJZ132" s="277"/>
      <c r="RKA132" s="277"/>
      <c r="RKB132" s="277"/>
      <c r="RKC132" s="277"/>
      <c r="RKD132" s="277"/>
      <c r="RKE132" s="277"/>
      <c r="RKF132" s="277"/>
      <c r="RKG132" s="277"/>
      <c r="RKH132" s="277"/>
      <c r="RKI132" s="277"/>
      <c r="RKJ132" s="277"/>
      <c r="RKK132" s="277"/>
      <c r="RKL132" s="277"/>
      <c r="RKM132" s="277"/>
      <c r="RKN132" s="277"/>
      <c r="RKO132" s="277"/>
      <c r="RKP132" s="277"/>
      <c r="RKQ132" s="277"/>
      <c r="RKR132" s="277"/>
      <c r="RKS132" s="277"/>
      <c r="RKT132" s="277"/>
      <c r="RKU132" s="277"/>
      <c r="RKV132" s="277"/>
      <c r="RKW132" s="277"/>
      <c r="RKX132" s="277"/>
      <c r="RKY132" s="277"/>
      <c r="RKZ132" s="277"/>
      <c r="RLA132" s="277"/>
      <c r="RLB132" s="277"/>
      <c r="RLC132" s="277"/>
      <c r="RLD132" s="277"/>
      <c r="RLE132" s="277"/>
      <c r="RLF132" s="277"/>
      <c r="RLG132" s="277"/>
      <c r="RLH132" s="277"/>
      <c r="RLI132" s="277"/>
      <c r="RLJ132" s="277"/>
      <c r="RLK132" s="277"/>
      <c r="RLL132" s="277"/>
      <c r="RLM132" s="277"/>
      <c r="RLN132" s="277"/>
      <c r="RLO132" s="277"/>
      <c r="RLP132" s="277"/>
      <c r="RLQ132" s="277"/>
      <c r="RLR132" s="277"/>
      <c r="RLS132" s="277"/>
      <c r="RLT132" s="277"/>
      <c r="RLU132" s="277"/>
      <c r="RLV132" s="277"/>
      <c r="RLW132" s="277"/>
      <c r="RLX132" s="277"/>
      <c r="RLY132" s="277"/>
      <c r="RLZ132" s="277"/>
      <c r="RMA132" s="277"/>
      <c r="RMB132" s="277"/>
      <c r="RMC132" s="277"/>
      <c r="RMD132" s="277"/>
      <c r="RME132" s="277"/>
      <c r="RMF132" s="277"/>
      <c r="RMG132" s="277"/>
      <c r="RMH132" s="277"/>
      <c r="RMI132" s="277"/>
      <c r="RMJ132" s="277"/>
      <c r="RMK132" s="277"/>
      <c r="RML132" s="277"/>
      <c r="RMM132" s="277"/>
      <c r="RMN132" s="277"/>
      <c r="RMO132" s="277"/>
      <c r="RMP132" s="277"/>
      <c r="RMQ132" s="277"/>
      <c r="RMR132" s="277"/>
      <c r="RMS132" s="277"/>
      <c r="RMT132" s="277"/>
      <c r="RMU132" s="277"/>
      <c r="RMV132" s="277"/>
      <c r="RMW132" s="277"/>
      <c r="RMX132" s="277"/>
      <c r="RMY132" s="277"/>
      <c r="RMZ132" s="277"/>
      <c r="RNA132" s="277"/>
      <c r="RNB132" s="277"/>
      <c r="RNC132" s="277"/>
      <c r="RND132" s="277"/>
      <c r="RNE132" s="277"/>
      <c r="RNF132" s="277"/>
      <c r="RNG132" s="277"/>
      <c r="RNH132" s="277"/>
      <c r="RNI132" s="277"/>
      <c r="RNJ132" s="277"/>
      <c r="RNK132" s="277"/>
      <c r="RNL132" s="277"/>
      <c r="RNM132" s="277"/>
      <c r="RNN132" s="277"/>
      <c r="RNO132" s="277"/>
      <c r="RNP132" s="277"/>
      <c r="RNQ132" s="277"/>
      <c r="RNR132" s="277"/>
      <c r="RNS132" s="277"/>
      <c r="RNT132" s="277"/>
      <c r="RNU132" s="277"/>
      <c r="RNV132" s="277"/>
      <c r="RNW132" s="277"/>
      <c r="RNX132" s="277"/>
      <c r="RNY132" s="277"/>
      <c r="RNZ132" s="277"/>
      <c r="ROA132" s="277"/>
      <c r="ROB132" s="277"/>
      <c r="ROC132" s="277"/>
      <c r="ROD132" s="277"/>
      <c r="ROE132" s="277"/>
      <c r="ROF132" s="277"/>
      <c r="ROG132" s="277"/>
      <c r="ROH132" s="277"/>
      <c r="ROI132" s="277"/>
      <c r="ROJ132" s="277"/>
      <c r="ROK132" s="277"/>
      <c r="ROL132" s="277"/>
      <c r="ROM132" s="277"/>
      <c r="RON132" s="277"/>
      <c r="ROO132" s="277"/>
      <c r="ROP132" s="277"/>
      <c r="ROQ132" s="277"/>
      <c r="ROR132" s="277"/>
      <c r="ROS132" s="277"/>
      <c r="ROT132" s="277"/>
      <c r="ROU132" s="277"/>
      <c r="ROV132" s="277"/>
      <c r="ROW132" s="277"/>
      <c r="ROX132" s="277"/>
      <c r="ROY132" s="277"/>
      <c r="ROZ132" s="277"/>
      <c r="RPA132" s="277"/>
      <c r="RPB132" s="277"/>
      <c r="RPC132" s="277"/>
      <c r="RPD132" s="277"/>
      <c r="RPE132" s="277"/>
      <c r="RPF132" s="277"/>
      <c r="RPG132" s="277"/>
      <c r="RPH132" s="277"/>
      <c r="RPI132" s="277"/>
      <c r="RPJ132" s="277"/>
      <c r="RPK132" s="277"/>
      <c r="RPL132" s="277"/>
      <c r="RPM132" s="277"/>
      <c r="RPN132" s="277"/>
      <c r="RPO132" s="277"/>
      <c r="RPP132" s="277"/>
      <c r="RPQ132" s="277"/>
      <c r="RPR132" s="277"/>
      <c r="RPS132" s="277"/>
      <c r="RPT132" s="277"/>
      <c r="RPU132" s="277"/>
      <c r="RPV132" s="277"/>
      <c r="RPW132" s="277"/>
      <c r="RPX132" s="277"/>
      <c r="RPY132" s="277"/>
      <c r="RPZ132" s="277"/>
      <c r="RQA132" s="277"/>
      <c r="RQB132" s="277"/>
      <c r="RQC132" s="277"/>
      <c r="RQD132" s="277"/>
      <c r="RQE132" s="277"/>
      <c r="RQF132" s="277"/>
      <c r="RQG132" s="277"/>
      <c r="RQH132" s="277"/>
      <c r="RQI132" s="277"/>
      <c r="RQJ132" s="277"/>
      <c r="RQK132" s="277"/>
      <c r="RQL132" s="277"/>
      <c r="RQM132" s="277"/>
      <c r="RQN132" s="277"/>
      <c r="RQO132" s="277"/>
      <c r="RQP132" s="277"/>
      <c r="RQQ132" s="277"/>
      <c r="RQR132" s="277"/>
      <c r="RQS132" s="277"/>
      <c r="RQT132" s="277"/>
      <c r="RQU132" s="277"/>
      <c r="RQV132" s="277"/>
      <c r="RQW132" s="277"/>
      <c r="RQX132" s="277"/>
      <c r="RQY132" s="277"/>
      <c r="RQZ132" s="277"/>
      <c r="RRA132" s="277"/>
      <c r="RRB132" s="277"/>
      <c r="RRC132" s="277"/>
      <c r="RRD132" s="277"/>
      <c r="RRE132" s="277"/>
      <c r="RRF132" s="277"/>
      <c r="RRG132" s="277"/>
      <c r="RRH132" s="277"/>
      <c r="RRI132" s="277"/>
      <c r="RRJ132" s="277"/>
      <c r="RRK132" s="277"/>
      <c r="RRL132" s="277"/>
      <c r="RRM132" s="277"/>
      <c r="RRN132" s="277"/>
      <c r="RRO132" s="277"/>
      <c r="RRP132" s="277"/>
      <c r="RRQ132" s="277"/>
      <c r="RRR132" s="277"/>
      <c r="RRS132" s="277"/>
      <c r="RRT132" s="277"/>
      <c r="RRU132" s="277"/>
      <c r="RRV132" s="277"/>
      <c r="RRW132" s="277"/>
      <c r="RRX132" s="277"/>
      <c r="RRY132" s="277"/>
      <c r="RRZ132" s="277"/>
      <c r="RSA132" s="277"/>
      <c r="RSB132" s="277"/>
      <c r="RSC132" s="277"/>
      <c r="RSD132" s="277"/>
      <c r="RSE132" s="277"/>
      <c r="RSF132" s="277"/>
      <c r="RSG132" s="277"/>
      <c r="RSH132" s="277"/>
      <c r="RSI132" s="277"/>
      <c r="RSJ132" s="277"/>
      <c r="RSK132" s="277"/>
      <c r="RSL132" s="277"/>
      <c r="RSM132" s="277"/>
      <c r="RSN132" s="277"/>
      <c r="RSO132" s="277"/>
      <c r="RSP132" s="277"/>
      <c r="RSQ132" s="277"/>
      <c r="RSR132" s="277"/>
      <c r="RSS132" s="277"/>
      <c r="RST132" s="277"/>
      <c r="RSU132" s="277"/>
      <c r="RSV132" s="277"/>
      <c r="RSW132" s="277"/>
      <c r="RSX132" s="277"/>
      <c r="RSY132" s="277"/>
      <c r="RSZ132" s="277"/>
      <c r="RTA132" s="277"/>
      <c r="RTB132" s="277"/>
      <c r="RTC132" s="277"/>
      <c r="RTD132" s="277"/>
      <c r="RTE132" s="277"/>
      <c r="RTF132" s="277"/>
      <c r="RTG132" s="277"/>
      <c r="RTH132" s="277"/>
      <c r="RTI132" s="277"/>
      <c r="RTJ132" s="277"/>
      <c r="RTK132" s="277"/>
      <c r="RTL132" s="277"/>
      <c r="RTM132" s="277"/>
      <c r="RTN132" s="277"/>
      <c r="RTO132" s="277"/>
      <c r="RTP132" s="277"/>
      <c r="RTQ132" s="277"/>
      <c r="RTR132" s="277"/>
      <c r="RTS132" s="277"/>
      <c r="RTT132" s="277"/>
      <c r="RTU132" s="277"/>
      <c r="RTV132" s="277"/>
      <c r="RTW132" s="277"/>
      <c r="RTX132" s="277"/>
      <c r="RTY132" s="277"/>
      <c r="RTZ132" s="277"/>
      <c r="RUA132" s="277"/>
      <c r="RUB132" s="277"/>
      <c r="RUC132" s="277"/>
      <c r="RUD132" s="277"/>
      <c r="RUE132" s="277"/>
      <c r="RUF132" s="277"/>
      <c r="RUG132" s="277"/>
      <c r="RUH132" s="277"/>
      <c r="RUI132" s="277"/>
      <c r="RUJ132" s="277"/>
      <c r="RUK132" s="277"/>
      <c r="RUL132" s="277"/>
      <c r="RUM132" s="277"/>
      <c r="RUN132" s="277"/>
      <c r="RUO132" s="277"/>
      <c r="RUP132" s="277"/>
      <c r="RUQ132" s="277"/>
      <c r="RUR132" s="277"/>
      <c r="RUS132" s="277"/>
      <c r="RUT132" s="277"/>
      <c r="RUU132" s="277"/>
      <c r="RUV132" s="277"/>
      <c r="RUW132" s="277"/>
      <c r="RUX132" s="277"/>
      <c r="RUY132" s="277"/>
      <c r="RUZ132" s="277"/>
      <c r="RVA132" s="277"/>
      <c r="RVB132" s="277"/>
      <c r="RVC132" s="277"/>
      <c r="RVD132" s="277"/>
      <c r="RVE132" s="277"/>
      <c r="RVF132" s="277"/>
      <c r="RVG132" s="277"/>
      <c r="RVH132" s="277"/>
      <c r="RVI132" s="277"/>
      <c r="RVJ132" s="277"/>
      <c r="RVK132" s="277"/>
      <c r="RVL132" s="277"/>
      <c r="RVM132" s="277"/>
      <c r="RVN132" s="277"/>
      <c r="RVO132" s="277"/>
      <c r="RVP132" s="277"/>
      <c r="RVQ132" s="277"/>
      <c r="RVR132" s="277"/>
      <c r="RVS132" s="277"/>
      <c r="RVT132" s="277"/>
      <c r="RVU132" s="277"/>
      <c r="RVV132" s="277"/>
      <c r="RVW132" s="277"/>
      <c r="RVX132" s="277"/>
      <c r="RVY132" s="277"/>
      <c r="RVZ132" s="277"/>
      <c r="RWA132" s="277"/>
      <c r="RWB132" s="277"/>
      <c r="RWC132" s="277"/>
      <c r="RWD132" s="277"/>
      <c r="RWE132" s="277"/>
      <c r="RWF132" s="277"/>
      <c r="RWG132" s="277"/>
      <c r="RWH132" s="277"/>
      <c r="RWI132" s="277"/>
      <c r="RWJ132" s="277"/>
      <c r="RWK132" s="277"/>
      <c r="RWL132" s="277"/>
      <c r="RWM132" s="277"/>
      <c r="RWN132" s="277"/>
      <c r="RWO132" s="277"/>
      <c r="RWP132" s="277"/>
      <c r="RWQ132" s="277"/>
      <c r="RWR132" s="277"/>
      <c r="RWS132" s="277"/>
      <c r="RWT132" s="277"/>
      <c r="RWU132" s="277"/>
      <c r="RWV132" s="277"/>
      <c r="RWW132" s="277"/>
      <c r="RWX132" s="277"/>
      <c r="RWY132" s="277"/>
      <c r="RWZ132" s="277"/>
      <c r="RXA132" s="277"/>
      <c r="RXB132" s="277"/>
      <c r="RXC132" s="277"/>
      <c r="RXD132" s="277"/>
      <c r="RXE132" s="277"/>
      <c r="RXF132" s="277"/>
      <c r="RXG132" s="277"/>
      <c r="RXH132" s="277"/>
      <c r="RXI132" s="277"/>
      <c r="RXJ132" s="277"/>
      <c r="RXK132" s="277"/>
      <c r="RXL132" s="277"/>
      <c r="RXM132" s="277"/>
      <c r="RXN132" s="277"/>
      <c r="RXO132" s="277"/>
      <c r="RXP132" s="277"/>
      <c r="RXQ132" s="277"/>
      <c r="RXR132" s="277"/>
      <c r="RXS132" s="277"/>
      <c r="RXT132" s="277"/>
      <c r="RXU132" s="277"/>
      <c r="RXV132" s="277"/>
      <c r="RXW132" s="277"/>
      <c r="RXX132" s="277"/>
      <c r="RXY132" s="277"/>
      <c r="RXZ132" s="277"/>
      <c r="RYA132" s="277"/>
      <c r="RYB132" s="277"/>
      <c r="RYC132" s="277"/>
      <c r="RYD132" s="277"/>
      <c r="RYE132" s="277"/>
      <c r="RYF132" s="277"/>
      <c r="RYG132" s="277"/>
      <c r="RYH132" s="277"/>
      <c r="RYI132" s="277"/>
      <c r="RYJ132" s="277"/>
      <c r="RYK132" s="277"/>
      <c r="RYL132" s="277"/>
      <c r="RYM132" s="277"/>
      <c r="RYN132" s="277"/>
      <c r="RYO132" s="277"/>
      <c r="RYP132" s="277"/>
      <c r="RYQ132" s="277"/>
      <c r="RYR132" s="277"/>
      <c r="RYS132" s="277"/>
      <c r="RYT132" s="277"/>
      <c r="RYU132" s="277"/>
      <c r="RYV132" s="277"/>
      <c r="RYW132" s="277"/>
      <c r="RYX132" s="277"/>
      <c r="RYY132" s="277"/>
      <c r="RYZ132" s="277"/>
      <c r="RZA132" s="277"/>
      <c r="RZB132" s="277"/>
      <c r="RZC132" s="277"/>
      <c r="RZD132" s="277"/>
      <c r="RZE132" s="277"/>
      <c r="RZF132" s="277"/>
      <c r="RZG132" s="277"/>
      <c r="RZH132" s="277"/>
      <c r="RZI132" s="277"/>
      <c r="RZJ132" s="277"/>
      <c r="RZK132" s="277"/>
      <c r="RZL132" s="277"/>
      <c r="RZM132" s="277"/>
      <c r="RZN132" s="277"/>
      <c r="RZO132" s="277"/>
      <c r="RZP132" s="277"/>
      <c r="RZQ132" s="277"/>
      <c r="RZR132" s="277"/>
      <c r="RZS132" s="277"/>
      <c r="RZT132" s="277"/>
      <c r="RZU132" s="277"/>
      <c r="RZV132" s="277"/>
      <c r="RZW132" s="277"/>
      <c r="RZX132" s="277"/>
      <c r="RZY132" s="277"/>
      <c r="RZZ132" s="277"/>
      <c r="SAA132" s="277"/>
      <c r="SAB132" s="277"/>
      <c r="SAC132" s="277"/>
      <c r="SAD132" s="277"/>
      <c r="SAE132" s="277"/>
      <c r="SAF132" s="277"/>
      <c r="SAG132" s="277"/>
      <c r="SAH132" s="277"/>
      <c r="SAI132" s="277"/>
      <c r="SAJ132" s="277"/>
      <c r="SAK132" s="277"/>
      <c r="SAL132" s="277"/>
      <c r="SAM132" s="277"/>
      <c r="SAN132" s="277"/>
      <c r="SAO132" s="277"/>
      <c r="SAP132" s="277"/>
      <c r="SAQ132" s="277"/>
      <c r="SAR132" s="277"/>
      <c r="SAS132" s="277"/>
      <c r="SAT132" s="277"/>
      <c r="SAU132" s="277"/>
      <c r="SAV132" s="277"/>
      <c r="SAW132" s="277"/>
      <c r="SAX132" s="277"/>
      <c r="SAY132" s="277"/>
      <c r="SAZ132" s="277"/>
      <c r="SBA132" s="277"/>
      <c r="SBB132" s="277"/>
      <c r="SBC132" s="277"/>
      <c r="SBD132" s="277"/>
      <c r="SBE132" s="277"/>
      <c r="SBF132" s="277"/>
      <c r="SBG132" s="277"/>
      <c r="SBH132" s="277"/>
      <c r="SBI132" s="277"/>
      <c r="SBJ132" s="277"/>
      <c r="SBK132" s="277"/>
      <c r="SBL132" s="277"/>
      <c r="SBM132" s="277"/>
      <c r="SBN132" s="277"/>
      <c r="SBO132" s="277"/>
      <c r="SBP132" s="277"/>
      <c r="SBQ132" s="277"/>
      <c r="SBR132" s="277"/>
      <c r="SBS132" s="277"/>
      <c r="SBT132" s="277"/>
      <c r="SBU132" s="277"/>
      <c r="SBV132" s="277"/>
      <c r="SBW132" s="277"/>
      <c r="SBX132" s="277"/>
      <c r="SBY132" s="277"/>
      <c r="SBZ132" s="277"/>
      <c r="SCA132" s="277"/>
      <c r="SCB132" s="277"/>
      <c r="SCC132" s="277"/>
      <c r="SCD132" s="277"/>
      <c r="SCE132" s="277"/>
      <c r="SCF132" s="277"/>
      <c r="SCG132" s="277"/>
      <c r="SCH132" s="277"/>
      <c r="SCI132" s="277"/>
      <c r="SCJ132" s="277"/>
      <c r="SCK132" s="277"/>
      <c r="SCL132" s="277"/>
      <c r="SCM132" s="277"/>
      <c r="SCN132" s="277"/>
      <c r="SCO132" s="277"/>
      <c r="SCP132" s="277"/>
      <c r="SCQ132" s="277"/>
      <c r="SCR132" s="277"/>
      <c r="SCS132" s="277"/>
      <c r="SCT132" s="277"/>
      <c r="SCU132" s="277"/>
      <c r="SCV132" s="277"/>
      <c r="SCW132" s="277"/>
      <c r="SCX132" s="277"/>
      <c r="SCY132" s="277"/>
      <c r="SCZ132" s="277"/>
      <c r="SDA132" s="277"/>
      <c r="SDB132" s="277"/>
      <c r="SDC132" s="277"/>
      <c r="SDD132" s="277"/>
      <c r="SDE132" s="277"/>
      <c r="SDF132" s="277"/>
      <c r="SDG132" s="277"/>
      <c r="SDH132" s="277"/>
      <c r="SDI132" s="277"/>
      <c r="SDJ132" s="277"/>
      <c r="SDK132" s="277"/>
      <c r="SDL132" s="277"/>
      <c r="SDM132" s="277"/>
      <c r="SDN132" s="277"/>
      <c r="SDO132" s="277"/>
      <c r="SDP132" s="277"/>
      <c r="SDQ132" s="277"/>
      <c r="SDR132" s="277"/>
      <c r="SDS132" s="277"/>
      <c r="SDT132" s="277"/>
      <c r="SDU132" s="277"/>
      <c r="SDV132" s="277"/>
      <c r="SDW132" s="277"/>
      <c r="SDX132" s="277"/>
      <c r="SDY132" s="277"/>
      <c r="SDZ132" s="277"/>
      <c r="SEA132" s="277"/>
      <c r="SEB132" s="277"/>
      <c r="SEC132" s="277"/>
      <c r="SED132" s="277"/>
      <c r="SEE132" s="277"/>
      <c r="SEF132" s="277"/>
      <c r="SEG132" s="277"/>
      <c r="SEH132" s="277"/>
      <c r="SEI132" s="277"/>
      <c r="SEJ132" s="277"/>
      <c r="SEK132" s="277"/>
      <c r="SEL132" s="277"/>
      <c r="SEM132" s="277"/>
      <c r="SEN132" s="277"/>
      <c r="SEO132" s="277"/>
      <c r="SEP132" s="277"/>
      <c r="SEQ132" s="277"/>
      <c r="SER132" s="277"/>
      <c r="SES132" s="277"/>
      <c r="SET132" s="277"/>
      <c r="SEU132" s="277"/>
      <c r="SEV132" s="277"/>
      <c r="SEW132" s="277"/>
      <c r="SEX132" s="277"/>
      <c r="SEY132" s="277"/>
      <c r="SEZ132" s="277"/>
      <c r="SFA132" s="277"/>
      <c r="SFB132" s="277"/>
      <c r="SFC132" s="277"/>
      <c r="SFD132" s="277"/>
      <c r="SFE132" s="277"/>
      <c r="SFF132" s="277"/>
      <c r="SFG132" s="277"/>
      <c r="SFH132" s="277"/>
      <c r="SFI132" s="277"/>
      <c r="SFJ132" s="277"/>
      <c r="SFK132" s="277"/>
      <c r="SFL132" s="277"/>
      <c r="SFM132" s="277"/>
      <c r="SFN132" s="277"/>
      <c r="SFO132" s="277"/>
      <c r="SFP132" s="277"/>
      <c r="SFQ132" s="277"/>
      <c r="SFR132" s="277"/>
      <c r="SFS132" s="277"/>
      <c r="SFT132" s="277"/>
      <c r="SFU132" s="277"/>
      <c r="SFV132" s="277"/>
      <c r="SFW132" s="277"/>
      <c r="SFX132" s="277"/>
      <c r="SFY132" s="277"/>
      <c r="SFZ132" s="277"/>
      <c r="SGA132" s="277"/>
      <c r="SGB132" s="277"/>
      <c r="SGC132" s="277"/>
      <c r="SGD132" s="277"/>
      <c r="SGE132" s="277"/>
      <c r="SGF132" s="277"/>
      <c r="SGG132" s="277"/>
      <c r="SGH132" s="277"/>
      <c r="SGI132" s="277"/>
      <c r="SGJ132" s="277"/>
      <c r="SGK132" s="277"/>
      <c r="SGL132" s="277"/>
      <c r="SGM132" s="277"/>
      <c r="SGN132" s="277"/>
      <c r="SGO132" s="277"/>
      <c r="SGP132" s="277"/>
      <c r="SGQ132" s="277"/>
      <c r="SGR132" s="277"/>
      <c r="SGS132" s="277"/>
      <c r="SGT132" s="277"/>
      <c r="SGU132" s="277"/>
      <c r="SGV132" s="277"/>
      <c r="SGW132" s="277"/>
      <c r="SGX132" s="277"/>
      <c r="SGY132" s="277"/>
      <c r="SGZ132" s="277"/>
      <c r="SHA132" s="277"/>
      <c r="SHB132" s="277"/>
      <c r="SHC132" s="277"/>
      <c r="SHD132" s="277"/>
      <c r="SHE132" s="277"/>
      <c r="SHF132" s="277"/>
      <c r="SHG132" s="277"/>
      <c r="SHH132" s="277"/>
      <c r="SHI132" s="277"/>
      <c r="SHJ132" s="277"/>
      <c r="SHK132" s="277"/>
      <c r="SHL132" s="277"/>
      <c r="SHM132" s="277"/>
      <c r="SHN132" s="277"/>
      <c r="SHO132" s="277"/>
      <c r="SHP132" s="277"/>
      <c r="SHQ132" s="277"/>
      <c r="SHR132" s="277"/>
      <c r="SHS132" s="277"/>
      <c r="SHT132" s="277"/>
      <c r="SHU132" s="277"/>
      <c r="SHV132" s="277"/>
      <c r="SHW132" s="277"/>
      <c r="SHX132" s="277"/>
      <c r="SHY132" s="277"/>
      <c r="SHZ132" s="277"/>
      <c r="SIA132" s="277"/>
      <c r="SIB132" s="277"/>
      <c r="SIC132" s="277"/>
      <c r="SID132" s="277"/>
      <c r="SIE132" s="277"/>
      <c r="SIF132" s="277"/>
      <c r="SIG132" s="277"/>
      <c r="SIH132" s="277"/>
      <c r="SII132" s="277"/>
      <c r="SIJ132" s="277"/>
      <c r="SIK132" s="277"/>
      <c r="SIL132" s="277"/>
      <c r="SIM132" s="277"/>
      <c r="SIN132" s="277"/>
      <c r="SIO132" s="277"/>
      <c r="SIP132" s="277"/>
      <c r="SIQ132" s="277"/>
      <c r="SIR132" s="277"/>
      <c r="SIS132" s="277"/>
      <c r="SIT132" s="277"/>
      <c r="SIU132" s="277"/>
      <c r="SIV132" s="277"/>
      <c r="SIW132" s="277"/>
      <c r="SIX132" s="277"/>
      <c r="SIY132" s="277"/>
      <c r="SIZ132" s="277"/>
      <c r="SJA132" s="277"/>
      <c r="SJB132" s="277"/>
      <c r="SJC132" s="277"/>
      <c r="SJD132" s="277"/>
      <c r="SJE132" s="277"/>
      <c r="SJF132" s="277"/>
      <c r="SJG132" s="277"/>
      <c r="SJH132" s="277"/>
      <c r="SJI132" s="277"/>
      <c r="SJJ132" s="277"/>
      <c r="SJK132" s="277"/>
      <c r="SJL132" s="277"/>
      <c r="SJM132" s="277"/>
      <c r="SJN132" s="277"/>
      <c r="SJO132" s="277"/>
      <c r="SJP132" s="277"/>
      <c r="SJQ132" s="277"/>
      <c r="SJR132" s="277"/>
      <c r="SJS132" s="277"/>
      <c r="SJT132" s="277"/>
      <c r="SJU132" s="277"/>
      <c r="SJV132" s="277"/>
      <c r="SJW132" s="277"/>
      <c r="SJX132" s="277"/>
      <c r="SJY132" s="277"/>
      <c r="SJZ132" s="277"/>
      <c r="SKA132" s="277"/>
      <c r="SKB132" s="277"/>
      <c r="SKC132" s="277"/>
      <c r="SKD132" s="277"/>
      <c r="SKE132" s="277"/>
      <c r="SKF132" s="277"/>
      <c r="SKG132" s="277"/>
      <c r="SKH132" s="277"/>
      <c r="SKI132" s="277"/>
      <c r="SKJ132" s="277"/>
      <c r="SKK132" s="277"/>
      <c r="SKL132" s="277"/>
      <c r="SKM132" s="277"/>
      <c r="SKN132" s="277"/>
      <c r="SKO132" s="277"/>
      <c r="SKP132" s="277"/>
      <c r="SKQ132" s="277"/>
      <c r="SKR132" s="277"/>
      <c r="SKS132" s="277"/>
      <c r="SKT132" s="277"/>
      <c r="SKU132" s="277"/>
      <c r="SKV132" s="277"/>
      <c r="SKW132" s="277"/>
      <c r="SKX132" s="277"/>
      <c r="SKY132" s="277"/>
      <c r="SKZ132" s="277"/>
      <c r="SLA132" s="277"/>
      <c r="SLB132" s="277"/>
      <c r="SLC132" s="277"/>
      <c r="SLD132" s="277"/>
      <c r="SLE132" s="277"/>
      <c r="SLF132" s="277"/>
      <c r="SLG132" s="277"/>
      <c r="SLH132" s="277"/>
      <c r="SLI132" s="277"/>
      <c r="SLJ132" s="277"/>
      <c r="SLK132" s="277"/>
      <c r="SLL132" s="277"/>
      <c r="SLM132" s="277"/>
      <c r="SLN132" s="277"/>
      <c r="SLO132" s="277"/>
      <c r="SLP132" s="277"/>
      <c r="SLQ132" s="277"/>
      <c r="SLR132" s="277"/>
      <c r="SLS132" s="277"/>
      <c r="SLT132" s="277"/>
      <c r="SLU132" s="277"/>
      <c r="SLV132" s="277"/>
      <c r="SLW132" s="277"/>
      <c r="SLX132" s="277"/>
      <c r="SLY132" s="277"/>
      <c r="SLZ132" s="277"/>
      <c r="SMA132" s="277"/>
      <c r="SMB132" s="277"/>
      <c r="SMC132" s="277"/>
      <c r="SMD132" s="277"/>
      <c r="SME132" s="277"/>
      <c r="SMF132" s="277"/>
      <c r="SMG132" s="277"/>
      <c r="SMH132" s="277"/>
      <c r="SMI132" s="277"/>
      <c r="SMJ132" s="277"/>
      <c r="SMK132" s="277"/>
      <c r="SML132" s="277"/>
      <c r="SMM132" s="277"/>
      <c r="SMN132" s="277"/>
      <c r="SMO132" s="277"/>
      <c r="SMP132" s="277"/>
      <c r="SMQ132" s="277"/>
      <c r="SMR132" s="277"/>
      <c r="SMS132" s="277"/>
      <c r="SMT132" s="277"/>
      <c r="SMU132" s="277"/>
      <c r="SMV132" s="277"/>
      <c r="SMW132" s="277"/>
      <c r="SMX132" s="277"/>
      <c r="SMY132" s="277"/>
      <c r="SMZ132" s="277"/>
      <c r="SNA132" s="277"/>
      <c r="SNB132" s="277"/>
      <c r="SNC132" s="277"/>
      <c r="SND132" s="277"/>
      <c r="SNE132" s="277"/>
      <c r="SNF132" s="277"/>
      <c r="SNG132" s="277"/>
      <c r="SNH132" s="277"/>
      <c r="SNI132" s="277"/>
      <c r="SNJ132" s="277"/>
      <c r="SNK132" s="277"/>
      <c r="SNL132" s="277"/>
      <c r="SNM132" s="277"/>
      <c r="SNN132" s="277"/>
      <c r="SNO132" s="277"/>
      <c r="SNP132" s="277"/>
      <c r="SNQ132" s="277"/>
      <c r="SNR132" s="277"/>
      <c r="SNS132" s="277"/>
      <c r="SNT132" s="277"/>
      <c r="SNU132" s="277"/>
      <c r="SNV132" s="277"/>
      <c r="SNW132" s="277"/>
      <c r="SNX132" s="277"/>
      <c r="SNY132" s="277"/>
      <c r="SNZ132" s="277"/>
      <c r="SOA132" s="277"/>
      <c r="SOB132" s="277"/>
      <c r="SOC132" s="277"/>
      <c r="SOD132" s="277"/>
      <c r="SOE132" s="277"/>
      <c r="SOF132" s="277"/>
      <c r="SOG132" s="277"/>
      <c r="SOH132" s="277"/>
      <c r="SOI132" s="277"/>
      <c r="SOJ132" s="277"/>
      <c r="SOK132" s="277"/>
      <c r="SOL132" s="277"/>
      <c r="SOM132" s="277"/>
      <c r="SON132" s="277"/>
      <c r="SOO132" s="277"/>
      <c r="SOP132" s="277"/>
      <c r="SOQ132" s="277"/>
      <c r="SOR132" s="277"/>
      <c r="SOS132" s="277"/>
      <c r="SOT132" s="277"/>
      <c r="SOU132" s="277"/>
      <c r="SOV132" s="277"/>
      <c r="SOW132" s="277"/>
      <c r="SOX132" s="277"/>
      <c r="SOY132" s="277"/>
      <c r="SOZ132" s="277"/>
      <c r="SPA132" s="277"/>
      <c r="SPB132" s="277"/>
      <c r="SPC132" s="277"/>
      <c r="SPD132" s="277"/>
      <c r="SPE132" s="277"/>
      <c r="SPF132" s="277"/>
      <c r="SPG132" s="277"/>
      <c r="SPH132" s="277"/>
      <c r="SPI132" s="277"/>
      <c r="SPJ132" s="277"/>
      <c r="SPK132" s="277"/>
      <c r="SPL132" s="277"/>
      <c r="SPM132" s="277"/>
      <c r="SPN132" s="277"/>
      <c r="SPO132" s="277"/>
      <c r="SPP132" s="277"/>
      <c r="SPQ132" s="277"/>
      <c r="SPR132" s="277"/>
      <c r="SPS132" s="277"/>
      <c r="SPT132" s="277"/>
      <c r="SPU132" s="277"/>
      <c r="SPV132" s="277"/>
      <c r="SPW132" s="277"/>
      <c r="SPX132" s="277"/>
      <c r="SPY132" s="277"/>
      <c r="SPZ132" s="277"/>
      <c r="SQA132" s="277"/>
      <c r="SQB132" s="277"/>
      <c r="SQC132" s="277"/>
      <c r="SQD132" s="277"/>
      <c r="SQE132" s="277"/>
      <c r="SQF132" s="277"/>
      <c r="SQG132" s="277"/>
      <c r="SQH132" s="277"/>
      <c r="SQI132" s="277"/>
      <c r="SQJ132" s="277"/>
      <c r="SQK132" s="277"/>
      <c r="SQL132" s="277"/>
      <c r="SQM132" s="277"/>
      <c r="SQN132" s="277"/>
      <c r="SQO132" s="277"/>
      <c r="SQP132" s="277"/>
      <c r="SQQ132" s="277"/>
      <c r="SQR132" s="277"/>
      <c r="SQS132" s="277"/>
      <c r="SQT132" s="277"/>
      <c r="SQU132" s="277"/>
      <c r="SQV132" s="277"/>
      <c r="SQW132" s="277"/>
      <c r="SQX132" s="277"/>
      <c r="SQY132" s="277"/>
      <c r="SQZ132" s="277"/>
      <c r="SRA132" s="277"/>
      <c r="SRB132" s="277"/>
      <c r="SRC132" s="277"/>
      <c r="SRD132" s="277"/>
      <c r="SRE132" s="277"/>
      <c r="SRF132" s="277"/>
      <c r="SRG132" s="277"/>
      <c r="SRH132" s="277"/>
      <c r="SRI132" s="277"/>
      <c r="SRJ132" s="277"/>
      <c r="SRK132" s="277"/>
      <c r="SRL132" s="277"/>
      <c r="SRM132" s="277"/>
      <c r="SRN132" s="277"/>
      <c r="SRO132" s="277"/>
      <c r="SRP132" s="277"/>
      <c r="SRQ132" s="277"/>
      <c r="SRR132" s="277"/>
      <c r="SRS132" s="277"/>
      <c r="SRT132" s="277"/>
      <c r="SRU132" s="277"/>
      <c r="SRV132" s="277"/>
      <c r="SRW132" s="277"/>
      <c r="SRX132" s="277"/>
      <c r="SRY132" s="277"/>
      <c r="SRZ132" s="277"/>
      <c r="SSA132" s="277"/>
      <c r="SSB132" s="277"/>
      <c r="SSC132" s="277"/>
      <c r="SSD132" s="277"/>
      <c r="SSE132" s="277"/>
      <c r="SSF132" s="277"/>
      <c r="SSG132" s="277"/>
      <c r="SSH132" s="277"/>
      <c r="SSI132" s="277"/>
      <c r="SSJ132" s="277"/>
      <c r="SSK132" s="277"/>
      <c r="SSL132" s="277"/>
      <c r="SSM132" s="277"/>
      <c r="SSN132" s="277"/>
      <c r="SSO132" s="277"/>
      <c r="SSP132" s="277"/>
      <c r="SSQ132" s="277"/>
      <c r="SSR132" s="277"/>
      <c r="SSS132" s="277"/>
      <c r="SST132" s="277"/>
      <c r="SSU132" s="277"/>
      <c r="SSV132" s="277"/>
      <c r="SSW132" s="277"/>
      <c r="SSX132" s="277"/>
      <c r="SSY132" s="277"/>
      <c r="SSZ132" s="277"/>
      <c r="STA132" s="277"/>
      <c r="STB132" s="277"/>
      <c r="STC132" s="277"/>
      <c r="STD132" s="277"/>
      <c r="STE132" s="277"/>
      <c r="STF132" s="277"/>
      <c r="STG132" s="277"/>
      <c r="STH132" s="277"/>
      <c r="STI132" s="277"/>
      <c r="STJ132" s="277"/>
      <c r="STK132" s="277"/>
      <c r="STL132" s="277"/>
      <c r="STM132" s="277"/>
      <c r="STN132" s="277"/>
      <c r="STO132" s="277"/>
      <c r="STP132" s="277"/>
      <c r="STQ132" s="277"/>
      <c r="STR132" s="277"/>
      <c r="STS132" s="277"/>
      <c r="STT132" s="277"/>
      <c r="STU132" s="277"/>
      <c r="STV132" s="277"/>
      <c r="STW132" s="277"/>
      <c r="STX132" s="277"/>
      <c r="STY132" s="277"/>
      <c r="STZ132" s="277"/>
      <c r="SUA132" s="277"/>
      <c r="SUB132" s="277"/>
      <c r="SUC132" s="277"/>
      <c r="SUD132" s="277"/>
      <c r="SUE132" s="277"/>
      <c r="SUF132" s="277"/>
      <c r="SUG132" s="277"/>
      <c r="SUH132" s="277"/>
      <c r="SUI132" s="277"/>
      <c r="SUJ132" s="277"/>
      <c r="SUK132" s="277"/>
      <c r="SUL132" s="277"/>
      <c r="SUM132" s="277"/>
      <c r="SUN132" s="277"/>
      <c r="SUO132" s="277"/>
      <c r="SUP132" s="277"/>
      <c r="SUQ132" s="277"/>
      <c r="SUR132" s="277"/>
      <c r="SUS132" s="277"/>
      <c r="SUT132" s="277"/>
      <c r="SUU132" s="277"/>
      <c r="SUV132" s="277"/>
      <c r="SUW132" s="277"/>
      <c r="SUX132" s="277"/>
      <c r="SUY132" s="277"/>
      <c r="SUZ132" s="277"/>
      <c r="SVA132" s="277"/>
      <c r="SVB132" s="277"/>
      <c r="SVC132" s="277"/>
      <c r="SVD132" s="277"/>
      <c r="SVE132" s="277"/>
      <c r="SVF132" s="277"/>
      <c r="SVG132" s="277"/>
      <c r="SVH132" s="277"/>
      <c r="SVI132" s="277"/>
      <c r="SVJ132" s="277"/>
      <c r="SVK132" s="277"/>
      <c r="SVL132" s="277"/>
      <c r="SVM132" s="277"/>
      <c r="SVN132" s="277"/>
      <c r="SVO132" s="277"/>
      <c r="SVP132" s="277"/>
      <c r="SVQ132" s="277"/>
      <c r="SVR132" s="277"/>
      <c r="SVS132" s="277"/>
      <c r="SVT132" s="277"/>
      <c r="SVU132" s="277"/>
      <c r="SVV132" s="277"/>
      <c r="SVW132" s="277"/>
      <c r="SVX132" s="277"/>
      <c r="SVY132" s="277"/>
      <c r="SVZ132" s="277"/>
      <c r="SWA132" s="277"/>
      <c r="SWB132" s="277"/>
      <c r="SWC132" s="277"/>
      <c r="SWD132" s="277"/>
      <c r="SWE132" s="277"/>
      <c r="SWF132" s="277"/>
      <c r="SWG132" s="277"/>
      <c r="SWH132" s="277"/>
      <c r="SWI132" s="277"/>
      <c r="SWJ132" s="277"/>
      <c r="SWK132" s="277"/>
      <c r="SWL132" s="277"/>
      <c r="SWM132" s="277"/>
      <c r="SWN132" s="277"/>
      <c r="SWO132" s="277"/>
      <c r="SWP132" s="277"/>
      <c r="SWQ132" s="277"/>
      <c r="SWR132" s="277"/>
      <c r="SWS132" s="277"/>
      <c r="SWT132" s="277"/>
      <c r="SWU132" s="277"/>
      <c r="SWV132" s="277"/>
      <c r="SWW132" s="277"/>
      <c r="SWX132" s="277"/>
      <c r="SWY132" s="277"/>
      <c r="SWZ132" s="277"/>
      <c r="SXA132" s="277"/>
      <c r="SXB132" s="277"/>
      <c r="SXC132" s="277"/>
      <c r="SXD132" s="277"/>
      <c r="SXE132" s="277"/>
      <c r="SXF132" s="277"/>
      <c r="SXG132" s="277"/>
      <c r="SXH132" s="277"/>
      <c r="SXI132" s="277"/>
      <c r="SXJ132" s="277"/>
      <c r="SXK132" s="277"/>
      <c r="SXL132" s="277"/>
      <c r="SXM132" s="277"/>
      <c r="SXN132" s="277"/>
      <c r="SXO132" s="277"/>
      <c r="SXP132" s="277"/>
      <c r="SXQ132" s="277"/>
      <c r="SXR132" s="277"/>
      <c r="SXS132" s="277"/>
      <c r="SXT132" s="277"/>
      <c r="SXU132" s="277"/>
      <c r="SXV132" s="277"/>
      <c r="SXW132" s="277"/>
      <c r="SXX132" s="277"/>
      <c r="SXY132" s="277"/>
      <c r="SXZ132" s="277"/>
      <c r="SYA132" s="277"/>
      <c r="SYB132" s="277"/>
      <c r="SYC132" s="277"/>
      <c r="SYD132" s="277"/>
      <c r="SYE132" s="277"/>
      <c r="SYF132" s="277"/>
      <c r="SYG132" s="277"/>
      <c r="SYH132" s="277"/>
      <c r="SYI132" s="277"/>
      <c r="SYJ132" s="277"/>
      <c r="SYK132" s="277"/>
      <c r="SYL132" s="277"/>
      <c r="SYM132" s="277"/>
      <c r="SYN132" s="277"/>
      <c r="SYO132" s="277"/>
      <c r="SYP132" s="277"/>
      <c r="SYQ132" s="277"/>
      <c r="SYR132" s="277"/>
      <c r="SYS132" s="277"/>
      <c r="SYT132" s="277"/>
      <c r="SYU132" s="277"/>
      <c r="SYV132" s="277"/>
      <c r="SYW132" s="277"/>
      <c r="SYX132" s="277"/>
      <c r="SYY132" s="277"/>
      <c r="SYZ132" s="277"/>
      <c r="SZA132" s="277"/>
      <c r="SZB132" s="277"/>
      <c r="SZC132" s="277"/>
      <c r="SZD132" s="277"/>
      <c r="SZE132" s="277"/>
      <c r="SZF132" s="277"/>
      <c r="SZG132" s="277"/>
      <c r="SZH132" s="277"/>
      <c r="SZI132" s="277"/>
      <c r="SZJ132" s="277"/>
      <c r="SZK132" s="277"/>
      <c r="SZL132" s="277"/>
      <c r="SZM132" s="277"/>
      <c r="SZN132" s="277"/>
      <c r="SZO132" s="277"/>
      <c r="SZP132" s="277"/>
      <c r="SZQ132" s="277"/>
      <c r="SZR132" s="277"/>
      <c r="SZS132" s="277"/>
      <c r="SZT132" s="277"/>
      <c r="SZU132" s="277"/>
      <c r="SZV132" s="277"/>
      <c r="SZW132" s="277"/>
      <c r="SZX132" s="277"/>
      <c r="SZY132" s="277"/>
      <c r="SZZ132" s="277"/>
      <c r="TAA132" s="277"/>
      <c r="TAB132" s="277"/>
      <c r="TAC132" s="277"/>
      <c r="TAD132" s="277"/>
      <c r="TAE132" s="277"/>
      <c r="TAF132" s="277"/>
      <c r="TAG132" s="277"/>
      <c r="TAH132" s="277"/>
      <c r="TAI132" s="277"/>
      <c r="TAJ132" s="277"/>
      <c r="TAK132" s="277"/>
      <c r="TAL132" s="277"/>
      <c r="TAM132" s="277"/>
      <c r="TAN132" s="277"/>
      <c r="TAO132" s="277"/>
      <c r="TAP132" s="277"/>
      <c r="TAQ132" s="277"/>
      <c r="TAR132" s="277"/>
      <c r="TAS132" s="277"/>
      <c r="TAT132" s="277"/>
      <c r="TAU132" s="277"/>
      <c r="TAV132" s="277"/>
      <c r="TAW132" s="277"/>
      <c r="TAX132" s="277"/>
      <c r="TAY132" s="277"/>
      <c r="TAZ132" s="277"/>
      <c r="TBA132" s="277"/>
      <c r="TBB132" s="277"/>
      <c r="TBC132" s="277"/>
      <c r="TBD132" s="277"/>
      <c r="TBE132" s="277"/>
      <c r="TBF132" s="277"/>
      <c r="TBG132" s="277"/>
      <c r="TBH132" s="277"/>
      <c r="TBI132" s="277"/>
      <c r="TBJ132" s="277"/>
      <c r="TBK132" s="277"/>
      <c r="TBL132" s="277"/>
      <c r="TBM132" s="277"/>
      <c r="TBN132" s="277"/>
      <c r="TBO132" s="277"/>
      <c r="TBP132" s="277"/>
      <c r="TBQ132" s="277"/>
      <c r="TBR132" s="277"/>
      <c r="TBS132" s="277"/>
      <c r="TBT132" s="277"/>
      <c r="TBU132" s="277"/>
      <c r="TBV132" s="277"/>
      <c r="TBW132" s="277"/>
      <c r="TBX132" s="277"/>
      <c r="TBY132" s="277"/>
      <c r="TBZ132" s="277"/>
      <c r="TCA132" s="277"/>
      <c r="TCB132" s="277"/>
      <c r="TCC132" s="277"/>
      <c r="TCD132" s="277"/>
      <c r="TCE132" s="277"/>
      <c r="TCF132" s="277"/>
      <c r="TCG132" s="277"/>
      <c r="TCH132" s="277"/>
      <c r="TCI132" s="277"/>
      <c r="TCJ132" s="277"/>
      <c r="TCK132" s="277"/>
      <c r="TCL132" s="277"/>
      <c r="TCM132" s="277"/>
      <c r="TCN132" s="277"/>
      <c r="TCO132" s="277"/>
      <c r="TCP132" s="277"/>
      <c r="TCQ132" s="277"/>
      <c r="TCR132" s="277"/>
      <c r="TCS132" s="277"/>
      <c r="TCT132" s="277"/>
      <c r="TCU132" s="277"/>
      <c r="TCV132" s="277"/>
      <c r="TCW132" s="277"/>
      <c r="TCX132" s="277"/>
      <c r="TCY132" s="277"/>
      <c r="TCZ132" s="277"/>
      <c r="TDA132" s="277"/>
      <c r="TDB132" s="277"/>
      <c r="TDC132" s="277"/>
      <c r="TDD132" s="277"/>
      <c r="TDE132" s="277"/>
      <c r="TDF132" s="277"/>
      <c r="TDG132" s="277"/>
      <c r="TDH132" s="277"/>
      <c r="TDI132" s="277"/>
      <c r="TDJ132" s="277"/>
      <c r="TDK132" s="277"/>
      <c r="TDL132" s="277"/>
      <c r="TDM132" s="277"/>
      <c r="TDN132" s="277"/>
      <c r="TDO132" s="277"/>
      <c r="TDP132" s="277"/>
      <c r="TDQ132" s="277"/>
      <c r="TDR132" s="277"/>
      <c r="TDS132" s="277"/>
      <c r="TDT132" s="277"/>
      <c r="TDU132" s="277"/>
      <c r="TDV132" s="277"/>
      <c r="TDW132" s="277"/>
      <c r="TDX132" s="277"/>
      <c r="TDY132" s="277"/>
      <c r="TDZ132" s="277"/>
      <c r="TEA132" s="277"/>
      <c r="TEB132" s="277"/>
      <c r="TEC132" s="277"/>
      <c r="TED132" s="277"/>
      <c r="TEE132" s="277"/>
      <c r="TEF132" s="277"/>
      <c r="TEG132" s="277"/>
      <c r="TEH132" s="277"/>
      <c r="TEI132" s="277"/>
      <c r="TEJ132" s="277"/>
      <c r="TEK132" s="277"/>
      <c r="TEL132" s="277"/>
      <c r="TEM132" s="277"/>
      <c r="TEN132" s="277"/>
      <c r="TEO132" s="277"/>
      <c r="TEP132" s="277"/>
      <c r="TEQ132" s="277"/>
      <c r="TER132" s="277"/>
      <c r="TES132" s="277"/>
      <c r="TET132" s="277"/>
      <c r="TEU132" s="277"/>
      <c r="TEV132" s="277"/>
      <c r="TEW132" s="277"/>
      <c r="TEX132" s="277"/>
      <c r="TEY132" s="277"/>
      <c r="TEZ132" s="277"/>
      <c r="TFA132" s="277"/>
      <c r="TFB132" s="277"/>
      <c r="TFC132" s="277"/>
      <c r="TFD132" s="277"/>
      <c r="TFE132" s="277"/>
      <c r="TFF132" s="277"/>
      <c r="TFG132" s="277"/>
      <c r="TFH132" s="277"/>
      <c r="TFI132" s="277"/>
      <c r="TFJ132" s="277"/>
      <c r="TFK132" s="277"/>
      <c r="TFL132" s="277"/>
      <c r="TFM132" s="277"/>
      <c r="TFN132" s="277"/>
      <c r="TFO132" s="277"/>
      <c r="TFP132" s="277"/>
      <c r="TFQ132" s="277"/>
      <c r="TFR132" s="277"/>
      <c r="TFS132" s="277"/>
      <c r="TFT132" s="277"/>
      <c r="TFU132" s="277"/>
      <c r="TFV132" s="277"/>
      <c r="TFW132" s="277"/>
      <c r="TFX132" s="277"/>
      <c r="TFY132" s="277"/>
      <c r="TFZ132" s="277"/>
      <c r="TGA132" s="277"/>
      <c r="TGB132" s="277"/>
      <c r="TGC132" s="277"/>
      <c r="TGD132" s="277"/>
      <c r="TGE132" s="277"/>
      <c r="TGF132" s="277"/>
      <c r="TGG132" s="277"/>
      <c r="TGH132" s="277"/>
      <c r="TGI132" s="277"/>
      <c r="TGJ132" s="277"/>
      <c r="TGK132" s="277"/>
      <c r="TGL132" s="277"/>
      <c r="TGM132" s="277"/>
      <c r="TGN132" s="277"/>
      <c r="TGO132" s="277"/>
      <c r="TGP132" s="277"/>
      <c r="TGQ132" s="277"/>
      <c r="TGR132" s="277"/>
      <c r="TGS132" s="277"/>
      <c r="TGT132" s="277"/>
      <c r="TGU132" s="277"/>
      <c r="TGV132" s="277"/>
      <c r="TGW132" s="277"/>
      <c r="TGX132" s="277"/>
      <c r="TGY132" s="277"/>
      <c r="TGZ132" s="277"/>
      <c r="THA132" s="277"/>
      <c r="THB132" s="277"/>
      <c r="THC132" s="277"/>
      <c r="THD132" s="277"/>
      <c r="THE132" s="277"/>
      <c r="THF132" s="277"/>
      <c r="THG132" s="277"/>
      <c r="THH132" s="277"/>
      <c r="THI132" s="277"/>
      <c r="THJ132" s="277"/>
      <c r="THK132" s="277"/>
      <c r="THL132" s="277"/>
      <c r="THM132" s="277"/>
      <c r="THN132" s="277"/>
      <c r="THO132" s="277"/>
      <c r="THP132" s="277"/>
      <c r="THQ132" s="277"/>
      <c r="THR132" s="277"/>
      <c r="THS132" s="277"/>
      <c r="THT132" s="277"/>
      <c r="THU132" s="277"/>
      <c r="THV132" s="277"/>
      <c r="THW132" s="277"/>
      <c r="THX132" s="277"/>
      <c r="THY132" s="277"/>
      <c r="THZ132" s="277"/>
      <c r="TIA132" s="277"/>
      <c r="TIB132" s="277"/>
      <c r="TIC132" s="277"/>
      <c r="TID132" s="277"/>
      <c r="TIE132" s="277"/>
      <c r="TIF132" s="277"/>
      <c r="TIG132" s="277"/>
      <c r="TIH132" s="277"/>
      <c r="TII132" s="277"/>
      <c r="TIJ132" s="277"/>
      <c r="TIK132" s="277"/>
      <c r="TIL132" s="277"/>
      <c r="TIM132" s="277"/>
      <c r="TIN132" s="277"/>
      <c r="TIO132" s="277"/>
      <c r="TIP132" s="277"/>
      <c r="TIQ132" s="277"/>
      <c r="TIR132" s="277"/>
      <c r="TIS132" s="277"/>
      <c r="TIT132" s="277"/>
      <c r="TIU132" s="277"/>
      <c r="TIV132" s="277"/>
      <c r="TIW132" s="277"/>
      <c r="TIX132" s="277"/>
      <c r="TIY132" s="277"/>
      <c r="TIZ132" s="277"/>
      <c r="TJA132" s="277"/>
      <c r="TJB132" s="277"/>
      <c r="TJC132" s="277"/>
      <c r="TJD132" s="277"/>
      <c r="TJE132" s="277"/>
      <c r="TJF132" s="277"/>
      <c r="TJG132" s="277"/>
      <c r="TJH132" s="277"/>
      <c r="TJI132" s="277"/>
      <c r="TJJ132" s="277"/>
      <c r="TJK132" s="277"/>
      <c r="TJL132" s="277"/>
      <c r="TJM132" s="277"/>
      <c r="TJN132" s="277"/>
      <c r="TJO132" s="277"/>
      <c r="TJP132" s="277"/>
      <c r="TJQ132" s="277"/>
      <c r="TJR132" s="277"/>
      <c r="TJS132" s="277"/>
      <c r="TJT132" s="277"/>
      <c r="TJU132" s="277"/>
      <c r="TJV132" s="277"/>
      <c r="TJW132" s="277"/>
      <c r="TJX132" s="277"/>
      <c r="TJY132" s="277"/>
      <c r="TJZ132" s="277"/>
      <c r="TKA132" s="277"/>
      <c r="TKB132" s="277"/>
      <c r="TKC132" s="277"/>
      <c r="TKD132" s="277"/>
      <c r="TKE132" s="277"/>
      <c r="TKF132" s="277"/>
      <c r="TKG132" s="277"/>
      <c r="TKH132" s="277"/>
      <c r="TKI132" s="277"/>
      <c r="TKJ132" s="277"/>
      <c r="TKK132" s="277"/>
      <c r="TKL132" s="277"/>
      <c r="TKM132" s="277"/>
      <c r="TKN132" s="277"/>
      <c r="TKO132" s="277"/>
      <c r="TKP132" s="277"/>
      <c r="TKQ132" s="277"/>
      <c r="TKR132" s="277"/>
      <c r="TKS132" s="277"/>
      <c r="TKT132" s="277"/>
      <c r="TKU132" s="277"/>
      <c r="TKV132" s="277"/>
      <c r="TKW132" s="277"/>
      <c r="TKX132" s="277"/>
      <c r="TKY132" s="277"/>
      <c r="TKZ132" s="277"/>
      <c r="TLA132" s="277"/>
      <c r="TLB132" s="277"/>
      <c r="TLC132" s="277"/>
      <c r="TLD132" s="277"/>
      <c r="TLE132" s="277"/>
      <c r="TLF132" s="277"/>
      <c r="TLG132" s="277"/>
      <c r="TLH132" s="277"/>
      <c r="TLI132" s="277"/>
      <c r="TLJ132" s="277"/>
      <c r="TLK132" s="277"/>
      <c r="TLL132" s="277"/>
      <c r="TLM132" s="277"/>
      <c r="TLN132" s="277"/>
      <c r="TLO132" s="277"/>
      <c r="TLP132" s="277"/>
      <c r="TLQ132" s="277"/>
      <c r="TLR132" s="277"/>
      <c r="TLS132" s="277"/>
      <c r="TLT132" s="277"/>
      <c r="TLU132" s="277"/>
      <c r="TLV132" s="277"/>
      <c r="TLW132" s="277"/>
      <c r="TLX132" s="277"/>
      <c r="TLY132" s="277"/>
      <c r="TLZ132" s="277"/>
      <c r="TMA132" s="277"/>
      <c r="TMB132" s="277"/>
      <c r="TMC132" s="277"/>
      <c r="TMD132" s="277"/>
      <c r="TME132" s="277"/>
      <c r="TMF132" s="277"/>
      <c r="TMG132" s="277"/>
      <c r="TMH132" s="277"/>
      <c r="TMI132" s="277"/>
      <c r="TMJ132" s="277"/>
      <c r="TMK132" s="277"/>
      <c r="TML132" s="277"/>
      <c r="TMM132" s="277"/>
      <c r="TMN132" s="277"/>
      <c r="TMO132" s="277"/>
      <c r="TMP132" s="277"/>
      <c r="TMQ132" s="277"/>
      <c r="TMR132" s="277"/>
      <c r="TMS132" s="277"/>
      <c r="TMT132" s="277"/>
      <c r="TMU132" s="277"/>
      <c r="TMV132" s="277"/>
      <c r="TMW132" s="277"/>
      <c r="TMX132" s="277"/>
      <c r="TMY132" s="277"/>
      <c r="TMZ132" s="277"/>
      <c r="TNA132" s="277"/>
      <c r="TNB132" s="277"/>
      <c r="TNC132" s="277"/>
      <c r="TND132" s="277"/>
      <c r="TNE132" s="277"/>
      <c r="TNF132" s="277"/>
      <c r="TNG132" s="277"/>
      <c r="TNH132" s="277"/>
      <c r="TNI132" s="277"/>
      <c r="TNJ132" s="277"/>
      <c r="TNK132" s="277"/>
      <c r="TNL132" s="277"/>
      <c r="TNM132" s="277"/>
      <c r="TNN132" s="277"/>
      <c r="TNO132" s="277"/>
      <c r="TNP132" s="277"/>
      <c r="TNQ132" s="277"/>
      <c r="TNR132" s="277"/>
      <c r="TNS132" s="277"/>
      <c r="TNT132" s="277"/>
      <c r="TNU132" s="277"/>
      <c r="TNV132" s="277"/>
      <c r="TNW132" s="277"/>
      <c r="TNX132" s="277"/>
      <c r="TNY132" s="277"/>
      <c r="TNZ132" s="277"/>
      <c r="TOA132" s="277"/>
      <c r="TOB132" s="277"/>
      <c r="TOC132" s="277"/>
      <c r="TOD132" s="277"/>
      <c r="TOE132" s="277"/>
      <c r="TOF132" s="277"/>
      <c r="TOG132" s="277"/>
      <c r="TOH132" s="277"/>
      <c r="TOI132" s="277"/>
      <c r="TOJ132" s="277"/>
      <c r="TOK132" s="277"/>
      <c r="TOL132" s="277"/>
      <c r="TOM132" s="277"/>
      <c r="TON132" s="277"/>
      <c r="TOO132" s="277"/>
      <c r="TOP132" s="277"/>
      <c r="TOQ132" s="277"/>
      <c r="TOR132" s="277"/>
      <c r="TOS132" s="277"/>
      <c r="TOT132" s="277"/>
      <c r="TOU132" s="277"/>
      <c r="TOV132" s="277"/>
      <c r="TOW132" s="277"/>
      <c r="TOX132" s="277"/>
      <c r="TOY132" s="277"/>
      <c r="TOZ132" s="277"/>
      <c r="TPA132" s="277"/>
      <c r="TPB132" s="277"/>
      <c r="TPC132" s="277"/>
      <c r="TPD132" s="277"/>
      <c r="TPE132" s="277"/>
      <c r="TPF132" s="277"/>
      <c r="TPG132" s="277"/>
      <c r="TPH132" s="277"/>
      <c r="TPI132" s="277"/>
      <c r="TPJ132" s="277"/>
      <c r="TPK132" s="277"/>
      <c r="TPL132" s="277"/>
      <c r="TPM132" s="277"/>
      <c r="TPN132" s="277"/>
      <c r="TPO132" s="277"/>
      <c r="TPP132" s="277"/>
      <c r="TPQ132" s="277"/>
      <c r="TPR132" s="277"/>
      <c r="TPS132" s="277"/>
      <c r="TPT132" s="277"/>
      <c r="TPU132" s="277"/>
      <c r="TPV132" s="277"/>
      <c r="TPW132" s="277"/>
      <c r="TPX132" s="277"/>
      <c r="TPY132" s="277"/>
      <c r="TPZ132" s="277"/>
      <c r="TQA132" s="277"/>
      <c r="TQB132" s="277"/>
      <c r="TQC132" s="277"/>
      <c r="TQD132" s="277"/>
      <c r="TQE132" s="277"/>
      <c r="TQF132" s="277"/>
      <c r="TQG132" s="277"/>
      <c r="TQH132" s="277"/>
      <c r="TQI132" s="277"/>
      <c r="TQJ132" s="277"/>
      <c r="TQK132" s="277"/>
      <c r="TQL132" s="277"/>
      <c r="TQM132" s="277"/>
      <c r="TQN132" s="277"/>
      <c r="TQO132" s="277"/>
      <c r="TQP132" s="277"/>
      <c r="TQQ132" s="277"/>
      <c r="TQR132" s="277"/>
      <c r="TQS132" s="277"/>
      <c r="TQT132" s="277"/>
      <c r="TQU132" s="277"/>
      <c r="TQV132" s="277"/>
      <c r="TQW132" s="277"/>
      <c r="TQX132" s="277"/>
      <c r="TQY132" s="277"/>
      <c r="TQZ132" s="277"/>
      <c r="TRA132" s="277"/>
      <c r="TRB132" s="277"/>
      <c r="TRC132" s="277"/>
      <c r="TRD132" s="277"/>
      <c r="TRE132" s="277"/>
      <c r="TRF132" s="277"/>
      <c r="TRG132" s="277"/>
      <c r="TRH132" s="277"/>
      <c r="TRI132" s="277"/>
      <c r="TRJ132" s="277"/>
      <c r="TRK132" s="277"/>
      <c r="TRL132" s="277"/>
      <c r="TRM132" s="277"/>
      <c r="TRN132" s="277"/>
      <c r="TRO132" s="277"/>
      <c r="TRP132" s="277"/>
      <c r="TRQ132" s="277"/>
      <c r="TRR132" s="277"/>
      <c r="TRS132" s="277"/>
      <c r="TRT132" s="277"/>
      <c r="TRU132" s="277"/>
      <c r="TRV132" s="277"/>
      <c r="TRW132" s="277"/>
      <c r="TRX132" s="277"/>
      <c r="TRY132" s="277"/>
      <c r="TRZ132" s="277"/>
      <c r="TSA132" s="277"/>
      <c r="TSB132" s="277"/>
      <c r="TSC132" s="277"/>
      <c r="TSD132" s="277"/>
      <c r="TSE132" s="277"/>
      <c r="TSF132" s="277"/>
      <c r="TSG132" s="277"/>
      <c r="TSH132" s="277"/>
      <c r="TSI132" s="277"/>
      <c r="TSJ132" s="277"/>
      <c r="TSK132" s="277"/>
      <c r="TSL132" s="277"/>
      <c r="TSM132" s="277"/>
      <c r="TSN132" s="277"/>
      <c r="TSO132" s="277"/>
      <c r="TSP132" s="277"/>
      <c r="TSQ132" s="277"/>
      <c r="TSR132" s="277"/>
      <c r="TSS132" s="277"/>
      <c r="TST132" s="277"/>
      <c r="TSU132" s="277"/>
      <c r="TSV132" s="277"/>
      <c r="TSW132" s="277"/>
      <c r="TSX132" s="277"/>
      <c r="TSY132" s="277"/>
      <c r="TSZ132" s="277"/>
      <c r="TTA132" s="277"/>
      <c r="TTB132" s="277"/>
      <c r="TTC132" s="277"/>
      <c r="TTD132" s="277"/>
      <c r="TTE132" s="277"/>
      <c r="TTF132" s="277"/>
      <c r="TTG132" s="277"/>
      <c r="TTH132" s="277"/>
      <c r="TTI132" s="277"/>
      <c r="TTJ132" s="277"/>
      <c r="TTK132" s="277"/>
      <c r="TTL132" s="277"/>
      <c r="TTM132" s="277"/>
      <c r="TTN132" s="277"/>
      <c r="TTO132" s="277"/>
      <c r="TTP132" s="277"/>
      <c r="TTQ132" s="277"/>
      <c r="TTR132" s="277"/>
      <c r="TTS132" s="277"/>
      <c r="TTT132" s="277"/>
      <c r="TTU132" s="277"/>
      <c r="TTV132" s="277"/>
      <c r="TTW132" s="277"/>
      <c r="TTX132" s="277"/>
      <c r="TTY132" s="277"/>
      <c r="TTZ132" s="277"/>
      <c r="TUA132" s="277"/>
      <c r="TUB132" s="277"/>
      <c r="TUC132" s="277"/>
      <c r="TUD132" s="277"/>
      <c r="TUE132" s="277"/>
      <c r="TUF132" s="277"/>
      <c r="TUG132" s="277"/>
      <c r="TUH132" s="277"/>
      <c r="TUI132" s="277"/>
      <c r="TUJ132" s="277"/>
      <c r="TUK132" s="277"/>
      <c r="TUL132" s="277"/>
      <c r="TUM132" s="277"/>
      <c r="TUN132" s="277"/>
      <c r="TUO132" s="277"/>
      <c r="TUP132" s="277"/>
      <c r="TUQ132" s="277"/>
      <c r="TUR132" s="277"/>
      <c r="TUS132" s="277"/>
      <c r="TUT132" s="277"/>
      <c r="TUU132" s="277"/>
      <c r="TUV132" s="277"/>
      <c r="TUW132" s="277"/>
      <c r="TUX132" s="277"/>
      <c r="TUY132" s="277"/>
      <c r="TUZ132" s="277"/>
      <c r="TVA132" s="277"/>
      <c r="TVB132" s="277"/>
      <c r="TVC132" s="277"/>
      <c r="TVD132" s="277"/>
      <c r="TVE132" s="277"/>
      <c r="TVF132" s="277"/>
      <c r="TVG132" s="277"/>
      <c r="TVH132" s="277"/>
      <c r="TVI132" s="277"/>
      <c r="TVJ132" s="277"/>
      <c r="TVK132" s="277"/>
      <c r="TVL132" s="277"/>
      <c r="TVM132" s="277"/>
      <c r="TVN132" s="277"/>
      <c r="TVO132" s="277"/>
      <c r="TVP132" s="277"/>
      <c r="TVQ132" s="277"/>
      <c r="TVR132" s="277"/>
      <c r="TVS132" s="277"/>
      <c r="TVT132" s="277"/>
      <c r="TVU132" s="277"/>
      <c r="TVV132" s="277"/>
      <c r="TVW132" s="277"/>
      <c r="TVX132" s="277"/>
      <c r="TVY132" s="277"/>
      <c r="TVZ132" s="277"/>
      <c r="TWA132" s="277"/>
      <c r="TWB132" s="277"/>
      <c r="TWC132" s="277"/>
      <c r="TWD132" s="277"/>
      <c r="TWE132" s="277"/>
      <c r="TWF132" s="277"/>
      <c r="TWG132" s="277"/>
      <c r="TWH132" s="277"/>
      <c r="TWI132" s="277"/>
      <c r="TWJ132" s="277"/>
      <c r="TWK132" s="277"/>
      <c r="TWL132" s="277"/>
      <c r="TWM132" s="277"/>
      <c r="TWN132" s="277"/>
      <c r="TWO132" s="277"/>
      <c r="TWP132" s="277"/>
      <c r="TWQ132" s="277"/>
      <c r="TWR132" s="277"/>
      <c r="TWS132" s="277"/>
      <c r="TWT132" s="277"/>
      <c r="TWU132" s="277"/>
      <c r="TWV132" s="277"/>
      <c r="TWW132" s="277"/>
      <c r="TWX132" s="277"/>
      <c r="TWY132" s="277"/>
      <c r="TWZ132" s="277"/>
      <c r="TXA132" s="277"/>
      <c r="TXB132" s="277"/>
      <c r="TXC132" s="277"/>
      <c r="TXD132" s="277"/>
      <c r="TXE132" s="277"/>
      <c r="TXF132" s="277"/>
      <c r="TXG132" s="277"/>
      <c r="TXH132" s="277"/>
      <c r="TXI132" s="277"/>
      <c r="TXJ132" s="277"/>
      <c r="TXK132" s="277"/>
      <c r="TXL132" s="277"/>
      <c r="TXM132" s="277"/>
      <c r="TXN132" s="277"/>
      <c r="TXO132" s="277"/>
      <c r="TXP132" s="277"/>
      <c r="TXQ132" s="277"/>
      <c r="TXR132" s="277"/>
      <c r="TXS132" s="277"/>
      <c r="TXT132" s="277"/>
      <c r="TXU132" s="277"/>
      <c r="TXV132" s="277"/>
      <c r="TXW132" s="277"/>
      <c r="TXX132" s="277"/>
      <c r="TXY132" s="277"/>
      <c r="TXZ132" s="277"/>
      <c r="TYA132" s="277"/>
      <c r="TYB132" s="277"/>
      <c r="TYC132" s="277"/>
      <c r="TYD132" s="277"/>
      <c r="TYE132" s="277"/>
      <c r="TYF132" s="277"/>
      <c r="TYG132" s="277"/>
      <c r="TYH132" s="277"/>
      <c r="TYI132" s="277"/>
      <c r="TYJ132" s="277"/>
      <c r="TYK132" s="277"/>
      <c r="TYL132" s="277"/>
      <c r="TYM132" s="277"/>
      <c r="TYN132" s="277"/>
      <c r="TYO132" s="277"/>
      <c r="TYP132" s="277"/>
      <c r="TYQ132" s="277"/>
      <c r="TYR132" s="277"/>
      <c r="TYS132" s="277"/>
      <c r="TYT132" s="277"/>
      <c r="TYU132" s="277"/>
      <c r="TYV132" s="277"/>
      <c r="TYW132" s="277"/>
      <c r="TYX132" s="277"/>
      <c r="TYY132" s="277"/>
      <c r="TYZ132" s="277"/>
      <c r="TZA132" s="277"/>
      <c r="TZB132" s="277"/>
      <c r="TZC132" s="277"/>
      <c r="TZD132" s="277"/>
      <c r="TZE132" s="277"/>
      <c r="TZF132" s="277"/>
      <c r="TZG132" s="277"/>
      <c r="TZH132" s="277"/>
      <c r="TZI132" s="277"/>
      <c r="TZJ132" s="277"/>
      <c r="TZK132" s="277"/>
      <c r="TZL132" s="277"/>
      <c r="TZM132" s="277"/>
      <c r="TZN132" s="277"/>
      <c r="TZO132" s="277"/>
      <c r="TZP132" s="277"/>
      <c r="TZQ132" s="277"/>
      <c r="TZR132" s="277"/>
      <c r="TZS132" s="277"/>
      <c r="TZT132" s="277"/>
      <c r="TZU132" s="277"/>
      <c r="TZV132" s="277"/>
      <c r="TZW132" s="277"/>
      <c r="TZX132" s="277"/>
      <c r="TZY132" s="277"/>
      <c r="TZZ132" s="277"/>
      <c r="UAA132" s="277"/>
      <c r="UAB132" s="277"/>
      <c r="UAC132" s="277"/>
      <c r="UAD132" s="277"/>
      <c r="UAE132" s="277"/>
      <c r="UAF132" s="277"/>
      <c r="UAG132" s="277"/>
      <c r="UAH132" s="277"/>
      <c r="UAI132" s="277"/>
      <c r="UAJ132" s="277"/>
      <c r="UAK132" s="277"/>
      <c r="UAL132" s="277"/>
      <c r="UAM132" s="277"/>
      <c r="UAN132" s="277"/>
      <c r="UAO132" s="277"/>
      <c r="UAP132" s="277"/>
      <c r="UAQ132" s="277"/>
      <c r="UAR132" s="277"/>
      <c r="UAS132" s="277"/>
      <c r="UAT132" s="277"/>
      <c r="UAU132" s="277"/>
      <c r="UAV132" s="277"/>
      <c r="UAW132" s="277"/>
      <c r="UAX132" s="277"/>
      <c r="UAY132" s="277"/>
      <c r="UAZ132" s="277"/>
      <c r="UBA132" s="277"/>
      <c r="UBB132" s="277"/>
      <c r="UBC132" s="277"/>
      <c r="UBD132" s="277"/>
      <c r="UBE132" s="277"/>
      <c r="UBF132" s="277"/>
      <c r="UBG132" s="277"/>
      <c r="UBH132" s="277"/>
      <c r="UBI132" s="277"/>
      <c r="UBJ132" s="277"/>
      <c r="UBK132" s="277"/>
      <c r="UBL132" s="277"/>
      <c r="UBM132" s="277"/>
      <c r="UBN132" s="277"/>
      <c r="UBO132" s="277"/>
      <c r="UBP132" s="277"/>
      <c r="UBQ132" s="277"/>
      <c r="UBR132" s="277"/>
      <c r="UBS132" s="277"/>
      <c r="UBT132" s="277"/>
      <c r="UBU132" s="277"/>
      <c r="UBV132" s="277"/>
      <c r="UBW132" s="277"/>
      <c r="UBX132" s="277"/>
      <c r="UBY132" s="277"/>
      <c r="UBZ132" s="277"/>
      <c r="UCA132" s="277"/>
      <c r="UCB132" s="277"/>
      <c r="UCC132" s="277"/>
      <c r="UCD132" s="277"/>
      <c r="UCE132" s="277"/>
      <c r="UCF132" s="277"/>
      <c r="UCG132" s="277"/>
      <c r="UCH132" s="277"/>
      <c r="UCI132" s="277"/>
      <c r="UCJ132" s="277"/>
      <c r="UCK132" s="277"/>
      <c r="UCL132" s="277"/>
      <c r="UCM132" s="277"/>
      <c r="UCN132" s="277"/>
      <c r="UCO132" s="277"/>
      <c r="UCP132" s="277"/>
      <c r="UCQ132" s="277"/>
      <c r="UCR132" s="277"/>
      <c r="UCS132" s="277"/>
      <c r="UCT132" s="277"/>
      <c r="UCU132" s="277"/>
      <c r="UCV132" s="277"/>
      <c r="UCW132" s="277"/>
      <c r="UCX132" s="277"/>
      <c r="UCY132" s="277"/>
      <c r="UCZ132" s="277"/>
      <c r="UDA132" s="277"/>
      <c r="UDB132" s="277"/>
      <c r="UDC132" s="277"/>
      <c r="UDD132" s="277"/>
      <c r="UDE132" s="277"/>
      <c r="UDF132" s="277"/>
      <c r="UDG132" s="277"/>
      <c r="UDH132" s="277"/>
      <c r="UDI132" s="277"/>
      <c r="UDJ132" s="277"/>
      <c r="UDK132" s="277"/>
      <c r="UDL132" s="277"/>
      <c r="UDM132" s="277"/>
      <c r="UDN132" s="277"/>
      <c r="UDO132" s="277"/>
      <c r="UDP132" s="277"/>
      <c r="UDQ132" s="277"/>
      <c r="UDR132" s="277"/>
      <c r="UDS132" s="277"/>
      <c r="UDT132" s="277"/>
      <c r="UDU132" s="277"/>
      <c r="UDV132" s="277"/>
      <c r="UDW132" s="277"/>
      <c r="UDX132" s="277"/>
      <c r="UDY132" s="277"/>
      <c r="UDZ132" s="277"/>
      <c r="UEA132" s="277"/>
      <c r="UEB132" s="277"/>
      <c r="UEC132" s="277"/>
      <c r="UED132" s="277"/>
      <c r="UEE132" s="277"/>
      <c r="UEF132" s="277"/>
      <c r="UEG132" s="277"/>
      <c r="UEH132" s="277"/>
      <c r="UEI132" s="277"/>
      <c r="UEJ132" s="277"/>
      <c r="UEK132" s="277"/>
      <c r="UEL132" s="277"/>
      <c r="UEM132" s="277"/>
      <c r="UEN132" s="277"/>
      <c r="UEO132" s="277"/>
      <c r="UEP132" s="277"/>
      <c r="UEQ132" s="277"/>
      <c r="UER132" s="277"/>
      <c r="UES132" s="277"/>
      <c r="UET132" s="277"/>
      <c r="UEU132" s="277"/>
      <c r="UEV132" s="277"/>
      <c r="UEW132" s="277"/>
      <c r="UEX132" s="277"/>
      <c r="UEY132" s="277"/>
      <c r="UEZ132" s="277"/>
      <c r="UFA132" s="277"/>
      <c r="UFB132" s="277"/>
      <c r="UFC132" s="277"/>
      <c r="UFD132" s="277"/>
      <c r="UFE132" s="277"/>
      <c r="UFF132" s="277"/>
      <c r="UFG132" s="277"/>
      <c r="UFH132" s="277"/>
      <c r="UFI132" s="277"/>
      <c r="UFJ132" s="277"/>
      <c r="UFK132" s="277"/>
      <c r="UFL132" s="277"/>
      <c r="UFM132" s="277"/>
      <c r="UFN132" s="277"/>
      <c r="UFO132" s="277"/>
      <c r="UFP132" s="277"/>
      <c r="UFQ132" s="277"/>
      <c r="UFR132" s="277"/>
      <c r="UFS132" s="277"/>
      <c r="UFT132" s="277"/>
      <c r="UFU132" s="277"/>
      <c r="UFV132" s="277"/>
      <c r="UFW132" s="277"/>
      <c r="UFX132" s="277"/>
      <c r="UFY132" s="277"/>
      <c r="UFZ132" s="277"/>
      <c r="UGA132" s="277"/>
      <c r="UGB132" s="277"/>
      <c r="UGC132" s="277"/>
      <c r="UGD132" s="277"/>
      <c r="UGE132" s="277"/>
      <c r="UGF132" s="277"/>
      <c r="UGG132" s="277"/>
      <c r="UGH132" s="277"/>
      <c r="UGI132" s="277"/>
      <c r="UGJ132" s="277"/>
      <c r="UGK132" s="277"/>
      <c r="UGL132" s="277"/>
      <c r="UGM132" s="277"/>
      <c r="UGN132" s="277"/>
      <c r="UGO132" s="277"/>
      <c r="UGP132" s="277"/>
      <c r="UGQ132" s="277"/>
      <c r="UGR132" s="277"/>
      <c r="UGS132" s="277"/>
      <c r="UGT132" s="277"/>
      <c r="UGU132" s="277"/>
      <c r="UGV132" s="277"/>
      <c r="UGW132" s="277"/>
      <c r="UGX132" s="277"/>
      <c r="UGY132" s="277"/>
      <c r="UGZ132" s="277"/>
      <c r="UHA132" s="277"/>
      <c r="UHB132" s="277"/>
      <c r="UHC132" s="277"/>
      <c r="UHD132" s="277"/>
      <c r="UHE132" s="277"/>
      <c r="UHF132" s="277"/>
      <c r="UHG132" s="277"/>
      <c r="UHH132" s="277"/>
      <c r="UHI132" s="277"/>
      <c r="UHJ132" s="277"/>
      <c r="UHK132" s="277"/>
      <c r="UHL132" s="277"/>
      <c r="UHM132" s="277"/>
      <c r="UHN132" s="277"/>
      <c r="UHO132" s="277"/>
      <c r="UHP132" s="277"/>
      <c r="UHQ132" s="277"/>
      <c r="UHR132" s="277"/>
      <c r="UHS132" s="277"/>
      <c r="UHT132" s="277"/>
      <c r="UHU132" s="277"/>
      <c r="UHV132" s="277"/>
      <c r="UHW132" s="277"/>
      <c r="UHX132" s="277"/>
      <c r="UHY132" s="277"/>
      <c r="UHZ132" s="277"/>
      <c r="UIA132" s="277"/>
      <c r="UIB132" s="277"/>
      <c r="UIC132" s="277"/>
      <c r="UID132" s="277"/>
      <c r="UIE132" s="277"/>
      <c r="UIF132" s="277"/>
      <c r="UIG132" s="277"/>
      <c r="UIH132" s="277"/>
      <c r="UII132" s="277"/>
      <c r="UIJ132" s="277"/>
      <c r="UIK132" s="277"/>
      <c r="UIL132" s="277"/>
      <c r="UIM132" s="277"/>
      <c r="UIN132" s="277"/>
      <c r="UIO132" s="277"/>
      <c r="UIP132" s="277"/>
      <c r="UIQ132" s="277"/>
      <c r="UIR132" s="277"/>
      <c r="UIS132" s="277"/>
      <c r="UIT132" s="277"/>
      <c r="UIU132" s="277"/>
      <c r="UIV132" s="277"/>
      <c r="UIW132" s="277"/>
      <c r="UIX132" s="277"/>
      <c r="UIY132" s="277"/>
      <c r="UIZ132" s="277"/>
      <c r="UJA132" s="277"/>
      <c r="UJB132" s="277"/>
      <c r="UJC132" s="277"/>
      <c r="UJD132" s="277"/>
      <c r="UJE132" s="277"/>
      <c r="UJF132" s="277"/>
      <c r="UJG132" s="277"/>
      <c r="UJH132" s="277"/>
      <c r="UJI132" s="277"/>
      <c r="UJJ132" s="277"/>
      <c r="UJK132" s="277"/>
      <c r="UJL132" s="277"/>
      <c r="UJM132" s="277"/>
      <c r="UJN132" s="277"/>
      <c r="UJO132" s="277"/>
      <c r="UJP132" s="277"/>
      <c r="UJQ132" s="277"/>
      <c r="UJR132" s="277"/>
      <c r="UJS132" s="277"/>
      <c r="UJT132" s="277"/>
      <c r="UJU132" s="277"/>
      <c r="UJV132" s="277"/>
      <c r="UJW132" s="277"/>
      <c r="UJX132" s="277"/>
      <c r="UJY132" s="277"/>
      <c r="UJZ132" s="277"/>
      <c r="UKA132" s="277"/>
      <c r="UKB132" s="277"/>
      <c r="UKC132" s="277"/>
      <c r="UKD132" s="277"/>
      <c r="UKE132" s="277"/>
      <c r="UKF132" s="277"/>
      <c r="UKG132" s="277"/>
      <c r="UKH132" s="277"/>
      <c r="UKI132" s="277"/>
      <c r="UKJ132" s="277"/>
      <c r="UKK132" s="277"/>
      <c r="UKL132" s="277"/>
      <c r="UKM132" s="277"/>
      <c r="UKN132" s="277"/>
      <c r="UKO132" s="277"/>
      <c r="UKP132" s="277"/>
      <c r="UKQ132" s="277"/>
      <c r="UKR132" s="277"/>
      <c r="UKS132" s="277"/>
      <c r="UKT132" s="277"/>
      <c r="UKU132" s="277"/>
      <c r="UKV132" s="277"/>
      <c r="UKW132" s="277"/>
      <c r="UKX132" s="277"/>
      <c r="UKY132" s="277"/>
      <c r="UKZ132" s="277"/>
      <c r="ULA132" s="277"/>
      <c r="ULB132" s="277"/>
      <c r="ULC132" s="277"/>
      <c r="ULD132" s="277"/>
      <c r="ULE132" s="277"/>
      <c r="ULF132" s="277"/>
      <c r="ULG132" s="277"/>
      <c r="ULH132" s="277"/>
      <c r="ULI132" s="277"/>
      <c r="ULJ132" s="277"/>
      <c r="ULK132" s="277"/>
      <c r="ULL132" s="277"/>
      <c r="ULM132" s="277"/>
      <c r="ULN132" s="277"/>
      <c r="ULO132" s="277"/>
      <c r="ULP132" s="277"/>
      <c r="ULQ132" s="277"/>
      <c r="ULR132" s="277"/>
      <c r="ULS132" s="277"/>
      <c r="ULT132" s="277"/>
      <c r="ULU132" s="277"/>
      <c r="ULV132" s="277"/>
      <c r="ULW132" s="277"/>
      <c r="ULX132" s="277"/>
      <c r="ULY132" s="277"/>
      <c r="ULZ132" s="277"/>
      <c r="UMA132" s="277"/>
      <c r="UMB132" s="277"/>
      <c r="UMC132" s="277"/>
      <c r="UMD132" s="277"/>
      <c r="UME132" s="277"/>
      <c r="UMF132" s="277"/>
      <c r="UMG132" s="277"/>
      <c r="UMH132" s="277"/>
      <c r="UMI132" s="277"/>
      <c r="UMJ132" s="277"/>
      <c r="UMK132" s="277"/>
      <c r="UML132" s="277"/>
      <c r="UMM132" s="277"/>
      <c r="UMN132" s="277"/>
      <c r="UMO132" s="277"/>
      <c r="UMP132" s="277"/>
      <c r="UMQ132" s="277"/>
      <c r="UMR132" s="277"/>
      <c r="UMS132" s="277"/>
      <c r="UMT132" s="277"/>
      <c r="UMU132" s="277"/>
      <c r="UMV132" s="277"/>
      <c r="UMW132" s="277"/>
      <c r="UMX132" s="277"/>
      <c r="UMY132" s="277"/>
      <c r="UMZ132" s="277"/>
      <c r="UNA132" s="277"/>
      <c r="UNB132" s="277"/>
      <c r="UNC132" s="277"/>
      <c r="UND132" s="277"/>
      <c r="UNE132" s="277"/>
      <c r="UNF132" s="277"/>
      <c r="UNG132" s="277"/>
      <c r="UNH132" s="277"/>
      <c r="UNI132" s="277"/>
      <c r="UNJ132" s="277"/>
      <c r="UNK132" s="277"/>
      <c r="UNL132" s="277"/>
      <c r="UNM132" s="277"/>
      <c r="UNN132" s="277"/>
      <c r="UNO132" s="277"/>
      <c r="UNP132" s="277"/>
      <c r="UNQ132" s="277"/>
      <c r="UNR132" s="277"/>
      <c r="UNS132" s="277"/>
      <c r="UNT132" s="277"/>
      <c r="UNU132" s="277"/>
      <c r="UNV132" s="277"/>
      <c r="UNW132" s="277"/>
      <c r="UNX132" s="277"/>
      <c r="UNY132" s="277"/>
      <c r="UNZ132" s="277"/>
      <c r="UOA132" s="277"/>
      <c r="UOB132" s="277"/>
      <c r="UOC132" s="277"/>
      <c r="UOD132" s="277"/>
      <c r="UOE132" s="277"/>
      <c r="UOF132" s="277"/>
      <c r="UOG132" s="277"/>
      <c r="UOH132" s="277"/>
      <c r="UOI132" s="277"/>
      <c r="UOJ132" s="277"/>
      <c r="UOK132" s="277"/>
      <c r="UOL132" s="277"/>
      <c r="UOM132" s="277"/>
      <c r="UON132" s="277"/>
      <c r="UOO132" s="277"/>
      <c r="UOP132" s="277"/>
      <c r="UOQ132" s="277"/>
      <c r="UOR132" s="277"/>
      <c r="UOS132" s="277"/>
      <c r="UOT132" s="277"/>
      <c r="UOU132" s="277"/>
      <c r="UOV132" s="277"/>
      <c r="UOW132" s="277"/>
      <c r="UOX132" s="277"/>
      <c r="UOY132" s="277"/>
      <c r="UOZ132" s="277"/>
      <c r="UPA132" s="277"/>
      <c r="UPB132" s="277"/>
      <c r="UPC132" s="277"/>
      <c r="UPD132" s="277"/>
      <c r="UPE132" s="277"/>
      <c r="UPF132" s="277"/>
      <c r="UPG132" s="277"/>
      <c r="UPH132" s="277"/>
      <c r="UPI132" s="277"/>
      <c r="UPJ132" s="277"/>
      <c r="UPK132" s="277"/>
      <c r="UPL132" s="277"/>
      <c r="UPM132" s="277"/>
      <c r="UPN132" s="277"/>
      <c r="UPO132" s="277"/>
      <c r="UPP132" s="277"/>
      <c r="UPQ132" s="277"/>
      <c r="UPR132" s="277"/>
      <c r="UPS132" s="277"/>
      <c r="UPT132" s="277"/>
      <c r="UPU132" s="277"/>
      <c r="UPV132" s="277"/>
      <c r="UPW132" s="277"/>
      <c r="UPX132" s="277"/>
      <c r="UPY132" s="277"/>
      <c r="UPZ132" s="277"/>
      <c r="UQA132" s="277"/>
      <c r="UQB132" s="277"/>
      <c r="UQC132" s="277"/>
      <c r="UQD132" s="277"/>
      <c r="UQE132" s="277"/>
      <c r="UQF132" s="277"/>
      <c r="UQG132" s="277"/>
      <c r="UQH132" s="277"/>
      <c r="UQI132" s="277"/>
      <c r="UQJ132" s="277"/>
      <c r="UQK132" s="277"/>
      <c r="UQL132" s="277"/>
      <c r="UQM132" s="277"/>
      <c r="UQN132" s="277"/>
      <c r="UQO132" s="277"/>
      <c r="UQP132" s="277"/>
      <c r="UQQ132" s="277"/>
      <c r="UQR132" s="277"/>
      <c r="UQS132" s="277"/>
      <c r="UQT132" s="277"/>
      <c r="UQU132" s="277"/>
      <c r="UQV132" s="277"/>
      <c r="UQW132" s="277"/>
      <c r="UQX132" s="277"/>
      <c r="UQY132" s="277"/>
      <c r="UQZ132" s="277"/>
      <c r="URA132" s="277"/>
      <c r="URB132" s="277"/>
      <c r="URC132" s="277"/>
      <c r="URD132" s="277"/>
      <c r="URE132" s="277"/>
      <c r="URF132" s="277"/>
      <c r="URG132" s="277"/>
      <c r="URH132" s="277"/>
      <c r="URI132" s="277"/>
      <c r="URJ132" s="277"/>
      <c r="URK132" s="277"/>
      <c r="URL132" s="277"/>
      <c r="URM132" s="277"/>
      <c r="URN132" s="277"/>
      <c r="URO132" s="277"/>
      <c r="URP132" s="277"/>
      <c r="URQ132" s="277"/>
      <c r="URR132" s="277"/>
      <c r="URS132" s="277"/>
      <c r="URT132" s="277"/>
      <c r="URU132" s="277"/>
      <c r="URV132" s="277"/>
      <c r="URW132" s="277"/>
      <c r="URX132" s="277"/>
      <c r="URY132" s="277"/>
      <c r="URZ132" s="277"/>
      <c r="USA132" s="277"/>
      <c r="USB132" s="277"/>
      <c r="USC132" s="277"/>
      <c r="USD132" s="277"/>
      <c r="USE132" s="277"/>
      <c r="USF132" s="277"/>
      <c r="USG132" s="277"/>
      <c r="USH132" s="277"/>
      <c r="USI132" s="277"/>
      <c r="USJ132" s="277"/>
      <c r="USK132" s="277"/>
      <c r="USL132" s="277"/>
      <c r="USM132" s="277"/>
      <c r="USN132" s="277"/>
      <c r="USO132" s="277"/>
      <c r="USP132" s="277"/>
      <c r="USQ132" s="277"/>
      <c r="USR132" s="277"/>
      <c r="USS132" s="277"/>
      <c r="UST132" s="277"/>
      <c r="USU132" s="277"/>
      <c r="USV132" s="277"/>
      <c r="USW132" s="277"/>
      <c r="USX132" s="277"/>
      <c r="USY132" s="277"/>
      <c r="USZ132" s="277"/>
      <c r="UTA132" s="277"/>
      <c r="UTB132" s="277"/>
      <c r="UTC132" s="277"/>
      <c r="UTD132" s="277"/>
      <c r="UTE132" s="277"/>
      <c r="UTF132" s="277"/>
      <c r="UTG132" s="277"/>
      <c r="UTH132" s="277"/>
      <c r="UTI132" s="277"/>
      <c r="UTJ132" s="277"/>
      <c r="UTK132" s="277"/>
      <c r="UTL132" s="277"/>
      <c r="UTM132" s="277"/>
      <c r="UTN132" s="277"/>
      <c r="UTO132" s="277"/>
      <c r="UTP132" s="277"/>
      <c r="UTQ132" s="277"/>
      <c r="UTR132" s="277"/>
      <c r="UTS132" s="277"/>
      <c r="UTT132" s="277"/>
      <c r="UTU132" s="277"/>
      <c r="UTV132" s="277"/>
      <c r="UTW132" s="277"/>
      <c r="UTX132" s="277"/>
      <c r="UTY132" s="277"/>
      <c r="UTZ132" s="277"/>
      <c r="UUA132" s="277"/>
      <c r="UUB132" s="277"/>
      <c r="UUC132" s="277"/>
      <c r="UUD132" s="277"/>
      <c r="UUE132" s="277"/>
      <c r="UUF132" s="277"/>
      <c r="UUG132" s="277"/>
      <c r="UUH132" s="277"/>
      <c r="UUI132" s="277"/>
      <c r="UUJ132" s="277"/>
      <c r="UUK132" s="277"/>
      <c r="UUL132" s="277"/>
      <c r="UUM132" s="277"/>
      <c r="UUN132" s="277"/>
      <c r="UUO132" s="277"/>
      <c r="UUP132" s="277"/>
      <c r="UUQ132" s="277"/>
      <c r="UUR132" s="277"/>
      <c r="UUS132" s="277"/>
      <c r="UUT132" s="277"/>
      <c r="UUU132" s="277"/>
      <c r="UUV132" s="277"/>
      <c r="UUW132" s="277"/>
      <c r="UUX132" s="277"/>
      <c r="UUY132" s="277"/>
      <c r="UUZ132" s="277"/>
      <c r="UVA132" s="277"/>
      <c r="UVB132" s="277"/>
      <c r="UVC132" s="277"/>
      <c r="UVD132" s="277"/>
      <c r="UVE132" s="277"/>
      <c r="UVF132" s="277"/>
      <c r="UVG132" s="277"/>
      <c r="UVH132" s="277"/>
      <c r="UVI132" s="277"/>
      <c r="UVJ132" s="277"/>
      <c r="UVK132" s="277"/>
      <c r="UVL132" s="277"/>
      <c r="UVM132" s="277"/>
      <c r="UVN132" s="277"/>
      <c r="UVO132" s="277"/>
      <c r="UVP132" s="277"/>
      <c r="UVQ132" s="277"/>
      <c r="UVR132" s="277"/>
      <c r="UVS132" s="277"/>
      <c r="UVT132" s="277"/>
      <c r="UVU132" s="277"/>
      <c r="UVV132" s="277"/>
      <c r="UVW132" s="277"/>
      <c r="UVX132" s="277"/>
      <c r="UVY132" s="277"/>
      <c r="UVZ132" s="277"/>
      <c r="UWA132" s="277"/>
      <c r="UWB132" s="277"/>
      <c r="UWC132" s="277"/>
      <c r="UWD132" s="277"/>
      <c r="UWE132" s="277"/>
      <c r="UWF132" s="277"/>
      <c r="UWG132" s="277"/>
      <c r="UWH132" s="277"/>
      <c r="UWI132" s="277"/>
      <c r="UWJ132" s="277"/>
      <c r="UWK132" s="277"/>
      <c r="UWL132" s="277"/>
      <c r="UWM132" s="277"/>
      <c r="UWN132" s="277"/>
      <c r="UWO132" s="277"/>
      <c r="UWP132" s="277"/>
      <c r="UWQ132" s="277"/>
      <c r="UWR132" s="277"/>
      <c r="UWS132" s="277"/>
      <c r="UWT132" s="277"/>
      <c r="UWU132" s="277"/>
      <c r="UWV132" s="277"/>
      <c r="UWW132" s="277"/>
      <c r="UWX132" s="277"/>
      <c r="UWY132" s="277"/>
      <c r="UWZ132" s="277"/>
      <c r="UXA132" s="277"/>
      <c r="UXB132" s="277"/>
      <c r="UXC132" s="277"/>
      <c r="UXD132" s="277"/>
      <c r="UXE132" s="277"/>
      <c r="UXF132" s="277"/>
      <c r="UXG132" s="277"/>
      <c r="UXH132" s="277"/>
      <c r="UXI132" s="277"/>
      <c r="UXJ132" s="277"/>
      <c r="UXK132" s="277"/>
      <c r="UXL132" s="277"/>
      <c r="UXM132" s="277"/>
      <c r="UXN132" s="277"/>
      <c r="UXO132" s="277"/>
      <c r="UXP132" s="277"/>
      <c r="UXQ132" s="277"/>
      <c r="UXR132" s="277"/>
      <c r="UXS132" s="277"/>
      <c r="UXT132" s="277"/>
      <c r="UXU132" s="277"/>
      <c r="UXV132" s="277"/>
      <c r="UXW132" s="277"/>
      <c r="UXX132" s="277"/>
      <c r="UXY132" s="277"/>
      <c r="UXZ132" s="277"/>
      <c r="UYA132" s="277"/>
      <c r="UYB132" s="277"/>
      <c r="UYC132" s="277"/>
      <c r="UYD132" s="277"/>
      <c r="UYE132" s="277"/>
      <c r="UYF132" s="277"/>
      <c r="UYG132" s="277"/>
      <c r="UYH132" s="277"/>
      <c r="UYI132" s="277"/>
      <c r="UYJ132" s="277"/>
      <c r="UYK132" s="277"/>
      <c r="UYL132" s="277"/>
      <c r="UYM132" s="277"/>
      <c r="UYN132" s="277"/>
      <c r="UYO132" s="277"/>
      <c r="UYP132" s="277"/>
      <c r="UYQ132" s="277"/>
      <c r="UYR132" s="277"/>
      <c r="UYS132" s="277"/>
      <c r="UYT132" s="277"/>
      <c r="UYU132" s="277"/>
      <c r="UYV132" s="277"/>
      <c r="UYW132" s="277"/>
      <c r="UYX132" s="277"/>
      <c r="UYY132" s="277"/>
      <c r="UYZ132" s="277"/>
      <c r="UZA132" s="277"/>
      <c r="UZB132" s="277"/>
      <c r="UZC132" s="277"/>
      <c r="UZD132" s="277"/>
      <c r="UZE132" s="277"/>
      <c r="UZF132" s="277"/>
      <c r="UZG132" s="277"/>
      <c r="UZH132" s="277"/>
      <c r="UZI132" s="277"/>
      <c r="UZJ132" s="277"/>
      <c r="UZK132" s="277"/>
      <c r="UZL132" s="277"/>
      <c r="UZM132" s="277"/>
      <c r="UZN132" s="277"/>
      <c r="UZO132" s="277"/>
      <c r="UZP132" s="277"/>
      <c r="UZQ132" s="277"/>
      <c r="UZR132" s="277"/>
      <c r="UZS132" s="277"/>
      <c r="UZT132" s="277"/>
      <c r="UZU132" s="277"/>
      <c r="UZV132" s="277"/>
      <c r="UZW132" s="277"/>
      <c r="UZX132" s="277"/>
      <c r="UZY132" s="277"/>
      <c r="UZZ132" s="277"/>
      <c r="VAA132" s="277"/>
      <c r="VAB132" s="277"/>
      <c r="VAC132" s="277"/>
      <c r="VAD132" s="277"/>
      <c r="VAE132" s="277"/>
      <c r="VAF132" s="277"/>
      <c r="VAG132" s="277"/>
      <c r="VAH132" s="277"/>
      <c r="VAI132" s="277"/>
      <c r="VAJ132" s="277"/>
      <c r="VAK132" s="277"/>
      <c r="VAL132" s="277"/>
      <c r="VAM132" s="277"/>
      <c r="VAN132" s="277"/>
      <c r="VAO132" s="277"/>
      <c r="VAP132" s="277"/>
      <c r="VAQ132" s="277"/>
      <c r="VAR132" s="277"/>
      <c r="VAS132" s="277"/>
      <c r="VAT132" s="277"/>
      <c r="VAU132" s="277"/>
      <c r="VAV132" s="277"/>
      <c r="VAW132" s="277"/>
      <c r="VAX132" s="277"/>
      <c r="VAY132" s="277"/>
      <c r="VAZ132" s="277"/>
      <c r="VBA132" s="277"/>
      <c r="VBB132" s="277"/>
      <c r="VBC132" s="277"/>
      <c r="VBD132" s="277"/>
      <c r="VBE132" s="277"/>
      <c r="VBF132" s="277"/>
      <c r="VBG132" s="277"/>
      <c r="VBH132" s="277"/>
      <c r="VBI132" s="277"/>
      <c r="VBJ132" s="277"/>
      <c r="VBK132" s="277"/>
      <c r="VBL132" s="277"/>
      <c r="VBM132" s="277"/>
      <c r="VBN132" s="277"/>
      <c r="VBO132" s="277"/>
      <c r="VBP132" s="277"/>
      <c r="VBQ132" s="277"/>
      <c r="VBR132" s="277"/>
      <c r="VBS132" s="277"/>
      <c r="VBT132" s="277"/>
      <c r="VBU132" s="277"/>
      <c r="VBV132" s="277"/>
      <c r="VBW132" s="277"/>
      <c r="VBX132" s="277"/>
      <c r="VBY132" s="277"/>
      <c r="VBZ132" s="277"/>
      <c r="VCA132" s="277"/>
      <c r="VCB132" s="277"/>
      <c r="VCC132" s="277"/>
      <c r="VCD132" s="277"/>
      <c r="VCE132" s="277"/>
      <c r="VCF132" s="277"/>
      <c r="VCG132" s="277"/>
      <c r="VCH132" s="277"/>
      <c r="VCI132" s="277"/>
      <c r="VCJ132" s="277"/>
      <c r="VCK132" s="277"/>
      <c r="VCL132" s="277"/>
      <c r="VCM132" s="277"/>
      <c r="VCN132" s="277"/>
      <c r="VCO132" s="277"/>
      <c r="VCP132" s="277"/>
      <c r="VCQ132" s="277"/>
      <c r="VCR132" s="277"/>
      <c r="VCS132" s="277"/>
      <c r="VCT132" s="277"/>
      <c r="VCU132" s="277"/>
      <c r="VCV132" s="277"/>
      <c r="VCW132" s="277"/>
      <c r="VCX132" s="277"/>
      <c r="VCY132" s="277"/>
      <c r="VCZ132" s="277"/>
      <c r="VDA132" s="277"/>
      <c r="VDB132" s="277"/>
      <c r="VDC132" s="277"/>
      <c r="VDD132" s="277"/>
      <c r="VDE132" s="277"/>
      <c r="VDF132" s="277"/>
      <c r="VDG132" s="277"/>
      <c r="VDH132" s="277"/>
      <c r="VDI132" s="277"/>
      <c r="VDJ132" s="277"/>
      <c r="VDK132" s="277"/>
      <c r="VDL132" s="277"/>
      <c r="VDM132" s="277"/>
      <c r="VDN132" s="277"/>
      <c r="VDO132" s="277"/>
      <c r="VDP132" s="277"/>
      <c r="VDQ132" s="277"/>
      <c r="VDR132" s="277"/>
      <c r="VDS132" s="277"/>
      <c r="VDT132" s="277"/>
      <c r="VDU132" s="277"/>
      <c r="VDV132" s="277"/>
      <c r="VDW132" s="277"/>
      <c r="VDX132" s="277"/>
      <c r="VDY132" s="277"/>
      <c r="VDZ132" s="277"/>
      <c r="VEA132" s="277"/>
      <c r="VEB132" s="277"/>
      <c r="VEC132" s="277"/>
      <c r="VED132" s="277"/>
      <c r="VEE132" s="277"/>
      <c r="VEF132" s="277"/>
      <c r="VEG132" s="277"/>
      <c r="VEH132" s="277"/>
      <c r="VEI132" s="277"/>
      <c r="VEJ132" s="277"/>
      <c r="VEK132" s="277"/>
      <c r="VEL132" s="277"/>
      <c r="VEM132" s="277"/>
      <c r="VEN132" s="277"/>
      <c r="VEO132" s="277"/>
      <c r="VEP132" s="277"/>
      <c r="VEQ132" s="277"/>
      <c r="VER132" s="277"/>
      <c r="VES132" s="277"/>
      <c r="VET132" s="277"/>
      <c r="VEU132" s="277"/>
      <c r="VEV132" s="277"/>
      <c r="VEW132" s="277"/>
      <c r="VEX132" s="277"/>
      <c r="VEY132" s="277"/>
      <c r="VEZ132" s="277"/>
      <c r="VFA132" s="277"/>
      <c r="VFB132" s="277"/>
      <c r="VFC132" s="277"/>
      <c r="VFD132" s="277"/>
      <c r="VFE132" s="277"/>
      <c r="VFF132" s="277"/>
      <c r="VFG132" s="277"/>
      <c r="VFH132" s="277"/>
      <c r="VFI132" s="277"/>
      <c r="VFJ132" s="277"/>
      <c r="VFK132" s="277"/>
      <c r="VFL132" s="277"/>
      <c r="VFM132" s="277"/>
      <c r="VFN132" s="277"/>
      <c r="VFO132" s="277"/>
      <c r="VFP132" s="277"/>
      <c r="VFQ132" s="277"/>
      <c r="VFR132" s="277"/>
      <c r="VFS132" s="277"/>
      <c r="VFT132" s="277"/>
      <c r="VFU132" s="277"/>
      <c r="VFV132" s="277"/>
      <c r="VFW132" s="277"/>
      <c r="VFX132" s="277"/>
      <c r="VFY132" s="277"/>
      <c r="VFZ132" s="277"/>
      <c r="VGA132" s="277"/>
      <c r="VGB132" s="277"/>
      <c r="VGC132" s="277"/>
      <c r="VGD132" s="277"/>
      <c r="VGE132" s="277"/>
      <c r="VGF132" s="277"/>
      <c r="VGG132" s="277"/>
      <c r="VGH132" s="277"/>
      <c r="VGI132" s="277"/>
      <c r="VGJ132" s="277"/>
      <c r="VGK132" s="277"/>
      <c r="VGL132" s="277"/>
      <c r="VGM132" s="277"/>
      <c r="VGN132" s="277"/>
      <c r="VGO132" s="277"/>
      <c r="VGP132" s="277"/>
      <c r="VGQ132" s="277"/>
      <c r="VGR132" s="277"/>
      <c r="VGS132" s="277"/>
      <c r="VGT132" s="277"/>
      <c r="VGU132" s="277"/>
      <c r="VGV132" s="277"/>
      <c r="VGW132" s="277"/>
      <c r="VGX132" s="277"/>
      <c r="VGY132" s="277"/>
      <c r="VGZ132" s="277"/>
      <c r="VHA132" s="277"/>
      <c r="VHB132" s="277"/>
      <c r="VHC132" s="277"/>
      <c r="VHD132" s="277"/>
      <c r="VHE132" s="277"/>
      <c r="VHF132" s="277"/>
      <c r="VHG132" s="277"/>
      <c r="VHH132" s="277"/>
      <c r="VHI132" s="277"/>
      <c r="VHJ132" s="277"/>
      <c r="VHK132" s="277"/>
      <c r="VHL132" s="277"/>
      <c r="VHM132" s="277"/>
      <c r="VHN132" s="277"/>
      <c r="VHO132" s="277"/>
      <c r="VHP132" s="277"/>
      <c r="VHQ132" s="277"/>
      <c r="VHR132" s="277"/>
      <c r="VHS132" s="277"/>
      <c r="VHT132" s="277"/>
      <c r="VHU132" s="277"/>
      <c r="VHV132" s="277"/>
      <c r="VHW132" s="277"/>
      <c r="VHX132" s="277"/>
      <c r="VHY132" s="277"/>
      <c r="VHZ132" s="277"/>
      <c r="VIA132" s="277"/>
      <c r="VIB132" s="277"/>
      <c r="VIC132" s="277"/>
      <c r="VID132" s="277"/>
      <c r="VIE132" s="277"/>
      <c r="VIF132" s="277"/>
      <c r="VIG132" s="277"/>
      <c r="VIH132" s="277"/>
      <c r="VII132" s="277"/>
      <c r="VIJ132" s="277"/>
      <c r="VIK132" s="277"/>
      <c r="VIL132" s="277"/>
      <c r="VIM132" s="277"/>
      <c r="VIN132" s="277"/>
      <c r="VIO132" s="277"/>
      <c r="VIP132" s="277"/>
      <c r="VIQ132" s="277"/>
      <c r="VIR132" s="277"/>
      <c r="VIS132" s="277"/>
      <c r="VIT132" s="277"/>
      <c r="VIU132" s="277"/>
      <c r="VIV132" s="277"/>
      <c r="VIW132" s="277"/>
      <c r="VIX132" s="277"/>
      <c r="VIY132" s="277"/>
      <c r="VIZ132" s="277"/>
      <c r="VJA132" s="277"/>
      <c r="VJB132" s="277"/>
      <c r="VJC132" s="277"/>
      <c r="VJD132" s="277"/>
      <c r="VJE132" s="277"/>
      <c r="VJF132" s="277"/>
      <c r="VJG132" s="277"/>
      <c r="VJH132" s="277"/>
      <c r="VJI132" s="277"/>
      <c r="VJJ132" s="277"/>
      <c r="VJK132" s="277"/>
      <c r="VJL132" s="277"/>
      <c r="VJM132" s="277"/>
      <c r="VJN132" s="277"/>
      <c r="VJO132" s="277"/>
      <c r="VJP132" s="277"/>
      <c r="VJQ132" s="277"/>
      <c r="VJR132" s="277"/>
      <c r="VJS132" s="277"/>
      <c r="VJT132" s="277"/>
      <c r="VJU132" s="277"/>
      <c r="VJV132" s="277"/>
      <c r="VJW132" s="277"/>
      <c r="VJX132" s="277"/>
      <c r="VJY132" s="277"/>
      <c r="VJZ132" s="277"/>
      <c r="VKA132" s="277"/>
      <c r="VKB132" s="277"/>
      <c r="VKC132" s="277"/>
      <c r="VKD132" s="277"/>
      <c r="VKE132" s="277"/>
      <c r="VKF132" s="277"/>
      <c r="VKG132" s="277"/>
      <c r="VKH132" s="277"/>
      <c r="VKI132" s="277"/>
      <c r="VKJ132" s="277"/>
      <c r="VKK132" s="277"/>
      <c r="VKL132" s="277"/>
      <c r="VKM132" s="277"/>
      <c r="VKN132" s="277"/>
      <c r="VKO132" s="277"/>
      <c r="VKP132" s="277"/>
      <c r="VKQ132" s="277"/>
      <c r="VKR132" s="277"/>
      <c r="VKS132" s="277"/>
      <c r="VKT132" s="277"/>
      <c r="VKU132" s="277"/>
      <c r="VKV132" s="277"/>
      <c r="VKW132" s="277"/>
      <c r="VKX132" s="277"/>
      <c r="VKY132" s="277"/>
      <c r="VKZ132" s="277"/>
      <c r="VLA132" s="277"/>
      <c r="VLB132" s="277"/>
      <c r="VLC132" s="277"/>
      <c r="VLD132" s="277"/>
      <c r="VLE132" s="277"/>
      <c r="VLF132" s="277"/>
      <c r="VLG132" s="277"/>
      <c r="VLH132" s="277"/>
      <c r="VLI132" s="277"/>
      <c r="VLJ132" s="277"/>
      <c r="VLK132" s="277"/>
      <c r="VLL132" s="277"/>
      <c r="VLM132" s="277"/>
      <c r="VLN132" s="277"/>
      <c r="VLO132" s="277"/>
      <c r="VLP132" s="277"/>
      <c r="VLQ132" s="277"/>
      <c r="VLR132" s="277"/>
      <c r="VLS132" s="277"/>
      <c r="VLT132" s="277"/>
      <c r="VLU132" s="277"/>
      <c r="VLV132" s="277"/>
      <c r="VLW132" s="277"/>
      <c r="VLX132" s="277"/>
      <c r="VLY132" s="277"/>
      <c r="VLZ132" s="277"/>
      <c r="VMA132" s="277"/>
      <c r="VMB132" s="277"/>
      <c r="VMC132" s="277"/>
      <c r="VMD132" s="277"/>
      <c r="VME132" s="277"/>
      <c r="VMF132" s="277"/>
      <c r="VMG132" s="277"/>
      <c r="VMH132" s="277"/>
      <c r="VMI132" s="277"/>
      <c r="VMJ132" s="277"/>
      <c r="VMK132" s="277"/>
      <c r="VML132" s="277"/>
      <c r="VMM132" s="277"/>
      <c r="VMN132" s="277"/>
      <c r="VMO132" s="277"/>
      <c r="VMP132" s="277"/>
      <c r="VMQ132" s="277"/>
      <c r="VMR132" s="277"/>
      <c r="VMS132" s="277"/>
      <c r="VMT132" s="277"/>
      <c r="VMU132" s="277"/>
      <c r="VMV132" s="277"/>
      <c r="VMW132" s="277"/>
      <c r="VMX132" s="277"/>
      <c r="VMY132" s="277"/>
      <c r="VMZ132" s="277"/>
      <c r="VNA132" s="277"/>
      <c r="VNB132" s="277"/>
      <c r="VNC132" s="277"/>
      <c r="VND132" s="277"/>
      <c r="VNE132" s="277"/>
      <c r="VNF132" s="277"/>
      <c r="VNG132" s="277"/>
      <c r="VNH132" s="277"/>
      <c r="VNI132" s="277"/>
      <c r="VNJ132" s="277"/>
      <c r="VNK132" s="277"/>
      <c r="VNL132" s="277"/>
      <c r="VNM132" s="277"/>
      <c r="VNN132" s="277"/>
      <c r="VNO132" s="277"/>
      <c r="VNP132" s="277"/>
      <c r="VNQ132" s="277"/>
      <c r="VNR132" s="277"/>
      <c r="VNS132" s="277"/>
      <c r="VNT132" s="277"/>
      <c r="VNU132" s="277"/>
      <c r="VNV132" s="277"/>
      <c r="VNW132" s="277"/>
      <c r="VNX132" s="277"/>
      <c r="VNY132" s="277"/>
      <c r="VNZ132" s="277"/>
      <c r="VOA132" s="277"/>
      <c r="VOB132" s="277"/>
      <c r="VOC132" s="277"/>
      <c r="VOD132" s="277"/>
      <c r="VOE132" s="277"/>
      <c r="VOF132" s="277"/>
      <c r="VOG132" s="277"/>
      <c r="VOH132" s="277"/>
      <c r="VOI132" s="277"/>
      <c r="VOJ132" s="277"/>
      <c r="VOK132" s="277"/>
      <c r="VOL132" s="277"/>
      <c r="VOM132" s="277"/>
      <c r="VON132" s="277"/>
      <c r="VOO132" s="277"/>
      <c r="VOP132" s="277"/>
      <c r="VOQ132" s="277"/>
      <c r="VOR132" s="277"/>
      <c r="VOS132" s="277"/>
      <c r="VOT132" s="277"/>
      <c r="VOU132" s="277"/>
      <c r="VOV132" s="277"/>
      <c r="VOW132" s="277"/>
      <c r="VOX132" s="277"/>
      <c r="VOY132" s="277"/>
      <c r="VOZ132" s="277"/>
      <c r="VPA132" s="277"/>
      <c r="VPB132" s="277"/>
      <c r="VPC132" s="277"/>
      <c r="VPD132" s="277"/>
      <c r="VPE132" s="277"/>
      <c r="VPF132" s="277"/>
      <c r="VPG132" s="277"/>
      <c r="VPH132" s="277"/>
      <c r="VPI132" s="277"/>
      <c r="VPJ132" s="277"/>
      <c r="VPK132" s="277"/>
      <c r="VPL132" s="277"/>
      <c r="VPM132" s="277"/>
      <c r="VPN132" s="277"/>
      <c r="VPO132" s="277"/>
      <c r="VPP132" s="277"/>
      <c r="VPQ132" s="277"/>
      <c r="VPR132" s="277"/>
      <c r="VPS132" s="277"/>
      <c r="VPT132" s="277"/>
      <c r="VPU132" s="277"/>
      <c r="VPV132" s="277"/>
      <c r="VPW132" s="277"/>
      <c r="VPX132" s="277"/>
      <c r="VPY132" s="277"/>
      <c r="VPZ132" s="277"/>
      <c r="VQA132" s="277"/>
      <c r="VQB132" s="277"/>
      <c r="VQC132" s="277"/>
      <c r="VQD132" s="277"/>
      <c r="VQE132" s="277"/>
      <c r="VQF132" s="277"/>
      <c r="VQG132" s="277"/>
      <c r="VQH132" s="277"/>
      <c r="VQI132" s="277"/>
      <c r="VQJ132" s="277"/>
      <c r="VQK132" s="277"/>
      <c r="VQL132" s="277"/>
      <c r="VQM132" s="277"/>
      <c r="VQN132" s="277"/>
      <c r="VQO132" s="277"/>
      <c r="VQP132" s="277"/>
      <c r="VQQ132" s="277"/>
      <c r="VQR132" s="277"/>
      <c r="VQS132" s="277"/>
      <c r="VQT132" s="277"/>
      <c r="VQU132" s="277"/>
      <c r="VQV132" s="277"/>
      <c r="VQW132" s="277"/>
      <c r="VQX132" s="277"/>
      <c r="VQY132" s="277"/>
      <c r="VQZ132" s="277"/>
      <c r="VRA132" s="277"/>
      <c r="VRB132" s="277"/>
      <c r="VRC132" s="277"/>
      <c r="VRD132" s="277"/>
      <c r="VRE132" s="277"/>
      <c r="VRF132" s="277"/>
      <c r="VRG132" s="277"/>
      <c r="VRH132" s="277"/>
      <c r="VRI132" s="277"/>
      <c r="VRJ132" s="277"/>
      <c r="VRK132" s="277"/>
      <c r="VRL132" s="277"/>
      <c r="VRM132" s="277"/>
      <c r="VRN132" s="277"/>
      <c r="VRO132" s="277"/>
      <c r="VRP132" s="277"/>
      <c r="VRQ132" s="277"/>
      <c r="VRR132" s="277"/>
      <c r="VRS132" s="277"/>
      <c r="VRT132" s="277"/>
      <c r="VRU132" s="277"/>
      <c r="VRV132" s="277"/>
      <c r="VRW132" s="277"/>
      <c r="VRX132" s="277"/>
      <c r="VRY132" s="277"/>
      <c r="VRZ132" s="277"/>
      <c r="VSA132" s="277"/>
      <c r="VSB132" s="277"/>
      <c r="VSC132" s="277"/>
      <c r="VSD132" s="277"/>
      <c r="VSE132" s="277"/>
      <c r="VSF132" s="277"/>
      <c r="VSG132" s="277"/>
      <c r="VSH132" s="277"/>
      <c r="VSI132" s="277"/>
      <c r="VSJ132" s="277"/>
      <c r="VSK132" s="277"/>
      <c r="VSL132" s="277"/>
      <c r="VSM132" s="277"/>
      <c r="VSN132" s="277"/>
      <c r="VSO132" s="277"/>
      <c r="VSP132" s="277"/>
      <c r="VSQ132" s="277"/>
      <c r="VSR132" s="277"/>
      <c r="VSS132" s="277"/>
      <c r="VST132" s="277"/>
      <c r="VSU132" s="277"/>
      <c r="VSV132" s="277"/>
      <c r="VSW132" s="277"/>
      <c r="VSX132" s="277"/>
      <c r="VSY132" s="277"/>
      <c r="VSZ132" s="277"/>
      <c r="VTA132" s="277"/>
      <c r="VTB132" s="277"/>
      <c r="VTC132" s="277"/>
      <c r="VTD132" s="277"/>
      <c r="VTE132" s="277"/>
      <c r="VTF132" s="277"/>
      <c r="VTG132" s="277"/>
      <c r="VTH132" s="277"/>
      <c r="VTI132" s="277"/>
      <c r="VTJ132" s="277"/>
      <c r="VTK132" s="277"/>
      <c r="VTL132" s="277"/>
      <c r="VTM132" s="277"/>
      <c r="VTN132" s="277"/>
      <c r="VTO132" s="277"/>
      <c r="VTP132" s="277"/>
      <c r="VTQ132" s="277"/>
      <c r="VTR132" s="277"/>
      <c r="VTS132" s="277"/>
      <c r="VTT132" s="277"/>
      <c r="VTU132" s="277"/>
      <c r="VTV132" s="277"/>
      <c r="VTW132" s="277"/>
      <c r="VTX132" s="277"/>
      <c r="VTY132" s="277"/>
      <c r="VTZ132" s="277"/>
      <c r="VUA132" s="277"/>
      <c r="VUB132" s="277"/>
      <c r="VUC132" s="277"/>
      <c r="VUD132" s="277"/>
      <c r="VUE132" s="277"/>
      <c r="VUF132" s="277"/>
      <c r="VUG132" s="277"/>
      <c r="VUH132" s="277"/>
      <c r="VUI132" s="277"/>
      <c r="VUJ132" s="277"/>
      <c r="VUK132" s="277"/>
      <c r="VUL132" s="277"/>
      <c r="VUM132" s="277"/>
      <c r="VUN132" s="277"/>
      <c r="VUO132" s="277"/>
      <c r="VUP132" s="277"/>
      <c r="VUQ132" s="277"/>
      <c r="VUR132" s="277"/>
      <c r="VUS132" s="277"/>
      <c r="VUT132" s="277"/>
      <c r="VUU132" s="277"/>
      <c r="VUV132" s="277"/>
      <c r="VUW132" s="277"/>
      <c r="VUX132" s="277"/>
      <c r="VUY132" s="277"/>
      <c r="VUZ132" s="277"/>
      <c r="VVA132" s="277"/>
      <c r="VVB132" s="277"/>
      <c r="VVC132" s="277"/>
      <c r="VVD132" s="277"/>
      <c r="VVE132" s="277"/>
      <c r="VVF132" s="277"/>
      <c r="VVG132" s="277"/>
      <c r="VVH132" s="277"/>
      <c r="VVI132" s="277"/>
      <c r="VVJ132" s="277"/>
      <c r="VVK132" s="277"/>
      <c r="VVL132" s="277"/>
      <c r="VVM132" s="277"/>
      <c r="VVN132" s="277"/>
      <c r="VVO132" s="277"/>
      <c r="VVP132" s="277"/>
      <c r="VVQ132" s="277"/>
      <c r="VVR132" s="277"/>
      <c r="VVS132" s="277"/>
      <c r="VVT132" s="277"/>
      <c r="VVU132" s="277"/>
      <c r="VVV132" s="277"/>
      <c r="VVW132" s="277"/>
      <c r="VVX132" s="277"/>
      <c r="VVY132" s="277"/>
      <c r="VVZ132" s="277"/>
      <c r="VWA132" s="277"/>
      <c r="VWB132" s="277"/>
      <c r="VWC132" s="277"/>
      <c r="VWD132" s="277"/>
      <c r="VWE132" s="277"/>
      <c r="VWF132" s="277"/>
      <c r="VWG132" s="277"/>
      <c r="VWH132" s="277"/>
      <c r="VWI132" s="277"/>
      <c r="VWJ132" s="277"/>
      <c r="VWK132" s="277"/>
      <c r="VWL132" s="277"/>
      <c r="VWM132" s="277"/>
      <c r="VWN132" s="277"/>
      <c r="VWO132" s="277"/>
      <c r="VWP132" s="277"/>
      <c r="VWQ132" s="277"/>
      <c r="VWR132" s="277"/>
      <c r="VWS132" s="277"/>
      <c r="VWT132" s="277"/>
      <c r="VWU132" s="277"/>
      <c r="VWV132" s="277"/>
      <c r="VWW132" s="277"/>
      <c r="VWX132" s="277"/>
      <c r="VWY132" s="277"/>
      <c r="VWZ132" s="277"/>
      <c r="VXA132" s="277"/>
      <c r="VXB132" s="277"/>
      <c r="VXC132" s="277"/>
      <c r="VXD132" s="277"/>
      <c r="VXE132" s="277"/>
      <c r="VXF132" s="277"/>
      <c r="VXG132" s="277"/>
      <c r="VXH132" s="277"/>
      <c r="VXI132" s="277"/>
      <c r="VXJ132" s="277"/>
      <c r="VXK132" s="277"/>
      <c r="VXL132" s="277"/>
      <c r="VXM132" s="277"/>
      <c r="VXN132" s="277"/>
      <c r="VXO132" s="277"/>
      <c r="VXP132" s="277"/>
      <c r="VXQ132" s="277"/>
      <c r="VXR132" s="277"/>
      <c r="VXS132" s="277"/>
      <c r="VXT132" s="277"/>
      <c r="VXU132" s="277"/>
      <c r="VXV132" s="277"/>
      <c r="VXW132" s="277"/>
      <c r="VXX132" s="277"/>
      <c r="VXY132" s="277"/>
      <c r="VXZ132" s="277"/>
      <c r="VYA132" s="277"/>
      <c r="VYB132" s="277"/>
      <c r="VYC132" s="277"/>
      <c r="VYD132" s="277"/>
      <c r="VYE132" s="277"/>
      <c r="VYF132" s="277"/>
      <c r="VYG132" s="277"/>
      <c r="VYH132" s="277"/>
      <c r="VYI132" s="277"/>
      <c r="VYJ132" s="277"/>
      <c r="VYK132" s="277"/>
      <c r="VYL132" s="277"/>
      <c r="VYM132" s="277"/>
      <c r="VYN132" s="277"/>
      <c r="VYO132" s="277"/>
      <c r="VYP132" s="277"/>
      <c r="VYQ132" s="277"/>
      <c r="VYR132" s="277"/>
      <c r="VYS132" s="277"/>
      <c r="VYT132" s="277"/>
      <c r="VYU132" s="277"/>
      <c r="VYV132" s="277"/>
      <c r="VYW132" s="277"/>
      <c r="VYX132" s="277"/>
      <c r="VYY132" s="277"/>
      <c r="VYZ132" s="277"/>
      <c r="VZA132" s="277"/>
      <c r="VZB132" s="277"/>
      <c r="VZC132" s="277"/>
      <c r="VZD132" s="277"/>
      <c r="VZE132" s="277"/>
      <c r="VZF132" s="277"/>
      <c r="VZG132" s="277"/>
      <c r="VZH132" s="277"/>
      <c r="VZI132" s="277"/>
      <c r="VZJ132" s="277"/>
      <c r="VZK132" s="277"/>
      <c r="VZL132" s="277"/>
      <c r="VZM132" s="277"/>
      <c r="VZN132" s="277"/>
      <c r="VZO132" s="277"/>
      <c r="VZP132" s="277"/>
      <c r="VZQ132" s="277"/>
      <c r="VZR132" s="277"/>
      <c r="VZS132" s="277"/>
      <c r="VZT132" s="277"/>
      <c r="VZU132" s="277"/>
      <c r="VZV132" s="277"/>
      <c r="VZW132" s="277"/>
      <c r="VZX132" s="277"/>
      <c r="VZY132" s="277"/>
      <c r="VZZ132" s="277"/>
      <c r="WAA132" s="277"/>
      <c r="WAB132" s="277"/>
      <c r="WAC132" s="277"/>
      <c r="WAD132" s="277"/>
      <c r="WAE132" s="277"/>
      <c r="WAF132" s="277"/>
      <c r="WAG132" s="277"/>
      <c r="WAH132" s="277"/>
      <c r="WAI132" s="277"/>
      <c r="WAJ132" s="277"/>
      <c r="WAK132" s="277"/>
      <c r="WAL132" s="277"/>
      <c r="WAM132" s="277"/>
      <c r="WAN132" s="277"/>
      <c r="WAO132" s="277"/>
      <c r="WAP132" s="277"/>
      <c r="WAQ132" s="277"/>
      <c r="WAR132" s="277"/>
      <c r="WAS132" s="277"/>
      <c r="WAT132" s="277"/>
      <c r="WAU132" s="277"/>
      <c r="WAV132" s="277"/>
      <c r="WAW132" s="277"/>
      <c r="WAX132" s="277"/>
      <c r="WAY132" s="277"/>
      <c r="WAZ132" s="277"/>
      <c r="WBA132" s="277"/>
      <c r="WBB132" s="277"/>
      <c r="WBC132" s="277"/>
      <c r="WBD132" s="277"/>
      <c r="WBE132" s="277"/>
      <c r="WBF132" s="277"/>
      <c r="WBG132" s="277"/>
      <c r="WBH132" s="277"/>
      <c r="WBI132" s="277"/>
      <c r="WBJ132" s="277"/>
      <c r="WBK132" s="277"/>
      <c r="WBL132" s="277"/>
      <c r="WBM132" s="277"/>
      <c r="WBN132" s="277"/>
      <c r="WBO132" s="277"/>
      <c r="WBP132" s="277"/>
      <c r="WBQ132" s="277"/>
      <c r="WBR132" s="277"/>
      <c r="WBS132" s="277"/>
      <c r="WBT132" s="277"/>
      <c r="WBU132" s="277"/>
      <c r="WBV132" s="277"/>
      <c r="WBW132" s="277"/>
      <c r="WBX132" s="277"/>
      <c r="WBY132" s="277"/>
      <c r="WBZ132" s="277"/>
      <c r="WCA132" s="277"/>
      <c r="WCB132" s="277"/>
      <c r="WCC132" s="277"/>
      <c r="WCD132" s="277"/>
      <c r="WCE132" s="277"/>
      <c r="WCF132" s="277"/>
      <c r="WCG132" s="277"/>
      <c r="WCH132" s="277"/>
      <c r="WCI132" s="277"/>
      <c r="WCJ132" s="277"/>
      <c r="WCK132" s="277"/>
      <c r="WCL132" s="277"/>
      <c r="WCM132" s="277"/>
      <c r="WCN132" s="277"/>
      <c r="WCO132" s="277"/>
      <c r="WCP132" s="277"/>
      <c r="WCQ132" s="277"/>
      <c r="WCR132" s="277"/>
      <c r="WCS132" s="277"/>
      <c r="WCT132" s="277"/>
      <c r="WCU132" s="277"/>
      <c r="WCV132" s="277"/>
      <c r="WCW132" s="277"/>
      <c r="WCX132" s="277"/>
      <c r="WCY132" s="277"/>
      <c r="WCZ132" s="277"/>
      <c r="WDA132" s="277"/>
      <c r="WDB132" s="277"/>
      <c r="WDC132" s="277"/>
      <c r="WDD132" s="277"/>
      <c r="WDE132" s="277"/>
      <c r="WDF132" s="277"/>
      <c r="WDG132" s="277"/>
      <c r="WDH132" s="277"/>
      <c r="WDI132" s="277"/>
      <c r="WDJ132" s="277"/>
      <c r="WDK132" s="277"/>
      <c r="WDL132" s="277"/>
      <c r="WDM132" s="277"/>
      <c r="WDN132" s="277"/>
      <c r="WDO132" s="277"/>
      <c r="WDP132" s="277"/>
      <c r="WDQ132" s="277"/>
      <c r="WDR132" s="277"/>
      <c r="WDS132" s="277"/>
      <c r="WDT132" s="277"/>
      <c r="WDU132" s="277"/>
      <c r="WDV132" s="277"/>
      <c r="WDW132" s="277"/>
      <c r="WDX132" s="277"/>
      <c r="WDY132" s="277"/>
      <c r="WDZ132" s="277"/>
      <c r="WEA132" s="277"/>
      <c r="WEB132" s="277"/>
      <c r="WEC132" s="277"/>
      <c r="WED132" s="277"/>
      <c r="WEE132" s="277"/>
      <c r="WEF132" s="277"/>
      <c r="WEG132" s="277"/>
      <c r="WEH132" s="277"/>
      <c r="WEI132" s="277"/>
      <c r="WEJ132" s="277"/>
      <c r="WEK132" s="277"/>
      <c r="WEL132" s="277"/>
      <c r="WEM132" s="277"/>
      <c r="WEN132" s="277"/>
      <c r="WEO132" s="277"/>
      <c r="WEP132" s="277"/>
      <c r="WEQ132" s="277"/>
      <c r="WER132" s="277"/>
      <c r="WES132" s="277"/>
      <c r="WET132" s="277"/>
      <c r="WEU132" s="277"/>
      <c r="WEV132" s="277"/>
      <c r="WEW132" s="277"/>
      <c r="WEX132" s="277"/>
      <c r="WEY132" s="277"/>
      <c r="WEZ132" s="277"/>
      <c r="WFA132" s="277"/>
      <c r="WFB132" s="277"/>
      <c r="WFC132" s="277"/>
      <c r="WFD132" s="277"/>
      <c r="WFE132" s="277"/>
      <c r="WFF132" s="277"/>
      <c r="WFG132" s="277"/>
      <c r="WFH132" s="277"/>
      <c r="WFI132" s="277"/>
      <c r="WFJ132" s="277"/>
      <c r="WFK132" s="277"/>
      <c r="WFL132" s="277"/>
      <c r="WFM132" s="277"/>
      <c r="WFN132" s="277"/>
      <c r="WFO132" s="277"/>
      <c r="WFP132" s="277"/>
      <c r="WFQ132" s="277"/>
      <c r="WFR132" s="277"/>
      <c r="WFS132" s="277"/>
      <c r="WFT132" s="277"/>
      <c r="WFU132" s="277"/>
      <c r="WFV132" s="277"/>
      <c r="WFW132" s="277"/>
      <c r="WFX132" s="277"/>
      <c r="WFY132" s="277"/>
      <c r="WFZ132" s="277"/>
      <c r="WGA132" s="277"/>
      <c r="WGB132" s="277"/>
      <c r="WGC132" s="277"/>
      <c r="WGD132" s="277"/>
      <c r="WGE132" s="277"/>
      <c r="WGF132" s="277"/>
      <c r="WGG132" s="277"/>
      <c r="WGH132" s="277"/>
      <c r="WGI132" s="277"/>
      <c r="WGJ132" s="277"/>
      <c r="WGK132" s="277"/>
      <c r="WGL132" s="277"/>
      <c r="WGM132" s="277"/>
      <c r="WGN132" s="277"/>
      <c r="WGO132" s="277"/>
      <c r="WGP132" s="277"/>
      <c r="WGQ132" s="277"/>
      <c r="WGR132" s="277"/>
      <c r="WGS132" s="277"/>
      <c r="WGT132" s="277"/>
      <c r="WGU132" s="277"/>
      <c r="WGV132" s="277"/>
      <c r="WGW132" s="277"/>
      <c r="WGX132" s="277"/>
      <c r="WGY132" s="277"/>
      <c r="WGZ132" s="277"/>
      <c r="WHA132" s="277"/>
      <c r="WHB132" s="277"/>
      <c r="WHC132" s="277"/>
      <c r="WHD132" s="277"/>
      <c r="WHE132" s="277"/>
      <c r="WHF132" s="277"/>
      <c r="WHG132" s="277"/>
      <c r="WHH132" s="277"/>
      <c r="WHI132" s="277"/>
      <c r="WHJ132" s="277"/>
      <c r="WHK132" s="277"/>
      <c r="WHL132" s="277"/>
      <c r="WHM132" s="277"/>
      <c r="WHN132" s="277"/>
      <c r="WHO132" s="277"/>
      <c r="WHP132" s="277"/>
      <c r="WHQ132" s="277"/>
      <c r="WHR132" s="277"/>
      <c r="WHS132" s="277"/>
      <c r="WHT132" s="277"/>
      <c r="WHU132" s="277"/>
      <c r="WHV132" s="277"/>
      <c r="WHW132" s="277"/>
      <c r="WHX132" s="277"/>
      <c r="WHY132" s="277"/>
      <c r="WHZ132" s="277"/>
      <c r="WIA132" s="277"/>
      <c r="WIB132" s="277"/>
      <c r="WIC132" s="277"/>
      <c r="WID132" s="277"/>
      <c r="WIE132" s="277"/>
      <c r="WIF132" s="277"/>
      <c r="WIG132" s="277"/>
      <c r="WIH132" s="277"/>
      <c r="WII132" s="277"/>
      <c r="WIJ132" s="277"/>
      <c r="WIK132" s="277"/>
      <c r="WIL132" s="277"/>
      <c r="WIM132" s="277"/>
      <c r="WIN132" s="277"/>
      <c r="WIO132" s="277"/>
      <c r="WIP132" s="277"/>
      <c r="WIQ132" s="277"/>
      <c r="WIR132" s="277"/>
      <c r="WIS132" s="277"/>
      <c r="WIT132" s="277"/>
      <c r="WIU132" s="277"/>
      <c r="WIV132" s="277"/>
      <c r="WIW132" s="277"/>
      <c r="WIX132" s="277"/>
      <c r="WIY132" s="277"/>
      <c r="WIZ132" s="277"/>
      <c r="WJA132" s="277"/>
      <c r="WJB132" s="277"/>
      <c r="WJC132" s="277"/>
      <c r="WJD132" s="277"/>
      <c r="WJE132" s="277"/>
      <c r="WJF132" s="277"/>
      <c r="WJG132" s="277"/>
      <c r="WJH132" s="277"/>
      <c r="WJI132" s="277"/>
      <c r="WJJ132" s="277"/>
      <c r="WJK132" s="277"/>
      <c r="WJL132" s="277"/>
      <c r="WJM132" s="277"/>
      <c r="WJN132" s="277"/>
      <c r="WJO132" s="277"/>
      <c r="WJP132" s="277"/>
      <c r="WJQ132" s="277"/>
      <c r="WJR132" s="277"/>
      <c r="WJS132" s="277"/>
      <c r="WJT132" s="277"/>
      <c r="WJU132" s="277"/>
      <c r="WJV132" s="277"/>
      <c r="WJW132" s="277"/>
      <c r="WJX132" s="277"/>
      <c r="WJY132" s="277"/>
      <c r="WJZ132" s="277"/>
      <c r="WKA132" s="277"/>
      <c r="WKB132" s="277"/>
      <c r="WKC132" s="277"/>
      <c r="WKD132" s="277"/>
      <c r="WKE132" s="277"/>
      <c r="WKF132" s="277"/>
      <c r="WKG132" s="277"/>
      <c r="WKH132" s="277"/>
      <c r="WKI132" s="277"/>
      <c r="WKJ132" s="277"/>
      <c r="WKK132" s="277"/>
      <c r="WKL132" s="277"/>
      <c r="WKM132" s="277"/>
      <c r="WKN132" s="277"/>
      <c r="WKO132" s="277"/>
      <c r="WKP132" s="277"/>
      <c r="WKQ132" s="277"/>
      <c r="WKR132" s="277"/>
      <c r="WKS132" s="277"/>
      <c r="WKT132" s="277"/>
      <c r="WKU132" s="277"/>
      <c r="WKV132" s="277"/>
      <c r="WKW132" s="277"/>
      <c r="WKX132" s="277"/>
      <c r="WKY132" s="277"/>
      <c r="WKZ132" s="277"/>
      <c r="WLA132" s="277"/>
      <c r="WLB132" s="277"/>
      <c r="WLC132" s="277"/>
      <c r="WLD132" s="277"/>
      <c r="WLE132" s="277"/>
      <c r="WLF132" s="277"/>
      <c r="WLG132" s="277"/>
      <c r="WLH132" s="277"/>
      <c r="WLI132" s="277"/>
      <c r="WLJ132" s="277"/>
      <c r="WLK132" s="277"/>
      <c r="WLL132" s="277"/>
      <c r="WLM132" s="277"/>
      <c r="WLN132" s="277"/>
      <c r="WLO132" s="277"/>
      <c r="WLP132" s="277"/>
      <c r="WLQ132" s="277"/>
      <c r="WLR132" s="277"/>
      <c r="WLS132" s="277"/>
      <c r="WLT132" s="277"/>
      <c r="WLU132" s="277"/>
      <c r="WLV132" s="277"/>
      <c r="WLW132" s="277"/>
      <c r="WLX132" s="277"/>
      <c r="WLY132" s="277"/>
      <c r="WLZ132" s="277"/>
      <c r="WMA132" s="277"/>
      <c r="WMB132" s="277"/>
      <c r="WMC132" s="277"/>
      <c r="WMD132" s="277"/>
      <c r="WME132" s="277"/>
      <c r="WMF132" s="277"/>
      <c r="WMG132" s="277"/>
      <c r="WMH132" s="277"/>
      <c r="WMI132" s="277"/>
      <c r="WMJ132" s="277"/>
      <c r="WMK132" s="277"/>
      <c r="WML132" s="277"/>
      <c r="WMM132" s="277"/>
      <c r="WMN132" s="277"/>
      <c r="WMO132" s="277"/>
      <c r="WMP132" s="277"/>
      <c r="WMQ132" s="277"/>
      <c r="WMR132" s="277"/>
      <c r="WMS132" s="277"/>
      <c r="WMT132" s="277"/>
      <c r="WMU132" s="277"/>
      <c r="WMV132" s="277"/>
      <c r="WMW132" s="277"/>
      <c r="WMX132" s="277"/>
      <c r="WMY132" s="277"/>
      <c r="WMZ132" s="277"/>
      <c r="WNA132" s="277"/>
      <c r="WNB132" s="277"/>
      <c r="WNC132" s="277"/>
      <c r="WND132" s="277"/>
      <c r="WNE132" s="277"/>
      <c r="WNF132" s="277"/>
      <c r="WNG132" s="277"/>
      <c r="WNH132" s="277"/>
      <c r="WNI132" s="277"/>
      <c r="WNJ132" s="277"/>
      <c r="WNK132" s="277"/>
      <c r="WNL132" s="277"/>
      <c r="WNM132" s="277"/>
      <c r="WNN132" s="277"/>
      <c r="WNO132" s="277"/>
      <c r="WNP132" s="277"/>
      <c r="WNQ132" s="277"/>
      <c r="WNR132" s="277"/>
      <c r="WNS132" s="277"/>
      <c r="WNT132" s="277"/>
      <c r="WNU132" s="277"/>
      <c r="WNV132" s="277"/>
      <c r="WNW132" s="277"/>
      <c r="WNX132" s="277"/>
      <c r="WNY132" s="277"/>
      <c r="WNZ132" s="277"/>
      <c r="WOA132" s="277"/>
      <c r="WOB132" s="277"/>
      <c r="WOC132" s="277"/>
      <c r="WOD132" s="277"/>
      <c r="WOE132" s="277"/>
      <c r="WOF132" s="277"/>
      <c r="WOG132" s="277"/>
      <c r="WOH132" s="277"/>
      <c r="WOI132" s="277"/>
      <c r="WOJ132" s="277"/>
      <c r="WOK132" s="277"/>
      <c r="WOL132" s="277"/>
      <c r="WOM132" s="277"/>
      <c r="WON132" s="277"/>
      <c r="WOO132" s="277"/>
      <c r="WOP132" s="277"/>
      <c r="WOQ132" s="277"/>
      <c r="WOR132" s="277"/>
      <c r="WOS132" s="277"/>
      <c r="WOT132" s="277"/>
      <c r="WOU132" s="277"/>
      <c r="WOV132" s="277"/>
      <c r="WOW132" s="277"/>
      <c r="WOX132" s="277"/>
      <c r="WOY132" s="277"/>
      <c r="WOZ132" s="277"/>
      <c r="WPA132" s="277"/>
      <c r="WPB132" s="277"/>
      <c r="WPC132" s="277"/>
      <c r="WPD132" s="277"/>
      <c r="WPE132" s="277"/>
      <c r="WPF132" s="277"/>
      <c r="WPG132" s="277"/>
      <c r="WPH132" s="277"/>
      <c r="WPI132" s="277"/>
      <c r="WPJ132" s="277"/>
      <c r="WPK132" s="277"/>
      <c r="WPL132" s="277"/>
      <c r="WPM132" s="277"/>
      <c r="WPN132" s="277"/>
      <c r="WPO132" s="277"/>
      <c r="WPP132" s="277"/>
      <c r="WPQ132" s="277"/>
      <c r="WPR132" s="277"/>
      <c r="WPS132" s="277"/>
      <c r="WPT132" s="277"/>
      <c r="WPU132" s="277"/>
      <c r="WPV132" s="277"/>
      <c r="WPW132" s="277"/>
      <c r="WPX132" s="277"/>
      <c r="WPY132" s="277"/>
      <c r="WPZ132" s="277"/>
      <c r="WQA132" s="277"/>
      <c r="WQB132" s="277"/>
      <c r="WQC132" s="277"/>
      <c r="WQD132" s="277"/>
      <c r="WQE132" s="277"/>
      <c r="WQF132" s="277"/>
      <c r="WQG132" s="277"/>
      <c r="WQH132" s="277"/>
      <c r="WQI132" s="277"/>
      <c r="WQJ132" s="277"/>
      <c r="WQK132" s="277"/>
      <c r="WQL132" s="277"/>
      <c r="WQM132" s="277"/>
      <c r="WQN132" s="277"/>
      <c r="WQO132" s="277"/>
      <c r="WQP132" s="277"/>
      <c r="WQQ132" s="277"/>
      <c r="WQR132" s="277"/>
      <c r="WQS132" s="277"/>
      <c r="WQT132" s="277"/>
      <c r="WQU132" s="277"/>
      <c r="WQV132" s="277"/>
      <c r="WQW132" s="277"/>
      <c r="WQX132" s="277"/>
      <c r="WQY132" s="277"/>
      <c r="WQZ132" s="277"/>
      <c r="WRA132" s="277"/>
      <c r="WRB132" s="277"/>
      <c r="WRC132" s="277"/>
      <c r="WRD132" s="277"/>
      <c r="WRE132" s="277"/>
      <c r="WRF132" s="277"/>
      <c r="WRG132" s="277"/>
      <c r="WRH132" s="277"/>
      <c r="WRI132" s="277"/>
      <c r="WRJ132" s="277"/>
      <c r="WRK132" s="277"/>
      <c r="WRL132" s="277"/>
      <c r="WRM132" s="277"/>
      <c r="WRN132" s="277"/>
      <c r="WRO132" s="277"/>
      <c r="WRP132" s="277"/>
      <c r="WRQ132" s="277"/>
      <c r="WRR132" s="277"/>
      <c r="WRS132" s="277"/>
      <c r="WRT132" s="277"/>
      <c r="WRU132" s="277"/>
      <c r="WRV132" s="277"/>
      <c r="WRW132" s="277"/>
      <c r="WRX132" s="277"/>
      <c r="WRY132" s="277"/>
      <c r="WRZ132" s="277"/>
      <c r="WSA132" s="277"/>
      <c r="WSB132" s="277"/>
      <c r="WSC132" s="277"/>
      <c r="WSD132" s="277"/>
      <c r="WSE132" s="277"/>
      <c r="WSF132" s="277"/>
      <c r="WSG132" s="277"/>
      <c r="WSH132" s="277"/>
      <c r="WSI132" s="277"/>
      <c r="WSJ132" s="277"/>
      <c r="WSK132" s="277"/>
      <c r="WSL132" s="277"/>
      <c r="WSM132" s="277"/>
      <c r="WSN132" s="277"/>
      <c r="WSO132" s="277"/>
      <c r="WSP132" s="277"/>
      <c r="WSQ132" s="277"/>
      <c r="WSR132" s="277"/>
      <c r="WSS132" s="277"/>
      <c r="WST132" s="277"/>
      <c r="WSU132" s="277"/>
      <c r="WSV132" s="277"/>
      <c r="WSW132" s="277"/>
      <c r="WSX132" s="277"/>
      <c r="WSY132" s="277"/>
      <c r="WSZ132" s="277"/>
      <c r="WTA132" s="277"/>
      <c r="WTB132" s="277"/>
      <c r="WTC132" s="277"/>
      <c r="WTD132" s="277"/>
      <c r="WTE132" s="277"/>
      <c r="WTF132" s="277"/>
      <c r="WTG132" s="277"/>
      <c r="WTH132" s="277"/>
      <c r="WTI132" s="277"/>
      <c r="WTJ132" s="277"/>
      <c r="WTK132" s="277"/>
      <c r="WTL132" s="277"/>
      <c r="WTM132" s="277"/>
      <c r="WTN132" s="277"/>
      <c r="WTO132" s="277"/>
      <c r="WTP132" s="277"/>
      <c r="WTQ132" s="277"/>
      <c r="WTR132" s="277"/>
      <c r="WTS132" s="277"/>
      <c r="WTT132" s="277"/>
      <c r="WTU132" s="277"/>
      <c r="WTV132" s="277"/>
      <c r="WTW132" s="277"/>
      <c r="WTX132" s="277"/>
      <c r="WTY132" s="277"/>
      <c r="WTZ132" s="277"/>
      <c r="WUA132" s="277"/>
      <c r="WUB132" s="277"/>
      <c r="WUC132" s="277"/>
      <c r="WUD132" s="277"/>
      <c r="WUE132" s="277"/>
      <c r="WUF132" s="277"/>
      <c r="WUG132" s="277"/>
      <c r="WUH132" s="277"/>
      <c r="WUI132" s="277"/>
      <c r="WUJ132" s="277"/>
      <c r="WUK132" s="277"/>
      <c r="WUL132" s="277"/>
      <c r="WUM132" s="277"/>
      <c r="WUN132" s="277"/>
      <c r="WUO132" s="277"/>
      <c r="WUP132" s="277"/>
      <c r="WUQ132" s="277"/>
      <c r="WUR132" s="277"/>
      <c r="WUS132" s="277"/>
      <c r="WUT132" s="277"/>
      <c r="WUU132" s="277"/>
      <c r="WUV132" s="277"/>
      <c r="WUW132" s="277"/>
      <c r="WUX132" s="277"/>
      <c r="WUY132" s="277"/>
      <c r="WUZ132" s="277"/>
      <c r="WVA132" s="277"/>
      <c r="WVB132" s="277"/>
      <c r="WVC132" s="277"/>
      <c r="WVD132" s="277"/>
      <c r="WVE132" s="277"/>
      <c r="WVF132" s="277"/>
      <c r="WVG132" s="277"/>
      <c r="WVH132" s="277"/>
      <c r="WVI132" s="277"/>
      <c r="WVJ132" s="277"/>
      <c r="WVK132" s="277"/>
      <c r="WVL132" s="277"/>
      <c r="WVM132" s="277"/>
      <c r="WVN132" s="277"/>
      <c r="WVO132" s="277"/>
      <c r="WVP132" s="277"/>
      <c r="WVQ132" s="277"/>
      <c r="WVR132" s="277"/>
      <c r="WVS132" s="277"/>
      <c r="WVT132" s="277"/>
      <c r="WVU132" s="277"/>
      <c r="WVV132" s="277"/>
      <c r="WVW132" s="277"/>
      <c r="WVX132" s="277"/>
      <c r="WVY132" s="277"/>
      <c r="WVZ132" s="277"/>
      <c r="WWA132" s="277"/>
      <c r="WWB132" s="277"/>
      <c r="WWC132" s="277"/>
      <c r="WWD132" s="277"/>
      <c r="WWE132" s="277"/>
      <c r="WWF132" s="277"/>
      <c r="WWG132" s="277"/>
      <c r="WWH132" s="277"/>
      <c r="WWI132" s="277"/>
      <c r="WWJ132" s="277"/>
      <c r="WWK132" s="277"/>
      <c r="WWL132" s="277"/>
      <c r="WWM132" s="277"/>
      <c r="WWN132" s="277"/>
      <c r="WWO132" s="277"/>
      <c r="WWP132" s="277"/>
      <c r="WWQ132" s="277"/>
      <c r="WWR132" s="277"/>
      <c r="WWS132" s="277"/>
      <c r="WWT132" s="277"/>
      <c r="WWU132" s="277"/>
      <c r="WWV132" s="277"/>
      <c r="WWW132" s="277"/>
      <c r="WWX132" s="277"/>
      <c r="WWY132" s="277"/>
      <c r="WWZ132" s="277"/>
      <c r="WXA132" s="277"/>
      <c r="WXB132" s="277"/>
      <c r="WXC132" s="277"/>
      <c r="WXD132" s="277"/>
      <c r="WXE132" s="277"/>
      <c r="WXF132" s="277"/>
      <c r="WXG132" s="277"/>
      <c r="WXH132" s="277"/>
      <c r="WXI132" s="277"/>
      <c r="WXJ132" s="277"/>
      <c r="WXK132" s="277"/>
      <c r="WXL132" s="277"/>
      <c r="WXM132" s="277"/>
      <c r="WXN132" s="277"/>
      <c r="WXO132" s="277"/>
      <c r="WXP132" s="277"/>
      <c r="WXQ132" s="277"/>
      <c r="WXR132" s="277"/>
      <c r="WXS132" s="277"/>
      <c r="WXT132" s="277"/>
      <c r="WXU132" s="277"/>
      <c r="WXV132" s="277"/>
      <c r="WXW132" s="277"/>
      <c r="WXX132" s="277"/>
      <c r="WXY132" s="277"/>
      <c r="WXZ132" s="277"/>
      <c r="WYA132" s="277"/>
      <c r="WYB132" s="277"/>
      <c r="WYC132" s="277"/>
      <c r="WYD132" s="277"/>
      <c r="WYE132" s="277"/>
      <c r="WYF132" s="277"/>
      <c r="WYG132" s="277"/>
      <c r="WYH132" s="277"/>
      <c r="WYI132" s="277"/>
      <c r="WYJ132" s="277"/>
      <c r="WYK132" s="277"/>
      <c r="WYL132" s="277"/>
      <c r="WYM132" s="277"/>
      <c r="WYN132" s="277"/>
      <c r="WYO132" s="277"/>
      <c r="WYP132" s="277"/>
      <c r="WYQ132" s="277"/>
      <c r="WYR132" s="277"/>
      <c r="WYS132" s="277"/>
      <c r="WYT132" s="277"/>
      <c r="WYU132" s="277"/>
      <c r="WYV132" s="277"/>
      <c r="WYW132" s="277"/>
      <c r="WYX132" s="277"/>
      <c r="WYY132" s="277"/>
      <c r="WYZ132" s="277"/>
      <c r="WZA132" s="277"/>
      <c r="WZB132" s="277"/>
      <c r="WZC132" s="277"/>
      <c r="WZD132" s="277"/>
      <c r="WZE132" s="277"/>
      <c r="WZF132" s="277"/>
      <c r="WZG132" s="277"/>
      <c r="WZH132" s="277"/>
      <c r="WZI132" s="277"/>
      <c r="WZJ132" s="277"/>
      <c r="WZK132" s="277"/>
      <c r="WZL132" s="277"/>
      <c r="WZM132" s="277"/>
      <c r="WZN132" s="277"/>
      <c r="WZO132" s="277"/>
      <c r="WZP132" s="277"/>
      <c r="WZQ132" s="277"/>
      <c r="WZR132" s="277"/>
      <c r="WZS132" s="277"/>
      <c r="WZT132" s="277"/>
      <c r="WZU132" s="277"/>
      <c r="WZV132" s="277"/>
      <c r="WZW132" s="277"/>
      <c r="WZX132" s="277"/>
      <c r="WZY132" s="277"/>
      <c r="WZZ132" s="277"/>
      <c r="XAA132" s="277"/>
      <c r="XAB132" s="277"/>
      <c r="XAC132" s="277"/>
      <c r="XAD132" s="277"/>
      <c r="XAE132" s="277"/>
      <c r="XAF132" s="277"/>
      <c r="XAG132" s="277"/>
      <c r="XAH132" s="277"/>
      <c r="XAI132" s="277"/>
      <c r="XAJ132" s="277"/>
      <c r="XAK132" s="277"/>
      <c r="XAL132" s="277"/>
      <c r="XAM132" s="277"/>
      <c r="XAN132" s="277"/>
      <c r="XAO132" s="277"/>
      <c r="XAP132" s="277"/>
      <c r="XAQ132" s="277"/>
      <c r="XAR132" s="277"/>
      <c r="XAS132" s="277"/>
      <c r="XAT132" s="277"/>
      <c r="XAU132" s="277"/>
      <c r="XAV132" s="277"/>
      <c r="XAW132" s="277"/>
      <c r="XAX132" s="277"/>
      <c r="XAY132" s="277"/>
      <c r="XAZ132" s="277"/>
      <c r="XBA132" s="277"/>
      <c r="XBB132" s="277"/>
      <c r="XBC132" s="277"/>
      <c r="XBD132" s="277"/>
      <c r="XBE132" s="277"/>
      <c r="XBF132" s="277"/>
      <c r="XBG132" s="277"/>
      <c r="XBH132" s="277"/>
      <c r="XBI132" s="277"/>
      <c r="XBJ132" s="277"/>
      <c r="XBK132" s="277"/>
      <c r="XBL132" s="277"/>
      <c r="XBM132" s="277"/>
      <c r="XBN132" s="277"/>
      <c r="XBO132" s="277"/>
      <c r="XBP132" s="277"/>
      <c r="XBQ132" s="277"/>
      <c r="XBR132" s="277"/>
      <c r="XBS132" s="277"/>
      <c r="XBT132" s="277"/>
      <c r="XBU132" s="277"/>
      <c r="XBV132" s="277"/>
      <c r="XBW132" s="277"/>
      <c r="XBX132" s="277"/>
      <c r="XBY132" s="277"/>
      <c r="XBZ132" s="277"/>
      <c r="XCA132" s="277"/>
      <c r="XCB132" s="277"/>
      <c r="XCC132" s="277"/>
      <c r="XCD132" s="277"/>
      <c r="XCE132" s="277"/>
      <c r="XCF132" s="277"/>
      <c r="XCG132" s="277"/>
      <c r="XCH132" s="277"/>
      <c r="XCI132" s="277"/>
      <c r="XCJ132" s="277"/>
      <c r="XCK132" s="277"/>
      <c r="XCL132" s="277"/>
      <c r="XCM132" s="277"/>
      <c r="XCN132" s="277"/>
      <c r="XCO132" s="277"/>
      <c r="XCP132" s="277"/>
      <c r="XCQ132" s="277"/>
      <c r="XCR132" s="277"/>
      <c r="XCS132" s="277"/>
      <c r="XCT132" s="277"/>
      <c r="XCU132" s="277"/>
      <c r="XCV132" s="277"/>
      <c r="XCW132" s="277"/>
      <c r="XCX132" s="277"/>
      <c r="XCY132" s="277"/>
      <c r="XCZ132" s="277"/>
      <c r="XDA132" s="277"/>
      <c r="XDB132" s="277"/>
      <c r="XDC132" s="277"/>
      <c r="XDD132" s="277"/>
      <c r="XDE132" s="277"/>
      <c r="XDF132" s="277"/>
      <c r="XDG132" s="277"/>
      <c r="XDH132" s="277"/>
      <c r="XDI132" s="277"/>
      <c r="XDJ132" s="277"/>
      <c r="XDK132" s="277"/>
      <c r="XDL132" s="277"/>
      <c r="XDM132" s="277"/>
      <c r="XDN132" s="277"/>
      <c r="XDO132" s="277"/>
      <c r="XDP132" s="277"/>
      <c r="XDQ132" s="277"/>
      <c r="XDR132" s="277"/>
      <c r="XDS132" s="277"/>
      <c r="XDT132" s="277"/>
      <c r="XDU132" s="277"/>
      <c r="XDV132" s="277"/>
      <c r="XDW132" s="277"/>
      <c r="XDX132" s="277"/>
      <c r="XDY132" s="277"/>
      <c r="XDZ132" s="277"/>
    </row>
    <row r="133" spans="2:16359">
      <c r="C133" s="243" t="s">
        <v>258</v>
      </c>
      <c r="E133" s="254" t="e">
        <f t="shared" ref="E133:N133" si="134">-AVERAGE(E131,E129)*$M$24</f>
        <v>#REF!</v>
      </c>
      <c r="F133" s="254" t="e">
        <f t="shared" si="134"/>
        <v>#REF!</v>
      </c>
      <c r="G133" s="254" t="e">
        <f t="shared" si="134"/>
        <v>#REF!</v>
      </c>
      <c r="H133" s="254" t="e">
        <f t="shared" si="134"/>
        <v>#REF!</v>
      </c>
      <c r="I133" s="254" t="e">
        <f t="shared" si="134"/>
        <v>#REF!</v>
      </c>
      <c r="J133" s="254" t="e">
        <f t="shared" si="134"/>
        <v>#REF!</v>
      </c>
      <c r="K133" s="254" t="e">
        <f t="shared" si="134"/>
        <v>#REF!</v>
      </c>
      <c r="L133" s="254" t="e">
        <f t="shared" si="134"/>
        <v>#REF!</v>
      </c>
      <c r="M133" s="254" t="e">
        <f t="shared" si="134"/>
        <v>#REF!</v>
      </c>
      <c r="N133" s="254" t="e">
        <f t="shared" si="134"/>
        <v>#REF!</v>
      </c>
      <c r="P133" s="286"/>
      <c r="Q133" s="254" t="e">
        <f>-AVERAGE(Q131,Q129)*$M$24</f>
        <v>#REF!</v>
      </c>
      <c r="R133" s="254" t="e">
        <f>-AVERAGE(R131,R129)*$M$24</f>
        <v>#REF!</v>
      </c>
      <c r="S133" s="254" t="e">
        <f>-AVERAGE(S131,S129)*$M$24</f>
        <v>#REF!</v>
      </c>
      <c r="T133" s="254" t="e">
        <f>-AVERAGE(T131,T129)*$M$24</f>
        <v>#REF!</v>
      </c>
      <c r="U133" s="254" t="e">
        <f>-AVERAGE(U131,U129)*$M$24</f>
        <v>#REF!</v>
      </c>
      <c r="V133" s="254" t="e">
        <f t="shared" ref="V133:Z133" si="135">-AVERAGE(V131,V129)*$M$24</f>
        <v>#REF!</v>
      </c>
      <c r="W133" s="254" t="e">
        <f t="shared" si="135"/>
        <v>#REF!</v>
      </c>
      <c r="X133" s="254" t="e">
        <f t="shared" si="135"/>
        <v>#REF!</v>
      </c>
      <c r="Y133" s="254" t="e">
        <f t="shared" si="135"/>
        <v>#REF!</v>
      </c>
      <c r="Z133" s="254" t="e">
        <f t="shared" si="135"/>
        <v>#REF!</v>
      </c>
      <c r="AB133" s="286"/>
      <c r="AC133" s="286"/>
      <c r="AD133" s="286"/>
      <c r="AE133" s="286"/>
      <c r="AF133" s="286"/>
      <c r="AG133" s="286"/>
      <c r="AH133" s="277"/>
      <c r="AI133" s="277"/>
      <c r="AJ133" s="277"/>
      <c r="AK133" s="27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27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277"/>
      <c r="BV133" s="277"/>
      <c r="BW133" s="277"/>
      <c r="BX133" s="277"/>
      <c r="BY133" s="277"/>
      <c r="BZ133" s="277"/>
      <c r="CA133" s="277"/>
      <c r="CB133" s="277"/>
      <c r="CC133" s="277"/>
      <c r="CD133" s="277"/>
      <c r="CE133" s="277"/>
      <c r="CF133" s="277"/>
      <c r="CG133" s="277"/>
      <c r="CH133" s="277"/>
      <c r="CI133" s="277"/>
      <c r="CJ133" s="277"/>
      <c r="CK133" s="277"/>
      <c r="CL133" s="277"/>
      <c r="CM133" s="277"/>
      <c r="CN133" s="277"/>
      <c r="CO133" s="277"/>
      <c r="CP133" s="277"/>
      <c r="CQ133" s="277"/>
      <c r="CR133" s="277"/>
      <c r="CS133" s="277"/>
      <c r="CT133" s="277"/>
      <c r="CU133" s="277"/>
      <c r="CV133" s="277"/>
      <c r="CW133" s="277"/>
      <c r="CX133" s="277"/>
      <c r="CY133" s="277"/>
      <c r="CZ133" s="277"/>
      <c r="DA133" s="277"/>
      <c r="DB133" s="277"/>
      <c r="DC133" s="277"/>
      <c r="DD133" s="277"/>
      <c r="DE133" s="277"/>
      <c r="DF133" s="277"/>
      <c r="DG133" s="277"/>
      <c r="DH133" s="277"/>
      <c r="DI133" s="277"/>
      <c r="DJ133" s="277"/>
      <c r="DK133" s="277"/>
      <c r="DL133" s="277"/>
      <c r="DM133" s="277"/>
      <c r="DN133" s="277"/>
      <c r="DO133" s="277"/>
      <c r="DP133" s="277"/>
      <c r="DQ133" s="277"/>
      <c r="DR133" s="277"/>
      <c r="DS133" s="277"/>
      <c r="DT133" s="277"/>
      <c r="DU133" s="277"/>
      <c r="DV133" s="277"/>
      <c r="DW133" s="277"/>
      <c r="DX133" s="277"/>
      <c r="DY133" s="277"/>
      <c r="DZ133" s="277"/>
      <c r="EA133" s="277"/>
      <c r="EB133" s="277"/>
      <c r="EC133" s="277"/>
      <c r="ED133" s="277"/>
      <c r="EE133" s="277"/>
      <c r="EF133" s="277"/>
      <c r="EG133" s="277"/>
      <c r="EH133" s="277"/>
      <c r="EI133" s="277"/>
      <c r="EJ133" s="277"/>
      <c r="EK133" s="277"/>
      <c r="EL133" s="277"/>
      <c r="EM133" s="277"/>
      <c r="EN133" s="277"/>
      <c r="EO133" s="277"/>
      <c r="EP133" s="277"/>
      <c r="EQ133" s="277"/>
      <c r="ER133" s="277"/>
      <c r="ES133" s="277"/>
      <c r="ET133" s="277"/>
      <c r="EU133" s="277"/>
      <c r="EV133" s="277"/>
      <c r="EW133" s="277"/>
      <c r="EX133" s="277"/>
      <c r="EY133" s="277"/>
      <c r="EZ133" s="277"/>
      <c r="FA133" s="277"/>
      <c r="FB133" s="277"/>
      <c r="FC133" s="277"/>
      <c r="FD133" s="277"/>
      <c r="FE133" s="277"/>
      <c r="FF133" s="277"/>
      <c r="FG133" s="277"/>
      <c r="FH133" s="277"/>
      <c r="FI133" s="277"/>
      <c r="FJ133" s="277"/>
      <c r="FK133" s="277"/>
      <c r="FL133" s="277"/>
      <c r="FM133" s="277"/>
      <c r="FN133" s="277"/>
      <c r="FO133" s="277"/>
      <c r="FP133" s="277"/>
      <c r="FQ133" s="277"/>
      <c r="FR133" s="277"/>
      <c r="FS133" s="277"/>
      <c r="FT133" s="277"/>
      <c r="FU133" s="277"/>
      <c r="FV133" s="277"/>
      <c r="FW133" s="277"/>
      <c r="FX133" s="277"/>
      <c r="FY133" s="277"/>
      <c r="FZ133" s="277"/>
      <c r="GA133" s="277"/>
      <c r="GB133" s="277"/>
      <c r="GC133" s="277"/>
      <c r="GD133" s="277"/>
      <c r="GE133" s="277"/>
      <c r="GF133" s="277"/>
      <c r="GG133" s="277"/>
      <c r="GH133" s="277"/>
      <c r="GI133" s="277"/>
      <c r="GJ133" s="277"/>
      <c r="GK133" s="277"/>
      <c r="GL133" s="277"/>
      <c r="GM133" s="277"/>
      <c r="GN133" s="277"/>
      <c r="GO133" s="277"/>
      <c r="GP133" s="277"/>
      <c r="GQ133" s="277"/>
      <c r="GR133" s="277"/>
      <c r="GS133" s="277"/>
      <c r="GT133" s="277"/>
      <c r="GU133" s="277"/>
      <c r="GV133" s="277"/>
      <c r="GW133" s="277"/>
      <c r="GX133" s="277"/>
      <c r="GY133" s="277"/>
      <c r="GZ133" s="277"/>
      <c r="HA133" s="277"/>
      <c r="HB133" s="277"/>
      <c r="HC133" s="277"/>
      <c r="HD133" s="277"/>
      <c r="HE133" s="277"/>
      <c r="HF133" s="277"/>
      <c r="HG133" s="277"/>
      <c r="HH133" s="277"/>
      <c r="HI133" s="277"/>
      <c r="HJ133" s="277"/>
      <c r="HK133" s="277"/>
      <c r="HL133" s="277"/>
      <c r="HM133" s="277"/>
      <c r="HN133" s="277"/>
      <c r="HO133" s="277"/>
      <c r="HP133" s="277"/>
      <c r="HQ133" s="277"/>
      <c r="HR133" s="277"/>
      <c r="HS133" s="277"/>
      <c r="HT133" s="277"/>
      <c r="HU133" s="277"/>
      <c r="HV133" s="277"/>
      <c r="HW133" s="277"/>
      <c r="HX133" s="277"/>
      <c r="HY133" s="277"/>
      <c r="HZ133" s="277"/>
      <c r="IA133" s="277"/>
      <c r="IB133" s="277"/>
      <c r="IC133" s="277"/>
      <c r="ID133" s="277"/>
      <c r="IE133" s="277"/>
      <c r="IF133" s="277"/>
      <c r="IG133" s="277"/>
      <c r="IH133" s="277"/>
      <c r="II133" s="277"/>
      <c r="IJ133" s="277"/>
      <c r="IK133" s="277"/>
      <c r="IL133" s="277"/>
      <c r="IM133" s="277"/>
      <c r="IN133" s="277"/>
      <c r="IO133" s="277"/>
      <c r="IP133" s="277"/>
      <c r="IQ133" s="277"/>
      <c r="IR133" s="277"/>
      <c r="IS133" s="277"/>
      <c r="IT133" s="277"/>
      <c r="IU133" s="277"/>
      <c r="IV133" s="277"/>
      <c r="IW133" s="277"/>
      <c r="IX133" s="277"/>
      <c r="IY133" s="277"/>
      <c r="IZ133" s="277"/>
      <c r="JA133" s="277"/>
      <c r="JB133" s="277"/>
      <c r="JC133" s="277"/>
      <c r="JD133" s="277"/>
      <c r="JE133" s="277"/>
      <c r="JF133" s="277"/>
      <c r="JG133" s="277"/>
      <c r="JH133" s="277"/>
      <c r="JI133" s="277"/>
      <c r="JJ133" s="277"/>
      <c r="JK133" s="277"/>
      <c r="JL133" s="277"/>
      <c r="JM133" s="277"/>
      <c r="JN133" s="277"/>
      <c r="JO133" s="277"/>
      <c r="JP133" s="277"/>
      <c r="JQ133" s="277"/>
      <c r="JR133" s="277"/>
      <c r="JS133" s="277"/>
      <c r="JT133" s="277"/>
      <c r="JU133" s="277"/>
      <c r="JV133" s="277"/>
      <c r="JW133" s="277"/>
      <c r="JX133" s="277"/>
      <c r="JY133" s="277"/>
      <c r="JZ133" s="277"/>
      <c r="KA133" s="277"/>
      <c r="KB133" s="277"/>
      <c r="KC133" s="277"/>
      <c r="KD133" s="277"/>
      <c r="KE133" s="277"/>
      <c r="KF133" s="277"/>
      <c r="KG133" s="277"/>
      <c r="KH133" s="277"/>
      <c r="KI133" s="277"/>
      <c r="KJ133" s="277"/>
      <c r="KK133" s="277"/>
      <c r="KL133" s="277"/>
      <c r="KM133" s="277"/>
      <c r="KN133" s="277"/>
      <c r="KO133" s="277"/>
      <c r="KP133" s="277"/>
      <c r="KQ133" s="277"/>
      <c r="KR133" s="277"/>
      <c r="KS133" s="277"/>
      <c r="KT133" s="277"/>
      <c r="KU133" s="277"/>
      <c r="KV133" s="277"/>
      <c r="KW133" s="277"/>
      <c r="KX133" s="277"/>
      <c r="KY133" s="277"/>
      <c r="KZ133" s="277"/>
      <c r="LA133" s="277"/>
      <c r="LB133" s="277"/>
      <c r="LC133" s="277"/>
      <c r="LD133" s="277"/>
      <c r="LE133" s="277"/>
      <c r="LF133" s="277"/>
      <c r="LG133" s="277"/>
      <c r="LH133" s="277"/>
      <c r="LI133" s="277"/>
      <c r="LJ133" s="277"/>
      <c r="LK133" s="277"/>
      <c r="LL133" s="277"/>
      <c r="LM133" s="277"/>
      <c r="LN133" s="277"/>
      <c r="LO133" s="277"/>
      <c r="LP133" s="277"/>
      <c r="LQ133" s="277"/>
      <c r="LR133" s="277"/>
      <c r="LS133" s="277"/>
      <c r="LT133" s="277"/>
      <c r="LU133" s="277"/>
      <c r="LV133" s="277"/>
      <c r="LW133" s="277"/>
      <c r="LX133" s="277"/>
      <c r="LY133" s="277"/>
      <c r="LZ133" s="277"/>
      <c r="MA133" s="277"/>
      <c r="MB133" s="277"/>
      <c r="MC133" s="277"/>
      <c r="MD133" s="277"/>
      <c r="ME133" s="277"/>
      <c r="MF133" s="277"/>
      <c r="MG133" s="277"/>
      <c r="MH133" s="277"/>
      <c r="MI133" s="277"/>
      <c r="MJ133" s="277"/>
      <c r="MK133" s="277"/>
      <c r="ML133" s="277"/>
      <c r="MM133" s="277"/>
      <c r="MN133" s="277"/>
      <c r="MO133" s="277"/>
      <c r="MP133" s="277"/>
      <c r="MQ133" s="277"/>
      <c r="MR133" s="277"/>
      <c r="MS133" s="277"/>
      <c r="MT133" s="277"/>
      <c r="MU133" s="277"/>
      <c r="MV133" s="277"/>
      <c r="MW133" s="277"/>
      <c r="MX133" s="277"/>
      <c r="MY133" s="277"/>
      <c r="MZ133" s="277"/>
      <c r="NA133" s="277"/>
      <c r="NB133" s="277"/>
      <c r="NC133" s="277"/>
      <c r="ND133" s="277"/>
      <c r="NE133" s="277"/>
      <c r="NF133" s="277"/>
      <c r="NG133" s="277"/>
      <c r="NH133" s="277"/>
      <c r="NI133" s="277"/>
      <c r="NJ133" s="277"/>
      <c r="NK133" s="277"/>
      <c r="NL133" s="277"/>
      <c r="NM133" s="277"/>
      <c r="NN133" s="277"/>
      <c r="NO133" s="277"/>
      <c r="NP133" s="277"/>
      <c r="NQ133" s="277"/>
      <c r="NR133" s="277"/>
      <c r="NS133" s="277"/>
      <c r="NT133" s="277"/>
      <c r="NU133" s="277"/>
      <c r="NV133" s="277"/>
      <c r="NW133" s="277"/>
      <c r="NX133" s="277"/>
      <c r="NY133" s="277"/>
      <c r="NZ133" s="277"/>
      <c r="OA133" s="277"/>
      <c r="OB133" s="277"/>
      <c r="OC133" s="277"/>
      <c r="OD133" s="277"/>
      <c r="OE133" s="277"/>
      <c r="OF133" s="277"/>
      <c r="OG133" s="277"/>
      <c r="OH133" s="277"/>
      <c r="OI133" s="277"/>
      <c r="OJ133" s="277"/>
      <c r="OK133" s="277"/>
      <c r="OL133" s="277"/>
      <c r="OM133" s="277"/>
      <c r="ON133" s="277"/>
      <c r="OO133" s="277"/>
      <c r="OP133" s="277"/>
      <c r="OQ133" s="277"/>
      <c r="OR133" s="277"/>
      <c r="OS133" s="277"/>
      <c r="OT133" s="277"/>
      <c r="OU133" s="277"/>
      <c r="OV133" s="277"/>
      <c r="OW133" s="277"/>
      <c r="OX133" s="277"/>
      <c r="OY133" s="277"/>
      <c r="OZ133" s="277"/>
      <c r="PA133" s="277"/>
      <c r="PB133" s="277"/>
      <c r="PC133" s="277"/>
      <c r="PD133" s="277"/>
      <c r="PE133" s="277"/>
      <c r="PF133" s="277"/>
      <c r="PG133" s="277"/>
      <c r="PH133" s="277"/>
      <c r="PI133" s="277"/>
      <c r="PJ133" s="277"/>
      <c r="PK133" s="277"/>
      <c r="PL133" s="277"/>
      <c r="PM133" s="277"/>
      <c r="PN133" s="277"/>
      <c r="PO133" s="277"/>
      <c r="PP133" s="277"/>
      <c r="PQ133" s="277"/>
      <c r="PR133" s="277"/>
      <c r="PS133" s="277"/>
      <c r="PT133" s="277"/>
      <c r="PU133" s="277"/>
      <c r="PV133" s="277"/>
      <c r="PW133" s="277"/>
      <c r="PX133" s="277"/>
      <c r="PY133" s="277"/>
      <c r="PZ133" s="277"/>
      <c r="QA133" s="277"/>
      <c r="QB133" s="277"/>
      <c r="QC133" s="277"/>
      <c r="QD133" s="277"/>
      <c r="QE133" s="277"/>
      <c r="QF133" s="277"/>
      <c r="QG133" s="277"/>
      <c r="QH133" s="277"/>
      <c r="QI133" s="277"/>
      <c r="QJ133" s="277"/>
      <c r="QK133" s="277"/>
      <c r="QL133" s="277"/>
      <c r="QM133" s="277"/>
      <c r="QN133" s="277"/>
      <c r="QO133" s="277"/>
      <c r="QP133" s="277"/>
      <c r="QQ133" s="277"/>
      <c r="QR133" s="277"/>
      <c r="QS133" s="277"/>
      <c r="QT133" s="277"/>
      <c r="QU133" s="277"/>
      <c r="QV133" s="277"/>
      <c r="QW133" s="277"/>
      <c r="QX133" s="277"/>
      <c r="QY133" s="277"/>
      <c r="QZ133" s="277"/>
      <c r="RA133" s="277"/>
      <c r="RB133" s="277"/>
      <c r="RC133" s="277"/>
      <c r="RD133" s="277"/>
      <c r="RE133" s="277"/>
      <c r="RF133" s="277"/>
      <c r="RG133" s="277"/>
      <c r="RH133" s="277"/>
      <c r="RI133" s="277"/>
      <c r="RJ133" s="277"/>
      <c r="RK133" s="277"/>
      <c r="RL133" s="277"/>
      <c r="RM133" s="277"/>
      <c r="RN133" s="277"/>
      <c r="RO133" s="277"/>
      <c r="RP133" s="277"/>
      <c r="RQ133" s="277"/>
      <c r="RR133" s="277"/>
      <c r="RS133" s="277"/>
      <c r="RT133" s="277"/>
      <c r="RU133" s="277"/>
      <c r="RV133" s="277"/>
      <c r="RW133" s="277"/>
      <c r="RX133" s="277"/>
      <c r="RY133" s="277"/>
      <c r="RZ133" s="277"/>
      <c r="SA133" s="277"/>
      <c r="SB133" s="277"/>
      <c r="SC133" s="277"/>
      <c r="SD133" s="277"/>
      <c r="SE133" s="277"/>
      <c r="SF133" s="277"/>
      <c r="SG133" s="277"/>
      <c r="SH133" s="277"/>
      <c r="SI133" s="277"/>
      <c r="SJ133" s="277"/>
      <c r="SK133" s="277"/>
      <c r="SL133" s="277"/>
      <c r="SM133" s="277"/>
      <c r="SN133" s="277"/>
      <c r="SO133" s="277"/>
      <c r="SP133" s="277"/>
      <c r="SQ133" s="277"/>
      <c r="SR133" s="277"/>
      <c r="SS133" s="277"/>
      <c r="ST133" s="277"/>
      <c r="SU133" s="277"/>
      <c r="SV133" s="277"/>
      <c r="SW133" s="277"/>
      <c r="SX133" s="277"/>
      <c r="SY133" s="277"/>
      <c r="SZ133" s="277"/>
      <c r="TA133" s="277"/>
      <c r="TB133" s="277"/>
      <c r="TC133" s="277"/>
      <c r="TD133" s="277"/>
      <c r="TE133" s="277"/>
      <c r="TF133" s="277"/>
      <c r="TG133" s="277"/>
      <c r="TH133" s="277"/>
      <c r="TI133" s="277"/>
      <c r="TJ133" s="277"/>
      <c r="TK133" s="277"/>
      <c r="TL133" s="277"/>
      <c r="TM133" s="277"/>
      <c r="TN133" s="277"/>
      <c r="TO133" s="277"/>
      <c r="TP133" s="277"/>
      <c r="TQ133" s="277"/>
      <c r="TR133" s="277"/>
      <c r="TS133" s="277"/>
      <c r="TT133" s="277"/>
      <c r="TU133" s="277"/>
      <c r="TV133" s="277"/>
      <c r="TW133" s="277"/>
      <c r="TX133" s="277"/>
      <c r="TY133" s="277"/>
      <c r="TZ133" s="277"/>
      <c r="UA133" s="277"/>
      <c r="UB133" s="277"/>
      <c r="UC133" s="277"/>
      <c r="UD133" s="277"/>
      <c r="UE133" s="277"/>
      <c r="UF133" s="277"/>
      <c r="UG133" s="277"/>
      <c r="UH133" s="277"/>
      <c r="UI133" s="277"/>
      <c r="UJ133" s="277"/>
      <c r="UK133" s="277"/>
      <c r="UL133" s="277"/>
      <c r="UM133" s="277"/>
      <c r="UN133" s="277"/>
      <c r="UO133" s="277"/>
      <c r="UP133" s="277"/>
      <c r="UQ133" s="277"/>
      <c r="UR133" s="277"/>
      <c r="US133" s="277"/>
      <c r="UT133" s="277"/>
      <c r="UU133" s="277"/>
      <c r="UV133" s="277"/>
      <c r="UW133" s="277"/>
      <c r="UX133" s="277"/>
      <c r="UY133" s="277"/>
      <c r="UZ133" s="277"/>
      <c r="VA133" s="277"/>
      <c r="VB133" s="277"/>
      <c r="VC133" s="277"/>
      <c r="VD133" s="277"/>
      <c r="VE133" s="277"/>
      <c r="VF133" s="277"/>
      <c r="VG133" s="277"/>
      <c r="VH133" s="277"/>
      <c r="VI133" s="277"/>
      <c r="VJ133" s="277"/>
      <c r="VK133" s="277"/>
      <c r="VL133" s="277"/>
      <c r="VM133" s="277"/>
      <c r="VN133" s="277"/>
      <c r="VO133" s="277"/>
      <c r="VP133" s="277"/>
      <c r="VQ133" s="277"/>
      <c r="VR133" s="277"/>
      <c r="VS133" s="277"/>
      <c r="VT133" s="277"/>
      <c r="VU133" s="277"/>
      <c r="VV133" s="277"/>
      <c r="VW133" s="277"/>
      <c r="VX133" s="277"/>
      <c r="VY133" s="277"/>
      <c r="VZ133" s="277"/>
      <c r="WA133" s="277"/>
      <c r="WB133" s="277"/>
      <c r="WC133" s="277"/>
      <c r="WD133" s="277"/>
      <c r="WE133" s="277"/>
      <c r="WF133" s="277"/>
      <c r="WG133" s="277"/>
      <c r="WH133" s="277"/>
      <c r="WI133" s="277"/>
      <c r="WJ133" s="277"/>
      <c r="WK133" s="277"/>
      <c r="WL133" s="277"/>
      <c r="WM133" s="277"/>
      <c r="WN133" s="277"/>
      <c r="WO133" s="277"/>
      <c r="WP133" s="277"/>
      <c r="WQ133" s="277"/>
      <c r="WR133" s="277"/>
      <c r="WS133" s="277"/>
      <c r="WT133" s="277"/>
      <c r="WU133" s="277"/>
      <c r="WV133" s="277"/>
      <c r="WW133" s="277"/>
      <c r="WX133" s="277"/>
      <c r="WY133" s="277"/>
      <c r="WZ133" s="277"/>
      <c r="XA133" s="277"/>
      <c r="XB133" s="277"/>
      <c r="XC133" s="277"/>
      <c r="XD133" s="277"/>
      <c r="XE133" s="277"/>
      <c r="XF133" s="277"/>
      <c r="XG133" s="277"/>
      <c r="XH133" s="277"/>
      <c r="XI133" s="277"/>
      <c r="XJ133" s="277"/>
      <c r="XK133" s="277"/>
      <c r="XL133" s="277"/>
      <c r="XM133" s="277"/>
      <c r="XN133" s="277"/>
      <c r="XO133" s="277"/>
      <c r="XP133" s="277"/>
      <c r="XQ133" s="277"/>
      <c r="XR133" s="277"/>
      <c r="XS133" s="277"/>
      <c r="XT133" s="277"/>
      <c r="XU133" s="277"/>
      <c r="XV133" s="277"/>
      <c r="XW133" s="277"/>
      <c r="XX133" s="277"/>
      <c r="XY133" s="277"/>
      <c r="XZ133" s="277"/>
      <c r="YA133" s="277"/>
      <c r="YB133" s="277"/>
      <c r="YC133" s="277"/>
      <c r="YD133" s="277"/>
      <c r="YE133" s="277"/>
      <c r="YF133" s="277"/>
      <c r="YG133" s="277"/>
      <c r="YH133" s="277"/>
      <c r="YI133" s="277"/>
      <c r="YJ133" s="277"/>
      <c r="YK133" s="277"/>
      <c r="YL133" s="277"/>
      <c r="YM133" s="277"/>
      <c r="YN133" s="277"/>
      <c r="YO133" s="277"/>
      <c r="YP133" s="277"/>
      <c r="YQ133" s="277"/>
      <c r="YR133" s="277"/>
      <c r="YS133" s="277"/>
      <c r="YT133" s="277"/>
      <c r="YU133" s="277"/>
      <c r="YV133" s="277"/>
      <c r="YW133" s="277"/>
      <c r="YX133" s="277"/>
      <c r="YY133" s="277"/>
      <c r="YZ133" s="277"/>
      <c r="ZA133" s="277"/>
      <c r="ZB133" s="277"/>
      <c r="ZC133" s="277"/>
      <c r="ZD133" s="277"/>
      <c r="ZE133" s="277"/>
      <c r="ZF133" s="277"/>
      <c r="ZG133" s="277"/>
      <c r="ZH133" s="277"/>
      <c r="ZI133" s="277"/>
      <c r="ZJ133" s="277"/>
      <c r="ZK133" s="277"/>
      <c r="ZL133" s="277"/>
      <c r="ZM133" s="277"/>
      <c r="ZN133" s="277"/>
      <c r="ZO133" s="277"/>
      <c r="ZP133" s="277"/>
      <c r="ZQ133" s="277"/>
      <c r="ZR133" s="277"/>
      <c r="ZS133" s="277"/>
      <c r="ZT133" s="277"/>
      <c r="ZU133" s="277"/>
      <c r="ZV133" s="277"/>
      <c r="ZW133" s="277"/>
      <c r="ZX133" s="277"/>
      <c r="ZY133" s="277"/>
      <c r="ZZ133" s="277"/>
      <c r="AAA133" s="277"/>
      <c r="AAB133" s="277"/>
      <c r="AAC133" s="277"/>
      <c r="AAD133" s="277"/>
      <c r="AAE133" s="277"/>
      <c r="AAF133" s="277"/>
      <c r="AAG133" s="277"/>
      <c r="AAH133" s="277"/>
      <c r="AAI133" s="277"/>
      <c r="AAJ133" s="277"/>
      <c r="AAK133" s="277"/>
      <c r="AAL133" s="277"/>
      <c r="AAM133" s="277"/>
      <c r="AAN133" s="277"/>
      <c r="AAO133" s="277"/>
      <c r="AAP133" s="277"/>
      <c r="AAQ133" s="277"/>
      <c r="AAR133" s="277"/>
      <c r="AAS133" s="277"/>
      <c r="AAT133" s="277"/>
      <c r="AAU133" s="277"/>
      <c r="AAV133" s="277"/>
      <c r="AAW133" s="277"/>
      <c r="AAX133" s="277"/>
      <c r="AAY133" s="277"/>
      <c r="AAZ133" s="277"/>
      <c r="ABA133" s="277"/>
      <c r="ABB133" s="277"/>
      <c r="ABC133" s="277"/>
      <c r="ABD133" s="277"/>
      <c r="ABE133" s="277"/>
      <c r="ABF133" s="277"/>
      <c r="ABG133" s="277"/>
      <c r="ABH133" s="277"/>
      <c r="ABI133" s="277"/>
      <c r="ABJ133" s="277"/>
      <c r="ABK133" s="277"/>
      <c r="ABL133" s="277"/>
      <c r="ABM133" s="277"/>
      <c r="ABN133" s="277"/>
      <c r="ABO133" s="277"/>
      <c r="ABP133" s="277"/>
      <c r="ABQ133" s="277"/>
      <c r="ABR133" s="277"/>
      <c r="ABS133" s="277"/>
      <c r="ABT133" s="277"/>
      <c r="ABU133" s="277"/>
      <c r="ABV133" s="277"/>
      <c r="ABW133" s="277"/>
      <c r="ABX133" s="277"/>
      <c r="ABY133" s="277"/>
      <c r="ABZ133" s="277"/>
      <c r="ACA133" s="277"/>
      <c r="ACB133" s="277"/>
      <c r="ACC133" s="277"/>
      <c r="ACD133" s="277"/>
      <c r="ACE133" s="277"/>
      <c r="ACF133" s="277"/>
      <c r="ACG133" s="277"/>
      <c r="ACH133" s="277"/>
      <c r="ACI133" s="277"/>
      <c r="ACJ133" s="277"/>
      <c r="ACK133" s="277"/>
      <c r="ACL133" s="277"/>
      <c r="ACM133" s="277"/>
      <c r="ACN133" s="277"/>
      <c r="ACO133" s="277"/>
      <c r="ACP133" s="277"/>
      <c r="ACQ133" s="277"/>
      <c r="ACR133" s="277"/>
      <c r="ACS133" s="277"/>
      <c r="ACT133" s="277"/>
      <c r="ACU133" s="277"/>
      <c r="ACV133" s="277"/>
      <c r="ACW133" s="277"/>
      <c r="ACX133" s="277"/>
      <c r="ACY133" s="277"/>
      <c r="ACZ133" s="277"/>
      <c r="ADA133" s="277"/>
      <c r="ADB133" s="277"/>
      <c r="ADC133" s="277"/>
      <c r="ADD133" s="277"/>
      <c r="ADE133" s="277"/>
      <c r="ADF133" s="277"/>
      <c r="ADG133" s="277"/>
      <c r="ADH133" s="277"/>
      <c r="ADI133" s="277"/>
      <c r="ADJ133" s="277"/>
      <c r="ADK133" s="277"/>
      <c r="ADL133" s="277"/>
      <c r="ADM133" s="277"/>
      <c r="ADN133" s="277"/>
      <c r="ADO133" s="277"/>
      <c r="ADP133" s="277"/>
      <c r="ADQ133" s="277"/>
      <c r="ADR133" s="277"/>
      <c r="ADS133" s="277"/>
      <c r="ADT133" s="277"/>
      <c r="ADU133" s="277"/>
      <c r="ADV133" s="277"/>
      <c r="ADW133" s="277"/>
      <c r="ADX133" s="277"/>
      <c r="ADY133" s="277"/>
      <c r="ADZ133" s="277"/>
      <c r="AEA133" s="277"/>
      <c r="AEB133" s="277"/>
      <c r="AEC133" s="277"/>
      <c r="AED133" s="277"/>
      <c r="AEE133" s="277"/>
      <c r="AEF133" s="277"/>
      <c r="AEG133" s="277"/>
      <c r="AEH133" s="277"/>
      <c r="AEI133" s="277"/>
      <c r="AEJ133" s="277"/>
      <c r="AEK133" s="277"/>
      <c r="AEL133" s="277"/>
      <c r="AEM133" s="277"/>
      <c r="AEN133" s="277"/>
      <c r="AEO133" s="277"/>
      <c r="AEP133" s="277"/>
      <c r="AEQ133" s="277"/>
      <c r="AER133" s="277"/>
      <c r="AES133" s="277"/>
      <c r="AET133" s="277"/>
      <c r="AEU133" s="277"/>
      <c r="AEV133" s="277"/>
      <c r="AEW133" s="277"/>
      <c r="AEX133" s="277"/>
      <c r="AEY133" s="277"/>
      <c r="AEZ133" s="277"/>
      <c r="AFA133" s="277"/>
      <c r="AFB133" s="277"/>
      <c r="AFC133" s="277"/>
      <c r="AFD133" s="277"/>
      <c r="AFE133" s="277"/>
      <c r="AFF133" s="277"/>
      <c r="AFG133" s="277"/>
      <c r="AFH133" s="277"/>
      <c r="AFI133" s="277"/>
      <c r="AFJ133" s="277"/>
      <c r="AFK133" s="277"/>
      <c r="AFL133" s="277"/>
      <c r="AFM133" s="277"/>
      <c r="AFN133" s="277"/>
      <c r="AFO133" s="277"/>
      <c r="AFP133" s="277"/>
      <c r="AFQ133" s="277"/>
      <c r="AFR133" s="277"/>
      <c r="AFS133" s="277"/>
      <c r="AFT133" s="277"/>
      <c r="AFU133" s="277"/>
      <c r="AFV133" s="277"/>
      <c r="AFW133" s="277"/>
      <c r="AFX133" s="277"/>
      <c r="AFY133" s="277"/>
      <c r="AFZ133" s="277"/>
      <c r="AGA133" s="277"/>
      <c r="AGB133" s="277"/>
      <c r="AGC133" s="277"/>
      <c r="AGD133" s="277"/>
      <c r="AGE133" s="277"/>
      <c r="AGF133" s="277"/>
      <c r="AGG133" s="277"/>
      <c r="AGH133" s="277"/>
      <c r="AGI133" s="277"/>
      <c r="AGJ133" s="277"/>
      <c r="AGK133" s="277"/>
      <c r="AGL133" s="277"/>
      <c r="AGM133" s="277"/>
      <c r="AGN133" s="277"/>
      <c r="AGO133" s="277"/>
      <c r="AGP133" s="277"/>
      <c r="AGQ133" s="277"/>
      <c r="AGR133" s="277"/>
      <c r="AGS133" s="277"/>
      <c r="AGT133" s="277"/>
      <c r="AGU133" s="277"/>
      <c r="AGV133" s="277"/>
      <c r="AGW133" s="277"/>
      <c r="AGX133" s="277"/>
      <c r="AGY133" s="277"/>
      <c r="AGZ133" s="277"/>
      <c r="AHA133" s="277"/>
      <c r="AHB133" s="277"/>
      <c r="AHC133" s="277"/>
      <c r="AHD133" s="277"/>
      <c r="AHE133" s="277"/>
      <c r="AHF133" s="277"/>
      <c r="AHG133" s="277"/>
      <c r="AHH133" s="277"/>
      <c r="AHI133" s="277"/>
      <c r="AHJ133" s="277"/>
      <c r="AHK133" s="277"/>
      <c r="AHL133" s="277"/>
      <c r="AHM133" s="277"/>
      <c r="AHN133" s="277"/>
      <c r="AHO133" s="277"/>
      <c r="AHP133" s="277"/>
      <c r="AHQ133" s="277"/>
      <c r="AHR133" s="277"/>
      <c r="AHS133" s="277"/>
      <c r="AHT133" s="277"/>
      <c r="AHU133" s="277"/>
      <c r="AHV133" s="277"/>
      <c r="AHW133" s="277"/>
      <c r="AHX133" s="277"/>
      <c r="AHY133" s="277"/>
      <c r="AHZ133" s="277"/>
      <c r="AIA133" s="277"/>
      <c r="AIB133" s="277"/>
      <c r="AIC133" s="277"/>
      <c r="AID133" s="277"/>
      <c r="AIE133" s="277"/>
      <c r="AIF133" s="277"/>
      <c r="AIG133" s="277"/>
      <c r="AIH133" s="277"/>
      <c r="AII133" s="277"/>
      <c r="AIJ133" s="277"/>
      <c r="AIK133" s="277"/>
      <c r="AIL133" s="277"/>
      <c r="AIM133" s="277"/>
      <c r="AIN133" s="277"/>
      <c r="AIO133" s="277"/>
      <c r="AIP133" s="277"/>
      <c r="AIQ133" s="277"/>
      <c r="AIR133" s="277"/>
      <c r="AIS133" s="277"/>
      <c r="AIT133" s="277"/>
      <c r="AIU133" s="277"/>
      <c r="AIV133" s="277"/>
      <c r="AIW133" s="277"/>
      <c r="AIX133" s="277"/>
      <c r="AIY133" s="277"/>
      <c r="AIZ133" s="277"/>
      <c r="AJA133" s="277"/>
      <c r="AJB133" s="277"/>
      <c r="AJC133" s="277"/>
      <c r="AJD133" s="277"/>
      <c r="AJE133" s="277"/>
      <c r="AJF133" s="277"/>
      <c r="AJG133" s="277"/>
      <c r="AJH133" s="277"/>
      <c r="AJI133" s="277"/>
      <c r="AJJ133" s="277"/>
      <c r="AJK133" s="277"/>
      <c r="AJL133" s="277"/>
      <c r="AJM133" s="277"/>
      <c r="AJN133" s="277"/>
      <c r="AJO133" s="277"/>
      <c r="AJP133" s="277"/>
      <c r="AJQ133" s="277"/>
      <c r="AJR133" s="277"/>
      <c r="AJS133" s="277"/>
      <c r="AJT133" s="277"/>
      <c r="AJU133" s="277"/>
      <c r="AJV133" s="277"/>
      <c r="AJW133" s="277"/>
      <c r="AJX133" s="277"/>
      <c r="AJY133" s="277"/>
      <c r="AJZ133" s="277"/>
      <c r="AKA133" s="277"/>
      <c r="AKB133" s="277"/>
      <c r="AKC133" s="277"/>
      <c r="AKD133" s="277"/>
      <c r="AKE133" s="277"/>
      <c r="AKF133" s="277"/>
      <c r="AKG133" s="277"/>
      <c r="AKH133" s="277"/>
      <c r="AKI133" s="277"/>
      <c r="AKJ133" s="277"/>
      <c r="AKK133" s="277"/>
      <c r="AKL133" s="277"/>
      <c r="AKM133" s="277"/>
      <c r="AKN133" s="277"/>
      <c r="AKO133" s="277"/>
      <c r="AKP133" s="277"/>
      <c r="AKQ133" s="277"/>
      <c r="AKR133" s="277"/>
      <c r="AKS133" s="277"/>
      <c r="AKT133" s="277"/>
      <c r="AKU133" s="277"/>
      <c r="AKV133" s="277"/>
      <c r="AKW133" s="277"/>
      <c r="AKX133" s="277"/>
      <c r="AKY133" s="277"/>
      <c r="AKZ133" s="277"/>
      <c r="ALA133" s="277"/>
      <c r="ALB133" s="277"/>
      <c r="ALC133" s="277"/>
      <c r="ALD133" s="277"/>
      <c r="ALE133" s="277"/>
      <c r="ALF133" s="277"/>
      <c r="ALG133" s="277"/>
      <c r="ALH133" s="277"/>
      <c r="ALI133" s="277"/>
      <c r="ALJ133" s="277"/>
      <c r="ALK133" s="277"/>
      <c r="ALL133" s="277"/>
      <c r="ALM133" s="277"/>
      <c r="ALN133" s="277"/>
      <c r="ALO133" s="277"/>
      <c r="ALP133" s="277"/>
      <c r="ALQ133" s="277"/>
      <c r="ALR133" s="277"/>
      <c r="ALS133" s="277"/>
      <c r="ALT133" s="277"/>
      <c r="ALU133" s="277"/>
      <c r="ALV133" s="277"/>
      <c r="ALW133" s="277"/>
      <c r="ALX133" s="277"/>
      <c r="ALY133" s="277"/>
      <c r="ALZ133" s="277"/>
      <c r="AMA133" s="277"/>
      <c r="AMB133" s="277"/>
      <c r="AMC133" s="277"/>
      <c r="AMD133" s="277"/>
      <c r="AME133" s="277"/>
      <c r="AMF133" s="277"/>
      <c r="AMG133" s="277"/>
      <c r="AMH133" s="277"/>
      <c r="AMI133" s="277"/>
      <c r="AMJ133" s="277"/>
      <c r="AMK133" s="277"/>
      <c r="AML133" s="277"/>
      <c r="AMM133" s="277"/>
      <c r="AMN133" s="277"/>
      <c r="AMO133" s="277"/>
      <c r="AMP133" s="277"/>
      <c r="AMQ133" s="277"/>
      <c r="AMR133" s="277"/>
      <c r="AMS133" s="277"/>
      <c r="AMT133" s="277"/>
      <c r="AMU133" s="277"/>
      <c r="AMV133" s="277"/>
      <c r="AMW133" s="277"/>
      <c r="AMX133" s="277"/>
      <c r="AMY133" s="277"/>
      <c r="AMZ133" s="277"/>
      <c r="ANA133" s="277"/>
      <c r="ANB133" s="277"/>
      <c r="ANC133" s="277"/>
      <c r="AND133" s="277"/>
      <c r="ANE133" s="277"/>
      <c r="ANF133" s="277"/>
      <c r="ANG133" s="277"/>
      <c r="ANH133" s="277"/>
      <c r="ANI133" s="277"/>
      <c r="ANJ133" s="277"/>
      <c r="ANK133" s="277"/>
      <c r="ANL133" s="277"/>
      <c r="ANM133" s="277"/>
      <c r="ANN133" s="277"/>
      <c r="ANO133" s="277"/>
      <c r="ANP133" s="277"/>
      <c r="ANQ133" s="277"/>
      <c r="ANR133" s="277"/>
      <c r="ANS133" s="277"/>
      <c r="ANT133" s="277"/>
      <c r="ANU133" s="277"/>
      <c r="ANV133" s="277"/>
      <c r="ANW133" s="277"/>
      <c r="ANX133" s="277"/>
      <c r="ANY133" s="277"/>
      <c r="ANZ133" s="277"/>
      <c r="AOA133" s="277"/>
      <c r="AOB133" s="277"/>
      <c r="AOC133" s="277"/>
      <c r="AOD133" s="277"/>
      <c r="AOE133" s="277"/>
      <c r="AOF133" s="277"/>
      <c r="AOG133" s="277"/>
      <c r="AOH133" s="277"/>
      <c r="AOI133" s="277"/>
      <c r="AOJ133" s="277"/>
      <c r="AOK133" s="277"/>
      <c r="AOL133" s="277"/>
      <c r="AOM133" s="277"/>
      <c r="AON133" s="277"/>
      <c r="AOO133" s="277"/>
      <c r="AOP133" s="277"/>
      <c r="AOQ133" s="277"/>
      <c r="AOR133" s="277"/>
      <c r="AOS133" s="277"/>
      <c r="AOT133" s="277"/>
      <c r="AOU133" s="277"/>
      <c r="AOV133" s="277"/>
      <c r="AOW133" s="277"/>
      <c r="AOX133" s="277"/>
      <c r="AOY133" s="277"/>
      <c r="AOZ133" s="277"/>
      <c r="APA133" s="277"/>
      <c r="APB133" s="277"/>
      <c r="APC133" s="277"/>
      <c r="APD133" s="277"/>
      <c r="APE133" s="277"/>
      <c r="APF133" s="277"/>
      <c r="APG133" s="277"/>
      <c r="APH133" s="277"/>
      <c r="API133" s="277"/>
      <c r="APJ133" s="277"/>
      <c r="APK133" s="277"/>
      <c r="APL133" s="277"/>
      <c r="APM133" s="277"/>
      <c r="APN133" s="277"/>
      <c r="APO133" s="277"/>
      <c r="APP133" s="277"/>
      <c r="APQ133" s="277"/>
      <c r="APR133" s="277"/>
      <c r="APS133" s="277"/>
      <c r="APT133" s="277"/>
      <c r="APU133" s="277"/>
      <c r="APV133" s="277"/>
      <c r="APW133" s="277"/>
      <c r="APX133" s="277"/>
      <c r="APY133" s="277"/>
      <c r="APZ133" s="277"/>
      <c r="AQA133" s="277"/>
      <c r="AQB133" s="277"/>
      <c r="AQC133" s="277"/>
      <c r="AQD133" s="277"/>
      <c r="AQE133" s="277"/>
      <c r="AQF133" s="277"/>
      <c r="AQG133" s="277"/>
      <c r="AQH133" s="277"/>
      <c r="AQI133" s="277"/>
      <c r="AQJ133" s="277"/>
      <c r="AQK133" s="277"/>
      <c r="AQL133" s="277"/>
      <c r="AQM133" s="277"/>
      <c r="AQN133" s="277"/>
      <c r="AQO133" s="277"/>
      <c r="AQP133" s="277"/>
      <c r="AQQ133" s="277"/>
      <c r="AQR133" s="277"/>
      <c r="AQS133" s="277"/>
      <c r="AQT133" s="277"/>
      <c r="AQU133" s="277"/>
      <c r="AQV133" s="277"/>
      <c r="AQW133" s="277"/>
      <c r="AQX133" s="277"/>
      <c r="AQY133" s="277"/>
      <c r="AQZ133" s="277"/>
      <c r="ARA133" s="277"/>
      <c r="ARB133" s="277"/>
      <c r="ARC133" s="277"/>
      <c r="ARD133" s="277"/>
      <c r="ARE133" s="277"/>
      <c r="ARF133" s="277"/>
      <c r="ARG133" s="277"/>
      <c r="ARH133" s="277"/>
      <c r="ARI133" s="277"/>
      <c r="ARJ133" s="277"/>
      <c r="ARK133" s="277"/>
      <c r="ARL133" s="277"/>
      <c r="ARM133" s="277"/>
      <c r="ARN133" s="277"/>
      <c r="ARO133" s="277"/>
      <c r="ARP133" s="277"/>
      <c r="ARQ133" s="277"/>
      <c r="ARR133" s="277"/>
      <c r="ARS133" s="277"/>
      <c r="ART133" s="277"/>
      <c r="ARU133" s="277"/>
      <c r="ARV133" s="277"/>
      <c r="ARW133" s="277"/>
      <c r="ARX133" s="277"/>
      <c r="ARY133" s="277"/>
      <c r="ARZ133" s="277"/>
      <c r="ASA133" s="277"/>
      <c r="ASB133" s="277"/>
      <c r="ASC133" s="277"/>
      <c r="ASD133" s="277"/>
      <c r="ASE133" s="277"/>
      <c r="ASF133" s="277"/>
      <c r="ASG133" s="277"/>
      <c r="ASH133" s="277"/>
      <c r="ASI133" s="277"/>
      <c r="ASJ133" s="277"/>
      <c r="ASK133" s="277"/>
      <c r="ASL133" s="277"/>
      <c r="ASM133" s="277"/>
      <c r="ASN133" s="277"/>
      <c r="ASO133" s="277"/>
      <c r="ASP133" s="277"/>
      <c r="ASQ133" s="277"/>
      <c r="ASR133" s="277"/>
      <c r="ASS133" s="277"/>
      <c r="AST133" s="277"/>
      <c r="ASU133" s="277"/>
      <c r="ASV133" s="277"/>
      <c r="ASW133" s="277"/>
      <c r="ASX133" s="277"/>
      <c r="ASY133" s="277"/>
      <c r="ASZ133" s="277"/>
      <c r="ATA133" s="277"/>
      <c r="ATB133" s="277"/>
      <c r="ATC133" s="277"/>
      <c r="ATD133" s="277"/>
      <c r="ATE133" s="277"/>
      <c r="ATF133" s="277"/>
      <c r="ATG133" s="277"/>
      <c r="ATH133" s="277"/>
      <c r="ATI133" s="277"/>
      <c r="ATJ133" s="277"/>
      <c r="ATK133" s="277"/>
      <c r="ATL133" s="277"/>
      <c r="ATM133" s="277"/>
      <c r="ATN133" s="277"/>
      <c r="ATO133" s="277"/>
      <c r="ATP133" s="277"/>
      <c r="ATQ133" s="277"/>
      <c r="ATR133" s="277"/>
      <c r="ATS133" s="277"/>
      <c r="ATT133" s="277"/>
      <c r="ATU133" s="277"/>
      <c r="ATV133" s="277"/>
      <c r="ATW133" s="277"/>
      <c r="ATX133" s="277"/>
      <c r="ATY133" s="277"/>
      <c r="ATZ133" s="277"/>
      <c r="AUA133" s="277"/>
      <c r="AUB133" s="277"/>
      <c r="AUC133" s="277"/>
      <c r="AUD133" s="277"/>
      <c r="AUE133" s="277"/>
      <c r="AUF133" s="277"/>
      <c r="AUG133" s="277"/>
      <c r="AUH133" s="277"/>
      <c r="AUI133" s="277"/>
      <c r="AUJ133" s="277"/>
      <c r="AUK133" s="277"/>
      <c r="AUL133" s="277"/>
      <c r="AUM133" s="277"/>
      <c r="AUN133" s="277"/>
      <c r="AUO133" s="277"/>
      <c r="AUP133" s="277"/>
      <c r="AUQ133" s="277"/>
      <c r="AUR133" s="277"/>
      <c r="AUS133" s="277"/>
      <c r="AUT133" s="277"/>
      <c r="AUU133" s="277"/>
      <c r="AUV133" s="277"/>
      <c r="AUW133" s="277"/>
      <c r="AUX133" s="277"/>
      <c r="AUY133" s="277"/>
      <c r="AUZ133" s="277"/>
      <c r="AVA133" s="277"/>
      <c r="AVB133" s="277"/>
      <c r="AVC133" s="277"/>
      <c r="AVD133" s="277"/>
      <c r="AVE133" s="277"/>
      <c r="AVF133" s="277"/>
      <c r="AVG133" s="277"/>
      <c r="AVH133" s="277"/>
      <c r="AVI133" s="277"/>
      <c r="AVJ133" s="277"/>
      <c r="AVK133" s="277"/>
      <c r="AVL133" s="277"/>
      <c r="AVM133" s="277"/>
      <c r="AVN133" s="277"/>
      <c r="AVO133" s="277"/>
      <c r="AVP133" s="277"/>
      <c r="AVQ133" s="277"/>
      <c r="AVR133" s="277"/>
      <c r="AVS133" s="277"/>
      <c r="AVT133" s="277"/>
      <c r="AVU133" s="277"/>
      <c r="AVV133" s="277"/>
      <c r="AVW133" s="277"/>
      <c r="AVX133" s="277"/>
      <c r="AVY133" s="277"/>
      <c r="AVZ133" s="277"/>
      <c r="AWA133" s="277"/>
      <c r="AWB133" s="277"/>
      <c r="AWC133" s="277"/>
      <c r="AWD133" s="277"/>
      <c r="AWE133" s="277"/>
      <c r="AWF133" s="277"/>
      <c r="AWG133" s="277"/>
      <c r="AWH133" s="277"/>
      <c r="AWI133" s="277"/>
      <c r="AWJ133" s="277"/>
      <c r="AWK133" s="277"/>
      <c r="AWL133" s="277"/>
      <c r="AWM133" s="277"/>
      <c r="AWN133" s="277"/>
      <c r="AWO133" s="277"/>
      <c r="AWP133" s="277"/>
      <c r="AWQ133" s="277"/>
      <c r="AWR133" s="277"/>
      <c r="AWS133" s="277"/>
      <c r="AWT133" s="277"/>
      <c r="AWU133" s="277"/>
      <c r="AWV133" s="277"/>
      <c r="AWW133" s="277"/>
      <c r="AWX133" s="277"/>
      <c r="AWY133" s="277"/>
      <c r="AWZ133" s="277"/>
      <c r="AXA133" s="277"/>
      <c r="AXB133" s="277"/>
      <c r="AXC133" s="277"/>
      <c r="AXD133" s="277"/>
      <c r="AXE133" s="277"/>
      <c r="AXF133" s="277"/>
      <c r="AXG133" s="277"/>
      <c r="AXH133" s="277"/>
      <c r="AXI133" s="277"/>
      <c r="AXJ133" s="277"/>
      <c r="AXK133" s="277"/>
      <c r="AXL133" s="277"/>
      <c r="AXM133" s="277"/>
      <c r="AXN133" s="277"/>
      <c r="AXO133" s="277"/>
      <c r="AXP133" s="277"/>
      <c r="AXQ133" s="277"/>
      <c r="AXR133" s="277"/>
      <c r="AXS133" s="277"/>
      <c r="AXT133" s="277"/>
      <c r="AXU133" s="277"/>
      <c r="AXV133" s="277"/>
      <c r="AXW133" s="277"/>
      <c r="AXX133" s="277"/>
      <c r="AXY133" s="277"/>
      <c r="AXZ133" s="277"/>
      <c r="AYA133" s="277"/>
      <c r="AYB133" s="277"/>
      <c r="AYC133" s="277"/>
      <c r="AYD133" s="277"/>
      <c r="AYE133" s="277"/>
      <c r="AYF133" s="277"/>
      <c r="AYG133" s="277"/>
      <c r="AYH133" s="277"/>
      <c r="AYI133" s="277"/>
      <c r="AYJ133" s="277"/>
      <c r="AYK133" s="277"/>
      <c r="AYL133" s="277"/>
      <c r="AYM133" s="277"/>
      <c r="AYN133" s="277"/>
      <c r="AYO133" s="277"/>
      <c r="AYP133" s="277"/>
      <c r="AYQ133" s="277"/>
      <c r="AYR133" s="277"/>
      <c r="AYS133" s="277"/>
      <c r="AYT133" s="277"/>
      <c r="AYU133" s="277"/>
      <c r="AYV133" s="277"/>
      <c r="AYW133" s="277"/>
      <c r="AYX133" s="277"/>
      <c r="AYY133" s="277"/>
      <c r="AYZ133" s="277"/>
      <c r="AZA133" s="277"/>
      <c r="AZB133" s="277"/>
      <c r="AZC133" s="277"/>
      <c r="AZD133" s="277"/>
      <c r="AZE133" s="277"/>
      <c r="AZF133" s="277"/>
      <c r="AZG133" s="277"/>
      <c r="AZH133" s="277"/>
      <c r="AZI133" s="277"/>
      <c r="AZJ133" s="277"/>
      <c r="AZK133" s="277"/>
      <c r="AZL133" s="277"/>
      <c r="AZM133" s="277"/>
      <c r="AZN133" s="277"/>
      <c r="AZO133" s="277"/>
      <c r="AZP133" s="277"/>
      <c r="AZQ133" s="277"/>
      <c r="AZR133" s="277"/>
      <c r="AZS133" s="277"/>
      <c r="AZT133" s="277"/>
      <c r="AZU133" s="277"/>
      <c r="AZV133" s="277"/>
      <c r="AZW133" s="277"/>
      <c r="AZX133" s="277"/>
      <c r="AZY133" s="277"/>
      <c r="AZZ133" s="277"/>
      <c r="BAA133" s="277"/>
      <c r="BAB133" s="277"/>
      <c r="BAC133" s="277"/>
      <c r="BAD133" s="277"/>
      <c r="BAE133" s="277"/>
      <c r="BAF133" s="277"/>
      <c r="BAG133" s="277"/>
      <c r="BAH133" s="277"/>
      <c r="BAI133" s="277"/>
      <c r="BAJ133" s="277"/>
      <c r="BAK133" s="277"/>
      <c r="BAL133" s="277"/>
      <c r="BAM133" s="277"/>
      <c r="BAN133" s="277"/>
      <c r="BAO133" s="277"/>
      <c r="BAP133" s="277"/>
      <c r="BAQ133" s="277"/>
      <c r="BAR133" s="277"/>
      <c r="BAS133" s="277"/>
      <c r="BAT133" s="277"/>
      <c r="BAU133" s="277"/>
      <c r="BAV133" s="277"/>
      <c r="BAW133" s="277"/>
      <c r="BAX133" s="277"/>
      <c r="BAY133" s="277"/>
      <c r="BAZ133" s="277"/>
      <c r="BBA133" s="277"/>
      <c r="BBB133" s="277"/>
      <c r="BBC133" s="277"/>
      <c r="BBD133" s="277"/>
      <c r="BBE133" s="277"/>
      <c r="BBF133" s="277"/>
      <c r="BBG133" s="277"/>
      <c r="BBH133" s="277"/>
      <c r="BBI133" s="277"/>
      <c r="BBJ133" s="277"/>
      <c r="BBK133" s="277"/>
      <c r="BBL133" s="277"/>
      <c r="BBM133" s="277"/>
      <c r="BBN133" s="277"/>
      <c r="BBO133" s="277"/>
      <c r="BBP133" s="277"/>
      <c r="BBQ133" s="277"/>
      <c r="BBR133" s="277"/>
      <c r="BBS133" s="277"/>
      <c r="BBT133" s="277"/>
      <c r="BBU133" s="277"/>
      <c r="BBV133" s="277"/>
      <c r="BBW133" s="277"/>
      <c r="BBX133" s="277"/>
      <c r="BBY133" s="277"/>
      <c r="BBZ133" s="277"/>
      <c r="BCA133" s="277"/>
      <c r="BCB133" s="277"/>
      <c r="BCC133" s="277"/>
      <c r="BCD133" s="277"/>
      <c r="BCE133" s="277"/>
      <c r="BCF133" s="277"/>
      <c r="BCG133" s="277"/>
      <c r="BCH133" s="277"/>
      <c r="BCI133" s="277"/>
      <c r="BCJ133" s="277"/>
      <c r="BCK133" s="277"/>
      <c r="BCL133" s="277"/>
      <c r="BCM133" s="277"/>
      <c r="BCN133" s="277"/>
      <c r="BCO133" s="277"/>
      <c r="BCP133" s="277"/>
      <c r="BCQ133" s="277"/>
      <c r="BCR133" s="277"/>
      <c r="BCS133" s="277"/>
      <c r="BCT133" s="277"/>
      <c r="BCU133" s="277"/>
      <c r="BCV133" s="277"/>
      <c r="BCW133" s="277"/>
      <c r="BCX133" s="277"/>
      <c r="BCY133" s="277"/>
      <c r="BCZ133" s="277"/>
      <c r="BDA133" s="277"/>
      <c r="BDB133" s="277"/>
      <c r="BDC133" s="277"/>
      <c r="BDD133" s="277"/>
      <c r="BDE133" s="277"/>
      <c r="BDF133" s="277"/>
      <c r="BDG133" s="277"/>
      <c r="BDH133" s="277"/>
      <c r="BDI133" s="277"/>
      <c r="BDJ133" s="277"/>
      <c r="BDK133" s="277"/>
      <c r="BDL133" s="277"/>
      <c r="BDM133" s="277"/>
      <c r="BDN133" s="277"/>
      <c r="BDO133" s="277"/>
      <c r="BDP133" s="277"/>
      <c r="BDQ133" s="277"/>
      <c r="BDR133" s="277"/>
      <c r="BDS133" s="277"/>
      <c r="BDT133" s="277"/>
      <c r="BDU133" s="277"/>
      <c r="BDV133" s="277"/>
      <c r="BDW133" s="277"/>
      <c r="BDX133" s="277"/>
      <c r="BDY133" s="277"/>
      <c r="BDZ133" s="277"/>
      <c r="BEA133" s="277"/>
      <c r="BEB133" s="277"/>
      <c r="BEC133" s="277"/>
      <c r="BED133" s="277"/>
      <c r="BEE133" s="277"/>
      <c r="BEF133" s="277"/>
      <c r="BEG133" s="277"/>
      <c r="BEH133" s="277"/>
      <c r="BEI133" s="277"/>
      <c r="BEJ133" s="277"/>
      <c r="BEK133" s="277"/>
      <c r="BEL133" s="277"/>
      <c r="BEM133" s="277"/>
      <c r="BEN133" s="277"/>
      <c r="BEO133" s="277"/>
      <c r="BEP133" s="277"/>
      <c r="BEQ133" s="277"/>
      <c r="BER133" s="277"/>
      <c r="BES133" s="277"/>
      <c r="BET133" s="277"/>
      <c r="BEU133" s="277"/>
      <c r="BEV133" s="277"/>
      <c r="BEW133" s="277"/>
      <c r="BEX133" s="277"/>
      <c r="BEY133" s="277"/>
      <c r="BEZ133" s="277"/>
      <c r="BFA133" s="277"/>
      <c r="BFB133" s="277"/>
      <c r="BFC133" s="277"/>
      <c r="BFD133" s="277"/>
      <c r="BFE133" s="277"/>
      <c r="BFF133" s="277"/>
      <c r="BFG133" s="277"/>
      <c r="BFH133" s="277"/>
      <c r="BFI133" s="277"/>
      <c r="BFJ133" s="277"/>
      <c r="BFK133" s="277"/>
      <c r="BFL133" s="277"/>
      <c r="BFM133" s="277"/>
      <c r="BFN133" s="277"/>
      <c r="BFO133" s="277"/>
      <c r="BFP133" s="277"/>
      <c r="BFQ133" s="277"/>
      <c r="BFR133" s="277"/>
      <c r="BFS133" s="277"/>
      <c r="BFT133" s="277"/>
      <c r="BFU133" s="277"/>
      <c r="BFV133" s="277"/>
      <c r="BFW133" s="277"/>
      <c r="BFX133" s="277"/>
      <c r="BFY133" s="277"/>
      <c r="BFZ133" s="277"/>
      <c r="BGA133" s="277"/>
      <c r="BGB133" s="277"/>
      <c r="BGC133" s="277"/>
      <c r="BGD133" s="277"/>
      <c r="BGE133" s="277"/>
      <c r="BGF133" s="277"/>
      <c r="BGG133" s="277"/>
      <c r="BGH133" s="277"/>
      <c r="BGI133" s="277"/>
      <c r="BGJ133" s="277"/>
      <c r="BGK133" s="277"/>
      <c r="BGL133" s="277"/>
      <c r="BGM133" s="277"/>
      <c r="BGN133" s="277"/>
      <c r="BGO133" s="277"/>
      <c r="BGP133" s="277"/>
      <c r="BGQ133" s="277"/>
      <c r="BGR133" s="277"/>
      <c r="BGS133" s="277"/>
      <c r="BGT133" s="277"/>
      <c r="BGU133" s="277"/>
      <c r="BGV133" s="277"/>
      <c r="BGW133" s="277"/>
      <c r="BGX133" s="277"/>
      <c r="BGY133" s="277"/>
      <c r="BGZ133" s="277"/>
      <c r="BHA133" s="277"/>
      <c r="BHB133" s="277"/>
      <c r="BHC133" s="277"/>
      <c r="BHD133" s="277"/>
      <c r="BHE133" s="277"/>
      <c r="BHF133" s="277"/>
      <c r="BHG133" s="277"/>
      <c r="BHH133" s="277"/>
      <c r="BHI133" s="277"/>
      <c r="BHJ133" s="277"/>
      <c r="BHK133" s="277"/>
      <c r="BHL133" s="277"/>
      <c r="BHM133" s="277"/>
      <c r="BHN133" s="277"/>
      <c r="BHO133" s="277"/>
      <c r="BHP133" s="277"/>
      <c r="BHQ133" s="277"/>
      <c r="BHR133" s="277"/>
      <c r="BHS133" s="277"/>
      <c r="BHT133" s="277"/>
      <c r="BHU133" s="277"/>
      <c r="BHV133" s="277"/>
      <c r="BHW133" s="277"/>
      <c r="BHX133" s="277"/>
      <c r="BHY133" s="277"/>
      <c r="BHZ133" s="277"/>
      <c r="BIA133" s="277"/>
      <c r="BIB133" s="277"/>
      <c r="BIC133" s="277"/>
      <c r="BID133" s="277"/>
      <c r="BIE133" s="277"/>
      <c r="BIF133" s="277"/>
      <c r="BIG133" s="277"/>
      <c r="BIH133" s="277"/>
      <c r="BII133" s="277"/>
      <c r="BIJ133" s="277"/>
      <c r="BIK133" s="277"/>
      <c r="BIL133" s="277"/>
      <c r="BIM133" s="277"/>
      <c r="BIN133" s="277"/>
      <c r="BIO133" s="277"/>
      <c r="BIP133" s="277"/>
      <c r="BIQ133" s="277"/>
      <c r="BIR133" s="277"/>
      <c r="BIS133" s="277"/>
      <c r="BIT133" s="277"/>
      <c r="BIU133" s="277"/>
      <c r="BIV133" s="277"/>
      <c r="BIW133" s="277"/>
      <c r="BIX133" s="277"/>
      <c r="BIY133" s="277"/>
      <c r="BIZ133" s="277"/>
      <c r="BJA133" s="277"/>
      <c r="BJB133" s="277"/>
      <c r="BJC133" s="277"/>
      <c r="BJD133" s="277"/>
      <c r="BJE133" s="277"/>
      <c r="BJF133" s="277"/>
      <c r="BJG133" s="277"/>
      <c r="BJH133" s="277"/>
      <c r="BJI133" s="277"/>
      <c r="BJJ133" s="277"/>
      <c r="BJK133" s="277"/>
      <c r="BJL133" s="277"/>
      <c r="BJM133" s="277"/>
      <c r="BJN133" s="277"/>
      <c r="BJO133" s="277"/>
      <c r="BJP133" s="277"/>
      <c r="BJQ133" s="277"/>
      <c r="BJR133" s="277"/>
      <c r="BJS133" s="277"/>
      <c r="BJT133" s="277"/>
      <c r="BJU133" s="277"/>
      <c r="BJV133" s="277"/>
      <c r="BJW133" s="277"/>
      <c r="BJX133" s="277"/>
      <c r="BJY133" s="277"/>
      <c r="BJZ133" s="277"/>
      <c r="BKA133" s="277"/>
      <c r="BKB133" s="277"/>
      <c r="BKC133" s="277"/>
      <c r="BKD133" s="277"/>
      <c r="BKE133" s="277"/>
      <c r="BKF133" s="277"/>
      <c r="BKG133" s="277"/>
      <c r="BKH133" s="277"/>
      <c r="BKI133" s="277"/>
      <c r="BKJ133" s="277"/>
      <c r="BKK133" s="277"/>
      <c r="BKL133" s="277"/>
      <c r="BKM133" s="277"/>
      <c r="BKN133" s="277"/>
      <c r="BKO133" s="277"/>
      <c r="BKP133" s="277"/>
      <c r="BKQ133" s="277"/>
      <c r="BKR133" s="277"/>
      <c r="BKS133" s="277"/>
      <c r="BKT133" s="277"/>
      <c r="BKU133" s="277"/>
      <c r="BKV133" s="277"/>
      <c r="BKW133" s="277"/>
      <c r="BKX133" s="277"/>
      <c r="BKY133" s="277"/>
      <c r="BKZ133" s="277"/>
      <c r="BLA133" s="277"/>
      <c r="BLB133" s="277"/>
      <c r="BLC133" s="277"/>
      <c r="BLD133" s="277"/>
      <c r="BLE133" s="277"/>
      <c r="BLF133" s="277"/>
      <c r="BLG133" s="277"/>
      <c r="BLH133" s="277"/>
      <c r="BLI133" s="277"/>
      <c r="BLJ133" s="277"/>
      <c r="BLK133" s="277"/>
      <c r="BLL133" s="277"/>
      <c r="BLM133" s="277"/>
      <c r="BLN133" s="277"/>
      <c r="BLO133" s="277"/>
      <c r="BLP133" s="277"/>
      <c r="BLQ133" s="277"/>
      <c r="BLR133" s="277"/>
      <c r="BLS133" s="277"/>
      <c r="BLT133" s="277"/>
      <c r="BLU133" s="277"/>
      <c r="BLV133" s="277"/>
      <c r="BLW133" s="277"/>
      <c r="BLX133" s="277"/>
      <c r="BLY133" s="277"/>
      <c r="BLZ133" s="277"/>
      <c r="BMA133" s="277"/>
      <c r="BMB133" s="277"/>
      <c r="BMC133" s="277"/>
      <c r="BMD133" s="277"/>
      <c r="BME133" s="277"/>
      <c r="BMF133" s="277"/>
      <c r="BMG133" s="277"/>
      <c r="BMH133" s="277"/>
      <c r="BMI133" s="277"/>
      <c r="BMJ133" s="277"/>
      <c r="BMK133" s="277"/>
      <c r="BML133" s="277"/>
      <c r="BMM133" s="277"/>
      <c r="BMN133" s="277"/>
      <c r="BMO133" s="277"/>
      <c r="BMP133" s="277"/>
      <c r="BMQ133" s="277"/>
      <c r="BMR133" s="277"/>
      <c r="BMS133" s="277"/>
      <c r="BMT133" s="277"/>
      <c r="BMU133" s="277"/>
      <c r="BMV133" s="277"/>
      <c r="BMW133" s="277"/>
      <c r="BMX133" s="277"/>
      <c r="BMY133" s="277"/>
      <c r="BMZ133" s="277"/>
      <c r="BNA133" s="277"/>
      <c r="BNB133" s="277"/>
      <c r="BNC133" s="277"/>
      <c r="BND133" s="277"/>
      <c r="BNE133" s="277"/>
      <c r="BNF133" s="277"/>
      <c r="BNG133" s="277"/>
      <c r="BNH133" s="277"/>
      <c r="BNI133" s="277"/>
      <c r="BNJ133" s="277"/>
      <c r="BNK133" s="277"/>
      <c r="BNL133" s="277"/>
      <c r="BNM133" s="277"/>
      <c r="BNN133" s="277"/>
      <c r="BNO133" s="277"/>
      <c r="BNP133" s="277"/>
      <c r="BNQ133" s="277"/>
      <c r="BNR133" s="277"/>
      <c r="BNS133" s="277"/>
      <c r="BNT133" s="277"/>
      <c r="BNU133" s="277"/>
      <c r="BNV133" s="277"/>
      <c r="BNW133" s="277"/>
      <c r="BNX133" s="277"/>
      <c r="BNY133" s="277"/>
      <c r="BNZ133" s="277"/>
      <c r="BOA133" s="277"/>
      <c r="BOB133" s="277"/>
      <c r="BOC133" s="277"/>
      <c r="BOD133" s="277"/>
      <c r="BOE133" s="277"/>
      <c r="BOF133" s="277"/>
      <c r="BOG133" s="277"/>
      <c r="BOH133" s="277"/>
      <c r="BOI133" s="277"/>
      <c r="BOJ133" s="277"/>
      <c r="BOK133" s="277"/>
      <c r="BOL133" s="277"/>
      <c r="BOM133" s="277"/>
      <c r="BON133" s="277"/>
      <c r="BOO133" s="277"/>
      <c r="BOP133" s="277"/>
      <c r="BOQ133" s="277"/>
      <c r="BOR133" s="277"/>
      <c r="BOS133" s="277"/>
      <c r="BOT133" s="277"/>
      <c r="BOU133" s="277"/>
      <c r="BOV133" s="277"/>
      <c r="BOW133" s="277"/>
      <c r="BOX133" s="277"/>
      <c r="BOY133" s="277"/>
      <c r="BOZ133" s="277"/>
      <c r="BPA133" s="277"/>
      <c r="BPB133" s="277"/>
      <c r="BPC133" s="277"/>
      <c r="BPD133" s="277"/>
      <c r="BPE133" s="277"/>
      <c r="BPF133" s="277"/>
      <c r="BPG133" s="277"/>
      <c r="BPH133" s="277"/>
      <c r="BPI133" s="277"/>
      <c r="BPJ133" s="277"/>
      <c r="BPK133" s="277"/>
      <c r="BPL133" s="277"/>
      <c r="BPM133" s="277"/>
      <c r="BPN133" s="277"/>
      <c r="BPO133" s="277"/>
      <c r="BPP133" s="277"/>
      <c r="BPQ133" s="277"/>
      <c r="BPR133" s="277"/>
      <c r="BPS133" s="277"/>
      <c r="BPT133" s="277"/>
      <c r="BPU133" s="277"/>
      <c r="BPV133" s="277"/>
      <c r="BPW133" s="277"/>
      <c r="BPX133" s="277"/>
      <c r="BPY133" s="277"/>
      <c r="BPZ133" s="277"/>
      <c r="BQA133" s="277"/>
      <c r="BQB133" s="277"/>
      <c r="BQC133" s="277"/>
      <c r="BQD133" s="277"/>
      <c r="BQE133" s="277"/>
      <c r="BQF133" s="277"/>
      <c r="BQG133" s="277"/>
      <c r="BQH133" s="277"/>
      <c r="BQI133" s="277"/>
      <c r="BQJ133" s="277"/>
      <c r="BQK133" s="277"/>
      <c r="BQL133" s="277"/>
      <c r="BQM133" s="277"/>
      <c r="BQN133" s="277"/>
      <c r="BQO133" s="277"/>
      <c r="BQP133" s="277"/>
      <c r="BQQ133" s="277"/>
      <c r="BQR133" s="277"/>
      <c r="BQS133" s="277"/>
      <c r="BQT133" s="277"/>
      <c r="BQU133" s="277"/>
      <c r="BQV133" s="277"/>
      <c r="BQW133" s="277"/>
      <c r="BQX133" s="277"/>
      <c r="BQY133" s="277"/>
      <c r="BQZ133" s="277"/>
      <c r="BRA133" s="277"/>
      <c r="BRB133" s="277"/>
      <c r="BRC133" s="277"/>
      <c r="BRD133" s="277"/>
      <c r="BRE133" s="277"/>
      <c r="BRF133" s="277"/>
      <c r="BRG133" s="277"/>
      <c r="BRH133" s="277"/>
      <c r="BRI133" s="277"/>
      <c r="BRJ133" s="277"/>
      <c r="BRK133" s="277"/>
      <c r="BRL133" s="277"/>
      <c r="BRM133" s="277"/>
      <c r="BRN133" s="277"/>
      <c r="BRO133" s="277"/>
      <c r="BRP133" s="277"/>
      <c r="BRQ133" s="277"/>
      <c r="BRR133" s="277"/>
      <c r="BRS133" s="277"/>
      <c r="BRT133" s="277"/>
      <c r="BRU133" s="277"/>
      <c r="BRV133" s="277"/>
      <c r="BRW133" s="277"/>
      <c r="BRX133" s="277"/>
      <c r="BRY133" s="277"/>
      <c r="BRZ133" s="277"/>
      <c r="BSA133" s="277"/>
      <c r="BSB133" s="277"/>
      <c r="BSC133" s="277"/>
      <c r="BSD133" s="277"/>
      <c r="BSE133" s="277"/>
      <c r="BSF133" s="277"/>
      <c r="BSG133" s="277"/>
      <c r="BSH133" s="277"/>
      <c r="BSI133" s="277"/>
      <c r="BSJ133" s="277"/>
      <c r="BSK133" s="277"/>
      <c r="BSL133" s="277"/>
      <c r="BSM133" s="277"/>
      <c r="BSN133" s="277"/>
      <c r="BSO133" s="277"/>
      <c r="BSP133" s="277"/>
      <c r="BSQ133" s="277"/>
      <c r="BSR133" s="277"/>
      <c r="BSS133" s="277"/>
      <c r="BST133" s="277"/>
      <c r="BSU133" s="277"/>
      <c r="BSV133" s="277"/>
      <c r="BSW133" s="277"/>
      <c r="BSX133" s="277"/>
      <c r="BSY133" s="277"/>
      <c r="BSZ133" s="277"/>
      <c r="BTA133" s="277"/>
      <c r="BTB133" s="277"/>
      <c r="BTC133" s="277"/>
      <c r="BTD133" s="277"/>
      <c r="BTE133" s="277"/>
      <c r="BTF133" s="277"/>
      <c r="BTG133" s="277"/>
      <c r="BTH133" s="277"/>
      <c r="BTI133" s="277"/>
      <c r="BTJ133" s="277"/>
      <c r="BTK133" s="277"/>
      <c r="BTL133" s="277"/>
      <c r="BTM133" s="277"/>
      <c r="BTN133" s="277"/>
      <c r="BTO133" s="277"/>
      <c r="BTP133" s="277"/>
      <c r="BTQ133" s="277"/>
      <c r="BTR133" s="277"/>
      <c r="BTS133" s="277"/>
      <c r="BTT133" s="277"/>
      <c r="BTU133" s="277"/>
      <c r="BTV133" s="277"/>
      <c r="BTW133" s="277"/>
      <c r="BTX133" s="277"/>
      <c r="BTY133" s="277"/>
      <c r="BTZ133" s="277"/>
      <c r="BUA133" s="277"/>
      <c r="BUB133" s="277"/>
      <c r="BUC133" s="277"/>
      <c r="BUD133" s="277"/>
      <c r="BUE133" s="277"/>
      <c r="BUF133" s="277"/>
      <c r="BUG133" s="277"/>
      <c r="BUH133" s="277"/>
      <c r="BUI133" s="277"/>
      <c r="BUJ133" s="277"/>
      <c r="BUK133" s="277"/>
      <c r="BUL133" s="277"/>
      <c r="BUM133" s="277"/>
      <c r="BUN133" s="277"/>
      <c r="BUO133" s="277"/>
      <c r="BUP133" s="277"/>
      <c r="BUQ133" s="277"/>
      <c r="BUR133" s="277"/>
      <c r="BUS133" s="277"/>
      <c r="BUT133" s="277"/>
      <c r="BUU133" s="277"/>
      <c r="BUV133" s="277"/>
      <c r="BUW133" s="277"/>
      <c r="BUX133" s="277"/>
      <c r="BUY133" s="277"/>
      <c r="BUZ133" s="277"/>
      <c r="BVA133" s="277"/>
      <c r="BVB133" s="277"/>
      <c r="BVC133" s="277"/>
      <c r="BVD133" s="277"/>
      <c r="BVE133" s="277"/>
      <c r="BVF133" s="277"/>
      <c r="BVG133" s="277"/>
      <c r="BVH133" s="277"/>
      <c r="BVI133" s="277"/>
      <c r="BVJ133" s="277"/>
      <c r="BVK133" s="277"/>
      <c r="BVL133" s="277"/>
      <c r="BVM133" s="277"/>
      <c r="BVN133" s="277"/>
      <c r="BVO133" s="277"/>
      <c r="BVP133" s="277"/>
      <c r="BVQ133" s="277"/>
      <c r="BVR133" s="277"/>
      <c r="BVS133" s="277"/>
      <c r="BVT133" s="277"/>
      <c r="BVU133" s="277"/>
      <c r="BVV133" s="277"/>
      <c r="BVW133" s="277"/>
      <c r="BVX133" s="277"/>
      <c r="BVY133" s="277"/>
      <c r="BVZ133" s="277"/>
      <c r="BWA133" s="277"/>
      <c r="BWB133" s="277"/>
      <c r="BWC133" s="277"/>
      <c r="BWD133" s="277"/>
      <c r="BWE133" s="277"/>
      <c r="BWF133" s="277"/>
      <c r="BWG133" s="277"/>
      <c r="BWH133" s="277"/>
      <c r="BWI133" s="277"/>
      <c r="BWJ133" s="277"/>
      <c r="BWK133" s="277"/>
      <c r="BWL133" s="277"/>
      <c r="BWM133" s="277"/>
      <c r="BWN133" s="277"/>
      <c r="BWO133" s="277"/>
      <c r="BWP133" s="277"/>
      <c r="BWQ133" s="277"/>
      <c r="BWR133" s="277"/>
      <c r="BWS133" s="277"/>
      <c r="BWT133" s="277"/>
      <c r="BWU133" s="277"/>
      <c r="BWV133" s="277"/>
      <c r="BWW133" s="277"/>
      <c r="BWX133" s="277"/>
      <c r="BWY133" s="277"/>
      <c r="BWZ133" s="277"/>
      <c r="BXA133" s="277"/>
      <c r="BXB133" s="277"/>
      <c r="BXC133" s="277"/>
      <c r="BXD133" s="277"/>
      <c r="BXE133" s="277"/>
      <c r="BXF133" s="277"/>
      <c r="BXG133" s="277"/>
      <c r="BXH133" s="277"/>
      <c r="BXI133" s="277"/>
      <c r="BXJ133" s="277"/>
      <c r="BXK133" s="277"/>
      <c r="BXL133" s="277"/>
      <c r="BXM133" s="277"/>
      <c r="BXN133" s="277"/>
      <c r="BXO133" s="277"/>
      <c r="BXP133" s="277"/>
      <c r="BXQ133" s="277"/>
      <c r="BXR133" s="277"/>
      <c r="BXS133" s="277"/>
      <c r="BXT133" s="277"/>
      <c r="BXU133" s="277"/>
      <c r="BXV133" s="277"/>
      <c r="BXW133" s="277"/>
      <c r="BXX133" s="277"/>
      <c r="BXY133" s="277"/>
      <c r="BXZ133" s="277"/>
      <c r="BYA133" s="277"/>
      <c r="BYB133" s="277"/>
      <c r="BYC133" s="277"/>
      <c r="BYD133" s="277"/>
      <c r="BYE133" s="277"/>
      <c r="BYF133" s="277"/>
      <c r="BYG133" s="277"/>
      <c r="BYH133" s="277"/>
      <c r="BYI133" s="277"/>
      <c r="BYJ133" s="277"/>
      <c r="BYK133" s="277"/>
      <c r="BYL133" s="277"/>
      <c r="BYM133" s="277"/>
      <c r="BYN133" s="277"/>
      <c r="BYO133" s="277"/>
      <c r="BYP133" s="277"/>
      <c r="BYQ133" s="277"/>
      <c r="BYR133" s="277"/>
      <c r="BYS133" s="277"/>
      <c r="BYT133" s="277"/>
      <c r="BYU133" s="277"/>
      <c r="BYV133" s="277"/>
      <c r="BYW133" s="277"/>
      <c r="BYX133" s="277"/>
      <c r="BYY133" s="277"/>
      <c r="BYZ133" s="277"/>
      <c r="BZA133" s="277"/>
      <c r="BZB133" s="277"/>
      <c r="BZC133" s="277"/>
      <c r="BZD133" s="277"/>
      <c r="BZE133" s="277"/>
      <c r="BZF133" s="277"/>
      <c r="BZG133" s="277"/>
      <c r="BZH133" s="277"/>
      <c r="BZI133" s="277"/>
      <c r="BZJ133" s="277"/>
      <c r="BZK133" s="277"/>
      <c r="BZL133" s="277"/>
      <c r="BZM133" s="277"/>
      <c r="BZN133" s="277"/>
      <c r="BZO133" s="277"/>
      <c r="BZP133" s="277"/>
      <c r="BZQ133" s="277"/>
      <c r="BZR133" s="277"/>
      <c r="BZS133" s="277"/>
      <c r="BZT133" s="277"/>
      <c r="BZU133" s="277"/>
      <c r="BZV133" s="277"/>
      <c r="BZW133" s="277"/>
      <c r="BZX133" s="277"/>
      <c r="BZY133" s="277"/>
      <c r="BZZ133" s="277"/>
      <c r="CAA133" s="277"/>
      <c r="CAB133" s="277"/>
      <c r="CAC133" s="277"/>
      <c r="CAD133" s="277"/>
      <c r="CAE133" s="277"/>
      <c r="CAF133" s="277"/>
      <c r="CAG133" s="277"/>
      <c r="CAH133" s="277"/>
      <c r="CAI133" s="277"/>
      <c r="CAJ133" s="277"/>
      <c r="CAK133" s="277"/>
      <c r="CAL133" s="277"/>
      <c r="CAM133" s="277"/>
      <c r="CAN133" s="277"/>
      <c r="CAO133" s="277"/>
      <c r="CAP133" s="277"/>
      <c r="CAQ133" s="277"/>
      <c r="CAR133" s="277"/>
      <c r="CAS133" s="277"/>
      <c r="CAT133" s="277"/>
      <c r="CAU133" s="277"/>
      <c r="CAV133" s="277"/>
      <c r="CAW133" s="277"/>
      <c r="CAX133" s="277"/>
      <c r="CAY133" s="277"/>
      <c r="CAZ133" s="277"/>
      <c r="CBA133" s="277"/>
      <c r="CBB133" s="277"/>
      <c r="CBC133" s="277"/>
      <c r="CBD133" s="277"/>
      <c r="CBE133" s="277"/>
      <c r="CBF133" s="277"/>
      <c r="CBG133" s="277"/>
      <c r="CBH133" s="277"/>
      <c r="CBI133" s="277"/>
      <c r="CBJ133" s="277"/>
      <c r="CBK133" s="277"/>
      <c r="CBL133" s="277"/>
      <c r="CBM133" s="277"/>
      <c r="CBN133" s="277"/>
      <c r="CBO133" s="277"/>
      <c r="CBP133" s="277"/>
      <c r="CBQ133" s="277"/>
      <c r="CBR133" s="277"/>
      <c r="CBS133" s="277"/>
      <c r="CBT133" s="277"/>
      <c r="CBU133" s="277"/>
      <c r="CBV133" s="277"/>
      <c r="CBW133" s="277"/>
      <c r="CBX133" s="277"/>
      <c r="CBY133" s="277"/>
      <c r="CBZ133" s="277"/>
      <c r="CCA133" s="277"/>
      <c r="CCB133" s="277"/>
      <c r="CCC133" s="277"/>
      <c r="CCD133" s="277"/>
      <c r="CCE133" s="277"/>
      <c r="CCF133" s="277"/>
      <c r="CCG133" s="277"/>
      <c r="CCH133" s="277"/>
      <c r="CCI133" s="277"/>
      <c r="CCJ133" s="277"/>
      <c r="CCK133" s="277"/>
      <c r="CCL133" s="277"/>
      <c r="CCM133" s="277"/>
      <c r="CCN133" s="277"/>
      <c r="CCO133" s="277"/>
      <c r="CCP133" s="277"/>
      <c r="CCQ133" s="277"/>
      <c r="CCR133" s="277"/>
      <c r="CCS133" s="277"/>
      <c r="CCT133" s="277"/>
      <c r="CCU133" s="277"/>
      <c r="CCV133" s="277"/>
      <c r="CCW133" s="277"/>
      <c r="CCX133" s="277"/>
      <c r="CCY133" s="277"/>
      <c r="CCZ133" s="277"/>
      <c r="CDA133" s="277"/>
      <c r="CDB133" s="277"/>
      <c r="CDC133" s="277"/>
      <c r="CDD133" s="277"/>
      <c r="CDE133" s="277"/>
      <c r="CDF133" s="277"/>
      <c r="CDG133" s="277"/>
      <c r="CDH133" s="277"/>
      <c r="CDI133" s="277"/>
      <c r="CDJ133" s="277"/>
      <c r="CDK133" s="277"/>
      <c r="CDL133" s="277"/>
      <c r="CDM133" s="277"/>
      <c r="CDN133" s="277"/>
      <c r="CDO133" s="277"/>
      <c r="CDP133" s="277"/>
      <c r="CDQ133" s="277"/>
      <c r="CDR133" s="277"/>
      <c r="CDS133" s="277"/>
      <c r="CDT133" s="277"/>
      <c r="CDU133" s="277"/>
      <c r="CDV133" s="277"/>
      <c r="CDW133" s="277"/>
      <c r="CDX133" s="277"/>
      <c r="CDY133" s="277"/>
      <c r="CDZ133" s="277"/>
      <c r="CEA133" s="277"/>
      <c r="CEB133" s="277"/>
      <c r="CEC133" s="277"/>
      <c r="CED133" s="277"/>
      <c r="CEE133" s="277"/>
      <c r="CEF133" s="277"/>
      <c r="CEG133" s="277"/>
      <c r="CEH133" s="277"/>
      <c r="CEI133" s="277"/>
      <c r="CEJ133" s="277"/>
      <c r="CEK133" s="277"/>
      <c r="CEL133" s="277"/>
      <c r="CEM133" s="277"/>
      <c r="CEN133" s="277"/>
      <c r="CEO133" s="277"/>
      <c r="CEP133" s="277"/>
      <c r="CEQ133" s="277"/>
      <c r="CER133" s="277"/>
      <c r="CES133" s="277"/>
      <c r="CET133" s="277"/>
      <c r="CEU133" s="277"/>
      <c r="CEV133" s="277"/>
      <c r="CEW133" s="277"/>
      <c r="CEX133" s="277"/>
      <c r="CEY133" s="277"/>
      <c r="CEZ133" s="277"/>
      <c r="CFA133" s="277"/>
      <c r="CFB133" s="277"/>
      <c r="CFC133" s="277"/>
      <c r="CFD133" s="277"/>
      <c r="CFE133" s="277"/>
      <c r="CFF133" s="277"/>
      <c r="CFG133" s="277"/>
      <c r="CFH133" s="277"/>
      <c r="CFI133" s="277"/>
      <c r="CFJ133" s="277"/>
      <c r="CFK133" s="277"/>
      <c r="CFL133" s="277"/>
      <c r="CFM133" s="277"/>
      <c r="CFN133" s="277"/>
      <c r="CFO133" s="277"/>
      <c r="CFP133" s="277"/>
      <c r="CFQ133" s="277"/>
      <c r="CFR133" s="277"/>
      <c r="CFS133" s="277"/>
      <c r="CFT133" s="277"/>
      <c r="CFU133" s="277"/>
      <c r="CFV133" s="277"/>
      <c r="CFW133" s="277"/>
      <c r="CFX133" s="277"/>
      <c r="CFY133" s="277"/>
      <c r="CFZ133" s="277"/>
      <c r="CGA133" s="277"/>
      <c r="CGB133" s="277"/>
      <c r="CGC133" s="277"/>
      <c r="CGD133" s="277"/>
      <c r="CGE133" s="277"/>
      <c r="CGF133" s="277"/>
      <c r="CGG133" s="277"/>
      <c r="CGH133" s="277"/>
      <c r="CGI133" s="277"/>
      <c r="CGJ133" s="277"/>
      <c r="CGK133" s="277"/>
      <c r="CGL133" s="277"/>
      <c r="CGM133" s="277"/>
      <c r="CGN133" s="277"/>
      <c r="CGO133" s="277"/>
      <c r="CGP133" s="277"/>
      <c r="CGQ133" s="277"/>
      <c r="CGR133" s="277"/>
      <c r="CGS133" s="277"/>
      <c r="CGT133" s="277"/>
      <c r="CGU133" s="277"/>
      <c r="CGV133" s="277"/>
      <c r="CGW133" s="277"/>
      <c r="CGX133" s="277"/>
      <c r="CGY133" s="277"/>
      <c r="CGZ133" s="277"/>
      <c r="CHA133" s="277"/>
      <c r="CHB133" s="277"/>
      <c r="CHC133" s="277"/>
      <c r="CHD133" s="277"/>
      <c r="CHE133" s="277"/>
      <c r="CHF133" s="277"/>
      <c r="CHG133" s="277"/>
      <c r="CHH133" s="277"/>
      <c r="CHI133" s="277"/>
      <c r="CHJ133" s="277"/>
      <c r="CHK133" s="277"/>
      <c r="CHL133" s="277"/>
      <c r="CHM133" s="277"/>
      <c r="CHN133" s="277"/>
      <c r="CHO133" s="277"/>
      <c r="CHP133" s="277"/>
      <c r="CHQ133" s="277"/>
      <c r="CHR133" s="277"/>
      <c r="CHS133" s="277"/>
      <c r="CHT133" s="277"/>
      <c r="CHU133" s="277"/>
      <c r="CHV133" s="277"/>
      <c r="CHW133" s="277"/>
      <c r="CHX133" s="277"/>
      <c r="CHY133" s="277"/>
      <c r="CHZ133" s="277"/>
      <c r="CIA133" s="277"/>
      <c r="CIB133" s="277"/>
      <c r="CIC133" s="277"/>
      <c r="CID133" s="277"/>
      <c r="CIE133" s="277"/>
      <c r="CIF133" s="277"/>
      <c r="CIG133" s="277"/>
      <c r="CIH133" s="277"/>
      <c r="CII133" s="277"/>
      <c r="CIJ133" s="277"/>
      <c r="CIK133" s="277"/>
      <c r="CIL133" s="277"/>
      <c r="CIM133" s="277"/>
      <c r="CIN133" s="277"/>
      <c r="CIO133" s="277"/>
      <c r="CIP133" s="277"/>
      <c r="CIQ133" s="277"/>
      <c r="CIR133" s="277"/>
      <c r="CIS133" s="277"/>
      <c r="CIT133" s="277"/>
      <c r="CIU133" s="277"/>
      <c r="CIV133" s="277"/>
      <c r="CIW133" s="277"/>
      <c r="CIX133" s="277"/>
      <c r="CIY133" s="277"/>
      <c r="CIZ133" s="277"/>
      <c r="CJA133" s="277"/>
      <c r="CJB133" s="277"/>
      <c r="CJC133" s="277"/>
      <c r="CJD133" s="277"/>
      <c r="CJE133" s="277"/>
      <c r="CJF133" s="277"/>
      <c r="CJG133" s="277"/>
      <c r="CJH133" s="277"/>
      <c r="CJI133" s="277"/>
      <c r="CJJ133" s="277"/>
      <c r="CJK133" s="277"/>
      <c r="CJL133" s="277"/>
      <c r="CJM133" s="277"/>
      <c r="CJN133" s="277"/>
      <c r="CJO133" s="277"/>
      <c r="CJP133" s="277"/>
      <c r="CJQ133" s="277"/>
      <c r="CJR133" s="277"/>
      <c r="CJS133" s="277"/>
      <c r="CJT133" s="277"/>
      <c r="CJU133" s="277"/>
      <c r="CJV133" s="277"/>
      <c r="CJW133" s="277"/>
      <c r="CJX133" s="277"/>
      <c r="CJY133" s="277"/>
      <c r="CJZ133" s="277"/>
      <c r="CKA133" s="277"/>
      <c r="CKB133" s="277"/>
      <c r="CKC133" s="277"/>
      <c r="CKD133" s="277"/>
      <c r="CKE133" s="277"/>
      <c r="CKF133" s="277"/>
      <c r="CKG133" s="277"/>
      <c r="CKH133" s="277"/>
      <c r="CKI133" s="277"/>
      <c r="CKJ133" s="277"/>
      <c r="CKK133" s="277"/>
      <c r="CKL133" s="277"/>
      <c r="CKM133" s="277"/>
      <c r="CKN133" s="277"/>
      <c r="CKO133" s="277"/>
      <c r="CKP133" s="277"/>
      <c r="CKQ133" s="277"/>
      <c r="CKR133" s="277"/>
      <c r="CKS133" s="277"/>
      <c r="CKT133" s="277"/>
      <c r="CKU133" s="277"/>
      <c r="CKV133" s="277"/>
      <c r="CKW133" s="277"/>
      <c r="CKX133" s="277"/>
      <c r="CKY133" s="277"/>
      <c r="CKZ133" s="277"/>
      <c r="CLA133" s="277"/>
      <c r="CLB133" s="277"/>
      <c r="CLC133" s="277"/>
      <c r="CLD133" s="277"/>
      <c r="CLE133" s="277"/>
      <c r="CLF133" s="277"/>
      <c r="CLG133" s="277"/>
      <c r="CLH133" s="277"/>
      <c r="CLI133" s="277"/>
      <c r="CLJ133" s="277"/>
      <c r="CLK133" s="277"/>
      <c r="CLL133" s="277"/>
      <c r="CLM133" s="277"/>
      <c r="CLN133" s="277"/>
      <c r="CLO133" s="277"/>
      <c r="CLP133" s="277"/>
      <c r="CLQ133" s="277"/>
      <c r="CLR133" s="277"/>
      <c r="CLS133" s="277"/>
      <c r="CLT133" s="277"/>
      <c r="CLU133" s="277"/>
      <c r="CLV133" s="277"/>
      <c r="CLW133" s="277"/>
      <c r="CLX133" s="277"/>
      <c r="CLY133" s="277"/>
      <c r="CLZ133" s="277"/>
      <c r="CMA133" s="277"/>
      <c r="CMB133" s="277"/>
      <c r="CMC133" s="277"/>
      <c r="CMD133" s="277"/>
      <c r="CME133" s="277"/>
      <c r="CMF133" s="277"/>
      <c r="CMG133" s="277"/>
      <c r="CMH133" s="277"/>
      <c r="CMI133" s="277"/>
      <c r="CMJ133" s="277"/>
      <c r="CMK133" s="277"/>
      <c r="CML133" s="277"/>
      <c r="CMM133" s="277"/>
      <c r="CMN133" s="277"/>
      <c r="CMO133" s="277"/>
      <c r="CMP133" s="277"/>
      <c r="CMQ133" s="277"/>
      <c r="CMR133" s="277"/>
      <c r="CMS133" s="277"/>
      <c r="CMT133" s="277"/>
      <c r="CMU133" s="277"/>
      <c r="CMV133" s="277"/>
      <c r="CMW133" s="277"/>
      <c r="CMX133" s="277"/>
      <c r="CMY133" s="277"/>
      <c r="CMZ133" s="277"/>
      <c r="CNA133" s="277"/>
      <c r="CNB133" s="277"/>
      <c r="CNC133" s="277"/>
      <c r="CND133" s="277"/>
      <c r="CNE133" s="277"/>
      <c r="CNF133" s="277"/>
      <c r="CNG133" s="277"/>
      <c r="CNH133" s="277"/>
      <c r="CNI133" s="277"/>
      <c r="CNJ133" s="277"/>
      <c r="CNK133" s="277"/>
      <c r="CNL133" s="277"/>
      <c r="CNM133" s="277"/>
      <c r="CNN133" s="277"/>
      <c r="CNO133" s="277"/>
      <c r="CNP133" s="277"/>
      <c r="CNQ133" s="277"/>
      <c r="CNR133" s="277"/>
      <c r="CNS133" s="277"/>
      <c r="CNT133" s="277"/>
      <c r="CNU133" s="277"/>
      <c r="CNV133" s="277"/>
      <c r="CNW133" s="277"/>
      <c r="CNX133" s="277"/>
      <c r="CNY133" s="277"/>
      <c r="CNZ133" s="277"/>
      <c r="COA133" s="277"/>
      <c r="COB133" s="277"/>
      <c r="COC133" s="277"/>
      <c r="COD133" s="277"/>
      <c r="COE133" s="277"/>
      <c r="COF133" s="277"/>
      <c r="COG133" s="277"/>
      <c r="COH133" s="277"/>
      <c r="COI133" s="277"/>
      <c r="COJ133" s="277"/>
      <c r="COK133" s="277"/>
      <c r="COL133" s="277"/>
      <c r="COM133" s="277"/>
      <c r="CON133" s="277"/>
      <c r="COO133" s="277"/>
      <c r="COP133" s="277"/>
      <c r="COQ133" s="277"/>
      <c r="COR133" s="277"/>
      <c r="COS133" s="277"/>
      <c r="COT133" s="277"/>
      <c r="COU133" s="277"/>
      <c r="COV133" s="277"/>
      <c r="COW133" s="277"/>
      <c r="COX133" s="277"/>
      <c r="COY133" s="277"/>
      <c r="COZ133" s="277"/>
      <c r="CPA133" s="277"/>
      <c r="CPB133" s="277"/>
      <c r="CPC133" s="277"/>
      <c r="CPD133" s="277"/>
      <c r="CPE133" s="277"/>
      <c r="CPF133" s="277"/>
      <c r="CPG133" s="277"/>
      <c r="CPH133" s="277"/>
      <c r="CPI133" s="277"/>
      <c r="CPJ133" s="277"/>
      <c r="CPK133" s="277"/>
      <c r="CPL133" s="277"/>
      <c r="CPM133" s="277"/>
      <c r="CPN133" s="277"/>
      <c r="CPO133" s="277"/>
      <c r="CPP133" s="277"/>
      <c r="CPQ133" s="277"/>
      <c r="CPR133" s="277"/>
      <c r="CPS133" s="277"/>
      <c r="CPT133" s="277"/>
      <c r="CPU133" s="277"/>
      <c r="CPV133" s="277"/>
      <c r="CPW133" s="277"/>
      <c r="CPX133" s="277"/>
      <c r="CPY133" s="277"/>
      <c r="CPZ133" s="277"/>
      <c r="CQA133" s="277"/>
      <c r="CQB133" s="277"/>
      <c r="CQC133" s="277"/>
      <c r="CQD133" s="277"/>
      <c r="CQE133" s="277"/>
      <c r="CQF133" s="277"/>
      <c r="CQG133" s="277"/>
      <c r="CQH133" s="277"/>
      <c r="CQI133" s="277"/>
      <c r="CQJ133" s="277"/>
      <c r="CQK133" s="277"/>
      <c r="CQL133" s="277"/>
      <c r="CQM133" s="277"/>
      <c r="CQN133" s="277"/>
      <c r="CQO133" s="277"/>
      <c r="CQP133" s="277"/>
      <c r="CQQ133" s="277"/>
      <c r="CQR133" s="277"/>
      <c r="CQS133" s="277"/>
      <c r="CQT133" s="277"/>
      <c r="CQU133" s="277"/>
      <c r="CQV133" s="277"/>
      <c r="CQW133" s="277"/>
      <c r="CQX133" s="277"/>
      <c r="CQY133" s="277"/>
      <c r="CQZ133" s="277"/>
      <c r="CRA133" s="277"/>
      <c r="CRB133" s="277"/>
      <c r="CRC133" s="277"/>
      <c r="CRD133" s="277"/>
      <c r="CRE133" s="277"/>
      <c r="CRF133" s="277"/>
      <c r="CRG133" s="277"/>
      <c r="CRH133" s="277"/>
      <c r="CRI133" s="277"/>
      <c r="CRJ133" s="277"/>
      <c r="CRK133" s="277"/>
      <c r="CRL133" s="277"/>
      <c r="CRM133" s="277"/>
      <c r="CRN133" s="277"/>
      <c r="CRO133" s="277"/>
      <c r="CRP133" s="277"/>
      <c r="CRQ133" s="277"/>
      <c r="CRR133" s="277"/>
      <c r="CRS133" s="277"/>
      <c r="CRT133" s="277"/>
      <c r="CRU133" s="277"/>
      <c r="CRV133" s="277"/>
      <c r="CRW133" s="277"/>
      <c r="CRX133" s="277"/>
      <c r="CRY133" s="277"/>
      <c r="CRZ133" s="277"/>
      <c r="CSA133" s="277"/>
      <c r="CSB133" s="277"/>
      <c r="CSC133" s="277"/>
      <c r="CSD133" s="277"/>
      <c r="CSE133" s="277"/>
      <c r="CSF133" s="277"/>
      <c r="CSG133" s="277"/>
      <c r="CSH133" s="277"/>
      <c r="CSI133" s="277"/>
      <c r="CSJ133" s="277"/>
      <c r="CSK133" s="277"/>
      <c r="CSL133" s="277"/>
      <c r="CSM133" s="277"/>
      <c r="CSN133" s="277"/>
      <c r="CSO133" s="277"/>
      <c r="CSP133" s="277"/>
      <c r="CSQ133" s="277"/>
      <c r="CSR133" s="277"/>
      <c r="CSS133" s="277"/>
      <c r="CST133" s="277"/>
      <c r="CSU133" s="277"/>
      <c r="CSV133" s="277"/>
      <c r="CSW133" s="277"/>
      <c r="CSX133" s="277"/>
      <c r="CSY133" s="277"/>
      <c r="CSZ133" s="277"/>
      <c r="CTA133" s="277"/>
      <c r="CTB133" s="277"/>
      <c r="CTC133" s="277"/>
      <c r="CTD133" s="277"/>
      <c r="CTE133" s="277"/>
      <c r="CTF133" s="277"/>
      <c r="CTG133" s="277"/>
      <c r="CTH133" s="277"/>
      <c r="CTI133" s="277"/>
      <c r="CTJ133" s="277"/>
      <c r="CTK133" s="277"/>
      <c r="CTL133" s="277"/>
      <c r="CTM133" s="277"/>
      <c r="CTN133" s="277"/>
      <c r="CTO133" s="277"/>
      <c r="CTP133" s="277"/>
      <c r="CTQ133" s="277"/>
      <c r="CTR133" s="277"/>
      <c r="CTS133" s="277"/>
      <c r="CTT133" s="277"/>
      <c r="CTU133" s="277"/>
      <c r="CTV133" s="277"/>
      <c r="CTW133" s="277"/>
      <c r="CTX133" s="277"/>
      <c r="CTY133" s="277"/>
      <c r="CTZ133" s="277"/>
      <c r="CUA133" s="277"/>
      <c r="CUB133" s="277"/>
      <c r="CUC133" s="277"/>
      <c r="CUD133" s="277"/>
      <c r="CUE133" s="277"/>
      <c r="CUF133" s="277"/>
      <c r="CUG133" s="277"/>
      <c r="CUH133" s="277"/>
      <c r="CUI133" s="277"/>
      <c r="CUJ133" s="277"/>
      <c r="CUK133" s="277"/>
      <c r="CUL133" s="277"/>
      <c r="CUM133" s="277"/>
      <c r="CUN133" s="277"/>
      <c r="CUO133" s="277"/>
      <c r="CUP133" s="277"/>
      <c r="CUQ133" s="277"/>
      <c r="CUR133" s="277"/>
      <c r="CUS133" s="277"/>
      <c r="CUT133" s="277"/>
      <c r="CUU133" s="277"/>
      <c r="CUV133" s="277"/>
      <c r="CUW133" s="277"/>
      <c r="CUX133" s="277"/>
      <c r="CUY133" s="277"/>
      <c r="CUZ133" s="277"/>
      <c r="CVA133" s="277"/>
      <c r="CVB133" s="277"/>
      <c r="CVC133" s="277"/>
      <c r="CVD133" s="277"/>
      <c r="CVE133" s="277"/>
      <c r="CVF133" s="277"/>
      <c r="CVG133" s="277"/>
      <c r="CVH133" s="277"/>
      <c r="CVI133" s="277"/>
      <c r="CVJ133" s="277"/>
      <c r="CVK133" s="277"/>
      <c r="CVL133" s="277"/>
      <c r="CVM133" s="277"/>
      <c r="CVN133" s="277"/>
      <c r="CVO133" s="277"/>
      <c r="CVP133" s="277"/>
      <c r="CVQ133" s="277"/>
      <c r="CVR133" s="277"/>
      <c r="CVS133" s="277"/>
      <c r="CVT133" s="277"/>
      <c r="CVU133" s="277"/>
      <c r="CVV133" s="277"/>
      <c r="CVW133" s="277"/>
      <c r="CVX133" s="277"/>
      <c r="CVY133" s="277"/>
      <c r="CVZ133" s="277"/>
      <c r="CWA133" s="277"/>
      <c r="CWB133" s="277"/>
      <c r="CWC133" s="277"/>
      <c r="CWD133" s="277"/>
      <c r="CWE133" s="277"/>
      <c r="CWF133" s="277"/>
      <c r="CWG133" s="277"/>
      <c r="CWH133" s="277"/>
      <c r="CWI133" s="277"/>
      <c r="CWJ133" s="277"/>
      <c r="CWK133" s="277"/>
      <c r="CWL133" s="277"/>
      <c r="CWM133" s="277"/>
      <c r="CWN133" s="277"/>
      <c r="CWO133" s="277"/>
      <c r="CWP133" s="277"/>
      <c r="CWQ133" s="277"/>
      <c r="CWR133" s="277"/>
      <c r="CWS133" s="277"/>
      <c r="CWT133" s="277"/>
      <c r="CWU133" s="277"/>
      <c r="CWV133" s="277"/>
      <c r="CWW133" s="277"/>
      <c r="CWX133" s="277"/>
      <c r="CWY133" s="277"/>
      <c r="CWZ133" s="277"/>
      <c r="CXA133" s="277"/>
      <c r="CXB133" s="277"/>
      <c r="CXC133" s="277"/>
      <c r="CXD133" s="277"/>
      <c r="CXE133" s="277"/>
      <c r="CXF133" s="277"/>
      <c r="CXG133" s="277"/>
      <c r="CXH133" s="277"/>
      <c r="CXI133" s="277"/>
      <c r="CXJ133" s="277"/>
      <c r="CXK133" s="277"/>
      <c r="CXL133" s="277"/>
      <c r="CXM133" s="277"/>
      <c r="CXN133" s="277"/>
      <c r="CXO133" s="277"/>
      <c r="CXP133" s="277"/>
      <c r="CXQ133" s="277"/>
      <c r="CXR133" s="277"/>
      <c r="CXS133" s="277"/>
      <c r="CXT133" s="277"/>
      <c r="CXU133" s="277"/>
      <c r="CXV133" s="277"/>
      <c r="CXW133" s="277"/>
      <c r="CXX133" s="277"/>
      <c r="CXY133" s="277"/>
      <c r="CXZ133" s="277"/>
      <c r="CYA133" s="277"/>
      <c r="CYB133" s="277"/>
      <c r="CYC133" s="277"/>
      <c r="CYD133" s="277"/>
      <c r="CYE133" s="277"/>
      <c r="CYF133" s="277"/>
      <c r="CYG133" s="277"/>
      <c r="CYH133" s="277"/>
      <c r="CYI133" s="277"/>
      <c r="CYJ133" s="277"/>
      <c r="CYK133" s="277"/>
      <c r="CYL133" s="277"/>
      <c r="CYM133" s="277"/>
      <c r="CYN133" s="277"/>
      <c r="CYO133" s="277"/>
      <c r="CYP133" s="277"/>
      <c r="CYQ133" s="277"/>
      <c r="CYR133" s="277"/>
      <c r="CYS133" s="277"/>
      <c r="CYT133" s="277"/>
      <c r="CYU133" s="277"/>
      <c r="CYV133" s="277"/>
      <c r="CYW133" s="277"/>
      <c r="CYX133" s="277"/>
      <c r="CYY133" s="277"/>
      <c r="CYZ133" s="277"/>
      <c r="CZA133" s="277"/>
      <c r="CZB133" s="277"/>
      <c r="CZC133" s="277"/>
      <c r="CZD133" s="277"/>
      <c r="CZE133" s="277"/>
      <c r="CZF133" s="277"/>
      <c r="CZG133" s="277"/>
      <c r="CZH133" s="277"/>
      <c r="CZI133" s="277"/>
      <c r="CZJ133" s="277"/>
      <c r="CZK133" s="277"/>
      <c r="CZL133" s="277"/>
      <c r="CZM133" s="277"/>
      <c r="CZN133" s="277"/>
      <c r="CZO133" s="277"/>
      <c r="CZP133" s="277"/>
      <c r="CZQ133" s="277"/>
      <c r="CZR133" s="277"/>
      <c r="CZS133" s="277"/>
      <c r="CZT133" s="277"/>
      <c r="CZU133" s="277"/>
      <c r="CZV133" s="277"/>
      <c r="CZW133" s="277"/>
      <c r="CZX133" s="277"/>
      <c r="CZY133" s="277"/>
      <c r="CZZ133" s="277"/>
      <c r="DAA133" s="277"/>
      <c r="DAB133" s="277"/>
      <c r="DAC133" s="277"/>
      <c r="DAD133" s="277"/>
      <c r="DAE133" s="277"/>
      <c r="DAF133" s="277"/>
      <c r="DAG133" s="277"/>
      <c r="DAH133" s="277"/>
      <c r="DAI133" s="277"/>
      <c r="DAJ133" s="277"/>
      <c r="DAK133" s="277"/>
      <c r="DAL133" s="277"/>
      <c r="DAM133" s="277"/>
      <c r="DAN133" s="277"/>
      <c r="DAO133" s="277"/>
      <c r="DAP133" s="277"/>
      <c r="DAQ133" s="277"/>
      <c r="DAR133" s="277"/>
      <c r="DAS133" s="277"/>
      <c r="DAT133" s="277"/>
      <c r="DAU133" s="277"/>
      <c r="DAV133" s="277"/>
      <c r="DAW133" s="277"/>
      <c r="DAX133" s="277"/>
      <c r="DAY133" s="277"/>
      <c r="DAZ133" s="277"/>
      <c r="DBA133" s="277"/>
      <c r="DBB133" s="277"/>
      <c r="DBC133" s="277"/>
      <c r="DBD133" s="277"/>
      <c r="DBE133" s="277"/>
      <c r="DBF133" s="277"/>
      <c r="DBG133" s="277"/>
      <c r="DBH133" s="277"/>
      <c r="DBI133" s="277"/>
      <c r="DBJ133" s="277"/>
      <c r="DBK133" s="277"/>
      <c r="DBL133" s="277"/>
      <c r="DBM133" s="277"/>
      <c r="DBN133" s="277"/>
      <c r="DBO133" s="277"/>
      <c r="DBP133" s="277"/>
      <c r="DBQ133" s="277"/>
      <c r="DBR133" s="277"/>
      <c r="DBS133" s="277"/>
      <c r="DBT133" s="277"/>
      <c r="DBU133" s="277"/>
      <c r="DBV133" s="277"/>
      <c r="DBW133" s="277"/>
      <c r="DBX133" s="277"/>
      <c r="DBY133" s="277"/>
      <c r="DBZ133" s="277"/>
      <c r="DCA133" s="277"/>
      <c r="DCB133" s="277"/>
      <c r="DCC133" s="277"/>
      <c r="DCD133" s="277"/>
      <c r="DCE133" s="277"/>
      <c r="DCF133" s="277"/>
      <c r="DCG133" s="277"/>
      <c r="DCH133" s="277"/>
      <c r="DCI133" s="277"/>
      <c r="DCJ133" s="277"/>
      <c r="DCK133" s="277"/>
      <c r="DCL133" s="277"/>
      <c r="DCM133" s="277"/>
      <c r="DCN133" s="277"/>
      <c r="DCO133" s="277"/>
      <c r="DCP133" s="277"/>
      <c r="DCQ133" s="277"/>
      <c r="DCR133" s="277"/>
      <c r="DCS133" s="277"/>
      <c r="DCT133" s="277"/>
      <c r="DCU133" s="277"/>
      <c r="DCV133" s="277"/>
      <c r="DCW133" s="277"/>
      <c r="DCX133" s="277"/>
      <c r="DCY133" s="277"/>
      <c r="DCZ133" s="277"/>
      <c r="DDA133" s="277"/>
      <c r="DDB133" s="277"/>
      <c r="DDC133" s="277"/>
      <c r="DDD133" s="277"/>
      <c r="DDE133" s="277"/>
      <c r="DDF133" s="277"/>
      <c r="DDG133" s="277"/>
      <c r="DDH133" s="277"/>
      <c r="DDI133" s="277"/>
      <c r="DDJ133" s="277"/>
      <c r="DDK133" s="277"/>
      <c r="DDL133" s="277"/>
      <c r="DDM133" s="277"/>
      <c r="DDN133" s="277"/>
      <c r="DDO133" s="277"/>
      <c r="DDP133" s="277"/>
      <c r="DDQ133" s="277"/>
      <c r="DDR133" s="277"/>
      <c r="DDS133" s="277"/>
      <c r="DDT133" s="277"/>
      <c r="DDU133" s="277"/>
      <c r="DDV133" s="277"/>
      <c r="DDW133" s="277"/>
      <c r="DDX133" s="277"/>
      <c r="DDY133" s="277"/>
      <c r="DDZ133" s="277"/>
      <c r="DEA133" s="277"/>
      <c r="DEB133" s="277"/>
      <c r="DEC133" s="277"/>
      <c r="DED133" s="277"/>
      <c r="DEE133" s="277"/>
      <c r="DEF133" s="277"/>
      <c r="DEG133" s="277"/>
      <c r="DEH133" s="277"/>
      <c r="DEI133" s="277"/>
      <c r="DEJ133" s="277"/>
      <c r="DEK133" s="277"/>
      <c r="DEL133" s="277"/>
      <c r="DEM133" s="277"/>
      <c r="DEN133" s="277"/>
      <c r="DEO133" s="277"/>
      <c r="DEP133" s="277"/>
      <c r="DEQ133" s="277"/>
      <c r="DER133" s="277"/>
      <c r="DES133" s="277"/>
      <c r="DET133" s="277"/>
      <c r="DEU133" s="277"/>
      <c r="DEV133" s="277"/>
      <c r="DEW133" s="277"/>
      <c r="DEX133" s="277"/>
      <c r="DEY133" s="277"/>
      <c r="DEZ133" s="277"/>
      <c r="DFA133" s="277"/>
      <c r="DFB133" s="277"/>
      <c r="DFC133" s="277"/>
      <c r="DFD133" s="277"/>
      <c r="DFE133" s="277"/>
      <c r="DFF133" s="277"/>
      <c r="DFG133" s="277"/>
      <c r="DFH133" s="277"/>
      <c r="DFI133" s="277"/>
      <c r="DFJ133" s="277"/>
      <c r="DFK133" s="277"/>
      <c r="DFL133" s="277"/>
      <c r="DFM133" s="277"/>
      <c r="DFN133" s="277"/>
      <c r="DFO133" s="277"/>
      <c r="DFP133" s="277"/>
      <c r="DFQ133" s="277"/>
      <c r="DFR133" s="277"/>
      <c r="DFS133" s="277"/>
      <c r="DFT133" s="277"/>
      <c r="DFU133" s="277"/>
      <c r="DFV133" s="277"/>
      <c r="DFW133" s="277"/>
      <c r="DFX133" s="277"/>
      <c r="DFY133" s="277"/>
      <c r="DFZ133" s="277"/>
      <c r="DGA133" s="277"/>
      <c r="DGB133" s="277"/>
      <c r="DGC133" s="277"/>
      <c r="DGD133" s="277"/>
      <c r="DGE133" s="277"/>
      <c r="DGF133" s="277"/>
      <c r="DGG133" s="277"/>
      <c r="DGH133" s="277"/>
      <c r="DGI133" s="277"/>
      <c r="DGJ133" s="277"/>
      <c r="DGK133" s="277"/>
      <c r="DGL133" s="277"/>
      <c r="DGM133" s="277"/>
      <c r="DGN133" s="277"/>
      <c r="DGO133" s="277"/>
      <c r="DGP133" s="277"/>
      <c r="DGQ133" s="277"/>
      <c r="DGR133" s="277"/>
      <c r="DGS133" s="277"/>
      <c r="DGT133" s="277"/>
      <c r="DGU133" s="277"/>
      <c r="DGV133" s="277"/>
      <c r="DGW133" s="277"/>
      <c r="DGX133" s="277"/>
      <c r="DGY133" s="277"/>
      <c r="DGZ133" s="277"/>
      <c r="DHA133" s="277"/>
      <c r="DHB133" s="277"/>
      <c r="DHC133" s="277"/>
      <c r="DHD133" s="277"/>
      <c r="DHE133" s="277"/>
      <c r="DHF133" s="277"/>
      <c r="DHG133" s="277"/>
      <c r="DHH133" s="277"/>
      <c r="DHI133" s="277"/>
      <c r="DHJ133" s="277"/>
      <c r="DHK133" s="277"/>
      <c r="DHL133" s="277"/>
      <c r="DHM133" s="277"/>
      <c r="DHN133" s="277"/>
      <c r="DHO133" s="277"/>
      <c r="DHP133" s="277"/>
      <c r="DHQ133" s="277"/>
      <c r="DHR133" s="277"/>
      <c r="DHS133" s="277"/>
      <c r="DHT133" s="277"/>
      <c r="DHU133" s="277"/>
      <c r="DHV133" s="277"/>
      <c r="DHW133" s="277"/>
      <c r="DHX133" s="277"/>
      <c r="DHY133" s="277"/>
      <c r="DHZ133" s="277"/>
      <c r="DIA133" s="277"/>
      <c r="DIB133" s="277"/>
      <c r="DIC133" s="277"/>
      <c r="DID133" s="277"/>
      <c r="DIE133" s="277"/>
      <c r="DIF133" s="277"/>
      <c r="DIG133" s="277"/>
      <c r="DIH133" s="277"/>
      <c r="DII133" s="277"/>
      <c r="DIJ133" s="277"/>
      <c r="DIK133" s="277"/>
      <c r="DIL133" s="277"/>
      <c r="DIM133" s="277"/>
      <c r="DIN133" s="277"/>
      <c r="DIO133" s="277"/>
      <c r="DIP133" s="277"/>
      <c r="DIQ133" s="277"/>
      <c r="DIR133" s="277"/>
      <c r="DIS133" s="277"/>
      <c r="DIT133" s="277"/>
      <c r="DIU133" s="277"/>
      <c r="DIV133" s="277"/>
      <c r="DIW133" s="277"/>
      <c r="DIX133" s="277"/>
      <c r="DIY133" s="277"/>
      <c r="DIZ133" s="277"/>
      <c r="DJA133" s="277"/>
      <c r="DJB133" s="277"/>
      <c r="DJC133" s="277"/>
      <c r="DJD133" s="277"/>
      <c r="DJE133" s="277"/>
      <c r="DJF133" s="277"/>
      <c r="DJG133" s="277"/>
      <c r="DJH133" s="277"/>
      <c r="DJI133" s="277"/>
      <c r="DJJ133" s="277"/>
      <c r="DJK133" s="277"/>
      <c r="DJL133" s="277"/>
      <c r="DJM133" s="277"/>
      <c r="DJN133" s="277"/>
      <c r="DJO133" s="277"/>
      <c r="DJP133" s="277"/>
      <c r="DJQ133" s="277"/>
      <c r="DJR133" s="277"/>
      <c r="DJS133" s="277"/>
      <c r="DJT133" s="277"/>
      <c r="DJU133" s="277"/>
      <c r="DJV133" s="277"/>
      <c r="DJW133" s="277"/>
      <c r="DJX133" s="277"/>
      <c r="DJY133" s="277"/>
      <c r="DJZ133" s="277"/>
      <c r="DKA133" s="277"/>
      <c r="DKB133" s="277"/>
      <c r="DKC133" s="277"/>
      <c r="DKD133" s="277"/>
      <c r="DKE133" s="277"/>
      <c r="DKF133" s="277"/>
      <c r="DKG133" s="277"/>
      <c r="DKH133" s="277"/>
      <c r="DKI133" s="277"/>
      <c r="DKJ133" s="277"/>
      <c r="DKK133" s="277"/>
      <c r="DKL133" s="277"/>
      <c r="DKM133" s="277"/>
      <c r="DKN133" s="277"/>
      <c r="DKO133" s="277"/>
      <c r="DKP133" s="277"/>
      <c r="DKQ133" s="277"/>
      <c r="DKR133" s="277"/>
      <c r="DKS133" s="277"/>
      <c r="DKT133" s="277"/>
      <c r="DKU133" s="277"/>
      <c r="DKV133" s="277"/>
      <c r="DKW133" s="277"/>
      <c r="DKX133" s="277"/>
      <c r="DKY133" s="277"/>
      <c r="DKZ133" s="277"/>
      <c r="DLA133" s="277"/>
      <c r="DLB133" s="277"/>
      <c r="DLC133" s="277"/>
      <c r="DLD133" s="277"/>
      <c r="DLE133" s="277"/>
      <c r="DLF133" s="277"/>
      <c r="DLG133" s="277"/>
      <c r="DLH133" s="277"/>
      <c r="DLI133" s="277"/>
      <c r="DLJ133" s="277"/>
      <c r="DLK133" s="277"/>
      <c r="DLL133" s="277"/>
      <c r="DLM133" s="277"/>
      <c r="DLN133" s="277"/>
      <c r="DLO133" s="277"/>
      <c r="DLP133" s="277"/>
      <c r="DLQ133" s="277"/>
      <c r="DLR133" s="277"/>
      <c r="DLS133" s="277"/>
      <c r="DLT133" s="277"/>
      <c r="DLU133" s="277"/>
      <c r="DLV133" s="277"/>
      <c r="DLW133" s="277"/>
      <c r="DLX133" s="277"/>
      <c r="DLY133" s="277"/>
      <c r="DLZ133" s="277"/>
      <c r="DMA133" s="277"/>
      <c r="DMB133" s="277"/>
      <c r="DMC133" s="277"/>
      <c r="DMD133" s="277"/>
      <c r="DME133" s="277"/>
      <c r="DMF133" s="277"/>
      <c r="DMG133" s="277"/>
      <c r="DMH133" s="277"/>
      <c r="DMI133" s="277"/>
      <c r="DMJ133" s="277"/>
      <c r="DMK133" s="277"/>
      <c r="DML133" s="277"/>
      <c r="DMM133" s="277"/>
      <c r="DMN133" s="277"/>
      <c r="DMO133" s="277"/>
      <c r="DMP133" s="277"/>
      <c r="DMQ133" s="277"/>
      <c r="DMR133" s="277"/>
      <c r="DMS133" s="277"/>
      <c r="DMT133" s="277"/>
      <c r="DMU133" s="277"/>
      <c r="DMV133" s="277"/>
      <c r="DMW133" s="277"/>
      <c r="DMX133" s="277"/>
      <c r="DMY133" s="277"/>
      <c r="DMZ133" s="277"/>
      <c r="DNA133" s="277"/>
      <c r="DNB133" s="277"/>
      <c r="DNC133" s="277"/>
      <c r="DND133" s="277"/>
      <c r="DNE133" s="277"/>
      <c r="DNF133" s="277"/>
      <c r="DNG133" s="277"/>
      <c r="DNH133" s="277"/>
      <c r="DNI133" s="277"/>
      <c r="DNJ133" s="277"/>
      <c r="DNK133" s="277"/>
      <c r="DNL133" s="277"/>
      <c r="DNM133" s="277"/>
      <c r="DNN133" s="277"/>
      <c r="DNO133" s="277"/>
      <c r="DNP133" s="277"/>
      <c r="DNQ133" s="277"/>
      <c r="DNR133" s="277"/>
      <c r="DNS133" s="277"/>
      <c r="DNT133" s="277"/>
      <c r="DNU133" s="277"/>
      <c r="DNV133" s="277"/>
      <c r="DNW133" s="277"/>
      <c r="DNX133" s="277"/>
      <c r="DNY133" s="277"/>
      <c r="DNZ133" s="277"/>
      <c r="DOA133" s="277"/>
      <c r="DOB133" s="277"/>
      <c r="DOC133" s="277"/>
      <c r="DOD133" s="277"/>
      <c r="DOE133" s="277"/>
      <c r="DOF133" s="277"/>
      <c r="DOG133" s="277"/>
      <c r="DOH133" s="277"/>
      <c r="DOI133" s="277"/>
      <c r="DOJ133" s="277"/>
      <c r="DOK133" s="277"/>
      <c r="DOL133" s="277"/>
      <c r="DOM133" s="277"/>
      <c r="DON133" s="277"/>
      <c r="DOO133" s="277"/>
      <c r="DOP133" s="277"/>
      <c r="DOQ133" s="277"/>
      <c r="DOR133" s="277"/>
      <c r="DOS133" s="277"/>
      <c r="DOT133" s="277"/>
      <c r="DOU133" s="277"/>
      <c r="DOV133" s="277"/>
      <c r="DOW133" s="277"/>
      <c r="DOX133" s="277"/>
      <c r="DOY133" s="277"/>
      <c r="DOZ133" s="277"/>
      <c r="DPA133" s="277"/>
      <c r="DPB133" s="277"/>
      <c r="DPC133" s="277"/>
      <c r="DPD133" s="277"/>
      <c r="DPE133" s="277"/>
      <c r="DPF133" s="277"/>
      <c r="DPG133" s="277"/>
      <c r="DPH133" s="277"/>
      <c r="DPI133" s="277"/>
      <c r="DPJ133" s="277"/>
      <c r="DPK133" s="277"/>
      <c r="DPL133" s="277"/>
      <c r="DPM133" s="277"/>
      <c r="DPN133" s="277"/>
      <c r="DPO133" s="277"/>
      <c r="DPP133" s="277"/>
      <c r="DPQ133" s="277"/>
      <c r="DPR133" s="277"/>
      <c r="DPS133" s="277"/>
      <c r="DPT133" s="277"/>
      <c r="DPU133" s="277"/>
      <c r="DPV133" s="277"/>
      <c r="DPW133" s="277"/>
      <c r="DPX133" s="277"/>
      <c r="DPY133" s="277"/>
      <c r="DPZ133" s="277"/>
      <c r="DQA133" s="277"/>
      <c r="DQB133" s="277"/>
      <c r="DQC133" s="277"/>
      <c r="DQD133" s="277"/>
      <c r="DQE133" s="277"/>
      <c r="DQF133" s="277"/>
      <c r="DQG133" s="277"/>
      <c r="DQH133" s="277"/>
      <c r="DQI133" s="277"/>
      <c r="DQJ133" s="277"/>
      <c r="DQK133" s="277"/>
      <c r="DQL133" s="277"/>
      <c r="DQM133" s="277"/>
      <c r="DQN133" s="277"/>
      <c r="DQO133" s="277"/>
      <c r="DQP133" s="277"/>
      <c r="DQQ133" s="277"/>
      <c r="DQR133" s="277"/>
      <c r="DQS133" s="277"/>
      <c r="DQT133" s="277"/>
      <c r="DQU133" s="277"/>
      <c r="DQV133" s="277"/>
      <c r="DQW133" s="277"/>
      <c r="DQX133" s="277"/>
      <c r="DQY133" s="277"/>
      <c r="DQZ133" s="277"/>
      <c r="DRA133" s="277"/>
      <c r="DRB133" s="277"/>
      <c r="DRC133" s="277"/>
      <c r="DRD133" s="277"/>
      <c r="DRE133" s="277"/>
      <c r="DRF133" s="277"/>
      <c r="DRG133" s="277"/>
      <c r="DRH133" s="277"/>
      <c r="DRI133" s="277"/>
      <c r="DRJ133" s="277"/>
      <c r="DRK133" s="277"/>
      <c r="DRL133" s="277"/>
      <c r="DRM133" s="277"/>
      <c r="DRN133" s="277"/>
      <c r="DRO133" s="277"/>
      <c r="DRP133" s="277"/>
      <c r="DRQ133" s="277"/>
      <c r="DRR133" s="277"/>
      <c r="DRS133" s="277"/>
      <c r="DRT133" s="277"/>
      <c r="DRU133" s="277"/>
      <c r="DRV133" s="277"/>
      <c r="DRW133" s="277"/>
      <c r="DRX133" s="277"/>
      <c r="DRY133" s="277"/>
      <c r="DRZ133" s="277"/>
      <c r="DSA133" s="277"/>
      <c r="DSB133" s="277"/>
      <c r="DSC133" s="277"/>
      <c r="DSD133" s="277"/>
      <c r="DSE133" s="277"/>
      <c r="DSF133" s="277"/>
      <c r="DSG133" s="277"/>
      <c r="DSH133" s="277"/>
      <c r="DSI133" s="277"/>
      <c r="DSJ133" s="277"/>
      <c r="DSK133" s="277"/>
      <c r="DSL133" s="277"/>
      <c r="DSM133" s="277"/>
      <c r="DSN133" s="277"/>
      <c r="DSO133" s="277"/>
      <c r="DSP133" s="277"/>
      <c r="DSQ133" s="277"/>
      <c r="DSR133" s="277"/>
      <c r="DSS133" s="277"/>
      <c r="DST133" s="277"/>
      <c r="DSU133" s="277"/>
      <c r="DSV133" s="277"/>
      <c r="DSW133" s="277"/>
      <c r="DSX133" s="277"/>
      <c r="DSY133" s="277"/>
      <c r="DSZ133" s="277"/>
      <c r="DTA133" s="277"/>
      <c r="DTB133" s="277"/>
      <c r="DTC133" s="277"/>
      <c r="DTD133" s="277"/>
      <c r="DTE133" s="277"/>
      <c r="DTF133" s="277"/>
      <c r="DTG133" s="277"/>
      <c r="DTH133" s="277"/>
      <c r="DTI133" s="277"/>
      <c r="DTJ133" s="277"/>
      <c r="DTK133" s="277"/>
      <c r="DTL133" s="277"/>
      <c r="DTM133" s="277"/>
      <c r="DTN133" s="277"/>
      <c r="DTO133" s="277"/>
      <c r="DTP133" s="277"/>
      <c r="DTQ133" s="277"/>
      <c r="DTR133" s="277"/>
      <c r="DTS133" s="277"/>
      <c r="DTT133" s="277"/>
      <c r="DTU133" s="277"/>
      <c r="DTV133" s="277"/>
      <c r="DTW133" s="277"/>
      <c r="DTX133" s="277"/>
      <c r="DTY133" s="277"/>
      <c r="DTZ133" s="277"/>
      <c r="DUA133" s="277"/>
      <c r="DUB133" s="277"/>
      <c r="DUC133" s="277"/>
      <c r="DUD133" s="277"/>
      <c r="DUE133" s="277"/>
      <c r="DUF133" s="277"/>
      <c r="DUG133" s="277"/>
      <c r="DUH133" s="277"/>
      <c r="DUI133" s="277"/>
      <c r="DUJ133" s="277"/>
      <c r="DUK133" s="277"/>
      <c r="DUL133" s="277"/>
      <c r="DUM133" s="277"/>
      <c r="DUN133" s="277"/>
      <c r="DUO133" s="277"/>
      <c r="DUP133" s="277"/>
      <c r="DUQ133" s="277"/>
      <c r="DUR133" s="277"/>
      <c r="DUS133" s="277"/>
      <c r="DUT133" s="277"/>
      <c r="DUU133" s="277"/>
      <c r="DUV133" s="277"/>
      <c r="DUW133" s="277"/>
      <c r="DUX133" s="277"/>
      <c r="DUY133" s="277"/>
      <c r="DUZ133" s="277"/>
      <c r="DVA133" s="277"/>
      <c r="DVB133" s="277"/>
      <c r="DVC133" s="277"/>
      <c r="DVD133" s="277"/>
      <c r="DVE133" s="277"/>
      <c r="DVF133" s="277"/>
      <c r="DVG133" s="277"/>
      <c r="DVH133" s="277"/>
      <c r="DVI133" s="277"/>
      <c r="DVJ133" s="277"/>
      <c r="DVK133" s="277"/>
      <c r="DVL133" s="277"/>
      <c r="DVM133" s="277"/>
      <c r="DVN133" s="277"/>
      <c r="DVO133" s="277"/>
      <c r="DVP133" s="277"/>
      <c r="DVQ133" s="277"/>
      <c r="DVR133" s="277"/>
      <c r="DVS133" s="277"/>
      <c r="DVT133" s="277"/>
      <c r="DVU133" s="277"/>
      <c r="DVV133" s="277"/>
      <c r="DVW133" s="277"/>
      <c r="DVX133" s="277"/>
      <c r="DVY133" s="277"/>
      <c r="DVZ133" s="277"/>
      <c r="DWA133" s="277"/>
      <c r="DWB133" s="277"/>
      <c r="DWC133" s="277"/>
      <c r="DWD133" s="277"/>
      <c r="DWE133" s="277"/>
      <c r="DWF133" s="277"/>
      <c r="DWG133" s="277"/>
      <c r="DWH133" s="277"/>
      <c r="DWI133" s="277"/>
      <c r="DWJ133" s="277"/>
      <c r="DWK133" s="277"/>
      <c r="DWL133" s="277"/>
      <c r="DWM133" s="277"/>
      <c r="DWN133" s="277"/>
      <c r="DWO133" s="277"/>
      <c r="DWP133" s="277"/>
      <c r="DWQ133" s="277"/>
      <c r="DWR133" s="277"/>
      <c r="DWS133" s="277"/>
      <c r="DWT133" s="277"/>
      <c r="DWU133" s="277"/>
      <c r="DWV133" s="277"/>
      <c r="DWW133" s="277"/>
      <c r="DWX133" s="277"/>
      <c r="DWY133" s="277"/>
      <c r="DWZ133" s="277"/>
      <c r="DXA133" s="277"/>
      <c r="DXB133" s="277"/>
      <c r="DXC133" s="277"/>
      <c r="DXD133" s="277"/>
      <c r="DXE133" s="277"/>
      <c r="DXF133" s="277"/>
      <c r="DXG133" s="277"/>
      <c r="DXH133" s="277"/>
      <c r="DXI133" s="277"/>
      <c r="DXJ133" s="277"/>
      <c r="DXK133" s="277"/>
      <c r="DXL133" s="277"/>
      <c r="DXM133" s="277"/>
      <c r="DXN133" s="277"/>
      <c r="DXO133" s="277"/>
      <c r="DXP133" s="277"/>
      <c r="DXQ133" s="277"/>
      <c r="DXR133" s="277"/>
      <c r="DXS133" s="277"/>
      <c r="DXT133" s="277"/>
      <c r="DXU133" s="277"/>
      <c r="DXV133" s="277"/>
      <c r="DXW133" s="277"/>
      <c r="DXX133" s="277"/>
      <c r="DXY133" s="277"/>
      <c r="DXZ133" s="277"/>
      <c r="DYA133" s="277"/>
      <c r="DYB133" s="277"/>
      <c r="DYC133" s="277"/>
      <c r="DYD133" s="277"/>
      <c r="DYE133" s="277"/>
      <c r="DYF133" s="277"/>
      <c r="DYG133" s="277"/>
      <c r="DYH133" s="277"/>
      <c r="DYI133" s="277"/>
      <c r="DYJ133" s="277"/>
      <c r="DYK133" s="277"/>
      <c r="DYL133" s="277"/>
      <c r="DYM133" s="277"/>
      <c r="DYN133" s="277"/>
      <c r="DYO133" s="277"/>
      <c r="DYP133" s="277"/>
      <c r="DYQ133" s="277"/>
      <c r="DYR133" s="277"/>
      <c r="DYS133" s="277"/>
      <c r="DYT133" s="277"/>
      <c r="DYU133" s="277"/>
      <c r="DYV133" s="277"/>
      <c r="DYW133" s="277"/>
      <c r="DYX133" s="277"/>
      <c r="DYY133" s="277"/>
      <c r="DYZ133" s="277"/>
      <c r="DZA133" s="277"/>
      <c r="DZB133" s="277"/>
      <c r="DZC133" s="277"/>
      <c r="DZD133" s="277"/>
      <c r="DZE133" s="277"/>
      <c r="DZF133" s="277"/>
      <c r="DZG133" s="277"/>
      <c r="DZH133" s="277"/>
      <c r="DZI133" s="277"/>
      <c r="DZJ133" s="277"/>
      <c r="DZK133" s="277"/>
      <c r="DZL133" s="277"/>
      <c r="DZM133" s="277"/>
      <c r="DZN133" s="277"/>
      <c r="DZO133" s="277"/>
      <c r="DZP133" s="277"/>
      <c r="DZQ133" s="277"/>
      <c r="DZR133" s="277"/>
      <c r="DZS133" s="277"/>
      <c r="DZT133" s="277"/>
      <c r="DZU133" s="277"/>
      <c r="DZV133" s="277"/>
      <c r="DZW133" s="277"/>
      <c r="DZX133" s="277"/>
      <c r="DZY133" s="277"/>
      <c r="DZZ133" s="277"/>
      <c r="EAA133" s="277"/>
      <c r="EAB133" s="277"/>
      <c r="EAC133" s="277"/>
      <c r="EAD133" s="277"/>
      <c r="EAE133" s="277"/>
      <c r="EAF133" s="277"/>
      <c r="EAG133" s="277"/>
      <c r="EAH133" s="277"/>
      <c r="EAI133" s="277"/>
      <c r="EAJ133" s="277"/>
      <c r="EAK133" s="277"/>
      <c r="EAL133" s="277"/>
      <c r="EAM133" s="277"/>
      <c r="EAN133" s="277"/>
      <c r="EAO133" s="277"/>
      <c r="EAP133" s="277"/>
      <c r="EAQ133" s="277"/>
      <c r="EAR133" s="277"/>
      <c r="EAS133" s="277"/>
      <c r="EAT133" s="277"/>
      <c r="EAU133" s="277"/>
      <c r="EAV133" s="277"/>
      <c r="EAW133" s="277"/>
      <c r="EAX133" s="277"/>
      <c r="EAY133" s="277"/>
      <c r="EAZ133" s="277"/>
      <c r="EBA133" s="277"/>
      <c r="EBB133" s="277"/>
      <c r="EBC133" s="277"/>
      <c r="EBD133" s="277"/>
      <c r="EBE133" s="277"/>
      <c r="EBF133" s="277"/>
      <c r="EBG133" s="277"/>
      <c r="EBH133" s="277"/>
      <c r="EBI133" s="277"/>
      <c r="EBJ133" s="277"/>
      <c r="EBK133" s="277"/>
      <c r="EBL133" s="277"/>
      <c r="EBM133" s="277"/>
      <c r="EBN133" s="277"/>
      <c r="EBO133" s="277"/>
      <c r="EBP133" s="277"/>
      <c r="EBQ133" s="277"/>
      <c r="EBR133" s="277"/>
      <c r="EBS133" s="277"/>
      <c r="EBT133" s="277"/>
      <c r="EBU133" s="277"/>
      <c r="EBV133" s="277"/>
      <c r="EBW133" s="277"/>
      <c r="EBX133" s="277"/>
      <c r="EBY133" s="277"/>
      <c r="EBZ133" s="277"/>
      <c r="ECA133" s="277"/>
      <c r="ECB133" s="277"/>
      <c r="ECC133" s="277"/>
      <c r="ECD133" s="277"/>
      <c r="ECE133" s="277"/>
      <c r="ECF133" s="277"/>
      <c r="ECG133" s="277"/>
      <c r="ECH133" s="277"/>
      <c r="ECI133" s="277"/>
      <c r="ECJ133" s="277"/>
      <c r="ECK133" s="277"/>
      <c r="ECL133" s="277"/>
      <c r="ECM133" s="277"/>
      <c r="ECN133" s="277"/>
      <c r="ECO133" s="277"/>
      <c r="ECP133" s="277"/>
      <c r="ECQ133" s="277"/>
      <c r="ECR133" s="277"/>
      <c r="ECS133" s="277"/>
      <c r="ECT133" s="277"/>
      <c r="ECU133" s="277"/>
      <c r="ECV133" s="277"/>
      <c r="ECW133" s="277"/>
      <c r="ECX133" s="277"/>
      <c r="ECY133" s="277"/>
      <c r="ECZ133" s="277"/>
      <c r="EDA133" s="277"/>
      <c r="EDB133" s="277"/>
      <c r="EDC133" s="277"/>
      <c r="EDD133" s="277"/>
      <c r="EDE133" s="277"/>
      <c r="EDF133" s="277"/>
      <c r="EDG133" s="277"/>
      <c r="EDH133" s="277"/>
      <c r="EDI133" s="277"/>
      <c r="EDJ133" s="277"/>
      <c r="EDK133" s="277"/>
      <c r="EDL133" s="277"/>
      <c r="EDM133" s="277"/>
      <c r="EDN133" s="277"/>
      <c r="EDO133" s="277"/>
      <c r="EDP133" s="277"/>
      <c r="EDQ133" s="277"/>
      <c r="EDR133" s="277"/>
      <c r="EDS133" s="277"/>
      <c r="EDT133" s="277"/>
      <c r="EDU133" s="277"/>
      <c r="EDV133" s="277"/>
      <c r="EDW133" s="277"/>
      <c r="EDX133" s="277"/>
      <c r="EDY133" s="277"/>
      <c r="EDZ133" s="277"/>
      <c r="EEA133" s="277"/>
      <c r="EEB133" s="277"/>
      <c r="EEC133" s="277"/>
      <c r="EED133" s="277"/>
      <c r="EEE133" s="277"/>
      <c r="EEF133" s="277"/>
      <c r="EEG133" s="277"/>
      <c r="EEH133" s="277"/>
      <c r="EEI133" s="277"/>
      <c r="EEJ133" s="277"/>
      <c r="EEK133" s="277"/>
      <c r="EEL133" s="277"/>
      <c r="EEM133" s="277"/>
      <c r="EEN133" s="277"/>
      <c r="EEO133" s="277"/>
      <c r="EEP133" s="277"/>
      <c r="EEQ133" s="277"/>
      <c r="EER133" s="277"/>
      <c r="EES133" s="277"/>
      <c r="EET133" s="277"/>
      <c r="EEU133" s="277"/>
      <c r="EEV133" s="277"/>
      <c r="EEW133" s="277"/>
      <c r="EEX133" s="277"/>
      <c r="EEY133" s="277"/>
      <c r="EEZ133" s="277"/>
      <c r="EFA133" s="277"/>
      <c r="EFB133" s="277"/>
      <c r="EFC133" s="277"/>
      <c r="EFD133" s="277"/>
      <c r="EFE133" s="277"/>
      <c r="EFF133" s="277"/>
      <c r="EFG133" s="277"/>
      <c r="EFH133" s="277"/>
      <c r="EFI133" s="277"/>
      <c r="EFJ133" s="277"/>
      <c r="EFK133" s="277"/>
      <c r="EFL133" s="277"/>
      <c r="EFM133" s="277"/>
      <c r="EFN133" s="277"/>
      <c r="EFO133" s="277"/>
      <c r="EFP133" s="277"/>
      <c r="EFQ133" s="277"/>
      <c r="EFR133" s="277"/>
      <c r="EFS133" s="277"/>
      <c r="EFT133" s="277"/>
      <c r="EFU133" s="277"/>
      <c r="EFV133" s="277"/>
      <c r="EFW133" s="277"/>
      <c r="EFX133" s="277"/>
      <c r="EFY133" s="277"/>
      <c r="EFZ133" s="277"/>
      <c r="EGA133" s="277"/>
      <c r="EGB133" s="277"/>
      <c r="EGC133" s="277"/>
      <c r="EGD133" s="277"/>
      <c r="EGE133" s="277"/>
      <c r="EGF133" s="277"/>
      <c r="EGG133" s="277"/>
      <c r="EGH133" s="277"/>
      <c r="EGI133" s="277"/>
      <c r="EGJ133" s="277"/>
      <c r="EGK133" s="277"/>
      <c r="EGL133" s="277"/>
      <c r="EGM133" s="277"/>
      <c r="EGN133" s="277"/>
      <c r="EGO133" s="277"/>
      <c r="EGP133" s="277"/>
      <c r="EGQ133" s="277"/>
      <c r="EGR133" s="277"/>
      <c r="EGS133" s="277"/>
      <c r="EGT133" s="277"/>
      <c r="EGU133" s="277"/>
      <c r="EGV133" s="277"/>
      <c r="EGW133" s="277"/>
      <c r="EGX133" s="277"/>
      <c r="EGY133" s="277"/>
      <c r="EGZ133" s="277"/>
      <c r="EHA133" s="277"/>
      <c r="EHB133" s="277"/>
      <c r="EHC133" s="277"/>
      <c r="EHD133" s="277"/>
      <c r="EHE133" s="277"/>
      <c r="EHF133" s="277"/>
      <c r="EHG133" s="277"/>
      <c r="EHH133" s="277"/>
      <c r="EHI133" s="277"/>
      <c r="EHJ133" s="277"/>
      <c r="EHK133" s="277"/>
      <c r="EHL133" s="277"/>
      <c r="EHM133" s="277"/>
      <c r="EHN133" s="277"/>
      <c r="EHO133" s="277"/>
      <c r="EHP133" s="277"/>
      <c r="EHQ133" s="277"/>
      <c r="EHR133" s="277"/>
      <c r="EHS133" s="277"/>
      <c r="EHT133" s="277"/>
      <c r="EHU133" s="277"/>
      <c r="EHV133" s="277"/>
      <c r="EHW133" s="277"/>
      <c r="EHX133" s="277"/>
      <c r="EHY133" s="277"/>
      <c r="EHZ133" s="277"/>
      <c r="EIA133" s="277"/>
      <c r="EIB133" s="277"/>
      <c r="EIC133" s="277"/>
      <c r="EID133" s="277"/>
      <c r="EIE133" s="277"/>
      <c r="EIF133" s="277"/>
      <c r="EIG133" s="277"/>
      <c r="EIH133" s="277"/>
      <c r="EII133" s="277"/>
      <c r="EIJ133" s="277"/>
      <c r="EIK133" s="277"/>
      <c r="EIL133" s="277"/>
      <c r="EIM133" s="277"/>
      <c r="EIN133" s="277"/>
      <c r="EIO133" s="277"/>
      <c r="EIP133" s="277"/>
      <c r="EIQ133" s="277"/>
      <c r="EIR133" s="277"/>
      <c r="EIS133" s="277"/>
      <c r="EIT133" s="277"/>
      <c r="EIU133" s="277"/>
      <c r="EIV133" s="277"/>
      <c r="EIW133" s="277"/>
      <c r="EIX133" s="277"/>
      <c r="EIY133" s="277"/>
      <c r="EIZ133" s="277"/>
      <c r="EJA133" s="277"/>
      <c r="EJB133" s="277"/>
      <c r="EJC133" s="277"/>
      <c r="EJD133" s="277"/>
      <c r="EJE133" s="277"/>
      <c r="EJF133" s="277"/>
      <c r="EJG133" s="277"/>
      <c r="EJH133" s="277"/>
      <c r="EJI133" s="277"/>
      <c r="EJJ133" s="277"/>
      <c r="EJK133" s="277"/>
      <c r="EJL133" s="277"/>
      <c r="EJM133" s="277"/>
      <c r="EJN133" s="277"/>
      <c r="EJO133" s="277"/>
      <c r="EJP133" s="277"/>
      <c r="EJQ133" s="277"/>
      <c r="EJR133" s="277"/>
      <c r="EJS133" s="277"/>
      <c r="EJT133" s="277"/>
      <c r="EJU133" s="277"/>
      <c r="EJV133" s="277"/>
      <c r="EJW133" s="277"/>
      <c r="EJX133" s="277"/>
      <c r="EJY133" s="277"/>
      <c r="EJZ133" s="277"/>
      <c r="EKA133" s="277"/>
      <c r="EKB133" s="277"/>
      <c r="EKC133" s="277"/>
      <c r="EKD133" s="277"/>
      <c r="EKE133" s="277"/>
      <c r="EKF133" s="277"/>
      <c r="EKG133" s="277"/>
      <c r="EKH133" s="277"/>
      <c r="EKI133" s="277"/>
      <c r="EKJ133" s="277"/>
      <c r="EKK133" s="277"/>
      <c r="EKL133" s="277"/>
      <c r="EKM133" s="277"/>
      <c r="EKN133" s="277"/>
      <c r="EKO133" s="277"/>
      <c r="EKP133" s="277"/>
      <c r="EKQ133" s="277"/>
      <c r="EKR133" s="277"/>
      <c r="EKS133" s="277"/>
      <c r="EKT133" s="277"/>
      <c r="EKU133" s="277"/>
      <c r="EKV133" s="277"/>
      <c r="EKW133" s="277"/>
      <c r="EKX133" s="277"/>
      <c r="EKY133" s="277"/>
      <c r="EKZ133" s="277"/>
      <c r="ELA133" s="277"/>
      <c r="ELB133" s="277"/>
      <c r="ELC133" s="277"/>
      <c r="ELD133" s="277"/>
      <c r="ELE133" s="277"/>
      <c r="ELF133" s="277"/>
      <c r="ELG133" s="277"/>
      <c r="ELH133" s="277"/>
      <c r="ELI133" s="277"/>
      <c r="ELJ133" s="277"/>
      <c r="ELK133" s="277"/>
      <c r="ELL133" s="277"/>
      <c r="ELM133" s="277"/>
      <c r="ELN133" s="277"/>
      <c r="ELO133" s="277"/>
      <c r="ELP133" s="277"/>
      <c r="ELQ133" s="277"/>
      <c r="ELR133" s="277"/>
      <c r="ELS133" s="277"/>
      <c r="ELT133" s="277"/>
      <c r="ELU133" s="277"/>
      <c r="ELV133" s="277"/>
      <c r="ELW133" s="277"/>
      <c r="ELX133" s="277"/>
      <c r="ELY133" s="277"/>
      <c r="ELZ133" s="277"/>
      <c r="EMA133" s="277"/>
      <c r="EMB133" s="277"/>
      <c r="EMC133" s="277"/>
      <c r="EMD133" s="277"/>
      <c r="EME133" s="277"/>
      <c r="EMF133" s="277"/>
      <c r="EMG133" s="277"/>
      <c r="EMH133" s="277"/>
      <c r="EMI133" s="277"/>
      <c r="EMJ133" s="277"/>
      <c r="EMK133" s="277"/>
      <c r="EML133" s="277"/>
      <c r="EMM133" s="277"/>
      <c r="EMN133" s="277"/>
      <c r="EMO133" s="277"/>
      <c r="EMP133" s="277"/>
      <c r="EMQ133" s="277"/>
      <c r="EMR133" s="277"/>
      <c r="EMS133" s="277"/>
      <c r="EMT133" s="277"/>
      <c r="EMU133" s="277"/>
      <c r="EMV133" s="277"/>
      <c r="EMW133" s="277"/>
      <c r="EMX133" s="277"/>
      <c r="EMY133" s="277"/>
      <c r="EMZ133" s="277"/>
      <c r="ENA133" s="277"/>
      <c r="ENB133" s="277"/>
      <c r="ENC133" s="277"/>
      <c r="END133" s="277"/>
      <c r="ENE133" s="277"/>
      <c r="ENF133" s="277"/>
      <c r="ENG133" s="277"/>
      <c r="ENH133" s="277"/>
      <c r="ENI133" s="277"/>
      <c r="ENJ133" s="277"/>
      <c r="ENK133" s="277"/>
      <c r="ENL133" s="277"/>
      <c r="ENM133" s="277"/>
      <c r="ENN133" s="277"/>
      <c r="ENO133" s="277"/>
      <c r="ENP133" s="277"/>
      <c r="ENQ133" s="277"/>
      <c r="ENR133" s="277"/>
      <c r="ENS133" s="277"/>
      <c r="ENT133" s="277"/>
      <c r="ENU133" s="277"/>
      <c r="ENV133" s="277"/>
      <c r="ENW133" s="277"/>
      <c r="ENX133" s="277"/>
      <c r="ENY133" s="277"/>
      <c r="ENZ133" s="277"/>
      <c r="EOA133" s="277"/>
      <c r="EOB133" s="277"/>
      <c r="EOC133" s="277"/>
      <c r="EOD133" s="277"/>
      <c r="EOE133" s="277"/>
      <c r="EOF133" s="277"/>
      <c r="EOG133" s="277"/>
      <c r="EOH133" s="277"/>
      <c r="EOI133" s="277"/>
      <c r="EOJ133" s="277"/>
      <c r="EOK133" s="277"/>
      <c r="EOL133" s="277"/>
      <c r="EOM133" s="277"/>
      <c r="EON133" s="277"/>
      <c r="EOO133" s="277"/>
      <c r="EOP133" s="277"/>
      <c r="EOQ133" s="277"/>
      <c r="EOR133" s="277"/>
      <c r="EOS133" s="277"/>
      <c r="EOT133" s="277"/>
      <c r="EOU133" s="277"/>
      <c r="EOV133" s="277"/>
      <c r="EOW133" s="277"/>
      <c r="EOX133" s="277"/>
      <c r="EOY133" s="277"/>
      <c r="EOZ133" s="277"/>
      <c r="EPA133" s="277"/>
      <c r="EPB133" s="277"/>
      <c r="EPC133" s="277"/>
      <c r="EPD133" s="277"/>
      <c r="EPE133" s="277"/>
      <c r="EPF133" s="277"/>
      <c r="EPG133" s="277"/>
      <c r="EPH133" s="277"/>
      <c r="EPI133" s="277"/>
      <c r="EPJ133" s="277"/>
      <c r="EPK133" s="277"/>
      <c r="EPL133" s="277"/>
      <c r="EPM133" s="277"/>
      <c r="EPN133" s="277"/>
      <c r="EPO133" s="277"/>
      <c r="EPP133" s="277"/>
      <c r="EPQ133" s="277"/>
      <c r="EPR133" s="277"/>
      <c r="EPS133" s="277"/>
      <c r="EPT133" s="277"/>
      <c r="EPU133" s="277"/>
      <c r="EPV133" s="277"/>
      <c r="EPW133" s="277"/>
      <c r="EPX133" s="277"/>
      <c r="EPY133" s="277"/>
      <c r="EPZ133" s="277"/>
      <c r="EQA133" s="277"/>
      <c r="EQB133" s="277"/>
      <c r="EQC133" s="277"/>
      <c r="EQD133" s="277"/>
      <c r="EQE133" s="277"/>
      <c r="EQF133" s="277"/>
      <c r="EQG133" s="277"/>
      <c r="EQH133" s="277"/>
      <c r="EQI133" s="277"/>
      <c r="EQJ133" s="277"/>
      <c r="EQK133" s="277"/>
      <c r="EQL133" s="277"/>
      <c r="EQM133" s="277"/>
      <c r="EQN133" s="277"/>
      <c r="EQO133" s="277"/>
      <c r="EQP133" s="277"/>
      <c r="EQQ133" s="277"/>
      <c r="EQR133" s="277"/>
      <c r="EQS133" s="277"/>
      <c r="EQT133" s="277"/>
      <c r="EQU133" s="277"/>
      <c r="EQV133" s="277"/>
      <c r="EQW133" s="277"/>
      <c r="EQX133" s="277"/>
      <c r="EQY133" s="277"/>
      <c r="EQZ133" s="277"/>
      <c r="ERA133" s="277"/>
      <c r="ERB133" s="277"/>
      <c r="ERC133" s="277"/>
      <c r="ERD133" s="277"/>
      <c r="ERE133" s="277"/>
      <c r="ERF133" s="277"/>
      <c r="ERG133" s="277"/>
      <c r="ERH133" s="277"/>
      <c r="ERI133" s="277"/>
      <c r="ERJ133" s="277"/>
      <c r="ERK133" s="277"/>
      <c r="ERL133" s="277"/>
      <c r="ERM133" s="277"/>
      <c r="ERN133" s="277"/>
      <c r="ERO133" s="277"/>
      <c r="ERP133" s="277"/>
      <c r="ERQ133" s="277"/>
      <c r="ERR133" s="277"/>
      <c r="ERS133" s="277"/>
      <c r="ERT133" s="277"/>
      <c r="ERU133" s="277"/>
      <c r="ERV133" s="277"/>
      <c r="ERW133" s="277"/>
      <c r="ERX133" s="277"/>
      <c r="ERY133" s="277"/>
      <c r="ERZ133" s="277"/>
      <c r="ESA133" s="277"/>
      <c r="ESB133" s="277"/>
      <c r="ESC133" s="277"/>
      <c r="ESD133" s="277"/>
      <c r="ESE133" s="277"/>
      <c r="ESF133" s="277"/>
      <c r="ESG133" s="277"/>
      <c r="ESH133" s="277"/>
      <c r="ESI133" s="277"/>
      <c r="ESJ133" s="277"/>
      <c r="ESK133" s="277"/>
      <c r="ESL133" s="277"/>
      <c r="ESM133" s="277"/>
      <c r="ESN133" s="277"/>
      <c r="ESO133" s="277"/>
      <c r="ESP133" s="277"/>
      <c r="ESQ133" s="277"/>
      <c r="ESR133" s="277"/>
      <c r="ESS133" s="277"/>
      <c r="EST133" s="277"/>
      <c r="ESU133" s="277"/>
      <c r="ESV133" s="277"/>
      <c r="ESW133" s="277"/>
      <c r="ESX133" s="277"/>
      <c r="ESY133" s="277"/>
      <c r="ESZ133" s="277"/>
      <c r="ETA133" s="277"/>
      <c r="ETB133" s="277"/>
      <c r="ETC133" s="277"/>
      <c r="ETD133" s="277"/>
      <c r="ETE133" s="277"/>
      <c r="ETF133" s="277"/>
      <c r="ETG133" s="277"/>
      <c r="ETH133" s="277"/>
      <c r="ETI133" s="277"/>
      <c r="ETJ133" s="277"/>
      <c r="ETK133" s="277"/>
      <c r="ETL133" s="277"/>
      <c r="ETM133" s="277"/>
      <c r="ETN133" s="277"/>
      <c r="ETO133" s="277"/>
      <c r="ETP133" s="277"/>
      <c r="ETQ133" s="277"/>
      <c r="ETR133" s="277"/>
      <c r="ETS133" s="277"/>
      <c r="ETT133" s="277"/>
      <c r="ETU133" s="277"/>
      <c r="ETV133" s="277"/>
      <c r="ETW133" s="277"/>
      <c r="ETX133" s="277"/>
      <c r="ETY133" s="277"/>
      <c r="ETZ133" s="277"/>
      <c r="EUA133" s="277"/>
      <c r="EUB133" s="277"/>
      <c r="EUC133" s="277"/>
      <c r="EUD133" s="277"/>
      <c r="EUE133" s="277"/>
      <c r="EUF133" s="277"/>
      <c r="EUG133" s="277"/>
      <c r="EUH133" s="277"/>
      <c r="EUI133" s="277"/>
      <c r="EUJ133" s="277"/>
      <c r="EUK133" s="277"/>
      <c r="EUL133" s="277"/>
      <c r="EUM133" s="277"/>
      <c r="EUN133" s="277"/>
      <c r="EUO133" s="277"/>
      <c r="EUP133" s="277"/>
      <c r="EUQ133" s="277"/>
      <c r="EUR133" s="277"/>
      <c r="EUS133" s="277"/>
      <c r="EUT133" s="277"/>
      <c r="EUU133" s="277"/>
      <c r="EUV133" s="277"/>
      <c r="EUW133" s="277"/>
      <c r="EUX133" s="277"/>
      <c r="EUY133" s="277"/>
      <c r="EUZ133" s="277"/>
      <c r="EVA133" s="277"/>
      <c r="EVB133" s="277"/>
      <c r="EVC133" s="277"/>
      <c r="EVD133" s="277"/>
      <c r="EVE133" s="277"/>
      <c r="EVF133" s="277"/>
      <c r="EVG133" s="277"/>
      <c r="EVH133" s="277"/>
      <c r="EVI133" s="277"/>
      <c r="EVJ133" s="277"/>
      <c r="EVK133" s="277"/>
      <c r="EVL133" s="277"/>
      <c r="EVM133" s="277"/>
      <c r="EVN133" s="277"/>
      <c r="EVO133" s="277"/>
      <c r="EVP133" s="277"/>
      <c r="EVQ133" s="277"/>
      <c r="EVR133" s="277"/>
      <c r="EVS133" s="277"/>
      <c r="EVT133" s="277"/>
      <c r="EVU133" s="277"/>
      <c r="EVV133" s="277"/>
      <c r="EVW133" s="277"/>
      <c r="EVX133" s="277"/>
      <c r="EVY133" s="277"/>
      <c r="EVZ133" s="277"/>
      <c r="EWA133" s="277"/>
      <c r="EWB133" s="277"/>
      <c r="EWC133" s="277"/>
      <c r="EWD133" s="277"/>
      <c r="EWE133" s="277"/>
      <c r="EWF133" s="277"/>
      <c r="EWG133" s="277"/>
      <c r="EWH133" s="277"/>
      <c r="EWI133" s="277"/>
      <c r="EWJ133" s="277"/>
      <c r="EWK133" s="277"/>
      <c r="EWL133" s="277"/>
      <c r="EWM133" s="277"/>
      <c r="EWN133" s="277"/>
      <c r="EWO133" s="277"/>
      <c r="EWP133" s="277"/>
      <c r="EWQ133" s="277"/>
      <c r="EWR133" s="277"/>
      <c r="EWS133" s="277"/>
      <c r="EWT133" s="277"/>
      <c r="EWU133" s="277"/>
      <c r="EWV133" s="277"/>
      <c r="EWW133" s="277"/>
      <c r="EWX133" s="277"/>
      <c r="EWY133" s="277"/>
      <c r="EWZ133" s="277"/>
      <c r="EXA133" s="277"/>
      <c r="EXB133" s="277"/>
      <c r="EXC133" s="277"/>
      <c r="EXD133" s="277"/>
      <c r="EXE133" s="277"/>
      <c r="EXF133" s="277"/>
      <c r="EXG133" s="277"/>
      <c r="EXH133" s="277"/>
      <c r="EXI133" s="277"/>
      <c r="EXJ133" s="277"/>
      <c r="EXK133" s="277"/>
      <c r="EXL133" s="277"/>
      <c r="EXM133" s="277"/>
      <c r="EXN133" s="277"/>
      <c r="EXO133" s="277"/>
      <c r="EXP133" s="277"/>
      <c r="EXQ133" s="277"/>
      <c r="EXR133" s="277"/>
      <c r="EXS133" s="277"/>
      <c r="EXT133" s="277"/>
      <c r="EXU133" s="277"/>
      <c r="EXV133" s="277"/>
      <c r="EXW133" s="277"/>
      <c r="EXX133" s="277"/>
      <c r="EXY133" s="277"/>
      <c r="EXZ133" s="277"/>
      <c r="EYA133" s="277"/>
      <c r="EYB133" s="277"/>
      <c r="EYC133" s="277"/>
      <c r="EYD133" s="277"/>
      <c r="EYE133" s="277"/>
      <c r="EYF133" s="277"/>
      <c r="EYG133" s="277"/>
      <c r="EYH133" s="277"/>
      <c r="EYI133" s="277"/>
      <c r="EYJ133" s="277"/>
      <c r="EYK133" s="277"/>
      <c r="EYL133" s="277"/>
      <c r="EYM133" s="277"/>
      <c r="EYN133" s="277"/>
      <c r="EYO133" s="277"/>
      <c r="EYP133" s="277"/>
      <c r="EYQ133" s="277"/>
      <c r="EYR133" s="277"/>
      <c r="EYS133" s="277"/>
      <c r="EYT133" s="277"/>
      <c r="EYU133" s="277"/>
      <c r="EYV133" s="277"/>
      <c r="EYW133" s="277"/>
      <c r="EYX133" s="277"/>
      <c r="EYY133" s="277"/>
      <c r="EYZ133" s="277"/>
      <c r="EZA133" s="277"/>
      <c r="EZB133" s="277"/>
      <c r="EZC133" s="277"/>
      <c r="EZD133" s="277"/>
      <c r="EZE133" s="277"/>
      <c r="EZF133" s="277"/>
      <c r="EZG133" s="277"/>
      <c r="EZH133" s="277"/>
      <c r="EZI133" s="277"/>
      <c r="EZJ133" s="277"/>
      <c r="EZK133" s="277"/>
      <c r="EZL133" s="277"/>
      <c r="EZM133" s="277"/>
      <c r="EZN133" s="277"/>
      <c r="EZO133" s="277"/>
      <c r="EZP133" s="277"/>
      <c r="EZQ133" s="277"/>
      <c r="EZR133" s="277"/>
      <c r="EZS133" s="277"/>
      <c r="EZT133" s="277"/>
      <c r="EZU133" s="277"/>
      <c r="EZV133" s="277"/>
      <c r="EZW133" s="277"/>
      <c r="EZX133" s="277"/>
      <c r="EZY133" s="277"/>
      <c r="EZZ133" s="277"/>
      <c r="FAA133" s="277"/>
      <c r="FAB133" s="277"/>
      <c r="FAC133" s="277"/>
      <c r="FAD133" s="277"/>
      <c r="FAE133" s="277"/>
      <c r="FAF133" s="277"/>
      <c r="FAG133" s="277"/>
      <c r="FAH133" s="277"/>
      <c r="FAI133" s="277"/>
      <c r="FAJ133" s="277"/>
      <c r="FAK133" s="277"/>
      <c r="FAL133" s="277"/>
      <c r="FAM133" s="277"/>
      <c r="FAN133" s="277"/>
      <c r="FAO133" s="277"/>
      <c r="FAP133" s="277"/>
      <c r="FAQ133" s="277"/>
      <c r="FAR133" s="277"/>
      <c r="FAS133" s="277"/>
      <c r="FAT133" s="277"/>
      <c r="FAU133" s="277"/>
      <c r="FAV133" s="277"/>
      <c r="FAW133" s="277"/>
      <c r="FAX133" s="277"/>
      <c r="FAY133" s="277"/>
      <c r="FAZ133" s="277"/>
      <c r="FBA133" s="277"/>
      <c r="FBB133" s="277"/>
      <c r="FBC133" s="277"/>
      <c r="FBD133" s="277"/>
      <c r="FBE133" s="277"/>
      <c r="FBF133" s="277"/>
      <c r="FBG133" s="277"/>
      <c r="FBH133" s="277"/>
      <c r="FBI133" s="277"/>
      <c r="FBJ133" s="277"/>
      <c r="FBK133" s="277"/>
      <c r="FBL133" s="277"/>
      <c r="FBM133" s="277"/>
      <c r="FBN133" s="277"/>
      <c r="FBO133" s="277"/>
      <c r="FBP133" s="277"/>
      <c r="FBQ133" s="277"/>
      <c r="FBR133" s="277"/>
      <c r="FBS133" s="277"/>
      <c r="FBT133" s="277"/>
      <c r="FBU133" s="277"/>
      <c r="FBV133" s="277"/>
      <c r="FBW133" s="277"/>
      <c r="FBX133" s="277"/>
      <c r="FBY133" s="277"/>
      <c r="FBZ133" s="277"/>
      <c r="FCA133" s="277"/>
      <c r="FCB133" s="277"/>
      <c r="FCC133" s="277"/>
      <c r="FCD133" s="277"/>
      <c r="FCE133" s="277"/>
      <c r="FCF133" s="277"/>
      <c r="FCG133" s="277"/>
      <c r="FCH133" s="277"/>
      <c r="FCI133" s="277"/>
      <c r="FCJ133" s="277"/>
      <c r="FCK133" s="277"/>
      <c r="FCL133" s="277"/>
      <c r="FCM133" s="277"/>
      <c r="FCN133" s="277"/>
      <c r="FCO133" s="277"/>
      <c r="FCP133" s="277"/>
      <c r="FCQ133" s="277"/>
      <c r="FCR133" s="277"/>
      <c r="FCS133" s="277"/>
      <c r="FCT133" s="277"/>
      <c r="FCU133" s="277"/>
      <c r="FCV133" s="277"/>
      <c r="FCW133" s="277"/>
      <c r="FCX133" s="277"/>
      <c r="FCY133" s="277"/>
      <c r="FCZ133" s="277"/>
      <c r="FDA133" s="277"/>
      <c r="FDB133" s="277"/>
      <c r="FDC133" s="277"/>
      <c r="FDD133" s="277"/>
      <c r="FDE133" s="277"/>
      <c r="FDF133" s="277"/>
      <c r="FDG133" s="277"/>
      <c r="FDH133" s="277"/>
      <c r="FDI133" s="277"/>
      <c r="FDJ133" s="277"/>
      <c r="FDK133" s="277"/>
      <c r="FDL133" s="277"/>
      <c r="FDM133" s="277"/>
      <c r="FDN133" s="277"/>
      <c r="FDO133" s="277"/>
      <c r="FDP133" s="277"/>
      <c r="FDQ133" s="277"/>
      <c r="FDR133" s="277"/>
      <c r="FDS133" s="277"/>
      <c r="FDT133" s="277"/>
      <c r="FDU133" s="277"/>
      <c r="FDV133" s="277"/>
      <c r="FDW133" s="277"/>
      <c r="FDX133" s="277"/>
      <c r="FDY133" s="277"/>
      <c r="FDZ133" s="277"/>
      <c r="FEA133" s="277"/>
      <c r="FEB133" s="277"/>
      <c r="FEC133" s="277"/>
      <c r="FED133" s="277"/>
      <c r="FEE133" s="277"/>
      <c r="FEF133" s="277"/>
      <c r="FEG133" s="277"/>
      <c r="FEH133" s="277"/>
      <c r="FEI133" s="277"/>
      <c r="FEJ133" s="277"/>
      <c r="FEK133" s="277"/>
      <c r="FEL133" s="277"/>
      <c r="FEM133" s="277"/>
      <c r="FEN133" s="277"/>
      <c r="FEO133" s="277"/>
      <c r="FEP133" s="277"/>
      <c r="FEQ133" s="277"/>
      <c r="FER133" s="277"/>
      <c r="FES133" s="277"/>
      <c r="FET133" s="277"/>
      <c r="FEU133" s="277"/>
      <c r="FEV133" s="277"/>
      <c r="FEW133" s="277"/>
      <c r="FEX133" s="277"/>
      <c r="FEY133" s="277"/>
      <c r="FEZ133" s="277"/>
      <c r="FFA133" s="277"/>
      <c r="FFB133" s="277"/>
      <c r="FFC133" s="277"/>
      <c r="FFD133" s="277"/>
      <c r="FFE133" s="277"/>
      <c r="FFF133" s="277"/>
      <c r="FFG133" s="277"/>
      <c r="FFH133" s="277"/>
      <c r="FFI133" s="277"/>
      <c r="FFJ133" s="277"/>
      <c r="FFK133" s="277"/>
      <c r="FFL133" s="277"/>
      <c r="FFM133" s="277"/>
      <c r="FFN133" s="277"/>
      <c r="FFO133" s="277"/>
      <c r="FFP133" s="277"/>
      <c r="FFQ133" s="277"/>
      <c r="FFR133" s="277"/>
      <c r="FFS133" s="277"/>
      <c r="FFT133" s="277"/>
      <c r="FFU133" s="277"/>
      <c r="FFV133" s="277"/>
      <c r="FFW133" s="277"/>
      <c r="FFX133" s="277"/>
      <c r="FFY133" s="277"/>
      <c r="FFZ133" s="277"/>
      <c r="FGA133" s="277"/>
      <c r="FGB133" s="277"/>
      <c r="FGC133" s="277"/>
      <c r="FGD133" s="277"/>
      <c r="FGE133" s="277"/>
      <c r="FGF133" s="277"/>
      <c r="FGG133" s="277"/>
      <c r="FGH133" s="277"/>
      <c r="FGI133" s="277"/>
      <c r="FGJ133" s="277"/>
      <c r="FGK133" s="277"/>
      <c r="FGL133" s="277"/>
      <c r="FGM133" s="277"/>
      <c r="FGN133" s="277"/>
      <c r="FGO133" s="277"/>
      <c r="FGP133" s="277"/>
      <c r="FGQ133" s="277"/>
      <c r="FGR133" s="277"/>
      <c r="FGS133" s="277"/>
      <c r="FGT133" s="277"/>
      <c r="FGU133" s="277"/>
      <c r="FGV133" s="277"/>
      <c r="FGW133" s="277"/>
      <c r="FGX133" s="277"/>
      <c r="FGY133" s="277"/>
      <c r="FGZ133" s="277"/>
      <c r="FHA133" s="277"/>
      <c r="FHB133" s="277"/>
      <c r="FHC133" s="277"/>
      <c r="FHD133" s="277"/>
      <c r="FHE133" s="277"/>
      <c r="FHF133" s="277"/>
      <c r="FHG133" s="277"/>
      <c r="FHH133" s="277"/>
      <c r="FHI133" s="277"/>
      <c r="FHJ133" s="277"/>
      <c r="FHK133" s="277"/>
      <c r="FHL133" s="277"/>
      <c r="FHM133" s="277"/>
      <c r="FHN133" s="277"/>
      <c r="FHO133" s="277"/>
      <c r="FHP133" s="277"/>
      <c r="FHQ133" s="277"/>
      <c r="FHR133" s="277"/>
      <c r="FHS133" s="277"/>
      <c r="FHT133" s="277"/>
      <c r="FHU133" s="277"/>
      <c r="FHV133" s="277"/>
      <c r="FHW133" s="277"/>
      <c r="FHX133" s="277"/>
      <c r="FHY133" s="277"/>
      <c r="FHZ133" s="277"/>
      <c r="FIA133" s="277"/>
      <c r="FIB133" s="277"/>
      <c r="FIC133" s="277"/>
      <c r="FID133" s="277"/>
      <c r="FIE133" s="277"/>
      <c r="FIF133" s="277"/>
      <c r="FIG133" s="277"/>
      <c r="FIH133" s="277"/>
      <c r="FII133" s="277"/>
      <c r="FIJ133" s="277"/>
      <c r="FIK133" s="277"/>
      <c r="FIL133" s="277"/>
      <c r="FIM133" s="277"/>
      <c r="FIN133" s="277"/>
      <c r="FIO133" s="277"/>
      <c r="FIP133" s="277"/>
      <c r="FIQ133" s="277"/>
      <c r="FIR133" s="277"/>
      <c r="FIS133" s="277"/>
      <c r="FIT133" s="277"/>
      <c r="FIU133" s="277"/>
      <c r="FIV133" s="277"/>
      <c r="FIW133" s="277"/>
      <c r="FIX133" s="277"/>
      <c r="FIY133" s="277"/>
      <c r="FIZ133" s="277"/>
      <c r="FJA133" s="277"/>
      <c r="FJB133" s="277"/>
      <c r="FJC133" s="277"/>
      <c r="FJD133" s="277"/>
      <c r="FJE133" s="277"/>
      <c r="FJF133" s="277"/>
      <c r="FJG133" s="277"/>
      <c r="FJH133" s="277"/>
      <c r="FJI133" s="277"/>
      <c r="FJJ133" s="277"/>
      <c r="FJK133" s="277"/>
      <c r="FJL133" s="277"/>
      <c r="FJM133" s="277"/>
      <c r="FJN133" s="277"/>
      <c r="FJO133" s="277"/>
      <c r="FJP133" s="277"/>
      <c r="FJQ133" s="277"/>
      <c r="FJR133" s="277"/>
      <c r="FJS133" s="277"/>
      <c r="FJT133" s="277"/>
      <c r="FJU133" s="277"/>
      <c r="FJV133" s="277"/>
      <c r="FJW133" s="277"/>
      <c r="FJX133" s="277"/>
      <c r="FJY133" s="277"/>
      <c r="FJZ133" s="277"/>
      <c r="FKA133" s="277"/>
      <c r="FKB133" s="277"/>
      <c r="FKC133" s="277"/>
      <c r="FKD133" s="277"/>
      <c r="FKE133" s="277"/>
      <c r="FKF133" s="277"/>
      <c r="FKG133" s="277"/>
      <c r="FKH133" s="277"/>
      <c r="FKI133" s="277"/>
      <c r="FKJ133" s="277"/>
      <c r="FKK133" s="277"/>
      <c r="FKL133" s="277"/>
      <c r="FKM133" s="277"/>
      <c r="FKN133" s="277"/>
      <c r="FKO133" s="277"/>
      <c r="FKP133" s="277"/>
      <c r="FKQ133" s="277"/>
      <c r="FKR133" s="277"/>
      <c r="FKS133" s="277"/>
      <c r="FKT133" s="277"/>
      <c r="FKU133" s="277"/>
      <c r="FKV133" s="277"/>
      <c r="FKW133" s="277"/>
      <c r="FKX133" s="277"/>
      <c r="FKY133" s="277"/>
      <c r="FKZ133" s="277"/>
      <c r="FLA133" s="277"/>
      <c r="FLB133" s="277"/>
      <c r="FLC133" s="277"/>
      <c r="FLD133" s="277"/>
      <c r="FLE133" s="277"/>
      <c r="FLF133" s="277"/>
      <c r="FLG133" s="277"/>
      <c r="FLH133" s="277"/>
      <c r="FLI133" s="277"/>
      <c r="FLJ133" s="277"/>
      <c r="FLK133" s="277"/>
      <c r="FLL133" s="277"/>
      <c r="FLM133" s="277"/>
      <c r="FLN133" s="277"/>
      <c r="FLO133" s="277"/>
      <c r="FLP133" s="277"/>
      <c r="FLQ133" s="277"/>
      <c r="FLR133" s="277"/>
      <c r="FLS133" s="277"/>
      <c r="FLT133" s="277"/>
      <c r="FLU133" s="277"/>
      <c r="FLV133" s="277"/>
      <c r="FLW133" s="277"/>
      <c r="FLX133" s="277"/>
      <c r="FLY133" s="277"/>
      <c r="FLZ133" s="277"/>
      <c r="FMA133" s="277"/>
      <c r="FMB133" s="277"/>
      <c r="FMC133" s="277"/>
      <c r="FMD133" s="277"/>
      <c r="FME133" s="277"/>
      <c r="FMF133" s="277"/>
      <c r="FMG133" s="277"/>
      <c r="FMH133" s="277"/>
      <c r="FMI133" s="277"/>
      <c r="FMJ133" s="277"/>
      <c r="FMK133" s="277"/>
      <c r="FML133" s="277"/>
      <c r="FMM133" s="277"/>
      <c r="FMN133" s="277"/>
      <c r="FMO133" s="277"/>
      <c r="FMP133" s="277"/>
      <c r="FMQ133" s="277"/>
      <c r="FMR133" s="277"/>
      <c r="FMS133" s="277"/>
      <c r="FMT133" s="277"/>
      <c r="FMU133" s="277"/>
      <c r="FMV133" s="277"/>
      <c r="FMW133" s="277"/>
      <c r="FMX133" s="277"/>
      <c r="FMY133" s="277"/>
      <c r="FMZ133" s="277"/>
      <c r="FNA133" s="277"/>
      <c r="FNB133" s="277"/>
      <c r="FNC133" s="277"/>
      <c r="FND133" s="277"/>
      <c r="FNE133" s="277"/>
      <c r="FNF133" s="277"/>
      <c r="FNG133" s="277"/>
      <c r="FNH133" s="277"/>
      <c r="FNI133" s="277"/>
      <c r="FNJ133" s="277"/>
      <c r="FNK133" s="277"/>
      <c r="FNL133" s="277"/>
      <c r="FNM133" s="277"/>
      <c r="FNN133" s="277"/>
      <c r="FNO133" s="277"/>
      <c r="FNP133" s="277"/>
      <c r="FNQ133" s="277"/>
      <c r="FNR133" s="277"/>
      <c r="FNS133" s="277"/>
      <c r="FNT133" s="277"/>
      <c r="FNU133" s="277"/>
      <c r="FNV133" s="277"/>
      <c r="FNW133" s="277"/>
      <c r="FNX133" s="277"/>
      <c r="FNY133" s="277"/>
      <c r="FNZ133" s="277"/>
      <c r="FOA133" s="277"/>
      <c r="FOB133" s="277"/>
      <c r="FOC133" s="277"/>
      <c r="FOD133" s="277"/>
      <c r="FOE133" s="277"/>
      <c r="FOF133" s="277"/>
      <c r="FOG133" s="277"/>
      <c r="FOH133" s="277"/>
      <c r="FOI133" s="277"/>
      <c r="FOJ133" s="277"/>
      <c r="FOK133" s="277"/>
      <c r="FOL133" s="277"/>
      <c r="FOM133" s="277"/>
      <c r="FON133" s="277"/>
      <c r="FOO133" s="277"/>
      <c r="FOP133" s="277"/>
      <c r="FOQ133" s="277"/>
      <c r="FOR133" s="277"/>
      <c r="FOS133" s="277"/>
      <c r="FOT133" s="277"/>
      <c r="FOU133" s="277"/>
      <c r="FOV133" s="277"/>
      <c r="FOW133" s="277"/>
      <c r="FOX133" s="277"/>
      <c r="FOY133" s="277"/>
      <c r="FOZ133" s="277"/>
      <c r="FPA133" s="277"/>
      <c r="FPB133" s="277"/>
      <c r="FPC133" s="277"/>
      <c r="FPD133" s="277"/>
      <c r="FPE133" s="277"/>
      <c r="FPF133" s="277"/>
      <c r="FPG133" s="277"/>
      <c r="FPH133" s="277"/>
      <c r="FPI133" s="277"/>
      <c r="FPJ133" s="277"/>
      <c r="FPK133" s="277"/>
      <c r="FPL133" s="277"/>
      <c r="FPM133" s="277"/>
      <c r="FPN133" s="277"/>
      <c r="FPO133" s="277"/>
      <c r="FPP133" s="277"/>
      <c r="FPQ133" s="277"/>
      <c r="FPR133" s="277"/>
      <c r="FPS133" s="277"/>
      <c r="FPT133" s="277"/>
      <c r="FPU133" s="277"/>
      <c r="FPV133" s="277"/>
      <c r="FPW133" s="277"/>
      <c r="FPX133" s="277"/>
      <c r="FPY133" s="277"/>
      <c r="FPZ133" s="277"/>
      <c r="FQA133" s="277"/>
      <c r="FQB133" s="277"/>
      <c r="FQC133" s="277"/>
      <c r="FQD133" s="277"/>
      <c r="FQE133" s="277"/>
      <c r="FQF133" s="277"/>
      <c r="FQG133" s="277"/>
      <c r="FQH133" s="277"/>
      <c r="FQI133" s="277"/>
      <c r="FQJ133" s="277"/>
      <c r="FQK133" s="277"/>
      <c r="FQL133" s="277"/>
      <c r="FQM133" s="277"/>
      <c r="FQN133" s="277"/>
      <c r="FQO133" s="277"/>
      <c r="FQP133" s="277"/>
      <c r="FQQ133" s="277"/>
      <c r="FQR133" s="277"/>
      <c r="FQS133" s="277"/>
      <c r="FQT133" s="277"/>
      <c r="FQU133" s="277"/>
      <c r="FQV133" s="277"/>
      <c r="FQW133" s="277"/>
      <c r="FQX133" s="277"/>
      <c r="FQY133" s="277"/>
      <c r="FQZ133" s="277"/>
      <c r="FRA133" s="277"/>
      <c r="FRB133" s="277"/>
      <c r="FRC133" s="277"/>
      <c r="FRD133" s="277"/>
      <c r="FRE133" s="277"/>
      <c r="FRF133" s="277"/>
      <c r="FRG133" s="277"/>
      <c r="FRH133" s="277"/>
      <c r="FRI133" s="277"/>
      <c r="FRJ133" s="277"/>
      <c r="FRK133" s="277"/>
      <c r="FRL133" s="277"/>
      <c r="FRM133" s="277"/>
      <c r="FRN133" s="277"/>
      <c r="FRO133" s="277"/>
      <c r="FRP133" s="277"/>
      <c r="FRQ133" s="277"/>
      <c r="FRR133" s="277"/>
      <c r="FRS133" s="277"/>
      <c r="FRT133" s="277"/>
      <c r="FRU133" s="277"/>
      <c r="FRV133" s="277"/>
      <c r="FRW133" s="277"/>
      <c r="FRX133" s="277"/>
      <c r="FRY133" s="277"/>
      <c r="FRZ133" s="277"/>
      <c r="FSA133" s="277"/>
      <c r="FSB133" s="277"/>
      <c r="FSC133" s="277"/>
      <c r="FSD133" s="277"/>
      <c r="FSE133" s="277"/>
      <c r="FSF133" s="277"/>
      <c r="FSG133" s="277"/>
      <c r="FSH133" s="277"/>
      <c r="FSI133" s="277"/>
      <c r="FSJ133" s="277"/>
      <c r="FSK133" s="277"/>
      <c r="FSL133" s="277"/>
      <c r="FSM133" s="277"/>
      <c r="FSN133" s="277"/>
      <c r="FSO133" s="277"/>
      <c r="FSP133" s="277"/>
      <c r="FSQ133" s="277"/>
      <c r="FSR133" s="277"/>
      <c r="FSS133" s="277"/>
      <c r="FST133" s="277"/>
      <c r="FSU133" s="277"/>
      <c r="FSV133" s="277"/>
      <c r="FSW133" s="277"/>
      <c r="FSX133" s="277"/>
      <c r="FSY133" s="277"/>
      <c r="FSZ133" s="277"/>
      <c r="FTA133" s="277"/>
      <c r="FTB133" s="277"/>
      <c r="FTC133" s="277"/>
      <c r="FTD133" s="277"/>
      <c r="FTE133" s="277"/>
      <c r="FTF133" s="277"/>
      <c r="FTG133" s="277"/>
      <c r="FTH133" s="277"/>
      <c r="FTI133" s="277"/>
      <c r="FTJ133" s="277"/>
      <c r="FTK133" s="277"/>
      <c r="FTL133" s="277"/>
      <c r="FTM133" s="277"/>
      <c r="FTN133" s="277"/>
      <c r="FTO133" s="277"/>
      <c r="FTP133" s="277"/>
      <c r="FTQ133" s="277"/>
      <c r="FTR133" s="277"/>
      <c r="FTS133" s="277"/>
      <c r="FTT133" s="277"/>
      <c r="FTU133" s="277"/>
      <c r="FTV133" s="277"/>
      <c r="FTW133" s="277"/>
      <c r="FTX133" s="277"/>
      <c r="FTY133" s="277"/>
      <c r="FTZ133" s="277"/>
      <c r="FUA133" s="277"/>
      <c r="FUB133" s="277"/>
      <c r="FUC133" s="277"/>
      <c r="FUD133" s="277"/>
      <c r="FUE133" s="277"/>
      <c r="FUF133" s="277"/>
      <c r="FUG133" s="277"/>
      <c r="FUH133" s="277"/>
      <c r="FUI133" s="277"/>
      <c r="FUJ133" s="277"/>
      <c r="FUK133" s="277"/>
      <c r="FUL133" s="277"/>
      <c r="FUM133" s="277"/>
      <c r="FUN133" s="277"/>
      <c r="FUO133" s="277"/>
      <c r="FUP133" s="277"/>
      <c r="FUQ133" s="277"/>
      <c r="FUR133" s="277"/>
      <c r="FUS133" s="277"/>
      <c r="FUT133" s="277"/>
      <c r="FUU133" s="277"/>
      <c r="FUV133" s="277"/>
      <c r="FUW133" s="277"/>
      <c r="FUX133" s="277"/>
      <c r="FUY133" s="277"/>
      <c r="FUZ133" s="277"/>
      <c r="FVA133" s="277"/>
      <c r="FVB133" s="277"/>
      <c r="FVC133" s="277"/>
      <c r="FVD133" s="277"/>
      <c r="FVE133" s="277"/>
      <c r="FVF133" s="277"/>
      <c r="FVG133" s="277"/>
      <c r="FVH133" s="277"/>
      <c r="FVI133" s="277"/>
      <c r="FVJ133" s="277"/>
      <c r="FVK133" s="277"/>
      <c r="FVL133" s="277"/>
      <c r="FVM133" s="277"/>
      <c r="FVN133" s="277"/>
      <c r="FVO133" s="277"/>
      <c r="FVP133" s="277"/>
      <c r="FVQ133" s="277"/>
      <c r="FVR133" s="277"/>
      <c r="FVS133" s="277"/>
      <c r="FVT133" s="277"/>
      <c r="FVU133" s="277"/>
      <c r="FVV133" s="277"/>
      <c r="FVW133" s="277"/>
      <c r="FVX133" s="277"/>
      <c r="FVY133" s="277"/>
      <c r="FVZ133" s="277"/>
      <c r="FWA133" s="277"/>
      <c r="FWB133" s="277"/>
      <c r="FWC133" s="277"/>
      <c r="FWD133" s="277"/>
      <c r="FWE133" s="277"/>
      <c r="FWF133" s="277"/>
      <c r="FWG133" s="277"/>
      <c r="FWH133" s="277"/>
      <c r="FWI133" s="277"/>
      <c r="FWJ133" s="277"/>
      <c r="FWK133" s="277"/>
      <c r="FWL133" s="277"/>
      <c r="FWM133" s="277"/>
      <c r="FWN133" s="277"/>
      <c r="FWO133" s="277"/>
      <c r="FWP133" s="277"/>
      <c r="FWQ133" s="277"/>
      <c r="FWR133" s="277"/>
      <c r="FWS133" s="277"/>
      <c r="FWT133" s="277"/>
      <c r="FWU133" s="277"/>
      <c r="FWV133" s="277"/>
      <c r="FWW133" s="277"/>
      <c r="FWX133" s="277"/>
      <c r="FWY133" s="277"/>
      <c r="FWZ133" s="277"/>
      <c r="FXA133" s="277"/>
      <c r="FXB133" s="277"/>
      <c r="FXC133" s="277"/>
      <c r="FXD133" s="277"/>
      <c r="FXE133" s="277"/>
      <c r="FXF133" s="277"/>
      <c r="FXG133" s="277"/>
      <c r="FXH133" s="277"/>
      <c r="FXI133" s="277"/>
      <c r="FXJ133" s="277"/>
      <c r="FXK133" s="277"/>
      <c r="FXL133" s="277"/>
      <c r="FXM133" s="277"/>
      <c r="FXN133" s="277"/>
      <c r="FXO133" s="277"/>
      <c r="FXP133" s="277"/>
      <c r="FXQ133" s="277"/>
      <c r="FXR133" s="277"/>
      <c r="FXS133" s="277"/>
      <c r="FXT133" s="277"/>
      <c r="FXU133" s="277"/>
      <c r="FXV133" s="277"/>
      <c r="FXW133" s="277"/>
      <c r="FXX133" s="277"/>
      <c r="FXY133" s="277"/>
      <c r="FXZ133" s="277"/>
      <c r="FYA133" s="277"/>
      <c r="FYB133" s="277"/>
      <c r="FYC133" s="277"/>
      <c r="FYD133" s="277"/>
      <c r="FYE133" s="277"/>
      <c r="FYF133" s="277"/>
      <c r="FYG133" s="277"/>
      <c r="FYH133" s="277"/>
      <c r="FYI133" s="277"/>
      <c r="FYJ133" s="277"/>
      <c r="FYK133" s="277"/>
      <c r="FYL133" s="277"/>
      <c r="FYM133" s="277"/>
      <c r="FYN133" s="277"/>
      <c r="FYO133" s="277"/>
      <c r="FYP133" s="277"/>
      <c r="FYQ133" s="277"/>
      <c r="FYR133" s="277"/>
      <c r="FYS133" s="277"/>
      <c r="FYT133" s="277"/>
      <c r="FYU133" s="277"/>
      <c r="FYV133" s="277"/>
      <c r="FYW133" s="277"/>
      <c r="FYX133" s="277"/>
      <c r="FYY133" s="277"/>
      <c r="FYZ133" s="277"/>
      <c r="FZA133" s="277"/>
      <c r="FZB133" s="277"/>
      <c r="FZC133" s="277"/>
      <c r="FZD133" s="277"/>
      <c r="FZE133" s="277"/>
      <c r="FZF133" s="277"/>
      <c r="FZG133" s="277"/>
      <c r="FZH133" s="277"/>
      <c r="FZI133" s="277"/>
      <c r="FZJ133" s="277"/>
      <c r="FZK133" s="277"/>
      <c r="FZL133" s="277"/>
      <c r="FZM133" s="277"/>
      <c r="FZN133" s="277"/>
      <c r="FZO133" s="277"/>
      <c r="FZP133" s="277"/>
      <c r="FZQ133" s="277"/>
      <c r="FZR133" s="277"/>
      <c r="FZS133" s="277"/>
      <c r="FZT133" s="277"/>
      <c r="FZU133" s="277"/>
      <c r="FZV133" s="277"/>
      <c r="FZW133" s="277"/>
      <c r="FZX133" s="277"/>
      <c r="FZY133" s="277"/>
      <c r="FZZ133" s="277"/>
      <c r="GAA133" s="277"/>
      <c r="GAB133" s="277"/>
      <c r="GAC133" s="277"/>
      <c r="GAD133" s="277"/>
      <c r="GAE133" s="277"/>
      <c r="GAF133" s="277"/>
      <c r="GAG133" s="277"/>
      <c r="GAH133" s="277"/>
      <c r="GAI133" s="277"/>
      <c r="GAJ133" s="277"/>
      <c r="GAK133" s="277"/>
      <c r="GAL133" s="277"/>
      <c r="GAM133" s="277"/>
      <c r="GAN133" s="277"/>
      <c r="GAO133" s="277"/>
      <c r="GAP133" s="277"/>
      <c r="GAQ133" s="277"/>
      <c r="GAR133" s="277"/>
      <c r="GAS133" s="277"/>
      <c r="GAT133" s="277"/>
      <c r="GAU133" s="277"/>
      <c r="GAV133" s="277"/>
      <c r="GAW133" s="277"/>
      <c r="GAX133" s="277"/>
      <c r="GAY133" s="277"/>
      <c r="GAZ133" s="277"/>
      <c r="GBA133" s="277"/>
      <c r="GBB133" s="277"/>
      <c r="GBC133" s="277"/>
      <c r="GBD133" s="277"/>
      <c r="GBE133" s="277"/>
      <c r="GBF133" s="277"/>
      <c r="GBG133" s="277"/>
      <c r="GBH133" s="277"/>
      <c r="GBI133" s="277"/>
      <c r="GBJ133" s="277"/>
      <c r="GBK133" s="277"/>
      <c r="GBL133" s="277"/>
      <c r="GBM133" s="277"/>
      <c r="GBN133" s="277"/>
      <c r="GBO133" s="277"/>
      <c r="GBP133" s="277"/>
      <c r="GBQ133" s="277"/>
      <c r="GBR133" s="277"/>
      <c r="GBS133" s="277"/>
      <c r="GBT133" s="277"/>
      <c r="GBU133" s="277"/>
      <c r="GBV133" s="277"/>
      <c r="GBW133" s="277"/>
      <c r="GBX133" s="277"/>
      <c r="GBY133" s="277"/>
      <c r="GBZ133" s="277"/>
      <c r="GCA133" s="277"/>
      <c r="GCB133" s="277"/>
      <c r="GCC133" s="277"/>
      <c r="GCD133" s="277"/>
      <c r="GCE133" s="277"/>
      <c r="GCF133" s="277"/>
      <c r="GCG133" s="277"/>
      <c r="GCH133" s="277"/>
      <c r="GCI133" s="277"/>
      <c r="GCJ133" s="277"/>
      <c r="GCK133" s="277"/>
      <c r="GCL133" s="277"/>
      <c r="GCM133" s="277"/>
      <c r="GCN133" s="277"/>
      <c r="GCO133" s="277"/>
      <c r="GCP133" s="277"/>
      <c r="GCQ133" s="277"/>
      <c r="GCR133" s="277"/>
      <c r="GCS133" s="277"/>
      <c r="GCT133" s="277"/>
      <c r="GCU133" s="277"/>
      <c r="GCV133" s="277"/>
      <c r="GCW133" s="277"/>
      <c r="GCX133" s="277"/>
      <c r="GCY133" s="277"/>
      <c r="GCZ133" s="277"/>
      <c r="GDA133" s="277"/>
      <c r="GDB133" s="277"/>
      <c r="GDC133" s="277"/>
      <c r="GDD133" s="277"/>
      <c r="GDE133" s="277"/>
      <c r="GDF133" s="277"/>
      <c r="GDG133" s="277"/>
      <c r="GDH133" s="277"/>
      <c r="GDI133" s="277"/>
      <c r="GDJ133" s="277"/>
      <c r="GDK133" s="277"/>
      <c r="GDL133" s="277"/>
      <c r="GDM133" s="277"/>
      <c r="GDN133" s="277"/>
      <c r="GDO133" s="277"/>
      <c r="GDP133" s="277"/>
      <c r="GDQ133" s="277"/>
      <c r="GDR133" s="277"/>
      <c r="GDS133" s="277"/>
      <c r="GDT133" s="277"/>
      <c r="GDU133" s="277"/>
      <c r="GDV133" s="277"/>
      <c r="GDW133" s="277"/>
      <c r="GDX133" s="277"/>
      <c r="GDY133" s="277"/>
      <c r="GDZ133" s="277"/>
      <c r="GEA133" s="277"/>
      <c r="GEB133" s="277"/>
      <c r="GEC133" s="277"/>
      <c r="GED133" s="277"/>
      <c r="GEE133" s="277"/>
      <c r="GEF133" s="277"/>
      <c r="GEG133" s="277"/>
      <c r="GEH133" s="277"/>
      <c r="GEI133" s="277"/>
      <c r="GEJ133" s="277"/>
      <c r="GEK133" s="277"/>
      <c r="GEL133" s="277"/>
      <c r="GEM133" s="277"/>
      <c r="GEN133" s="277"/>
      <c r="GEO133" s="277"/>
      <c r="GEP133" s="277"/>
      <c r="GEQ133" s="277"/>
      <c r="GER133" s="277"/>
      <c r="GES133" s="277"/>
      <c r="GET133" s="277"/>
      <c r="GEU133" s="277"/>
      <c r="GEV133" s="277"/>
      <c r="GEW133" s="277"/>
      <c r="GEX133" s="277"/>
      <c r="GEY133" s="277"/>
      <c r="GEZ133" s="277"/>
      <c r="GFA133" s="277"/>
      <c r="GFB133" s="277"/>
      <c r="GFC133" s="277"/>
      <c r="GFD133" s="277"/>
      <c r="GFE133" s="277"/>
      <c r="GFF133" s="277"/>
      <c r="GFG133" s="277"/>
      <c r="GFH133" s="277"/>
      <c r="GFI133" s="277"/>
      <c r="GFJ133" s="277"/>
      <c r="GFK133" s="277"/>
      <c r="GFL133" s="277"/>
      <c r="GFM133" s="277"/>
      <c r="GFN133" s="277"/>
      <c r="GFO133" s="277"/>
      <c r="GFP133" s="277"/>
      <c r="GFQ133" s="277"/>
      <c r="GFR133" s="277"/>
      <c r="GFS133" s="277"/>
      <c r="GFT133" s="277"/>
      <c r="GFU133" s="277"/>
      <c r="GFV133" s="277"/>
      <c r="GFW133" s="277"/>
      <c r="GFX133" s="277"/>
      <c r="GFY133" s="277"/>
      <c r="GFZ133" s="277"/>
      <c r="GGA133" s="277"/>
      <c r="GGB133" s="277"/>
      <c r="GGC133" s="277"/>
      <c r="GGD133" s="277"/>
      <c r="GGE133" s="277"/>
      <c r="GGF133" s="277"/>
      <c r="GGG133" s="277"/>
      <c r="GGH133" s="277"/>
      <c r="GGI133" s="277"/>
      <c r="GGJ133" s="277"/>
      <c r="GGK133" s="277"/>
      <c r="GGL133" s="277"/>
      <c r="GGM133" s="277"/>
      <c r="GGN133" s="277"/>
      <c r="GGO133" s="277"/>
      <c r="GGP133" s="277"/>
      <c r="GGQ133" s="277"/>
      <c r="GGR133" s="277"/>
      <c r="GGS133" s="277"/>
      <c r="GGT133" s="277"/>
      <c r="GGU133" s="277"/>
      <c r="GGV133" s="277"/>
      <c r="GGW133" s="277"/>
      <c r="GGX133" s="277"/>
      <c r="GGY133" s="277"/>
      <c r="GGZ133" s="277"/>
      <c r="GHA133" s="277"/>
      <c r="GHB133" s="277"/>
      <c r="GHC133" s="277"/>
      <c r="GHD133" s="277"/>
      <c r="GHE133" s="277"/>
      <c r="GHF133" s="277"/>
      <c r="GHG133" s="277"/>
      <c r="GHH133" s="277"/>
      <c r="GHI133" s="277"/>
      <c r="GHJ133" s="277"/>
      <c r="GHK133" s="277"/>
      <c r="GHL133" s="277"/>
      <c r="GHM133" s="277"/>
      <c r="GHN133" s="277"/>
      <c r="GHO133" s="277"/>
      <c r="GHP133" s="277"/>
      <c r="GHQ133" s="277"/>
      <c r="GHR133" s="277"/>
      <c r="GHS133" s="277"/>
      <c r="GHT133" s="277"/>
      <c r="GHU133" s="277"/>
      <c r="GHV133" s="277"/>
      <c r="GHW133" s="277"/>
      <c r="GHX133" s="277"/>
      <c r="GHY133" s="277"/>
      <c r="GHZ133" s="277"/>
      <c r="GIA133" s="277"/>
      <c r="GIB133" s="277"/>
      <c r="GIC133" s="277"/>
      <c r="GID133" s="277"/>
      <c r="GIE133" s="277"/>
      <c r="GIF133" s="277"/>
      <c r="GIG133" s="277"/>
      <c r="GIH133" s="277"/>
      <c r="GII133" s="277"/>
      <c r="GIJ133" s="277"/>
      <c r="GIK133" s="277"/>
      <c r="GIL133" s="277"/>
      <c r="GIM133" s="277"/>
      <c r="GIN133" s="277"/>
      <c r="GIO133" s="277"/>
      <c r="GIP133" s="277"/>
      <c r="GIQ133" s="277"/>
      <c r="GIR133" s="277"/>
      <c r="GIS133" s="277"/>
      <c r="GIT133" s="277"/>
      <c r="GIU133" s="277"/>
      <c r="GIV133" s="277"/>
      <c r="GIW133" s="277"/>
      <c r="GIX133" s="277"/>
      <c r="GIY133" s="277"/>
      <c r="GIZ133" s="277"/>
      <c r="GJA133" s="277"/>
      <c r="GJB133" s="277"/>
      <c r="GJC133" s="277"/>
      <c r="GJD133" s="277"/>
      <c r="GJE133" s="277"/>
      <c r="GJF133" s="277"/>
      <c r="GJG133" s="277"/>
      <c r="GJH133" s="277"/>
      <c r="GJI133" s="277"/>
      <c r="GJJ133" s="277"/>
      <c r="GJK133" s="277"/>
      <c r="GJL133" s="277"/>
      <c r="GJM133" s="277"/>
      <c r="GJN133" s="277"/>
      <c r="GJO133" s="277"/>
      <c r="GJP133" s="277"/>
      <c r="GJQ133" s="277"/>
      <c r="GJR133" s="277"/>
      <c r="GJS133" s="277"/>
      <c r="GJT133" s="277"/>
      <c r="GJU133" s="277"/>
      <c r="GJV133" s="277"/>
      <c r="GJW133" s="277"/>
      <c r="GJX133" s="277"/>
      <c r="GJY133" s="277"/>
      <c r="GJZ133" s="277"/>
      <c r="GKA133" s="277"/>
      <c r="GKB133" s="277"/>
      <c r="GKC133" s="277"/>
      <c r="GKD133" s="277"/>
      <c r="GKE133" s="277"/>
      <c r="GKF133" s="277"/>
      <c r="GKG133" s="277"/>
      <c r="GKH133" s="277"/>
      <c r="GKI133" s="277"/>
      <c r="GKJ133" s="277"/>
      <c r="GKK133" s="277"/>
      <c r="GKL133" s="277"/>
      <c r="GKM133" s="277"/>
      <c r="GKN133" s="277"/>
      <c r="GKO133" s="277"/>
      <c r="GKP133" s="277"/>
      <c r="GKQ133" s="277"/>
      <c r="GKR133" s="277"/>
      <c r="GKS133" s="277"/>
      <c r="GKT133" s="277"/>
      <c r="GKU133" s="277"/>
      <c r="GKV133" s="277"/>
      <c r="GKW133" s="277"/>
      <c r="GKX133" s="277"/>
      <c r="GKY133" s="277"/>
      <c r="GKZ133" s="277"/>
      <c r="GLA133" s="277"/>
      <c r="GLB133" s="277"/>
      <c r="GLC133" s="277"/>
      <c r="GLD133" s="277"/>
      <c r="GLE133" s="277"/>
      <c r="GLF133" s="277"/>
      <c r="GLG133" s="277"/>
      <c r="GLH133" s="277"/>
      <c r="GLI133" s="277"/>
      <c r="GLJ133" s="277"/>
      <c r="GLK133" s="277"/>
      <c r="GLL133" s="277"/>
      <c r="GLM133" s="277"/>
      <c r="GLN133" s="277"/>
      <c r="GLO133" s="277"/>
      <c r="GLP133" s="277"/>
      <c r="GLQ133" s="277"/>
      <c r="GLR133" s="277"/>
      <c r="GLS133" s="277"/>
      <c r="GLT133" s="277"/>
      <c r="GLU133" s="277"/>
      <c r="GLV133" s="277"/>
      <c r="GLW133" s="277"/>
      <c r="GLX133" s="277"/>
      <c r="GLY133" s="277"/>
      <c r="GLZ133" s="277"/>
      <c r="GMA133" s="277"/>
      <c r="GMB133" s="277"/>
      <c r="GMC133" s="277"/>
      <c r="GMD133" s="277"/>
      <c r="GME133" s="277"/>
      <c r="GMF133" s="277"/>
      <c r="GMG133" s="277"/>
      <c r="GMH133" s="277"/>
      <c r="GMI133" s="277"/>
      <c r="GMJ133" s="277"/>
      <c r="GMK133" s="277"/>
      <c r="GML133" s="277"/>
      <c r="GMM133" s="277"/>
      <c r="GMN133" s="277"/>
      <c r="GMO133" s="277"/>
      <c r="GMP133" s="277"/>
      <c r="GMQ133" s="277"/>
      <c r="GMR133" s="277"/>
      <c r="GMS133" s="277"/>
      <c r="GMT133" s="277"/>
      <c r="GMU133" s="277"/>
      <c r="GMV133" s="277"/>
      <c r="GMW133" s="277"/>
      <c r="GMX133" s="277"/>
      <c r="GMY133" s="277"/>
      <c r="GMZ133" s="277"/>
      <c r="GNA133" s="277"/>
      <c r="GNB133" s="277"/>
      <c r="GNC133" s="277"/>
      <c r="GND133" s="277"/>
      <c r="GNE133" s="277"/>
      <c r="GNF133" s="277"/>
      <c r="GNG133" s="277"/>
      <c r="GNH133" s="277"/>
      <c r="GNI133" s="277"/>
      <c r="GNJ133" s="277"/>
      <c r="GNK133" s="277"/>
      <c r="GNL133" s="277"/>
      <c r="GNM133" s="277"/>
      <c r="GNN133" s="277"/>
      <c r="GNO133" s="277"/>
      <c r="GNP133" s="277"/>
      <c r="GNQ133" s="277"/>
      <c r="GNR133" s="277"/>
      <c r="GNS133" s="277"/>
      <c r="GNT133" s="277"/>
      <c r="GNU133" s="277"/>
      <c r="GNV133" s="277"/>
      <c r="GNW133" s="277"/>
      <c r="GNX133" s="277"/>
      <c r="GNY133" s="277"/>
      <c r="GNZ133" s="277"/>
      <c r="GOA133" s="277"/>
      <c r="GOB133" s="277"/>
      <c r="GOC133" s="277"/>
      <c r="GOD133" s="277"/>
      <c r="GOE133" s="277"/>
      <c r="GOF133" s="277"/>
      <c r="GOG133" s="277"/>
      <c r="GOH133" s="277"/>
      <c r="GOI133" s="277"/>
      <c r="GOJ133" s="277"/>
      <c r="GOK133" s="277"/>
      <c r="GOL133" s="277"/>
      <c r="GOM133" s="277"/>
      <c r="GON133" s="277"/>
      <c r="GOO133" s="277"/>
      <c r="GOP133" s="277"/>
      <c r="GOQ133" s="277"/>
      <c r="GOR133" s="277"/>
      <c r="GOS133" s="277"/>
      <c r="GOT133" s="277"/>
      <c r="GOU133" s="277"/>
      <c r="GOV133" s="277"/>
      <c r="GOW133" s="277"/>
      <c r="GOX133" s="277"/>
      <c r="GOY133" s="277"/>
      <c r="GOZ133" s="277"/>
      <c r="GPA133" s="277"/>
      <c r="GPB133" s="277"/>
      <c r="GPC133" s="277"/>
      <c r="GPD133" s="277"/>
      <c r="GPE133" s="277"/>
      <c r="GPF133" s="277"/>
      <c r="GPG133" s="277"/>
      <c r="GPH133" s="277"/>
      <c r="GPI133" s="277"/>
      <c r="GPJ133" s="277"/>
      <c r="GPK133" s="277"/>
      <c r="GPL133" s="277"/>
      <c r="GPM133" s="277"/>
      <c r="GPN133" s="277"/>
      <c r="GPO133" s="277"/>
      <c r="GPP133" s="277"/>
      <c r="GPQ133" s="277"/>
      <c r="GPR133" s="277"/>
      <c r="GPS133" s="277"/>
      <c r="GPT133" s="277"/>
      <c r="GPU133" s="277"/>
      <c r="GPV133" s="277"/>
      <c r="GPW133" s="277"/>
      <c r="GPX133" s="277"/>
      <c r="GPY133" s="277"/>
      <c r="GPZ133" s="277"/>
      <c r="GQA133" s="277"/>
      <c r="GQB133" s="277"/>
      <c r="GQC133" s="277"/>
      <c r="GQD133" s="277"/>
      <c r="GQE133" s="277"/>
      <c r="GQF133" s="277"/>
      <c r="GQG133" s="277"/>
      <c r="GQH133" s="277"/>
      <c r="GQI133" s="277"/>
      <c r="GQJ133" s="277"/>
      <c r="GQK133" s="277"/>
      <c r="GQL133" s="277"/>
      <c r="GQM133" s="277"/>
      <c r="GQN133" s="277"/>
      <c r="GQO133" s="277"/>
      <c r="GQP133" s="277"/>
      <c r="GQQ133" s="277"/>
      <c r="GQR133" s="277"/>
      <c r="GQS133" s="277"/>
      <c r="GQT133" s="277"/>
      <c r="GQU133" s="277"/>
      <c r="GQV133" s="277"/>
      <c r="GQW133" s="277"/>
      <c r="GQX133" s="277"/>
      <c r="GQY133" s="277"/>
      <c r="GQZ133" s="277"/>
      <c r="GRA133" s="277"/>
      <c r="GRB133" s="277"/>
      <c r="GRC133" s="277"/>
      <c r="GRD133" s="277"/>
      <c r="GRE133" s="277"/>
      <c r="GRF133" s="277"/>
      <c r="GRG133" s="277"/>
      <c r="GRH133" s="277"/>
      <c r="GRI133" s="277"/>
      <c r="GRJ133" s="277"/>
      <c r="GRK133" s="277"/>
      <c r="GRL133" s="277"/>
      <c r="GRM133" s="277"/>
      <c r="GRN133" s="277"/>
      <c r="GRO133" s="277"/>
      <c r="GRP133" s="277"/>
      <c r="GRQ133" s="277"/>
      <c r="GRR133" s="277"/>
      <c r="GRS133" s="277"/>
      <c r="GRT133" s="277"/>
      <c r="GRU133" s="277"/>
      <c r="GRV133" s="277"/>
      <c r="GRW133" s="277"/>
      <c r="GRX133" s="277"/>
      <c r="GRY133" s="277"/>
      <c r="GRZ133" s="277"/>
      <c r="GSA133" s="277"/>
      <c r="GSB133" s="277"/>
      <c r="GSC133" s="277"/>
      <c r="GSD133" s="277"/>
      <c r="GSE133" s="277"/>
      <c r="GSF133" s="277"/>
      <c r="GSG133" s="277"/>
      <c r="GSH133" s="277"/>
      <c r="GSI133" s="277"/>
      <c r="GSJ133" s="277"/>
      <c r="GSK133" s="277"/>
      <c r="GSL133" s="277"/>
      <c r="GSM133" s="277"/>
      <c r="GSN133" s="277"/>
      <c r="GSO133" s="277"/>
      <c r="GSP133" s="277"/>
      <c r="GSQ133" s="277"/>
      <c r="GSR133" s="277"/>
      <c r="GSS133" s="277"/>
      <c r="GST133" s="277"/>
      <c r="GSU133" s="277"/>
      <c r="GSV133" s="277"/>
      <c r="GSW133" s="277"/>
      <c r="GSX133" s="277"/>
      <c r="GSY133" s="277"/>
      <c r="GSZ133" s="277"/>
      <c r="GTA133" s="277"/>
      <c r="GTB133" s="277"/>
      <c r="GTC133" s="277"/>
      <c r="GTD133" s="277"/>
      <c r="GTE133" s="277"/>
      <c r="GTF133" s="277"/>
      <c r="GTG133" s="277"/>
      <c r="GTH133" s="277"/>
      <c r="GTI133" s="277"/>
      <c r="GTJ133" s="277"/>
      <c r="GTK133" s="277"/>
      <c r="GTL133" s="277"/>
      <c r="GTM133" s="277"/>
      <c r="GTN133" s="277"/>
      <c r="GTO133" s="277"/>
      <c r="GTP133" s="277"/>
      <c r="GTQ133" s="277"/>
      <c r="GTR133" s="277"/>
      <c r="GTS133" s="277"/>
      <c r="GTT133" s="277"/>
      <c r="GTU133" s="277"/>
      <c r="GTV133" s="277"/>
      <c r="GTW133" s="277"/>
      <c r="GTX133" s="277"/>
      <c r="GTY133" s="277"/>
      <c r="GTZ133" s="277"/>
      <c r="GUA133" s="277"/>
      <c r="GUB133" s="277"/>
      <c r="GUC133" s="277"/>
      <c r="GUD133" s="277"/>
      <c r="GUE133" s="277"/>
      <c r="GUF133" s="277"/>
      <c r="GUG133" s="277"/>
      <c r="GUH133" s="277"/>
      <c r="GUI133" s="277"/>
      <c r="GUJ133" s="277"/>
      <c r="GUK133" s="277"/>
      <c r="GUL133" s="277"/>
      <c r="GUM133" s="277"/>
      <c r="GUN133" s="277"/>
      <c r="GUO133" s="277"/>
      <c r="GUP133" s="277"/>
      <c r="GUQ133" s="277"/>
      <c r="GUR133" s="277"/>
      <c r="GUS133" s="277"/>
      <c r="GUT133" s="277"/>
      <c r="GUU133" s="277"/>
      <c r="GUV133" s="277"/>
      <c r="GUW133" s="277"/>
      <c r="GUX133" s="277"/>
      <c r="GUY133" s="277"/>
      <c r="GUZ133" s="277"/>
      <c r="GVA133" s="277"/>
      <c r="GVB133" s="277"/>
      <c r="GVC133" s="277"/>
      <c r="GVD133" s="277"/>
      <c r="GVE133" s="277"/>
      <c r="GVF133" s="277"/>
      <c r="GVG133" s="277"/>
      <c r="GVH133" s="277"/>
      <c r="GVI133" s="277"/>
      <c r="GVJ133" s="277"/>
      <c r="GVK133" s="277"/>
      <c r="GVL133" s="277"/>
      <c r="GVM133" s="277"/>
      <c r="GVN133" s="277"/>
      <c r="GVO133" s="277"/>
      <c r="GVP133" s="277"/>
      <c r="GVQ133" s="277"/>
      <c r="GVR133" s="277"/>
      <c r="GVS133" s="277"/>
      <c r="GVT133" s="277"/>
      <c r="GVU133" s="277"/>
      <c r="GVV133" s="277"/>
      <c r="GVW133" s="277"/>
      <c r="GVX133" s="277"/>
      <c r="GVY133" s="277"/>
      <c r="GVZ133" s="277"/>
      <c r="GWA133" s="277"/>
      <c r="GWB133" s="277"/>
      <c r="GWC133" s="277"/>
      <c r="GWD133" s="277"/>
      <c r="GWE133" s="277"/>
      <c r="GWF133" s="277"/>
      <c r="GWG133" s="277"/>
      <c r="GWH133" s="277"/>
      <c r="GWI133" s="277"/>
      <c r="GWJ133" s="277"/>
      <c r="GWK133" s="277"/>
      <c r="GWL133" s="277"/>
      <c r="GWM133" s="277"/>
      <c r="GWN133" s="277"/>
      <c r="GWO133" s="277"/>
      <c r="GWP133" s="277"/>
      <c r="GWQ133" s="277"/>
      <c r="GWR133" s="277"/>
      <c r="GWS133" s="277"/>
      <c r="GWT133" s="277"/>
      <c r="GWU133" s="277"/>
      <c r="GWV133" s="277"/>
      <c r="GWW133" s="277"/>
      <c r="GWX133" s="277"/>
      <c r="GWY133" s="277"/>
      <c r="GWZ133" s="277"/>
      <c r="GXA133" s="277"/>
      <c r="GXB133" s="277"/>
      <c r="GXC133" s="277"/>
      <c r="GXD133" s="277"/>
      <c r="GXE133" s="277"/>
      <c r="GXF133" s="277"/>
      <c r="GXG133" s="277"/>
      <c r="GXH133" s="277"/>
      <c r="GXI133" s="277"/>
      <c r="GXJ133" s="277"/>
      <c r="GXK133" s="277"/>
      <c r="GXL133" s="277"/>
      <c r="GXM133" s="277"/>
      <c r="GXN133" s="277"/>
      <c r="GXO133" s="277"/>
      <c r="GXP133" s="277"/>
      <c r="GXQ133" s="277"/>
      <c r="GXR133" s="277"/>
      <c r="GXS133" s="277"/>
      <c r="GXT133" s="277"/>
      <c r="GXU133" s="277"/>
      <c r="GXV133" s="277"/>
      <c r="GXW133" s="277"/>
      <c r="GXX133" s="277"/>
      <c r="GXY133" s="277"/>
      <c r="GXZ133" s="277"/>
      <c r="GYA133" s="277"/>
      <c r="GYB133" s="277"/>
      <c r="GYC133" s="277"/>
      <c r="GYD133" s="277"/>
      <c r="GYE133" s="277"/>
      <c r="GYF133" s="277"/>
      <c r="GYG133" s="277"/>
      <c r="GYH133" s="277"/>
      <c r="GYI133" s="277"/>
      <c r="GYJ133" s="277"/>
      <c r="GYK133" s="277"/>
      <c r="GYL133" s="277"/>
      <c r="GYM133" s="277"/>
      <c r="GYN133" s="277"/>
      <c r="GYO133" s="277"/>
      <c r="GYP133" s="277"/>
      <c r="GYQ133" s="277"/>
      <c r="GYR133" s="277"/>
      <c r="GYS133" s="277"/>
      <c r="GYT133" s="277"/>
      <c r="GYU133" s="277"/>
      <c r="GYV133" s="277"/>
      <c r="GYW133" s="277"/>
      <c r="GYX133" s="277"/>
      <c r="GYY133" s="277"/>
      <c r="GYZ133" s="277"/>
      <c r="GZA133" s="277"/>
      <c r="GZB133" s="277"/>
      <c r="GZC133" s="277"/>
      <c r="GZD133" s="277"/>
      <c r="GZE133" s="277"/>
      <c r="GZF133" s="277"/>
      <c r="GZG133" s="277"/>
      <c r="GZH133" s="277"/>
      <c r="GZI133" s="277"/>
      <c r="GZJ133" s="277"/>
      <c r="GZK133" s="277"/>
      <c r="GZL133" s="277"/>
      <c r="GZM133" s="277"/>
      <c r="GZN133" s="277"/>
      <c r="GZO133" s="277"/>
      <c r="GZP133" s="277"/>
      <c r="GZQ133" s="277"/>
      <c r="GZR133" s="277"/>
      <c r="GZS133" s="277"/>
      <c r="GZT133" s="277"/>
      <c r="GZU133" s="277"/>
      <c r="GZV133" s="277"/>
      <c r="GZW133" s="277"/>
      <c r="GZX133" s="277"/>
      <c r="GZY133" s="277"/>
      <c r="GZZ133" s="277"/>
      <c r="HAA133" s="277"/>
      <c r="HAB133" s="277"/>
      <c r="HAC133" s="277"/>
      <c r="HAD133" s="277"/>
      <c r="HAE133" s="277"/>
      <c r="HAF133" s="277"/>
      <c r="HAG133" s="277"/>
      <c r="HAH133" s="277"/>
      <c r="HAI133" s="277"/>
      <c r="HAJ133" s="277"/>
      <c r="HAK133" s="277"/>
      <c r="HAL133" s="277"/>
      <c r="HAM133" s="277"/>
      <c r="HAN133" s="277"/>
      <c r="HAO133" s="277"/>
      <c r="HAP133" s="277"/>
      <c r="HAQ133" s="277"/>
      <c r="HAR133" s="277"/>
      <c r="HAS133" s="277"/>
      <c r="HAT133" s="277"/>
      <c r="HAU133" s="277"/>
      <c r="HAV133" s="277"/>
      <c r="HAW133" s="277"/>
      <c r="HAX133" s="277"/>
      <c r="HAY133" s="277"/>
      <c r="HAZ133" s="277"/>
      <c r="HBA133" s="277"/>
      <c r="HBB133" s="277"/>
      <c r="HBC133" s="277"/>
      <c r="HBD133" s="277"/>
      <c r="HBE133" s="277"/>
      <c r="HBF133" s="277"/>
      <c r="HBG133" s="277"/>
      <c r="HBH133" s="277"/>
      <c r="HBI133" s="277"/>
      <c r="HBJ133" s="277"/>
      <c r="HBK133" s="277"/>
      <c r="HBL133" s="277"/>
      <c r="HBM133" s="277"/>
      <c r="HBN133" s="277"/>
      <c r="HBO133" s="277"/>
      <c r="HBP133" s="277"/>
      <c r="HBQ133" s="277"/>
      <c r="HBR133" s="277"/>
      <c r="HBS133" s="277"/>
      <c r="HBT133" s="277"/>
      <c r="HBU133" s="277"/>
      <c r="HBV133" s="277"/>
      <c r="HBW133" s="277"/>
      <c r="HBX133" s="277"/>
      <c r="HBY133" s="277"/>
      <c r="HBZ133" s="277"/>
      <c r="HCA133" s="277"/>
      <c r="HCB133" s="277"/>
      <c r="HCC133" s="277"/>
      <c r="HCD133" s="277"/>
      <c r="HCE133" s="277"/>
      <c r="HCF133" s="277"/>
      <c r="HCG133" s="277"/>
      <c r="HCH133" s="277"/>
      <c r="HCI133" s="277"/>
      <c r="HCJ133" s="277"/>
      <c r="HCK133" s="277"/>
      <c r="HCL133" s="277"/>
      <c r="HCM133" s="277"/>
      <c r="HCN133" s="277"/>
      <c r="HCO133" s="277"/>
      <c r="HCP133" s="277"/>
      <c r="HCQ133" s="277"/>
      <c r="HCR133" s="277"/>
      <c r="HCS133" s="277"/>
      <c r="HCT133" s="277"/>
      <c r="HCU133" s="277"/>
      <c r="HCV133" s="277"/>
      <c r="HCW133" s="277"/>
      <c r="HCX133" s="277"/>
      <c r="HCY133" s="277"/>
      <c r="HCZ133" s="277"/>
      <c r="HDA133" s="277"/>
      <c r="HDB133" s="277"/>
      <c r="HDC133" s="277"/>
      <c r="HDD133" s="277"/>
      <c r="HDE133" s="277"/>
      <c r="HDF133" s="277"/>
      <c r="HDG133" s="277"/>
      <c r="HDH133" s="277"/>
      <c r="HDI133" s="277"/>
      <c r="HDJ133" s="277"/>
      <c r="HDK133" s="277"/>
      <c r="HDL133" s="277"/>
      <c r="HDM133" s="277"/>
      <c r="HDN133" s="277"/>
      <c r="HDO133" s="277"/>
      <c r="HDP133" s="277"/>
      <c r="HDQ133" s="277"/>
      <c r="HDR133" s="277"/>
      <c r="HDS133" s="277"/>
      <c r="HDT133" s="277"/>
      <c r="HDU133" s="277"/>
      <c r="HDV133" s="277"/>
      <c r="HDW133" s="277"/>
      <c r="HDX133" s="277"/>
      <c r="HDY133" s="277"/>
      <c r="HDZ133" s="277"/>
      <c r="HEA133" s="277"/>
      <c r="HEB133" s="277"/>
      <c r="HEC133" s="277"/>
      <c r="HED133" s="277"/>
      <c r="HEE133" s="277"/>
      <c r="HEF133" s="277"/>
      <c r="HEG133" s="277"/>
      <c r="HEH133" s="277"/>
      <c r="HEI133" s="277"/>
      <c r="HEJ133" s="277"/>
      <c r="HEK133" s="277"/>
      <c r="HEL133" s="277"/>
      <c r="HEM133" s="277"/>
      <c r="HEN133" s="277"/>
      <c r="HEO133" s="277"/>
      <c r="HEP133" s="277"/>
      <c r="HEQ133" s="277"/>
      <c r="HER133" s="277"/>
      <c r="HES133" s="277"/>
      <c r="HET133" s="277"/>
      <c r="HEU133" s="277"/>
      <c r="HEV133" s="277"/>
      <c r="HEW133" s="277"/>
      <c r="HEX133" s="277"/>
      <c r="HEY133" s="277"/>
      <c r="HEZ133" s="277"/>
      <c r="HFA133" s="277"/>
      <c r="HFB133" s="277"/>
      <c r="HFC133" s="277"/>
      <c r="HFD133" s="277"/>
      <c r="HFE133" s="277"/>
      <c r="HFF133" s="277"/>
      <c r="HFG133" s="277"/>
      <c r="HFH133" s="277"/>
      <c r="HFI133" s="277"/>
      <c r="HFJ133" s="277"/>
      <c r="HFK133" s="277"/>
      <c r="HFL133" s="277"/>
      <c r="HFM133" s="277"/>
      <c r="HFN133" s="277"/>
      <c r="HFO133" s="277"/>
      <c r="HFP133" s="277"/>
      <c r="HFQ133" s="277"/>
      <c r="HFR133" s="277"/>
      <c r="HFS133" s="277"/>
      <c r="HFT133" s="277"/>
      <c r="HFU133" s="277"/>
      <c r="HFV133" s="277"/>
      <c r="HFW133" s="277"/>
      <c r="HFX133" s="277"/>
      <c r="HFY133" s="277"/>
      <c r="HFZ133" s="277"/>
      <c r="HGA133" s="277"/>
      <c r="HGB133" s="277"/>
      <c r="HGC133" s="277"/>
      <c r="HGD133" s="277"/>
      <c r="HGE133" s="277"/>
      <c r="HGF133" s="277"/>
      <c r="HGG133" s="277"/>
      <c r="HGH133" s="277"/>
      <c r="HGI133" s="277"/>
      <c r="HGJ133" s="277"/>
      <c r="HGK133" s="277"/>
      <c r="HGL133" s="277"/>
      <c r="HGM133" s="277"/>
      <c r="HGN133" s="277"/>
      <c r="HGO133" s="277"/>
      <c r="HGP133" s="277"/>
      <c r="HGQ133" s="277"/>
      <c r="HGR133" s="277"/>
      <c r="HGS133" s="277"/>
      <c r="HGT133" s="277"/>
      <c r="HGU133" s="277"/>
      <c r="HGV133" s="277"/>
      <c r="HGW133" s="277"/>
      <c r="HGX133" s="277"/>
      <c r="HGY133" s="277"/>
      <c r="HGZ133" s="277"/>
      <c r="HHA133" s="277"/>
      <c r="HHB133" s="277"/>
      <c r="HHC133" s="277"/>
      <c r="HHD133" s="277"/>
      <c r="HHE133" s="277"/>
      <c r="HHF133" s="277"/>
      <c r="HHG133" s="277"/>
      <c r="HHH133" s="277"/>
      <c r="HHI133" s="277"/>
      <c r="HHJ133" s="277"/>
      <c r="HHK133" s="277"/>
      <c r="HHL133" s="277"/>
      <c r="HHM133" s="277"/>
      <c r="HHN133" s="277"/>
      <c r="HHO133" s="277"/>
      <c r="HHP133" s="277"/>
      <c r="HHQ133" s="277"/>
      <c r="HHR133" s="277"/>
      <c r="HHS133" s="277"/>
      <c r="HHT133" s="277"/>
      <c r="HHU133" s="277"/>
      <c r="HHV133" s="277"/>
      <c r="HHW133" s="277"/>
      <c r="HHX133" s="277"/>
      <c r="HHY133" s="277"/>
      <c r="HHZ133" s="277"/>
      <c r="HIA133" s="277"/>
      <c r="HIB133" s="277"/>
      <c r="HIC133" s="277"/>
      <c r="HID133" s="277"/>
      <c r="HIE133" s="277"/>
      <c r="HIF133" s="277"/>
      <c r="HIG133" s="277"/>
      <c r="HIH133" s="277"/>
      <c r="HII133" s="277"/>
      <c r="HIJ133" s="277"/>
      <c r="HIK133" s="277"/>
      <c r="HIL133" s="277"/>
      <c r="HIM133" s="277"/>
      <c r="HIN133" s="277"/>
      <c r="HIO133" s="277"/>
      <c r="HIP133" s="277"/>
      <c r="HIQ133" s="277"/>
      <c r="HIR133" s="277"/>
      <c r="HIS133" s="277"/>
      <c r="HIT133" s="277"/>
      <c r="HIU133" s="277"/>
      <c r="HIV133" s="277"/>
      <c r="HIW133" s="277"/>
      <c r="HIX133" s="277"/>
      <c r="HIY133" s="277"/>
      <c r="HIZ133" s="277"/>
      <c r="HJA133" s="277"/>
      <c r="HJB133" s="277"/>
      <c r="HJC133" s="277"/>
      <c r="HJD133" s="277"/>
      <c r="HJE133" s="277"/>
      <c r="HJF133" s="277"/>
      <c r="HJG133" s="277"/>
      <c r="HJH133" s="277"/>
      <c r="HJI133" s="277"/>
      <c r="HJJ133" s="277"/>
      <c r="HJK133" s="277"/>
      <c r="HJL133" s="277"/>
      <c r="HJM133" s="277"/>
      <c r="HJN133" s="277"/>
      <c r="HJO133" s="277"/>
      <c r="HJP133" s="277"/>
      <c r="HJQ133" s="277"/>
      <c r="HJR133" s="277"/>
      <c r="HJS133" s="277"/>
      <c r="HJT133" s="277"/>
      <c r="HJU133" s="277"/>
      <c r="HJV133" s="277"/>
      <c r="HJW133" s="277"/>
      <c r="HJX133" s="277"/>
      <c r="HJY133" s="277"/>
      <c r="HJZ133" s="277"/>
      <c r="HKA133" s="277"/>
      <c r="HKB133" s="277"/>
      <c r="HKC133" s="277"/>
      <c r="HKD133" s="277"/>
      <c r="HKE133" s="277"/>
      <c r="HKF133" s="277"/>
      <c r="HKG133" s="277"/>
      <c r="HKH133" s="277"/>
      <c r="HKI133" s="277"/>
      <c r="HKJ133" s="277"/>
      <c r="HKK133" s="277"/>
      <c r="HKL133" s="277"/>
      <c r="HKM133" s="277"/>
      <c r="HKN133" s="277"/>
      <c r="HKO133" s="277"/>
      <c r="HKP133" s="277"/>
      <c r="HKQ133" s="277"/>
      <c r="HKR133" s="277"/>
      <c r="HKS133" s="277"/>
      <c r="HKT133" s="277"/>
      <c r="HKU133" s="277"/>
      <c r="HKV133" s="277"/>
      <c r="HKW133" s="277"/>
      <c r="HKX133" s="277"/>
      <c r="HKY133" s="277"/>
      <c r="HKZ133" s="277"/>
      <c r="HLA133" s="277"/>
      <c r="HLB133" s="277"/>
      <c r="HLC133" s="277"/>
      <c r="HLD133" s="277"/>
      <c r="HLE133" s="277"/>
      <c r="HLF133" s="277"/>
      <c r="HLG133" s="277"/>
      <c r="HLH133" s="277"/>
      <c r="HLI133" s="277"/>
      <c r="HLJ133" s="277"/>
      <c r="HLK133" s="277"/>
      <c r="HLL133" s="277"/>
      <c r="HLM133" s="277"/>
      <c r="HLN133" s="277"/>
      <c r="HLO133" s="277"/>
      <c r="HLP133" s="277"/>
      <c r="HLQ133" s="277"/>
      <c r="HLR133" s="277"/>
      <c r="HLS133" s="277"/>
      <c r="HLT133" s="277"/>
      <c r="HLU133" s="277"/>
      <c r="HLV133" s="277"/>
      <c r="HLW133" s="277"/>
      <c r="HLX133" s="277"/>
      <c r="HLY133" s="277"/>
      <c r="HLZ133" s="277"/>
      <c r="HMA133" s="277"/>
      <c r="HMB133" s="277"/>
      <c r="HMC133" s="277"/>
      <c r="HMD133" s="277"/>
      <c r="HME133" s="277"/>
      <c r="HMF133" s="277"/>
      <c r="HMG133" s="277"/>
      <c r="HMH133" s="277"/>
      <c r="HMI133" s="277"/>
      <c r="HMJ133" s="277"/>
      <c r="HMK133" s="277"/>
      <c r="HML133" s="277"/>
      <c r="HMM133" s="277"/>
      <c r="HMN133" s="277"/>
      <c r="HMO133" s="277"/>
      <c r="HMP133" s="277"/>
      <c r="HMQ133" s="277"/>
      <c r="HMR133" s="277"/>
      <c r="HMS133" s="277"/>
      <c r="HMT133" s="277"/>
      <c r="HMU133" s="277"/>
      <c r="HMV133" s="277"/>
      <c r="HMW133" s="277"/>
      <c r="HMX133" s="277"/>
      <c r="HMY133" s="277"/>
      <c r="HMZ133" s="277"/>
      <c r="HNA133" s="277"/>
      <c r="HNB133" s="277"/>
      <c r="HNC133" s="277"/>
      <c r="HND133" s="277"/>
      <c r="HNE133" s="277"/>
      <c r="HNF133" s="277"/>
      <c r="HNG133" s="277"/>
      <c r="HNH133" s="277"/>
      <c r="HNI133" s="277"/>
      <c r="HNJ133" s="277"/>
      <c r="HNK133" s="277"/>
      <c r="HNL133" s="277"/>
      <c r="HNM133" s="277"/>
      <c r="HNN133" s="277"/>
      <c r="HNO133" s="277"/>
      <c r="HNP133" s="277"/>
      <c r="HNQ133" s="277"/>
      <c r="HNR133" s="277"/>
      <c r="HNS133" s="277"/>
      <c r="HNT133" s="277"/>
      <c r="HNU133" s="277"/>
      <c r="HNV133" s="277"/>
      <c r="HNW133" s="277"/>
      <c r="HNX133" s="277"/>
      <c r="HNY133" s="277"/>
      <c r="HNZ133" s="277"/>
      <c r="HOA133" s="277"/>
      <c r="HOB133" s="277"/>
      <c r="HOC133" s="277"/>
      <c r="HOD133" s="277"/>
      <c r="HOE133" s="277"/>
      <c r="HOF133" s="277"/>
      <c r="HOG133" s="277"/>
      <c r="HOH133" s="277"/>
      <c r="HOI133" s="277"/>
      <c r="HOJ133" s="277"/>
      <c r="HOK133" s="277"/>
      <c r="HOL133" s="277"/>
      <c r="HOM133" s="277"/>
      <c r="HON133" s="277"/>
      <c r="HOO133" s="277"/>
      <c r="HOP133" s="277"/>
      <c r="HOQ133" s="277"/>
      <c r="HOR133" s="277"/>
      <c r="HOS133" s="277"/>
      <c r="HOT133" s="277"/>
      <c r="HOU133" s="277"/>
      <c r="HOV133" s="277"/>
      <c r="HOW133" s="277"/>
      <c r="HOX133" s="277"/>
      <c r="HOY133" s="277"/>
      <c r="HOZ133" s="277"/>
      <c r="HPA133" s="277"/>
      <c r="HPB133" s="277"/>
      <c r="HPC133" s="277"/>
      <c r="HPD133" s="277"/>
      <c r="HPE133" s="277"/>
      <c r="HPF133" s="277"/>
      <c r="HPG133" s="277"/>
      <c r="HPH133" s="277"/>
      <c r="HPI133" s="277"/>
      <c r="HPJ133" s="277"/>
      <c r="HPK133" s="277"/>
      <c r="HPL133" s="277"/>
      <c r="HPM133" s="277"/>
      <c r="HPN133" s="277"/>
      <c r="HPO133" s="277"/>
      <c r="HPP133" s="277"/>
      <c r="HPQ133" s="277"/>
      <c r="HPR133" s="277"/>
      <c r="HPS133" s="277"/>
      <c r="HPT133" s="277"/>
      <c r="HPU133" s="277"/>
      <c r="HPV133" s="277"/>
      <c r="HPW133" s="277"/>
      <c r="HPX133" s="277"/>
      <c r="HPY133" s="277"/>
      <c r="HPZ133" s="277"/>
      <c r="HQA133" s="277"/>
      <c r="HQB133" s="277"/>
      <c r="HQC133" s="277"/>
      <c r="HQD133" s="277"/>
      <c r="HQE133" s="277"/>
      <c r="HQF133" s="277"/>
      <c r="HQG133" s="277"/>
      <c r="HQH133" s="277"/>
      <c r="HQI133" s="277"/>
      <c r="HQJ133" s="277"/>
      <c r="HQK133" s="277"/>
      <c r="HQL133" s="277"/>
      <c r="HQM133" s="277"/>
      <c r="HQN133" s="277"/>
      <c r="HQO133" s="277"/>
      <c r="HQP133" s="277"/>
      <c r="HQQ133" s="277"/>
      <c r="HQR133" s="277"/>
      <c r="HQS133" s="277"/>
      <c r="HQT133" s="277"/>
      <c r="HQU133" s="277"/>
      <c r="HQV133" s="277"/>
      <c r="HQW133" s="277"/>
      <c r="HQX133" s="277"/>
      <c r="HQY133" s="277"/>
      <c r="HQZ133" s="277"/>
      <c r="HRA133" s="277"/>
      <c r="HRB133" s="277"/>
      <c r="HRC133" s="277"/>
      <c r="HRD133" s="277"/>
      <c r="HRE133" s="277"/>
      <c r="HRF133" s="277"/>
      <c r="HRG133" s="277"/>
      <c r="HRH133" s="277"/>
      <c r="HRI133" s="277"/>
      <c r="HRJ133" s="277"/>
      <c r="HRK133" s="277"/>
      <c r="HRL133" s="277"/>
      <c r="HRM133" s="277"/>
      <c r="HRN133" s="277"/>
      <c r="HRO133" s="277"/>
      <c r="HRP133" s="277"/>
      <c r="HRQ133" s="277"/>
      <c r="HRR133" s="277"/>
      <c r="HRS133" s="277"/>
      <c r="HRT133" s="277"/>
      <c r="HRU133" s="277"/>
      <c r="HRV133" s="277"/>
      <c r="HRW133" s="277"/>
      <c r="HRX133" s="277"/>
      <c r="HRY133" s="277"/>
      <c r="HRZ133" s="277"/>
      <c r="HSA133" s="277"/>
      <c r="HSB133" s="277"/>
      <c r="HSC133" s="277"/>
      <c r="HSD133" s="277"/>
      <c r="HSE133" s="277"/>
      <c r="HSF133" s="277"/>
      <c r="HSG133" s="277"/>
      <c r="HSH133" s="277"/>
      <c r="HSI133" s="277"/>
      <c r="HSJ133" s="277"/>
      <c r="HSK133" s="277"/>
      <c r="HSL133" s="277"/>
      <c r="HSM133" s="277"/>
      <c r="HSN133" s="277"/>
      <c r="HSO133" s="277"/>
      <c r="HSP133" s="277"/>
      <c r="HSQ133" s="277"/>
      <c r="HSR133" s="277"/>
      <c r="HSS133" s="277"/>
      <c r="HST133" s="277"/>
      <c r="HSU133" s="277"/>
      <c r="HSV133" s="277"/>
      <c r="HSW133" s="277"/>
      <c r="HSX133" s="277"/>
      <c r="HSY133" s="277"/>
      <c r="HSZ133" s="277"/>
      <c r="HTA133" s="277"/>
      <c r="HTB133" s="277"/>
      <c r="HTC133" s="277"/>
      <c r="HTD133" s="277"/>
      <c r="HTE133" s="277"/>
      <c r="HTF133" s="277"/>
      <c r="HTG133" s="277"/>
      <c r="HTH133" s="277"/>
      <c r="HTI133" s="277"/>
      <c r="HTJ133" s="277"/>
      <c r="HTK133" s="277"/>
      <c r="HTL133" s="277"/>
      <c r="HTM133" s="277"/>
      <c r="HTN133" s="277"/>
      <c r="HTO133" s="277"/>
      <c r="HTP133" s="277"/>
      <c r="HTQ133" s="277"/>
      <c r="HTR133" s="277"/>
      <c r="HTS133" s="277"/>
      <c r="HTT133" s="277"/>
      <c r="HTU133" s="277"/>
      <c r="HTV133" s="277"/>
      <c r="HTW133" s="277"/>
      <c r="HTX133" s="277"/>
      <c r="HTY133" s="277"/>
      <c r="HTZ133" s="277"/>
      <c r="HUA133" s="277"/>
      <c r="HUB133" s="277"/>
      <c r="HUC133" s="277"/>
      <c r="HUD133" s="277"/>
      <c r="HUE133" s="277"/>
      <c r="HUF133" s="277"/>
      <c r="HUG133" s="277"/>
      <c r="HUH133" s="277"/>
      <c r="HUI133" s="277"/>
      <c r="HUJ133" s="277"/>
      <c r="HUK133" s="277"/>
      <c r="HUL133" s="277"/>
      <c r="HUM133" s="277"/>
      <c r="HUN133" s="277"/>
      <c r="HUO133" s="277"/>
      <c r="HUP133" s="277"/>
      <c r="HUQ133" s="277"/>
      <c r="HUR133" s="277"/>
      <c r="HUS133" s="277"/>
      <c r="HUT133" s="277"/>
      <c r="HUU133" s="277"/>
      <c r="HUV133" s="277"/>
      <c r="HUW133" s="277"/>
      <c r="HUX133" s="277"/>
      <c r="HUY133" s="277"/>
      <c r="HUZ133" s="277"/>
      <c r="HVA133" s="277"/>
      <c r="HVB133" s="277"/>
      <c r="HVC133" s="277"/>
      <c r="HVD133" s="277"/>
      <c r="HVE133" s="277"/>
      <c r="HVF133" s="277"/>
      <c r="HVG133" s="277"/>
      <c r="HVH133" s="277"/>
      <c r="HVI133" s="277"/>
      <c r="HVJ133" s="277"/>
      <c r="HVK133" s="277"/>
      <c r="HVL133" s="277"/>
      <c r="HVM133" s="277"/>
      <c r="HVN133" s="277"/>
      <c r="HVO133" s="277"/>
      <c r="HVP133" s="277"/>
      <c r="HVQ133" s="277"/>
      <c r="HVR133" s="277"/>
      <c r="HVS133" s="277"/>
      <c r="HVT133" s="277"/>
      <c r="HVU133" s="277"/>
      <c r="HVV133" s="277"/>
      <c r="HVW133" s="277"/>
      <c r="HVX133" s="277"/>
      <c r="HVY133" s="277"/>
      <c r="HVZ133" s="277"/>
      <c r="HWA133" s="277"/>
      <c r="HWB133" s="277"/>
      <c r="HWC133" s="277"/>
      <c r="HWD133" s="277"/>
      <c r="HWE133" s="277"/>
      <c r="HWF133" s="277"/>
      <c r="HWG133" s="277"/>
      <c r="HWH133" s="277"/>
      <c r="HWI133" s="277"/>
      <c r="HWJ133" s="277"/>
      <c r="HWK133" s="277"/>
      <c r="HWL133" s="277"/>
      <c r="HWM133" s="277"/>
      <c r="HWN133" s="277"/>
      <c r="HWO133" s="277"/>
      <c r="HWP133" s="277"/>
      <c r="HWQ133" s="277"/>
      <c r="HWR133" s="277"/>
      <c r="HWS133" s="277"/>
      <c r="HWT133" s="277"/>
      <c r="HWU133" s="277"/>
      <c r="HWV133" s="277"/>
      <c r="HWW133" s="277"/>
      <c r="HWX133" s="277"/>
      <c r="HWY133" s="277"/>
      <c r="HWZ133" s="277"/>
      <c r="HXA133" s="277"/>
      <c r="HXB133" s="277"/>
      <c r="HXC133" s="277"/>
      <c r="HXD133" s="277"/>
      <c r="HXE133" s="277"/>
      <c r="HXF133" s="277"/>
      <c r="HXG133" s="277"/>
      <c r="HXH133" s="277"/>
      <c r="HXI133" s="277"/>
      <c r="HXJ133" s="277"/>
      <c r="HXK133" s="277"/>
      <c r="HXL133" s="277"/>
      <c r="HXM133" s="277"/>
      <c r="HXN133" s="277"/>
      <c r="HXO133" s="277"/>
      <c r="HXP133" s="277"/>
      <c r="HXQ133" s="277"/>
      <c r="HXR133" s="277"/>
      <c r="HXS133" s="277"/>
      <c r="HXT133" s="277"/>
      <c r="HXU133" s="277"/>
      <c r="HXV133" s="277"/>
      <c r="HXW133" s="277"/>
      <c r="HXX133" s="277"/>
      <c r="HXY133" s="277"/>
      <c r="HXZ133" s="277"/>
      <c r="HYA133" s="277"/>
      <c r="HYB133" s="277"/>
      <c r="HYC133" s="277"/>
      <c r="HYD133" s="277"/>
      <c r="HYE133" s="277"/>
      <c r="HYF133" s="277"/>
      <c r="HYG133" s="277"/>
      <c r="HYH133" s="277"/>
      <c r="HYI133" s="277"/>
      <c r="HYJ133" s="277"/>
      <c r="HYK133" s="277"/>
      <c r="HYL133" s="277"/>
      <c r="HYM133" s="277"/>
      <c r="HYN133" s="277"/>
      <c r="HYO133" s="277"/>
      <c r="HYP133" s="277"/>
      <c r="HYQ133" s="277"/>
      <c r="HYR133" s="277"/>
      <c r="HYS133" s="277"/>
      <c r="HYT133" s="277"/>
      <c r="HYU133" s="277"/>
      <c r="HYV133" s="277"/>
      <c r="HYW133" s="277"/>
      <c r="HYX133" s="277"/>
      <c r="HYY133" s="277"/>
      <c r="HYZ133" s="277"/>
      <c r="HZA133" s="277"/>
      <c r="HZB133" s="277"/>
      <c r="HZC133" s="277"/>
      <c r="HZD133" s="277"/>
      <c r="HZE133" s="277"/>
      <c r="HZF133" s="277"/>
      <c r="HZG133" s="277"/>
      <c r="HZH133" s="277"/>
      <c r="HZI133" s="277"/>
      <c r="HZJ133" s="277"/>
      <c r="HZK133" s="277"/>
      <c r="HZL133" s="277"/>
      <c r="HZM133" s="277"/>
      <c r="HZN133" s="277"/>
      <c r="HZO133" s="277"/>
      <c r="HZP133" s="277"/>
      <c r="HZQ133" s="277"/>
      <c r="HZR133" s="277"/>
      <c r="HZS133" s="277"/>
      <c r="HZT133" s="277"/>
      <c r="HZU133" s="277"/>
      <c r="HZV133" s="277"/>
      <c r="HZW133" s="277"/>
      <c r="HZX133" s="277"/>
      <c r="HZY133" s="277"/>
      <c r="HZZ133" s="277"/>
      <c r="IAA133" s="277"/>
      <c r="IAB133" s="277"/>
      <c r="IAC133" s="277"/>
      <c r="IAD133" s="277"/>
      <c r="IAE133" s="277"/>
      <c r="IAF133" s="277"/>
      <c r="IAG133" s="277"/>
      <c r="IAH133" s="277"/>
      <c r="IAI133" s="277"/>
      <c r="IAJ133" s="277"/>
      <c r="IAK133" s="277"/>
      <c r="IAL133" s="277"/>
      <c r="IAM133" s="277"/>
      <c r="IAN133" s="277"/>
      <c r="IAO133" s="277"/>
      <c r="IAP133" s="277"/>
      <c r="IAQ133" s="277"/>
      <c r="IAR133" s="277"/>
      <c r="IAS133" s="277"/>
      <c r="IAT133" s="277"/>
      <c r="IAU133" s="277"/>
      <c r="IAV133" s="277"/>
      <c r="IAW133" s="277"/>
      <c r="IAX133" s="277"/>
      <c r="IAY133" s="277"/>
      <c r="IAZ133" s="277"/>
      <c r="IBA133" s="277"/>
      <c r="IBB133" s="277"/>
      <c r="IBC133" s="277"/>
      <c r="IBD133" s="277"/>
      <c r="IBE133" s="277"/>
      <c r="IBF133" s="277"/>
      <c r="IBG133" s="277"/>
      <c r="IBH133" s="277"/>
      <c r="IBI133" s="277"/>
      <c r="IBJ133" s="277"/>
      <c r="IBK133" s="277"/>
      <c r="IBL133" s="277"/>
      <c r="IBM133" s="277"/>
      <c r="IBN133" s="277"/>
      <c r="IBO133" s="277"/>
      <c r="IBP133" s="277"/>
      <c r="IBQ133" s="277"/>
      <c r="IBR133" s="277"/>
      <c r="IBS133" s="277"/>
      <c r="IBT133" s="277"/>
      <c r="IBU133" s="277"/>
      <c r="IBV133" s="277"/>
      <c r="IBW133" s="277"/>
      <c r="IBX133" s="277"/>
      <c r="IBY133" s="277"/>
      <c r="IBZ133" s="277"/>
      <c r="ICA133" s="277"/>
      <c r="ICB133" s="277"/>
      <c r="ICC133" s="277"/>
      <c r="ICD133" s="277"/>
      <c r="ICE133" s="277"/>
      <c r="ICF133" s="277"/>
      <c r="ICG133" s="277"/>
      <c r="ICH133" s="277"/>
      <c r="ICI133" s="277"/>
      <c r="ICJ133" s="277"/>
      <c r="ICK133" s="277"/>
      <c r="ICL133" s="277"/>
      <c r="ICM133" s="277"/>
      <c r="ICN133" s="277"/>
      <c r="ICO133" s="277"/>
      <c r="ICP133" s="277"/>
      <c r="ICQ133" s="277"/>
      <c r="ICR133" s="277"/>
      <c r="ICS133" s="277"/>
      <c r="ICT133" s="277"/>
      <c r="ICU133" s="277"/>
      <c r="ICV133" s="277"/>
      <c r="ICW133" s="277"/>
      <c r="ICX133" s="277"/>
      <c r="ICY133" s="277"/>
      <c r="ICZ133" s="277"/>
      <c r="IDA133" s="277"/>
      <c r="IDB133" s="277"/>
      <c r="IDC133" s="277"/>
      <c r="IDD133" s="277"/>
      <c r="IDE133" s="277"/>
      <c r="IDF133" s="277"/>
      <c r="IDG133" s="277"/>
      <c r="IDH133" s="277"/>
      <c r="IDI133" s="277"/>
      <c r="IDJ133" s="277"/>
      <c r="IDK133" s="277"/>
      <c r="IDL133" s="277"/>
      <c r="IDM133" s="277"/>
      <c r="IDN133" s="277"/>
      <c r="IDO133" s="277"/>
      <c r="IDP133" s="277"/>
      <c r="IDQ133" s="277"/>
      <c r="IDR133" s="277"/>
      <c r="IDS133" s="277"/>
      <c r="IDT133" s="277"/>
      <c r="IDU133" s="277"/>
      <c r="IDV133" s="277"/>
      <c r="IDW133" s="277"/>
      <c r="IDX133" s="277"/>
      <c r="IDY133" s="277"/>
      <c r="IDZ133" s="277"/>
      <c r="IEA133" s="277"/>
      <c r="IEB133" s="277"/>
      <c r="IEC133" s="277"/>
      <c r="IED133" s="277"/>
      <c r="IEE133" s="277"/>
      <c r="IEF133" s="277"/>
      <c r="IEG133" s="277"/>
      <c r="IEH133" s="277"/>
      <c r="IEI133" s="277"/>
      <c r="IEJ133" s="277"/>
      <c r="IEK133" s="277"/>
      <c r="IEL133" s="277"/>
      <c r="IEM133" s="277"/>
      <c r="IEN133" s="277"/>
      <c r="IEO133" s="277"/>
      <c r="IEP133" s="277"/>
      <c r="IEQ133" s="277"/>
      <c r="IER133" s="277"/>
      <c r="IES133" s="277"/>
      <c r="IET133" s="277"/>
      <c r="IEU133" s="277"/>
      <c r="IEV133" s="277"/>
      <c r="IEW133" s="277"/>
      <c r="IEX133" s="277"/>
      <c r="IEY133" s="277"/>
      <c r="IEZ133" s="277"/>
      <c r="IFA133" s="277"/>
      <c r="IFB133" s="277"/>
      <c r="IFC133" s="277"/>
      <c r="IFD133" s="277"/>
      <c r="IFE133" s="277"/>
      <c r="IFF133" s="277"/>
      <c r="IFG133" s="277"/>
      <c r="IFH133" s="277"/>
      <c r="IFI133" s="277"/>
      <c r="IFJ133" s="277"/>
      <c r="IFK133" s="277"/>
      <c r="IFL133" s="277"/>
      <c r="IFM133" s="277"/>
      <c r="IFN133" s="277"/>
      <c r="IFO133" s="277"/>
      <c r="IFP133" s="277"/>
      <c r="IFQ133" s="277"/>
      <c r="IFR133" s="277"/>
      <c r="IFS133" s="277"/>
      <c r="IFT133" s="277"/>
      <c r="IFU133" s="277"/>
      <c r="IFV133" s="277"/>
      <c r="IFW133" s="277"/>
      <c r="IFX133" s="277"/>
      <c r="IFY133" s="277"/>
      <c r="IFZ133" s="277"/>
      <c r="IGA133" s="277"/>
      <c r="IGB133" s="277"/>
      <c r="IGC133" s="277"/>
      <c r="IGD133" s="277"/>
      <c r="IGE133" s="277"/>
      <c r="IGF133" s="277"/>
      <c r="IGG133" s="277"/>
      <c r="IGH133" s="277"/>
      <c r="IGI133" s="277"/>
      <c r="IGJ133" s="277"/>
      <c r="IGK133" s="277"/>
      <c r="IGL133" s="277"/>
      <c r="IGM133" s="277"/>
      <c r="IGN133" s="277"/>
      <c r="IGO133" s="277"/>
      <c r="IGP133" s="277"/>
      <c r="IGQ133" s="277"/>
      <c r="IGR133" s="277"/>
      <c r="IGS133" s="277"/>
      <c r="IGT133" s="277"/>
      <c r="IGU133" s="277"/>
      <c r="IGV133" s="277"/>
      <c r="IGW133" s="277"/>
      <c r="IGX133" s="277"/>
      <c r="IGY133" s="277"/>
      <c r="IGZ133" s="277"/>
      <c r="IHA133" s="277"/>
      <c r="IHB133" s="277"/>
      <c r="IHC133" s="277"/>
      <c r="IHD133" s="277"/>
      <c r="IHE133" s="277"/>
      <c r="IHF133" s="277"/>
      <c r="IHG133" s="277"/>
      <c r="IHH133" s="277"/>
      <c r="IHI133" s="277"/>
      <c r="IHJ133" s="277"/>
      <c r="IHK133" s="277"/>
      <c r="IHL133" s="277"/>
      <c r="IHM133" s="277"/>
      <c r="IHN133" s="277"/>
      <c r="IHO133" s="277"/>
      <c r="IHP133" s="277"/>
      <c r="IHQ133" s="277"/>
      <c r="IHR133" s="277"/>
      <c r="IHS133" s="277"/>
      <c r="IHT133" s="277"/>
      <c r="IHU133" s="277"/>
      <c r="IHV133" s="277"/>
      <c r="IHW133" s="277"/>
      <c r="IHX133" s="277"/>
      <c r="IHY133" s="277"/>
      <c r="IHZ133" s="277"/>
      <c r="IIA133" s="277"/>
      <c r="IIB133" s="277"/>
      <c r="IIC133" s="277"/>
      <c r="IID133" s="277"/>
      <c r="IIE133" s="277"/>
      <c r="IIF133" s="277"/>
      <c r="IIG133" s="277"/>
      <c r="IIH133" s="277"/>
      <c r="III133" s="277"/>
      <c r="IIJ133" s="277"/>
      <c r="IIK133" s="277"/>
      <c r="IIL133" s="277"/>
      <c r="IIM133" s="277"/>
      <c r="IIN133" s="277"/>
      <c r="IIO133" s="277"/>
      <c r="IIP133" s="277"/>
      <c r="IIQ133" s="277"/>
      <c r="IIR133" s="277"/>
      <c r="IIS133" s="277"/>
      <c r="IIT133" s="277"/>
      <c r="IIU133" s="277"/>
      <c r="IIV133" s="277"/>
      <c r="IIW133" s="277"/>
      <c r="IIX133" s="277"/>
      <c r="IIY133" s="277"/>
      <c r="IIZ133" s="277"/>
      <c r="IJA133" s="277"/>
      <c r="IJB133" s="277"/>
      <c r="IJC133" s="277"/>
      <c r="IJD133" s="277"/>
      <c r="IJE133" s="277"/>
      <c r="IJF133" s="277"/>
      <c r="IJG133" s="277"/>
      <c r="IJH133" s="277"/>
      <c r="IJI133" s="277"/>
      <c r="IJJ133" s="277"/>
      <c r="IJK133" s="277"/>
      <c r="IJL133" s="277"/>
      <c r="IJM133" s="277"/>
      <c r="IJN133" s="277"/>
      <c r="IJO133" s="277"/>
      <c r="IJP133" s="277"/>
      <c r="IJQ133" s="277"/>
      <c r="IJR133" s="277"/>
      <c r="IJS133" s="277"/>
      <c r="IJT133" s="277"/>
      <c r="IJU133" s="277"/>
      <c r="IJV133" s="277"/>
      <c r="IJW133" s="277"/>
      <c r="IJX133" s="277"/>
      <c r="IJY133" s="277"/>
      <c r="IJZ133" s="277"/>
      <c r="IKA133" s="277"/>
      <c r="IKB133" s="277"/>
      <c r="IKC133" s="277"/>
      <c r="IKD133" s="277"/>
      <c r="IKE133" s="277"/>
      <c r="IKF133" s="277"/>
      <c r="IKG133" s="277"/>
      <c r="IKH133" s="277"/>
      <c r="IKI133" s="277"/>
      <c r="IKJ133" s="277"/>
      <c r="IKK133" s="277"/>
      <c r="IKL133" s="277"/>
      <c r="IKM133" s="277"/>
      <c r="IKN133" s="277"/>
      <c r="IKO133" s="277"/>
      <c r="IKP133" s="277"/>
      <c r="IKQ133" s="277"/>
      <c r="IKR133" s="277"/>
      <c r="IKS133" s="277"/>
      <c r="IKT133" s="277"/>
      <c r="IKU133" s="277"/>
      <c r="IKV133" s="277"/>
      <c r="IKW133" s="277"/>
      <c r="IKX133" s="277"/>
      <c r="IKY133" s="277"/>
      <c r="IKZ133" s="277"/>
      <c r="ILA133" s="277"/>
      <c r="ILB133" s="277"/>
      <c r="ILC133" s="277"/>
      <c r="ILD133" s="277"/>
      <c r="ILE133" s="277"/>
      <c r="ILF133" s="277"/>
      <c r="ILG133" s="277"/>
      <c r="ILH133" s="277"/>
      <c r="ILI133" s="277"/>
      <c r="ILJ133" s="277"/>
      <c r="ILK133" s="277"/>
      <c r="ILL133" s="277"/>
      <c r="ILM133" s="277"/>
      <c r="ILN133" s="277"/>
      <c r="ILO133" s="277"/>
      <c r="ILP133" s="277"/>
      <c r="ILQ133" s="277"/>
      <c r="ILR133" s="277"/>
      <c r="ILS133" s="277"/>
      <c r="ILT133" s="277"/>
      <c r="ILU133" s="277"/>
      <c r="ILV133" s="277"/>
      <c r="ILW133" s="277"/>
      <c r="ILX133" s="277"/>
      <c r="ILY133" s="277"/>
      <c r="ILZ133" s="277"/>
      <c r="IMA133" s="277"/>
      <c r="IMB133" s="277"/>
      <c r="IMC133" s="277"/>
      <c r="IMD133" s="277"/>
      <c r="IME133" s="277"/>
      <c r="IMF133" s="277"/>
      <c r="IMG133" s="277"/>
      <c r="IMH133" s="277"/>
      <c r="IMI133" s="277"/>
      <c r="IMJ133" s="277"/>
      <c r="IMK133" s="277"/>
      <c r="IML133" s="277"/>
      <c r="IMM133" s="277"/>
      <c r="IMN133" s="277"/>
      <c r="IMO133" s="277"/>
      <c r="IMP133" s="277"/>
      <c r="IMQ133" s="277"/>
      <c r="IMR133" s="277"/>
      <c r="IMS133" s="277"/>
      <c r="IMT133" s="277"/>
      <c r="IMU133" s="277"/>
      <c r="IMV133" s="277"/>
      <c r="IMW133" s="277"/>
      <c r="IMX133" s="277"/>
      <c r="IMY133" s="277"/>
      <c r="IMZ133" s="277"/>
      <c r="INA133" s="277"/>
      <c r="INB133" s="277"/>
      <c r="INC133" s="277"/>
      <c r="IND133" s="277"/>
      <c r="INE133" s="277"/>
      <c r="INF133" s="277"/>
      <c r="ING133" s="277"/>
      <c r="INH133" s="277"/>
      <c r="INI133" s="277"/>
      <c r="INJ133" s="277"/>
      <c r="INK133" s="277"/>
      <c r="INL133" s="277"/>
      <c r="INM133" s="277"/>
      <c r="INN133" s="277"/>
      <c r="INO133" s="277"/>
      <c r="INP133" s="277"/>
      <c r="INQ133" s="277"/>
      <c r="INR133" s="277"/>
      <c r="INS133" s="277"/>
      <c r="INT133" s="277"/>
      <c r="INU133" s="277"/>
      <c r="INV133" s="277"/>
      <c r="INW133" s="277"/>
      <c r="INX133" s="277"/>
      <c r="INY133" s="277"/>
      <c r="INZ133" s="277"/>
      <c r="IOA133" s="277"/>
      <c r="IOB133" s="277"/>
      <c r="IOC133" s="277"/>
      <c r="IOD133" s="277"/>
      <c r="IOE133" s="277"/>
      <c r="IOF133" s="277"/>
      <c r="IOG133" s="277"/>
      <c r="IOH133" s="277"/>
      <c r="IOI133" s="277"/>
      <c r="IOJ133" s="277"/>
      <c r="IOK133" s="277"/>
      <c r="IOL133" s="277"/>
      <c r="IOM133" s="277"/>
      <c r="ION133" s="277"/>
      <c r="IOO133" s="277"/>
      <c r="IOP133" s="277"/>
      <c r="IOQ133" s="277"/>
      <c r="IOR133" s="277"/>
      <c r="IOS133" s="277"/>
      <c r="IOT133" s="277"/>
      <c r="IOU133" s="277"/>
      <c r="IOV133" s="277"/>
      <c r="IOW133" s="277"/>
      <c r="IOX133" s="277"/>
      <c r="IOY133" s="277"/>
      <c r="IOZ133" s="277"/>
      <c r="IPA133" s="277"/>
      <c r="IPB133" s="277"/>
      <c r="IPC133" s="277"/>
      <c r="IPD133" s="277"/>
      <c r="IPE133" s="277"/>
      <c r="IPF133" s="277"/>
      <c r="IPG133" s="277"/>
      <c r="IPH133" s="277"/>
      <c r="IPI133" s="277"/>
      <c r="IPJ133" s="277"/>
      <c r="IPK133" s="277"/>
      <c r="IPL133" s="277"/>
      <c r="IPM133" s="277"/>
      <c r="IPN133" s="277"/>
      <c r="IPO133" s="277"/>
      <c r="IPP133" s="277"/>
      <c r="IPQ133" s="277"/>
      <c r="IPR133" s="277"/>
      <c r="IPS133" s="277"/>
      <c r="IPT133" s="277"/>
      <c r="IPU133" s="277"/>
      <c r="IPV133" s="277"/>
      <c r="IPW133" s="277"/>
      <c r="IPX133" s="277"/>
      <c r="IPY133" s="277"/>
      <c r="IPZ133" s="277"/>
      <c r="IQA133" s="277"/>
      <c r="IQB133" s="277"/>
      <c r="IQC133" s="277"/>
      <c r="IQD133" s="277"/>
      <c r="IQE133" s="277"/>
      <c r="IQF133" s="277"/>
      <c r="IQG133" s="277"/>
      <c r="IQH133" s="277"/>
      <c r="IQI133" s="277"/>
      <c r="IQJ133" s="277"/>
      <c r="IQK133" s="277"/>
      <c r="IQL133" s="277"/>
      <c r="IQM133" s="277"/>
      <c r="IQN133" s="277"/>
      <c r="IQO133" s="277"/>
      <c r="IQP133" s="277"/>
      <c r="IQQ133" s="277"/>
      <c r="IQR133" s="277"/>
      <c r="IQS133" s="277"/>
      <c r="IQT133" s="277"/>
      <c r="IQU133" s="277"/>
      <c r="IQV133" s="277"/>
      <c r="IQW133" s="277"/>
      <c r="IQX133" s="277"/>
      <c r="IQY133" s="277"/>
      <c r="IQZ133" s="277"/>
      <c r="IRA133" s="277"/>
      <c r="IRB133" s="277"/>
      <c r="IRC133" s="277"/>
      <c r="IRD133" s="277"/>
      <c r="IRE133" s="277"/>
      <c r="IRF133" s="277"/>
      <c r="IRG133" s="277"/>
      <c r="IRH133" s="277"/>
      <c r="IRI133" s="277"/>
      <c r="IRJ133" s="277"/>
      <c r="IRK133" s="277"/>
      <c r="IRL133" s="277"/>
      <c r="IRM133" s="277"/>
      <c r="IRN133" s="277"/>
      <c r="IRO133" s="277"/>
      <c r="IRP133" s="277"/>
      <c r="IRQ133" s="277"/>
      <c r="IRR133" s="277"/>
      <c r="IRS133" s="277"/>
      <c r="IRT133" s="277"/>
      <c r="IRU133" s="277"/>
      <c r="IRV133" s="277"/>
      <c r="IRW133" s="277"/>
      <c r="IRX133" s="277"/>
      <c r="IRY133" s="277"/>
      <c r="IRZ133" s="277"/>
      <c r="ISA133" s="277"/>
      <c r="ISB133" s="277"/>
      <c r="ISC133" s="277"/>
      <c r="ISD133" s="277"/>
      <c r="ISE133" s="277"/>
      <c r="ISF133" s="277"/>
      <c r="ISG133" s="277"/>
      <c r="ISH133" s="277"/>
      <c r="ISI133" s="277"/>
      <c r="ISJ133" s="277"/>
      <c r="ISK133" s="277"/>
      <c r="ISL133" s="277"/>
      <c r="ISM133" s="277"/>
      <c r="ISN133" s="277"/>
      <c r="ISO133" s="277"/>
      <c r="ISP133" s="277"/>
      <c r="ISQ133" s="277"/>
      <c r="ISR133" s="277"/>
      <c r="ISS133" s="277"/>
      <c r="IST133" s="277"/>
      <c r="ISU133" s="277"/>
      <c r="ISV133" s="277"/>
      <c r="ISW133" s="277"/>
      <c r="ISX133" s="277"/>
      <c r="ISY133" s="277"/>
      <c r="ISZ133" s="277"/>
      <c r="ITA133" s="277"/>
      <c r="ITB133" s="277"/>
      <c r="ITC133" s="277"/>
      <c r="ITD133" s="277"/>
      <c r="ITE133" s="277"/>
      <c r="ITF133" s="277"/>
      <c r="ITG133" s="277"/>
      <c r="ITH133" s="277"/>
      <c r="ITI133" s="277"/>
      <c r="ITJ133" s="277"/>
      <c r="ITK133" s="277"/>
      <c r="ITL133" s="277"/>
      <c r="ITM133" s="277"/>
      <c r="ITN133" s="277"/>
      <c r="ITO133" s="277"/>
      <c r="ITP133" s="277"/>
      <c r="ITQ133" s="277"/>
      <c r="ITR133" s="277"/>
      <c r="ITS133" s="277"/>
      <c r="ITT133" s="277"/>
      <c r="ITU133" s="277"/>
      <c r="ITV133" s="277"/>
      <c r="ITW133" s="277"/>
      <c r="ITX133" s="277"/>
      <c r="ITY133" s="277"/>
      <c r="ITZ133" s="277"/>
      <c r="IUA133" s="277"/>
      <c r="IUB133" s="277"/>
      <c r="IUC133" s="277"/>
      <c r="IUD133" s="277"/>
      <c r="IUE133" s="277"/>
      <c r="IUF133" s="277"/>
      <c r="IUG133" s="277"/>
      <c r="IUH133" s="277"/>
      <c r="IUI133" s="277"/>
      <c r="IUJ133" s="277"/>
      <c r="IUK133" s="277"/>
      <c r="IUL133" s="277"/>
      <c r="IUM133" s="277"/>
      <c r="IUN133" s="277"/>
      <c r="IUO133" s="277"/>
      <c r="IUP133" s="277"/>
      <c r="IUQ133" s="277"/>
      <c r="IUR133" s="277"/>
      <c r="IUS133" s="277"/>
      <c r="IUT133" s="277"/>
      <c r="IUU133" s="277"/>
      <c r="IUV133" s="277"/>
      <c r="IUW133" s="277"/>
      <c r="IUX133" s="277"/>
      <c r="IUY133" s="277"/>
      <c r="IUZ133" s="277"/>
      <c r="IVA133" s="277"/>
      <c r="IVB133" s="277"/>
      <c r="IVC133" s="277"/>
      <c r="IVD133" s="277"/>
      <c r="IVE133" s="277"/>
      <c r="IVF133" s="277"/>
      <c r="IVG133" s="277"/>
      <c r="IVH133" s="277"/>
      <c r="IVI133" s="277"/>
      <c r="IVJ133" s="277"/>
      <c r="IVK133" s="277"/>
      <c r="IVL133" s="277"/>
      <c r="IVM133" s="277"/>
      <c r="IVN133" s="277"/>
      <c r="IVO133" s="277"/>
      <c r="IVP133" s="277"/>
      <c r="IVQ133" s="277"/>
      <c r="IVR133" s="277"/>
      <c r="IVS133" s="277"/>
      <c r="IVT133" s="277"/>
      <c r="IVU133" s="277"/>
      <c r="IVV133" s="277"/>
      <c r="IVW133" s="277"/>
      <c r="IVX133" s="277"/>
      <c r="IVY133" s="277"/>
      <c r="IVZ133" s="277"/>
      <c r="IWA133" s="277"/>
      <c r="IWB133" s="277"/>
      <c r="IWC133" s="277"/>
      <c r="IWD133" s="277"/>
      <c r="IWE133" s="277"/>
      <c r="IWF133" s="277"/>
      <c r="IWG133" s="277"/>
      <c r="IWH133" s="277"/>
      <c r="IWI133" s="277"/>
      <c r="IWJ133" s="277"/>
      <c r="IWK133" s="277"/>
      <c r="IWL133" s="277"/>
      <c r="IWM133" s="277"/>
      <c r="IWN133" s="277"/>
      <c r="IWO133" s="277"/>
      <c r="IWP133" s="277"/>
      <c r="IWQ133" s="277"/>
      <c r="IWR133" s="277"/>
      <c r="IWS133" s="277"/>
      <c r="IWT133" s="277"/>
      <c r="IWU133" s="277"/>
      <c r="IWV133" s="277"/>
      <c r="IWW133" s="277"/>
      <c r="IWX133" s="277"/>
      <c r="IWY133" s="277"/>
      <c r="IWZ133" s="277"/>
      <c r="IXA133" s="277"/>
      <c r="IXB133" s="277"/>
      <c r="IXC133" s="277"/>
      <c r="IXD133" s="277"/>
      <c r="IXE133" s="277"/>
      <c r="IXF133" s="277"/>
      <c r="IXG133" s="277"/>
      <c r="IXH133" s="277"/>
      <c r="IXI133" s="277"/>
      <c r="IXJ133" s="277"/>
      <c r="IXK133" s="277"/>
      <c r="IXL133" s="277"/>
      <c r="IXM133" s="277"/>
      <c r="IXN133" s="277"/>
      <c r="IXO133" s="277"/>
      <c r="IXP133" s="277"/>
      <c r="IXQ133" s="277"/>
      <c r="IXR133" s="277"/>
      <c r="IXS133" s="277"/>
      <c r="IXT133" s="277"/>
      <c r="IXU133" s="277"/>
      <c r="IXV133" s="277"/>
      <c r="IXW133" s="277"/>
      <c r="IXX133" s="277"/>
      <c r="IXY133" s="277"/>
      <c r="IXZ133" s="277"/>
      <c r="IYA133" s="277"/>
      <c r="IYB133" s="277"/>
      <c r="IYC133" s="277"/>
      <c r="IYD133" s="277"/>
      <c r="IYE133" s="277"/>
      <c r="IYF133" s="277"/>
      <c r="IYG133" s="277"/>
      <c r="IYH133" s="277"/>
      <c r="IYI133" s="277"/>
      <c r="IYJ133" s="277"/>
      <c r="IYK133" s="277"/>
      <c r="IYL133" s="277"/>
      <c r="IYM133" s="277"/>
      <c r="IYN133" s="277"/>
      <c r="IYO133" s="277"/>
      <c r="IYP133" s="277"/>
      <c r="IYQ133" s="277"/>
      <c r="IYR133" s="277"/>
      <c r="IYS133" s="277"/>
      <c r="IYT133" s="277"/>
      <c r="IYU133" s="277"/>
      <c r="IYV133" s="277"/>
      <c r="IYW133" s="277"/>
      <c r="IYX133" s="277"/>
      <c r="IYY133" s="277"/>
      <c r="IYZ133" s="277"/>
      <c r="IZA133" s="277"/>
      <c r="IZB133" s="277"/>
      <c r="IZC133" s="277"/>
      <c r="IZD133" s="277"/>
      <c r="IZE133" s="277"/>
      <c r="IZF133" s="277"/>
      <c r="IZG133" s="277"/>
      <c r="IZH133" s="277"/>
      <c r="IZI133" s="277"/>
      <c r="IZJ133" s="277"/>
      <c r="IZK133" s="277"/>
      <c r="IZL133" s="277"/>
      <c r="IZM133" s="277"/>
      <c r="IZN133" s="277"/>
      <c r="IZO133" s="277"/>
      <c r="IZP133" s="277"/>
      <c r="IZQ133" s="277"/>
      <c r="IZR133" s="277"/>
      <c r="IZS133" s="277"/>
      <c r="IZT133" s="277"/>
      <c r="IZU133" s="277"/>
      <c r="IZV133" s="277"/>
      <c r="IZW133" s="277"/>
      <c r="IZX133" s="277"/>
      <c r="IZY133" s="277"/>
      <c r="IZZ133" s="277"/>
      <c r="JAA133" s="277"/>
      <c r="JAB133" s="277"/>
      <c r="JAC133" s="277"/>
      <c r="JAD133" s="277"/>
      <c r="JAE133" s="277"/>
      <c r="JAF133" s="277"/>
      <c r="JAG133" s="277"/>
      <c r="JAH133" s="277"/>
      <c r="JAI133" s="277"/>
      <c r="JAJ133" s="277"/>
      <c r="JAK133" s="277"/>
      <c r="JAL133" s="277"/>
      <c r="JAM133" s="277"/>
      <c r="JAN133" s="277"/>
      <c r="JAO133" s="277"/>
      <c r="JAP133" s="277"/>
      <c r="JAQ133" s="277"/>
      <c r="JAR133" s="277"/>
      <c r="JAS133" s="277"/>
      <c r="JAT133" s="277"/>
      <c r="JAU133" s="277"/>
      <c r="JAV133" s="277"/>
      <c r="JAW133" s="277"/>
      <c r="JAX133" s="277"/>
      <c r="JAY133" s="277"/>
      <c r="JAZ133" s="277"/>
      <c r="JBA133" s="277"/>
      <c r="JBB133" s="277"/>
      <c r="JBC133" s="277"/>
      <c r="JBD133" s="277"/>
      <c r="JBE133" s="277"/>
      <c r="JBF133" s="277"/>
      <c r="JBG133" s="277"/>
      <c r="JBH133" s="277"/>
      <c r="JBI133" s="277"/>
      <c r="JBJ133" s="277"/>
      <c r="JBK133" s="277"/>
      <c r="JBL133" s="277"/>
      <c r="JBM133" s="277"/>
      <c r="JBN133" s="277"/>
      <c r="JBO133" s="277"/>
      <c r="JBP133" s="277"/>
      <c r="JBQ133" s="277"/>
      <c r="JBR133" s="277"/>
      <c r="JBS133" s="277"/>
      <c r="JBT133" s="277"/>
      <c r="JBU133" s="277"/>
      <c r="JBV133" s="277"/>
      <c r="JBW133" s="277"/>
      <c r="JBX133" s="277"/>
      <c r="JBY133" s="277"/>
      <c r="JBZ133" s="277"/>
      <c r="JCA133" s="277"/>
      <c r="JCB133" s="277"/>
      <c r="JCC133" s="277"/>
      <c r="JCD133" s="277"/>
      <c r="JCE133" s="277"/>
      <c r="JCF133" s="277"/>
      <c r="JCG133" s="277"/>
      <c r="JCH133" s="277"/>
      <c r="JCI133" s="277"/>
      <c r="JCJ133" s="277"/>
      <c r="JCK133" s="277"/>
      <c r="JCL133" s="277"/>
      <c r="JCM133" s="277"/>
      <c r="JCN133" s="277"/>
      <c r="JCO133" s="277"/>
      <c r="JCP133" s="277"/>
      <c r="JCQ133" s="277"/>
      <c r="JCR133" s="277"/>
      <c r="JCS133" s="277"/>
      <c r="JCT133" s="277"/>
      <c r="JCU133" s="277"/>
      <c r="JCV133" s="277"/>
      <c r="JCW133" s="277"/>
      <c r="JCX133" s="277"/>
      <c r="JCY133" s="277"/>
      <c r="JCZ133" s="277"/>
      <c r="JDA133" s="277"/>
      <c r="JDB133" s="277"/>
      <c r="JDC133" s="277"/>
      <c r="JDD133" s="277"/>
      <c r="JDE133" s="277"/>
      <c r="JDF133" s="277"/>
      <c r="JDG133" s="277"/>
      <c r="JDH133" s="277"/>
      <c r="JDI133" s="277"/>
      <c r="JDJ133" s="277"/>
      <c r="JDK133" s="277"/>
      <c r="JDL133" s="277"/>
      <c r="JDM133" s="277"/>
      <c r="JDN133" s="277"/>
      <c r="JDO133" s="277"/>
      <c r="JDP133" s="277"/>
      <c r="JDQ133" s="277"/>
      <c r="JDR133" s="277"/>
      <c r="JDS133" s="277"/>
      <c r="JDT133" s="277"/>
      <c r="JDU133" s="277"/>
      <c r="JDV133" s="277"/>
      <c r="JDW133" s="277"/>
      <c r="JDX133" s="277"/>
      <c r="JDY133" s="277"/>
      <c r="JDZ133" s="277"/>
      <c r="JEA133" s="277"/>
      <c r="JEB133" s="277"/>
      <c r="JEC133" s="277"/>
      <c r="JED133" s="277"/>
      <c r="JEE133" s="277"/>
      <c r="JEF133" s="277"/>
      <c r="JEG133" s="277"/>
      <c r="JEH133" s="277"/>
      <c r="JEI133" s="277"/>
      <c r="JEJ133" s="277"/>
      <c r="JEK133" s="277"/>
      <c r="JEL133" s="277"/>
      <c r="JEM133" s="277"/>
      <c r="JEN133" s="277"/>
      <c r="JEO133" s="277"/>
      <c r="JEP133" s="277"/>
      <c r="JEQ133" s="277"/>
      <c r="JER133" s="277"/>
      <c r="JES133" s="277"/>
      <c r="JET133" s="277"/>
      <c r="JEU133" s="277"/>
      <c r="JEV133" s="277"/>
      <c r="JEW133" s="277"/>
      <c r="JEX133" s="277"/>
      <c r="JEY133" s="277"/>
      <c r="JEZ133" s="277"/>
      <c r="JFA133" s="277"/>
      <c r="JFB133" s="277"/>
      <c r="JFC133" s="277"/>
      <c r="JFD133" s="277"/>
      <c r="JFE133" s="277"/>
      <c r="JFF133" s="277"/>
      <c r="JFG133" s="277"/>
      <c r="JFH133" s="277"/>
      <c r="JFI133" s="277"/>
      <c r="JFJ133" s="277"/>
      <c r="JFK133" s="277"/>
      <c r="JFL133" s="277"/>
      <c r="JFM133" s="277"/>
      <c r="JFN133" s="277"/>
      <c r="JFO133" s="277"/>
      <c r="JFP133" s="277"/>
      <c r="JFQ133" s="277"/>
      <c r="JFR133" s="277"/>
      <c r="JFS133" s="277"/>
      <c r="JFT133" s="277"/>
      <c r="JFU133" s="277"/>
      <c r="JFV133" s="277"/>
      <c r="JFW133" s="277"/>
      <c r="JFX133" s="277"/>
      <c r="JFY133" s="277"/>
      <c r="JFZ133" s="277"/>
      <c r="JGA133" s="277"/>
      <c r="JGB133" s="277"/>
      <c r="JGC133" s="277"/>
      <c r="JGD133" s="277"/>
      <c r="JGE133" s="277"/>
      <c r="JGF133" s="277"/>
      <c r="JGG133" s="277"/>
      <c r="JGH133" s="277"/>
      <c r="JGI133" s="277"/>
      <c r="JGJ133" s="277"/>
      <c r="JGK133" s="277"/>
      <c r="JGL133" s="277"/>
      <c r="JGM133" s="277"/>
      <c r="JGN133" s="277"/>
      <c r="JGO133" s="277"/>
      <c r="JGP133" s="277"/>
      <c r="JGQ133" s="277"/>
      <c r="JGR133" s="277"/>
      <c r="JGS133" s="277"/>
      <c r="JGT133" s="277"/>
      <c r="JGU133" s="277"/>
      <c r="JGV133" s="277"/>
      <c r="JGW133" s="277"/>
      <c r="JGX133" s="277"/>
      <c r="JGY133" s="277"/>
      <c r="JGZ133" s="277"/>
      <c r="JHA133" s="277"/>
      <c r="JHB133" s="277"/>
      <c r="JHC133" s="277"/>
      <c r="JHD133" s="277"/>
      <c r="JHE133" s="277"/>
      <c r="JHF133" s="277"/>
      <c r="JHG133" s="277"/>
      <c r="JHH133" s="277"/>
      <c r="JHI133" s="277"/>
      <c r="JHJ133" s="277"/>
      <c r="JHK133" s="277"/>
      <c r="JHL133" s="277"/>
      <c r="JHM133" s="277"/>
      <c r="JHN133" s="277"/>
      <c r="JHO133" s="277"/>
      <c r="JHP133" s="277"/>
      <c r="JHQ133" s="277"/>
      <c r="JHR133" s="277"/>
      <c r="JHS133" s="277"/>
      <c r="JHT133" s="277"/>
      <c r="JHU133" s="277"/>
      <c r="JHV133" s="277"/>
      <c r="JHW133" s="277"/>
      <c r="JHX133" s="277"/>
      <c r="JHY133" s="277"/>
      <c r="JHZ133" s="277"/>
      <c r="JIA133" s="277"/>
      <c r="JIB133" s="277"/>
      <c r="JIC133" s="277"/>
      <c r="JID133" s="277"/>
      <c r="JIE133" s="277"/>
      <c r="JIF133" s="277"/>
      <c r="JIG133" s="277"/>
      <c r="JIH133" s="277"/>
      <c r="JII133" s="277"/>
      <c r="JIJ133" s="277"/>
      <c r="JIK133" s="277"/>
      <c r="JIL133" s="277"/>
      <c r="JIM133" s="277"/>
      <c r="JIN133" s="277"/>
      <c r="JIO133" s="277"/>
      <c r="JIP133" s="277"/>
      <c r="JIQ133" s="277"/>
      <c r="JIR133" s="277"/>
      <c r="JIS133" s="277"/>
      <c r="JIT133" s="277"/>
      <c r="JIU133" s="277"/>
      <c r="JIV133" s="277"/>
      <c r="JIW133" s="277"/>
      <c r="JIX133" s="277"/>
      <c r="JIY133" s="277"/>
      <c r="JIZ133" s="277"/>
      <c r="JJA133" s="277"/>
      <c r="JJB133" s="277"/>
      <c r="JJC133" s="277"/>
      <c r="JJD133" s="277"/>
      <c r="JJE133" s="277"/>
      <c r="JJF133" s="277"/>
      <c r="JJG133" s="277"/>
      <c r="JJH133" s="277"/>
      <c r="JJI133" s="277"/>
      <c r="JJJ133" s="277"/>
      <c r="JJK133" s="277"/>
      <c r="JJL133" s="277"/>
      <c r="JJM133" s="277"/>
      <c r="JJN133" s="277"/>
      <c r="JJO133" s="277"/>
      <c r="JJP133" s="277"/>
      <c r="JJQ133" s="277"/>
      <c r="JJR133" s="277"/>
      <c r="JJS133" s="277"/>
      <c r="JJT133" s="277"/>
      <c r="JJU133" s="277"/>
      <c r="JJV133" s="277"/>
      <c r="JJW133" s="277"/>
      <c r="JJX133" s="277"/>
      <c r="JJY133" s="277"/>
      <c r="JJZ133" s="277"/>
      <c r="JKA133" s="277"/>
      <c r="JKB133" s="277"/>
      <c r="JKC133" s="277"/>
      <c r="JKD133" s="277"/>
      <c r="JKE133" s="277"/>
      <c r="JKF133" s="277"/>
      <c r="JKG133" s="277"/>
      <c r="JKH133" s="277"/>
      <c r="JKI133" s="277"/>
      <c r="JKJ133" s="277"/>
      <c r="JKK133" s="277"/>
      <c r="JKL133" s="277"/>
      <c r="JKM133" s="277"/>
      <c r="JKN133" s="277"/>
      <c r="JKO133" s="277"/>
      <c r="JKP133" s="277"/>
      <c r="JKQ133" s="277"/>
      <c r="JKR133" s="277"/>
      <c r="JKS133" s="277"/>
      <c r="JKT133" s="277"/>
      <c r="JKU133" s="277"/>
      <c r="JKV133" s="277"/>
      <c r="JKW133" s="277"/>
      <c r="JKX133" s="277"/>
      <c r="JKY133" s="277"/>
      <c r="JKZ133" s="277"/>
      <c r="JLA133" s="277"/>
      <c r="JLB133" s="277"/>
      <c r="JLC133" s="277"/>
      <c r="JLD133" s="277"/>
      <c r="JLE133" s="277"/>
      <c r="JLF133" s="277"/>
      <c r="JLG133" s="277"/>
      <c r="JLH133" s="277"/>
      <c r="JLI133" s="277"/>
      <c r="JLJ133" s="277"/>
      <c r="JLK133" s="277"/>
      <c r="JLL133" s="277"/>
      <c r="JLM133" s="277"/>
      <c r="JLN133" s="277"/>
      <c r="JLO133" s="277"/>
      <c r="JLP133" s="277"/>
      <c r="JLQ133" s="277"/>
      <c r="JLR133" s="277"/>
      <c r="JLS133" s="277"/>
      <c r="JLT133" s="277"/>
      <c r="JLU133" s="277"/>
      <c r="JLV133" s="277"/>
      <c r="JLW133" s="277"/>
      <c r="JLX133" s="277"/>
      <c r="JLY133" s="277"/>
      <c r="JLZ133" s="277"/>
      <c r="JMA133" s="277"/>
      <c r="JMB133" s="277"/>
      <c r="JMC133" s="277"/>
      <c r="JMD133" s="277"/>
      <c r="JME133" s="277"/>
      <c r="JMF133" s="277"/>
      <c r="JMG133" s="277"/>
      <c r="JMH133" s="277"/>
      <c r="JMI133" s="277"/>
      <c r="JMJ133" s="277"/>
      <c r="JMK133" s="277"/>
      <c r="JML133" s="277"/>
      <c r="JMM133" s="277"/>
      <c r="JMN133" s="277"/>
      <c r="JMO133" s="277"/>
      <c r="JMP133" s="277"/>
      <c r="JMQ133" s="277"/>
      <c r="JMR133" s="277"/>
      <c r="JMS133" s="277"/>
      <c r="JMT133" s="277"/>
      <c r="JMU133" s="277"/>
      <c r="JMV133" s="277"/>
      <c r="JMW133" s="277"/>
      <c r="JMX133" s="277"/>
      <c r="JMY133" s="277"/>
      <c r="JMZ133" s="277"/>
      <c r="JNA133" s="277"/>
      <c r="JNB133" s="277"/>
      <c r="JNC133" s="277"/>
      <c r="JND133" s="277"/>
      <c r="JNE133" s="277"/>
      <c r="JNF133" s="277"/>
      <c r="JNG133" s="277"/>
      <c r="JNH133" s="277"/>
      <c r="JNI133" s="277"/>
      <c r="JNJ133" s="277"/>
      <c r="JNK133" s="277"/>
      <c r="JNL133" s="277"/>
      <c r="JNM133" s="277"/>
      <c r="JNN133" s="277"/>
      <c r="JNO133" s="277"/>
      <c r="JNP133" s="277"/>
      <c r="JNQ133" s="277"/>
      <c r="JNR133" s="277"/>
      <c r="JNS133" s="277"/>
      <c r="JNT133" s="277"/>
      <c r="JNU133" s="277"/>
      <c r="JNV133" s="277"/>
      <c r="JNW133" s="277"/>
      <c r="JNX133" s="277"/>
      <c r="JNY133" s="277"/>
      <c r="JNZ133" s="277"/>
      <c r="JOA133" s="277"/>
      <c r="JOB133" s="277"/>
      <c r="JOC133" s="277"/>
      <c r="JOD133" s="277"/>
      <c r="JOE133" s="277"/>
      <c r="JOF133" s="277"/>
      <c r="JOG133" s="277"/>
      <c r="JOH133" s="277"/>
      <c r="JOI133" s="277"/>
      <c r="JOJ133" s="277"/>
      <c r="JOK133" s="277"/>
      <c r="JOL133" s="277"/>
      <c r="JOM133" s="277"/>
      <c r="JON133" s="277"/>
      <c r="JOO133" s="277"/>
      <c r="JOP133" s="277"/>
      <c r="JOQ133" s="277"/>
      <c r="JOR133" s="277"/>
      <c r="JOS133" s="277"/>
      <c r="JOT133" s="277"/>
      <c r="JOU133" s="277"/>
      <c r="JOV133" s="277"/>
      <c r="JOW133" s="277"/>
      <c r="JOX133" s="277"/>
      <c r="JOY133" s="277"/>
      <c r="JOZ133" s="277"/>
      <c r="JPA133" s="277"/>
      <c r="JPB133" s="277"/>
      <c r="JPC133" s="277"/>
      <c r="JPD133" s="277"/>
      <c r="JPE133" s="277"/>
      <c r="JPF133" s="277"/>
      <c r="JPG133" s="277"/>
      <c r="JPH133" s="277"/>
      <c r="JPI133" s="277"/>
      <c r="JPJ133" s="277"/>
      <c r="JPK133" s="277"/>
      <c r="JPL133" s="277"/>
      <c r="JPM133" s="277"/>
      <c r="JPN133" s="277"/>
      <c r="JPO133" s="277"/>
      <c r="JPP133" s="277"/>
      <c r="JPQ133" s="277"/>
      <c r="JPR133" s="277"/>
      <c r="JPS133" s="277"/>
      <c r="JPT133" s="277"/>
      <c r="JPU133" s="277"/>
      <c r="JPV133" s="277"/>
      <c r="JPW133" s="277"/>
      <c r="JPX133" s="277"/>
      <c r="JPY133" s="277"/>
      <c r="JPZ133" s="277"/>
      <c r="JQA133" s="277"/>
      <c r="JQB133" s="277"/>
      <c r="JQC133" s="277"/>
      <c r="JQD133" s="277"/>
      <c r="JQE133" s="277"/>
      <c r="JQF133" s="277"/>
      <c r="JQG133" s="277"/>
      <c r="JQH133" s="277"/>
      <c r="JQI133" s="277"/>
      <c r="JQJ133" s="277"/>
      <c r="JQK133" s="277"/>
      <c r="JQL133" s="277"/>
      <c r="JQM133" s="277"/>
      <c r="JQN133" s="277"/>
      <c r="JQO133" s="277"/>
      <c r="JQP133" s="277"/>
      <c r="JQQ133" s="277"/>
      <c r="JQR133" s="277"/>
      <c r="JQS133" s="277"/>
      <c r="JQT133" s="277"/>
      <c r="JQU133" s="277"/>
      <c r="JQV133" s="277"/>
      <c r="JQW133" s="277"/>
      <c r="JQX133" s="277"/>
      <c r="JQY133" s="277"/>
      <c r="JQZ133" s="277"/>
      <c r="JRA133" s="277"/>
      <c r="JRB133" s="277"/>
      <c r="JRC133" s="277"/>
      <c r="JRD133" s="277"/>
      <c r="JRE133" s="277"/>
      <c r="JRF133" s="277"/>
      <c r="JRG133" s="277"/>
      <c r="JRH133" s="277"/>
      <c r="JRI133" s="277"/>
      <c r="JRJ133" s="277"/>
      <c r="JRK133" s="277"/>
      <c r="JRL133" s="277"/>
      <c r="JRM133" s="277"/>
      <c r="JRN133" s="277"/>
      <c r="JRO133" s="277"/>
      <c r="JRP133" s="277"/>
      <c r="JRQ133" s="277"/>
      <c r="JRR133" s="277"/>
      <c r="JRS133" s="277"/>
      <c r="JRT133" s="277"/>
      <c r="JRU133" s="277"/>
      <c r="JRV133" s="277"/>
      <c r="JRW133" s="277"/>
      <c r="JRX133" s="277"/>
      <c r="JRY133" s="277"/>
      <c r="JRZ133" s="277"/>
      <c r="JSA133" s="277"/>
      <c r="JSB133" s="277"/>
      <c r="JSC133" s="277"/>
      <c r="JSD133" s="277"/>
      <c r="JSE133" s="277"/>
      <c r="JSF133" s="277"/>
      <c r="JSG133" s="277"/>
      <c r="JSH133" s="277"/>
      <c r="JSI133" s="277"/>
      <c r="JSJ133" s="277"/>
      <c r="JSK133" s="277"/>
      <c r="JSL133" s="277"/>
      <c r="JSM133" s="277"/>
      <c r="JSN133" s="277"/>
      <c r="JSO133" s="277"/>
      <c r="JSP133" s="277"/>
      <c r="JSQ133" s="277"/>
      <c r="JSR133" s="277"/>
      <c r="JSS133" s="277"/>
      <c r="JST133" s="277"/>
      <c r="JSU133" s="277"/>
      <c r="JSV133" s="277"/>
      <c r="JSW133" s="277"/>
      <c r="JSX133" s="277"/>
      <c r="JSY133" s="277"/>
      <c r="JSZ133" s="277"/>
      <c r="JTA133" s="277"/>
      <c r="JTB133" s="277"/>
      <c r="JTC133" s="277"/>
      <c r="JTD133" s="277"/>
      <c r="JTE133" s="277"/>
      <c r="JTF133" s="277"/>
      <c r="JTG133" s="277"/>
      <c r="JTH133" s="277"/>
      <c r="JTI133" s="277"/>
      <c r="JTJ133" s="277"/>
      <c r="JTK133" s="277"/>
      <c r="JTL133" s="277"/>
      <c r="JTM133" s="277"/>
      <c r="JTN133" s="277"/>
      <c r="JTO133" s="277"/>
      <c r="JTP133" s="277"/>
      <c r="JTQ133" s="277"/>
      <c r="JTR133" s="277"/>
      <c r="JTS133" s="277"/>
      <c r="JTT133" s="277"/>
      <c r="JTU133" s="277"/>
      <c r="JTV133" s="277"/>
      <c r="JTW133" s="277"/>
      <c r="JTX133" s="277"/>
      <c r="JTY133" s="277"/>
      <c r="JTZ133" s="277"/>
      <c r="JUA133" s="277"/>
      <c r="JUB133" s="277"/>
      <c r="JUC133" s="277"/>
      <c r="JUD133" s="277"/>
      <c r="JUE133" s="277"/>
      <c r="JUF133" s="277"/>
      <c r="JUG133" s="277"/>
      <c r="JUH133" s="277"/>
      <c r="JUI133" s="277"/>
      <c r="JUJ133" s="277"/>
      <c r="JUK133" s="277"/>
      <c r="JUL133" s="277"/>
      <c r="JUM133" s="277"/>
      <c r="JUN133" s="277"/>
      <c r="JUO133" s="277"/>
      <c r="JUP133" s="277"/>
      <c r="JUQ133" s="277"/>
      <c r="JUR133" s="277"/>
      <c r="JUS133" s="277"/>
      <c r="JUT133" s="277"/>
      <c r="JUU133" s="277"/>
      <c r="JUV133" s="277"/>
      <c r="JUW133" s="277"/>
      <c r="JUX133" s="277"/>
      <c r="JUY133" s="277"/>
      <c r="JUZ133" s="277"/>
      <c r="JVA133" s="277"/>
      <c r="JVB133" s="277"/>
      <c r="JVC133" s="277"/>
      <c r="JVD133" s="277"/>
      <c r="JVE133" s="277"/>
      <c r="JVF133" s="277"/>
      <c r="JVG133" s="277"/>
      <c r="JVH133" s="277"/>
      <c r="JVI133" s="277"/>
      <c r="JVJ133" s="277"/>
      <c r="JVK133" s="277"/>
      <c r="JVL133" s="277"/>
      <c r="JVM133" s="277"/>
      <c r="JVN133" s="277"/>
      <c r="JVO133" s="277"/>
      <c r="JVP133" s="277"/>
      <c r="JVQ133" s="277"/>
      <c r="JVR133" s="277"/>
      <c r="JVS133" s="277"/>
      <c r="JVT133" s="277"/>
      <c r="JVU133" s="277"/>
      <c r="JVV133" s="277"/>
      <c r="JVW133" s="277"/>
      <c r="JVX133" s="277"/>
      <c r="JVY133" s="277"/>
      <c r="JVZ133" s="277"/>
      <c r="JWA133" s="277"/>
      <c r="JWB133" s="277"/>
      <c r="JWC133" s="277"/>
      <c r="JWD133" s="277"/>
      <c r="JWE133" s="277"/>
      <c r="JWF133" s="277"/>
      <c r="JWG133" s="277"/>
      <c r="JWH133" s="277"/>
      <c r="JWI133" s="277"/>
      <c r="JWJ133" s="277"/>
      <c r="JWK133" s="277"/>
      <c r="JWL133" s="277"/>
      <c r="JWM133" s="277"/>
      <c r="JWN133" s="277"/>
      <c r="JWO133" s="277"/>
      <c r="JWP133" s="277"/>
      <c r="JWQ133" s="277"/>
      <c r="JWR133" s="277"/>
      <c r="JWS133" s="277"/>
      <c r="JWT133" s="277"/>
      <c r="JWU133" s="277"/>
      <c r="JWV133" s="277"/>
      <c r="JWW133" s="277"/>
      <c r="JWX133" s="277"/>
      <c r="JWY133" s="277"/>
      <c r="JWZ133" s="277"/>
      <c r="JXA133" s="277"/>
      <c r="JXB133" s="277"/>
      <c r="JXC133" s="277"/>
      <c r="JXD133" s="277"/>
      <c r="JXE133" s="277"/>
      <c r="JXF133" s="277"/>
      <c r="JXG133" s="277"/>
      <c r="JXH133" s="277"/>
      <c r="JXI133" s="277"/>
      <c r="JXJ133" s="277"/>
      <c r="JXK133" s="277"/>
      <c r="JXL133" s="277"/>
      <c r="JXM133" s="277"/>
      <c r="JXN133" s="277"/>
      <c r="JXO133" s="277"/>
      <c r="JXP133" s="277"/>
      <c r="JXQ133" s="277"/>
      <c r="JXR133" s="277"/>
      <c r="JXS133" s="277"/>
      <c r="JXT133" s="277"/>
      <c r="JXU133" s="277"/>
      <c r="JXV133" s="277"/>
      <c r="JXW133" s="277"/>
      <c r="JXX133" s="277"/>
      <c r="JXY133" s="277"/>
      <c r="JXZ133" s="277"/>
      <c r="JYA133" s="277"/>
      <c r="JYB133" s="277"/>
      <c r="JYC133" s="277"/>
      <c r="JYD133" s="277"/>
      <c r="JYE133" s="277"/>
      <c r="JYF133" s="277"/>
      <c r="JYG133" s="277"/>
      <c r="JYH133" s="277"/>
      <c r="JYI133" s="277"/>
      <c r="JYJ133" s="277"/>
      <c r="JYK133" s="277"/>
      <c r="JYL133" s="277"/>
      <c r="JYM133" s="277"/>
      <c r="JYN133" s="277"/>
      <c r="JYO133" s="277"/>
      <c r="JYP133" s="277"/>
      <c r="JYQ133" s="277"/>
      <c r="JYR133" s="277"/>
      <c r="JYS133" s="277"/>
      <c r="JYT133" s="277"/>
      <c r="JYU133" s="277"/>
      <c r="JYV133" s="277"/>
      <c r="JYW133" s="277"/>
      <c r="JYX133" s="277"/>
      <c r="JYY133" s="277"/>
      <c r="JYZ133" s="277"/>
      <c r="JZA133" s="277"/>
      <c r="JZB133" s="277"/>
      <c r="JZC133" s="277"/>
      <c r="JZD133" s="277"/>
      <c r="JZE133" s="277"/>
      <c r="JZF133" s="277"/>
      <c r="JZG133" s="277"/>
      <c r="JZH133" s="277"/>
      <c r="JZI133" s="277"/>
      <c r="JZJ133" s="277"/>
      <c r="JZK133" s="277"/>
      <c r="JZL133" s="277"/>
      <c r="JZM133" s="277"/>
      <c r="JZN133" s="277"/>
      <c r="JZO133" s="277"/>
      <c r="JZP133" s="277"/>
      <c r="JZQ133" s="277"/>
      <c r="JZR133" s="277"/>
      <c r="JZS133" s="277"/>
      <c r="JZT133" s="277"/>
      <c r="JZU133" s="277"/>
      <c r="JZV133" s="277"/>
      <c r="JZW133" s="277"/>
      <c r="JZX133" s="277"/>
      <c r="JZY133" s="277"/>
      <c r="JZZ133" s="277"/>
      <c r="KAA133" s="277"/>
      <c r="KAB133" s="277"/>
      <c r="KAC133" s="277"/>
      <c r="KAD133" s="277"/>
      <c r="KAE133" s="277"/>
      <c r="KAF133" s="277"/>
      <c r="KAG133" s="277"/>
      <c r="KAH133" s="277"/>
      <c r="KAI133" s="277"/>
      <c r="KAJ133" s="277"/>
      <c r="KAK133" s="277"/>
      <c r="KAL133" s="277"/>
      <c r="KAM133" s="277"/>
      <c r="KAN133" s="277"/>
      <c r="KAO133" s="277"/>
      <c r="KAP133" s="277"/>
      <c r="KAQ133" s="277"/>
      <c r="KAR133" s="277"/>
      <c r="KAS133" s="277"/>
      <c r="KAT133" s="277"/>
      <c r="KAU133" s="277"/>
      <c r="KAV133" s="277"/>
      <c r="KAW133" s="277"/>
      <c r="KAX133" s="277"/>
      <c r="KAY133" s="277"/>
      <c r="KAZ133" s="277"/>
      <c r="KBA133" s="277"/>
      <c r="KBB133" s="277"/>
      <c r="KBC133" s="277"/>
      <c r="KBD133" s="277"/>
      <c r="KBE133" s="277"/>
      <c r="KBF133" s="277"/>
      <c r="KBG133" s="277"/>
      <c r="KBH133" s="277"/>
      <c r="KBI133" s="277"/>
      <c r="KBJ133" s="277"/>
      <c r="KBK133" s="277"/>
      <c r="KBL133" s="277"/>
      <c r="KBM133" s="277"/>
      <c r="KBN133" s="277"/>
      <c r="KBO133" s="277"/>
      <c r="KBP133" s="277"/>
      <c r="KBQ133" s="277"/>
      <c r="KBR133" s="277"/>
      <c r="KBS133" s="277"/>
      <c r="KBT133" s="277"/>
      <c r="KBU133" s="277"/>
      <c r="KBV133" s="277"/>
      <c r="KBW133" s="277"/>
      <c r="KBX133" s="277"/>
      <c r="KBY133" s="277"/>
      <c r="KBZ133" s="277"/>
      <c r="KCA133" s="277"/>
      <c r="KCB133" s="277"/>
      <c r="KCC133" s="277"/>
      <c r="KCD133" s="277"/>
      <c r="KCE133" s="277"/>
      <c r="KCF133" s="277"/>
      <c r="KCG133" s="277"/>
      <c r="KCH133" s="277"/>
      <c r="KCI133" s="277"/>
      <c r="KCJ133" s="277"/>
      <c r="KCK133" s="277"/>
      <c r="KCL133" s="277"/>
      <c r="KCM133" s="277"/>
      <c r="KCN133" s="277"/>
      <c r="KCO133" s="277"/>
      <c r="KCP133" s="277"/>
      <c r="KCQ133" s="277"/>
      <c r="KCR133" s="277"/>
      <c r="KCS133" s="277"/>
      <c r="KCT133" s="277"/>
      <c r="KCU133" s="277"/>
      <c r="KCV133" s="277"/>
      <c r="KCW133" s="277"/>
      <c r="KCX133" s="277"/>
      <c r="KCY133" s="277"/>
      <c r="KCZ133" s="277"/>
      <c r="KDA133" s="277"/>
      <c r="KDB133" s="277"/>
      <c r="KDC133" s="277"/>
      <c r="KDD133" s="277"/>
      <c r="KDE133" s="277"/>
      <c r="KDF133" s="277"/>
      <c r="KDG133" s="277"/>
      <c r="KDH133" s="277"/>
      <c r="KDI133" s="277"/>
      <c r="KDJ133" s="277"/>
      <c r="KDK133" s="277"/>
      <c r="KDL133" s="277"/>
      <c r="KDM133" s="277"/>
      <c r="KDN133" s="277"/>
      <c r="KDO133" s="277"/>
      <c r="KDP133" s="277"/>
      <c r="KDQ133" s="277"/>
      <c r="KDR133" s="277"/>
      <c r="KDS133" s="277"/>
      <c r="KDT133" s="277"/>
      <c r="KDU133" s="277"/>
      <c r="KDV133" s="277"/>
      <c r="KDW133" s="277"/>
      <c r="KDX133" s="277"/>
      <c r="KDY133" s="277"/>
      <c r="KDZ133" s="277"/>
      <c r="KEA133" s="277"/>
      <c r="KEB133" s="277"/>
      <c r="KEC133" s="277"/>
      <c r="KED133" s="277"/>
      <c r="KEE133" s="277"/>
      <c r="KEF133" s="277"/>
      <c r="KEG133" s="277"/>
      <c r="KEH133" s="277"/>
      <c r="KEI133" s="277"/>
      <c r="KEJ133" s="277"/>
      <c r="KEK133" s="277"/>
      <c r="KEL133" s="277"/>
      <c r="KEM133" s="277"/>
      <c r="KEN133" s="277"/>
      <c r="KEO133" s="277"/>
      <c r="KEP133" s="277"/>
      <c r="KEQ133" s="277"/>
      <c r="KER133" s="277"/>
      <c r="KES133" s="277"/>
      <c r="KET133" s="277"/>
      <c r="KEU133" s="277"/>
      <c r="KEV133" s="277"/>
      <c r="KEW133" s="277"/>
      <c r="KEX133" s="277"/>
      <c r="KEY133" s="277"/>
      <c r="KEZ133" s="277"/>
      <c r="KFA133" s="277"/>
      <c r="KFB133" s="277"/>
      <c r="KFC133" s="277"/>
      <c r="KFD133" s="277"/>
      <c r="KFE133" s="277"/>
      <c r="KFF133" s="277"/>
      <c r="KFG133" s="277"/>
      <c r="KFH133" s="277"/>
      <c r="KFI133" s="277"/>
      <c r="KFJ133" s="277"/>
      <c r="KFK133" s="277"/>
      <c r="KFL133" s="277"/>
      <c r="KFM133" s="277"/>
      <c r="KFN133" s="277"/>
      <c r="KFO133" s="277"/>
      <c r="KFP133" s="277"/>
      <c r="KFQ133" s="277"/>
      <c r="KFR133" s="277"/>
      <c r="KFS133" s="277"/>
      <c r="KFT133" s="277"/>
      <c r="KFU133" s="277"/>
      <c r="KFV133" s="277"/>
      <c r="KFW133" s="277"/>
      <c r="KFX133" s="277"/>
      <c r="KFY133" s="277"/>
      <c r="KFZ133" s="277"/>
      <c r="KGA133" s="277"/>
      <c r="KGB133" s="277"/>
      <c r="KGC133" s="277"/>
      <c r="KGD133" s="277"/>
      <c r="KGE133" s="277"/>
      <c r="KGF133" s="277"/>
      <c r="KGG133" s="277"/>
      <c r="KGH133" s="277"/>
      <c r="KGI133" s="277"/>
      <c r="KGJ133" s="277"/>
      <c r="KGK133" s="277"/>
      <c r="KGL133" s="277"/>
      <c r="KGM133" s="277"/>
      <c r="KGN133" s="277"/>
      <c r="KGO133" s="277"/>
      <c r="KGP133" s="277"/>
      <c r="KGQ133" s="277"/>
      <c r="KGR133" s="277"/>
      <c r="KGS133" s="277"/>
      <c r="KGT133" s="277"/>
      <c r="KGU133" s="277"/>
      <c r="KGV133" s="277"/>
      <c r="KGW133" s="277"/>
      <c r="KGX133" s="277"/>
      <c r="KGY133" s="277"/>
      <c r="KGZ133" s="277"/>
      <c r="KHA133" s="277"/>
      <c r="KHB133" s="277"/>
      <c r="KHC133" s="277"/>
      <c r="KHD133" s="277"/>
      <c r="KHE133" s="277"/>
      <c r="KHF133" s="277"/>
      <c r="KHG133" s="277"/>
      <c r="KHH133" s="277"/>
      <c r="KHI133" s="277"/>
      <c r="KHJ133" s="277"/>
      <c r="KHK133" s="277"/>
      <c r="KHL133" s="277"/>
      <c r="KHM133" s="277"/>
      <c r="KHN133" s="277"/>
      <c r="KHO133" s="277"/>
      <c r="KHP133" s="277"/>
      <c r="KHQ133" s="277"/>
      <c r="KHR133" s="277"/>
      <c r="KHS133" s="277"/>
      <c r="KHT133" s="277"/>
      <c r="KHU133" s="277"/>
      <c r="KHV133" s="277"/>
      <c r="KHW133" s="277"/>
      <c r="KHX133" s="277"/>
      <c r="KHY133" s="277"/>
      <c r="KHZ133" s="277"/>
      <c r="KIA133" s="277"/>
      <c r="KIB133" s="277"/>
      <c r="KIC133" s="277"/>
      <c r="KID133" s="277"/>
      <c r="KIE133" s="277"/>
      <c r="KIF133" s="277"/>
      <c r="KIG133" s="277"/>
      <c r="KIH133" s="277"/>
      <c r="KII133" s="277"/>
      <c r="KIJ133" s="277"/>
      <c r="KIK133" s="277"/>
      <c r="KIL133" s="277"/>
      <c r="KIM133" s="277"/>
      <c r="KIN133" s="277"/>
      <c r="KIO133" s="277"/>
      <c r="KIP133" s="277"/>
      <c r="KIQ133" s="277"/>
      <c r="KIR133" s="277"/>
      <c r="KIS133" s="277"/>
      <c r="KIT133" s="277"/>
      <c r="KIU133" s="277"/>
      <c r="KIV133" s="277"/>
      <c r="KIW133" s="277"/>
      <c r="KIX133" s="277"/>
      <c r="KIY133" s="277"/>
      <c r="KIZ133" s="277"/>
      <c r="KJA133" s="277"/>
      <c r="KJB133" s="277"/>
      <c r="KJC133" s="277"/>
      <c r="KJD133" s="277"/>
      <c r="KJE133" s="277"/>
      <c r="KJF133" s="277"/>
      <c r="KJG133" s="277"/>
      <c r="KJH133" s="277"/>
      <c r="KJI133" s="277"/>
      <c r="KJJ133" s="277"/>
      <c r="KJK133" s="277"/>
      <c r="KJL133" s="277"/>
      <c r="KJM133" s="277"/>
      <c r="KJN133" s="277"/>
      <c r="KJO133" s="277"/>
      <c r="KJP133" s="277"/>
      <c r="KJQ133" s="277"/>
      <c r="KJR133" s="277"/>
      <c r="KJS133" s="277"/>
      <c r="KJT133" s="277"/>
      <c r="KJU133" s="277"/>
      <c r="KJV133" s="277"/>
      <c r="KJW133" s="277"/>
      <c r="KJX133" s="277"/>
      <c r="KJY133" s="277"/>
      <c r="KJZ133" s="277"/>
      <c r="KKA133" s="277"/>
      <c r="KKB133" s="277"/>
      <c r="KKC133" s="277"/>
      <c r="KKD133" s="277"/>
      <c r="KKE133" s="277"/>
      <c r="KKF133" s="277"/>
      <c r="KKG133" s="277"/>
      <c r="KKH133" s="277"/>
      <c r="KKI133" s="277"/>
      <c r="KKJ133" s="277"/>
      <c r="KKK133" s="277"/>
      <c r="KKL133" s="277"/>
      <c r="KKM133" s="277"/>
      <c r="KKN133" s="277"/>
      <c r="KKO133" s="277"/>
      <c r="KKP133" s="277"/>
      <c r="KKQ133" s="277"/>
      <c r="KKR133" s="277"/>
      <c r="KKS133" s="277"/>
      <c r="KKT133" s="277"/>
      <c r="KKU133" s="277"/>
      <c r="KKV133" s="277"/>
      <c r="KKW133" s="277"/>
      <c r="KKX133" s="277"/>
      <c r="KKY133" s="277"/>
      <c r="KKZ133" s="277"/>
      <c r="KLA133" s="277"/>
      <c r="KLB133" s="277"/>
      <c r="KLC133" s="277"/>
      <c r="KLD133" s="277"/>
      <c r="KLE133" s="277"/>
      <c r="KLF133" s="277"/>
      <c r="KLG133" s="277"/>
      <c r="KLH133" s="277"/>
      <c r="KLI133" s="277"/>
      <c r="KLJ133" s="277"/>
      <c r="KLK133" s="277"/>
      <c r="KLL133" s="277"/>
      <c r="KLM133" s="277"/>
      <c r="KLN133" s="277"/>
      <c r="KLO133" s="277"/>
      <c r="KLP133" s="277"/>
      <c r="KLQ133" s="277"/>
      <c r="KLR133" s="277"/>
      <c r="KLS133" s="277"/>
      <c r="KLT133" s="277"/>
      <c r="KLU133" s="277"/>
      <c r="KLV133" s="277"/>
      <c r="KLW133" s="277"/>
      <c r="KLX133" s="277"/>
      <c r="KLY133" s="277"/>
      <c r="KLZ133" s="277"/>
      <c r="KMA133" s="277"/>
      <c r="KMB133" s="277"/>
      <c r="KMC133" s="277"/>
      <c r="KMD133" s="277"/>
      <c r="KME133" s="277"/>
      <c r="KMF133" s="277"/>
      <c r="KMG133" s="277"/>
      <c r="KMH133" s="277"/>
      <c r="KMI133" s="277"/>
      <c r="KMJ133" s="277"/>
      <c r="KMK133" s="277"/>
      <c r="KML133" s="277"/>
      <c r="KMM133" s="277"/>
      <c r="KMN133" s="277"/>
      <c r="KMO133" s="277"/>
      <c r="KMP133" s="277"/>
      <c r="KMQ133" s="277"/>
      <c r="KMR133" s="277"/>
      <c r="KMS133" s="277"/>
      <c r="KMT133" s="277"/>
      <c r="KMU133" s="277"/>
      <c r="KMV133" s="277"/>
      <c r="KMW133" s="277"/>
      <c r="KMX133" s="277"/>
      <c r="KMY133" s="277"/>
      <c r="KMZ133" s="277"/>
      <c r="KNA133" s="277"/>
      <c r="KNB133" s="277"/>
      <c r="KNC133" s="277"/>
      <c r="KND133" s="277"/>
      <c r="KNE133" s="277"/>
      <c r="KNF133" s="277"/>
      <c r="KNG133" s="277"/>
      <c r="KNH133" s="277"/>
      <c r="KNI133" s="277"/>
      <c r="KNJ133" s="277"/>
      <c r="KNK133" s="277"/>
      <c r="KNL133" s="277"/>
      <c r="KNM133" s="277"/>
      <c r="KNN133" s="277"/>
      <c r="KNO133" s="277"/>
      <c r="KNP133" s="277"/>
      <c r="KNQ133" s="277"/>
      <c r="KNR133" s="277"/>
      <c r="KNS133" s="277"/>
      <c r="KNT133" s="277"/>
      <c r="KNU133" s="277"/>
      <c r="KNV133" s="277"/>
      <c r="KNW133" s="277"/>
      <c r="KNX133" s="277"/>
      <c r="KNY133" s="277"/>
      <c r="KNZ133" s="277"/>
      <c r="KOA133" s="277"/>
      <c r="KOB133" s="277"/>
      <c r="KOC133" s="277"/>
      <c r="KOD133" s="277"/>
      <c r="KOE133" s="277"/>
      <c r="KOF133" s="277"/>
      <c r="KOG133" s="277"/>
      <c r="KOH133" s="277"/>
      <c r="KOI133" s="277"/>
      <c r="KOJ133" s="277"/>
      <c r="KOK133" s="277"/>
      <c r="KOL133" s="277"/>
      <c r="KOM133" s="277"/>
      <c r="KON133" s="277"/>
      <c r="KOO133" s="277"/>
      <c r="KOP133" s="277"/>
      <c r="KOQ133" s="277"/>
      <c r="KOR133" s="277"/>
      <c r="KOS133" s="277"/>
      <c r="KOT133" s="277"/>
      <c r="KOU133" s="277"/>
      <c r="KOV133" s="277"/>
      <c r="KOW133" s="277"/>
      <c r="KOX133" s="277"/>
      <c r="KOY133" s="277"/>
      <c r="KOZ133" s="277"/>
      <c r="KPA133" s="277"/>
      <c r="KPB133" s="277"/>
      <c r="KPC133" s="277"/>
      <c r="KPD133" s="277"/>
      <c r="KPE133" s="277"/>
      <c r="KPF133" s="277"/>
      <c r="KPG133" s="277"/>
      <c r="KPH133" s="277"/>
      <c r="KPI133" s="277"/>
      <c r="KPJ133" s="277"/>
      <c r="KPK133" s="277"/>
      <c r="KPL133" s="277"/>
      <c r="KPM133" s="277"/>
      <c r="KPN133" s="277"/>
      <c r="KPO133" s="277"/>
      <c r="KPP133" s="277"/>
      <c r="KPQ133" s="277"/>
      <c r="KPR133" s="277"/>
      <c r="KPS133" s="277"/>
      <c r="KPT133" s="277"/>
      <c r="KPU133" s="277"/>
      <c r="KPV133" s="277"/>
      <c r="KPW133" s="277"/>
      <c r="KPX133" s="277"/>
      <c r="KPY133" s="277"/>
      <c r="KPZ133" s="277"/>
      <c r="KQA133" s="277"/>
      <c r="KQB133" s="277"/>
      <c r="KQC133" s="277"/>
      <c r="KQD133" s="277"/>
      <c r="KQE133" s="277"/>
      <c r="KQF133" s="277"/>
      <c r="KQG133" s="277"/>
      <c r="KQH133" s="277"/>
      <c r="KQI133" s="277"/>
      <c r="KQJ133" s="277"/>
      <c r="KQK133" s="277"/>
      <c r="KQL133" s="277"/>
      <c r="KQM133" s="277"/>
      <c r="KQN133" s="277"/>
      <c r="KQO133" s="277"/>
      <c r="KQP133" s="277"/>
      <c r="KQQ133" s="277"/>
      <c r="KQR133" s="277"/>
      <c r="KQS133" s="277"/>
      <c r="KQT133" s="277"/>
      <c r="KQU133" s="277"/>
      <c r="KQV133" s="277"/>
      <c r="KQW133" s="277"/>
      <c r="KQX133" s="277"/>
      <c r="KQY133" s="277"/>
      <c r="KQZ133" s="277"/>
      <c r="KRA133" s="277"/>
      <c r="KRB133" s="277"/>
      <c r="KRC133" s="277"/>
      <c r="KRD133" s="277"/>
      <c r="KRE133" s="277"/>
      <c r="KRF133" s="277"/>
      <c r="KRG133" s="277"/>
      <c r="KRH133" s="277"/>
      <c r="KRI133" s="277"/>
      <c r="KRJ133" s="277"/>
      <c r="KRK133" s="277"/>
      <c r="KRL133" s="277"/>
      <c r="KRM133" s="277"/>
      <c r="KRN133" s="277"/>
      <c r="KRO133" s="277"/>
      <c r="KRP133" s="277"/>
      <c r="KRQ133" s="277"/>
      <c r="KRR133" s="277"/>
      <c r="KRS133" s="277"/>
      <c r="KRT133" s="277"/>
      <c r="KRU133" s="277"/>
      <c r="KRV133" s="277"/>
      <c r="KRW133" s="277"/>
      <c r="KRX133" s="277"/>
      <c r="KRY133" s="277"/>
      <c r="KRZ133" s="277"/>
      <c r="KSA133" s="277"/>
      <c r="KSB133" s="277"/>
      <c r="KSC133" s="277"/>
      <c r="KSD133" s="277"/>
      <c r="KSE133" s="277"/>
      <c r="KSF133" s="277"/>
      <c r="KSG133" s="277"/>
      <c r="KSH133" s="277"/>
      <c r="KSI133" s="277"/>
      <c r="KSJ133" s="277"/>
      <c r="KSK133" s="277"/>
      <c r="KSL133" s="277"/>
      <c r="KSM133" s="277"/>
      <c r="KSN133" s="277"/>
      <c r="KSO133" s="277"/>
      <c r="KSP133" s="277"/>
      <c r="KSQ133" s="277"/>
      <c r="KSR133" s="277"/>
      <c r="KSS133" s="277"/>
      <c r="KST133" s="277"/>
      <c r="KSU133" s="277"/>
      <c r="KSV133" s="277"/>
      <c r="KSW133" s="277"/>
      <c r="KSX133" s="277"/>
      <c r="KSY133" s="277"/>
      <c r="KSZ133" s="277"/>
      <c r="KTA133" s="277"/>
      <c r="KTB133" s="277"/>
      <c r="KTC133" s="277"/>
      <c r="KTD133" s="277"/>
      <c r="KTE133" s="277"/>
      <c r="KTF133" s="277"/>
      <c r="KTG133" s="277"/>
      <c r="KTH133" s="277"/>
      <c r="KTI133" s="277"/>
      <c r="KTJ133" s="277"/>
      <c r="KTK133" s="277"/>
      <c r="KTL133" s="277"/>
      <c r="KTM133" s="277"/>
      <c r="KTN133" s="277"/>
      <c r="KTO133" s="277"/>
      <c r="KTP133" s="277"/>
      <c r="KTQ133" s="277"/>
      <c r="KTR133" s="277"/>
      <c r="KTS133" s="277"/>
      <c r="KTT133" s="277"/>
      <c r="KTU133" s="277"/>
      <c r="KTV133" s="277"/>
      <c r="KTW133" s="277"/>
      <c r="KTX133" s="277"/>
      <c r="KTY133" s="277"/>
      <c r="KTZ133" s="277"/>
      <c r="KUA133" s="277"/>
      <c r="KUB133" s="277"/>
      <c r="KUC133" s="277"/>
      <c r="KUD133" s="277"/>
      <c r="KUE133" s="277"/>
      <c r="KUF133" s="277"/>
      <c r="KUG133" s="277"/>
      <c r="KUH133" s="277"/>
      <c r="KUI133" s="277"/>
      <c r="KUJ133" s="277"/>
      <c r="KUK133" s="277"/>
      <c r="KUL133" s="277"/>
      <c r="KUM133" s="277"/>
      <c r="KUN133" s="277"/>
      <c r="KUO133" s="277"/>
      <c r="KUP133" s="277"/>
      <c r="KUQ133" s="277"/>
      <c r="KUR133" s="277"/>
      <c r="KUS133" s="277"/>
      <c r="KUT133" s="277"/>
      <c r="KUU133" s="277"/>
      <c r="KUV133" s="277"/>
      <c r="KUW133" s="277"/>
      <c r="KUX133" s="277"/>
      <c r="KUY133" s="277"/>
      <c r="KUZ133" s="277"/>
      <c r="KVA133" s="277"/>
      <c r="KVB133" s="277"/>
      <c r="KVC133" s="277"/>
      <c r="KVD133" s="277"/>
      <c r="KVE133" s="277"/>
      <c r="KVF133" s="277"/>
      <c r="KVG133" s="277"/>
      <c r="KVH133" s="277"/>
      <c r="KVI133" s="277"/>
      <c r="KVJ133" s="277"/>
      <c r="KVK133" s="277"/>
      <c r="KVL133" s="277"/>
      <c r="KVM133" s="277"/>
      <c r="KVN133" s="277"/>
      <c r="KVO133" s="277"/>
      <c r="KVP133" s="277"/>
      <c r="KVQ133" s="277"/>
      <c r="KVR133" s="277"/>
      <c r="KVS133" s="277"/>
      <c r="KVT133" s="277"/>
      <c r="KVU133" s="277"/>
      <c r="KVV133" s="277"/>
      <c r="KVW133" s="277"/>
      <c r="KVX133" s="277"/>
      <c r="KVY133" s="277"/>
      <c r="KVZ133" s="277"/>
      <c r="KWA133" s="277"/>
      <c r="KWB133" s="277"/>
      <c r="KWC133" s="277"/>
      <c r="KWD133" s="277"/>
      <c r="KWE133" s="277"/>
      <c r="KWF133" s="277"/>
      <c r="KWG133" s="277"/>
      <c r="KWH133" s="277"/>
      <c r="KWI133" s="277"/>
      <c r="KWJ133" s="277"/>
      <c r="KWK133" s="277"/>
      <c r="KWL133" s="277"/>
      <c r="KWM133" s="277"/>
      <c r="KWN133" s="277"/>
      <c r="KWO133" s="277"/>
      <c r="KWP133" s="277"/>
      <c r="KWQ133" s="277"/>
      <c r="KWR133" s="277"/>
      <c r="KWS133" s="277"/>
      <c r="KWT133" s="277"/>
      <c r="KWU133" s="277"/>
      <c r="KWV133" s="277"/>
      <c r="KWW133" s="277"/>
      <c r="KWX133" s="277"/>
      <c r="KWY133" s="277"/>
      <c r="KWZ133" s="277"/>
      <c r="KXA133" s="277"/>
      <c r="KXB133" s="277"/>
      <c r="KXC133" s="277"/>
      <c r="KXD133" s="277"/>
      <c r="KXE133" s="277"/>
      <c r="KXF133" s="277"/>
      <c r="KXG133" s="277"/>
      <c r="KXH133" s="277"/>
      <c r="KXI133" s="277"/>
      <c r="KXJ133" s="277"/>
      <c r="KXK133" s="277"/>
      <c r="KXL133" s="277"/>
      <c r="KXM133" s="277"/>
      <c r="KXN133" s="277"/>
      <c r="KXO133" s="277"/>
      <c r="KXP133" s="277"/>
      <c r="KXQ133" s="277"/>
      <c r="KXR133" s="277"/>
      <c r="KXS133" s="277"/>
      <c r="KXT133" s="277"/>
      <c r="KXU133" s="277"/>
      <c r="KXV133" s="277"/>
      <c r="KXW133" s="277"/>
      <c r="KXX133" s="277"/>
      <c r="KXY133" s="277"/>
      <c r="KXZ133" s="277"/>
      <c r="KYA133" s="277"/>
      <c r="KYB133" s="277"/>
      <c r="KYC133" s="277"/>
      <c r="KYD133" s="277"/>
      <c r="KYE133" s="277"/>
      <c r="KYF133" s="277"/>
      <c r="KYG133" s="277"/>
      <c r="KYH133" s="277"/>
      <c r="KYI133" s="277"/>
      <c r="KYJ133" s="277"/>
      <c r="KYK133" s="277"/>
      <c r="KYL133" s="277"/>
      <c r="KYM133" s="277"/>
      <c r="KYN133" s="277"/>
      <c r="KYO133" s="277"/>
      <c r="KYP133" s="277"/>
      <c r="KYQ133" s="277"/>
      <c r="KYR133" s="277"/>
      <c r="KYS133" s="277"/>
      <c r="KYT133" s="277"/>
      <c r="KYU133" s="277"/>
      <c r="KYV133" s="277"/>
      <c r="KYW133" s="277"/>
      <c r="KYX133" s="277"/>
      <c r="KYY133" s="277"/>
      <c r="KYZ133" s="277"/>
      <c r="KZA133" s="277"/>
      <c r="KZB133" s="277"/>
      <c r="KZC133" s="277"/>
      <c r="KZD133" s="277"/>
      <c r="KZE133" s="277"/>
      <c r="KZF133" s="277"/>
      <c r="KZG133" s="277"/>
      <c r="KZH133" s="277"/>
      <c r="KZI133" s="277"/>
      <c r="KZJ133" s="277"/>
      <c r="KZK133" s="277"/>
      <c r="KZL133" s="277"/>
      <c r="KZM133" s="277"/>
      <c r="KZN133" s="277"/>
      <c r="KZO133" s="277"/>
      <c r="KZP133" s="277"/>
      <c r="KZQ133" s="277"/>
      <c r="KZR133" s="277"/>
      <c r="KZS133" s="277"/>
      <c r="KZT133" s="277"/>
      <c r="KZU133" s="277"/>
      <c r="KZV133" s="277"/>
      <c r="KZW133" s="277"/>
      <c r="KZX133" s="277"/>
      <c r="KZY133" s="277"/>
      <c r="KZZ133" s="277"/>
      <c r="LAA133" s="277"/>
      <c r="LAB133" s="277"/>
      <c r="LAC133" s="277"/>
      <c r="LAD133" s="277"/>
      <c r="LAE133" s="277"/>
      <c r="LAF133" s="277"/>
      <c r="LAG133" s="277"/>
      <c r="LAH133" s="277"/>
      <c r="LAI133" s="277"/>
      <c r="LAJ133" s="277"/>
      <c r="LAK133" s="277"/>
      <c r="LAL133" s="277"/>
      <c r="LAM133" s="277"/>
      <c r="LAN133" s="277"/>
      <c r="LAO133" s="277"/>
      <c r="LAP133" s="277"/>
      <c r="LAQ133" s="277"/>
      <c r="LAR133" s="277"/>
      <c r="LAS133" s="277"/>
      <c r="LAT133" s="277"/>
      <c r="LAU133" s="277"/>
      <c r="LAV133" s="277"/>
      <c r="LAW133" s="277"/>
      <c r="LAX133" s="277"/>
      <c r="LAY133" s="277"/>
      <c r="LAZ133" s="277"/>
      <c r="LBA133" s="277"/>
      <c r="LBB133" s="277"/>
      <c r="LBC133" s="277"/>
      <c r="LBD133" s="277"/>
      <c r="LBE133" s="277"/>
      <c r="LBF133" s="277"/>
      <c r="LBG133" s="277"/>
      <c r="LBH133" s="277"/>
      <c r="LBI133" s="277"/>
      <c r="LBJ133" s="277"/>
      <c r="LBK133" s="277"/>
      <c r="LBL133" s="277"/>
      <c r="LBM133" s="277"/>
      <c r="LBN133" s="277"/>
      <c r="LBO133" s="277"/>
      <c r="LBP133" s="277"/>
      <c r="LBQ133" s="277"/>
      <c r="LBR133" s="277"/>
      <c r="LBS133" s="277"/>
      <c r="LBT133" s="277"/>
      <c r="LBU133" s="277"/>
      <c r="LBV133" s="277"/>
      <c r="LBW133" s="277"/>
      <c r="LBX133" s="277"/>
      <c r="LBY133" s="277"/>
      <c r="LBZ133" s="277"/>
      <c r="LCA133" s="277"/>
      <c r="LCB133" s="277"/>
      <c r="LCC133" s="277"/>
      <c r="LCD133" s="277"/>
      <c r="LCE133" s="277"/>
      <c r="LCF133" s="277"/>
      <c r="LCG133" s="277"/>
      <c r="LCH133" s="277"/>
      <c r="LCI133" s="277"/>
      <c r="LCJ133" s="277"/>
      <c r="LCK133" s="277"/>
      <c r="LCL133" s="277"/>
      <c r="LCM133" s="277"/>
      <c r="LCN133" s="277"/>
      <c r="LCO133" s="277"/>
      <c r="LCP133" s="277"/>
      <c r="LCQ133" s="277"/>
      <c r="LCR133" s="277"/>
      <c r="LCS133" s="277"/>
      <c r="LCT133" s="277"/>
      <c r="LCU133" s="277"/>
      <c r="LCV133" s="277"/>
      <c r="LCW133" s="277"/>
      <c r="LCX133" s="277"/>
      <c r="LCY133" s="277"/>
      <c r="LCZ133" s="277"/>
      <c r="LDA133" s="277"/>
      <c r="LDB133" s="277"/>
      <c r="LDC133" s="277"/>
      <c r="LDD133" s="277"/>
      <c r="LDE133" s="277"/>
      <c r="LDF133" s="277"/>
      <c r="LDG133" s="277"/>
      <c r="LDH133" s="277"/>
      <c r="LDI133" s="277"/>
      <c r="LDJ133" s="277"/>
      <c r="LDK133" s="277"/>
      <c r="LDL133" s="277"/>
      <c r="LDM133" s="277"/>
      <c r="LDN133" s="277"/>
      <c r="LDO133" s="277"/>
      <c r="LDP133" s="277"/>
      <c r="LDQ133" s="277"/>
      <c r="LDR133" s="277"/>
      <c r="LDS133" s="277"/>
      <c r="LDT133" s="277"/>
      <c r="LDU133" s="277"/>
      <c r="LDV133" s="277"/>
      <c r="LDW133" s="277"/>
      <c r="LDX133" s="277"/>
      <c r="LDY133" s="277"/>
      <c r="LDZ133" s="277"/>
      <c r="LEA133" s="277"/>
      <c r="LEB133" s="277"/>
      <c r="LEC133" s="277"/>
      <c r="LED133" s="277"/>
      <c r="LEE133" s="277"/>
      <c r="LEF133" s="277"/>
      <c r="LEG133" s="277"/>
      <c r="LEH133" s="277"/>
      <c r="LEI133" s="277"/>
      <c r="LEJ133" s="277"/>
      <c r="LEK133" s="277"/>
      <c r="LEL133" s="277"/>
      <c r="LEM133" s="277"/>
      <c r="LEN133" s="277"/>
      <c r="LEO133" s="277"/>
      <c r="LEP133" s="277"/>
      <c r="LEQ133" s="277"/>
      <c r="LER133" s="277"/>
      <c r="LES133" s="277"/>
      <c r="LET133" s="277"/>
      <c r="LEU133" s="277"/>
      <c r="LEV133" s="277"/>
      <c r="LEW133" s="277"/>
      <c r="LEX133" s="277"/>
      <c r="LEY133" s="277"/>
      <c r="LEZ133" s="277"/>
      <c r="LFA133" s="277"/>
      <c r="LFB133" s="277"/>
      <c r="LFC133" s="277"/>
      <c r="LFD133" s="277"/>
      <c r="LFE133" s="277"/>
      <c r="LFF133" s="277"/>
      <c r="LFG133" s="277"/>
      <c r="LFH133" s="277"/>
      <c r="LFI133" s="277"/>
      <c r="LFJ133" s="277"/>
      <c r="LFK133" s="277"/>
      <c r="LFL133" s="277"/>
      <c r="LFM133" s="277"/>
      <c r="LFN133" s="277"/>
      <c r="LFO133" s="277"/>
      <c r="LFP133" s="277"/>
      <c r="LFQ133" s="277"/>
      <c r="LFR133" s="277"/>
      <c r="LFS133" s="277"/>
      <c r="LFT133" s="277"/>
      <c r="LFU133" s="277"/>
      <c r="LFV133" s="277"/>
      <c r="LFW133" s="277"/>
      <c r="LFX133" s="277"/>
      <c r="LFY133" s="277"/>
      <c r="LFZ133" s="277"/>
      <c r="LGA133" s="277"/>
      <c r="LGB133" s="277"/>
      <c r="LGC133" s="277"/>
      <c r="LGD133" s="277"/>
      <c r="LGE133" s="277"/>
      <c r="LGF133" s="277"/>
      <c r="LGG133" s="277"/>
      <c r="LGH133" s="277"/>
      <c r="LGI133" s="277"/>
      <c r="LGJ133" s="277"/>
      <c r="LGK133" s="277"/>
      <c r="LGL133" s="277"/>
      <c r="LGM133" s="277"/>
      <c r="LGN133" s="277"/>
      <c r="LGO133" s="277"/>
      <c r="LGP133" s="277"/>
      <c r="LGQ133" s="277"/>
      <c r="LGR133" s="277"/>
      <c r="LGS133" s="277"/>
      <c r="LGT133" s="277"/>
      <c r="LGU133" s="277"/>
      <c r="LGV133" s="277"/>
      <c r="LGW133" s="277"/>
      <c r="LGX133" s="277"/>
      <c r="LGY133" s="277"/>
      <c r="LGZ133" s="277"/>
      <c r="LHA133" s="277"/>
      <c r="LHB133" s="277"/>
      <c r="LHC133" s="277"/>
      <c r="LHD133" s="277"/>
      <c r="LHE133" s="277"/>
      <c r="LHF133" s="277"/>
      <c r="LHG133" s="277"/>
      <c r="LHH133" s="277"/>
      <c r="LHI133" s="277"/>
      <c r="LHJ133" s="277"/>
      <c r="LHK133" s="277"/>
      <c r="LHL133" s="277"/>
      <c r="LHM133" s="277"/>
      <c r="LHN133" s="277"/>
      <c r="LHO133" s="277"/>
      <c r="LHP133" s="277"/>
      <c r="LHQ133" s="277"/>
      <c r="LHR133" s="277"/>
      <c r="LHS133" s="277"/>
      <c r="LHT133" s="277"/>
      <c r="LHU133" s="277"/>
      <c r="LHV133" s="277"/>
      <c r="LHW133" s="277"/>
      <c r="LHX133" s="277"/>
      <c r="LHY133" s="277"/>
      <c r="LHZ133" s="277"/>
      <c r="LIA133" s="277"/>
      <c r="LIB133" s="277"/>
      <c r="LIC133" s="277"/>
      <c r="LID133" s="277"/>
      <c r="LIE133" s="277"/>
      <c r="LIF133" s="277"/>
      <c r="LIG133" s="277"/>
      <c r="LIH133" s="277"/>
      <c r="LII133" s="277"/>
      <c r="LIJ133" s="277"/>
      <c r="LIK133" s="277"/>
      <c r="LIL133" s="277"/>
      <c r="LIM133" s="277"/>
      <c r="LIN133" s="277"/>
      <c r="LIO133" s="277"/>
      <c r="LIP133" s="277"/>
      <c r="LIQ133" s="277"/>
      <c r="LIR133" s="277"/>
      <c r="LIS133" s="277"/>
      <c r="LIT133" s="277"/>
      <c r="LIU133" s="277"/>
      <c r="LIV133" s="277"/>
      <c r="LIW133" s="277"/>
      <c r="LIX133" s="277"/>
      <c r="LIY133" s="277"/>
      <c r="LIZ133" s="277"/>
      <c r="LJA133" s="277"/>
      <c r="LJB133" s="277"/>
      <c r="LJC133" s="277"/>
      <c r="LJD133" s="277"/>
      <c r="LJE133" s="277"/>
      <c r="LJF133" s="277"/>
      <c r="LJG133" s="277"/>
      <c r="LJH133" s="277"/>
      <c r="LJI133" s="277"/>
      <c r="LJJ133" s="277"/>
      <c r="LJK133" s="277"/>
      <c r="LJL133" s="277"/>
      <c r="LJM133" s="277"/>
      <c r="LJN133" s="277"/>
      <c r="LJO133" s="277"/>
      <c r="LJP133" s="277"/>
      <c r="LJQ133" s="277"/>
      <c r="LJR133" s="277"/>
      <c r="LJS133" s="277"/>
      <c r="LJT133" s="277"/>
      <c r="LJU133" s="277"/>
      <c r="LJV133" s="277"/>
      <c r="LJW133" s="277"/>
      <c r="LJX133" s="277"/>
      <c r="LJY133" s="277"/>
      <c r="LJZ133" s="277"/>
      <c r="LKA133" s="277"/>
      <c r="LKB133" s="277"/>
      <c r="LKC133" s="277"/>
      <c r="LKD133" s="277"/>
      <c r="LKE133" s="277"/>
      <c r="LKF133" s="277"/>
      <c r="LKG133" s="277"/>
      <c r="LKH133" s="277"/>
      <c r="LKI133" s="277"/>
      <c r="LKJ133" s="277"/>
      <c r="LKK133" s="277"/>
      <c r="LKL133" s="277"/>
      <c r="LKM133" s="277"/>
      <c r="LKN133" s="277"/>
      <c r="LKO133" s="277"/>
      <c r="LKP133" s="277"/>
      <c r="LKQ133" s="277"/>
      <c r="LKR133" s="277"/>
      <c r="LKS133" s="277"/>
      <c r="LKT133" s="277"/>
      <c r="LKU133" s="277"/>
      <c r="LKV133" s="277"/>
      <c r="LKW133" s="277"/>
      <c r="LKX133" s="277"/>
      <c r="LKY133" s="277"/>
      <c r="LKZ133" s="277"/>
      <c r="LLA133" s="277"/>
      <c r="LLB133" s="277"/>
      <c r="LLC133" s="277"/>
      <c r="LLD133" s="277"/>
      <c r="LLE133" s="277"/>
      <c r="LLF133" s="277"/>
      <c r="LLG133" s="277"/>
      <c r="LLH133" s="277"/>
      <c r="LLI133" s="277"/>
      <c r="LLJ133" s="277"/>
      <c r="LLK133" s="277"/>
      <c r="LLL133" s="277"/>
      <c r="LLM133" s="277"/>
      <c r="LLN133" s="277"/>
      <c r="LLO133" s="277"/>
      <c r="LLP133" s="277"/>
      <c r="LLQ133" s="277"/>
      <c r="LLR133" s="277"/>
      <c r="LLS133" s="277"/>
      <c r="LLT133" s="277"/>
      <c r="LLU133" s="277"/>
      <c r="LLV133" s="277"/>
      <c r="LLW133" s="277"/>
      <c r="LLX133" s="277"/>
      <c r="LLY133" s="277"/>
      <c r="LLZ133" s="277"/>
      <c r="LMA133" s="277"/>
      <c r="LMB133" s="277"/>
      <c r="LMC133" s="277"/>
      <c r="LMD133" s="277"/>
      <c r="LME133" s="277"/>
      <c r="LMF133" s="277"/>
      <c r="LMG133" s="277"/>
      <c r="LMH133" s="277"/>
      <c r="LMI133" s="277"/>
      <c r="LMJ133" s="277"/>
      <c r="LMK133" s="277"/>
      <c r="LML133" s="277"/>
      <c r="LMM133" s="277"/>
      <c r="LMN133" s="277"/>
      <c r="LMO133" s="277"/>
      <c r="LMP133" s="277"/>
      <c r="LMQ133" s="277"/>
      <c r="LMR133" s="277"/>
      <c r="LMS133" s="277"/>
      <c r="LMT133" s="277"/>
      <c r="LMU133" s="277"/>
      <c r="LMV133" s="277"/>
      <c r="LMW133" s="277"/>
      <c r="LMX133" s="277"/>
      <c r="LMY133" s="277"/>
      <c r="LMZ133" s="277"/>
      <c r="LNA133" s="277"/>
      <c r="LNB133" s="277"/>
      <c r="LNC133" s="277"/>
      <c r="LND133" s="277"/>
      <c r="LNE133" s="277"/>
      <c r="LNF133" s="277"/>
      <c r="LNG133" s="277"/>
      <c r="LNH133" s="277"/>
      <c r="LNI133" s="277"/>
      <c r="LNJ133" s="277"/>
      <c r="LNK133" s="277"/>
      <c r="LNL133" s="277"/>
      <c r="LNM133" s="277"/>
      <c r="LNN133" s="277"/>
      <c r="LNO133" s="277"/>
      <c r="LNP133" s="277"/>
      <c r="LNQ133" s="277"/>
      <c r="LNR133" s="277"/>
      <c r="LNS133" s="277"/>
      <c r="LNT133" s="277"/>
      <c r="LNU133" s="277"/>
      <c r="LNV133" s="277"/>
      <c r="LNW133" s="277"/>
      <c r="LNX133" s="277"/>
      <c r="LNY133" s="277"/>
      <c r="LNZ133" s="277"/>
      <c r="LOA133" s="277"/>
      <c r="LOB133" s="277"/>
      <c r="LOC133" s="277"/>
      <c r="LOD133" s="277"/>
      <c r="LOE133" s="277"/>
      <c r="LOF133" s="277"/>
      <c r="LOG133" s="277"/>
      <c r="LOH133" s="277"/>
      <c r="LOI133" s="277"/>
      <c r="LOJ133" s="277"/>
      <c r="LOK133" s="277"/>
      <c r="LOL133" s="277"/>
      <c r="LOM133" s="277"/>
      <c r="LON133" s="277"/>
      <c r="LOO133" s="277"/>
      <c r="LOP133" s="277"/>
      <c r="LOQ133" s="277"/>
      <c r="LOR133" s="277"/>
      <c r="LOS133" s="277"/>
      <c r="LOT133" s="277"/>
      <c r="LOU133" s="277"/>
      <c r="LOV133" s="277"/>
      <c r="LOW133" s="277"/>
      <c r="LOX133" s="277"/>
      <c r="LOY133" s="277"/>
      <c r="LOZ133" s="277"/>
      <c r="LPA133" s="277"/>
      <c r="LPB133" s="277"/>
      <c r="LPC133" s="277"/>
      <c r="LPD133" s="277"/>
      <c r="LPE133" s="277"/>
      <c r="LPF133" s="277"/>
      <c r="LPG133" s="277"/>
      <c r="LPH133" s="277"/>
      <c r="LPI133" s="277"/>
      <c r="LPJ133" s="277"/>
      <c r="LPK133" s="277"/>
      <c r="LPL133" s="277"/>
      <c r="LPM133" s="277"/>
      <c r="LPN133" s="277"/>
      <c r="LPO133" s="277"/>
      <c r="LPP133" s="277"/>
      <c r="LPQ133" s="277"/>
      <c r="LPR133" s="277"/>
      <c r="LPS133" s="277"/>
      <c r="LPT133" s="277"/>
      <c r="LPU133" s="277"/>
      <c r="LPV133" s="277"/>
      <c r="LPW133" s="277"/>
      <c r="LPX133" s="277"/>
      <c r="LPY133" s="277"/>
      <c r="LPZ133" s="277"/>
      <c r="LQA133" s="277"/>
      <c r="LQB133" s="277"/>
      <c r="LQC133" s="277"/>
      <c r="LQD133" s="277"/>
      <c r="LQE133" s="277"/>
      <c r="LQF133" s="277"/>
      <c r="LQG133" s="277"/>
      <c r="LQH133" s="277"/>
      <c r="LQI133" s="277"/>
      <c r="LQJ133" s="277"/>
      <c r="LQK133" s="277"/>
      <c r="LQL133" s="277"/>
      <c r="LQM133" s="277"/>
      <c r="LQN133" s="277"/>
      <c r="LQO133" s="277"/>
      <c r="LQP133" s="277"/>
      <c r="LQQ133" s="277"/>
      <c r="LQR133" s="277"/>
      <c r="LQS133" s="277"/>
      <c r="LQT133" s="277"/>
      <c r="LQU133" s="277"/>
      <c r="LQV133" s="277"/>
      <c r="LQW133" s="277"/>
      <c r="LQX133" s="277"/>
      <c r="LQY133" s="277"/>
      <c r="LQZ133" s="277"/>
      <c r="LRA133" s="277"/>
      <c r="LRB133" s="277"/>
      <c r="LRC133" s="277"/>
      <c r="LRD133" s="277"/>
      <c r="LRE133" s="277"/>
      <c r="LRF133" s="277"/>
      <c r="LRG133" s="277"/>
      <c r="LRH133" s="277"/>
      <c r="LRI133" s="277"/>
      <c r="LRJ133" s="277"/>
      <c r="LRK133" s="277"/>
      <c r="LRL133" s="277"/>
      <c r="LRM133" s="277"/>
      <c r="LRN133" s="277"/>
      <c r="LRO133" s="277"/>
      <c r="LRP133" s="277"/>
      <c r="LRQ133" s="277"/>
      <c r="LRR133" s="277"/>
      <c r="LRS133" s="277"/>
      <c r="LRT133" s="277"/>
      <c r="LRU133" s="277"/>
      <c r="LRV133" s="277"/>
      <c r="LRW133" s="277"/>
      <c r="LRX133" s="277"/>
      <c r="LRY133" s="277"/>
      <c r="LRZ133" s="277"/>
      <c r="LSA133" s="277"/>
      <c r="LSB133" s="277"/>
      <c r="LSC133" s="277"/>
      <c r="LSD133" s="277"/>
      <c r="LSE133" s="277"/>
      <c r="LSF133" s="277"/>
      <c r="LSG133" s="277"/>
      <c r="LSH133" s="277"/>
      <c r="LSI133" s="277"/>
      <c r="LSJ133" s="277"/>
      <c r="LSK133" s="277"/>
      <c r="LSL133" s="277"/>
      <c r="LSM133" s="277"/>
      <c r="LSN133" s="277"/>
      <c r="LSO133" s="277"/>
      <c r="LSP133" s="277"/>
      <c r="LSQ133" s="277"/>
      <c r="LSR133" s="277"/>
      <c r="LSS133" s="277"/>
      <c r="LST133" s="277"/>
      <c r="LSU133" s="277"/>
      <c r="LSV133" s="277"/>
      <c r="LSW133" s="277"/>
      <c r="LSX133" s="277"/>
      <c r="LSY133" s="277"/>
      <c r="LSZ133" s="277"/>
      <c r="LTA133" s="277"/>
      <c r="LTB133" s="277"/>
      <c r="LTC133" s="277"/>
      <c r="LTD133" s="277"/>
      <c r="LTE133" s="277"/>
      <c r="LTF133" s="277"/>
      <c r="LTG133" s="277"/>
      <c r="LTH133" s="277"/>
      <c r="LTI133" s="277"/>
      <c r="LTJ133" s="277"/>
      <c r="LTK133" s="277"/>
      <c r="LTL133" s="277"/>
      <c r="LTM133" s="277"/>
      <c r="LTN133" s="277"/>
      <c r="LTO133" s="277"/>
      <c r="LTP133" s="277"/>
      <c r="LTQ133" s="277"/>
      <c r="LTR133" s="277"/>
      <c r="LTS133" s="277"/>
      <c r="LTT133" s="277"/>
      <c r="LTU133" s="277"/>
      <c r="LTV133" s="277"/>
      <c r="LTW133" s="277"/>
      <c r="LTX133" s="277"/>
      <c r="LTY133" s="277"/>
      <c r="LTZ133" s="277"/>
      <c r="LUA133" s="277"/>
      <c r="LUB133" s="277"/>
      <c r="LUC133" s="277"/>
      <c r="LUD133" s="277"/>
      <c r="LUE133" s="277"/>
      <c r="LUF133" s="277"/>
      <c r="LUG133" s="277"/>
      <c r="LUH133" s="277"/>
      <c r="LUI133" s="277"/>
      <c r="LUJ133" s="277"/>
      <c r="LUK133" s="277"/>
      <c r="LUL133" s="277"/>
      <c r="LUM133" s="277"/>
      <c r="LUN133" s="277"/>
      <c r="LUO133" s="277"/>
      <c r="LUP133" s="277"/>
      <c r="LUQ133" s="277"/>
      <c r="LUR133" s="277"/>
      <c r="LUS133" s="277"/>
      <c r="LUT133" s="277"/>
      <c r="LUU133" s="277"/>
      <c r="LUV133" s="277"/>
      <c r="LUW133" s="277"/>
      <c r="LUX133" s="277"/>
      <c r="LUY133" s="277"/>
      <c r="LUZ133" s="277"/>
      <c r="LVA133" s="277"/>
      <c r="LVB133" s="277"/>
      <c r="LVC133" s="277"/>
      <c r="LVD133" s="277"/>
      <c r="LVE133" s="277"/>
      <c r="LVF133" s="277"/>
      <c r="LVG133" s="277"/>
      <c r="LVH133" s="277"/>
      <c r="LVI133" s="277"/>
      <c r="LVJ133" s="277"/>
      <c r="LVK133" s="277"/>
      <c r="LVL133" s="277"/>
      <c r="LVM133" s="277"/>
      <c r="LVN133" s="277"/>
      <c r="LVO133" s="277"/>
      <c r="LVP133" s="277"/>
      <c r="LVQ133" s="277"/>
      <c r="LVR133" s="277"/>
      <c r="LVS133" s="277"/>
      <c r="LVT133" s="277"/>
      <c r="LVU133" s="277"/>
      <c r="LVV133" s="277"/>
      <c r="LVW133" s="277"/>
      <c r="LVX133" s="277"/>
      <c r="LVY133" s="277"/>
      <c r="LVZ133" s="277"/>
      <c r="LWA133" s="277"/>
      <c r="LWB133" s="277"/>
      <c r="LWC133" s="277"/>
      <c r="LWD133" s="277"/>
      <c r="LWE133" s="277"/>
      <c r="LWF133" s="277"/>
      <c r="LWG133" s="277"/>
      <c r="LWH133" s="277"/>
      <c r="LWI133" s="277"/>
      <c r="LWJ133" s="277"/>
      <c r="LWK133" s="277"/>
      <c r="LWL133" s="277"/>
      <c r="LWM133" s="277"/>
      <c r="LWN133" s="277"/>
      <c r="LWO133" s="277"/>
      <c r="LWP133" s="277"/>
      <c r="LWQ133" s="277"/>
      <c r="LWR133" s="277"/>
      <c r="LWS133" s="277"/>
      <c r="LWT133" s="277"/>
      <c r="LWU133" s="277"/>
      <c r="LWV133" s="277"/>
      <c r="LWW133" s="277"/>
      <c r="LWX133" s="277"/>
      <c r="LWY133" s="277"/>
      <c r="LWZ133" s="277"/>
      <c r="LXA133" s="277"/>
      <c r="LXB133" s="277"/>
      <c r="LXC133" s="277"/>
      <c r="LXD133" s="277"/>
      <c r="LXE133" s="277"/>
      <c r="LXF133" s="277"/>
      <c r="LXG133" s="277"/>
      <c r="LXH133" s="277"/>
      <c r="LXI133" s="277"/>
      <c r="LXJ133" s="277"/>
      <c r="LXK133" s="277"/>
      <c r="LXL133" s="277"/>
      <c r="LXM133" s="277"/>
      <c r="LXN133" s="277"/>
      <c r="LXO133" s="277"/>
      <c r="LXP133" s="277"/>
      <c r="LXQ133" s="277"/>
      <c r="LXR133" s="277"/>
      <c r="LXS133" s="277"/>
      <c r="LXT133" s="277"/>
      <c r="LXU133" s="277"/>
      <c r="LXV133" s="277"/>
      <c r="LXW133" s="277"/>
      <c r="LXX133" s="277"/>
      <c r="LXY133" s="277"/>
      <c r="LXZ133" s="277"/>
      <c r="LYA133" s="277"/>
      <c r="LYB133" s="277"/>
      <c r="LYC133" s="277"/>
      <c r="LYD133" s="277"/>
      <c r="LYE133" s="277"/>
      <c r="LYF133" s="277"/>
      <c r="LYG133" s="277"/>
      <c r="LYH133" s="277"/>
      <c r="LYI133" s="277"/>
      <c r="LYJ133" s="277"/>
      <c r="LYK133" s="277"/>
      <c r="LYL133" s="277"/>
      <c r="LYM133" s="277"/>
      <c r="LYN133" s="277"/>
      <c r="LYO133" s="277"/>
      <c r="LYP133" s="277"/>
      <c r="LYQ133" s="277"/>
      <c r="LYR133" s="277"/>
      <c r="LYS133" s="277"/>
      <c r="LYT133" s="277"/>
      <c r="LYU133" s="277"/>
      <c r="LYV133" s="277"/>
      <c r="LYW133" s="277"/>
      <c r="LYX133" s="277"/>
      <c r="LYY133" s="277"/>
      <c r="LYZ133" s="277"/>
      <c r="LZA133" s="277"/>
      <c r="LZB133" s="277"/>
      <c r="LZC133" s="277"/>
      <c r="LZD133" s="277"/>
      <c r="LZE133" s="277"/>
      <c r="LZF133" s="277"/>
      <c r="LZG133" s="277"/>
      <c r="LZH133" s="277"/>
      <c r="LZI133" s="277"/>
      <c r="LZJ133" s="277"/>
      <c r="LZK133" s="277"/>
      <c r="LZL133" s="277"/>
      <c r="LZM133" s="277"/>
      <c r="LZN133" s="277"/>
      <c r="LZO133" s="277"/>
      <c r="LZP133" s="277"/>
      <c r="LZQ133" s="277"/>
      <c r="LZR133" s="277"/>
      <c r="LZS133" s="277"/>
      <c r="LZT133" s="277"/>
      <c r="LZU133" s="277"/>
      <c r="LZV133" s="277"/>
      <c r="LZW133" s="277"/>
      <c r="LZX133" s="277"/>
      <c r="LZY133" s="277"/>
      <c r="LZZ133" s="277"/>
      <c r="MAA133" s="277"/>
      <c r="MAB133" s="277"/>
      <c r="MAC133" s="277"/>
      <c r="MAD133" s="277"/>
      <c r="MAE133" s="277"/>
      <c r="MAF133" s="277"/>
      <c r="MAG133" s="277"/>
      <c r="MAH133" s="277"/>
      <c r="MAI133" s="277"/>
      <c r="MAJ133" s="277"/>
      <c r="MAK133" s="277"/>
      <c r="MAL133" s="277"/>
      <c r="MAM133" s="277"/>
      <c r="MAN133" s="277"/>
      <c r="MAO133" s="277"/>
      <c r="MAP133" s="277"/>
      <c r="MAQ133" s="277"/>
      <c r="MAR133" s="277"/>
      <c r="MAS133" s="277"/>
      <c r="MAT133" s="277"/>
      <c r="MAU133" s="277"/>
      <c r="MAV133" s="277"/>
      <c r="MAW133" s="277"/>
      <c r="MAX133" s="277"/>
      <c r="MAY133" s="277"/>
      <c r="MAZ133" s="277"/>
      <c r="MBA133" s="277"/>
      <c r="MBB133" s="277"/>
      <c r="MBC133" s="277"/>
      <c r="MBD133" s="277"/>
      <c r="MBE133" s="277"/>
      <c r="MBF133" s="277"/>
      <c r="MBG133" s="277"/>
      <c r="MBH133" s="277"/>
      <c r="MBI133" s="277"/>
      <c r="MBJ133" s="277"/>
      <c r="MBK133" s="277"/>
      <c r="MBL133" s="277"/>
      <c r="MBM133" s="277"/>
      <c r="MBN133" s="277"/>
      <c r="MBO133" s="277"/>
      <c r="MBP133" s="277"/>
      <c r="MBQ133" s="277"/>
      <c r="MBR133" s="277"/>
      <c r="MBS133" s="277"/>
      <c r="MBT133" s="277"/>
      <c r="MBU133" s="277"/>
      <c r="MBV133" s="277"/>
      <c r="MBW133" s="277"/>
      <c r="MBX133" s="277"/>
      <c r="MBY133" s="277"/>
      <c r="MBZ133" s="277"/>
      <c r="MCA133" s="277"/>
      <c r="MCB133" s="277"/>
      <c r="MCC133" s="277"/>
      <c r="MCD133" s="277"/>
      <c r="MCE133" s="277"/>
      <c r="MCF133" s="277"/>
      <c r="MCG133" s="277"/>
      <c r="MCH133" s="277"/>
      <c r="MCI133" s="277"/>
      <c r="MCJ133" s="277"/>
      <c r="MCK133" s="277"/>
      <c r="MCL133" s="277"/>
      <c r="MCM133" s="277"/>
      <c r="MCN133" s="277"/>
      <c r="MCO133" s="277"/>
      <c r="MCP133" s="277"/>
      <c r="MCQ133" s="277"/>
      <c r="MCR133" s="277"/>
      <c r="MCS133" s="277"/>
      <c r="MCT133" s="277"/>
      <c r="MCU133" s="277"/>
      <c r="MCV133" s="277"/>
      <c r="MCW133" s="277"/>
      <c r="MCX133" s="277"/>
      <c r="MCY133" s="277"/>
      <c r="MCZ133" s="277"/>
      <c r="MDA133" s="277"/>
      <c r="MDB133" s="277"/>
      <c r="MDC133" s="277"/>
      <c r="MDD133" s="277"/>
      <c r="MDE133" s="277"/>
      <c r="MDF133" s="277"/>
      <c r="MDG133" s="277"/>
      <c r="MDH133" s="277"/>
      <c r="MDI133" s="277"/>
      <c r="MDJ133" s="277"/>
      <c r="MDK133" s="277"/>
      <c r="MDL133" s="277"/>
      <c r="MDM133" s="277"/>
      <c r="MDN133" s="277"/>
      <c r="MDO133" s="277"/>
      <c r="MDP133" s="277"/>
      <c r="MDQ133" s="277"/>
      <c r="MDR133" s="277"/>
      <c r="MDS133" s="277"/>
      <c r="MDT133" s="277"/>
      <c r="MDU133" s="277"/>
      <c r="MDV133" s="277"/>
      <c r="MDW133" s="277"/>
      <c r="MDX133" s="277"/>
      <c r="MDY133" s="277"/>
      <c r="MDZ133" s="277"/>
      <c r="MEA133" s="277"/>
      <c r="MEB133" s="277"/>
      <c r="MEC133" s="277"/>
      <c r="MED133" s="277"/>
      <c r="MEE133" s="277"/>
      <c r="MEF133" s="277"/>
      <c r="MEG133" s="277"/>
      <c r="MEH133" s="277"/>
      <c r="MEI133" s="277"/>
      <c r="MEJ133" s="277"/>
      <c r="MEK133" s="277"/>
      <c r="MEL133" s="277"/>
      <c r="MEM133" s="277"/>
      <c r="MEN133" s="277"/>
      <c r="MEO133" s="277"/>
      <c r="MEP133" s="277"/>
      <c r="MEQ133" s="277"/>
      <c r="MER133" s="277"/>
      <c r="MES133" s="277"/>
      <c r="MET133" s="277"/>
      <c r="MEU133" s="277"/>
      <c r="MEV133" s="277"/>
      <c r="MEW133" s="277"/>
      <c r="MEX133" s="277"/>
      <c r="MEY133" s="277"/>
      <c r="MEZ133" s="277"/>
      <c r="MFA133" s="277"/>
      <c r="MFB133" s="277"/>
      <c r="MFC133" s="277"/>
      <c r="MFD133" s="277"/>
      <c r="MFE133" s="277"/>
      <c r="MFF133" s="277"/>
      <c r="MFG133" s="277"/>
      <c r="MFH133" s="277"/>
      <c r="MFI133" s="277"/>
      <c r="MFJ133" s="277"/>
      <c r="MFK133" s="277"/>
      <c r="MFL133" s="277"/>
      <c r="MFM133" s="277"/>
      <c r="MFN133" s="277"/>
      <c r="MFO133" s="277"/>
      <c r="MFP133" s="277"/>
      <c r="MFQ133" s="277"/>
      <c r="MFR133" s="277"/>
      <c r="MFS133" s="277"/>
      <c r="MFT133" s="277"/>
      <c r="MFU133" s="277"/>
      <c r="MFV133" s="277"/>
      <c r="MFW133" s="277"/>
      <c r="MFX133" s="277"/>
      <c r="MFY133" s="277"/>
      <c r="MFZ133" s="277"/>
      <c r="MGA133" s="277"/>
      <c r="MGB133" s="277"/>
      <c r="MGC133" s="277"/>
      <c r="MGD133" s="277"/>
      <c r="MGE133" s="277"/>
      <c r="MGF133" s="277"/>
      <c r="MGG133" s="277"/>
      <c r="MGH133" s="277"/>
      <c r="MGI133" s="277"/>
      <c r="MGJ133" s="277"/>
      <c r="MGK133" s="277"/>
      <c r="MGL133" s="277"/>
      <c r="MGM133" s="277"/>
      <c r="MGN133" s="277"/>
      <c r="MGO133" s="277"/>
      <c r="MGP133" s="277"/>
      <c r="MGQ133" s="277"/>
      <c r="MGR133" s="277"/>
      <c r="MGS133" s="277"/>
      <c r="MGT133" s="277"/>
      <c r="MGU133" s="277"/>
      <c r="MGV133" s="277"/>
      <c r="MGW133" s="277"/>
      <c r="MGX133" s="277"/>
      <c r="MGY133" s="277"/>
      <c r="MGZ133" s="277"/>
      <c r="MHA133" s="277"/>
      <c r="MHB133" s="277"/>
      <c r="MHC133" s="277"/>
      <c r="MHD133" s="277"/>
      <c r="MHE133" s="277"/>
      <c r="MHF133" s="277"/>
      <c r="MHG133" s="277"/>
      <c r="MHH133" s="277"/>
      <c r="MHI133" s="277"/>
      <c r="MHJ133" s="277"/>
      <c r="MHK133" s="277"/>
      <c r="MHL133" s="277"/>
      <c r="MHM133" s="277"/>
      <c r="MHN133" s="277"/>
      <c r="MHO133" s="277"/>
      <c r="MHP133" s="277"/>
      <c r="MHQ133" s="277"/>
      <c r="MHR133" s="277"/>
      <c r="MHS133" s="277"/>
      <c r="MHT133" s="277"/>
      <c r="MHU133" s="277"/>
      <c r="MHV133" s="277"/>
      <c r="MHW133" s="277"/>
      <c r="MHX133" s="277"/>
      <c r="MHY133" s="277"/>
      <c r="MHZ133" s="277"/>
      <c r="MIA133" s="277"/>
      <c r="MIB133" s="277"/>
      <c r="MIC133" s="277"/>
      <c r="MID133" s="277"/>
      <c r="MIE133" s="277"/>
      <c r="MIF133" s="277"/>
      <c r="MIG133" s="277"/>
      <c r="MIH133" s="277"/>
      <c r="MII133" s="277"/>
      <c r="MIJ133" s="277"/>
      <c r="MIK133" s="277"/>
      <c r="MIL133" s="277"/>
      <c r="MIM133" s="277"/>
      <c r="MIN133" s="277"/>
      <c r="MIO133" s="277"/>
      <c r="MIP133" s="277"/>
      <c r="MIQ133" s="277"/>
      <c r="MIR133" s="277"/>
      <c r="MIS133" s="277"/>
      <c r="MIT133" s="277"/>
      <c r="MIU133" s="277"/>
      <c r="MIV133" s="277"/>
      <c r="MIW133" s="277"/>
      <c r="MIX133" s="277"/>
      <c r="MIY133" s="277"/>
      <c r="MIZ133" s="277"/>
      <c r="MJA133" s="277"/>
      <c r="MJB133" s="277"/>
      <c r="MJC133" s="277"/>
      <c r="MJD133" s="277"/>
      <c r="MJE133" s="277"/>
      <c r="MJF133" s="277"/>
      <c r="MJG133" s="277"/>
      <c r="MJH133" s="277"/>
      <c r="MJI133" s="277"/>
      <c r="MJJ133" s="277"/>
      <c r="MJK133" s="277"/>
      <c r="MJL133" s="277"/>
      <c r="MJM133" s="277"/>
      <c r="MJN133" s="277"/>
      <c r="MJO133" s="277"/>
      <c r="MJP133" s="277"/>
      <c r="MJQ133" s="277"/>
      <c r="MJR133" s="277"/>
      <c r="MJS133" s="277"/>
      <c r="MJT133" s="277"/>
      <c r="MJU133" s="277"/>
      <c r="MJV133" s="277"/>
      <c r="MJW133" s="277"/>
      <c r="MJX133" s="277"/>
      <c r="MJY133" s="277"/>
      <c r="MJZ133" s="277"/>
      <c r="MKA133" s="277"/>
      <c r="MKB133" s="277"/>
      <c r="MKC133" s="277"/>
      <c r="MKD133" s="277"/>
      <c r="MKE133" s="277"/>
      <c r="MKF133" s="277"/>
      <c r="MKG133" s="277"/>
      <c r="MKH133" s="277"/>
      <c r="MKI133" s="277"/>
      <c r="MKJ133" s="277"/>
      <c r="MKK133" s="277"/>
      <c r="MKL133" s="277"/>
      <c r="MKM133" s="277"/>
      <c r="MKN133" s="277"/>
      <c r="MKO133" s="277"/>
      <c r="MKP133" s="277"/>
      <c r="MKQ133" s="277"/>
      <c r="MKR133" s="277"/>
      <c r="MKS133" s="277"/>
      <c r="MKT133" s="277"/>
      <c r="MKU133" s="277"/>
      <c r="MKV133" s="277"/>
      <c r="MKW133" s="277"/>
      <c r="MKX133" s="277"/>
      <c r="MKY133" s="277"/>
      <c r="MKZ133" s="277"/>
      <c r="MLA133" s="277"/>
      <c r="MLB133" s="277"/>
      <c r="MLC133" s="277"/>
      <c r="MLD133" s="277"/>
      <c r="MLE133" s="277"/>
      <c r="MLF133" s="277"/>
      <c r="MLG133" s="277"/>
      <c r="MLH133" s="277"/>
      <c r="MLI133" s="277"/>
      <c r="MLJ133" s="277"/>
      <c r="MLK133" s="277"/>
      <c r="MLL133" s="277"/>
      <c r="MLM133" s="277"/>
      <c r="MLN133" s="277"/>
      <c r="MLO133" s="277"/>
      <c r="MLP133" s="277"/>
      <c r="MLQ133" s="277"/>
      <c r="MLR133" s="277"/>
      <c r="MLS133" s="277"/>
      <c r="MLT133" s="277"/>
      <c r="MLU133" s="277"/>
      <c r="MLV133" s="277"/>
      <c r="MLW133" s="277"/>
      <c r="MLX133" s="277"/>
      <c r="MLY133" s="277"/>
      <c r="MLZ133" s="277"/>
      <c r="MMA133" s="277"/>
      <c r="MMB133" s="277"/>
      <c r="MMC133" s="277"/>
      <c r="MMD133" s="277"/>
      <c r="MME133" s="277"/>
      <c r="MMF133" s="277"/>
      <c r="MMG133" s="277"/>
      <c r="MMH133" s="277"/>
      <c r="MMI133" s="277"/>
      <c r="MMJ133" s="277"/>
      <c r="MMK133" s="277"/>
      <c r="MML133" s="277"/>
      <c r="MMM133" s="277"/>
      <c r="MMN133" s="277"/>
      <c r="MMO133" s="277"/>
      <c r="MMP133" s="277"/>
      <c r="MMQ133" s="277"/>
      <c r="MMR133" s="277"/>
      <c r="MMS133" s="277"/>
      <c r="MMT133" s="277"/>
      <c r="MMU133" s="277"/>
      <c r="MMV133" s="277"/>
      <c r="MMW133" s="277"/>
      <c r="MMX133" s="277"/>
      <c r="MMY133" s="277"/>
      <c r="MMZ133" s="277"/>
      <c r="MNA133" s="277"/>
      <c r="MNB133" s="277"/>
      <c r="MNC133" s="277"/>
      <c r="MND133" s="277"/>
      <c r="MNE133" s="277"/>
      <c r="MNF133" s="277"/>
      <c r="MNG133" s="277"/>
      <c r="MNH133" s="277"/>
      <c r="MNI133" s="277"/>
      <c r="MNJ133" s="277"/>
      <c r="MNK133" s="277"/>
      <c r="MNL133" s="277"/>
      <c r="MNM133" s="277"/>
      <c r="MNN133" s="277"/>
      <c r="MNO133" s="277"/>
      <c r="MNP133" s="277"/>
      <c r="MNQ133" s="277"/>
      <c r="MNR133" s="277"/>
      <c r="MNS133" s="277"/>
      <c r="MNT133" s="277"/>
      <c r="MNU133" s="277"/>
      <c r="MNV133" s="277"/>
      <c r="MNW133" s="277"/>
      <c r="MNX133" s="277"/>
      <c r="MNY133" s="277"/>
      <c r="MNZ133" s="277"/>
      <c r="MOA133" s="277"/>
      <c r="MOB133" s="277"/>
      <c r="MOC133" s="277"/>
      <c r="MOD133" s="277"/>
      <c r="MOE133" s="277"/>
      <c r="MOF133" s="277"/>
      <c r="MOG133" s="277"/>
      <c r="MOH133" s="277"/>
      <c r="MOI133" s="277"/>
      <c r="MOJ133" s="277"/>
      <c r="MOK133" s="277"/>
      <c r="MOL133" s="277"/>
      <c r="MOM133" s="277"/>
      <c r="MON133" s="277"/>
      <c r="MOO133" s="277"/>
      <c r="MOP133" s="277"/>
      <c r="MOQ133" s="277"/>
      <c r="MOR133" s="277"/>
      <c r="MOS133" s="277"/>
      <c r="MOT133" s="277"/>
      <c r="MOU133" s="277"/>
      <c r="MOV133" s="277"/>
      <c r="MOW133" s="277"/>
      <c r="MOX133" s="277"/>
      <c r="MOY133" s="277"/>
      <c r="MOZ133" s="277"/>
      <c r="MPA133" s="277"/>
      <c r="MPB133" s="277"/>
      <c r="MPC133" s="277"/>
      <c r="MPD133" s="277"/>
      <c r="MPE133" s="277"/>
      <c r="MPF133" s="277"/>
      <c r="MPG133" s="277"/>
      <c r="MPH133" s="277"/>
      <c r="MPI133" s="277"/>
      <c r="MPJ133" s="277"/>
      <c r="MPK133" s="277"/>
      <c r="MPL133" s="277"/>
      <c r="MPM133" s="277"/>
      <c r="MPN133" s="277"/>
      <c r="MPO133" s="277"/>
      <c r="MPP133" s="277"/>
      <c r="MPQ133" s="277"/>
      <c r="MPR133" s="277"/>
      <c r="MPS133" s="277"/>
      <c r="MPT133" s="277"/>
      <c r="MPU133" s="277"/>
      <c r="MPV133" s="277"/>
      <c r="MPW133" s="277"/>
      <c r="MPX133" s="277"/>
      <c r="MPY133" s="277"/>
      <c r="MPZ133" s="277"/>
      <c r="MQA133" s="277"/>
      <c r="MQB133" s="277"/>
      <c r="MQC133" s="277"/>
      <c r="MQD133" s="277"/>
      <c r="MQE133" s="277"/>
      <c r="MQF133" s="277"/>
      <c r="MQG133" s="277"/>
      <c r="MQH133" s="277"/>
      <c r="MQI133" s="277"/>
      <c r="MQJ133" s="277"/>
      <c r="MQK133" s="277"/>
      <c r="MQL133" s="277"/>
      <c r="MQM133" s="277"/>
      <c r="MQN133" s="277"/>
      <c r="MQO133" s="277"/>
      <c r="MQP133" s="277"/>
      <c r="MQQ133" s="277"/>
      <c r="MQR133" s="277"/>
      <c r="MQS133" s="277"/>
      <c r="MQT133" s="277"/>
      <c r="MQU133" s="277"/>
      <c r="MQV133" s="277"/>
      <c r="MQW133" s="277"/>
      <c r="MQX133" s="277"/>
      <c r="MQY133" s="277"/>
      <c r="MQZ133" s="277"/>
      <c r="MRA133" s="277"/>
      <c r="MRB133" s="277"/>
      <c r="MRC133" s="277"/>
      <c r="MRD133" s="277"/>
      <c r="MRE133" s="277"/>
      <c r="MRF133" s="277"/>
      <c r="MRG133" s="277"/>
      <c r="MRH133" s="277"/>
      <c r="MRI133" s="277"/>
      <c r="MRJ133" s="277"/>
      <c r="MRK133" s="277"/>
      <c r="MRL133" s="277"/>
      <c r="MRM133" s="277"/>
      <c r="MRN133" s="277"/>
      <c r="MRO133" s="277"/>
      <c r="MRP133" s="277"/>
      <c r="MRQ133" s="277"/>
      <c r="MRR133" s="277"/>
      <c r="MRS133" s="277"/>
      <c r="MRT133" s="277"/>
      <c r="MRU133" s="277"/>
      <c r="MRV133" s="277"/>
      <c r="MRW133" s="277"/>
      <c r="MRX133" s="277"/>
      <c r="MRY133" s="277"/>
      <c r="MRZ133" s="277"/>
      <c r="MSA133" s="277"/>
      <c r="MSB133" s="277"/>
      <c r="MSC133" s="277"/>
      <c r="MSD133" s="277"/>
      <c r="MSE133" s="277"/>
      <c r="MSF133" s="277"/>
      <c r="MSG133" s="277"/>
      <c r="MSH133" s="277"/>
      <c r="MSI133" s="277"/>
      <c r="MSJ133" s="277"/>
      <c r="MSK133" s="277"/>
      <c r="MSL133" s="277"/>
      <c r="MSM133" s="277"/>
      <c r="MSN133" s="277"/>
      <c r="MSO133" s="277"/>
      <c r="MSP133" s="277"/>
      <c r="MSQ133" s="277"/>
      <c r="MSR133" s="277"/>
      <c r="MSS133" s="277"/>
      <c r="MST133" s="277"/>
      <c r="MSU133" s="277"/>
      <c r="MSV133" s="277"/>
      <c r="MSW133" s="277"/>
      <c r="MSX133" s="277"/>
      <c r="MSY133" s="277"/>
      <c r="MSZ133" s="277"/>
      <c r="MTA133" s="277"/>
      <c r="MTB133" s="277"/>
      <c r="MTC133" s="277"/>
      <c r="MTD133" s="277"/>
      <c r="MTE133" s="277"/>
      <c r="MTF133" s="277"/>
      <c r="MTG133" s="277"/>
      <c r="MTH133" s="277"/>
      <c r="MTI133" s="277"/>
      <c r="MTJ133" s="277"/>
      <c r="MTK133" s="277"/>
      <c r="MTL133" s="277"/>
      <c r="MTM133" s="277"/>
      <c r="MTN133" s="277"/>
      <c r="MTO133" s="277"/>
      <c r="MTP133" s="277"/>
      <c r="MTQ133" s="277"/>
      <c r="MTR133" s="277"/>
      <c r="MTS133" s="277"/>
      <c r="MTT133" s="277"/>
      <c r="MTU133" s="277"/>
      <c r="MTV133" s="277"/>
      <c r="MTW133" s="277"/>
      <c r="MTX133" s="277"/>
      <c r="MTY133" s="277"/>
      <c r="MTZ133" s="277"/>
      <c r="MUA133" s="277"/>
      <c r="MUB133" s="277"/>
      <c r="MUC133" s="277"/>
      <c r="MUD133" s="277"/>
      <c r="MUE133" s="277"/>
      <c r="MUF133" s="277"/>
      <c r="MUG133" s="277"/>
      <c r="MUH133" s="277"/>
      <c r="MUI133" s="277"/>
      <c r="MUJ133" s="277"/>
      <c r="MUK133" s="277"/>
      <c r="MUL133" s="277"/>
      <c r="MUM133" s="277"/>
      <c r="MUN133" s="277"/>
      <c r="MUO133" s="277"/>
      <c r="MUP133" s="277"/>
      <c r="MUQ133" s="277"/>
      <c r="MUR133" s="277"/>
      <c r="MUS133" s="277"/>
      <c r="MUT133" s="277"/>
      <c r="MUU133" s="277"/>
      <c r="MUV133" s="277"/>
      <c r="MUW133" s="277"/>
      <c r="MUX133" s="277"/>
      <c r="MUY133" s="277"/>
      <c r="MUZ133" s="277"/>
      <c r="MVA133" s="277"/>
      <c r="MVB133" s="277"/>
      <c r="MVC133" s="277"/>
      <c r="MVD133" s="277"/>
      <c r="MVE133" s="277"/>
      <c r="MVF133" s="277"/>
      <c r="MVG133" s="277"/>
      <c r="MVH133" s="277"/>
      <c r="MVI133" s="277"/>
      <c r="MVJ133" s="277"/>
      <c r="MVK133" s="277"/>
      <c r="MVL133" s="277"/>
      <c r="MVM133" s="277"/>
      <c r="MVN133" s="277"/>
      <c r="MVO133" s="277"/>
      <c r="MVP133" s="277"/>
      <c r="MVQ133" s="277"/>
      <c r="MVR133" s="277"/>
      <c r="MVS133" s="277"/>
      <c r="MVT133" s="277"/>
      <c r="MVU133" s="277"/>
      <c r="MVV133" s="277"/>
      <c r="MVW133" s="277"/>
      <c r="MVX133" s="277"/>
      <c r="MVY133" s="277"/>
      <c r="MVZ133" s="277"/>
      <c r="MWA133" s="277"/>
      <c r="MWB133" s="277"/>
      <c r="MWC133" s="277"/>
      <c r="MWD133" s="277"/>
      <c r="MWE133" s="277"/>
      <c r="MWF133" s="277"/>
      <c r="MWG133" s="277"/>
      <c r="MWH133" s="277"/>
      <c r="MWI133" s="277"/>
      <c r="MWJ133" s="277"/>
      <c r="MWK133" s="277"/>
      <c r="MWL133" s="277"/>
      <c r="MWM133" s="277"/>
      <c r="MWN133" s="277"/>
      <c r="MWO133" s="277"/>
      <c r="MWP133" s="277"/>
      <c r="MWQ133" s="277"/>
      <c r="MWR133" s="277"/>
      <c r="MWS133" s="277"/>
      <c r="MWT133" s="277"/>
      <c r="MWU133" s="277"/>
      <c r="MWV133" s="277"/>
      <c r="MWW133" s="277"/>
      <c r="MWX133" s="277"/>
      <c r="MWY133" s="277"/>
      <c r="MWZ133" s="277"/>
      <c r="MXA133" s="277"/>
      <c r="MXB133" s="277"/>
      <c r="MXC133" s="277"/>
      <c r="MXD133" s="277"/>
      <c r="MXE133" s="277"/>
      <c r="MXF133" s="277"/>
      <c r="MXG133" s="277"/>
      <c r="MXH133" s="277"/>
      <c r="MXI133" s="277"/>
      <c r="MXJ133" s="277"/>
      <c r="MXK133" s="277"/>
      <c r="MXL133" s="277"/>
      <c r="MXM133" s="277"/>
      <c r="MXN133" s="277"/>
      <c r="MXO133" s="277"/>
      <c r="MXP133" s="277"/>
      <c r="MXQ133" s="277"/>
      <c r="MXR133" s="277"/>
      <c r="MXS133" s="277"/>
      <c r="MXT133" s="277"/>
      <c r="MXU133" s="277"/>
      <c r="MXV133" s="277"/>
      <c r="MXW133" s="277"/>
      <c r="MXX133" s="277"/>
      <c r="MXY133" s="277"/>
      <c r="MXZ133" s="277"/>
      <c r="MYA133" s="277"/>
      <c r="MYB133" s="277"/>
      <c r="MYC133" s="277"/>
      <c r="MYD133" s="277"/>
      <c r="MYE133" s="277"/>
      <c r="MYF133" s="277"/>
      <c r="MYG133" s="277"/>
      <c r="MYH133" s="277"/>
      <c r="MYI133" s="277"/>
      <c r="MYJ133" s="277"/>
      <c r="MYK133" s="277"/>
      <c r="MYL133" s="277"/>
      <c r="MYM133" s="277"/>
      <c r="MYN133" s="277"/>
      <c r="MYO133" s="277"/>
      <c r="MYP133" s="277"/>
      <c r="MYQ133" s="277"/>
      <c r="MYR133" s="277"/>
      <c r="MYS133" s="277"/>
      <c r="MYT133" s="277"/>
      <c r="MYU133" s="277"/>
      <c r="MYV133" s="277"/>
      <c r="MYW133" s="277"/>
      <c r="MYX133" s="277"/>
      <c r="MYY133" s="277"/>
      <c r="MYZ133" s="277"/>
      <c r="MZA133" s="277"/>
      <c r="MZB133" s="277"/>
      <c r="MZC133" s="277"/>
      <c r="MZD133" s="277"/>
      <c r="MZE133" s="277"/>
      <c r="MZF133" s="277"/>
      <c r="MZG133" s="277"/>
      <c r="MZH133" s="277"/>
      <c r="MZI133" s="277"/>
      <c r="MZJ133" s="277"/>
      <c r="MZK133" s="277"/>
      <c r="MZL133" s="277"/>
      <c r="MZM133" s="277"/>
      <c r="MZN133" s="277"/>
      <c r="MZO133" s="277"/>
      <c r="MZP133" s="277"/>
      <c r="MZQ133" s="277"/>
      <c r="MZR133" s="277"/>
      <c r="MZS133" s="277"/>
      <c r="MZT133" s="277"/>
      <c r="MZU133" s="277"/>
      <c r="MZV133" s="277"/>
      <c r="MZW133" s="277"/>
      <c r="MZX133" s="277"/>
      <c r="MZY133" s="277"/>
      <c r="MZZ133" s="277"/>
      <c r="NAA133" s="277"/>
      <c r="NAB133" s="277"/>
      <c r="NAC133" s="277"/>
      <c r="NAD133" s="277"/>
      <c r="NAE133" s="277"/>
      <c r="NAF133" s="277"/>
      <c r="NAG133" s="277"/>
      <c r="NAH133" s="277"/>
      <c r="NAI133" s="277"/>
      <c r="NAJ133" s="277"/>
      <c r="NAK133" s="277"/>
      <c r="NAL133" s="277"/>
      <c r="NAM133" s="277"/>
      <c r="NAN133" s="277"/>
      <c r="NAO133" s="277"/>
      <c r="NAP133" s="277"/>
      <c r="NAQ133" s="277"/>
      <c r="NAR133" s="277"/>
      <c r="NAS133" s="277"/>
      <c r="NAT133" s="277"/>
      <c r="NAU133" s="277"/>
      <c r="NAV133" s="277"/>
      <c r="NAW133" s="277"/>
      <c r="NAX133" s="277"/>
      <c r="NAY133" s="277"/>
      <c r="NAZ133" s="277"/>
      <c r="NBA133" s="277"/>
      <c r="NBB133" s="277"/>
      <c r="NBC133" s="277"/>
      <c r="NBD133" s="277"/>
      <c r="NBE133" s="277"/>
      <c r="NBF133" s="277"/>
      <c r="NBG133" s="277"/>
      <c r="NBH133" s="277"/>
      <c r="NBI133" s="277"/>
      <c r="NBJ133" s="277"/>
      <c r="NBK133" s="277"/>
      <c r="NBL133" s="277"/>
      <c r="NBM133" s="277"/>
      <c r="NBN133" s="277"/>
      <c r="NBO133" s="277"/>
      <c r="NBP133" s="277"/>
      <c r="NBQ133" s="277"/>
      <c r="NBR133" s="277"/>
      <c r="NBS133" s="277"/>
      <c r="NBT133" s="277"/>
      <c r="NBU133" s="277"/>
      <c r="NBV133" s="277"/>
      <c r="NBW133" s="277"/>
      <c r="NBX133" s="277"/>
      <c r="NBY133" s="277"/>
      <c r="NBZ133" s="277"/>
      <c r="NCA133" s="277"/>
      <c r="NCB133" s="277"/>
      <c r="NCC133" s="277"/>
      <c r="NCD133" s="277"/>
      <c r="NCE133" s="277"/>
      <c r="NCF133" s="277"/>
      <c r="NCG133" s="277"/>
      <c r="NCH133" s="277"/>
      <c r="NCI133" s="277"/>
      <c r="NCJ133" s="277"/>
      <c r="NCK133" s="277"/>
      <c r="NCL133" s="277"/>
      <c r="NCM133" s="277"/>
      <c r="NCN133" s="277"/>
      <c r="NCO133" s="277"/>
      <c r="NCP133" s="277"/>
      <c r="NCQ133" s="277"/>
      <c r="NCR133" s="277"/>
      <c r="NCS133" s="277"/>
      <c r="NCT133" s="277"/>
      <c r="NCU133" s="277"/>
      <c r="NCV133" s="277"/>
      <c r="NCW133" s="277"/>
      <c r="NCX133" s="277"/>
      <c r="NCY133" s="277"/>
      <c r="NCZ133" s="277"/>
      <c r="NDA133" s="277"/>
      <c r="NDB133" s="277"/>
      <c r="NDC133" s="277"/>
      <c r="NDD133" s="277"/>
      <c r="NDE133" s="277"/>
      <c r="NDF133" s="277"/>
      <c r="NDG133" s="277"/>
      <c r="NDH133" s="277"/>
      <c r="NDI133" s="277"/>
      <c r="NDJ133" s="277"/>
      <c r="NDK133" s="277"/>
      <c r="NDL133" s="277"/>
      <c r="NDM133" s="277"/>
      <c r="NDN133" s="277"/>
      <c r="NDO133" s="277"/>
      <c r="NDP133" s="277"/>
      <c r="NDQ133" s="277"/>
      <c r="NDR133" s="277"/>
      <c r="NDS133" s="277"/>
      <c r="NDT133" s="277"/>
      <c r="NDU133" s="277"/>
      <c r="NDV133" s="277"/>
      <c r="NDW133" s="277"/>
      <c r="NDX133" s="277"/>
      <c r="NDY133" s="277"/>
      <c r="NDZ133" s="277"/>
      <c r="NEA133" s="277"/>
      <c r="NEB133" s="277"/>
      <c r="NEC133" s="277"/>
      <c r="NED133" s="277"/>
      <c r="NEE133" s="277"/>
      <c r="NEF133" s="277"/>
      <c r="NEG133" s="277"/>
      <c r="NEH133" s="277"/>
      <c r="NEI133" s="277"/>
      <c r="NEJ133" s="277"/>
      <c r="NEK133" s="277"/>
      <c r="NEL133" s="277"/>
      <c r="NEM133" s="277"/>
      <c r="NEN133" s="277"/>
      <c r="NEO133" s="277"/>
      <c r="NEP133" s="277"/>
      <c r="NEQ133" s="277"/>
      <c r="NER133" s="277"/>
      <c r="NES133" s="277"/>
      <c r="NET133" s="277"/>
      <c r="NEU133" s="277"/>
      <c r="NEV133" s="277"/>
      <c r="NEW133" s="277"/>
      <c r="NEX133" s="277"/>
      <c r="NEY133" s="277"/>
      <c r="NEZ133" s="277"/>
      <c r="NFA133" s="277"/>
      <c r="NFB133" s="277"/>
      <c r="NFC133" s="277"/>
      <c r="NFD133" s="277"/>
      <c r="NFE133" s="277"/>
      <c r="NFF133" s="277"/>
      <c r="NFG133" s="277"/>
      <c r="NFH133" s="277"/>
      <c r="NFI133" s="277"/>
      <c r="NFJ133" s="277"/>
      <c r="NFK133" s="277"/>
      <c r="NFL133" s="277"/>
      <c r="NFM133" s="277"/>
      <c r="NFN133" s="277"/>
      <c r="NFO133" s="277"/>
      <c r="NFP133" s="277"/>
      <c r="NFQ133" s="277"/>
      <c r="NFR133" s="277"/>
      <c r="NFS133" s="277"/>
      <c r="NFT133" s="277"/>
      <c r="NFU133" s="277"/>
      <c r="NFV133" s="277"/>
      <c r="NFW133" s="277"/>
      <c r="NFX133" s="277"/>
      <c r="NFY133" s="277"/>
      <c r="NFZ133" s="277"/>
      <c r="NGA133" s="277"/>
      <c r="NGB133" s="277"/>
      <c r="NGC133" s="277"/>
      <c r="NGD133" s="277"/>
      <c r="NGE133" s="277"/>
      <c r="NGF133" s="277"/>
      <c r="NGG133" s="277"/>
      <c r="NGH133" s="277"/>
      <c r="NGI133" s="277"/>
      <c r="NGJ133" s="277"/>
      <c r="NGK133" s="277"/>
      <c r="NGL133" s="277"/>
      <c r="NGM133" s="277"/>
      <c r="NGN133" s="277"/>
      <c r="NGO133" s="277"/>
      <c r="NGP133" s="277"/>
      <c r="NGQ133" s="277"/>
      <c r="NGR133" s="277"/>
      <c r="NGS133" s="277"/>
      <c r="NGT133" s="277"/>
      <c r="NGU133" s="277"/>
      <c r="NGV133" s="277"/>
      <c r="NGW133" s="277"/>
      <c r="NGX133" s="277"/>
      <c r="NGY133" s="277"/>
      <c r="NGZ133" s="277"/>
      <c r="NHA133" s="277"/>
      <c r="NHB133" s="277"/>
      <c r="NHC133" s="277"/>
      <c r="NHD133" s="277"/>
      <c r="NHE133" s="277"/>
      <c r="NHF133" s="277"/>
      <c r="NHG133" s="277"/>
      <c r="NHH133" s="277"/>
      <c r="NHI133" s="277"/>
      <c r="NHJ133" s="277"/>
      <c r="NHK133" s="277"/>
      <c r="NHL133" s="277"/>
      <c r="NHM133" s="277"/>
      <c r="NHN133" s="277"/>
      <c r="NHO133" s="277"/>
      <c r="NHP133" s="277"/>
      <c r="NHQ133" s="277"/>
      <c r="NHR133" s="277"/>
      <c r="NHS133" s="277"/>
      <c r="NHT133" s="277"/>
      <c r="NHU133" s="277"/>
      <c r="NHV133" s="277"/>
      <c r="NHW133" s="277"/>
      <c r="NHX133" s="277"/>
      <c r="NHY133" s="277"/>
      <c r="NHZ133" s="277"/>
      <c r="NIA133" s="277"/>
      <c r="NIB133" s="277"/>
      <c r="NIC133" s="277"/>
      <c r="NID133" s="277"/>
      <c r="NIE133" s="277"/>
      <c r="NIF133" s="277"/>
      <c r="NIG133" s="277"/>
      <c r="NIH133" s="277"/>
      <c r="NII133" s="277"/>
      <c r="NIJ133" s="277"/>
      <c r="NIK133" s="277"/>
      <c r="NIL133" s="277"/>
      <c r="NIM133" s="277"/>
      <c r="NIN133" s="277"/>
      <c r="NIO133" s="277"/>
      <c r="NIP133" s="277"/>
      <c r="NIQ133" s="277"/>
      <c r="NIR133" s="277"/>
      <c r="NIS133" s="277"/>
      <c r="NIT133" s="277"/>
      <c r="NIU133" s="277"/>
      <c r="NIV133" s="277"/>
      <c r="NIW133" s="277"/>
      <c r="NIX133" s="277"/>
      <c r="NIY133" s="277"/>
      <c r="NIZ133" s="277"/>
      <c r="NJA133" s="277"/>
      <c r="NJB133" s="277"/>
      <c r="NJC133" s="277"/>
      <c r="NJD133" s="277"/>
      <c r="NJE133" s="277"/>
      <c r="NJF133" s="277"/>
      <c r="NJG133" s="277"/>
      <c r="NJH133" s="277"/>
      <c r="NJI133" s="277"/>
      <c r="NJJ133" s="277"/>
      <c r="NJK133" s="277"/>
      <c r="NJL133" s="277"/>
      <c r="NJM133" s="277"/>
      <c r="NJN133" s="277"/>
      <c r="NJO133" s="277"/>
      <c r="NJP133" s="277"/>
      <c r="NJQ133" s="277"/>
      <c r="NJR133" s="277"/>
      <c r="NJS133" s="277"/>
      <c r="NJT133" s="277"/>
      <c r="NJU133" s="277"/>
      <c r="NJV133" s="277"/>
      <c r="NJW133" s="277"/>
      <c r="NJX133" s="277"/>
      <c r="NJY133" s="277"/>
      <c r="NJZ133" s="277"/>
      <c r="NKA133" s="277"/>
      <c r="NKB133" s="277"/>
      <c r="NKC133" s="277"/>
      <c r="NKD133" s="277"/>
      <c r="NKE133" s="277"/>
      <c r="NKF133" s="277"/>
      <c r="NKG133" s="277"/>
      <c r="NKH133" s="277"/>
      <c r="NKI133" s="277"/>
      <c r="NKJ133" s="277"/>
      <c r="NKK133" s="277"/>
      <c r="NKL133" s="277"/>
      <c r="NKM133" s="277"/>
      <c r="NKN133" s="277"/>
      <c r="NKO133" s="277"/>
      <c r="NKP133" s="277"/>
      <c r="NKQ133" s="277"/>
      <c r="NKR133" s="277"/>
      <c r="NKS133" s="277"/>
      <c r="NKT133" s="277"/>
      <c r="NKU133" s="277"/>
      <c r="NKV133" s="277"/>
      <c r="NKW133" s="277"/>
      <c r="NKX133" s="277"/>
      <c r="NKY133" s="277"/>
      <c r="NKZ133" s="277"/>
      <c r="NLA133" s="277"/>
      <c r="NLB133" s="277"/>
      <c r="NLC133" s="277"/>
      <c r="NLD133" s="277"/>
      <c r="NLE133" s="277"/>
      <c r="NLF133" s="277"/>
      <c r="NLG133" s="277"/>
      <c r="NLH133" s="277"/>
      <c r="NLI133" s="277"/>
      <c r="NLJ133" s="277"/>
      <c r="NLK133" s="277"/>
      <c r="NLL133" s="277"/>
      <c r="NLM133" s="277"/>
      <c r="NLN133" s="277"/>
      <c r="NLO133" s="277"/>
      <c r="NLP133" s="277"/>
      <c r="NLQ133" s="277"/>
      <c r="NLR133" s="277"/>
      <c r="NLS133" s="277"/>
      <c r="NLT133" s="277"/>
      <c r="NLU133" s="277"/>
      <c r="NLV133" s="277"/>
      <c r="NLW133" s="277"/>
      <c r="NLX133" s="277"/>
      <c r="NLY133" s="277"/>
      <c r="NLZ133" s="277"/>
      <c r="NMA133" s="277"/>
      <c r="NMB133" s="277"/>
      <c r="NMC133" s="277"/>
      <c r="NMD133" s="277"/>
      <c r="NME133" s="277"/>
      <c r="NMF133" s="277"/>
      <c r="NMG133" s="277"/>
      <c r="NMH133" s="277"/>
      <c r="NMI133" s="277"/>
      <c r="NMJ133" s="277"/>
      <c r="NMK133" s="277"/>
      <c r="NML133" s="277"/>
      <c r="NMM133" s="277"/>
      <c r="NMN133" s="277"/>
      <c r="NMO133" s="277"/>
      <c r="NMP133" s="277"/>
      <c r="NMQ133" s="277"/>
      <c r="NMR133" s="277"/>
      <c r="NMS133" s="277"/>
      <c r="NMT133" s="277"/>
      <c r="NMU133" s="277"/>
      <c r="NMV133" s="277"/>
      <c r="NMW133" s="277"/>
      <c r="NMX133" s="277"/>
      <c r="NMY133" s="277"/>
      <c r="NMZ133" s="277"/>
      <c r="NNA133" s="277"/>
      <c r="NNB133" s="277"/>
      <c r="NNC133" s="277"/>
      <c r="NND133" s="277"/>
      <c r="NNE133" s="277"/>
      <c r="NNF133" s="277"/>
      <c r="NNG133" s="277"/>
      <c r="NNH133" s="277"/>
      <c r="NNI133" s="277"/>
      <c r="NNJ133" s="277"/>
      <c r="NNK133" s="277"/>
      <c r="NNL133" s="277"/>
      <c r="NNM133" s="277"/>
      <c r="NNN133" s="277"/>
      <c r="NNO133" s="277"/>
      <c r="NNP133" s="277"/>
      <c r="NNQ133" s="277"/>
      <c r="NNR133" s="277"/>
      <c r="NNS133" s="277"/>
      <c r="NNT133" s="277"/>
      <c r="NNU133" s="277"/>
      <c r="NNV133" s="277"/>
      <c r="NNW133" s="277"/>
      <c r="NNX133" s="277"/>
      <c r="NNY133" s="277"/>
      <c r="NNZ133" s="277"/>
      <c r="NOA133" s="277"/>
      <c r="NOB133" s="277"/>
      <c r="NOC133" s="277"/>
      <c r="NOD133" s="277"/>
      <c r="NOE133" s="277"/>
      <c r="NOF133" s="277"/>
      <c r="NOG133" s="277"/>
      <c r="NOH133" s="277"/>
      <c r="NOI133" s="277"/>
      <c r="NOJ133" s="277"/>
      <c r="NOK133" s="277"/>
      <c r="NOL133" s="277"/>
      <c r="NOM133" s="277"/>
      <c r="NON133" s="277"/>
      <c r="NOO133" s="277"/>
      <c r="NOP133" s="277"/>
      <c r="NOQ133" s="277"/>
      <c r="NOR133" s="277"/>
      <c r="NOS133" s="277"/>
      <c r="NOT133" s="277"/>
      <c r="NOU133" s="277"/>
      <c r="NOV133" s="277"/>
      <c r="NOW133" s="277"/>
      <c r="NOX133" s="277"/>
      <c r="NOY133" s="277"/>
      <c r="NOZ133" s="277"/>
      <c r="NPA133" s="277"/>
      <c r="NPB133" s="277"/>
      <c r="NPC133" s="277"/>
      <c r="NPD133" s="277"/>
      <c r="NPE133" s="277"/>
      <c r="NPF133" s="277"/>
      <c r="NPG133" s="277"/>
      <c r="NPH133" s="277"/>
      <c r="NPI133" s="277"/>
      <c r="NPJ133" s="277"/>
      <c r="NPK133" s="277"/>
      <c r="NPL133" s="277"/>
      <c r="NPM133" s="277"/>
      <c r="NPN133" s="277"/>
      <c r="NPO133" s="277"/>
      <c r="NPP133" s="277"/>
      <c r="NPQ133" s="277"/>
      <c r="NPR133" s="277"/>
      <c r="NPS133" s="277"/>
      <c r="NPT133" s="277"/>
      <c r="NPU133" s="277"/>
      <c r="NPV133" s="277"/>
      <c r="NPW133" s="277"/>
      <c r="NPX133" s="277"/>
      <c r="NPY133" s="277"/>
      <c r="NPZ133" s="277"/>
      <c r="NQA133" s="277"/>
      <c r="NQB133" s="277"/>
      <c r="NQC133" s="277"/>
      <c r="NQD133" s="277"/>
      <c r="NQE133" s="277"/>
      <c r="NQF133" s="277"/>
      <c r="NQG133" s="277"/>
      <c r="NQH133" s="277"/>
      <c r="NQI133" s="277"/>
      <c r="NQJ133" s="277"/>
      <c r="NQK133" s="277"/>
      <c r="NQL133" s="277"/>
      <c r="NQM133" s="277"/>
      <c r="NQN133" s="277"/>
      <c r="NQO133" s="277"/>
      <c r="NQP133" s="277"/>
      <c r="NQQ133" s="277"/>
      <c r="NQR133" s="277"/>
      <c r="NQS133" s="277"/>
      <c r="NQT133" s="277"/>
      <c r="NQU133" s="277"/>
      <c r="NQV133" s="277"/>
      <c r="NQW133" s="277"/>
      <c r="NQX133" s="277"/>
      <c r="NQY133" s="277"/>
      <c r="NQZ133" s="277"/>
      <c r="NRA133" s="277"/>
      <c r="NRB133" s="277"/>
      <c r="NRC133" s="277"/>
      <c r="NRD133" s="277"/>
      <c r="NRE133" s="277"/>
      <c r="NRF133" s="277"/>
      <c r="NRG133" s="277"/>
      <c r="NRH133" s="277"/>
      <c r="NRI133" s="277"/>
      <c r="NRJ133" s="277"/>
      <c r="NRK133" s="277"/>
      <c r="NRL133" s="277"/>
      <c r="NRM133" s="277"/>
      <c r="NRN133" s="277"/>
      <c r="NRO133" s="277"/>
      <c r="NRP133" s="277"/>
      <c r="NRQ133" s="277"/>
      <c r="NRR133" s="277"/>
      <c r="NRS133" s="277"/>
      <c r="NRT133" s="277"/>
      <c r="NRU133" s="277"/>
      <c r="NRV133" s="277"/>
      <c r="NRW133" s="277"/>
      <c r="NRX133" s="277"/>
      <c r="NRY133" s="277"/>
      <c r="NRZ133" s="277"/>
      <c r="NSA133" s="277"/>
      <c r="NSB133" s="277"/>
      <c r="NSC133" s="277"/>
      <c r="NSD133" s="277"/>
      <c r="NSE133" s="277"/>
      <c r="NSF133" s="277"/>
      <c r="NSG133" s="277"/>
      <c r="NSH133" s="277"/>
      <c r="NSI133" s="277"/>
      <c r="NSJ133" s="277"/>
      <c r="NSK133" s="277"/>
      <c r="NSL133" s="277"/>
      <c r="NSM133" s="277"/>
      <c r="NSN133" s="277"/>
      <c r="NSO133" s="277"/>
      <c r="NSP133" s="277"/>
      <c r="NSQ133" s="277"/>
      <c r="NSR133" s="277"/>
      <c r="NSS133" s="277"/>
      <c r="NST133" s="277"/>
      <c r="NSU133" s="277"/>
      <c r="NSV133" s="277"/>
      <c r="NSW133" s="277"/>
      <c r="NSX133" s="277"/>
      <c r="NSY133" s="277"/>
      <c r="NSZ133" s="277"/>
      <c r="NTA133" s="277"/>
      <c r="NTB133" s="277"/>
      <c r="NTC133" s="277"/>
      <c r="NTD133" s="277"/>
      <c r="NTE133" s="277"/>
      <c r="NTF133" s="277"/>
      <c r="NTG133" s="277"/>
      <c r="NTH133" s="277"/>
      <c r="NTI133" s="277"/>
      <c r="NTJ133" s="277"/>
      <c r="NTK133" s="277"/>
      <c r="NTL133" s="277"/>
      <c r="NTM133" s="277"/>
      <c r="NTN133" s="277"/>
      <c r="NTO133" s="277"/>
      <c r="NTP133" s="277"/>
      <c r="NTQ133" s="277"/>
      <c r="NTR133" s="277"/>
      <c r="NTS133" s="277"/>
      <c r="NTT133" s="277"/>
      <c r="NTU133" s="277"/>
      <c r="NTV133" s="277"/>
      <c r="NTW133" s="277"/>
      <c r="NTX133" s="277"/>
      <c r="NTY133" s="277"/>
      <c r="NTZ133" s="277"/>
      <c r="NUA133" s="277"/>
      <c r="NUB133" s="277"/>
      <c r="NUC133" s="277"/>
      <c r="NUD133" s="277"/>
      <c r="NUE133" s="277"/>
      <c r="NUF133" s="277"/>
      <c r="NUG133" s="277"/>
      <c r="NUH133" s="277"/>
      <c r="NUI133" s="277"/>
      <c r="NUJ133" s="277"/>
      <c r="NUK133" s="277"/>
      <c r="NUL133" s="277"/>
      <c r="NUM133" s="277"/>
      <c r="NUN133" s="277"/>
      <c r="NUO133" s="277"/>
      <c r="NUP133" s="277"/>
      <c r="NUQ133" s="277"/>
      <c r="NUR133" s="277"/>
      <c r="NUS133" s="277"/>
      <c r="NUT133" s="277"/>
      <c r="NUU133" s="277"/>
      <c r="NUV133" s="277"/>
      <c r="NUW133" s="277"/>
      <c r="NUX133" s="277"/>
      <c r="NUY133" s="277"/>
      <c r="NUZ133" s="277"/>
      <c r="NVA133" s="277"/>
      <c r="NVB133" s="277"/>
      <c r="NVC133" s="277"/>
      <c r="NVD133" s="277"/>
      <c r="NVE133" s="277"/>
      <c r="NVF133" s="277"/>
      <c r="NVG133" s="277"/>
      <c r="NVH133" s="277"/>
      <c r="NVI133" s="277"/>
      <c r="NVJ133" s="277"/>
      <c r="NVK133" s="277"/>
      <c r="NVL133" s="277"/>
      <c r="NVM133" s="277"/>
      <c r="NVN133" s="277"/>
      <c r="NVO133" s="277"/>
      <c r="NVP133" s="277"/>
      <c r="NVQ133" s="277"/>
      <c r="NVR133" s="277"/>
      <c r="NVS133" s="277"/>
      <c r="NVT133" s="277"/>
      <c r="NVU133" s="277"/>
      <c r="NVV133" s="277"/>
      <c r="NVW133" s="277"/>
      <c r="NVX133" s="277"/>
      <c r="NVY133" s="277"/>
      <c r="NVZ133" s="277"/>
      <c r="NWA133" s="277"/>
      <c r="NWB133" s="277"/>
      <c r="NWC133" s="277"/>
      <c r="NWD133" s="277"/>
      <c r="NWE133" s="277"/>
      <c r="NWF133" s="277"/>
      <c r="NWG133" s="277"/>
      <c r="NWH133" s="277"/>
      <c r="NWI133" s="277"/>
      <c r="NWJ133" s="277"/>
      <c r="NWK133" s="277"/>
      <c r="NWL133" s="277"/>
      <c r="NWM133" s="277"/>
      <c r="NWN133" s="277"/>
      <c r="NWO133" s="277"/>
      <c r="NWP133" s="277"/>
      <c r="NWQ133" s="277"/>
      <c r="NWR133" s="277"/>
      <c r="NWS133" s="277"/>
      <c r="NWT133" s="277"/>
      <c r="NWU133" s="277"/>
      <c r="NWV133" s="277"/>
      <c r="NWW133" s="277"/>
      <c r="NWX133" s="277"/>
      <c r="NWY133" s="277"/>
      <c r="NWZ133" s="277"/>
      <c r="NXA133" s="277"/>
      <c r="NXB133" s="277"/>
      <c r="NXC133" s="277"/>
      <c r="NXD133" s="277"/>
      <c r="NXE133" s="277"/>
      <c r="NXF133" s="277"/>
      <c r="NXG133" s="277"/>
      <c r="NXH133" s="277"/>
      <c r="NXI133" s="277"/>
      <c r="NXJ133" s="277"/>
      <c r="NXK133" s="277"/>
      <c r="NXL133" s="277"/>
      <c r="NXM133" s="277"/>
      <c r="NXN133" s="277"/>
      <c r="NXO133" s="277"/>
      <c r="NXP133" s="277"/>
      <c r="NXQ133" s="277"/>
      <c r="NXR133" s="277"/>
      <c r="NXS133" s="277"/>
      <c r="NXT133" s="277"/>
      <c r="NXU133" s="277"/>
      <c r="NXV133" s="277"/>
      <c r="NXW133" s="277"/>
      <c r="NXX133" s="277"/>
      <c r="NXY133" s="277"/>
      <c r="NXZ133" s="277"/>
      <c r="NYA133" s="277"/>
      <c r="NYB133" s="277"/>
      <c r="NYC133" s="277"/>
      <c r="NYD133" s="277"/>
      <c r="NYE133" s="277"/>
      <c r="NYF133" s="277"/>
      <c r="NYG133" s="277"/>
      <c r="NYH133" s="277"/>
      <c r="NYI133" s="277"/>
      <c r="NYJ133" s="277"/>
      <c r="NYK133" s="277"/>
      <c r="NYL133" s="277"/>
      <c r="NYM133" s="277"/>
      <c r="NYN133" s="277"/>
      <c r="NYO133" s="277"/>
      <c r="NYP133" s="277"/>
      <c r="NYQ133" s="277"/>
      <c r="NYR133" s="277"/>
      <c r="NYS133" s="277"/>
      <c r="NYT133" s="277"/>
      <c r="NYU133" s="277"/>
      <c r="NYV133" s="277"/>
      <c r="NYW133" s="277"/>
      <c r="NYX133" s="277"/>
      <c r="NYY133" s="277"/>
      <c r="NYZ133" s="277"/>
      <c r="NZA133" s="277"/>
      <c r="NZB133" s="277"/>
      <c r="NZC133" s="277"/>
      <c r="NZD133" s="277"/>
      <c r="NZE133" s="277"/>
      <c r="NZF133" s="277"/>
      <c r="NZG133" s="277"/>
      <c r="NZH133" s="277"/>
      <c r="NZI133" s="277"/>
      <c r="NZJ133" s="277"/>
      <c r="NZK133" s="277"/>
      <c r="NZL133" s="277"/>
      <c r="NZM133" s="277"/>
      <c r="NZN133" s="277"/>
      <c r="NZO133" s="277"/>
      <c r="NZP133" s="277"/>
      <c r="NZQ133" s="277"/>
      <c r="NZR133" s="277"/>
      <c r="NZS133" s="277"/>
      <c r="NZT133" s="277"/>
      <c r="NZU133" s="277"/>
      <c r="NZV133" s="277"/>
      <c r="NZW133" s="277"/>
      <c r="NZX133" s="277"/>
      <c r="NZY133" s="277"/>
      <c r="NZZ133" s="277"/>
      <c r="OAA133" s="277"/>
      <c r="OAB133" s="277"/>
      <c r="OAC133" s="277"/>
      <c r="OAD133" s="277"/>
      <c r="OAE133" s="277"/>
      <c r="OAF133" s="277"/>
      <c r="OAG133" s="277"/>
      <c r="OAH133" s="277"/>
      <c r="OAI133" s="277"/>
      <c r="OAJ133" s="277"/>
      <c r="OAK133" s="277"/>
      <c r="OAL133" s="277"/>
      <c r="OAM133" s="277"/>
      <c r="OAN133" s="277"/>
      <c r="OAO133" s="277"/>
      <c r="OAP133" s="277"/>
      <c r="OAQ133" s="277"/>
      <c r="OAR133" s="277"/>
      <c r="OAS133" s="277"/>
      <c r="OAT133" s="277"/>
      <c r="OAU133" s="277"/>
      <c r="OAV133" s="277"/>
      <c r="OAW133" s="277"/>
      <c r="OAX133" s="277"/>
      <c r="OAY133" s="277"/>
      <c r="OAZ133" s="277"/>
      <c r="OBA133" s="277"/>
      <c r="OBB133" s="277"/>
      <c r="OBC133" s="277"/>
      <c r="OBD133" s="277"/>
      <c r="OBE133" s="277"/>
      <c r="OBF133" s="277"/>
      <c r="OBG133" s="277"/>
      <c r="OBH133" s="277"/>
      <c r="OBI133" s="277"/>
      <c r="OBJ133" s="277"/>
      <c r="OBK133" s="277"/>
      <c r="OBL133" s="277"/>
      <c r="OBM133" s="277"/>
      <c r="OBN133" s="277"/>
      <c r="OBO133" s="277"/>
      <c r="OBP133" s="277"/>
      <c r="OBQ133" s="277"/>
      <c r="OBR133" s="277"/>
      <c r="OBS133" s="277"/>
      <c r="OBT133" s="277"/>
      <c r="OBU133" s="277"/>
      <c r="OBV133" s="277"/>
      <c r="OBW133" s="277"/>
      <c r="OBX133" s="277"/>
      <c r="OBY133" s="277"/>
      <c r="OBZ133" s="277"/>
      <c r="OCA133" s="277"/>
      <c r="OCB133" s="277"/>
      <c r="OCC133" s="277"/>
      <c r="OCD133" s="277"/>
      <c r="OCE133" s="277"/>
      <c r="OCF133" s="277"/>
      <c r="OCG133" s="277"/>
      <c r="OCH133" s="277"/>
      <c r="OCI133" s="277"/>
      <c r="OCJ133" s="277"/>
      <c r="OCK133" s="277"/>
      <c r="OCL133" s="277"/>
      <c r="OCM133" s="277"/>
      <c r="OCN133" s="277"/>
      <c r="OCO133" s="277"/>
      <c r="OCP133" s="277"/>
      <c r="OCQ133" s="277"/>
      <c r="OCR133" s="277"/>
      <c r="OCS133" s="277"/>
      <c r="OCT133" s="277"/>
      <c r="OCU133" s="277"/>
      <c r="OCV133" s="277"/>
      <c r="OCW133" s="277"/>
      <c r="OCX133" s="277"/>
      <c r="OCY133" s="277"/>
      <c r="OCZ133" s="277"/>
      <c r="ODA133" s="277"/>
      <c r="ODB133" s="277"/>
      <c r="ODC133" s="277"/>
      <c r="ODD133" s="277"/>
      <c r="ODE133" s="277"/>
      <c r="ODF133" s="277"/>
      <c r="ODG133" s="277"/>
      <c r="ODH133" s="277"/>
      <c r="ODI133" s="277"/>
      <c r="ODJ133" s="277"/>
      <c r="ODK133" s="277"/>
      <c r="ODL133" s="277"/>
      <c r="ODM133" s="277"/>
      <c r="ODN133" s="277"/>
      <c r="ODO133" s="277"/>
      <c r="ODP133" s="277"/>
      <c r="ODQ133" s="277"/>
      <c r="ODR133" s="277"/>
      <c r="ODS133" s="277"/>
      <c r="ODT133" s="277"/>
      <c r="ODU133" s="277"/>
      <c r="ODV133" s="277"/>
      <c r="ODW133" s="277"/>
      <c r="ODX133" s="277"/>
      <c r="ODY133" s="277"/>
      <c r="ODZ133" s="277"/>
      <c r="OEA133" s="277"/>
      <c r="OEB133" s="277"/>
      <c r="OEC133" s="277"/>
      <c r="OED133" s="277"/>
      <c r="OEE133" s="277"/>
      <c r="OEF133" s="277"/>
      <c r="OEG133" s="277"/>
      <c r="OEH133" s="277"/>
      <c r="OEI133" s="277"/>
      <c r="OEJ133" s="277"/>
      <c r="OEK133" s="277"/>
      <c r="OEL133" s="277"/>
      <c r="OEM133" s="277"/>
      <c r="OEN133" s="277"/>
      <c r="OEO133" s="277"/>
      <c r="OEP133" s="277"/>
      <c r="OEQ133" s="277"/>
      <c r="OER133" s="277"/>
      <c r="OES133" s="277"/>
      <c r="OET133" s="277"/>
      <c r="OEU133" s="277"/>
      <c r="OEV133" s="277"/>
      <c r="OEW133" s="277"/>
      <c r="OEX133" s="277"/>
      <c r="OEY133" s="277"/>
      <c r="OEZ133" s="277"/>
      <c r="OFA133" s="277"/>
      <c r="OFB133" s="277"/>
      <c r="OFC133" s="277"/>
      <c r="OFD133" s="277"/>
      <c r="OFE133" s="277"/>
      <c r="OFF133" s="277"/>
      <c r="OFG133" s="277"/>
      <c r="OFH133" s="277"/>
      <c r="OFI133" s="277"/>
      <c r="OFJ133" s="277"/>
      <c r="OFK133" s="277"/>
      <c r="OFL133" s="277"/>
      <c r="OFM133" s="277"/>
      <c r="OFN133" s="277"/>
      <c r="OFO133" s="277"/>
      <c r="OFP133" s="277"/>
      <c r="OFQ133" s="277"/>
      <c r="OFR133" s="277"/>
      <c r="OFS133" s="277"/>
      <c r="OFT133" s="277"/>
      <c r="OFU133" s="277"/>
      <c r="OFV133" s="277"/>
      <c r="OFW133" s="277"/>
      <c r="OFX133" s="277"/>
      <c r="OFY133" s="277"/>
      <c r="OFZ133" s="277"/>
      <c r="OGA133" s="277"/>
      <c r="OGB133" s="277"/>
      <c r="OGC133" s="277"/>
      <c r="OGD133" s="277"/>
      <c r="OGE133" s="277"/>
      <c r="OGF133" s="277"/>
      <c r="OGG133" s="277"/>
      <c r="OGH133" s="277"/>
      <c r="OGI133" s="277"/>
      <c r="OGJ133" s="277"/>
      <c r="OGK133" s="277"/>
      <c r="OGL133" s="277"/>
      <c r="OGM133" s="277"/>
      <c r="OGN133" s="277"/>
      <c r="OGO133" s="277"/>
      <c r="OGP133" s="277"/>
      <c r="OGQ133" s="277"/>
      <c r="OGR133" s="277"/>
      <c r="OGS133" s="277"/>
      <c r="OGT133" s="277"/>
      <c r="OGU133" s="277"/>
      <c r="OGV133" s="277"/>
      <c r="OGW133" s="277"/>
      <c r="OGX133" s="277"/>
      <c r="OGY133" s="277"/>
      <c r="OGZ133" s="277"/>
      <c r="OHA133" s="277"/>
      <c r="OHB133" s="277"/>
      <c r="OHC133" s="277"/>
      <c r="OHD133" s="277"/>
      <c r="OHE133" s="277"/>
      <c r="OHF133" s="277"/>
      <c r="OHG133" s="277"/>
      <c r="OHH133" s="277"/>
      <c r="OHI133" s="277"/>
      <c r="OHJ133" s="277"/>
      <c r="OHK133" s="277"/>
      <c r="OHL133" s="277"/>
      <c r="OHM133" s="277"/>
      <c r="OHN133" s="277"/>
      <c r="OHO133" s="277"/>
      <c r="OHP133" s="277"/>
      <c r="OHQ133" s="277"/>
      <c r="OHR133" s="277"/>
      <c r="OHS133" s="277"/>
      <c r="OHT133" s="277"/>
      <c r="OHU133" s="277"/>
      <c r="OHV133" s="277"/>
      <c r="OHW133" s="277"/>
      <c r="OHX133" s="277"/>
      <c r="OHY133" s="277"/>
      <c r="OHZ133" s="277"/>
      <c r="OIA133" s="277"/>
      <c r="OIB133" s="277"/>
      <c r="OIC133" s="277"/>
      <c r="OID133" s="277"/>
      <c r="OIE133" s="277"/>
      <c r="OIF133" s="277"/>
      <c r="OIG133" s="277"/>
      <c r="OIH133" s="277"/>
      <c r="OII133" s="277"/>
      <c r="OIJ133" s="277"/>
      <c r="OIK133" s="277"/>
      <c r="OIL133" s="277"/>
      <c r="OIM133" s="277"/>
      <c r="OIN133" s="277"/>
      <c r="OIO133" s="277"/>
      <c r="OIP133" s="277"/>
      <c r="OIQ133" s="277"/>
      <c r="OIR133" s="277"/>
      <c r="OIS133" s="277"/>
      <c r="OIT133" s="277"/>
      <c r="OIU133" s="277"/>
      <c r="OIV133" s="277"/>
      <c r="OIW133" s="277"/>
      <c r="OIX133" s="277"/>
      <c r="OIY133" s="277"/>
      <c r="OIZ133" s="277"/>
      <c r="OJA133" s="277"/>
      <c r="OJB133" s="277"/>
      <c r="OJC133" s="277"/>
      <c r="OJD133" s="277"/>
      <c r="OJE133" s="277"/>
      <c r="OJF133" s="277"/>
      <c r="OJG133" s="277"/>
      <c r="OJH133" s="277"/>
      <c r="OJI133" s="277"/>
      <c r="OJJ133" s="277"/>
      <c r="OJK133" s="277"/>
      <c r="OJL133" s="277"/>
      <c r="OJM133" s="277"/>
      <c r="OJN133" s="277"/>
      <c r="OJO133" s="277"/>
      <c r="OJP133" s="277"/>
      <c r="OJQ133" s="277"/>
      <c r="OJR133" s="277"/>
      <c r="OJS133" s="277"/>
      <c r="OJT133" s="277"/>
      <c r="OJU133" s="277"/>
      <c r="OJV133" s="277"/>
      <c r="OJW133" s="277"/>
      <c r="OJX133" s="277"/>
      <c r="OJY133" s="277"/>
      <c r="OJZ133" s="277"/>
      <c r="OKA133" s="277"/>
      <c r="OKB133" s="277"/>
      <c r="OKC133" s="277"/>
      <c r="OKD133" s="277"/>
      <c r="OKE133" s="277"/>
      <c r="OKF133" s="277"/>
      <c r="OKG133" s="277"/>
      <c r="OKH133" s="277"/>
      <c r="OKI133" s="277"/>
      <c r="OKJ133" s="277"/>
      <c r="OKK133" s="277"/>
      <c r="OKL133" s="277"/>
      <c r="OKM133" s="277"/>
      <c r="OKN133" s="277"/>
      <c r="OKO133" s="277"/>
      <c r="OKP133" s="277"/>
      <c r="OKQ133" s="277"/>
      <c r="OKR133" s="277"/>
      <c r="OKS133" s="277"/>
      <c r="OKT133" s="277"/>
      <c r="OKU133" s="277"/>
      <c r="OKV133" s="277"/>
      <c r="OKW133" s="277"/>
      <c r="OKX133" s="277"/>
      <c r="OKY133" s="277"/>
      <c r="OKZ133" s="277"/>
      <c r="OLA133" s="277"/>
      <c r="OLB133" s="277"/>
      <c r="OLC133" s="277"/>
      <c r="OLD133" s="277"/>
      <c r="OLE133" s="277"/>
      <c r="OLF133" s="277"/>
      <c r="OLG133" s="277"/>
      <c r="OLH133" s="277"/>
      <c r="OLI133" s="277"/>
      <c r="OLJ133" s="277"/>
      <c r="OLK133" s="277"/>
      <c r="OLL133" s="277"/>
      <c r="OLM133" s="277"/>
      <c r="OLN133" s="277"/>
      <c r="OLO133" s="277"/>
      <c r="OLP133" s="277"/>
      <c r="OLQ133" s="277"/>
      <c r="OLR133" s="277"/>
      <c r="OLS133" s="277"/>
      <c r="OLT133" s="277"/>
      <c r="OLU133" s="277"/>
      <c r="OLV133" s="277"/>
      <c r="OLW133" s="277"/>
      <c r="OLX133" s="277"/>
      <c r="OLY133" s="277"/>
      <c r="OLZ133" s="277"/>
      <c r="OMA133" s="277"/>
      <c r="OMB133" s="277"/>
      <c r="OMC133" s="277"/>
      <c r="OMD133" s="277"/>
      <c r="OME133" s="277"/>
      <c r="OMF133" s="277"/>
      <c r="OMG133" s="277"/>
      <c r="OMH133" s="277"/>
      <c r="OMI133" s="277"/>
      <c r="OMJ133" s="277"/>
      <c r="OMK133" s="277"/>
      <c r="OML133" s="277"/>
      <c r="OMM133" s="277"/>
      <c r="OMN133" s="277"/>
      <c r="OMO133" s="277"/>
      <c r="OMP133" s="277"/>
      <c r="OMQ133" s="277"/>
      <c r="OMR133" s="277"/>
      <c r="OMS133" s="277"/>
      <c r="OMT133" s="277"/>
      <c r="OMU133" s="277"/>
      <c r="OMV133" s="277"/>
      <c r="OMW133" s="277"/>
      <c r="OMX133" s="277"/>
      <c r="OMY133" s="277"/>
      <c r="OMZ133" s="277"/>
      <c r="ONA133" s="277"/>
      <c r="ONB133" s="277"/>
      <c r="ONC133" s="277"/>
      <c r="OND133" s="277"/>
      <c r="ONE133" s="277"/>
      <c r="ONF133" s="277"/>
      <c r="ONG133" s="277"/>
      <c r="ONH133" s="277"/>
      <c r="ONI133" s="277"/>
      <c r="ONJ133" s="277"/>
      <c r="ONK133" s="277"/>
      <c r="ONL133" s="277"/>
      <c r="ONM133" s="277"/>
      <c r="ONN133" s="277"/>
      <c r="ONO133" s="277"/>
      <c r="ONP133" s="277"/>
      <c r="ONQ133" s="277"/>
      <c r="ONR133" s="277"/>
      <c r="ONS133" s="277"/>
      <c r="ONT133" s="277"/>
      <c r="ONU133" s="277"/>
      <c r="ONV133" s="277"/>
      <c r="ONW133" s="277"/>
      <c r="ONX133" s="277"/>
      <c r="ONY133" s="277"/>
      <c r="ONZ133" s="277"/>
      <c r="OOA133" s="277"/>
      <c r="OOB133" s="277"/>
      <c r="OOC133" s="277"/>
      <c r="OOD133" s="277"/>
      <c r="OOE133" s="277"/>
      <c r="OOF133" s="277"/>
      <c r="OOG133" s="277"/>
      <c r="OOH133" s="277"/>
      <c r="OOI133" s="277"/>
      <c r="OOJ133" s="277"/>
      <c r="OOK133" s="277"/>
      <c r="OOL133" s="277"/>
      <c r="OOM133" s="277"/>
      <c r="OON133" s="277"/>
      <c r="OOO133" s="277"/>
      <c r="OOP133" s="277"/>
      <c r="OOQ133" s="277"/>
      <c r="OOR133" s="277"/>
      <c r="OOS133" s="277"/>
      <c r="OOT133" s="277"/>
      <c r="OOU133" s="277"/>
      <c r="OOV133" s="277"/>
      <c r="OOW133" s="277"/>
      <c r="OOX133" s="277"/>
      <c r="OOY133" s="277"/>
      <c r="OOZ133" s="277"/>
      <c r="OPA133" s="277"/>
      <c r="OPB133" s="277"/>
      <c r="OPC133" s="277"/>
      <c r="OPD133" s="277"/>
      <c r="OPE133" s="277"/>
      <c r="OPF133" s="277"/>
      <c r="OPG133" s="277"/>
      <c r="OPH133" s="277"/>
      <c r="OPI133" s="277"/>
      <c r="OPJ133" s="277"/>
      <c r="OPK133" s="277"/>
      <c r="OPL133" s="277"/>
      <c r="OPM133" s="277"/>
      <c r="OPN133" s="277"/>
      <c r="OPO133" s="277"/>
      <c r="OPP133" s="277"/>
      <c r="OPQ133" s="277"/>
      <c r="OPR133" s="277"/>
      <c r="OPS133" s="277"/>
      <c r="OPT133" s="277"/>
      <c r="OPU133" s="277"/>
      <c r="OPV133" s="277"/>
      <c r="OPW133" s="277"/>
      <c r="OPX133" s="277"/>
      <c r="OPY133" s="277"/>
      <c r="OPZ133" s="277"/>
      <c r="OQA133" s="277"/>
      <c r="OQB133" s="277"/>
      <c r="OQC133" s="277"/>
      <c r="OQD133" s="277"/>
      <c r="OQE133" s="277"/>
      <c r="OQF133" s="277"/>
      <c r="OQG133" s="277"/>
      <c r="OQH133" s="277"/>
      <c r="OQI133" s="277"/>
      <c r="OQJ133" s="277"/>
      <c r="OQK133" s="277"/>
      <c r="OQL133" s="277"/>
      <c r="OQM133" s="277"/>
      <c r="OQN133" s="277"/>
      <c r="OQO133" s="277"/>
      <c r="OQP133" s="277"/>
      <c r="OQQ133" s="277"/>
      <c r="OQR133" s="277"/>
      <c r="OQS133" s="277"/>
      <c r="OQT133" s="277"/>
      <c r="OQU133" s="277"/>
      <c r="OQV133" s="277"/>
      <c r="OQW133" s="277"/>
      <c r="OQX133" s="277"/>
      <c r="OQY133" s="277"/>
      <c r="OQZ133" s="277"/>
      <c r="ORA133" s="277"/>
      <c r="ORB133" s="277"/>
      <c r="ORC133" s="277"/>
      <c r="ORD133" s="277"/>
      <c r="ORE133" s="277"/>
      <c r="ORF133" s="277"/>
      <c r="ORG133" s="277"/>
      <c r="ORH133" s="277"/>
      <c r="ORI133" s="277"/>
      <c r="ORJ133" s="277"/>
      <c r="ORK133" s="277"/>
      <c r="ORL133" s="277"/>
      <c r="ORM133" s="277"/>
      <c r="ORN133" s="277"/>
      <c r="ORO133" s="277"/>
      <c r="ORP133" s="277"/>
      <c r="ORQ133" s="277"/>
      <c r="ORR133" s="277"/>
      <c r="ORS133" s="277"/>
      <c r="ORT133" s="277"/>
      <c r="ORU133" s="277"/>
      <c r="ORV133" s="277"/>
      <c r="ORW133" s="277"/>
      <c r="ORX133" s="277"/>
      <c r="ORY133" s="277"/>
      <c r="ORZ133" s="277"/>
      <c r="OSA133" s="277"/>
      <c r="OSB133" s="277"/>
      <c r="OSC133" s="277"/>
      <c r="OSD133" s="277"/>
      <c r="OSE133" s="277"/>
      <c r="OSF133" s="277"/>
      <c r="OSG133" s="277"/>
      <c r="OSH133" s="277"/>
      <c r="OSI133" s="277"/>
      <c r="OSJ133" s="277"/>
      <c r="OSK133" s="277"/>
      <c r="OSL133" s="277"/>
      <c r="OSM133" s="277"/>
      <c r="OSN133" s="277"/>
      <c r="OSO133" s="277"/>
      <c r="OSP133" s="277"/>
      <c r="OSQ133" s="277"/>
      <c r="OSR133" s="277"/>
      <c r="OSS133" s="277"/>
      <c r="OST133" s="277"/>
      <c r="OSU133" s="277"/>
      <c r="OSV133" s="277"/>
      <c r="OSW133" s="277"/>
      <c r="OSX133" s="277"/>
      <c r="OSY133" s="277"/>
      <c r="OSZ133" s="277"/>
      <c r="OTA133" s="277"/>
      <c r="OTB133" s="277"/>
      <c r="OTC133" s="277"/>
      <c r="OTD133" s="277"/>
      <c r="OTE133" s="277"/>
      <c r="OTF133" s="277"/>
      <c r="OTG133" s="277"/>
      <c r="OTH133" s="277"/>
      <c r="OTI133" s="277"/>
      <c r="OTJ133" s="277"/>
      <c r="OTK133" s="277"/>
      <c r="OTL133" s="277"/>
      <c r="OTM133" s="277"/>
      <c r="OTN133" s="277"/>
      <c r="OTO133" s="277"/>
      <c r="OTP133" s="277"/>
      <c r="OTQ133" s="277"/>
      <c r="OTR133" s="277"/>
      <c r="OTS133" s="277"/>
      <c r="OTT133" s="277"/>
      <c r="OTU133" s="277"/>
      <c r="OTV133" s="277"/>
      <c r="OTW133" s="277"/>
      <c r="OTX133" s="277"/>
      <c r="OTY133" s="277"/>
      <c r="OTZ133" s="277"/>
      <c r="OUA133" s="277"/>
      <c r="OUB133" s="277"/>
      <c r="OUC133" s="277"/>
      <c r="OUD133" s="277"/>
      <c r="OUE133" s="277"/>
      <c r="OUF133" s="277"/>
      <c r="OUG133" s="277"/>
      <c r="OUH133" s="277"/>
      <c r="OUI133" s="277"/>
      <c r="OUJ133" s="277"/>
      <c r="OUK133" s="277"/>
      <c r="OUL133" s="277"/>
      <c r="OUM133" s="277"/>
      <c r="OUN133" s="277"/>
      <c r="OUO133" s="277"/>
      <c r="OUP133" s="277"/>
      <c r="OUQ133" s="277"/>
      <c r="OUR133" s="277"/>
      <c r="OUS133" s="277"/>
      <c r="OUT133" s="277"/>
      <c r="OUU133" s="277"/>
      <c r="OUV133" s="277"/>
      <c r="OUW133" s="277"/>
      <c r="OUX133" s="277"/>
      <c r="OUY133" s="277"/>
      <c r="OUZ133" s="277"/>
      <c r="OVA133" s="277"/>
      <c r="OVB133" s="277"/>
      <c r="OVC133" s="277"/>
      <c r="OVD133" s="277"/>
      <c r="OVE133" s="277"/>
      <c r="OVF133" s="277"/>
      <c r="OVG133" s="277"/>
      <c r="OVH133" s="277"/>
      <c r="OVI133" s="277"/>
      <c r="OVJ133" s="277"/>
      <c r="OVK133" s="277"/>
      <c r="OVL133" s="277"/>
      <c r="OVM133" s="277"/>
      <c r="OVN133" s="277"/>
      <c r="OVO133" s="277"/>
      <c r="OVP133" s="277"/>
      <c r="OVQ133" s="277"/>
      <c r="OVR133" s="277"/>
      <c r="OVS133" s="277"/>
      <c r="OVT133" s="277"/>
      <c r="OVU133" s="277"/>
      <c r="OVV133" s="277"/>
      <c r="OVW133" s="277"/>
      <c r="OVX133" s="277"/>
      <c r="OVY133" s="277"/>
      <c r="OVZ133" s="277"/>
      <c r="OWA133" s="277"/>
      <c r="OWB133" s="277"/>
      <c r="OWC133" s="277"/>
      <c r="OWD133" s="277"/>
      <c r="OWE133" s="277"/>
      <c r="OWF133" s="277"/>
      <c r="OWG133" s="277"/>
      <c r="OWH133" s="277"/>
      <c r="OWI133" s="277"/>
      <c r="OWJ133" s="277"/>
      <c r="OWK133" s="277"/>
      <c r="OWL133" s="277"/>
      <c r="OWM133" s="277"/>
      <c r="OWN133" s="277"/>
      <c r="OWO133" s="277"/>
      <c r="OWP133" s="277"/>
      <c r="OWQ133" s="277"/>
      <c r="OWR133" s="277"/>
      <c r="OWS133" s="277"/>
      <c r="OWT133" s="277"/>
      <c r="OWU133" s="277"/>
      <c r="OWV133" s="277"/>
      <c r="OWW133" s="277"/>
      <c r="OWX133" s="277"/>
      <c r="OWY133" s="277"/>
      <c r="OWZ133" s="277"/>
      <c r="OXA133" s="277"/>
      <c r="OXB133" s="277"/>
      <c r="OXC133" s="277"/>
      <c r="OXD133" s="277"/>
      <c r="OXE133" s="277"/>
      <c r="OXF133" s="277"/>
      <c r="OXG133" s="277"/>
      <c r="OXH133" s="277"/>
      <c r="OXI133" s="277"/>
      <c r="OXJ133" s="277"/>
      <c r="OXK133" s="277"/>
      <c r="OXL133" s="277"/>
      <c r="OXM133" s="277"/>
      <c r="OXN133" s="277"/>
      <c r="OXO133" s="277"/>
      <c r="OXP133" s="277"/>
      <c r="OXQ133" s="277"/>
      <c r="OXR133" s="277"/>
      <c r="OXS133" s="277"/>
      <c r="OXT133" s="277"/>
      <c r="OXU133" s="277"/>
      <c r="OXV133" s="277"/>
      <c r="OXW133" s="277"/>
      <c r="OXX133" s="277"/>
      <c r="OXY133" s="277"/>
      <c r="OXZ133" s="277"/>
      <c r="OYA133" s="277"/>
      <c r="OYB133" s="277"/>
      <c r="OYC133" s="277"/>
      <c r="OYD133" s="277"/>
      <c r="OYE133" s="277"/>
      <c r="OYF133" s="277"/>
      <c r="OYG133" s="277"/>
      <c r="OYH133" s="277"/>
      <c r="OYI133" s="277"/>
      <c r="OYJ133" s="277"/>
      <c r="OYK133" s="277"/>
      <c r="OYL133" s="277"/>
      <c r="OYM133" s="277"/>
      <c r="OYN133" s="277"/>
      <c r="OYO133" s="277"/>
      <c r="OYP133" s="277"/>
      <c r="OYQ133" s="277"/>
      <c r="OYR133" s="277"/>
      <c r="OYS133" s="277"/>
      <c r="OYT133" s="277"/>
      <c r="OYU133" s="277"/>
      <c r="OYV133" s="277"/>
      <c r="OYW133" s="277"/>
      <c r="OYX133" s="277"/>
      <c r="OYY133" s="277"/>
      <c r="OYZ133" s="277"/>
      <c r="OZA133" s="277"/>
      <c r="OZB133" s="277"/>
      <c r="OZC133" s="277"/>
      <c r="OZD133" s="277"/>
      <c r="OZE133" s="277"/>
      <c r="OZF133" s="277"/>
      <c r="OZG133" s="277"/>
      <c r="OZH133" s="277"/>
      <c r="OZI133" s="277"/>
      <c r="OZJ133" s="277"/>
      <c r="OZK133" s="277"/>
      <c r="OZL133" s="277"/>
      <c r="OZM133" s="277"/>
      <c r="OZN133" s="277"/>
      <c r="OZO133" s="277"/>
      <c r="OZP133" s="277"/>
      <c r="OZQ133" s="277"/>
      <c r="OZR133" s="277"/>
      <c r="OZS133" s="277"/>
      <c r="OZT133" s="277"/>
      <c r="OZU133" s="277"/>
      <c r="OZV133" s="277"/>
      <c r="OZW133" s="277"/>
      <c r="OZX133" s="277"/>
      <c r="OZY133" s="277"/>
      <c r="OZZ133" s="277"/>
      <c r="PAA133" s="277"/>
      <c r="PAB133" s="277"/>
      <c r="PAC133" s="277"/>
      <c r="PAD133" s="277"/>
      <c r="PAE133" s="277"/>
      <c r="PAF133" s="277"/>
      <c r="PAG133" s="277"/>
      <c r="PAH133" s="277"/>
      <c r="PAI133" s="277"/>
      <c r="PAJ133" s="277"/>
      <c r="PAK133" s="277"/>
      <c r="PAL133" s="277"/>
      <c r="PAM133" s="277"/>
      <c r="PAN133" s="277"/>
      <c r="PAO133" s="277"/>
      <c r="PAP133" s="277"/>
      <c r="PAQ133" s="277"/>
      <c r="PAR133" s="277"/>
      <c r="PAS133" s="277"/>
      <c r="PAT133" s="277"/>
      <c r="PAU133" s="277"/>
      <c r="PAV133" s="277"/>
      <c r="PAW133" s="277"/>
      <c r="PAX133" s="277"/>
      <c r="PAY133" s="277"/>
      <c r="PAZ133" s="277"/>
      <c r="PBA133" s="277"/>
      <c r="PBB133" s="277"/>
      <c r="PBC133" s="277"/>
      <c r="PBD133" s="277"/>
      <c r="PBE133" s="277"/>
      <c r="PBF133" s="277"/>
      <c r="PBG133" s="277"/>
      <c r="PBH133" s="277"/>
      <c r="PBI133" s="277"/>
      <c r="PBJ133" s="277"/>
      <c r="PBK133" s="277"/>
      <c r="PBL133" s="277"/>
      <c r="PBM133" s="277"/>
      <c r="PBN133" s="277"/>
      <c r="PBO133" s="277"/>
      <c r="PBP133" s="277"/>
      <c r="PBQ133" s="277"/>
      <c r="PBR133" s="277"/>
      <c r="PBS133" s="277"/>
      <c r="PBT133" s="277"/>
      <c r="PBU133" s="277"/>
      <c r="PBV133" s="277"/>
      <c r="PBW133" s="277"/>
      <c r="PBX133" s="277"/>
      <c r="PBY133" s="277"/>
      <c r="PBZ133" s="277"/>
      <c r="PCA133" s="277"/>
      <c r="PCB133" s="277"/>
      <c r="PCC133" s="277"/>
      <c r="PCD133" s="277"/>
      <c r="PCE133" s="277"/>
      <c r="PCF133" s="277"/>
      <c r="PCG133" s="277"/>
      <c r="PCH133" s="277"/>
      <c r="PCI133" s="277"/>
      <c r="PCJ133" s="277"/>
      <c r="PCK133" s="277"/>
      <c r="PCL133" s="277"/>
      <c r="PCM133" s="277"/>
      <c r="PCN133" s="277"/>
      <c r="PCO133" s="277"/>
      <c r="PCP133" s="277"/>
      <c r="PCQ133" s="277"/>
      <c r="PCR133" s="277"/>
      <c r="PCS133" s="277"/>
      <c r="PCT133" s="277"/>
      <c r="PCU133" s="277"/>
      <c r="PCV133" s="277"/>
      <c r="PCW133" s="277"/>
      <c r="PCX133" s="277"/>
      <c r="PCY133" s="277"/>
      <c r="PCZ133" s="277"/>
      <c r="PDA133" s="277"/>
      <c r="PDB133" s="277"/>
      <c r="PDC133" s="277"/>
      <c r="PDD133" s="277"/>
      <c r="PDE133" s="277"/>
      <c r="PDF133" s="277"/>
      <c r="PDG133" s="277"/>
      <c r="PDH133" s="277"/>
      <c r="PDI133" s="277"/>
      <c r="PDJ133" s="277"/>
      <c r="PDK133" s="277"/>
      <c r="PDL133" s="277"/>
      <c r="PDM133" s="277"/>
      <c r="PDN133" s="277"/>
      <c r="PDO133" s="277"/>
      <c r="PDP133" s="277"/>
      <c r="PDQ133" s="277"/>
      <c r="PDR133" s="277"/>
      <c r="PDS133" s="277"/>
      <c r="PDT133" s="277"/>
      <c r="PDU133" s="277"/>
      <c r="PDV133" s="277"/>
      <c r="PDW133" s="277"/>
      <c r="PDX133" s="277"/>
      <c r="PDY133" s="277"/>
      <c r="PDZ133" s="277"/>
      <c r="PEA133" s="277"/>
      <c r="PEB133" s="277"/>
      <c r="PEC133" s="277"/>
      <c r="PED133" s="277"/>
      <c r="PEE133" s="277"/>
      <c r="PEF133" s="277"/>
      <c r="PEG133" s="277"/>
      <c r="PEH133" s="277"/>
      <c r="PEI133" s="277"/>
      <c r="PEJ133" s="277"/>
      <c r="PEK133" s="277"/>
      <c r="PEL133" s="277"/>
      <c r="PEM133" s="277"/>
      <c r="PEN133" s="277"/>
      <c r="PEO133" s="277"/>
      <c r="PEP133" s="277"/>
      <c r="PEQ133" s="277"/>
      <c r="PER133" s="277"/>
      <c r="PES133" s="277"/>
      <c r="PET133" s="277"/>
      <c r="PEU133" s="277"/>
      <c r="PEV133" s="277"/>
      <c r="PEW133" s="277"/>
      <c r="PEX133" s="277"/>
      <c r="PEY133" s="277"/>
      <c r="PEZ133" s="277"/>
      <c r="PFA133" s="277"/>
      <c r="PFB133" s="277"/>
      <c r="PFC133" s="277"/>
      <c r="PFD133" s="277"/>
      <c r="PFE133" s="277"/>
      <c r="PFF133" s="277"/>
      <c r="PFG133" s="277"/>
      <c r="PFH133" s="277"/>
      <c r="PFI133" s="277"/>
      <c r="PFJ133" s="277"/>
      <c r="PFK133" s="277"/>
      <c r="PFL133" s="277"/>
      <c r="PFM133" s="277"/>
      <c r="PFN133" s="277"/>
      <c r="PFO133" s="277"/>
      <c r="PFP133" s="277"/>
      <c r="PFQ133" s="277"/>
      <c r="PFR133" s="277"/>
      <c r="PFS133" s="277"/>
      <c r="PFT133" s="277"/>
      <c r="PFU133" s="277"/>
      <c r="PFV133" s="277"/>
      <c r="PFW133" s="277"/>
      <c r="PFX133" s="277"/>
      <c r="PFY133" s="277"/>
      <c r="PFZ133" s="277"/>
      <c r="PGA133" s="277"/>
      <c r="PGB133" s="277"/>
      <c r="PGC133" s="277"/>
      <c r="PGD133" s="277"/>
      <c r="PGE133" s="277"/>
      <c r="PGF133" s="277"/>
      <c r="PGG133" s="277"/>
      <c r="PGH133" s="277"/>
      <c r="PGI133" s="277"/>
      <c r="PGJ133" s="277"/>
      <c r="PGK133" s="277"/>
      <c r="PGL133" s="277"/>
      <c r="PGM133" s="277"/>
      <c r="PGN133" s="277"/>
      <c r="PGO133" s="277"/>
      <c r="PGP133" s="277"/>
      <c r="PGQ133" s="277"/>
      <c r="PGR133" s="277"/>
      <c r="PGS133" s="277"/>
      <c r="PGT133" s="277"/>
      <c r="PGU133" s="277"/>
      <c r="PGV133" s="277"/>
      <c r="PGW133" s="277"/>
      <c r="PGX133" s="277"/>
      <c r="PGY133" s="277"/>
      <c r="PGZ133" s="277"/>
      <c r="PHA133" s="277"/>
      <c r="PHB133" s="277"/>
      <c r="PHC133" s="277"/>
      <c r="PHD133" s="277"/>
      <c r="PHE133" s="277"/>
      <c r="PHF133" s="277"/>
      <c r="PHG133" s="277"/>
      <c r="PHH133" s="277"/>
      <c r="PHI133" s="277"/>
      <c r="PHJ133" s="277"/>
      <c r="PHK133" s="277"/>
      <c r="PHL133" s="277"/>
      <c r="PHM133" s="277"/>
      <c r="PHN133" s="277"/>
      <c r="PHO133" s="277"/>
      <c r="PHP133" s="277"/>
      <c r="PHQ133" s="277"/>
      <c r="PHR133" s="277"/>
      <c r="PHS133" s="277"/>
      <c r="PHT133" s="277"/>
      <c r="PHU133" s="277"/>
      <c r="PHV133" s="277"/>
      <c r="PHW133" s="277"/>
      <c r="PHX133" s="277"/>
      <c r="PHY133" s="277"/>
      <c r="PHZ133" s="277"/>
      <c r="PIA133" s="277"/>
      <c r="PIB133" s="277"/>
      <c r="PIC133" s="277"/>
      <c r="PID133" s="277"/>
      <c r="PIE133" s="277"/>
      <c r="PIF133" s="277"/>
      <c r="PIG133" s="277"/>
      <c r="PIH133" s="277"/>
      <c r="PII133" s="277"/>
      <c r="PIJ133" s="277"/>
      <c r="PIK133" s="277"/>
      <c r="PIL133" s="277"/>
      <c r="PIM133" s="277"/>
      <c r="PIN133" s="277"/>
      <c r="PIO133" s="277"/>
      <c r="PIP133" s="277"/>
      <c r="PIQ133" s="277"/>
      <c r="PIR133" s="277"/>
      <c r="PIS133" s="277"/>
      <c r="PIT133" s="277"/>
      <c r="PIU133" s="277"/>
      <c r="PIV133" s="277"/>
      <c r="PIW133" s="277"/>
      <c r="PIX133" s="277"/>
      <c r="PIY133" s="277"/>
      <c r="PIZ133" s="277"/>
      <c r="PJA133" s="277"/>
      <c r="PJB133" s="277"/>
      <c r="PJC133" s="277"/>
      <c r="PJD133" s="277"/>
      <c r="PJE133" s="277"/>
      <c r="PJF133" s="277"/>
      <c r="PJG133" s="277"/>
      <c r="PJH133" s="277"/>
      <c r="PJI133" s="277"/>
      <c r="PJJ133" s="277"/>
      <c r="PJK133" s="277"/>
      <c r="PJL133" s="277"/>
      <c r="PJM133" s="277"/>
      <c r="PJN133" s="277"/>
      <c r="PJO133" s="277"/>
      <c r="PJP133" s="277"/>
      <c r="PJQ133" s="277"/>
      <c r="PJR133" s="277"/>
      <c r="PJS133" s="277"/>
      <c r="PJT133" s="277"/>
      <c r="PJU133" s="277"/>
      <c r="PJV133" s="277"/>
      <c r="PJW133" s="277"/>
      <c r="PJX133" s="277"/>
      <c r="PJY133" s="277"/>
      <c r="PJZ133" s="277"/>
      <c r="PKA133" s="277"/>
      <c r="PKB133" s="277"/>
      <c r="PKC133" s="277"/>
      <c r="PKD133" s="277"/>
      <c r="PKE133" s="277"/>
      <c r="PKF133" s="277"/>
      <c r="PKG133" s="277"/>
      <c r="PKH133" s="277"/>
      <c r="PKI133" s="277"/>
      <c r="PKJ133" s="277"/>
      <c r="PKK133" s="277"/>
      <c r="PKL133" s="277"/>
      <c r="PKM133" s="277"/>
      <c r="PKN133" s="277"/>
      <c r="PKO133" s="277"/>
      <c r="PKP133" s="277"/>
      <c r="PKQ133" s="277"/>
      <c r="PKR133" s="277"/>
      <c r="PKS133" s="277"/>
      <c r="PKT133" s="277"/>
      <c r="PKU133" s="277"/>
      <c r="PKV133" s="277"/>
      <c r="PKW133" s="277"/>
      <c r="PKX133" s="277"/>
      <c r="PKY133" s="277"/>
      <c r="PKZ133" s="277"/>
      <c r="PLA133" s="277"/>
      <c r="PLB133" s="277"/>
      <c r="PLC133" s="277"/>
      <c r="PLD133" s="277"/>
      <c r="PLE133" s="277"/>
      <c r="PLF133" s="277"/>
      <c r="PLG133" s="277"/>
      <c r="PLH133" s="277"/>
      <c r="PLI133" s="277"/>
      <c r="PLJ133" s="277"/>
      <c r="PLK133" s="277"/>
      <c r="PLL133" s="277"/>
      <c r="PLM133" s="277"/>
      <c r="PLN133" s="277"/>
      <c r="PLO133" s="277"/>
      <c r="PLP133" s="277"/>
      <c r="PLQ133" s="277"/>
      <c r="PLR133" s="277"/>
      <c r="PLS133" s="277"/>
      <c r="PLT133" s="277"/>
      <c r="PLU133" s="277"/>
      <c r="PLV133" s="277"/>
      <c r="PLW133" s="277"/>
      <c r="PLX133" s="277"/>
      <c r="PLY133" s="277"/>
      <c r="PLZ133" s="277"/>
      <c r="PMA133" s="277"/>
      <c r="PMB133" s="277"/>
      <c r="PMC133" s="277"/>
      <c r="PMD133" s="277"/>
      <c r="PME133" s="277"/>
      <c r="PMF133" s="277"/>
      <c r="PMG133" s="277"/>
      <c r="PMH133" s="277"/>
      <c r="PMI133" s="277"/>
      <c r="PMJ133" s="277"/>
      <c r="PMK133" s="277"/>
      <c r="PML133" s="277"/>
      <c r="PMM133" s="277"/>
      <c r="PMN133" s="277"/>
      <c r="PMO133" s="277"/>
      <c r="PMP133" s="277"/>
      <c r="PMQ133" s="277"/>
      <c r="PMR133" s="277"/>
      <c r="PMS133" s="277"/>
      <c r="PMT133" s="277"/>
      <c r="PMU133" s="277"/>
      <c r="PMV133" s="277"/>
      <c r="PMW133" s="277"/>
      <c r="PMX133" s="277"/>
      <c r="PMY133" s="277"/>
      <c r="PMZ133" s="277"/>
      <c r="PNA133" s="277"/>
      <c r="PNB133" s="277"/>
      <c r="PNC133" s="277"/>
      <c r="PND133" s="277"/>
      <c r="PNE133" s="277"/>
      <c r="PNF133" s="277"/>
      <c r="PNG133" s="277"/>
      <c r="PNH133" s="277"/>
      <c r="PNI133" s="277"/>
      <c r="PNJ133" s="277"/>
      <c r="PNK133" s="277"/>
      <c r="PNL133" s="277"/>
      <c r="PNM133" s="277"/>
      <c r="PNN133" s="277"/>
      <c r="PNO133" s="277"/>
      <c r="PNP133" s="277"/>
      <c r="PNQ133" s="277"/>
      <c r="PNR133" s="277"/>
      <c r="PNS133" s="277"/>
      <c r="PNT133" s="277"/>
      <c r="PNU133" s="277"/>
      <c r="PNV133" s="277"/>
      <c r="PNW133" s="277"/>
      <c r="PNX133" s="277"/>
      <c r="PNY133" s="277"/>
      <c r="PNZ133" s="277"/>
      <c r="POA133" s="277"/>
      <c r="POB133" s="277"/>
      <c r="POC133" s="277"/>
      <c r="POD133" s="277"/>
      <c r="POE133" s="277"/>
      <c r="POF133" s="277"/>
      <c r="POG133" s="277"/>
      <c r="POH133" s="277"/>
      <c r="POI133" s="277"/>
      <c r="POJ133" s="277"/>
      <c r="POK133" s="277"/>
      <c r="POL133" s="277"/>
      <c r="POM133" s="277"/>
      <c r="PON133" s="277"/>
      <c r="POO133" s="277"/>
      <c r="POP133" s="277"/>
      <c r="POQ133" s="277"/>
      <c r="POR133" s="277"/>
      <c r="POS133" s="277"/>
      <c r="POT133" s="277"/>
      <c r="POU133" s="277"/>
      <c r="POV133" s="277"/>
      <c r="POW133" s="277"/>
      <c r="POX133" s="277"/>
      <c r="POY133" s="277"/>
      <c r="POZ133" s="277"/>
      <c r="PPA133" s="277"/>
      <c r="PPB133" s="277"/>
      <c r="PPC133" s="277"/>
      <c r="PPD133" s="277"/>
      <c r="PPE133" s="277"/>
      <c r="PPF133" s="277"/>
      <c r="PPG133" s="277"/>
      <c r="PPH133" s="277"/>
      <c r="PPI133" s="277"/>
      <c r="PPJ133" s="277"/>
      <c r="PPK133" s="277"/>
      <c r="PPL133" s="277"/>
      <c r="PPM133" s="277"/>
      <c r="PPN133" s="277"/>
      <c r="PPO133" s="277"/>
      <c r="PPP133" s="277"/>
      <c r="PPQ133" s="277"/>
      <c r="PPR133" s="277"/>
      <c r="PPS133" s="277"/>
      <c r="PPT133" s="277"/>
      <c r="PPU133" s="277"/>
      <c r="PPV133" s="277"/>
      <c r="PPW133" s="277"/>
      <c r="PPX133" s="277"/>
      <c r="PPY133" s="277"/>
      <c r="PPZ133" s="277"/>
      <c r="PQA133" s="277"/>
      <c r="PQB133" s="277"/>
      <c r="PQC133" s="277"/>
      <c r="PQD133" s="277"/>
      <c r="PQE133" s="277"/>
      <c r="PQF133" s="277"/>
      <c r="PQG133" s="277"/>
      <c r="PQH133" s="277"/>
      <c r="PQI133" s="277"/>
      <c r="PQJ133" s="277"/>
      <c r="PQK133" s="277"/>
      <c r="PQL133" s="277"/>
      <c r="PQM133" s="277"/>
      <c r="PQN133" s="277"/>
      <c r="PQO133" s="277"/>
      <c r="PQP133" s="277"/>
      <c r="PQQ133" s="277"/>
      <c r="PQR133" s="277"/>
      <c r="PQS133" s="277"/>
      <c r="PQT133" s="277"/>
      <c r="PQU133" s="277"/>
      <c r="PQV133" s="277"/>
      <c r="PQW133" s="277"/>
      <c r="PQX133" s="277"/>
      <c r="PQY133" s="277"/>
      <c r="PQZ133" s="277"/>
      <c r="PRA133" s="277"/>
      <c r="PRB133" s="277"/>
      <c r="PRC133" s="277"/>
      <c r="PRD133" s="277"/>
      <c r="PRE133" s="277"/>
      <c r="PRF133" s="277"/>
      <c r="PRG133" s="277"/>
      <c r="PRH133" s="277"/>
      <c r="PRI133" s="277"/>
      <c r="PRJ133" s="277"/>
      <c r="PRK133" s="277"/>
      <c r="PRL133" s="277"/>
      <c r="PRM133" s="277"/>
      <c r="PRN133" s="277"/>
      <c r="PRO133" s="277"/>
      <c r="PRP133" s="277"/>
      <c r="PRQ133" s="277"/>
      <c r="PRR133" s="277"/>
      <c r="PRS133" s="277"/>
      <c r="PRT133" s="277"/>
      <c r="PRU133" s="277"/>
      <c r="PRV133" s="277"/>
      <c r="PRW133" s="277"/>
      <c r="PRX133" s="277"/>
      <c r="PRY133" s="277"/>
      <c r="PRZ133" s="277"/>
      <c r="PSA133" s="277"/>
      <c r="PSB133" s="277"/>
      <c r="PSC133" s="277"/>
      <c r="PSD133" s="277"/>
      <c r="PSE133" s="277"/>
      <c r="PSF133" s="277"/>
      <c r="PSG133" s="277"/>
      <c r="PSH133" s="277"/>
      <c r="PSI133" s="277"/>
      <c r="PSJ133" s="277"/>
      <c r="PSK133" s="277"/>
      <c r="PSL133" s="277"/>
      <c r="PSM133" s="277"/>
      <c r="PSN133" s="277"/>
      <c r="PSO133" s="277"/>
      <c r="PSP133" s="277"/>
      <c r="PSQ133" s="277"/>
      <c r="PSR133" s="277"/>
      <c r="PSS133" s="277"/>
      <c r="PST133" s="277"/>
      <c r="PSU133" s="277"/>
      <c r="PSV133" s="277"/>
      <c r="PSW133" s="277"/>
      <c r="PSX133" s="277"/>
      <c r="PSY133" s="277"/>
      <c r="PSZ133" s="277"/>
      <c r="PTA133" s="277"/>
      <c r="PTB133" s="277"/>
      <c r="PTC133" s="277"/>
      <c r="PTD133" s="277"/>
      <c r="PTE133" s="277"/>
      <c r="PTF133" s="277"/>
      <c r="PTG133" s="277"/>
      <c r="PTH133" s="277"/>
      <c r="PTI133" s="277"/>
      <c r="PTJ133" s="277"/>
      <c r="PTK133" s="277"/>
      <c r="PTL133" s="277"/>
      <c r="PTM133" s="277"/>
      <c r="PTN133" s="277"/>
      <c r="PTO133" s="277"/>
      <c r="PTP133" s="277"/>
      <c r="PTQ133" s="277"/>
      <c r="PTR133" s="277"/>
      <c r="PTS133" s="277"/>
      <c r="PTT133" s="277"/>
      <c r="PTU133" s="277"/>
      <c r="PTV133" s="277"/>
      <c r="PTW133" s="277"/>
      <c r="PTX133" s="277"/>
      <c r="PTY133" s="277"/>
      <c r="PTZ133" s="277"/>
      <c r="PUA133" s="277"/>
      <c r="PUB133" s="277"/>
      <c r="PUC133" s="277"/>
      <c r="PUD133" s="277"/>
      <c r="PUE133" s="277"/>
      <c r="PUF133" s="277"/>
      <c r="PUG133" s="277"/>
      <c r="PUH133" s="277"/>
      <c r="PUI133" s="277"/>
      <c r="PUJ133" s="277"/>
      <c r="PUK133" s="277"/>
      <c r="PUL133" s="277"/>
      <c r="PUM133" s="277"/>
      <c r="PUN133" s="277"/>
      <c r="PUO133" s="277"/>
      <c r="PUP133" s="277"/>
      <c r="PUQ133" s="277"/>
      <c r="PUR133" s="277"/>
      <c r="PUS133" s="277"/>
      <c r="PUT133" s="277"/>
      <c r="PUU133" s="277"/>
      <c r="PUV133" s="277"/>
      <c r="PUW133" s="277"/>
      <c r="PUX133" s="277"/>
      <c r="PUY133" s="277"/>
      <c r="PUZ133" s="277"/>
      <c r="PVA133" s="277"/>
      <c r="PVB133" s="277"/>
      <c r="PVC133" s="277"/>
      <c r="PVD133" s="277"/>
      <c r="PVE133" s="277"/>
      <c r="PVF133" s="277"/>
      <c r="PVG133" s="277"/>
      <c r="PVH133" s="277"/>
      <c r="PVI133" s="277"/>
      <c r="PVJ133" s="277"/>
      <c r="PVK133" s="277"/>
      <c r="PVL133" s="277"/>
      <c r="PVM133" s="277"/>
      <c r="PVN133" s="277"/>
      <c r="PVO133" s="277"/>
      <c r="PVP133" s="277"/>
      <c r="PVQ133" s="277"/>
      <c r="PVR133" s="277"/>
      <c r="PVS133" s="277"/>
      <c r="PVT133" s="277"/>
      <c r="PVU133" s="277"/>
      <c r="PVV133" s="277"/>
      <c r="PVW133" s="277"/>
      <c r="PVX133" s="277"/>
      <c r="PVY133" s="277"/>
      <c r="PVZ133" s="277"/>
      <c r="PWA133" s="277"/>
      <c r="PWB133" s="277"/>
      <c r="PWC133" s="277"/>
      <c r="PWD133" s="277"/>
      <c r="PWE133" s="277"/>
      <c r="PWF133" s="277"/>
      <c r="PWG133" s="277"/>
      <c r="PWH133" s="277"/>
      <c r="PWI133" s="277"/>
      <c r="PWJ133" s="277"/>
      <c r="PWK133" s="277"/>
      <c r="PWL133" s="277"/>
      <c r="PWM133" s="277"/>
      <c r="PWN133" s="277"/>
      <c r="PWO133" s="277"/>
      <c r="PWP133" s="277"/>
      <c r="PWQ133" s="277"/>
      <c r="PWR133" s="277"/>
      <c r="PWS133" s="277"/>
      <c r="PWT133" s="277"/>
      <c r="PWU133" s="277"/>
      <c r="PWV133" s="277"/>
      <c r="PWW133" s="277"/>
      <c r="PWX133" s="277"/>
      <c r="PWY133" s="277"/>
      <c r="PWZ133" s="277"/>
      <c r="PXA133" s="277"/>
      <c r="PXB133" s="277"/>
      <c r="PXC133" s="277"/>
      <c r="PXD133" s="277"/>
      <c r="PXE133" s="277"/>
      <c r="PXF133" s="277"/>
      <c r="PXG133" s="277"/>
      <c r="PXH133" s="277"/>
      <c r="PXI133" s="277"/>
      <c r="PXJ133" s="277"/>
      <c r="PXK133" s="277"/>
      <c r="PXL133" s="277"/>
      <c r="PXM133" s="277"/>
      <c r="PXN133" s="277"/>
      <c r="PXO133" s="277"/>
      <c r="PXP133" s="277"/>
      <c r="PXQ133" s="277"/>
      <c r="PXR133" s="277"/>
      <c r="PXS133" s="277"/>
      <c r="PXT133" s="277"/>
      <c r="PXU133" s="277"/>
      <c r="PXV133" s="277"/>
      <c r="PXW133" s="277"/>
      <c r="PXX133" s="277"/>
      <c r="PXY133" s="277"/>
      <c r="PXZ133" s="277"/>
      <c r="PYA133" s="277"/>
      <c r="PYB133" s="277"/>
      <c r="PYC133" s="277"/>
      <c r="PYD133" s="277"/>
      <c r="PYE133" s="277"/>
      <c r="PYF133" s="277"/>
      <c r="PYG133" s="277"/>
      <c r="PYH133" s="277"/>
      <c r="PYI133" s="277"/>
      <c r="PYJ133" s="277"/>
      <c r="PYK133" s="277"/>
      <c r="PYL133" s="277"/>
      <c r="PYM133" s="277"/>
      <c r="PYN133" s="277"/>
      <c r="PYO133" s="277"/>
      <c r="PYP133" s="277"/>
      <c r="PYQ133" s="277"/>
      <c r="PYR133" s="277"/>
      <c r="PYS133" s="277"/>
      <c r="PYT133" s="277"/>
      <c r="PYU133" s="277"/>
      <c r="PYV133" s="277"/>
      <c r="PYW133" s="277"/>
      <c r="PYX133" s="277"/>
      <c r="PYY133" s="277"/>
      <c r="PYZ133" s="277"/>
      <c r="PZA133" s="277"/>
      <c r="PZB133" s="277"/>
      <c r="PZC133" s="277"/>
      <c r="PZD133" s="277"/>
      <c r="PZE133" s="277"/>
      <c r="PZF133" s="277"/>
      <c r="PZG133" s="277"/>
      <c r="PZH133" s="277"/>
      <c r="PZI133" s="277"/>
      <c r="PZJ133" s="277"/>
      <c r="PZK133" s="277"/>
      <c r="PZL133" s="277"/>
      <c r="PZM133" s="277"/>
      <c r="PZN133" s="277"/>
      <c r="PZO133" s="277"/>
      <c r="PZP133" s="277"/>
      <c r="PZQ133" s="277"/>
      <c r="PZR133" s="277"/>
      <c r="PZS133" s="277"/>
      <c r="PZT133" s="277"/>
      <c r="PZU133" s="277"/>
      <c r="PZV133" s="277"/>
      <c r="PZW133" s="277"/>
      <c r="PZX133" s="277"/>
      <c r="PZY133" s="277"/>
      <c r="PZZ133" s="277"/>
      <c r="QAA133" s="277"/>
      <c r="QAB133" s="277"/>
      <c r="QAC133" s="277"/>
      <c r="QAD133" s="277"/>
      <c r="QAE133" s="277"/>
      <c r="QAF133" s="277"/>
      <c r="QAG133" s="277"/>
      <c r="QAH133" s="277"/>
      <c r="QAI133" s="277"/>
      <c r="QAJ133" s="277"/>
      <c r="QAK133" s="277"/>
      <c r="QAL133" s="277"/>
      <c r="QAM133" s="277"/>
      <c r="QAN133" s="277"/>
      <c r="QAO133" s="277"/>
      <c r="QAP133" s="277"/>
      <c r="QAQ133" s="277"/>
      <c r="QAR133" s="277"/>
      <c r="QAS133" s="277"/>
      <c r="QAT133" s="277"/>
      <c r="QAU133" s="277"/>
      <c r="QAV133" s="277"/>
      <c r="QAW133" s="277"/>
      <c r="QAX133" s="277"/>
      <c r="QAY133" s="277"/>
      <c r="QAZ133" s="277"/>
      <c r="QBA133" s="277"/>
      <c r="QBB133" s="277"/>
      <c r="QBC133" s="277"/>
      <c r="QBD133" s="277"/>
      <c r="QBE133" s="277"/>
      <c r="QBF133" s="277"/>
      <c r="QBG133" s="277"/>
      <c r="QBH133" s="277"/>
      <c r="QBI133" s="277"/>
      <c r="QBJ133" s="277"/>
      <c r="QBK133" s="277"/>
      <c r="QBL133" s="277"/>
      <c r="QBM133" s="277"/>
      <c r="QBN133" s="277"/>
      <c r="QBO133" s="277"/>
      <c r="QBP133" s="277"/>
      <c r="QBQ133" s="277"/>
      <c r="QBR133" s="277"/>
      <c r="QBS133" s="277"/>
      <c r="QBT133" s="277"/>
      <c r="QBU133" s="277"/>
      <c r="QBV133" s="277"/>
      <c r="QBW133" s="277"/>
      <c r="QBX133" s="277"/>
      <c r="QBY133" s="277"/>
      <c r="QBZ133" s="277"/>
      <c r="QCA133" s="277"/>
      <c r="QCB133" s="277"/>
      <c r="QCC133" s="277"/>
      <c r="QCD133" s="277"/>
      <c r="QCE133" s="277"/>
      <c r="QCF133" s="277"/>
      <c r="QCG133" s="277"/>
      <c r="QCH133" s="277"/>
      <c r="QCI133" s="277"/>
      <c r="QCJ133" s="277"/>
      <c r="QCK133" s="277"/>
      <c r="QCL133" s="277"/>
      <c r="QCM133" s="277"/>
      <c r="QCN133" s="277"/>
      <c r="QCO133" s="277"/>
      <c r="QCP133" s="277"/>
      <c r="QCQ133" s="277"/>
      <c r="QCR133" s="277"/>
      <c r="QCS133" s="277"/>
      <c r="QCT133" s="277"/>
      <c r="QCU133" s="277"/>
      <c r="QCV133" s="277"/>
      <c r="QCW133" s="277"/>
      <c r="QCX133" s="277"/>
      <c r="QCY133" s="277"/>
      <c r="QCZ133" s="277"/>
      <c r="QDA133" s="277"/>
      <c r="QDB133" s="277"/>
      <c r="QDC133" s="277"/>
      <c r="QDD133" s="277"/>
      <c r="QDE133" s="277"/>
      <c r="QDF133" s="277"/>
      <c r="QDG133" s="277"/>
      <c r="QDH133" s="277"/>
      <c r="QDI133" s="277"/>
      <c r="QDJ133" s="277"/>
      <c r="QDK133" s="277"/>
      <c r="QDL133" s="277"/>
      <c r="QDM133" s="277"/>
      <c r="QDN133" s="277"/>
      <c r="QDO133" s="277"/>
      <c r="QDP133" s="277"/>
      <c r="QDQ133" s="277"/>
      <c r="QDR133" s="277"/>
      <c r="QDS133" s="277"/>
      <c r="QDT133" s="277"/>
      <c r="QDU133" s="277"/>
      <c r="QDV133" s="277"/>
      <c r="QDW133" s="277"/>
      <c r="QDX133" s="277"/>
      <c r="QDY133" s="277"/>
      <c r="QDZ133" s="277"/>
      <c r="QEA133" s="277"/>
      <c r="QEB133" s="277"/>
      <c r="QEC133" s="277"/>
      <c r="QED133" s="277"/>
      <c r="QEE133" s="277"/>
      <c r="QEF133" s="277"/>
      <c r="QEG133" s="277"/>
      <c r="QEH133" s="277"/>
      <c r="QEI133" s="277"/>
      <c r="QEJ133" s="277"/>
      <c r="QEK133" s="277"/>
      <c r="QEL133" s="277"/>
      <c r="QEM133" s="277"/>
      <c r="QEN133" s="277"/>
      <c r="QEO133" s="277"/>
      <c r="QEP133" s="277"/>
      <c r="QEQ133" s="277"/>
      <c r="QER133" s="277"/>
      <c r="QES133" s="277"/>
      <c r="QET133" s="277"/>
      <c r="QEU133" s="277"/>
      <c r="QEV133" s="277"/>
      <c r="QEW133" s="277"/>
      <c r="QEX133" s="277"/>
      <c r="QEY133" s="277"/>
      <c r="QEZ133" s="277"/>
      <c r="QFA133" s="277"/>
      <c r="QFB133" s="277"/>
      <c r="QFC133" s="277"/>
      <c r="QFD133" s="277"/>
      <c r="QFE133" s="277"/>
      <c r="QFF133" s="277"/>
      <c r="QFG133" s="277"/>
      <c r="QFH133" s="277"/>
      <c r="QFI133" s="277"/>
      <c r="QFJ133" s="277"/>
      <c r="QFK133" s="277"/>
      <c r="QFL133" s="277"/>
      <c r="QFM133" s="277"/>
      <c r="QFN133" s="277"/>
      <c r="QFO133" s="277"/>
      <c r="QFP133" s="277"/>
      <c r="QFQ133" s="277"/>
      <c r="QFR133" s="277"/>
      <c r="QFS133" s="277"/>
      <c r="QFT133" s="277"/>
      <c r="QFU133" s="277"/>
      <c r="QFV133" s="277"/>
      <c r="QFW133" s="277"/>
      <c r="QFX133" s="277"/>
      <c r="QFY133" s="277"/>
      <c r="QFZ133" s="277"/>
      <c r="QGA133" s="277"/>
      <c r="QGB133" s="277"/>
      <c r="QGC133" s="277"/>
      <c r="QGD133" s="277"/>
      <c r="QGE133" s="277"/>
      <c r="QGF133" s="277"/>
      <c r="QGG133" s="277"/>
      <c r="QGH133" s="277"/>
      <c r="QGI133" s="277"/>
      <c r="QGJ133" s="277"/>
      <c r="QGK133" s="277"/>
      <c r="QGL133" s="277"/>
      <c r="QGM133" s="277"/>
      <c r="QGN133" s="277"/>
      <c r="QGO133" s="277"/>
      <c r="QGP133" s="277"/>
      <c r="QGQ133" s="277"/>
      <c r="QGR133" s="277"/>
      <c r="QGS133" s="277"/>
      <c r="QGT133" s="277"/>
      <c r="QGU133" s="277"/>
      <c r="QGV133" s="277"/>
      <c r="QGW133" s="277"/>
      <c r="QGX133" s="277"/>
      <c r="QGY133" s="277"/>
      <c r="QGZ133" s="277"/>
      <c r="QHA133" s="277"/>
      <c r="QHB133" s="277"/>
      <c r="QHC133" s="277"/>
      <c r="QHD133" s="277"/>
      <c r="QHE133" s="277"/>
      <c r="QHF133" s="277"/>
      <c r="QHG133" s="277"/>
      <c r="QHH133" s="277"/>
      <c r="QHI133" s="277"/>
      <c r="QHJ133" s="277"/>
      <c r="QHK133" s="277"/>
      <c r="QHL133" s="277"/>
      <c r="QHM133" s="277"/>
      <c r="QHN133" s="277"/>
      <c r="QHO133" s="277"/>
      <c r="QHP133" s="277"/>
      <c r="QHQ133" s="277"/>
      <c r="QHR133" s="277"/>
      <c r="QHS133" s="277"/>
      <c r="QHT133" s="277"/>
      <c r="QHU133" s="277"/>
      <c r="QHV133" s="277"/>
      <c r="QHW133" s="277"/>
      <c r="QHX133" s="277"/>
      <c r="QHY133" s="277"/>
      <c r="QHZ133" s="277"/>
      <c r="QIA133" s="277"/>
      <c r="QIB133" s="277"/>
      <c r="QIC133" s="277"/>
      <c r="QID133" s="277"/>
      <c r="QIE133" s="277"/>
      <c r="QIF133" s="277"/>
      <c r="QIG133" s="277"/>
      <c r="QIH133" s="277"/>
      <c r="QII133" s="277"/>
      <c r="QIJ133" s="277"/>
      <c r="QIK133" s="277"/>
      <c r="QIL133" s="277"/>
      <c r="QIM133" s="277"/>
      <c r="QIN133" s="277"/>
      <c r="QIO133" s="277"/>
      <c r="QIP133" s="277"/>
      <c r="QIQ133" s="277"/>
      <c r="QIR133" s="277"/>
      <c r="QIS133" s="277"/>
      <c r="QIT133" s="277"/>
      <c r="QIU133" s="277"/>
      <c r="QIV133" s="277"/>
      <c r="QIW133" s="277"/>
      <c r="QIX133" s="277"/>
      <c r="QIY133" s="277"/>
      <c r="QIZ133" s="277"/>
      <c r="QJA133" s="277"/>
      <c r="QJB133" s="277"/>
      <c r="QJC133" s="277"/>
      <c r="QJD133" s="277"/>
      <c r="QJE133" s="277"/>
      <c r="QJF133" s="277"/>
      <c r="QJG133" s="277"/>
      <c r="QJH133" s="277"/>
      <c r="QJI133" s="277"/>
      <c r="QJJ133" s="277"/>
      <c r="QJK133" s="277"/>
      <c r="QJL133" s="277"/>
      <c r="QJM133" s="277"/>
      <c r="QJN133" s="277"/>
      <c r="QJO133" s="277"/>
      <c r="QJP133" s="277"/>
      <c r="QJQ133" s="277"/>
      <c r="QJR133" s="277"/>
      <c r="QJS133" s="277"/>
      <c r="QJT133" s="277"/>
      <c r="QJU133" s="277"/>
      <c r="QJV133" s="277"/>
      <c r="QJW133" s="277"/>
      <c r="QJX133" s="277"/>
      <c r="QJY133" s="277"/>
      <c r="QJZ133" s="277"/>
      <c r="QKA133" s="277"/>
      <c r="QKB133" s="277"/>
      <c r="QKC133" s="277"/>
      <c r="QKD133" s="277"/>
      <c r="QKE133" s="277"/>
      <c r="QKF133" s="277"/>
      <c r="QKG133" s="277"/>
      <c r="QKH133" s="277"/>
      <c r="QKI133" s="277"/>
      <c r="QKJ133" s="277"/>
      <c r="QKK133" s="277"/>
      <c r="QKL133" s="277"/>
      <c r="QKM133" s="277"/>
      <c r="QKN133" s="277"/>
      <c r="QKO133" s="277"/>
      <c r="QKP133" s="277"/>
      <c r="QKQ133" s="277"/>
      <c r="QKR133" s="277"/>
      <c r="QKS133" s="277"/>
      <c r="QKT133" s="277"/>
      <c r="QKU133" s="277"/>
      <c r="QKV133" s="277"/>
      <c r="QKW133" s="277"/>
      <c r="QKX133" s="277"/>
      <c r="QKY133" s="277"/>
      <c r="QKZ133" s="277"/>
      <c r="QLA133" s="277"/>
      <c r="QLB133" s="277"/>
      <c r="QLC133" s="277"/>
      <c r="QLD133" s="277"/>
      <c r="QLE133" s="277"/>
      <c r="QLF133" s="277"/>
      <c r="QLG133" s="277"/>
      <c r="QLH133" s="277"/>
      <c r="QLI133" s="277"/>
      <c r="QLJ133" s="277"/>
      <c r="QLK133" s="277"/>
      <c r="QLL133" s="277"/>
      <c r="QLM133" s="277"/>
      <c r="QLN133" s="277"/>
      <c r="QLO133" s="277"/>
      <c r="QLP133" s="277"/>
      <c r="QLQ133" s="277"/>
      <c r="QLR133" s="277"/>
      <c r="QLS133" s="277"/>
      <c r="QLT133" s="277"/>
      <c r="QLU133" s="277"/>
      <c r="QLV133" s="277"/>
      <c r="QLW133" s="277"/>
      <c r="QLX133" s="277"/>
      <c r="QLY133" s="277"/>
      <c r="QLZ133" s="277"/>
      <c r="QMA133" s="277"/>
      <c r="QMB133" s="277"/>
      <c r="QMC133" s="277"/>
      <c r="QMD133" s="277"/>
      <c r="QME133" s="277"/>
      <c r="QMF133" s="277"/>
      <c r="QMG133" s="277"/>
      <c r="QMH133" s="277"/>
      <c r="QMI133" s="277"/>
      <c r="QMJ133" s="277"/>
      <c r="QMK133" s="277"/>
      <c r="QML133" s="277"/>
      <c r="QMM133" s="277"/>
      <c r="QMN133" s="277"/>
      <c r="QMO133" s="277"/>
      <c r="QMP133" s="277"/>
      <c r="QMQ133" s="277"/>
      <c r="QMR133" s="277"/>
      <c r="QMS133" s="277"/>
      <c r="QMT133" s="277"/>
      <c r="QMU133" s="277"/>
      <c r="QMV133" s="277"/>
      <c r="QMW133" s="277"/>
      <c r="QMX133" s="277"/>
      <c r="QMY133" s="277"/>
      <c r="QMZ133" s="277"/>
      <c r="QNA133" s="277"/>
      <c r="QNB133" s="277"/>
      <c r="QNC133" s="277"/>
      <c r="QND133" s="277"/>
      <c r="QNE133" s="277"/>
      <c r="QNF133" s="277"/>
      <c r="QNG133" s="277"/>
      <c r="QNH133" s="277"/>
      <c r="QNI133" s="277"/>
      <c r="QNJ133" s="277"/>
      <c r="QNK133" s="277"/>
      <c r="QNL133" s="277"/>
      <c r="QNM133" s="277"/>
      <c r="QNN133" s="277"/>
      <c r="QNO133" s="277"/>
      <c r="QNP133" s="277"/>
      <c r="QNQ133" s="277"/>
      <c r="QNR133" s="277"/>
      <c r="QNS133" s="277"/>
      <c r="QNT133" s="277"/>
      <c r="QNU133" s="277"/>
      <c r="QNV133" s="277"/>
      <c r="QNW133" s="277"/>
      <c r="QNX133" s="277"/>
      <c r="QNY133" s="277"/>
      <c r="QNZ133" s="277"/>
      <c r="QOA133" s="277"/>
      <c r="QOB133" s="277"/>
      <c r="QOC133" s="277"/>
      <c r="QOD133" s="277"/>
      <c r="QOE133" s="277"/>
      <c r="QOF133" s="277"/>
      <c r="QOG133" s="277"/>
      <c r="QOH133" s="277"/>
      <c r="QOI133" s="277"/>
      <c r="QOJ133" s="277"/>
      <c r="QOK133" s="277"/>
      <c r="QOL133" s="277"/>
      <c r="QOM133" s="277"/>
      <c r="QON133" s="277"/>
      <c r="QOO133" s="277"/>
      <c r="QOP133" s="277"/>
      <c r="QOQ133" s="277"/>
      <c r="QOR133" s="277"/>
      <c r="QOS133" s="277"/>
      <c r="QOT133" s="277"/>
      <c r="QOU133" s="277"/>
      <c r="QOV133" s="277"/>
      <c r="QOW133" s="277"/>
      <c r="QOX133" s="277"/>
      <c r="QOY133" s="277"/>
      <c r="QOZ133" s="277"/>
      <c r="QPA133" s="277"/>
      <c r="QPB133" s="277"/>
      <c r="QPC133" s="277"/>
      <c r="QPD133" s="277"/>
      <c r="QPE133" s="277"/>
      <c r="QPF133" s="277"/>
      <c r="QPG133" s="277"/>
      <c r="QPH133" s="277"/>
      <c r="QPI133" s="277"/>
      <c r="QPJ133" s="277"/>
      <c r="QPK133" s="277"/>
      <c r="QPL133" s="277"/>
      <c r="QPM133" s="277"/>
      <c r="QPN133" s="277"/>
      <c r="QPO133" s="277"/>
      <c r="QPP133" s="277"/>
      <c r="QPQ133" s="277"/>
      <c r="QPR133" s="277"/>
      <c r="QPS133" s="277"/>
      <c r="QPT133" s="277"/>
      <c r="QPU133" s="277"/>
      <c r="QPV133" s="277"/>
      <c r="QPW133" s="277"/>
      <c r="QPX133" s="277"/>
      <c r="QPY133" s="277"/>
      <c r="QPZ133" s="277"/>
      <c r="QQA133" s="277"/>
      <c r="QQB133" s="277"/>
      <c r="QQC133" s="277"/>
      <c r="QQD133" s="277"/>
      <c r="QQE133" s="277"/>
      <c r="QQF133" s="277"/>
      <c r="QQG133" s="277"/>
      <c r="QQH133" s="277"/>
      <c r="QQI133" s="277"/>
      <c r="QQJ133" s="277"/>
      <c r="QQK133" s="277"/>
      <c r="QQL133" s="277"/>
      <c r="QQM133" s="277"/>
      <c r="QQN133" s="277"/>
      <c r="QQO133" s="277"/>
      <c r="QQP133" s="277"/>
      <c r="QQQ133" s="277"/>
      <c r="QQR133" s="277"/>
      <c r="QQS133" s="277"/>
      <c r="QQT133" s="277"/>
      <c r="QQU133" s="277"/>
      <c r="QQV133" s="277"/>
      <c r="QQW133" s="277"/>
      <c r="QQX133" s="277"/>
      <c r="QQY133" s="277"/>
      <c r="QQZ133" s="277"/>
      <c r="QRA133" s="277"/>
      <c r="QRB133" s="277"/>
      <c r="QRC133" s="277"/>
      <c r="QRD133" s="277"/>
      <c r="QRE133" s="277"/>
      <c r="QRF133" s="277"/>
      <c r="QRG133" s="277"/>
      <c r="QRH133" s="277"/>
      <c r="QRI133" s="277"/>
      <c r="QRJ133" s="277"/>
      <c r="QRK133" s="277"/>
      <c r="QRL133" s="277"/>
      <c r="QRM133" s="277"/>
      <c r="QRN133" s="277"/>
      <c r="QRO133" s="277"/>
      <c r="QRP133" s="277"/>
      <c r="QRQ133" s="277"/>
      <c r="QRR133" s="277"/>
      <c r="QRS133" s="277"/>
      <c r="QRT133" s="277"/>
      <c r="QRU133" s="277"/>
      <c r="QRV133" s="277"/>
      <c r="QRW133" s="277"/>
      <c r="QRX133" s="277"/>
      <c r="QRY133" s="277"/>
      <c r="QRZ133" s="277"/>
      <c r="QSA133" s="277"/>
      <c r="QSB133" s="277"/>
      <c r="QSC133" s="277"/>
      <c r="QSD133" s="277"/>
      <c r="QSE133" s="277"/>
      <c r="QSF133" s="277"/>
      <c r="QSG133" s="277"/>
      <c r="QSH133" s="277"/>
      <c r="QSI133" s="277"/>
      <c r="QSJ133" s="277"/>
      <c r="QSK133" s="277"/>
      <c r="QSL133" s="277"/>
      <c r="QSM133" s="277"/>
      <c r="QSN133" s="277"/>
      <c r="QSO133" s="277"/>
      <c r="QSP133" s="277"/>
      <c r="QSQ133" s="277"/>
      <c r="QSR133" s="277"/>
      <c r="QSS133" s="277"/>
      <c r="QST133" s="277"/>
      <c r="QSU133" s="277"/>
      <c r="QSV133" s="277"/>
      <c r="QSW133" s="277"/>
      <c r="QSX133" s="277"/>
      <c r="QSY133" s="277"/>
      <c r="QSZ133" s="277"/>
      <c r="QTA133" s="277"/>
      <c r="QTB133" s="277"/>
      <c r="QTC133" s="277"/>
      <c r="QTD133" s="277"/>
      <c r="QTE133" s="277"/>
      <c r="QTF133" s="277"/>
      <c r="QTG133" s="277"/>
      <c r="QTH133" s="277"/>
      <c r="QTI133" s="277"/>
      <c r="QTJ133" s="277"/>
      <c r="QTK133" s="277"/>
      <c r="QTL133" s="277"/>
      <c r="QTM133" s="277"/>
      <c r="QTN133" s="277"/>
      <c r="QTO133" s="277"/>
      <c r="QTP133" s="277"/>
      <c r="QTQ133" s="277"/>
      <c r="QTR133" s="277"/>
      <c r="QTS133" s="277"/>
      <c r="QTT133" s="277"/>
      <c r="QTU133" s="277"/>
      <c r="QTV133" s="277"/>
      <c r="QTW133" s="277"/>
      <c r="QTX133" s="277"/>
      <c r="QTY133" s="277"/>
      <c r="QTZ133" s="277"/>
      <c r="QUA133" s="277"/>
      <c r="QUB133" s="277"/>
      <c r="QUC133" s="277"/>
      <c r="QUD133" s="277"/>
      <c r="QUE133" s="277"/>
      <c r="QUF133" s="277"/>
      <c r="QUG133" s="277"/>
      <c r="QUH133" s="277"/>
      <c r="QUI133" s="277"/>
      <c r="QUJ133" s="277"/>
      <c r="QUK133" s="277"/>
      <c r="QUL133" s="277"/>
      <c r="QUM133" s="277"/>
      <c r="QUN133" s="277"/>
      <c r="QUO133" s="277"/>
      <c r="QUP133" s="277"/>
      <c r="QUQ133" s="277"/>
      <c r="QUR133" s="277"/>
      <c r="QUS133" s="277"/>
      <c r="QUT133" s="277"/>
      <c r="QUU133" s="277"/>
      <c r="QUV133" s="277"/>
      <c r="QUW133" s="277"/>
      <c r="QUX133" s="277"/>
      <c r="QUY133" s="277"/>
      <c r="QUZ133" s="277"/>
      <c r="QVA133" s="277"/>
      <c r="QVB133" s="277"/>
      <c r="QVC133" s="277"/>
      <c r="QVD133" s="277"/>
      <c r="QVE133" s="277"/>
      <c r="QVF133" s="277"/>
      <c r="QVG133" s="277"/>
      <c r="QVH133" s="277"/>
      <c r="QVI133" s="277"/>
      <c r="QVJ133" s="277"/>
      <c r="QVK133" s="277"/>
      <c r="QVL133" s="277"/>
      <c r="QVM133" s="277"/>
      <c r="QVN133" s="277"/>
      <c r="QVO133" s="277"/>
      <c r="QVP133" s="277"/>
      <c r="QVQ133" s="277"/>
      <c r="QVR133" s="277"/>
      <c r="QVS133" s="277"/>
      <c r="QVT133" s="277"/>
      <c r="QVU133" s="277"/>
      <c r="QVV133" s="277"/>
      <c r="QVW133" s="277"/>
      <c r="QVX133" s="277"/>
      <c r="QVY133" s="277"/>
      <c r="QVZ133" s="277"/>
      <c r="QWA133" s="277"/>
      <c r="QWB133" s="277"/>
      <c r="QWC133" s="277"/>
      <c r="QWD133" s="277"/>
      <c r="QWE133" s="277"/>
      <c r="QWF133" s="277"/>
      <c r="QWG133" s="277"/>
      <c r="QWH133" s="277"/>
      <c r="QWI133" s="277"/>
      <c r="QWJ133" s="277"/>
      <c r="QWK133" s="277"/>
      <c r="QWL133" s="277"/>
      <c r="QWM133" s="277"/>
      <c r="QWN133" s="277"/>
      <c r="QWO133" s="277"/>
      <c r="QWP133" s="277"/>
      <c r="QWQ133" s="277"/>
      <c r="QWR133" s="277"/>
      <c r="QWS133" s="277"/>
      <c r="QWT133" s="277"/>
      <c r="QWU133" s="277"/>
      <c r="QWV133" s="277"/>
      <c r="QWW133" s="277"/>
      <c r="QWX133" s="277"/>
      <c r="QWY133" s="277"/>
      <c r="QWZ133" s="277"/>
      <c r="QXA133" s="277"/>
      <c r="QXB133" s="277"/>
      <c r="QXC133" s="277"/>
      <c r="QXD133" s="277"/>
      <c r="QXE133" s="277"/>
      <c r="QXF133" s="277"/>
      <c r="QXG133" s="277"/>
      <c r="QXH133" s="277"/>
      <c r="QXI133" s="277"/>
      <c r="QXJ133" s="277"/>
      <c r="QXK133" s="277"/>
      <c r="QXL133" s="277"/>
      <c r="QXM133" s="277"/>
      <c r="QXN133" s="277"/>
      <c r="QXO133" s="277"/>
      <c r="QXP133" s="277"/>
      <c r="QXQ133" s="277"/>
      <c r="QXR133" s="277"/>
      <c r="QXS133" s="277"/>
      <c r="QXT133" s="277"/>
      <c r="QXU133" s="277"/>
      <c r="QXV133" s="277"/>
      <c r="QXW133" s="277"/>
      <c r="QXX133" s="277"/>
      <c r="QXY133" s="277"/>
      <c r="QXZ133" s="277"/>
      <c r="QYA133" s="277"/>
      <c r="QYB133" s="277"/>
      <c r="QYC133" s="277"/>
      <c r="QYD133" s="277"/>
      <c r="QYE133" s="277"/>
      <c r="QYF133" s="277"/>
      <c r="QYG133" s="277"/>
      <c r="QYH133" s="277"/>
      <c r="QYI133" s="277"/>
      <c r="QYJ133" s="277"/>
      <c r="QYK133" s="277"/>
      <c r="QYL133" s="277"/>
      <c r="QYM133" s="277"/>
      <c r="QYN133" s="277"/>
      <c r="QYO133" s="277"/>
      <c r="QYP133" s="277"/>
      <c r="QYQ133" s="277"/>
      <c r="QYR133" s="277"/>
      <c r="QYS133" s="277"/>
      <c r="QYT133" s="277"/>
      <c r="QYU133" s="277"/>
      <c r="QYV133" s="277"/>
      <c r="QYW133" s="277"/>
      <c r="QYX133" s="277"/>
      <c r="QYY133" s="277"/>
      <c r="QYZ133" s="277"/>
      <c r="QZA133" s="277"/>
      <c r="QZB133" s="277"/>
      <c r="QZC133" s="277"/>
      <c r="QZD133" s="277"/>
      <c r="QZE133" s="277"/>
      <c r="QZF133" s="277"/>
      <c r="QZG133" s="277"/>
      <c r="QZH133" s="277"/>
      <c r="QZI133" s="277"/>
      <c r="QZJ133" s="277"/>
      <c r="QZK133" s="277"/>
      <c r="QZL133" s="277"/>
      <c r="QZM133" s="277"/>
      <c r="QZN133" s="277"/>
      <c r="QZO133" s="277"/>
      <c r="QZP133" s="277"/>
      <c r="QZQ133" s="277"/>
      <c r="QZR133" s="277"/>
      <c r="QZS133" s="277"/>
      <c r="QZT133" s="277"/>
      <c r="QZU133" s="277"/>
      <c r="QZV133" s="277"/>
      <c r="QZW133" s="277"/>
      <c r="QZX133" s="277"/>
      <c r="QZY133" s="277"/>
      <c r="QZZ133" s="277"/>
      <c r="RAA133" s="277"/>
      <c r="RAB133" s="277"/>
      <c r="RAC133" s="277"/>
      <c r="RAD133" s="277"/>
      <c r="RAE133" s="277"/>
      <c r="RAF133" s="277"/>
      <c r="RAG133" s="277"/>
      <c r="RAH133" s="277"/>
      <c r="RAI133" s="277"/>
      <c r="RAJ133" s="277"/>
      <c r="RAK133" s="277"/>
      <c r="RAL133" s="277"/>
      <c r="RAM133" s="277"/>
      <c r="RAN133" s="277"/>
      <c r="RAO133" s="277"/>
      <c r="RAP133" s="277"/>
      <c r="RAQ133" s="277"/>
      <c r="RAR133" s="277"/>
      <c r="RAS133" s="277"/>
      <c r="RAT133" s="277"/>
      <c r="RAU133" s="277"/>
      <c r="RAV133" s="277"/>
      <c r="RAW133" s="277"/>
      <c r="RAX133" s="277"/>
      <c r="RAY133" s="277"/>
      <c r="RAZ133" s="277"/>
      <c r="RBA133" s="277"/>
      <c r="RBB133" s="277"/>
      <c r="RBC133" s="277"/>
      <c r="RBD133" s="277"/>
      <c r="RBE133" s="277"/>
      <c r="RBF133" s="277"/>
      <c r="RBG133" s="277"/>
      <c r="RBH133" s="277"/>
      <c r="RBI133" s="277"/>
      <c r="RBJ133" s="277"/>
      <c r="RBK133" s="277"/>
      <c r="RBL133" s="277"/>
      <c r="RBM133" s="277"/>
      <c r="RBN133" s="277"/>
      <c r="RBO133" s="277"/>
      <c r="RBP133" s="277"/>
      <c r="RBQ133" s="277"/>
      <c r="RBR133" s="277"/>
      <c r="RBS133" s="277"/>
      <c r="RBT133" s="277"/>
      <c r="RBU133" s="277"/>
      <c r="RBV133" s="277"/>
      <c r="RBW133" s="277"/>
      <c r="RBX133" s="277"/>
      <c r="RBY133" s="277"/>
      <c r="RBZ133" s="277"/>
      <c r="RCA133" s="277"/>
      <c r="RCB133" s="277"/>
      <c r="RCC133" s="277"/>
      <c r="RCD133" s="277"/>
      <c r="RCE133" s="277"/>
      <c r="RCF133" s="277"/>
      <c r="RCG133" s="277"/>
      <c r="RCH133" s="277"/>
      <c r="RCI133" s="277"/>
      <c r="RCJ133" s="277"/>
      <c r="RCK133" s="277"/>
      <c r="RCL133" s="277"/>
      <c r="RCM133" s="277"/>
      <c r="RCN133" s="277"/>
      <c r="RCO133" s="277"/>
      <c r="RCP133" s="277"/>
      <c r="RCQ133" s="277"/>
      <c r="RCR133" s="277"/>
      <c r="RCS133" s="277"/>
      <c r="RCT133" s="277"/>
      <c r="RCU133" s="277"/>
      <c r="RCV133" s="277"/>
      <c r="RCW133" s="277"/>
      <c r="RCX133" s="277"/>
      <c r="RCY133" s="277"/>
      <c r="RCZ133" s="277"/>
      <c r="RDA133" s="277"/>
      <c r="RDB133" s="277"/>
      <c r="RDC133" s="277"/>
      <c r="RDD133" s="277"/>
      <c r="RDE133" s="277"/>
      <c r="RDF133" s="277"/>
      <c r="RDG133" s="277"/>
      <c r="RDH133" s="277"/>
      <c r="RDI133" s="277"/>
      <c r="RDJ133" s="277"/>
      <c r="RDK133" s="277"/>
      <c r="RDL133" s="277"/>
      <c r="RDM133" s="277"/>
      <c r="RDN133" s="277"/>
      <c r="RDO133" s="277"/>
      <c r="RDP133" s="277"/>
      <c r="RDQ133" s="277"/>
      <c r="RDR133" s="277"/>
      <c r="RDS133" s="277"/>
      <c r="RDT133" s="277"/>
      <c r="RDU133" s="277"/>
      <c r="RDV133" s="277"/>
      <c r="RDW133" s="277"/>
      <c r="RDX133" s="277"/>
      <c r="RDY133" s="277"/>
      <c r="RDZ133" s="277"/>
      <c r="REA133" s="277"/>
      <c r="REB133" s="277"/>
      <c r="REC133" s="277"/>
      <c r="RED133" s="277"/>
      <c r="REE133" s="277"/>
      <c r="REF133" s="277"/>
      <c r="REG133" s="277"/>
      <c r="REH133" s="277"/>
      <c r="REI133" s="277"/>
      <c r="REJ133" s="277"/>
      <c r="REK133" s="277"/>
      <c r="REL133" s="277"/>
      <c r="REM133" s="277"/>
      <c r="REN133" s="277"/>
      <c r="REO133" s="277"/>
      <c r="REP133" s="277"/>
      <c r="REQ133" s="277"/>
      <c r="RER133" s="277"/>
      <c r="RES133" s="277"/>
      <c r="RET133" s="277"/>
      <c r="REU133" s="277"/>
      <c r="REV133" s="277"/>
      <c r="REW133" s="277"/>
      <c r="REX133" s="277"/>
      <c r="REY133" s="277"/>
      <c r="REZ133" s="277"/>
      <c r="RFA133" s="277"/>
      <c r="RFB133" s="277"/>
      <c r="RFC133" s="277"/>
      <c r="RFD133" s="277"/>
      <c r="RFE133" s="277"/>
      <c r="RFF133" s="277"/>
      <c r="RFG133" s="277"/>
      <c r="RFH133" s="277"/>
      <c r="RFI133" s="277"/>
      <c r="RFJ133" s="277"/>
      <c r="RFK133" s="277"/>
      <c r="RFL133" s="277"/>
      <c r="RFM133" s="277"/>
      <c r="RFN133" s="277"/>
      <c r="RFO133" s="277"/>
      <c r="RFP133" s="277"/>
      <c r="RFQ133" s="277"/>
      <c r="RFR133" s="277"/>
      <c r="RFS133" s="277"/>
      <c r="RFT133" s="277"/>
      <c r="RFU133" s="277"/>
      <c r="RFV133" s="277"/>
      <c r="RFW133" s="277"/>
      <c r="RFX133" s="277"/>
      <c r="RFY133" s="277"/>
      <c r="RFZ133" s="277"/>
      <c r="RGA133" s="277"/>
      <c r="RGB133" s="277"/>
      <c r="RGC133" s="277"/>
      <c r="RGD133" s="277"/>
      <c r="RGE133" s="277"/>
      <c r="RGF133" s="277"/>
      <c r="RGG133" s="277"/>
      <c r="RGH133" s="277"/>
      <c r="RGI133" s="277"/>
      <c r="RGJ133" s="277"/>
      <c r="RGK133" s="277"/>
      <c r="RGL133" s="277"/>
      <c r="RGM133" s="277"/>
      <c r="RGN133" s="277"/>
      <c r="RGO133" s="277"/>
      <c r="RGP133" s="277"/>
      <c r="RGQ133" s="277"/>
      <c r="RGR133" s="277"/>
      <c r="RGS133" s="277"/>
      <c r="RGT133" s="277"/>
      <c r="RGU133" s="277"/>
      <c r="RGV133" s="277"/>
      <c r="RGW133" s="277"/>
      <c r="RGX133" s="277"/>
      <c r="RGY133" s="277"/>
      <c r="RGZ133" s="277"/>
      <c r="RHA133" s="277"/>
      <c r="RHB133" s="277"/>
      <c r="RHC133" s="277"/>
      <c r="RHD133" s="277"/>
      <c r="RHE133" s="277"/>
      <c r="RHF133" s="277"/>
      <c r="RHG133" s="277"/>
      <c r="RHH133" s="277"/>
      <c r="RHI133" s="277"/>
      <c r="RHJ133" s="277"/>
      <c r="RHK133" s="277"/>
      <c r="RHL133" s="277"/>
      <c r="RHM133" s="277"/>
      <c r="RHN133" s="277"/>
      <c r="RHO133" s="277"/>
      <c r="RHP133" s="277"/>
      <c r="RHQ133" s="277"/>
      <c r="RHR133" s="277"/>
      <c r="RHS133" s="277"/>
      <c r="RHT133" s="277"/>
      <c r="RHU133" s="277"/>
      <c r="RHV133" s="277"/>
      <c r="RHW133" s="277"/>
      <c r="RHX133" s="277"/>
      <c r="RHY133" s="277"/>
      <c r="RHZ133" s="277"/>
      <c r="RIA133" s="277"/>
      <c r="RIB133" s="277"/>
      <c r="RIC133" s="277"/>
      <c r="RID133" s="277"/>
      <c r="RIE133" s="277"/>
      <c r="RIF133" s="277"/>
      <c r="RIG133" s="277"/>
      <c r="RIH133" s="277"/>
      <c r="RII133" s="277"/>
      <c r="RIJ133" s="277"/>
      <c r="RIK133" s="277"/>
      <c r="RIL133" s="277"/>
      <c r="RIM133" s="277"/>
      <c r="RIN133" s="277"/>
      <c r="RIO133" s="277"/>
      <c r="RIP133" s="277"/>
      <c r="RIQ133" s="277"/>
      <c r="RIR133" s="277"/>
      <c r="RIS133" s="277"/>
      <c r="RIT133" s="277"/>
      <c r="RIU133" s="277"/>
      <c r="RIV133" s="277"/>
      <c r="RIW133" s="277"/>
      <c r="RIX133" s="277"/>
      <c r="RIY133" s="277"/>
      <c r="RIZ133" s="277"/>
      <c r="RJA133" s="277"/>
      <c r="RJB133" s="277"/>
      <c r="RJC133" s="277"/>
      <c r="RJD133" s="277"/>
      <c r="RJE133" s="277"/>
      <c r="RJF133" s="277"/>
      <c r="RJG133" s="277"/>
      <c r="RJH133" s="277"/>
      <c r="RJI133" s="277"/>
      <c r="RJJ133" s="277"/>
      <c r="RJK133" s="277"/>
      <c r="RJL133" s="277"/>
      <c r="RJM133" s="277"/>
      <c r="RJN133" s="277"/>
      <c r="RJO133" s="277"/>
      <c r="RJP133" s="277"/>
      <c r="RJQ133" s="277"/>
      <c r="RJR133" s="277"/>
      <c r="RJS133" s="277"/>
      <c r="RJT133" s="277"/>
      <c r="RJU133" s="277"/>
      <c r="RJV133" s="277"/>
      <c r="RJW133" s="277"/>
      <c r="RJX133" s="277"/>
      <c r="RJY133" s="277"/>
      <c r="RJZ133" s="277"/>
      <c r="RKA133" s="277"/>
      <c r="RKB133" s="277"/>
      <c r="RKC133" s="277"/>
      <c r="RKD133" s="277"/>
      <c r="RKE133" s="277"/>
      <c r="RKF133" s="277"/>
      <c r="RKG133" s="277"/>
      <c r="RKH133" s="277"/>
      <c r="RKI133" s="277"/>
      <c r="RKJ133" s="277"/>
      <c r="RKK133" s="277"/>
      <c r="RKL133" s="277"/>
      <c r="RKM133" s="277"/>
      <c r="RKN133" s="277"/>
      <c r="RKO133" s="277"/>
      <c r="RKP133" s="277"/>
      <c r="RKQ133" s="277"/>
      <c r="RKR133" s="277"/>
      <c r="RKS133" s="277"/>
      <c r="RKT133" s="277"/>
      <c r="RKU133" s="277"/>
      <c r="RKV133" s="277"/>
      <c r="RKW133" s="277"/>
      <c r="RKX133" s="277"/>
      <c r="RKY133" s="277"/>
      <c r="RKZ133" s="277"/>
      <c r="RLA133" s="277"/>
      <c r="RLB133" s="277"/>
      <c r="RLC133" s="277"/>
      <c r="RLD133" s="277"/>
      <c r="RLE133" s="277"/>
      <c r="RLF133" s="277"/>
      <c r="RLG133" s="277"/>
      <c r="RLH133" s="277"/>
      <c r="RLI133" s="277"/>
      <c r="RLJ133" s="277"/>
      <c r="RLK133" s="277"/>
      <c r="RLL133" s="277"/>
      <c r="RLM133" s="277"/>
      <c r="RLN133" s="277"/>
      <c r="RLO133" s="277"/>
      <c r="RLP133" s="277"/>
      <c r="RLQ133" s="277"/>
      <c r="RLR133" s="277"/>
      <c r="RLS133" s="277"/>
      <c r="RLT133" s="277"/>
      <c r="RLU133" s="277"/>
      <c r="RLV133" s="277"/>
      <c r="RLW133" s="277"/>
      <c r="RLX133" s="277"/>
      <c r="RLY133" s="277"/>
      <c r="RLZ133" s="277"/>
      <c r="RMA133" s="277"/>
      <c r="RMB133" s="277"/>
      <c r="RMC133" s="277"/>
      <c r="RMD133" s="277"/>
      <c r="RME133" s="277"/>
      <c r="RMF133" s="277"/>
      <c r="RMG133" s="277"/>
      <c r="RMH133" s="277"/>
      <c r="RMI133" s="277"/>
      <c r="RMJ133" s="277"/>
      <c r="RMK133" s="277"/>
      <c r="RML133" s="277"/>
      <c r="RMM133" s="277"/>
      <c r="RMN133" s="277"/>
      <c r="RMO133" s="277"/>
      <c r="RMP133" s="277"/>
      <c r="RMQ133" s="277"/>
      <c r="RMR133" s="277"/>
      <c r="RMS133" s="277"/>
      <c r="RMT133" s="277"/>
      <c r="RMU133" s="277"/>
      <c r="RMV133" s="277"/>
      <c r="RMW133" s="277"/>
      <c r="RMX133" s="277"/>
      <c r="RMY133" s="277"/>
      <c r="RMZ133" s="277"/>
      <c r="RNA133" s="277"/>
      <c r="RNB133" s="277"/>
      <c r="RNC133" s="277"/>
      <c r="RND133" s="277"/>
      <c r="RNE133" s="277"/>
      <c r="RNF133" s="277"/>
      <c r="RNG133" s="277"/>
      <c r="RNH133" s="277"/>
      <c r="RNI133" s="277"/>
      <c r="RNJ133" s="277"/>
      <c r="RNK133" s="277"/>
      <c r="RNL133" s="277"/>
      <c r="RNM133" s="277"/>
      <c r="RNN133" s="277"/>
      <c r="RNO133" s="277"/>
      <c r="RNP133" s="277"/>
      <c r="RNQ133" s="277"/>
      <c r="RNR133" s="277"/>
      <c r="RNS133" s="277"/>
      <c r="RNT133" s="277"/>
      <c r="RNU133" s="277"/>
      <c r="RNV133" s="277"/>
      <c r="RNW133" s="277"/>
      <c r="RNX133" s="277"/>
      <c r="RNY133" s="277"/>
      <c r="RNZ133" s="277"/>
      <c r="ROA133" s="277"/>
      <c r="ROB133" s="277"/>
      <c r="ROC133" s="277"/>
      <c r="ROD133" s="277"/>
      <c r="ROE133" s="277"/>
      <c r="ROF133" s="277"/>
      <c r="ROG133" s="277"/>
      <c r="ROH133" s="277"/>
      <c r="ROI133" s="277"/>
      <c r="ROJ133" s="277"/>
      <c r="ROK133" s="277"/>
      <c r="ROL133" s="277"/>
      <c r="ROM133" s="277"/>
      <c r="RON133" s="277"/>
      <c r="ROO133" s="277"/>
      <c r="ROP133" s="277"/>
      <c r="ROQ133" s="277"/>
      <c r="ROR133" s="277"/>
      <c r="ROS133" s="277"/>
      <c r="ROT133" s="277"/>
      <c r="ROU133" s="277"/>
      <c r="ROV133" s="277"/>
      <c r="ROW133" s="277"/>
      <c r="ROX133" s="277"/>
      <c r="ROY133" s="277"/>
      <c r="ROZ133" s="277"/>
      <c r="RPA133" s="277"/>
      <c r="RPB133" s="277"/>
      <c r="RPC133" s="277"/>
      <c r="RPD133" s="277"/>
      <c r="RPE133" s="277"/>
      <c r="RPF133" s="277"/>
      <c r="RPG133" s="277"/>
      <c r="RPH133" s="277"/>
      <c r="RPI133" s="277"/>
      <c r="RPJ133" s="277"/>
      <c r="RPK133" s="277"/>
      <c r="RPL133" s="277"/>
      <c r="RPM133" s="277"/>
      <c r="RPN133" s="277"/>
      <c r="RPO133" s="277"/>
      <c r="RPP133" s="277"/>
      <c r="RPQ133" s="277"/>
      <c r="RPR133" s="277"/>
      <c r="RPS133" s="277"/>
      <c r="RPT133" s="277"/>
      <c r="RPU133" s="277"/>
      <c r="RPV133" s="277"/>
      <c r="RPW133" s="277"/>
      <c r="RPX133" s="277"/>
      <c r="RPY133" s="277"/>
      <c r="RPZ133" s="277"/>
      <c r="RQA133" s="277"/>
      <c r="RQB133" s="277"/>
      <c r="RQC133" s="277"/>
      <c r="RQD133" s="277"/>
      <c r="RQE133" s="277"/>
      <c r="RQF133" s="277"/>
      <c r="RQG133" s="277"/>
      <c r="RQH133" s="277"/>
      <c r="RQI133" s="277"/>
      <c r="RQJ133" s="277"/>
      <c r="RQK133" s="277"/>
      <c r="RQL133" s="277"/>
      <c r="RQM133" s="277"/>
      <c r="RQN133" s="277"/>
      <c r="RQO133" s="277"/>
      <c r="RQP133" s="277"/>
      <c r="RQQ133" s="277"/>
      <c r="RQR133" s="277"/>
      <c r="RQS133" s="277"/>
      <c r="RQT133" s="277"/>
      <c r="RQU133" s="277"/>
      <c r="RQV133" s="277"/>
      <c r="RQW133" s="277"/>
      <c r="RQX133" s="277"/>
      <c r="RQY133" s="277"/>
      <c r="RQZ133" s="277"/>
      <c r="RRA133" s="277"/>
      <c r="RRB133" s="277"/>
      <c r="RRC133" s="277"/>
      <c r="RRD133" s="277"/>
      <c r="RRE133" s="277"/>
      <c r="RRF133" s="277"/>
      <c r="RRG133" s="277"/>
      <c r="RRH133" s="277"/>
      <c r="RRI133" s="277"/>
      <c r="RRJ133" s="277"/>
      <c r="RRK133" s="277"/>
      <c r="RRL133" s="277"/>
      <c r="RRM133" s="277"/>
      <c r="RRN133" s="277"/>
      <c r="RRO133" s="277"/>
      <c r="RRP133" s="277"/>
      <c r="RRQ133" s="277"/>
      <c r="RRR133" s="277"/>
      <c r="RRS133" s="277"/>
      <c r="RRT133" s="277"/>
      <c r="RRU133" s="277"/>
      <c r="RRV133" s="277"/>
      <c r="RRW133" s="277"/>
      <c r="RRX133" s="277"/>
      <c r="RRY133" s="277"/>
      <c r="RRZ133" s="277"/>
      <c r="RSA133" s="277"/>
      <c r="RSB133" s="277"/>
      <c r="RSC133" s="277"/>
      <c r="RSD133" s="277"/>
      <c r="RSE133" s="277"/>
      <c r="RSF133" s="277"/>
      <c r="RSG133" s="277"/>
      <c r="RSH133" s="277"/>
      <c r="RSI133" s="277"/>
      <c r="RSJ133" s="277"/>
      <c r="RSK133" s="277"/>
      <c r="RSL133" s="277"/>
      <c r="RSM133" s="277"/>
      <c r="RSN133" s="277"/>
      <c r="RSO133" s="277"/>
      <c r="RSP133" s="277"/>
      <c r="RSQ133" s="277"/>
      <c r="RSR133" s="277"/>
      <c r="RSS133" s="277"/>
      <c r="RST133" s="277"/>
      <c r="RSU133" s="277"/>
      <c r="RSV133" s="277"/>
      <c r="RSW133" s="277"/>
      <c r="RSX133" s="277"/>
      <c r="RSY133" s="277"/>
      <c r="RSZ133" s="277"/>
      <c r="RTA133" s="277"/>
      <c r="RTB133" s="277"/>
      <c r="RTC133" s="277"/>
      <c r="RTD133" s="277"/>
      <c r="RTE133" s="277"/>
      <c r="RTF133" s="277"/>
      <c r="RTG133" s="277"/>
      <c r="RTH133" s="277"/>
      <c r="RTI133" s="277"/>
      <c r="RTJ133" s="277"/>
      <c r="RTK133" s="277"/>
      <c r="RTL133" s="277"/>
      <c r="RTM133" s="277"/>
      <c r="RTN133" s="277"/>
      <c r="RTO133" s="277"/>
      <c r="RTP133" s="277"/>
      <c r="RTQ133" s="277"/>
      <c r="RTR133" s="277"/>
      <c r="RTS133" s="277"/>
      <c r="RTT133" s="277"/>
      <c r="RTU133" s="277"/>
      <c r="RTV133" s="277"/>
      <c r="RTW133" s="277"/>
      <c r="RTX133" s="277"/>
      <c r="RTY133" s="277"/>
      <c r="RTZ133" s="277"/>
      <c r="RUA133" s="277"/>
      <c r="RUB133" s="277"/>
      <c r="RUC133" s="277"/>
      <c r="RUD133" s="277"/>
      <c r="RUE133" s="277"/>
      <c r="RUF133" s="277"/>
      <c r="RUG133" s="277"/>
      <c r="RUH133" s="277"/>
      <c r="RUI133" s="277"/>
      <c r="RUJ133" s="277"/>
      <c r="RUK133" s="277"/>
      <c r="RUL133" s="277"/>
      <c r="RUM133" s="277"/>
      <c r="RUN133" s="277"/>
      <c r="RUO133" s="277"/>
      <c r="RUP133" s="277"/>
      <c r="RUQ133" s="277"/>
      <c r="RUR133" s="277"/>
      <c r="RUS133" s="277"/>
      <c r="RUT133" s="277"/>
      <c r="RUU133" s="277"/>
      <c r="RUV133" s="277"/>
      <c r="RUW133" s="277"/>
      <c r="RUX133" s="277"/>
      <c r="RUY133" s="277"/>
      <c r="RUZ133" s="277"/>
      <c r="RVA133" s="277"/>
      <c r="RVB133" s="277"/>
      <c r="RVC133" s="277"/>
      <c r="RVD133" s="277"/>
      <c r="RVE133" s="277"/>
      <c r="RVF133" s="277"/>
      <c r="RVG133" s="277"/>
      <c r="RVH133" s="277"/>
      <c r="RVI133" s="277"/>
      <c r="RVJ133" s="277"/>
      <c r="RVK133" s="277"/>
      <c r="RVL133" s="277"/>
      <c r="RVM133" s="277"/>
      <c r="RVN133" s="277"/>
      <c r="RVO133" s="277"/>
      <c r="RVP133" s="277"/>
      <c r="RVQ133" s="277"/>
      <c r="RVR133" s="277"/>
      <c r="RVS133" s="277"/>
      <c r="RVT133" s="277"/>
      <c r="RVU133" s="277"/>
      <c r="RVV133" s="277"/>
      <c r="RVW133" s="277"/>
      <c r="RVX133" s="277"/>
      <c r="RVY133" s="277"/>
      <c r="RVZ133" s="277"/>
      <c r="RWA133" s="277"/>
      <c r="RWB133" s="277"/>
      <c r="RWC133" s="277"/>
      <c r="RWD133" s="277"/>
      <c r="RWE133" s="277"/>
      <c r="RWF133" s="277"/>
      <c r="RWG133" s="277"/>
      <c r="RWH133" s="277"/>
      <c r="RWI133" s="277"/>
      <c r="RWJ133" s="277"/>
      <c r="RWK133" s="277"/>
      <c r="RWL133" s="277"/>
      <c r="RWM133" s="277"/>
      <c r="RWN133" s="277"/>
      <c r="RWO133" s="277"/>
      <c r="RWP133" s="277"/>
      <c r="RWQ133" s="277"/>
      <c r="RWR133" s="277"/>
      <c r="RWS133" s="277"/>
      <c r="RWT133" s="277"/>
      <c r="RWU133" s="277"/>
      <c r="RWV133" s="277"/>
      <c r="RWW133" s="277"/>
      <c r="RWX133" s="277"/>
      <c r="RWY133" s="277"/>
      <c r="RWZ133" s="277"/>
      <c r="RXA133" s="277"/>
      <c r="RXB133" s="277"/>
      <c r="RXC133" s="277"/>
      <c r="RXD133" s="277"/>
      <c r="RXE133" s="277"/>
      <c r="RXF133" s="277"/>
      <c r="RXG133" s="277"/>
      <c r="RXH133" s="277"/>
      <c r="RXI133" s="277"/>
      <c r="RXJ133" s="277"/>
      <c r="RXK133" s="277"/>
      <c r="RXL133" s="277"/>
      <c r="RXM133" s="277"/>
      <c r="RXN133" s="277"/>
      <c r="RXO133" s="277"/>
      <c r="RXP133" s="277"/>
      <c r="RXQ133" s="277"/>
      <c r="RXR133" s="277"/>
      <c r="RXS133" s="277"/>
      <c r="RXT133" s="277"/>
      <c r="RXU133" s="277"/>
      <c r="RXV133" s="277"/>
      <c r="RXW133" s="277"/>
      <c r="RXX133" s="277"/>
      <c r="RXY133" s="277"/>
      <c r="RXZ133" s="277"/>
      <c r="RYA133" s="277"/>
      <c r="RYB133" s="277"/>
      <c r="RYC133" s="277"/>
      <c r="RYD133" s="277"/>
      <c r="RYE133" s="277"/>
      <c r="RYF133" s="277"/>
      <c r="RYG133" s="277"/>
      <c r="RYH133" s="277"/>
      <c r="RYI133" s="277"/>
      <c r="RYJ133" s="277"/>
      <c r="RYK133" s="277"/>
      <c r="RYL133" s="277"/>
      <c r="RYM133" s="277"/>
      <c r="RYN133" s="277"/>
      <c r="RYO133" s="277"/>
      <c r="RYP133" s="277"/>
      <c r="RYQ133" s="277"/>
      <c r="RYR133" s="277"/>
      <c r="RYS133" s="277"/>
      <c r="RYT133" s="277"/>
      <c r="RYU133" s="277"/>
      <c r="RYV133" s="277"/>
      <c r="RYW133" s="277"/>
      <c r="RYX133" s="277"/>
      <c r="RYY133" s="277"/>
      <c r="RYZ133" s="277"/>
      <c r="RZA133" s="277"/>
      <c r="RZB133" s="277"/>
      <c r="RZC133" s="277"/>
      <c r="RZD133" s="277"/>
      <c r="RZE133" s="277"/>
      <c r="RZF133" s="277"/>
      <c r="RZG133" s="277"/>
      <c r="RZH133" s="277"/>
      <c r="RZI133" s="277"/>
      <c r="RZJ133" s="277"/>
      <c r="RZK133" s="277"/>
      <c r="RZL133" s="277"/>
      <c r="RZM133" s="277"/>
      <c r="RZN133" s="277"/>
      <c r="RZO133" s="277"/>
      <c r="RZP133" s="277"/>
      <c r="RZQ133" s="277"/>
      <c r="RZR133" s="277"/>
      <c r="RZS133" s="277"/>
      <c r="RZT133" s="277"/>
      <c r="RZU133" s="277"/>
      <c r="RZV133" s="277"/>
      <c r="RZW133" s="277"/>
      <c r="RZX133" s="277"/>
      <c r="RZY133" s="277"/>
      <c r="RZZ133" s="277"/>
      <c r="SAA133" s="277"/>
      <c r="SAB133" s="277"/>
      <c r="SAC133" s="277"/>
      <c r="SAD133" s="277"/>
      <c r="SAE133" s="277"/>
      <c r="SAF133" s="277"/>
      <c r="SAG133" s="277"/>
      <c r="SAH133" s="277"/>
      <c r="SAI133" s="277"/>
      <c r="SAJ133" s="277"/>
      <c r="SAK133" s="277"/>
      <c r="SAL133" s="277"/>
      <c r="SAM133" s="277"/>
      <c r="SAN133" s="277"/>
      <c r="SAO133" s="277"/>
      <c r="SAP133" s="277"/>
      <c r="SAQ133" s="277"/>
      <c r="SAR133" s="277"/>
      <c r="SAS133" s="277"/>
      <c r="SAT133" s="277"/>
      <c r="SAU133" s="277"/>
      <c r="SAV133" s="277"/>
      <c r="SAW133" s="277"/>
      <c r="SAX133" s="277"/>
      <c r="SAY133" s="277"/>
      <c r="SAZ133" s="277"/>
      <c r="SBA133" s="277"/>
      <c r="SBB133" s="277"/>
      <c r="SBC133" s="277"/>
      <c r="SBD133" s="277"/>
      <c r="SBE133" s="277"/>
      <c r="SBF133" s="277"/>
      <c r="SBG133" s="277"/>
      <c r="SBH133" s="277"/>
      <c r="SBI133" s="277"/>
      <c r="SBJ133" s="277"/>
      <c r="SBK133" s="277"/>
      <c r="SBL133" s="277"/>
      <c r="SBM133" s="277"/>
      <c r="SBN133" s="277"/>
      <c r="SBO133" s="277"/>
      <c r="SBP133" s="277"/>
      <c r="SBQ133" s="277"/>
      <c r="SBR133" s="277"/>
      <c r="SBS133" s="277"/>
      <c r="SBT133" s="277"/>
      <c r="SBU133" s="277"/>
      <c r="SBV133" s="277"/>
      <c r="SBW133" s="277"/>
      <c r="SBX133" s="277"/>
      <c r="SBY133" s="277"/>
      <c r="SBZ133" s="277"/>
      <c r="SCA133" s="277"/>
      <c r="SCB133" s="277"/>
      <c r="SCC133" s="277"/>
      <c r="SCD133" s="277"/>
      <c r="SCE133" s="277"/>
      <c r="SCF133" s="277"/>
      <c r="SCG133" s="277"/>
      <c r="SCH133" s="277"/>
      <c r="SCI133" s="277"/>
      <c r="SCJ133" s="277"/>
      <c r="SCK133" s="277"/>
      <c r="SCL133" s="277"/>
      <c r="SCM133" s="277"/>
      <c r="SCN133" s="277"/>
      <c r="SCO133" s="277"/>
      <c r="SCP133" s="277"/>
      <c r="SCQ133" s="277"/>
      <c r="SCR133" s="277"/>
      <c r="SCS133" s="277"/>
      <c r="SCT133" s="277"/>
      <c r="SCU133" s="277"/>
      <c r="SCV133" s="277"/>
      <c r="SCW133" s="277"/>
      <c r="SCX133" s="277"/>
      <c r="SCY133" s="277"/>
      <c r="SCZ133" s="277"/>
      <c r="SDA133" s="277"/>
      <c r="SDB133" s="277"/>
      <c r="SDC133" s="277"/>
      <c r="SDD133" s="277"/>
      <c r="SDE133" s="277"/>
      <c r="SDF133" s="277"/>
      <c r="SDG133" s="277"/>
      <c r="SDH133" s="277"/>
      <c r="SDI133" s="277"/>
      <c r="SDJ133" s="277"/>
      <c r="SDK133" s="277"/>
      <c r="SDL133" s="277"/>
      <c r="SDM133" s="277"/>
      <c r="SDN133" s="277"/>
      <c r="SDO133" s="277"/>
      <c r="SDP133" s="277"/>
      <c r="SDQ133" s="277"/>
      <c r="SDR133" s="277"/>
      <c r="SDS133" s="277"/>
      <c r="SDT133" s="277"/>
      <c r="SDU133" s="277"/>
      <c r="SDV133" s="277"/>
      <c r="SDW133" s="277"/>
      <c r="SDX133" s="277"/>
      <c r="SDY133" s="277"/>
      <c r="SDZ133" s="277"/>
      <c r="SEA133" s="277"/>
      <c r="SEB133" s="277"/>
      <c r="SEC133" s="277"/>
      <c r="SED133" s="277"/>
      <c r="SEE133" s="277"/>
      <c r="SEF133" s="277"/>
      <c r="SEG133" s="277"/>
      <c r="SEH133" s="277"/>
      <c r="SEI133" s="277"/>
      <c r="SEJ133" s="277"/>
      <c r="SEK133" s="277"/>
      <c r="SEL133" s="277"/>
      <c r="SEM133" s="277"/>
      <c r="SEN133" s="277"/>
      <c r="SEO133" s="277"/>
      <c r="SEP133" s="277"/>
      <c r="SEQ133" s="277"/>
      <c r="SER133" s="277"/>
      <c r="SES133" s="277"/>
      <c r="SET133" s="277"/>
      <c r="SEU133" s="277"/>
      <c r="SEV133" s="277"/>
      <c r="SEW133" s="277"/>
      <c r="SEX133" s="277"/>
      <c r="SEY133" s="277"/>
      <c r="SEZ133" s="277"/>
      <c r="SFA133" s="277"/>
      <c r="SFB133" s="277"/>
      <c r="SFC133" s="277"/>
      <c r="SFD133" s="277"/>
      <c r="SFE133" s="277"/>
      <c r="SFF133" s="277"/>
      <c r="SFG133" s="277"/>
      <c r="SFH133" s="277"/>
      <c r="SFI133" s="277"/>
      <c r="SFJ133" s="277"/>
      <c r="SFK133" s="277"/>
      <c r="SFL133" s="277"/>
      <c r="SFM133" s="277"/>
      <c r="SFN133" s="277"/>
      <c r="SFO133" s="277"/>
      <c r="SFP133" s="277"/>
      <c r="SFQ133" s="277"/>
      <c r="SFR133" s="277"/>
      <c r="SFS133" s="277"/>
      <c r="SFT133" s="277"/>
      <c r="SFU133" s="277"/>
      <c r="SFV133" s="277"/>
      <c r="SFW133" s="277"/>
      <c r="SFX133" s="277"/>
      <c r="SFY133" s="277"/>
      <c r="SFZ133" s="277"/>
      <c r="SGA133" s="277"/>
      <c r="SGB133" s="277"/>
      <c r="SGC133" s="277"/>
      <c r="SGD133" s="277"/>
      <c r="SGE133" s="277"/>
      <c r="SGF133" s="277"/>
      <c r="SGG133" s="277"/>
      <c r="SGH133" s="277"/>
      <c r="SGI133" s="277"/>
      <c r="SGJ133" s="277"/>
      <c r="SGK133" s="277"/>
      <c r="SGL133" s="277"/>
      <c r="SGM133" s="277"/>
      <c r="SGN133" s="277"/>
      <c r="SGO133" s="277"/>
      <c r="SGP133" s="277"/>
      <c r="SGQ133" s="277"/>
      <c r="SGR133" s="277"/>
      <c r="SGS133" s="277"/>
      <c r="SGT133" s="277"/>
      <c r="SGU133" s="277"/>
      <c r="SGV133" s="277"/>
      <c r="SGW133" s="277"/>
      <c r="SGX133" s="277"/>
      <c r="SGY133" s="277"/>
      <c r="SGZ133" s="277"/>
      <c r="SHA133" s="277"/>
      <c r="SHB133" s="277"/>
      <c r="SHC133" s="277"/>
      <c r="SHD133" s="277"/>
      <c r="SHE133" s="277"/>
      <c r="SHF133" s="277"/>
      <c r="SHG133" s="277"/>
      <c r="SHH133" s="277"/>
      <c r="SHI133" s="277"/>
      <c r="SHJ133" s="277"/>
      <c r="SHK133" s="277"/>
      <c r="SHL133" s="277"/>
      <c r="SHM133" s="277"/>
      <c r="SHN133" s="277"/>
      <c r="SHO133" s="277"/>
      <c r="SHP133" s="277"/>
      <c r="SHQ133" s="277"/>
      <c r="SHR133" s="277"/>
      <c r="SHS133" s="277"/>
      <c r="SHT133" s="277"/>
      <c r="SHU133" s="277"/>
      <c r="SHV133" s="277"/>
      <c r="SHW133" s="277"/>
      <c r="SHX133" s="277"/>
      <c r="SHY133" s="277"/>
      <c r="SHZ133" s="277"/>
      <c r="SIA133" s="277"/>
      <c r="SIB133" s="277"/>
      <c r="SIC133" s="277"/>
      <c r="SID133" s="277"/>
      <c r="SIE133" s="277"/>
      <c r="SIF133" s="277"/>
      <c r="SIG133" s="277"/>
      <c r="SIH133" s="277"/>
      <c r="SII133" s="277"/>
      <c r="SIJ133" s="277"/>
      <c r="SIK133" s="277"/>
      <c r="SIL133" s="277"/>
      <c r="SIM133" s="277"/>
      <c r="SIN133" s="277"/>
      <c r="SIO133" s="277"/>
      <c r="SIP133" s="277"/>
      <c r="SIQ133" s="277"/>
      <c r="SIR133" s="277"/>
      <c r="SIS133" s="277"/>
      <c r="SIT133" s="277"/>
      <c r="SIU133" s="277"/>
      <c r="SIV133" s="277"/>
      <c r="SIW133" s="277"/>
      <c r="SIX133" s="277"/>
      <c r="SIY133" s="277"/>
      <c r="SIZ133" s="277"/>
      <c r="SJA133" s="277"/>
      <c r="SJB133" s="277"/>
      <c r="SJC133" s="277"/>
      <c r="SJD133" s="277"/>
      <c r="SJE133" s="277"/>
      <c r="SJF133" s="277"/>
      <c r="SJG133" s="277"/>
      <c r="SJH133" s="277"/>
      <c r="SJI133" s="277"/>
      <c r="SJJ133" s="277"/>
      <c r="SJK133" s="277"/>
      <c r="SJL133" s="277"/>
      <c r="SJM133" s="277"/>
      <c r="SJN133" s="277"/>
      <c r="SJO133" s="277"/>
      <c r="SJP133" s="277"/>
      <c r="SJQ133" s="277"/>
      <c r="SJR133" s="277"/>
      <c r="SJS133" s="277"/>
      <c r="SJT133" s="277"/>
      <c r="SJU133" s="277"/>
      <c r="SJV133" s="277"/>
      <c r="SJW133" s="277"/>
      <c r="SJX133" s="277"/>
      <c r="SJY133" s="277"/>
      <c r="SJZ133" s="277"/>
      <c r="SKA133" s="277"/>
      <c r="SKB133" s="277"/>
      <c r="SKC133" s="277"/>
      <c r="SKD133" s="277"/>
      <c r="SKE133" s="277"/>
      <c r="SKF133" s="277"/>
      <c r="SKG133" s="277"/>
      <c r="SKH133" s="277"/>
      <c r="SKI133" s="277"/>
      <c r="SKJ133" s="277"/>
      <c r="SKK133" s="277"/>
      <c r="SKL133" s="277"/>
      <c r="SKM133" s="277"/>
      <c r="SKN133" s="277"/>
      <c r="SKO133" s="277"/>
      <c r="SKP133" s="277"/>
      <c r="SKQ133" s="277"/>
      <c r="SKR133" s="277"/>
      <c r="SKS133" s="277"/>
      <c r="SKT133" s="277"/>
      <c r="SKU133" s="277"/>
      <c r="SKV133" s="277"/>
      <c r="SKW133" s="277"/>
      <c r="SKX133" s="277"/>
      <c r="SKY133" s="277"/>
      <c r="SKZ133" s="277"/>
      <c r="SLA133" s="277"/>
      <c r="SLB133" s="277"/>
      <c r="SLC133" s="277"/>
      <c r="SLD133" s="277"/>
      <c r="SLE133" s="277"/>
      <c r="SLF133" s="277"/>
      <c r="SLG133" s="277"/>
      <c r="SLH133" s="277"/>
      <c r="SLI133" s="277"/>
      <c r="SLJ133" s="277"/>
      <c r="SLK133" s="277"/>
      <c r="SLL133" s="277"/>
      <c r="SLM133" s="277"/>
      <c r="SLN133" s="277"/>
      <c r="SLO133" s="277"/>
      <c r="SLP133" s="277"/>
      <c r="SLQ133" s="277"/>
      <c r="SLR133" s="277"/>
      <c r="SLS133" s="277"/>
      <c r="SLT133" s="277"/>
      <c r="SLU133" s="277"/>
      <c r="SLV133" s="277"/>
      <c r="SLW133" s="277"/>
      <c r="SLX133" s="277"/>
      <c r="SLY133" s="277"/>
      <c r="SLZ133" s="277"/>
      <c r="SMA133" s="277"/>
      <c r="SMB133" s="277"/>
      <c r="SMC133" s="277"/>
      <c r="SMD133" s="277"/>
      <c r="SME133" s="277"/>
      <c r="SMF133" s="277"/>
      <c r="SMG133" s="277"/>
      <c r="SMH133" s="277"/>
      <c r="SMI133" s="277"/>
      <c r="SMJ133" s="277"/>
      <c r="SMK133" s="277"/>
      <c r="SML133" s="277"/>
      <c r="SMM133" s="277"/>
      <c r="SMN133" s="277"/>
      <c r="SMO133" s="277"/>
      <c r="SMP133" s="277"/>
      <c r="SMQ133" s="277"/>
      <c r="SMR133" s="277"/>
      <c r="SMS133" s="277"/>
      <c r="SMT133" s="277"/>
      <c r="SMU133" s="277"/>
      <c r="SMV133" s="277"/>
      <c r="SMW133" s="277"/>
      <c r="SMX133" s="277"/>
      <c r="SMY133" s="277"/>
      <c r="SMZ133" s="277"/>
      <c r="SNA133" s="277"/>
      <c r="SNB133" s="277"/>
      <c r="SNC133" s="277"/>
      <c r="SND133" s="277"/>
      <c r="SNE133" s="277"/>
      <c r="SNF133" s="277"/>
      <c r="SNG133" s="277"/>
      <c r="SNH133" s="277"/>
      <c r="SNI133" s="277"/>
      <c r="SNJ133" s="277"/>
      <c r="SNK133" s="277"/>
      <c r="SNL133" s="277"/>
      <c r="SNM133" s="277"/>
      <c r="SNN133" s="277"/>
      <c r="SNO133" s="277"/>
      <c r="SNP133" s="277"/>
      <c r="SNQ133" s="277"/>
      <c r="SNR133" s="277"/>
      <c r="SNS133" s="277"/>
      <c r="SNT133" s="277"/>
      <c r="SNU133" s="277"/>
      <c r="SNV133" s="277"/>
      <c r="SNW133" s="277"/>
      <c r="SNX133" s="277"/>
      <c r="SNY133" s="277"/>
      <c r="SNZ133" s="277"/>
      <c r="SOA133" s="277"/>
      <c r="SOB133" s="277"/>
      <c r="SOC133" s="277"/>
      <c r="SOD133" s="277"/>
      <c r="SOE133" s="277"/>
      <c r="SOF133" s="277"/>
      <c r="SOG133" s="277"/>
      <c r="SOH133" s="277"/>
      <c r="SOI133" s="277"/>
      <c r="SOJ133" s="277"/>
      <c r="SOK133" s="277"/>
      <c r="SOL133" s="277"/>
      <c r="SOM133" s="277"/>
      <c r="SON133" s="277"/>
      <c r="SOO133" s="277"/>
      <c r="SOP133" s="277"/>
      <c r="SOQ133" s="277"/>
      <c r="SOR133" s="277"/>
      <c r="SOS133" s="277"/>
      <c r="SOT133" s="277"/>
      <c r="SOU133" s="277"/>
      <c r="SOV133" s="277"/>
      <c r="SOW133" s="277"/>
      <c r="SOX133" s="277"/>
      <c r="SOY133" s="277"/>
      <c r="SOZ133" s="277"/>
      <c r="SPA133" s="277"/>
      <c r="SPB133" s="277"/>
      <c r="SPC133" s="277"/>
      <c r="SPD133" s="277"/>
      <c r="SPE133" s="277"/>
      <c r="SPF133" s="277"/>
      <c r="SPG133" s="277"/>
      <c r="SPH133" s="277"/>
      <c r="SPI133" s="277"/>
      <c r="SPJ133" s="277"/>
      <c r="SPK133" s="277"/>
      <c r="SPL133" s="277"/>
      <c r="SPM133" s="277"/>
      <c r="SPN133" s="277"/>
      <c r="SPO133" s="277"/>
      <c r="SPP133" s="277"/>
      <c r="SPQ133" s="277"/>
      <c r="SPR133" s="277"/>
      <c r="SPS133" s="277"/>
      <c r="SPT133" s="277"/>
      <c r="SPU133" s="277"/>
      <c r="SPV133" s="277"/>
      <c r="SPW133" s="277"/>
      <c r="SPX133" s="277"/>
      <c r="SPY133" s="277"/>
      <c r="SPZ133" s="277"/>
      <c r="SQA133" s="277"/>
      <c r="SQB133" s="277"/>
      <c r="SQC133" s="277"/>
      <c r="SQD133" s="277"/>
      <c r="SQE133" s="277"/>
      <c r="SQF133" s="277"/>
      <c r="SQG133" s="277"/>
      <c r="SQH133" s="277"/>
      <c r="SQI133" s="277"/>
      <c r="SQJ133" s="277"/>
      <c r="SQK133" s="277"/>
      <c r="SQL133" s="277"/>
      <c r="SQM133" s="277"/>
      <c r="SQN133" s="277"/>
      <c r="SQO133" s="277"/>
      <c r="SQP133" s="277"/>
      <c r="SQQ133" s="277"/>
      <c r="SQR133" s="277"/>
      <c r="SQS133" s="277"/>
      <c r="SQT133" s="277"/>
      <c r="SQU133" s="277"/>
      <c r="SQV133" s="277"/>
      <c r="SQW133" s="277"/>
      <c r="SQX133" s="277"/>
      <c r="SQY133" s="277"/>
      <c r="SQZ133" s="277"/>
      <c r="SRA133" s="277"/>
      <c r="SRB133" s="277"/>
      <c r="SRC133" s="277"/>
      <c r="SRD133" s="277"/>
      <c r="SRE133" s="277"/>
      <c r="SRF133" s="277"/>
      <c r="SRG133" s="277"/>
      <c r="SRH133" s="277"/>
      <c r="SRI133" s="277"/>
      <c r="SRJ133" s="277"/>
      <c r="SRK133" s="277"/>
      <c r="SRL133" s="277"/>
      <c r="SRM133" s="277"/>
      <c r="SRN133" s="277"/>
      <c r="SRO133" s="277"/>
      <c r="SRP133" s="277"/>
      <c r="SRQ133" s="277"/>
      <c r="SRR133" s="277"/>
      <c r="SRS133" s="277"/>
      <c r="SRT133" s="277"/>
      <c r="SRU133" s="277"/>
      <c r="SRV133" s="277"/>
      <c r="SRW133" s="277"/>
      <c r="SRX133" s="277"/>
      <c r="SRY133" s="277"/>
      <c r="SRZ133" s="277"/>
      <c r="SSA133" s="277"/>
      <c r="SSB133" s="277"/>
      <c r="SSC133" s="277"/>
      <c r="SSD133" s="277"/>
      <c r="SSE133" s="277"/>
      <c r="SSF133" s="277"/>
      <c r="SSG133" s="277"/>
      <c r="SSH133" s="277"/>
      <c r="SSI133" s="277"/>
      <c r="SSJ133" s="277"/>
      <c r="SSK133" s="277"/>
      <c r="SSL133" s="277"/>
      <c r="SSM133" s="277"/>
      <c r="SSN133" s="277"/>
      <c r="SSO133" s="277"/>
      <c r="SSP133" s="277"/>
      <c r="SSQ133" s="277"/>
      <c r="SSR133" s="277"/>
      <c r="SSS133" s="277"/>
      <c r="SST133" s="277"/>
      <c r="SSU133" s="277"/>
      <c r="SSV133" s="277"/>
      <c r="SSW133" s="277"/>
      <c r="SSX133" s="277"/>
      <c r="SSY133" s="277"/>
      <c r="SSZ133" s="277"/>
      <c r="STA133" s="277"/>
      <c r="STB133" s="277"/>
      <c r="STC133" s="277"/>
      <c r="STD133" s="277"/>
      <c r="STE133" s="277"/>
      <c r="STF133" s="277"/>
      <c r="STG133" s="277"/>
      <c r="STH133" s="277"/>
      <c r="STI133" s="277"/>
      <c r="STJ133" s="277"/>
      <c r="STK133" s="277"/>
      <c r="STL133" s="277"/>
      <c r="STM133" s="277"/>
      <c r="STN133" s="277"/>
      <c r="STO133" s="277"/>
      <c r="STP133" s="277"/>
      <c r="STQ133" s="277"/>
      <c r="STR133" s="277"/>
      <c r="STS133" s="277"/>
      <c r="STT133" s="277"/>
      <c r="STU133" s="277"/>
      <c r="STV133" s="277"/>
      <c r="STW133" s="277"/>
      <c r="STX133" s="277"/>
      <c r="STY133" s="277"/>
      <c r="STZ133" s="277"/>
      <c r="SUA133" s="277"/>
      <c r="SUB133" s="277"/>
      <c r="SUC133" s="277"/>
      <c r="SUD133" s="277"/>
      <c r="SUE133" s="277"/>
      <c r="SUF133" s="277"/>
      <c r="SUG133" s="277"/>
      <c r="SUH133" s="277"/>
      <c r="SUI133" s="277"/>
      <c r="SUJ133" s="277"/>
      <c r="SUK133" s="277"/>
      <c r="SUL133" s="277"/>
      <c r="SUM133" s="277"/>
      <c r="SUN133" s="277"/>
      <c r="SUO133" s="277"/>
      <c r="SUP133" s="277"/>
      <c r="SUQ133" s="277"/>
      <c r="SUR133" s="277"/>
      <c r="SUS133" s="277"/>
      <c r="SUT133" s="277"/>
      <c r="SUU133" s="277"/>
      <c r="SUV133" s="277"/>
      <c r="SUW133" s="277"/>
      <c r="SUX133" s="277"/>
      <c r="SUY133" s="277"/>
      <c r="SUZ133" s="277"/>
      <c r="SVA133" s="277"/>
      <c r="SVB133" s="277"/>
      <c r="SVC133" s="277"/>
      <c r="SVD133" s="277"/>
      <c r="SVE133" s="277"/>
      <c r="SVF133" s="277"/>
      <c r="SVG133" s="277"/>
      <c r="SVH133" s="277"/>
      <c r="SVI133" s="277"/>
      <c r="SVJ133" s="277"/>
      <c r="SVK133" s="277"/>
      <c r="SVL133" s="277"/>
      <c r="SVM133" s="277"/>
      <c r="SVN133" s="277"/>
      <c r="SVO133" s="277"/>
      <c r="SVP133" s="277"/>
      <c r="SVQ133" s="277"/>
      <c r="SVR133" s="277"/>
      <c r="SVS133" s="277"/>
      <c r="SVT133" s="277"/>
      <c r="SVU133" s="277"/>
      <c r="SVV133" s="277"/>
      <c r="SVW133" s="277"/>
      <c r="SVX133" s="277"/>
      <c r="SVY133" s="277"/>
      <c r="SVZ133" s="277"/>
      <c r="SWA133" s="277"/>
      <c r="SWB133" s="277"/>
      <c r="SWC133" s="277"/>
      <c r="SWD133" s="277"/>
      <c r="SWE133" s="277"/>
      <c r="SWF133" s="277"/>
      <c r="SWG133" s="277"/>
      <c r="SWH133" s="277"/>
      <c r="SWI133" s="277"/>
      <c r="SWJ133" s="277"/>
      <c r="SWK133" s="277"/>
      <c r="SWL133" s="277"/>
      <c r="SWM133" s="277"/>
      <c r="SWN133" s="277"/>
      <c r="SWO133" s="277"/>
      <c r="SWP133" s="277"/>
      <c r="SWQ133" s="277"/>
      <c r="SWR133" s="277"/>
      <c r="SWS133" s="277"/>
      <c r="SWT133" s="277"/>
      <c r="SWU133" s="277"/>
      <c r="SWV133" s="277"/>
      <c r="SWW133" s="277"/>
      <c r="SWX133" s="277"/>
      <c r="SWY133" s="277"/>
      <c r="SWZ133" s="277"/>
      <c r="SXA133" s="277"/>
      <c r="SXB133" s="277"/>
      <c r="SXC133" s="277"/>
      <c r="SXD133" s="277"/>
      <c r="SXE133" s="277"/>
      <c r="SXF133" s="277"/>
      <c r="SXG133" s="277"/>
      <c r="SXH133" s="277"/>
      <c r="SXI133" s="277"/>
      <c r="SXJ133" s="277"/>
      <c r="SXK133" s="277"/>
      <c r="SXL133" s="277"/>
      <c r="SXM133" s="277"/>
      <c r="SXN133" s="277"/>
      <c r="SXO133" s="277"/>
      <c r="SXP133" s="277"/>
      <c r="SXQ133" s="277"/>
      <c r="SXR133" s="277"/>
      <c r="SXS133" s="277"/>
      <c r="SXT133" s="277"/>
      <c r="SXU133" s="277"/>
      <c r="SXV133" s="277"/>
      <c r="SXW133" s="277"/>
      <c r="SXX133" s="277"/>
      <c r="SXY133" s="277"/>
      <c r="SXZ133" s="277"/>
      <c r="SYA133" s="277"/>
      <c r="SYB133" s="277"/>
      <c r="SYC133" s="277"/>
      <c r="SYD133" s="277"/>
      <c r="SYE133" s="277"/>
      <c r="SYF133" s="277"/>
      <c r="SYG133" s="277"/>
      <c r="SYH133" s="277"/>
      <c r="SYI133" s="277"/>
      <c r="SYJ133" s="277"/>
      <c r="SYK133" s="277"/>
      <c r="SYL133" s="277"/>
      <c r="SYM133" s="277"/>
      <c r="SYN133" s="277"/>
      <c r="SYO133" s="277"/>
      <c r="SYP133" s="277"/>
      <c r="SYQ133" s="277"/>
      <c r="SYR133" s="277"/>
      <c r="SYS133" s="277"/>
      <c r="SYT133" s="277"/>
      <c r="SYU133" s="277"/>
      <c r="SYV133" s="277"/>
      <c r="SYW133" s="277"/>
      <c r="SYX133" s="277"/>
      <c r="SYY133" s="277"/>
      <c r="SYZ133" s="277"/>
      <c r="SZA133" s="277"/>
      <c r="SZB133" s="277"/>
      <c r="SZC133" s="277"/>
      <c r="SZD133" s="277"/>
      <c r="SZE133" s="277"/>
      <c r="SZF133" s="277"/>
      <c r="SZG133" s="277"/>
      <c r="SZH133" s="277"/>
      <c r="SZI133" s="277"/>
      <c r="SZJ133" s="277"/>
      <c r="SZK133" s="277"/>
      <c r="SZL133" s="277"/>
      <c r="SZM133" s="277"/>
      <c r="SZN133" s="277"/>
      <c r="SZO133" s="277"/>
      <c r="SZP133" s="277"/>
      <c r="SZQ133" s="277"/>
      <c r="SZR133" s="277"/>
      <c r="SZS133" s="277"/>
      <c r="SZT133" s="277"/>
      <c r="SZU133" s="277"/>
      <c r="SZV133" s="277"/>
      <c r="SZW133" s="277"/>
      <c r="SZX133" s="277"/>
      <c r="SZY133" s="277"/>
      <c r="SZZ133" s="277"/>
      <c r="TAA133" s="277"/>
      <c r="TAB133" s="277"/>
      <c r="TAC133" s="277"/>
      <c r="TAD133" s="277"/>
      <c r="TAE133" s="277"/>
      <c r="TAF133" s="277"/>
      <c r="TAG133" s="277"/>
      <c r="TAH133" s="277"/>
      <c r="TAI133" s="277"/>
      <c r="TAJ133" s="277"/>
      <c r="TAK133" s="277"/>
      <c r="TAL133" s="277"/>
      <c r="TAM133" s="277"/>
      <c r="TAN133" s="277"/>
      <c r="TAO133" s="277"/>
      <c r="TAP133" s="277"/>
      <c r="TAQ133" s="277"/>
      <c r="TAR133" s="277"/>
      <c r="TAS133" s="277"/>
      <c r="TAT133" s="277"/>
      <c r="TAU133" s="277"/>
      <c r="TAV133" s="277"/>
      <c r="TAW133" s="277"/>
      <c r="TAX133" s="277"/>
      <c r="TAY133" s="277"/>
      <c r="TAZ133" s="277"/>
      <c r="TBA133" s="277"/>
      <c r="TBB133" s="277"/>
      <c r="TBC133" s="277"/>
      <c r="TBD133" s="277"/>
      <c r="TBE133" s="277"/>
      <c r="TBF133" s="277"/>
      <c r="TBG133" s="277"/>
      <c r="TBH133" s="277"/>
      <c r="TBI133" s="277"/>
      <c r="TBJ133" s="277"/>
      <c r="TBK133" s="277"/>
      <c r="TBL133" s="277"/>
      <c r="TBM133" s="277"/>
      <c r="TBN133" s="277"/>
      <c r="TBO133" s="277"/>
      <c r="TBP133" s="277"/>
      <c r="TBQ133" s="277"/>
      <c r="TBR133" s="277"/>
      <c r="TBS133" s="277"/>
      <c r="TBT133" s="277"/>
      <c r="TBU133" s="277"/>
      <c r="TBV133" s="277"/>
      <c r="TBW133" s="277"/>
      <c r="TBX133" s="277"/>
      <c r="TBY133" s="277"/>
      <c r="TBZ133" s="277"/>
      <c r="TCA133" s="277"/>
      <c r="TCB133" s="277"/>
      <c r="TCC133" s="277"/>
      <c r="TCD133" s="277"/>
      <c r="TCE133" s="277"/>
      <c r="TCF133" s="277"/>
      <c r="TCG133" s="277"/>
      <c r="TCH133" s="277"/>
      <c r="TCI133" s="277"/>
      <c r="TCJ133" s="277"/>
      <c r="TCK133" s="277"/>
      <c r="TCL133" s="277"/>
      <c r="TCM133" s="277"/>
      <c r="TCN133" s="277"/>
      <c r="TCO133" s="277"/>
      <c r="TCP133" s="277"/>
      <c r="TCQ133" s="277"/>
      <c r="TCR133" s="277"/>
      <c r="TCS133" s="277"/>
      <c r="TCT133" s="277"/>
      <c r="TCU133" s="277"/>
      <c r="TCV133" s="277"/>
      <c r="TCW133" s="277"/>
      <c r="TCX133" s="277"/>
      <c r="TCY133" s="277"/>
      <c r="TCZ133" s="277"/>
      <c r="TDA133" s="277"/>
      <c r="TDB133" s="277"/>
      <c r="TDC133" s="277"/>
      <c r="TDD133" s="277"/>
      <c r="TDE133" s="277"/>
      <c r="TDF133" s="277"/>
      <c r="TDG133" s="277"/>
      <c r="TDH133" s="277"/>
      <c r="TDI133" s="277"/>
      <c r="TDJ133" s="277"/>
      <c r="TDK133" s="277"/>
      <c r="TDL133" s="277"/>
      <c r="TDM133" s="277"/>
      <c r="TDN133" s="277"/>
      <c r="TDO133" s="277"/>
      <c r="TDP133" s="277"/>
      <c r="TDQ133" s="277"/>
      <c r="TDR133" s="277"/>
      <c r="TDS133" s="277"/>
      <c r="TDT133" s="277"/>
      <c r="TDU133" s="277"/>
      <c r="TDV133" s="277"/>
      <c r="TDW133" s="277"/>
      <c r="TDX133" s="277"/>
      <c r="TDY133" s="277"/>
      <c r="TDZ133" s="277"/>
      <c r="TEA133" s="277"/>
      <c r="TEB133" s="277"/>
      <c r="TEC133" s="277"/>
      <c r="TED133" s="277"/>
      <c r="TEE133" s="277"/>
      <c r="TEF133" s="277"/>
      <c r="TEG133" s="277"/>
      <c r="TEH133" s="277"/>
      <c r="TEI133" s="277"/>
      <c r="TEJ133" s="277"/>
      <c r="TEK133" s="277"/>
      <c r="TEL133" s="277"/>
      <c r="TEM133" s="277"/>
      <c r="TEN133" s="277"/>
      <c r="TEO133" s="277"/>
      <c r="TEP133" s="277"/>
      <c r="TEQ133" s="277"/>
      <c r="TER133" s="277"/>
      <c r="TES133" s="277"/>
      <c r="TET133" s="277"/>
      <c r="TEU133" s="277"/>
      <c r="TEV133" s="277"/>
      <c r="TEW133" s="277"/>
      <c r="TEX133" s="277"/>
      <c r="TEY133" s="277"/>
      <c r="TEZ133" s="277"/>
      <c r="TFA133" s="277"/>
      <c r="TFB133" s="277"/>
      <c r="TFC133" s="277"/>
      <c r="TFD133" s="277"/>
      <c r="TFE133" s="277"/>
      <c r="TFF133" s="277"/>
      <c r="TFG133" s="277"/>
      <c r="TFH133" s="277"/>
      <c r="TFI133" s="277"/>
      <c r="TFJ133" s="277"/>
      <c r="TFK133" s="277"/>
      <c r="TFL133" s="277"/>
      <c r="TFM133" s="277"/>
      <c r="TFN133" s="277"/>
      <c r="TFO133" s="277"/>
      <c r="TFP133" s="277"/>
      <c r="TFQ133" s="277"/>
      <c r="TFR133" s="277"/>
      <c r="TFS133" s="277"/>
      <c r="TFT133" s="277"/>
      <c r="TFU133" s="277"/>
      <c r="TFV133" s="277"/>
      <c r="TFW133" s="277"/>
      <c r="TFX133" s="277"/>
      <c r="TFY133" s="277"/>
      <c r="TFZ133" s="277"/>
      <c r="TGA133" s="277"/>
      <c r="TGB133" s="277"/>
      <c r="TGC133" s="277"/>
      <c r="TGD133" s="277"/>
      <c r="TGE133" s="277"/>
      <c r="TGF133" s="277"/>
      <c r="TGG133" s="277"/>
      <c r="TGH133" s="277"/>
      <c r="TGI133" s="277"/>
      <c r="TGJ133" s="277"/>
      <c r="TGK133" s="277"/>
      <c r="TGL133" s="277"/>
      <c r="TGM133" s="277"/>
      <c r="TGN133" s="277"/>
      <c r="TGO133" s="277"/>
      <c r="TGP133" s="277"/>
      <c r="TGQ133" s="277"/>
      <c r="TGR133" s="277"/>
      <c r="TGS133" s="277"/>
      <c r="TGT133" s="277"/>
      <c r="TGU133" s="277"/>
      <c r="TGV133" s="277"/>
      <c r="TGW133" s="277"/>
      <c r="TGX133" s="277"/>
      <c r="TGY133" s="277"/>
      <c r="TGZ133" s="277"/>
      <c r="THA133" s="277"/>
      <c r="THB133" s="277"/>
      <c r="THC133" s="277"/>
      <c r="THD133" s="277"/>
      <c r="THE133" s="277"/>
      <c r="THF133" s="277"/>
      <c r="THG133" s="277"/>
      <c r="THH133" s="277"/>
      <c r="THI133" s="277"/>
      <c r="THJ133" s="277"/>
      <c r="THK133" s="277"/>
      <c r="THL133" s="277"/>
      <c r="THM133" s="277"/>
      <c r="THN133" s="277"/>
      <c r="THO133" s="277"/>
      <c r="THP133" s="277"/>
      <c r="THQ133" s="277"/>
      <c r="THR133" s="277"/>
      <c r="THS133" s="277"/>
      <c r="THT133" s="277"/>
      <c r="THU133" s="277"/>
      <c r="THV133" s="277"/>
      <c r="THW133" s="277"/>
      <c r="THX133" s="277"/>
      <c r="THY133" s="277"/>
      <c r="THZ133" s="277"/>
      <c r="TIA133" s="277"/>
      <c r="TIB133" s="277"/>
      <c r="TIC133" s="277"/>
      <c r="TID133" s="277"/>
      <c r="TIE133" s="277"/>
      <c r="TIF133" s="277"/>
      <c r="TIG133" s="277"/>
      <c r="TIH133" s="277"/>
      <c r="TII133" s="277"/>
      <c r="TIJ133" s="277"/>
      <c r="TIK133" s="277"/>
      <c r="TIL133" s="277"/>
      <c r="TIM133" s="277"/>
      <c r="TIN133" s="277"/>
      <c r="TIO133" s="277"/>
      <c r="TIP133" s="277"/>
      <c r="TIQ133" s="277"/>
      <c r="TIR133" s="277"/>
      <c r="TIS133" s="277"/>
      <c r="TIT133" s="277"/>
      <c r="TIU133" s="277"/>
      <c r="TIV133" s="277"/>
      <c r="TIW133" s="277"/>
      <c r="TIX133" s="277"/>
      <c r="TIY133" s="277"/>
      <c r="TIZ133" s="277"/>
      <c r="TJA133" s="277"/>
      <c r="TJB133" s="277"/>
      <c r="TJC133" s="277"/>
      <c r="TJD133" s="277"/>
      <c r="TJE133" s="277"/>
      <c r="TJF133" s="277"/>
      <c r="TJG133" s="277"/>
      <c r="TJH133" s="277"/>
      <c r="TJI133" s="277"/>
      <c r="TJJ133" s="277"/>
      <c r="TJK133" s="277"/>
      <c r="TJL133" s="277"/>
      <c r="TJM133" s="277"/>
      <c r="TJN133" s="277"/>
      <c r="TJO133" s="277"/>
      <c r="TJP133" s="277"/>
      <c r="TJQ133" s="277"/>
      <c r="TJR133" s="277"/>
      <c r="TJS133" s="277"/>
      <c r="TJT133" s="277"/>
      <c r="TJU133" s="277"/>
      <c r="TJV133" s="277"/>
      <c r="TJW133" s="277"/>
      <c r="TJX133" s="277"/>
      <c r="TJY133" s="277"/>
      <c r="TJZ133" s="277"/>
      <c r="TKA133" s="277"/>
      <c r="TKB133" s="277"/>
      <c r="TKC133" s="277"/>
      <c r="TKD133" s="277"/>
      <c r="TKE133" s="277"/>
      <c r="TKF133" s="277"/>
      <c r="TKG133" s="277"/>
      <c r="TKH133" s="277"/>
      <c r="TKI133" s="277"/>
      <c r="TKJ133" s="277"/>
      <c r="TKK133" s="277"/>
      <c r="TKL133" s="277"/>
      <c r="TKM133" s="277"/>
      <c r="TKN133" s="277"/>
      <c r="TKO133" s="277"/>
      <c r="TKP133" s="277"/>
      <c r="TKQ133" s="277"/>
      <c r="TKR133" s="277"/>
      <c r="TKS133" s="277"/>
      <c r="TKT133" s="277"/>
      <c r="TKU133" s="277"/>
      <c r="TKV133" s="277"/>
      <c r="TKW133" s="277"/>
      <c r="TKX133" s="277"/>
      <c r="TKY133" s="277"/>
      <c r="TKZ133" s="277"/>
      <c r="TLA133" s="277"/>
      <c r="TLB133" s="277"/>
      <c r="TLC133" s="277"/>
      <c r="TLD133" s="277"/>
      <c r="TLE133" s="277"/>
      <c r="TLF133" s="277"/>
      <c r="TLG133" s="277"/>
      <c r="TLH133" s="277"/>
      <c r="TLI133" s="277"/>
      <c r="TLJ133" s="277"/>
      <c r="TLK133" s="277"/>
      <c r="TLL133" s="277"/>
      <c r="TLM133" s="277"/>
      <c r="TLN133" s="277"/>
      <c r="TLO133" s="277"/>
      <c r="TLP133" s="277"/>
      <c r="TLQ133" s="277"/>
      <c r="TLR133" s="277"/>
      <c r="TLS133" s="277"/>
      <c r="TLT133" s="277"/>
      <c r="TLU133" s="277"/>
      <c r="TLV133" s="277"/>
      <c r="TLW133" s="277"/>
      <c r="TLX133" s="277"/>
      <c r="TLY133" s="277"/>
      <c r="TLZ133" s="277"/>
      <c r="TMA133" s="277"/>
      <c r="TMB133" s="277"/>
      <c r="TMC133" s="277"/>
      <c r="TMD133" s="277"/>
      <c r="TME133" s="277"/>
      <c r="TMF133" s="277"/>
      <c r="TMG133" s="277"/>
      <c r="TMH133" s="277"/>
      <c r="TMI133" s="277"/>
      <c r="TMJ133" s="277"/>
      <c r="TMK133" s="277"/>
      <c r="TML133" s="277"/>
      <c r="TMM133" s="277"/>
      <c r="TMN133" s="277"/>
      <c r="TMO133" s="277"/>
      <c r="TMP133" s="277"/>
      <c r="TMQ133" s="277"/>
      <c r="TMR133" s="277"/>
      <c r="TMS133" s="277"/>
      <c r="TMT133" s="277"/>
      <c r="TMU133" s="277"/>
      <c r="TMV133" s="277"/>
      <c r="TMW133" s="277"/>
      <c r="TMX133" s="277"/>
      <c r="TMY133" s="277"/>
      <c r="TMZ133" s="277"/>
      <c r="TNA133" s="277"/>
      <c r="TNB133" s="277"/>
      <c r="TNC133" s="277"/>
      <c r="TND133" s="277"/>
      <c r="TNE133" s="277"/>
      <c r="TNF133" s="277"/>
      <c r="TNG133" s="277"/>
      <c r="TNH133" s="277"/>
      <c r="TNI133" s="277"/>
      <c r="TNJ133" s="277"/>
      <c r="TNK133" s="277"/>
      <c r="TNL133" s="277"/>
      <c r="TNM133" s="277"/>
      <c r="TNN133" s="277"/>
      <c r="TNO133" s="277"/>
      <c r="TNP133" s="277"/>
      <c r="TNQ133" s="277"/>
      <c r="TNR133" s="277"/>
      <c r="TNS133" s="277"/>
      <c r="TNT133" s="277"/>
      <c r="TNU133" s="277"/>
      <c r="TNV133" s="277"/>
      <c r="TNW133" s="277"/>
      <c r="TNX133" s="277"/>
      <c r="TNY133" s="277"/>
      <c r="TNZ133" s="277"/>
      <c r="TOA133" s="277"/>
      <c r="TOB133" s="277"/>
      <c r="TOC133" s="277"/>
      <c r="TOD133" s="277"/>
      <c r="TOE133" s="277"/>
      <c r="TOF133" s="277"/>
      <c r="TOG133" s="277"/>
      <c r="TOH133" s="277"/>
      <c r="TOI133" s="277"/>
      <c r="TOJ133" s="277"/>
      <c r="TOK133" s="277"/>
      <c r="TOL133" s="277"/>
      <c r="TOM133" s="277"/>
      <c r="TON133" s="277"/>
      <c r="TOO133" s="277"/>
      <c r="TOP133" s="277"/>
      <c r="TOQ133" s="277"/>
      <c r="TOR133" s="277"/>
      <c r="TOS133" s="277"/>
      <c r="TOT133" s="277"/>
      <c r="TOU133" s="277"/>
      <c r="TOV133" s="277"/>
      <c r="TOW133" s="277"/>
      <c r="TOX133" s="277"/>
      <c r="TOY133" s="277"/>
      <c r="TOZ133" s="277"/>
      <c r="TPA133" s="277"/>
      <c r="TPB133" s="277"/>
      <c r="TPC133" s="277"/>
      <c r="TPD133" s="277"/>
      <c r="TPE133" s="277"/>
      <c r="TPF133" s="277"/>
      <c r="TPG133" s="277"/>
      <c r="TPH133" s="277"/>
      <c r="TPI133" s="277"/>
      <c r="TPJ133" s="277"/>
      <c r="TPK133" s="277"/>
      <c r="TPL133" s="277"/>
      <c r="TPM133" s="277"/>
      <c r="TPN133" s="277"/>
      <c r="TPO133" s="277"/>
      <c r="TPP133" s="277"/>
      <c r="TPQ133" s="277"/>
      <c r="TPR133" s="277"/>
      <c r="TPS133" s="277"/>
      <c r="TPT133" s="277"/>
      <c r="TPU133" s="277"/>
      <c r="TPV133" s="277"/>
      <c r="TPW133" s="277"/>
      <c r="TPX133" s="277"/>
      <c r="TPY133" s="277"/>
      <c r="TPZ133" s="277"/>
      <c r="TQA133" s="277"/>
      <c r="TQB133" s="277"/>
      <c r="TQC133" s="277"/>
      <c r="TQD133" s="277"/>
      <c r="TQE133" s="277"/>
      <c r="TQF133" s="277"/>
      <c r="TQG133" s="277"/>
      <c r="TQH133" s="277"/>
      <c r="TQI133" s="277"/>
      <c r="TQJ133" s="277"/>
      <c r="TQK133" s="277"/>
      <c r="TQL133" s="277"/>
      <c r="TQM133" s="277"/>
      <c r="TQN133" s="277"/>
      <c r="TQO133" s="277"/>
      <c r="TQP133" s="277"/>
      <c r="TQQ133" s="277"/>
      <c r="TQR133" s="277"/>
      <c r="TQS133" s="277"/>
      <c r="TQT133" s="277"/>
      <c r="TQU133" s="277"/>
      <c r="TQV133" s="277"/>
      <c r="TQW133" s="277"/>
      <c r="TQX133" s="277"/>
      <c r="TQY133" s="277"/>
      <c r="TQZ133" s="277"/>
      <c r="TRA133" s="277"/>
      <c r="TRB133" s="277"/>
      <c r="TRC133" s="277"/>
      <c r="TRD133" s="277"/>
      <c r="TRE133" s="277"/>
      <c r="TRF133" s="277"/>
      <c r="TRG133" s="277"/>
      <c r="TRH133" s="277"/>
      <c r="TRI133" s="277"/>
      <c r="TRJ133" s="277"/>
      <c r="TRK133" s="277"/>
      <c r="TRL133" s="277"/>
      <c r="TRM133" s="277"/>
      <c r="TRN133" s="277"/>
      <c r="TRO133" s="277"/>
      <c r="TRP133" s="277"/>
      <c r="TRQ133" s="277"/>
      <c r="TRR133" s="277"/>
      <c r="TRS133" s="277"/>
      <c r="TRT133" s="277"/>
      <c r="TRU133" s="277"/>
      <c r="TRV133" s="277"/>
      <c r="TRW133" s="277"/>
      <c r="TRX133" s="277"/>
      <c r="TRY133" s="277"/>
      <c r="TRZ133" s="277"/>
      <c r="TSA133" s="277"/>
      <c r="TSB133" s="277"/>
      <c r="TSC133" s="277"/>
      <c r="TSD133" s="277"/>
      <c r="TSE133" s="277"/>
      <c r="TSF133" s="277"/>
      <c r="TSG133" s="277"/>
      <c r="TSH133" s="277"/>
      <c r="TSI133" s="277"/>
      <c r="TSJ133" s="277"/>
      <c r="TSK133" s="277"/>
      <c r="TSL133" s="277"/>
      <c r="TSM133" s="277"/>
      <c r="TSN133" s="277"/>
      <c r="TSO133" s="277"/>
      <c r="TSP133" s="277"/>
      <c r="TSQ133" s="277"/>
      <c r="TSR133" s="277"/>
      <c r="TSS133" s="277"/>
      <c r="TST133" s="277"/>
      <c r="TSU133" s="277"/>
      <c r="TSV133" s="277"/>
      <c r="TSW133" s="277"/>
      <c r="TSX133" s="277"/>
      <c r="TSY133" s="277"/>
      <c r="TSZ133" s="277"/>
      <c r="TTA133" s="277"/>
      <c r="TTB133" s="277"/>
      <c r="TTC133" s="277"/>
      <c r="TTD133" s="277"/>
      <c r="TTE133" s="277"/>
      <c r="TTF133" s="277"/>
      <c r="TTG133" s="277"/>
      <c r="TTH133" s="277"/>
      <c r="TTI133" s="277"/>
      <c r="TTJ133" s="277"/>
      <c r="TTK133" s="277"/>
      <c r="TTL133" s="277"/>
      <c r="TTM133" s="277"/>
      <c r="TTN133" s="277"/>
      <c r="TTO133" s="277"/>
      <c r="TTP133" s="277"/>
      <c r="TTQ133" s="277"/>
      <c r="TTR133" s="277"/>
      <c r="TTS133" s="277"/>
      <c r="TTT133" s="277"/>
      <c r="TTU133" s="277"/>
      <c r="TTV133" s="277"/>
      <c r="TTW133" s="277"/>
      <c r="TTX133" s="277"/>
      <c r="TTY133" s="277"/>
      <c r="TTZ133" s="277"/>
      <c r="TUA133" s="277"/>
      <c r="TUB133" s="277"/>
      <c r="TUC133" s="277"/>
      <c r="TUD133" s="277"/>
      <c r="TUE133" s="277"/>
      <c r="TUF133" s="277"/>
      <c r="TUG133" s="277"/>
      <c r="TUH133" s="277"/>
      <c r="TUI133" s="277"/>
      <c r="TUJ133" s="277"/>
      <c r="TUK133" s="277"/>
      <c r="TUL133" s="277"/>
      <c r="TUM133" s="277"/>
      <c r="TUN133" s="277"/>
      <c r="TUO133" s="277"/>
      <c r="TUP133" s="277"/>
      <c r="TUQ133" s="277"/>
      <c r="TUR133" s="277"/>
      <c r="TUS133" s="277"/>
      <c r="TUT133" s="277"/>
      <c r="TUU133" s="277"/>
      <c r="TUV133" s="277"/>
      <c r="TUW133" s="277"/>
      <c r="TUX133" s="277"/>
      <c r="TUY133" s="277"/>
      <c r="TUZ133" s="277"/>
      <c r="TVA133" s="277"/>
      <c r="TVB133" s="277"/>
      <c r="TVC133" s="277"/>
      <c r="TVD133" s="277"/>
      <c r="TVE133" s="277"/>
      <c r="TVF133" s="277"/>
      <c r="TVG133" s="277"/>
      <c r="TVH133" s="277"/>
      <c r="TVI133" s="277"/>
      <c r="TVJ133" s="277"/>
      <c r="TVK133" s="277"/>
      <c r="TVL133" s="277"/>
      <c r="TVM133" s="277"/>
      <c r="TVN133" s="277"/>
      <c r="TVO133" s="277"/>
      <c r="TVP133" s="277"/>
      <c r="TVQ133" s="277"/>
      <c r="TVR133" s="277"/>
      <c r="TVS133" s="277"/>
      <c r="TVT133" s="277"/>
      <c r="TVU133" s="277"/>
      <c r="TVV133" s="277"/>
      <c r="TVW133" s="277"/>
      <c r="TVX133" s="277"/>
      <c r="TVY133" s="277"/>
      <c r="TVZ133" s="277"/>
      <c r="TWA133" s="277"/>
      <c r="TWB133" s="277"/>
      <c r="TWC133" s="277"/>
      <c r="TWD133" s="277"/>
      <c r="TWE133" s="277"/>
      <c r="TWF133" s="277"/>
      <c r="TWG133" s="277"/>
      <c r="TWH133" s="277"/>
      <c r="TWI133" s="277"/>
      <c r="TWJ133" s="277"/>
      <c r="TWK133" s="277"/>
      <c r="TWL133" s="277"/>
      <c r="TWM133" s="277"/>
      <c r="TWN133" s="277"/>
      <c r="TWO133" s="277"/>
      <c r="TWP133" s="277"/>
      <c r="TWQ133" s="277"/>
      <c r="TWR133" s="277"/>
      <c r="TWS133" s="277"/>
      <c r="TWT133" s="277"/>
      <c r="TWU133" s="277"/>
      <c r="TWV133" s="277"/>
      <c r="TWW133" s="277"/>
      <c r="TWX133" s="277"/>
      <c r="TWY133" s="277"/>
      <c r="TWZ133" s="277"/>
      <c r="TXA133" s="277"/>
      <c r="TXB133" s="277"/>
      <c r="TXC133" s="277"/>
      <c r="TXD133" s="277"/>
      <c r="TXE133" s="277"/>
      <c r="TXF133" s="277"/>
      <c r="TXG133" s="277"/>
      <c r="TXH133" s="277"/>
      <c r="TXI133" s="277"/>
      <c r="TXJ133" s="277"/>
      <c r="TXK133" s="277"/>
      <c r="TXL133" s="277"/>
      <c r="TXM133" s="277"/>
      <c r="TXN133" s="277"/>
      <c r="TXO133" s="277"/>
      <c r="TXP133" s="277"/>
      <c r="TXQ133" s="277"/>
      <c r="TXR133" s="277"/>
      <c r="TXS133" s="277"/>
      <c r="TXT133" s="277"/>
      <c r="TXU133" s="277"/>
      <c r="TXV133" s="277"/>
      <c r="TXW133" s="277"/>
      <c r="TXX133" s="277"/>
      <c r="TXY133" s="277"/>
      <c r="TXZ133" s="277"/>
      <c r="TYA133" s="277"/>
      <c r="TYB133" s="277"/>
      <c r="TYC133" s="277"/>
      <c r="TYD133" s="277"/>
      <c r="TYE133" s="277"/>
      <c r="TYF133" s="277"/>
      <c r="TYG133" s="277"/>
      <c r="TYH133" s="277"/>
      <c r="TYI133" s="277"/>
      <c r="TYJ133" s="277"/>
      <c r="TYK133" s="277"/>
      <c r="TYL133" s="277"/>
      <c r="TYM133" s="277"/>
      <c r="TYN133" s="277"/>
      <c r="TYO133" s="277"/>
      <c r="TYP133" s="277"/>
      <c r="TYQ133" s="277"/>
      <c r="TYR133" s="277"/>
      <c r="TYS133" s="277"/>
      <c r="TYT133" s="277"/>
      <c r="TYU133" s="277"/>
      <c r="TYV133" s="277"/>
      <c r="TYW133" s="277"/>
      <c r="TYX133" s="277"/>
      <c r="TYY133" s="277"/>
      <c r="TYZ133" s="277"/>
      <c r="TZA133" s="277"/>
      <c r="TZB133" s="277"/>
      <c r="TZC133" s="277"/>
      <c r="TZD133" s="277"/>
      <c r="TZE133" s="277"/>
      <c r="TZF133" s="277"/>
      <c r="TZG133" s="277"/>
      <c r="TZH133" s="277"/>
      <c r="TZI133" s="277"/>
      <c r="TZJ133" s="277"/>
      <c r="TZK133" s="277"/>
      <c r="TZL133" s="277"/>
      <c r="TZM133" s="277"/>
      <c r="TZN133" s="277"/>
      <c r="TZO133" s="277"/>
      <c r="TZP133" s="277"/>
      <c r="TZQ133" s="277"/>
      <c r="TZR133" s="277"/>
      <c r="TZS133" s="277"/>
      <c r="TZT133" s="277"/>
      <c r="TZU133" s="277"/>
      <c r="TZV133" s="277"/>
      <c r="TZW133" s="277"/>
      <c r="TZX133" s="277"/>
      <c r="TZY133" s="277"/>
      <c r="TZZ133" s="277"/>
      <c r="UAA133" s="277"/>
      <c r="UAB133" s="277"/>
      <c r="UAC133" s="277"/>
      <c r="UAD133" s="277"/>
      <c r="UAE133" s="277"/>
      <c r="UAF133" s="277"/>
      <c r="UAG133" s="277"/>
      <c r="UAH133" s="277"/>
      <c r="UAI133" s="277"/>
      <c r="UAJ133" s="277"/>
      <c r="UAK133" s="277"/>
      <c r="UAL133" s="277"/>
      <c r="UAM133" s="277"/>
      <c r="UAN133" s="277"/>
      <c r="UAO133" s="277"/>
      <c r="UAP133" s="277"/>
      <c r="UAQ133" s="277"/>
      <c r="UAR133" s="277"/>
      <c r="UAS133" s="277"/>
      <c r="UAT133" s="277"/>
      <c r="UAU133" s="277"/>
      <c r="UAV133" s="277"/>
      <c r="UAW133" s="277"/>
      <c r="UAX133" s="277"/>
      <c r="UAY133" s="277"/>
      <c r="UAZ133" s="277"/>
      <c r="UBA133" s="277"/>
      <c r="UBB133" s="277"/>
      <c r="UBC133" s="277"/>
      <c r="UBD133" s="277"/>
      <c r="UBE133" s="277"/>
      <c r="UBF133" s="277"/>
      <c r="UBG133" s="277"/>
      <c r="UBH133" s="277"/>
      <c r="UBI133" s="277"/>
      <c r="UBJ133" s="277"/>
      <c r="UBK133" s="277"/>
      <c r="UBL133" s="277"/>
      <c r="UBM133" s="277"/>
      <c r="UBN133" s="277"/>
      <c r="UBO133" s="277"/>
      <c r="UBP133" s="277"/>
      <c r="UBQ133" s="277"/>
      <c r="UBR133" s="277"/>
      <c r="UBS133" s="277"/>
      <c r="UBT133" s="277"/>
      <c r="UBU133" s="277"/>
      <c r="UBV133" s="277"/>
      <c r="UBW133" s="277"/>
      <c r="UBX133" s="277"/>
      <c r="UBY133" s="277"/>
      <c r="UBZ133" s="277"/>
      <c r="UCA133" s="277"/>
      <c r="UCB133" s="277"/>
      <c r="UCC133" s="277"/>
      <c r="UCD133" s="277"/>
      <c r="UCE133" s="277"/>
      <c r="UCF133" s="277"/>
      <c r="UCG133" s="277"/>
      <c r="UCH133" s="277"/>
      <c r="UCI133" s="277"/>
      <c r="UCJ133" s="277"/>
      <c r="UCK133" s="277"/>
      <c r="UCL133" s="277"/>
      <c r="UCM133" s="277"/>
      <c r="UCN133" s="277"/>
      <c r="UCO133" s="277"/>
      <c r="UCP133" s="277"/>
      <c r="UCQ133" s="277"/>
      <c r="UCR133" s="277"/>
      <c r="UCS133" s="277"/>
      <c r="UCT133" s="277"/>
      <c r="UCU133" s="277"/>
      <c r="UCV133" s="277"/>
      <c r="UCW133" s="277"/>
      <c r="UCX133" s="277"/>
      <c r="UCY133" s="277"/>
      <c r="UCZ133" s="277"/>
      <c r="UDA133" s="277"/>
      <c r="UDB133" s="277"/>
      <c r="UDC133" s="277"/>
      <c r="UDD133" s="277"/>
      <c r="UDE133" s="277"/>
      <c r="UDF133" s="277"/>
      <c r="UDG133" s="277"/>
      <c r="UDH133" s="277"/>
      <c r="UDI133" s="277"/>
      <c r="UDJ133" s="277"/>
      <c r="UDK133" s="277"/>
      <c r="UDL133" s="277"/>
      <c r="UDM133" s="277"/>
      <c r="UDN133" s="277"/>
      <c r="UDO133" s="277"/>
      <c r="UDP133" s="277"/>
      <c r="UDQ133" s="277"/>
      <c r="UDR133" s="277"/>
      <c r="UDS133" s="277"/>
      <c r="UDT133" s="277"/>
      <c r="UDU133" s="277"/>
      <c r="UDV133" s="277"/>
      <c r="UDW133" s="277"/>
      <c r="UDX133" s="277"/>
      <c r="UDY133" s="277"/>
      <c r="UDZ133" s="277"/>
      <c r="UEA133" s="277"/>
      <c r="UEB133" s="277"/>
      <c r="UEC133" s="277"/>
      <c r="UED133" s="277"/>
      <c r="UEE133" s="277"/>
      <c r="UEF133" s="277"/>
      <c r="UEG133" s="277"/>
      <c r="UEH133" s="277"/>
      <c r="UEI133" s="277"/>
      <c r="UEJ133" s="277"/>
      <c r="UEK133" s="277"/>
      <c r="UEL133" s="277"/>
      <c r="UEM133" s="277"/>
      <c r="UEN133" s="277"/>
      <c r="UEO133" s="277"/>
      <c r="UEP133" s="277"/>
      <c r="UEQ133" s="277"/>
      <c r="UER133" s="277"/>
      <c r="UES133" s="277"/>
      <c r="UET133" s="277"/>
      <c r="UEU133" s="277"/>
      <c r="UEV133" s="277"/>
      <c r="UEW133" s="277"/>
      <c r="UEX133" s="277"/>
      <c r="UEY133" s="277"/>
      <c r="UEZ133" s="277"/>
      <c r="UFA133" s="277"/>
      <c r="UFB133" s="277"/>
      <c r="UFC133" s="277"/>
      <c r="UFD133" s="277"/>
      <c r="UFE133" s="277"/>
      <c r="UFF133" s="277"/>
      <c r="UFG133" s="277"/>
      <c r="UFH133" s="277"/>
      <c r="UFI133" s="277"/>
      <c r="UFJ133" s="277"/>
      <c r="UFK133" s="277"/>
      <c r="UFL133" s="277"/>
      <c r="UFM133" s="277"/>
      <c r="UFN133" s="277"/>
      <c r="UFO133" s="277"/>
      <c r="UFP133" s="277"/>
      <c r="UFQ133" s="277"/>
      <c r="UFR133" s="277"/>
      <c r="UFS133" s="277"/>
      <c r="UFT133" s="277"/>
      <c r="UFU133" s="277"/>
      <c r="UFV133" s="277"/>
      <c r="UFW133" s="277"/>
      <c r="UFX133" s="277"/>
      <c r="UFY133" s="277"/>
      <c r="UFZ133" s="277"/>
      <c r="UGA133" s="277"/>
      <c r="UGB133" s="277"/>
      <c r="UGC133" s="277"/>
      <c r="UGD133" s="277"/>
      <c r="UGE133" s="277"/>
      <c r="UGF133" s="277"/>
      <c r="UGG133" s="277"/>
      <c r="UGH133" s="277"/>
      <c r="UGI133" s="277"/>
      <c r="UGJ133" s="277"/>
      <c r="UGK133" s="277"/>
      <c r="UGL133" s="277"/>
      <c r="UGM133" s="277"/>
      <c r="UGN133" s="277"/>
      <c r="UGO133" s="277"/>
      <c r="UGP133" s="277"/>
      <c r="UGQ133" s="277"/>
      <c r="UGR133" s="277"/>
      <c r="UGS133" s="277"/>
      <c r="UGT133" s="277"/>
      <c r="UGU133" s="277"/>
      <c r="UGV133" s="277"/>
      <c r="UGW133" s="277"/>
      <c r="UGX133" s="277"/>
      <c r="UGY133" s="277"/>
      <c r="UGZ133" s="277"/>
      <c r="UHA133" s="277"/>
      <c r="UHB133" s="277"/>
      <c r="UHC133" s="277"/>
      <c r="UHD133" s="277"/>
      <c r="UHE133" s="277"/>
      <c r="UHF133" s="277"/>
      <c r="UHG133" s="277"/>
      <c r="UHH133" s="277"/>
      <c r="UHI133" s="277"/>
      <c r="UHJ133" s="277"/>
      <c r="UHK133" s="277"/>
      <c r="UHL133" s="277"/>
      <c r="UHM133" s="277"/>
      <c r="UHN133" s="277"/>
      <c r="UHO133" s="277"/>
      <c r="UHP133" s="277"/>
      <c r="UHQ133" s="277"/>
      <c r="UHR133" s="277"/>
      <c r="UHS133" s="277"/>
      <c r="UHT133" s="277"/>
      <c r="UHU133" s="277"/>
      <c r="UHV133" s="277"/>
      <c r="UHW133" s="277"/>
      <c r="UHX133" s="277"/>
      <c r="UHY133" s="277"/>
      <c r="UHZ133" s="277"/>
      <c r="UIA133" s="277"/>
      <c r="UIB133" s="277"/>
      <c r="UIC133" s="277"/>
      <c r="UID133" s="277"/>
      <c r="UIE133" s="277"/>
      <c r="UIF133" s="277"/>
      <c r="UIG133" s="277"/>
      <c r="UIH133" s="277"/>
      <c r="UII133" s="277"/>
      <c r="UIJ133" s="277"/>
      <c r="UIK133" s="277"/>
      <c r="UIL133" s="277"/>
      <c r="UIM133" s="277"/>
      <c r="UIN133" s="277"/>
      <c r="UIO133" s="277"/>
      <c r="UIP133" s="277"/>
      <c r="UIQ133" s="277"/>
      <c r="UIR133" s="277"/>
      <c r="UIS133" s="277"/>
      <c r="UIT133" s="277"/>
      <c r="UIU133" s="277"/>
      <c r="UIV133" s="277"/>
      <c r="UIW133" s="277"/>
      <c r="UIX133" s="277"/>
      <c r="UIY133" s="277"/>
      <c r="UIZ133" s="277"/>
      <c r="UJA133" s="277"/>
      <c r="UJB133" s="277"/>
      <c r="UJC133" s="277"/>
      <c r="UJD133" s="277"/>
      <c r="UJE133" s="277"/>
      <c r="UJF133" s="277"/>
      <c r="UJG133" s="277"/>
      <c r="UJH133" s="277"/>
      <c r="UJI133" s="277"/>
      <c r="UJJ133" s="277"/>
      <c r="UJK133" s="277"/>
      <c r="UJL133" s="277"/>
      <c r="UJM133" s="277"/>
      <c r="UJN133" s="277"/>
      <c r="UJO133" s="277"/>
      <c r="UJP133" s="277"/>
      <c r="UJQ133" s="277"/>
      <c r="UJR133" s="277"/>
      <c r="UJS133" s="277"/>
      <c r="UJT133" s="277"/>
      <c r="UJU133" s="277"/>
      <c r="UJV133" s="277"/>
      <c r="UJW133" s="277"/>
      <c r="UJX133" s="277"/>
      <c r="UJY133" s="277"/>
      <c r="UJZ133" s="277"/>
      <c r="UKA133" s="277"/>
      <c r="UKB133" s="277"/>
      <c r="UKC133" s="277"/>
      <c r="UKD133" s="277"/>
      <c r="UKE133" s="277"/>
      <c r="UKF133" s="277"/>
      <c r="UKG133" s="277"/>
      <c r="UKH133" s="277"/>
      <c r="UKI133" s="277"/>
      <c r="UKJ133" s="277"/>
      <c r="UKK133" s="277"/>
      <c r="UKL133" s="277"/>
      <c r="UKM133" s="277"/>
      <c r="UKN133" s="277"/>
      <c r="UKO133" s="277"/>
      <c r="UKP133" s="277"/>
      <c r="UKQ133" s="277"/>
      <c r="UKR133" s="277"/>
      <c r="UKS133" s="277"/>
      <c r="UKT133" s="277"/>
      <c r="UKU133" s="277"/>
      <c r="UKV133" s="277"/>
      <c r="UKW133" s="277"/>
      <c r="UKX133" s="277"/>
      <c r="UKY133" s="277"/>
      <c r="UKZ133" s="277"/>
      <c r="ULA133" s="277"/>
      <c r="ULB133" s="277"/>
      <c r="ULC133" s="277"/>
      <c r="ULD133" s="277"/>
      <c r="ULE133" s="277"/>
      <c r="ULF133" s="277"/>
      <c r="ULG133" s="277"/>
      <c r="ULH133" s="277"/>
      <c r="ULI133" s="277"/>
      <c r="ULJ133" s="277"/>
      <c r="ULK133" s="277"/>
      <c r="ULL133" s="277"/>
      <c r="ULM133" s="277"/>
      <c r="ULN133" s="277"/>
      <c r="ULO133" s="277"/>
      <c r="ULP133" s="277"/>
      <c r="ULQ133" s="277"/>
      <c r="ULR133" s="277"/>
      <c r="ULS133" s="277"/>
      <c r="ULT133" s="277"/>
      <c r="ULU133" s="277"/>
      <c r="ULV133" s="277"/>
      <c r="ULW133" s="277"/>
      <c r="ULX133" s="277"/>
      <c r="ULY133" s="277"/>
      <c r="ULZ133" s="277"/>
      <c r="UMA133" s="277"/>
      <c r="UMB133" s="277"/>
      <c r="UMC133" s="277"/>
      <c r="UMD133" s="277"/>
      <c r="UME133" s="277"/>
      <c r="UMF133" s="277"/>
      <c r="UMG133" s="277"/>
      <c r="UMH133" s="277"/>
      <c r="UMI133" s="277"/>
      <c r="UMJ133" s="277"/>
      <c r="UMK133" s="277"/>
      <c r="UML133" s="277"/>
      <c r="UMM133" s="277"/>
      <c r="UMN133" s="277"/>
      <c r="UMO133" s="277"/>
      <c r="UMP133" s="277"/>
      <c r="UMQ133" s="277"/>
      <c r="UMR133" s="277"/>
      <c r="UMS133" s="277"/>
      <c r="UMT133" s="277"/>
      <c r="UMU133" s="277"/>
      <c r="UMV133" s="277"/>
      <c r="UMW133" s="277"/>
      <c r="UMX133" s="277"/>
      <c r="UMY133" s="277"/>
      <c r="UMZ133" s="277"/>
      <c r="UNA133" s="277"/>
      <c r="UNB133" s="277"/>
      <c r="UNC133" s="277"/>
      <c r="UND133" s="277"/>
      <c r="UNE133" s="277"/>
      <c r="UNF133" s="277"/>
      <c r="UNG133" s="277"/>
      <c r="UNH133" s="277"/>
      <c r="UNI133" s="277"/>
      <c r="UNJ133" s="277"/>
      <c r="UNK133" s="277"/>
      <c r="UNL133" s="277"/>
      <c r="UNM133" s="277"/>
      <c r="UNN133" s="277"/>
      <c r="UNO133" s="277"/>
      <c r="UNP133" s="277"/>
      <c r="UNQ133" s="277"/>
      <c r="UNR133" s="277"/>
      <c r="UNS133" s="277"/>
      <c r="UNT133" s="277"/>
      <c r="UNU133" s="277"/>
      <c r="UNV133" s="277"/>
      <c r="UNW133" s="277"/>
      <c r="UNX133" s="277"/>
      <c r="UNY133" s="277"/>
      <c r="UNZ133" s="277"/>
      <c r="UOA133" s="277"/>
      <c r="UOB133" s="277"/>
      <c r="UOC133" s="277"/>
      <c r="UOD133" s="277"/>
      <c r="UOE133" s="277"/>
      <c r="UOF133" s="277"/>
      <c r="UOG133" s="277"/>
      <c r="UOH133" s="277"/>
      <c r="UOI133" s="277"/>
      <c r="UOJ133" s="277"/>
      <c r="UOK133" s="277"/>
      <c r="UOL133" s="277"/>
      <c r="UOM133" s="277"/>
      <c r="UON133" s="277"/>
      <c r="UOO133" s="277"/>
      <c r="UOP133" s="277"/>
      <c r="UOQ133" s="277"/>
      <c r="UOR133" s="277"/>
      <c r="UOS133" s="277"/>
      <c r="UOT133" s="277"/>
      <c r="UOU133" s="277"/>
      <c r="UOV133" s="277"/>
      <c r="UOW133" s="277"/>
      <c r="UOX133" s="277"/>
      <c r="UOY133" s="277"/>
      <c r="UOZ133" s="277"/>
      <c r="UPA133" s="277"/>
      <c r="UPB133" s="277"/>
      <c r="UPC133" s="277"/>
      <c r="UPD133" s="277"/>
      <c r="UPE133" s="277"/>
      <c r="UPF133" s="277"/>
      <c r="UPG133" s="277"/>
      <c r="UPH133" s="277"/>
      <c r="UPI133" s="277"/>
      <c r="UPJ133" s="277"/>
      <c r="UPK133" s="277"/>
      <c r="UPL133" s="277"/>
      <c r="UPM133" s="277"/>
      <c r="UPN133" s="277"/>
      <c r="UPO133" s="277"/>
      <c r="UPP133" s="277"/>
      <c r="UPQ133" s="277"/>
      <c r="UPR133" s="277"/>
      <c r="UPS133" s="277"/>
      <c r="UPT133" s="277"/>
      <c r="UPU133" s="277"/>
      <c r="UPV133" s="277"/>
      <c r="UPW133" s="277"/>
      <c r="UPX133" s="277"/>
      <c r="UPY133" s="277"/>
      <c r="UPZ133" s="277"/>
      <c r="UQA133" s="277"/>
      <c r="UQB133" s="277"/>
      <c r="UQC133" s="277"/>
      <c r="UQD133" s="277"/>
      <c r="UQE133" s="277"/>
      <c r="UQF133" s="277"/>
      <c r="UQG133" s="277"/>
      <c r="UQH133" s="277"/>
      <c r="UQI133" s="277"/>
      <c r="UQJ133" s="277"/>
      <c r="UQK133" s="277"/>
      <c r="UQL133" s="277"/>
      <c r="UQM133" s="277"/>
      <c r="UQN133" s="277"/>
      <c r="UQO133" s="277"/>
      <c r="UQP133" s="277"/>
      <c r="UQQ133" s="277"/>
      <c r="UQR133" s="277"/>
      <c r="UQS133" s="277"/>
      <c r="UQT133" s="277"/>
      <c r="UQU133" s="277"/>
      <c r="UQV133" s="277"/>
      <c r="UQW133" s="277"/>
      <c r="UQX133" s="277"/>
      <c r="UQY133" s="277"/>
      <c r="UQZ133" s="277"/>
      <c r="URA133" s="277"/>
      <c r="URB133" s="277"/>
      <c r="URC133" s="277"/>
      <c r="URD133" s="277"/>
      <c r="URE133" s="277"/>
      <c r="URF133" s="277"/>
      <c r="URG133" s="277"/>
      <c r="URH133" s="277"/>
      <c r="URI133" s="277"/>
      <c r="URJ133" s="277"/>
      <c r="URK133" s="277"/>
      <c r="URL133" s="277"/>
      <c r="URM133" s="277"/>
      <c r="URN133" s="277"/>
      <c r="URO133" s="277"/>
      <c r="URP133" s="277"/>
      <c r="URQ133" s="277"/>
      <c r="URR133" s="277"/>
      <c r="URS133" s="277"/>
      <c r="URT133" s="277"/>
      <c r="URU133" s="277"/>
      <c r="URV133" s="277"/>
      <c r="URW133" s="277"/>
      <c r="URX133" s="277"/>
      <c r="URY133" s="277"/>
      <c r="URZ133" s="277"/>
      <c r="USA133" s="277"/>
      <c r="USB133" s="277"/>
      <c r="USC133" s="277"/>
      <c r="USD133" s="277"/>
      <c r="USE133" s="277"/>
      <c r="USF133" s="277"/>
      <c r="USG133" s="277"/>
      <c r="USH133" s="277"/>
      <c r="USI133" s="277"/>
      <c r="USJ133" s="277"/>
      <c r="USK133" s="277"/>
      <c r="USL133" s="277"/>
      <c r="USM133" s="277"/>
      <c r="USN133" s="277"/>
      <c r="USO133" s="277"/>
      <c r="USP133" s="277"/>
      <c r="USQ133" s="277"/>
      <c r="USR133" s="277"/>
      <c r="USS133" s="277"/>
      <c r="UST133" s="277"/>
      <c r="USU133" s="277"/>
      <c r="USV133" s="277"/>
      <c r="USW133" s="277"/>
      <c r="USX133" s="277"/>
      <c r="USY133" s="277"/>
      <c r="USZ133" s="277"/>
      <c r="UTA133" s="277"/>
      <c r="UTB133" s="277"/>
      <c r="UTC133" s="277"/>
      <c r="UTD133" s="277"/>
      <c r="UTE133" s="277"/>
      <c r="UTF133" s="277"/>
      <c r="UTG133" s="277"/>
      <c r="UTH133" s="277"/>
      <c r="UTI133" s="277"/>
      <c r="UTJ133" s="277"/>
      <c r="UTK133" s="277"/>
      <c r="UTL133" s="277"/>
      <c r="UTM133" s="277"/>
      <c r="UTN133" s="277"/>
      <c r="UTO133" s="277"/>
      <c r="UTP133" s="277"/>
      <c r="UTQ133" s="277"/>
      <c r="UTR133" s="277"/>
      <c r="UTS133" s="277"/>
      <c r="UTT133" s="277"/>
      <c r="UTU133" s="277"/>
      <c r="UTV133" s="277"/>
      <c r="UTW133" s="277"/>
      <c r="UTX133" s="277"/>
      <c r="UTY133" s="277"/>
      <c r="UTZ133" s="277"/>
      <c r="UUA133" s="277"/>
      <c r="UUB133" s="277"/>
      <c r="UUC133" s="277"/>
      <c r="UUD133" s="277"/>
      <c r="UUE133" s="277"/>
      <c r="UUF133" s="277"/>
      <c r="UUG133" s="277"/>
      <c r="UUH133" s="277"/>
      <c r="UUI133" s="277"/>
      <c r="UUJ133" s="277"/>
      <c r="UUK133" s="277"/>
      <c r="UUL133" s="277"/>
      <c r="UUM133" s="277"/>
      <c r="UUN133" s="277"/>
      <c r="UUO133" s="277"/>
      <c r="UUP133" s="277"/>
      <c r="UUQ133" s="277"/>
      <c r="UUR133" s="277"/>
      <c r="UUS133" s="277"/>
      <c r="UUT133" s="277"/>
      <c r="UUU133" s="277"/>
      <c r="UUV133" s="277"/>
      <c r="UUW133" s="277"/>
      <c r="UUX133" s="277"/>
      <c r="UUY133" s="277"/>
      <c r="UUZ133" s="277"/>
      <c r="UVA133" s="277"/>
      <c r="UVB133" s="277"/>
      <c r="UVC133" s="277"/>
      <c r="UVD133" s="277"/>
      <c r="UVE133" s="277"/>
      <c r="UVF133" s="277"/>
      <c r="UVG133" s="277"/>
      <c r="UVH133" s="277"/>
      <c r="UVI133" s="277"/>
      <c r="UVJ133" s="277"/>
      <c r="UVK133" s="277"/>
      <c r="UVL133" s="277"/>
      <c r="UVM133" s="277"/>
      <c r="UVN133" s="277"/>
      <c r="UVO133" s="277"/>
      <c r="UVP133" s="277"/>
      <c r="UVQ133" s="277"/>
      <c r="UVR133" s="277"/>
      <c r="UVS133" s="277"/>
      <c r="UVT133" s="277"/>
      <c r="UVU133" s="277"/>
      <c r="UVV133" s="277"/>
      <c r="UVW133" s="277"/>
      <c r="UVX133" s="277"/>
      <c r="UVY133" s="277"/>
      <c r="UVZ133" s="277"/>
      <c r="UWA133" s="277"/>
      <c r="UWB133" s="277"/>
      <c r="UWC133" s="277"/>
      <c r="UWD133" s="277"/>
      <c r="UWE133" s="277"/>
      <c r="UWF133" s="277"/>
      <c r="UWG133" s="277"/>
      <c r="UWH133" s="277"/>
      <c r="UWI133" s="277"/>
      <c r="UWJ133" s="277"/>
      <c r="UWK133" s="277"/>
      <c r="UWL133" s="277"/>
      <c r="UWM133" s="277"/>
      <c r="UWN133" s="277"/>
      <c r="UWO133" s="277"/>
      <c r="UWP133" s="277"/>
      <c r="UWQ133" s="277"/>
      <c r="UWR133" s="277"/>
      <c r="UWS133" s="277"/>
      <c r="UWT133" s="277"/>
      <c r="UWU133" s="277"/>
      <c r="UWV133" s="277"/>
      <c r="UWW133" s="277"/>
      <c r="UWX133" s="277"/>
      <c r="UWY133" s="277"/>
      <c r="UWZ133" s="277"/>
      <c r="UXA133" s="277"/>
      <c r="UXB133" s="277"/>
      <c r="UXC133" s="277"/>
      <c r="UXD133" s="277"/>
      <c r="UXE133" s="277"/>
      <c r="UXF133" s="277"/>
      <c r="UXG133" s="277"/>
      <c r="UXH133" s="277"/>
      <c r="UXI133" s="277"/>
      <c r="UXJ133" s="277"/>
      <c r="UXK133" s="277"/>
      <c r="UXL133" s="277"/>
      <c r="UXM133" s="277"/>
      <c r="UXN133" s="277"/>
      <c r="UXO133" s="277"/>
      <c r="UXP133" s="277"/>
      <c r="UXQ133" s="277"/>
      <c r="UXR133" s="277"/>
      <c r="UXS133" s="277"/>
      <c r="UXT133" s="277"/>
      <c r="UXU133" s="277"/>
      <c r="UXV133" s="277"/>
      <c r="UXW133" s="277"/>
      <c r="UXX133" s="277"/>
      <c r="UXY133" s="277"/>
      <c r="UXZ133" s="277"/>
      <c r="UYA133" s="277"/>
      <c r="UYB133" s="277"/>
      <c r="UYC133" s="277"/>
      <c r="UYD133" s="277"/>
      <c r="UYE133" s="277"/>
      <c r="UYF133" s="277"/>
      <c r="UYG133" s="277"/>
      <c r="UYH133" s="277"/>
      <c r="UYI133" s="277"/>
      <c r="UYJ133" s="277"/>
      <c r="UYK133" s="277"/>
      <c r="UYL133" s="277"/>
      <c r="UYM133" s="277"/>
      <c r="UYN133" s="277"/>
      <c r="UYO133" s="277"/>
      <c r="UYP133" s="277"/>
      <c r="UYQ133" s="277"/>
      <c r="UYR133" s="277"/>
      <c r="UYS133" s="277"/>
      <c r="UYT133" s="277"/>
      <c r="UYU133" s="277"/>
      <c r="UYV133" s="277"/>
      <c r="UYW133" s="277"/>
      <c r="UYX133" s="277"/>
      <c r="UYY133" s="277"/>
      <c r="UYZ133" s="277"/>
      <c r="UZA133" s="277"/>
      <c r="UZB133" s="277"/>
      <c r="UZC133" s="277"/>
      <c r="UZD133" s="277"/>
      <c r="UZE133" s="277"/>
      <c r="UZF133" s="277"/>
      <c r="UZG133" s="277"/>
      <c r="UZH133" s="277"/>
      <c r="UZI133" s="277"/>
      <c r="UZJ133" s="277"/>
      <c r="UZK133" s="277"/>
      <c r="UZL133" s="277"/>
      <c r="UZM133" s="277"/>
      <c r="UZN133" s="277"/>
      <c r="UZO133" s="277"/>
      <c r="UZP133" s="277"/>
      <c r="UZQ133" s="277"/>
      <c r="UZR133" s="277"/>
      <c r="UZS133" s="277"/>
      <c r="UZT133" s="277"/>
      <c r="UZU133" s="277"/>
      <c r="UZV133" s="277"/>
      <c r="UZW133" s="277"/>
      <c r="UZX133" s="277"/>
      <c r="UZY133" s="277"/>
      <c r="UZZ133" s="277"/>
      <c r="VAA133" s="277"/>
      <c r="VAB133" s="277"/>
      <c r="VAC133" s="277"/>
      <c r="VAD133" s="277"/>
      <c r="VAE133" s="277"/>
      <c r="VAF133" s="277"/>
      <c r="VAG133" s="277"/>
      <c r="VAH133" s="277"/>
      <c r="VAI133" s="277"/>
      <c r="VAJ133" s="277"/>
      <c r="VAK133" s="277"/>
      <c r="VAL133" s="277"/>
      <c r="VAM133" s="277"/>
      <c r="VAN133" s="277"/>
      <c r="VAO133" s="277"/>
      <c r="VAP133" s="277"/>
      <c r="VAQ133" s="277"/>
      <c r="VAR133" s="277"/>
      <c r="VAS133" s="277"/>
      <c r="VAT133" s="277"/>
      <c r="VAU133" s="277"/>
      <c r="VAV133" s="277"/>
      <c r="VAW133" s="277"/>
      <c r="VAX133" s="277"/>
      <c r="VAY133" s="277"/>
      <c r="VAZ133" s="277"/>
      <c r="VBA133" s="277"/>
      <c r="VBB133" s="277"/>
      <c r="VBC133" s="277"/>
      <c r="VBD133" s="277"/>
      <c r="VBE133" s="277"/>
      <c r="VBF133" s="277"/>
      <c r="VBG133" s="277"/>
      <c r="VBH133" s="277"/>
      <c r="VBI133" s="277"/>
      <c r="VBJ133" s="277"/>
      <c r="VBK133" s="277"/>
      <c r="VBL133" s="277"/>
      <c r="VBM133" s="277"/>
      <c r="VBN133" s="277"/>
      <c r="VBO133" s="277"/>
      <c r="VBP133" s="277"/>
      <c r="VBQ133" s="277"/>
      <c r="VBR133" s="277"/>
      <c r="VBS133" s="277"/>
      <c r="VBT133" s="277"/>
      <c r="VBU133" s="277"/>
      <c r="VBV133" s="277"/>
      <c r="VBW133" s="277"/>
      <c r="VBX133" s="277"/>
      <c r="VBY133" s="277"/>
      <c r="VBZ133" s="277"/>
      <c r="VCA133" s="277"/>
      <c r="VCB133" s="277"/>
      <c r="VCC133" s="277"/>
      <c r="VCD133" s="277"/>
      <c r="VCE133" s="277"/>
      <c r="VCF133" s="277"/>
      <c r="VCG133" s="277"/>
      <c r="VCH133" s="277"/>
      <c r="VCI133" s="277"/>
      <c r="VCJ133" s="277"/>
      <c r="VCK133" s="277"/>
      <c r="VCL133" s="277"/>
      <c r="VCM133" s="277"/>
      <c r="VCN133" s="277"/>
      <c r="VCO133" s="277"/>
      <c r="VCP133" s="277"/>
      <c r="VCQ133" s="277"/>
      <c r="VCR133" s="277"/>
      <c r="VCS133" s="277"/>
      <c r="VCT133" s="277"/>
      <c r="VCU133" s="277"/>
      <c r="VCV133" s="277"/>
      <c r="VCW133" s="277"/>
      <c r="VCX133" s="277"/>
      <c r="VCY133" s="277"/>
      <c r="VCZ133" s="277"/>
      <c r="VDA133" s="277"/>
      <c r="VDB133" s="277"/>
      <c r="VDC133" s="277"/>
      <c r="VDD133" s="277"/>
      <c r="VDE133" s="277"/>
      <c r="VDF133" s="277"/>
      <c r="VDG133" s="277"/>
      <c r="VDH133" s="277"/>
      <c r="VDI133" s="277"/>
      <c r="VDJ133" s="277"/>
      <c r="VDK133" s="277"/>
      <c r="VDL133" s="277"/>
      <c r="VDM133" s="277"/>
      <c r="VDN133" s="277"/>
      <c r="VDO133" s="277"/>
      <c r="VDP133" s="277"/>
      <c r="VDQ133" s="277"/>
      <c r="VDR133" s="277"/>
      <c r="VDS133" s="277"/>
      <c r="VDT133" s="277"/>
      <c r="VDU133" s="277"/>
      <c r="VDV133" s="277"/>
      <c r="VDW133" s="277"/>
      <c r="VDX133" s="277"/>
      <c r="VDY133" s="277"/>
      <c r="VDZ133" s="277"/>
      <c r="VEA133" s="277"/>
      <c r="VEB133" s="277"/>
      <c r="VEC133" s="277"/>
      <c r="VED133" s="277"/>
      <c r="VEE133" s="277"/>
      <c r="VEF133" s="277"/>
      <c r="VEG133" s="277"/>
      <c r="VEH133" s="277"/>
      <c r="VEI133" s="277"/>
      <c r="VEJ133" s="277"/>
      <c r="VEK133" s="277"/>
      <c r="VEL133" s="277"/>
      <c r="VEM133" s="277"/>
      <c r="VEN133" s="277"/>
      <c r="VEO133" s="277"/>
      <c r="VEP133" s="277"/>
      <c r="VEQ133" s="277"/>
      <c r="VER133" s="277"/>
      <c r="VES133" s="277"/>
      <c r="VET133" s="277"/>
      <c r="VEU133" s="277"/>
      <c r="VEV133" s="277"/>
      <c r="VEW133" s="277"/>
      <c r="VEX133" s="277"/>
      <c r="VEY133" s="277"/>
      <c r="VEZ133" s="277"/>
      <c r="VFA133" s="277"/>
      <c r="VFB133" s="277"/>
      <c r="VFC133" s="277"/>
      <c r="VFD133" s="277"/>
      <c r="VFE133" s="277"/>
      <c r="VFF133" s="277"/>
      <c r="VFG133" s="277"/>
      <c r="VFH133" s="277"/>
      <c r="VFI133" s="277"/>
      <c r="VFJ133" s="277"/>
      <c r="VFK133" s="277"/>
      <c r="VFL133" s="277"/>
      <c r="VFM133" s="277"/>
      <c r="VFN133" s="277"/>
      <c r="VFO133" s="277"/>
      <c r="VFP133" s="277"/>
      <c r="VFQ133" s="277"/>
      <c r="VFR133" s="277"/>
      <c r="VFS133" s="277"/>
      <c r="VFT133" s="277"/>
      <c r="VFU133" s="277"/>
      <c r="VFV133" s="277"/>
      <c r="VFW133" s="277"/>
      <c r="VFX133" s="277"/>
      <c r="VFY133" s="277"/>
      <c r="VFZ133" s="277"/>
      <c r="VGA133" s="277"/>
      <c r="VGB133" s="277"/>
      <c r="VGC133" s="277"/>
      <c r="VGD133" s="277"/>
      <c r="VGE133" s="277"/>
      <c r="VGF133" s="277"/>
      <c r="VGG133" s="277"/>
      <c r="VGH133" s="277"/>
      <c r="VGI133" s="277"/>
      <c r="VGJ133" s="277"/>
      <c r="VGK133" s="277"/>
      <c r="VGL133" s="277"/>
      <c r="VGM133" s="277"/>
      <c r="VGN133" s="277"/>
      <c r="VGO133" s="277"/>
      <c r="VGP133" s="277"/>
      <c r="VGQ133" s="277"/>
      <c r="VGR133" s="277"/>
      <c r="VGS133" s="277"/>
      <c r="VGT133" s="277"/>
      <c r="VGU133" s="277"/>
      <c r="VGV133" s="277"/>
      <c r="VGW133" s="277"/>
      <c r="VGX133" s="277"/>
      <c r="VGY133" s="277"/>
      <c r="VGZ133" s="277"/>
      <c r="VHA133" s="277"/>
      <c r="VHB133" s="277"/>
      <c r="VHC133" s="277"/>
      <c r="VHD133" s="277"/>
      <c r="VHE133" s="277"/>
      <c r="VHF133" s="277"/>
      <c r="VHG133" s="277"/>
      <c r="VHH133" s="277"/>
      <c r="VHI133" s="277"/>
      <c r="VHJ133" s="277"/>
      <c r="VHK133" s="277"/>
      <c r="VHL133" s="277"/>
      <c r="VHM133" s="277"/>
      <c r="VHN133" s="277"/>
      <c r="VHO133" s="277"/>
      <c r="VHP133" s="277"/>
      <c r="VHQ133" s="277"/>
      <c r="VHR133" s="277"/>
      <c r="VHS133" s="277"/>
      <c r="VHT133" s="277"/>
      <c r="VHU133" s="277"/>
      <c r="VHV133" s="277"/>
      <c r="VHW133" s="277"/>
      <c r="VHX133" s="277"/>
      <c r="VHY133" s="277"/>
      <c r="VHZ133" s="277"/>
      <c r="VIA133" s="277"/>
      <c r="VIB133" s="277"/>
      <c r="VIC133" s="277"/>
      <c r="VID133" s="277"/>
      <c r="VIE133" s="277"/>
      <c r="VIF133" s="277"/>
      <c r="VIG133" s="277"/>
      <c r="VIH133" s="277"/>
      <c r="VII133" s="277"/>
      <c r="VIJ133" s="277"/>
      <c r="VIK133" s="277"/>
      <c r="VIL133" s="277"/>
      <c r="VIM133" s="277"/>
      <c r="VIN133" s="277"/>
      <c r="VIO133" s="277"/>
      <c r="VIP133" s="277"/>
      <c r="VIQ133" s="277"/>
      <c r="VIR133" s="277"/>
      <c r="VIS133" s="277"/>
      <c r="VIT133" s="277"/>
      <c r="VIU133" s="277"/>
      <c r="VIV133" s="277"/>
      <c r="VIW133" s="277"/>
      <c r="VIX133" s="277"/>
      <c r="VIY133" s="277"/>
      <c r="VIZ133" s="277"/>
      <c r="VJA133" s="277"/>
      <c r="VJB133" s="277"/>
      <c r="VJC133" s="277"/>
      <c r="VJD133" s="277"/>
      <c r="VJE133" s="277"/>
      <c r="VJF133" s="277"/>
      <c r="VJG133" s="277"/>
      <c r="VJH133" s="277"/>
      <c r="VJI133" s="277"/>
      <c r="VJJ133" s="277"/>
      <c r="VJK133" s="277"/>
      <c r="VJL133" s="277"/>
      <c r="VJM133" s="277"/>
      <c r="VJN133" s="277"/>
      <c r="VJO133" s="277"/>
      <c r="VJP133" s="277"/>
      <c r="VJQ133" s="277"/>
      <c r="VJR133" s="277"/>
      <c r="VJS133" s="277"/>
      <c r="VJT133" s="277"/>
      <c r="VJU133" s="277"/>
      <c r="VJV133" s="277"/>
      <c r="VJW133" s="277"/>
      <c r="VJX133" s="277"/>
      <c r="VJY133" s="277"/>
      <c r="VJZ133" s="277"/>
      <c r="VKA133" s="277"/>
      <c r="VKB133" s="277"/>
      <c r="VKC133" s="277"/>
      <c r="VKD133" s="277"/>
      <c r="VKE133" s="277"/>
      <c r="VKF133" s="277"/>
      <c r="VKG133" s="277"/>
      <c r="VKH133" s="277"/>
      <c r="VKI133" s="277"/>
      <c r="VKJ133" s="277"/>
      <c r="VKK133" s="277"/>
      <c r="VKL133" s="277"/>
      <c r="VKM133" s="277"/>
      <c r="VKN133" s="277"/>
      <c r="VKO133" s="277"/>
      <c r="VKP133" s="277"/>
      <c r="VKQ133" s="277"/>
      <c r="VKR133" s="277"/>
      <c r="VKS133" s="277"/>
      <c r="VKT133" s="277"/>
      <c r="VKU133" s="277"/>
      <c r="VKV133" s="277"/>
      <c r="VKW133" s="277"/>
      <c r="VKX133" s="277"/>
      <c r="VKY133" s="277"/>
      <c r="VKZ133" s="277"/>
      <c r="VLA133" s="277"/>
      <c r="VLB133" s="277"/>
      <c r="VLC133" s="277"/>
      <c r="VLD133" s="277"/>
      <c r="VLE133" s="277"/>
      <c r="VLF133" s="277"/>
      <c r="VLG133" s="277"/>
      <c r="VLH133" s="277"/>
      <c r="VLI133" s="277"/>
      <c r="VLJ133" s="277"/>
      <c r="VLK133" s="277"/>
      <c r="VLL133" s="277"/>
      <c r="VLM133" s="277"/>
      <c r="VLN133" s="277"/>
      <c r="VLO133" s="277"/>
      <c r="VLP133" s="277"/>
      <c r="VLQ133" s="277"/>
      <c r="VLR133" s="277"/>
      <c r="VLS133" s="277"/>
      <c r="VLT133" s="277"/>
      <c r="VLU133" s="277"/>
      <c r="VLV133" s="277"/>
      <c r="VLW133" s="277"/>
      <c r="VLX133" s="277"/>
      <c r="VLY133" s="277"/>
      <c r="VLZ133" s="277"/>
      <c r="VMA133" s="277"/>
      <c r="VMB133" s="277"/>
      <c r="VMC133" s="277"/>
      <c r="VMD133" s="277"/>
      <c r="VME133" s="277"/>
      <c r="VMF133" s="277"/>
      <c r="VMG133" s="277"/>
      <c r="VMH133" s="277"/>
      <c r="VMI133" s="277"/>
      <c r="VMJ133" s="277"/>
      <c r="VMK133" s="277"/>
      <c r="VML133" s="277"/>
      <c r="VMM133" s="277"/>
      <c r="VMN133" s="277"/>
      <c r="VMO133" s="277"/>
      <c r="VMP133" s="277"/>
      <c r="VMQ133" s="277"/>
      <c r="VMR133" s="277"/>
      <c r="VMS133" s="277"/>
      <c r="VMT133" s="277"/>
      <c r="VMU133" s="277"/>
      <c r="VMV133" s="277"/>
      <c r="VMW133" s="277"/>
      <c r="VMX133" s="277"/>
      <c r="VMY133" s="277"/>
      <c r="VMZ133" s="277"/>
      <c r="VNA133" s="277"/>
      <c r="VNB133" s="277"/>
      <c r="VNC133" s="277"/>
      <c r="VND133" s="277"/>
      <c r="VNE133" s="277"/>
      <c r="VNF133" s="277"/>
      <c r="VNG133" s="277"/>
      <c r="VNH133" s="277"/>
      <c r="VNI133" s="277"/>
      <c r="VNJ133" s="277"/>
      <c r="VNK133" s="277"/>
      <c r="VNL133" s="277"/>
      <c r="VNM133" s="277"/>
      <c r="VNN133" s="277"/>
      <c r="VNO133" s="277"/>
      <c r="VNP133" s="277"/>
      <c r="VNQ133" s="277"/>
      <c r="VNR133" s="277"/>
      <c r="VNS133" s="277"/>
      <c r="VNT133" s="277"/>
      <c r="VNU133" s="277"/>
      <c r="VNV133" s="277"/>
      <c r="VNW133" s="277"/>
      <c r="VNX133" s="277"/>
      <c r="VNY133" s="277"/>
      <c r="VNZ133" s="277"/>
      <c r="VOA133" s="277"/>
      <c r="VOB133" s="277"/>
      <c r="VOC133" s="277"/>
      <c r="VOD133" s="277"/>
      <c r="VOE133" s="277"/>
      <c r="VOF133" s="277"/>
      <c r="VOG133" s="277"/>
      <c r="VOH133" s="277"/>
      <c r="VOI133" s="277"/>
      <c r="VOJ133" s="277"/>
      <c r="VOK133" s="277"/>
      <c r="VOL133" s="277"/>
      <c r="VOM133" s="277"/>
      <c r="VON133" s="277"/>
      <c r="VOO133" s="277"/>
      <c r="VOP133" s="277"/>
      <c r="VOQ133" s="277"/>
      <c r="VOR133" s="277"/>
      <c r="VOS133" s="277"/>
      <c r="VOT133" s="277"/>
      <c r="VOU133" s="277"/>
      <c r="VOV133" s="277"/>
      <c r="VOW133" s="277"/>
      <c r="VOX133" s="277"/>
      <c r="VOY133" s="277"/>
      <c r="VOZ133" s="277"/>
      <c r="VPA133" s="277"/>
      <c r="VPB133" s="277"/>
      <c r="VPC133" s="277"/>
      <c r="VPD133" s="277"/>
      <c r="VPE133" s="277"/>
      <c r="VPF133" s="277"/>
      <c r="VPG133" s="277"/>
      <c r="VPH133" s="277"/>
      <c r="VPI133" s="277"/>
      <c r="VPJ133" s="277"/>
      <c r="VPK133" s="277"/>
      <c r="VPL133" s="277"/>
      <c r="VPM133" s="277"/>
      <c r="VPN133" s="277"/>
      <c r="VPO133" s="277"/>
      <c r="VPP133" s="277"/>
      <c r="VPQ133" s="277"/>
      <c r="VPR133" s="277"/>
      <c r="VPS133" s="277"/>
      <c r="VPT133" s="277"/>
      <c r="VPU133" s="277"/>
      <c r="VPV133" s="277"/>
      <c r="VPW133" s="277"/>
      <c r="VPX133" s="277"/>
      <c r="VPY133" s="277"/>
      <c r="VPZ133" s="277"/>
      <c r="VQA133" s="277"/>
      <c r="VQB133" s="277"/>
      <c r="VQC133" s="277"/>
      <c r="VQD133" s="277"/>
      <c r="VQE133" s="277"/>
      <c r="VQF133" s="277"/>
      <c r="VQG133" s="277"/>
      <c r="VQH133" s="277"/>
      <c r="VQI133" s="277"/>
      <c r="VQJ133" s="277"/>
      <c r="VQK133" s="277"/>
      <c r="VQL133" s="277"/>
      <c r="VQM133" s="277"/>
      <c r="VQN133" s="277"/>
      <c r="VQO133" s="277"/>
      <c r="VQP133" s="277"/>
      <c r="VQQ133" s="277"/>
      <c r="VQR133" s="277"/>
      <c r="VQS133" s="277"/>
      <c r="VQT133" s="277"/>
      <c r="VQU133" s="277"/>
      <c r="VQV133" s="277"/>
      <c r="VQW133" s="277"/>
      <c r="VQX133" s="277"/>
      <c r="VQY133" s="277"/>
      <c r="VQZ133" s="277"/>
      <c r="VRA133" s="277"/>
      <c r="VRB133" s="277"/>
      <c r="VRC133" s="277"/>
      <c r="VRD133" s="277"/>
      <c r="VRE133" s="277"/>
      <c r="VRF133" s="277"/>
      <c r="VRG133" s="277"/>
      <c r="VRH133" s="277"/>
      <c r="VRI133" s="277"/>
      <c r="VRJ133" s="277"/>
      <c r="VRK133" s="277"/>
      <c r="VRL133" s="277"/>
      <c r="VRM133" s="277"/>
      <c r="VRN133" s="277"/>
      <c r="VRO133" s="277"/>
      <c r="VRP133" s="277"/>
      <c r="VRQ133" s="277"/>
      <c r="VRR133" s="277"/>
      <c r="VRS133" s="277"/>
      <c r="VRT133" s="277"/>
      <c r="VRU133" s="277"/>
      <c r="VRV133" s="277"/>
      <c r="VRW133" s="277"/>
      <c r="VRX133" s="277"/>
      <c r="VRY133" s="277"/>
      <c r="VRZ133" s="277"/>
      <c r="VSA133" s="277"/>
      <c r="VSB133" s="277"/>
      <c r="VSC133" s="277"/>
      <c r="VSD133" s="277"/>
      <c r="VSE133" s="277"/>
      <c r="VSF133" s="277"/>
      <c r="VSG133" s="277"/>
      <c r="VSH133" s="277"/>
      <c r="VSI133" s="277"/>
      <c r="VSJ133" s="277"/>
      <c r="VSK133" s="277"/>
      <c r="VSL133" s="277"/>
      <c r="VSM133" s="277"/>
      <c r="VSN133" s="277"/>
      <c r="VSO133" s="277"/>
      <c r="VSP133" s="277"/>
      <c r="VSQ133" s="277"/>
      <c r="VSR133" s="277"/>
      <c r="VSS133" s="277"/>
      <c r="VST133" s="277"/>
      <c r="VSU133" s="277"/>
      <c r="VSV133" s="277"/>
      <c r="VSW133" s="277"/>
      <c r="VSX133" s="277"/>
      <c r="VSY133" s="277"/>
      <c r="VSZ133" s="277"/>
      <c r="VTA133" s="277"/>
      <c r="VTB133" s="277"/>
      <c r="VTC133" s="277"/>
      <c r="VTD133" s="277"/>
      <c r="VTE133" s="277"/>
      <c r="VTF133" s="277"/>
      <c r="VTG133" s="277"/>
      <c r="VTH133" s="277"/>
      <c r="VTI133" s="277"/>
      <c r="VTJ133" s="277"/>
      <c r="VTK133" s="277"/>
      <c r="VTL133" s="277"/>
      <c r="VTM133" s="277"/>
      <c r="VTN133" s="277"/>
      <c r="VTO133" s="277"/>
      <c r="VTP133" s="277"/>
      <c r="VTQ133" s="277"/>
      <c r="VTR133" s="277"/>
      <c r="VTS133" s="277"/>
      <c r="VTT133" s="277"/>
      <c r="VTU133" s="277"/>
      <c r="VTV133" s="277"/>
      <c r="VTW133" s="277"/>
      <c r="VTX133" s="277"/>
      <c r="VTY133" s="277"/>
      <c r="VTZ133" s="277"/>
      <c r="VUA133" s="277"/>
      <c r="VUB133" s="277"/>
      <c r="VUC133" s="277"/>
      <c r="VUD133" s="277"/>
      <c r="VUE133" s="277"/>
      <c r="VUF133" s="277"/>
      <c r="VUG133" s="277"/>
      <c r="VUH133" s="277"/>
      <c r="VUI133" s="277"/>
      <c r="VUJ133" s="277"/>
      <c r="VUK133" s="277"/>
      <c r="VUL133" s="277"/>
      <c r="VUM133" s="277"/>
      <c r="VUN133" s="277"/>
      <c r="VUO133" s="277"/>
      <c r="VUP133" s="277"/>
      <c r="VUQ133" s="277"/>
      <c r="VUR133" s="277"/>
      <c r="VUS133" s="277"/>
      <c r="VUT133" s="277"/>
      <c r="VUU133" s="277"/>
      <c r="VUV133" s="277"/>
      <c r="VUW133" s="277"/>
      <c r="VUX133" s="277"/>
      <c r="VUY133" s="277"/>
      <c r="VUZ133" s="277"/>
      <c r="VVA133" s="277"/>
      <c r="VVB133" s="277"/>
      <c r="VVC133" s="277"/>
      <c r="VVD133" s="277"/>
      <c r="VVE133" s="277"/>
      <c r="VVF133" s="277"/>
      <c r="VVG133" s="277"/>
      <c r="VVH133" s="277"/>
      <c r="VVI133" s="277"/>
      <c r="VVJ133" s="277"/>
      <c r="VVK133" s="277"/>
      <c r="VVL133" s="277"/>
      <c r="VVM133" s="277"/>
      <c r="VVN133" s="277"/>
      <c r="VVO133" s="277"/>
      <c r="VVP133" s="277"/>
      <c r="VVQ133" s="277"/>
      <c r="VVR133" s="277"/>
      <c r="VVS133" s="277"/>
      <c r="VVT133" s="277"/>
      <c r="VVU133" s="277"/>
      <c r="VVV133" s="277"/>
      <c r="VVW133" s="277"/>
      <c r="VVX133" s="277"/>
      <c r="VVY133" s="277"/>
      <c r="VVZ133" s="277"/>
      <c r="VWA133" s="277"/>
      <c r="VWB133" s="277"/>
      <c r="VWC133" s="277"/>
      <c r="VWD133" s="277"/>
      <c r="VWE133" s="277"/>
      <c r="VWF133" s="277"/>
      <c r="VWG133" s="277"/>
      <c r="VWH133" s="277"/>
      <c r="VWI133" s="277"/>
      <c r="VWJ133" s="277"/>
      <c r="VWK133" s="277"/>
      <c r="VWL133" s="277"/>
      <c r="VWM133" s="277"/>
      <c r="VWN133" s="277"/>
      <c r="VWO133" s="277"/>
      <c r="VWP133" s="277"/>
      <c r="VWQ133" s="277"/>
      <c r="VWR133" s="277"/>
      <c r="VWS133" s="277"/>
      <c r="VWT133" s="277"/>
      <c r="VWU133" s="277"/>
      <c r="VWV133" s="277"/>
      <c r="VWW133" s="277"/>
      <c r="VWX133" s="277"/>
      <c r="VWY133" s="277"/>
      <c r="VWZ133" s="277"/>
      <c r="VXA133" s="277"/>
      <c r="VXB133" s="277"/>
      <c r="VXC133" s="277"/>
      <c r="VXD133" s="277"/>
      <c r="VXE133" s="277"/>
      <c r="VXF133" s="277"/>
      <c r="VXG133" s="277"/>
      <c r="VXH133" s="277"/>
      <c r="VXI133" s="277"/>
      <c r="VXJ133" s="277"/>
      <c r="VXK133" s="277"/>
      <c r="VXL133" s="277"/>
      <c r="VXM133" s="277"/>
      <c r="VXN133" s="277"/>
      <c r="VXO133" s="277"/>
      <c r="VXP133" s="277"/>
      <c r="VXQ133" s="277"/>
      <c r="VXR133" s="277"/>
      <c r="VXS133" s="277"/>
      <c r="VXT133" s="277"/>
      <c r="VXU133" s="277"/>
      <c r="VXV133" s="277"/>
      <c r="VXW133" s="277"/>
      <c r="VXX133" s="277"/>
      <c r="VXY133" s="277"/>
      <c r="VXZ133" s="277"/>
      <c r="VYA133" s="277"/>
      <c r="VYB133" s="277"/>
      <c r="VYC133" s="277"/>
      <c r="VYD133" s="277"/>
      <c r="VYE133" s="277"/>
      <c r="VYF133" s="277"/>
      <c r="VYG133" s="277"/>
      <c r="VYH133" s="277"/>
      <c r="VYI133" s="277"/>
      <c r="VYJ133" s="277"/>
      <c r="VYK133" s="277"/>
      <c r="VYL133" s="277"/>
      <c r="VYM133" s="277"/>
      <c r="VYN133" s="277"/>
      <c r="VYO133" s="277"/>
      <c r="VYP133" s="277"/>
      <c r="VYQ133" s="277"/>
      <c r="VYR133" s="277"/>
      <c r="VYS133" s="277"/>
      <c r="VYT133" s="277"/>
      <c r="VYU133" s="277"/>
      <c r="VYV133" s="277"/>
      <c r="VYW133" s="277"/>
      <c r="VYX133" s="277"/>
      <c r="VYY133" s="277"/>
      <c r="VYZ133" s="277"/>
      <c r="VZA133" s="277"/>
      <c r="VZB133" s="277"/>
      <c r="VZC133" s="277"/>
      <c r="VZD133" s="277"/>
      <c r="VZE133" s="277"/>
      <c r="VZF133" s="277"/>
      <c r="VZG133" s="277"/>
      <c r="VZH133" s="277"/>
      <c r="VZI133" s="277"/>
      <c r="VZJ133" s="277"/>
      <c r="VZK133" s="277"/>
      <c r="VZL133" s="277"/>
      <c r="VZM133" s="277"/>
      <c r="VZN133" s="277"/>
      <c r="VZO133" s="277"/>
      <c r="VZP133" s="277"/>
      <c r="VZQ133" s="277"/>
      <c r="VZR133" s="277"/>
      <c r="VZS133" s="277"/>
      <c r="VZT133" s="277"/>
      <c r="VZU133" s="277"/>
      <c r="VZV133" s="277"/>
      <c r="VZW133" s="277"/>
      <c r="VZX133" s="277"/>
      <c r="VZY133" s="277"/>
      <c r="VZZ133" s="277"/>
      <c r="WAA133" s="277"/>
      <c r="WAB133" s="277"/>
      <c r="WAC133" s="277"/>
      <c r="WAD133" s="277"/>
      <c r="WAE133" s="277"/>
      <c r="WAF133" s="277"/>
      <c r="WAG133" s="277"/>
      <c r="WAH133" s="277"/>
      <c r="WAI133" s="277"/>
      <c r="WAJ133" s="277"/>
      <c r="WAK133" s="277"/>
      <c r="WAL133" s="277"/>
      <c r="WAM133" s="277"/>
      <c r="WAN133" s="277"/>
      <c r="WAO133" s="277"/>
      <c r="WAP133" s="277"/>
      <c r="WAQ133" s="277"/>
      <c r="WAR133" s="277"/>
      <c r="WAS133" s="277"/>
      <c r="WAT133" s="277"/>
      <c r="WAU133" s="277"/>
      <c r="WAV133" s="277"/>
      <c r="WAW133" s="277"/>
      <c r="WAX133" s="277"/>
      <c r="WAY133" s="277"/>
      <c r="WAZ133" s="277"/>
      <c r="WBA133" s="277"/>
      <c r="WBB133" s="277"/>
      <c r="WBC133" s="277"/>
      <c r="WBD133" s="277"/>
      <c r="WBE133" s="277"/>
      <c r="WBF133" s="277"/>
      <c r="WBG133" s="277"/>
      <c r="WBH133" s="277"/>
      <c r="WBI133" s="277"/>
      <c r="WBJ133" s="277"/>
      <c r="WBK133" s="277"/>
      <c r="WBL133" s="277"/>
      <c r="WBM133" s="277"/>
      <c r="WBN133" s="277"/>
      <c r="WBO133" s="277"/>
      <c r="WBP133" s="277"/>
      <c r="WBQ133" s="277"/>
      <c r="WBR133" s="277"/>
      <c r="WBS133" s="277"/>
      <c r="WBT133" s="277"/>
      <c r="WBU133" s="277"/>
      <c r="WBV133" s="277"/>
      <c r="WBW133" s="277"/>
      <c r="WBX133" s="277"/>
      <c r="WBY133" s="277"/>
      <c r="WBZ133" s="277"/>
      <c r="WCA133" s="277"/>
      <c r="WCB133" s="277"/>
      <c r="WCC133" s="277"/>
      <c r="WCD133" s="277"/>
      <c r="WCE133" s="277"/>
      <c r="WCF133" s="277"/>
      <c r="WCG133" s="277"/>
      <c r="WCH133" s="277"/>
      <c r="WCI133" s="277"/>
      <c r="WCJ133" s="277"/>
      <c r="WCK133" s="277"/>
      <c r="WCL133" s="277"/>
      <c r="WCM133" s="277"/>
      <c r="WCN133" s="277"/>
      <c r="WCO133" s="277"/>
      <c r="WCP133" s="277"/>
      <c r="WCQ133" s="277"/>
      <c r="WCR133" s="277"/>
      <c r="WCS133" s="277"/>
      <c r="WCT133" s="277"/>
      <c r="WCU133" s="277"/>
      <c r="WCV133" s="277"/>
      <c r="WCW133" s="277"/>
      <c r="WCX133" s="277"/>
      <c r="WCY133" s="277"/>
      <c r="WCZ133" s="277"/>
      <c r="WDA133" s="277"/>
      <c r="WDB133" s="277"/>
      <c r="WDC133" s="277"/>
      <c r="WDD133" s="277"/>
      <c r="WDE133" s="277"/>
      <c r="WDF133" s="277"/>
      <c r="WDG133" s="277"/>
      <c r="WDH133" s="277"/>
      <c r="WDI133" s="277"/>
      <c r="WDJ133" s="277"/>
      <c r="WDK133" s="277"/>
      <c r="WDL133" s="277"/>
      <c r="WDM133" s="277"/>
      <c r="WDN133" s="277"/>
      <c r="WDO133" s="277"/>
      <c r="WDP133" s="277"/>
      <c r="WDQ133" s="277"/>
      <c r="WDR133" s="277"/>
      <c r="WDS133" s="277"/>
      <c r="WDT133" s="277"/>
      <c r="WDU133" s="277"/>
      <c r="WDV133" s="277"/>
      <c r="WDW133" s="277"/>
      <c r="WDX133" s="277"/>
      <c r="WDY133" s="277"/>
      <c r="WDZ133" s="277"/>
      <c r="WEA133" s="277"/>
      <c r="WEB133" s="277"/>
      <c r="WEC133" s="277"/>
      <c r="WED133" s="277"/>
      <c r="WEE133" s="277"/>
      <c r="WEF133" s="277"/>
      <c r="WEG133" s="277"/>
      <c r="WEH133" s="277"/>
      <c r="WEI133" s="277"/>
      <c r="WEJ133" s="277"/>
      <c r="WEK133" s="277"/>
      <c r="WEL133" s="277"/>
      <c r="WEM133" s="277"/>
      <c r="WEN133" s="277"/>
      <c r="WEO133" s="277"/>
      <c r="WEP133" s="277"/>
      <c r="WEQ133" s="277"/>
      <c r="WER133" s="277"/>
      <c r="WES133" s="277"/>
      <c r="WET133" s="277"/>
      <c r="WEU133" s="277"/>
      <c r="WEV133" s="277"/>
      <c r="WEW133" s="277"/>
      <c r="WEX133" s="277"/>
      <c r="WEY133" s="277"/>
      <c r="WEZ133" s="277"/>
      <c r="WFA133" s="277"/>
      <c r="WFB133" s="277"/>
      <c r="WFC133" s="277"/>
      <c r="WFD133" s="277"/>
      <c r="WFE133" s="277"/>
      <c r="WFF133" s="277"/>
      <c r="WFG133" s="277"/>
      <c r="WFH133" s="277"/>
      <c r="WFI133" s="277"/>
      <c r="WFJ133" s="277"/>
      <c r="WFK133" s="277"/>
      <c r="WFL133" s="277"/>
      <c r="WFM133" s="277"/>
      <c r="WFN133" s="277"/>
      <c r="WFO133" s="277"/>
      <c r="WFP133" s="277"/>
      <c r="WFQ133" s="277"/>
      <c r="WFR133" s="277"/>
      <c r="WFS133" s="277"/>
      <c r="WFT133" s="277"/>
      <c r="WFU133" s="277"/>
      <c r="WFV133" s="277"/>
      <c r="WFW133" s="277"/>
      <c r="WFX133" s="277"/>
      <c r="WFY133" s="277"/>
      <c r="WFZ133" s="277"/>
      <c r="WGA133" s="277"/>
      <c r="WGB133" s="277"/>
      <c r="WGC133" s="277"/>
      <c r="WGD133" s="277"/>
      <c r="WGE133" s="277"/>
      <c r="WGF133" s="277"/>
      <c r="WGG133" s="277"/>
      <c r="WGH133" s="277"/>
      <c r="WGI133" s="277"/>
      <c r="WGJ133" s="277"/>
      <c r="WGK133" s="277"/>
      <c r="WGL133" s="277"/>
      <c r="WGM133" s="277"/>
      <c r="WGN133" s="277"/>
      <c r="WGO133" s="277"/>
      <c r="WGP133" s="277"/>
      <c r="WGQ133" s="277"/>
      <c r="WGR133" s="277"/>
      <c r="WGS133" s="277"/>
      <c r="WGT133" s="277"/>
      <c r="WGU133" s="277"/>
      <c r="WGV133" s="277"/>
      <c r="WGW133" s="277"/>
      <c r="WGX133" s="277"/>
      <c r="WGY133" s="277"/>
      <c r="WGZ133" s="277"/>
      <c r="WHA133" s="277"/>
      <c r="WHB133" s="277"/>
      <c r="WHC133" s="277"/>
      <c r="WHD133" s="277"/>
      <c r="WHE133" s="277"/>
      <c r="WHF133" s="277"/>
      <c r="WHG133" s="277"/>
      <c r="WHH133" s="277"/>
      <c r="WHI133" s="277"/>
      <c r="WHJ133" s="277"/>
      <c r="WHK133" s="277"/>
      <c r="WHL133" s="277"/>
      <c r="WHM133" s="277"/>
      <c r="WHN133" s="277"/>
      <c r="WHO133" s="277"/>
      <c r="WHP133" s="277"/>
      <c r="WHQ133" s="277"/>
      <c r="WHR133" s="277"/>
      <c r="WHS133" s="277"/>
      <c r="WHT133" s="277"/>
      <c r="WHU133" s="277"/>
      <c r="WHV133" s="277"/>
      <c r="WHW133" s="277"/>
      <c r="WHX133" s="277"/>
      <c r="WHY133" s="277"/>
      <c r="WHZ133" s="277"/>
      <c r="WIA133" s="277"/>
      <c r="WIB133" s="277"/>
      <c r="WIC133" s="277"/>
      <c r="WID133" s="277"/>
      <c r="WIE133" s="277"/>
      <c r="WIF133" s="277"/>
      <c r="WIG133" s="277"/>
      <c r="WIH133" s="277"/>
      <c r="WII133" s="277"/>
      <c r="WIJ133" s="277"/>
      <c r="WIK133" s="277"/>
      <c r="WIL133" s="277"/>
      <c r="WIM133" s="277"/>
      <c r="WIN133" s="277"/>
      <c r="WIO133" s="277"/>
      <c r="WIP133" s="277"/>
      <c r="WIQ133" s="277"/>
      <c r="WIR133" s="277"/>
      <c r="WIS133" s="277"/>
      <c r="WIT133" s="277"/>
      <c r="WIU133" s="277"/>
      <c r="WIV133" s="277"/>
      <c r="WIW133" s="277"/>
      <c r="WIX133" s="277"/>
      <c r="WIY133" s="277"/>
      <c r="WIZ133" s="277"/>
      <c r="WJA133" s="277"/>
      <c r="WJB133" s="277"/>
      <c r="WJC133" s="277"/>
      <c r="WJD133" s="277"/>
      <c r="WJE133" s="277"/>
      <c r="WJF133" s="277"/>
      <c r="WJG133" s="277"/>
      <c r="WJH133" s="277"/>
      <c r="WJI133" s="277"/>
      <c r="WJJ133" s="277"/>
      <c r="WJK133" s="277"/>
      <c r="WJL133" s="277"/>
      <c r="WJM133" s="277"/>
      <c r="WJN133" s="277"/>
      <c r="WJO133" s="277"/>
      <c r="WJP133" s="277"/>
      <c r="WJQ133" s="277"/>
      <c r="WJR133" s="277"/>
      <c r="WJS133" s="277"/>
      <c r="WJT133" s="277"/>
      <c r="WJU133" s="277"/>
      <c r="WJV133" s="277"/>
      <c r="WJW133" s="277"/>
      <c r="WJX133" s="277"/>
      <c r="WJY133" s="277"/>
      <c r="WJZ133" s="277"/>
      <c r="WKA133" s="277"/>
      <c r="WKB133" s="277"/>
      <c r="WKC133" s="277"/>
      <c r="WKD133" s="277"/>
      <c r="WKE133" s="277"/>
      <c r="WKF133" s="277"/>
      <c r="WKG133" s="277"/>
      <c r="WKH133" s="277"/>
      <c r="WKI133" s="277"/>
      <c r="WKJ133" s="277"/>
      <c r="WKK133" s="277"/>
      <c r="WKL133" s="277"/>
      <c r="WKM133" s="277"/>
      <c r="WKN133" s="277"/>
      <c r="WKO133" s="277"/>
      <c r="WKP133" s="277"/>
      <c r="WKQ133" s="277"/>
      <c r="WKR133" s="277"/>
      <c r="WKS133" s="277"/>
      <c r="WKT133" s="277"/>
      <c r="WKU133" s="277"/>
      <c r="WKV133" s="277"/>
      <c r="WKW133" s="277"/>
      <c r="WKX133" s="277"/>
      <c r="WKY133" s="277"/>
      <c r="WKZ133" s="277"/>
      <c r="WLA133" s="277"/>
      <c r="WLB133" s="277"/>
      <c r="WLC133" s="277"/>
      <c r="WLD133" s="277"/>
      <c r="WLE133" s="277"/>
      <c r="WLF133" s="277"/>
      <c r="WLG133" s="277"/>
      <c r="WLH133" s="277"/>
      <c r="WLI133" s="277"/>
      <c r="WLJ133" s="277"/>
      <c r="WLK133" s="277"/>
      <c r="WLL133" s="277"/>
      <c r="WLM133" s="277"/>
      <c r="WLN133" s="277"/>
      <c r="WLO133" s="277"/>
      <c r="WLP133" s="277"/>
      <c r="WLQ133" s="277"/>
      <c r="WLR133" s="277"/>
      <c r="WLS133" s="277"/>
      <c r="WLT133" s="277"/>
      <c r="WLU133" s="277"/>
      <c r="WLV133" s="277"/>
      <c r="WLW133" s="277"/>
      <c r="WLX133" s="277"/>
      <c r="WLY133" s="277"/>
      <c r="WLZ133" s="277"/>
      <c r="WMA133" s="277"/>
      <c r="WMB133" s="277"/>
      <c r="WMC133" s="277"/>
      <c r="WMD133" s="277"/>
      <c r="WME133" s="277"/>
      <c r="WMF133" s="277"/>
      <c r="WMG133" s="277"/>
      <c r="WMH133" s="277"/>
      <c r="WMI133" s="277"/>
      <c r="WMJ133" s="277"/>
      <c r="WMK133" s="277"/>
      <c r="WML133" s="277"/>
      <c r="WMM133" s="277"/>
      <c r="WMN133" s="277"/>
      <c r="WMO133" s="277"/>
      <c r="WMP133" s="277"/>
      <c r="WMQ133" s="277"/>
      <c r="WMR133" s="277"/>
      <c r="WMS133" s="277"/>
      <c r="WMT133" s="277"/>
      <c r="WMU133" s="277"/>
      <c r="WMV133" s="277"/>
      <c r="WMW133" s="277"/>
      <c r="WMX133" s="277"/>
      <c r="WMY133" s="277"/>
      <c r="WMZ133" s="277"/>
      <c r="WNA133" s="277"/>
      <c r="WNB133" s="277"/>
      <c r="WNC133" s="277"/>
      <c r="WND133" s="277"/>
      <c r="WNE133" s="277"/>
      <c r="WNF133" s="277"/>
      <c r="WNG133" s="277"/>
      <c r="WNH133" s="277"/>
      <c r="WNI133" s="277"/>
      <c r="WNJ133" s="277"/>
      <c r="WNK133" s="277"/>
      <c r="WNL133" s="277"/>
      <c r="WNM133" s="277"/>
      <c r="WNN133" s="277"/>
      <c r="WNO133" s="277"/>
      <c r="WNP133" s="277"/>
      <c r="WNQ133" s="277"/>
      <c r="WNR133" s="277"/>
      <c r="WNS133" s="277"/>
      <c r="WNT133" s="277"/>
      <c r="WNU133" s="277"/>
      <c r="WNV133" s="277"/>
      <c r="WNW133" s="277"/>
      <c r="WNX133" s="277"/>
      <c r="WNY133" s="277"/>
      <c r="WNZ133" s="277"/>
      <c r="WOA133" s="277"/>
      <c r="WOB133" s="277"/>
      <c r="WOC133" s="277"/>
      <c r="WOD133" s="277"/>
      <c r="WOE133" s="277"/>
      <c r="WOF133" s="277"/>
      <c r="WOG133" s="277"/>
      <c r="WOH133" s="277"/>
      <c r="WOI133" s="277"/>
      <c r="WOJ133" s="277"/>
      <c r="WOK133" s="277"/>
      <c r="WOL133" s="277"/>
      <c r="WOM133" s="277"/>
      <c r="WON133" s="277"/>
      <c r="WOO133" s="277"/>
      <c r="WOP133" s="277"/>
      <c r="WOQ133" s="277"/>
      <c r="WOR133" s="277"/>
      <c r="WOS133" s="277"/>
      <c r="WOT133" s="277"/>
      <c r="WOU133" s="277"/>
      <c r="WOV133" s="277"/>
      <c r="WOW133" s="277"/>
      <c r="WOX133" s="277"/>
      <c r="WOY133" s="277"/>
      <c r="WOZ133" s="277"/>
      <c r="WPA133" s="277"/>
      <c r="WPB133" s="277"/>
      <c r="WPC133" s="277"/>
      <c r="WPD133" s="277"/>
      <c r="WPE133" s="277"/>
      <c r="WPF133" s="277"/>
      <c r="WPG133" s="277"/>
      <c r="WPH133" s="277"/>
      <c r="WPI133" s="277"/>
      <c r="WPJ133" s="277"/>
      <c r="WPK133" s="277"/>
      <c r="WPL133" s="277"/>
      <c r="WPM133" s="277"/>
      <c r="WPN133" s="277"/>
      <c r="WPO133" s="277"/>
      <c r="WPP133" s="277"/>
      <c r="WPQ133" s="277"/>
      <c r="WPR133" s="277"/>
      <c r="WPS133" s="277"/>
      <c r="WPT133" s="277"/>
      <c r="WPU133" s="277"/>
      <c r="WPV133" s="277"/>
      <c r="WPW133" s="277"/>
      <c r="WPX133" s="277"/>
      <c r="WPY133" s="277"/>
      <c r="WPZ133" s="277"/>
      <c r="WQA133" s="277"/>
      <c r="WQB133" s="277"/>
      <c r="WQC133" s="277"/>
      <c r="WQD133" s="277"/>
      <c r="WQE133" s="277"/>
      <c r="WQF133" s="277"/>
      <c r="WQG133" s="277"/>
      <c r="WQH133" s="277"/>
      <c r="WQI133" s="277"/>
      <c r="WQJ133" s="277"/>
      <c r="WQK133" s="277"/>
      <c r="WQL133" s="277"/>
      <c r="WQM133" s="277"/>
      <c r="WQN133" s="277"/>
      <c r="WQO133" s="277"/>
      <c r="WQP133" s="277"/>
      <c r="WQQ133" s="277"/>
      <c r="WQR133" s="277"/>
      <c r="WQS133" s="277"/>
      <c r="WQT133" s="277"/>
      <c r="WQU133" s="277"/>
      <c r="WQV133" s="277"/>
      <c r="WQW133" s="277"/>
      <c r="WQX133" s="277"/>
      <c r="WQY133" s="277"/>
      <c r="WQZ133" s="277"/>
      <c r="WRA133" s="277"/>
      <c r="WRB133" s="277"/>
      <c r="WRC133" s="277"/>
      <c r="WRD133" s="277"/>
      <c r="WRE133" s="277"/>
      <c r="WRF133" s="277"/>
      <c r="WRG133" s="277"/>
      <c r="WRH133" s="277"/>
      <c r="WRI133" s="277"/>
      <c r="WRJ133" s="277"/>
      <c r="WRK133" s="277"/>
      <c r="WRL133" s="277"/>
      <c r="WRM133" s="277"/>
      <c r="WRN133" s="277"/>
      <c r="WRO133" s="277"/>
      <c r="WRP133" s="277"/>
      <c r="WRQ133" s="277"/>
      <c r="WRR133" s="277"/>
      <c r="WRS133" s="277"/>
      <c r="WRT133" s="277"/>
      <c r="WRU133" s="277"/>
      <c r="WRV133" s="277"/>
      <c r="WRW133" s="277"/>
      <c r="WRX133" s="277"/>
      <c r="WRY133" s="277"/>
      <c r="WRZ133" s="277"/>
      <c r="WSA133" s="277"/>
      <c r="WSB133" s="277"/>
      <c r="WSC133" s="277"/>
      <c r="WSD133" s="277"/>
      <c r="WSE133" s="277"/>
      <c r="WSF133" s="277"/>
      <c r="WSG133" s="277"/>
      <c r="WSH133" s="277"/>
      <c r="WSI133" s="277"/>
      <c r="WSJ133" s="277"/>
      <c r="WSK133" s="277"/>
      <c r="WSL133" s="277"/>
      <c r="WSM133" s="277"/>
      <c r="WSN133" s="277"/>
      <c r="WSO133" s="277"/>
      <c r="WSP133" s="277"/>
      <c r="WSQ133" s="277"/>
      <c r="WSR133" s="277"/>
      <c r="WSS133" s="277"/>
      <c r="WST133" s="277"/>
      <c r="WSU133" s="277"/>
      <c r="WSV133" s="277"/>
      <c r="WSW133" s="277"/>
      <c r="WSX133" s="277"/>
      <c r="WSY133" s="277"/>
      <c r="WSZ133" s="277"/>
      <c r="WTA133" s="277"/>
      <c r="WTB133" s="277"/>
      <c r="WTC133" s="277"/>
      <c r="WTD133" s="277"/>
      <c r="WTE133" s="277"/>
      <c r="WTF133" s="277"/>
      <c r="WTG133" s="277"/>
      <c r="WTH133" s="277"/>
      <c r="WTI133" s="277"/>
      <c r="WTJ133" s="277"/>
      <c r="WTK133" s="277"/>
      <c r="WTL133" s="277"/>
      <c r="WTM133" s="277"/>
      <c r="WTN133" s="277"/>
      <c r="WTO133" s="277"/>
      <c r="WTP133" s="277"/>
      <c r="WTQ133" s="277"/>
      <c r="WTR133" s="277"/>
      <c r="WTS133" s="277"/>
      <c r="WTT133" s="277"/>
      <c r="WTU133" s="277"/>
      <c r="WTV133" s="277"/>
      <c r="WTW133" s="277"/>
      <c r="WTX133" s="277"/>
      <c r="WTY133" s="277"/>
      <c r="WTZ133" s="277"/>
      <c r="WUA133" s="277"/>
      <c r="WUB133" s="277"/>
      <c r="WUC133" s="277"/>
      <c r="WUD133" s="277"/>
      <c r="WUE133" s="277"/>
      <c r="WUF133" s="277"/>
      <c r="WUG133" s="277"/>
      <c r="WUH133" s="277"/>
      <c r="WUI133" s="277"/>
      <c r="WUJ133" s="277"/>
      <c r="WUK133" s="277"/>
      <c r="WUL133" s="277"/>
      <c r="WUM133" s="277"/>
      <c r="WUN133" s="277"/>
      <c r="WUO133" s="277"/>
      <c r="WUP133" s="277"/>
      <c r="WUQ133" s="277"/>
      <c r="WUR133" s="277"/>
      <c r="WUS133" s="277"/>
      <c r="WUT133" s="277"/>
      <c r="WUU133" s="277"/>
      <c r="WUV133" s="277"/>
      <c r="WUW133" s="277"/>
      <c r="WUX133" s="277"/>
      <c r="WUY133" s="277"/>
      <c r="WUZ133" s="277"/>
      <c r="WVA133" s="277"/>
      <c r="WVB133" s="277"/>
      <c r="WVC133" s="277"/>
      <c r="WVD133" s="277"/>
      <c r="WVE133" s="277"/>
      <c r="WVF133" s="277"/>
      <c r="WVG133" s="277"/>
      <c r="WVH133" s="277"/>
      <c r="WVI133" s="277"/>
      <c r="WVJ133" s="277"/>
      <c r="WVK133" s="277"/>
      <c r="WVL133" s="277"/>
      <c r="WVM133" s="277"/>
      <c r="WVN133" s="277"/>
      <c r="WVO133" s="277"/>
      <c r="WVP133" s="277"/>
      <c r="WVQ133" s="277"/>
      <c r="WVR133" s="277"/>
      <c r="WVS133" s="277"/>
      <c r="WVT133" s="277"/>
      <c r="WVU133" s="277"/>
      <c r="WVV133" s="277"/>
      <c r="WVW133" s="277"/>
      <c r="WVX133" s="277"/>
      <c r="WVY133" s="277"/>
      <c r="WVZ133" s="277"/>
      <c r="WWA133" s="277"/>
      <c r="WWB133" s="277"/>
      <c r="WWC133" s="277"/>
      <c r="WWD133" s="277"/>
      <c r="WWE133" s="277"/>
      <c r="WWF133" s="277"/>
      <c r="WWG133" s="277"/>
      <c r="WWH133" s="277"/>
      <c r="WWI133" s="277"/>
      <c r="WWJ133" s="277"/>
      <c r="WWK133" s="277"/>
      <c r="WWL133" s="277"/>
      <c r="WWM133" s="277"/>
      <c r="WWN133" s="277"/>
      <c r="WWO133" s="277"/>
      <c r="WWP133" s="277"/>
      <c r="WWQ133" s="277"/>
      <c r="WWR133" s="277"/>
      <c r="WWS133" s="277"/>
      <c r="WWT133" s="277"/>
      <c r="WWU133" s="277"/>
      <c r="WWV133" s="277"/>
      <c r="WWW133" s="277"/>
      <c r="WWX133" s="277"/>
      <c r="WWY133" s="277"/>
      <c r="WWZ133" s="277"/>
      <c r="WXA133" s="277"/>
      <c r="WXB133" s="277"/>
      <c r="WXC133" s="277"/>
      <c r="WXD133" s="277"/>
      <c r="WXE133" s="277"/>
      <c r="WXF133" s="277"/>
      <c r="WXG133" s="277"/>
      <c r="WXH133" s="277"/>
      <c r="WXI133" s="277"/>
      <c r="WXJ133" s="277"/>
      <c r="WXK133" s="277"/>
      <c r="WXL133" s="277"/>
      <c r="WXM133" s="277"/>
      <c r="WXN133" s="277"/>
      <c r="WXO133" s="277"/>
      <c r="WXP133" s="277"/>
      <c r="WXQ133" s="277"/>
      <c r="WXR133" s="277"/>
      <c r="WXS133" s="277"/>
      <c r="WXT133" s="277"/>
      <c r="WXU133" s="277"/>
      <c r="WXV133" s="277"/>
      <c r="WXW133" s="277"/>
      <c r="WXX133" s="277"/>
      <c r="WXY133" s="277"/>
      <c r="WXZ133" s="277"/>
      <c r="WYA133" s="277"/>
      <c r="WYB133" s="277"/>
      <c r="WYC133" s="277"/>
      <c r="WYD133" s="277"/>
      <c r="WYE133" s="277"/>
      <c r="WYF133" s="277"/>
      <c r="WYG133" s="277"/>
      <c r="WYH133" s="277"/>
      <c r="WYI133" s="277"/>
      <c r="WYJ133" s="277"/>
      <c r="WYK133" s="277"/>
      <c r="WYL133" s="277"/>
      <c r="WYM133" s="277"/>
      <c r="WYN133" s="277"/>
      <c r="WYO133" s="277"/>
      <c r="WYP133" s="277"/>
      <c r="WYQ133" s="277"/>
      <c r="WYR133" s="277"/>
      <c r="WYS133" s="277"/>
      <c r="WYT133" s="277"/>
      <c r="WYU133" s="277"/>
      <c r="WYV133" s="277"/>
      <c r="WYW133" s="277"/>
      <c r="WYX133" s="277"/>
      <c r="WYY133" s="277"/>
      <c r="WYZ133" s="277"/>
      <c r="WZA133" s="277"/>
      <c r="WZB133" s="277"/>
      <c r="WZC133" s="277"/>
      <c r="WZD133" s="277"/>
      <c r="WZE133" s="277"/>
      <c r="WZF133" s="277"/>
      <c r="WZG133" s="277"/>
      <c r="WZH133" s="277"/>
      <c r="WZI133" s="277"/>
      <c r="WZJ133" s="277"/>
      <c r="WZK133" s="277"/>
      <c r="WZL133" s="277"/>
      <c r="WZM133" s="277"/>
      <c r="WZN133" s="277"/>
      <c r="WZO133" s="277"/>
      <c r="WZP133" s="277"/>
      <c r="WZQ133" s="277"/>
      <c r="WZR133" s="277"/>
      <c r="WZS133" s="277"/>
      <c r="WZT133" s="277"/>
      <c r="WZU133" s="277"/>
      <c r="WZV133" s="277"/>
      <c r="WZW133" s="277"/>
      <c r="WZX133" s="277"/>
      <c r="WZY133" s="277"/>
      <c r="WZZ133" s="277"/>
      <c r="XAA133" s="277"/>
      <c r="XAB133" s="277"/>
      <c r="XAC133" s="277"/>
      <c r="XAD133" s="277"/>
      <c r="XAE133" s="277"/>
      <c r="XAF133" s="277"/>
      <c r="XAG133" s="277"/>
      <c r="XAH133" s="277"/>
      <c r="XAI133" s="277"/>
      <c r="XAJ133" s="277"/>
      <c r="XAK133" s="277"/>
      <c r="XAL133" s="277"/>
      <c r="XAM133" s="277"/>
      <c r="XAN133" s="277"/>
      <c r="XAO133" s="277"/>
      <c r="XAP133" s="277"/>
      <c r="XAQ133" s="277"/>
      <c r="XAR133" s="277"/>
      <c r="XAS133" s="277"/>
      <c r="XAT133" s="277"/>
      <c r="XAU133" s="277"/>
      <c r="XAV133" s="277"/>
      <c r="XAW133" s="277"/>
      <c r="XAX133" s="277"/>
      <c r="XAY133" s="277"/>
      <c r="XAZ133" s="277"/>
      <c r="XBA133" s="277"/>
      <c r="XBB133" s="277"/>
      <c r="XBC133" s="277"/>
      <c r="XBD133" s="277"/>
      <c r="XBE133" s="277"/>
      <c r="XBF133" s="277"/>
      <c r="XBG133" s="277"/>
      <c r="XBH133" s="277"/>
      <c r="XBI133" s="277"/>
      <c r="XBJ133" s="277"/>
      <c r="XBK133" s="277"/>
      <c r="XBL133" s="277"/>
      <c r="XBM133" s="277"/>
      <c r="XBN133" s="277"/>
      <c r="XBO133" s="277"/>
      <c r="XBP133" s="277"/>
      <c r="XBQ133" s="277"/>
      <c r="XBR133" s="277"/>
      <c r="XBS133" s="277"/>
      <c r="XBT133" s="277"/>
      <c r="XBU133" s="277"/>
      <c r="XBV133" s="277"/>
      <c r="XBW133" s="277"/>
      <c r="XBX133" s="277"/>
      <c r="XBY133" s="277"/>
      <c r="XBZ133" s="277"/>
      <c r="XCA133" s="277"/>
      <c r="XCB133" s="277"/>
      <c r="XCC133" s="277"/>
      <c r="XCD133" s="277"/>
      <c r="XCE133" s="277"/>
      <c r="XCF133" s="277"/>
      <c r="XCG133" s="277"/>
      <c r="XCH133" s="277"/>
      <c r="XCI133" s="277"/>
      <c r="XCJ133" s="277"/>
      <c r="XCK133" s="277"/>
      <c r="XCL133" s="277"/>
      <c r="XCM133" s="277"/>
      <c r="XCN133" s="277"/>
      <c r="XCO133" s="277"/>
      <c r="XCP133" s="277"/>
      <c r="XCQ133" s="277"/>
      <c r="XCR133" s="277"/>
      <c r="XCS133" s="277"/>
      <c r="XCT133" s="277"/>
      <c r="XCU133" s="277"/>
      <c r="XCV133" s="277"/>
      <c r="XCW133" s="277"/>
      <c r="XCX133" s="277"/>
      <c r="XCY133" s="277"/>
      <c r="XCZ133" s="277"/>
      <c r="XDA133" s="277"/>
      <c r="XDB133" s="277"/>
      <c r="XDC133" s="277"/>
      <c r="XDD133" s="277"/>
      <c r="XDE133" s="277"/>
      <c r="XDF133" s="277"/>
      <c r="XDG133" s="277"/>
      <c r="XDH133" s="277"/>
      <c r="XDI133" s="277"/>
      <c r="XDJ133" s="277"/>
      <c r="XDK133" s="277"/>
      <c r="XDL133" s="277"/>
      <c r="XDM133" s="277"/>
      <c r="XDN133" s="277"/>
      <c r="XDO133" s="277"/>
      <c r="XDP133" s="277"/>
      <c r="XDQ133" s="277"/>
      <c r="XDR133" s="277"/>
      <c r="XDS133" s="277"/>
      <c r="XDT133" s="277"/>
      <c r="XDU133" s="277"/>
      <c r="XDV133" s="277"/>
      <c r="XDW133" s="277"/>
      <c r="XDX133" s="277"/>
      <c r="XDY133" s="277"/>
      <c r="XDZ133" s="277"/>
    </row>
    <row r="134" spans="2:16359"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P134" s="286"/>
      <c r="Q134" s="286"/>
      <c r="R134" s="286"/>
      <c r="S134" s="286"/>
      <c r="T134" s="286"/>
      <c r="AG134" s="286"/>
      <c r="AH134" s="277"/>
      <c r="AI134" s="277"/>
      <c r="AJ134" s="277"/>
      <c r="AK134" s="277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277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277"/>
      <c r="BV134" s="277"/>
      <c r="BW134" s="277"/>
      <c r="BX134" s="277"/>
      <c r="BY134" s="277"/>
      <c r="BZ134" s="277"/>
      <c r="CA134" s="277"/>
      <c r="CB134" s="277"/>
      <c r="CC134" s="277"/>
      <c r="CD134" s="277"/>
      <c r="CE134" s="277"/>
      <c r="CF134" s="277"/>
      <c r="CG134" s="277"/>
      <c r="CH134" s="277"/>
      <c r="CI134" s="277"/>
      <c r="CJ134" s="277"/>
      <c r="CK134" s="277"/>
      <c r="CL134" s="277"/>
      <c r="CM134" s="277"/>
      <c r="CN134" s="277"/>
      <c r="CO134" s="277"/>
      <c r="CP134" s="277"/>
      <c r="CQ134" s="277"/>
      <c r="CR134" s="277"/>
      <c r="CS134" s="277"/>
      <c r="CT134" s="277"/>
      <c r="CU134" s="277"/>
      <c r="CV134" s="277"/>
      <c r="CW134" s="277"/>
      <c r="CX134" s="277"/>
      <c r="CY134" s="277"/>
      <c r="CZ134" s="277"/>
      <c r="DA134" s="277"/>
      <c r="DB134" s="277"/>
      <c r="DC134" s="277"/>
      <c r="DD134" s="277"/>
      <c r="DE134" s="277"/>
      <c r="DF134" s="277"/>
      <c r="DG134" s="277"/>
      <c r="DH134" s="277"/>
      <c r="DI134" s="277"/>
      <c r="DJ134" s="277"/>
      <c r="DK134" s="277"/>
      <c r="DL134" s="277"/>
      <c r="DM134" s="277"/>
      <c r="DN134" s="277"/>
      <c r="DO134" s="277"/>
      <c r="DP134" s="277"/>
      <c r="DQ134" s="277"/>
      <c r="DR134" s="277"/>
      <c r="DS134" s="277"/>
      <c r="DT134" s="277"/>
      <c r="DU134" s="277"/>
      <c r="DV134" s="277"/>
      <c r="DW134" s="277"/>
      <c r="DX134" s="277"/>
      <c r="DY134" s="277"/>
      <c r="DZ134" s="277"/>
      <c r="EA134" s="277"/>
      <c r="EB134" s="277"/>
      <c r="EC134" s="277"/>
      <c r="ED134" s="277"/>
      <c r="EE134" s="277"/>
      <c r="EF134" s="277"/>
      <c r="EG134" s="277"/>
      <c r="EH134" s="277"/>
      <c r="EI134" s="277"/>
      <c r="EJ134" s="277"/>
      <c r="EK134" s="277"/>
      <c r="EL134" s="277"/>
      <c r="EM134" s="277"/>
      <c r="EN134" s="277"/>
      <c r="EO134" s="277"/>
      <c r="EP134" s="277"/>
      <c r="EQ134" s="277"/>
      <c r="ER134" s="277"/>
      <c r="ES134" s="277"/>
      <c r="ET134" s="277"/>
      <c r="EU134" s="277"/>
      <c r="EV134" s="277"/>
      <c r="EW134" s="277"/>
      <c r="EX134" s="277"/>
      <c r="EY134" s="277"/>
      <c r="EZ134" s="277"/>
      <c r="FA134" s="277"/>
      <c r="FB134" s="277"/>
      <c r="FC134" s="277"/>
      <c r="FD134" s="277"/>
      <c r="FE134" s="277"/>
      <c r="FF134" s="277"/>
      <c r="FG134" s="277"/>
      <c r="FH134" s="277"/>
      <c r="FI134" s="277"/>
      <c r="FJ134" s="277"/>
      <c r="FK134" s="277"/>
      <c r="FL134" s="277"/>
      <c r="FM134" s="277"/>
      <c r="FN134" s="277"/>
      <c r="FO134" s="277"/>
      <c r="FP134" s="277"/>
      <c r="FQ134" s="277"/>
      <c r="FR134" s="277"/>
      <c r="FS134" s="277"/>
      <c r="FT134" s="277"/>
      <c r="FU134" s="277"/>
      <c r="FV134" s="277"/>
      <c r="FW134" s="277"/>
      <c r="FX134" s="277"/>
      <c r="FY134" s="277"/>
      <c r="FZ134" s="277"/>
      <c r="GA134" s="277"/>
      <c r="GB134" s="277"/>
      <c r="GC134" s="277"/>
      <c r="GD134" s="277"/>
      <c r="GE134" s="277"/>
      <c r="GF134" s="277"/>
      <c r="GG134" s="277"/>
      <c r="GH134" s="277"/>
      <c r="GI134" s="277"/>
      <c r="GJ134" s="277"/>
      <c r="GK134" s="277"/>
      <c r="GL134" s="277"/>
      <c r="GM134" s="277"/>
      <c r="GN134" s="277"/>
      <c r="GO134" s="277"/>
      <c r="GP134" s="277"/>
      <c r="GQ134" s="277"/>
      <c r="GR134" s="277"/>
      <c r="GS134" s="277"/>
      <c r="GT134" s="277"/>
      <c r="GU134" s="277"/>
      <c r="GV134" s="277"/>
      <c r="GW134" s="277"/>
      <c r="GX134" s="277"/>
      <c r="GY134" s="277"/>
      <c r="GZ134" s="277"/>
      <c r="HA134" s="277"/>
      <c r="HB134" s="277"/>
      <c r="HC134" s="277"/>
      <c r="HD134" s="277"/>
      <c r="HE134" s="277"/>
      <c r="HF134" s="277"/>
      <c r="HG134" s="277"/>
      <c r="HH134" s="277"/>
      <c r="HI134" s="277"/>
      <c r="HJ134" s="277"/>
      <c r="HK134" s="277"/>
      <c r="HL134" s="277"/>
      <c r="HM134" s="277"/>
      <c r="HN134" s="277"/>
      <c r="HO134" s="277"/>
      <c r="HP134" s="277"/>
      <c r="HQ134" s="277"/>
      <c r="HR134" s="277"/>
      <c r="HS134" s="277"/>
      <c r="HT134" s="277"/>
      <c r="HU134" s="277"/>
      <c r="HV134" s="277"/>
      <c r="HW134" s="277"/>
      <c r="HX134" s="277"/>
      <c r="HY134" s="277"/>
      <c r="HZ134" s="277"/>
      <c r="IA134" s="277"/>
      <c r="IB134" s="277"/>
      <c r="IC134" s="277"/>
      <c r="ID134" s="277"/>
      <c r="IE134" s="277"/>
      <c r="IF134" s="277"/>
      <c r="IG134" s="277"/>
      <c r="IH134" s="277"/>
      <c r="II134" s="277"/>
      <c r="IJ134" s="277"/>
      <c r="IK134" s="277"/>
      <c r="IL134" s="277"/>
      <c r="IM134" s="277"/>
      <c r="IN134" s="277"/>
      <c r="IO134" s="277"/>
      <c r="IP134" s="277"/>
      <c r="IQ134" s="277"/>
      <c r="IR134" s="277"/>
      <c r="IS134" s="277"/>
      <c r="IT134" s="277"/>
      <c r="IU134" s="277"/>
      <c r="IV134" s="277"/>
      <c r="IW134" s="277"/>
      <c r="IX134" s="277"/>
      <c r="IY134" s="277"/>
      <c r="IZ134" s="277"/>
      <c r="JA134" s="277"/>
      <c r="JB134" s="277"/>
      <c r="JC134" s="277"/>
      <c r="JD134" s="277"/>
      <c r="JE134" s="277"/>
      <c r="JF134" s="277"/>
      <c r="JG134" s="277"/>
      <c r="JH134" s="277"/>
      <c r="JI134" s="277"/>
      <c r="JJ134" s="277"/>
      <c r="JK134" s="277"/>
      <c r="JL134" s="277"/>
      <c r="JM134" s="277"/>
      <c r="JN134" s="277"/>
      <c r="JO134" s="277"/>
      <c r="JP134" s="277"/>
      <c r="JQ134" s="277"/>
      <c r="JR134" s="277"/>
      <c r="JS134" s="277"/>
      <c r="JT134" s="277"/>
      <c r="JU134" s="277"/>
      <c r="JV134" s="277"/>
      <c r="JW134" s="277"/>
      <c r="JX134" s="277"/>
      <c r="JY134" s="277"/>
      <c r="JZ134" s="277"/>
      <c r="KA134" s="277"/>
      <c r="KB134" s="277"/>
      <c r="KC134" s="277"/>
      <c r="KD134" s="277"/>
      <c r="KE134" s="277"/>
      <c r="KF134" s="277"/>
      <c r="KG134" s="277"/>
      <c r="KH134" s="277"/>
      <c r="KI134" s="277"/>
      <c r="KJ134" s="277"/>
      <c r="KK134" s="277"/>
      <c r="KL134" s="277"/>
      <c r="KM134" s="277"/>
      <c r="KN134" s="277"/>
      <c r="KO134" s="277"/>
      <c r="KP134" s="277"/>
      <c r="KQ134" s="277"/>
      <c r="KR134" s="277"/>
      <c r="KS134" s="277"/>
      <c r="KT134" s="277"/>
      <c r="KU134" s="277"/>
      <c r="KV134" s="277"/>
      <c r="KW134" s="277"/>
      <c r="KX134" s="277"/>
      <c r="KY134" s="277"/>
      <c r="KZ134" s="277"/>
      <c r="LA134" s="277"/>
      <c r="LB134" s="277"/>
      <c r="LC134" s="277"/>
      <c r="LD134" s="277"/>
      <c r="LE134" s="277"/>
      <c r="LF134" s="277"/>
      <c r="LG134" s="277"/>
      <c r="LH134" s="277"/>
      <c r="LI134" s="277"/>
      <c r="LJ134" s="277"/>
      <c r="LK134" s="277"/>
      <c r="LL134" s="277"/>
      <c r="LM134" s="277"/>
      <c r="LN134" s="277"/>
      <c r="LO134" s="277"/>
      <c r="LP134" s="277"/>
      <c r="LQ134" s="277"/>
      <c r="LR134" s="277"/>
      <c r="LS134" s="277"/>
      <c r="LT134" s="277"/>
      <c r="LU134" s="277"/>
      <c r="LV134" s="277"/>
      <c r="LW134" s="277"/>
      <c r="LX134" s="277"/>
      <c r="LY134" s="277"/>
      <c r="LZ134" s="277"/>
      <c r="MA134" s="277"/>
      <c r="MB134" s="277"/>
      <c r="MC134" s="277"/>
      <c r="MD134" s="277"/>
      <c r="ME134" s="277"/>
      <c r="MF134" s="277"/>
      <c r="MG134" s="277"/>
      <c r="MH134" s="277"/>
      <c r="MI134" s="277"/>
      <c r="MJ134" s="277"/>
      <c r="MK134" s="277"/>
      <c r="ML134" s="277"/>
      <c r="MM134" s="277"/>
      <c r="MN134" s="277"/>
      <c r="MO134" s="277"/>
      <c r="MP134" s="277"/>
      <c r="MQ134" s="277"/>
      <c r="MR134" s="277"/>
      <c r="MS134" s="277"/>
      <c r="MT134" s="277"/>
      <c r="MU134" s="277"/>
      <c r="MV134" s="277"/>
      <c r="MW134" s="277"/>
      <c r="MX134" s="277"/>
      <c r="MY134" s="277"/>
      <c r="MZ134" s="277"/>
      <c r="NA134" s="277"/>
      <c r="NB134" s="277"/>
      <c r="NC134" s="277"/>
      <c r="ND134" s="277"/>
      <c r="NE134" s="277"/>
      <c r="NF134" s="277"/>
      <c r="NG134" s="277"/>
      <c r="NH134" s="277"/>
      <c r="NI134" s="277"/>
      <c r="NJ134" s="277"/>
      <c r="NK134" s="277"/>
      <c r="NL134" s="277"/>
      <c r="NM134" s="277"/>
      <c r="NN134" s="277"/>
      <c r="NO134" s="277"/>
      <c r="NP134" s="277"/>
      <c r="NQ134" s="277"/>
      <c r="NR134" s="277"/>
      <c r="NS134" s="277"/>
      <c r="NT134" s="277"/>
      <c r="NU134" s="277"/>
      <c r="NV134" s="277"/>
      <c r="NW134" s="277"/>
      <c r="NX134" s="277"/>
      <c r="NY134" s="277"/>
      <c r="NZ134" s="277"/>
      <c r="OA134" s="277"/>
      <c r="OB134" s="277"/>
      <c r="OC134" s="277"/>
      <c r="OD134" s="277"/>
      <c r="OE134" s="277"/>
      <c r="OF134" s="277"/>
      <c r="OG134" s="277"/>
      <c r="OH134" s="277"/>
      <c r="OI134" s="277"/>
      <c r="OJ134" s="277"/>
      <c r="OK134" s="277"/>
      <c r="OL134" s="277"/>
      <c r="OM134" s="277"/>
      <c r="ON134" s="277"/>
      <c r="OO134" s="277"/>
      <c r="OP134" s="277"/>
      <c r="OQ134" s="277"/>
      <c r="OR134" s="277"/>
      <c r="OS134" s="277"/>
      <c r="OT134" s="277"/>
      <c r="OU134" s="277"/>
      <c r="OV134" s="277"/>
      <c r="OW134" s="277"/>
      <c r="OX134" s="277"/>
      <c r="OY134" s="277"/>
      <c r="OZ134" s="277"/>
      <c r="PA134" s="277"/>
      <c r="PB134" s="277"/>
      <c r="PC134" s="277"/>
      <c r="PD134" s="277"/>
      <c r="PE134" s="277"/>
      <c r="PF134" s="277"/>
      <c r="PG134" s="277"/>
      <c r="PH134" s="277"/>
      <c r="PI134" s="277"/>
      <c r="PJ134" s="277"/>
      <c r="PK134" s="277"/>
      <c r="PL134" s="277"/>
      <c r="PM134" s="277"/>
      <c r="PN134" s="277"/>
      <c r="PO134" s="277"/>
      <c r="PP134" s="277"/>
      <c r="PQ134" s="277"/>
      <c r="PR134" s="277"/>
      <c r="PS134" s="277"/>
      <c r="PT134" s="277"/>
      <c r="PU134" s="277"/>
      <c r="PV134" s="277"/>
      <c r="PW134" s="277"/>
      <c r="PX134" s="277"/>
      <c r="PY134" s="277"/>
      <c r="PZ134" s="277"/>
      <c r="QA134" s="277"/>
      <c r="QB134" s="277"/>
      <c r="QC134" s="277"/>
      <c r="QD134" s="277"/>
      <c r="QE134" s="277"/>
      <c r="QF134" s="277"/>
      <c r="QG134" s="277"/>
      <c r="QH134" s="277"/>
      <c r="QI134" s="277"/>
      <c r="QJ134" s="277"/>
      <c r="QK134" s="277"/>
      <c r="QL134" s="277"/>
      <c r="QM134" s="277"/>
      <c r="QN134" s="277"/>
      <c r="QO134" s="277"/>
      <c r="QP134" s="277"/>
      <c r="QQ134" s="277"/>
      <c r="QR134" s="277"/>
      <c r="QS134" s="277"/>
      <c r="QT134" s="277"/>
      <c r="QU134" s="277"/>
      <c r="QV134" s="277"/>
      <c r="QW134" s="277"/>
      <c r="QX134" s="277"/>
      <c r="QY134" s="277"/>
      <c r="QZ134" s="277"/>
      <c r="RA134" s="277"/>
      <c r="RB134" s="277"/>
      <c r="RC134" s="277"/>
      <c r="RD134" s="277"/>
      <c r="RE134" s="277"/>
      <c r="RF134" s="277"/>
      <c r="RG134" s="277"/>
      <c r="RH134" s="277"/>
      <c r="RI134" s="277"/>
      <c r="RJ134" s="277"/>
      <c r="RK134" s="277"/>
      <c r="RL134" s="277"/>
      <c r="RM134" s="277"/>
      <c r="RN134" s="277"/>
      <c r="RO134" s="277"/>
      <c r="RP134" s="277"/>
      <c r="RQ134" s="277"/>
      <c r="RR134" s="277"/>
      <c r="RS134" s="277"/>
      <c r="RT134" s="277"/>
      <c r="RU134" s="277"/>
      <c r="RV134" s="277"/>
      <c r="RW134" s="277"/>
      <c r="RX134" s="277"/>
      <c r="RY134" s="277"/>
      <c r="RZ134" s="277"/>
      <c r="SA134" s="277"/>
      <c r="SB134" s="277"/>
      <c r="SC134" s="277"/>
      <c r="SD134" s="277"/>
      <c r="SE134" s="277"/>
      <c r="SF134" s="277"/>
      <c r="SG134" s="277"/>
      <c r="SH134" s="277"/>
      <c r="SI134" s="277"/>
      <c r="SJ134" s="277"/>
      <c r="SK134" s="277"/>
      <c r="SL134" s="277"/>
      <c r="SM134" s="277"/>
      <c r="SN134" s="277"/>
      <c r="SO134" s="277"/>
      <c r="SP134" s="277"/>
      <c r="SQ134" s="277"/>
      <c r="SR134" s="277"/>
      <c r="SS134" s="277"/>
      <c r="ST134" s="277"/>
      <c r="SU134" s="277"/>
      <c r="SV134" s="277"/>
      <c r="SW134" s="277"/>
      <c r="SX134" s="277"/>
      <c r="SY134" s="277"/>
      <c r="SZ134" s="277"/>
      <c r="TA134" s="277"/>
      <c r="TB134" s="277"/>
      <c r="TC134" s="277"/>
      <c r="TD134" s="277"/>
      <c r="TE134" s="277"/>
      <c r="TF134" s="277"/>
      <c r="TG134" s="277"/>
      <c r="TH134" s="277"/>
      <c r="TI134" s="277"/>
      <c r="TJ134" s="277"/>
      <c r="TK134" s="277"/>
      <c r="TL134" s="277"/>
      <c r="TM134" s="277"/>
      <c r="TN134" s="277"/>
      <c r="TO134" s="277"/>
      <c r="TP134" s="277"/>
      <c r="TQ134" s="277"/>
      <c r="TR134" s="277"/>
      <c r="TS134" s="277"/>
      <c r="TT134" s="277"/>
      <c r="TU134" s="277"/>
      <c r="TV134" s="277"/>
      <c r="TW134" s="277"/>
      <c r="TX134" s="277"/>
      <c r="TY134" s="277"/>
      <c r="TZ134" s="277"/>
      <c r="UA134" s="277"/>
      <c r="UB134" s="277"/>
      <c r="UC134" s="277"/>
      <c r="UD134" s="277"/>
      <c r="UE134" s="277"/>
      <c r="UF134" s="277"/>
      <c r="UG134" s="277"/>
      <c r="UH134" s="277"/>
      <c r="UI134" s="277"/>
      <c r="UJ134" s="277"/>
      <c r="UK134" s="277"/>
      <c r="UL134" s="277"/>
      <c r="UM134" s="277"/>
      <c r="UN134" s="277"/>
      <c r="UO134" s="277"/>
      <c r="UP134" s="277"/>
      <c r="UQ134" s="277"/>
      <c r="UR134" s="277"/>
      <c r="US134" s="277"/>
      <c r="UT134" s="277"/>
      <c r="UU134" s="277"/>
      <c r="UV134" s="277"/>
      <c r="UW134" s="277"/>
      <c r="UX134" s="277"/>
      <c r="UY134" s="277"/>
      <c r="UZ134" s="277"/>
      <c r="VA134" s="277"/>
      <c r="VB134" s="277"/>
      <c r="VC134" s="277"/>
      <c r="VD134" s="277"/>
      <c r="VE134" s="277"/>
      <c r="VF134" s="277"/>
      <c r="VG134" s="277"/>
      <c r="VH134" s="277"/>
      <c r="VI134" s="277"/>
      <c r="VJ134" s="277"/>
      <c r="VK134" s="277"/>
      <c r="VL134" s="277"/>
      <c r="VM134" s="277"/>
      <c r="VN134" s="277"/>
      <c r="VO134" s="277"/>
      <c r="VP134" s="277"/>
      <c r="VQ134" s="277"/>
      <c r="VR134" s="277"/>
      <c r="VS134" s="277"/>
      <c r="VT134" s="277"/>
      <c r="VU134" s="277"/>
      <c r="VV134" s="277"/>
      <c r="VW134" s="277"/>
      <c r="VX134" s="277"/>
      <c r="VY134" s="277"/>
      <c r="VZ134" s="277"/>
      <c r="WA134" s="277"/>
      <c r="WB134" s="277"/>
      <c r="WC134" s="277"/>
      <c r="WD134" s="277"/>
      <c r="WE134" s="277"/>
      <c r="WF134" s="277"/>
      <c r="WG134" s="277"/>
      <c r="WH134" s="277"/>
      <c r="WI134" s="277"/>
      <c r="WJ134" s="277"/>
      <c r="WK134" s="277"/>
      <c r="WL134" s="277"/>
      <c r="WM134" s="277"/>
      <c r="WN134" s="277"/>
      <c r="WO134" s="277"/>
      <c r="WP134" s="277"/>
      <c r="WQ134" s="277"/>
      <c r="WR134" s="277"/>
      <c r="WS134" s="277"/>
      <c r="WT134" s="277"/>
      <c r="WU134" s="277"/>
      <c r="WV134" s="277"/>
      <c r="WW134" s="277"/>
      <c r="WX134" s="277"/>
      <c r="WY134" s="277"/>
      <c r="WZ134" s="277"/>
      <c r="XA134" s="277"/>
      <c r="XB134" s="277"/>
      <c r="XC134" s="277"/>
      <c r="XD134" s="277"/>
      <c r="XE134" s="277"/>
      <c r="XF134" s="277"/>
      <c r="XG134" s="277"/>
      <c r="XH134" s="277"/>
      <c r="XI134" s="277"/>
      <c r="XJ134" s="277"/>
      <c r="XK134" s="277"/>
      <c r="XL134" s="277"/>
      <c r="XM134" s="277"/>
      <c r="XN134" s="277"/>
      <c r="XO134" s="277"/>
      <c r="XP134" s="277"/>
      <c r="XQ134" s="277"/>
      <c r="XR134" s="277"/>
      <c r="XS134" s="277"/>
      <c r="XT134" s="277"/>
      <c r="XU134" s="277"/>
      <c r="XV134" s="277"/>
      <c r="XW134" s="277"/>
      <c r="XX134" s="277"/>
      <c r="XY134" s="277"/>
      <c r="XZ134" s="277"/>
      <c r="YA134" s="277"/>
      <c r="YB134" s="277"/>
      <c r="YC134" s="277"/>
      <c r="YD134" s="277"/>
      <c r="YE134" s="277"/>
      <c r="YF134" s="277"/>
      <c r="YG134" s="277"/>
      <c r="YH134" s="277"/>
      <c r="YI134" s="277"/>
      <c r="YJ134" s="277"/>
      <c r="YK134" s="277"/>
      <c r="YL134" s="277"/>
      <c r="YM134" s="277"/>
      <c r="YN134" s="277"/>
      <c r="YO134" s="277"/>
      <c r="YP134" s="277"/>
      <c r="YQ134" s="277"/>
      <c r="YR134" s="277"/>
      <c r="YS134" s="277"/>
      <c r="YT134" s="277"/>
      <c r="YU134" s="277"/>
      <c r="YV134" s="277"/>
      <c r="YW134" s="277"/>
      <c r="YX134" s="277"/>
      <c r="YY134" s="277"/>
      <c r="YZ134" s="277"/>
      <c r="ZA134" s="277"/>
      <c r="ZB134" s="277"/>
      <c r="ZC134" s="277"/>
      <c r="ZD134" s="277"/>
      <c r="ZE134" s="277"/>
      <c r="ZF134" s="277"/>
      <c r="ZG134" s="277"/>
      <c r="ZH134" s="277"/>
      <c r="ZI134" s="277"/>
      <c r="ZJ134" s="277"/>
      <c r="ZK134" s="277"/>
      <c r="ZL134" s="277"/>
      <c r="ZM134" s="277"/>
      <c r="ZN134" s="277"/>
      <c r="ZO134" s="277"/>
      <c r="ZP134" s="277"/>
      <c r="ZQ134" s="277"/>
      <c r="ZR134" s="277"/>
      <c r="ZS134" s="277"/>
      <c r="ZT134" s="277"/>
      <c r="ZU134" s="277"/>
      <c r="ZV134" s="277"/>
      <c r="ZW134" s="277"/>
      <c r="ZX134" s="277"/>
      <c r="ZY134" s="277"/>
      <c r="ZZ134" s="277"/>
      <c r="AAA134" s="277"/>
      <c r="AAB134" s="277"/>
      <c r="AAC134" s="277"/>
      <c r="AAD134" s="277"/>
      <c r="AAE134" s="277"/>
      <c r="AAF134" s="277"/>
      <c r="AAG134" s="277"/>
      <c r="AAH134" s="277"/>
      <c r="AAI134" s="277"/>
      <c r="AAJ134" s="277"/>
      <c r="AAK134" s="277"/>
      <c r="AAL134" s="277"/>
      <c r="AAM134" s="277"/>
      <c r="AAN134" s="277"/>
      <c r="AAO134" s="277"/>
      <c r="AAP134" s="277"/>
      <c r="AAQ134" s="277"/>
      <c r="AAR134" s="277"/>
      <c r="AAS134" s="277"/>
      <c r="AAT134" s="277"/>
      <c r="AAU134" s="277"/>
      <c r="AAV134" s="277"/>
      <c r="AAW134" s="277"/>
      <c r="AAX134" s="277"/>
      <c r="AAY134" s="277"/>
      <c r="AAZ134" s="277"/>
      <c r="ABA134" s="277"/>
      <c r="ABB134" s="277"/>
      <c r="ABC134" s="277"/>
      <c r="ABD134" s="277"/>
      <c r="ABE134" s="277"/>
      <c r="ABF134" s="277"/>
      <c r="ABG134" s="277"/>
      <c r="ABH134" s="277"/>
      <c r="ABI134" s="277"/>
      <c r="ABJ134" s="277"/>
      <c r="ABK134" s="277"/>
      <c r="ABL134" s="277"/>
      <c r="ABM134" s="277"/>
      <c r="ABN134" s="277"/>
      <c r="ABO134" s="277"/>
      <c r="ABP134" s="277"/>
      <c r="ABQ134" s="277"/>
      <c r="ABR134" s="277"/>
      <c r="ABS134" s="277"/>
      <c r="ABT134" s="277"/>
      <c r="ABU134" s="277"/>
      <c r="ABV134" s="277"/>
      <c r="ABW134" s="277"/>
      <c r="ABX134" s="277"/>
      <c r="ABY134" s="277"/>
      <c r="ABZ134" s="277"/>
      <c r="ACA134" s="277"/>
      <c r="ACB134" s="277"/>
      <c r="ACC134" s="277"/>
      <c r="ACD134" s="277"/>
      <c r="ACE134" s="277"/>
      <c r="ACF134" s="277"/>
      <c r="ACG134" s="277"/>
      <c r="ACH134" s="277"/>
      <c r="ACI134" s="277"/>
      <c r="ACJ134" s="277"/>
      <c r="ACK134" s="277"/>
      <c r="ACL134" s="277"/>
      <c r="ACM134" s="277"/>
      <c r="ACN134" s="277"/>
      <c r="ACO134" s="277"/>
      <c r="ACP134" s="277"/>
      <c r="ACQ134" s="277"/>
      <c r="ACR134" s="277"/>
      <c r="ACS134" s="277"/>
      <c r="ACT134" s="277"/>
      <c r="ACU134" s="277"/>
      <c r="ACV134" s="277"/>
      <c r="ACW134" s="277"/>
      <c r="ACX134" s="277"/>
      <c r="ACY134" s="277"/>
      <c r="ACZ134" s="277"/>
      <c r="ADA134" s="277"/>
      <c r="ADB134" s="277"/>
      <c r="ADC134" s="277"/>
      <c r="ADD134" s="277"/>
      <c r="ADE134" s="277"/>
      <c r="ADF134" s="277"/>
      <c r="ADG134" s="277"/>
      <c r="ADH134" s="277"/>
      <c r="ADI134" s="277"/>
      <c r="ADJ134" s="277"/>
      <c r="ADK134" s="277"/>
      <c r="ADL134" s="277"/>
      <c r="ADM134" s="277"/>
      <c r="ADN134" s="277"/>
      <c r="ADO134" s="277"/>
      <c r="ADP134" s="277"/>
      <c r="ADQ134" s="277"/>
      <c r="ADR134" s="277"/>
      <c r="ADS134" s="277"/>
      <c r="ADT134" s="277"/>
      <c r="ADU134" s="277"/>
      <c r="ADV134" s="277"/>
      <c r="ADW134" s="277"/>
      <c r="ADX134" s="277"/>
      <c r="ADY134" s="277"/>
      <c r="ADZ134" s="277"/>
      <c r="AEA134" s="277"/>
      <c r="AEB134" s="277"/>
      <c r="AEC134" s="277"/>
      <c r="AED134" s="277"/>
      <c r="AEE134" s="277"/>
      <c r="AEF134" s="277"/>
      <c r="AEG134" s="277"/>
      <c r="AEH134" s="277"/>
      <c r="AEI134" s="277"/>
      <c r="AEJ134" s="277"/>
      <c r="AEK134" s="277"/>
      <c r="AEL134" s="277"/>
      <c r="AEM134" s="277"/>
      <c r="AEN134" s="277"/>
      <c r="AEO134" s="277"/>
      <c r="AEP134" s="277"/>
      <c r="AEQ134" s="277"/>
      <c r="AER134" s="277"/>
      <c r="AES134" s="277"/>
      <c r="AET134" s="277"/>
      <c r="AEU134" s="277"/>
      <c r="AEV134" s="277"/>
      <c r="AEW134" s="277"/>
      <c r="AEX134" s="277"/>
      <c r="AEY134" s="277"/>
      <c r="AEZ134" s="277"/>
      <c r="AFA134" s="277"/>
      <c r="AFB134" s="277"/>
      <c r="AFC134" s="277"/>
      <c r="AFD134" s="277"/>
      <c r="AFE134" s="277"/>
      <c r="AFF134" s="277"/>
      <c r="AFG134" s="277"/>
      <c r="AFH134" s="277"/>
      <c r="AFI134" s="277"/>
      <c r="AFJ134" s="277"/>
      <c r="AFK134" s="277"/>
      <c r="AFL134" s="277"/>
      <c r="AFM134" s="277"/>
      <c r="AFN134" s="277"/>
      <c r="AFO134" s="277"/>
      <c r="AFP134" s="277"/>
      <c r="AFQ134" s="277"/>
      <c r="AFR134" s="277"/>
      <c r="AFS134" s="277"/>
      <c r="AFT134" s="277"/>
      <c r="AFU134" s="277"/>
      <c r="AFV134" s="277"/>
      <c r="AFW134" s="277"/>
      <c r="AFX134" s="277"/>
      <c r="AFY134" s="277"/>
      <c r="AFZ134" s="277"/>
      <c r="AGA134" s="277"/>
      <c r="AGB134" s="277"/>
      <c r="AGC134" s="277"/>
      <c r="AGD134" s="277"/>
      <c r="AGE134" s="277"/>
      <c r="AGF134" s="277"/>
      <c r="AGG134" s="277"/>
      <c r="AGH134" s="277"/>
      <c r="AGI134" s="277"/>
      <c r="AGJ134" s="277"/>
      <c r="AGK134" s="277"/>
      <c r="AGL134" s="277"/>
      <c r="AGM134" s="277"/>
      <c r="AGN134" s="277"/>
      <c r="AGO134" s="277"/>
      <c r="AGP134" s="277"/>
      <c r="AGQ134" s="277"/>
      <c r="AGR134" s="277"/>
      <c r="AGS134" s="277"/>
      <c r="AGT134" s="277"/>
      <c r="AGU134" s="277"/>
      <c r="AGV134" s="277"/>
      <c r="AGW134" s="277"/>
      <c r="AGX134" s="277"/>
      <c r="AGY134" s="277"/>
      <c r="AGZ134" s="277"/>
      <c r="AHA134" s="277"/>
      <c r="AHB134" s="277"/>
      <c r="AHC134" s="277"/>
      <c r="AHD134" s="277"/>
      <c r="AHE134" s="277"/>
      <c r="AHF134" s="277"/>
      <c r="AHG134" s="277"/>
      <c r="AHH134" s="277"/>
      <c r="AHI134" s="277"/>
      <c r="AHJ134" s="277"/>
      <c r="AHK134" s="277"/>
      <c r="AHL134" s="277"/>
      <c r="AHM134" s="277"/>
      <c r="AHN134" s="277"/>
      <c r="AHO134" s="277"/>
      <c r="AHP134" s="277"/>
      <c r="AHQ134" s="277"/>
      <c r="AHR134" s="277"/>
      <c r="AHS134" s="277"/>
      <c r="AHT134" s="277"/>
      <c r="AHU134" s="277"/>
      <c r="AHV134" s="277"/>
      <c r="AHW134" s="277"/>
      <c r="AHX134" s="277"/>
      <c r="AHY134" s="277"/>
      <c r="AHZ134" s="277"/>
      <c r="AIA134" s="277"/>
      <c r="AIB134" s="277"/>
      <c r="AIC134" s="277"/>
      <c r="AID134" s="277"/>
      <c r="AIE134" s="277"/>
      <c r="AIF134" s="277"/>
      <c r="AIG134" s="277"/>
      <c r="AIH134" s="277"/>
      <c r="AII134" s="277"/>
      <c r="AIJ134" s="277"/>
      <c r="AIK134" s="277"/>
      <c r="AIL134" s="277"/>
      <c r="AIM134" s="277"/>
      <c r="AIN134" s="277"/>
      <c r="AIO134" s="277"/>
      <c r="AIP134" s="277"/>
      <c r="AIQ134" s="277"/>
      <c r="AIR134" s="277"/>
      <c r="AIS134" s="277"/>
      <c r="AIT134" s="277"/>
      <c r="AIU134" s="277"/>
      <c r="AIV134" s="277"/>
      <c r="AIW134" s="277"/>
      <c r="AIX134" s="277"/>
      <c r="AIY134" s="277"/>
      <c r="AIZ134" s="277"/>
      <c r="AJA134" s="277"/>
      <c r="AJB134" s="277"/>
      <c r="AJC134" s="277"/>
      <c r="AJD134" s="277"/>
      <c r="AJE134" s="277"/>
      <c r="AJF134" s="277"/>
      <c r="AJG134" s="277"/>
      <c r="AJH134" s="277"/>
      <c r="AJI134" s="277"/>
      <c r="AJJ134" s="277"/>
      <c r="AJK134" s="277"/>
      <c r="AJL134" s="277"/>
      <c r="AJM134" s="277"/>
      <c r="AJN134" s="277"/>
      <c r="AJO134" s="277"/>
      <c r="AJP134" s="277"/>
      <c r="AJQ134" s="277"/>
      <c r="AJR134" s="277"/>
      <c r="AJS134" s="277"/>
      <c r="AJT134" s="277"/>
      <c r="AJU134" s="277"/>
      <c r="AJV134" s="277"/>
      <c r="AJW134" s="277"/>
      <c r="AJX134" s="277"/>
      <c r="AJY134" s="277"/>
      <c r="AJZ134" s="277"/>
      <c r="AKA134" s="277"/>
      <c r="AKB134" s="277"/>
      <c r="AKC134" s="277"/>
      <c r="AKD134" s="277"/>
      <c r="AKE134" s="277"/>
      <c r="AKF134" s="277"/>
      <c r="AKG134" s="277"/>
      <c r="AKH134" s="277"/>
      <c r="AKI134" s="277"/>
      <c r="AKJ134" s="277"/>
      <c r="AKK134" s="277"/>
      <c r="AKL134" s="277"/>
      <c r="AKM134" s="277"/>
      <c r="AKN134" s="277"/>
      <c r="AKO134" s="277"/>
      <c r="AKP134" s="277"/>
      <c r="AKQ134" s="277"/>
      <c r="AKR134" s="277"/>
      <c r="AKS134" s="277"/>
      <c r="AKT134" s="277"/>
      <c r="AKU134" s="277"/>
      <c r="AKV134" s="277"/>
      <c r="AKW134" s="277"/>
      <c r="AKX134" s="277"/>
      <c r="AKY134" s="277"/>
      <c r="AKZ134" s="277"/>
      <c r="ALA134" s="277"/>
      <c r="ALB134" s="277"/>
      <c r="ALC134" s="277"/>
      <c r="ALD134" s="277"/>
      <c r="ALE134" s="277"/>
      <c r="ALF134" s="277"/>
      <c r="ALG134" s="277"/>
      <c r="ALH134" s="277"/>
      <c r="ALI134" s="277"/>
      <c r="ALJ134" s="277"/>
      <c r="ALK134" s="277"/>
      <c r="ALL134" s="277"/>
      <c r="ALM134" s="277"/>
      <c r="ALN134" s="277"/>
      <c r="ALO134" s="277"/>
      <c r="ALP134" s="277"/>
      <c r="ALQ134" s="277"/>
      <c r="ALR134" s="277"/>
      <c r="ALS134" s="277"/>
      <c r="ALT134" s="277"/>
      <c r="ALU134" s="277"/>
      <c r="ALV134" s="277"/>
      <c r="ALW134" s="277"/>
      <c r="ALX134" s="277"/>
      <c r="ALY134" s="277"/>
      <c r="ALZ134" s="277"/>
      <c r="AMA134" s="277"/>
      <c r="AMB134" s="277"/>
      <c r="AMC134" s="277"/>
      <c r="AMD134" s="277"/>
      <c r="AME134" s="277"/>
      <c r="AMF134" s="277"/>
      <c r="AMG134" s="277"/>
      <c r="AMH134" s="277"/>
      <c r="AMI134" s="277"/>
      <c r="AMJ134" s="277"/>
      <c r="AMK134" s="277"/>
      <c r="AML134" s="277"/>
      <c r="AMM134" s="277"/>
      <c r="AMN134" s="277"/>
      <c r="AMO134" s="277"/>
      <c r="AMP134" s="277"/>
      <c r="AMQ134" s="277"/>
      <c r="AMR134" s="277"/>
      <c r="AMS134" s="277"/>
      <c r="AMT134" s="277"/>
      <c r="AMU134" s="277"/>
      <c r="AMV134" s="277"/>
      <c r="AMW134" s="277"/>
      <c r="AMX134" s="277"/>
      <c r="AMY134" s="277"/>
      <c r="AMZ134" s="277"/>
      <c r="ANA134" s="277"/>
      <c r="ANB134" s="277"/>
      <c r="ANC134" s="277"/>
      <c r="AND134" s="277"/>
      <c r="ANE134" s="277"/>
      <c r="ANF134" s="277"/>
      <c r="ANG134" s="277"/>
      <c r="ANH134" s="277"/>
      <c r="ANI134" s="277"/>
      <c r="ANJ134" s="277"/>
      <c r="ANK134" s="277"/>
      <c r="ANL134" s="277"/>
      <c r="ANM134" s="277"/>
      <c r="ANN134" s="277"/>
      <c r="ANO134" s="277"/>
      <c r="ANP134" s="277"/>
      <c r="ANQ134" s="277"/>
      <c r="ANR134" s="277"/>
      <c r="ANS134" s="277"/>
      <c r="ANT134" s="277"/>
      <c r="ANU134" s="277"/>
      <c r="ANV134" s="277"/>
      <c r="ANW134" s="277"/>
      <c r="ANX134" s="277"/>
      <c r="ANY134" s="277"/>
      <c r="ANZ134" s="277"/>
      <c r="AOA134" s="277"/>
      <c r="AOB134" s="277"/>
      <c r="AOC134" s="277"/>
      <c r="AOD134" s="277"/>
      <c r="AOE134" s="277"/>
      <c r="AOF134" s="277"/>
      <c r="AOG134" s="277"/>
      <c r="AOH134" s="277"/>
      <c r="AOI134" s="277"/>
      <c r="AOJ134" s="277"/>
      <c r="AOK134" s="277"/>
      <c r="AOL134" s="277"/>
      <c r="AOM134" s="277"/>
      <c r="AON134" s="277"/>
      <c r="AOO134" s="277"/>
      <c r="AOP134" s="277"/>
      <c r="AOQ134" s="277"/>
      <c r="AOR134" s="277"/>
      <c r="AOS134" s="277"/>
      <c r="AOT134" s="277"/>
      <c r="AOU134" s="277"/>
      <c r="AOV134" s="277"/>
      <c r="AOW134" s="277"/>
      <c r="AOX134" s="277"/>
      <c r="AOY134" s="277"/>
      <c r="AOZ134" s="277"/>
      <c r="APA134" s="277"/>
      <c r="APB134" s="277"/>
      <c r="APC134" s="277"/>
      <c r="APD134" s="277"/>
      <c r="APE134" s="277"/>
      <c r="APF134" s="277"/>
      <c r="APG134" s="277"/>
      <c r="APH134" s="277"/>
      <c r="API134" s="277"/>
      <c r="APJ134" s="277"/>
      <c r="APK134" s="277"/>
      <c r="APL134" s="277"/>
      <c r="APM134" s="277"/>
      <c r="APN134" s="277"/>
      <c r="APO134" s="277"/>
      <c r="APP134" s="277"/>
      <c r="APQ134" s="277"/>
      <c r="APR134" s="277"/>
      <c r="APS134" s="277"/>
      <c r="APT134" s="277"/>
      <c r="APU134" s="277"/>
      <c r="APV134" s="277"/>
      <c r="APW134" s="277"/>
      <c r="APX134" s="277"/>
      <c r="APY134" s="277"/>
      <c r="APZ134" s="277"/>
      <c r="AQA134" s="277"/>
      <c r="AQB134" s="277"/>
      <c r="AQC134" s="277"/>
      <c r="AQD134" s="277"/>
      <c r="AQE134" s="277"/>
      <c r="AQF134" s="277"/>
      <c r="AQG134" s="277"/>
      <c r="AQH134" s="277"/>
      <c r="AQI134" s="277"/>
      <c r="AQJ134" s="277"/>
      <c r="AQK134" s="277"/>
      <c r="AQL134" s="277"/>
      <c r="AQM134" s="277"/>
      <c r="AQN134" s="277"/>
      <c r="AQO134" s="277"/>
      <c r="AQP134" s="277"/>
      <c r="AQQ134" s="277"/>
      <c r="AQR134" s="277"/>
      <c r="AQS134" s="277"/>
      <c r="AQT134" s="277"/>
      <c r="AQU134" s="277"/>
      <c r="AQV134" s="277"/>
      <c r="AQW134" s="277"/>
      <c r="AQX134" s="277"/>
      <c r="AQY134" s="277"/>
      <c r="AQZ134" s="277"/>
      <c r="ARA134" s="277"/>
      <c r="ARB134" s="277"/>
      <c r="ARC134" s="277"/>
      <c r="ARD134" s="277"/>
      <c r="ARE134" s="277"/>
      <c r="ARF134" s="277"/>
      <c r="ARG134" s="277"/>
      <c r="ARH134" s="277"/>
      <c r="ARI134" s="277"/>
      <c r="ARJ134" s="277"/>
      <c r="ARK134" s="277"/>
      <c r="ARL134" s="277"/>
      <c r="ARM134" s="277"/>
      <c r="ARN134" s="277"/>
      <c r="ARO134" s="277"/>
      <c r="ARP134" s="277"/>
      <c r="ARQ134" s="277"/>
      <c r="ARR134" s="277"/>
      <c r="ARS134" s="277"/>
      <c r="ART134" s="277"/>
      <c r="ARU134" s="277"/>
      <c r="ARV134" s="277"/>
      <c r="ARW134" s="277"/>
      <c r="ARX134" s="277"/>
      <c r="ARY134" s="277"/>
      <c r="ARZ134" s="277"/>
      <c r="ASA134" s="277"/>
      <c r="ASB134" s="277"/>
      <c r="ASC134" s="277"/>
      <c r="ASD134" s="277"/>
      <c r="ASE134" s="277"/>
      <c r="ASF134" s="277"/>
      <c r="ASG134" s="277"/>
      <c r="ASH134" s="277"/>
      <c r="ASI134" s="277"/>
      <c r="ASJ134" s="277"/>
      <c r="ASK134" s="277"/>
      <c r="ASL134" s="277"/>
      <c r="ASM134" s="277"/>
      <c r="ASN134" s="277"/>
      <c r="ASO134" s="277"/>
      <c r="ASP134" s="277"/>
      <c r="ASQ134" s="277"/>
      <c r="ASR134" s="277"/>
      <c r="ASS134" s="277"/>
      <c r="AST134" s="277"/>
      <c r="ASU134" s="277"/>
      <c r="ASV134" s="277"/>
      <c r="ASW134" s="277"/>
      <c r="ASX134" s="277"/>
      <c r="ASY134" s="277"/>
      <c r="ASZ134" s="277"/>
      <c r="ATA134" s="277"/>
      <c r="ATB134" s="277"/>
      <c r="ATC134" s="277"/>
      <c r="ATD134" s="277"/>
      <c r="ATE134" s="277"/>
      <c r="ATF134" s="277"/>
      <c r="ATG134" s="277"/>
      <c r="ATH134" s="277"/>
      <c r="ATI134" s="277"/>
      <c r="ATJ134" s="277"/>
      <c r="ATK134" s="277"/>
      <c r="ATL134" s="277"/>
      <c r="ATM134" s="277"/>
      <c r="ATN134" s="277"/>
      <c r="ATO134" s="277"/>
      <c r="ATP134" s="277"/>
      <c r="ATQ134" s="277"/>
      <c r="ATR134" s="277"/>
      <c r="ATS134" s="277"/>
      <c r="ATT134" s="277"/>
      <c r="ATU134" s="277"/>
      <c r="ATV134" s="277"/>
      <c r="ATW134" s="277"/>
      <c r="ATX134" s="277"/>
      <c r="ATY134" s="277"/>
      <c r="ATZ134" s="277"/>
      <c r="AUA134" s="277"/>
      <c r="AUB134" s="277"/>
      <c r="AUC134" s="277"/>
      <c r="AUD134" s="277"/>
      <c r="AUE134" s="277"/>
      <c r="AUF134" s="277"/>
      <c r="AUG134" s="277"/>
      <c r="AUH134" s="277"/>
      <c r="AUI134" s="277"/>
      <c r="AUJ134" s="277"/>
      <c r="AUK134" s="277"/>
      <c r="AUL134" s="277"/>
      <c r="AUM134" s="277"/>
      <c r="AUN134" s="277"/>
      <c r="AUO134" s="277"/>
      <c r="AUP134" s="277"/>
      <c r="AUQ134" s="277"/>
      <c r="AUR134" s="277"/>
      <c r="AUS134" s="277"/>
      <c r="AUT134" s="277"/>
      <c r="AUU134" s="277"/>
      <c r="AUV134" s="277"/>
      <c r="AUW134" s="277"/>
      <c r="AUX134" s="277"/>
      <c r="AUY134" s="277"/>
      <c r="AUZ134" s="277"/>
      <c r="AVA134" s="277"/>
      <c r="AVB134" s="277"/>
      <c r="AVC134" s="277"/>
      <c r="AVD134" s="277"/>
      <c r="AVE134" s="277"/>
      <c r="AVF134" s="277"/>
      <c r="AVG134" s="277"/>
      <c r="AVH134" s="277"/>
      <c r="AVI134" s="277"/>
      <c r="AVJ134" s="277"/>
      <c r="AVK134" s="277"/>
      <c r="AVL134" s="277"/>
      <c r="AVM134" s="277"/>
      <c r="AVN134" s="277"/>
      <c r="AVO134" s="277"/>
      <c r="AVP134" s="277"/>
      <c r="AVQ134" s="277"/>
      <c r="AVR134" s="277"/>
      <c r="AVS134" s="277"/>
      <c r="AVT134" s="277"/>
      <c r="AVU134" s="277"/>
      <c r="AVV134" s="277"/>
      <c r="AVW134" s="277"/>
      <c r="AVX134" s="277"/>
      <c r="AVY134" s="277"/>
      <c r="AVZ134" s="277"/>
      <c r="AWA134" s="277"/>
      <c r="AWB134" s="277"/>
      <c r="AWC134" s="277"/>
      <c r="AWD134" s="277"/>
      <c r="AWE134" s="277"/>
      <c r="AWF134" s="277"/>
      <c r="AWG134" s="277"/>
      <c r="AWH134" s="277"/>
      <c r="AWI134" s="277"/>
      <c r="AWJ134" s="277"/>
      <c r="AWK134" s="277"/>
      <c r="AWL134" s="277"/>
      <c r="AWM134" s="277"/>
      <c r="AWN134" s="277"/>
      <c r="AWO134" s="277"/>
      <c r="AWP134" s="277"/>
      <c r="AWQ134" s="277"/>
      <c r="AWR134" s="277"/>
      <c r="AWS134" s="277"/>
      <c r="AWT134" s="277"/>
      <c r="AWU134" s="277"/>
      <c r="AWV134" s="277"/>
      <c r="AWW134" s="277"/>
      <c r="AWX134" s="277"/>
      <c r="AWY134" s="277"/>
      <c r="AWZ134" s="277"/>
      <c r="AXA134" s="277"/>
      <c r="AXB134" s="277"/>
      <c r="AXC134" s="277"/>
      <c r="AXD134" s="277"/>
      <c r="AXE134" s="277"/>
      <c r="AXF134" s="277"/>
      <c r="AXG134" s="277"/>
      <c r="AXH134" s="277"/>
      <c r="AXI134" s="277"/>
      <c r="AXJ134" s="277"/>
      <c r="AXK134" s="277"/>
      <c r="AXL134" s="277"/>
      <c r="AXM134" s="277"/>
      <c r="AXN134" s="277"/>
      <c r="AXO134" s="277"/>
      <c r="AXP134" s="277"/>
      <c r="AXQ134" s="277"/>
      <c r="AXR134" s="277"/>
      <c r="AXS134" s="277"/>
      <c r="AXT134" s="277"/>
      <c r="AXU134" s="277"/>
      <c r="AXV134" s="277"/>
      <c r="AXW134" s="277"/>
      <c r="AXX134" s="277"/>
      <c r="AXY134" s="277"/>
      <c r="AXZ134" s="277"/>
      <c r="AYA134" s="277"/>
      <c r="AYB134" s="277"/>
      <c r="AYC134" s="277"/>
      <c r="AYD134" s="277"/>
      <c r="AYE134" s="277"/>
      <c r="AYF134" s="277"/>
      <c r="AYG134" s="277"/>
      <c r="AYH134" s="277"/>
      <c r="AYI134" s="277"/>
      <c r="AYJ134" s="277"/>
      <c r="AYK134" s="277"/>
      <c r="AYL134" s="277"/>
      <c r="AYM134" s="277"/>
      <c r="AYN134" s="277"/>
      <c r="AYO134" s="277"/>
      <c r="AYP134" s="277"/>
      <c r="AYQ134" s="277"/>
      <c r="AYR134" s="277"/>
      <c r="AYS134" s="277"/>
      <c r="AYT134" s="277"/>
      <c r="AYU134" s="277"/>
      <c r="AYV134" s="277"/>
      <c r="AYW134" s="277"/>
      <c r="AYX134" s="277"/>
      <c r="AYY134" s="277"/>
      <c r="AYZ134" s="277"/>
      <c r="AZA134" s="277"/>
      <c r="AZB134" s="277"/>
      <c r="AZC134" s="277"/>
      <c r="AZD134" s="277"/>
      <c r="AZE134" s="277"/>
      <c r="AZF134" s="277"/>
      <c r="AZG134" s="277"/>
      <c r="AZH134" s="277"/>
      <c r="AZI134" s="277"/>
      <c r="AZJ134" s="277"/>
      <c r="AZK134" s="277"/>
      <c r="AZL134" s="277"/>
      <c r="AZM134" s="277"/>
      <c r="AZN134" s="277"/>
      <c r="AZO134" s="277"/>
      <c r="AZP134" s="277"/>
      <c r="AZQ134" s="277"/>
      <c r="AZR134" s="277"/>
      <c r="AZS134" s="277"/>
      <c r="AZT134" s="277"/>
      <c r="AZU134" s="277"/>
      <c r="AZV134" s="277"/>
      <c r="AZW134" s="277"/>
      <c r="AZX134" s="277"/>
      <c r="AZY134" s="277"/>
      <c r="AZZ134" s="277"/>
      <c r="BAA134" s="277"/>
      <c r="BAB134" s="277"/>
      <c r="BAC134" s="277"/>
      <c r="BAD134" s="277"/>
      <c r="BAE134" s="277"/>
      <c r="BAF134" s="277"/>
      <c r="BAG134" s="277"/>
      <c r="BAH134" s="277"/>
      <c r="BAI134" s="277"/>
      <c r="BAJ134" s="277"/>
      <c r="BAK134" s="277"/>
      <c r="BAL134" s="277"/>
      <c r="BAM134" s="277"/>
      <c r="BAN134" s="277"/>
      <c r="BAO134" s="277"/>
      <c r="BAP134" s="277"/>
      <c r="BAQ134" s="277"/>
      <c r="BAR134" s="277"/>
      <c r="BAS134" s="277"/>
      <c r="BAT134" s="277"/>
      <c r="BAU134" s="277"/>
      <c r="BAV134" s="277"/>
      <c r="BAW134" s="277"/>
      <c r="BAX134" s="277"/>
      <c r="BAY134" s="277"/>
      <c r="BAZ134" s="277"/>
      <c r="BBA134" s="277"/>
      <c r="BBB134" s="277"/>
      <c r="BBC134" s="277"/>
      <c r="BBD134" s="277"/>
      <c r="BBE134" s="277"/>
      <c r="BBF134" s="277"/>
      <c r="BBG134" s="277"/>
      <c r="BBH134" s="277"/>
      <c r="BBI134" s="277"/>
      <c r="BBJ134" s="277"/>
      <c r="BBK134" s="277"/>
      <c r="BBL134" s="277"/>
      <c r="BBM134" s="277"/>
      <c r="BBN134" s="277"/>
      <c r="BBO134" s="277"/>
      <c r="BBP134" s="277"/>
      <c r="BBQ134" s="277"/>
      <c r="BBR134" s="277"/>
      <c r="BBS134" s="277"/>
      <c r="BBT134" s="277"/>
      <c r="BBU134" s="277"/>
      <c r="BBV134" s="277"/>
      <c r="BBW134" s="277"/>
      <c r="BBX134" s="277"/>
      <c r="BBY134" s="277"/>
      <c r="BBZ134" s="277"/>
      <c r="BCA134" s="277"/>
      <c r="BCB134" s="277"/>
      <c r="BCC134" s="277"/>
      <c r="BCD134" s="277"/>
      <c r="BCE134" s="277"/>
      <c r="BCF134" s="277"/>
      <c r="BCG134" s="277"/>
      <c r="BCH134" s="277"/>
      <c r="BCI134" s="277"/>
      <c r="BCJ134" s="277"/>
      <c r="BCK134" s="277"/>
      <c r="BCL134" s="277"/>
      <c r="BCM134" s="277"/>
      <c r="BCN134" s="277"/>
      <c r="BCO134" s="277"/>
      <c r="BCP134" s="277"/>
      <c r="BCQ134" s="277"/>
      <c r="BCR134" s="277"/>
      <c r="BCS134" s="277"/>
      <c r="BCT134" s="277"/>
      <c r="BCU134" s="277"/>
      <c r="BCV134" s="277"/>
      <c r="BCW134" s="277"/>
      <c r="BCX134" s="277"/>
      <c r="BCY134" s="277"/>
      <c r="BCZ134" s="277"/>
      <c r="BDA134" s="277"/>
      <c r="BDB134" s="277"/>
      <c r="BDC134" s="277"/>
      <c r="BDD134" s="277"/>
      <c r="BDE134" s="277"/>
      <c r="BDF134" s="277"/>
      <c r="BDG134" s="277"/>
      <c r="BDH134" s="277"/>
      <c r="BDI134" s="277"/>
      <c r="BDJ134" s="277"/>
      <c r="BDK134" s="277"/>
      <c r="BDL134" s="277"/>
      <c r="BDM134" s="277"/>
      <c r="BDN134" s="277"/>
      <c r="BDO134" s="277"/>
      <c r="BDP134" s="277"/>
      <c r="BDQ134" s="277"/>
      <c r="BDR134" s="277"/>
      <c r="BDS134" s="277"/>
      <c r="BDT134" s="277"/>
      <c r="BDU134" s="277"/>
      <c r="BDV134" s="277"/>
      <c r="BDW134" s="277"/>
      <c r="BDX134" s="277"/>
      <c r="BDY134" s="277"/>
      <c r="BDZ134" s="277"/>
      <c r="BEA134" s="277"/>
      <c r="BEB134" s="277"/>
      <c r="BEC134" s="277"/>
      <c r="BED134" s="277"/>
      <c r="BEE134" s="277"/>
      <c r="BEF134" s="277"/>
      <c r="BEG134" s="277"/>
      <c r="BEH134" s="277"/>
      <c r="BEI134" s="277"/>
      <c r="BEJ134" s="277"/>
      <c r="BEK134" s="277"/>
      <c r="BEL134" s="277"/>
      <c r="BEM134" s="277"/>
      <c r="BEN134" s="277"/>
      <c r="BEO134" s="277"/>
      <c r="BEP134" s="277"/>
      <c r="BEQ134" s="277"/>
      <c r="BER134" s="277"/>
      <c r="BES134" s="277"/>
      <c r="BET134" s="277"/>
      <c r="BEU134" s="277"/>
      <c r="BEV134" s="277"/>
      <c r="BEW134" s="277"/>
      <c r="BEX134" s="277"/>
      <c r="BEY134" s="277"/>
      <c r="BEZ134" s="277"/>
      <c r="BFA134" s="277"/>
      <c r="BFB134" s="277"/>
      <c r="BFC134" s="277"/>
      <c r="BFD134" s="277"/>
      <c r="BFE134" s="277"/>
      <c r="BFF134" s="277"/>
      <c r="BFG134" s="277"/>
      <c r="BFH134" s="277"/>
      <c r="BFI134" s="277"/>
      <c r="BFJ134" s="277"/>
      <c r="BFK134" s="277"/>
      <c r="BFL134" s="277"/>
      <c r="BFM134" s="277"/>
      <c r="BFN134" s="277"/>
      <c r="BFO134" s="277"/>
      <c r="BFP134" s="277"/>
      <c r="BFQ134" s="277"/>
      <c r="BFR134" s="277"/>
      <c r="BFS134" s="277"/>
      <c r="BFT134" s="277"/>
      <c r="BFU134" s="277"/>
      <c r="BFV134" s="277"/>
      <c r="BFW134" s="277"/>
      <c r="BFX134" s="277"/>
      <c r="BFY134" s="277"/>
      <c r="BFZ134" s="277"/>
      <c r="BGA134" s="277"/>
      <c r="BGB134" s="277"/>
      <c r="BGC134" s="277"/>
      <c r="BGD134" s="277"/>
      <c r="BGE134" s="277"/>
      <c r="BGF134" s="277"/>
      <c r="BGG134" s="277"/>
      <c r="BGH134" s="277"/>
      <c r="BGI134" s="277"/>
      <c r="BGJ134" s="277"/>
      <c r="BGK134" s="277"/>
      <c r="BGL134" s="277"/>
      <c r="BGM134" s="277"/>
      <c r="BGN134" s="277"/>
      <c r="BGO134" s="277"/>
      <c r="BGP134" s="277"/>
      <c r="BGQ134" s="277"/>
      <c r="BGR134" s="277"/>
      <c r="BGS134" s="277"/>
      <c r="BGT134" s="277"/>
      <c r="BGU134" s="277"/>
      <c r="BGV134" s="277"/>
      <c r="BGW134" s="277"/>
      <c r="BGX134" s="277"/>
      <c r="BGY134" s="277"/>
      <c r="BGZ134" s="277"/>
      <c r="BHA134" s="277"/>
      <c r="BHB134" s="277"/>
      <c r="BHC134" s="277"/>
      <c r="BHD134" s="277"/>
      <c r="BHE134" s="277"/>
      <c r="BHF134" s="277"/>
      <c r="BHG134" s="277"/>
      <c r="BHH134" s="277"/>
      <c r="BHI134" s="277"/>
      <c r="BHJ134" s="277"/>
      <c r="BHK134" s="277"/>
      <c r="BHL134" s="277"/>
      <c r="BHM134" s="277"/>
      <c r="BHN134" s="277"/>
      <c r="BHO134" s="277"/>
      <c r="BHP134" s="277"/>
      <c r="BHQ134" s="277"/>
      <c r="BHR134" s="277"/>
      <c r="BHS134" s="277"/>
      <c r="BHT134" s="277"/>
      <c r="BHU134" s="277"/>
      <c r="BHV134" s="277"/>
      <c r="BHW134" s="277"/>
      <c r="BHX134" s="277"/>
      <c r="BHY134" s="277"/>
      <c r="BHZ134" s="277"/>
      <c r="BIA134" s="277"/>
      <c r="BIB134" s="277"/>
      <c r="BIC134" s="277"/>
      <c r="BID134" s="277"/>
      <c r="BIE134" s="277"/>
      <c r="BIF134" s="277"/>
      <c r="BIG134" s="277"/>
      <c r="BIH134" s="277"/>
      <c r="BII134" s="277"/>
      <c r="BIJ134" s="277"/>
      <c r="BIK134" s="277"/>
      <c r="BIL134" s="277"/>
      <c r="BIM134" s="277"/>
      <c r="BIN134" s="277"/>
      <c r="BIO134" s="277"/>
      <c r="BIP134" s="277"/>
      <c r="BIQ134" s="277"/>
      <c r="BIR134" s="277"/>
      <c r="BIS134" s="277"/>
      <c r="BIT134" s="277"/>
      <c r="BIU134" s="277"/>
      <c r="BIV134" s="277"/>
      <c r="BIW134" s="277"/>
      <c r="BIX134" s="277"/>
      <c r="BIY134" s="277"/>
      <c r="BIZ134" s="277"/>
      <c r="BJA134" s="277"/>
      <c r="BJB134" s="277"/>
      <c r="BJC134" s="277"/>
      <c r="BJD134" s="277"/>
      <c r="BJE134" s="277"/>
      <c r="BJF134" s="277"/>
      <c r="BJG134" s="277"/>
      <c r="BJH134" s="277"/>
      <c r="BJI134" s="277"/>
      <c r="BJJ134" s="277"/>
      <c r="BJK134" s="277"/>
      <c r="BJL134" s="277"/>
      <c r="BJM134" s="277"/>
      <c r="BJN134" s="277"/>
      <c r="BJO134" s="277"/>
      <c r="BJP134" s="277"/>
      <c r="BJQ134" s="277"/>
      <c r="BJR134" s="277"/>
      <c r="BJS134" s="277"/>
      <c r="BJT134" s="277"/>
      <c r="BJU134" s="277"/>
      <c r="BJV134" s="277"/>
      <c r="BJW134" s="277"/>
      <c r="BJX134" s="277"/>
      <c r="BJY134" s="277"/>
      <c r="BJZ134" s="277"/>
      <c r="BKA134" s="277"/>
      <c r="BKB134" s="277"/>
      <c r="BKC134" s="277"/>
      <c r="BKD134" s="277"/>
      <c r="BKE134" s="277"/>
      <c r="BKF134" s="277"/>
      <c r="BKG134" s="277"/>
      <c r="BKH134" s="277"/>
      <c r="BKI134" s="277"/>
      <c r="BKJ134" s="277"/>
      <c r="BKK134" s="277"/>
      <c r="BKL134" s="277"/>
      <c r="BKM134" s="277"/>
      <c r="BKN134" s="277"/>
      <c r="BKO134" s="277"/>
      <c r="BKP134" s="277"/>
      <c r="BKQ134" s="277"/>
      <c r="BKR134" s="277"/>
      <c r="BKS134" s="277"/>
      <c r="BKT134" s="277"/>
      <c r="BKU134" s="277"/>
      <c r="BKV134" s="277"/>
      <c r="BKW134" s="277"/>
      <c r="BKX134" s="277"/>
      <c r="BKY134" s="277"/>
      <c r="BKZ134" s="277"/>
      <c r="BLA134" s="277"/>
      <c r="BLB134" s="277"/>
      <c r="BLC134" s="277"/>
      <c r="BLD134" s="277"/>
      <c r="BLE134" s="277"/>
      <c r="BLF134" s="277"/>
      <c r="BLG134" s="277"/>
      <c r="BLH134" s="277"/>
      <c r="BLI134" s="277"/>
      <c r="BLJ134" s="277"/>
      <c r="BLK134" s="277"/>
      <c r="BLL134" s="277"/>
      <c r="BLM134" s="277"/>
      <c r="BLN134" s="277"/>
      <c r="BLO134" s="277"/>
      <c r="BLP134" s="277"/>
      <c r="BLQ134" s="277"/>
      <c r="BLR134" s="277"/>
      <c r="BLS134" s="277"/>
      <c r="BLT134" s="277"/>
      <c r="BLU134" s="277"/>
      <c r="BLV134" s="277"/>
      <c r="BLW134" s="277"/>
      <c r="BLX134" s="277"/>
      <c r="BLY134" s="277"/>
      <c r="BLZ134" s="277"/>
      <c r="BMA134" s="277"/>
      <c r="BMB134" s="277"/>
      <c r="BMC134" s="277"/>
      <c r="BMD134" s="277"/>
      <c r="BME134" s="277"/>
      <c r="BMF134" s="277"/>
      <c r="BMG134" s="277"/>
      <c r="BMH134" s="277"/>
      <c r="BMI134" s="277"/>
      <c r="BMJ134" s="277"/>
      <c r="BMK134" s="277"/>
      <c r="BML134" s="277"/>
      <c r="BMM134" s="277"/>
      <c r="BMN134" s="277"/>
      <c r="BMO134" s="277"/>
      <c r="BMP134" s="277"/>
      <c r="BMQ134" s="277"/>
      <c r="BMR134" s="277"/>
      <c r="BMS134" s="277"/>
      <c r="BMT134" s="277"/>
      <c r="BMU134" s="277"/>
      <c r="BMV134" s="277"/>
      <c r="BMW134" s="277"/>
      <c r="BMX134" s="277"/>
      <c r="BMY134" s="277"/>
      <c r="BMZ134" s="277"/>
      <c r="BNA134" s="277"/>
      <c r="BNB134" s="277"/>
      <c r="BNC134" s="277"/>
      <c r="BND134" s="277"/>
      <c r="BNE134" s="277"/>
      <c r="BNF134" s="277"/>
      <c r="BNG134" s="277"/>
      <c r="BNH134" s="277"/>
      <c r="BNI134" s="277"/>
      <c r="BNJ134" s="277"/>
      <c r="BNK134" s="277"/>
      <c r="BNL134" s="277"/>
      <c r="BNM134" s="277"/>
      <c r="BNN134" s="277"/>
      <c r="BNO134" s="277"/>
      <c r="BNP134" s="277"/>
      <c r="BNQ134" s="277"/>
      <c r="BNR134" s="277"/>
      <c r="BNS134" s="277"/>
      <c r="BNT134" s="277"/>
      <c r="BNU134" s="277"/>
      <c r="BNV134" s="277"/>
      <c r="BNW134" s="277"/>
      <c r="BNX134" s="277"/>
      <c r="BNY134" s="277"/>
      <c r="BNZ134" s="277"/>
      <c r="BOA134" s="277"/>
      <c r="BOB134" s="277"/>
      <c r="BOC134" s="277"/>
      <c r="BOD134" s="277"/>
      <c r="BOE134" s="277"/>
      <c r="BOF134" s="277"/>
      <c r="BOG134" s="277"/>
      <c r="BOH134" s="277"/>
      <c r="BOI134" s="277"/>
      <c r="BOJ134" s="277"/>
      <c r="BOK134" s="277"/>
      <c r="BOL134" s="277"/>
      <c r="BOM134" s="277"/>
      <c r="BON134" s="277"/>
      <c r="BOO134" s="277"/>
      <c r="BOP134" s="277"/>
      <c r="BOQ134" s="277"/>
      <c r="BOR134" s="277"/>
      <c r="BOS134" s="277"/>
      <c r="BOT134" s="277"/>
      <c r="BOU134" s="277"/>
      <c r="BOV134" s="277"/>
      <c r="BOW134" s="277"/>
      <c r="BOX134" s="277"/>
      <c r="BOY134" s="277"/>
      <c r="BOZ134" s="277"/>
      <c r="BPA134" s="277"/>
      <c r="BPB134" s="277"/>
      <c r="BPC134" s="277"/>
      <c r="BPD134" s="277"/>
      <c r="BPE134" s="277"/>
      <c r="BPF134" s="277"/>
      <c r="BPG134" s="277"/>
      <c r="BPH134" s="277"/>
      <c r="BPI134" s="277"/>
      <c r="BPJ134" s="277"/>
      <c r="BPK134" s="277"/>
      <c r="BPL134" s="277"/>
      <c r="BPM134" s="277"/>
      <c r="BPN134" s="277"/>
      <c r="BPO134" s="277"/>
      <c r="BPP134" s="277"/>
      <c r="BPQ134" s="277"/>
      <c r="BPR134" s="277"/>
      <c r="BPS134" s="277"/>
      <c r="BPT134" s="277"/>
      <c r="BPU134" s="277"/>
      <c r="BPV134" s="277"/>
      <c r="BPW134" s="277"/>
      <c r="BPX134" s="277"/>
      <c r="BPY134" s="277"/>
      <c r="BPZ134" s="277"/>
      <c r="BQA134" s="277"/>
      <c r="BQB134" s="277"/>
      <c r="BQC134" s="277"/>
      <c r="BQD134" s="277"/>
      <c r="BQE134" s="277"/>
      <c r="BQF134" s="277"/>
      <c r="BQG134" s="277"/>
      <c r="BQH134" s="277"/>
      <c r="BQI134" s="277"/>
      <c r="BQJ134" s="277"/>
      <c r="BQK134" s="277"/>
      <c r="BQL134" s="277"/>
      <c r="BQM134" s="277"/>
      <c r="BQN134" s="277"/>
      <c r="BQO134" s="277"/>
      <c r="BQP134" s="277"/>
      <c r="BQQ134" s="277"/>
      <c r="BQR134" s="277"/>
      <c r="BQS134" s="277"/>
      <c r="BQT134" s="277"/>
      <c r="BQU134" s="277"/>
      <c r="BQV134" s="277"/>
      <c r="BQW134" s="277"/>
      <c r="BQX134" s="277"/>
      <c r="BQY134" s="277"/>
      <c r="BQZ134" s="277"/>
      <c r="BRA134" s="277"/>
      <c r="BRB134" s="277"/>
      <c r="BRC134" s="277"/>
      <c r="BRD134" s="277"/>
      <c r="BRE134" s="277"/>
      <c r="BRF134" s="277"/>
      <c r="BRG134" s="277"/>
      <c r="BRH134" s="277"/>
      <c r="BRI134" s="277"/>
      <c r="BRJ134" s="277"/>
      <c r="BRK134" s="277"/>
      <c r="BRL134" s="277"/>
      <c r="BRM134" s="277"/>
      <c r="BRN134" s="277"/>
      <c r="BRO134" s="277"/>
      <c r="BRP134" s="277"/>
      <c r="BRQ134" s="277"/>
      <c r="BRR134" s="277"/>
      <c r="BRS134" s="277"/>
      <c r="BRT134" s="277"/>
      <c r="BRU134" s="277"/>
      <c r="BRV134" s="277"/>
      <c r="BRW134" s="277"/>
      <c r="BRX134" s="277"/>
      <c r="BRY134" s="277"/>
      <c r="BRZ134" s="277"/>
      <c r="BSA134" s="277"/>
      <c r="BSB134" s="277"/>
      <c r="BSC134" s="277"/>
      <c r="BSD134" s="277"/>
      <c r="BSE134" s="277"/>
      <c r="BSF134" s="277"/>
      <c r="BSG134" s="277"/>
      <c r="BSH134" s="277"/>
      <c r="BSI134" s="277"/>
      <c r="BSJ134" s="277"/>
      <c r="BSK134" s="277"/>
      <c r="BSL134" s="277"/>
      <c r="BSM134" s="277"/>
      <c r="BSN134" s="277"/>
      <c r="BSO134" s="277"/>
      <c r="BSP134" s="277"/>
      <c r="BSQ134" s="277"/>
      <c r="BSR134" s="277"/>
      <c r="BSS134" s="277"/>
      <c r="BST134" s="277"/>
      <c r="BSU134" s="277"/>
      <c r="BSV134" s="277"/>
      <c r="BSW134" s="277"/>
      <c r="BSX134" s="277"/>
      <c r="BSY134" s="277"/>
      <c r="BSZ134" s="277"/>
      <c r="BTA134" s="277"/>
      <c r="BTB134" s="277"/>
      <c r="BTC134" s="277"/>
      <c r="BTD134" s="277"/>
      <c r="BTE134" s="277"/>
      <c r="BTF134" s="277"/>
      <c r="BTG134" s="277"/>
      <c r="BTH134" s="277"/>
      <c r="BTI134" s="277"/>
      <c r="BTJ134" s="277"/>
      <c r="BTK134" s="277"/>
      <c r="BTL134" s="277"/>
      <c r="BTM134" s="277"/>
      <c r="BTN134" s="277"/>
      <c r="BTO134" s="277"/>
      <c r="BTP134" s="277"/>
      <c r="BTQ134" s="277"/>
      <c r="BTR134" s="277"/>
      <c r="BTS134" s="277"/>
      <c r="BTT134" s="277"/>
      <c r="BTU134" s="277"/>
      <c r="BTV134" s="277"/>
      <c r="BTW134" s="277"/>
      <c r="BTX134" s="277"/>
      <c r="BTY134" s="277"/>
      <c r="BTZ134" s="277"/>
      <c r="BUA134" s="277"/>
      <c r="BUB134" s="277"/>
      <c r="BUC134" s="277"/>
      <c r="BUD134" s="277"/>
      <c r="BUE134" s="277"/>
      <c r="BUF134" s="277"/>
      <c r="BUG134" s="277"/>
      <c r="BUH134" s="277"/>
      <c r="BUI134" s="277"/>
      <c r="BUJ134" s="277"/>
      <c r="BUK134" s="277"/>
      <c r="BUL134" s="277"/>
      <c r="BUM134" s="277"/>
      <c r="BUN134" s="277"/>
      <c r="BUO134" s="277"/>
      <c r="BUP134" s="277"/>
      <c r="BUQ134" s="277"/>
      <c r="BUR134" s="277"/>
      <c r="BUS134" s="277"/>
      <c r="BUT134" s="277"/>
      <c r="BUU134" s="277"/>
      <c r="BUV134" s="277"/>
      <c r="BUW134" s="277"/>
      <c r="BUX134" s="277"/>
      <c r="BUY134" s="277"/>
      <c r="BUZ134" s="277"/>
      <c r="BVA134" s="277"/>
      <c r="BVB134" s="277"/>
      <c r="BVC134" s="277"/>
      <c r="BVD134" s="277"/>
      <c r="BVE134" s="277"/>
      <c r="BVF134" s="277"/>
      <c r="BVG134" s="277"/>
      <c r="BVH134" s="277"/>
      <c r="BVI134" s="277"/>
      <c r="BVJ134" s="277"/>
      <c r="BVK134" s="277"/>
      <c r="BVL134" s="277"/>
      <c r="BVM134" s="277"/>
      <c r="BVN134" s="277"/>
      <c r="BVO134" s="277"/>
      <c r="BVP134" s="277"/>
      <c r="BVQ134" s="277"/>
      <c r="BVR134" s="277"/>
      <c r="BVS134" s="277"/>
      <c r="BVT134" s="277"/>
      <c r="BVU134" s="277"/>
      <c r="BVV134" s="277"/>
      <c r="BVW134" s="277"/>
      <c r="BVX134" s="277"/>
      <c r="BVY134" s="277"/>
      <c r="BVZ134" s="277"/>
      <c r="BWA134" s="277"/>
      <c r="BWB134" s="277"/>
      <c r="BWC134" s="277"/>
      <c r="BWD134" s="277"/>
      <c r="BWE134" s="277"/>
      <c r="BWF134" s="277"/>
      <c r="BWG134" s="277"/>
      <c r="BWH134" s="277"/>
      <c r="BWI134" s="277"/>
      <c r="BWJ134" s="277"/>
      <c r="BWK134" s="277"/>
      <c r="BWL134" s="277"/>
      <c r="BWM134" s="277"/>
      <c r="BWN134" s="277"/>
      <c r="BWO134" s="277"/>
      <c r="BWP134" s="277"/>
      <c r="BWQ134" s="277"/>
      <c r="BWR134" s="277"/>
      <c r="BWS134" s="277"/>
      <c r="BWT134" s="277"/>
      <c r="BWU134" s="277"/>
      <c r="BWV134" s="277"/>
      <c r="BWW134" s="277"/>
      <c r="BWX134" s="277"/>
      <c r="BWY134" s="277"/>
      <c r="BWZ134" s="277"/>
      <c r="BXA134" s="277"/>
      <c r="BXB134" s="277"/>
      <c r="BXC134" s="277"/>
      <c r="BXD134" s="277"/>
      <c r="BXE134" s="277"/>
      <c r="BXF134" s="277"/>
      <c r="BXG134" s="277"/>
      <c r="BXH134" s="277"/>
      <c r="BXI134" s="277"/>
      <c r="BXJ134" s="277"/>
      <c r="BXK134" s="277"/>
      <c r="BXL134" s="277"/>
      <c r="BXM134" s="277"/>
      <c r="BXN134" s="277"/>
      <c r="BXO134" s="277"/>
      <c r="BXP134" s="277"/>
      <c r="BXQ134" s="277"/>
      <c r="BXR134" s="277"/>
      <c r="BXS134" s="277"/>
      <c r="BXT134" s="277"/>
      <c r="BXU134" s="277"/>
      <c r="BXV134" s="277"/>
      <c r="BXW134" s="277"/>
      <c r="BXX134" s="277"/>
      <c r="BXY134" s="277"/>
      <c r="BXZ134" s="277"/>
      <c r="BYA134" s="277"/>
      <c r="BYB134" s="277"/>
      <c r="BYC134" s="277"/>
      <c r="BYD134" s="277"/>
      <c r="BYE134" s="277"/>
      <c r="BYF134" s="277"/>
      <c r="BYG134" s="277"/>
      <c r="BYH134" s="277"/>
      <c r="BYI134" s="277"/>
      <c r="BYJ134" s="277"/>
      <c r="BYK134" s="277"/>
      <c r="BYL134" s="277"/>
      <c r="BYM134" s="277"/>
      <c r="BYN134" s="277"/>
      <c r="BYO134" s="277"/>
      <c r="BYP134" s="277"/>
      <c r="BYQ134" s="277"/>
      <c r="BYR134" s="277"/>
      <c r="BYS134" s="277"/>
      <c r="BYT134" s="277"/>
      <c r="BYU134" s="277"/>
      <c r="BYV134" s="277"/>
      <c r="BYW134" s="277"/>
      <c r="BYX134" s="277"/>
      <c r="BYY134" s="277"/>
      <c r="BYZ134" s="277"/>
      <c r="BZA134" s="277"/>
      <c r="BZB134" s="277"/>
      <c r="BZC134" s="277"/>
      <c r="BZD134" s="277"/>
      <c r="BZE134" s="277"/>
      <c r="BZF134" s="277"/>
      <c r="BZG134" s="277"/>
      <c r="BZH134" s="277"/>
      <c r="BZI134" s="277"/>
      <c r="BZJ134" s="277"/>
      <c r="BZK134" s="277"/>
      <c r="BZL134" s="277"/>
      <c r="BZM134" s="277"/>
      <c r="BZN134" s="277"/>
      <c r="BZO134" s="277"/>
      <c r="BZP134" s="277"/>
      <c r="BZQ134" s="277"/>
      <c r="BZR134" s="277"/>
      <c r="BZS134" s="277"/>
      <c r="BZT134" s="277"/>
      <c r="BZU134" s="277"/>
      <c r="BZV134" s="277"/>
      <c r="BZW134" s="277"/>
      <c r="BZX134" s="277"/>
      <c r="BZY134" s="277"/>
      <c r="BZZ134" s="277"/>
      <c r="CAA134" s="277"/>
      <c r="CAB134" s="277"/>
      <c r="CAC134" s="277"/>
      <c r="CAD134" s="277"/>
      <c r="CAE134" s="277"/>
      <c r="CAF134" s="277"/>
      <c r="CAG134" s="277"/>
      <c r="CAH134" s="277"/>
      <c r="CAI134" s="277"/>
      <c r="CAJ134" s="277"/>
      <c r="CAK134" s="277"/>
      <c r="CAL134" s="277"/>
      <c r="CAM134" s="277"/>
      <c r="CAN134" s="277"/>
      <c r="CAO134" s="277"/>
      <c r="CAP134" s="277"/>
      <c r="CAQ134" s="277"/>
      <c r="CAR134" s="277"/>
      <c r="CAS134" s="277"/>
      <c r="CAT134" s="277"/>
      <c r="CAU134" s="277"/>
      <c r="CAV134" s="277"/>
      <c r="CAW134" s="277"/>
      <c r="CAX134" s="277"/>
      <c r="CAY134" s="277"/>
      <c r="CAZ134" s="277"/>
      <c r="CBA134" s="277"/>
      <c r="CBB134" s="277"/>
      <c r="CBC134" s="277"/>
      <c r="CBD134" s="277"/>
      <c r="CBE134" s="277"/>
      <c r="CBF134" s="277"/>
      <c r="CBG134" s="277"/>
      <c r="CBH134" s="277"/>
      <c r="CBI134" s="277"/>
      <c r="CBJ134" s="277"/>
      <c r="CBK134" s="277"/>
      <c r="CBL134" s="277"/>
      <c r="CBM134" s="277"/>
      <c r="CBN134" s="277"/>
      <c r="CBO134" s="277"/>
      <c r="CBP134" s="277"/>
      <c r="CBQ134" s="277"/>
      <c r="CBR134" s="277"/>
      <c r="CBS134" s="277"/>
      <c r="CBT134" s="277"/>
      <c r="CBU134" s="277"/>
      <c r="CBV134" s="277"/>
      <c r="CBW134" s="277"/>
      <c r="CBX134" s="277"/>
      <c r="CBY134" s="277"/>
      <c r="CBZ134" s="277"/>
      <c r="CCA134" s="277"/>
      <c r="CCB134" s="277"/>
      <c r="CCC134" s="277"/>
      <c r="CCD134" s="277"/>
      <c r="CCE134" s="277"/>
      <c r="CCF134" s="277"/>
      <c r="CCG134" s="277"/>
      <c r="CCH134" s="277"/>
      <c r="CCI134" s="277"/>
      <c r="CCJ134" s="277"/>
      <c r="CCK134" s="277"/>
      <c r="CCL134" s="277"/>
      <c r="CCM134" s="277"/>
      <c r="CCN134" s="277"/>
      <c r="CCO134" s="277"/>
      <c r="CCP134" s="277"/>
      <c r="CCQ134" s="277"/>
      <c r="CCR134" s="277"/>
      <c r="CCS134" s="277"/>
      <c r="CCT134" s="277"/>
      <c r="CCU134" s="277"/>
      <c r="CCV134" s="277"/>
      <c r="CCW134" s="277"/>
      <c r="CCX134" s="277"/>
      <c r="CCY134" s="277"/>
      <c r="CCZ134" s="277"/>
      <c r="CDA134" s="277"/>
      <c r="CDB134" s="277"/>
      <c r="CDC134" s="277"/>
      <c r="CDD134" s="277"/>
      <c r="CDE134" s="277"/>
      <c r="CDF134" s="277"/>
      <c r="CDG134" s="277"/>
      <c r="CDH134" s="277"/>
      <c r="CDI134" s="277"/>
      <c r="CDJ134" s="277"/>
      <c r="CDK134" s="277"/>
      <c r="CDL134" s="277"/>
      <c r="CDM134" s="277"/>
      <c r="CDN134" s="277"/>
      <c r="CDO134" s="277"/>
      <c r="CDP134" s="277"/>
      <c r="CDQ134" s="277"/>
      <c r="CDR134" s="277"/>
      <c r="CDS134" s="277"/>
      <c r="CDT134" s="277"/>
      <c r="CDU134" s="277"/>
      <c r="CDV134" s="277"/>
      <c r="CDW134" s="277"/>
      <c r="CDX134" s="277"/>
      <c r="CDY134" s="277"/>
      <c r="CDZ134" s="277"/>
      <c r="CEA134" s="277"/>
      <c r="CEB134" s="277"/>
      <c r="CEC134" s="277"/>
      <c r="CED134" s="277"/>
      <c r="CEE134" s="277"/>
      <c r="CEF134" s="277"/>
      <c r="CEG134" s="277"/>
      <c r="CEH134" s="277"/>
      <c r="CEI134" s="277"/>
      <c r="CEJ134" s="277"/>
      <c r="CEK134" s="277"/>
      <c r="CEL134" s="277"/>
      <c r="CEM134" s="277"/>
      <c r="CEN134" s="277"/>
      <c r="CEO134" s="277"/>
      <c r="CEP134" s="277"/>
      <c r="CEQ134" s="277"/>
      <c r="CER134" s="277"/>
      <c r="CES134" s="277"/>
      <c r="CET134" s="277"/>
      <c r="CEU134" s="277"/>
      <c r="CEV134" s="277"/>
      <c r="CEW134" s="277"/>
      <c r="CEX134" s="277"/>
      <c r="CEY134" s="277"/>
      <c r="CEZ134" s="277"/>
      <c r="CFA134" s="277"/>
      <c r="CFB134" s="277"/>
      <c r="CFC134" s="277"/>
      <c r="CFD134" s="277"/>
      <c r="CFE134" s="277"/>
      <c r="CFF134" s="277"/>
      <c r="CFG134" s="277"/>
      <c r="CFH134" s="277"/>
      <c r="CFI134" s="277"/>
      <c r="CFJ134" s="277"/>
      <c r="CFK134" s="277"/>
      <c r="CFL134" s="277"/>
      <c r="CFM134" s="277"/>
      <c r="CFN134" s="277"/>
      <c r="CFO134" s="277"/>
      <c r="CFP134" s="277"/>
      <c r="CFQ134" s="277"/>
      <c r="CFR134" s="277"/>
      <c r="CFS134" s="277"/>
      <c r="CFT134" s="277"/>
      <c r="CFU134" s="277"/>
      <c r="CFV134" s="277"/>
      <c r="CFW134" s="277"/>
      <c r="CFX134" s="277"/>
      <c r="CFY134" s="277"/>
      <c r="CFZ134" s="277"/>
      <c r="CGA134" s="277"/>
      <c r="CGB134" s="277"/>
      <c r="CGC134" s="277"/>
      <c r="CGD134" s="277"/>
      <c r="CGE134" s="277"/>
      <c r="CGF134" s="277"/>
      <c r="CGG134" s="277"/>
      <c r="CGH134" s="277"/>
      <c r="CGI134" s="277"/>
      <c r="CGJ134" s="277"/>
      <c r="CGK134" s="277"/>
      <c r="CGL134" s="277"/>
      <c r="CGM134" s="277"/>
      <c r="CGN134" s="277"/>
      <c r="CGO134" s="277"/>
      <c r="CGP134" s="277"/>
      <c r="CGQ134" s="277"/>
      <c r="CGR134" s="277"/>
      <c r="CGS134" s="277"/>
      <c r="CGT134" s="277"/>
      <c r="CGU134" s="277"/>
      <c r="CGV134" s="277"/>
      <c r="CGW134" s="277"/>
      <c r="CGX134" s="277"/>
      <c r="CGY134" s="277"/>
      <c r="CGZ134" s="277"/>
      <c r="CHA134" s="277"/>
      <c r="CHB134" s="277"/>
      <c r="CHC134" s="277"/>
      <c r="CHD134" s="277"/>
      <c r="CHE134" s="277"/>
      <c r="CHF134" s="277"/>
      <c r="CHG134" s="277"/>
      <c r="CHH134" s="277"/>
      <c r="CHI134" s="277"/>
      <c r="CHJ134" s="277"/>
      <c r="CHK134" s="277"/>
      <c r="CHL134" s="277"/>
      <c r="CHM134" s="277"/>
      <c r="CHN134" s="277"/>
      <c r="CHO134" s="277"/>
      <c r="CHP134" s="277"/>
      <c r="CHQ134" s="277"/>
      <c r="CHR134" s="277"/>
      <c r="CHS134" s="277"/>
      <c r="CHT134" s="277"/>
      <c r="CHU134" s="277"/>
      <c r="CHV134" s="277"/>
      <c r="CHW134" s="277"/>
      <c r="CHX134" s="277"/>
      <c r="CHY134" s="277"/>
      <c r="CHZ134" s="277"/>
      <c r="CIA134" s="277"/>
      <c r="CIB134" s="277"/>
      <c r="CIC134" s="277"/>
      <c r="CID134" s="277"/>
      <c r="CIE134" s="277"/>
      <c r="CIF134" s="277"/>
      <c r="CIG134" s="277"/>
      <c r="CIH134" s="277"/>
      <c r="CII134" s="277"/>
      <c r="CIJ134" s="277"/>
      <c r="CIK134" s="277"/>
      <c r="CIL134" s="277"/>
      <c r="CIM134" s="277"/>
      <c r="CIN134" s="277"/>
      <c r="CIO134" s="277"/>
      <c r="CIP134" s="277"/>
      <c r="CIQ134" s="277"/>
      <c r="CIR134" s="277"/>
      <c r="CIS134" s="277"/>
      <c r="CIT134" s="277"/>
      <c r="CIU134" s="277"/>
      <c r="CIV134" s="277"/>
      <c r="CIW134" s="277"/>
      <c r="CIX134" s="277"/>
      <c r="CIY134" s="277"/>
      <c r="CIZ134" s="277"/>
      <c r="CJA134" s="277"/>
      <c r="CJB134" s="277"/>
      <c r="CJC134" s="277"/>
      <c r="CJD134" s="277"/>
      <c r="CJE134" s="277"/>
      <c r="CJF134" s="277"/>
      <c r="CJG134" s="277"/>
      <c r="CJH134" s="277"/>
      <c r="CJI134" s="277"/>
      <c r="CJJ134" s="277"/>
      <c r="CJK134" s="277"/>
      <c r="CJL134" s="277"/>
      <c r="CJM134" s="277"/>
      <c r="CJN134" s="277"/>
      <c r="CJO134" s="277"/>
      <c r="CJP134" s="277"/>
      <c r="CJQ134" s="277"/>
      <c r="CJR134" s="277"/>
      <c r="CJS134" s="277"/>
      <c r="CJT134" s="277"/>
      <c r="CJU134" s="277"/>
      <c r="CJV134" s="277"/>
      <c r="CJW134" s="277"/>
      <c r="CJX134" s="277"/>
      <c r="CJY134" s="277"/>
      <c r="CJZ134" s="277"/>
      <c r="CKA134" s="277"/>
      <c r="CKB134" s="277"/>
      <c r="CKC134" s="277"/>
      <c r="CKD134" s="277"/>
      <c r="CKE134" s="277"/>
      <c r="CKF134" s="277"/>
      <c r="CKG134" s="277"/>
      <c r="CKH134" s="277"/>
      <c r="CKI134" s="277"/>
      <c r="CKJ134" s="277"/>
      <c r="CKK134" s="277"/>
      <c r="CKL134" s="277"/>
      <c r="CKM134" s="277"/>
      <c r="CKN134" s="277"/>
      <c r="CKO134" s="277"/>
      <c r="CKP134" s="277"/>
      <c r="CKQ134" s="277"/>
      <c r="CKR134" s="277"/>
      <c r="CKS134" s="277"/>
      <c r="CKT134" s="277"/>
      <c r="CKU134" s="277"/>
      <c r="CKV134" s="277"/>
      <c r="CKW134" s="277"/>
      <c r="CKX134" s="277"/>
      <c r="CKY134" s="277"/>
      <c r="CKZ134" s="277"/>
      <c r="CLA134" s="277"/>
      <c r="CLB134" s="277"/>
      <c r="CLC134" s="277"/>
      <c r="CLD134" s="277"/>
      <c r="CLE134" s="277"/>
      <c r="CLF134" s="277"/>
      <c r="CLG134" s="277"/>
      <c r="CLH134" s="277"/>
      <c r="CLI134" s="277"/>
      <c r="CLJ134" s="277"/>
      <c r="CLK134" s="277"/>
      <c r="CLL134" s="277"/>
      <c r="CLM134" s="277"/>
      <c r="CLN134" s="277"/>
      <c r="CLO134" s="277"/>
      <c r="CLP134" s="277"/>
      <c r="CLQ134" s="277"/>
      <c r="CLR134" s="277"/>
      <c r="CLS134" s="277"/>
      <c r="CLT134" s="277"/>
      <c r="CLU134" s="277"/>
      <c r="CLV134" s="277"/>
      <c r="CLW134" s="277"/>
      <c r="CLX134" s="277"/>
      <c r="CLY134" s="277"/>
      <c r="CLZ134" s="277"/>
      <c r="CMA134" s="277"/>
      <c r="CMB134" s="277"/>
      <c r="CMC134" s="277"/>
      <c r="CMD134" s="277"/>
      <c r="CME134" s="277"/>
      <c r="CMF134" s="277"/>
      <c r="CMG134" s="277"/>
      <c r="CMH134" s="277"/>
      <c r="CMI134" s="277"/>
      <c r="CMJ134" s="277"/>
      <c r="CMK134" s="277"/>
      <c r="CML134" s="277"/>
      <c r="CMM134" s="277"/>
      <c r="CMN134" s="277"/>
      <c r="CMO134" s="277"/>
      <c r="CMP134" s="277"/>
      <c r="CMQ134" s="277"/>
      <c r="CMR134" s="277"/>
      <c r="CMS134" s="277"/>
      <c r="CMT134" s="277"/>
      <c r="CMU134" s="277"/>
      <c r="CMV134" s="277"/>
      <c r="CMW134" s="277"/>
      <c r="CMX134" s="277"/>
      <c r="CMY134" s="277"/>
      <c r="CMZ134" s="277"/>
      <c r="CNA134" s="277"/>
      <c r="CNB134" s="277"/>
      <c r="CNC134" s="277"/>
      <c r="CND134" s="277"/>
      <c r="CNE134" s="277"/>
      <c r="CNF134" s="277"/>
      <c r="CNG134" s="277"/>
      <c r="CNH134" s="277"/>
      <c r="CNI134" s="277"/>
      <c r="CNJ134" s="277"/>
      <c r="CNK134" s="277"/>
      <c r="CNL134" s="277"/>
      <c r="CNM134" s="277"/>
      <c r="CNN134" s="277"/>
      <c r="CNO134" s="277"/>
      <c r="CNP134" s="277"/>
      <c r="CNQ134" s="277"/>
      <c r="CNR134" s="277"/>
      <c r="CNS134" s="277"/>
      <c r="CNT134" s="277"/>
      <c r="CNU134" s="277"/>
      <c r="CNV134" s="277"/>
      <c r="CNW134" s="277"/>
      <c r="CNX134" s="277"/>
      <c r="CNY134" s="277"/>
      <c r="CNZ134" s="277"/>
      <c r="COA134" s="277"/>
      <c r="COB134" s="277"/>
      <c r="COC134" s="277"/>
      <c r="COD134" s="277"/>
      <c r="COE134" s="277"/>
      <c r="COF134" s="277"/>
      <c r="COG134" s="277"/>
      <c r="COH134" s="277"/>
      <c r="COI134" s="277"/>
      <c r="COJ134" s="277"/>
      <c r="COK134" s="277"/>
      <c r="COL134" s="277"/>
      <c r="COM134" s="277"/>
      <c r="CON134" s="277"/>
      <c r="COO134" s="277"/>
      <c r="COP134" s="277"/>
      <c r="COQ134" s="277"/>
      <c r="COR134" s="277"/>
      <c r="COS134" s="277"/>
      <c r="COT134" s="277"/>
      <c r="COU134" s="277"/>
      <c r="COV134" s="277"/>
      <c r="COW134" s="277"/>
      <c r="COX134" s="277"/>
      <c r="COY134" s="277"/>
      <c r="COZ134" s="277"/>
      <c r="CPA134" s="277"/>
      <c r="CPB134" s="277"/>
      <c r="CPC134" s="277"/>
      <c r="CPD134" s="277"/>
      <c r="CPE134" s="277"/>
      <c r="CPF134" s="277"/>
      <c r="CPG134" s="277"/>
      <c r="CPH134" s="277"/>
      <c r="CPI134" s="277"/>
      <c r="CPJ134" s="277"/>
      <c r="CPK134" s="277"/>
      <c r="CPL134" s="277"/>
      <c r="CPM134" s="277"/>
      <c r="CPN134" s="277"/>
      <c r="CPO134" s="277"/>
      <c r="CPP134" s="277"/>
      <c r="CPQ134" s="277"/>
      <c r="CPR134" s="277"/>
      <c r="CPS134" s="277"/>
      <c r="CPT134" s="277"/>
      <c r="CPU134" s="277"/>
      <c r="CPV134" s="277"/>
      <c r="CPW134" s="277"/>
      <c r="CPX134" s="277"/>
      <c r="CPY134" s="277"/>
      <c r="CPZ134" s="277"/>
      <c r="CQA134" s="277"/>
      <c r="CQB134" s="277"/>
      <c r="CQC134" s="277"/>
      <c r="CQD134" s="277"/>
      <c r="CQE134" s="277"/>
      <c r="CQF134" s="277"/>
      <c r="CQG134" s="277"/>
      <c r="CQH134" s="277"/>
      <c r="CQI134" s="277"/>
      <c r="CQJ134" s="277"/>
      <c r="CQK134" s="277"/>
      <c r="CQL134" s="277"/>
      <c r="CQM134" s="277"/>
      <c r="CQN134" s="277"/>
      <c r="CQO134" s="277"/>
      <c r="CQP134" s="277"/>
      <c r="CQQ134" s="277"/>
      <c r="CQR134" s="277"/>
      <c r="CQS134" s="277"/>
      <c r="CQT134" s="277"/>
      <c r="CQU134" s="277"/>
      <c r="CQV134" s="277"/>
      <c r="CQW134" s="277"/>
      <c r="CQX134" s="277"/>
      <c r="CQY134" s="277"/>
      <c r="CQZ134" s="277"/>
      <c r="CRA134" s="277"/>
      <c r="CRB134" s="277"/>
      <c r="CRC134" s="277"/>
      <c r="CRD134" s="277"/>
      <c r="CRE134" s="277"/>
      <c r="CRF134" s="277"/>
      <c r="CRG134" s="277"/>
      <c r="CRH134" s="277"/>
      <c r="CRI134" s="277"/>
      <c r="CRJ134" s="277"/>
      <c r="CRK134" s="277"/>
      <c r="CRL134" s="277"/>
      <c r="CRM134" s="277"/>
      <c r="CRN134" s="277"/>
      <c r="CRO134" s="277"/>
      <c r="CRP134" s="277"/>
      <c r="CRQ134" s="277"/>
      <c r="CRR134" s="277"/>
      <c r="CRS134" s="277"/>
      <c r="CRT134" s="277"/>
      <c r="CRU134" s="277"/>
      <c r="CRV134" s="277"/>
      <c r="CRW134" s="277"/>
      <c r="CRX134" s="277"/>
      <c r="CRY134" s="277"/>
      <c r="CRZ134" s="277"/>
      <c r="CSA134" s="277"/>
      <c r="CSB134" s="277"/>
      <c r="CSC134" s="277"/>
      <c r="CSD134" s="277"/>
      <c r="CSE134" s="277"/>
      <c r="CSF134" s="277"/>
      <c r="CSG134" s="277"/>
      <c r="CSH134" s="277"/>
      <c r="CSI134" s="277"/>
      <c r="CSJ134" s="277"/>
      <c r="CSK134" s="277"/>
      <c r="CSL134" s="277"/>
      <c r="CSM134" s="277"/>
      <c r="CSN134" s="277"/>
      <c r="CSO134" s="277"/>
      <c r="CSP134" s="277"/>
      <c r="CSQ134" s="277"/>
      <c r="CSR134" s="277"/>
      <c r="CSS134" s="277"/>
      <c r="CST134" s="277"/>
      <c r="CSU134" s="277"/>
      <c r="CSV134" s="277"/>
      <c r="CSW134" s="277"/>
      <c r="CSX134" s="277"/>
      <c r="CSY134" s="277"/>
      <c r="CSZ134" s="277"/>
      <c r="CTA134" s="277"/>
      <c r="CTB134" s="277"/>
      <c r="CTC134" s="277"/>
      <c r="CTD134" s="277"/>
      <c r="CTE134" s="277"/>
      <c r="CTF134" s="277"/>
      <c r="CTG134" s="277"/>
      <c r="CTH134" s="277"/>
      <c r="CTI134" s="277"/>
      <c r="CTJ134" s="277"/>
      <c r="CTK134" s="277"/>
      <c r="CTL134" s="277"/>
      <c r="CTM134" s="277"/>
      <c r="CTN134" s="277"/>
      <c r="CTO134" s="277"/>
      <c r="CTP134" s="277"/>
      <c r="CTQ134" s="277"/>
      <c r="CTR134" s="277"/>
      <c r="CTS134" s="277"/>
      <c r="CTT134" s="277"/>
      <c r="CTU134" s="277"/>
      <c r="CTV134" s="277"/>
      <c r="CTW134" s="277"/>
      <c r="CTX134" s="277"/>
      <c r="CTY134" s="277"/>
      <c r="CTZ134" s="277"/>
      <c r="CUA134" s="277"/>
      <c r="CUB134" s="277"/>
      <c r="CUC134" s="277"/>
      <c r="CUD134" s="277"/>
      <c r="CUE134" s="277"/>
      <c r="CUF134" s="277"/>
      <c r="CUG134" s="277"/>
      <c r="CUH134" s="277"/>
      <c r="CUI134" s="277"/>
      <c r="CUJ134" s="277"/>
      <c r="CUK134" s="277"/>
      <c r="CUL134" s="277"/>
      <c r="CUM134" s="277"/>
      <c r="CUN134" s="277"/>
      <c r="CUO134" s="277"/>
      <c r="CUP134" s="277"/>
      <c r="CUQ134" s="277"/>
      <c r="CUR134" s="277"/>
      <c r="CUS134" s="277"/>
      <c r="CUT134" s="277"/>
      <c r="CUU134" s="277"/>
      <c r="CUV134" s="277"/>
      <c r="CUW134" s="277"/>
      <c r="CUX134" s="277"/>
      <c r="CUY134" s="277"/>
      <c r="CUZ134" s="277"/>
      <c r="CVA134" s="277"/>
      <c r="CVB134" s="277"/>
      <c r="CVC134" s="277"/>
      <c r="CVD134" s="277"/>
      <c r="CVE134" s="277"/>
      <c r="CVF134" s="277"/>
      <c r="CVG134" s="277"/>
      <c r="CVH134" s="277"/>
      <c r="CVI134" s="277"/>
      <c r="CVJ134" s="277"/>
      <c r="CVK134" s="277"/>
      <c r="CVL134" s="277"/>
      <c r="CVM134" s="277"/>
      <c r="CVN134" s="277"/>
      <c r="CVO134" s="277"/>
      <c r="CVP134" s="277"/>
      <c r="CVQ134" s="277"/>
      <c r="CVR134" s="277"/>
      <c r="CVS134" s="277"/>
      <c r="CVT134" s="277"/>
      <c r="CVU134" s="277"/>
      <c r="CVV134" s="277"/>
      <c r="CVW134" s="277"/>
      <c r="CVX134" s="277"/>
      <c r="CVY134" s="277"/>
      <c r="CVZ134" s="277"/>
      <c r="CWA134" s="277"/>
      <c r="CWB134" s="277"/>
      <c r="CWC134" s="277"/>
      <c r="CWD134" s="277"/>
      <c r="CWE134" s="277"/>
      <c r="CWF134" s="277"/>
      <c r="CWG134" s="277"/>
      <c r="CWH134" s="277"/>
      <c r="CWI134" s="277"/>
      <c r="CWJ134" s="277"/>
      <c r="CWK134" s="277"/>
      <c r="CWL134" s="277"/>
      <c r="CWM134" s="277"/>
      <c r="CWN134" s="277"/>
      <c r="CWO134" s="277"/>
      <c r="CWP134" s="277"/>
      <c r="CWQ134" s="277"/>
      <c r="CWR134" s="277"/>
      <c r="CWS134" s="277"/>
      <c r="CWT134" s="277"/>
      <c r="CWU134" s="277"/>
      <c r="CWV134" s="277"/>
      <c r="CWW134" s="277"/>
      <c r="CWX134" s="277"/>
      <c r="CWY134" s="277"/>
      <c r="CWZ134" s="277"/>
      <c r="CXA134" s="277"/>
      <c r="CXB134" s="277"/>
      <c r="CXC134" s="277"/>
      <c r="CXD134" s="277"/>
      <c r="CXE134" s="277"/>
      <c r="CXF134" s="277"/>
      <c r="CXG134" s="277"/>
      <c r="CXH134" s="277"/>
      <c r="CXI134" s="277"/>
      <c r="CXJ134" s="277"/>
      <c r="CXK134" s="277"/>
      <c r="CXL134" s="277"/>
      <c r="CXM134" s="277"/>
      <c r="CXN134" s="277"/>
      <c r="CXO134" s="277"/>
      <c r="CXP134" s="277"/>
      <c r="CXQ134" s="277"/>
      <c r="CXR134" s="277"/>
      <c r="CXS134" s="277"/>
      <c r="CXT134" s="277"/>
      <c r="CXU134" s="277"/>
      <c r="CXV134" s="277"/>
      <c r="CXW134" s="277"/>
      <c r="CXX134" s="277"/>
      <c r="CXY134" s="277"/>
      <c r="CXZ134" s="277"/>
      <c r="CYA134" s="277"/>
      <c r="CYB134" s="277"/>
      <c r="CYC134" s="277"/>
      <c r="CYD134" s="277"/>
      <c r="CYE134" s="277"/>
      <c r="CYF134" s="277"/>
      <c r="CYG134" s="277"/>
      <c r="CYH134" s="277"/>
      <c r="CYI134" s="277"/>
      <c r="CYJ134" s="277"/>
      <c r="CYK134" s="277"/>
      <c r="CYL134" s="277"/>
      <c r="CYM134" s="277"/>
      <c r="CYN134" s="277"/>
      <c r="CYO134" s="277"/>
      <c r="CYP134" s="277"/>
      <c r="CYQ134" s="277"/>
      <c r="CYR134" s="277"/>
      <c r="CYS134" s="277"/>
      <c r="CYT134" s="277"/>
      <c r="CYU134" s="277"/>
      <c r="CYV134" s="277"/>
      <c r="CYW134" s="277"/>
      <c r="CYX134" s="277"/>
      <c r="CYY134" s="277"/>
      <c r="CYZ134" s="277"/>
      <c r="CZA134" s="277"/>
      <c r="CZB134" s="277"/>
      <c r="CZC134" s="277"/>
      <c r="CZD134" s="277"/>
      <c r="CZE134" s="277"/>
      <c r="CZF134" s="277"/>
      <c r="CZG134" s="277"/>
      <c r="CZH134" s="277"/>
      <c r="CZI134" s="277"/>
      <c r="CZJ134" s="277"/>
      <c r="CZK134" s="277"/>
      <c r="CZL134" s="277"/>
      <c r="CZM134" s="277"/>
      <c r="CZN134" s="277"/>
      <c r="CZO134" s="277"/>
      <c r="CZP134" s="277"/>
      <c r="CZQ134" s="277"/>
      <c r="CZR134" s="277"/>
      <c r="CZS134" s="277"/>
      <c r="CZT134" s="277"/>
      <c r="CZU134" s="277"/>
      <c r="CZV134" s="277"/>
      <c r="CZW134" s="277"/>
      <c r="CZX134" s="277"/>
      <c r="CZY134" s="277"/>
      <c r="CZZ134" s="277"/>
      <c r="DAA134" s="277"/>
      <c r="DAB134" s="277"/>
      <c r="DAC134" s="277"/>
      <c r="DAD134" s="277"/>
      <c r="DAE134" s="277"/>
      <c r="DAF134" s="277"/>
      <c r="DAG134" s="277"/>
      <c r="DAH134" s="277"/>
      <c r="DAI134" s="277"/>
      <c r="DAJ134" s="277"/>
      <c r="DAK134" s="277"/>
      <c r="DAL134" s="277"/>
      <c r="DAM134" s="277"/>
      <c r="DAN134" s="277"/>
      <c r="DAO134" s="277"/>
      <c r="DAP134" s="277"/>
      <c r="DAQ134" s="277"/>
      <c r="DAR134" s="277"/>
      <c r="DAS134" s="277"/>
      <c r="DAT134" s="277"/>
      <c r="DAU134" s="277"/>
      <c r="DAV134" s="277"/>
      <c r="DAW134" s="277"/>
      <c r="DAX134" s="277"/>
      <c r="DAY134" s="277"/>
      <c r="DAZ134" s="277"/>
      <c r="DBA134" s="277"/>
      <c r="DBB134" s="277"/>
      <c r="DBC134" s="277"/>
      <c r="DBD134" s="277"/>
      <c r="DBE134" s="277"/>
      <c r="DBF134" s="277"/>
      <c r="DBG134" s="277"/>
      <c r="DBH134" s="277"/>
      <c r="DBI134" s="277"/>
      <c r="DBJ134" s="277"/>
      <c r="DBK134" s="277"/>
      <c r="DBL134" s="277"/>
      <c r="DBM134" s="277"/>
      <c r="DBN134" s="277"/>
      <c r="DBO134" s="277"/>
      <c r="DBP134" s="277"/>
      <c r="DBQ134" s="277"/>
      <c r="DBR134" s="277"/>
      <c r="DBS134" s="277"/>
      <c r="DBT134" s="277"/>
      <c r="DBU134" s="277"/>
      <c r="DBV134" s="277"/>
      <c r="DBW134" s="277"/>
      <c r="DBX134" s="277"/>
      <c r="DBY134" s="277"/>
      <c r="DBZ134" s="277"/>
      <c r="DCA134" s="277"/>
      <c r="DCB134" s="277"/>
      <c r="DCC134" s="277"/>
      <c r="DCD134" s="277"/>
      <c r="DCE134" s="277"/>
      <c r="DCF134" s="277"/>
      <c r="DCG134" s="277"/>
      <c r="DCH134" s="277"/>
      <c r="DCI134" s="277"/>
      <c r="DCJ134" s="277"/>
      <c r="DCK134" s="277"/>
      <c r="DCL134" s="277"/>
      <c r="DCM134" s="277"/>
      <c r="DCN134" s="277"/>
      <c r="DCO134" s="277"/>
      <c r="DCP134" s="277"/>
      <c r="DCQ134" s="277"/>
      <c r="DCR134" s="277"/>
      <c r="DCS134" s="277"/>
      <c r="DCT134" s="277"/>
      <c r="DCU134" s="277"/>
      <c r="DCV134" s="277"/>
      <c r="DCW134" s="277"/>
      <c r="DCX134" s="277"/>
      <c r="DCY134" s="277"/>
      <c r="DCZ134" s="277"/>
      <c r="DDA134" s="277"/>
      <c r="DDB134" s="277"/>
      <c r="DDC134" s="277"/>
      <c r="DDD134" s="277"/>
      <c r="DDE134" s="277"/>
      <c r="DDF134" s="277"/>
      <c r="DDG134" s="277"/>
      <c r="DDH134" s="277"/>
      <c r="DDI134" s="277"/>
      <c r="DDJ134" s="277"/>
      <c r="DDK134" s="277"/>
      <c r="DDL134" s="277"/>
      <c r="DDM134" s="277"/>
      <c r="DDN134" s="277"/>
      <c r="DDO134" s="277"/>
      <c r="DDP134" s="277"/>
      <c r="DDQ134" s="277"/>
      <c r="DDR134" s="277"/>
      <c r="DDS134" s="277"/>
      <c r="DDT134" s="277"/>
      <c r="DDU134" s="277"/>
      <c r="DDV134" s="277"/>
      <c r="DDW134" s="277"/>
      <c r="DDX134" s="277"/>
      <c r="DDY134" s="277"/>
      <c r="DDZ134" s="277"/>
      <c r="DEA134" s="277"/>
      <c r="DEB134" s="277"/>
      <c r="DEC134" s="277"/>
      <c r="DED134" s="277"/>
      <c r="DEE134" s="277"/>
      <c r="DEF134" s="277"/>
      <c r="DEG134" s="277"/>
      <c r="DEH134" s="277"/>
      <c r="DEI134" s="277"/>
      <c r="DEJ134" s="277"/>
      <c r="DEK134" s="277"/>
      <c r="DEL134" s="277"/>
      <c r="DEM134" s="277"/>
      <c r="DEN134" s="277"/>
      <c r="DEO134" s="277"/>
      <c r="DEP134" s="277"/>
      <c r="DEQ134" s="277"/>
      <c r="DER134" s="277"/>
      <c r="DES134" s="277"/>
      <c r="DET134" s="277"/>
      <c r="DEU134" s="277"/>
      <c r="DEV134" s="277"/>
      <c r="DEW134" s="277"/>
      <c r="DEX134" s="277"/>
      <c r="DEY134" s="277"/>
      <c r="DEZ134" s="277"/>
      <c r="DFA134" s="277"/>
      <c r="DFB134" s="277"/>
      <c r="DFC134" s="277"/>
      <c r="DFD134" s="277"/>
      <c r="DFE134" s="277"/>
      <c r="DFF134" s="277"/>
      <c r="DFG134" s="277"/>
      <c r="DFH134" s="277"/>
      <c r="DFI134" s="277"/>
      <c r="DFJ134" s="277"/>
      <c r="DFK134" s="277"/>
      <c r="DFL134" s="277"/>
      <c r="DFM134" s="277"/>
      <c r="DFN134" s="277"/>
      <c r="DFO134" s="277"/>
      <c r="DFP134" s="277"/>
      <c r="DFQ134" s="277"/>
      <c r="DFR134" s="277"/>
      <c r="DFS134" s="277"/>
      <c r="DFT134" s="277"/>
      <c r="DFU134" s="277"/>
      <c r="DFV134" s="277"/>
      <c r="DFW134" s="277"/>
      <c r="DFX134" s="277"/>
      <c r="DFY134" s="277"/>
      <c r="DFZ134" s="277"/>
      <c r="DGA134" s="277"/>
      <c r="DGB134" s="277"/>
      <c r="DGC134" s="277"/>
      <c r="DGD134" s="277"/>
      <c r="DGE134" s="277"/>
      <c r="DGF134" s="277"/>
      <c r="DGG134" s="277"/>
      <c r="DGH134" s="277"/>
      <c r="DGI134" s="277"/>
      <c r="DGJ134" s="277"/>
      <c r="DGK134" s="277"/>
      <c r="DGL134" s="277"/>
      <c r="DGM134" s="277"/>
      <c r="DGN134" s="277"/>
      <c r="DGO134" s="277"/>
      <c r="DGP134" s="277"/>
      <c r="DGQ134" s="277"/>
      <c r="DGR134" s="277"/>
      <c r="DGS134" s="277"/>
      <c r="DGT134" s="277"/>
      <c r="DGU134" s="277"/>
      <c r="DGV134" s="277"/>
      <c r="DGW134" s="277"/>
      <c r="DGX134" s="277"/>
      <c r="DGY134" s="277"/>
      <c r="DGZ134" s="277"/>
      <c r="DHA134" s="277"/>
      <c r="DHB134" s="277"/>
      <c r="DHC134" s="277"/>
      <c r="DHD134" s="277"/>
      <c r="DHE134" s="277"/>
      <c r="DHF134" s="277"/>
      <c r="DHG134" s="277"/>
      <c r="DHH134" s="277"/>
      <c r="DHI134" s="277"/>
      <c r="DHJ134" s="277"/>
      <c r="DHK134" s="277"/>
      <c r="DHL134" s="277"/>
      <c r="DHM134" s="277"/>
      <c r="DHN134" s="277"/>
      <c r="DHO134" s="277"/>
      <c r="DHP134" s="277"/>
      <c r="DHQ134" s="277"/>
      <c r="DHR134" s="277"/>
      <c r="DHS134" s="277"/>
      <c r="DHT134" s="277"/>
      <c r="DHU134" s="277"/>
      <c r="DHV134" s="277"/>
      <c r="DHW134" s="277"/>
      <c r="DHX134" s="277"/>
      <c r="DHY134" s="277"/>
      <c r="DHZ134" s="277"/>
      <c r="DIA134" s="277"/>
      <c r="DIB134" s="277"/>
      <c r="DIC134" s="277"/>
      <c r="DID134" s="277"/>
      <c r="DIE134" s="277"/>
      <c r="DIF134" s="277"/>
      <c r="DIG134" s="277"/>
      <c r="DIH134" s="277"/>
      <c r="DII134" s="277"/>
      <c r="DIJ134" s="277"/>
      <c r="DIK134" s="277"/>
      <c r="DIL134" s="277"/>
      <c r="DIM134" s="277"/>
      <c r="DIN134" s="277"/>
      <c r="DIO134" s="277"/>
      <c r="DIP134" s="277"/>
      <c r="DIQ134" s="277"/>
      <c r="DIR134" s="277"/>
      <c r="DIS134" s="277"/>
      <c r="DIT134" s="277"/>
      <c r="DIU134" s="277"/>
      <c r="DIV134" s="277"/>
      <c r="DIW134" s="277"/>
      <c r="DIX134" s="277"/>
      <c r="DIY134" s="277"/>
      <c r="DIZ134" s="277"/>
      <c r="DJA134" s="277"/>
      <c r="DJB134" s="277"/>
      <c r="DJC134" s="277"/>
      <c r="DJD134" s="277"/>
      <c r="DJE134" s="277"/>
      <c r="DJF134" s="277"/>
      <c r="DJG134" s="277"/>
      <c r="DJH134" s="277"/>
      <c r="DJI134" s="277"/>
      <c r="DJJ134" s="277"/>
      <c r="DJK134" s="277"/>
      <c r="DJL134" s="277"/>
      <c r="DJM134" s="277"/>
      <c r="DJN134" s="277"/>
      <c r="DJO134" s="277"/>
      <c r="DJP134" s="277"/>
      <c r="DJQ134" s="277"/>
      <c r="DJR134" s="277"/>
      <c r="DJS134" s="277"/>
      <c r="DJT134" s="277"/>
      <c r="DJU134" s="277"/>
      <c r="DJV134" s="277"/>
      <c r="DJW134" s="277"/>
      <c r="DJX134" s="277"/>
      <c r="DJY134" s="277"/>
      <c r="DJZ134" s="277"/>
      <c r="DKA134" s="277"/>
      <c r="DKB134" s="277"/>
      <c r="DKC134" s="277"/>
      <c r="DKD134" s="277"/>
      <c r="DKE134" s="277"/>
      <c r="DKF134" s="277"/>
      <c r="DKG134" s="277"/>
      <c r="DKH134" s="277"/>
      <c r="DKI134" s="277"/>
      <c r="DKJ134" s="277"/>
      <c r="DKK134" s="277"/>
      <c r="DKL134" s="277"/>
      <c r="DKM134" s="277"/>
      <c r="DKN134" s="277"/>
      <c r="DKO134" s="277"/>
      <c r="DKP134" s="277"/>
      <c r="DKQ134" s="277"/>
      <c r="DKR134" s="277"/>
      <c r="DKS134" s="277"/>
      <c r="DKT134" s="277"/>
      <c r="DKU134" s="277"/>
      <c r="DKV134" s="277"/>
      <c r="DKW134" s="277"/>
      <c r="DKX134" s="277"/>
      <c r="DKY134" s="277"/>
      <c r="DKZ134" s="277"/>
      <c r="DLA134" s="277"/>
      <c r="DLB134" s="277"/>
      <c r="DLC134" s="277"/>
      <c r="DLD134" s="277"/>
      <c r="DLE134" s="277"/>
      <c r="DLF134" s="277"/>
      <c r="DLG134" s="277"/>
      <c r="DLH134" s="277"/>
      <c r="DLI134" s="277"/>
      <c r="DLJ134" s="277"/>
      <c r="DLK134" s="277"/>
      <c r="DLL134" s="277"/>
      <c r="DLM134" s="277"/>
      <c r="DLN134" s="277"/>
      <c r="DLO134" s="277"/>
      <c r="DLP134" s="277"/>
      <c r="DLQ134" s="277"/>
      <c r="DLR134" s="277"/>
      <c r="DLS134" s="277"/>
      <c r="DLT134" s="277"/>
      <c r="DLU134" s="277"/>
      <c r="DLV134" s="277"/>
      <c r="DLW134" s="277"/>
      <c r="DLX134" s="277"/>
      <c r="DLY134" s="277"/>
      <c r="DLZ134" s="277"/>
      <c r="DMA134" s="277"/>
      <c r="DMB134" s="277"/>
      <c r="DMC134" s="277"/>
      <c r="DMD134" s="277"/>
      <c r="DME134" s="277"/>
      <c r="DMF134" s="277"/>
      <c r="DMG134" s="277"/>
      <c r="DMH134" s="277"/>
      <c r="DMI134" s="277"/>
      <c r="DMJ134" s="277"/>
      <c r="DMK134" s="277"/>
      <c r="DML134" s="277"/>
      <c r="DMM134" s="277"/>
      <c r="DMN134" s="277"/>
      <c r="DMO134" s="277"/>
      <c r="DMP134" s="277"/>
      <c r="DMQ134" s="277"/>
      <c r="DMR134" s="277"/>
      <c r="DMS134" s="277"/>
      <c r="DMT134" s="277"/>
      <c r="DMU134" s="277"/>
      <c r="DMV134" s="277"/>
      <c r="DMW134" s="277"/>
      <c r="DMX134" s="277"/>
      <c r="DMY134" s="277"/>
      <c r="DMZ134" s="277"/>
      <c r="DNA134" s="277"/>
      <c r="DNB134" s="277"/>
      <c r="DNC134" s="277"/>
      <c r="DND134" s="277"/>
      <c r="DNE134" s="277"/>
      <c r="DNF134" s="277"/>
      <c r="DNG134" s="277"/>
      <c r="DNH134" s="277"/>
      <c r="DNI134" s="277"/>
      <c r="DNJ134" s="277"/>
      <c r="DNK134" s="277"/>
      <c r="DNL134" s="277"/>
      <c r="DNM134" s="277"/>
      <c r="DNN134" s="277"/>
      <c r="DNO134" s="277"/>
      <c r="DNP134" s="277"/>
      <c r="DNQ134" s="277"/>
      <c r="DNR134" s="277"/>
      <c r="DNS134" s="277"/>
      <c r="DNT134" s="277"/>
      <c r="DNU134" s="277"/>
      <c r="DNV134" s="277"/>
      <c r="DNW134" s="277"/>
      <c r="DNX134" s="277"/>
      <c r="DNY134" s="277"/>
      <c r="DNZ134" s="277"/>
      <c r="DOA134" s="277"/>
      <c r="DOB134" s="277"/>
      <c r="DOC134" s="277"/>
      <c r="DOD134" s="277"/>
      <c r="DOE134" s="277"/>
      <c r="DOF134" s="277"/>
      <c r="DOG134" s="277"/>
      <c r="DOH134" s="277"/>
      <c r="DOI134" s="277"/>
      <c r="DOJ134" s="277"/>
      <c r="DOK134" s="277"/>
      <c r="DOL134" s="277"/>
      <c r="DOM134" s="277"/>
      <c r="DON134" s="277"/>
      <c r="DOO134" s="277"/>
      <c r="DOP134" s="277"/>
      <c r="DOQ134" s="277"/>
      <c r="DOR134" s="277"/>
      <c r="DOS134" s="277"/>
      <c r="DOT134" s="277"/>
      <c r="DOU134" s="277"/>
      <c r="DOV134" s="277"/>
      <c r="DOW134" s="277"/>
      <c r="DOX134" s="277"/>
      <c r="DOY134" s="277"/>
      <c r="DOZ134" s="277"/>
      <c r="DPA134" s="277"/>
      <c r="DPB134" s="277"/>
      <c r="DPC134" s="277"/>
      <c r="DPD134" s="277"/>
      <c r="DPE134" s="277"/>
      <c r="DPF134" s="277"/>
      <c r="DPG134" s="277"/>
      <c r="DPH134" s="277"/>
      <c r="DPI134" s="277"/>
      <c r="DPJ134" s="277"/>
      <c r="DPK134" s="277"/>
      <c r="DPL134" s="277"/>
      <c r="DPM134" s="277"/>
      <c r="DPN134" s="277"/>
      <c r="DPO134" s="277"/>
      <c r="DPP134" s="277"/>
      <c r="DPQ134" s="277"/>
      <c r="DPR134" s="277"/>
      <c r="DPS134" s="277"/>
      <c r="DPT134" s="277"/>
      <c r="DPU134" s="277"/>
      <c r="DPV134" s="277"/>
      <c r="DPW134" s="277"/>
      <c r="DPX134" s="277"/>
      <c r="DPY134" s="277"/>
      <c r="DPZ134" s="277"/>
      <c r="DQA134" s="277"/>
      <c r="DQB134" s="277"/>
      <c r="DQC134" s="277"/>
      <c r="DQD134" s="277"/>
      <c r="DQE134" s="277"/>
      <c r="DQF134" s="277"/>
      <c r="DQG134" s="277"/>
      <c r="DQH134" s="277"/>
      <c r="DQI134" s="277"/>
      <c r="DQJ134" s="277"/>
      <c r="DQK134" s="277"/>
      <c r="DQL134" s="277"/>
      <c r="DQM134" s="277"/>
      <c r="DQN134" s="277"/>
      <c r="DQO134" s="277"/>
      <c r="DQP134" s="277"/>
      <c r="DQQ134" s="277"/>
      <c r="DQR134" s="277"/>
      <c r="DQS134" s="277"/>
      <c r="DQT134" s="277"/>
      <c r="DQU134" s="277"/>
      <c r="DQV134" s="277"/>
      <c r="DQW134" s="277"/>
      <c r="DQX134" s="277"/>
      <c r="DQY134" s="277"/>
      <c r="DQZ134" s="277"/>
      <c r="DRA134" s="277"/>
      <c r="DRB134" s="277"/>
      <c r="DRC134" s="277"/>
      <c r="DRD134" s="277"/>
      <c r="DRE134" s="277"/>
      <c r="DRF134" s="277"/>
      <c r="DRG134" s="277"/>
      <c r="DRH134" s="277"/>
      <c r="DRI134" s="277"/>
      <c r="DRJ134" s="277"/>
      <c r="DRK134" s="277"/>
      <c r="DRL134" s="277"/>
      <c r="DRM134" s="277"/>
      <c r="DRN134" s="277"/>
      <c r="DRO134" s="277"/>
      <c r="DRP134" s="277"/>
      <c r="DRQ134" s="277"/>
      <c r="DRR134" s="277"/>
      <c r="DRS134" s="277"/>
      <c r="DRT134" s="277"/>
      <c r="DRU134" s="277"/>
      <c r="DRV134" s="277"/>
      <c r="DRW134" s="277"/>
      <c r="DRX134" s="277"/>
      <c r="DRY134" s="277"/>
      <c r="DRZ134" s="277"/>
      <c r="DSA134" s="277"/>
      <c r="DSB134" s="277"/>
      <c r="DSC134" s="277"/>
      <c r="DSD134" s="277"/>
      <c r="DSE134" s="277"/>
      <c r="DSF134" s="277"/>
      <c r="DSG134" s="277"/>
      <c r="DSH134" s="277"/>
      <c r="DSI134" s="277"/>
      <c r="DSJ134" s="277"/>
      <c r="DSK134" s="277"/>
      <c r="DSL134" s="277"/>
      <c r="DSM134" s="277"/>
      <c r="DSN134" s="277"/>
      <c r="DSO134" s="277"/>
      <c r="DSP134" s="277"/>
      <c r="DSQ134" s="277"/>
      <c r="DSR134" s="277"/>
      <c r="DSS134" s="277"/>
      <c r="DST134" s="277"/>
      <c r="DSU134" s="277"/>
      <c r="DSV134" s="277"/>
      <c r="DSW134" s="277"/>
      <c r="DSX134" s="277"/>
      <c r="DSY134" s="277"/>
      <c r="DSZ134" s="277"/>
      <c r="DTA134" s="277"/>
      <c r="DTB134" s="277"/>
      <c r="DTC134" s="277"/>
      <c r="DTD134" s="277"/>
      <c r="DTE134" s="277"/>
      <c r="DTF134" s="277"/>
      <c r="DTG134" s="277"/>
      <c r="DTH134" s="277"/>
      <c r="DTI134" s="277"/>
      <c r="DTJ134" s="277"/>
      <c r="DTK134" s="277"/>
      <c r="DTL134" s="277"/>
      <c r="DTM134" s="277"/>
      <c r="DTN134" s="277"/>
      <c r="DTO134" s="277"/>
      <c r="DTP134" s="277"/>
      <c r="DTQ134" s="277"/>
      <c r="DTR134" s="277"/>
      <c r="DTS134" s="277"/>
      <c r="DTT134" s="277"/>
      <c r="DTU134" s="277"/>
      <c r="DTV134" s="277"/>
      <c r="DTW134" s="277"/>
      <c r="DTX134" s="277"/>
      <c r="DTY134" s="277"/>
      <c r="DTZ134" s="277"/>
      <c r="DUA134" s="277"/>
      <c r="DUB134" s="277"/>
      <c r="DUC134" s="277"/>
      <c r="DUD134" s="277"/>
      <c r="DUE134" s="277"/>
      <c r="DUF134" s="277"/>
      <c r="DUG134" s="277"/>
      <c r="DUH134" s="277"/>
      <c r="DUI134" s="277"/>
      <c r="DUJ134" s="277"/>
      <c r="DUK134" s="277"/>
      <c r="DUL134" s="277"/>
      <c r="DUM134" s="277"/>
      <c r="DUN134" s="277"/>
      <c r="DUO134" s="277"/>
      <c r="DUP134" s="277"/>
      <c r="DUQ134" s="277"/>
      <c r="DUR134" s="277"/>
      <c r="DUS134" s="277"/>
      <c r="DUT134" s="277"/>
      <c r="DUU134" s="277"/>
      <c r="DUV134" s="277"/>
      <c r="DUW134" s="277"/>
      <c r="DUX134" s="277"/>
      <c r="DUY134" s="277"/>
      <c r="DUZ134" s="277"/>
      <c r="DVA134" s="277"/>
      <c r="DVB134" s="277"/>
      <c r="DVC134" s="277"/>
      <c r="DVD134" s="277"/>
      <c r="DVE134" s="277"/>
      <c r="DVF134" s="277"/>
      <c r="DVG134" s="277"/>
      <c r="DVH134" s="277"/>
      <c r="DVI134" s="277"/>
      <c r="DVJ134" s="277"/>
      <c r="DVK134" s="277"/>
      <c r="DVL134" s="277"/>
      <c r="DVM134" s="277"/>
      <c r="DVN134" s="277"/>
      <c r="DVO134" s="277"/>
      <c r="DVP134" s="277"/>
      <c r="DVQ134" s="277"/>
      <c r="DVR134" s="277"/>
      <c r="DVS134" s="277"/>
      <c r="DVT134" s="277"/>
      <c r="DVU134" s="277"/>
      <c r="DVV134" s="277"/>
      <c r="DVW134" s="277"/>
      <c r="DVX134" s="277"/>
      <c r="DVY134" s="277"/>
      <c r="DVZ134" s="277"/>
      <c r="DWA134" s="277"/>
      <c r="DWB134" s="277"/>
      <c r="DWC134" s="277"/>
      <c r="DWD134" s="277"/>
      <c r="DWE134" s="277"/>
      <c r="DWF134" s="277"/>
      <c r="DWG134" s="277"/>
      <c r="DWH134" s="277"/>
      <c r="DWI134" s="277"/>
      <c r="DWJ134" s="277"/>
      <c r="DWK134" s="277"/>
      <c r="DWL134" s="277"/>
      <c r="DWM134" s="277"/>
      <c r="DWN134" s="277"/>
      <c r="DWO134" s="277"/>
      <c r="DWP134" s="277"/>
      <c r="DWQ134" s="277"/>
      <c r="DWR134" s="277"/>
      <c r="DWS134" s="277"/>
      <c r="DWT134" s="277"/>
      <c r="DWU134" s="277"/>
      <c r="DWV134" s="277"/>
      <c r="DWW134" s="277"/>
      <c r="DWX134" s="277"/>
      <c r="DWY134" s="277"/>
      <c r="DWZ134" s="277"/>
      <c r="DXA134" s="277"/>
      <c r="DXB134" s="277"/>
      <c r="DXC134" s="277"/>
      <c r="DXD134" s="277"/>
      <c r="DXE134" s="277"/>
      <c r="DXF134" s="277"/>
      <c r="DXG134" s="277"/>
      <c r="DXH134" s="277"/>
      <c r="DXI134" s="277"/>
      <c r="DXJ134" s="277"/>
      <c r="DXK134" s="277"/>
      <c r="DXL134" s="277"/>
      <c r="DXM134" s="277"/>
      <c r="DXN134" s="277"/>
      <c r="DXO134" s="277"/>
      <c r="DXP134" s="277"/>
      <c r="DXQ134" s="277"/>
      <c r="DXR134" s="277"/>
      <c r="DXS134" s="277"/>
      <c r="DXT134" s="277"/>
      <c r="DXU134" s="277"/>
      <c r="DXV134" s="277"/>
      <c r="DXW134" s="277"/>
      <c r="DXX134" s="277"/>
      <c r="DXY134" s="277"/>
      <c r="DXZ134" s="277"/>
      <c r="DYA134" s="277"/>
      <c r="DYB134" s="277"/>
      <c r="DYC134" s="277"/>
      <c r="DYD134" s="277"/>
      <c r="DYE134" s="277"/>
      <c r="DYF134" s="277"/>
      <c r="DYG134" s="277"/>
      <c r="DYH134" s="277"/>
      <c r="DYI134" s="277"/>
      <c r="DYJ134" s="277"/>
      <c r="DYK134" s="277"/>
      <c r="DYL134" s="277"/>
      <c r="DYM134" s="277"/>
      <c r="DYN134" s="277"/>
      <c r="DYO134" s="277"/>
      <c r="DYP134" s="277"/>
      <c r="DYQ134" s="277"/>
      <c r="DYR134" s="277"/>
      <c r="DYS134" s="277"/>
      <c r="DYT134" s="277"/>
      <c r="DYU134" s="277"/>
      <c r="DYV134" s="277"/>
      <c r="DYW134" s="277"/>
      <c r="DYX134" s="277"/>
      <c r="DYY134" s="277"/>
      <c r="DYZ134" s="277"/>
      <c r="DZA134" s="277"/>
      <c r="DZB134" s="277"/>
      <c r="DZC134" s="277"/>
      <c r="DZD134" s="277"/>
      <c r="DZE134" s="277"/>
      <c r="DZF134" s="277"/>
      <c r="DZG134" s="277"/>
      <c r="DZH134" s="277"/>
      <c r="DZI134" s="277"/>
      <c r="DZJ134" s="277"/>
      <c r="DZK134" s="277"/>
      <c r="DZL134" s="277"/>
      <c r="DZM134" s="277"/>
      <c r="DZN134" s="277"/>
      <c r="DZO134" s="277"/>
      <c r="DZP134" s="277"/>
      <c r="DZQ134" s="277"/>
      <c r="DZR134" s="277"/>
      <c r="DZS134" s="277"/>
      <c r="DZT134" s="277"/>
      <c r="DZU134" s="277"/>
      <c r="DZV134" s="277"/>
      <c r="DZW134" s="277"/>
      <c r="DZX134" s="277"/>
      <c r="DZY134" s="277"/>
      <c r="DZZ134" s="277"/>
      <c r="EAA134" s="277"/>
      <c r="EAB134" s="277"/>
      <c r="EAC134" s="277"/>
      <c r="EAD134" s="277"/>
      <c r="EAE134" s="277"/>
      <c r="EAF134" s="277"/>
      <c r="EAG134" s="277"/>
      <c r="EAH134" s="277"/>
      <c r="EAI134" s="277"/>
      <c r="EAJ134" s="277"/>
      <c r="EAK134" s="277"/>
      <c r="EAL134" s="277"/>
      <c r="EAM134" s="277"/>
      <c r="EAN134" s="277"/>
      <c r="EAO134" s="277"/>
      <c r="EAP134" s="277"/>
      <c r="EAQ134" s="277"/>
      <c r="EAR134" s="277"/>
      <c r="EAS134" s="277"/>
      <c r="EAT134" s="277"/>
      <c r="EAU134" s="277"/>
      <c r="EAV134" s="277"/>
      <c r="EAW134" s="277"/>
      <c r="EAX134" s="277"/>
      <c r="EAY134" s="277"/>
      <c r="EAZ134" s="277"/>
      <c r="EBA134" s="277"/>
      <c r="EBB134" s="277"/>
      <c r="EBC134" s="277"/>
      <c r="EBD134" s="277"/>
      <c r="EBE134" s="277"/>
      <c r="EBF134" s="277"/>
      <c r="EBG134" s="277"/>
      <c r="EBH134" s="277"/>
      <c r="EBI134" s="277"/>
      <c r="EBJ134" s="277"/>
      <c r="EBK134" s="277"/>
      <c r="EBL134" s="277"/>
      <c r="EBM134" s="277"/>
      <c r="EBN134" s="277"/>
      <c r="EBO134" s="277"/>
      <c r="EBP134" s="277"/>
      <c r="EBQ134" s="277"/>
      <c r="EBR134" s="277"/>
      <c r="EBS134" s="277"/>
      <c r="EBT134" s="277"/>
      <c r="EBU134" s="277"/>
      <c r="EBV134" s="277"/>
      <c r="EBW134" s="277"/>
      <c r="EBX134" s="277"/>
      <c r="EBY134" s="277"/>
      <c r="EBZ134" s="277"/>
      <c r="ECA134" s="277"/>
      <c r="ECB134" s="277"/>
      <c r="ECC134" s="277"/>
      <c r="ECD134" s="277"/>
      <c r="ECE134" s="277"/>
      <c r="ECF134" s="277"/>
      <c r="ECG134" s="277"/>
      <c r="ECH134" s="277"/>
      <c r="ECI134" s="277"/>
      <c r="ECJ134" s="277"/>
      <c r="ECK134" s="277"/>
      <c r="ECL134" s="277"/>
      <c r="ECM134" s="277"/>
      <c r="ECN134" s="277"/>
      <c r="ECO134" s="277"/>
      <c r="ECP134" s="277"/>
      <c r="ECQ134" s="277"/>
      <c r="ECR134" s="277"/>
      <c r="ECS134" s="277"/>
      <c r="ECT134" s="277"/>
      <c r="ECU134" s="277"/>
      <c r="ECV134" s="277"/>
      <c r="ECW134" s="277"/>
      <c r="ECX134" s="277"/>
      <c r="ECY134" s="277"/>
      <c r="ECZ134" s="277"/>
      <c r="EDA134" s="277"/>
      <c r="EDB134" s="277"/>
      <c r="EDC134" s="277"/>
      <c r="EDD134" s="277"/>
      <c r="EDE134" s="277"/>
      <c r="EDF134" s="277"/>
      <c r="EDG134" s="277"/>
      <c r="EDH134" s="277"/>
      <c r="EDI134" s="277"/>
      <c r="EDJ134" s="277"/>
      <c r="EDK134" s="277"/>
      <c r="EDL134" s="277"/>
      <c r="EDM134" s="277"/>
      <c r="EDN134" s="277"/>
      <c r="EDO134" s="277"/>
      <c r="EDP134" s="277"/>
      <c r="EDQ134" s="277"/>
      <c r="EDR134" s="277"/>
      <c r="EDS134" s="277"/>
      <c r="EDT134" s="277"/>
      <c r="EDU134" s="277"/>
      <c r="EDV134" s="277"/>
      <c r="EDW134" s="277"/>
      <c r="EDX134" s="277"/>
      <c r="EDY134" s="277"/>
      <c r="EDZ134" s="277"/>
      <c r="EEA134" s="277"/>
      <c r="EEB134" s="277"/>
      <c r="EEC134" s="277"/>
      <c r="EED134" s="277"/>
      <c r="EEE134" s="277"/>
      <c r="EEF134" s="277"/>
      <c r="EEG134" s="277"/>
      <c r="EEH134" s="277"/>
      <c r="EEI134" s="277"/>
      <c r="EEJ134" s="277"/>
      <c r="EEK134" s="277"/>
      <c r="EEL134" s="277"/>
      <c r="EEM134" s="277"/>
      <c r="EEN134" s="277"/>
      <c r="EEO134" s="277"/>
      <c r="EEP134" s="277"/>
      <c r="EEQ134" s="277"/>
      <c r="EER134" s="277"/>
      <c r="EES134" s="277"/>
      <c r="EET134" s="277"/>
      <c r="EEU134" s="277"/>
      <c r="EEV134" s="277"/>
      <c r="EEW134" s="277"/>
      <c r="EEX134" s="277"/>
      <c r="EEY134" s="277"/>
      <c r="EEZ134" s="277"/>
      <c r="EFA134" s="277"/>
      <c r="EFB134" s="277"/>
      <c r="EFC134" s="277"/>
      <c r="EFD134" s="277"/>
      <c r="EFE134" s="277"/>
      <c r="EFF134" s="277"/>
      <c r="EFG134" s="277"/>
      <c r="EFH134" s="277"/>
      <c r="EFI134" s="277"/>
      <c r="EFJ134" s="277"/>
      <c r="EFK134" s="277"/>
      <c r="EFL134" s="277"/>
      <c r="EFM134" s="277"/>
      <c r="EFN134" s="277"/>
      <c r="EFO134" s="277"/>
      <c r="EFP134" s="277"/>
      <c r="EFQ134" s="277"/>
      <c r="EFR134" s="277"/>
      <c r="EFS134" s="277"/>
      <c r="EFT134" s="277"/>
      <c r="EFU134" s="277"/>
      <c r="EFV134" s="277"/>
      <c r="EFW134" s="277"/>
      <c r="EFX134" s="277"/>
      <c r="EFY134" s="277"/>
      <c r="EFZ134" s="277"/>
      <c r="EGA134" s="277"/>
      <c r="EGB134" s="277"/>
      <c r="EGC134" s="277"/>
      <c r="EGD134" s="277"/>
      <c r="EGE134" s="277"/>
      <c r="EGF134" s="277"/>
      <c r="EGG134" s="277"/>
      <c r="EGH134" s="277"/>
      <c r="EGI134" s="277"/>
      <c r="EGJ134" s="277"/>
      <c r="EGK134" s="277"/>
      <c r="EGL134" s="277"/>
      <c r="EGM134" s="277"/>
      <c r="EGN134" s="277"/>
      <c r="EGO134" s="277"/>
      <c r="EGP134" s="277"/>
      <c r="EGQ134" s="277"/>
      <c r="EGR134" s="277"/>
      <c r="EGS134" s="277"/>
      <c r="EGT134" s="277"/>
      <c r="EGU134" s="277"/>
      <c r="EGV134" s="277"/>
      <c r="EGW134" s="277"/>
      <c r="EGX134" s="277"/>
      <c r="EGY134" s="277"/>
      <c r="EGZ134" s="277"/>
      <c r="EHA134" s="277"/>
      <c r="EHB134" s="277"/>
      <c r="EHC134" s="277"/>
      <c r="EHD134" s="277"/>
      <c r="EHE134" s="277"/>
      <c r="EHF134" s="277"/>
      <c r="EHG134" s="277"/>
      <c r="EHH134" s="277"/>
      <c r="EHI134" s="277"/>
      <c r="EHJ134" s="277"/>
      <c r="EHK134" s="277"/>
      <c r="EHL134" s="277"/>
      <c r="EHM134" s="277"/>
      <c r="EHN134" s="277"/>
      <c r="EHO134" s="277"/>
      <c r="EHP134" s="277"/>
      <c r="EHQ134" s="277"/>
      <c r="EHR134" s="277"/>
      <c r="EHS134" s="277"/>
      <c r="EHT134" s="277"/>
      <c r="EHU134" s="277"/>
      <c r="EHV134" s="277"/>
      <c r="EHW134" s="277"/>
      <c r="EHX134" s="277"/>
      <c r="EHY134" s="277"/>
      <c r="EHZ134" s="277"/>
      <c r="EIA134" s="277"/>
      <c r="EIB134" s="277"/>
      <c r="EIC134" s="277"/>
      <c r="EID134" s="277"/>
      <c r="EIE134" s="277"/>
      <c r="EIF134" s="277"/>
      <c r="EIG134" s="277"/>
      <c r="EIH134" s="277"/>
      <c r="EII134" s="277"/>
      <c r="EIJ134" s="277"/>
      <c r="EIK134" s="277"/>
      <c r="EIL134" s="277"/>
      <c r="EIM134" s="277"/>
      <c r="EIN134" s="277"/>
      <c r="EIO134" s="277"/>
      <c r="EIP134" s="277"/>
      <c r="EIQ134" s="277"/>
      <c r="EIR134" s="277"/>
      <c r="EIS134" s="277"/>
      <c r="EIT134" s="277"/>
      <c r="EIU134" s="277"/>
      <c r="EIV134" s="277"/>
      <c r="EIW134" s="277"/>
      <c r="EIX134" s="277"/>
      <c r="EIY134" s="277"/>
      <c r="EIZ134" s="277"/>
      <c r="EJA134" s="277"/>
      <c r="EJB134" s="277"/>
      <c r="EJC134" s="277"/>
      <c r="EJD134" s="277"/>
      <c r="EJE134" s="277"/>
      <c r="EJF134" s="277"/>
      <c r="EJG134" s="277"/>
      <c r="EJH134" s="277"/>
      <c r="EJI134" s="277"/>
      <c r="EJJ134" s="277"/>
      <c r="EJK134" s="277"/>
      <c r="EJL134" s="277"/>
      <c r="EJM134" s="277"/>
      <c r="EJN134" s="277"/>
      <c r="EJO134" s="277"/>
      <c r="EJP134" s="277"/>
      <c r="EJQ134" s="277"/>
      <c r="EJR134" s="277"/>
      <c r="EJS134" s="277"/>
      <c r="EJT134" s="277"/>
      <c r="EJU134" s="277"/>
      <c r="EJV134" s="277"/>
      <c r="EJW134" s="277"/>
      <c r="EJX134" s="277"/>
      <c r="EJY134" s="277"/>
      <c r="EJZ134" s="277"/>
      <c r="EKA134" s="277"/>
      <c r="EKB134" s="277"/>
      <c r="EKC134" s="277"/>
      <c r="EKD134" s="277"/>
      <c r="EKE134" s="277"/>
      <c r="EKF134" s="277"/>
      <c r="EKG134" s="277"/>
      <c r="EKH134" s="277"/>
      <c r="EKI134" s="277"/>
      <c r="EKJ134" s="277"/>
      <c r="EKK134" s="277"/>
      <c r="EKL134" s="277"/>
      <c r="EKM134" s="277"/>
      <c r="EKN134" s="277"/>
      <c r="EKO134" s="277"/>
      <c r="EKP134" s="277"/>
      <c r="EKQ134" s="277"/>
      <c r="EKR134" s="277"/>
      <c r="EKS134" s="277"/>
      <c r="EKT134" s="277"/>
      <c r="EKU134" s="277"/>
      <c r="EKV134" s="277"/>
      <c r="EKW134" s="277"/>
      <c r="EKX134" s="277"/>
      <c r="EKY134" s="277"/>
      <c r="EKZ134" s="277"/>
      <c r="ELA134" s="277"/>
      <c r="ELB134" s="277"/>
      <c r="ELC134" s="277"/>
      <c r="ELD134" s="277"/>
      <c r="ELE134" s="277"/>
      <c r="ELF134" s="277"/>
      <c r="ELG134" s="277"/>
      <c r="ELH134" s="277"/>
      <c r="ELI134" s="277"/>
      <c r="ELJ134" s="277"/>
      <c r="ELK134" s="277"/>
      <c r="ELL134" s="277"/>
      <c r="ELM134" s="277"/>
      <c r="ELN134" s="277"/>
      <c r="ELO134" s="277"/>
      <c r="ELP134" s="277"/>
      <c r="ELQ134" s="277"/>
      <c r="ELR134" s="277"/>
      <c r="ELS134" s="277"/>
      <c r="ELT134" s="277"/>
      <c r="ELU134" s="277"/>
      <c r="ELV134" s="277"/>
      <c r="ELW134" s="277"/>
      <c r="ELX134" s="277"/>
      <c r="ELY134" s="277"/>
      <c r="ELZ134" s="277"/>
      <c r="EMA134" s="277"/>
      <c r="EMB134" s="277"/>
      <c r="EMC134" s="277"/>
      <c r="EMD134" s="277"/>
      <c r="EME134" s="277"/>
      <c r="EMF134" s="277"/>
      <c r="EMG134" s="277"/>
      <c r="EMH134" s="277"/>
      <c r="EMI134" s="277"/>
      <c r="EMJ134" s="277"/>
      <c r="EMK134" s="277"/>
      <c r="EML134" s="277"/>
      <c r="EMM134" s="277"/>
      <c r="EMN134" s="277"/>
      <c r="EMO134" s="277"/>
      <c r="EMP134" s="277"/>
      <c r="EMQ134" s="277"/>
      <c r="EMR134" s="277"/>
      <c r="EMS134" s="277"/>
      <c r="EMT134" s="277"/>
      <c r="EMU134" s="277"/>
      <c r="EMV134" s="277"/>
      <c r="EMW134" s="277"/>
      <c r="EMX134" s="277"/>
      <c r="EMY134" s="277"/>
      <c r="EMZ134" s="277"/>
      <c r="ENA134" s="277"/>
      <c r="ENB134" s="277"/>
      <c r="ENC134" s="277"/>
      <c r="END134" s="277"/>
      <c r="ENE134" s="277"/>
      <c r="ENF134" s="277"/>
      <c r="ENG134" s="277"/>
      <c r="ENH134" s="277"/>
      <c r="ENI134" s="277"/>
      <c r="ENJ134" s="277"/>
      <c r="ENK134" s="277"/>
      <c r="ENL134" s="277"/>
      <c r="ENM134" s="277"/>
      <c r="ENN134" s="277"/>
      <c r="ENO134" s="277"/>
      <c r="ENP134" s="277"/>
      <c r="ENQ134" s="277"/>
      <c r="ENR134" s="277"/>
      <c r="ENS134" s="277"/>
      <c r="ENT134" s="277"/>
      <c r="ENU134" s="277"/>
      <c r="ENV134" s="277"/>
      <c r="ENW134" s="277"/>
      <c r="ENX134" s="277"/>
      <c r="ENY134" s="277"/>
      <c r="ENZ134" s="277"/>
      <c r="EOA134" s="277"/>
      <c r="EOB134" s="277"/>
      <c r="EOC134" s="277"/>
      <c r="EOD134" s="277"/>
      <c r="EOE134" s="277"/>
      <c r="EOF134" s="277"/>
      <c r="EOG134" s="277"/>
      <c r="EOH134" s="277"/>
      <c r="EOI134" s="277"/>
      <c r="EOJ134" s="277"/>
      <c r="EOK134" s="277"/>
      <c r="EOL134" s="277"/>
      <c r="EOM134" s="277"/>
      <c r="EON134" s="277"/>
      <c r="EOO134" s="277"/>
      <c r="EOP134" s="277"/>
      <c r="EOQ134" s="277"/>
      <c r="EOR134" s="277"/>
      <c r="EOS134" s="277"/>
      <c r="EOT134" s="277"/>
      <c r="EOU134" s="277"/>
      <c r="EOV134" s="277"/>
      <c r="EOW134" s="277"/>
      <c r="EOX134" s="277"/>
      <c r="EOY134" s="277"/>
      <c r="EOZ134" s="277"/>
      <c r="EPA134" s="277"/>
      <c r="EPB134" s="277"/>
      <c r="EPC134" s="277"/>
      <c r="EPD134" s="277"/>
      <c r="EPE134" s="277"/>
      <c r="EPF134" s="277"/>
      <c r="EPG134" s="277"/>
      <c r="EPH134" s="277"/>
      <c r="EPI134" s="277"/>
      <c r="EPJ134" s="277"/>
      <c r="EPK134" s="277"/>
      <c r="EPL134" s="277"/>
      <c r="EPM134" s="277"/>
      <c r="EPN134" s="277"/>
      <c r="EPO134" s="277"/>
      <c r="EPP134" s="277"/>
      <c r="EPQ134" s="277"/>
      <c r="EPR134" s="277"/>
      <c r="EPS134" s="277"/>
      <c r="EPT134" s="277"/>
      <c r="EPU134" s="277"/>
      <c r="EPV134" s="277"/>
      <c r="EPW134" s="277"/>
      <c r="EPX134" s="277"/>
      <c r="EPY134" s="277"/>
      <c r="EPZ134" s="277"/>
      <c r="EQA134" s="277"/>
      <c r="EQB134" s="277"/>
      <c r="EQC134" s="277"/>
      <c r="EQD134" s="277"/>
      <c r="EQE134" s="277"/>
      <c r="EQF134" s="277"/>
      <c r="EQG134" s="277"/>
      <c r="EQH134" s="277"/>
      <c r="EQI134" s="277"/>
      <c r="EQJ134" s="277"/>
      <c r="EQK134" s="277"/>
      <c r="EQL134" s="277"/>
      <c r="EQM134" s="277"/>
      <c r="EQN134" s="277"/>
      <c r="EQO134" s="277"/>
      <c r="EQP134" s="277"/>
      <c r="EQQ134" s="277"/>
      <c r="EQR134" s="277"/>
      <c r="EQS134" s="277"/>
      <c r="EQT134" s="277"/>
      <c r="EQU134" s="277"/>
      <c r="EQV134" s="277"/>
      <c r="EQW134" s="277"/>
      <c r="EQX134" s="277"/>
      <c r="EQY134" s="277"/>
      <c r="EQZ134" s="277"/>
      <c r="ERA134" s="277"/>
      <c r="ERB134" s="277"/>
      <c r="ERC134" s="277"/>
      <c r="ERD134" s="277"/>
      <c r="ERE134" s="277"/>
      <c r="ERF134" s="277"/>
      <c r="ERG134" s="277"/>
      <c r="ERH134" s="277"/>
      <c r="ERI134" s="277"/>
      <c r="ERJ134" s="277"/>
      <c r="ERK134" s="277"/>
      <c r="ERL134" s="277"/>
      <c r="ERM134" s="277"/>
      <c r="ERN134" s="277"/>
      <c r="ERO134" s="277"/>
      <c r="ERP134" s="277"/>
      <c r="ERQ134" s="277"/>
      <c r="ERR134" s="277"/>
      <c r="ERS134" s="277"/>
      <c r="ERT134" s="277"/>
      <c r="ERU134" s="277"/>
      <c r="ERV134" s="277"/>
      <c r="ERW134" s="277"/>
      <c r="ERX134" s="277"/>
      <c r="ERY134" s="277"/>
      <c r="ERZ134" s="277"/>
      <c r="ESA134" s="277"/>
      <c r="ESB134" s="277"/>
      <c r="ESC134" s="277"/>
      <c r="ESD134" s="277"/>
      <c r="ESE134" s="277"/>
      <c r="ESF134" s="277"/>
      <c r="ESG134" s="277"/>
      <c r="ESH134" s="277"/>
      <c r="ESI134" s="277"/>
      <c r="ESJ134" s="277"/>
      <c r="ESK134" s="277"/>
      <c r="ESL134" s="277"/>
      <c r="ESM134" s="277"/>
      <c r="ESN134" s="277"/>
      <c r="ESO134" s="277"/>
      <c r="ESP134" s="277"/>
      <c r="ESQ134" s="277"/>
      <c r="ESR134" s="277"/>
      <c r="ESS134" s="277"/>
      <c r="EST134" s="277"/>
      <c r="ESU134" s="277"/>
      <c r="ESV134" s="277"/>
      <c r="ESW134" s="277"/>
      <c r="ESX134" s="277"/>
      <c r="ESY134" s="277"/>
      <c r="ESZ134" s="277"/>
      <c r="ETA134" s="277"/>
      <c r="ETB134" s="277"/>
      <c r="ETC134" s="277"/>
      <c r="ETD134" s="277"/>
      <c r="ETE134" s="277"/>
      <c r="ETF134" s="277"/>
      <c r="ETG134" s="277"/>
      <c r="ETH134" s="277"/>
      <c r="ETI134" s="277"/>
      <c r="ETJ134" s="277"/>
      <c r="ETK134" s="277"/>
      <c r="ETL134" s="277"/>
      <c r="ETM134" s="277"/>
      <c r="ETN134" s="277"/>
      <c r="ETO134" s="277"/>
      <c r="ETP134" s="277"/>
      <c r="ETQ134" s="277"/>
      <c r="ETR134" s="277"/>
      <c r="ETS134" s="277"/>
      <c r="ETT134" s="277"/>
      <c r="ETU134" s="277"/>
      <c r="ETV134" s="277"/>
      <c r="ETW134" s="277"/>
      <c r="ETX134" s="277"/>
      <c r="ETY134" s="277"/>
      <c r="ETZ134" s="277"/>
      <c r="EUA134" s="277"/>
      <c r="EUB134" s="277"/>
      <c r="EUC134" s="277"/>
      <c r="EUD134" s="277"/>
      <c r="EUE134" s="277"/>
      <c r="EUF134" s="277"/>
      <c r="EUG134" s="277"/>
      <c r="EUH134" s="277"/>
      <c r="EUI134" s="277"/>
      <c r="EUJ134" s="277"/>
      <c r="EUK134" s="277"/>
      <c r="EUL134" s="277"/>
      <c r="EUM134" s="277"/>
      <c r="EUN134" s="277"/>
      <c r="EUO134" s="277"/>
      <c r="EUP134" s="277"/>
      <c r="EUQ134" s="277"/>
      <c r="EUR134" s="277"/>
      <c r="EUS134" s="277"/>
      <c r="EUT134" s="277"/>
      <c r="EUU134" s="277"/>
      <c r="EUV134" s="277"/>
      <c r="EUW134" s="277"/>
      <c r="EUX134" s="277"/>
      <c r="EUY134" s="277"/>
      <c r="EUZ134" s="277"/>
      <c r="EVA134" s="277"/>
      <c r="EVB134" s="277"/>
      <c r="EVC134" s="277"/>
      <c r="EVD134" s="277"/>
      <c r="EVE134" s="277"/>
      <c r="EVF134" s="277"/>
      <c r="EVG134" s="277"/>
      <c r="EVH134" s="277"/>
      <c r="EVI134" s="277"/>
      <c r="EVJ134" s="277"/>
      <c r="EVK134" s="277"/>
      <c r="EVL134" s="277"/>
      <c r="EVM134" s="277"/>
      <c r="EVN134" s="277"/>
      <c r="EVO134" s="277"/>
      <c r="EVP134" s="277"/>
      <c r="EVQ134" s="277"/>
      <c r="EVR134" s="277"/>
      <c r="EVS134" s="277"/>
      <c r="EVT134" s="277"/>
      <c r="EVU134" s="277"/>
      <c r="EVV134" s="277"/>
      <c r="EVW134" s="277"/>
      <c r="EVX134" s="277"/>
      <c r="EVY134" s="277"/>
      <c r="EVZ134" s="277"/>
      <c r="EWA134" s="277"/>
      <c r="EWB134" s="277"/>
      <c r="EWC134" s="277"/>
      <c r="EWD134" s="277"/>
      <c r="EWE134" s="277"/>
      <c r="EWF134" s="277"/>
      <c r="EWG134" s="277"/>
      <c r="EWH134" s="277"/>
      <c r="EWI134" s="277"/>
      <c r="EWJ134" s="277"/>
      <c r="EWK134" s="277"/>
      <c r="EWL134" s="277"/>
      <c r="EWM134" s="277"/>
      <c r="EWN134" s="277"/>
      <c r="EWO134" s="277"/>
      <c r="EWP134" s="277"/>
      <c r="EWQ134" s="277"/>
      <c r="EWR134" s="277"/>
      <c r="EWS134" s="277"/>
      <c r="EWT134" s="277"/>
      <c r="EWU134" s="277"/>
      <c r="EWV134" s="277"/>
      <c r="EWW134" s="277"/>
      <c r="EWX134" s="277"/>
      <c r="EWY134" s="277"/>
      <c r="EWZ134" s="277"/>
      <c r="EXA134" s="277"/>
      <c r="EXB134" s="277"/>
      <c r="EXC134" s="277"/>
      <c r="EXD134" s="277"/>
      <c r="EXE134" s="277"/>
      <c r="EXF134" s="277"/>
      <c r="EXG134" s="277"/>
      <c r="EXH134" s="277"/>
      <c r="EXI134" s="277"/>
      <c r="EXJ134" s="277"/>
      <c r="EXK134" s="277"/>
      <c r="EXL134" s="277"/>
      <c r="EXM134" s="277"/>
      <c r="EXN134" s="277"/>
      <c r="EXO134" s="277"/>
      <c r="EXP134" s="277"/>
      <c r="EXQ134" s="277"/>
      <c r="EXR134" s="277"/>
      <c r="EXS134" s="277"/>
      <c r="EXT134" s="277"/>
      <c r="EXU134" s="277"/>
      <c r="EXV134" s="277"/>
      <c r="EXW134" s="277"/>
      <c r="EXX134" s="277"/>
      <c r="EXY134" s="277"/>
      <c r="EXZ134" s="277"/>
      <c r="EYA134" s="277"/>
      <c r="EYB134" s="277"/>
      <c r="EYC134" s="277"/>
      <c r="EYD134" s="277"/>
      <c r="EYE134" s="277"/>
      <c r="EYF134" s="277"/>
      <c r="EYG134" s="277"/>
      <c r="EYH134" s="277"/>
      <c r="EYI134" s="277"/>
      <c r="EYJ134" s="277"/>
      <c r="EYK134" s="277"/>
      <c r="EYL134" s="277"/>
      <c r="EYM134" s="277"/>
      <c r="EYN134" s="277"/>
      <c r="EYO134" s="277"/>
      <c r="EYP134" s="277"/>
      <c r="EYQ134" s="277"/>
      <c r="EYR134" s="277"/>
      <c r="EYS134" s="277"/>
      <c r="EYT134" s="277"/>
      <c r="EYU134" s="277"/>
      <c r="EYV134" s="277"/>
      <c r="EYW134" s="277"/>
      <c r="EYX134" s="277"/>
      <c r="EYY134" s="277"/>
      <c r="EYZ134" s="277"/>
      <c r="EZA134" s="277"/>
      <c r="EZB134" s="277"/>
      <c r="EZC134" s="277"/>
      <c r="EZD134" s="277"/>
      <c r="EZE134" s="277"/>
      <c r="EZF134" s="277"/>
      <c r="EZG134" s="277"/>
      <c r="EZH134" s="277"/>
      <c r="EZI134" s="277"/>
      <c r="EZJ134" s="277"/>
      <c r="EZK134" s="277"/>
      <c r="EZL134" s="277"/>
      <c r="EZM134" s="277"/>
      <c r="EZN134" s="277"/>
      <c r="EZO134" s="277"/>
      <c r="EZP134" s="277"/>
      <c r="EZQ134" s="277"/>
      <c r="EZR134" s="277"/>
      <c r="EZS134" s="277"/>
      <c r="EZT134" s="277"/>
      <c r="EZU134" s="277"/>
      <c r="EZV134" s="277"/>
      <c r="EZW134" s="277"/>
      <c r="EZX134" s="277"/>
      <c r="EZY134" s="277"/>
      <c r="EZZ134" s="277"/>
      <c r="FAA134" s="277"/>
      <c r="FAB134" s="277"/>
      <c r="FAC134" s="277"/>
      <c r="FAD134" s="277"/>
      <c r="FAE134" s="277"/>
      <c r="FAF134" s="277"/>
      <c r="FAG134" s="277"/>
      <c r="FAH134" s="277"/>
      <c r="FAI134" s="277"/>
      <c r="FAJ134" s="277"/>
      <c r="FAK134" s="277"/>
      <c r="FAL134" s="277"/>
      <c r="FAM134" s="277"/>
      <c r="FAN134" s="277"/>
      <c r="FAO134" s="277"/>
      <c r="FAP134" s="277"/>
      <c r="FAQ134" s="277"/>
      <c r="FAR134" s="277"/>
      <c r="FAS134" s="277"/>
      <c r="FAT134" s="277"/>
      <c r="FAU134" s="277"/>
      <c r="FAV134" s="277"/>
      <c r="FAW134" s="277"/>
      <c r="FAX134" s="277"/>
      <c r="FAY134" s="277"/>
      <c r="FAZ134" s="277"/>
      <c r="FBA134" s="277"/>
      <c r="FBB134" s="277"/>
      <c r="FBC134" s="277"/>
      <c r="FBD134" s="277"/>
      <c r="FBE134" s="277"/>
      <c r="FBF134" s="277"/>
      <c r="FBG134" s="277"/>
      <c r="FBH134" s="277"/>
      <c r="FBI134" s="277"/>
      <c r="FBJ134" s="277"/>
      <c r="FBK134" s="277"/>
      <c r="FBL134" s="277"/>
      <c r="FBM134" s="277"/>
      <c r="FBN134" s="277"/>
      <c r="FBO134" s="277"/>
      <c r="FBP134" s="277"/>
      <c r="FBQ134" s="277"/>
      <c r="FBR134" s="277"/>
      <c r="FBS134" s="277"/>
      <c r="FBT134" s="277"/>
      <c r="FBU134" s="277"/>
      <c r="FBV134" s="277"/>
      <c r="FBW134" s="277"/>
      <c r="FBX134" s="277"/>
      <c r="FBY134" s="277"/>
      <c r="FBZ134" s="277"/>
      <c r="FCA134" s="277"/>
      <c r="FCB134" s="277"/>
      <c r="FCC134" s="277"/>
      <c r="FCD134" s="277"/>
      <c r="FCE134" s="277"/>
      <c r="FCF134" s="277"/>
      <c r="FCG134" s="277"/>
      <c r="FCH134" s="277"/>
      <c r="FCI134" s="277"/>
      <c r="FCJ134" s="277"/>
      <c r="FCK134" s="277"/>
      <c r="FCL134" s="277"/>
      <c r="FCM134" s="277"/>
      <c r="FCN134" s="277"/>
      <c r="FCO134" s="277"/>
      <c r="FCP134" s="277"/>
      <c r="FCQ134" s="277"/>
      <c r="FCR134" s="277"/>
      <c r="FCS134" s="277"/>
      <c r="FCT134" s="277"/>
      <c r="FCU134" s="277"/>
      <c r="FCV134" s="277"/>
      <c r="FCW134" s="277"/>
      <c r="FCX134" s="277"/>
      <c r="FCY134" s="277"/>
      <c r="FCZ134" s="277"/>
      <c r="FDA134" s="277"/>
      <c r="FDB134" s="277"/>
      <c r="FDC134" s="277"/>
      <c r="FDD134" s="277"/>
      <c r="FDE134" s="277"/>
      <c r="FDF134" s="277"/>
      <c r="FDG134" s="277"/>
      <c r="FDH134" s="277"/>
      <c r="FDI134" s="277"/>
      <c r="FDJ134" s="277"/>
      <c r="FDK134" s="277"/>
      <c r="FDL134" s="277"/>
      <c r="FDM134" s="277"/>
      <c r="FDN134" s="277"/>
      <c r="FDO134" s="277"/>
      <c r="FDP134" s="277"/>
      <c r="FDQ134" s="277"/>
      <c r="FDR134" s="277"/>
      <c r="FDS134" s="277"/>
      <c r="FDT134" s="277"/>
      <c r="FDU134" s="277"/>
      <c r="FDV134" s="277"/>
      <c r="FDW134" s="277"/>
      <c r="FDX134" s="277"/>
      <c r="FDY134" s="277"/>
      <c r="FDZ134" s="277"/>
      <c r="FEA134" s="277"/>
      <c r="FEB134" s="277"/>
      <c r="FEC134" s="277"/>
      <c r="FED134" s="277"/>
      <c r="FEE134" s="277"/>
      <c r="FEF134" s="277"/>
      <c r="FEG134" s="277"/>
      <c r="FEH134" s="277"/>
      <c r="FEI134" s="277"/>
      <c r="FEJ134" s="277"/>
      <c r="FEK134" s="277"/>
      <c r="FEL134" s="277"/>
      <c r="FEM134" s="277"/>
      <c r="FEN134" s="277"/>
      <c r="FEO134" s="277"/>
      <c r="FEP134" s="277"/>
      <c r="FEQ134" s="277"/>
      <c r="FER134" s="277"/>
      <c r="FES134" s="277"/>
      <c r="FET134" s="277"/>
      <c r="FEU134" s="277"/>
      <c r="FEV134" s="277"/>
      <c r="FEW134" s="277"/>
      <c r="FEX134" s="277"/>
      <c r="FEY134" s="277"/>
      <c r="FEZ134" s="277"/>
      <c r="FFA134" s="277"/>
      <c r="FFB134" s="277"/>
      <c r="FFC134" s="277"/>
      <c r="FFD134" s="277"/>
      <c r="FFE134" s="277"/>
      <c r="FFF134" s="277"/>
      <c r="FFG134" s="277"/>
      <c r="FFH134" s="277"/>
      <c r="FFI134" s="277"/>
      <c r="FFJ134" s="277"/>
      <c r="FFK134" s="277"/>
      <c r="FFL134" s="277"/>
      <c r="FFM134" s="277"/>
      <c r="FFN134" s="277"/>
      <c r="FFO134" s="277"/>
      <c r="FFP134" s="277"/>
      <c r="FFQ134" s="277"/>
      <c r="FFR134" s="277"/>
      <c r="FFS134" s="277"/>
      <c r="FFT134" s="277"/>
      <c r="FFU134" s="277"/>
      <c r="FFV134" s="277"/>
      <c r="FFW134" s="277"/>
      <c r="FFX134" s="277"/>
      <c r="FFY134" s="277"/>
      <c r="FFZ134" s="277"/>
      <c r="FGA134" s="277"/>
      <c r="FGB134" s="277"/>
      <c r="FGC134" s="277"/>
      <c r="FGD134" s="277"/>
      <c r="FGE134" s="277"/>
      <c r="FGF134" s="277"/>
      <c r="FGG134" s="277"/>
      <c r="FGH134" s="277"/>
      <c r="FGI134" s="277"/>
      <c r="FGJ134" s="277"/>
      <c r="FGK134" s="277"/>
      <c r="FGL134" s="277"/>
      <c r="FGM134" s="277"/>
      <c r="FGN134" s="277"/>
      <c r="FGO134" s="277"/>
      <c r="FGP134" s="277"/>
      <c r="FGQ134" s="277"/>
      <c r="FGR134" s="277"/>
      <c r="FGS134" s="277"/>
      <c r="FGT134" s="277"/>
      <c r="FGU134" s="277"/>
      <c r="FGV134" s="277"/>
      <c r="FGW134" s="277"/>
      <c r="FGX134" s="277"/>
      <c r="FGY134" s="277"/>
      <c r="FGZ134" s="277"/>
      <c r="FHA134" s="277"/>
      <c r="FHB134" s="277"/>
      <c r="FHC134" s="277"/>
      <c r="FHD134" s="277"/>
      <c r="FHE134" s="277"/>
      <c r="FHF134" s="277"/>
      <c r="FHG134" s="277"/>
      <c r="FHH134" s="277"/>
      <c r="FHI134" s="277"/>
      <c r="FHJ134" s="277"/>
      <c r="FHK134" s="277"/>
      <c r="FHL134" s="277"/>
      <c r="FHM134" s="277"/>
      <c r="FHN134" s="277"/>
      <c r="FHO134" s="277"/>
      <c r="FHP134" s="277"/>
      <c r="FHQ134" s="277"/>
      <c r="FHR134" s="277"/>
      <c r="FHS134" s="277"/>
      <c r="FHT134" s="277"/>
      <c r="FHU134" s="277"/>
      <c r="FHV134" s="277"/>
      <c r="FHW134" s="277"/>
      <c r="FHX134" s="277"/>
      <c r="FHY134" s="277"/>
      <c r="FHZ134" s="277"/>
      <c r="FIA134" s="277"/>
      <c r="FIB134" s="277"/>
      <c r="FIC134" s="277"/>
      <c r="FID134" s="277"/>
      <c r="FIE134" s="277"/>
      <c r="FIF134" s="277"/>
      <c r="FIG134" s="277"/>
      <c r="FIH134" s="277"/>
      <c r="FII134" s="277"/>
      <c r="FIJ134" s="277"/>
      <c r="FIK134" s="277"/>
      <c r="FIL134" s="277"/>
      <c r="FIM134" s="277"/>
      <c r="FIN134" s="277"/>
      <c r="FIO134" s="277"/>
      <c r="FIP134" s="277"/>
      <c r="FIQ134" s="277"/>
      <c r="FIR134" s="277"/>
      <c r="FIS134" s="277"/>
      <c r="FIT134" s="277"/>
      <c r="FIU134" s="277"/>
      <c r="FIV134" s="277"/>
      <c r="FIW134" s="277"/>
      <c r="FIX134" s="277"/>
      <c r="FIY134" s="277"/>
      <c r="FIZ134" s="277"/>
      <c r="FJA134" s="277"/>
      <c r="FJB134" s="277"/>
      <c r="FJC134" s="277"/>
      <c r="FJD134" s="277"/>
      <c r="FJE134" s="277"/>
      <c r="FJF134" s="277"/>
      <c r="FJG134" s="277"/>
      <c r="FJH134" s="277"/>
      <c r="FJI134" s="277"/>
      <c r="FJJ134" s="277"/>
      <c r="FJK134" s="277"/>
      <c r="FJL134" s="277"/>
      <c r="FJM134" s="277"/>
      <c r="FJN134" s="277"/>
      <c r="FJO134" s="277"/>
      <c r="FJP134" s="277"/>
      <c r="FJQ134" s="277"/>
      <c r="FJR134" s="277"/>
      <c r="FJS134" s="277"/>
      <c r="FJT134" s="277"/>
      <c r="FJU134" s="277"/>
      <c r="FJV134" s="277"/>
      <c r="FJW134" s="277"/>
      <c r="FJX134" s="277"/>
      <c r="FJY134" s="277"/>
      <c r="FJZ134" s="277"/>
      <c r="FKA134" s="277"/>
      <c r="FKB134" s="277"/>
      <c r="FKC134" s="277"/>
      <c r="FKD134" s="277"/>
      <c r="FKE134" s="277"/>
      <c r="FKF134" s="277"/>
      <c r="FKG134" s="277"/>
      <c r="FKH134" s="277"/>
      <c r="FKI134" s="277"/>
      <c r="FKJ134" s="277"/>
      <c r="FKK134" s="277"/>
      <c r="FKL134" s="277"/>
      <c r="FKM134" s="277"/>
      <c r="FKN134" s="277"/>
      <c r="FKO134" s="277"/>
      <c r="FKP134" s="277"/>
      <c r="FKQ134" s="277"/>
      <c r="FKR134" s="277"/>
      <c r="FKS134" s="277"/>
      <c r="FKT134" s="277"/>
      <c r="FKU134" s="277"/>
      <c r="FKV134" s="277"/>
      <c r="FKW134" s="277"/>
      <c r="FKX134" s="277"/>
      <c r="FKY134" s="277"/>
      <c r="FKZ134" s="277"/>
      <c r="FLA134" s="277"/>
      <c r="FLB134" s="277"/>
      <c r="FLC134" s="277"/>
      <c r="FLD134" s="277"/>
      <c r="FLE134" s="277"/>
      <c r="FLF134" s="277"/>
      <c r="FLG134" s="277"/>
      <c r="FLH134" s="277"/>
      <c r="FLI134" s="277"/>
      <c r="FLJ134" s="277"/>
      <c r="FLK134" s="277"/>
      <c r="FLL134" s="277"/>
      <c r="FLM134" s="277"/>
      <c r="FLN134" s="277"/>
      <c r="FLO134" s="277"/>
      <c r="FLP134" s="277"/>
      <c r="FLQ134" s="277"/>
      <c r="FLR134" s="277"/>
      <c r="FLS134" s="277"/>
      <c r="FLT134" s="277"/>
      <c r="FLU134" s="277"/>
      <c r="FLV134" s="277"/>
      <c r="FLW134" s="277"/>
      <c r="FLX134" s="277"/>
      <c r="FLY134" s="277"/>
      <c r="FLZ134" s="277"/>
      <c r="FMA134" s="277"/>
      <c r="FMB134" s="277"/>
      <c r="FMC134" s="277"/>
      <c r="FMD134" s="277"/>
      <c r="FME134" s="277"/>
      <c r="FMF134" s="277"/>
      <c r="FMG134" s="277"/>
      <c r="FMH134" s="277"/>
      <c r="FMI134" s="277"/>
      <c r="FMJ134" s="277"/>
      <c r="FMK134" s="277"/>
      <c r="FML134" s="277"/>
      <c r="FMM134" s="277"/>
      <c r="FMN134" s="277"/>
      <c r="FMO134" s="277"/>
      <c r="FMP134" s="277"/>
      <c r="FMQ134" s="277"/>
      <c r="FMR134" s="277"/>
      <c r="FMS134" s="277"/>
      <c r="FMT134" s="277"/>
      <c r="FMU134" s="277"/>
      <c r="FMV134" s="277"/>
      <c r="FMW134" s="277"/>
      <c r="FMX134" s="277"/>
      <c r="FMY134" s="277"/>
      <c r="FMZ134" s="277"/>
      <c r="FNA134" s="277"/>
      <c r="FNB134" s="277"/>
      <c r="FNC134" s="277"/>
      <c r="FND134" s="277"/>
      <c r="FNE134" s="277"/>
      <c r="FNF134" s="277"/>
      <c r="FNG134" s="277"/>
      <c r="FNH134" s="277"/>
      <c r="FNI134" s="277"/>
      <c r="FNJ134" s="277"/>
      <c r="FNK134" s="277"/>
      <c r="FNL134" s="277"/>
      <c r="FNM134" s="277"/>
      <c r="FNN134" s="277"/>
      <c r="FNO134" s="277"/>
      <c r="FNP134" s="277"/>
      <c r="FNQ134" s="277"/>
      <c r="FNR134" s="277"/>
      <c r="FNS134" s="277"/>
      <c r="FNT134" s="277"/>
      <c r="FNU134" s="277"/>
      <c r="FNV134" s="277"/>
      <c r="FNW134" s="277"/>
      <c r="FNX134" s="277"/>
      <c r="FNY134" s="277"/>
      <c r="FNZ134" s="277"/>
      <c r="FOA134" s="277"/>
      <c r="FOB134" s="277"/>
      <c r="FOC134" s="277"/>
      <c r="FOD134" s="277"/>
      <c r="FOE134" s="277"/>
      <c r="FOF134" s="277"/>
      <c r="FOG134" s="277"/>
      <c r="FOH134" s="277"/>
      <c r="FOI134" s="277"/>
      <c r="FOJ134" s="277"/>
      <c r="FOK134" s="277"/>
      <c r="FOL134" s="277"/>
      <c r="FOM134" s="277"/>
      <c r="FON134" s="277"/>
      <c r="FOO134" s="277"/>
      <c r="FOP134" s="277"/>
      <c r="FOQ134" s="277"/>
      <c r="FOR134" s="277"/>
      <c r="FOS134" s="277"/>
      <c r="FOT134" s="277"/>
      <c r="FOU134" s="277"/>
      <c r="FOV134" s="277"/>
      <c r="FOW134" s="277"/>
      <c r="FOX134" s="277"/>
      <c r="FOY134" s="277"/>
      <c r="FOZ134" s="277"/>
      <c r="FPA134" s="277"/>
      <c r="FPB134" s="277"/>
      <c r="FPC134" s="277"/>
      <c r="FPD134" s="277"/>
      <c r="FPE134" s="277"/>
      <c r="FPF134" s="277"/>
      <c r="FPG134" s="277"/>
      <c r="FPH134" s="277"/>
      <c r="FPI134" s="277"/>
      <c r="FPJ134" s="277"/>
      <c r="FPK134" s="277"/>
      <c r="FPL134" s="277"/>
      <c r="FPM134" s="277"/>
      <c r="FPN134" s="277"/>
      <c r="FPO134" s="277"/>
      <c r="FPP134" s="277"/>
      <c r="FPQ134" s="277"/>
      <c r="FPR134" s="277"/>
      <c r="FPS134" s="277"/>
      <c r="FPT134" s="277"/>
      <c r="FPU134" s="277"/>
      <c r="FPV134" s="277"/>
      <c r="FPW134" s="277"/>
      <c r="FPX134" s="277"/>
      <c r="FPY134" s="277"/>
      <c r="FPZ134" s="277"/>
      <c r="FQA134" s="277"/>
      <c r="FQB134" s="277"/>
      <c r="FQC134" s="277"/>
      <c r="FQD134" s="277"/>
      <c r="FQE134" s="277"/>
      <c r="FQF134" s="277"/>
      <c r="FQG134" s="277"/>
      <c r="FQH134" s="277"/>
      <c r="FQI134" s="277"/>
      <c r="FQJ134" s="277"/>
      <c r="FQK134" s="277"/>
      <c r="FQL134" s="277"/>
      <c r="FQM134" s="277"/>
      <c r="FQN134" s="277"/>
      <c r="FQO134" s="277"/>
      <c r="FQP134" s="277"/>
      <c r="FQQ134" s="277"/>
      <c r="FQR134" s="277"/>
      <c r="FQS134" s="277"/>
      <c r="FQT134" s="277"/>
      <c r="FQU134" s="277"/>
      <c r="FQV134" s="277"/>
      <c r="FQW134" s="277"/>
      <c r="FQX134" s="277"/>
      <c r="FQY134" s="277"/>
      <c r="FQZ134" s="277"/>
      <c r="FRA134" s="277"/>
      <c r="FRB134" s="277"/>
      <c r="FRC134" s="277"/>
      <c r="FRD134" s="277"/>
      <c r="FRE134" s="277"/>
      <c r="FRF134" s="277"/>
      <c r="FRG134" s="277"/>
      <c r="FRH134" s="277"/>
      <c r="FRI134" s="277"/>
      <c r="FRJ134" s="277"/>
      <c r="FRK134" s="277"/>
      <c r="FRL134" s="277"/>
      <c r="FRM134" s="277"/>
      <c r="FRN134" s="277"/>
      <c r="FRO134" s="277"/>
      <c r="FRP134" s="277"/>
      <c r="FRQ134" s="277"/>
      <c r="FRR134" s="277"/>
      <c r="FRS134" s="277"/>
      <c r="FRT134" s="277"/>
      <c r="FRU134" s="277"/>
      <c r="FRV134" s="277"/>
      <c r="FRW134" s="277"/>
      <c r="FRX134" s="277"/>
      <c r="FRY134" s="277"/>
      <c r="FRZ134" s="277"/>
      <c r="FSA134" s="277"/>
      <c r="FSB134" s="277"/>
      <c r="FSC134" s="277"/>
      <c r="FSD134" s="277"/>
      <c r="FSE134" s="277"/>
      <c r="FSF134" s="277"/>
      <c r="FSG134" s="277"/>
      <c r="FSH134" s="277"/>
      <c r="FSI134" s="277"/>
      <c r="FSJ134" s="277"/>
      <c r="FSK134" s="277"/>
      <c r="FSL134" s="277"/>
      <c r="FSM134" s="277"/>
      <c r="FSN134" s="277"/>
      <c r="FSO134" s="277"/>
      <c r="FSP134" s="277"/>
      <c r="FSQ134" s="277"/>
      <c r="FSR134" s="277"/>
      <c r="FSS134" s="277"/>
      <c r="FST134" s="277"/>
      <c r="FSU134" s="277"/>
      <c r="FSV134" s="277"/>
      <c r="FSW134" s="277"/>
      <c r="FSX134" s="277"/>
      <c r="FSY134" s="277"/>
      <c r="FSZ134" s="277"/>
      <c r="FTA134" s="277"/>
      <c r="FTB134" s="277"/>
      <c r="FTC134" s="277"/>
      <c r="FTD134" s="277"/>
      <c r="FTE134" s="277"/>
      <c r="FTF134" s="277"/>
      <c r="FTG134" s="277"/>
      <c r="FTH134" s="277"/>
      <c r="FTI134" s="277"/>
      <c r="FTJ134" s="277"/>
      <c r="FTK134" s="277"/>
      <c r="FTL134" s="277"/>
      <c r="FTM134" s="277"/>
      <c r="FTN134" s="277"/>
      <c r="FTO134" s="277"/>
      <c r="FTP134" s="277"/>
      <c r="FTQ134" s="277"/>
      <c r="FTR134" s="277"/>
      <c r="FTS134" s="277"/>
      <c r="FTT134" s="277"/>
      <c r="FTU134" s="277"/>
      <c r="FTV134" s="277"/>
      <c r="FTW134" s="277"/>
      <c r="FTX134" s="277"/>
      <c r="FTY134" s="277"/>
      <c r="FTZ134" s="277"/>
      <c r="FUA134" s="277"/>
      <c r="FUB134" s="277"/>
      <c r="FUC134" s="277"/>
      <c r="FUD134" s="277"/>
      <c r="FUE134" s="277"/>
      <c r="FUF134" s="277"/>
      <c r="FUG134" s="277"/>
      <c r="FUH134" s="277"/>
      <c r="FUI134" s="277"/>
      <c r="FUJ134" s="277"/>
      <c r="FUK134" s="277"/>
      <c r="FUL134" s="277"/>
      <c r="FUM134" s="277"/>
      <c r="FUN134" s="277"/>
      <c r="FUO134" s="277"/>
      <c r="FUP134" s="277"/>
      <c r="FUQ134" s="277"/>
      <c r="FUR134" s="277"/>
      <c r="FUS134" s="277"/>
      <c r="FUT134" s="277"/>
      <c r="FUU134" s="277"/>
      <c r="FUV134" s="277"/>
      <c r="FUW134" s="277"/>
      <c r="FUX134" s="277"/>
      <c r="FUY134" s="277"/>
      <c r="FUZ134" s="277"/>
      <c r="FVA134" s="277"/>
      <c r="FVB134" s="277"/>
      <c r="FVC134" s="277"/>
      <c r="FVD134" s="277"/>
      <c r="FVE134" s="277"/>
      <c r="FVF134" s="277"/>
      <c r="FVG134" s="277"/>
      <c r="FVH134" s="277"/>
      <c r="FVI134" s="277"/>
      <c r="FVJ134" s="277"/>
      <c r="FVK134" s="277"/>
      <c r="FVL134" s="277"/>
      <c r="FVM134" s="277"/>
      <c r="FVN134" s="277"/>
      <c r="FVO134" s="277"/>
      <c r="FVP134" s="277"/>
      <c r="FVQ134" s="277"/>
      <c r="FVR134" s="277"/>
      <c r="FVS134" s="277"/>
      <c r="FVT134" s="277"/>
      <c r="FVU134" s="277"/>
      <c r="FVV134" s="277"/>
      <c r="FVW134" s="277"/>
      <c r="FVX134" s="277"/>
      <c r="FVY134" s="277"/>
      <c r="FVZ134" s="277"/>
      <c r="FWA134" s="277"/>
      <c r="FWB134" s="277"/>
      <c r="FWC134" s="277"/>
      <c r="FWD134" s="277"/>
      <c r="FWE134" s="277"/>
      <c r="FWF134" s="277"/>
      <c r="FWG134" s="277"/>
      <c r="FWH134" s="277"/>
      <c r="FWI134" s="277"/>
      <c r="FWJ134" s="277"/>
      <c r="FWK134" s="277"/>
      <c r="FWL134" s="277"/>
      <c r="FWM134" s="277"/>
      <c r="FWN134" s="277"/>
      <c r="FWO134" s="277"/>
      <c r="FWP134" s="277"/>
      <c r="FWQ134" s="277"/>
      <c r="FWR134" s="277"/>
      <c r="FWS134" s="277"/>
      <c r="FWT134" s="277"/>
      <c r="FWU134" s="277"/>
      <c r="FWV134" s="277"/>
      <c r="FWW134" s="277"/>
      <c r="FWX134" s="277"/>
      <c r="FWY134" s="277"/>
      <c r="FWZ134" s="277"/>
      <c r="FXA134" s="277"/>
      <c r="FXB134" s="277"/>
      <c r="FXC134" s="277"/>
      <c r="FXD134" s="277"/>
      <c r="FXE134" s="277"/>
      <c r="FXF134" s="277"/>
      <c r="FXG134" s="277"/>
      <c r="FXH134" s="277"/>
      <c r="FXI134" s="277"/>
      <c r="FXJ134" s="277"/>
      <c r="FXK134" s="277"/>
      <c r="FXL134" s="277"/>
      <c r="FXM134" s="277"/>
      <c r="FXN134" s="277"/>
      <c r="FXO134" s="277"/>
      <c r="FXP134" s="277"/>
      <c r="FXQ134" s="277"/>
      <c r="FXR134" s="277"/>
      <c r="FXS134" s="277"/>
      <c r="FXT134" s="277"/>
      <c r="FXU134" s="277"/>
      <c r="FXV134" s="277"/>
      <c r="FXW134" s="277"/>
      <c r="FXX134" s="277"/>
      <c r="FXY134" s="277"/>
      <c r="FXZ134" s="277"/>
      <c r="FYA134" s="277"/>
      <c r="FYB134" s="277"/>
      <c r="FYC134" s="277"/>
      <c r="FYD134" s="277"/>
      <c r="FYE134" s="277"/>
      <c r="FYF134" s="277"/>
      <c r="FYG134" s="277"/>
      <c r="FYH134" s="277"/>
      <c r="FYI134" s="277"/>
      <c r="FYJ134" s="277"/>
      <c r="FYK134" s="277"/>
      <c r="FYL134" s="277"/>
      <c r="FYM134" s="277"/>
      <c r="FYN134" s="277"/>
      <c r="FYO134" s="277"/>
      <c r="FYP134" s="277"/>
      <c r="FYQ134" s="277"/>
      <c r="FYR134" s="277"/>
      <c r="FYS134" s="277"/>
      <c r="FYT134" s="277"/>
      <c r="FYU134" s="277"/>
      <c r="FYV134" s="277"/>
      <c r="FYW134" s="277"/>
      <c r="FYX134" s="277"/>
      <c r="FYY134" s="277"/>
      <c r="FYZ134" s="277"/>
      <c r="FZA134" s="277"/>
      <c r="FZB134" s="277"/>
      <c r="FZC134" s="277"/>
      <c r="FZD134" s="277"/>
      <c r="FZE134" s="277"/>
      <c r="FZF134" s="277"/>
      <c r="FZG134" s="277"/>
      <c r="FZH134" s="277"/>
      <c r="FZI134" s="277"/>
      <c r="FZJ134" s="277"/>
      <c r="FZK134" s="277"/>
      <c r="FZL134" s="277"/>
      <c r="FZM134" s="277"/>
      <c r="FZN134" s="277"/>
      <c r="FZO134" s="277"/>
      <c r="FZP134" s="277"/>
      <c r="FZQ134" s="277"/>
      <c r="FZR134" s="277"/>
      <c r="FZS134" s="277"/>
      <c r="FZT134" s="277"/>
      <c r="FZU134" s="277"/>
      <c r="FZV134" s="277"/>
      <c r="FZW134" s="277"/>
      <c r="FZX134" s="277"/>
      <c r="FZY134" s="277"/>
      <c r="FZZ134" s="277"/>
      <c r="GAA134" s="277"/>
      <c r="GAB134" s="277"/>
      <c r="GAC134" s="277"/>
      <c r="GAD134" s="277"/>
      <c r="GAE134" s="277"/>
      <c r="GAF134" s="277"/>
      <c r="GAG134" s="277"/>
      <c r="GAH134" s="277"/>
      <c r="GAI134" s="277"/>
      <c r="GAJ134" s="277"/>
      <c r="GAK134" s="277"/>
      <c r="GAL134" s="277"/>
      <c r="GAM134" s="277"/>
      <c r="GAN134" s="277"/>
      <c r="GAO134" s="277"/>
      <c r="GAP134" s="277"/>
      <c r="GAQ134" s="277"/>
      <c r="GAR134" s="277"/>
      <c r="GAS134" s="277"/>
      <c r="GAT134" s="277"/>
      <c r="GAU134" s="277"/>
      <c r="GAV134" s="277"/>
      <c r="GAW134" s="277"/>
      <c r="GAX134" s="277"/>
      <c r="GAY134" s="277"/>
      <c r="GAZ134" s="277"/>
      <c r="GBA134" s="277"/>
      <c r="GBB134" s="277"/>
      <c r="GBC134" s="277"/>
      <c r="GBD134" s="277"/>
      <c r="GBE134" s="277"/>
      <c r="GBF134" s="277"/>
      <c r="GBG134" s="277"/>
      <c r="GBH134" s="277"/>
      <c r="GBI134" s="277"/>
      <c r="GBJ134" s="277"/>
      <c r="GBK134" s="277"/>
      <c r="GBL134" s="277"/>
      <c r="GBM134" s="277"/>
      <c r="GBN134" s="277"/>
      <c r="GBO134" s="277"/>
      <c r="GBP134" s="277"/>
      <c r="GBQ134" s="277"/>
      <c r="GBR134" s="277"/>
      <c r="GBS134" s="277"/>
      <c r="GBT134" s="277"/>
      <c r="GBU134" s="277"/>
      <c r="GBV134" s="277"/>
      <c r="GBW134" s="277"/>
      <c r="GBX134" s="277"/>
      <c r="GBY134" s="277"/>
      <c r="GBZ134" s="277"/>
      <c r="GCA134" s="277"/>
      <c r="GCB134" s="277"/>
      <c r="GCC134" s="277"/>
      <c r="GCD134" s="277"/>
      <c r="GCE134" s="277"/>
      <c r="GCF134" s="277"/>
      <c r="GCG134" s="277"/>
      <c r="GCH134" s="277"/>
      <c r="GCI134" s="277"/>
      <c r="GCJ134" s="277"/>
      <c r="GCK134" s="277"/>
      <c r="GCL134" s="277"/>
      <c r="GCM134" s="277"/>
      <c r="GCN134" s="277"/>
      <c r="GCO134" s="277"/>
      <c r="GCP134" s="277"/>
      <c r="GCQ134" s="277"/>
      <c r="GCR134" s="277"/>
      <c r="GCS134" s="277"/>
      <c r="GCT134" s="277"/>
      <c r="GCU134" s="277"/>
      <c r="GCV134" s="277"/>
      <c r="GCW134" s="277"/>
      <c r="GCX134" s="277"/>
      <c r="GCY134" s="277"/>
      <c r="GCZ134" s="277"/>
      <c r="GDA134" s="277"/>
      <c r="GDB134" s="277"/>
      <c r="GDC134" s="277"/>
      <c r="GDD134" s="277"/>
      <c r="GDE134" s="277"/>
      <c r="GDF134" s="277"/>
      <c r="GDG134" s="277"/>
      <c r="GDH134" s="277"/>
      <c r="GDI134" s="277"/>
      <c r="GDJ134" s="277"/>
      <c r="GDK134" s="277"/>
      <c r="GDL134" s="277"/>
      <c r="GDM134" s="277"/>
      <c r="GDN134" s="277"/>
      <c r="GDO134" s="277"/>
      <c r="GDP134" s="277"/>
      <c r="GDQ134" s="277"/>
      <c r="GDR134" s="277"/>
      <c r="GDS134" s="277"/>
      <c r="GDT134" s="277"/>
      <c r="GDU134" s="277"/>
      <c r="GDV134" s="277"/>
      <c r="GDW134" s="277"/>
      <c r="GDX134" s="277"/>
      <c r="GDY134" s="277"/>
      <c r="GDZ134" s="277"/>
      <c r="GEA134" s="277"/>
      <c r="GEB134" s="277"/>
      <c r="GEC134" s="277"/>
      <c r="GED134" s="277"/>
      <c r="GEE134" s="277"/>
      <c r="GEF134" s="277"/>
      <c r="GEG134" s="277"/>
      <c r="GEH134" s="277"/>
      <c r="GEI134" s="277"/>
      <c r="GEJ134" s="277"/>
      <c r="GEK134" s="277"/>
      <c r="GEL134" s="277"/>
      <c r="GEM134" s="277"/>
      <c r="GEN134" s="277"/>
      <c r="GEO134" s="277"/>
      <c r="GEP134" s="277"/>
      <c r="GEQ134" s="277"/>
      <c r="GER134" s="277"/>
      <c r="GES134" s="277"/>
      <c r="GET134" s="277"/>
      <c r="GEU134" s="277"/>
      <c r="GEV134" s="277"/>
      <c r="GEW134" s="277"/>
      <c r="GEX134" s="277"/>
      <c r="GEY134" s="277"/>
      <c r="GEZ134" s="277"/>
      <c r="GFA134" s="277"/>
      <c r="GFB134" s="277"/>
      <c r="GFC134" s="277"/>
      <c r="GFD134" s="277"/>
      <c r="GFE134" s="277"/>
      <c r="GFF134" s="277"/>
      <c r="GFG134" s="277"/>
      <c r="GFH134" s="277"/>
      <c r="GFI134" s="277"/>
      <c r="GFJ134" s="277"/>
      <c r="GFK134" s="277"/>
      <c r="GFL134" s="277"/>
      <c r="GFM134" s="277"/>
      <c r="GFN134" s="277"/>
      <c r="GFO134" s="277"/>
      <c r="GFP134" s="277"/>
      <c r="GFQ134" s="277"/>
      <c r="GFR134" s="277"/>
      <c r="GFS134" s="277"/>
      <c r="GFT134" s="277"/>
      <c r="GFU134" s="277"/>
      <c r="GFV134" s="277"/>
      <c r="GFW134" s="277"/>
      <c r="GFX134" s="277"/>
      <c r="GFY134" s="277"/>
      <c r="GFZ134" s="277"/>
      <c r="GGA134" s="277"/>
      <c r="GGB134" s="277"/>
      <c r="GGC134" s="277"/>
      <c r="GGD134" s="277"/>
      <c r="GGE134" s="277"/>
      <c r="GGF134" s="277"/>
      <c r="GGG134" s="277"/>
      <c r="GGH134" s="277"/>
      <c r="GGI134" s="277"/>
      <c r="GGJ134" s="277"/>
      <c r="GGK134" s="277"/>
      <c r="GGL134" s="277"/>
      <c r="GGM134" s="277"/>
      <c r="GGN134" s="277"/>
      <c r="GGO134" s="277"/>
      <c r="GGP134" s="277"/>
      <c r="GGQ134" s="277"/>
      <c r="GGR134" s="277"/>
      <c r="GGS134" s="277"/>
      <c r="GGT134" s="277"/>
      <c r="GGU134" s="277"/>
      <c r="GGV134" s="277"/>
      <c r="GGW134" s="277"/>
      <c r="GGX134" s="277"/>
      <c r="GGY134" s="277"/>
      <c r="GGZ134" s="277"/>
      <c r="GHA134" s="277"/>
      <c r="GHB134" s="277"/>
      <c r="GHC134" s="277"/>
      <c r="GHD134" s="277"/>
      <c r="GHE134" s="277"/>
      <c r="GHF134" s="277"/>
      <c r="GHG134" s="277"/>
      <c r="GHH134" s="277"/>
      <c r="GHI134" s="277"/>
      <c r="GHJ134" s="277"/>
      <c r="GHK134" s="277"/>
      <c r="GHL134" s="277"/>
      <c r="GHM134" s="277"/>
      <c r="GHN134" s="277"/>
      <c r="GHO134" s="277"/>
      <c r="GHP134" s="277"/>
      <c r="GHQ134" s="277"/>
      <c r="GHR134" s="277"/>
      <c r="GHS134" s="277"/>
      <c r="GHT134" s="277"/>
      <c r="GHU134" s="277"/>
      <c r="GHV134" s="277"/>
      <c r="GHW134" s="277"/>
      <c r="GHX134" s="277"/>
      <c r="GHY134" s="277"/>
      <c r="GHZ134" s="277"/>
      <c r="GIA134" s="277"/>
      <c r="GIB134" s="277"/>
      <c r="GIC134" s="277"/>
      <c r="GID134" s="277"/>
      <c r="GIE134" s="277"/>
      <c r="GIF134" s="277"/>
      <c r="GIG134" s="277"/>
      <c r="GIH134" s="277"/>
      <c r="GII134" s="277"/>
      <c r="GIJ134" s="277"/>
      <c r="GIK134" s="277"/>
      <c r="GIL134" s="277"/>
      <c r="GIM134" s="277"/>
      <c r="GIN134" s="277"/>
      <c r="GIO134" s="277"/>
      <c r="GIP134" s="277"/>
      <c r="GIQ134" s="277"/>
      <c r="GIR134" s="277"/>
      <c r="GIS134" s="277"/>
      <c r="GIT134" s="277"/>
      <c r="GIU134" s="277"/>
      <c r="GIV134" s="277"/>
      <c r="GIW134" s="277"/>
      <c r="GIX134" s="277"/>
      <c r="GIY134" s="277"/>
      <c r="GIZ134" s="277"/>
      <c r="GJA134" s="277"/>
      <c r="GJB134" s="277"/>
      <c r="GJC134" s="277"/>
      <c r="GJD134" s="277"/>
      <c r="GJE134" s="277"/>
      <c r="GJF134" s="277"/>
      <c r="GJG134" s="277"/>
      <c r="GJH134" s="277"/>
      <c r="GJI134" s="277"/>
      <c r="GJJ134" s="277"/>
      <c r="GJK134" s="277"/>
      <c r="GJL134" s="277"/>
      <c r="GJM134" s="277"/>
      <c r="GJN134" s="277"/>
      <c r="GJO134" s="277"/>
      <c r="GJP134" s="277"/>
      <c r="GJQ134" s="277"/>
      <c r="GJR134" s="277"/>
      <c r="GJS134" s="277"/>
      <c r="GJT134" s="277"/>
      <c r="GJU134" s="277"/>
      <c r="GJV134" s="277"/>
      <c r="GJW134" s="277"/>
      <c r="GJX134" s="277"/>
      <c r="GJY134" s="277"/>
      <c r="GJZ134" s="277"/>
      <c r="GKA134" s="277"/>
      <c r="GKB134" s="277"/>
      <c r="GKC134" s="277"/>
      <c r="GKD134" s="277"/>
      <c r="GKE134" s="277"/>
      <c r="GKF134" s="277"/>
      <c r="GKG134" s="277"/>
      <c r="GKH134" s="277"/>
      <c r="GKI134" s="277"/>
      <c r="GKJ134" s="277"/>
      <c r="GKK134" s="277"/>
      <c r="GKL134" s="277"/>
      <c r="GKM134" s="277"/>
      <c r="GKN134" s="277"/>
      <c r="GKO134" s="277"/>
      <c r="GKP134" s="277"/>
      <c r="GKQ134" s="277"/>
      <c r="GKR134" s="277"/>
      <c r="GKS134" s="277"/>
      <c r="GKT134" s="277"/>
      <c r="GKU134" s="277"/>
      <c r="GKV134" s="277"/>
      <c r="GKW134" s="277"/>
      <c r="GKX134" s="277"/>
      <c r="GKY134" s="277"/>
      <c r="GKZ134" s="277"/>
      <c r="GLA134" s="277"/>
      <c r="GLB134" s="277"/>
      <c r="GLC134" s="277"/>
      <c r="GLD134" s="277"/>
      <c r="GLE134" s="277"/>
      <c r="GLF134" s="277"/>
      <c r="GLG134" s="277"/>
      <c r="GLH134" s="277"/>
      <c r="GLI134" s="277"/>
      <c r="GLJ134" s="277"/>
      <c r="GLK134" s="277"/>
      <c r="GLL134" s="277"/>
      <c r="GLM134" s="277"/>
      <c r="GLN134" s="277"/>
      <c r="GLO134" s="277"/>
      <c r="GLP134" s="277"/>
      <c r="GLQ134" s="277"/>
      <c r="GLR134" s="277"/>
      <c r="GLS134" s="277"/>
      <c r="GLT134" s="277"/>
      <c r="GLU134" s="277"/>
      <c r="GLV134" s="277"/>
      <c r="GLW134" s="277"/>
      <c r="GLX134" s="277"/>
      <c r="GLY134" s="277"/>
      <c r="GLZ134" s="277"/>
      <c r="GMA134" s="277"/>
      <c r="GMB134" s="277"/>
      <c r="GMC134" s="277"/>
      <c r="GMD134" s="277"/>
      <c r="GME134" s="277"/>
      <c r="GMF134" s="277"/>
      <c r="GMG134" s="277"/>
      <c r="GMH134" s="277"/>
      <c r="GMI134" s="277"/>
      <c r="GMJ134" s="277"/>
      <c r="GMK134" s="277"/>
      <c r="GML134" s="277"/>
      <c r="GMM134" s="277"/>
      <c r="GMN134" s="277"/>
      <c r="GMO134" s="277"/>
      <c r="GMP134" s="277"/>
      <c r="GMQ134" s="277"/>
      <c r="GMR134" s="277"/>
      <c r="GMS134" s="277"/>
      <c r="GMT134" s="277"/>
      <c r="GMU134" s="277"/>
      <c r="GMV134" s="277"/>
      <c r="GMW134" s="277"/>
      <c r="GMX134" s="277"/>
      <c r="GMY134" s="277"/>
      <c r="GMZ134" s="277"/>
      <c r="GNA134" s="277"/>
      <c r="GNB134" s="277"/>
      <c r="GNC134" s="277"/>
      <c r="GND134" s="277"/>
      <c r="GNE134" s="277"/>
      <c r="GNF134" s="277"/>
      <c r="GNG134" s="277"/>
      <c r="GNH134" s="277"/>
      <c r="GNI134" s="277"/>
      <c r="GNJ134" s="277"/>
      <c r="GNK134" s="277"/>
      <c r="GNL134" s="277"/>
      <c r="GNM134" s="277"/>
      <c r="GNN134" s="277"/>
      <c r="GNO134" s="277"/>
      <c r="GNP134" s="277"/>
      <c r="GNQ134" s="277"/>
      <c r="GNR134" s="277"/>
      <c r="GNS134" s="277"/>
      <c r="GNT134" s="277"/>
      <c r="GNU134" s="277"/>
      <c r="GNV134" s="277"/>
      <c r="GNW134" s="277"/>
      <c r="GNX134" s="277"/>
      <c r="GNY134" s="277"/>
      <c r="GNZ134" s="277"/>
      <c r="GOA134" s="277"/>
      <c r="GOB134" s="277"/>
      <c r="GOC134" s="277"/>
      <c r="GOD134" s="277"/>
      <c r="GOE134" s="277"/>
      <c r="GOF134" s="277"/>
      <c r="GOG134" s="277"/>
      <c r="GOH134" s="277"/>
      <c r="GOI134" s="277"/>
      <c r="GOJ134" s="277"/>
      <c r="GOK134" s="277"/>
      <c r="GOL134" s="277"/>
      <c r="GOM134" s="277"/>
      <c r="GON134" s="277"/>
      <c r="GOO134" s="277"/>
      <c r="GOP134" s="277"/>
      <c r="GOQ134" s="277"/>
      <c r="GOR134" s="277"/>
      <c r="GOS134" s="277"/>
      <c r="GOT134" s="277"/>
      <c r="GOU134" s="277"/>
      <c r="GOV134" s="277"/>
      <c r="GOW134" s="277"/>
      <c r="GOX134" s="277"/>
      <c r="GOY134" s="277"/>
      <c r="GOZ134" s="277"/>
      <c r="GPA134" s="277"/>
      <c r="GPB134" s="277"/>
      <c r="GPC134" s="277"/>
      <c r="GPD134" s="277"/>
      <c r="GPE134" s="277"/>
      <c r="GPF134" s="277"/>
      <c r="GPG134" s="277"/>
      <c r="GPH134" s="277"/>
      <c r="GPI134" s="277"/>
      <c r="GPJ134" s="277"/>
      <c r="GPK134" s="277"/>
      <c r="GPL134" s="277"/>
      <c r="GPM134" s="277"/>
      <c r="GPN134" s="277"/>
      <c r="GPO134" s="277"/>
      <c r="GPP134" s="277"/>
      <c r="GPQ134" s="277"/>
      <c r="GPR134" s="277"/>
      <c r="GPS134" s="277"/>
      <c r="GPT134" s="277"/>
      <c r="GPU134" s="277"/>
      <c r="GPV134" s="277"/>
      <c r="GPW134" s="277"/>
      <c r="GPX134" s="277"/>
      <c r="GPY134" s="277"/>
      <c r="GPZ134" s="277"/>
      <c r="GQA134" s="277"/>
      <c r="GQB134" s="277"/>
      <c r="GQC134" s="277"/>
      <c r="GQD134" s="277"/>
      <c r="GQE134" s="277"/>
      <c r="GQF134" s="277"/>
      <c r="GQG134" s="277"/>
      <c r="GQH134" s="277"/>
      <c r="GQI134" s="277"/>
      <c r="GQJ134" s="277"/>
      <c r="GQK134" s="277"/>
      <c r="GQL134" s="277"/>
      <c r="GQM134" s="277"/>
      <c r="GQN134" s="277"/>
      <c r="GQO134" s="277"/>
      <c r="GQP134" s="277"/>
      <c r="GQQ134" s="277"/>
      <c r="GQR134" s="277"/>
      <c r="GQS134" s="277"/>
      <c r="GQT134" s="277"/>
      <c r="GQU134" s="277"/>
      <c r="GQV134" s="277"/>
      <c r="GQW134" s="277"/>
      <c r="GQX134" s="277"/>
      <c r="GQY134" s="277"/>
      <c r="GQZ134" s="277"/>
      <c r="GRA134" s="277"/>
      <c r="GRB134" s="277"/>
      <c r="GRC134" s="277"/>
      <c r="GRD134" s="277"/>
      <c r="GRE134" s="277"/>
      <c r="GRF134" s="277"/>
      <c r="GRG134" s="277"/>
      <c r="GRH134" s="277"/>
      <c r="GRI134" s="277"/>
      <c r="GRJ134" s="277"/>
      <c r="GRK134" s="277"/>
      <c r="GRL134" s="277"/>
      <c r="GRM134" s="277"/>
      <c r="GRN134" s="277"/>
      <c r="GRO134" s="277"/>
      <c r="GRP134" s="277"/>
      <c r="GRQ134" s="277"/>
      <c r="GRR134" s="277"/>
      <c r="GRS134" s="277"/>
      <c r="GRT134" s="277"/>
      <c r="GRU134" s="277"/>
      <c r="GRV134" s="277"/>
      <c r="GRW134" s="277"/>
      <c r="GRX134" s="277"/>
      <c r="GRY134" s="277"/>
      <c r="GRZ134" s="277"/>
      <c r="GSA134" s="277"/>
      <c r="GSB134" s="277"/>
      <c r="GSC134" s="277"/>
      <c r="GSD134" s="277"/>
      <c r="GSE134" s="277"/>
      <c r="GSF134" s="277"/>
      <c r="GSG134" s="277"/>
      <c r="GSH134" s="277"/>
      <c r="GSI134" s="277"/>
      <c r="GSJ134" s="277"/>
      <c r="GSK134" s="277"/>
      <c r="GSL134" s="277"/>
      <c r="GSM134" s="277"/>
      <c r="GSN134" s="277"/>
      <c r="GSO134" s="277"/>
      <c r="GSP134" s="277"/>
      <c r="GSQ134" s="277"/>
      <c r="GSR134" s="277"/>
      <c r="GSS134" s="277"/>
      <c r="GST134" s="277"/>
      <c r="GSU134" s="277"/>
      <c r="GSV134" s="277"/>
      <c r="GSW134" s="277"/>
      <c r="GSX134" s="277"/>
      <c r="GSY134" s="277"/>
      <c r="GSZ134" s="277"/>
      <c r="GTA134" s="277"/>
      <c r="GTB134" s="277"/>
      <c r="GTC134" s="277"/>
      <c r="GTD134" s="277"/>
      <c r="GTE134" s="277"/>
      <c r="GTF134" s="277"/>
      <c r="GTG134" s="277"/>
      <c r="GTH134" s="277"/>
      <c r="GTI134" s="277"/>
      <c r="GTJ134" s="277"/>
      <c r="GTK134" s="277"/>
      <c r="GTL134" s="277"/>
      <c r="GTM134" s="277"/>
      <c r="GTN134" s="277"/>
      <c r="GTO134" s="277"/>
      <c r="GTP134" s="277"/>
      <c r="GTQ134" s="277"/>
      <c r="GTR134" s="277"/>
      <c r="GTS134" s="277"/>
      <c r="GTT134" s="277"/>
      <c r="GTU134" s="277"/>
      <c r="GTV134" s="277"/>
      <c r="GTW134" s="277"/>
      <c r="GTX134" s="277"/>
      <c r="GTY134" s="277"/>
      <c r="GTZ134" s="277"/>
      <c r="GUA134" s="277"/>
      <c r="GUB134" s="277"/>
      <c r="GUC134" s="277"/>
      <c r="GUD134" s="277"/>
      <c r="GUE134" s="277"/>
      <c r="GUF134" s="277"/>
      <c r="GUG134" s="277"/>
      <c r="GUH134" s="277"/>
      <c r="GUI134" s="277"/>
      <c r="GUJ134" s="277"/>
      <c r="GUK134" s="277"/>
      <c r="GUL134" s="277"/>
      <c r="GUM134" s="277"/>
      <c r="GUN134" s="277"/>
      <c r="GUO134" s="277"/>
      <c r="GUP134" s="277"/>
      <c r="GUQ134" s="277"/>
      <c r="GUR134" s="277"/>
      <c r="GUS134" s="277"/>
      <c r="GUT134" s="277"/>
      <c r="GUU134" s="277"/>
      <c r="GUV134" s="277"/>
      <c r="GUW134" s="277"/>
      <c r="GUX134" s="277"/>
      <c r="GUY134" s="277"/>
      <c r="GUZ134" s="277"/>
      <c r="GVA134" s="277"/>
      <c r="GVB134" s="277"/>
      <c r="GVC134" s="277"/>
      <c r="GVD134" s="277"/>
      <c r="GVE134" s="277"/>
      <c r="GVF134" s="277"/>
      <c r="GVG134" s="277"/>
      <c r="GVH134" s="277"/>
      <c r="GVI134" s="277"/>
      <c r="GVJ134" s="277"/>
      <c r="GVK134" s="277"/>
      <c r="GVL134" s="277"/>
      <c r="GVM134" s="277"/>
      <c r="GVN134" s="277"/>
      <c r="GVO134" s="277"/>
      <c r="GVP134" s="277"/>
      <c r="GVQ134" s="277"/>
      <c r="GVR134" s="277"/>
      <c r="GVS134" s="277"/>
      <c r="GVT134" s="277"/>
      <c r="GVU134" s="277"/>
      <c r="GVV134" s="277"/>
      <c r="GVW134" s="277"/>
      <c r="GVX134" s="277"/>
      <c r="GVY134" s="277"/>
      <c r="GVZ134" s="277"/>
      <c r="GWA134" s="277"/>
      <c r="GWB134" s="277"/>
      <c r="GWC134" s="277"/>
      <c r="GWD134" s="277"/>
      <c r="GWE134" s="277"/>
      <c r="GWF134" s="277"/>
      <c r="GWG134" s="277"/>
      <c r="GWH134" s="277"/>
      <c r="GWI134" s="277"/>
      <c r="GWJ134" s="277"/>
      <c r="GWK134" s="277"/>
      <c r="GWL134" s="277"/>
      <c r="GWM134" s="277"/>
      <c r="GWN134" s="277"/>
      <c r="GWO134" s="277"/>
      <c r="GWP134" s="277"/>
      <c r="GWQ134" s="277"/>
      <c r="GWR134" s="277"/>
      <c r="GWS134" s="277"/>
      <c r="GWT134" s="277"/>
      <c r="GWU134" s="277"/>
      <c r="GWV134" s="277"/>
      <c r="GWW134" s="277"/>
      <c r="GWX134" s="277"/>
      <c r="GWY134" s="277"/>
      <c r="GWZ134" s="277"/>
      <c r="GXA134" s="277"/>
      <c r="GXB134" s="277"/>
      <c r="GXC134" s="277"/>
      <c r="GXD134" s="277"/>
      <c r="GXE134" s="277"/>
      <c r="GXF134" s="277"/>
      <c r="GXG134" s="277"/>
      <c r="GXH134" s="277"/>
      <c r="GXI134" s="277"/>
      <c r="GXJ134" s="277"/>
      <c r="GXK134" s="277"/>
      <c r="GXL134" s="277"/>
      <c r="GXM134" s="277"/>
      <c r="GXN134" s="277"/>
      <c r="GXO134" s="277"/>
      <c r="GXP134" s="277"/>
      <c r="GXQ134" s="277"/>
      <c r="GXR134" s="277"/>
      <c r="GXS134" s="277"/>
      <c r="GXT134" s="277"/>
      <c r="GXU134" s="277"/>
      <c r="GXV134" s="277"/>
      <c r="GXW134" s="277"/>
      <c r="GXX134" s="277"/>
      <c r="GXY134" s="277"/>
      <c r="GXZ134" s="277"/>
      <c r="GYA134" s="277"/>
      <c r="GYB134" s="277"/>
      <c r="GYC134" s="277"/>
      <c r="GYD134" s="277"/>
      <c r="GYE134" s="277"/>
      <c r="GYF134" s="277"/>
      <c r="GYG134" s="277"/>
      <c r="GYH134" s="277"/>
      <c r="GYI134" s="277"/>
      <c r="GYJ134" s="277"/>
      <c r="GYK134" s="277"/>
      <c r="GYL134" s="277"/>
      <c r="GYM134" s="277"/>
      <c r="GYN134" s="277"/>
      <c r="GYO134" s="277"/>
      <c r="GYP134" s="277"/>
      <c r="GYQ134" s="277"/>
      <c r="GYR134" s="277"/>
      <c r="GYS134" s="277"/>
      <c r="GYT134" s="277"/>
      <c r="GYU134" s="277"/>
      <c r="GYV134" s="277"/>
      <c r="GYW134" s="277"/>
      <c r="GYX134" s="277"/>
      <c r="GYY134" s="277"/>
      <c r="GYZ134" s="277"/>
      <c r="GZA134" s="277"/>
      <c r="GZB134" s="277"/>
      <c r="GZC134" s="277"/>
      <c r="GZD134" s="277"/>
      <c r="GZE134" s="277"/>
      <c r="GZF134" s="277"/>
      <c r="GZG134" s="277"/>
      <c r="GZH134" s="277"/>
      <c r="GZI134" s="277"/>
      <c r="GZJ134" s="277"/>
      <c r="GZK134" s="277"/>
      <c r="GZL134" s="277"/>
      <c r="GZM134" s="277"/>
      <c r="GZN134" s="277"/>
      <c r="GZO134" s="277"/>
      <c r="GZP134" s="277"/>
      <c r="GZQ134" s="277"/>
      <c r="GZR134" s="277"/>
      <c r="GZS134" s="277"/>
      <c r="GZT134" s="277"/>
      <c r="GZU134" s="277"/>
      <c r="GZV134" s="277"/>
      <c r="GZW134" s="277"/>
      <c r="GZX134" s="277"/>
      <c r="GZY134" s="277"/>
      <c r="GZZ134" s="277"/>
      <c r="HAA134" s="277"/>
      <c r="HAB134" s="277"/>
      <c r="HAC134" s="277"/>
      <c r="HAD134" s="277"/>
      <c r="HAE134" s="277"/>
      <c r="HAF134" s="277"/>
      <c r="HAG134" s="277"/>
      <c r="HAH134" s="277"/>
      <c r="HAI134" s="277"/>
      <c r="HAJ134" s="277"/>
      <c r="HAK134" s="277"/>
      <c r="HAL134" s="277"/>
      <c r="HAM134" s="277"/>
      <c r="HAN134" s="277"/>
      <c r="HAO134" s="277"/>
      <c r="HAP134" s="277"/>
      <c r="HAQ134" s="277"/>
      <c r="HAR134" s="277"/>
      <c r="HAS134" s="277"/>
      <c r="HAT134" s="277"/>
      <c r="HAU134" s="277"/>
      <c r="HAV134" s="277"/>
      <c r="HAW134" s="277"/>
      <c r="HAX134" s="277"/>
      <c r="HAY134" s="277"/>
      <c r="HAZ134" s="277"/>
      <c r="HBA134" s="277"/>
      <c r="HBB134" s="277"/>
      <c r="HBC134" s="277"/>
      <c r="HBD134" s="277"/>
      <c r="HBE134" s="277"/>
      <c r="HBF134" s="277"/>
      <c r="HBG134" s="277"/>
      <c r="HBH134" s="277"/>
      <c r="HBI134" s="277"/>
      <c r="HBJ134" s="277"/>
      <c r="HBK134" s="277"/>
      <c r="HBL134" s="277"/>
      <c r="HBM134" s="277"/>
      <c r="HBN134" s="277"/>
      <c r="HBO134" s="277"/>
      <c r="HBP134" s="277"/>
      <c r="HBQ134" s="277"/>
      <c r="HBR134" s="277"/>
      <c r="HBS134" s="277"/>
      <c r="HBT134" s="277"/>
      <c r="HBU134" s="277"/>
      <c r="HBV134" s="277"/>
      <c r="HBW134" s="277"/>
      <c r="HBX134" s="277"/>
      <c r="HBY134" s="277"/>
      <c r="HBZ134" s="277"/>
      <c r="HCA134" s="277"/>
      <c r="HCB134" s="277"/>
      <c r="HCC134" s="277"/>
      <c r="HCD134" s="277"/>
      <c r="HCE134" s="277"/>
      <c r="HCF134" s="277"/>
      <c r="HCG134" s="277"/>
      <c r="HCH134" s="277"/>
      <c r="HCI134" s="277"/>
      <c r="HCJ134" s="277"/>
      <c r="HCK134" s="277"/>
      <c r="HCL134" s="277"/>
      <c r="HCM134" s="277"/>
      <c r="HCN134" s="277"/>
      <c r="HCO134" s="277"/>
      <c r="HCP134" s="277"/>
      <c r="HCQ134" s="277"/>
      <c r="HCR134" s="277"/>
      <c r="HCS134" s="277"/>
      <c r="HCT134" s="277"/>
      <c r="HCU134" s="277"/>
      <c r="HCV134" s="277"/>
      <c r="HCW134" s="277"/>
      <c r="HCX134" s="277"/>
      <c r="HCY134" s="277"/>
      <c r="HCZ134" s="277"/>
      <c r="HDA134" s="277"/>
      <c r="HDB134" s="277"/>
      <c r="HDC134" s="277"/>
      <c r="HDD134" s="277"/>
      <c r="HDE134" s="277"/>
      <c r="HDF134" s="277"/>
      <c r="HDG134" s="277"/>
      <c r="HDH134" s="277"/>
      <c r="HDI134" s="277"/>
      <c r="HDJ134" s="277"/>
      <c r="HDK134" s="277"/>
      <c r="HDL134" s="277"/>
      <c r="HDM134" s="277"/>
      <c r="HDN134" s="277"/>
      <c r="HDO134" s="277"/>
      <c r="HDP134" s="277"/>
      <c r="HDQ134" s="277"/>
      <c r="HDR134" s="277"/>
      <c r="HDS134" s="277"/>
      <c r="HDT134" s="277"/>
      <c r="HDU134" s="277"/>
      <c r="HDV134" s="277"/>
      <c r="HDW134" s="277"/>
      <c r="HDX134" s="277"/>
      <c r="HDY134" s="277"/>
      <c r="HDZ134" s="277"/>
      <c r="HEA134" s="277"/>
      <c r="HEB134" s="277"/>
      <c r="HEC134" s="277"/>
      <c r="HED134" s="277"/>
      <c r="HEE134" s="277"/>
      <c r="HEF134" s="277"/>
      <c r="HEG134" s="277"/>
      <c r="HEH134" s="277"/>
      <c r="HEI134" s="277"/>
      <c r="HEJ134" s="277"/>
      <c r="HEK134" s="277"/>
      <c r="HEL134" s="277"/>
      <c r="HEM134" s="277"/>
      <c r="HEN134" s="277"/>
      <c r="HEO134" s="277"/>
      <c r="HEP134" s="277"/>
      <c r="HEQ134" s="277"/>
      <c r="HER134" s="277"/>
      <c r="HES134" s="277"/>
      <c r="HET134" s="277"/>
      <c r="HEU134" s="277"/>
      <c r="HEV134" s="277"/>
      <c r="HEW134" s="277"/>
      <c r="HEX134" s="277"/>
      <c r="HEY134" s="277"/>
      <c r="HEZ134" s="277"/>
      <c r="HFA134" s="277"/>
      <c r="HFB134" s="277"/>
      <c r="HFC134" s="277"/>
      <c r="HFD134" s="277"/>
      <c r="HFE134" s="277"/>
      <c r="HFF134" s="277"/>
      <c r="HFG134" s="277"/>
      <c r="HFH134" s="277"/>
      <c r="HFI134" s="277"/>
      <c r="HFJ134" s="277"/>
      <c r="HFK134" s="277"/>
      <c r="HFL134" s="277"/>
      <c r="HFM134" s="277"/>
      <c r="HFN134" s="277"/>
      <c r="HFO134" s="277"/>
      <c r="HFP134" s="277"/>
      <c r="HFQ134" s="277"/>
      <c r="HFR134" s="277"/>
      <c r="HFS134" s="277"/>
      <c r="HFT134" s="277"/>
      <c r="HFU134" s="277"/>
      <c r="HFV134" s="277"/>
      <c r="HFW134" s="277"/>
      <c r="HFX134" s="277"/>
      <c r="HFY134" s="277"/>
      <c r="HFZ134" s="277"/>
      <c r="HGA134" s="277"/>
      <c r="HGB134" s="277"/>
      <c r="HGC134" s="277"/>
      <c r="HGD134" s="277"/>
      <c r="HGE134" s="277"/>
      <c r="HGF134" s="277"/>
      <c r="HGG134" s="277"/>
      <c r="HGH134" s="277"/>
      <c r="HGI134" s="277"/>
      <c r="HGJ134" s="277"/>
      <c r="HGK134" s="277"/>
      <c r="HGL134" s="277"/>
      <c r="HGM134" s="277"/>
      <c r="HGN134" s="277"/>
      <c r="HGO134" s="277"/>
      <c r="HGP134" s="277"/>
      <c r="HGQ134" s="277"/>
      <c r="HGR134" s="277"/>
      <c r="HGS134" s="277"/>
      <c r="HGT134" s="277"/>
      <c r="HGU134" s="277"/>
      <c r="HGV134" s="277"/>
      <c r="HGW134" s="277"/>
      <c r="HGX134" s="277"/>
      <c r="HGY134" s="277"/>
      <c r="HGZ134" s="277"/>
      <c r="HHA134" s="277"/>
      <c r="HHB134" s="277"/>
      <c r="HHC134" s="277"/>
      <c r="HHD134" s="277"/>
      <c r="HHE134" s="277"/>
      <c r="HHF134" s="277"/>
      <c r="HHG134" s="277"/>
      <c r="HHH134" s="277"/>
      <c r="HHI134" s="277"/>
      <c r="HHJ134" s="277"/>
      <c r="HHK134" s="277"/>
      <c r="HHL134" s="277"/>
      <c r="HHM134" s="277"/>
      <c r="HHN134" s="277"/>
      <c r="HHO134" s="277"/>
      <c r="HHP134" s="277"/>
      <c r="HHQ134" s="277"/>
      <c r="HHR134" s="277"/>
      <c r="HHS134" s="277"/>
      <c r="HHT134" s="277"/>
      <c r="HHU134" s="277"/>
      <c r="HHV134" s="277"/>
      <c r="HHW134" s="277"/>
      <c r="HHX134" s="277"/>
      <c r="HHY134" s="277"/>
      <c r="HHZ134" s="277"/>
      <c r="HIA134" s="277"/>
      <c r="HIB134" s="277"/>
      <c r="HIC134" s="277"/>
      <c r="HID134" s="277"/>
      <c r="HIE134" s="277"/>
      <c r="HIF134" s="277"/>
      <c r="HIG134" s="277"/>
      <c r="HIH134" s="277"/>
      <c r="HII134" s="277"/>
      <c r="HIJ134" s="277"/>
      <c r="HIK134" s="277"/>
      <c r="HIL134" s="277"/>
      <c r="HIM134" s="277"/>
      <c r="HIN134" s="277"/>
      <c r="HIO134" s="277"/>
      <c r="HIP134" s="277"/>
      <c r="HIQ134" s="277"/>
      <c r="HIR134" s="277"/>
      <c r="HIS134" s="277"/>
      <c r="HIT134" s="277"/>
      <c r="HIU134" s="277"/>
      <c r="HIV134" s="277"/>
      <c r="HIW134" s="277"/>
      <c r="HIX134" s="277"/>
      <c r="HIY134" s="277"/>
      <c r="HIZ134" s="277"/>
      <c r="HJA134" s="277"/>
      <c r="HJB134" s="277"/>
      <c r="HJC134" s="277"/>
      <c r="HJD134" s="277"/>
      <c r="HJE134" s="277"/>
      <c r="HJF134" s="277"/>
      <c r="HJG134" s="277"/>
      <c r="HJH134" s="277"/>
      <c r="HJI134" s="277"/>
      <c r="HJJ134" s="277"/>
      <c r="HJK134" s="277"/>
      <c r="HJL134" s="277"/>
      <c r="HJM134" s="277"/>
      <c r="HJN134" s="277"/>
      <c r="HJO134" s="277"/>
      <c r="HJP134" s="277"/>
      <c r="HJQ134" s="277"/>
      <c r="HJR134" s="277"/>
      <c r="HJS134" s="277"/>
      <c r="HJT134" s="277"/>
      <c r="HJU134" s="277"/>
      <c r="HJV134" s="277"/>
      <c r="HJW134" s="277"/>
      <c r="HJX134" s="277"/>
      <c r="HJY134" s="277"/>
      <c r="HJZ134" s="277"/>
      <c r="HKA134" s="277"/>
      <c r="HKB134" s="277"/>
      <c r="HKC134" s="277"/>
      <c r="HKD134" s="277"/>
      <c r="HKE134" s="277"/>
      <c r="HKF134" s="277"/>
      <c r="HKG134" s="277"/>
      <c r="HKH134" s="277"/>
      <c r="HKI134" s="277"/>
      <c r="HKJ134" s="277"/>
      <c r="HKK134" s="277"/>
      <c r="HKL134" s="277"/>
      <c r="HKM134" s="277"/>
      <c r="HKN134" s="277"/>
      <c r="HKO134" s="277"/>
      <c r="HKP134" s="277"/>
      <c r="HKQ134" s="277"/>
      <c r="HKR134" s="277"/>
      <c r="HKS134" s="277"/>
      <c r="HKT134" s="277"/>
      <c r="HKU134" s="277"/>
      <c r="HKV134" s="277"/>
      <c r="HKW134" s="277"/>
      <c r="HKX134" s="277"/>
      <c r="HKY134" s="277"/>
      <c r="HKZ134" s="277"/>
      <c r="HLA134" s="277"/>
      <c r="HLB134" s="277"/>
      <c r="HLC134" s="277"/>
      <c r="HLD134" s="277"/>
      <c r="HLE134" s="277"/>
      <c r="HLF134" s="277"/>
      <c r="HLG134" s="277"/>
      <c r="HLH134" s="277"/>
      <c r="HLI134" s="277"/>
      <c r="HLJ134" s="277"/>
      <c r="HLK134" s="277"/>
      <c r="HLL134" s="277"/>
      <c r="HLM134" s="277"/>
      <c r="HLN134" s="277"/>
      <c r="HLO134" s="277"/>
      <c r="HLP134" s="277"/>
      <c r="HLQ134" s="277"/>
      <c r="HLR134" s="277"/>
      <c r="HLS134" s="277"/>
      <c r="HLT134" s="277"/>
      <c r="HLU134" s="277"/>
      <c r="HLV134" s="277"/>
      <c r="HLW134" s="277"/>
      <c r="HLX134" s="277"/>
      <c r="HLY134" s="277"/>
      <c r="HLZ134" s="277"/>
      <c r="HMA134" s="277"/>
      <c r="HMB134" s="277"/>
      <c r="HMC134" s="277"/>
      <c r="HMD134" s="277"/>
      <c r="HME134" s="277"/>
      <c r="HMF134" s="277"/>
      <c r="HMG134" s="277"/>
      <c r="HMH134" s="277"/>
      <c r="HMI134" s="277"/>
      <c r="HMJ134" s="277"/>
      <c r="HMK134" s="277"/>
      <c r="HML134" s="277"/>
      <c r="HMM134" s="277"/>
      <c r="HMN134" s="277"/>
      <c r="HMO134" s="277"/>
      <c r="HMP134" s="277"/>
      <c r="HMQ134" s="277"/>
      <c r="HMR134" s="277"/>
      <c r="HMS134" s="277"/>
      <c r="HMT134" s="277"/>
      <c r="HMU134" s="277"/>
      <c r="HMV134" s="277"/>
      <c r="HMW134" s="277"/>
      <c r="HMX134" s="277"/>
      <c r="HMY134" s="277"/>
      <c r="HMZ134" s="277"/>
      <c r="HNA134" s="277"/>
      <c r="HNB134" s="277"/>
      <c r="HNC134" s="277"/>
      <c r="HND134" s="277"/>
      <c r="HNE134" s="277"/>
      <c r="HNF134" s="277"/>
      <c r="HNG134" s="277"/>
      <c r="HNH134" s="277"/>
      <c r="HNI134" s="277"/>
      <c r="HNJ134" s="277"/>
      <c r="HNK134" s="277"/>
      <c r="HNL134" s="277"/>
      <c r="HNM134" s="277"/>
      <c r="HNN134" s="277"/>
      <c r="HNO134" s="277"/>
      <c r="HNP134" s="277"/>
      <c r="HNQ134" s="277"/>
      <c r="HNR134" s="277"/>
      <c r="HNS134" s="277"/>
      <c r="HNT134" s="277"/>
      <c r="HNU134" s="277"/>
      <c r="HNV134" s="277"/>
      <c r="HNW134" s="277"/>
      <c r="HNX134" s="277"/>
      <c r="HNY134" s="277"/>
      <c r="HNZ134" s="277"/>
      <c r="HOA134" s="277"/>
      <c r="HOB134" s="277"/>
      <c r="HOC134" s="277"/>
      <c r="HOD134" s="277"/>
      <c r="HOE134" s="277"/>
      <c r="HOF134" s="277"/>
      <c r="HOG134" s="277"/>
      <c r="HOH134" s="277"/>
      <c r="HOI134" s="277"/>
      <c r="HOJ134" s="277"/>
      <c r="HOK134" s="277"/>
      <c r="HOL134" s="277"/>
      <c r="HOM134" s="277"/>
      <c r="HON134" s="277"/>
      <c r="HOO134" s="277"/>
      <c r="HOP134" s="277"/>
      <c r="HOQ134" s="277"/>
      <c r="HOR134" s="277"/>
      <c r="HOS134" s="277"/>
      <c r="HOT134" s="277"/>
      <c r="HOU134" s="277"/>
      <c r="HOV134" s="277"/>
      <c r="HOW134" s="277"/>
      <c r="HOX134" s="277"/>
      <c r="HOY134" s="277"/>
      <c r="HOZ134" s="277"/>
      <c r="HPA134" s="277"/>
      <c r="HPB134" s="277"/>
      <c r="HPC134" s="277"/>
      <c r="HPD134" s="277"/>
      <c r="HPE134" s="277"/>
      <c r="HPF134" s="277"/>
      <c r="HPG134" s="277"/>
      <c r="HPH134" s="277"/>
      <c r="HPI134" s="277"/>
      <c r="HPJ134" s="277"/>
      <c r="HPK134" s="277"/>
      <c r="HPL134" s="277"/>
      <c r="HPM134" s="277"/>
      <c r="HPN134" s="277"/>
      <c r="HPO134" s="277"/>
      <c r="HPP134" s="277"/>
      <c r="HPQ134" s="277"/>
      <c r="HPR134" s="277"/>
      <c r="HPS134" s="277"/>
      <c r="HPT134" s="277"/>
      <c r="HPU134" s="277"/>
      <c r="HPV134" s="277"/>
      <c r="HPW134" s="277"/>
      <c r="HPX134" s="277"/>
      <c r="HPY134" s="277"/>
      <c r="HPZ134" s="277"/>
      <c r="HQA134" s="277"/>
      <c r="HQB134" s="277"/>
      <c r="HQC134" s="277"/>
      <c r="HQD134" s="277"/>
      <c r="HQE134" s="277"/>
      <c r="HQF134" s="277"/>
      <c r="HQG134" s="277"/>
      <c r="HQH134" s="277"/>
      <c r="HQI134" s="277"/>
      <c r="HQJ134" s="277"/>
      <c r="HQK134" s="277"/>
      <c r="HQL134" s="277"/>
      <c r="HQM134" s="277"/>
      <c r="HQN134" s="277"/>
      <c r="HQO134" s="277"/>
      <c r="HQP134" s="277"/>
      <c r="HQQ134" s="277"/>
      <c r="HQR134" s="277"/>
      <c r="HQS134" s="277"/>
      <c r="HQT134" s="277"/>
      <c r="HQU134" s="277"/>
      <c r="HQV134" s="277"/>
      <c r="HQW134" s="277"/>
      <c r="HQX134" s="277"/>
      <c r="HQY134" s="277"/>
      <c r="HQZ134" s="277"/>
      <c r="HRA134" s="277"/>
      <c r="HRB134" s="277"/>
      <c r="HRC134" s="277"/>
      <c r="HRD134" s="277"/>
      <c r="HRE134" s="277"/>
      <c r="HRF134" s="277"/>
      <c r="HRG134" s="277"/>
      <c r="HRH134" s="277"/>
      <c r="HRI134" s="277"/>
      <c r="HRJ134" s="277"/>
      <c r="HRK134" s="277"/>
      <c r="HRL134" s="277"/>
      <c r="HRM134" s="277"/>
      <c r="HRN134" s="277"/>
      <c r="HRO134" s="277"/>
      <c r="HRP134" s="277"/>
      <c r="HRQ134" s="277"/>
      <c r="HRR134" s="277"/>
      <c r="HRS134" s="277"/>
      <c r="HRT134" s="277"/>
      <c r="HRU134" s="277"/>
      <c r="HRV134" s="277"/>
      <c r="HRW134" s="277"/>
      <c r="HRX134" s="277"/>
      <c r="HRY134" s="277"/>
      <c r="HRZ134" s="277"/>
      <c r="HSA134" s="277"/>
      <c r="HSB134" s="277"/>
      <c r="HSC134" s="277"/>
      <c r="HSD134" s="277"/>
      <c r="HSE134" s="277"/>
      <c r="HSF134" s="277"/>
      <c r="HSG134" s="277"/>
      <c r="HSH134" s="277"/>
      <c r="HSI134" s="277"/>
      <c r="HSJ134" s="277"/>
      <c r="HSK134" s="277"/>
      <c r="HSL134" s="277"/>
      <c r="HSM134" s="277"/>
      <c r="HSN134" s="277"/>
      <c r="HSO134" s="277"/>
      <c r="HSP134" s="277"/>
      <c r="HSQ134" s="277"/>
      <c r="HSR134" s="277"/>
      <c r="HSS134" s="277"/>
      <c r="HST134" s="277"/>
      <c r="HSU134" s="277"/>
      <c r="HSV134" s="277"/>
      <c r="HSW134" s="277"/>
      <c r="HSX134" s="277"/>
      <c r="HSY134" s="277"/>
      <c r="HSZ134" s="277"/>
      <c r="HTA134" s="277"/>
      <c r="HTB134" s="277"/>
      <c r="HTC134" s="277"/>
      <c r="HTD134" s="277"/>
      <c r="HTE134" s="277"/>
      <c r="HTF134" s="277"/>
      <c r="HTG134" s="277"/>
      <c r="HTH134" s="277"/>
      <c r="HTI134" s="277"/>
      <c r="HTJ134" s="277"/>
      <c r="HTK134" s="277"/>
      <c r="HTL134" s="277"/>
      <c r="HTM134" s="277"/>
      <c r="HTN134" s="277"/>
      <c r="HTO134" s="277"/>
      <c r="HTP134" s="277"/>
      <c r="HTQ134" s="277"/>
      <c r="HTR134" s="277"/>
      <c r="HTS134" s="277"/>
      <c r="HTT134" s="277"/>
      <c r="HTU134" s="277"/>
      <c r="HTV134" s="277"/>
      <c r="HTW134" s="277"/>
      <c r="HTX134" s="277"/>
      <c r="HTY134" s="277"/>
      <c r="HTZ134" s="277"/>
      <c r="HUA134" s="277"/>
      <c r="HUB134" s="277"/>
      <c r="HUC134" s="277"/>
      <c r="HUD134" s="277"/>
      <c r="HUE134" s="277"/>
      <c r="HUF134" s="277"/>
      <c r="HUG134" s="277"/>
      <c r="HUH134" s="277"/>
      <c r="HUI134" s="277"/>
      <c r="HUJ134" s="277"/>
      <c r="HUK134" s="277"/>
      <c r="HUL134" s="277"/>
      <c r="HUM134" s="277"/>
      <c r="HUN134" s="277"/>
      <c r="HUO134" s="277"/>
      <c r="HUP134" s="277"/>
      <c r="HUQ134" s="277"/>
      <c r="HUR134" s="277"/>
      <c r="HUS134" s="277"/>
      <c r="HUT134" s="277"/>
      <c r="HUU134" s="277"/>
      <c r="HUV134" s="277"/>
      <c r="HUW134" s="277"/>
      <c r="HUX134" s="277"/>
      <c r="HUY134" s="277"/>
      <c r="HUZ134" s="277"/>
      <c r="HVA134" s="277"/>
      <c r="HVB134" s="277"/>
      <c r="HVC134" s="277"/>
      <c r="HVD134" s="277"/>
      <c r="HVE134" s="277"/>
      <c r="HVF134" s="277"/>
      <c r="HVG134" s="277"/>
      <c r="HVH134" s="277"/>
      <c r="HVI134" s="277"/>
      <c r="HVJ134" s="277"/>
      <c r="HVK134" s="277"/>
      <c r="HVL134" s="277"/>
      <c r="HVM134" s="277"/>
      <c r="HVN134" s="277"/>
      <c r="HVO134" s="277"/>
      <c r="HVP134" s="277"/>
      <c r="HVQ134" s="277"/>
      <c r="HVR134" s="277"/>
      <c r="HVS134" s="277"/>
      <c r="HVT134" s="277"/>
      <c r="HVU134" s="277"/>
      <c r="HVV134" s="277"/>
      <c r="HVW134" s="277"/>
      <c r="HVX134" s="277"/>
      <c r="HVY134" s="277"/>
      <c r="HVZ134" s="277"/>
      <c r="HWA134" s="277"/>
      <c r="HWB134" s="277"/>
      <c r="HWC134" s="277"/>
      <c r="HWD134" s="277"/>
      <c r="HWE134" s="277"/>
      <c r="HWF134" s="277"/>
      <c r="HWG134" s="277"/>
      <c r="HWH134" s="277"/>
      <c r="HWI134" s="277"/>
      <c r="HWJ134" s="277"/>
      <c r="HWK134" s="277"/>
      <c r="HWL134" s="277"/>
      <c r="HWM134" s="277"/>
      <c r="HWN134" s="277"/>
      <c r="HWO134" s="277"/>
      <c r="HWP134" s="277"/>
      <c r="HWQ134" s="277"/>
      <c r="HWR134" s="277"/>
      <c r="HWS134" s="277"/>
      <c r="HWT134" s="277"/>
      <c r="HWU134" s="277"/>
      <c r="HWV134" s="277"/>
      <c r="HWW134" s="277"/>
      <c r="HWX134" s="277"/>
      <c r="HWY134" s="277"/>
      <c r="HWZ134" s="277"/>
      <c r="HXA134" s="277"/>
      <c r="HXB134" s="277"/>
      <c r="HXC134" s="277"/>
      <c r="HXD134" s="277"/>
      <c r="HXE134" s="277"/>
      <c r="HXF134" s="277"/>
      <c r="HXG134" s="277"/>
      <c r="HXH134" s="277"/>
      <c r="HXI134" s="277"/>
      <c r="HXJ134" s="277"/>
      <c r="HXK134" s="277"/>
      <c r="HXL134" s="277"/>
      <c r="HXM134" s="277"/>
      <c r="HXN134" s="277"/>
      <c r="HXO134" s="277"/>
      <c r="HXP134" s="277"/>
      <c r="HXQ134" s="277"/>
      <c r="HXR134" s="277"/>
      <c r="HXS134" s="277"/>
      <c r="HXT134" s="277"/>
      <c r="HXU134" s="277"/>
      <c r="HXV134" s="277"/>
      <c r="HXW134" s="277"/>
      <c r="HXX134" s="277"/>
      <c r="HXY134" s="277"/>
      <c r="HXZ134" s="277"/>
      <c r="HYA134" s="277"/>
      <c r="HYB134" s="277"/>
      <c r="HYC134" s="277"/>
      <c r="HYD134" s="277"/>
      <c r="HYE134" s="277"/>
      <c r="HYF134" s="277"/>
      <c r="HYG134" s="277"/>
      <c r="HYH134" s="277"/>
      <c r="HYI134" s="277"/>
      <c r="HYJ134" s="277"/>
      <c r="HYK134" s="277"/>
      <c r="HYL134" s="277"/>
      <c r="HYM134" s="277"/>
      <c r="HYN134" s="277"/>
      <c r="HYO134" s="277"/>
      <c r="HYP134" s="277"/>
      <c r="HYQ134" s="277"/>
      <c r="HYR134" s="277"/>
      <c r="HYS134" s="277"/>
      <c r="HYT134" s="277"/>
      <c r="HYU134" s="277"/>
      <c r="HYV134" s="277"/>
      <c r="HYW134" s="277"/>
      <c r="HYX134" s="277"/>
      <c r="HYY134" s="277"/>
      <c r="HYZ134" s="277"/>
      <c r="HZA134" s="277"/>
      <c r="HZB134" s="277"/>
      <c r="HZC134" s="277"/>
      <c r="HZD134" s="277"/>
      <c r="HZE134" s="277"/>
      <c r="HZF134" s="277"/>
      <c r="HZG134" s="277"/>
      <c r="HZH134" s="277"/>
      <c r="HZI134" s="277"/>
      <c r="HZJ134" s="277"/>
      <c r="HZK134" s="277"/>
      <c r="HZL134" s="277"/>
      <c r="HZM134" s="277"/>
      <c r="HZN134" s="277"/>
      <c r="HZO134" s="277"/>
      <c r="HZP134" s="277"/>
      <c r="HZQ134" s="277"/>
      <c r="HZR134" s="277"/>
      <c r="HZS134" s="277"/>
      <c r="HZT134" s="277"/>
      <c r="HZU134" s="277"/>
      <c r="HZV134" s="277"/>
      <c r="HZW134" s="277"/>
      <c r="HZX134" s="277"/>
      <c r="HZY134" s="277"/>
      <c r="HZZ134" s="277"/>
      <c r="IAA134" s="277"/>
      <c r="IAB134" s="277"/>
      <c r="IAC134" s="277"/>
      <c r="IAD134" s="277"/>
      <c r="IAE134" s="277"/>
      <c r="IAF134" s="277"/>
      <c r="IAG134" s="277"/>
      <c r="IAH134" s="277"/>
      <c r="IAI134" s="277"/>
      <c r="IAJ134" s="277"/>
      <c r="IAK134" s="277"/>
      <c r="IAL134" s="277"/>
      <c r="IAM134" s="277"/>
      <c r="IAN134" s="277"/>
      <c r="IAO134" s="277"/>
      <c r="IAP134" s="277"/>
      <c r="IAQ134" s="277"/>
      <c r="IAR134" s="277"/>
      <c r="IAS134" s="277"/>
      <c r="IAT134" s="277"/>
      <c r="IAU134" s="277"/>
      <c r="IAV134" s="277"/>
      <c r="IAW134" s="277"/>
      <c r="IAX134" s="277"/>
      <c r="IAY134" s="277"/>
      <c r="IAZ134" s="277"/>
      <c r="IBA134" s="277"/>
      <c r="IBB134" s="277"/>
      <c r="IBC134" s="277"/>
      <c r="IBD134" s="277"/>
      <c r="IBE134" s="277"/>
      <c r="IBF134" s="277"/>
      <c r="IBG134" s="277"/>
      <c r="IBH134" s="277"/>
      <c r="IBI134" s="277"/>
      <c r="IBJ134" s="277"/>
      <c r="IBK134" s="277"/>
      <c r="IBL134" s="277"/>
      <c r="IBM134" s="277"/>
      <c r="IBN134" s="277"/>
      <c r="IBO134" s="277"/>
      <c r="IBP134" s="277"/>
      <c r="IBQ134" s="277"/>
      <c r="IBR134" s="277"/>
      <c r="IBS134" s="277"/>
      <c r="IBT134" s="277"/>
      <c r="IBU134" s="277"/>
      <c r="IBV134" s="277"/>
      <c r="IBW134" s="277"/>
      <c r="IBX134" s="277"/>
      <c r="IBY134" s="277"/>
      <c r="IBZ134" s="277"/>
      <c r="ICA134" s="277"/>
      <c r="ICB134" s="277"/>
      <c r="ICC134" s="277"/>
      <c r="ICD134" s="277"/>
      <c r="ICE134" s="277"/>
      <c r="ICF134" s="277"/>
      <c r="ICG134" s="277"/>
      <c r="ICH134" s="277"/>
      <c r="ICI134" s="277"/>
      <c r="ICJ134" s="277"/>
      <c r="ICK134" s="277"/>
      <c r="ICL134" s="277"/>
      <c r="ICM134" s="277"/>
      <c r="ICN134" s="277"/>
      <c r="ICO134" s="277"/>
      <c r="ICP134" s="277"/>
      <c r="ICQ134" s="277"/>
      <c r="ICR134" s="277"/>
      <c r="ICS134" s="277"/>
      <c r="ICT134" s="277"/>
      <c r="ICU134" s="277"/>
      <c r="ICV134" s="277"/>
      <c r="ICW134" s="277"/>
      <c r="ICX134" s="277"/>
      <c r="ICY134" s="277"/>
      <c r="ICZ134" s="277"/>
      <c r="IDA134" s="277"/>
      <c r="IDB134" s="277"/>
      <c r="IDC134" s="277"/>
      <c r="IDD134" s="277"/>
      <c r="IDE134" s="277"/>
      <c r="IDF134" s="277"/>
      <c r="IDG134" s="277"/>
      <c r="IDH134" s="277"/>
      <c r="IDI134" s="277"/>
      <c r="IDJ134" s="277"/>
      <c r="IDK134" s="277"/>
      <c r="IDL134" s="277"/>
      <c r="IDM134" s="277"/>
      <c r="IDN134" s="277"/>
      <c r="IDO134" s="277"/>
      <c r="IDP134" s="277"/>
      <c r="IDQ134" s="277"/>
      <c r="IDR134" s="277"/>
      <c r="IDS134" s="277"/>
      <c r="IDT134" s="277"/>
      <c r="IDU134" s="277"/>
      <c r="IDV134" s="277"/>
      <c r="IDW134" s="277"/>
      <c r="IDX134" s="277"/>
      <c r="IDY134" s="277"/>
      <c r="IDZ134" s="277"/>
      <c r="IEA134" s="277"/>
      <c r="IEB134" s="277"/>
      <c r="IEC134" s="277"/>
      <c r="IED134" s="277"/>
      <c r="IEE134" s="277"/>
      <c r="IEF134" s="277"/>
      <c r="IEG134" s="277"/>
      <c r="IEH134" s="277"/>
      <c r="IEI134" s="277"/>
      <c r="IEJ134" s="277"/>
      <c r="IEK134" s="277"/>
      <c r="IEL134" s="277"/>
      <c r="IEM134" s="277"/>
      <c r="IEN134" s="277"/>
      <c r="IEO134" s="277"/>
      <c r="IEP134" s="277"/>
      <c r="IEQ134" s="277"/>
      <c r="IER134" s="277"/>
      <c r="IES134" s="277"/>
      <c r="IET134" s="277"/>
      <c r="IEU134" s="277"/>
      <c r="IEV134" s="277"/>
      <c r="IEW134" s="277"/>
      <c r="IEX134" s="277"/>
      <c r="IEY134" s="277"/>
      <c r="IEZ134" s="277"/>
      <c r="IFA134" s="277"/>
      <c r="IFB134" s="277"/>
      <c r="IFC134" s="277"/>
      <c r="IFD134" s="277"/>
      <c r="IFE134" s="277"/>
      <c r="IFF134" s="277"/>
      <c r="IFG134" s="277"/>
      <c r="IFH134" s="277"/>
      <c r="IFI134" s="277"/>
      <c r="IFJ134" s="277"/>
      <c r="IFK134" s="277"/>
      <c r="IFL134" s="277"/>
      <c r="IFM134" s="277"/>
      <c r="IFN134" s="277"/>
      <c r="IFO134" s="277"/>
      <c r="IFP134" s="277"/>
      <c r="IFQ134" s="277"/>
      <c r="IFR134" s="277"/>
      <c r="IFS134" s="277"/>
      <c r="IFT134" s="277"/>
      <c r="IFU134" s="277"/>
      <c r="IFV134" s="277"/>
      <c r="IFW134" s="277"/>
      <c r="IFX134" s="277"/>
      <c r="IFY134" s="277"/>
      <c r="IFZ134" s="277"/>
      <c r="IGA134" s="277"/>
      <c r="IGB134" s="277"/>
      <c r="IGC134" s="277"/>
      <c r="IGD134" s="277"/>
      <c r="IGE134" s="277"/>
      <c r="IGF134" s="277"/>
      <c r="IGG134" s="277"/>
      <c r="IGH134" s="277"/>
      <c r="IGI134" s="277"/>
      <c r="IGJ134" s="277"/>
      <c r="IGK134" s="277"/>
      <c r="IGL134" s="277"/>
      <c r="IGM134" s="277"/>
      <c r="IGN134" s="277"/>
      <c r="IGO134" s="277"/>
      <c r="IGP134" s="277"/>
      <c r="IGQ134" s="277"/>
      <c r="IGR134" s="277"/>
      <c r="IGS134" s="277"/>
      <c r="IGT134" s="277"/>
      <c r="IGU134" s="277"/>
      <c r="IGV134" s="277"/>
      <c r="IGW134" s="277"/>
      <c r="IGX134" s="277"/>
      <c r="IGY134" s="277"/>
      <c r="IGZ134" s="277"/>
      <c r="IHA134" s="277"/>
      <c r="IHB134" s="277"/>
      <c r="IHC134" s="277"/>
      <c r="IHD134" s="277"/>
      <c r="IHE134" s="277"/>
      <c r="IHF134" s="277"/>
      <c r="IHG134" s="277"/>
      <c r="IHH134" s="277"/>
      <c r="IHI134" s="277"/>
      <c r="IHJ134" s="277"/>
      <c r="IHK134" s="277"/>
      <c r="IHL134" s="277"/>
      <c r="IHM134" s="277"/>
      <c r="IHN134" s="277"/>
      <c r="IHO134" s="277"/>
      <c r="IHP134" s="277"/>
      <c r="IHQ134" s="277"/>
      <c r="IHR134" s="277"/>
      <c r="IHS134" s="277"/>
      <c r="IHT134" s="277"/>
      <c r="IHU134" s="277"/>
      <c r="IHV134" s="277"/>
      <c r="IHW134" s="277"/>
      <c r="IHX134" s="277"/>
      <c r="IHY134" s="277"/>
      <c r="IHZ134" s="277"/>
      <c r="IIA134" s="277"/>
      <c r="IIB134" s="277"/>
      <c r="IIC134" s="277"/>
      <c r="IID134" s="277"/>
      <c r="IIE134" s="277"/>
      <c r="IIF134" s="277"/>
      <c r="IIG134" s="277"/>
      <c r="IIH134" s="277"/>
      <c r="III134" s="277"/>
      <c r="IIJ134" s="277"/>
      <c r="IIK134" s="277"/>
      <c r="IIL134" s="277"/>
      <c r="IIM134" s="277"/>
      <c r="IIN134" s="277"/>
      <c r="IIO134" s="277"/>
      <c r="IIP134" s="277"/>
      <c r="IIQ134" s="277"/>
      <c r="IIR134" s="277"/>
      <c r="IIS134" s="277"/>
      <c r="IIT134" s="277"/>
      <c r="IIU134" s="277"/>
      <c r="IIV134" s="277"/>
      <c r="IIW134" s="277"/>
      <c r="IIX134" s="277"/>
      <c r="IIY134" s="277"/>
      <c r="IIZ134" s="277"/>
      <c r="IJA134" s="277"/>
      <c r="IJB134" s="277"/>
      <c r="IJC134" s="277"/>
      <c r="IJD134" s="277"/>
      <c r="IJE134" s="277"/>
      <c r="IJF134" s="277"/>
      <c r="IJG134" s="277"/>
      <c r="IJH134" s="277"/>
      <c r="IJI134" s="277"/>
      <c r="IJJ134" s="277"/>
      <c r="IJK134" s="277"/>
      <c r="IJL134" s="277"/>
      <c r="IJM134" s="277"/>
      <c r="IJN134" s="277"/>
      <c r="IJO134" s="277"/>
      <c r="IJP134" s="277"/>
      <c r="IJQ134" s="277"/>
      <c r="IJR134" s="277"/>
      <c r="IJS134" s="277"/>
      <c r="IJT134" s="277"/>
      <c r="IJU134" s="277"/>
      <c r="IJV134" s="277"/>
      <c r="IJW134" s="277"/>
      <c r="IJX134" s="277"/>
      <c r="IJY134" s="277"/>
      <c r="IJZ134" s="277"/>
      <c r="IKA134" s="277"/>
      <c r="IKB134" s="277"/>
      <c r="IKC134" s="277"/>
      <c r="IKD134" s="277"/>
      <c r="IKE134" s="277"/>
      <c r="IKF134" s="277"/>
      <c r="IKG134" s="277"/>
      <c r="IKH134" s="277"/>
      <c r="IKI134" s="277"/>
      <c r="IKJ134" s="277"/>
      <c r="IKK134" s="277"/>
      <c r="IKL134" s="277"/>
      <c r="IKM134" s="277"/>
      <c r="IKN134" s="277"/>
      <c r="IKO134" s="277"/>
      <c r="IKP134" s="277"/>
      <c r="IKQ134" s="277"/>
      <c r="IKR134" s="277"/>
      <c r="IKS134" s="277"/>
      <c r="IKT134" s="277"/>
      <c r="IKU134" s="277"/>
      <c r="IKV134" s="277"/>
      <c r="IKW134" s="277"/>
      <c r="IKX134" s="277"/>
      <c r="IKY134" s="277"/>
      <c r="IKZ134" s="277"/>
      <c r="ILA134" s="277"/>
      <c r="ILB134" s="277"/>
      <c r="ILC134" s="277"/>
      <c r="ILD134" s="277"/>
      <c r="ILE134" s="277"/>
      <c r="ILF134" s="277"/>
      <c r="ILG134" s="277"/>
      <c r="ILH134" s="277"/>
      <c r="ILI134" s="277"/>
      <c r="ILJ134" s="277"/>
      <c r="ILK134" s="277"/>
      <c r="ILL134" s="277"/>
      <c r="ILM134" s="277"/>
      <c r="ILN134" s="277"/>
      <c r="ILO134" s="277"/>
      <c r="ILP134" s="277"/>
      <c r="ILQ134" s="277"/>
      <c r="ILR134" s="277"/>
      <c r="ILS134" s="277"/>
      <c r="ILT134" s="277"/>
      <c r="ILU134" s="277"/>
      <c r="ILV134" s="277"/>
      <c r="ILW134" s="277"/>
      <c r="ILX134" s="277"/>
      <c r="ILY134" s="277"/>
      <c r="ILZ134" s="277"/>
      <c r="IMA134" s="277"/>
      <c r="IMB134" s="277"/>
      <c r="IMC134" s="277"/>
      <c r="IMD134" s="277"/>
      <c r="IME134" s="277"/>
      <c r="IMF134" s="277"/>
      <c r="IMG134" s="277"/>
      <c r="IMH134" s="277"/>
      <c r="IMI134" s="277"/>
      <c r="IMJ134" s="277"/>
      <c r="IMK134" s="277"/>
      <c r="IML134" s="277"/>
      <c r="IMM134" s="277"/>
      <c r="IMN134" s="277"/>
      <c r="IMO134" s="277"/>
      <c r="IMP134" s="277"/>
      <c r="IMQ134" s="277"/>
      <c r="IMR134" s="277"/>
      <c r="IMS134" s="277"/>
      <c r="IMT134" s="277"/>
      <c r="IMU134" s="277"/>
      <c r="IMV134" s="277"/>
      <c r="IMW134" s="277"/>
      <c r="IMX134" s="277"/>
      <c r="IMY134" s="277"/>
      <c r="IMZ134" s="277"/>
      <c r="INA134" s="277"/>
      <c r="INB134" s="277"/>
      <c r="INC134" s="277"/>
      <c r="IND134" s="277"/>
      <c r="INE134" s="277"/>
      <c r="INF134" s="277"/>
      <c r="ING134" s="277"/>
      <c r="INH134" s="277"/>
      <c r="INI134" s="277"/>
      <c r="INJ134" s="277"/>
      <c r="INK134" s="277"/>
      <c r="INL134" s="277"/>
      <c r="INM134" s="277"/>
      <c r="INN134" s="277"/>
      <c r="INO134" s="277"/>
      <c r="INP134" s="277"/>
      <c r="INQ134" s="277"/>
      <c r="INR134" s="277"/>
      <c r="INS134" s="277"/>
      <c r="INT134" s="277"/>
      <c r="INU134" s="277"/>
      <c r="INV134" s="277"/>
      <c r="INW134" s="277"/>
      <c r="INX134" s="277"/>
      <c r="INY134" s="277"/>
      <c r="INZ134" s="277"/>
      <c r="IOA134" s="277"/>
      <c r="IOB134" s="277"/>
      <c r="IOC134" s="277"/>
      <c r="IOD134" s="277"/>
      <c r="IOE134" s="277"/>
      <c r="IOF134" s="277"/>
      <c r="IOG134" s="277"/>
      <c r="IOH134" s="277"/>
      <c r="IOI134" s="277"/>
      <c r="IOJ134" s="277"/>
      <c r="IOK134" s="277"/>
      <c r="IOL134" s="277"/>
      <c r="IOM134" s="277"/>
      <c r="ION134" s="277"/>
      <c r="IOO134" s="277"/>
      <c r="IOP134" s="277"/>
      <c r="IOQ134" s="277"/>
      <c r="IOR134" s="277"/>
      <c r="IOS134" s="277"/>
      <c r="IOT134" s="277"/>
      <c r="IOU134" s="277"/>
      <c r="IOV134" s="277"/>
      <c r="IOW134" s="277"/>
      <c r="IOX134" s="277"/>
      <c r="IOY134" s="277"/>
      <c r="IOZ134" s="277"/>
      <c r="IPA134" s="277"/>
      <c r="IPB134" s="277"/>
      <c r="IPC134" s="277"/>
      <c r="IPD134" s="277"/>
      <c r="IPE134" s="277"/>
      <c r="IPF134" s="277"/>
      <c r="IPG134" s="277"/>
      <c r="IPH134" s="277"/>
      <c r="IPI134" s="277"/>
      <c r="IPJ134" s="277"/>
      <c r="IPK134" s="277"/>
      <c r="IPL134" s="277"/>
      <c r="IPM134" s="277"/>
      <c r="IPN134" s="277"/>
      <c r="IPO134" s="277"/>
      <c r="IPP134" s="277"/>
      <c r="IPQ134" s="277"/>
      <c r="IPR134" s="277"/>
      <c r="IPS134" s="277"/>
      <c r="IPT134" s="277"/>
      <c r="IPU134" s="277"/>
      <c r="IPV134" s="277"/>
      <c r="IPW134" s="277"/>
      <c r="IPX134" s="277"/>
      <c r="IPY134" s="277"/>
      <c r="IPZ134" s="277"/>
      <c r="IQA134" s="277"/>
      <c r="IQB134" s="277"/>
      <c r="IQC134" s="277"/>
      <c r="IQD134" s="277"/>
      <c r="IQE134" s="277"/>
      <c r="IQF134" s="277"/>
      <c r="IQG134" s="277"/>
      <c r="IQH134" s="277"/>
      <c r="IQI134" s="277"/>
      <c r="IQJ134" s="277"/>
      <c r="IQK134" s="277"/>
      <c r="IQL134" s="277"/>
      <c r="IQM134" s="277"/>
      <c r="IQN134" s="277"/>
      <c r="IQO134" s="277"/>
      <c r="IQP134" s="277"/>
      <c r="IQQ134" s="277"/>
      <c r="IQR134" s="277"/>
      <c r="IQS134" s="277"/>
      <c r="IQT134" s="277"/>
      <c r="IQU134" s="277"/>
      <c r="IQV134" s="277"/>
      <c r="IQW134" s="277"/>
      <c r="IQX134" s="277"/>
      <c r="IQY134" s="277"/>
      <c r="IQZ134" s="277"/>
      <c r="IRA134" s="277"/>
      <c r="IRB134" s="277"/>
      <c r="IRC134" s="277"/>
      <c r="IRD134" s="277"/>
      <c r="IRE134" s="277"/>
      <c r="IRF134" s="277"/>
      <c r="IRG134" s="277"/>
      <c r="IRH134" s="277"/>
      <c r="IRI134" s="277"/>
      <c r="IRJ134" s="277"/>
      <c r="IRK134" s="277"/>
      <c r="IRL134" s="277"/>
      <c r="IRM134" s="277"/>
      <c r="IRN134" s="277"/>
      <c r="IRO134" s="277"/>
      <c r="IRP134" s="277"/>
      <c r="IRQ134" s="277"/>
      <c r="IRR134" s="277"/>
      <c r="IRS134" s="277"/>
      <c r="IRT134" s="277"/>
      <c r="IRU134" s="277"/>
      <c r="IRV134" s="277"/>
      <c r="IRW134" s="277"/>
      <c r="IRX134" s="277"/>
      <c r="IRY134" s="277"/>
      <c r="IRZ134" s="277"/>
      <c r="ISA134" s="277"/>
      <c r="ISB134" s="277"/>
      <c r="ISC134" s="277"/>
      <c r="ISD134" s="277"/>
      <c r="ISE134" s="277"/>
      <c r="ISF134" s="277"/>
      <c r="ISG134" s="277"/>
      <c r="ISH134" s="277"/>
      <c r="ISI134" s="277"/>
      <c r="ISJ134" s="277"/>
      <c r="ISK134" s="277"/>
      <c r="ISL134" s="277"/>
      <c r="ISM134" s="277"/>
      <c r="ISN134" s="277"/>
      <c r="ISO134" s="277"/>
      <c r="ISP134" s="277"/>
      <c r="ISQ134" s="277"/>
      <c r="ISR134" s="277"/>
      <c r="ISS134" s="277"/>
      <c r="IST134" s="277"/>
      <c r="ISU134" s="277"/>
      <c r="ISV134" s="277"/>
      <c r="ISW134" s="277"/>
      <c r="ISX134" s="277"/>
      <c r="ISY134" s="277"/>
      <c r="ISZ134" s="277"/>
      <c r="ITA134" s="277"/>
      <c r="ITB134" s="277"/>
      <c r="ITC134" s="277"/>
      <c r="ITD134" s="277"/>
      <c r="ITE134" s="277"/>
      <c r="ITF134" s="277"/>
      <c r="ITG134" s="277"/>
      <c r="ITH134" s="277"/>
      <c r="ITI134" s="277"/>
      <c r="ITJ134" s="277"/>
      <c r="ITK134" s="277"/>
      <c r="ITL134" s="277"/>
      <c r="ITM134" s="277"/>
      <c r="ITN134" s="277"/>
      <c r="ITO134" s="277"/>
      <c r="ITP134" s="277"/>
      <c r="ITQ134" s="277"/>
      <c r="ITR134" s="277"/>
      <c r="ITS134" s="277"/>
      <c r="ITT134" s="277"/>
      <c r="ITU134" s="277"/>
      <c r="ITV134" s="277"/>
      <c r="ITW134" s="277"/>
      <c r="ITX134" s="277"/>
      <c r="ITY134" s="277"/>
      <c r="ITZ134" s="277"/>
      <c r="IUA134" s="277"/>
      <c r="IUB134" s="277"/>
      <c r="IUC134" s="277"/>
      <c r="IUD134" s="277"/>
      <c r="IUE134" s="277"/>
      <c r="IUF134" s="277"/>
      <c r="IUG134" s="277"/>
      <c r="IUH134" s="277"/>
      <c r="IUI134" s="277"/>
      <c r="IUJ134" s="277"/>
      <c r="IUK134" s="277"/>
      <c r="IUL134" s="277"/>
      <c r="IUM134" s="277"/>
      <c r="IUN134" s="277"/>
      <c r="IUO134" s="277"/>
      <c r="IUP134" s="277"/>
      <c r="IUQ134" s="277"/>
      <c r="IUR134" s="277"/>
      <c r="IUS134" s="277"/>
      <c r="IUT134" s="277"/>
      <c r="IUU134" s="277"/>
      <c r="IUV134" s="277"/>
      <c r="IUW134" s="277"/>
      <c r="IUX134" s="277"/>
      <c r="IUY134" s="277"/>
      <c r="IUZ134" s="277"/>
      <c r="IVA134" s="277"/>
      <c r="IVB134" s="277"/>
      <c r="IVC134" s="277"/>
      <c r="IVD134" s="277"/>
      <c r="IVE134" s="277"/>
      <c r="IVF134" s="277"/>
      <c r="IVG134" s="277"/>
      <c r="IVH134" s="277"/>
      <c r="IVI134" s="277"/>
      <c r="IVJ134" s="277"/>
      <c r="IVK134" s="277"/>
      <c r="IVL134" s="277"/>
      <c r="IVM134" s="277"/>
      <c r="IVN134" s="277"/>
      <c r="IVO134" s="277"/>
      <c r="IVP134" s="277"/>
      <c r="IVQ134" s="277"/>
      <c r="IVR134" s="277"/>
      <c r="IVS134" s="277"/>
      <c r="IVT134" s="277"/>
      <c r="IVU134" s="277"/>
      <c r="IVV134" s="277"/>
      <c r="IVW134" s="277"/>
      <c r="IVX134" s="277"/>
      <c r="IVY134" s="277"/>
      <c r="IVZ134" s="277"/>
      <c r="IWA134" s="277"/>
      <c r="IWB134" s="277"/>
      <c r="IWC134" s="277"/>
      <c r="IWD134" s="277"/>
      <c r="IWE134" s="277"/>
      <c r="IWF134" s="277"/>
      <c r="IWG134" s="277"/>
      <c r="IWH134" s="277"/>
      <c r="IWI134" s="277"/>
      <c r="IWJ134" s="277"/>
      <c r="IWK134" s="277"/>
      <c r="IWL134" s="277"/>
      <c r="IWM134" s="277"/>
      <c r="IWN134" s="277"/>
      <c r="IWO134" s="277"/>
      <c r="IWP134" s="277"/>
      <c r="IWQ134" s="277"/>
      <c r="IWR134" s="277"/>
      <c r="IWS134" s="277"/>
      <c r="IWT134" s="277"/>
      <c r="IWU134" s="277"/>
      <c r="IWV134" s="277"/>
      <c r="IWW134" s="277"/>
      <c r="IWX134" s="277"/>
      <c r="IWY134" s="277"/>
      <c r="IWZ134" s="277"/>
      <c r="IXA134" s="277"/>
      <c r="IXB134" s="277"/>
      <c r="IXC134" s="277"/>
      <c r="IXD134" s="277"/>
      <c r="IXE134" s="277"/>
      <c r="IXF134" s="277"/>
      <c r="IXG134" s="277"/>
      <c r="IXH134" s="277"/>
      <c r="IXI134" s="277"/>
      <c r="IXJ134" s="277"/>
      <c r="IXK134" s="277"/>
      <c r="IXL134" s="277"/>
      <c r="IXM134" s="277"/>
      <c r="IXN134" s="277"/>
      <c r="IXO134" s="277"/>
      <c r="IXP134" s="277"/>
      <c r="IXQ134" s="277"/>
      <c r="IXR134" s="277"/>
      <c r="IXS134" s="277"/>
      <c r="IXT134" s="277"/>
      <c r="IXU134" s="277"/>
      <c r="IXV134" s="277"/>
      <c r="IXW134" s="277"/>
      <c r="IXX134" s="277"/>
      <c r="IXY134" s="277"/>
      <c r="IXZ134" s="277"/>
      <c r="IYA134" s="277"/>
      <c r="IYB134" s="277"/>
      <c r="IYC134" s="277"/>
      <c r="IYD134" s="277"/>
      <c r="IYE134" s="277"/>
      <c r="IYF134" s="277"/>
      <c r="IYG134" s="277"/>
      <c r="IYH134" s="277"/>
      <c r="IYI134" s="277"/>
      <c r="IYJ134" s="277"/>
      <c r="IYK134" s="277"/>
      <c r="IYL134" s="277"/>
      <c r="IYM134" s="277"/>
      <c r="IYN134" s="277"/>
      <c r="IYO134" s="277"/>
      <c r="IYP134" s="277"/>
      <c r="IYQ134" s="277"/>
      <c r="IYR134" s="277"/>
      <c r="IYS134" s="277"/>
      <c r="IYT134" s="277"/>
      <c r="IYU134" s="277"/>
      <c r="IYV134" s="277"/>
      <c r="IYW134" s="277"/>
      <c r="IYX134" s="277"/>
      <c r="IYY134" s="277"/>
      <c r="IYZ134" s="277"/>
      <c r="IZA134" s="277"/>
      <c r="IZB134" s="277"/>
      <c r="IZC134" s="277"/>
      <c r="IZD134" s="277"/>
      <c r="IZE134" s="277"/>
      <c r="IZF134" s="277"/>
      <c r="IZG134" s="277"/>
      <c r="IZH134" s="277"/>
      <c r="IZI134" s="277"/>
      <c r="IZJ134" s="277"/>
      <c r="IZK134" s="277"/>
      <c r="IZL134" s="277"/>
      <c r="IZM134" s="277"/>
      <c r="IZN134" s="277"/>
      <c r="IZO134" s="277"/>
      <c r="IZP134" s="277"/>
      <c r="IZQ134" s="277"/>
      <c r="IZR134" s="277"/>
      <c r="IZS134" s="277"/>
      <c r="IZT134" s="277"/>
      <c r="IZU134" s="277"/>
      <c r="IZV134" s="277"/>
      <c r="IZW134" s="277"/>
      <c r="IZX134" s="277"/>
      <c r="IZY134" s="277"/>
      <c r="IZZ134" s="277"/>
      <c r="JAA134" s="277"/>
      <c r="JAB134" s="277"/>
      <c r="JAC134" s="277"/>
      <c r="JAD134" s="277"/>
      <c r="JAE134" s="277"/>
      <c r="JAF134" s="277"/>
      <c r="JAG134" s="277"/>
      <c r="JAH134" s="277"/>
      <c r="JAI134" s="277"/>
      <c r="JAJ134" s="277"/>
      <c r="JAK134" s="277"/>
      <c r="JAL134" s="277"/>
      <c r="JAM134" s="277"/>
      <c r="JAN134" s="277"/>
      <c r="JAO134" s="277"/>
      <c r="JAP134" s="277"/>
      <c r="JAQ134" s="277"/>
      <c r="JAR134" s="277"/>
      <c r="JAS134" s="277"/>
      <c r="JAT134" s="277"/>
      <c r="JAU134" s="277"/>
      <c r="JAV134" s="277"/>
      <c r="JAW134" s="277"/>
      <c r="JAX134" s="277"/>
      <c r="JAY134" s="277"/>
      <c r="JAZ134" s="277"/>
      <c r="JBA134" s="277"/>
      <c r="JBB134" s="277"/>
      <c r="JBC134" s="277"/>
      <c r="JBD134" s="277"/>
      <c r="JBE134" s="277"/>
      <c r="JBF134" s="277"/>
      <c r="JBG134" s="277"/>
      <c r="JBH134" s="277"/>
      <c r="JBI134" s="277"/>
      <c r="JBJ134" s="277"/>
      <c r="JBK134" s="277"/>
      <c r="JBL134" s="277"/>
      <c r="JBM134" s="277"/>
      <c r="JBN134" s="277"/>
      <c r="JBO134" s="277"/>
      <c r="JBP134" s="277"/>
      <c r="JBQ134" s="277"/>
      <c r="JBR134" s="277"/>
      <c r="JBS134" s="277"/>
      <c r="JBT134" s="277"/>
      <c r="JBU134" s="277"/>
      <c r="JBV134" s="277"/>
      <c r="JBW134" s="277"/>
      <c r="JBX134" s="277"/>
      <c r="JBY134" s="277"/>
      <c r="JBZ134" s="277"/>
      <c r="JCA134" s="277"/>
      <c r="JCB134" s="277"/>
      <c r="JCC134" s="277"/>
      <c r="JCD134" s="277"/>
      <c r="JCE134" s="277"/>
      <c r="JCF134" s="277"/>
      <c r="JCG134" s="277"/>
      <c r="JCH134" s="277"/>
      <c r="JCI134" s="277"/>
      <c r="JCJ134" s="277"/>
      <c r="JCK134" s="277"/>
      <c r="JCL134" s="277"/>
      <c r="JCM134" s="277"/>
      <c r="JCN134" s="277"/>
      <c r="JCO134" s="277"/>
      <c r="JCP134" s="277"/>
      <c r="JCQ134" s="277"/>
      <c r="JCR134" s="277"/>
      <c r="JCS134" s="277"/>
      <c r="JCT134" s="277"/>
      <c r="JCU134" s="277"/>
      <c r="JCV134" s="277"/>
      <c r="JCW134" s="277"/>
      <c r="JCX134" s="277"/>
      <c r="JCY134" s="277"/>
      <c r="JCZ134" s="277"/>
      <c r="JDA134" s="277"/>
      <c r="JDB134" s="277"/>
      <c r="JDC134" s="277"/>
      <c r="JDD134" s="277"/>
      <c r="JDE134" s="277"/>
      <c r="JDF134" s="277"/>
      <c r="JDG134" s="277"/>
      <c r="JDH134" s="277"/>
      <c r="JDI134" s="277"/>
      <c r="JDJ134" s="277"/>
      <c r="JDK134" s="277"/>
      <c r="JDL134" s="277"/>
      <c r="JDM134" s="277"/>
      <c r="JDN134" s="277"/>
      <c r="JDO134" s="277"/>
      <c r="JDP134" s="277"/>
      <c r="JDQ134" s="277"/>
      <c r="JDR134" s="277"/>
      <c r="JDS134" s="277"/>
      <c r="JDT134" s="277"/>
      <c r="JDU134" s="277"/>
      <c r="JDV134" s="277"/>
      <c r="JDW134" s="277"/>
      <c r="JDX134" s="277"/>
      <c r="JDY134" s="277"/>
      <c r="JDZ134" s="277"/>
      <c r="JEA134" s="277"/>
      <c r="JEB134" s="277"/>
      <c r="JEC134" s="277"/>
      <c r="JED134" s="277"/>
      <c r="JEE134" s="277"/>
      <c r="JEF134" s="277"/>
      <c r="JEG134" s="277"/>
      <c r="JEH134" s="277"/>
      <c r="JEI134" s="277"/>
      <c r="JEJ134" s="277"/>
      <c r="JEK134" s="277"/>
      <c r="JEL134" s="277"/>
      <c r="JEM134" s="277"/>
      <c r="JEN134" s="277"/>
      <c r="JEO134" s="277"/>
      <c r="JEP134" s="277"/>
      <c r="JEQ134" s="277"/>
      <c r="JER134" s="277"/>
      <c r="JES134" s="277"/>
      <c r="JET134" s="277"/>
      <c r="JEU134" s="277"/>
      <c r="JEV134" s="277"/>
      <c r="JEW134" s="277"/>
      <c r="JEX134" s="277"/>
      <c r="JEY134" s="277"/>
      <c r="JEZ134" s="277"/>
      <c r="JFA134" s="277"/>
      <c r="JFB134" s="277"/>
      <c r="JFC134" s="277"/>
      <c r="JFD134" s="277"/>
      <c r="JFE134" s="277"/>
      <c r="JFF134" s="277"/>
      <c r="JFG134" s="277"/>
      <c r="JFH134" s="277"/>
      <c r="JFI134" s="277"/>
      <c r="JFJ134" s="277"/>
      <c r="JFK134" s="277"/>
      <c r="JFL134" s="277"/>
      <c r="JFM134" s="277"/>
      <c r="JFN134" s="277"/>
      <c r="JFO134" s="277"/>
      <c r="JFP134" s="277"/>
      <c r="JFQ134" s="277"/>
      <c r="JFR134" s="277"/>
      <c r="JFS134" s="277"/>
      <c r="JFT134" s="277"/>
      <c r="JFU134" s="277"/>
      <c r="JFV134" s="277"/>
      <c r="JFW134" s="277"/>
      <c r="JFX134" s="277"/>
      <c r="JFY134" s="277"/>
      <c r="JFZ134" s="277"/>
      <c r="JGA134" s="277"/>
      <c r="JGB134" s="277"/>
      <c r="JGC134" s="277"/>
      <c r="JGD134" s="277"/>
      <c r="JGE134" s="277"/>
      <c r="JGF134" s="277"/>
      <c r="JGG134" s="277"/>
      <c r="JGH134" s="277"/>
      <c r="JGI134" s="277"/>
      <c r="JGJ134" s="277"/>
      <c r="JGK134" s="277"/>
      <c r="JGL134" s="277"/>
      <c r="JGM134" s="277"/>
      <c r="JGN134" s="277"/>
      <c r="JGO134" s="277"/>
      <c r="JGP134" s="277"/>
      <c r="JGQ134" s="277"/>
      <c r="JGR134" s="277"/>
      <c r="JGS134" s="277"/>
      <c r="JGT134" s="277"/>
      <c r="JGU134" s="277"/>
      <c r="JGV134" s="277"/>
      <c r="JGW134" s="277"/>
      <c r="JGX134" s="277"/>
      <c r="JGY134" s="277"/>
      <c r="JGZ134" s="277"/>
      <c r="JHA134" s="277"/>
      <c r="JHB134" s="277"/>
      <c r="JHC134" s="277"/>
      <c r="JHD134" s="277"/>
      <c r="JHE134" s="277"/>
      <c r="JHF134" s="277"/>
      <c r="JHG134" s="277"/>
      <c r="JHH134" s="277"/>
      <c r="JHI134" s="277"/>
      <c r="JHJ134" s="277"/>
      <c r="JHK134" s="277"/>
      <c r="JHL134" s="277"/>
      <c r="JHM134" s="277"/>
      <c r="JHN134" s="277"/>
      <c r="JHO134" s="277"/>
      <c r="JHP134" s="277"/>
      <c r="JHQ134" s="277"/>
      <c r="JHR134" s="277"/>
      <c r="JHS134" s="277"/>
      <c r="JHT134" s="277"/>
      <c r="JHU134" s="277"/>
      <c r="JHV134" s="277"/>
      <c r="JHW134" s="277"/>
      <c r="JHX134" s="277"/>
      <c r="JHY134" s="277"/>
      <c r="JHZ134" s="277"/>
      <c r="JIA134" s="277"/>
      <c r="JIB134" s="277"/>
      <c r="JIC134" s="277"/>
      <c r="JID134" s="277"/>
      <c r="JIE134" s="277"/>
      <c r="JIF134" s="277"/>
      <c r="JIG134" s="277"/>
      <c r="JIH134" s="277"/>
      <c r="JII134" s="277"/>
      <c r="JIJ134" s="277"/>
      <c r="JIK134" s="277"/>
      <c r="JIL134" s="277"/>
      <c r="JIM134" s="277"/>
      <c r="JIN134" s="277"/>
      <c r="JIO134" s="277"/>
      <c r="JIP134" s="277"/>
      <c r="JIQ134" s="277"/>
      <c r="JIR134" s="277"/>
      <c r="JIS134" s="277"/>
      <c r="JIT134" s="277"/>
      <c r="JIU134" s="277"/>
      <c r="JIV134" s="277"/>
      <c r="JIW134" s="277"/>
      <c r="JIX134" s="277"/>
      <c r="JIY134" s="277"/>
      <c r="JIZ134" s="277"/>
      <c r="JJA134" s="277"/>
      <c r="JJB134" s="277"/>
      <c r="JJC134" s="277"/>
      <c r="JJD134" s="277"/>
      <c r="JJE134" s="277"/>
      <c r="JJF134" s="277"/>
      <c r="JJG134" s="277"/>
      <c r="JJH134" s="277"/>
      <c r="JJI134" s="277"/>
      <c r="JJJ134" s="277"/>
      <c r="JJK134" s="277"/>
      <c r="JJL134" s="277"/>
      <c r="JJM134" s="277"/>
      <c r="JJN134" s="277"/>
      <c r="JJO134" s="277"/>
      <c r="JJP134" s="277"/>
      <c r="JJQ134" s="277"/>
      <c r="JJR134" s="277"/>
      <c r="JJS134" s="277"/>
      <c r="JJT134" s="277"/>
      <c r="JJU134" s="277"/>
      <c r="JJV134" s="277"/>
      <c r="JJW134" s="277"/>
      <c r="JJX134" s="277"/>
      <c r="JJY134" s="277"/>
      <c r="JJZ134" s="277"/>
      <c r="JKA134" s="277"/>
      <c r="JKB134" s="277"/>
      <c r="JKC134" s="277"/>
      <c r="JKD134" s="277"/>
      <c r="JKE134" s="277"/>
      <c r="JKF134" s="277"/>
      <c r="JKG134" s="277"/>
      <c r="JKH134" s="277"/>
      <c r="JKI134" s="277"/>
      <c r="JKJ134" s="277"/>
      <c r="JKK134" s="277"/>
      <c r="JKL134" s="277"/>
      <c r="JKM134" s="277"/>
      <c r="JKN134" s="277"/>
      <c r="JKO134" s="277"/>
      <c r="JKP134" s="277"/>
      <c r="JKQ134" s="277"/>
      <c r="JKR134" s="277"/>
      <c r="JKS134" s="277"/>
      <c r="JKT134" s="277"/>
      <c r="JKU134" s="277"/>
      <c r="JKV134" s="277"/>
      <c r="JKW134" s="277"/>
      <c r="JKX134" s="277"/>
      <c r="JKY134" s="277"/>
      <c r="JKZ134" s="277"/>
      <c r="JLA134" s="277"/>
      <c r="JLB134" s="277"/>
      <c r="JLC134" s="277"/>
      <c r="JLD134" s="277"/>
      <c r="JLE134" s="277"/>
      <c r="JLF134" s="277"/>
      <c r="JLG134" s="277"/>
      <c r="JLH134" s="277"/>
      <c r="JLI134" s="277"/>
      <c r="JLJ134" s="277"/>
      <c r="JLK134" s="277"/>
      <c r="JLL134" s="277"/>
      <c r="JLM134" s="277"/>
      <c r="JLN134" s="277"/>
      <c r="JLO134" s="277"/>
      <c r="JLP134" s="277"/>
      <c r="JLQ134" s="277"/>
      <c r="JLR134" s="277"/>
      <c r="JLS134" s="277"/>
      <c r="JLT134" s="277"/>
      <c r="JLU134" s="277"/>
      <c r="JLV134" s="277"/>
      <c r="JLW134" s="277"/>
      <c r="JLX134" s="277"/>
      <c r="JLY134" s="277"/>
      <c r="JLZ134" s="277"/>
      <c r="JMA134" s="277"/>
      <c r="JMB134" s="277"/>
      <c r="JMC134" s="277"/>
      <c r="JMD134" s="277"/>
      <c r="JME134" s="277"/>
      <c r="JMF134" s="277"/>
      <c r="JMG134" s="277"/>
      <c r="JMH134" s="277"/>
      <c r="JMI134" s="277"/>
      <c r="JMJ134" s="277"/>
      <c r="JMK134" s="277"/>
      <c r="JML134" s="277"/>
      <c r="JMM134" s="277"/>
      <c r="JMN134" s="277"/>
      <c r="JMO134" s="277"/>
      <c r="JMP134" s="277"/>
      <c r="JMQ134" s="277"/>
      <c r="JMR134" s="277"/>
      <c r="JMS134" s="277"/>
      <c r="JMT134" s="277"/>
      <c r="JMU134" s="277"/>
      <c r="JMV134" s="277"/>
      <c r="JMW134" s="277"/>
      <c r="JMX134" s="277"/>
      <c r="JMY134" s="277"/>
      <c r="JMZ134" s="277"/>
      <c r="JNA134" s="277"/>
      <c r="JNB134" s="277"/>
      <c r="JNC134" s="277"/>
      <c r="JND134" s="277"/>
      <c r="JNE134" s="277"/>
      <c r="JNF134" s="277"/>
      <c r="JNG134" s="277"/>
      <c r="JNH134" s="277"/>
      <c r="JNI134" s="277"/>
      <c r="JNJ134" s="277"/>
      <c r="JNK134" s="277"/>
      <c r="JNL134" s="277"/>
      <c r="JNM134" s="277"/>
      <c r="JNN134" s="277"/>
      <c r="JNO134" s="277"/>
      <c r="JNP134" s="277"/>
      <c r="JNQ134" s="277"/>
      <c r="JNR134" s="277"/>
      <c r="JNS134" s="277"/>
      <c r="JNT134" s="277"/>
      <c r="JNU134" s="277"/>
      <c r="JNV134" s="277"/>
      <c r="JNW134" s="277"/>
      <c r="JNX134" s="277"/>
      <c r="JNY134" s="277"/>
      <c r="JNZ134" s="277"/>
      <c r="JOA134" s="277"/>
      <c r="JOB134" s="277"/>
      <c r="JOC134" s="277"/>
      <c r="JOD134" s="277"/>
      <c r="JOE134" s="277"/>
      <c r="JOF134" s="277"/>
      <c r="JOG134" s="277"/>
      <c r="JOH134" s="277"/>
      <c r="JOI134" s="277"/>
      <c r="JOJ134" s="277"/>
      <c r="JOK134" s="277"/>
      <c r="JOL134" s="277"/>
      <c r="JOM134" s="277"/>
      <c r="JON134" s="277"/>
      <c r="JOO134" s="277"/>
      <c r="JOP134" s="277"/>
      <c r="JOQ134" s="277"/>
      <c r="JOR134" s="277"/>
      <c r="JOS134" s="277"/>
      <c r="JOT134" s="277"/>
      <c r="JOU134" s="277"/>
      <c r="JOV134" s="277"/>
      <c r="JOW134" s="277"/>
      <c r="JOX134" s="277"/>
      <c r="JOY134" s="277"/>
      <c r="JOZ134" s="277"/>
      <c r="JPA134" s="277"/>
      <c r="JPB134" s="277"/>
      <c r="JPC134" s="277"/>
      <c r="JPD134" s="277"/>
      <c r="JPE134" s="277"/>
      <c r="JPF134" s="277"/>
      <c r="JPG134" s="277"/>
      <c r="JPH134" s="277"/>
      <c r="JPI134" s="277"/>
      <c r="JPJ134" s="277"/>
      <c r="JPK134" s="277"/>
      <c r="JPL134" s="277"/>
      <c r="JPM134" s="277"/>
      <c r="JPN134" s="277"/>
      <c r="JPO134" s="277"/>
      <c r="JPP134" s="277"/>
      <c r="JPQ134" s="277"/>
      <c r="JPR134" s="277"/>
      <c r="JPS134" s="277"/>
      <c r="JPT134" s="277"/>
      <c r="JPU134" s="277"/>
      <c r="JPV134" s="277"/>
      <c r="JPW134" s="277"/>
      <c r="JPX134" s="277"/>
      <c r="JPY134" s="277"/>
      <c r="JPZ134" s="277"/>
      <c r="JQA134" s="277"/>
      <c r="JQB134" s="277"/>
      <c r="JQC134" s="277"/>
      <c r="JQD134" s="277"/>
      <c r="JQE134" s="277"/>
      <c r="JQF134" s="277"/>
      <c r="JQG134" s="277"/>
      <c r="JQH134" s="277"/>
      <c r="JQI134" s="277"/>
      <c r="JQJ134" s="277"/>
      <c r="JQK134" s="277"/>
      <c r="JQL134" s="277"/>
      <c r="JQM134" s="277"/>
      <c r="JQN134" s="277"/>
      <c r="JQO134" s="277"/>
      <c r="JQP134" s="277"/>
      <c r="JQQ134" s="277"/>
      <c r="JQR134" s="277"/>
      <c r="JQS134" s="277"/>
      <c r="JQT134" s="277"/>
      <c r="JQU134" s="277"/>
      <c r="JQV134" s="277"/>
      <c r="JQW134" s="277"/>
      <c r="JQX134" s="277"/>
      <c r="JQY134" s="277"/>
      <c r="JQZ134" s="277"/>
      <c r="JRA134" s="277"/>
      <c r="JRB134" s="277"/>
      <c r="JRC134" s="277"/>
      <c r="JRD134" s="277"/>
      <c r="JRE134" s="277"/>
      <c r="JRF134" s="277"/>
      <c r="JRG134" s="277"/>
      <c r="JRH134" s="277"/>
      <c r="JRI134" s="277"/>
      <c r="JRJ134" s="277"/>
      <c r="JRK134" s="277"/>
      <c r="JRL134" s="277"/>
      <c r="JRM134" s="277"/>
      <c r="JRN134" s="277"/>
      <c r="JRO134" s="277"/>
      <c r="JRP134" s="277"/>
      <c r="JRQ134" s="277"/>
      <c r="JRR134" s="277"/>
      <c r="JRS134" s="277"/>
      <c r="JRT134" s="277"/>
      <c r="JRU134" s="277"/>
      <c r="JRV134" s="277"/>
      <c r="JRW134" s="277"/>
      <c r="JRX134" s="277"/>
      <c r="JRY134" s="277"/>
      <c r="JRZ134" s="277"/>
      <c r="JSA134" s="277"/>
      <c r="JSB134" s="277"/>
      <c r="JSC134" s="277"/>
      <c r="JSD134" s="277"/>
      <c r="JSE134" s="277"/>
      <c r="JSF134" s="277"/>
      <c r="JSG134" s="277"/>
      <c r="JSH134" s="277"/>
      <c r="JSI134" s="277"/>
      <c r="JSJ134" s="277"/>
      <c r="JSK134" s="277"/>
      <c r="JSL134" s="277"/>
      <c r="JSM134" s="277"/>
      <c r="JSN134" s="277"/>
      <c r="JSO134" s="277"/>
      <c r="JSP134" s="277"/>
      <c r="JSQ134" s="277"/>
      <c r="JSR134" s="277"/>
      <c r="JSS134" s="277"/>
      <c r="JST134" s="277"/>
      <c r="JSU134" s="277"/>
      <c r="JSV134" s="277"/>
      <c r="JSW134" s="277"/>
      <c r="JSX134" s="277"/>
      <c r="JSY134" s="277"/>
      <c r="JSZ134" s="277"/>
      <c r="JTA134" s="277"/>
      <c r="JTB134" s="277"/>
      <c r="JTC134" s="277"/>
      <c r="JTD134" s="277"/>
      <c r="JTE134" s="277"/>
      <c r="JTF134" s="277"/>
      <c r="JTG134" s="277"/>
      <c r="JTH134" s="277"/>
      <c r="JTI134" s="277"/>
      <c r="JTJ134" s="277"/>
      <c r="JTK134" s="277"/>
      <c r="JTL134" s="277"/>
      <c r="JTM134" s="277"/>
      <c r="JTN134" s="277"/>
      <c r="JTO134" s="277"/>
      <c r="JTP134" s="277"/>
      <c r="JTQ134" s="277"/>
      <c r="JTR134" s="277"/>
      <c r="JTS134" s="277"/>
      <c r="JTT134" s="277"/>
      <c r="JTU134" s="277"/>
      <c r="JTV134" s="277"/>
      <c r="JTW134" s="277"/>
      <c r="JTX134" s="277"/>
      <c r="JTY134" s="277"/>
      <c r="JTZ134" s="277"/>
      <c r="JUA134" s="277"/>
      <c r="JUB134" s="277"/>
      <c r="JUC134" s="277"/>
      <c r="JUD134" s="277"/>
      <c r="JUE134" s="277"/>
      <c r="JUF134" s="277"/>
      <c r="JUG134" s="277"/>
      <c r="JUH134" s="277"/>
      <c r="JUI134" s="277"/>
      <c r="JUJ134" s="277"/>
      <c r="JUK134" s="277"/>
      <c r="JUL134" s="277"/>
      <c r="JUM134" s="277"/>
      <c r="JUN134" s="277"/>
      <c r="JUO134" s="277"/>
      <c r="JUP134" s="277"/>
      <c r="JUQ134" s="277"/>
      <c r="JUR134" s="277"/>
      <c r="JUS134" s="277"/>
      <c r="JUT134" s="277"/>
      <c r="JUU134" s="277"/>
      <c r="JUV134" s="277"/>
      <c r="JUW134" s="277"/>
      <c r="JUX134" s="277"/>
      <c r="JUY134" s="277"/>
      <c r="JUZ134" s="277"/>
      <c r="JVA134" s="277"/>
      <c r="JVB134" s="277"/>
      <c r="JVC134" s="277"/>
      <c r="JVD134" s="277"/>
      <c r="JVE134" s="277"/>
      <c r="JVF134" s="277"/>
      <c r="JVG134" s="277"/>
      <c r="JVH134" s="277"/>
      <c r="JVI134" s="277"/>
      <c r="JVJ134" s="277"/>
      <c r="JVK134" s="277"/>
      <c r="JVL134" s="277"/>
      <c r="JVM134" s="277"/>
      <c r="JVN134" s="277"/>
      <c r="JVO134" s="277"/>
      <c r="JVP134" s="277"/>
      <c r="JVQ134" s="277"/>
      <c r="JVR134" s="277"/>
      <c r="JVS134" s="277"/>
      <c r="JVT134" s="277"/>
      <c r="JVU134" s="277"/>
      <c r="JVV134" s="277"/>
      <c r="JVW134" s="277"/>
      <c r="JVX134" s="277"/>
      <c r="JVY134" s="277"/>
      <c r="JVZ134" s="277"/>
      <c r="JWA134" s="277"/>
      <c r="JWB134" s="277"/>
      <c r="JWC134" s="277"/>
      <c r="JWD134" s="277"/>
      <c r="JWE134" s="277"/>
      <c r="JWF134" s="277"/>
      <c r="JWG134" s="277"/>
      <c r="JWH134" s="277"/>
      <c r="JWI134" s="277"/>
      <c r="JWJ134" s="277"/>
      <c r="JWK134" s="277"/>
      <c r="JWL134" s="277"/>
      <c r="JWM134" s="277"/>
      <c r="JWN134" s="277"/>
      <c r="JWO134" s="277"/>
      <c r="JWP134" s="277"/>
      <c r="JWQ134" s="277"/>
      <c r="JWR134" s="277"/>
      <c r="JWS134" s="277"/>
      <c r="JWT134" s="277"/>
      <c r="JWU134" s="277"/>
      <c r="JWV134" s="277"/>
      <c r="JWW134" s="277"/>
      <c r="JWX134" s="277"/>
      <c r="JWY134" s="277"/>
      <c r="JWZ134" s="277"/>
      <c r="JXA134" s="277"/>
      <c r="JXB134" s="277"/>
      <c r="JXC134" s="277"/>
      <c r="JXD134" s="277"/>
      <c r="JXE134" s="277"/>
      <c r="JXF134" s="277"/>
      <c r="JXG134" s="277"/>
      <c r="JXH134" s="277"/>
      <c r="JXI134" s="277"/>
      <c r="JXJ134" s="277"/>
      <c r="JXK134" s="277"/>
      <c r="JXL134" s="277"/>
      <c r="JXM134" s="277"/>
      <c r="JXN134" s="277"/>
      <c r="JXO134" s="277"/>
      <c r="JXP134" s="277"/>
      <c r="JXQ134" s="277"/>
      <c r="JXR134" s="277"/>
      <c r="JXS134" s="277"/>
      <c r="JXT134" s="277"/>
      <c r="JXU134" s="277"/>
      <c r="JXV134" s="277"/>
      <c r="JXW134" s="277"/>
      <c r="JXX134" s="277"/>
      <c r="JXY134" s="277"/>
      <c r="JXZ134" s="277"/>
      <c r="JYA134" s="277"/>
      <c r="JYB134" s="277"/>
      <c r="JYC134" s="277"/>
      <c r="JYD134" s="277"/>
      <c r="JYE134" s="277"/>
      <c r="JYF134" s="277"/>
      <c r="JYG134" s="277"/>
      <c r="JYH134" s="277"/>
      <c r="JYI134" s="277"/>
      <c r="JYJ134" s="277"/>
      <c r="JYK134" s="277"/>
      <c r="JYL134" s="277"/>
      <c r="JYM134" s="277"/>
      <c r="JYN134" s="277"/>
      <c r="JYO134" s="277"/>
      <c r="JYP134" s="277"/>
      <c r="JYQ134" s="277"/>
      <c r="JYR134" s="277"/>
      <c r="JYS134" s="277"/>
      <c r="JYT134" s="277"/>
      <c r="JYU134" s="277"/>
      <c r="JYV134" s="277"/>
      <c r="JYW134" s="277"/>
      <c r="JYX134" s="277"/>
      <c r="JYY134" s="277"/>
      <c r="JYZ134" s="277"/>
      <c r="JZA134" s="277"/>
      <c r="JZB134" s="277"/>
      <c r="JZC134" s="277"/>
      <c r="JZD134" s="277"/>
      <c r="JZE134" s="277"/>
      <c r="JZF134" s="277"/>
      <c r="JZG134" s="277"/>
      <c r="JZH134" s="277"/>
      <c r="JZI134" s="277"/>
      <c r="JZJ134" s="277"/>
      <c r="JZK134" s="277"/>
      <c r="JZL134" s="277"/>
      <c r="JZM134" s="277"/>
      <c r="JZN134" s="277"/>
      <c r="JZO134" s="277"/>
      <c r="JZP134" s="277"/>
      <c r="JZQ134" s="277"/>
      <c r="JZR134" s="277"/>
      <c r="JZS134" s="277"/>
      <c r="JZT134" s="277"/>
      <c r="JZU134" s="277"/>
      <c r="JZV134" s="277"/>
      <c r="JZW134" s="277"/>
      <c r="JZX134" s="277"/>
      <c r="JZY134" s="277"/>
      <c r="JZZ134" s="277"/>
      <c r="KAA134" s="277"/>
      <c r="KAB134" s="277"/>
      <c r="KAC134" s="277"/>
      <c r="KAD134" s="277"/>
      <c r="KAE134" s="277"/>
      <c r="KAF134" s="277"/>
      <c r="KAG134" s="277"/>
      <c r="KAH134" s="277"/>
      <c r="KAI134" s="277"/>
      <c r="KAJ134" s="277"/>
      <c r="KAK134" s="277"/>
      <c r="KAL134" s="277"/>
      <c r="KAM134" s="277"/>
      <c r="KAN134" s="277"/>
      <c r="KAO134" s="277"/>
      <c r="KAP134" s="277"/>
      <c r="KAQ134" s="277"/>
      <c r="KAR134" s="277"/>
      <c r="KAS134" s="277"/>
      <c r="KAT134" s="277"/>
      <c r="KAU134" s="277"/>
      <c r="KAV134" s="277"/>
      <c r="KAW134" s="277"/>
      <c r="KAX134" s="277"/>
      <c r="KAY134" s="277"/>
      <c r="KAZ134" s="277"/>
      <c r="KBA134" s="277"/>
      <c r="KBB134" s="277"/>
      <c r="KBC134" s="277"/>
      <c r="KBD134" s="277"/>
      <c r="KBE134" s="277"/>
      <c r="KBF134" s="277"/>
      <c r="KBG134" s="277"/>
      <c r="KBH134" s="277"/>
      <c r="KBI134" s="277"/>
      <c r="KBJ134" s="277"/>
      <c r="KBK134" s="277"/>
      <c r="KBL134" s="277"/>
      <c r="KBM134" s="277"/>
      <c r="KBN134" s="277"/>
      <c r="KBO134" s="277"/>
      <c r="KBP134" s="277"/>
      <c r="KBQ134" s="277"/>
      <c r="KBR134" s="277"/>
      <c r="KBS134" s="277"/>
      <c r="KBT134" s="277"/>
      <c r="KBU134" s="277"/>
      <c r="KBV134" s="277"/>
      <c r="KBW134" s="277"/>
      <c r="KBX134" s="277"/>
      <c r="KBY134" s="277"/>
      <c r="KBZ134" s="277"/>
      <c r="KCA134" s="277"/>
      <c r="KCB134" s="277"/>
      <c r="KCC134" s="277"/>
      <c r="KCD134" s="277"/>
      <c r="KCE134" s="277"/>
      <c r="KCF134" s="277"/>
      <c r="KCG134" s="277"/>
      <c r="KCH134" s="277"/>
      <c r="KCI134" s="277"/>
      <c r="KCJ134" s="277"/>
      <c r="KCK134" s="277"/>
      <c r="KCL134" s="277"/>
      <c r="KCM134" s="277"/>
      <c r="KCN134" s="277"/>
      <c r="KCO134" s="277"/>
      <c r="KCP134" s="277"/>
      <c r="KCQ134" s="277"/>
      <c r="KCR134" s="277"/>
      <c r="KCS134" s="277"/>
      <c r="KCT134" s="277"/>
      <c r="KCU134" s="277"/>
      <c r="KCV134" s="277"/>
      <c r="KCW134" s="277"/>
      <c r="KCX134" s="277"/>
      <c r="KCY134" s="277"/>
      <c r="KCZ134" s="277"/>
      <c r="KDA134" s="277"/>
      <c r="KDB134" s="277"/>
      <c r="KDC134" s="277"/>
      <c r="KDD134" s="277"/>
      <c r="KDE134" s="277"/>
      <c r="KDF134" s="277"/>
      <c r="KDG134" s="277"/>
      <c r="KDH134" s="277"/>
      <c r="KDI134" s="277"/>
      <c r="KDJ134" s="277"/>
      <c r="KDK134" s="277"/>
      <c r="KDL134" s="277"/>
      <c r="KDM134" s="277"/>
      <c r="KDN134" s="277"/>
      <c r="KDO134" s="277"/>
      <c r="KDP134" s="277"/>
      <c r="KDQ134" s="277"/>
      <c r="KDR134" s="277"/>
      <c r="KDS134" s="277"/>
      <c r="KDT134" s="277"/>
      <c r="KDU134" s="277"/>
      <c r="KDV134" s="277"/>
      <c r="KDW134" s="277"/>
      <c r="KDX134" s="277"/>
      <c r="KDY134" s="277"/>
      <c r="KDZ134" s="277"/>
      <c r="KEA134" s="277"/>
      <c r="KEB134" s="277"/>
      <c r="KEC134" s="277"/>
      <c r="KED134" s="277"/>
      <c r="KEE134" s="277"/>
      <c r="KEF134" s="277"/>
      <c r="KEG134" s="277"/>
      <c r="KEH134" s="277"/>
      <c r="KEI134" s="277"/>
      <c r="KEJ134" s="277"/>
      <c r="KEK134" s="277"/>
      <c r="KEL134" s="277"/>
      <c r="KEM134" s="277"/>
      <c r="KEN134" s="277"/>
      <c r="KEO134" s="277"/>
      <c r="KEP134" s="277"/>
      <c r="KEQ134" s="277"/>
      <c r="KER134" s="277"/>
      <c r="KES134" s="277"/>
      <c r="KET134" s="277"/>
      <c r="KEU134" s="277"/>
      <c r="KEV134" s="277"/>
      <c r="KEW134" s="277"/>
      <c r="KEX134" s="277"/>
      <c r="KEY134" s="277"/>
      <c r="KEZ134" s="277"/>
      <c r="KFA134" s="277"/>
      <c r="KFB134" s="277"/>
      <c r="KFC134" s="277"/>
      <c r="KFD134" s="277"/>
      <c r="KFE134" s="277"/>
      <c r="KFF134" s="277"/>
      <c r="KFG134" s="277"/>
      <c r="KFH134" s="277"/>
      <c r="KFI134" s="277"/>
      <c r="KFJ134" s="277"/>
      <c r="KFK134" s="277"/>
      <c r="KFL134" s="277"/>
      <c r="KFM134" s="277"/>
      <c r="KFN134" s="277"/>
      <c r="KFO134" s="277"/>
      <c r="KFP134" s="277"/>
      <c r="KFQ134" s="277"/>
      <c r="KFR134" s="277"/>
      <c r="KFS134" s="277"/>
      <c r="KFT134" s="277"/>
      <c r="KFU134" s="277"/>
      <c r="KFV134" s="277"/>
      <c r="KFW134" s="277"/>
      <c r="KFX134" s="277"/>
      <c r="KFY134" s="277"/>
      <c r="KFZ134" s="277"/>
      <c r="KGA134" s="277"/>
      <c r="KGB134" s="277"/>
      <c r="KGC134" s="277"/>
      <c r="KGD134" s="277"/>
      <c r="KGE134" s="277"/>
      <c r="KGF134" s="277"/>
      <c r="KGG134" s="277"/>
      <c r="KGH134" s="277"/>
      <c r="KGI134" s="277"/>
      <c r="KGJ134" s="277"/>
      <c r="KGK134" s="277"/>
      <c r="KGL134" s="277"/>
      <c r="KGM134" s="277"/>
      <c r="KGN134" s="277"/>
      <c r="KGO134" s="277"/>
      <c r="KGP134" s="277"/>
      <c r="KGQ134" s="277"/>
      <c r="KGR134" s="277"/>
      <c r="KGS134" s="277"/>
      <c r="KGT134" s="277"/>
      <c r="KGU134" s="277"/>
      <c r="KGV134" s="277"/>
      <c r="KGW134" s="277"/>
      <c r="KGX134" s="277"/>
      <c r="KGY134" s="277"/>
      <c r="KGZ134" s="277"/>
      <c r="KHA134" s="277"/>
      <c r="KHB134" s="277"/>
      <c r="KHC134" s="277"/>
      <c r="KHD134" s="277"/>
      <c r="KHE134" s="277"/>
      <c r="KHF134" s="277"/>
      <c r="KHG134" s="277"/>
      <c r="KHH134" s="277"/>
      <c r="KHI134" s="277"/>
      <c r="KHJ134" s="277"/>
      <c r="KHK134" s="277"/>
      <c r="KHL134" s="277"/>
      <c r="KHM134" s="277"/>
      <c r="KHN134" s="277"/>
      <c r="KHO134" s="277"/>
      <c r="KHP134" s="277"/>
      <c r="KHQ134" s="277"/>
      <c r="KHR134" s="277"/>
      <c r="KHS134" s="277"/>
      <c r="KHT134" s="277"/>
      <c r="KHU134" s="277"/>
      <c r="KHV134" s="277"/>
      <c r="KHW134" s="277"/>
      <c r="KHX134" s="277"/>
      <c r="KHY134" s="277"/>
      <c r="KHZ134" s="277"/>
      <c r="KIA134" s="277"/>
      <c r="KIB134" s="277"/>
      <c r="KIC134" s="277"/>
      <c r="KID134" s="277"/>
      <c r="KIE134" s="277"/>
      <c r="KIF134" s="277"/>
      <c r="KIG134" s="277"/>
      <c r="KIH134" s="277"/>
      <c r="KII134" s="277"/>
      <c r="KIJ134" s="277"/>
      <c r="KIK134" s="277"/>
      <c r="KIL134" s="277"/>
      <c r="KIM134" s="277"/>
      <c r="KIN134" s="277"/>
      <c r="KIO134" s="277"/>
      <c r="KIP134" s="277"/>
      <c r="KIQ134" s="277"/>
      <c r="KIR134" s="277"/>
      <c r="KIS134" s="277"/>
      <c r="KIT134" s="277"/>
      <c r="KIU134" s="277"/>
      <c r="KIV134" s="277"/>
      <c r="KIW134" s="277"/>
      <c r="KIX134" s="277"/>
      <c r="KIY134" s="277"/>
      <c r="KIZ134" s="277"/>
      <c r="KJA134" s="277"/>
      <c r="KJB134" s="277"/>
      <c r="KJC134" s="277"/>
      <c r="KJD134" s="277"/>
      <c r="KJE134" s="277"/>
      <c r="KJF134" s="277"/>
      <c r="KJG134" s="277"/>
      <c r="KJH134" s="277"/>
      <c r="KJI134" s="277"/>
      <c r="KJJ134" s="277"/>
      <c r="KJK134" s="277"/>
      <c r="KJL134" s="277"/>
      <c r="KJM134" s="277"/>
      <c r="KJN134" s="277"/>
      <c r="KJO134" s="277"/>
      <c r="KJP134" s="277"/>
      <c r="KJQ134" s="277"/>
      <c r="KJR134" s="277"/>
      <c r="KJS134" s="277"/>
      <c r="KJT134" s="277"/>
      <c r="KJU134" s="277"/>
      <c r="KJV134" s="277"/>
      <c r="KJW134" s="277"/>
      <c r="KJX134" s="277"/>
      <c r="KJY134" s="277"/>
      <c r="KJZ134" s="277"/>
      <c r="KKA134" s="277"/>
      <c r="KKB134" s="277"/>
      <c r="KKC134" s="277"/>
      <c r="KKD134" s="277"/>
      <c r="KKE134" s="277"/>
      <c r="KKF134" s="277"/>
      <c r="KKG134" s="277"/>
      <c r="KKH134" s="277"/>
      <c r="KKI134" s="277"/>
      <c r="KKJ134" s="277"/>
      <c r="KKK134" s="277"/>
      <c r="KKL134" s="277"/>
      <c r="KKM134" s="277"/>
      <c r="KKN134" s="277"/>
      <c r="KKO134" s="277"/>
      <c r="KKP134" s="277"/>
      <c r="KKQ134" s="277"/>
      <c r="KKR134" s="277"/>
      <c r="KKS134" s="277"/>
      <c r="KKT134" s="277"/>
      <c r="KKU134" s="277"/>
      <c r="KKV134" s="277"/>
      <c r="KKW134" s="277"/>
      <c r="KKX134" s="277"/>
      <c r="KKY134" s="277"/>
      <c r="KKZ134" s="277"/>
      <c r="KLA134" s="277"/>
      <c r="KLB134" s="277"/>
      <c r="KLC134" s="277"/>
      <c r="KLD134" s="277"/>
      <c r="KLE134" s="277"/>
      <c r="KLF134" s="277"/>
      <c r="KLG134" s="277"/>
      <c r="KLH134" s="277"/>
      <c r="KLI134" s="277"/>
      <c r="KLJ134" s="277"/>
      <c r="KLK134" s="277"/>
      <c r="KLL134" s="277"/>
      <c r="KLM134" s="277"/>
      <c r="KLN134" s="277"/>
      <c r="KLO134" s="277"/>
      <c r="KLP134" s="277"/>
      <c r="KLQ134" s="277"/>
      <c r="KLR134" s="277"/>
      <c r="KLS134" s="277"/>
      <c r="KLT134" s="277"/>
      <c r="KLU134" s="277"/>
      <c r="KLV134" s="277"/>
      <c r="KLW134" s="277"/>
      <c r="KLX134" s="277"/>
      <c r="KLY134" s="277"/>
      <c r="KLZ134" s="277"/>
      <c r="KMA134" s="277"/>
      <c r="KMB134" s="277"/>
      <c r="KMC134" s="277"/>
      <c r="KMD134" s="277"/>
      <c r="KME134" s="277"/>
      <c r="KMF134" s="277"/>
      <c r="KMG134" s="277"/>
      <c r="KMH134" s="277"/>
      <c r="KMI134" s="277"/>
      <c r="KMJ134" s="277"/>
      <c r="KMK134" s="277"/>
      <c r="KML134" s="277"/>
      <c r="KMM134" s="277"/>
      <c r="KMN134" s="277"/>
      <c r="KMO134" s="277"/>
      <c r="KMP134" s="277"/>
      <c r="KMQ134" s="277"/>
      <c r="KMR134" s="277"/>
      <c r="KMS134" s="277"/>
      <c r="KMT134" s="277"/>
      <c r="KMU134" s="277"/>
      <c r="KMV134" s="277"/>
      <c r="KMW134" s="277"/>
      <c r="KMX134" s="277"/>
      <c r="KMY134" s="277"/>
      <c r="KMZ134" s="277"/>
      <c r="KNA134" s="277"/>
      <c r="KNB134" s="277"/>
      <c r="KNC134" s="277"/>
      <c r="KND134" s="277"/>
      <c r="KNE134" s="277"/>
      <c r="KNF134" s="277"/>
      <c r="KNG134" s="277"/>
      <c r="KNH134" s="277"/>
      <c r="KNI134" s="277"/>
      <c r="KNJ134" s="277"/>
      <c r="KNK134" s="277"/>
      <c r="KNL134" s="277"/>
      <c r="KNM134" s="277"/>
      <c r="KNN134" s="277"/>
      <c r="KNO134" s="277"/>
      <c r="KNP134" s="277"/>
      <c r="KNQ134" s="277"/>
      <c r="KNR134" s="277"/>
      <c r="KNS134" s="277"/>
      <c r="KNT134" s="277"/>
      <c r="KNU134" s="277"/>
      <c r="KNV134" s="277"/>
      <c r="KNW134" s="277"/>
      <c r="KNX134" s="277"/>
      <c r="KNY134" s="277"/>
      <c r="KNZ134" s="277"/>
      <c r="KOA134" s="277"/>
      <c r="KOB134" s="277"/>
      <c r="KOC134" s="277"/>
      <c r="KOD134" s="277"/>
      <c r="KOE134" s="277"/>
      <c r="KOF134" s="277"/>
      <c r="KOG134" s="277"/>
      <c r="KOH134" s="277"/>
      <c r="KOI134" s="277"/>
      <c r="KOJ134" s="277"/>
      <c r="KOK134" s="277"/>
      <c r="KOL134" s="277"/>
      <c r="KOM134" s="277"/>
      <c r="KON134" s="277"/>
      <c r="KOO134" s="277"/>
      <c r="KOP134" s="277"/>
      <c r="KOQ134" s="277"/>
      <c r="KOR134" s="277"/>
      <c r="KOS134" s="277"/>
      <c r="KOT134" s="277"/>
      <c r="KOU134" s="277"/>
      <c r="KOV134" s="277"/>
      <c r="KOW134" s="277"/>
      <c r="KOX134" s="277"/>
      <c r="KOY134" s="277"/>
      <c r="KOZ134" s="277"/>
      <c r="KPA134" s="277"/>
      <c r="KPB134" s="277"/>
      <c r="KPC134" s="277"/>
      <c r="KPD134" s="277"/>
      <c r="KPE134" s="277"/>
      <c r="KPF134" s="277"/>
      <c r="KPG134" s="277"/>
      <c r="KPH134" s="277"/>
      <c r="KPI134" s="277"/>
      <c r="KPJ134" s="277"/>
      <c r="KPK134" s="277"/>
      <c r="KPL134" s="277"/>
      <c r="KPM134" s="277"/>
      <c r="KPN134" s="277"/>
      <c r="KPO134" s="277"/>
      <c r="KPP134" s="277"/>
      <c r="KPQ134" s="277"/>
      <c r="KPR134" s="277"/>
      <c r="KPS134" s="277"/>
      <c r="KPT134" s="277"/>
      <c r="KPU134" s="277"/>
      <c r="KPV134" s="277"/>
      <c r="KPW134" s="277"/>
      <c r="KPX134" s="277"/>
      <c r="KPY134" s="277"/>
      <c r="KPZ134" s="277"/>
      <c r="KQA134" s="277"/>
      <c r="KQB134" s="277"/>
      <c r="KQC134" s="277"/>
      <c r="KQD134" s="277"/>
      <c r="KQE134" s="277"/>
      <c r="KQF134" s="277"/>
      <c r="KQG134" s="277"/>
      <c r="KQH134" s="277"/>
      <c r="KQI134" s="277"/>
      <c r="KQJ134" s="277"/>
      <c r="KQK134" s="277"/>
      <c r="KQL134" s="277"/>
      <c r="KQM134" s="277"/>
      <c r="KQN134" s="277"/>
      <c r="KQO134" s="277"/>
      <c r="KQP134" s="277"/>
      <c r="KQQ134" s="277"/>
      <c r="KQR134" s="277"/>
      <c r="KQS134" s="277"/>
      <c r="KQT134" s="277"/>
      <c r="KQU134" s="277"/>
      <c r="KQV134" s="277"/>
      <c r="KQW134" s="277"/>
      <c r="KQX134" s="277"/>
      <c r="KQY134" s="277"/>
      <c r="KQZ134" s="277"/>
      <c r="KRA134" s="277"/>
      <c r="KRB134" s="277"/>
      <c r="KRC134" s="277"/>
      <c r="KRD134" s="277"/>
      <c r="KRE134" s="277"/>
      <c r="KRF134" s="277"/>
      <c r="KRG134" s="277"/>
      <c r="KRH134" s="277"/>
      <c r="KRI134" s="277"/>
      <c r="KRJ134" s="277"/>
      <c r="KRK134" s="277"/>
      <c r="KRL134" s="277"/>
      <c r="KRM134" s="277"/>
      <c r="KRN134" s="277"/>
      <c r="KRO134" s="277"/>
      <c r="KRP134" s="277"/>
      <c r="KRQ134" s="277"/>
      <c r="KRR134" s="277"/>
      <c r="KRS134" s="277"/>
      <c r="KRT134" s="277"/>
      <c r="KRU134" s="277"/>
      <c r="KRV134" s="277"/>
      <c r="KRW134" s="277"/>
      <c r="KRX134" s="277"/>
      <c r="KRY134" s="277"/>
      <c r="KRZ134" s="277"/>
      <c r="KSA134" s="277"/>
      <c r="KSB134" s="277"/>
      <c r="KSC134" s="277"/>
      <c r="KSD134" s="277"/>
      <c r="KSE134" s="277"/>
      <c r="KSF134" s="277"/>
      <c r="KSG134" s="277"/>
      <c r="KSH134" s="277"/>
      <c r="KSI134" s="277"/>
      <c r="KSJ134" s="277"/>
      <c r="KSK134" s="277"/>
      <c r="KSL134" s="277"/>
      <c r="KSM134" s="277"/>
      <c r="KSN134" s="277"/>
      <c r="KSO134" s="277"/>
      <c r="KSP134" s="277"/>
      <c r="KSQ134" s="277"/>
      <c r="KSR134" s="277"/>
      <c r="KSS134" s="277"/>
      <c r="KST134" s="277"/>
      <c r="KSU134" s="277"/>
      <c r="KSV134" s="277"/>
      <c r="KSW134" s="277"/>
      <c r="KSX134" s="277"/>
      <c r="KSY134" s="277"/>
      <c r="KSZ134" s="277"/>
      <c r="KTA134" s="277"/>
      <c r="KTB134" s="277"/>
      <c r="KTC134" s="277"/>
      <c r="KTD134" s="277"/>
      <c r="KTE134" s="277"/>
      <c r="KTF134" s="277"/>
      <c r="KTG134" s="277"/>
      <c r="KTH134" s="277"/>
      <c r="KTI134" s="277"/>
      <c r="KTJ134" s="277"/>
      <c r="KTK134" s="277"/>
      <c r="KTL134" s="277"/>
      <c r="KTM134" s="277"/>
      <c r="KTN134" s="277"/>
      <c r="KTO134" s="277"/>
      <c r="KTP134" s="277"/>
      <c r="KTQ134" s="277"/>
      <c r="KTR134" s="277"/>
      <c r="KTS134" s="277"/>
      <c r="KTT134" s="277"/>
      <c r="KTU134" s="277"/>
      <c r="KTV134" s="277"/>
      <c r="KTW134" s="277"/>
      <c r="KTX134" s="277"/>
      <c r="KTY134" s="277"/>
      <c r="KTZ134" s="277"/>
      <c r="KUA134" s="277"/>
      <c r="KUB134" s="277"/>
      <c r="KUC134" s="277"/>
      <c r="KUD134" s="277"/>
      <c r="KUE134" s="277"/>
      <c r="KUF134" s="277"/>
      <c r="KUG134" s="277"/>
      <c r="KUH134" s="277"/>
      <c r="KUI134" s="277"/>
      <c r="KUJ134" s="277"/>
      <c r="KUK134" s="277"/>
      <c r="KUL134" s="277"/>
      <c r="KUM134" s="277"/>
      <c r="KUN134" s="277"/>
      <c r="KUO134" s="277"/>
      <c r="KUP134" s="277"/>
      <c r="KUQ134" s="277"/>
      <c r="KUR134" s="277"/>
      <c r="KUS134" s="277"/>
      <c r="KUT134" s="277"/>
      <c r="KUU134" s="277"/>
      <c r="KUV134" s="277"/>
      <c r="KUW134" s="277"/>
      <c r="KUX134" s="277"/>
      <c r="KUY134" s="277"/>
      <c r="KUZ134" s="277"/>
      <c r="KVA134" s="277"/>
      <c r="KVB134" s="277"/>
      <c r="KVC134" s="277"/>
      <c r="KVD134" s="277"/>
      <c r="KVE134" s="277"/>
      <c r="KVF134" s="277"/>
      <c r="KVG134" s="277"/>
      <c r="KVH134" s="277"/>
      <c r="KVI134" s="277"/>
      <c r="KVJ134" s="277"/>
      <c r="KVK134" s="277"/>
      <c r="KVL134" s="277"/>
      <c r="KVM134" s="277"/>
      <c r="KVN134" s="277"/>
      <c r="KVO134" s="277"/>
      <c r="KVP134" s="277"/>
      <c r="KVQ134" s="277"/>
      <c r="KVR134" s="277"/>
      <c r="KVS134" s="277"/>
      <c r="KVT134" s="277"/>
      <c r="KVU134" s="277"/>
      <c r="KVV134" s="277"/>
      <c r="KVW134" s="277"/>
      <c r="KVX134" s="277"/>
      <c r="KVY134" s="277"/>
      <c r="KVZ134" s="277"/>
      <c r="KWA134" s="277"/>
      <c r="KWB134" s="277"/>
      <c r="KWC134" s="277"/>
      <c r="KWD134" s="277"/>
      <c r="KWE134" s="277"/>
      <c r="KWF134" s="277"/>
      <c r="KWG134" s="277"/>
      <c r="KWH134" s="277"/>
      <c r="KWI134" s="277"/>
      <c r="KWJ134" s="277"/>
      <c r="KWK134" s="277"/>
      <c r="KWL134" s="277"/>
      <c r="KWM134" s="277"/>
      <c r="KWN134" s="277"/>
      <c r="KWO134" s="277"/>
      <c r="KWP134" s="277"/>
      <c r="KWQ134" s="277"/>
      <c r="KWR134" s="277"/>
      <c r="KWS134" s="277"/>
      <c r="KWT134" s="277"/>
      <c r="KWU134" s="277"/>
      <c r="KWV134" s="277"/>
      <c r="KWW134" s="277"/>
      <c r="KWX134" s="277"/>
      <c r="KWY134" s="277"/>
      <c r="KWZ134" s="277"/>
      <c r="KXA134" s="277"/>
      <c r="KXB134" s="277"/>
      <c r="KXC134" s="277"/>
      <c r="KXD134" s="277"/>
      <c r="KXE134" s="277"/>
      <c r="KXF134" s="277"/>
      <c r="KXG134" s="277"/>
      <c r="KXH134" s="277"/>
      <c r="KXI134" s="277"/>
      <c r="KXJ134" s="277"/>
      <c r="KXK134" s="277"/>
      <c r="KXL134" s="277"/>
      <c r="KXM134" s="277"/>
      <c r="KXN134" s="277"/>
      <c r="KXO134" s="277"/>
      <c r="KXP134" s="277"/>
      <c r="KXQ134" s="277"/>
      <c r="KXR134" s="277"/>
      <c r="KXS134" s="277"/>
      <c r="KXT134" s="277"/>
      <c r="KXU134" s="277"/>
      <c r="KXV134" s="277"/>
      <c r="KXW134" s="277"/>
      <c r="KXX134" s="277"/>
      <c r="KXY134" s="277"/>
      <c r="KXZ134" s="277"/>
      <c r="KYA134" s="277"/>
      <c r="KYB134" s="277"/>
      <c r="KYC134" s="277"/>
      <c r="KYD134" s="277"/>
      <c r="KYE134" s="277"/>
      <c r="KYF134" s="277"/>
      <c r="KYG134" s="277"/>
      <c r="KYH134" s="277"/>
      <c r="KYI134" s="277"/>
      <c r="KYJ134" s="277"/>
      <c r="KYK134" s="277"/>
      <c r="KYL134" s="277"/>
      <c r="KYM134" s="277"/>
      <c r="KYN134" s="277"/>
      <c r="KYO134" s="277"/>
      <c r="KYP134" s="277"/>
      <c r="KYQ134" s="277"/>
      <c r="KYR134" s="277"/>
      <c r="KYS134" s="277"/>
      <c r="KYT134" s="277"/>
      <c r="KYU134" s="277"/>
      <c r="KYV134" s="277"/>
      <c r="KYW134" s="277"/>
      <c r="KYX134" s="277"/>
      <c r="KYY134" s="277"/>
      <c r="KYZ134" s="277"/>
      <c r="KZA134" s="277"/>
      <c r="KZB134" s="277"/>
      <c r="KZC134" s="277"/>
      <c r="KZD134" s="277"/>
      <c r="KZE134" s="277"/>
      <c r="KZF134" s="277"/>
      <c r="KZG134" s="277"/>
      <c r="KZH134" s="277"/>
      <c r="KZI134" s="277"/>
      <c r="KZJ134" s="277"/>
      <c r="KZK134" s="277"/>
      <c r="KZL134" s="277"/>
      <c r="KZM134" s="277"/>
      <c r="KZN134" s="277"/>
      <c r="KZO134" s="277"/>
      <c r="KZP134" s="277"/>
      <c r="KZQ134" s="277"/>
      <c r="KZR134" s="277"/>
      <c r="KZS134" s="277"/>
      <c r="KZT134" s="277"/>
      <c r="KZU134" s="277"/>
      <c r="KZV134" s="277"/>
      <c r="KZW134" s="277"/>
      <c r="KZX134" s="277"/>
      <c r="KZY134" s="277"/>
      <c r="KZZ134" s="277"/>
      <c r="LAA134" s="277"/>
      <c r="LAB134" s="277"/>
      <c r="LAC134" s="277"/>
      <c r="LAD134" s="277"/>
      <c r="LAE134" s="277"/>
      <c r="LAF134" s="277"/>
      <c r="LAG134" s="277"/>
      <c r="LAH134" s="277"/>
      <c r="LAI134" s="277"/>
      <c r="LAJ134" s="277"/>
      <c r="LAK134" s="277"/>
      <c r="LAL134" s="277"/>
      <c r="LAM134" s="277"/>
      <c r="LAN134" s="277"/>
      <c r="LAO134" s="277"/>
      <c r="LAP134" s="277"/>
      <c r="LAQ134" s="277"/>
      <c r="LAR134" s="277"/>
      <c r="LAS134" s="277"/>
      <c r="LAT134" s="277"/>
      <c r="LAU134" s="277"/>
      <c r="LAV134" s="277"/>
      <c r="LAW134" s="277"/>
      <c r="LAX134" s="277"/>
      <c r="LAY134" s="277"/>
      <c r="LAZ134" s="277"/>
      <c r="LBA134" s="277"/>
      <c r="LBB134" s="277"/>
      <c r="LBC134" s="277"/>
      <c r="LBD134" s="277"/>
      <c r="LBE134" s="277"/>
      <c r="LBF134" s="277"/>
      <c r="LBG134" s="277"/>
      <c r="LBH134" s="277"/>
      <c r="LBI134" s="277"/>
      <c r="LBJ134" s="277"/>
      <c r="LBK134" s="277"/>
      <c r="LBL134" s="277"/>
      <c r="LBM134" s="277"/>
      <c r="LBN134" s="277"/>
      <c r="LBO134" s="277"/>
      <c r="LBP134" s="277"/>
      <c r="LBQ134" s="277"/>
      <c r="LBR134" s="277"/>
      <c r="LBS134" s="277"/>
      <c r="LBT134" s="277"/>
      <c r="LBU134" s="277"/>
      <c r="LBV134" s="277"/>
      <c r="LBW134" s="277"/>
      <c r="LBX134" s="277"/>
      <c r="LBY134" s="277"/>
      <c r="LBZ134" s="277"/>
      <c r="LCA134" s="277"/>
      <c r="LCB134" s="277"/>
      <c r="LCC134" s="277"/>
      <c r="LCD134" s="277"/>
      <c r="LCE134" s="277"/>
      <c r="LCF134" s="277"/>
      <c r="LCG134" s="277"/>
      <c r="LCH134" s="277"/>
      <c r="LCI134" s="277"/>
      <c r="LCJ134" s="277"/>
      <c r="LCK134" s="277"/>
      <c r="LCL134" s="277"/>
      <c r="LCM134" s="277"/>
      <c r="LCN134" s="277"/>
      <c r="LCO134" s="277"/>
      <c r="LCP134" s="277"/>
      <c r="LCQ134" s="277"/>
      <c r="LCR134" s="277"/>
      <c r="LCS134" s="277"/>
      <c r="LCT134" s="277"/>
      <c r="LCU134" s="277"/>
      <c r="LCV134" s="277"/>
      <c r="LCW134" s="277"/>
      <c r="LCX134" s="277"/>
      <c r="LCY134" s="277"/>
      <c r="LCZ134" s="277"/>
      <c r="LDA134" s="277"/>
      <c r="LDB134" s="277"/>
      <c r="LDC134" s="277"/>
      <c r="LDD134" s="277"/>
      <c r="LDE134" s="277"/>
      <c r="LDF134" s="277"/>
      <c r="LDG134" s="277"/>
      <c r="LDH134" s="277"/>
      <c r="LDI134" s="277"/>
      <c r="LDJ134" s="277"/>
      <c r="LDK134" s="277"/>
      <c r="LDL134" s="277"/>
      <c r="LDM134" s="277"/>
      <c r="LDN134" s="277"/>
      <c r="LDO134" s="277"/>
      <c r="LDP134" s="277"/>
      <c r="LDQ134" s="277"/>
      <c r="LDR134" s="277"/>
      <c r="LDS134" s="277"/>
      <c r="LDT134" s="277"/>
      <c r="LDU134" s="277"/>
      <c r="LDV134" s="277"/>
      <c r="LDW134" s="277"/>
      <c r="LDX134" s="277"/>
      <c r="LDY134" s="277"/>
      <c r="LDZ134" s="277"/>
      <c r="LEA134" s="277"/>
      <c r="LEB134" s="277"/>
      <c r="LEC134" s="277"/>
      <c r="LED134" s="277"/>
      <c r="LEE134" s="277"/>
      <c r="LEF134" s="277"/>
      <c r="LEG134" s="277"/>
      <c r="LEH134" s="277"/>
      <c r="LEI134" s="277"/>
      <c r="LEJ134" s="277"/>
      <c r="LEK134" s="277"/>
      <c r="LEL134" s="277"/>
      <c r="LEM134" s="277"/>
      <c r="LEN134" s="277"/>
      <c r="LEO134" s="277"/>
      <c r="LEP134" s="277"/>
      <c r="LEQ134" s="277"/>
      <c r="LER134" s="277"/>
      <c r="LES134" s="277"/>
      <c r="LET134" s="277"/>
      <c r="LEU134" s="277"/>
      <c r="LEV134" s="277"/>
      <c r="LEW134" s="277"/>
      <c r="LEX134" s="277"/>
      <c r="LEY134" s="277"/>
      <c r="LEZ134" s="277"/>
      <c r="LFA134" s="277"/>
      <c r="LFB134" s="277"/>
      <c r="LFC134" s="277"/>
      <c r="LFD134" s="277"/>
      <c r="LFE134" s="277"/>
      <c r="LFF134" s="277"/>
      <c r="LFG134" s="277"/>
      <c r="LFH134" s="277"/>
      <c r="LFI134" s="277"/>
      <c r="LFJ134" s="277"/>
      <c r="LFK134" s="277"/>
      <c r="LFL134" s="277"/>
      <c r="LFM134" s="277"/>
      <c r="LFN134" s="277"/>
      <c r="LFO134" s="277"/>
      <c r="LFP134" s="277"/>
      <c r="LFQ134" s="277"/>
      <c r="LFR134" s="277"/>
      <c r="LFS134" s="277"/>
      <c r="LFT134" s="277"/>
      <c r="LFU134" s="277"/>
      <c r="LFV134" s="277"/>
      <c r="LFW134" s="277"/>
      <c r="LFX134" s="277"/>
      <c r="LFY134" s="277"/>
      <c r="LFZ134" s="277"/>
      <c r="LGA134" s="277"/>
      <c r="LGB134" s="277"/>
      <c r="LGC134" s="277"/>
      <c r="LGD134" s="277"/>
      <c r="LGE134" s="277"/>
      <c r="LGF134" s="277"/>
      <c r="LGG134" s="277"/>
      <c r="LGH134" s="277"/>
      <c r="LGI134" s="277"/>
      <c r="LGJ134" s="277"/>
      <c r="LGK134" s="277"/>
      <c r="LGL134" s="277"/>
      <c r="LGM134" s="277"/>
      <c r="LGN134" s="277"/>
      <c r="LGO134" s="277"/>
      <c r="LGP134" s="277"/>
      <c r="LGQ134" s="277"/>
      <c r="LGR134" s="277"/>
      <c r="LGS134" s="277"/>
      <c r="LGT134" s="277"/>
      <c r="LGU134" s="277"/>
      <c r="LGV134" s="277"/>
      <c r="LGW134" s="277"/>
      <c r="LGX134" s="277"/>
      <c r="LGY134" s="277"/>
      <c r="LGZ134" s="277"/>
      <c r="LHA134" s="277"/>
      <c r="LHB134" s="277"/>
      <c r="LHC134" s="277"/>
      <c r="LHD134" s="277"/>
      <c r="LHE134" s="277"/>
      <c r="LHF134" s="277"/>
      <c r="LHG134" s="277"/>
      <c r="LHH134" s="277"/>
      <c r="LHI134" s="277"/>
      <c r="LHJ134" s="277"/>
      <c r="LHK134" s="277"/>
      <c r="LHL134" s="277"/>
      <c r="LHM134" s="277"/>
      <c r="LHN134" s="277"/>
      <c r="LHO134" s="277"/>
      <c r="LHP134" s="277"/>
      <c r="LHQ134" s="277"/>
      <c r="LHR134" s="277"/>
      <c r="LHS134" s="277"/>
      <c r="LHT134" s="277"/>
      <c r="LHU134" s="277"/>
      <c r="LHV134" s="277"/>
      <c r="LHW134" s="277"/>
      <c r="LHX134" s="277"/>
      <c r="LHY134" s="277"/>
      <c r="LHZ134" s="277"/>
      <c r="LIA134" s="277"/>
      <c r="LIB134" s="277"/>
      <c r="LIC134" s="277"/>
      <c r="LID134" s="277"/>
      <c r="LIE134" s="277"/>
      <c r="LIF134" s="277"/>
      <c r="LIG134" s="277"/>
      <c r="LIH134" s="277"/>
      <c r="LII134" s="277"/>
      <c r="LIJ134" s="277"/>
      <c r="LIK134" s="277"/>
      <c r="LIL134" s="277"/>
      <c r="LIM134" s="277"/>
      <c r="LIN134" s="277"/>
      <c r="LIO134" s="277"/>
      <c r="LIP134" s="277"/>
      <c r="LIQ134" s="277"/>
      <c r="LIR134" s="277"/>
      <c r="LIS134" s="277"/>
      <c r="LIT134" s="277"/>
      <c r="LIU134" s="277"/>
      <c r="LIV134" s="277"/>
      <c r="LIW134" s="277"/>
      <c r="LIX134" s="277"/>
      <c r="LIY134" s="277"/>
      <c r="LIZ134" s="277"/>
      <c r="LJA134" s="277"/>
      <c r="LJB134" s="277"/>
      <c r="LJC134" s="277"/>
      <c r="LJD134" s="277"/>
      <c r="LJE134" s="277"/>
      <c r="LJF134" s="277"/>
      <c r="LJG134" s="277"/>
      <c r="LJH134" s="277"/>
      <c r="LJI134" s="277"/>
      <c r="LJJ134" s="277"/>
      <c r="LJK134" s="277"/>
      <c r="LJL134" s="277"/>
      <c r="LJM134" s="277"/>
      <c r="LJN134" s="277"/>
      <c r="LJO134" s="277"/>
      <c r="LJP134" s="277"/>
      <c r="LJQ134" s="277"/>
      <c r="LJR134" s="277"/>
      <c r="LJS134" s="277"/>
      <c r="LJT134" s="277"/>
      <c r="LJU134" s="277"/>
      <c r="LJV134" s="277"/>
      <c r="LJW134" s="277"/>
      <c r="LJX134" s="277"/>
      <c r="LJY134" s="277"/>
      <c r="LJZ134" s="277"/>
      <c r="LKA134" s="277"/>
      <c r="LKB134" s="277"/>
      <c r="LKC134" s="277"/>
      <c r="LKD134" s="277"/>
      <c r="LKE134" s="277"/>
      <c r="LKF134" s="277"/>
      <c r="LKG134" s="277"/>
      <c r="LKH134" s="277"/>
      <c r="LKI134" s="277"/>
      <c r="LKJ134" s="277"/>
      <c r="LKK134" s="277"/>
      <c r="LKL134" s="277"/>
      <c r="LKM134" s="277"/>
      <c r="LKN134" s="277"/>
      <c r="LKO134" s="277"/>
      <c r="LKP134" s="277"/>
      <c r="LKQ134" s="277"/>
      <c r="LKR134" s="277"/>
      <c r="LKS134" s="277"/>
      <c r="LKT134" s="277"/>
      <c r="LKU134" s="277"/>
      <c r="LKV134" s="277"/>
      <c r="LKW134" s="277"/>
      <c r="LKX134" s="277"/>
      <c r="LKY134" s="277"/>
      <c r="LKZ134" s="277"/>
      <c r="LLA134" s="277"/>
      <c r="LLB134" s="277"/>
      <c r="LLC134" s="277"/>
      <c r="LLD134" s="277"/>
      <c r="LLE134" s="277"/>
      <c r="LLF134" s="277"/>
      <c r="LLG134" s="277"/>
      <c r="LLH134" s="277"/>
      <c r="LLI134" s="277"/>
      <c r="LLJ134" s="277"/>
      <c r="LLK134" s="277"/>
      <c r="LLL134" s="277"/>
      <c r="LLM134" s="277"/>
      <c r="LLN134" s="277"/>
      <c r="LLO134" s="277"/>
      <c r="LLP134" s="277"/>
      <c r="LLQ134" s="277"/>
      <c r="LLR134" s="277"/>
      <c r="LLS134" s="277"/>
      <c r="LLT134" s="277"/>
      <c r="LLU134" s="277"/>
      <c r="LLV134" s="277"/>
      <c r="LLW134" s="277"/>
      <c r="LLX134" s="277"/>
      <c r="LLY134" s="277"/>
      <c r="LLZ134" s="277"/>
      <c r="LMA134" s="277"/>
      <c r="LMB134" s="277"/>
      <c r="LMC134" s="277"/>
      <c r="LMD134" s="277"/>
      <c r="LME134" s="277"/>
      <c r="LMF134" s="277"/>
      <c r="LMG134" s="277"/>
      <c r="LMH134" s="277"/>
      <c r="LMI134" s="277"/>
      <c r="LMJ134" s="277"/>
      <c r="LMK134" s="277"/>
      <c r="LML134" s="277"/>
      <c r="LMM134" s="277"/>
      <c r="LMN134" s="277"/>
      <c r="LMO134" s="277"/>
      <c r="LMP134" s="277"/>
      <c r="LMQ134" s="277"/>
      <c r="LMR134" s="277"/>
      <c r="LMS134" s="277"/>
      <c r="LMT134" s="277"/>
      <c r="LMU134" s="277"/>
      <c r="LMV134" s="277"/>
      <c r="LMW134" s="277"/>
      <c r="LMX134" s="277"/>
      <c r="LMY134" s="277"/>
      <c r="LMZ134" s="277"/>
      <c r="LNA134" s="277"/>
      <c r="LNB134" s="277"/>
      <c r="LNC134" s="277"/>
      <c r="LND134" s="277"/>
      <c r="LNE134" s="277"/>
      <c r="LNF134" s="277"/>
      <c r="LNG134" s="277"/>
      <c r="LNH134" s="277"/>
      <c r="LNI134" s="277"/>
      <c r="LNJ134" s="277"/>
      <c r="LNK134" s="277"/>
      <c r="LNL134" s="277"/>
      <c r="LNM134" s="277"/>
      <c r="LNN134" s="277"/>
      <c r="LNO134" s="277"/>
      <c r="LNP134" s="277"/>
      <c r="LNQ134" s="277"/>
      <c r="LNR134" s="277"/>
      <c r="LNS134" s="277"/>
      <c r="LNT134" s="277"/>
      <c r="LNU134" s="277"/>
      <c r="LNV134" s="277"/>
      <c r="LNW134" s="277"/>
      <c r="LNX134" s="277"/>
      <c r="LNY134" s="277"/>
      <c r="LNZ134" s="277"/>
      <c r="LOA134" s="277"/>
      <c r="LOB134" s="277"/>
      <c r="LOC134" s="277"/>
      <c r="LOD134" s="277"/>
      <c r="LOE134" s="277"/>
      <c r="LOF134" s="277"/>
      <c r="LOG134" s="277"/>
      <c r="LOH134" s="277"/>
      <c r="LOI134" s="277"/>
      <c r="LOJ134" s="277"/>
      <c r="LOK134" s="277"/>
      <c r="LOL134" s="277"/>
      <c r="LOM134" s="277"/>
      <c r="LON134" s="277"/>
      <c r="LOO134" s="277"/>
      <c r="LOP134" s="277"/>
      <c r="LOQ134" s="277"/>
      <c r="LOR134" s="277"/>
      <c r="LOS134" s="277"/>
      <c r="LOT134" s="277"/>
      <c r="LOU134" s="277"/>
      <c r="LOV134" s="277"/>
      <c r="LOW134" s="277"/>
      <c r="LOX134" s="277"/>
      <c r="LOY134" s="277"/>
      <c r="LOZ134" s="277"/>
      <c r="LPA134" s="277"/>
      <c r="LPB134" s="277"/>
      <c r="LPC134" s="277"/>
      <c r="LPD134" s="277"/>
      <c r="LPE134" s="277"/>
      <c r="LPF134" s="277"/>
      <c r="LPG134" s="277"/>
      <c r="LPH134" s="277"/>
      <c r="LPI134" s="277"/>
      <c r="LPJ134" s="277"/>
      <c r="LPK134" s="277"/>
      <c r="LPL134" s="277"/>
      <c r="LPM134" s="277"/>
      <c r="LPN134" s="277"/>
      <c r="LPO134" s="277"/>
      <c r="LPP134" s="277"/>
      <c r="LPQ134" s="277"/>
      <c r="LPR134" s="277"/>
      <c r="LPS134" s="277"/>
      <c r="LPT134" s="277"/>
      <c r="LPU134" s="277"/>
      <c r="LPV134" s="277"/>
      <c r="LPW134" s="277"/>
      <c r="LPX134" s="277"/>
      <c r="LPY134" s="277"/>
      <c r="LPZ134" s="277"/>
      <c r="LQA134" s="277"/>
      <c r="LQB134" s="277"/>
      <c r="LQC134" s="277"/>
      <c r="LQD134" s="277"/>
      <c r="LQE134" s="277"/>
      <c r="LQF134" s="277"/>
      <c r="LQG134" s="277"/>
      <c r="LQH134" s="277"/>
      <c r="LQI134" s="277"/>
      <c r="LQJ134" s="277"/>
      <c r="LQK134" s="277"/>
      <c r="LQL134" s="277"/>
      <c r="LQM134" s="277"/>
      <c r="LQN134" s="277"/>
      <c r="LQO134" s="277"/>
      <c r="LQP134" s="277"/>
      <c r="LQQ134" s="277"/>
      <c r="LQR134" s="277"/>
      <c r="LQS134" s="277"/>
      <c r="LQT134" s="277"/>
      <c r="LQU134" s="277"/>
      <c r="LQV134" s="277"/>
      <c r="LQW134" s="277"/>
      <c r="LQX134" s="277"/>
      <c r="LQY134" s="277"/>
      <c r="LQZ134" s="277"/>
      <c r="LRA134" s="277"/>
      <c r="LRB134" s="277"/>
      <c r="LRC134" s="277"/>
      <c r="LRD134" s="277"/>
      <c r="LRE134" s="277"/>
      <c r="LRF134" s="277"/>
      <c r="LRG134" s="277"/>
      <c r="LRH134" s="277"/>
      <c r="LRI134" s="277"/>
      <c r="LRJ134" s="277"/>
      <c r="LRK134" s="277"/>
      <c r="LRL134" s="277"/>
      <c r="LRM134" s="277"/>
      <c r="LRN134" s="277"/>
      <c r="LRO134" s="277"/>
      <c r="LRP134" s="277"/>
      <c r="LRQ134" s="277"/>
      <c r="LRR134" s="277"/>
      <c r="LRS134" s="277"/>
      <c r="LRT134" s="277"/>
      <c r="LRU134" s="277"/>
      <c r="LRV134" s="277"/>
      <c r="LRW134" s="277"/>
      <c r="LRX134" s="277"/>
      <c r="LRY134" s="277"/>
      <c r="LRZ134" s="277"/>
      <c r="LSA134" s="277"/>
      <c r="LSB134" s="277"/>
      <c r="LSC134" s="277"/>
      <c r="LSD134" s="277"/>
      <c r="LSE134" s="277"/>
      <c r="LSF134" s="277"/>
      <c r="LSG134" s="277"/>
      <c r="LSH134" s="277"/>
      <c r="LSI134" s="277"/>
      <c r="LSJ134" s="277"/>
      <c r="LSK134" s="277"/>
      <c r="LSL134" s="277"/>
      <c r="LSM134" s="277"/>
      <c r="LSN134" s="277"/>
      <c r="LSO134" s="277"/>
      <c r="LSP134" s="277"/>
      <c r="LSQ134" s="277"/>
      <c r="LSR134" s="277"/>
      <c r="LSS134" s="277"/>
      <c r="LST134" s="277"/>
      <c r="LSU134" s="277"/>
      <c r="LSV134" s="277"/>
      <c r="LSW134" s="277"/>
      <c r="LSX134" s="277"/>
      <c r="LSY134" s="277"/>
      <c r="LSZ134" s="277"/>
      <c r="LTA134" s="277"/>
      <c r="LTB134" s="277"/>
      <c r="LTC134" s="277"/>
      <c r="LTD134" s="277"/>
      <c r="LTE134" s="277"/>
      <c r="LTF134" s="277"/>
      <c r="LTG134" s="277"/>
      <c r="LTH134" s="277"/>
      <c r="LTI134" s="277"/>
      <c r="LTJ134" s="277"/>
      <c r="LTK134" s="277"/>
      <c r="LTL134" s="277"/>
      <c r="LTM134" s="277"/>
      <c r="LTN134" s="277"/>
      <c r="LTO134" s="277"/>
      <c r="LTP134" s="277"/>
      <c r="LTQ134" s="277"/>
      <c r="LTR134" s="277"/>
      <c r="LTS134" s="277"/>
      <c r="LTT134" s="277"/>
      <c r="LTU134" s="277"/>
      <c r="LTV134" s="277"/>
      <c r="LTW134" s="277"/>
      <c r="LTX134" s="277"/>
      <c r="LTY134" s="277"/>
      <c r="LTZ134" s="277"/>
      <c r="LUA134" s="277"/>
      <c r="LUB134" s="277"/>
      <c r="LUC134" s="277"/>
      <c r="LUD134" s="277"/>
      <c r="LUE134" s="277"/>
      <c r="LUF134" s="277"/>
      <c r="LUG134" s="277"/>
      <c r="LUH134" s="277"/>
      <c r="LUI134" s="277"/>
      <c r="LUJ134" s="277"/>
      <c r="LUK134" s="277"/>
      <c r="LUL134" s="277"/>
      <c r="LUM134" s="277"/>
      <c r="LUN134" s="277"/>
      <c r="LUO134" s="277"/>
      <c r="LUP134" s="277"/>
      <c r="LUQ134" s="277"/>
      <c r="LUR134" s="277"/>
      <c r="LUS134" s="277"/>
      <c r="LUT134" s="277"/>
      <c r="LUU134" s="277"/>
      <c r="LUV134" s="277"/>
      <c r="LUW134" s="277"/>
      <c r="LUX134" s="277"/>
      <c r="LUY134" s="277"/>
      <c r="LUZ134" s="277"/>
      <c r="LVA134" s="277"/>
      <c r="LVB134" s="277"/>
      <c r="LVC134" s="277"/>
      <c r="LVD134" s="277"/>
      <c r="LVE134" s="277"/>
      <c r="LVF134" s="277"/>
      <c r="LVG134" s="277"/>
      <c r="LVH134" s="277"/>
      <c r="LVI134" s="277"/>
      <c r="LVJ134" s="277"/>
      <c r="LVK134" s="277"/>
      <c r="LVL134" s="277"/>
      <c r="LVM134" s="277"/>
      <c r="LVN134" s="277"/>
      <c r="LVO134" s="277"/>
      <c r="LVP134" s="277"/>
      <c r="LVQ134" s="277"/>
      <c r="LVR134" s="277"/>
      <c r="LVS134" s="277"/>
      <c r="LVT134" s="277"/>
      <c r="LVU134" s="277"/>
      <c r="LVV134" s="277"/>
      <c r="LVW134" s="277"/>
      <c r="LVX134" s="277"/>
      <c r="LVY134" s="277"/>
      <c r="LVZ134" s="277"/>
      <c r="LWA134" s="277"/>
      <c r="LWB134" s="277"/>
      <c r="LWC134" s="277"/>
      <c r="LWD134" s="277"/>
      <c r="LWE134" s="277"/>
      <c r="LWF134" s="277"/>
      <c r="LWG134" s="277"/>
      <c r="LWH134" s="277"/>
      <c r="LWI134" s="277"/>
      <c r="LWJ134" s="277"/>
      <c r="LWK134" s="277"/>
      <c r="LWL134" s="277"/>
      <c r="LWM134" s="277"/>
      <c r="LWN134" s="277"/>
      <c r="LWO134" s="277"/>
      <c r="LWP134" s="277"/>
      <c r="LWQ134" s="277"/>
      <c r="LWR134" s="277"/>
      <c r="LWS134" s="277"/>
      <c r="LWT134" s="277"/>
      <c r="LWU134" s="277"/>
      <c r="LWV134" s="277"/>
      <c r="LWW134" s="277"/>
      <c r="LWX134" s="277"/>
      <c r="LWY134" s="277"/>
      <c r="LWZ134" s="277"/>
      <c r="LXA134" s="277"/>
      <c r="LXB134" s="277"/>
      <c r="LXC134" s="277"/>
      <c r="LXD134" s="277"/>
      <c r="LXE134" s="277"/>
      <c r="LXF134" s="277"/>
      <c r="LXG134" s="277"/>
      <c r="LXH134" s="277"/>
      <c r="LXI134" s="277"/>
      <c r="LXJ134" s="277"/>
      <c r="LXK134" s="277"/>
      <c r="LXL134" s="277"/>
      <c r="LXM134" s="277"/>
      <c r="LXN134" s="277"/>
      <c r="LXO134" s="277"/>
      <c r="LXP134" s="277"/>
      <c r="LXQ134" s="277"/>
      <c r="LXR134" s="277"/>
      <c r="LXS134" s="277"/>
      <c r="LXT134" s="277"/>
      <c r="LXU134" s="277"/>
      <c r="LXV134" s="277"/>
      <c r="LXW134" s="277"/>
      <c r="LXX134" s="277"/>
      <c r="LXY134" s="277"/>
      <c r="LXZ134" s="277"/>
      <c r="LYA134" s="277"/>
      <c r="LYB134" s="277"/>
      <c r="LYC134" s="277"/>
      <c r="LYD134" s="277"/>
      <c r="LYE134" s="277"/>
      <c r="LYF134" s="277"/>
      <c r="LYG134" s="277"/>
      <c r="LYH134" s="277"/>
      <c r="LYI134" s="277"/>
      <c r="LYJ134" s="277"/>
      <c r="LYK134" s="277"/>
      <c r="LYL134" s="277"/>
      <c r="LYM134" s="277"/>
      <c r="LYN134" s="277"/>
      <c r="LYO134" s="277"/>
      <c r="LYP134" s="277"/>
      <c r="LYQ134" s="277"/>
      <c r="LYR134" s="277"/>
      <c r="LYS134" s="277"/>
      <c r="LYT134" s="277"/>
      <c r="LYU134" s="277"/>
      <c r="LYV134" s="277"/>
      <c r="LYW134" s="277"/>
      <c r="LYX134" s="277"/>
      <c r="LYY134" s="277"/>
      <c r="LYZ134" s="277"/>
      <c r="LZA134" s="277"/>
      <c r="LZB134" s="277"/>
      <c r="LZC134" s="277"/>
      <c r="LZD134" s="277"/>
      <c r="LZE134" s="277"/>
      <c r="LZF134" s="277"/>
      <c r="LZG134" s="277"/>
      <c r="LZH134" s="277"/>
      <c r="LZI134" s="277"/>
      <c r="LZJ134" s="277"/>
      <c r="LZK134" s="277"/>
      <c r="LZL134" s="277"/>
      <c r="LZM134" s="277"/>
      <c r="LZN134" s="277"/>
      <c r="LZO134" s="277"/>
      <c r="LZP134" s="277"/>
      <c r="LZQ134" s="277"/>
      <c r="LZR134" s="277"/>
      <c r="LZS134" s="277"/>
      <c r="LZT134" s="277"/>
      <c r="LZU134" s="277"/>
      <c r="LZV134" s="277"/>
      <c r="LZW134" s="277"/>
      <c r="LZX134" s="277"/>
      <c r="LZY134" s="277"/>
      <c r="LZZ134" s="277"/>
      <c r="MAA134" s="277"/>
      <c r="MAB134" s="277"/>
      <c r="MAC134" s="277"/>
      <c r="MAD134" s="277"/>
      <c r="MAE134" s="277"/>
      <c r="MAF134" s="277"/>
      <c r="MAG134" s="277"/>
      <c r="MAH134" s="277"/>
      <c r="MAI134" s="277"/>
      <c r="MAJ134" s="277"/>
      <c r="MAK134" s="277"/>
      <c r="MAL134" s="277"/>
      <c r="MAM134" s="277"/>
      <c r="MAN134" s="277"/>
      <c r="MAO134" s="277"/>
      <c r="MAP134" s="277"/>
      <c r="MAQ134" s="277"/>
      <c r="MAR134" s="277"/>
      <c r="MAS134" s="277"/>
      <c r="MAT134" s="277"/>
      <c r="MAU134" s="277"/>
      <c r="MAV134" s="277"/>
      <c r="MAW134" s="277"/>
      <c r="MAX134" s="277"/>
      <c r="MAY134" s="277"/>
      <c r="MAZ134" s="277"/>
      <c r="MBA134" s="277"/>
      <c r="MBB134" s="277"/>
      <c r="MBC134" s="277"/>
      <c r="MBD134" s="277"/>
      <c r="MBE134" s="277"/>
      <c r="MBF134" s="277"/>
      <c r="MBG134" s="277"/>
      <c r="MBH134" s="277"/>
      <c r="MBI134" s="277"/>
      <c r="MBJ134" s="277"/>
      <c r="MBK134" s="277"/>
      <c r="MBL134" s="277"/>
      <c r="MBM134" s="277"/>
      <c r="MBN134" s="277"/>
      <c r="MBO134" s="277"/>
      <c r="MBP134" s="277"/>
      <c r="MBQ134" s="277"/>
      <c r="MBR134" s="277"/>
      <c r="MBS134" s="277"/>
      <c r="MBT134" s="277"/>
      <c r="MBU134" s="277"/>
      <c r="MBV134" s="277"/>
      <c r="MBW134" s="277"/>
      <c r="MBX134" s="277"/>
      <c r="MBY134" s="277"/>
      <c r="MBZ134" s="277"/>
      <c r="MCA134" s="277"/>
      <c r="MCB134" s="277"/>
      <c r="MCC134" s="277"/>
      <c r="MCD134" s="277"/>
      <c r="MCE134" s="277"/>
      <c r="MCF134" s="277"/>
      <c r="MCG134" s="277"/>
      <c r="MCH134" s="277"/>
      <c r="MCI134" s="277"/>
      <c r="MCJ134" s="277"/>
      <c r="MCK134" s="277"/>
      <c r="MCL134" s="277"/>
      <c r="MCM134" s="277"/>
      <c r="MCN134" s="277"/>
      <c r="MCO134" s="277"/>
      <c r="MCP134" s="277"/>
      <c r="MCQ134" s="277"/>
      <c r="MCR134" s="277"/>
      <c r="MCS134" s="277"/>
      <c r="MCT134" s="277"/>
      <c r="MCU134" s="277"/>
      <c r="MCV134" s="277"/>
      <c r="MCW134" s="277"/>
      <c r="MCX134" s="277"/>
      <c r="MCY134" s="277"/>
      <c r="MCZ134" s="277"/>
      <c r="MDA134" s="277"/>
      <c r="MDB134" s="277"/>
      <c r="MDC134" s="277"/>
      <c r="MDD134" s="277"/>
      <c r="MDE134" s="277"/>
      <c r="MDF134" s="277"/>
      <c r="MDG134" s="277"/>
      <c r="MDH134" s="277"/>
      <c r="MDI134" s="277"/>
      <c r="MDJ134" s="277"/>
      <c r="MDK134" s="277"/>
      <c r="MDL134" s="277"/>
      <c r="MDM134" s="277"/>
      <c r="MDN134" s="277"/>
      <c r="MDO134" s="277"/>
      <c r="MDP134" s="277"/>
      <c r="MDQ134" s="277"/>
      <c r="MDR134" s="277"/>
      <c r="MDS134" s="277"/>
      <c r="MDT134" s="277"/>
      <c r="MDU134" s="277"/>
      <c r="MDV134" s="277"/>
      <c r="MDW134" s="277"/>
      <c r="MDX134" s="277"/>
      <c r="MDY134" s="277"/>
      <c r="MDZ134" s="277"/>
      <c r="MEA134" s="277"/>
      <c r="MEB134" s="277"/>
      <c r="MEC134" s="277"/>
      <c r="MED134" s="277"/>
      <c r="MEE134" s="277"/>
      <c r="MEF134" s="277"/>
      <c r="MEG134" s="277"/>
      <c r="MEH134" s="277"/>
      <c r="MEI134" s="277"/>
      <c r="MEJ134" s="277"/>
      <c r="MEK134" s="277"/>
      <c r="MEL134" s="277"/>
      <c r="MEM134" s="277"/>
      <c r="MEN134" s="277"/>
      <c r="MEO134" s="277"/>
      <c r="MEP134" s="277"/>
      <c r="MEQ134" s="277"/>
      <c r="MER134" s="277"/>
      <c r="MES134" s="277"/>
      <c r="MET134" s="277"/>
      <c r="MEU134" s="277"/>
      <c r="MEV134" s="277"/>
      <c r="MEW134" s="277"/>
      <c r="MEX134" s="277"/>
      <c r="MEY134" s="277"/>
      <c r="MEZ134" s="277"/>
      <c r="MFA134" s="277"/>
      <c r="MFB134" s="277"/>
      <c r="MFC134" s="277"/>
      <c r="MFD134" s="277"/>
      <c r="MFE134" s="277"/>
      <c r="MFF134" s="277"/>
      <c r="MFG134" s="277"/>
      <c r="MFH134" s="277"/>
      <c r="MFI134" s="277"/>
      <c r="MFJ134" s="277"/>
      <c r="MFK134" s="277"/>
      <c r="MFL134" s="277"/>
      <c r="MFM134" s="277"/>
      <c r="MFN134" s="277"/>
      <c r="MFO134" s="277"/>
      <c r="MFP134" s="277"/>
      <c r="MFQ134" s="277"/>
      <c r="MFR134" s="277"/>
      <c r="MFS134" s="277"/>
      <c r="MFT134" s="277"/>
      <c r="MFU134" s="277"/>
      <c r="MFV134" s="277"/>
      <c r="MFW134" s="277"/>
      <c r="MFX134" s="277"/>
      <c r="MFY134" s="277"/>
      <c r="MFZ134" s="277"/>
      <c r="MGA134" s="277"/>
      <c r="MGB134" s="277"/>
      <c r="MGC134" s="277"/>
      <c r="MGD134" s="277"/>
      <c r="MGE134" s="277"/>
      <c r="MGF134" s="277"/>
      <c r="MGG134" s="277"/>
      <c r="MGH134" s="277"/>
      <c r="MGI134" s="277"/>
      <c r="MGJ134" s="277"/>
      <c r="MGK134" s="277"/>
      <c r="MGL134" s="277"/>
      <c r="MGM134" s="277"/>
      <c r="MGN134" s="277"/>
      <c r="MGO134" s="277"/>
      <c r="MGP134" s="277"/>
      <c r="MGQ134" s="277"/>
      <c r="MGR134" s="277"/>
      <c r="MGS134" s="277"/>
      <c r="MGT134" s="277"/>
      <c r="MGU134" s="277"/>
      <c r="MGV134" s="277"/>
      <c r="MGW134" s="277"/>
      <c r="MGX134" s="277"/>
      <c r="MGY134" s="277"/>
      <c r="MGZ134" s="277"/>
      <c r="MHA134" s="277"/>
      <c r="MHB134" s="277"/>
      <c r="MHC134" s="277"/>
      <c r="MHD134" s="277"/>
      <c r="MHE134" s="277"/>
      <c r="MHF134" s="277"/>
      <c r="MHG134" s="277"/>
      <c r="MHH134" s="277"/>
      <c r="MHI134" s="277"/>
      <c r="MHJ134" s="277"/>
      <c r="MHK134" s="277"/>
      <c r="MHL134" s="277"/>
      <c r="MHM134" s="277"/>
      <c r="MHN134" s="277"/>
      <c r="MHO134" s="277"/>
      <c r="MHP134" s="277"/>
      <c r="MHQ134" s="277"/>
      <c r="MHR134" s="277"/>
      <c r="MHS134" s="277"/>
      <c r="MHT134" s="277"/>
      <c r="MHU134" s="277"/>
      <c r="MHV134" s="277"/>
      <c r="MHW134" s="277"/>
      <c r="MHX134" s="277"/>
      <c r="MHY134" s="277"/>
      <c r="MHZ134" s="277"/>
      <c r="MIA134" s="277"/>
      <c r="MIB134" s="277"/>
      <c r="MIC134" s="277"/>
      <c r="MID134" s="277"/>
      <c r="MIE134" s="277"/>
      <c r="MIF134" s="277"/>
      <c r="MIG134" s="277"/>
      <c r="MIH134" s="277"/>
      <c r="MII134" s="277"/>
      <c r="MIJ134" s="277"/>
      <c r="MIK134" s="277"/>
      <c r="MIL134" s="277"/>
      <c r="MIM134" s="277"/>
      <c r="MIN134" s="277"/>
      <c r="MIO134" s="277"/>
      <c r="MIP134" s="277"/>
      <c r="MIQ134" s="277"/>
      <c r="MIR134" s="277"/>
      <c r="MIS134" s="277"/>
      <c r="MIT134" s="277"/>
      <c r="MIU134" s="277"/>
      <c r="MIV134" s="277"/>
      <c r="MIW134" s="277"/>
      <c r="MIX134" s="277"/>
      <c r="MIY134" s="277"/>
      <c r="MIZ134" s="277"/>
      <c r="MJA134" s="277"/>
      <c r="MJB134" s="277"/>
      <c r="MJC134" s="277"/>
      <c r="MJD134" s="277"/>
      <c r="MJE134" s="277"/>
      <c r="MJF134" s="277"/>
      <c r="MJG134" s="277"/>
      <c r="MJH134" s="277"/>
      <c r="MJI134" s="277"/>
      <c r="MJJ134" s="277"/>
      <c r="MJK134" s="277"/>
      <c r="MJL134" s="277"/>
      <c r="MJM134" s="277"/>
      <c r="MJN134" s="277"/>
      <c r="MJO134" s="277"/>
      <c r="MJP134" s="277"/>
      <c r="MJQ134" s="277"/>
      <c r="MJR134" s="277"/>
      <c r="MJS134" s="277"/>
      <c r="MJT134" s="277"/>
      <c r="MJU134" s="277"/>
      <c r="MJV134" s="277"/>
      <c r="MJW134" s="277"/>
      <c r="MJX134" s="277"/>
      <c r="MJY134" s="277"/>
      <c r="MJZ134" s="277"/>
      <c r="MKA134" s="277"/>
      <c r="MKB134" s="277"/>
      <c r="MKC134" s="277"/>
      <c r="MKD134" s="277"/>
      <c r="MKE134" s="277"/>
      <c r="MKF134" s="277"/>
      <c r="MKG134" s="277"/>
      <c r="MKH134" s="277"/>
      <c r="MKI134" s="277"/>
      <c r="MKJ134" s="277"/>
      <c r="MKK134" s="277"/>
      <c r="MKL134" s="277"/>
      <c r="MKM134" s="277"/>
      <c r="MKN134" s="277"/>
      <c r="MKO134" s="277"/>
      <c r="MKP134" s="277"/>
      <c r="MKQ134" s="277"/>
      <c r="MKR134" s="277"/>
      <c r="MKS134" s="277"/>
      <c r="MKT134" s="277"/>
      <c r="MKU134" s="277"/>
      <c r="MKV134" s="277"/>
      <c r="MKW134" s="277"/>
      <c r="MKX134" s="277"/>
      <c r="MKY134" s="277"/>
      <c r="MKZ134" s="277"/>
      <c r="MLA134" s="277"/>
      <c r="MLB134" s="277"/>
      <c r="MLC134" s="277"/>
      <c r="MLD134" s="277"/>
      <c r="MLE134" s="277"/>
      <c r="MLF134" s="277"/>
      <c r="MLG134" s="277"/>
      <c r="MLH134" s="277"/>
      <c r="MLI134" s="277"/>
      <c r="MLJ134" s="277"/>
      <c r="MLK134" s="277"/>
      <c r="MLL134" s="277"/>
      <c r="MLM134" s="277"/>
      <c r="MLN134" s="277"/>
      <c r="MLO134" s="277"/>
      <c r="MLP134" s="277"/>
      <c r="MLQ134" s="277"/>
      <c r="MLR134" s="277"/>
      <c r="MLS134" s="277"/>
      <c r="MLT134" s="277"/>
      <c r="MLU134" s="277"/>
      <c r="MLV134" s="277"/>
      <c r="MLW134" s="277"/>
      <c r="MLX134" s="277"/>
      <c r="MLY134" s="277"/>
      <c r="MLZ134" s="277"/>
      <c r="MMA134" s="277"/>
      <c r="MMB134" s="277"/>
      <c r="MMC134" s="277"/>
      <c r="MMD134" s="277"/>
      <c r="MME134" s="277"/>
      <c r="MMF134" s="277"/>
      <c r="MMG134" s="277"/>
      <c r="MMH134" s="277"/>
      <c r="MMI134" s="277"/>
      <c r="MMJ134" s="277"/>
      <c r="MMK134" s="277"/>
      <c r="MML134" s="277"/>
      <c r="MMM134" s="277"/>
      <c r="MMN134" s="277"/>
      <c r="MMO134" s="277"/>
      <c r="MMP134" s="277"/>
      <c r="MMQ134" s="277"/>
      <c r="MMR134" s="277"/>
      <c r="MMS134" s="277"/>
      <c r="MMT134" s="277"/>
      <c r="MMU134" s="277"/>
      <c r="MMV134" s="277"/>
      <c r="MMW134" s="277"/>
      <c r="MMX134" s="277"/>
      <c r="MMY134" s="277"/>
      <c r="MMZ134" s="277"/>
      <c r="MNA134" s="277"/>
      <c r="MNB134" s="277"/>
      <c r="MNC134" s="277"/>
      <c r="MND134" s="277"/>
      <c r="MNE134" s="277"/>
      <c r="MNF134" s="277"/>
      <c r="MNG134" s="277"/>
      <c r="MNH134" s="277"/>
      <c r="MNI134" s="277"/>
      <c r="MNJ134" s="277"/>
      <c r="MNK134" s="277"/>
      <c r="MNL134" s="277"/>
      <c r="MNM134" s="277"/>
      <c r="MNN134" s="277"/>
      <c r="MNO134" s="277"/>
      <c r="MNP134" s="277"/>
      <c r="MNQ134" s="277"/>
      <c r="MNR134" s="277"/>
      <c r="MNS134" s="277"/>
      <c r="MNT134" s="277"/>
      <c r="MNU134" s="277"/>
      <c r="MNV134" s="277"/>
      <c r="MNW134" s="277"/>
      <c r="MNX134" s="277"/>
      <c r="MNY134" s="277"/>
      <c r="MNZ134" s="277"/>
      <c r="MOA134" s="277"/>
      <c r="MOB134" s="277"/>
      <c r="MOC134" s="277"/>
      <c r="MOD134" s="277"/>
      <c r="MOE134" s="277"/>
      <c r="MOF134" s="277"/>
      <c r="MOG134" s="277"/>
      <c r="MOH134" s="277"/>
      <c r="MOI134" s="277"/>
      <c r="MOJ134" s="277"/>
      <c r="MOK134" s="277"/>
      <c r="MOL134" s="277"/>
      <c r="MOM134" s="277"/>
      <c r="MON134" s="277"/>
      <c r="MOO134" s="277"/>
      <c r="MOP134" s="277"/>
      <c r="MOQ134" s="277"/>
      <c r="MOR134" s="277"/>
      <c r="MOS134" s="277"/>
      <c r="MOT134" s="277"/>
      <c r="MOU134" s="277"/>
      <c r="MOV134" s="277"/>
      <c r="MOW134" s="277"/>
      <c r="MOX134" s="277"/>
      <c r="MOY134" s="277"/>
      <c r="MOZ134" s="277"/>
      <c r="MPA134" s="277"/>
      <c r="MPB134" s="277"/>
      <c r="MPC134" s="277"/>
      <c r="MPD134" s="277"/>
      <c r="MPE134" s="277"/>
      <c r="MPF134" s="277"/>
      <c r="MPG134" s="277"/>
      <c r="MPH134" s="277"/>
      <c r="MPI134" s="277"/>
      <c r="MPJ134" s="277"/>
      <c r="MPK134" s="277"/>
      <c r="MPL134" s="277"/>
      <c r="MPM134" s="277"/>
      <c r="MPN134" s="277"/>
      <c r="MPO134" s="277"/>
      <c r="MPP134" s="277"/>
      <c r="MPQ134" s="277"/>
      <c r="MPR134" s="277"/>
      <c r="MPS134" s="277"/>
      <c r="MPT134" s="277"/>
      <c r="MPU134" s="277"/>
      <c r="MPV134" s="277"/>
      <c r="MPW134" s="277"/>
      <c r="MPX134" s="277"/>
      <c r="MPY134" s="277"/>
      <c r="MPZ134" s="277"/>
      <c r="MQA134" s="277"/>
      <c r="MQB134" s="277"/>
      <c r="MQC134" s="277"/>
      <c r="MQD134" s="277"/>
      <c r="MQE134" s="277"/>
      <c r="MQF134" s="277"/>
      <c r="MQG134" s="277"/>
      <c r="MQH134" s="277"/>
      <c r="MQI134" s="277"/>
      <c r="MQJ134" s="277"/>
      <c r="MQK134" s="277"/>
      <c r="MQL134" s="277"/>
      <c r="MQM134" s="277"/>
      <c r="MQN134" s="277"/>
      <c r="MQO134" s="277"/>
      <c r="MQP134" s="277"/>
      <c r="MQQ134" s="277"/>
      <c r="MQR134" s="277"/>
      <c r="MQS134" s="277"/>
      <c r="MQT134" s="277"/>
      <c r="MQU134" s="277"/>
      <c r="MQV134" s="277"/>
      <c r="MQW134" s="277"/>
      <c r="MQX134" s="277"/>
      <c r="MQY134" s="277"/>
      <c r="MQZ134" s="277"/>
      <c r="MRA134" s="277"/>
      <c r="MRB134" s="277"/>
      <c r="MRC134" s="277"/>
      <c r="MRD134" s="277"/>
      <c r="MRE134" s="277"/>
      <c r="MRF134" s="277"/>
      <c r="MRG134" s="277"/>
      <c r="MRH134" s="277"/>
      <c r="MRI134" s="277"/>
      <c r="MRJ134" s="277"/>
      <c r="MRK134" s="277"/>
      <c r="MRL134" s="277"/>
      <c r="MRM134" s="277"/>
      <c r="MRN134" s="277"/>
      <c r="MRO134" s="277"/>
      <c r="MRP134" s="277"/>
      <c r="MRQ134" s="277"/>
      <c r="MRR134" s="277"/>
      <c r="MRS134" s="277"/>
      <c r="MRT134" s="277"/>
      <c r="MRU134" s="277"/>
      <c r="MRV134" s="277"/>
      <c r="MRW134" s="277"/>
      <c r="MRX134" s="277"/>
      <c r="MRY134" s="277"/>
      <c r="MRZ134" s="277"/>
      <c r="MSA134" s="277"/>
      <c r="MSB134" s="277"/>
      <c r="MSC134" s="277"/>
      <c r="MSD134" s="277"/>
      <c r="MSE134" s="277"/>
      <c r="MSF134" s="277"/>
      <c r="MSG134" s="277"/>
      <c r="MSH134" s="277"/>
      <c r="MSI134" s="277"/>
      <c r="MSJ134" s="277"/>
      <c r="MSK134" s="277"/>
      <c r="MSL134" s="277"/>
      <c r="MSM134" s="277"/>
      <c r="MSN134" s="277"/>
      <c r="MSO134" s="277"/>
      <c r="MSP134" s="277"/>
      <c r="MSQ134" s="277"/>
      <c r="MSR134" s="277"/>
      <c r="MSS134" s="277"/>
      <c r="MST134" s="277"/>
      <c r="MSU134" s="277"/>
      <c r="MSV134" s="277"/>
      <c r="MSW134" s="277"/>
      <c r="MSX134" s="277"/>
      <c r="MSY134" s="277"/>
      <c r="MSZ134" s="277"/>
      <c r="MTA134" s="277"/>
      <c r="MTB134" s="277"/>
      <c r="MTC134" s="277"/>
      <c r="MTD134" s="277"/>
      <c r="MTE134" s="277"/>
      <c r="MTF134" s="277"/>
      <c r="MTG134" s="277"/>
      <c r="MTH134" s="277"/>
      <c r="MTI134" s="277"/>
      <c r="MTJ134" s="277"/>
      <c r="MTK134" s="277"/>
      <c r="MTL134" s="277"/>
      <c r="MTM134" s="277"/>
      <c r="MTN134" s="277"/>
      <c r="MTO134" s="277"/>
      <c r="MTP134" s="277"/>
      <c r="MTQ134" s="277"/>
      <c r="MTR134" s="277"/>
      <c r="MTS134" s="277"/>
      <c r="MTT134" s="277"/>
      <c r="MTU134" s="277"/>
      <c r="MTV134" s="277"/>
      <c r="MTW134" s="277"/>
      <c r="MTX134" s="277"/>
      <c r="MTY134" s="277"/>
      <c r="MTZ134" s="277"/>
      <c r="MUA134" s="277"/>
      <c r="MUB134" s="277"/>
      <c r="MUC134" s="277"/>
      <c r="MUD134" s="277"/>
      <c r="MUE134" s="277"/>
      <c r="MUF134" s="277"/>
      <c r="MUG134" s="277"/>
      <c r="MUH134" s="277"/>
      <c r="MUI134" s="277"/>
      <c r="MUJ134" s="277"/>
      <c r="MUK134" s="277"/>
      <c r="MUL134" s="277"/>
      <c r="MUM134" s="277"/>
      <c r="MUN134" s="277"/>
      <c r="MUO134" s="277"/>
      <c r="MUP134" s="277"/>
      <c r="MUQ134" s="277"/>
      <c r="MUR134" s="277"/>
      <c r="MUS134" s="277"/>
      <c r="MUT134" s="277"/>
      <c r="MUU134" s="277"/>
      <c r="MUV134" s="277"/>
      <c r="MUW134" s="277"/>
      <c r="MUX134" s="277"/>
      <c r="MUY134" s="277"/>
      <c r="MUZ134" s="277"/>
      <c r="MVA134" s="277"/>
      <c r="MVB134" s="277"/>
      <c r="MVC134" s="277"/>
      <c r="MVD134" s="277"/>
      <c r="MVE134" s="277"/>
      <c r="MVF134" s="277"/>
      <c r="MVG134" s="277"/>
      <c r="MVH134" s="277"/>
      <c r="MVI134" s="277"/>
      <c r="MVJ134" s="277"/>
      <c r="MVK134" s="277"/>
      <c r="MVL134" s="277"/>
      <c r="MVM134" s="277"/>
      <c r="MVN134" s="277"/>
      <c r="MVO134" s="277"/>
      <c r="MVP134" s="277"/>
      <c r="MVQ134" s="277"/>
      <c r="MVR134" s="277"/>
      <c r="MVS134" s="277"/>
      <c r="MVT134" s="277"/>
      <c r="MVU134" s="277"/>
      <c r="MVV134" s="277"/>
      <c r="MVW134" s="277"/>
      <c r="MVX134" s="277"/>
      <c r="MVY134" s="277"/>
      <c r="MVZ134" s="277"/>
      <c r="MWA134" s="277"/>
      <c r="MWB134" s="277"/>
      <c r="MWC134" s="277"/>
      <c r="MWD134" s="277"/>
      <c r="MWE134" s="277"/>
      <c r="MWF134" s="277"/>
      <c r="MWG134" s="277"/>
      <c r="MWH134" s="277"/>
      <c r="MWI134" s="277"/>
      <c r="MWJ134" s="277"/>
      <c r="MWK134" s="277"/>
      <c r="MWL134" s="277"/>
      <c r="MWM134" s="277"/>
      <c r="MWN134" s="277"/>
      <c r="MWO134" s="277"/>
      <c r="MWP134" s="277"/>
      <c r="MWQ134" s="277"/>
      <c r="MWR134" s="277"/>
      <c r="MWS134" s="277"/>
      <c r="MWT134" s="277"/>
      <c r="MWU134" s="277"/>
      <c r="MWV134" s="277"/>
      <c r="MWW134" s="277"/>
      <c r="MWX134" s="277"/>
      <c r="MWY134" s="277"/>
      <c r="MWZ134" s="277"/>
      <c r="MXA134" s="277"/>
      <c r="MXB134" s="277"/>
      <c r="MXC134" s="277"/>
      <c r="MXD134" s="277"/>
      <c r="MXE134" s="277"/>
      <c r="MXF134" s="277"/>
      <c r="MXG134" s="277"/>
      <c r="MXH134" s="277"/>
      <c r="MXI134" s="277"/>
      <c r="MXJ134" s="277"/>
      <c r="MXK134" s="277"/>
      <c r="MXL134" s="277"/>
      <c r="MXM134" s="277"/>
      <c r="MXN134" s="277"/>
      <c r="MXO134" s="277"/>
      <c r="MXP134" s="277"/>
      <c r="MXQ134" s="277"/>
      <c r="MXR134" s="277"/>
      <c r="MXS134" s="277"/>
      <c r="MXT134" s="277"/>
      <c r="MXU134" s="277"/>
      <c r="MXV134" s="277"/>
      <c r="MXW134" s="277"/>
      <c r="MXX134" s="277"/>
      <c r="MXY134" s="277"/>
      <c r="MXZ134" s="277"/>
      <c r="MYA134" s="277"/>
      <c r="MYB134" s="277"/>
      <c r="MYC134" s="277"/>
      <c r="MYD134" s="277"/>
      <c r="MYE134" s="277"/>
      <c r="MYF134" s="277"/>
      <c r="MYG134" s="277"/>
      <c r="MYH134" s="277"/>
      <c r="MYI134" s="277"/>
      <c r="MYJ134" s="277"/>
      <c r="MYK134" s="277"/>
      <c r="MYL134" s="277"/>
      <c r="MYM134" s="277"/>
      <c r="MYN134" s="277"/>
      <c r="MYO134" s="277"/>
      <c r="MYP134" s="277"/>
      <c r="MYQ134" s="277"/>
      <c r="MYR134" s="277"/>
      <c r="MYS134" s="277"/>
      <c r="MYT134" s="277"/>
      <c r="MYU134" s="277"/>
      <c r="MYV134" s="277"/>
      <c r="MYW134" s="277"/>
      <c r="MYX134" s="277"/>
      <c r="MYY134" s="277"/>
      <c r="MYZ134" s="277"/>
      <c r="MZA134" s="277"/>
      <c r="MZB134" s="277"/>
      <c r="MZC134" s="277"/>
      <c r="MZD134" s="277"/>
      <c r="MZE134" s="277"/>
      <c r="MZF134" s="277"/>
      <c r="MZG134" s="277"/>
      <c r="MZH134" s="277"/>
      <c r="MZI134" s="277"/>
      <c r="MZJ134" s="277"/>
      <c r="MZK134" s="277"/>
      <c r="MZL134" s="277"/>
      <c r="MZM134" s="277"/>
      <c r="MZN134" s="277"/>
      <c r="MZO134" s="277"/>
      <c r="MZP134" s="277"/>
      <c r="MZQ134" s="277"/>
      <c r="MZR134" s="277"/>
      <c r="MZS134" s="277"/>
      <c r="MZT134" s="277"/>
      <c r="MZU134" s="277"/>
      <c r="MZV134" s="277"/>
      <c r="MZW134" s="277"/>
      <c r="MZX134" s="277"/>
      <c r="MZY134" s="277"/>
      <c r="MZZ134" s="277"/>
      <c r="NAA134" s="277"/>
      <c r="NAB134" s="277"/>
      <c r="NAC134" s="277"/>
      <c r="NAD134" s="277"/>
      <c r="NAE134" s="277"/>
      <c r="NAF134" s="277"/>
      <c r="NAG134" s="277"/>
      <c r="NAH134" s="277"/>
      <c r="NAI134" s="277"/>
      <c r="NAJ134" s="277"/>
      <c r="NAK134" s="277"/>
      <c r="NAL134" s="277"/>
      <c r="NAM134" s="277"/>
      <c r="NAN134" s="277"/>
      <c r="NAO134" s="277"/>
      <c r="NAP134" s="277"/>
      <c r="NAQ134" s="277"/>
      <c r="NAR134" s="277"/>
      <c r="NAS134" s="277"/>
      <c r="NAT134" s="277"/>
      <c r="NAU134" s="277"/>
      <c r="NAV134" s="277"/>
      <c r="NAW134" s="277"/>
      <c r="NAX134" s="277"/>
      <c r="NAY134" s="277"/>
      <c r="NAZ134" s="277"/>
      <c r="NBA134" s="277"/>
      <c r="NBB134" s="277"/>
      <c r="NBC134" s="277"/>
      <c r="NBD134" s="277"/>
      <c r="NBE134" s="277"/>
      <c r="NBF134" s="277"/>
      <c r="NBG134" s="277"/>
      <c r="NBH134" s="277"/>
      <c r="NBI134" s="277"/>
      <c r="NBJ134" s="277"/>
      <c r="NBK134" s="277"/>
      <c r="NBL134" s="277"/>
      <c r="NBM134" s="277"/>
      <c r="NBN134" s="277"/>
      <c r="NBO134" s="277"/>
      <c r="NBP134" s="277"/>
      <c r="NBQ134" s="277"/>
      <c r="NBR134" s="277"/>
      <c r="NBS134" s="277"/>
      <c r="NBT134" s="277"/>
      <c r="NBU134" s="277"/>
      <c r="NBV134" s="277"/>
      <c r="NBW134" s="277"/>
      <c r="NBX134" s="277"/>
      <c r="NBY134" s="277"/>
      <c r="NBZ134" s="277"/>
      <c r="NCA134" s="277"/>
      <c r="NCB134" s="277"/>
      <c r="NCC134" s="277"/>
      <c r="NCD134" s="277"/>
      <c r="NCE134" s="277"/>
      <c r="NCF134" s="277"/>
      <c r="NCG134" s="277"/>
      <c r="NCH134" s="277"/>
      <c r="NCI134" s="277"/>
      <c r="NCJ134" s="277"/>
      <c r="NCK134" s="277"/>
      <c r="NCL134" s="277"/>
      <c r="NCM134" s="277"/>
      <c r="NCN134" s="277"/>
      <c r="NCO134" s="277"/>
      <c r="NCP134" s="277"/>
      <c r="NCQ134" s="277"/>
      <c r="NCR134" s="277"/>
      <c r="NCS134" s="277"/>
      <c r="NCT134" s="277"/>
      <c r="NCU134" s="277"/>
      <c r="NCV134" s="277"/>
      <c r="NCW134" s="277"/>
      <c r="NCX134" s="277"/>
      <c r="NCY134" s="277"/>
      <c r="NCZ134" s="277"/>
      <c r="NDA134" s="277"/>
      <c r="NDB134" s="277"/>
      <c r="NDC134" s="277"/>
      <c r="NDD134" s="277"/>
      <c r="NDE134" s="277"/>
      <c r="NDF134" s="277"/>
      <c r="NDG134" s="277"/>
      <c r="NDH134" s="277"/>
      <c r="NDI134" s="277"/>
      <c r="NDJ134" s="277"/>
      <c r="NDK134" s="277"/>
      <c r="NDL134" s="277"/>
      <c r="NDM134" s="277"/>
      <c r="NDN134" s="277"/>
      <c r="NDO134" s="277"/>
      <c r="NDP134" s="277"/>
      <c r="NDQ134" s="277"/>
      <c r="NDR134" s="277"/>
      <c r="NDS134" s="277"/>
      <c r="NDT134" s="277"/>
      <c r="NDU134" s="277"/>
      <c r="NDV134" s="277"/>
      <c r="NDW134" s="277"/>
      <c r="NDX134" s="277"/>
      <c r="NDY134" s="277"/>
      <c r="NDZ134" s="277"/>
      <c r="NEA134" s="277"/>
      <c r="NEB134" s="277"/>
      <c r="NEC134" s="277"/>
      <c r="NED134" s="277"/>
      <c r="NEE134" s="277"/>
      <c r="NEF134" s="277"/>
      <c r="NEG134" s="277"/>
      <c r="NEH134" s="277"/>
      <c r="NEI134" s="277"/>
      <c r="NEJ134" s="277"/>
      <c r="NEK134" s="277"/>
      <c r="NEL134" s="277"/>
      <c r="NEM134" s="277"/>
      <c r="NEN134" s="277"/>
      <c r="NEO134" s="277"/>
      <c r="NEP134" s="277"/>
      <c r="NEQ134" s="277"/>
      <c r="NER134" s="277"/>
      <c r="NES134" s="277"/>
      <c r="NET134" s="277"/>
      <c r="NEU134" s="277"/>
      <c r="NEV134" s="277"/>
      <c r="NEW134" s="277"/>
      <c r="NEX134" s="277"/>
      <c r="NEY134" s="277"/>
      <c r="NEZ134" s="277"/>
      <c r="NFA134" s="277"/>
      <c r="NFB134" s="277"/>
      <c r="NFC134" s="277"/>
      <c r="NFD134" s="277"/>
      <c r="NFE134" s="277"/>
      <c r="NFF134" s="277"/>
      <c r="NFG134" s="277"/>
      <c r="NFH134" s="277"/>
      <c r="NFI134" s="277"/>
      <c r="NFJ134" s="277"/>
      <c r="NFK134" s="277"/>
      <c r="NFL134" s="277"/>
      <c r="NFM134" s="277"/>
      <c r="NFN134" s="277"/>
      <c r="NFO134" s="277"/>
      <c r="NFP134" s="277"/>
      <c r="NFQ134" s="277"/>
      <c r="NFR134" s="277"/>
      <c r="NFS134" s="277"/>
      <c r="NFT134" s="277"/>
      <c r="NFU134" s="277"/>
      <c r="NFV134" s="277"/>
      <c r="NFW134" s="277"/>
      <c r="NFX134" s="277"/>
      <c r="NFY134" s="277"/>
      <c r="NFZ134" s="277"/>
      <c r="NGA134" s="277"/>
      <c r="NGB134" s="277"/>
      <c r="NGC134" s="277"/>
      <c r="NGD134" s="277"/>
      <c r="NGE134" s="277"/>
      <c r="NGF134" s="277"/>
      <c r="NGG134" s="277"/>
      <c r="NGH134" s="277"/>
      <c r="NGI134" s="277"/>
      <c r="NGJ134" s="277"/>
      <c r="NGK134" s="277"/>
      <c r="NGL134" s="277"/>
      <c r="NGM134" s="277"/>
      <c r="NGN134" s="277"/>
      <c r="NGO134" s="277"/>
      <c r="NGP134" s="277"/>
      <c r="NGQ134" s="277"/>
      <c r="NGR134" s="277"/>
      <c r="NGS134" s="277"/>
      <c r="NGT134" s="277"/>
      <c r="NGU134" s="277"/>
      <c r="NGV134" s="277"/>
      <c r="NGW134" s="277"/>
      <c r="NGX134" s="277"/>
      <c r="NGY134" s="277"/>
      <c r="NGZ134" s="277"/>
      <c r="NHA134" s="277"/>
      <c r="NHB134" s="277"/>
      <c r="NHC134" s="277"/>
      <c r="NHD134" s="277"/>
      <c r="NHE134" s="277"/>
      <c r="NHF134" s="277"/>
      <c r="NHG134" s="277"/>
      <c r="NHH134" s="277"/>
      <c r="NHI134" s="277"/>
      <c r="NHJ134" s="277"/>
      <c r="NHK134" s="277"/>
      <c r="NHL134" s="277"/>
      <c r="NHM134" s="277"/>
      <c r="NHN134" s="277"/>
      <c r="NHO134" s="277"/>
      <c r="NHP134" s="277"/>
      <c r="NHQ134" s="277"/>
      <c r="NHR134" s="277"/>
      <c r="NHS134" s="277"/>
      <c r="NHT134" s="277"/>
      <c r="NHU134" s="277"/>
      <c r="NHV134" s="277"/>
      <c r="NHW134" s="277"/>
      <c r="NHX134" s="277"/>
      <c r="NHY134" s="277"/>
      <c r="NHZ134" s="277"/>
      <c r="NIA134" s="277"/>
      <c r="NIB134" s="277"/>
      <c r="NIC134" s="277"/>
      <c r="NID134" s="277"/>
      <c r="NIE134" s="277"/>
      <c r="NIF134" s="277"/>
      <c r="NIG134" s="277"/>
      <c r="NIH134" s="277"/>
      <c r="NII134" s="277"/>
      <c r="NIJ134" s="277"/>
      <c r="NIK134" s="277"/>
      <c r="NIL134" s="277"/>
      <c r="NIM134" s="277"/>
      <c r="NIN134" s="277"/>
      <c r="NIO134" s="277"/>
      <c r="NIP134" s="277"/>
      <c r="NIQ134" s="277"/>
      <c r="NIR134" s="277"/>
      <c r="NIS134" s="277"/>
      <c r="NIT134" s="277"/>
      <c r="NIU134" s="277"/>
      <c r="NIV134" s="277"/>
      <c r="NIW134" s="277"/>
      <c r="NIX134" s="277"/>
      <c r="NIY134" s="277"/>
      <c r="NIZ134" s="277"/>
      <c r="NJA134" s="277"/>
      <c r="NJB134" s="277"/>
      <c r="NJC134" s="277"/>
      <c r="NJD134" s="277"/>
      <c r="NJE134" s="277"/>
      <c r="NJF134" s="277"/>
      <c r="NJG134" s="277"/>
      <c r="NJH134" s="277"/>
      <c r="NJI134" s="277"/>
      <c r="NJJ134" s="277"/>
      <c r="NJK134" s="277"/>
      <c r="NJL134" s="277"/>
      <c r="NJM134" s="277"/>
      <c r="NJN134" s="277"/>
      <c r="NJO134" s="277"/>
      <c r="NJP134" s="277"/>
      <c r="NJQ134" s="277"/>
      <c r="NJR134" s="277"/>
      <c r="NJS134" s="277"/>
      <c r="NJT134" s="277"/>
      <c r="NJU134" s="277"/>
      <c r="NJV134" s="277"/>
      <c r="NJW134" s="277"/>
      <c r="NJX134" s="277"/>
      <c r="NJY134" s="277"/>
      <c r="NJZ134" s="277"/>
      <c r="NKA134" s="277"/>
      <c r="NKB134" s="277"/>
      <c r="NKC134" s="277"/>
      <c r="NKD134" s="277"/>
      <c r="NKE134" s="277"/>
      <c r="NKF134" s="277"/>
      <c r="NKG134" s="277"/>
      <c r="NKH134" s="277"/>
      <c r="NKI134" s="277"/>
      <c r="NKJ134" s="277"/>
      <c r="NKK134" s="277"/>
      <c r="NKL134" s="277"/>
      <c r="NKM134" s="277"/>
      <c r="NKN134" s="277"/>
      <c r="NKO134" s="277"/>
      <c r="NKP134" s="277"/>
      <c r="NKQ134" s="277"/>
      <c r="NKR134" s="277"/>
      <c r="NKS134" s="277"/>
      <c r="NKT134" s="277"/>
      <c r="NKU134" s="277"/>
      <c r="NKV134" s="277"/>
      <c r="NKW134" s="277"/>
      <c r="NKX134" s="277"/>
      <c r="NKY134" s="277"/>
      <c r="NKZ134" s="277"/>
      <c r="NLA134" s="277"/>
      <c r="NLB134" s="277"/>
      <c r="NLC134" s="277"/>
      <c r="NLD134" s="277"/>
      <c r="NLE134" s="277"/>
      <c r="NLF134" s="277"/>
      <c r="NLG134" s="277"/>
      <c r="NLH134" s="277"/>
      <c r="NLI134" s="277"/>
      <c r="NLJ134" s="277"/>
      <c r="NLK134" s="277"/>
      <c r="NLL134" s="277"/>
      <c r="NLM134" s="277"/>
      <c r="NLN134" s="277"/>
      <c r="NLO134" s="277"/>
      <c r="NLP134" s="277"/>
      <c r="NLQ134" s="277"/>
      <c r="NLR134" s="277"/>
      <c r="NLS134" s="277"/>
      <c r="NLT134" s="277"/>
      <c r="NLU134" s="277"/>
      <c r="NLV134" s="277"/>
      <c r="NLW134" s="277"/>
      <c r="NLX134" s="277"/>
      <c r="NLY134" s="277"/>
      <c r="NLZ134" s="277"/>
      <c r="NMA134" s="277"/>
      <c r="NMB134" s="277"/>
      <c r="NMC134" s="277"/>
      <c r="NMD134" s="277"/>
      <c r="NME134" s="277"/>
      <c r="NMF134" s="277"/>
      <c r="NMG134" s="277"/>
      <c r="NMH134" s="277"/>
      <c r="NMI134" s="277"/>
      <c r="NMJ134" s="277"/>
      <c r="NMK134" s="277"/>
      <c r="NML134" s="277"/>
      <c r="NMM134" s="277"/>
      <c r="NMN134" s="277"/>
      <c r="NMO134" s="277"/>
      <c r="NMP134" s="277"/>
      <c r="NMQ134" s="277"/>
      <c r="NMR134" s="277"/>
      <c r="NMS134" s="277"/>
      <c r="NMT134" s="277"/>
      <c r="NMU134" s="277"/>
      <c r="NMV134" s="277"/>
      <c r="NMW134" s="277"/>
      <c r="NMX134" s="277"/>
      <c r="NMY134" s="277"/>
      <c r="NMZ134" s="277"/>
      <c r="NNA134" s="277"/>
      <c r="NNB134" s="277"/>
      <c r="NNC134" s="277"/>
      <c r="NND134" s="277"/>
      <c r="NNE134" s="277"/>
      <c r="NNF134" s="277"/>
      <c r="NNG134" s="277"/>
      <c r="NNH134" s="277"/>
      <c r="NNI134" s="277"/>
      <c r="NNJ134" s="277"/>
      <c r="NNK134" s="277"/>
      <c r="NNL134" s="277"/>
      <c r="NNM134" s="277"/>
      <c r="NNN134" s="277"/>
      <c r="NNO134" s="277"/>
      <c r="NNP134" s="277"/>
      <c r="NNQ134" s="277"/>
      <c r="NNR134" s="277"/>
      <c r="NNS134" s="277"/>
      <c r="NNT134" s="277"/>
      <c r="NNU134" s="277"/>
      <c r="NNV134" s="277"/>
      <c r="NNW134" s="277"/>
      <c r="NNX134" s="277"/>
      <c r="NNY134" s="277"/>
      <c r="NNZ134" s="277"/>
      <c r="NOA134" s="277"/>
      <c r="NOB134" s="277"/>
      <c r="NOC134" s="277"/>
      <c r="NOD134" s="277"/>
      <c r="NOE134" s="277"/>
      <c r="NOF134" s="277"/>
      <c r="NOG134" s="277"/>
      <c r="NOH134" s="277"/>
      <c r="NOI134" s="277"/>
      <c r="NOJ134" s="277"/>
      <c r="NOK134" s="277"/>
      <c r="NOL134" s="277"/>
      <c r="NOM134" s="277"/>
      <c r="NON134" s="277"/>
      <c r="NOO134" s="277"/>
      <c r="NOP134" s="277"/>
      <c r="NOQ134" s="277"/>
      <c r="NOR134" s="277"/>
      <c r="NOS134" s="277"/>
      <c r="NOT134" s="277"/>
      <c r="NOU134" s="277"/>
      <c r="NOV134" s="277"/>
      <c r="NOW134" s="277"/>
      <c r="NOX134" s="277"/>
      <c r="NOY134" s="277"/>
      <c r="NOZ134" s="277"/>
      <c r="NPA134" s="277"/>
      <c r="NPB134" s="277"/>
      <c r="NPC134" s="277"/>
      <c r="NPD134" s="277"/>
      <c r="NPE134" s="277"/>
      <c r="NPF134" s="277"/>
      <c r="NPG134" s="277"/>
      <c r="NPH134" s="277"/>
      <c r="NPI134" s="277"/>
      <c r="NPJ134" s="277"/>
      <c r="NPK134" s="277"/>
      <c r="NPL134" s="277"/>
      <c r="NPM134" s="277"/>
      <c r="NPN134" s="277"/>
      <c r="NPO134" s="277"/>
      <c r="NPP134" s="277"/>
      <c r="NPQ134" s="277"/>
      <c r="NPR134" s="277"/>
      <c r="NPS134" s="277"/>
      <c r="NPT134" s="277"/>
      <c r="NPU134" s="277"/>
      <c r="NPV134" s="277"/>
      <c r="NPW134" s="277"/>
      <c r="NPX134" s="277"/>
      <c r="NPY134" s="277"/>
      <c r="NPZ134" s="277"/>
      <c r="NQA134" s="277"/>
      <c r="NQB134" s="277"/>
      <c r="NQC134" s="277"/>
      <c r="NQD134" s="277"/>
      <c r="NQE134" s="277"/>
      <c r="NQF134" s="277"/>
      <c r="NQG134" s="277"/>
      <c r="NQH134" s="277"/>
      <c r="NQI134" s="277"/>
      <c r="NQJ134" s="277"/>
      <c r="NQK134" s="277"/>
      <c r="NQL134" s="277"/>
      <c r="NQM134" s="277"/>
      <c r="NQN134" s="277"/>
      <c r="NQO134" s="277"/>
      <c r="NQP134" s="277"/>
      <c r="NQQ134" s="277"/>
      <c r="NQR134" s="277"/>
      <c r="NQS134" s="277"/>
      <c r="NQT134" s="277"/>
      <c r="NQU134" s="277"/>
      <c r="NQV134" s="277"/>
      <c r="NQW134" s="277"/>
      <c r="NQX134" s="277"/>
      <c r="NQY134" s="277"/>
      <c r="NQZ134" s="277"/>
      <c r="NRA134" s="277"/>
      <c r="NRB134" s="277"/>
      <c r="NRC134" s="277"/>
      <c r="NRD134" s="277"/>
      <c r="NRE134" s="277"/>
      <c r="NRF134" s="277"/>
      <c r="NRG134" s="277"/>
      <c r="NRH134" s="277"/>
      <c r="NRI134" s="277"/>
      <c r="NRJ134" s="277"/>
      <c r="NRK134" s="277"/>
      <c r="NRL134" s="277"/>
      <c r="NRM134" s="277"/>
      <c r="NRN134" s="277"/>
      <c r="NRO134" s="277"/>
      <c r="NRP134" s="277"/>
      <c r="NRQ134" s="277"/>
      <c r="NRR134" s="277"/>
      <c r="NRS134" s="277"/>
      <c r="NRT134" s="277"/>
      <c r="NRU134" s="277"/>
      <c r="NRV134" s="277"/>
      <c r="NRW134" s="277"/>
      <c r="NRX134" s="277"/>
      <c r="NRY134" s="277"/>
      <c r="NRZ134" s="277"/>
      <c r="NSA134" s="277"/>
      <c r="NSB134" s="277"/>
      <c r="NSC134" s="277"/>
      <c r="NSD134" s="277"/>
      <c r="NSE134" s="277"/>
      <c r="NSF134" s="277"/>
      <c r="NSG134" s="277"/>
      <c r="NSH134" s="277"/>
      <c r="NSI134" s="277"/>
      <c r="NSJ134" s="277"/>
      <c r="NSK134" s="277"/>
      <c r="NSL134" s="277"/>
      <c r="NSM134" s="277"/>
      <c r="NSN134" s="277"/>
      <c r="NSO134" s="277"/>
      <c r="NSP134" s="277"/>
      <c r="NSQ134" s="277"/>
      <c r="NSR134" s="277"/>
      <c r="NSS134" s="277"/>
      <c r="NST134" s="277"/>
      <c r="NSU134" s="277"/>
      <c r="NSV134" s="277"/>
      <c r="NSW134" s="277"/>
      <c r="NSX134" s="277"/>
      <c r="NSY134" s="277"/>
      <c r="NSZ134" s="277"/>
      <c r="NTA134" s="277"/>
      <c r="NTB134" s="277"/>
      <c r="NTC134" s="277"/>
      <c r="NTD134" s="277"/>
      <c r="NTE134" s="277"/>
      <c r="NTF134" s="277"/>
      <c r="NTG134" s="277"/>
      <c r="NTH134" s="277"/>
      <c r="NTI134" s="277"/>
      <c r="NTJ134" s="277"/>
      <c r="NTK134" s="277"/>
      <c r="NTL134" s="277"/>
      <c r="NTM134" s="277"/>
      <c r="NTN134" s="277"/>
      <c r="NTO134" s="277"/>
      <c r="NTP134" s="277"/>
      <c r="NTQ134" s="277"/>
      <c r="NTR134" s="277"/>
      <c r="NTS134" s="277"/>
      <c r="NTT134" s="277"/>
      <c r="NTU134" s="277"/>
      <c r="NTV134" s="277"/>
      <c r="NTW134" s="277"/>
      <c r="NTX134" s="277"/>
      <c r="NTY134" s="277"/>
      <c r="NTZ134" s="277"/>
      <c r="NUA134" s="277"/>
      <c r="NUB134" s="277"/>
      <c r="NUC134" s="277"/>
      <c r="NUD134" s="277"/>
      <c r="NUE134" s="277"/>
      <c r="NUF134" s="277"/>
      <c r="NUG134" s="277"/>
      <c r="NUH134" s="277"/>
      <c r="NUI134" s="277"/>
      <c r="NUJ134" s="277"/>
      <c r="NUK134" s="277"/>
      <c r="NUL134" s="277"/>
      <c r="NUM134" s="277"/>
      <c r="NUN134" s="277"/>
      <c r="NUO134" s="277"/>
      <c r="NUP134" s="277"/>
      <c r="NUQ134" s="277"/>
      <c r="NUR134" s="277"/>
      <c r="NUS134" s="277"/>
      <c r="NUT134" s="277"/>
      <c r="NUU134" s="277"/>
      <c r="NUV134" s="277"/>
      <c r="NUW134" s="277"/>
      <c r="NUX134" s="277"/>
      <c r="NUY134" s="277"/>
      <c r="NUZ134" s="277"/>
      <c r="NVA134" s="277"/>
      <c r="NVB134" s="277"/>
      <c r="NVC134" s="277"/>
      <c r="NVD134" s="277"/>
      <c r="NVE134" s="277"/>
      <c r="NVF134" s="277"/>
      <c r="NVG134" s="277"/>
      <c r="NVH134" s="277"/>
      <c r="NVI134" s="277"/>
      <c r="NVJ134" s="277"/>
      <c r="NVK134" s="277"/>
      <c r="NVL134" s="277"/>
      <c r="NVM134" s="277"/>
      <c r="NVN134" s="277"/>
      <c r="NVO134" s="277"/>
      <c r="NVP134" s="277"/>
      <c r="NVQ134" s="277"/>
      <c r="NVR134" s="277"/>
      <c r="NVS134" s="277"/>
      <c r="NVT134" s="277"/>
      <c r="NVU134" s="277"/>
      <c r="NVV134" s="277"/>
      <c r="NVW134" s="277"/>
      <c r="NVX134" s="277"/>
      <c r="NVY134" s="277"/>
      <c r="NVZ134" s="277"/>
      <c r="NWA134" s="277"/>
      <c r="NWB134" s="277"/>
      <c r="NWC134" s="277"/>
      <c r="NWD134" s="277"/>
      <c r="NWE134" s="277"/>
      <c r="NWF134" s="277"/>
      <c r="NWG134" s="277"/>
      <c r="NWH134" s="277"/>
      <c r="NWI134" s="277"/>
      <c r="NWJ134" s="277"/>
      <c r="NWK134" s="277"/>
      <c r="NWL134" s="277"/>
      <c r="NWM134" s="277"/>
      <c r="NWN134" s="277"/>
      <c r="NWO134" s="277"/>
      <c r="NWP134" s="277"/>
      <c r="NWQ134" s="277"/>
      <c r="NWR134" s="277"/>
      <c r="NWS134" s="277"/>
      <c r="NWT134" s="277"/>
      <c r="NWU134" s="277"/>
      <c r="NWV134" s="277"/>
      <c r="NWW134" s="277"/>
      <c r="NWX134" s="277"/>
      <c r="NWY134" s="277"/>
      <c r="NWZ134" s="277"/>
      <c r="NXA134" s="277"/>
      <c r="NXB134" s="277"/>
      <c r="NXC134" s="277"/>
      <c r="NXD134" s="277"/>
      <c r="NXE134" s="277"/>
      <c r="NXF134" s="277"/>
      <c r="NXG134" s="277"/>
      <c r="NXH134" s="277"/>
      <c r="NXI134" s="277"/>
      <c r="NXJ134" s="277"/>
      <c r="NXK134" s="277"/>
      <c r="NXL134" s="277"/>
      <c r="NXM134" s="277"/>
      <c r="NXN134" s="277"/>
      <c r="NXO134" s="277"/>
      <c r="NXP134" s="277"/>
      <c r="NXQ134" s="277"/>
      <c r="NXR134" s="277"/>
      <c r="NXS134" s="277"/>
      <c r="NXT134" s="277"/>
      <c r="NXU134" s="277"/>
      <c r="NXV134" s="277"/>
      <c r="NXW134" s="277"/>
      <c r="NXX134" s="277"/>
      <c r="NXY134" s="277"/>
      <c r="NXZ134" s="277"/>
      <c r="NYA134" s="277"/>
      <c r="NYB134" s="277"/>
      <c r="NYC134" s="277"/>
      <c r="NYD134" s="277"/>
      <c r="NYE134" s="277"/>
      <c r="NYF134" s="277"/>
      <c r="NYG134" s="277"/>
      <c r="NYH134" s="277"/>
      <c r="NYI134" s="277"/>
      <c r="NYJ134" s="277"/>
      <c r="NYK134" s="277"/>
      <c r="NYL134" s="277"/>
      <c r="NYM134" s="277"/>
      <c r="NYN134" s="277"/>
      <c r="NYO134" s="277"/>
      <c r="NYP134" s="277"/>
      <c r="NYQ134" s="277"/>
      <c r="NYR134" s="277"/>
      <c r="NYS134" s="277"/>
      <c r="NYT134" s="277"/>
      <c r="NYU134" s="277"/>
      <c r="NYV134" s="277"/>
      <c r="NYW134" s="277"/>
      <c r="NYX134" s="277"/>
      <c r="NYY134" s="277"/>
      <c r="NYZ134" s="277"/>
      <c r="NZA134" s="277"/>
      <c r="NZB134" s="277"/>
      <c r="NZC134" s="277"/>
      <c r="NZD134" s="277"/>
      <c r="NZE134" s="277"/>
      <c r="NZF134" s="277"/>
      <c r="NZG134" s="277"/>
      <c r="NZH134" s="277"/>
      <c r="NZI134" s="277"/>
      <c r="NZJ134" s="277"/>
      <c r="NZK134" s="277"/>
      <c r="NZL134" s="277"/>
      <c r="NZM134" s="277"/>
      <c r="NZN134" s="277"/>
      <c r="NZO134" s="277"/>
      <c r="NZP134" s="277"/>
      <c r="NZQ134" s="277"/>
      <c r="NZR134" s="277"/>
      <c r="NZS134" s="277"/>
      <c r="NZT134" s="277"/>
      <c r="NZU134" s="277"/>
      <c r="NZV134" s="277"/>
      <c r="NZW134" s="277"/>
      <c r="NZX134" s="277"/>
      <c r="NZY134" s="277"/>
      <c r="NZZ134" s="277"/>
      <c r="OAA134" s="277"/>
      <c r="OAB134" s="277"/>
      <c r="OAC134" s="277"/>
      <c r="OAD134" s="277"/>
      <c r="OAE134" s="277"/>
      <c r="OAF134" s="277"/>
      <c r="OAG134" s="277"/>
      <c r="OAH134" s="277"/>
      <c r="OAI134" s="277"/>
      <c r="OAJ134" s="277"/>
      <c r="OAK134" s="277"/>
      <c r="OAL134" s="277"/>
      <c r="OAM134" s="277"/>
      <c r="OAN134" s="277"/>
      <c r="OAO134" s="277"/>
      <c r="OAP134" s="277"/>
      <c r="OAQ134" s="277"/>
      <c r="OAR134" s="277"/>
      <c r="OAS134" s="277"/>
      <c r="OAT134" s="277"/>
      <c r="OAU134" s="277"/>
      <c r="OAV134" s="277"/>
      <c r="OAW134" s="277"/>
      <c r="OAX134" s="277"/>
      <c r="OAY134" s="277"/>
      <c r="OAZ134" s="277"/>
      <c r="OBA134" s="277"/>
      <c r="OBB134" s="277"/>
      <c r="OBC134" s="277"/>
      <c r="OBD134" s="277"/>
      <c r="OBE134" s="277"/>
      <c r="OBF134" s="277"/>
      <c r="OBG134" s="277"/>
      <c r="OBH134" s="277"/>
      <c r="OBI134" s="277"/>
      <c r="OBJ134" s="277"/>
      <c r="OBK134" s="277"/>
      <c r="OBL134" s="277"/>
      <c r="OBM134" s="277"/>
      <c r="OBN134" s="277"/>
      <c r="OBO134" s="277"/>
      <c r="OBP134" s="277"/>
      <c r="OBQ134" s="277"/>
      <c r="OBR134" s="277"/>
      <c r="OBS134" s="277"/>
      <c r="OBT134" s="277"/>
      <c r="OBU134" s="277"/>
      <c r="OBV134" s="277"/>
      <c r="OBW134" s="277"/>
      <c r="OBX134" s="277"/>
      <c r="OBY134" s="277"/>
      <c r="OBZ134" s="277"/>
      <c r="OCA134" s="277"/>
      <c r="OCB134" s="277"/>
      <c r="OCC134" s="277"/>
      <c r="OCD134" s="277"/>
      <c r="OCE134" s="277"/>
      <c r="OCF134" s="277"/>
      <c r="OCG134" s="277"/>
      <c r="OCH134" s="277"/>
      <c r="OCI134" s="277"/>
      <c r="OCJ134" s="277"/>
      <c r="OCK134" s="277"/>
      <c r="OCL134" s="277"/>
      <c r="OCM134" s="277"/>
      <c r="OCN134" s="277"/>
      <c r="OCO134" s="277"/>
      <c r="OCP134" s="277"/>
      <c r="OCQ134" s="277"/>
      <c r="OCR134" s="277"/>
      <c r="OCS134" s="277"/>
      <c r="OCT134" s="277"/>
      <c r="OCU134" s="277"/>
      <c r="OCV134" s="277"/>
      <c r="OCW134" s="277"/>
      <c r="OCX134" s="277"/>
      <c r="OCY134" s="277"/>
      <c r="OCZ134" s="277"/>
      <c r="ODA134" s="277"/>
      <c r="ODB134" s="277"/>
      <c r="ODC134" s="277"/>
      <c r="ODD134" s="277"/>
      <c r="ODE134" s="277"/>
      <c r="ODF134" s="277"/>
      <c r="ODG134" s="277"/>
      <c r="ODH134" s="277"/>
      <c r="ODI134" s="277"/>
      <c r="ODJ134" s="277"/>
      <c r="ODK134" s="277"/>
      <c r="ODL134" s="277"/>
      <c r="ODM134" s="277"/>
      <c r="ODN134" s="277"/>
      <c r="ODO134" s="277"/>
      <c r="ODP134" s="277"/>
      <c r="ODQ134" s="277"/>
      <c r="ODR134" s="277"/>
      <c r="ODS134" s="277"/>
      <c r="ODT134" s="277"/>
      <c r="ODU134" s="277"/>
      <c r="ODV134" s="277"/>
      <c r="ODW134" s="277"/>
      <c r="ODX134" s="277"/>
      <c r="ODY134" s="277"/>
      <c r="ODZ134" s="277"/>
      <c r="OEA134" s="277"/>
      <c r="OEB134" s="277"/>
      <c r="OEC134" s="277"/>
      <c r="OED134" s="277"/>
      <c r="OEE134" s="277"/>
      <c r="OEF134" s="277"/>
      <c r="OEG134" s="277"/>
      <c r="OEH134" s="277"/>
      <c r="OEI134" s="277"/>
      <c r="OEJ134" s="277"/>
      <c r="OEK134" s="277"/>
      <c r="OEL134" s="277"/>
      <c r="OEM134" s="277"/>
      <c r="OEN134" s="277"/>
      <c r="OEO134" s="277"/>
      <c r="OEP134" s="277"/>
      <c r="OEQ134" s="277"/>
      <c r="OER134" s="277"/>
      <c r="OES134" s="277"/>
      <c r="OET134" s="277"/>
      <c r="OEU134" s="277"/>
      <c r="OEV134" s="277"/>
      <c r="OEW134" s="277"/>
      <c r="OEX134" s="277"/>
      <c r="OEY134" s="277"/>
      <c r="OEZ134" s="277"/>
      <c r="OFA134" s="277"/>
      <c r="OFB134" s="277"/>
      <c r="OFC134" s="277"/>
      <c r="OFD134" s="277"/>
      <c r="OFE134" s="277"/>
      <c r="OFF134" s="277"/>
      <c r="OFG134" s="277"/>
      <c r="OFH134" s="277"/>
      <c r="OFI134" s="277"/>
      <c r="OFJ134" s="277"/>
      <c r="OFK134" s="277"/>
      <c r="OFL134" s="277"/>
      <c r="OFM134" s="277"/>
      <c r="OFN134" s="277"/>
      <c r="OFO134" s="277"/>
      <c r="OFP134" s="277"/>
      <c r="OFQ134" s="277"/>
      <c r="OFR134" s="277"/>
      <c r="OFS134" s="277"/>
      <c r="OFT134" s="277"/>
      <c r="OFU134" s="277"/>
      <c r="OFV134" s="277"/>
      <c r="OFW134" s="277"/>
      <c r="OFX134" s="277"/>
      <c r="OFY134" s="277"/>
      <c r="OFZ134" s="277"/>
      <c r="OGA134" s="277"/>
      <c r="OGB134" s="277"/>
      <c r="OGC134" s="277"/>
      <c r="OGD134" s="277"/>
      <c r="OGE134" s="277"/>
      <c r="OGF134" s="277"/>
      <c r="OGG134" s="277"/>
      <c r="OGH134" s="277"/>
      <c r="OGI134" s="277"/>
      <c r="OGJ134" s="277"/>
      <c r="OGK134" s="277"/>
      <c r="OGL134" s="277"/>
      <c r="OGM134" s="277"/>
      <c r="OGN134" s="277"/>
      <c r="OGO134" s="277"/>
      <c r="OGP134" s="277"/>
      <c r="OGQ134" s="277"/>
      <c r="OGR134" s="277"/>
      <c r="OGS134" s="277"/>
      <c r="OGT134" s="277"/>
      <c r="OGU134" s="277"/>
      <c r="OGV134" s="277"/>
      <c r="OGW134" s="277"/>
      <c r="OGX134" s="277"/>
      <c r="OGY134" s="277"/>
      <c r="OGZ134" s="277"/>
      <c r="OHA134" s="277"/>
      <c r="OHB134" s="277"/>
      <c r="OHC134" s="277"/>
      <c r="OHD134" s="277"/>
      <c r="OHE134" s="277"/>
      <c r="OHF134" s="277"/>
      <c r="OHG134" s="277"/>
      <c r="OHH134" s="277"/>
      <c r="OHI134" s="277"/>
      <c r="OHJ134" s="277"/>
      <c r="OHK134" s="277"/>
      <c r="OHL134" s="277"/>
      <c r="OHM134" s="277"/>
      <c r="OHN134" s="277"/>
      <c r="OHO134" s="277"/>
      <c r="OHP134" s="277"/>
      <c r="OHQ134" s="277"/>
      <c r="OHR134" s="277"/>
      <c r="OHS134" s="277"/>
      <c r="OHT134" s="277"/>
      <c r="OHU134" s="277"/>
      <c r="OHV134" s="277"/>
      <c r="OHW134" s="277"/>
      <c r="OHX134" s="277"/>
      <c r="OHY134" s="277"/>
      <c r="OHZ134" s="277"/>
      <c r="OIA134" s="277"/>
      <c r="OIB134" s="277"/>
      <c r="OIC134" s="277"/>
      <c r="OID134" s="277"/>
      <c r="OIE134" s="277"/>
      <c r="OIF134" s="277"/>
      <c r="OIG134" s="277"/>
      <c r="OIH134" s="277"/>
      <c r="OII134" s="277"/>
      <c r="OIJ134" s="277"/>
      <c r="OIK134" s="277"/>
      <c r="OIL134" s="277"/>
      <c r="OIM134" s="277"/>
      <c r="OIN134" s="277"/>
      <c r="OIO134" s="277"/>
      <c r="OIP134" s="277"/>
      <c r="OIQ134" s="277"/>
      <c r="OIR134" s="277"/>
      <c r="OIS134" s="277"/>
      <c r="OIT134" s="277"/>
      <c r="OIU134" s="277"/>
      <c r="OIV134" s="277"/>
      <c r="OIW134" s="277"/>
      <c r="OIX134" s="277"/>
      <c r="OIY134" s="277"/>
      <c r="OIZ134" s="277"/>
      <c r="OJA134" s="277"/>
      <c r="OJB134" s="277"/>
      <c r="OJC134" s="277"/>
      <c r="OJD134" s="277"/>
      <c r="OJE134" s="277"/>
      <c r="OJF134" s="277"/>
      <c r="OJG134" s="277"/>
      <c r="OJH134" s="277"/>
      <c r="OJI134" s="277"/>
      <c r="OJJ134" s="277"/>
      <c r="OJK134" s="277"/>
      <c r="OJL134" s="277"/>
      <c r="OJM134" s="277"/>
      <c r="OJN134" s="277"/>
      <c r="OJO134" s="277"/>
      <c r="OJP134" s="277"/>
      <c r="OJQ134" s="277"/>
      <c r="OJR134" s="277"/>
      <c r="OJS134" s="277"/>
      <c r="OJT134" s="277"/>
      <c r="OJU134" s="277"/>
      <c r="OJV134" s="277"/>
      <c r="OJW134" s="277"/>
      <c r="OJX134" s="277"/>
      <c r="OJY134" s="277"/>
      <c r="OJZ134" s="277"/>
      <c r="OKA134" s="277"/>
      <c r="OKB134" s="277"/>
      <c r="OKC134" s="277"/>
      <c r="OKD134" s="277"/>
      <c r="OKE134" s="277"/>
      <c r="OKF134" s="277"/>
      <c r="OKG134" s="277"/>
      <c r="OKH134" s="277"/>
      <c r="OKI134" s="277"/>
      <c r="OKJ134" s="277"/>
      <c r="OKK134" s="277"/>
      <c r="OKL134" s="277"/>
      <c r="OKM134" s="277"/>
      <c r="OKN134" s="277"/>
      <c r="OKO134" s="277"/>
      <c r="OKP134" s="277"/>
      <c r="OKQ134" s="277"/>
      <c r="OKR134" s="277"/>
      <c r="OKS134" s="277"/>
      <c r="OKT134" s="277"/>
      <c r="OKU134" s="277"/>
      <c r="OKV134" s="277"/>
      <c r="OKW134" s="277"/>
      <c r="OKX134" s="277"/>
      <c r="OKY134" s="277"/>
      <c r="OKZ134" s="277"/>
      <c r="OLA134" s="277"/>
      <c r="OLB134" s="277"/>
      <c r="OLC134" s="277"/>
      <c r="OLD134" s="277"/>
      <c r="OLE134" s="277"/>
      <c r="OLF134" s="277"/>
      <c r="OLG134" s="277"/>
      <c r="OLH134" s="277"/>
      <c r="OLI134" s="277"/>
      <c r="OLJ134" s="277"/>
      <c r="OLK134" s="277"/>
      <c r="OLL134" s="277"/>
      <c r="OLM134" s="277"/>
      <c r="OLN134" s="277"/>
      <c r="OLO134" s="277"/>
      <c r="OLP134" s="277"/>
      <c r="OLQ134" s="277"/>
      <c r="OLR134" s="277"/>
      <c r="OLS134" s="277"/>
      <c r="OLT134" s="277"/>
      <c r="OLU134" s="277"/>
      <c r="OLV134" s="277"/>
      <c r="OLW134" s="277"/>
      <c r="OLX134" s="277"/>
      <c r="OLY134" s="277"/>
      <c r="OLZ134" s="277"/>
      <c r="OMA134" s="277"/>
      <c r="OMB134" s="277"/>
      <c r="OMC134" s="277"/>
      <c r="OMD134" s="277"/>
      <c r="OME134" s="277"/>
      <c r="OMF134" s="277"/>
      <c r="OMG134" s="277"/>
      <c r="OMH134" s="277"/>
      <c r="OMI134" s="277"/>
      <c r="OMJ134" s="277"/>
      <c r="OMK134" s="277"/>
      <c r="OML134" s="277"/>
      <c r="OMM134" s="277"/>
      <c r="OMN134" s="277"/>
      <c r="OMO134" s="277"/>
      <c r="OMP134" s="277"/>
      <c r="OMQ134" s="277"/>
      <c r="OMR134" s="277"/>
      <c r="OMS134" s="277"/>
      <c r="OMT134" s="277"/>
      <c r="OMU134" s="277"/>
      <c r="OMV134" s="277"/>
      <c r="OMW134" s="277"/>
      <c r="OMX134" s="277"/>
      <c r="OMY134" s="277"/>
      <c r="OMZ134" s="277"/>
      <c r="ONA134" s="277"/>
      <c r="ONB134" s="277"/>
      <c r="ONC134" s="277"/>
      <c r="OND134" s="277"/>
      <c r="ONE134" s="277"/>
      <c r="ONF134" s="277"/>
      <c r="ONG134" s="277"/>
      <c r="ONH134" s="277"/>
      <c r="ONI134" s="277"/>
      <c r="ONJ134" s="277"/>
      <c r="ONK134" s="277"/>
      <c r="ONL134" s="277"/>
      <c r="ONM134" s="277"/>
      <c r="ONN134" s="277"/>
      <c r="ONO134" s="277"/>
      <c r="ONP134" s="277"/>
      <c r="ONQ134" s="277"/>
      <c r="ONR134" s="277"/>
      <c r="ONS134" s="277"/>
      <c r="ONT134" s="277"/>
      <c r="ONU134" s="277"/>
      <c r="ONV134" s="277"/>
      <c r="ONW134" s="277"/>
      <c r="ONX134" s="277"/>
      <c r="ONY134" s="277"/>
      <c r="ONZ134" s="277"/>
      <c r="OOA134" s="277"/>
      <c r="OOB134" s="277"/>
      <c r="OOC134" s="277"/>
      <c r="OOD134" s="277"/>
      <c r="OOE134" s="277"/>
      <c r="OOF134" s="277"/>
      <c r="OOG134" s="277"/>
      <c r="OOH134" s="277"/>
      <c r="OOI134" s="277"/>
      <c r="OOJ134" s="277"/>
      <c r="OOK134" s="277"/>
      <c r="OOL134" s="277"/>
      <c r="OOM134" s="277"/>
      <c r="OON134" s="277"/>
      <c r="OOO134" s="277"/>
      <c r="OOP134" s="277"/>
      <c r="OOQ134" s="277"/>
      <c r="OOR134" s="277"/>
      <c r="OOS134" s="277"/>
      <c r="OOT134" s="277"/>
      <c r="OOU134" s="277"/>
      <c r="OOV134" s="277"/>
      <c r="OOW134" s="277"/>
      <c r="OOX134" s="277"/>
      <c r="OOY134" s="277"/>
      <c r="OOZ134" s="277"/>
      <c r="OPA134" s="277"/>
      <c r="OPB134" s="277"/>
      <c r="OPC134" s="277"/>
      <c r="OPD134" s="277"/>
      <c r="OPE134" s="277"/>
      <c r="OPF134" s="277"/>
      <c r="OPG134" s="277"/>
      <c r="OPH134" s="277"/>
      <c r="OPI134" s="277"/>
      <c r="OPJ134" s="277"/>
      <c r="OPK134" s="277"/>
      <c r="OPL134" s="277"/>
      <c r="OPM134" s="277"/>
      <c r="OPN134" s="277"/>
      <c r="OPO134" s="277"/>
      <c r="OPP134" s="277"/>
      <c r="OPQ134" s="277"/>
      <c r="OPR134" s="277"/>
      <c r="OPS134" s="277"/>
      <c r="OPT134" s="277"/>
      <c r="OPU134" s="277"/>
      <c r="OPV134" s="277"/>
      <c r="OPW134" s="277"/>
      <c r="OPX134" s="277"/>
      <c r="OPY134" s="277"/>
      <c r="OPZ134" s="277"/>
      <c r="OQA134" s="277"/>
      <c r="OQB134" s="277"/>
      <c r="OQC134" s="277"/>
      <c r="OQD134" s="277"/>
      <c r="OQE134" s="277"/>
      <c r="OQF134" s="277"/>
      <c r="OQG134" s="277"/>
      <c r="OQH134" s="277"/>
      <c r="OQI134" s="277"/>
      <c r="OQJ134" s="277"/>
      <c r="OQK134" s="277"/>
      <c r="OQL134" s="277"/>
      <c r="OQM134" s="277"/>
      <c r="OQN134" s="277"/>
      <c r="OQO134" s="277"/>
      <c r="OQP134" s="277"/>
      <c r="OQQ134" s="277"/>
      <c r="OQR134" s="277"/>
      <c r="OQS134" s="277"/>
      <c r="OQT134" s="277"/>
      <c r="OQU134" s="277"/>
      <c r="OQV134" s="277"/>
      <c r="OQW134" s="277"/>
      <c r="OQX134" s="277"/>
      <c r="OQY134" s="277"/>
      <c r="OQZ134" s="277"/>
      <c r="ORA134" s="277"/>
      <c r="ORB134" s="277"/>
      <c r="ORC134" s="277"/>
      <c r="ORD134" s="277"/>
      <c r="ORE134" s="277"/>
      <c r="ORF134" s="277"/>
      <c r="ORG134" s="277"/>
      <c r="ORH134" s="277"/>
      <c r="ORI134" s="277"/>
      <c r="ORJ134" s="277"/>
      <c r="ORK134" s="277"/>
      <c r="ORL134" s="277"/>
      <c r="ORM134" s="277"/>
      <c r="ORN134" s="277"/>
      <c r="ORO134" s="277"/>
      <c r="ORP134" s="277"/>
      <c r="ORQ134" s="277"/>
      <c r="ORR134" s="277"/>
      <c r="ORS134" s="277"/>
      <c r="ORT134" s="277"/>
      <c r="ORU134" s="277"/>
      <c r="ORV134" s="277"/>
      <c r="ORW134" s="277"/>
      <c r="ORX134" s="277"/>
      <c r="ORY134" s="277"/>
      <c r="ORZ134" s="277"/>
      <c r="OSA134" s="277"/>
      <c r="OSB134" s="277"/>
      <c r="OSC134" s="277"/>
      <c r="OSD134" s="277"/>
      <c r="OSE134" s="277"/>
      <c r="OSF134" s="277"/>
      <c r="OSG134" s="277"/>
      <c r="OSH134" s="277"/>
      <c r="OSI134" s="277"/>
      <c r="OSJ134" s="277"/>
      <c r="OSK134" s="277"/>
      <c r="OSL134" s="277"/>
      <c r="OSM134" s="277"/>
      <c r="OSN134" s="277"/>
      <c r="OSO134" s="277"/>
      <c r="OSP134" s="277"/>
      <c r="OSQ134" s="277"/>
      <c r="OSR134" s="277"/>
      <c r="OSS134" s="277"/>
      <c r="OST134" s="277"/>
      <c r="OSU134" s="277"/>
      <c r="OSV134" s="277"/>
      <c r="OSW134" s="277"/>
      <c r="OSX134" s="277"/>
      <c r="OSY134" s="277"/>
      <c r="OSZ134" s="277"/>
      <c r="OTA134" s="277"/>
      <c r="OTB134" s="277"/>
      <c r="OTC134" s="277"/>
      <c r="OTD134" s="277"/>
      <c r="OTE134" s="277"/>
      <c r="OTF134" s="277"/>
      <c r="OTG134" s="277"/>
      <c r="OTH134" s="277"/>
      <c r="OTI134" s="277"/>
      <c r="OTJ134" s="277"/>
      <c r="OTK134" s="277"/>
      <c r="OTL134" s="277"/>
      <c r="OTM134" s="277"/>
      <c r="OTN134" s="277"/>
      <c r="OTO134" s="277"/>
      <c r="OTP134" s="277"/>
      <c r="OTQ134" s="277"/>
      <c r="OTR134" s="277"/>
      <c r="OTS134" s="277"/>
      <c r="OTT134" s="277"/>
      <c r="OTU134" s="277"/>
      <c r="OTV134" s="277"/>
      <c r="OTW134" s="277"/>
      <c r="OTX134" s="277"/>
      <c r="OTY134" s="277"/>
      <c r="OTZ134" s="277"/>
      <c r="OUA134" s="277"/>
      <c r="OUB134" s="277"/>
      <c r="OUC134" s="277"/>
      <c r="OUD134" s="277"/>
      <c r="OUE134" s="277"/>
      <c r="OUF134" s="277"/>
      <c r="OUG134" s="277"/>
      <c r="OUH134" s="277"/>
      <c r="OUI134" s="277"/>
      <c r="OUJ134" s="277"/>
      <c r="OUK134" s="277"/>
      <c r="OUL134" s="277"/>
      <c r="OUM134" s="277"/>
      <c r="OUN134" s="277"/>
      <c r="OUO134" s="277"/>
      <c r="OUP134" s="277"/>
      <c r="OUQ134" s="277"/>
      <c r="OUR134" s="277"/>
      <c r="OUS134" s="277"/>
      <c r="OUT134" s="277"/>
      <c r="OUU134" s="277"/>
      <c r="OUV134" s="277"/>
      <c r="OUW134" s="277"/>
      <c r="OUX134" s="277"/>
      <c r="OUY134" s="277"/>
      <c r="OUZ134" s="277"/>
      <c r="OVA134" s="277"/>
      <c r="OVB134" s="277"/>
      <c r="OVC134" s="277"/>
      <c r="OVD134" s="277"/>
      <c r="OVE134" s="277"/>
      <c r="OVF134" s="277"/>
      <c r="OVG134" s="277"/>
      <c r="OVH134" s="277"/>
      <c r="OVI134" s="277"/>
      <c r="OVJ134" s="277"/>
      <c r="OVK134" s="277"/>
      <c r="OVL134" s="277"/>
      <c r="OVM134" s="277"/>
      <c r="OVN134" s="277"/>
      <c r="OVO134" s="277"/>
      <c r="OVP134" s="277"/>
      <c r="OVQ134" s="277"/>
      <c r="OVR134" s="277"/>
      <c r="OVS134" s="277"/>
      <c r="OVT134" s="277"/>
      <c r="OVU134" s="277"/>
      <c r="OVV134" s="277"/>
      <c r="OVW134" s="277"/>
      <c r="OVX134" s="277"/>
      <c r="OVY134" s="277"/>
      <c r="OVZ134" s="277"/>
      <c r="OWA134" s="277"/>
      <c r="OWB134" s="277"/>
      <c r="OWC134" s="277"/>
      <c r="OWD134" s="277"/>
      <c r="OWE134" s="277"/>
      <c r="OWF134" s="277"/>
      <c r="OWG134" s="277"/>
      <c r="OWH134" s="277"/>
      <c r="OWI134" s="277"/>
      <c r="OWJ134" s="277"/>
      <c r="OWK134" s="277"/>
      <c r="OWL134" s="277"/>
      <c r="OWM134" s="277"/>
      <c r="OWN134" s="277"/>
      <c r="OWO134" s="277"/>
      <c r="OWP134" s="277"/>
      <c r="OWQ134" s="277"/>
      <c r="OWR134" s="277"/>
      <c r="OWS134" s="277"/>
      <c r="OWT134" s="277"/>
      <c r="OWU134" s="277"/>
      <c r="OWV134" s="277"/>
      <c r="OWW134" s="277"/>
      <c r="OWX134" s="277"/>
      <c r="OWY134" s="277"/>
      <c r="OWZ134" s="277"/>
      <c r="OXA134" s="277"/>
      <c r="OXB134" s="277"/>
      <c r="OXC134" s="277"/>
      <c r="OXD134" s="277"/>
      <c r="OXE134" s="277"/>
      <c r="OXF134" s="277"/>
      <c r="OXG134" s="277"/>
      <c r="OXH134" s="277"/>
      <c r="OXI134" s="277"/>
      <c r="OXJ134" s="277"/>
      <c r="OXK134" s="277"/>
      <c r="OXL134" s="277"/>
      <c r="OXM134" s="277"/>
      <c r="OXN134" s="277"/>
      <c r="OXO134" s="277"/>
      <c r="OXP134" s="277"/>
      <c r="OXQ134" s="277"/>
      <c r="OXR134" s="277"/>
      <c r="OXS134" s="277"/>
      <c r="OXT134" s="277"/>
      <c r="OXU134" s="277"/>
      <c r="OXV134" s="277"/>
      <c r="OXW134" s="277"/>
      <c r="OXX134" s="277"/>
      <c r="OXY134" s="277"/>
      <c r="OXZ134" s="277"/>
      <c r="OYA134" s="277"/>
      <c r="OYB134" s="277"/>
      <c r="OYC134" s="277"/>
      <c r="OYD134" s="277"/>
      <c r="OYE134" s="277"/>
      <c r="OYF134" s="277"/>
      <c r="OYG134" s="277"/>
      <c r="OYH134" s="277"/>
      <c r="OYI134" s="277"/>
      <c r="OYJ134" s="277"/>
      <c r="OYK134" s="277"/>
      <c r="OYL134" s="277"/>
      <c r="OYM134" s="277"/>
      <c r="OYN134" s="277"/>
      <c r="OYO134" s="277"/>
      <c r="OYP134" s="277"/>
      <c r="OYQ134" s="277"/>
      <c r="OYR134" s="277"/>
      <c r="OYS134" s="277"/>
      <c r="OYT134" s="277"/>
      <c r="OYU134" s="277"/>
      <c r="OYV134" s="277"/>
      <c r="OYW134" s="277"/>
      <c r="OYX134" s="277"/>
      <c r="OYY134" s="277"/>
      <c r="OYZ134" s="277"/>
      <c r="OZA134" s="277"/>
      <c r="OZB134" s="277"/>
      <c r="OZC134" s="277"/>
      <c r="OZD134" s="277"/>
      <c r="OZE134" s="277"/>
      <c r="OZF134" s="277"/>
      <c r="OZG134" s="277"/>
      <c r="OZH134" s="277"/>
      <c r="OZI134" s="277"/>
      <c r="OZJ134" s="277"/>
      <c r="OZK134" s="277"/>
      <c r="OZL134" s="277"/>
      <c r="OZM134" s="277"/>
      <c r="OZN134" s="277"/>
      <c r="OZO134" s="277"/>
      <c r="OZP134" s="277"/>
      <c r="OZQ134" s="277"/>
      <c r="OZR134" s="277"/>
      <c r="OZS134" s="277"/>
      <c r="OZT134" s="277"/>
      <c r="OZU134" s="277"/>
      <c r="OZV134" s="277"/>
      <c r="OZW134" s="277"/>
      <c r="OZX134" s="277"/>
      <c r="OZY134" s="277"/>
      <c r="OZZ134" s="277"/>
      <c r="PAA134" s="277"/>
      <c r="PAB134" s="277"/>
      <c r="PAC134" s="277"/>
      <c r="PAD134" s="277"/>
      <c r="PAE134" s="277"/>
      <c r="PAF134" s="277"/>
      <c r="PAG134" s="277"/>
      <c r="PAH134" s="277"/>
      <c r="PAI134" s="277"/>
      <c r="PAJ134" s="277"/>
      <c r="PAK134" s="277"/>
      <c r="PAL134" s="277"/>
      <c r="PAM134" s="277"/>
      <c r="PAN134" s="277"/>
      <c r="PAO134" s="277"/>
      <c r="PAP134" s="277"/>
      <c r="PAQ134" s="277"/>
      <c r="PAR134" s="277"/>
      <c r="PAS134" s="277"/>
      <c r="PAT134" s="277"/>
      <c r="PAU134" s="277"/>
      <c r="PAV134" s="277"/>
      <c r="PAW134" s="277"/>
      <c r="PAX134" s="277"/>
      <c r="PAY134" s="277"/>
      <c r="PAZ134" s="277"/>
      <c r="PBA134" s="277"/>
      <c r="PBB134" s="277"/>
      <c r="PBC134" s="277"/>
      <c r="PBD134" s="277"/>
      <c r="PBE134" s="277"/>
      <c r="PBF134" s="277"/>
      <c r="PBG134" s="277"/>
      <c r="PBH134" s="277"/>
      <c r="PBI134" s="277"/>
      <c r="PBJ134" s="277"/>
      <c r="PBK134" s="277"/>
      <c r="PBL134" s="277"/>
      <c r="PBM134" s="277"/>
      <c r="PBN134" s="277"/>
      <c r="PBO134" s="277"/>
      <c r="PBP134" s="277"/>
      <c r="PBQ134" s="277"/>
      <c r="PBR134" s="277"/>
      <c r="PBS134" s="277"/>
      <c r="PBT134" s="277"/>
      <c r="PBU134" s="277"/>
      <c r="PBV134" s="277"/>
      <c r="PBW134" s="277"/>
      <c r="PBX134" s="277"/>
      <c r="PBY134" s="277"/>
      <c r="PBZ134" s="277"/>
      <c r="PCA134" s="277"/>
      <c r="PCB134" s="277"/>
      <c r="PCC134" s="277"/>
      <c r="PCD134" s="277"/>
      <c r="PCE134" s="277"/>
      <c r="PCF134" s="277"/>
      <c r="PCG134" s="277"/>
      <c r="PCH134" s="277"/>
      <c r="PCI134" s="277"/>
      <c r="PCJ134" s="277"/>
      <c r="PCK134" s="277"/>
      <c r="PCL134" s="277"/>
      <c r="PCM134" s="277"/>
      <c r="PCN134" s="277"/>
      <c r="PCO134" s="277"/>
      <c r="PCP134" s="277"/>
      <c r="PCQ134" s="277"/>
      <c r="PCR134" s="277"/>
      <c r="PCS134" s="277"/>
      <c r="PCT134" s="277"/>
      <c r="PCU134" s="277"/>
      <c r="PCV134" s="277"/>
      <c r="PCW134" s="277"/>
      <c r="PCX134" s="277"/>
      <c r="PCY134" s="277"/>
      <c r="PCZ134" s="277"/>
      <c r="PDA134" s="277"/>
      <c r="PDB134" s="277"/>
      <c r="PDC134" s="277"/>
      <c r="PDD134" s="277"/>
      <c r="PDE134" s="277"/>
      <c r="PDF134" s="277"/>
      <c r="PDG134" s="277"/>
      <c r="PDH134" s="277"/>
      <c r="PDI134" s="277"/>
      <c r="PDJ134" s="277"/>
      <c r="PDK134" s="277"/>
      <c r="PDL134" s="277"/>
      <c r="PDM134" s="277"/>
      <c r="PDN134" s="277"/>
      <c r="PDO134" s="277"/>
      <c r="PDP134" s="277"/>
      <c r="PDQ134" s="277"/>
      <c r="PDR134" s="277"/>
      <c r="PDS134" s="277"/>
      <c r="PDT134" s="277"/>
      <c r="PDU134" s="277"/>
      <c r="PDV134" s="277"/>
      <c r="PDW134" s="277"/>
      <c r="PDX134" s="277"/>
      <c r="PDY134" s="277"/>
      <c r="PDZ134" s="277"/>
      <c r="PEA134" s="277"/>
      <c r="PEB134" s="277"/>
      <c r="PEC134" s="277"/>
      <c r="PED134" s="277"/>
      <c r="PEE134" s="277"/>
      <c r="PEF134" s="277"/>
      <c r="PEG134" s="277"/>
      <c r="PEH134" s="277"/>
      <c r="PEI134" s="277"/>
      <c r="PEJ134" s="277"/>
      <c r="PEK134" s="277"/>
      <c r="PEL134" s="277"/>
      <c r="PEM134" s="277"/>
      <c r="PEN134" s="277"/>
      <c r="PEO134" s="277"/>
      <c r="PEP134" s="277"/>
      <c r="PEQ134" s="277"/>
      <c r="PER134" s="277"/>
      <c r="PES134" s="277"/>
      <c r="PET134" s="277"/>
      <c r="PEU134" s="277"/>
      <c r="PEV134" s="277"/>
      <c r="PEW134" s="277"/>
      <c r="PEX134" s="277"/>
      <c r="PEY134" s="277"/>
      <c r="PEZ134" s="277"/>
      <c r="PFA134" s="277"/>
      <c r="PFB134" s="277"/>
      <c r="PFC134" s="277"/>
      <c r="PFD134" s="277"/>
      <c r="PFE134" s="277"/>
      <c r="PFF134" s="277"/>
      <c r="PFG134" s="277"/>
      <c r="PFH134" s="277"/>
      <c r="PFI134" s="277"/>
      <c r="PFJ134" s="277"/>
      <c r="PFK134" s="277"/>
      <c r="PFL134" s="277"/>
      <c r="PFM134" s="277"/>
      <c r="PFN134" s="277"/>
      <c r="PFO134" s="277"/>
      <c r="PFP134" s="277"/>
      <c r="PFQ134" s="277"/>
      <c r="PFR134" s="277"/>
      <c r="PFS134" s="277"/>
      <c r="PFT134" s="277"/>
      <c r="PFU134" s="277"/>
      <c r="PFV134" s="277"/>
      <c r="PFW134" s="277"/>
      <c r="PFX134" s="277"/>
      <c r="PFY134" s="277"/>
      <c r="PFZ134" s="277"/>
      <c r="PGA134" s="277"/>
      <c r="PGB134" s="277"/>
      <c r="PGC134" s="277"/>
      <c r="PGD134" s="277"/>
      <c r="PGE134" s="277"/>
      <c r="PGF134" s="277"/>
      <c r="PGG134" s="277"/>
      <c r="PGH134" s="277"/>
      <c r="PGI134" s="277"/>
      <c r="PGJ134" s="277"/>
      <c r="PGK134" s="277"/>
      <c r="PGL134" s="277"/>
      <c r="PGM134" s="277"/>
      <c r="PGN134" s="277"/>
      <c r="PGO134" s="277"/>
      <c r="PGP134" s="277"/>
      <c r="PGQ134" s="277"/>
      <c r="PGR134" s="277"/>
      <c r="PGS134" s="277"/>
      <c r="PGT134" s="277"/>
      <c r="PGU134" s="277"/>
      <c r="PGV134" s="277"/>
      <c r="PGW134" s="277"/>
      <c r="PGX134" s="277"/>
      <c r="PGY134" s="277"/>
      <c r="PGZ134" s="277"/>
      <c r="PHA134" s="277"/>
      <c r="PHB134" s="277"/>
      <c r="PHC134" s="277"/>
      <c r="PHD134" s="277"/>
      <c r="PHE134" s="277"/>
      <c r="PHF134" s="277"/>
      <c r="PHG134" s="277"/>
      <c r="PHH134" s="277"/>
      <c r="PHI134" s="277"/>
      <c r="PHJ134" s="277"/>
      <c r="PHK134" s="277"/>
      <c r="PHL134" s="277"/>
      <c r="PHM134" s="277"/>
      <c r="PHN134" s="277"/>
      <c r="PHO134" s="277"/>
      <c r="PHP134" s="277"/>
      <c r="PHQ134" s="277"/>
      <c r="PHR134" s="277"/>
      <c r="PHS134" s="277"/>
      <c r="PHT134" s="277"/>
      <c r="PHU134" s="277"/>
      <c r="PHV134" s="277"/>
      <c r="PHW134" s="277"/>
      <c r="PHX134" s="277"/>
      <c r="PHY134" s="277"/>
      <c r="PHZ134" s="277"/>
      <c r="PIA134" s="277"/>
      <c r="PIB134" s="277"/>
      <c r="PIC134" s="277"/>
      <c r="PID134" s="277"/>
      <c r="PIE134" s="277"/>
      <c r="PIF134" s="277"/>
      <c r="PIG134" s="277"/>
      <c r="PIH134" s="277"/>
      <c r="PII134" s="277"/>
      <c r="PIJ134" s="277"/>
      <c r="PIK134" s="277"/>
      <c r="PIL134" s="277"/>
      <c r="PIM134" s="277"/>
      <c r="PIN134" s="277"/>
      <c r="PIO134" s="277"/>
      <c r="PIP134" s="277"/>
      <c r="PIQ134" s="277"/>
      <c r="PIR134" s="277"/>
      <c r="PIS134" s="277"/>
      <c r="PIT134" s="277"/>
      <c r="PIU134" s="277"/>
      <c r="PIV134" s="277"/>
      <c r="PIW134" s="277"/>
      <c r="PIX134" s="277"/>
      <c r="PIY134" s="277"/>
      <c r="PIZ134" s="277"/>
      <c r="PJA134" s="277"/>
      <c r="PJB134" s="277"/>
      <c r="PJC134" s="277"/>
      <c r="PJD134" s="277"/>
      <c r="PJE134" s="277"/>
      <c r="PJF134" s="277"/>
      <c r="PJG134" s="277"/>
      <c r="PJH134" s="277"/>
      <c r="PJI134" s="277"/>
      <c r="PJJ134" s="277"/>
      <c r="PJK134" s="277"/>
      <c r="PJL134" s="277"/>
      <c r="PJM134" s="277"/>
      <c r="PJN134" s="277"/>
      <c r="PJO134" s="277"/>
      <c r="PJP134" s="277"/>
      <c r="PJQ134" s="277"/>
      <c r="PJR134" s="277"/>
      <c r="PJS134" s="277"/>
      <c r="PJT134" s="277"/>
      <c r="PJU134" s="277"/>
      <c r="PJV134" s="277"/>
      <c r="PJW134" s="277"/>
      <c r="PJX134" s="277"/>
      <c r="PJY134" s="277"/>
      <c r="PJZ134" s="277"/>
      <c r="PKA134" s="277"/>
      <c r="PKB134" s="277"/>
      <c r="PKC134" s="277"/>
      <c r="PKD134" s="277"/>
      <c r="PKE134" s="277"/>
      <c r="PKF134" s="277"/>
      <c r="PKG134" s="277"/>
      <c r="PKH134" s="277"/>
      <c r="PKI134" s="277"/>
      <c r="PKJ134" s="277"/>
      <c r="PKK134" s="277"/>
      <c r="PKL134" s="277"/>
      <c r="PKM134" s="277"/>
      <c r="PKN134" s="277"/>
      <c r="PKO134" s="277"/>
      <c r="PKP134" s="277"/>
      <c r="PKQ134" s="277"/>
      <c r="PKR134" s="277"/>
      <c r="PKS134" s="277"/>
      <c r="PKT134" s="277"/>
      <c r="PKU134" s="277"/>
      <c r="PKV134" s="277"/>
      <c r="PKW134" s="277"/>
      <c r="PKX134" s="277"/>
      <c r="PKY134" s="277"/>
      <c r="PKZ134" s="277"/>
      <c r="PLA134" s="277"/>
      <c r="PLB134" s="277"/>
      <c r="PLC134" s="277"/>
      <c r="PLD134" s="277"/>
      <c r="PLE134" s="277"/>
      <c r="PLF134" s="277"/>
      <c r="PLG134" s="277"/>
      <c r="PLH134" s="277"/>
      <c r="PLI134" s="277"/>
      <c r="PLJ134" s="277"/>
      <c r="PLK134" s="277"/>
      <c r="PLL134" s="277"/>
      <c r="PLM134" s="277"/>
      <c r="PLN134" s="277"/>
      <c r="PLO134" s="277"/>
      <c r="PLP134" s="277"/>
      <c r="PLQ134" s="277"/>
      <c r="PLR134" s="277"/>
      <c r="PLS134" s="277"/>
      <c r="PLT134" s="277"/>
      <c r="PLU134" s="277"/>
      <c r="PLV134" s="277"/>
      <c r="PLW134" s="277"/>
      <c r="PLX134" s="277"/>
      <c r="PLY134" s="277"/>
      <c r="PLZ134" s="277"/>
      <c r="PMA134" s="277"/>
      <c r="PMB134" s="277"/>
      <c r="PMC134" s="277"/>
      <c r="PMD134" s="277"/>
      <c r="PME134" s="277"/>
      <c r="PMF134" s="277"/>
      <c r="PMG134" s="277"/>
      <c r="PMH134" s="277"/>
      <c r="PMI134" s="277"/>
      <c r="PMJ134" s="277"/>
      <c r="PMK134" s="277"/>
      <c r="PML134" s="277"/>
      <c r="PMM134" s="277"/>
      <c r="PMN134" s="277"/>
      <c r="PMO134" s="277"/>
      <c r="PMP134" s="277"/>
      <c r="PMQ134" s="277"/>
      <c r="PMR134" s="277"/>
      <c r="PMS134" s="277"/>
      <c r="PMT134" s="277"/>
      <c r="PMU134" s="277"/>
      <c r="PMV134" s="277"/>
      <c r="PMW134" s="277"/>
      <c r="PMX134" s="277"/>
      <c r="PMY134" s="277"/>
      <c r="PMZ134" s="277"/>
      <c r="PNA134" s="277"/>
      <c r="PNB134" s="277"/>
      <c r="PNC134" s="277"/>
      <c r="PND134" s="277"/>
      <c r="PNE134" s="277"/>
      <c r="PNF134" s="277"/>
      <c r="PNG134" s="277"/>
      <c r="PNH134" s="277"/>
      <c r="PNI134" s="277"/>
      <c r="PNJ134" s="277"/>
      <c r="PNK134" s="277"/>
      <c r="PNL134" s="277"/>
      <c r="PNM134" s="277"/>
      <c r="PNN134" s="277"/>
      <c r="PNO134" s="277"/>
      <c r="PNP134" s="277"/>
      <c r="PNQ134" s="277"/>
      <c r="PNR134" s="277"/>
      <c r="PNS134" s="277"/>
      <c r="PNT134" s="277"/>
      <c r="PNU134" s="277"/>
      <c r="PNV134" s="277"/>
      <c r="PNW134" s="277"/>
      <c r="PNX134" s="277"/>
      <c r="PNY134" s="277"/>
      <c r="PNZ134" s="277"/>
      <c r="POA134" s="277"/>
      <c r="POB134" s="277"/>
      <c r="POC134" s="277"/>
      <c r="POD134" s="277"/>
      <c r="POE134" s="277"/>
      <c r="POF134" s="277"/>
      <c r="POG134" s="277"/>
      <c r="POH134" s="277"/>
      <c r="POI134" s="277"/>
      <c r="POJ134" s="277"/>
      <c r="POK134" s="277"/>
      <c r="POL134" s="277"/>
      <c r="POM134" s="277"/>
      <c r="PON134" s="277"/>
      <c r="POO134" s="277"/>
      <c r="POP134" s="277"/>
      <c r="POQ134" s="277"/>
      <c r="POR134" s="277"/>
      <c r="POS134" s="277"/>
      <c r="POT134" s="277"/>
      <c r="POU134" s="277"/>
      <c r="POV134" s="277"/>
      <c r="POW134" s="277"/>
      <c r="POX134" s="277"/>
      <c r="POY134" s="277"/>
      <c r="POZ134" s="277"/>
      <c r="PPA134" s="277"/>
      <c r="PPB134" s="277"/>
      <c r="PPC134" s="277"/>
      <c r="PPD134" s="277"/>
      <c r="PPE134" s="277"/>
      <c r="PPF134" s="277"/>
      <c r="PPG134" s="277"/>
      <c r="PPH134" s="277"/>
      <c r="PPI134" s="277"/>
      <c r="PPJ134" s="277"/>
      <c r="PPK134" s="277"/>
      <c r="PPL134" s="277"/>
      <c r="PPM134" s="277"/>
      <c r="PPN134" s="277"/>
      <c r="PPO134" s="277"/>
      <c r="PPP134" s="277"/>
      <c r="PPQ134" s="277"/>
      <c r="PPR134" s="277"/>
      <c r="PPS134" s="277"/>
      <c r="PPT134" s="277"/>
      <c r="PPU134" s="277"/>
      <c r="PPV134" s="277"/>
      <c r="PPW134" s="277"/>
      <c r="PPX134" s="277"/>
      <c r="PPY134" s="277"/>
      <c r="PPZ134" s="277"/>
      <c r="PQA134" s="277"/>
      <c r="PQB134" s="277"/>
      <c r="PQC134" s="277"/>
      <c r="PQD134" s="277"/>
      <c r="PQE134" s="277"/>
      <c r="PQF134" s="277"/>
      <c r="PQG134" s="277"/>
      <c r="PQH134" s="277"/>
      <c r="PQI134" s="277"/>
      <c r="PQJ134" s="277"/>
      <c r="PQK134" s="277"/>
      <c r="PQL134" s="277"/>
      <c r="PQM134" s="277"/>
      <c r="PQN134" s="277"/>
      <c r="PQO134" s="277"/>
      <c r="PQP134" s="277"/>
      <c r="PQQ134" s="277"/>
      <c r="PQR134" s="277"/>
      <c r="PQS134" s="277"/>
      <c r="PQT134" s="277"/>
      <c r="PQU134" s="277"/>
      <c r="PQV134" s="277"/>
      <c r="PQW134" s="277"/>
      <c r="PQX134" s="277"/>
      <c r="PQY134" s="277"/>
      <c r="PQZ134" s="277"/>
      <c r="PRA134" s="277"/>
      <c r="PRB134" s="277"/>
      <c r="PRC134" s="277"/>
      <c r="PRD134" s="277"/>
      <c r="PRE134" s="277"/>
      <c r="PRF134" s="277"/>
      <c r="PRG134" s="277"/>
      <c r="PRH134" s="277"/>
      <c r="PRI134" s="277"/>
      <c r="PRJ134" s="277"/>
      <c r="PRK134" s="277"/>
      <c r="PRL134" s="277"/>
      <c r="PRM134" s="277"/>
      <c r="PRN134" s="277"/>
      <c r="PRO134" s="277"/>
      <c r="PRP134" s="277"/>
      <c r="PRQ134" s="277"/>
      <c r="PRR134" s="277"/>
      <c r="PRS134" s="277"/>
      <c r="PRT134" s="277"/>
      <c r="PRU134" s="277"/>
      <c r="PRV134" s="277"/>
      <c r="PRW134" s="277"/>
      <c r="PRX134" s="277"/>
      <c r="PRY134" s="277"/>
      <c r="PRZ134" s="277"/>
      <c r="PSA134" s="277"/>
      <c r="PSB134" s="277"/>
      <c r="PSC134" s="277"/>
      <c r="PSD134" s="277"/>
      <c r="PSE134" s="277"/>
      <c r="PSF134" s="277"/>
      <c r="PSG134" s="277"/>
      <c r="PSH134" s="277"/>
      <c r="PSI134" s="277"/>
      <c r="PSJ134" s="277"/>
      <c r="PSK134" s="277"/>
      <c r="PSL134" s="277"/>
      <c r="PSM134" s="277"/>
      <c r="PSN134" s="277"/>
      <c r="PSO134" s="277"/>
      <c r="PSP134" s="277"/>
      <c r="PSQ134" s="277"/>
      <c r="PSR134" s="277"/>
      <c r="PSS134" s="277"/>
      <c r="PST134" s="277"/>
      <c r="PSU134" s="277"/>
      <c r="PSV134" s="277"/>
      <c r="PSW134" s="277"/>
      <c r="PSX134" s="277"/>
      <c r="PSY134" s="277"/>
      <c r="PSZ134" s="277"/>
      <c r="PTA134" s="277"/>
      <c r="PTB134" s="277"/>
      <c r="PTC134" s="277"/>
      <c r="PTD134" s="277"/>
      <c r="PTE134" s="277"/>
      <c r="PTF134" s="277"/>
      <c r="PTG134" s="277"/>
      <c r="PTH134" s="277"/>
      <c r="PTI134" s="277"/>
      <c r="PTJ134" s="277"/>
      <c r="PTK134" s="277"/>
      <c r="PTL134" s="277"/>
      <c r="PTM134" s="277"/>
      <c r="PTN134" s="277"/>
      <c r="PTO134" s="277"/>
      <c r="PTP134" s="277"/>
      <c r="PTQ134" s="277"/>
      <c r="PTR134" s="277"/>
      <c r="PTS134" s="277"/>
      <c r="PTT134" s="277"/>
      <c r="PTU134" s="277"/>
      <c r="PTV134" s="277"/>
      <c r="PTW134" s="277"/>
      <c r="PTX134" s="277"/>
      <c r="PTY134" s="277"/>
      <c r="PTZ134" s="277"/>
      <c r="PUA134" s="277"/>
      <c r="PUB134" s="277"/>
      <c r="PUC134" s="277"/>
      <c r="PUD134" s="277"/>
      <c r="PUE134" s="277"/>
      <c r="PUF134" s="277"/>
      <c r="PUG134" s="277"/>
      <c r="PUH134" s="277"/>
      <c r="PUI134" s="277"/>
      <c r="PUJ134" s="277"/>
      <c r="PUK134" s="277"/>
      <c r="PUL134" s="277"/>
      <c r="PUM134" s="277"/>
      <c r="PUN134" s="277"/>
      <c r="PUO134" s="277"/>
      <c r="PUP134" s="277"/>
      <c r="PUQ134" s="277"/>
      <c r="PUR134" s="277"/>
      <c r="PUS134" s="277"/>
      <c r="PUT134" s="277"/>
      <c r="PUU134" s="277"/>
      <c r="PUV134" s="277"/>
      <c r="PUW134" s="277"/>
      <c r="PUX134" s="277"/>
      <c r="PUY134" s="277"/>
      <c r="PUZ134" s="277"/>
      <c r="PVA134" s="277"/>
      <c r="PVB134" s="277"/>
      <c r="PVC134" s="277"/>
      <c r="PVD134" s="277"/>
      <c r="PVE134" s="277"/>
      <c r="PVF134" s="277"/>
      <c r="PVG134" s="277"/>
      <c r="PVH134" s="277"/>
      <c r="PVI134" s="277"/>
      <c r="PVJ134" s="277"/>
      <c r="PVK134" s="277"/>
      <c r="PVL134" s="277"/>
      <c r="PVM134" s="277"/>
      <c r="PVN134" s="277"/>
      <c r="PVO134" s="277"/>
      <c r="PVP134" s="277"/>
      <c r="PVQ134" s="277"/>
      <c r="PVR134" s="277"/>
      <c r="PVS134" s="277"/>
      <c r="PVT134" s="277"/>
      <c r="PVU134" s="277"/>
      <c r="PVV134" s="277"/>
      <c r="PVW134" s="277"/>
      <c r="PVX134" s="277"/>
      <c r="PVY134" s="277"/>
      <c r="PVZ134" s="277"/>
      <c r="PWA134" s="277"/>
      <c r="PWB134" s="277"/>
      <c r="PWC134" s="277"/>
      <c r="PWD134" s="277"/>
      <c r="PWE134" s="277"/>
      <c r="PWF134" s="277"/>
      <c r="PWG134" s="277"/>
      <c r="PWH134" s="277"/>
      <c r="PWI134" s="277"/>
      <c r="PWJ134" s="277"/>
      <c r="PWK134" s="277"/>
      <c r="PWL134" s="277"/>
      <c r="PWM134" s="277"/>
      <c r="PWN134" s="277"/>
      <c r="PWO134" s="277"/>
      <c r="PWP134" s="277"/>
      <c r="PWQ134" s="277"/>
      <c r="PWR134" s="277"/>
      <c r="PWS134" s="277"/>
      <c r="PWT134" s="277"/>
      <c r="PWU134" s="277"/>
      <c r="PWV134" s="277"/>
      <c r="PWW134" s="277"/>
      <c r="PWX134" s="277"/>
      <c r="PWY134" s="277"/>
      <c r="PWZ134" s="277"/>
      <c r="PXA134" s="277"/>
      <c r="PXB134" s="277"/>
      <c r="PXC134" s="277"/>
      <c r="PXD134" s="277"/>
      <c r="PXE134" s="277"/>
      <c r="PXF134" s="277"/>
      <c r="PXG134" s="277"/>
      <c r="PXH134" s="277"/>
      <c r="PXI134" s="277"/>
      <c r="PXJ134" s="277"/>
      <c r="PXK134" s="277"/>
      <c r="PXL134" s="277"/>
      <c r="PXM134" s="277"/>
      <c r="PXN134" s="277"/>
      <c r="PXO134" s="277"/>
      <c r="PXP134" s="277"/>
      <c r="PXQ134" s="277"/>
      <c r="PXR134" s="277"/>
      <c r="PXS134" s="277"/>
      <c r="PXT134" s="277"/>
      <c r="PXU134" s="277"/>
      <c r="PXV134" s="277"/>
      <c r="PXW134" s="277"/>
      <c r="PXX134" s="277"/>
      <c r="PXY134" s="277"/>
      <c r="PXZ134" s="277"/>
      <c r="PYA134" s="277"/>
      <c r="PYB134" s="277"/>
      <c r="PYC134" s="277"/>
      <c r="PYD134" s="277"/>
      <c r="PYE134" s="277"/>
      <c r="PYF134" s="277"/>
      <c r="PYG134" s="277"/>
      <c r="PYH134" s="277"/>
      <c r="PYI134" s="277"/>
      <c r="PYJ134" s="277"/>
      <c r="PYK134" s="277"/>
      <c r="PYL134" s="277"/>
      <c r="PYM134" s="277"/>
      <c r="PYN134" s="277"/>
      <c r="PYO134" s="277"/>
      <c r="PYP134" s="277"/>
      <c r="PYQ134" s="277"/>
      <c r="PYR134" s="277"/>
      <c r="PYS134" s="277"/>
      <c r="PYT134" s="277"/>
      <c r="PYU134" s="277"/>
      <c r="PYV134" s="277"/>
      <c r="PYW134" s="277"/>
      <c r="PYX134" s="277"/>
      <c r="PYY134" s="277"/>
      <c r="PYZ134" s="277"/>
      <c r="PZA134" s="277"/>
      <c r="PZB134" s="277"/>
      <c r="PZC134" s="277"/>
      <c r="PZD134" s="277"/>
      <c r="PZE134" s="277"/>
      <c r="PZF134" s="277"/>
      <c r="PZG134" s="277"/>
      <c r="PZH134" s="277"/>
      <c r="PZI134" s="277"/>
      <c r="PZJ134" s="277"/>
      <c r="PZK134" s="277"/>
      <c r="PZL134" s="277"/>
      <c r="PZM134" s="277"/>
      <c r="PZN134" s="277"/>
      <c r="PZO134" s="277"/>
      <c r="PZP134" s="277"/>
      <c r="PZQ134" s="277"/>
      <c r="PZR134" s="277"/>
      <c r="PZS134" s="277"/>
      <c r="PZT134" s="277"/>
      <c r="PZU134" s="277"/>
      <c r="PZV134" s="277"/>
      <c r="PZW134" s="277"/>
      <c r="PZX134" s="277"/>
      <c r="PZY134" s="277"/>
      <c r="PZZ134" s="277"/>
      <c r="QAA134" s="277"/>
      <c r="QAB134" s="277"/>
      <c r="QAC134" s="277"/>
      <c r="QAD134" s="277"/>
      <c r="QAE134" s="277"/>
      <c r="QAF134" s="277"/>
      <c r="QAG134" s="277"/>
      <c r="QAH134" s="277"/>
      <c r="QAI134" s="277"/>
      <c r="QAJ134" s="277"/>
      <c r="QAK134" s="277"/>
      <c r="QAL134" s="277"/>
      <c r="QAM134" s="277"/>
      <c r="QAN134" s="277"/>
      <c r="QAO134" s="277"/>
      <c r="QAP134" s="277"/>
      <c r="QAQ134" s="277"/>
      <c r="QAR134" s="277"/>
      <c r="QAS134" s="277"/>
      <c r="QAT134" s="277"/>
      <c r="QAU134" s="277"/>
      <c r="QAV134" s="277"/>
      <c r="QAW134" s="277"/>
      <c r="QAX134" s="277"/>
      <c r="QAY134" s="277"/>
      <c r="QAZ134" s="277"/>
      <c r="QBA134" s="277"/>
      <c r="QBB134" s="277"/>
      <c r="QBC134" s="277"/>
      <c r="QBD134" s="277"/>
      <c r="QBE134" s="277"/>
      <c r="QBF134" s="277"/>
      <c r="QBG134" s="277"/>
      <c r="QBH134" s="277"/>
      <c r="QBI134" s="277"/>
      <c r="QBJ134" s="277"/>
      <c r="QBK134" s="277"/>
      <c r="QBL134" s="277"/>
      <c r="QBM134" s="277"/>
      <c r="QBN134" s="277"/>
      <c r="QBO134" s="277"/>
      <c r="QBP134" s="277"/>
      <c r="QBQ134" s="277"/>
      <c r="QBR134" s="277"/>
      <c r="QBS134" s="277"/>
      <c r="QBT134" s="277"/>
      <c r="QBU134" s="277"/>
      <c r="QBV134" s="277"/>
      <c r="QBW134" s="277"/>
      <c r="QBX134" s="277"/>
      <c r="QBY134" s="277"/>
      <c r="QBZ134" s="277"/>
      <c r="QCA134" s="277"/>
      <c r="QCB134" s="277"/>
      <c r="QCC134" s="277"/>
      <c r="QCD134" s="277"/>
      <c r="QCE134" s="277"/>
      <c r="QCF134" s="277"/>
      <c r="QCG134" s="277"/>
      <c r="QCH134" s="277"/>
      <c r="QCI134" s="277"/>
      <c r="QCJ134" s="277"/>
      <c r="QCK134" s="277"/>
      <c r="QCL134" s="277"/>
      <c r="QCM134" s="277"/>
      <c r="QCN134" s="277"/>
      <c r="QCO134" s="277"/>
      <c r="QCP134" s="277"/>
      <c r="QCQ134" s="277"/>
      <c r="QCR134" s="277"/>
      <c r="QCS134" s="277"/>
      <c r="QCT134" s="277"/>
      <c r="QCU134" s="277"/>
      <c r="QCV134" s="277"/>
      <c r="QCW134" s="277"/>
      <c r="QCX134" s="277"/>
      <c r="QCY134" s="277"/>
      <c r="QCZ134" s="277"/>
      <c r="QDA134" s="277"/>
      <c r="QDB134" s="277"/>
      <c r="QDC134" s="277"/>
      <c r="QDD134" s="277"/>
      <c r="QDE134" s="277"/>
      <c r="QDF134" s="277"/>
      <c r="QDG134" s="277"/>
      <c r="QDH134" s="277"/>
      <c r="QDI134" s="277"/>
      <c r="QDJ134" s="277"/>
      <c r="QDK134" s="277"/>
      <c r="QDL134" s="277"/>
      <c r="QDM134" s="277"/>
      <c r="QDN134" s="277"/>
      <c r="QDO134" s="277"/>
      <c r="QDP134" s="277"/>
      <c r="QDQ134" s="277"/>
      <c r="QDR134" s="277"/>
      <c r="QDS134" s="277"/>
      <c r="QDT134" s="277"/>
      <c r="QDU134" s="277"/>
      <c r="QDV134" s="277"/>
      <c r="QDW134" s="277"/>
      <c r="QDX134" s="277"/>
      <c r="QDY134" s="277"/>
      <c r="QDZ134" s="277"/>
      <c r="QEA134" s="277"/>
      <c r="QEB134" s="277"/>
      <c r="QEC134" s="277"/>
      <c r="QED134" s="277"/>
      <c r="QEE134" s="277"/>
      <c r="QEF134" s="277"/>
      <c r="QEG134" s="277"/>
      <c r="QEH134" s="277"/>
      <c r="QEI134" s="277"/>
      <c r="QEJ134" s="277"/>
      <c r="QEK134" s="277"/>
      <c r="QEL134" s="277"/>
      <c r="QEM134" s="277"/>
      <c r="QEN134" s="277"/>
      <c r="QEO134" s="277"/>
      <c r="QEP134" s="277"/>
      <c r="QEQ134" s="277"/>
      <c r="QER134" s="277"/>
      <c r="QES134" s="277"/>
      <c r="QET134" s="277"/>
      <c r="QEU134" s="277"/>
      <c r="QEV134" s="277"/>
      <c r="QEW134" s="277"/>
      <c r="QEX134" s="277"/>
      <c r="QEY134" s="277"/>
      <c r="QEZ134" s="277"/>
      <c r="QFA134" s="277"/>
      <c r="QFB134" s="277"/>
      <c r="QFC134" s="277"/>
      <c r="QFD134" s="277"/>
      <c r="QFE134" s="277"/>
      <c r="QFF134" s="277"/>
      <c r="QFG134" s="277"/>
      <c r="QFH134" s="277"/>
      <c r="QFI134" s="277"/>
      <c r="QFJ134" s="277"/>
      <c r="QFK134" s="277"/>
      <c r="QFL134" s="277"/>
      <c r="QFM134" s="277"/>
      <c r="QFN134" s="277"/>
      <c r="QFO134" s="277"/>
      <c r="QFP134" s="277"/>
      <c r="QFQ134" s="277"/>
      <c r="QFR134" s="277"/>
      <c r="QFS134" s="277"/>
      <c r="QFT134" s="277"/>
      <c r="QFU134" s="277"/>
      <c r="QFV134" s="277"/>
      <c r="QFW134" s="277"/>
      <c r="QFX134" s="277"/>
      <c r="QFY134" s="277"/>
      <c r="QFZ134" s="277"/>
      <c r="QGA134" s="277"/>
      <c r="QGB134" s="277"/>
      <c r="QGC134" s="277"/>
      <c r="QGD134" s="277"/>
      <c r="QGE134" s="277"/>
      <c r="QGF134" s="277"/>
      <c r="QGG134" s="277"/>
      <c r="QGH134" s="277"/>
      <c r="QGI134" s="277"/>
      <c r="QGJ134" s="277"/>
      <c r="QGK134" s="277"/>
      <c r="QGL134" s="277"/>
      <c r="QGM134" s="277"/>
      <c r="QGN134" s="277"/>
      <c r="QGO134" s="277"/>
      <c r="QGP134" s="277"/>
      <c r="QGQ134" s="277"/>
      <c r="QGR134" s="277"/>
      <c r="QGS134" s="277"/>
      <c r="QGT134" s="277"/>
      <c r="QGU134" s="277"/>
      <c r="QGV134" s="277"/>
      <c r="QGW134" s="277"/>
      <c r="QGX134" s="277"/>
      <c r="QGY134" s="277"/>
      <c r="QGZ134" s="277"/>
      <c r="QHA134" s="277"/>
      <c r="QHB134" s="277"/>
      <c r="QHC134" s="277"/>
      <c r="QHD134" s="277"/>
      <c r="QHE134" s="277"/>
      <c r="QHF134" s="277"/>
      <c r="QHG134" s="277"/>
      <c r="QHH134" s="277"/>
      <c r="QHI134" s="277"/>
      <c r="QHJ134" s="277"/>
      <c r="QHK134" s="277"/>
      <c r="QHL134" s="277"/>
      <c r="QHM134" s="277"/>
      <c r="QHN134" s="277"/>
      <c r="QHO134" s="277"/>
      <c r="QHP134" s="277"/>
      <c r="QHQ134" s="277"/>
      <c r="QHR134" s="277"/>
      <c r="QHS134" s="277"/>
      <c r="QHT134" s="277"/>
      <c r="QHU134" s="277"/>
      <c r="QHV134" s="277"/>
      <c r="QHW134" s="277"/>
      <c r="QHX134" s="277"/>
      <c r="QHY134" s="277"/>
      <c r="QHZ134" s="277"/>
      <c r="QIA134" s="277"/>
      <c r="QIB134" s="277"/>
      <c r="QIC134" s="277"/>
      <c r="QID134" s="277"/>
      <c r="QIE134" s="277"/>
      <c r="QIF134" s="277"/>
      <c r="QIG134" s="277"/>
      <c r="QIH134" s="277"/>
      <c r="QII134" s="277"/>
      <c r="QIJ134" s="277"/>
      <c r="QIK134" s="277"/>
      <c r="QIL134" s="277"/>
      <c r="QIM134" s="277"/>
      <c r="QIN134" s="277"/>
      <c r="QIO134" s="277"/>
      <c r="QIP134" s="277"/>
      <c r="QIQ134" s="277"/>
      <c r="QIR134" s="277"/>
      <c r="QIS134" s="277"/>
      <c r="QIT134" s="277"/>
      <c r="QIU134" s="277"/>
      <c r="QIV134" s="277"/>
      <c r="QIW134" s="277"/>
      <c r="QIX134" s="277"/>
      <c r="QIY134" s="277"/>
      <c r="QIZ134" s="277"/>
      <c r="QJA134" s="277"/>
      <c r="QJB134" s="277"/>
      <c r="QJC134" s="277"/>
      <c r="QJD134" s="277"/>
      <c r="QJE134" s="277"/>
      <c r="QJF134" s="277"/>
      <c r="QJG134" s="277"/>
      <c r="QJH134" s="277"/>
      <c r="QJI134" s="277"/>
      <c r="QJJ134" s="277"/>
      <c r="QJK134" s="277"/>
      <c r="QJL134" s="277"/>
      <c r="QJM134" s="277"/>
      <c r="QJN134" s="277"/>
      <c r="QJO134" s="277"/>
      <c r="QJP134" s="277"/>
      <c r="QJQ134" s="277"/>
      <c r="QJR134" s="277"/>
      <c r="QJS134" s="277"/>
      <c r="QJT134" s="277"/>
      <c r="QJU134" s="277"/>
      <c r="QJV134" s="277"/>
      <c r="QJW134" s="277"/>
      <c r="QJX134" s="277"/>
      <c r="QJY134" s="277"/>
      <c r="QJZ134" s="277"/>
      <c r="QKA134" s="277"/>
      <c r="QKB134" s="277"/>
      <c r="QKC134" s="277"/>
      <c r="QKD134" s="277"/>
      <c r="QKE134" s="277"/>
      <c r="QKF134" s="277"/>
      <c r="QKG134" s="277"/>
      <c r="QKH134" s="277"/>
      <c r="QKI134" s="277"/>
      <c r="QKJ134" s="277"/>
      <c r="QKK134" s="277"/>
      <c r="QKL134" s="277"/>
      <c r="QKM134" s="277"/>
      <c r="QKN134" s="277"/>
      <c r="QKO134" s="277"/>
      <c r="QKP134" s="277"/>
      <c r="QKQ134" s="277"/>
      <c r="QKR134" s="277"/>
      <c r="QKS134" s="277"/>
      <c r="QKT134" s="277"/>
      <c r="QKU134" s="277"/>
      <c r="QKV134" s="277"/>
      <c r="QKW134" s="277"/>
      <c r="QKX134" s="277"/>
      <c r="QKY134" s="277"/>
      <c r="QKZ134" s="277"/>
      <c r="QLA134" s="277"/>
      <c r="QLB134" s="277"/>
      <c r="QLC134" s="277"/>
      <c r="QLD134" s="277"/>
      <c r="QLE134" s="277"/>
      <c r="QLF134" s="277"/>
      <c r="QLG134" s="277"/>
      <c r="QLH134" s="277"/>
      <c r="QLI134" s="277"/>
      <c r="QLJ134" s="277"/>
      <c r="QLK134" s="277"/>
      <c r="QLL134" s="277"/>
      <c r="QLM134" s="277"/>
      <c r="QLN134" s="277"/>
      <c r="QLO134" s="277"/>
      <c r="QLP134" s="277"/>
      <c r="QLQ134" s="277"/>
      <c r="QLR134" s="277"/>
      <c r="QLS134" s="277"/>
      <c r="QLT134" s="277"/>
      <c r="QLU134" s="277"/>
      <c r="QLV134" s="277"/>
      <c r="QLW134" s="277"/>
      <c r="QLX134" s="277"/>
      <c r="QLY134" s="277"/>
      <c r="QLZ134" s="277"/>
      <c r="QMA134" s="277"/>
      <c r="QMB134" s="277"/>
      <c r="QMC134" s="277"/>
      <c r="QMD134" s="277"/>
      <c r="QME134" s="277"/>
      <c r="QMF134" s="277"/>
      <c r="QMG134" s="277"/>
      <c r="QMH134" s="277"/>
      <c r="QMI134" s="277"/>
      <c r="QMJ134" s="277"/>
      <c r="QMK134" s="277"/>
      <c r="QML134" s="277"/>
      <c r="QMM134" s="277"/>
      <c r="QMN134" s="277"/>
      <c r="QMO134" s="277"/>
      <c r="QMP134" s="277"/>
      <c r="QMQ134" s="277"/>
      <c r="QMR134" s="277"/>
      <c r="QMS134" s="277"/>
      <c r="QMT134" s="277"/>
      <c r="QMU134" s="277"/>
      <c r="QMV134" s="277"/>
      <c r="QMW134" s="277"/>
      <c r="QMX134" s="277"/>
      <c r="QMY134" s="277"/>
      <c r="QMZ134" s="277"/>
      <c r="QNA134" s="277"/>
      <c r="QNB134" s="277"/>
      <c r="QNC134" s="277"/>
      <c r="QND134" s="277"/>
      <c r="QNE134" s="277"/>
      <c r="QNF134" s="277"/>
      <c r="QNG134" s="277"/>
      <c r="QNH134" s="277"/>
      <c r="QNI134" s="277"/>
      <c r="QNJ134" s="277"/>
      <c r="QNK134" s="277"/>
      <c r="QNL134" s="277"/>
      <c r="QNM134" s="277"/>
      <c r="QNN134" s="277"/>
      <c r="QNO134" s="277"/>
      <c r="QNP134" s="277"/>
      <c r="QNQ134" s="277"/>
      <c r="QNR134" s="277"/>
      <c r="QNS134" s="277"/>
      <c r="QNT134" s="277"/>
      <c r="QNU134" s="277"/>
      <c r="QNV134" s="277"/>
      <c r="QNW134" s="277"/>
      <c r="QNX134" s="277"/>
      <c r="QNY134" s="277"/>
      <c r="QNZ134" s="277"/>
      <c r="QOA134" s="277"/>
      <c r="QOB134" s="277"/>
      <c r="QOC134" s="277"/>
      <c r="QOD134" s="277"/>
      <c r="QOE134" s="277"/>
      <c r="QOF134" s="277"/>
      <c r="QOG134" s="277"/>
      <c r="QOH134" s="277"/>
      <c r="QOI134" s="277"/>
      <c r="QOJ134" s="277"/>
      <c r="QOK134" s="277"/>
      <c r="QOL134" s="277"/>
      <c r="QOM134" s="277"/>
      <c r="QON134" s="277"/>
      <c r="QOO134" s="277"/>
      <c r="QOP134" s="277"/>
      <c r="QOQ134" s="277"/>
      <c r="QOR134" s="277"/>
      <c r="QOS134" s="277"/>
      <c r="QOT134" s="277"/>
      <c r="QOU134" s="277"/>
      <c r="QOV134" s="277"/>
      <c r="QOW134" s="277"/>
      <c r="QOX134" s="277"/>
      <c r="QOY134" s="277"/>
      <c r="QOZ134" s="277"/>
      <c r="QPA134" s="277"/>
      <c r="QPB134" s="277"/>
      <c r="QPC134" s="277"/>
      <c r="QPD134" s="277"/>
      <c r="QPE134" s="277"/>
      <c r="QPF134" s="277"/>
      <c r="QPG134" s="277"/>
      <c r="QPH134" s="277"/>
      <c r="QPI134" s="277"/>
      <c r="QPJ134" s="277"/>
      <c r="QPK134" s="277"/>
      <c r="QPL134" s="277"/>
      <c r="QPM134" s="277"/>
      <c r="QPN134" s="277"/>
      <c r="QPO134" s="277"/>
      <c r="QPP134" s="277"/>
      <c r="QPQ134" s="277"/>
      <c r="QPR134" s="277"/>
      <c r="QPS134" s="277"/>
      <c r="QPT134" s="277"/>
      <c r="QPU134" s="277"/>
      <c r="QPV134" s="277"/>
      <c r="QPW134" s="277"/>
      <c r="QPX134" s="277"/>
      <c r="QPY134" s="277"/>
      <c r="QPZ134" s="277"/>
      <c r="QQA134" s="277"/>
      <c r="QQB134" s="277"/>
      <c r="QQC134" s="277"/>
      <c r="QQD134" s="277"/>
      <c r="QQE134" s="277"/>
      <c r="QQF134" s="277"/>
      <c r="QQG134" s="277"/>
      <c r="QQH134" s="277"/>
      <c r="QQI134" s="277"/>
      <c r="QQJ134" s="277"/>
      <c r="QQK134" s="277"/>
      <c r="QQL134" s="277"/>
      <c r="QQM134" s="277"/>
      <c r="QQN134" s="277"/>
      <c r="QQO134" s="277"/>
      <c r="QQP134" s="277"/>
      <c r="QQQ134" s="277"/>
      <c r="QQR134" s="277"/>
      <c r="QQS134" s="277"/>
      <c r="QQT134" s="277"/>
      <c r="QQU134" s="277"/>
      <c r="QQV134" s="277"/>
      <c r="QQW134" s="277"/>
      <c r="QQX134" s="277"/>
      <c r="QQY134" s="277"/>
      <c r="QQZ134" s="277"/>
      <c r="QRA134" s="277"/>
      <c r="QRB134" s="277"/>
      <c r="QRC134" s="277"/>
      <c r="QRD134" s="277"/>
      <c r="QRE134" s="277"/>
      <c r="QRF134" s="277"/>
      <c r="QRG134" s="277"/>
      <c r="QRH134" s="277"/>
      <c r="QRI134" s="277"/>
      <c r="QRJ134" s="277"/>
      <c r="QRK134" s="277"/>
      <c r="QRL134" s="277"/>
      <c r="QRM134" s="277"/>
      <c r="QRN134" s="277"/>
      <c r="QRO134" s="277"/>
      <c r="QRP134" s="277"/>
      <c r="QRQ134" s="277"/>
      <c r="QRR134" s="277"/>
      <c r="QRS134" s="277"/>
      <c r="QRT134" s="277"/>
      <c r="QRU134" s="277"/>
      <c r="QRV134" s="277"/>
      <c r="QRW134" s="277"/>
      <c r="QRX134" s="277"/>
      <c r="QRY134" s="277"/>
      <c r="QRZ134" s="277"/>
      <c r="QSA134" s="277"/>
      <c r="QSB134" s="277"/>
      <c r="QSC134" s="277"/>
      <c r="QSD134" s="277"/>
      <c r="QSE134" s="277"/>
      <c r="QSF134" s="277"/>
      <c r="QSG134" s="277"/>
      <c r="QSH134" s="277"/>
      <c r="QSI134" s="277"/>
      <c r="QSJ134" s="277"/>
      <c r="QSK134" s="277"/>
      <c r="QSL134" s="277"/>
      <c r="QSM134" s="277"/>
      <c r="QSN134" s="277"/>
      <c r="QSO134" s="277"/>
      <c r="QSP134" s="277"/>
      <c r="QSQ134" s="277"/>
      <c r="QSR134" s="277"/>
      <c r="QSS134" s="277"/>
      <c r="QST134" s="277"/>
      <c r="QSU134" s="277"/>
      <c r="QSV134" s="277"/>
      <c r="QSW134" s="277"/>
      <c r="QSX134" s="277"/>
      <c r="QSY134" s="277"/>
      <c r="QSZ134" s="277"/>
      <c r="QTA134" s="277"/>
      <c r="QTB134" s="277"/>
      <c r="QTC134" s="277"/>
      <c r="QTD134" s="277"/>
      <c r="QTE134" s="277"/>
      <c r="QTF134" s="277"/>
      <c r="QTG134" s="277"/>
      <c r="QTH134" s="277"/>
      <c r="QTI134" s="277"/>
      <c r="QTJ134" s="277"/>
      <c r="QTK134" s="277"/>
      <c r="QTL134" s="277"/>
      <c r="QTM134" s="277"/>
      <c r="QTN134" s="277"/>
      <c r="QTO134" s="277"/>
      <c r="QTP134" s="277"/>
      <c r="QTQ134" s="277"/>
      <c r="QTR134" s="277"/>
      <c r="QTS134" s="277"/>
      <c r="QTT134" s="277"/>
      <c r="QTU134" s="277"/>
      <c r="QTV134" s="277"/>
      <c r="QTW134" s="277"/>
      <c r="QTX134" s="277"/>
      <c r="QTY134" s="277"/>
      <c r="QTZ134" s="277"/>
      <c r="QUA134" s="277"/>
      <c r="QUB134" s="277"/>
      <c r="QUC134" s="277"/>
      <c r="QUD134" s="277"/>
      <c r="QUE134" s="277"/>
      <c r="QUF134" s="277"/>
      <c r="QUG134" s="277"/>
      <c r="QUH134" s="277"/>
      <c r="QUI134" s="277"/>
      <c r="QUJ134" s="277"/>
      <c r="QUK134" s="277"/>
      <c r="QUL134" s="277"/>
      <c r="QUM134" s="277"/>
      <c r="QUN134" s="277"/>
      <c r="QUO134" s="277"/>
      <c r="QUP134" s="277"/>
      <c r="QUQ134" s="277"/>
      <c r="QUR134" s="277"/>
      <c r="QUS134" s="277"/>
      <c r="QUT134" s="277"/>
      <c r="QUU134" s="277"/>
      <c r="QUV134" s="277"/>
      <c r="QUW134" s="277"/>
      <c r="QUX134" s="277"/>
      <c r="QUY134" s="277"/>
      <c r="QUZ134" s="277"/>
      <c r="QVA134" s="277"/>
      <c r="QVB134" s="277"/>
      <c r="QVC134" s="277"/>
      <c r="QVD134" s="277"/>
      <c r="QVE134" s="277"/>
      <c r="QVF134" s="277"/>
      <c r="QVG134" s="277"/>
      <c r="QVH134" s="277"/>
      <c r="QVI134" s="277"/>
      <c r="QVJ134" s="277"/>
      <c r="QVK134" s="277"/>
      <c r="QVL134" s="277"/>
      <c r="QVM134" s="277"/>
      <c r="QVN134" s="277"/>
      <c r="QVO134" s="277"/>
      <c r="QVP134" s="277"/>
      <c r="QVQ134" s="277"/>
      <c r="QVR134" s="277"/>
      <c r="QVS134" s="277"/>
      <c r="QVT134" s="277"/>
      <c r="QVU134" s="277"/>
      <c r="QVV134" s="277"/>
      <c r="QVW134" s="277"/>
      <c r="QVX134" s="277"/>
      <c r="QVY134" s="277"/>
      <c r="QVZ134" s="277"/>
      <c r="QWA134" s="277"/>
      <c r="QWB134" s="277"/>
      <c r="QWC134" s="277"/>
      <c r="QWD134" s="277"/>
      <c r="QWE134" s="277"/>
      <c r="QWF134" s="277"/>
      <c r="QWG134" s="277"/>
      <c r="QWH134" s="277"/>
      <c r="QWI134" s="277"/>
      <c r="QWJ134" s="277"/>
      <c r="QWK134" s="277"/>
      <c r="QWL134" s="277"/>
      <c r="QWM134" s="277"/>
      <c r="QWN134" s="277"/>
      <c r="QWO134" s="277"/>
      <c r="QWP134" s="277"/>
      <c r="QWQ134" s="277"/>
      <c r="QWR134" s="277"/>
      <c r="QWS134" s="277"/>
      <c r="QWT134" s="277"/>
      <c r="QWU134" s="277"/>
      <c r="QWV134" s="277"/>
      <c r="QWW134" s="277"/>
      <c r="QWX134" s="277"/>
      <c r="QWY134" s="277"/>
      <c r="QWZ134" s="277"/>
      <c r="QXA134" s="277"/>
      <c r="QXB134" s="277"/>
      <c r="QXC134" s="277"/>
      <c r="QXD134" s="277"/>
      <c r="QXE134" s="277"/>
      <c r="QXF134" s="277"/>
      <c r="QXG134" s="277"/>
      <c r="QXH134" s="277"/>
      <c r="QXI134" s="277"/>
      <c r="QXJ134" s="277"/>
      <c r="QXK134" s="277"/>
      <c r="QXL134" s="277"/>
      <c r="QXM134" s="277"/>
      <c r="QXN134" s="277"/>
      <c r="QXO134" s="277"/>
      <c r="QXP134" s="277"/>
      <c r="QXQ134" s="277"/>
      <c r="QXR134" s="277"/>
      <c r="QXS134" s="277"/>
      <c r="QXT134" s="277"/>
      <c r="QXU134" s="277"/>
      <c r="QXV134" s="277"/>
      <c r="QXW134" s="277"/>
      <c r="QXX134" s="277"/>
      <c r="QXY134" s="277"/>
      <c r="QXZ134" s="277"/>
      <c r="QYA134" s="277"/>
      <c r="QYB134" s="277"/>
      <c r="QYC134" s="277"/>
      <c r="QYD134" s="277"/>
      <c r="QYE134" s="277"/>
      <c r="QYF134" s="277"/>
      <c r="QYG134" s="277"/>
      <c r="QYH134" s="277"/>
      <c r="QYI134" s="277"/>
      <c r="QYJ134" s="277"/>
      <c r="QYK134" s="277"/>
      <c r="QYL134" s="277"/>
      <c r="QYM134" s="277"/>
      <c r="QYN134" s="277"/>
      <c r="QYO134" s="277"/>
      <c r="QYP134" s="277"/>
      <c r="QYQ134" s="277"/>
      <c r="QYR134" s="277"/>
      <c r="QYS134" s="277"/>
      <c r="QYT134" s="277"/>
      <c r="QYU134" s="277"/>
      <c r="QYV134" s="277"/>
      <c r="QYW134" s="277"/>
      <c r="QYX134" s="277"/>
      <c r="QYY134" s="277"/>
      <c r="QYZ134" s="277"/>
      <c r="QZA134" s="277"/>
      <c r="QZB134" s="277"/>
      <c r="QZC134" s="277"/>
      <c r="QZD134" s="277"/>
      <c r="QZE134" s="277"/>
      <c r="QZF134" s="277"/>
      <c r="QZG134" s="277"/>
      <c r="QZH134" s="277"/>
      <c r="QZI134" s="277"/>
      <c r="QZJ134" s="277"/>
      <c r="QZK134" s="277"/>
      <c r="QZL134" s="277"/>
      <c r="QZM134" s="277"/>
      <c r="QZN134" s="277"/>
      <c r="QZO134" s="277"/>
      <c r="QZP134" s="277"/>
      <c r="QZQ134" s="277"/>
      <c r="QZR134" s="277"/>
      <c r="QZS134" s="277"/>
      <c r="QZT134" s="277"/>
      <c r="QZU134" s="277"/>
      <c r="QZV134" s="277"/>
      <c r="QZW134" s="277"/>
      <c r="QZX134" s="277"/>
      <c r="QZY134" s="277"/>
      <c r="QZZ134" s="277"/>
      <c r="RAA134" s="277"/>
      <c r="RAB134" s="277"/>
      <c r="RAC134" s="277"/>
      <c r="RAD134" s="277"/>
      <c r="RAE134" s="277"/>
      <c r="RAF134" s="277"/>
      <c r="RAG134" s="277"/>
      <c r="RAH134" s="277"/>
      <c r="RAI134" s="277"/>
      <c r="RAJ134" s="277"/>
      <c r="RAK134" s="277"/>
      <c r="RAL134" s="277"/>
      <c r="RAM134" s="277"/>
      <c r="RAN134" s="277"/>
      <c r="RAO134" s="277"/>
      <c r="RAP134" s="277"/>
      <c r="RAQ134" s="277"/>
      <c r="RAR134" s="277"/>
      <c r="RAS134" s="277"/>
      <c r="RAT134" s="277"/>
      <c r="RAU134" s="277"/>
      <c r="RAV134" s="277"/>
      <c r="RAW134" s="277"/>
      <c r="RAX134" s="277"/>
      <c r="RAY134" s="277"/>
      <c r="RAZ134" s="277"/>
      <c r="RBA134" s="277"/>
      <c r="RBB134" s="277"/>
      <c r="RBC134" s="277"/>
      <c r="RBD134" s="277"/>
      <c r="RBE134" s="277"/>
      <c r="RBF134" s="277"/>
      <c r="RBG134" s="277"/>
      <c r="RBH134" s="277"/>
      <c r="RBI134" s="277"/>
      <c r="RBJ134" s="277"/>
      <c r="RBK134" s="277"/>
      <c r="RBL134" s="277"/>
      <c r="RBM134" s="277"/>
      <c r="RBN134" s="277"/>
      <c r="RBO134" s="277"/>
      <c r="RBP134" s="277"/>
      <c r="RBQ134" s="277"/>
      <c r="RBR134" s="277"/>
      <c r="RBS134" s="277"/>
      <c r="RBT134" s="277"/>
      <c r="RBU134" s="277"/>
      <c r="RBV134" s="277"/>
      <c r="RBW134" s="277"/>
      <c r="RBX134" s="277"/>
      <c r="RBY134" s="277"/>
      <c r="RBZ134" s="277"/>
      <c r="RCA134" s="277"/>
      <c r="RCB134" s="277"/>
      <c r="RCC134" s="277"/>
      <c r="RCD134" s="277"/>
      <c r="RCE134" s="277"/>
      <c r="RCF134" s="277"/>
      <c r="RCG134" s="277"/>
      <c r="RCH134" s="277"/>
      <c r="RCI134" s="277"/>
      <c r="RCJ134" s="277"/>
      <c r="RCK134" s="277"/>
      <c r="RCL134" s="277"/>
      <c r="RCM134" s="277"/>
      <c r="RCN134" s="277"/>
      <c r="RCO134" s="277"/>
      <c r="RCP134" s="277"/>
      <c r="RCQ134" s="277"/>
      <c r="RCR134" s="277"/>
      <c r="RCS134" s="277"/>
      <c r="RCT134" s="277"/>
      <c r="RCU134" s="277"/>
      <c r="RCV134" s="277"/>
      <c r="RCW134" s="277"/>
      <c r="RCX134" s="277"/>
      <c r="RCY134" s="277"/>
      <c r="RCZ134" s="277"/>
      <c r="RDA134" s="277"/>
      <c r="RDB134" s="277"/>
      <c r="RDC134" s="277"/>
      <c r="RDD134" s="277"/>
      <c r="RDE134" s="277"/>
      <c r="RDF134" s="277"/>
      <c r="RDG134" s="277"/>
      <c r="RDH134" s="277"/>
      <c r="RDI134" s="277"/>
      <c r="RDJ134" s="277"/>
      <c r="RDK134" s="277"/>
      <c r="RDL134" s="277"/>
      <c r="RDM134" s="277"/>
      <c r="RDN134" s="277"/>
      <c r="RDO134" s="277"/>
      <c r="RDP134" s="277"/>
      <c r="RDQ134" s="277"/>
      <c r="RDR134" s="277"/>
      <c r="RDS134" s="277"/>
      <c r="RDT134" s="277"/>
      <c r="RDU134" s="277"/>
      <c r="RDV134" s="277"/>
      <c r="RDW134" s="277"/>
      <c r="RDX134" s="277"/>
      <c r="RDY134" s="277"/>
      <c r="RDZ134" s="277"/>
      <c r="REA134" s="277"/>
      <c r="REB134" s="277"/>
      <c r="REC134" s="277"/>
      <c r="RED134" s="277"/>
      <c r="REE134" s="277"/>
      <c r="REF134" s="277"/>
      <c r="REG134" s="277"/>
      <c r="REH134" s="277"/>
      <c r="REI134" s="277"/>
      <c r="REJ134" s="277"/>
      <c r="REK134" s="277"/>
      <c r="REL134" s="277"/>
      <c r="REM134" s="277"/>
      <c r="REN134" s="277"/>
      <c r="REO134" s="277"/>
      <c r="REP134" s="277"/>
      <c r="REQ134" s="277"/>
      <c r="RER134" s="277"/>
      <c r="RES134" s="277"/>
      <c r="RET134" s="277"/>
      <c r="REU134" s="277"/>
      <c r="REV134" s="277"/>
      <c r="REW134" s="277"/>
      <c r="REX134" s="277"/>
      <c r="REY134" s="277"/>
      <c r="REZ134" s="277"/>
      <c r="RFA134" s="277"/>
      <c r="RFB134" s="277"/>
      <c r="RFC134" s="277"/>
      <c r="RFD134" s="277"/>
      <c r="RFE134" s="277"/>
      <c r="RFF134" s="277"/>
      <c r="RFG134" s="277"/>
      <c r="RFH134" s="277"/>
      <c r="RFI134" s="277"/>
      <c r="RFJ134" s="277"/>
      <c r="RFK134" s="277"/>
      <c r="RFL134" s="277"/>
      <c r="RFM134" s="277"/>
      <c r="RFN134" s="277"/>
      <c r="RFO134" s="277"/>
      <c r="RFP134" s="277"/>
      <c r="RFQ134" s="277"/>
      <c r="RFR134" s="277"/>
      <c r="RFS134" s="277"/>
      <c r="RFT134" s="277"/>
      <c r="RFU134" s="277"/>
      <c r="RFV134" s="277"/>
      <c r="RFW134" s="277"/>
      <c r="RFX134" s="277"/>
      <c r="RFY134" s="277"/>
      <c r="RFZ134" s="277"/>
      <c r="RGA134" s="277"/>
      <c r="RGB134" s="277"/>
      <c r="RGC134" s="277"/>
      <c r="RGD134" s="277"/>
      <c r="RGE134" s="277"/>
      <c r="RGF134" s="277"/>
      <c r="RGG134" s="277"/>
      <c r="RGH134" s="277"/>
      <c r="RGI134" s="277"/>
      <c r="RGJ134" s="277"/>
      <c r="RGK134" s="277"/>
      <c r="RGL134" s="277"/>
      <c r="RGM134" s="277"/>
      <c r="RGN134" s="277"/>
      <c r="RGO134" s="277"/>
      <c r="RGP134" s="277"/>
      <c r="RGQ134" s="277"/>
      <c r="RGR134" s="277"/>
      <c r="RGS134" s="277"/>
      <c r="RGT134" s="277"/>
      <c r="RGU134" s="277"/>
      <c r="RGV134" s="277"/>
      <c r="RGW134" s="277"/>
      <c r="RGX134" s="277"/>
      <c r="RGY134" s="277"/>
      <c r="RGZ134" s="277"/>
      <c r="RHA134" s="277"/>
      <c r="RHB134" s="277"/>
      <c r="RHC134" s="277"/>
      <c r="RHD134" s="277"/>
      <c r="RHE134" s="277"/>
      <c r="RHF134" s="277"/>
      <c r="RHG134" s="277"/>
      <c r="RHH134" s="277"/>
      <c r="RHI134" s="277"/>
      <c r="RHJ134" s="277"/>
      <c r="RHK134" s="277"/>
      <c r="RHL134" s="277"/>
      <c r="RHM134" s="277"/>
      <c r="RHN134" s="277"/>
      <c r="RHO134" s="277"/>
      <c r="RHP134" s="277"/>
      <c r="RHQ134" s="277"/>
      <c r="RHR134" s="277"/>
      <c r="RHS134" s="277"/>
      <c r="RHT134" s="277"/>
      <c r="RHU134" s="277"/>
      <c r="RHV134" s="277"/>
      <c r="RHW134" s="277"/>
      <c r="RHX134" s="277"/>
      <c r="RHY134" s="277"/>
      <c r="RHZ134" s="277"/>
      <c r="RIA134" s="277"/>
      <c r="RIB134" s="277"/>
      <c r="RIC134" s="277"/>
      <c r="RID134" s="277"/>
      <c r="RIE134" s="277"/>
      <c r="RIF134" s="277"/>
      <c r="RIG134" s="277"/>
      <c r="RIH134" s="277"/>
      <c r="RII134" s="277"/>
      <c r="RIJ134" s="277"/>
      <c r="RIK134" s="277"/>
      <c r="RIL134" s="277"/>
      <c r="RIM134" s="277"/>
      <c r="RIN134" s="277"/>
      <c r="RIO134" s="277"/>
      <c r="RIP134" s="277"/>
      <c r="RIQ134" s="277"/>
      <c r="RIR134" s="277"/>
      <c r="RIS134" s="277"/>
      <c r="RIT134" s="277"/>
      <c r="RIU134" s="277"/>
      <c r="RIV134" s="277"/>
      <c r="RIW134" s="277"/>
      <c r="RIX134" s="277"/>
      <c r="RIY134" s="277"/>
      <c r="RIZ134" s="277"/>
      <c r="RJA134" s="277"/>
      <c r="RJB134" s="277"/>
      <c r="RJC134" s="277"/>
      <c r="RJD134" s="277"/>
      <c r="RJE134" s="277"/>
      <c r="RJF134" s="277"/>
      <c r="RJG134" s="277"/>
      <c r="RJH134" s="277"/>
      <c r="RJI134" s="277"/>
      <c r="RJJ134" s="277"/>
      <c r="RJK134" s="277"/>
      <c r="RJL134" s="277"/>
      <c r="RJM134" s="277"/>
      <c r="RJN134" s="277"/>
      <c r="RJO134" s="277"/>
      <c r="RJP134" s="277"/>
      <c r="RJQ134" s="277"/>
      <c r="RJR134" s="277"/>
      <c r="RJS134" s="277"/>
      <c r="RJT134" s="277"/>
      <c r="RJU134" s="277"/>
      <c r="RJV134" s="277"/>
      <c r="RJW134" s="277"/>
      <c r="RJX134" s="277"/>
      <c r="RJY134" s="277"/>
      <c r="RJZ134" s="277"/>
      <c r="RKA134" s="277"/>
      <c r="RKB134" s="277"/>
      <c r="RKC134" s="277"/>
      <c r="RKD134" s="277"/>
      <c r="RKE134" s="277"/>
      <c r="RKF134" s="277"/>
      <c r="RKG134" s="277"/>
      <c r="RKH134" s="277"/>
      <c r="RKI134" s="277"/>
      <c r="RKJ134" s="277"/>
      <c r="RKK134" s="277"/>
      <c r="RKL134" s="277"/>
      <c r="RKM134" s="277"/>
      <c r="RKN134" s="277"/>
      <c r="RKO134" s="277"/>
      <c r="RKP134" s="277"/>
      <c r="RKQ134" s="277"/>
      <c r="RKR134" s="277"/>
      <c r="RKS134" s="277"/>
      <c r="RKT134" s="277"/>
      <c r="RKU134" s="277"/>
      <c r="RKV134" s="277"/>
      <c r="RKW134" s="277"/>
      <c r="RKX134" s="277"/>
      <c r="RKY134" s="277"/>
      <c r="RKZ134" s="277"/>
      <c r="RLA134" s="277"/>
      <c r="RLB134" s="277"/>
      <c r="RLC134" s="277"/>
      <c r="RLD134" s="277"/>
      <c r="RLE134" s="277"/>
      <c r="RLF134" s="277"/>
      <c r="RLG134" s="277"/>
      <c r="RLH134" s="277"/>
      <c r="RLI134" s="277"/>
      <c r="RLJ134" s="277"/>
      <c r="RLK134" s="277"/>
      <c r="RLL134" s="277"/>
      <c r="RLM134" s="277"/>
      <c r="RLN134" s="277"/>
      <c r="RLO134" s="277"/>
      <c r="RLP134" s="277"/>
      <c r="RLQ134" s="277"/>
      <c r="RLR134" s="277"/>
      <c r="RLS134" s="277"/>
      <c r="RLT134" s="277"/>
      <c r="RLU134" s="277"/>
      <c r="RLV134" s="277"/>
      <c r="RLW134" s="277"/>
      <c r="RLX134" s="277"/>
      <c r="RLY134" s="277"/>
      <c r="RLZ134" s="277"/>
      <c r="RMA134" s="277"/>
      <c r="RMB134" s="277"/>
      <c r="RMC134" s="277"/>
      <c r="RMD134" s="277"/>
      <c r="RME134" s="277"/>
      <c r="RMF134" s="277"/>
      <c r="RMG134" s="277"/>
      <c r="RMH134" s="277"/>
      <c r="RMI134" s="277"/>
      <c r="RMJ134" s="277"/>
      <c r="RMK134" s="277"/>
      <c r="RML134" s="277"/>
      <c r="RMM134" s="277"/>
      <c r="RMN134" s="277"/>
      <c r="RMO134" s="277"/>
      <c r="RMP134" s="277"/>
      <c r="RMQ134" s="277"/>
      <c r="RMR134" s="277"/>
      <c r="RMS134" s="277"/>
      <c r="RMT134" s="277"/>
      <c r="RMU134" s="277"/>
      <c r="RMV134" s="277"/>
      <c r="RMW134" s="277"/>
      <c r="RMX134" s="277"/>
      <c r="RMY134" s="277"/>
      <c r="RMZ134" s="277"/>
      <c r="RNA134" s="277"/>
      <c r="RNB134" s="277"/>
      <c r="RNC134" s="277"/>
      <c r="RND134" s="277"/>
      <c r="RNE134" s="277"/>
      <c r="RNF134" s="277"/>
      <c r="RNG134" s="277"/>
      <c r="RNH134" s="277"/>
      <c r="RNI134" s="277"/>
      <c r="RNJ134" s="277"/>
      <c r="RNK134" s="277"/>
      <c r="RNL134" s="277"/>
      <c r="RNM134" s="277"/>
      <c r="RNN134" s="277"/>
      <c r="RNO134" s="277"/>
      <c r="RNP134" s="277"/>
      <c r="RNQ134" s="277"/>
      <c r="RNR134" s="277"/>
      <c r="RNS134" s="277"/>
      <c r="RNT134" s="277"/>
      <c r="RNU134" s="277"/>
      <c r="RNV134" s="277"/>
      <c r="RNW134" s="277"/>
      <c r="RNX134" s="277"/>
      <c r="RNY134" s="277"/>
      <c r="RNZ134" s="277"/>
      <c r="ROA134" s="277"/>
      <c r="ROB134" s="277"/>
      <c r="ROC134" s="277"/>
      <c r="ROD134" s="277"/>
      <c r="ROE134" s="277"/>
      <c r="ROF134" s="277"/>
      <c r="ROG134" s="277"/>
      <c r="ROH134" s="277"/>
      <c r="ROI134" s="277"/>
      <c r="ROJ134" s="277"/>
      <c r="ROK134" s="277"/>
      <c r="ROL134" s="277"/>
      <c r="ROM134" s="277"/>
      <c r="RON134" s="277"/>
      <c r="ROO134" s="277"/>
      <c r="ROP134" s="277"/>
      <c r="ROQ134" s="277"/>
      <c r="ROR134" s="277"/>
      <c r="ROS134" s="277"/>
      <c r="ROT134" s="277"/>
      <c r="ROU134" s="277"/>
      <c r="ROV134" s="277"/>
      <c r="ROW134" s="277"/>
      <c r="ROX134" s="277"/>
      <c r="ROY134" s="277"/>
      <c r="ROZ134" s="277"/>
      <c r="RPA134" s="277"/>
      <c r="RPB134" s="277"/>
      <c r="RPC134" s="277"/>
      <c r="RPD134" s="277"/>
      <c r="RPE134" s="277"/>
      <c r="RPF134" s="277"/>
      <c r="RPG134" s="277"/>
      <c r="RPH134" s="277"/>
      <c r="RPI134" s="277"/>
      <c r="RPJ134" s="277"/>
      <c r="RPK134" s="277"/>
      <c r="RPL134" s="277"/>
      <c r="RPM134" s="277"/>
      <c r="RPN134" s="277"/>
      <c r="RPO134" s="277"/>
      <c r="RPP134" s="277"/>
      <c r="RPQ134" s="277"/>
      <c r="RPR134" s="277"/>
      <c r="RPS134" s="277"/>
      <c r="RPT134" s="277"/>
      <c r="RPU134" s="277"/>
      <c r="RPV134" s="277"/>
      <c r="RPW134" s="277"/>
      <c r="RPX134" s="277"/>
      <c r="RPY134" s="277"/>
      <c r="RPZ134" s="277"/>
      <c r="RQA134" s="277"/>
      <c r="RQB134" s="277"/>
      <c r="RQC134" s="277"/>
      <c r="RQD134" s="277"/>
      <c r="RQE134" s="277"/>
      <c r="RQF134" s="277"/>
      <c r="RQG134" s="277"/>
      <c r="RQH134" s="277"/>
      <c r="RQI134" s="277"/>
      <c r="RQJ134" s="277"/>
      <c r="RQK134" s="277"/>
      <c r="RQL134" s="277"/>
      <c r="RQM134" s="277"/>
      <c r="RQN134" s="277"/>
      <c r="RQO134" s="277"/>
      <c r="RQP134" s="277"/>
      <c r="RQQ134" s="277"/>
      <c r="RQR134" s="277"/>
      <c r="RQS134" s="277"/>
      <c r="RQT134" s="277"/>
      <c r="RQU134" s="277"/>
      <c r="RQV134" s="277"/>
      <c r="RQW134" s="277"/>
      <c r="RQX134" s="277"/>
      <c r="RQY134" s="277"/>
      <c r="RQZ134" s="277"/>
      <c r="RRA134" s="277"/>
      <c r="RRB134" s="277"/>
      <c r="RRC134" s="277"/>
      <c r="RRD134" s="277"/>
      <c r="RRE134" s="277"/>
      <c r="RRF134" s="277"/>
      <c r="RRG134" s="277"/>
      <c r="RRH134" s="277"/>
      <c r="RRI134" s="277"/>
      <c r="RRJ134" s="277"/>
      <c r="RRK134" s="277"/>
      <c r="RRL134" s="277"/>
      <c r="RRM134" s="277"/>
      <c r="RRN134" s="277"/>
      <c r="RRO134" s="277"/>
      <c r="RRP134" s="277"/>
      <c r="RRQ134" s="277"/>
      <c r="RRR134" s="277"/>
      <c r="RRS134" s="277"/>
      <c r="RRT134" s="277"/>
      <c r="RRU134" s="277"/>
      <c r="RRV134" s="277"/>
      <c r="RRW134" s="277"/>
      <c r="RRX134" s="277"/>
      <c r="RRY134" s="277"/>
      <c r="RRZ134" s="277"/>
      <c r="RSA134" s="277"/>
      <c r="RSB134" s="277"/>
      <c r="RSC134" s="277"/>
      <c r="RSD134" s="277"/>
      <c r="RSE134" s="277"/>
      <c r="RSF134" s="277"/>
      <c r="RSG134" s="277"/>
      <c r="RSH134" s="277"/>
      <c r="RSI134" s="277"/>
      <c r="RSJ134" s="277"/>
      <c r="RSK134" s="277"/>
      <c r="RSL134" s="277"/>
      <c r="RSM134" s="277"/>
      <c r="RSN134" s="277"/>
      <c r="RSO134" s="277"/>
      <c r="RSP134" s="277"/>
      <c r="RSQ134" s="277"/>
      <c r="RSR134" s="277"/>
      <c r="RSS134" s="277"/>
      <c r="RST134" s="277"/>
      <c r="RSU134" s="277"/>
      <c r="RSV134" s="277"/>
      <c r="RSW134" s="277"/>
      <c r="RSX134" s="277"/>
      <c r="RSY134" s="277"/>
      <c r="RSZ134" s="277"/>
      <c r="RTA134" s="277"/>
      <c r="RTB134" s="277"/>
      <c r="RTC134" s="277"/>
      <c r="RTD134" s="277"/>
      <c r="RTE134" s="277"/>
      <c r="RTF134" s="277"/>
      <c r="RTG134" s="277"/>
      <c r="RTH134" s="277"/>
      <c r="RTI134" s="277"/>
      <c r="RTJ134" s="277"/>
      <c r="RTK134" s="277"/>
      <c r="RTL134" s="277"/>
      <c r="RTM134" s="277"/>
      <c r="RTN134" s="277"/>
      <c r="RTO134" s="277"/>
      <c r="RTP134" s="277"/>
      <c r="RTQ134" s="277"/>
      <c r="RTR134" s="277"/>
      <c r="RTS134" s="277"/>
      <c r="RTT134" s="277"/>
      <c r="RTU134" s="277"/>
      <c r="RTV134" s="277"/>
      <c r="RTW134" s="277"/>
      <c r="RTX134" s="277"/>
      <c r="RTY134" s="277"/>
      <c r="RTZ134" s="277"/>
      <c r="RUA134" s="277"/>
      <c r="RUB134" s="277"/>
      <c r="RUC134" s="277"/>
      <c r="RUD134" s="277"/>
      <c r="RUE134" s="277"/>
      <c r="RUF134" s="277"/>
      <c r="RUG134" s="277"/>
      <c r="RUH134" s="277"/>
      <c r="RUI134" s="277"/>
      <c r="RUJ134" s="277"/>
      <c r="RUK134" s="277"/>
      <c r="RUL134" s="277"/>
      <c r="RUM134" s="277"/>
      <c r="RUN134" s="277"/>
      <c r="RUO134" s="277"/>
      <c r="RUP134" s="277"/>
      <c r="RUQ134" s="277"/>
      <c r="RUR134" s="277"/>
      <c r="RUS134" s="277"/>
      <c r="RUT134" s="277"/>
      <c r="RUU134" s="277"/>
      <c r="RUV134" s="277"/>
      <c r="RUW134" s="277"/>
      <c r="RUX134" s="277"/>
      <c r="RUY134" s="277"/>
      <c r="RUZ134" s="277"/>
      <c r="RVA134" s="277"/>
      <c r="RVB134" s="277"/>
      <c r="RVC134" s="277"/>
      <c r="RVD134" s="277"/>
      <c r="RVE134" s="277"/>
      <c r="RVF134" s="277"/>
      <c r="RVG134" s="277"/>
      <c r="RVH134" s="277"/>
      <c r="RVI134" s="277"/>
      <c r="RVJ134" s="277"/>
      <c r="RVK134" s="277"/>
      <c r="RVL134" s="277"/>
      <c r="RVM134" s="277"/>
      <c r="RVN134" s="277"/>
      <c r="RVO134" s="277"/>
      <c r="RVP134" s="277"/>
      <c r="RVQ134" s="277"/>
      <c r="RVR134" s="277"/>
      <c r="RVS134" s="277"/>
      <c r="RVT134" s="277"/>
      <c r="RVU134" s="277"/>
      <c r="RVV134" s="277"/>
      <c r="RVW134" s="277"/>
      <c r="RVX134" s="277"/>
      <c r="RVY134" s="277"/>
      <c r="RVZ134" s="277"/>
      <c r="RWA134" s="277"/>
      <c r="RWB134" s="277"/>
      <c r="RWC134" s="277"/>
      <c r="RWD134" s="277"/>
      <c r="RWE134" s="277"/>
      <c r="RWF134" s="277"/>
      <c r="RWG134" s="277"/>
      <c r="RWH134" s="277"/>
      <c r="RWI134" s="277"/>
      <c r="RWJ134" s="277"/>
      <c r="RWK134" s="277"/>
      <c r="RWL134" s="277"/>
      <c r="RWM134" s="277"/>
      <c r="RWN134" s="277"/>
      <c r="RWO134" s="277"/>
      <c r="RWP134" s="277"/>
      <c r="RWQ134" s="277"/>
      <c r="RWR134" s="277"/>
      <c r="RWS134" s="277"/>
      <c r="RWT134" s="277"/>
      <c r="RWU134" s="277"/>
      <c r="RWV134" s="277"/>
      <c r="RWW134" s="277"/>
      <c r="RWX134" s="277"/>
      <c r="RWY134" s="277"/>
      <c r="RWZ134" s="277"/>
      <c r="RXA134" s="277"/>
      <c r="RXB134" s="277"/>
      <c r="RXC134" s="277"/>
      <c r="RXD134" s="277"/>
      <c r="RXE134" s="277"/>
      <c r="RXF134" s="277"/>
      <c r="RXG134" s="277"/>
      <c r="RXH134" s="277"/>
      <c r="RXI134" s="277"/>
      <c r="RXJ134" s="277"/>
      <c r="RXK134" s="277"/>
      <c r="RXL134" s="277"/>
      <c r="RXM134" s="277"/>
      <c r="RXN134" s="277"/>
      <c r="RXO134" s="277"/>
      <c r="RXP134" s="277"/>
      <c r="RXQ134" s="277"/>
      <c r="RXR134" s="277"/>
      <c r="RXS134" s="277"/>
      <c r="RXT134" s="277"/>
      <c r="RXU134" s="277"/>
      <c r="RXV134" s="277"/>
      <c r="RXW134" s="277"/>
      <c r="RXX134" s="277"/>
      <c r="RXY134" s="277"/>
      <c r="RXZ134" s="277"/>
      <c r="RYA134" s="277"/>
      <c r="RYB134" s="277"/>
      <c r="RYC134" s="277"/>
      <c r="RYD134" s="277"/>
      <c r="RYE134" s="277"/>
      <c r="RYF134" s="277"/>
      <c r="RYG134" s="277"/>
      <c r="RYH134" s="277"/>
      <c r="RYI134" s="277"/>
      <c r="RYJ134" s="277"/>
      <c r="RYK134" s="277"/>
      <c r="RYL134" s="277"/>
      <c r="RYM134" s="277"/>
      <c r="RYN134" s="277"/>
      <c r="RYO134" s="277"/>
      <c r="RYP134" s="277"/>
      <c r="RYQ134" s="277"/>
      <c r="RYR134" s="277"/>
      <c r="RYS134" s="277"/>
      <c r="RYT134" s="277"/>
      <c r="RYU134" s="277"/>
      <c r="RYV134" s="277"/>
      <c r="RYW134" s="277"/>
      <c r="RYX134" s="277"/>
      <c r="RYY134" s="277"/>
      <c r="RYZ134" s="277"/>
      <c r="RZA134" s="277"/>
      <c r="RZB134" s="277"/>
      <c r="RZC134" s="277"/>
      <c r="RZD134" s="277"/>
      <c r="RZE134" s="277"/>
      <c r="RZF134" s="277"/>
      <c r="RZG134" s="277"/>
      <c r="RZH134" s="277"/>
      <c r="RZI134" s="277"/>
      <c r="RZJ134" s="277"/>
      <c r="RZK134" s="277"/>
      <c r="RZL134" s="277"/>
      <c r="RZM134" s="277"/>
      <c r="RZN134" s="277"/>
      <c r="RZO134" s="277"/>
      <c r="RZP134" s="277"/>
      <c r="RZQ134" s="277"/>
      <c r="RZR134" s="277"/>
      <c r="RZS134" s="277"/>
      <c r="RZT134" s="277"/>
      <c r="RZU134" s="277"/>
      <c r="RZV134" s="277"/>
      <c r="RZW134" s="277"/>
      <c r="RZX134" s="277"/>
      <c r="RZY134" s="277"/>
      <c r="RZZ134" s="277"/>
      <c r="SAA134" s="277"/>
      <c r="SAB134" s="277"/>
      <c r="SAC134" s="277"/>
      <c r="SAD134" s="277"/>
      <c r="SAE134" s="277"/>
      <c r="SAF134" s="277"/>
      <c r="SAG134" s="277"/>
      <c r="SAH134" s="277"/>
      <c r="SAI134" s="277"/>
      <c r="SAJ134" s="277"/>
      <c r="SAK134" s="277"/>
      <c r="SAL134" s="277"/>
      <c r="SAM134" s="277"/>
      <c r="SAN134" s="277"/>
      <c r="SAO134" s="277"/>
      <c r="SAP134" s="277"/>
      <c r="SAQ134" s="277"/>
      <c r="SAR134" s="277"/>
      <c r="SAS134" s="277"/>
      <c r="SAT134" s="277"/>
      <c r="SAU134" s="277"/>
      <c r="SAV134" s="277"/>
      <c r="SAW134" s="277"/>
      <c r="SAX134" s="277"/>
      <c r="SAY134" s="277"/>
      <c r="SAZ134" s="277"/>
      <c r="SBA134" s="277"/>
      <c r="SBB134" s="277"/>
      <c r="SBC134" s="277"/>
      <c r="SBD134" s="277"/>
      <c r="SBE134" s="277"/>
      <c r="SBF134" s="277"/>
      <c r="SBG134" s="277"/>
      <c r="SBH134" s="277"/>
      <c r="SBI134" s="277"/>
      <c r="SBJ134" s="277"/>
      <c r="SBK134" s="277"/>
      <c r="SBL134" s="277"/>
      <c r="SBM134" s="277"/>
      <c r="SBN134" s="277"/>
      <c r="SBO134" s="277"/>
      <c r="SBP134" s="277"/>
      <c r="SBQ134" s="277"/>
      <c r="SBR134" s="277"/>
      <c r="SBS134" s="277"/>
      <c r="SBT134" s="277"/>
      <c r="SBU134" s="277"/>
      <c r="SBV134" s="277"/>
      <c r="SBW134" s="277"/>
      <c r="SBX134" s="277"/>
      <c r="SBY134" s="277"/>
      <c r="SBZ134" s="277"/>
      <c r="SCA134" s="277"/>
      <c r="SCB134" s="277"/>
      <c r="SCC134" s="277"/>
      <c r="SCD134" s="277"/>
      <c r="SCE134" s="277"/>
      <c r="SCF134" s="277"/>
      <c r="SCG134" s="277"/>
      <c r="SCH134" s="277"/>
      <c r="SCI134" s="277"/>
      <c r="SCJ134" s="277"/>
      <c r="SCK134" s="277"/>
      <c r="SCL134" s="277"/>
      <c r="SCM134" s="277"/>
      <c r="SCN134" s="277"/>
      <c r="SCO134" s="277"/>
      <c r="SCP134" s="277"/>
      <c r="SCQ134" s="277"/>
      <c r="SCR134" s="277"/>
      <c r="SCS134" s="277"/>
      <c r="SCT134" s="277"/>
      <c r="SCU134" s="277"/>
      <c r="SCV134" s="277"/>
      <c r="SCW134" s="277"/>
      <c r="SCX134" s="277"/>
      <c r="SCY134" s="277"/>
      <c r="SCZ134" s="277"/>
      <c r="SDA134" s="277"/>
      <c r="SDB134" s="277"/>
      <c r="SDC134" s="277"/>
      <c r="SDD134" s="277"/>
      <c r="SDE134" s="277"/>
      <c r="SDF134" s="277"/>
      <c r="SDG134" s="277"/>
      <c r="SDH134" s="277"/>
      <c r="SDI134" s="277"/>
      <c r="SDJ134" s="277"/>
      <c r="SDK134" s="277"/>
      <c r="SDL134" s="277"/>
      <c r="SDM134" s="277"/>
      <c r="SDN134" s="277"/>
      <c r="SDO134" s="277"/>
      <c r="SDP134" s="277"/>
      <c r="SDQ134" s="277"/>
      <c r="SDR134" s="277"/>
      <c r="SDS134" s="277"/>
      <c r="SDT134" s="277"/>
      <c r="SDU134" s="277"/>
      <c r="SDV134" s="277"/>
      <c r="SDW134" s="277"/>
      <c r="SDX134" s="277"/>
      <c r="SDY134" s="277"/>
      <c r="SDZ134" s="277"/>
      <c r="SEA134" s="277"/>
      <c r="SEB134" s="277"/>
      <c r="SEC134" s="277"/>
      <c r="SED134" s="277"/>
      <c r="SEE134" s="277"/>
      <c r="SEF134" s="277"/>
      <c r="SEG134" s="277"/>
      <c r="SEH134" s="277"/>
      <c r="SEI134" s="277"/>
      <c r="SEJ134" s="277"/>
      <c r="SEK134" s="277"/>
      <c r="SEL134" s="277"/>
      <c r="SEM134" s="277"/>
      <c r="SEN134" s="277"/>
      <c r="SEO134" s="277"/>
      <c r="SEP134" s="277"/>
      <c r="SEQ134" s="277"/>
      <c r="SER134" s="277"/>
      <c r="SES134" s="277"/>
      <c r="SET134" s="277"/>
      <c r="SEU134" s="277"/>
      <c r="SEV134" s="277"/>
      <c r="SEW134" s="277"/>
      <c r="SEX134" s="277"/>
      <c r="SEY134" s="277"/>
      <c r="SEZ134" s="277"/>
      <c r="SFA134" s="277"/>
      <c r="SFB134" s="277"/>
      <c r="SFC134" s="277"/>
      <c r="SFD134" s="277"/>
      <c r="SFE134" s="277"/>
      <c r="SFF134" s="277"/>
      <c r="SFG134" s="277"/>
      <c r="SFH134" s="277"/>
      <c r="SFI134" s="277"/>
      <c r="SFJ134" s="277"/>
      <c r="SFK134" s="277"/>
      <c r="SFL134" s="277"/>
      <c r="SFM134" s="277"/>
      <c r="SFN134" s="277"/>
      <c r="SFO134" s="277"/>
      <c r="SFP134" s="277"/>
      <c r="SFQ134" s="277"/>
      <c r="SFR134" s="277"/>
      <c r="SFS134" s="277"/>
      <c r="SFT134" s="277"/>
      <c r="SFU134" s="277"/>
      <c r="SFV134" s="277"/>
      <c r="SFW134" s="277"/>
      <c r="SFX134" s="277"/>
      <c r="SFY134" s="277"/>
      <c r="SFZ134" s="277"/>
      <c r="SGA134" s="277"/>
      <c r="SGB134" s="277"/>
      <c r="SGC134" s="277"/>
      <c r="SGD134" s="277"/>
      <c r="SGE134" s="277"/>
      <c r="SGF134" s="277"/>
      <c r="SGG134" s="277"/>
      <c r="SGH134" s="277"/>
      <c r="SGI134" s="277"/>
      <c r="SGJ134" s="277"/>
      <c r="SGK134" s="277"/>
      <c r="SGL134" s="277"/>
      <c r="SGM134" s="277"/>
      <c r="SGN134" s="277"/>
      <c r="SGO134" s="277"/>
      <c r="SGP134" s="277"/>
      <c r="SGQ134" s="277"/>
      <c r="SGR134" s="277"/>
      <c r="SGS134" s="277"/>
      <c r="SGT134" s="277"/>
      <c r="SGU134" s="277"/>
      <c r="SGV134" s="277"/>
      <c r="SGW134" s="277"/>
      <c r="SGX134" s="277"/>
      <c r="SGY134" s="277"/>
      <c r="SGZ134" s="277"/>
      <c r="SHA134" s="277"/>
      <c r="SHB134" s="277"/>
      <c r="SHC134" s="277"/>
      <c r="SHD134" s="277"/>
      <c r="SHE134" s="277"/>
      <c r="SHF134" s="277"/>
      <c r="SHG134" s="277"/>
      <c r="SHH134" s="277"/>
      <c r="SHI134" s="277"/>
      <c r="SHJ134" s="277"/>
      <c r="SHK134" s="277"/>
      <c r="SHL134" s="277"/>
      <c r="SHM134" s="277"/>
      <c r="SHN134" s="277"/>
      <c r="SHO134" s="277"/>
      <c r="SHP134" s="277"/>
      <c r="SHQ134" s="277"/>
      <c r="SHR134" s="277"/>
      <c r="SHS134" s="277"/>
      <c r="SHT134" s="277"/>
      <c r="SHU134" s="277"/>
      <c r="SHV134" s="277"/>
      <c r="SHW134" s="277"/>
      <c r="SHX134" s="277"/>
      <c r="SHY134" s="277"/>
      <c r="SHZ134" s="277"/>
      <c r="SIA134" s="277"/>
      <c r="SIB134" s="277"/>
      <c r="SIC134" s="277"/>
      <c r="SID134" s="277"/>
      <c r="SIE134" s="277"/>
      <c r="SIF134" s="277"/>
      <c r="SIG134" s="277"/>
      <c r="SIH134" s="277"/>
      <c r="SII134" s="277"/>
      <c r="SIJ134" s="277"/>
      <c r="SIK134" s="277"/>
      <c r="SIL134" s="277"/>
      <c r="SIM134" s="277"/>
      <c r="SIN134" s="277"/>
      <c r="SIO134" s="277"/>
      <c r="SIP134" s="277"/>
      <c r="SIQ134" s="277"/>
      <c r="SIR134" s="277"/>
      <c r="SIS134" s="277"/>
      <c r="SIT134" s="277"/>
      <c r="SIU134" s="277"/>
      <c r="SIV134" s="277"/>
      <c r="SIW134" s="277"/>
      <c r="SIX134" s="277"/>
      <c r="SIY134" s="277"/>
      <c r="SIZ134" s="277"/>
      <c r="SJA134" s="277"/>
      <c r="SJB134" s="277"/>
      <c r="SJC134" s="277"/>
      <c r="SJD134" s="277"/>
      <c r="SJE134" s="277"/>
      <c r="SJF134" s="277"/>
      <c r="SJG134" s="277"/>
      <c r="SJH134" s="277"/>
      <c r="SJI134" s="277"/>
      <c r="SJJ134" s="277"/>
      <c r="SJK134" s="277"/>
      <c r="SJL134" s="277"/>
      <c r="SJM134" s="277"/>
      <c r="SJN134" s="277"/>
      <c r="SJO134" s="277"/>
      <c r="SJP134" s="277"/>
      <c r="SJQ134" s="277"/>
      <c r="SJR134" s="277"/>
      <c r="SJS134" s="277"/>
      <c r="SJT134" s="277"/>
      <c r="SJU134" s="277"/>
      <c r="SJV134" s="277"/>
      <c r="SJW134" s="277"/>
      <c r="SJX134" s="277"/>
      <c r="SJY134" s="277"/>
      <c r="SJZ134" s="277"/>
      <c r="SKA134" s="277"/>
      <c r="SKB134" s="277"/>
      <c r="SKC134" s="277"/>
      <c r="SKD134" s="277"/>
      <c r="SKE134" s="277"/>
      <c r="SKF134" s="277"/>
      <c r="SKG134" s="277"/>
      <c r="SKH134" s="277"/>
      <c r="SKI134" s="277"/>
      <c r="SKJ134" s="277"/>
      <c r="SKK134" s="277"/>
      <c r="SKL134" s="277"/>
      <c r="SKM134" s="277"/>
      <c r="SKN134" s="277"/>
      <c r="SKO134" s="277"/>
      <c r="SKP134" s="277"/>
      <c r="SKQ134" s="277"/>
      <c r="SKR134" s="277"/>
      <c r="SKS134" s="277"/>
      <c r="SKT134" s="277"/>
      <c r="SKU134" s="277"/>
      <c r="SKV134" s="277"/>
      <c r="SKW134" s="277"/>
      <c r="SKX134" s="277"/>
      <c r="SKY134" s="277"/>
      <c r="SKZ134" s="277"/>
      <c r="SLA134" s="277"/>
      <c r="SLB134" s="277"/>
      <c r="SLC134" s="277"/>
      <c r="SLD134" s="277"/>
      <c r="SLE134" s="277"/>
      <c r="SLF134" s="277"/>
      <c r="SLG134" s="277"/>
      <c r="SLH134" s="277"/>
      <c r="SLI134" s="277"/>
      <c r="SLJ134" s="277"/>
      <c r="SLK134" s="277"/>
      <c r="SLL134" s="277"/>
      <c r="SLM134" s="277"/>
      <c r="SLN134" s="277"/>
      <c r="SLO134" s="277"/>
      <c r="SLP134" s="277"/>
      <c r="SLQ134" s="277"/>
      <c r="SLR134" s="277"/>
      <c r="SLS134" s="277"/>
      <c r="SLT134" s="277"/>
      <c r="SLU134" s="277"/>
      <c r="SLV134" s="277"/>
      <c r="SLW134" s="277"/>
      <c r="SLX134" s="277"/>
      <c r="SLY134" s="277"/>
      <c r="SLZ134" s="277"/>
      <c r="SMA134" s="277"/>
      <c r="SMB134" s="277"/>
      <c r="SMC134" s="277"/>
      <c r="SMD134" s="277"/>
      <c r="SME134" s="277"/>
      <c r="SMF134" s="277"/>
      <c r="SMG134" s="277"/>
      <c r="SMH134" s="277"/>
      <c r="SMI134" s="277"/>
      <c r="SMJ134" s="277"/>
      <c r="SMK134" s="277"/>
      <c r="SML134" s="277"/>
      <c r="SMM134" s="277"/>
      <c r="SMN134" s="277"/>
      <c r="SMO134" s="277"/>
      <c r="SMP134" s="277"/>
      <c r="SMQ134" s="277"/>
      <c r="SMR134" s="277"/>
      <c r="SMS134" s="277"/>
      <c r="SMT134" s="277"/>
      <c r="SMU134" s="277"/>
      <c r="SMV134" s="277"/>
      <c r="SMW134" s="277"/>
      <c r="SMX134" s="277"/>
      <c r="SMY134" s="277"/>
      <c r="SMZ134" s="277"/>
      <c r="SNA134" s="277"/>
      <c r="SNB134" s="277"/>
      <c r="SNC134" s="277"/>
      <c r="SND134" s="277"/>
      <c r="SNE134" s="277"/>
      <c r="SNF134" s="277"/>
      <c r="SNG134" s="277"/>
      <c r="SNH134" s="277"/>
      <c r="SNI134" s="277"/>
      <c r="SNJ134" s="277"/>
      <c r="SNK134" s="277"/>
      <c r="SNL134" s="277"/>
      <c r="SNM134" s="277"/>
      <c r="SNN134" s="277"/>
      <c r="SNO134" s="277"/>
      <c r="SNP134" s="277"/>
      <c r="SNQ134" s="277"/>
      <c r="SNR134" s="277"/>
      <c r="SNS134" s="277"/>
      <c r="SNT134" s="277"/>
      <c r="SNU134" s="277"/>
      <c r="SNV134" s="277"/>
      <c r="SNW134" s="277"/>
      <c r="SNX134" s="277"/>
      <c r="SNY134" s="277"/>
      <c r="SNZ134" s="277"/>
      <c r="SOA134" s="277"/>
      <c r="SOB134" s="277"/>
      <c r="SOC134" s="277"/>
      <c r="SOD134" s="277"/>
      <c r="SOE134" s="277"/>
      <c r="SOF134" s="277"/>
      <c r="SOG134" s="277"/>
      <c r="SOH134" s="277"/>
      <c r="SOI134" s="277"/>
      <c r="SOJ134" s="277"/>
      <c r="SOK134" s="277"/>
      <c r="SOL134" s="277"/>
      <c r="SOM134" s="277"/>
      <c r="SON134" s="277"/>
      <c r="SOO134" s="277"/>
      <c r="SOP134" s="277"/>
      <c r="SOQ134" s="277"/>
      <c r="SOR134" s="277"/>
      <c r="SOS134" s="277"/>
      <c r="SOT134" s="277"/>
      <c r="SOU134" s="277"/>
      <c r="SOV134" s="277"/>
      <c r="SOW134" s="277"/>
      <c r="SOX134" s="277"/>
      <c r="SOY134" s="277"/>
      <c r="SOZ134" s="277"/>
      <c r="SPA134" s="277"/>
      <c r="SPB134" s="277"/>
      <c r="SPC134" s="277"/>
      <c r="SPD134" s="277"/>
      <c r="SPE134" s="277"/>
      <c r="SPF134" s="277"/>
      <c r="SPG134" s="277"/>
      <c r="SPH134" s="277"/>
      <c r="SPI134" s="277"/>
      <c r="SPJ134" s="277"/>
      <c r="SPK134" s="277"/>
      <c r="SPL134" s="277"/>
      <c r="SPM134" s="277"/>
      <c r="SPN134" s="277"/>
      <c r="SPO134" s="277"/>
      <c r="SPP134" s="277"/>
      <c r="SPQ134" s="277"/>
      <c r="SPR134" s="277"/>
      <c r="SPS134" s="277"/>
      <c r="SPT134" s="277"/>
      <c r="SPU134" s="277"/>
      <c r="SPV134" s="277"/>
      <c r="SPW134" s="277"/>
      <c r="SPX134" s="277"/>
      <c r="SPY134" s="277"/>
      <c r="SPZ134" s="277"/>
      <c r="SQA134" s="277"/>
      <c r="SQB134" s="277"/>
      <c r="SQC134" s="277"/>
      <c r="SQD134" s="277"/>
      <c r="SQE134" s="277"/>
      <c r="SQF134" s="277"/>
      <c r="SQG134" s="277"/>
      <c r="SQH134" s="277"/>
      <c r="SQI134" s="277"/>
      <c r="SQJ134" s="277"/>
      <c r="SQK134" s="277"/>
      <c r="SQL134" s="277"/>
      <c r="SQM134" s="277"/>
      <c r="SQN134" s="277"/>
      <c r="SQO134" s="277"/>
      <c r="SQP134" s="277"/>
      <c r="SQQ134" s="277"/>
      <c r="SQR134" s="277"/>
      <c r="SQS134" s="277"/>
      <c r="SQT134" s="277"/>
      <c r="SQU134" s="277"/>
      <c r="SQV134" s="277"/>
      <c r="SQW134" s="277"/>
      <c r="SQX134" s="277"/>
      <c r="SQY134" s="277"/>
      <c r="SQZ134" s="277"/>
      <c r="SRA134" s="277"/>
      <c r="SRB134" s="277"/>
      <c r="SRC134" s="277"/>
      <c r="SRD134" s="277"/>
      <c r="SRE134" s="277"/>
      <c r="SRF134" s="277"/>
      <c r="SRG134" s="277"/>
      <c r="SRH134" s="277"/>
      <c r="SRI134" s="277"/>
      <c r="SRJ134" s="277"/>
      <c r="SRK134" s="277"/>
      <c r="SRL134" s="277"/>
      <c r="SRM134" s="277"/>
      <c r="SRN134" s="277"/>
      <c r="SRO134" s="277"/>
      <c r="SRP134" s="277"/>
      <c r="SRQ134" s="277"/>
      <c r="SRR134" s="277"/>
      <c r="SRS134" s="277"/>
      <c r="SRT134" s="277"/>
      <c r="SRU134" s="277"/>
      <c r="SRV134" s="277"/>
      <c r="SRW134" s="277"/>
      <c r="SRX134" s="277"/>
      <c r="SRY134" s="277"/>
      <c r="SRZ134" s="277"/>
      <c r="SSA134" s="277"/>
      <c r="SSB134" s="277"/>
      <c r="SSC134" s="277"/>
      <c r="SSD134" s="277"/>
      <c r="SSE134" s="277"/>
      <c r="SSF134" s="277"/>
      <c r="SSG134" s="277"/>
      <c r="SSH134" s="277"/>
      <c r="SSI134" s="277"/>
      <c r="SSJ134" s="277"/>
      <c r="SSK134" s="277"/>
      <c r="SSL134" s="277"/>
      <c r="SSM134" s="277"/>
      <c r="SSN134" s="277"/>
      <c r="SSO134" s="277"/>
      <c r="SSP134" s="277"/>
      <c r="SSQ134" s="277"/>
      <c r="SSR134" s="277"/>
      <c r="SSS134" s="277"/>
      <c r="SST134" s="277"/>
      <c r="SSU134" s="277"/>
      <c r="SSV134" s="277"/>
      <c r="SSW134" s="277"/>
      <c r="SSX134" s="277"/>
      <c r="SSY134" s="277"/>
      <c r="SSZ134" s="277"/>
      <c r="STA134" s="277"/>
      <c r="STB134" s="277"/>
      <c r="STC134" s="277"/>
      <c r="STD134" s="277"/>
      <c r="STE134" s="277"/>
      <c r="STF134" s="277"/>
      <c r="STG134" s="277"/>
      <c r="STH134" s="277"/>
      <c r="STI134" s="277"/>
      <c r="STJ134" s="277"/>
      <c r="STK134" s="277"/>
      <c r="STL134" s="277"/>
      <c r="STM134" s="277"/>
      <c r="STN134" s="277"/>
      <c r="STO134" s="277"/>
      <c r="STP134" s="277"/>
      <c r="STQ134" s="277"/>
      <c r="STR134" s="277"/>
      <c r="STS134" s="277"/>
      <c r="STT134" s="277"/>
      <c r="STU134" s="277"/>
      <c r="STV134" s="277"/>
      <c r="STW134" s="277"/>
      <c r="STX134" s="277"/>
      <c r="STY134" s="277"/>
      <c r="STZ134" s="277"/>
      <c r="SUA134" s="277"/>
      <c r="SUB134" s="277"/>
      <c r="SUC134" s="277"/>
      <c r="SUD134" s="277"/>
      <c r="SUE134" s="277"/>
      <c r="SUF134" s="277"/>
      <c r="SUG134" s="277"/>
      <c r="SUH134" s="277"/>
      <c r="SUI134" s="277"/>
      <c r="SUJ134" s="277"/>
      <c r="SUK134" s="277"/>
      <c r="SUL134" s="277"/>
      <c r="SUM134" s="277"/>
      <c r="SUN134" s="277"/>
      <c r="SUO134" s="277"/>
      <c r="SUP134" s="277"/>
      <c r="SUQ134" s="277"/>
      <c r="SUR134" s="277"/>
      <c r="SUS134" s="277"/>
      <c r="SUT134" s="277"/>
      <c r="SUU134" s="277"/>
      <c r="SUV134" s="277"/>
      <c r="SUW134" s="277"/>
      <c r="SUX134" s="277"/>
      <c r="SUY134" s="277"/>
      <c r="SUZ134" s="277"/>
      <c r="SVA134" s="277"/>
      <c r="SVB134" s="277"/>
      <c r="SVC134" s="277"/>
      <c r="SVD134" s="277"/>
      <c r="SVE134" s="277"/>
      <c r="SVF134" s="277"/>
      <c r="SVG134" s="277"/>
      <c r="SVH134" s="277"/>
      <c r="SVI134" s="277"/>
      <c r="SVJ134" s="277"/>
      <c r="SVK134" s="277"/>
      <c r="SVL134" s="277"/>
      <c r="SVM134" s="277"/>
      <c r="SVN134" s="277"/>
      <c r="SVO134" s="277"/>
      <c r="SVP134" s="277"/>
      <c r="SVQ134" s="277"/>
      <c r="SVR134" s="277"/>
      <c r="SVS134" s="277"/>
      <c r="SVT134" s="277"/>
      <c r="SVU134" s="277"/>
      <c r="SVV134" s="277"/>
      <c r="SVW134" s="277"/>
      <c r="SVX134" s="277"/>
      <c r="SVY134" s="277"/>
      <c r="SVZ134" s="277"/>
      <c r="SWA134" s="277"/>
      <c r="SWB134" s="277"/>
      <c r="SWC134" s="277"/>
      <c r="SWD134" s="277"/>
      <c r="SWE134" s="277"/>
      <c r="SWF134" s="277"/>
      <c r="SWG134" s="277"/>
      <c r="SWH134" s="277"/>
      <c r="SWI134" s="277"/>
      <c r="SWJ134" s="277"/>
      <c r="SWK134" s="277"/>
      <c r="SWL134" s="277"/>
      <c r="SWM134" s="277"/>
      <c r="SWN134" s="277"/>
      <c r="SWO134" s="277"/>
      <c r="SWP134" s="277"/>
      <c r="SWQ134" s="277"/>
      <c r="SWR134" s="277"/>
      <c r="SWS134" s="277"/>
      <c r="SWT134" s="277"/>
      <c r="SWU134" s="277"/>
      <c r="SWV134" s="277"/>
      <c r="SWW134" s="277"/>
      <c r="SWX134" s="277"/>
      <c r="SWY134" s="277"/>
      <c r="SWZ134" s="277"/>
      <c r="SXA134" s="277"/>
      <c r="SXB134" s="277"/>
      <c r="SXC134" s="277"/>
      <c r="SXD134" s="277"/>
      <c r="SXE134" s="277"/>
      <c r="SXF134" s="277"/>
      <c r="SXG134" s="277"/>
      <c r="SXH134" s="277"/>
      <c r="SXI134" s="277"/>
      <c r="SXJ134" s="277"/>
      <c r="SXK134" s="277"/>
      <c r="SXL134" s="277"/>
      <c r="SXM134" s="277"/>
      <c r="SXN134" s="277"/>
      <c r="SXO134" s="277"/>
      <c r="SXP134" s="277"/>
      <c r="SXQ134" s="277"/>
      <c r="SXR134" s="277"/>
      <c r="SXS134" s="277"/>
      <c r="SXT134" s="277"/>
      <c r="SXU134" s="277"/>
      <c r="SXV134" s="277"/>
      <c r="SXW134" s="277"/>
      <c r="SXX134" s="277"/>
      <c r="SXY134" s="277"/>
      <c r="SXZ134" s="277"/>
      <c r="SYA134" s="277"/>
      <c r="SYB134" s="277"/>
      <c r="SYC134" s="277"/>
      <c r="SYD134" s="277"/>
      <c r="SYE134" s="277"/>
      <c r="SYF134" s="277"/>
      <c r="SYG134" s="277"/>
      <c r="SYH134" s="277"/>
      <c r="SYI134" s="277"/>
      <c r="SYJ134" s="277"/>
      <c r="SYK134" s="277"/>
      <c r="SYL134" s="277"/>
      <c r="SYM134" s="277"/>
      <c r="SYN134" s="277"/>
      <c r="SYO134" s="277"/>
      <c r="SYP134" s="277"/>
      <c r="SYQ134" s="277"/>
      <c r="SYR134" s="277"/>
      <c r="SYS134" s="277"/>
      <c r="SYT134" s="277"/>
      <c r="SYU134" s="277"/>
      <c r="SYV134" s="277"/>
      <c r="SYW134" s="277"/>
      <c r="SYX134" s="277"/>
      <c r="SYY134" s="277"/>
      <c r="SYZ134" s="277"/>
      <c r="SZA134" s="277"/>
      <c r="SZB134" s="277"/>
      <c r="SZC134" s="277"/>
      <c r="SZD134" s="277"/>
      <c r="SZE134" s="277"/>
      <c r="SZF134" s="277"/>
      <c r="SZG134" s="277"/>
      <c r="SZH134" s="277"/>
      <c r="SZI134" s="277"/>
      <c r="SZJ134" s="277"/>
      <c r="SZK134" s="277"/>
      <c r="SZL134" s="277"/>
      <c r="SZM134" s="277"/>
      <c r="SZN134" s="277"/>
      <c r="SZO134" s="277"/>
      <c r="SZP134" s="277"/>
      <c r="SZQ134" s="277"/>
      <c r="SZR134" s="277"/>
      <c r="SZS134" s="277"/>
      <c r="SZT134" s="277"/>
      <c r="SZU134" s="277"/>
      <c r="SZV134" s="277"/>
      <c r="SZW134" s="277"/>
      <c r="SZX134" s="277"/>
      <c r="SZY134" s="277"/>
      <c r="SZZ134" s="277"/>
      <c r="TAA134" s="277"/>
      <c r="TAB134" s="277"/>
      <c r="TAC134" s="277"/>
      <c r="TAD134" s="277"/>
      <c r="TAE134" s="277"/>
      <c r="TAF134" s="277"/>
      <c r="TAG134" s="277"/>
      <c r="TAH134" s="277"/>
      <c r="TAI134" s="277"/>
      <c r="TAJ134" s="277"/>
      <c r="TAK134" s="277"/>
      <c r="TAL134" s="277"/>
      <c r="TAM134" s="277"/>
      <c r="TAN134" s="277"/>
      <c r="TAO134" s="277"/>
      <c r="TAP134" s="277"/>
      <c r="TAQ134" s="277"/>
      <c r="TAR134" s="277"/>
      <c r="TAS134" s="277"/>
      <c r="TAT134" s="277"/>
      <c r="TAU134" s="277"/>
      <c r="TAV134" s="277"/>
      <c r="TAW134" s="277"/>
      <c r="TAX134" s="277"/>
      <c r="TAY134" s="277"/>
      <c r="TAZ134" s="277"/>
      <c r="TBA134" s="277"/>
      <c r="TBB134" s="277"/>
      <c r="TBC134" s="277"/>
      <c r="TBD134" s="277"/>
      <c r="TBE134" s="277"/>
      <c r="TBF134" s="277"/>
      <c r="TBG134" s="277"/>
      <c r="TBH134" s="277"/>
      <c r="TBI134" s="277"/>
      <c r="TBJ134" s="277"/>
      <c r="TBK134" s="277"/>
      <c r="TBL134" s="277"/>
      <c r="TBM134" s="277"/>
      <c r="TBN134" s="277"/>
      <c r="TBO134" s="277"/>
      <c r="TBP134" s="277"/>
      <c r="TBQ134" s="277"/>
      <c r="TBR134" s="277"/>
      <c r="TBS134" s="277"/>
      <c r="TBT134" s="277"/>
      <c r="TBU134" s="277"/>
      <c r="TBV134" s="277"/>
      <c r="TBW134" s="277"/>
      <c r="TBX134" s="277"/>
      <c r="TBY134" s="277"/>
      <c r="TBZ134" s="277"/>
      <c r="TCA134" s="277"/>
      <c r="TCB134" s="277"/>
      <c r="TCC134" s="277"/>
      <c r="TCD134" s="277"/>
      <c r="TCE134" s="277"/>
      <c r="TCF134" s="277"/>
      <c r="TCG134" s="277"/>
      <c r="TCH134" s="277"/>
      <c r="TCI134" s="277"/>
      <c r="TCJ134" s="277"/>
      <c r="TCK134" s="277"/>
      <c r="TCL134" s="277"/>
      <c r="TCM134" s="277"/>
      <c r="TCN134" s="277"/>
      <c r="TCO134" s="277"/>
      <c r="TCP134" s="277"/>
      <c r="TCQ134" s="277"/>
      <c r="TCR134" s="277"/>
      <c r="TCS134" s="277"/>
      <c r="TCT134" s="277"/>
      <c r="TCU134" s="277"/>
      <c r="TCV134" s="277"/>
      <c r="TCW134" s="277"/>
      <c r="TCX134" s="277"/>
      <c r="TCY134" s="277"/>
      <c r="TCZ134" s="277"/>
      <c r="TDA134" s="277"/>
      <c r="TDB134" s="277"/>
      <c r="TDC134" s="277"/>
      <c r="TDD134" s="277"/>
      <c r="TDE134" s="277"/>
      <c r="TDF134" s="277"/>
      <c r="TDG134" s="277"/>
      <c r="TDH134" s="277"/>
      <c r="TDI134" s="277"/>
      <c r="TDJ134" s="277"/>
      <c r="TDK134" s="277"/>
      <c r="TDL134" s="277"/>
      <c r="TDM134" s="277"/>
      <c r="TDN134" s="277"/>
      <c r="TDO134" s="277"/>
      <c r="TDP134" s="277"/>
      <c r="TDQ134" s="277"/>
      <c r="TDR134" s="277"/>
      <c r="TDS134" s="277"/>
      <c r="TDT134" s="277"/>
      <c r="TDU134" s="277"/>
      <c r="TDV134" s="277"/>
      <c r="TDW134" s="277"/>
      <c r="TDX134" s="277"/>
      <c r="TDY134" s="277"/>
      <c r="TDZ134" s="277"/>
      <c r="TEA134" s="277"/>
      <c r="TEB134" s="277"/>
      <c r="TEC134" s="277"/>
      <c r="TED134" s="277"/>
      <c r="TEE134" s="277"/>
      <c r="TEF134" s="277"/>
      <c r="TEG134" s="277"/>
      <c r="TEH134" s="277"/>
      <c r="TEI134" s="277"/>
      <c r="TEJ134" s="277"/>
      <c r="TEK134" s="277"/>
      <c r="TEL134" s="277"/>
      <c r="TEM134" s="277"/>
      <c r="TEN134" s="277"/>
      <c r="TEO134" s="277"/>
      <c r="TEP134" s="277"/>
      <c r="TEQ134" s="277"/>
      <c r="TER134" s="277"/>
      <c r="TES134" s="277"/>
      <c r="TET134" s="277"/>
      <c r="TEU134" s="277"/>
      <c r="TEV134" s="277"/>
      <c r="TEW134" s="277"/>
      <c r="TEX134" s="277"/>
      <c r="TEY134" s="277"/>
      <c r="TEZ134" s="277"/>
      <c r="TFA134" s="277"/>
      <c r="TFB134" s="277"/>
      <c r="TFC134" s="277"/>
      <c r="TFD134" s="277"/>
      <c r="TFE134" s="277"/>
      <c r="TFF134" s="277"/>
      <c r="TFG134" s="277"/>
      <c r="TFH134" s="277"/>
      <c r="TFI134" s="277"/>
      <c r="TFJ134" s="277"/>
      <c r="TFK134" s="277"/>
      <c r="TFL134" s="277"/>
      <c r="TFM134" s="277"/>
      <c r="TFN134" s="277"/>
      <c r="TFO134" s="277"/>
      <c r="TFP134" s="277"/>
      <c r="TFQ134" s="277"/>
      <c r="TFR134" s="277"/>
      <c r="TFS134" s="277"/>
      <c r="TFT134" s="277"/>
      <c r="TFU134" s="277"/>
      <c r="TFV134" s="277"/>
      <c r="TFW134" s="277"/>
      <c r="TFX134" s="277"/>
      <c r="TFY134" s="277"/>
      <c r="TFZ134" s="277"/>
      <c r="TGA134" s="277"/>
      <c r="TGB134" s="277"/>
      <c r="TGC134" s="277"/>
      <c r="TGD134" s="277"/>
      <c r="TGE134" s="277"/>
      <c r="TGF134" s="277"/>
      <c r="TGG134" s="277"/>
      <c r="TGH134" s="277"/>
      <c r="TGI134" s="277"/>
      <c r="TGJ134" s="277"/>
      <c r="TGK134" s="277"/>
      <c r="TGL134" s="277"/>
      <c r="TGM134" s="277"/>
      <c r="TGN134" s="277"/>
      <c r="TGO134" s="277"/>
      <c r="TGP134" s="277"/>
      <c r="TGQ134" s="277"/>
      <c r="TGR134" s="277"/>
      <c r="TGS134" s="277"/>
      <c r="TGT134" s="277"/>
      <c r="TGU134" s="277"/>
      <c r="TGV134" s="277"/>
      <c r="TGW134" s="277"/>
      <c r="TGX134" s="277"/>
      <c r="TGY134" s="277"/>
      <c r="TGZ134" s="277"/>
      <c r="THA134" s="277"/>
      <c r="THB134" s="277"/>
      <c r="THC134" s="277"/>
      <c r="THD134" s="277"/>
      <c r="THE134" s="277"/>
      <c r="THF134" s="277"/>
      <c r="THG134" s="277"/>
      <c r="THH134" s="277"/>
      <c r="THI134" s="277"/>
      <c r="THJ134" s="277"/>
      <c r="THK134" s="277"/>
      <c r="THL134" s="277"/>
      <c r="THM134" s="277"/>
      <c r="THN134" s="277"/>
      <c r="THO134" s="277"/>
      <c r="THP134" s="277"/>
      <c r="THQ134" s="277"/>
      <c r="THR134" s="277"/>
      <c r="THS134" s="277"/>
      <c r="THT134" s="277"/>
      <c r="THU134" s="277"/>
      <c r="THV134" s="277"/>
      <c r="THW134" s="277"/>
      <c r="THX134" s="277"/>
      <c r="THY134" s="277"/>
      <c r="THZ134" s="277"/>
      <c r="TIA134" s="277"/>
      <c r="TIB134" s="277"/>
      <c r="TIC134" s="277"/>
      <c r="TID134" s="277"/>
      <c r="TIE134" s="277"/>
      <c r="TIF134" s="277"/>
      <c r="TIG134" s="277"/>
      <c r="TIH134" s="277"/>
      <c r="TII134" s="277"/>
      <c r="TIJ134" s="277"/>
      <c r="TIK134" s="277"/>
      <c r="TIL134" s="277"/>
      <c r="TIM134" s="277"/>
      <c r="TIN134" s="277"/>
      <c r="TIO134" s="277"/>
      <c r="TIP134" s="277"/>
      <c r="TIQ134" s="277"/>
      <c r="TIR134" s="277"/>
      <c r="TIS134" s="277"/>
      <c r="TIT134" s="277"/>
      <c r="TIU134" s="277"/>
      <c r="TIV134" s="277"/>
      <c r="TIW134" s="277"/>
      <c r="TIX134" s="277"/>
      <c r="TIY134" s="277"/>
      <c r="TIZ134" s="277"/>
      <c r="TJA134" s="277"/>
      <c r="TJB134" s="277"/>
      <c r="TJC134" s="277"/>
      <c r="TJD134" s="277"/>
      <c r="TJE134" s="277"/>
      <c r="TJF134" s="277"/>
      <c r="TJG134" s="277"/>
      <c r="TJH134" s="277"/>
      <c r="TJI134" s="277"/>
      <c r="TJJ134" s="277"/>
      <c r="TJK134" s="277"/>
      <c r="TJL134" s="277"/>
      <c r="TJM134" s="277"/>
      <c r="TJN134" s="277"/>
      <c r="TJO134" s="277"/>
      <c r="TJP134" s="277"/>
      <c r="TJQ134" s="277"/>
      <c r="TJR134" s="277"/>
      <c r="TJS134" s="277"/>
      <c r="TJT134" s="277"/>
      <c r="TJU134" s="277"/>
      <c r="TJV134" s="277"/>
      <c r="TJW134" s="277"/>
      <c r="TJX134" s="277"/>
      <c r="TJY134" s="277"/>
      <c r="TJZ134" s="277"/>
      <c r="TKA134" s="277"/>
      <c r="TKB134" s="277"/>
      <c r="TKC134" s="277"/>
      <c r="TKD134" s="277"/>
      <c r="TKE134" s="277"/>
      <c r="TKF134" s="277"/>
      <c r="TKG134" s="277"/>
      <c r="TKH134" s="277"/>
      <c r="TKI134" s="277"/>
      <c r="TKJ134" s="277"/>
      <c r="TKK134" s="277"/>
      <c r="TKL134" s="277"/>
      <c r="TKM134" s="277"/>
      <c r="TKN134" s="277"/>
      <c r="TKO134" s="277"/>
      <c r="TKP134" s="277"/>
      <c r="TKQ134" s="277"/>
      <c r="TKR134" s="277"/>
      <c r="TKS134" s="277"/>
      <c r="TKT134" s="277"/>
      <c r="TKU134" s="277"/>
      <c r="TKV134" s="277"/>
      <c r="TKW134" s="277"/>
      <c r="TKX134" s="277"/>
      <c r="TKY134" s="277"/>
      <c r="TKZ134" s="277"/>
      <c r="TLA134" s="277"/>
      <c r="TLB134" s="277"/>
      <c r="TLC134" s="277"/>
      <c r="TLD134" s="277"/>
      <c r="TLE134" s="277"/>
      <c r="TLF134" s="277"/>
      <c r="TLG134" s="277"/>
      <c r="TLH134" s="277"/>
      <c r="TLI134" s="277"/>
      <c r="TLJ134" s="277"/>
      <c r="TLK134" s="277"/>
      <c r="TLL134" s="277"/>
      <c r="TLM134" s="277"/>
      <c r="TLN134" s="277"/>
      <c r="TLO134" s="277"/>
      <c r="TLP134" s="277"/>
      <c r="TLQ134" s="277"/>
      <c r="TLR134" s="277"/>
      <c r="TLS134" s="277"/>
      <c r="TLT134" s="277"/>
      <c r="TLU134" s="277"/>
      <c r="TLV134" s="277"/>
      <c r="TLW134" s="277"/>
      <c r="TLX134" s="277"/>
      <c r="TLY134" s="277"/>
      <c r="TLZ134" s="277"/>
      <c r="TMA134" s="277"/>
      <c r="TMB134" s="277"/>
      <c r="TMC134" s="277"/>
      <c r="TMD134" s="277"/>
      <c r="TME134" s="277"/>
      <c r="TMF134" s="277"/>
      <c r="TMG134" s="277"/>
      <c r="TMH134" s="277"/>
      <c r="TMI134" s="277"/>
      <c r="TMJ134" s="277"/>
      <c r="TMK134" s="277"/>
      <c r="TML134" s="277"/>
      <c r="TMM134" s="277"/>
      <c r="TMN134" s="277"/>
      <c r="TMO134" s="277"/>
      <c r="TMP134" s="277"/>
      <c r="TMQ134" s="277"/>
      <c r="TMR134" s="277"/>
      <c r="TMS134" s="277"/>
      <c r="TMT134" s="277"/>
      <c r="TMU134" s="277"/>
      <c r="TMV134" s="277"/>
      <c r="TMW134" s="277"/>
      <c r="TMX134" s="277"/>
      <c r="TMY134" s="277"/>
      <c r="TMZ134" s="277"/>
      <c r="TNA134" s="277"/>
      <c r="TNB134" s="277"/>
      <c r="TNC134" s="277"/>
      <c r="TND134" s="277"/>
      <c r="TNE134" s="277"/>
      <c r="TNF134" s="277"/>
      <c r="TNG134" s="277"/>
      <c r="TNH134" s="277"/>
      <c r="TNI134" s="277"/>
      <c r="TNJ134" s="277"/>
      <c r="TNK134" s="277"/>
      <c r="TNL134" s="277"/>
      <c r="TNM134" s="277"/>
      <c r="TNN134" s="277"/>
      <c r="TNO134" s="277"/>
      <c r="TNP134" s="277"/>
      <c r="TNQ134" s="277"/>
      <c r="TNR134" s="277"/>
      <c r="TNS134" s="277"/>
      <c r="TNT134" s="277"/>
      <c r="TNU134" s="277"/>
      <c r="TNV134" s="277"/>
      <c r="TNW134" s="277"/>
      <c r="TNX134" s="277"/>
      <c r="TNY134" s="277"/>
      <c r="TNZ134" s="277"/>
      <c r="TOA134" s="277"/>
      <c r="TOB134" s="277"/>
      <c r="TOC134" s="277"/>
      <c r="TOD134" s="277"/>
      <c r="TOE134" s="277"/>
      <c r="TOF134" s="277"/>
      <c r="TOG134" s="277"/>
      <c r="TOH134" s="277"/>
      <c r="TOI134" s="277"/>
      <c r="TOJ134" s="277"/>
      <c r="TOK134" s="277"/>
      <c r="TOL134" s="277"/>
      <c r="TOM134" s="277"/>
      <c r="TON134" s="277"/>
      <c r="TOO134" s="277"/>
      <c r="TOP134" s="277"/>
      <c r="TOQ134" s="277"/>
      <c r="TOR134" s="277"/>
      <c r="TOS134" s="277"/>
      <c r="TOT134" s="277"/>
      <c r="TOU134" s="277"/>
      <c r="TOV134" s="277"/>
      <c r="TOW134" s="277"/>
      <c r="TOX134" s="277"/>
      <c r="TOY134" s="277"/>
      <c r="TOZ134" s="277"/>
      <c r="TPA134" s="277"/>
      <c r="TPB134" s="277"/>
      <c r="TPC134" s="277"/>
      <c r="TPD134" s="277"/>
      <c r="TPE134" s="277"/>
      <c r="TPF134" s="277"/>
      <c r="TPG134" s="277"/>
      <c r="TPH134" s="277"/>
      <c r="TPI134" s="277"/>
      <c r="TPJ134" s="277"/>
      <c r="TPK134" s="277"/>
      <c r="TPL134" s="277"/>
      <c r="TPM134" s="277"/>
      <c r="TPN134" s="277"/>
      <c r="TPO134" s="277"/>
      <c r="TPP134" s="277"/>
      <c r="TPQ134" s="277"/>
      <c r="TPR134" s="277"/>
      <c r="TPS134" s="277"/>
      <c r="TPT134" s="277"/>
      <c r="TPU134" s="277"/>
      <c r="TPV134" s="277"/>
      <c r="TPW134" s="277"/>
      <c r="TPX134" s="277"/>
      <c r="TPY134" s="277"/>
      <c r="TPZ134" s="277"/>
      <c r="TQA134" s="277"/>
      <c r="TQB134" s="277"/>
      <c r="TQC134" s="277"/>
      <c r="TQD134" s="277"/>
      <c r="TQE134" s="277"/>
      <c r="TQF134" s="277"/>
      <c r="TQG134" s="277"/>
      <c r="TQH134" s="277"/>
      <c r="TQI134" s="277"/>
      <c r="TQJ134" s="277"/>
      <c r="TQK134" s="277"/>
      <c r="TQL134" s="277"/>
      <c r="TQM134" s="277"/>
      <c r="TQN134" s="277"/>
      <c r="TQO134" s="277"/>
      <c r="TQP134" s="277"/>
      <c r="TQQ134" s="277"/>
      <c r="TQR134" s="277"/>
      <c r="TQS134" s="277"/>
      <c r="TQT134" s="277"/>
      <c r="TQU134" s="277"/>
      <c r="TQV134" s="277"/>
      <c r="TQW134" s="277"/>
      <c r="TQX134" s="277"/>
      <c r="TQY134" s="277"/>
      <c r="TQZ134" s="277"/>
      <c r="TRA134" s="277"/>
      <c r="TRB134" s="277"/>
      <c r="TRC134" s="277"/>
      <c r="TRD134" s="277"/>
      <c r="TRE134" s="277"/>
      <c r="TRF134" s="277"/>
      <c r="TRG134" s="277"/>
      <c r="TRH134" s="277"/>
      <c r="TRI134" s="277"/>
      <c r="TRJ134" s="277"/>
      <c r="TRK134" s="277"/>
      <c r="TRL134" s="277"/>
      <c r="TRM134" s="277"/>
      <c r="TRN134" s="277"/>
      <c r="TRO134" s="277"/>
      <c r="TRP134" s="277"/>
      <c r="TRQ134" s="277"/>
      <c r="TRR134" s="277"/>
      <c r="TRS134" s="277"/>
      <c r="TRT134" s="277"/>
      <c r="TRU134" s="277"/>
      <c r="TRV134" s="277"/>
      <c r="TRW134" s="277"/>
      <c r="TRX134" s="277"/>
      <c r="TRY134" s="277"/>
      <c r="TRZ134" s="277"/>
      <c r="TSA134" s="277"/>
      <c r="TSB134" s="277"/>
      <c r="TSC134" s="277"/>
      <c r="TSD134" s="277"/>
      <c r="TSE134" s="277"/>
      <c r="TSF134" s="277"/>
      <c r="TSG134" s="277"/>
      <c r="TSH134" s="277"/>
      <c r="TSI134" s="277"/>
      <c r="TSJ134" s="277"/>
      <c r="TSK134" s="277"/>
      <c r="TSL134" s="277"/>
      <c r="TSM134" s="277"/>
      <c r="TSN134" s="277"/>
      <c r="TSO134" s="277"/>
      <c r="TSP134" s="277"/>
      <c r="TSQ134" s="277"/>
      <c r="TSR134" s="277"/>
      <c r="TSS134" s="277"/>
      <c r="TST134" s="277"/>
      <c r="TSU134" s="277"/>
      <c r="TSV134" s="277"/>
      <c r="TSW134" s="277"/>
      <c r="TSX134" s="277"/>
      <c r="TSY134" s="277"/>
      <c r="TSZ134" s="277"/>
      <c r="TTA134" s="277"/>
      <c r="TTB134" s="277"/>
      <c r="TTC134" s="277"/>
      <c r="TTD134" s="277"/>
      <c r="TTE134" s="277"/>
      <c r="TTF134" s="277"/>
      <c r="TTG134" s="277"/>
      <c r="TTH134" s="277"/>
      <c r="TTI134" s="277"/>
      <c r="TTJ134" s="277"/>
      <c r="TTK134" s="277"/>
      <c r="TTL134" s="277"/>
      <c r="TTM134" s="277"/>
      <c r="TTN134" s="277"/>
      <c r="TTO134" s="277"/>
      <c r="TTP134" s="277"/>
      <c r="TTQ134" s="277"/>
      <c r="TTR134" s="277"/>
      <c r="TTS134" s="277"/>
      <c r="TTT134" s="277"/>
      <c r="TTU134" s="277"/>
      <c r="TTV134" s="277"/>
      <c r="TTW134" s="277"/>
      <c r="TTX134" s="277"/>
      <c r="TTY134" s="277"/>
      <c r="TTZ134" s="277"/>
      <c r="TUA134" s="277"/>
      <c r="TUB134" s="277"/>
      <c r="TUC134" s="277"/>
      <c r="TUD134" s="277"/>
      <c r="TUE134" s="277"/>
      <c r="TUF134" s="277"/>
      <c r="TUG134" s="277"/>
      <c r="TUH134" s="277"/>
      <c r="TUI134" s="277"/>
      <c r="TUJ134" s="277"/>
      <c r="TUK134" s="277"/>
      <c r="TUL134" s="277"/>
      <c r="TUM134" s="277"/>
      <c r="TUN134" s="277"/>
      <c r="TUO134" s="277"/>
      <c r="TUP134" s="277"/>
      <c r="TUQ134" s="277"/>
      <c r="TUR134" s="277"/>
      <c r="TUS134" s="277"/>
      <c r="TUT134" s="277"/>
      <c r="TUU134" s="277"/>
      <c r="TUV134" s="277"/>
      <c r="TUW134" s="277"/>
      <c r="TUX134" s="277"/>
      <c r="TUY134" s="277"/>
      <c r="TUZ134" s="277"/>
      <c r="TVA134" s="277"/>
      <c r="TVB134" s="277"/>
      <c r="TVC134" s="277"/>
      <c r="TVD134" s="277"/>
      <c r="TVE134" s="277"/>
      <c r="TVF134" s="277"/>
      <c r="TVG134" s="277"/>
      <c r="TVH134" s="277"/>
      <c r="TVI134" s="277"/>
      <c r="TVJ134" s="277"/>
      <c r="TVK134" s="277"/>
      <c r="TVL134" s="277"/>
      <c r="TVM134" s="277"/>
      <c r="TVN134" s="277"/>
      <c r="TVO134" s="277"/>
      <c r="TVP134" s="277"/>
      <c r="TVQ134" s="277"/>
      <c r="TVR134" s="277"/>
      <c r="TVS134" s="277"/>
      <c r="TVT134" s="277"/>
      <c r="TVU134" s="277"/>
      <c r="TVV134" s="277"/>
      <c r="TVW134" s="277"/>
      <c r="TVX134" s="277"/>
      <c r="TVY134" s="277"/>
      <c r="TVZ134" s="277"/>
      <c r="TWA134" s="277"/>
      <c r="TWB134" s="277"/>
      <c r="TWC134" s="277"/>
      <c r="TWD134" s="277"/>
      <c r="TWE134" s="277"/>
      <c r="TWF134" s="277"/>
      <c r="TWG134" s="277"/>
      <c r="TWH134" s="277"/>
      <c r="TWI134" s="277"/>
      <c r="TWJ134" s="277"/>
      <c r="TWK134" s="277"/>
      <c r="TWL134" s="277"/>
      <c r="TWM134" s="277"/>
      <c r="TWN134" s="277"/>
      <c r="TWO134" s="277"/>
      <c r="TWP134" s="277"/>
      <c r="TWQ134" s="277"/>
      <c r="TWR134" s="277"/>
      <c r="TWS134" s="277"/>
      <c r="TWT134" s="277"/>
      <c r="TWU134" s="277"/>
      <c r="TWV134" s="277"/>
      <c r="TWW134" s="277"/>
      <c r="TWX134" s="277"/>
      <c r="TWY134" s="277"/>
      <c r="TWZ134" s="277"/>
      <c r="TXA134" s="277"/>
      <c r="TXB134" s="277"/>
      <c r="TXC134" s="277"/>
      <c r="TXD134" s="277"/>
      <c r="TXE134" s="277"/>
      <c r="TXF134" s="277"/>
      <c r="TXG134" s="277"/>
      <c r="TXH134" s="277"/>
      <c r="TXI134" s="277"/>
      <c r="TXJ134" s="277"/>
      <c r="TXK134" s="277"/>
      <c r="TXL134" s="277"/>
      <c r="TXM134" s="277"/>
      <c r="TXN134" s="277"/>
      <c r="TXO134" s="277"/>
      <c r="TXP134" s="277"/>
      <c r="TXQ134" s="277"/>
      <c r="TXR134" s="277"/>
      <c r="TXS134" s="277"/>
      <c r="TXT134" s="277"/>
      <c r="TXU134" s="277"/>
      <c r="TXV134" s="277"/>
      <c r="TXW134" s="277"/>
      <c r="TXX134" s="277"/>
      <c r="TXY134" s="277"/>
      <c r="TXZ134" s="277"/>
      <c r="TYA134" s="277"/>
      <c r="TYB134" s="277"/>
      <c r="TYC134" s="277"/>
      <c r="TYD134" s="277"/>
      <c r="TYE134" s="277"/>
      <c r="TYF134" s="277"/>
      <c r="TYG134" s="277"/>
      <c r="TYH134" s="277"/>
      <c r="TYI134" s="277"/>
      <c r="TYJ134" s="277"/>
      <c r="TYK134" s="277"/>
      <c r="TYL134" s="277"/>
      <c r="TYM134" s="277"/>
      <c r="TYN134" s="277"/>
      <c r="TYO134" s="277"/>
      <c r="TYP134" s="277"/>
      <c r="TYQ134" s="277"/>
      <c r="TYR134" s="277"/>
      <c r="TYS134" s="277"/>
      <c r="TYT134" s="277"/>
      <c r="TYU134" s="277"/>
      <c r="TYV134" s="277"/>
      <c r="TYW134" s="277"/>
      <c r="TYX134" s="277"/>
      <c r="TYY134" s="277"/>
      <c r="TYZ134" s="277"/>
      <c r="TZA134" s="277"/>
      <c r="TZB134" s="277"/>
      <c r="TZC134" s="277"/>
      <c r="TZD134" s="277"/>
      <c r="TZE134" s="277"/>
      <c r="TZF134" s="277"/>
      <c r="TZG134" s="277"/>
      <c r="TZH134" s="277"/>
      <c r="TZI134" s="277"/>
      <c r="TZJ134" s="277"/>
      <c r="TZK134" s="277"/>
      <c r="TZL134" s="277"/>
      <c r="TZM134" s="277"/>
      <c r="TZN134" s="277"/>
      <c r="TZO134" s="277"/>
      <c r="TZP134" s="277"/>
      <c r="TZQ134" s="277"/>
      <c r="TZR134" s="277"/>
      <c r="TZS134" s="277"/>
      <c r="TZT134" s="277"/>
      <c r="TZU134" s="277"/>
      <c r="TZV134" s="277"/>
      <c r="TZW134" s="277"/>
      <c r="TZX134" s="277"/>
      <c r="TZY134" s="277"/>
      <c r="TZZ134" s="277"/>
      <c r="UAA134" s="277"/>
      <c r="UAB134" s="277"/>
      <c r="UAC134" s="277"/>
      <c r="UAD134" s="277"/>
      <c r="UAE134" s="277"/>
      <c r="UAF134" s="277"/>
      <c r="UAG134" s="277"/>
      <c r="UAH134" s="277"/>
      <c r="UAI134" s="277"/>
      <c r="UAJ134" s="277"/>
      <c r="UAK134" s="277"/>
      <c r="UAL134" s="277"/>
      <c r="UAM134" s="277"/>
      <c r="UAN134" s="277"/>
      <c r="UAO134" s="277"/>
      <c r="UAP134" s="277"/>
      <c r="UAQ134" s="277"/>
      <c r="UAR134" s="277"/>
      <c r="UAS134" s="277"/>
      <c r="UAT134" s="277"/>
      <c r="UAU134" s="277"/>
      <c r="UAV134" s="277"/>
      <c r="UAW134" s="277"/>
      <c r="UAX134" s="277"/>
      <c r="UAY134" s="277"/>
      <c r="UAZ134" s="277"/>
      <c r="UBA134" s="277"/>
      <c r="UBB134" s="277"/>
      <c r="UBC134" s="277"/>
      <c r="UBD134" s="277"/>
      <c r="UBE134" s="277"/>
      <c r="UBF134" s="277"/>
      <c r="UBG134" s="277"/>
      <c r="UBH134" s="277"/>
      <c r="UBI134" s="277"/>
      <c r="UBJ134" s="277"/>
      <c r="UBK134" s="277"/>
      <c r="UBL134" s="277"/>
      <c r="UBM134" s="277"/>
      <c r="UBN134" s="277"/>
      <c r="UBO134" s="277"/>
      <c r="UBP134" s="277"/>
      <c r="UBQ134" s="277"/>
      <c r="UBR134" s="277"/>
      <c r="UBS134" s="277"/>
      <c r="UBT134" s="277"/>
      <c r="UBU134" s="277"/>
      <c r="UBV134" s="277"/>
      <c r="UBW134" s="277"/>
      <c r="UBX134" s="277"/>
      <c r="UBY134" s="277"/>
      <c r="UBZ134" s="277"/>
      <c r="UCA134" s="277"/>
      <c r="UCB134" s="277"/>
      <c r="UCC134" s="277"/>
      <c r="UCD134" s="277"/>
      <c r="UCE134" s="277"/>
      <c r="UCF134" s="277"/>
      <c r="UCG134" s="277"/>
      <c r="UCH134" s="277"/>
      <c r="UCI134" s="277"/>
      <c r="UCJ134" s="277"/>
      <c r="UCK134" s="277"/>
      <c r="UCL134" s="277"/>
      <c r="UCM134" s="277"/>
      <c r="UCN134" s="277"/>
      <c r="UCO134" s="277"/>
      <c r="UCP134" s="277"/>
      <c r="UCQ134" s="277"/>
      <c r="UCR134" s="277"/>
      <c r="UCS134" s="277"/>
      <c r="UCT134" s="277"/>
      <c r="UCU134" s="277"/>
      <c r="UCV134" s="277"/>
      <c r="UCW134" s="277"/>
      <c r="UCX134" s="277"/>
      <c r="UCY134" s="277"/>
      <c r="UCZ134" s="277"/>
      <c r="UDA134" s="277"/>
      <c r="UDB134" s="277"/>
      <c r="UDC134" s="277"/>
      <c r="UDD134" s="277"/>
      <c r="UDE134" s="277"/>
      <c r="UDF134" s="277"/>
      <c r="UDG134" s="277"/>
      <c r="UDH134" s="277"/>
      <c r="UDI134" s="277"/>
      <c r="UDJ134" s="277"/>
      <c r="UDK134" s="277"/>
      <c r="UDL134" s="277"/>
      <c r="UDM134" s="277"/>
      <c r="UDN134" s="277"/>
      <c r="UDO134" s="277"/>
      <c r="UDP134" s="277"/>
      <c r="UDQ134" s="277"/>
      <c r="UDR134" s="277"/>
      <c r="UDS134" s="277"/>
      <c r="UDT134" s="277"/>
      <c r="UDU134" s="277"/>
      <c r="UDV134" s="277"/>
      <c r="UDW134" s="277"/>
      <c r="UDX134" s="277"/>
      <c r="UDY134" s="277"/>
      <c r="UDZ134" s="277"/>
      <c r="UEA134" s="277"/>
      <c r="UEB134" s="277"/>
      <c r="UEC134" s="277"/>
      <c r="UED134" s="277"/>
      <c r="UEE134" s="277"/>
      <c r="UEF134" s="277"/>
      <c r="UEG134" s="277"/>
      <c r="UEH134" s="277"/>
      <c r="UEI134" s="277"/>
      <c r="UEJ134" s="277"/>
      <c r="UEK134" s="277"/>
      <c r="UEL134" s="277"/>
      <c r="UEM134" s="277"/>
      <c r="UEN134" s="277"/>
      <c r="UEO134" s="277"/>
      <c r="UEP134" s="277"/>
      <c r="UEQ134" s="277"/>
      <c r="UER134" s="277"/>
      <c r="UES134" s="277"/>
      <c r="UET134" s="277"/>
      <c r="UEU134" s="277"/>
      <c r="UEV134" s="277"/>
      <c r="UEW134" s="277"/>
      <c r="UEX134" s="277"/>
      <c r="UEY134" s="277"/>
      <c r="UEZ134" s="277"/>
      <c r="UFA134" s="277"/>
      <c r="UFB134" s="277"/>
      <c r="UFC134" s="277"/>
      <c r="UFD134" s="277"/>
      <c r="UFE134" s="277"/>
      <c r="UFF134" s="277"/>
      <c r="UFG134" s="277"/>
      <c r="UFH134" s="277"/>
      <c r="UFI134" s="277"/>
      <c r="UFJ134" s="277"/>
      <c r="UFK134" s="277"/>
      <c r="UFL134" s="277"/>
      <c r="UFM134" s="277"/>
      <c r="UFN134" s="277"/>
      <c r="UFO134" s="277"/>
      <c r="UFP134" s="277"/>
      <c r="UFQ134" s="277"/>
      <c r="UFR134" s="277"/>
      <c r="UFS134" s="277"/>
      <c r="UFT134" s="277"/>
      <c r="UFU134" s="277"/>
      <c r="UFV134" s="277"/>
      <c r="UFW134" s="277"/>
      <c r="UFX134" s="277"/>
      <c r="UFY134" s="277"/>
      <c r="UFZ134" s="277"/>
      <c r="UGA134" s="277"/>
      <c r="UGB134" s="277"/>
      <c r="UGC134" s="277"/>
      <c r="UGD134" s="277"/>
      <c r="UGE134" s="277"/>
      <c r="UGF134" s="277"/>
      <c r="UGG134" s="277"/>
      <c r="UGH134" s="277"/>
      <c r="UGI134" s="277"/>
      <c r="UGJ134" s="277"/>
      <c r="UGK134" s="277"/>
      <c r="UGL134" s="277"/>
      <c r="UGM134" s="277"/>
      <c r="UGN134" s="277"/>
      <c r="UGO134" s="277"/>
      <c r="UGP134" s="277"/>
      <c r="UGQ134" s="277"/>
      <c r="UGR134" s="277"/>
      <c r="UGS134" s="277"/>
      <c r="UGT134" s="277"/>
      <c r="UGU134" s="277"/>
      <c r="UGV134" s="277"/>
      <c r="UGW134" s="277"/>
      <c r="UGX134" s="277"/>
      <c r="UGY134" s="277"/>
      <c r="UGZ134" s="277"/>
      <c r="UHA134" s="277"/>
      <c r="UHB134" s="277"/>
      <c r="UHC134" s="277"/>
      <c r="UHD134" s="277"/>
      <c r="UHE134" s="277"/>
      <c r="UHF134" s="277"/>
      <c r="UHG134" s="277"/>
      <c r="UHH134" s="277"/>
      <c r="UHI134" s="277"/>
      <c r="UHJ134" s="277"/>
      <c r="UHK134" s="277"/>
      <c r="UHL134" s="277"/>
      <c r="UHM134" s="277"/>
      <c r="UHN134" s="277"/>
      <c r="UHO134" s="277"/>
      <c r="UHP134" s="277"/>
      <c r="UHQ134" s="277"/>
      <c r="UHR134" s="277"/>
      <c r="UHS134" s="277"/>
      <c r="UHT134" s="277"/>
      <c r="UHU134" s="277"/>
      <c r="UHV134" s="277"/>
      <c r="UHW134" s="277"/>
      <c r="UHX134" s="277"/>
      <c r="UHY134" s="277"/>
      <c r="UHZ134" s="277"/>
      <c r="UIA134" s="277"/>
      <c r="UIB134" s="277"/>
      <c r="UIC134" s="277"/>
      <c r="UID134" s="277"/>
      <c r="UIE134" s="277"/>
      <c r="UIF134" s="277"/>
      <c r="UIG134" s="277"/>
      <c r="UIH134" s="277"/>
      <c r="UII134" s="277"/>
      <c r="UIJ134" s="277"/>
      <c r="UIK134" s="277"/>
      <c r="UIL134" s="277"/>
      <c r="UIM134" s="277"/>
      <c r="UIN134" s="277"/>
      <c r="UIO134" s="277"/>
      <c r="UIP134" s="277"/>
      <c r="UIQ134" s="277"/>
      <c r="UIR134" s="277"/>
      <c r="UIS134" s="277"/>
      <c r="UIT134" s="277"/>
      <c r="UIU134" s="277"/>
      <c r="UIV134" s="277"/>
      <c r="UIW134" s="277"/>
      <c r="UIX134" s="277"/>
      <c r="UIY134" s="277"/>
      <c r="UIZ134" s="277"/>
      <c r="UJA134" s="277"/>
      <c r="UJB134" s="277"/>
      <c r="UJC134" s="277"/>
      <c r="UJD134" s="277"/>
      <c r="UJE134" s="277"/>
      <c r="UJF134" s="277"/>
      <c r="UJG134" s="277"/>
      <c r="UJH134" s="277"/>
      <c r="UJI134" s="277"/>
      <c r="UJJ134" s="277"/>
      <c r="UJK134" s="277"/>
      <c r="UJL134" s="277"/>
      <c r="UJM134" s="277"/>
      <c r="UJN134" s="277"/>
      <c r="UJO134" s="277"/>
      <c r="UJP134" s="277"/>
      <c r="UJQ134" s="277"/>
      <c r="UJR134" s="277"/>
      <c r="UJS134" s="277"/>
      <c r="UJT134" s="277"/>
      <c r="UJU134" s="277"/>
      <c r="UJV134" s="277"/>
      <c r="UJW134" s="277"/>
      <c r="UJX134" s="277"/>
      <c r="UJY134" s="277"/>
      <c r="UJZ134" s="277"/>
      <c r="UKA134" s="277"/>
      <c r="UKB134" s="277"/>
      <c r="UKC134" s="277"/>
      <c r="UKD134" s="277"/>
      <c r="UKE134" s="277"/>
      <c r="UKF134" s="277"/>
      <c r="UKG134" s="277"/>
      <c r="UKH134" s="277"/>
      <c r="UKI134" s="277"/>
      <c r="UKJ134" s="277"/>
      <c r="UKK134" s="277"/>
      <c r="UKL134" s="277"/>
      <c r="UKM134" s="277"/>
      <c r="UKN134" s="277"/>
      <c r="UKO134" s="277"/>
      <c r="UKP134" s="277"/>
      <c r="UKQ134" s="277"/>
      <c r="UKR134" s="277"/>
      <c r="UKS134" s="277"/>
      <c r="UKT134" s="277"/>
      <c r="UKU134" s="277"/>
      <c r="UKV134" s="277"/>
      <c r="UKW134" s="277"/>
      <c r="UKX134" s="277"/>
      <c r="UKY134" s="277"/>
      <c r="UKZ134" s="277"/>
      <c r="ULA134" s="277"/>
      <c r="ULB134" s="277"/>
      <c r="ULC134" s="277"/>
      <c r="ULD134" s="277"/>
      <c r="ULE134" s="277"/>
      <c r="ULF134" s="277"/>
      <c r="ULG134" s="277"/>
      <c r="ULH134" s="277"/>
      <c r="ULI134" s="277"/>
      <c r="ULJ134" s="277"/>
      <c r="ULK134" s="277"/>
      <c r="ULL134" s="277"/>
      <c r="ULM134" s="277"/>
      <c r="ULN134" s="277"/>
      <c r="ULO134" s="277"/>
      <c r="ULP134" s="277"/>
      <c r="ULQ134" s="277"/>
      <c r="ULR134" s="277"/>
      <c r="ULS134" s="277"/>
      <c r="ULT134" s="277"/>
      <c r="ULU134" s="277"/>
      <c r="ULV134" s="277"/>
      <c r="ULW134" s="277"/>
      <c r="ULX134" s="277"/>
      <c r="ULY134" s="277"/>
      <c r="ULZ134" s="277"/>
      <c r="UMA134" s="277"/>
      <c r="UMB134" s="277"/>
      <c r="UMC134" s="277"/>
      <c r="UMD134" s="277"/>
      <c r="UME134" s="277"/>
      <c r="UMF134" s="277"/>
      <c r="UMG134" s="277"/>
      <c r="UMH134" s="277"/>
      <c r="UMI134" s="277"/>
      <c r="UMJ134" s="277"/>
      <c r="UMK134" s="277"/>
      <c r="UML134" s="277"/>
      <c r="UMM134" s="277"/>
      <c r="UMN134" s="277"/>
      <c r="UMO134" s="277"/>
      <c r="UMP134" s="277"/>
      <c r="UMQ134" s="277"/>
      <c r="UMR134" s="277"/>
      <c r="UMS134" s="277"/>
      <c r="UMT134" s="277"/>
      <c r="UMU134" s="277"/>
      <c r="UMV134" s="277"/>
      <c r="UMW134" s="277"/>
      <c r="UMX134" s="277"/>
      <c r="UMY134" s="277"/>
      <c r="UMZ134" s="277"/>
      <c r="UNA134" s="277"/>
      <c r="UNB134" s="277"/>
      <c r="UNC134" s="277"/>
      <c r="UND134" s="277"/>
      <c r="UNE134" s="277"/>
      <c r="UNF134" s="277"/>
      <c r="UNG134" s="277"/>
      <c r="UNH134" s="277"/>
      <c r="UNI134" s="277"/>
      <c r="UNJ134" s="277"/>
      <c r="UNK134" s="277"/>
      <c r="UNL134" s="277"/>
      <c r="UNM134" s="277"/>
      <c r="UNN134" s="277"/>
      <c r="UNO134" s="277"/>
      <c r="UNP134" s="277"/>
      <c r="UNQ134" s="277"/>
      <c r="UNR134" s="277"/>
      <c r="UNS134" s="277"/>
      <c r="UNT134" s="277"/>
      <c r="UNU134" s="277"/>
      <c r="UNV134" s="277"/>
      <c r="UNW134" s="277"/>
      <c r="UNX134" s="277"/>
      <c r="UNY134" s="277"/>
      <c r="UNZ134" s="277"/>
      <c r="UOA134" s="277"/>
      <c r="UOB134" s="277"/>
      <c r="UOC134" s="277"/>
      <c r="UOD134" s="277"/>
      <c r="UOE134" s="277"/>
      <c r="UOF134" s="277"/>
      <c r="UOG134" s="277"/>
      <c r="UOH134" s="277"/>
      <c r="UOI134" s="277"/>
      <c r="UOJ134" s="277"/>
      <c r="UOK134" s="277"/>
      <c r="UOL134" s="277"/>
      <c r="UOM134" s="277"/>
      <c r="UON134" s="277"/>
      <c r="UOO134" s="277"/>
      <c r="UOP134" s="277"/>
      <c r="UOQ134" s="277"/>
      <c r="UOR134" s="277"/>
      <c r="UOS134" s="277"/>
      <c r="UOT134" s="277"/>
      <c r="UOU134" s="277"/>
      <c r="UOV134" s="277"/>
      <c r="UOW134" s="277"/>
      <c r="UOX134" s="277"/>
      <c r="UOY134" s="277"/>
      <c r="UOZ134" s="277"/>
      <c r="UPA134" s="277"/>
      <c r="UPB134" s="277"/>
      <c r="UPC134" s="277"/>
      <c r="UPD134" s="277"/>
      <c r="UPE134" s="277"/>
      <c r="UPF134" s="277"/>
      <c r="UPG134" s="277"/>
      <c r="UPH134" s="277"/>
      <c r="UPI134" s="277"/>
      <c r="UPJ134" s="277"/>
      <c r="UPK134" s="277"/>
      <c r="UPL134" s="277"/>
      <c r="UPM134" s="277"/>
      <c r="UPN134" s="277"/>
      <c r="UPO134" s="277"/>
      <c r="UPP134" s="277"/>
      <c r="UPQ134" s="277"/>
      <c r="UPR134" s="277"/>
      <c r="UPS134" s="277"/>
      <c r="UPT134" s="277"/>
      <c r="UPU134" s="277"/>
      <c r="UPV134" s="277"/>
      <c r="UPW134" s="277"/>
      <c r="UPX134" s="277"/>
      <c r="UPY134" s="277"/>
      <c r="UPZ134" s="277"/>
      <c r="UQA134" s="277"/>
      <c r="UQB134" s="277"/>
      <c r="UQC134" s="277"/>
      <c r="UQD134" s="277"/>
      <c r="UQE134" s="277"/>
      <c r="UQF134" s="277"/>
      <c r="UQG134" s="277"/>
      <c r="UQH134" s="277"/>
      <c r="UQI134" s="277"/>
      <c r="UQJ134" s="277"/>
      <c r="UQK134" s="277"/>
      <c r="UQL134" s="277"/>
      <c r="UQM134" s="277"/>
      <c r="UQN134" s="277"/>
      <c r="UQO134" s="277"/>
      <c r="UQP134" s="277"/>
      <c r="UQQ134" s="277"/>
      <c r="UQR134" s="277"/>
      <c r="UQS134" s="277"/>
      <c r="UQT134" s="277"/>
      <c r="UQU134" s="277"/>
      <c r="UQV134" s="277"/>
      <c r="UQW134" s="277"/>
      <c r="UQX134" s="277"/>
      <c r="UQY134" s="277"/>
      <c r="UQZ134" s="277"/>
      <c r="URA134" s="277"/>
      <c r="URB134" s="277"/>
      <c r="URC134" s="277"/>
      <c r="URD134" s="277"/>
      <c r="URE134" s="277"/>
      <c r="URF134" s="277"/>
      <c r="URG134" s="277"/>
      <c r="URH134" s="277"/>
      <c r="URI134" s="277"/>
      <c r="URJ134" s="277"/>
      <c r="URK134" s="277"/>
      <c r="URL134" s="277"/>
      <c r="URM134" s="277"/>
      <c r="URN134" s="277"/>
      <c r="URO134" s="277"/>
      <c r="URP134" s="277"/>
      <c r="URQ134" s="277"/>
      <c r="URR134" s="277"/>
      <c r="URS134" s="277"/>
      <c r="URT134" s="277"/>
      <c r="URU134" s="277"/>
      <c r="URV134" s="277"/>
      <c r="URW134" s="277"/>
      <c r="URX134" s="277"/>
      <c r="URY134" s="277"/>
      <c r="URZ134" s="277"/>
      <c r="USA134" s="277"/>
      <c r="USB134" s="277"/>
      <c r="USC134" s="277"/>
      <c r="USD134" s="277"/>
      <c r="USE134" s="277"/>
      <c r="USF134" s="277"/>
      <c r="USG134" s="277"/>
      <c r="USH134" s="277"/>
      <c r="USI134" s="277"/>
      <c r="USJ134" s="277"/>
      <c r="USK134" s="277"/>
      <c r="USL134" s="277"/>
      <c r="USM134" s="277"/>
      <c r="USN134" s="277"/>
      <c r="USO134" s="277"/>
      <c r="USP134" s="277"/>
      <c r="USQ134" s="277"/>
      <c r="USR134" s="277"/>
      <c r="USS134" s="277"/>
      <c r="UST134" s="277"/>
      <c r="USU134" s="277"/>
      <c r="USV134" s="277"/>
      <c r="USW134" s="277"/>
      <c r="USX134" s="277"/>
      <c r="USY134" s="277"/>
      <c r="USZ134" s="277"/>
      <c r="UTA134" s="277"/>
      <c r="UTB134" s="277"/>
      <c r="UTC134" s="277"/>
      <c r="UTD134" s="277"/>
      <c r="UTE134" s="277"/>
      <c r="UTF134" s="277"/>
      <c r="UTG134" s="277"/>
      <c r="UTH134" s="277"/>
      <c r="UTI134" s="277"/>
      <c r="UTJ134" s="277"/>
      <c r="UTK134" s="277"/>
      <c r="UTL134" s="277"/>
      <c r="UTM134" s="277"/>
      <c r="UTN134" s="277"/>
      <c r="UTO134" s="277"/>
      <c r="UTP134" s="277"/>
      <c r="UTQ134" s="277"/>
      <c r="UTR134" s="277"/>
      <c r="UTS134" s="277"/>
      <c r="UTT134" s="277"/>
      <c r="UTU134" s="277"/>
      <c r="UTV134" s="277"/>
      <c r="UTW134" s="277"/>
      <c r="UTX134" s="277"/>
      <c r="UTY134" s="277"/>
      <c r="UTZ134" s="277"/>
      <c r="UUA134" s="277"/>
      <c r="UUB134" s="277"/>
      <c r="UUC134" s="277"/>
      <c r="UUD134" s="277"/>
      <c r="UUE134" s="277"/>
      <c r="UUF134" s="277"/>
      <c r="UUG134" s="277"/>
      <c r="UUH134" s="277"/>
      <c r="UUI134" s="277"/>
      <c r="UUJ134" s="277"/>
      <c r="UUK134" s="277"/>
      <c r="UUL134" s="277"/>
      <c r="UUM134" s="277"/>
      <c r="UUN134" s="277"/>
      <c r="UUO134" s="277"/>
      <c r="UUP134" s="277"/>
      <c r="UUQ134" s="277"/>
      <c r="UUR134" s="277"/>
      <c r="UUS134" s="277"/>
      <c r="UUT134" s="277"/>
      <c r="UUU134" s="277"/>
      <c r="UUV134" s="277"/>
      <c r="UUW134" s="277"/>
      <c r="UUX134" s="277"/>
      <c r="UUY134" s="277"/>
      <c r="UUZ134" s="277"/>
      <c r="UVA134" s="277"/>
      <c r="UVB134" s="277"/>
      <c r="UVC134" s="277"/>
      <c r="UVD134" s="277"/>
      <c r="UVE134" s="277"/>
      <c r="UVF134" s="277"/>
      <c r="UVG134" s="277"/>
      <c r="UVH134" s="277"/>
      <c r="UVI134" s="277"/>
      <c r="UVJ134" s="277"/>
      <c r="UVK134" s="277"/>
      <c r="UVL134" s="277"/>
      <c r="UVM134" s="277"/>
      <c r="UVN134" s="277"/>
      <c r="UVO134" s="277"/>
      <c r="UVP134" s="277"/>
      <c r="UVQ134" s="277"/>
      <c r="UVR134" s="277"/>
      <c r="UVS134" s="277"/>
      <c r="UVT134" s="277"/>
      <c r="UVU134" s="277"/>
      <c r="UVV134" s="277"/>
      <c r="UVW134" s="277"/>
      <c r="UVX134" s="277"/>
      <c r="UVY134" s="277"/>
      <c r="UVZ134" s="277"/>
      <c r="UWA134" s="277"/>
      <c r="UWB134" s="277"/>
      <c r="UWC134" s="277"/>
      <c r="UWD134" s="277"/>
      <c r="UWE134" s="277"/>
      <c r="UWF134" s="277"/>
      <c r="UWG134" s="277"/>
      <c r="UWH134" s="277"/>
      <c r="UWI134" s="277"/>
      <c r="UWJ134" s="277"/>
      <c r="UWK134" s="277"/>
      <c r="UWL134" s="277"/>
      <c r="UWM134" s="277"/>
      <c r="UWN134" s="277"/>
      <c r="UWO134" s="277"/>
      <c r="UWP134" s="277"/>
      <c r="UWQ134" s="277"/>
      <c r="UWR134" s="277"/>
      <c r="UWS134" s="277"/>
      <c r="UWT134" s="277"/>
      <c r="UWU134" s="277"/>
      <c r="UWV134" s="277"/>
      <c r="UWW134" s="277"/>
      <c r="UWX134" s="277"/>
      <c r="UWY134" s="277"/>
      <c r="UWZ134" s="277"/>
      <c r="UXA134" s="277"/>
      <c r="UXB134" s="277"/>
      <c r="UXC134" s="277"/>
      <c r="UXD134" s="277"/>
      <c r="UXE134" s="277"/>
      <c r="UXF134" s="277"/>
      <c r="UXG134" s="277"/>
      <c r="UXH134" s="277"/>
      <c r="UXI134" s="277"/>
      <c r="UXJ134" s="277"/>
      <c r="UXK134" s="277"/>
      <c r="UXL134" s="277"/>
      <c r="UXM134" s="277"/>
      <c r="UXN134" s="277"/>
      <c r="UXO134" s="277"/>
      <c r="UXP134" s="277"/>
      <c r="UXQ134" s="277"/>
      <c r="UXR134" s="277"/>
      <c r="UXS134" s="277"/>
      <c r="UXT134" s="277"/>
      <c r="UXU134" s="277"/>
      <c r="UXV134" s="277"/>
      <c r="UXW134" s="277"/>
      <c r="UXX134" s="277"/>
      <c r="UXY134" s="277"/>
      <c r="UXZ134" s="277"/>
      <c r="UYA134" s="277"/>
      <c r="UYB134" s="277"/>
      <c r="UYC134" s="277"/>
      <c r="UYD134" s="277"/>
      <c r="UYE134" s="277"/>
      <c r="UYF134" s="277"/>
      <c r="UYG134" s="277"/>
      <c r="UYH134" s="277"/>
      <c r="UYI134" s="277"/>
      <c r="UYJ134" s="277"/>
      <c r="UYK134" s="277"/>
      <c r="UYL134" s="277"/>
      <c r="UYM134" s="277"/>
      <c r="UYN134" s="277"/>
      <c r="UYO134" s="277"/>
      <c r="UYP134" s="277"/>
      <c r="UYQ134" s="277"/>
      <c r="UYR134" s="277"/>
      <c r="UYS134" s="277"/>
      <c r="UYT134" s="277"/>
      <c r="UYU134" s="277"/>
      <c r="UYV134" s="277"/>
      <c r="UYW134" s="277"/>
      <c r="UYX134" s="277"/>
      <c r="UYY134" s="277"/>
      <c r="UYZ134" s="277"/>
      <c r="UZA134" s="277"/>
      <c r="UZB134" s="277"/>
      <c r="UZC134" s="277"/>
      <c r="UZD134" s="277"/>
      <c r="UZE134" s="277"/>
      <c r="UZF134" s="277"/>
      <c r="UZG134" s="277"/>
      <c r="UZH134" s="277"/>
      <c r="UZI134" s="277"/>
      <c r="UZJ134" s="277"/>
      <c r="UZK134" s="277"/>
      <c r="UZL134" s="277"/>
      <c r="UZM134" s="277"/>
      <c r="UZN134" s="277"/>
      <c r="UZO134" s="277"/>
      <c r="UZP134" s="277"/>
      <c r="UZQ134" s="277"/>
      <c r="UZR134" s="277"/>
      <c r="UZS134" s="277"/>
      <c r="UZT134" s="277"/>
      <c r="UZU134" s="277"/>
      <c r="UZV134" s="277"/>
      <c r="UZW134" s="277"/>
      <c r="UZX134" s="277"/>
      <c r="UZY134" s="277"/>
      <c r="UZZ134" s="277"/>
      <c r="VAA134" s="277"/>
      <c r="VAB134" s="277"/>
      <c r="VAC134" s="277"/>
      <c r="VAD134" s="277"/>
      <c r="VAE134" s="277"/>
      <c r="VAF134" s="277"/>
      <c r="VAG134" s="277"/>
      <c r="VAH134" s="277"/>
      <c r="VAI134" s="277"/>
      <c r="VAJ134" s="277"/>
      <c r="VAK134" s="277"/>
      <c r="VAL134" s="277"/>
      <c r="VAM134" s="277"/>
      <c r="VAN134" s="277"/>
      <c r="VAO134" s="277"/>
      <c r="VAP134" s="277"/>
      <c r="VAQ134" s="277"/>
      <c r="VAR134" s="277"/>
      <c r="VAS134" s="277"/>
      <c r="VAT134" s="277"/>
      <c r="VAU134" s="277"/>
      <c r="VAV134" s="277"/>
      <c r="VAW134" s="277"/>
      <c r="VAX134" s="277"/>
      <c r="VAY134" s="277"/>
      <c r="VAZ134" s="277"/>
      <c r="VBA134" s="277"/>
      <c r="VBB134" s="277"/>
      <c r="VBC134" s="277"/>
      <c r="VBD134" s="277"/>
      <c r="VBE134" s="277"/>
      <c r="VBF134" s="277"/>
      <c r="VBG134" s="277"/>
      <c r="VBH134" s="277"/>
      <c r="VBI134" s="277"/>
      <c r="VBJ134" s="277"/>
      <c r="VBK134" s="277"/>
      <c r="VBL134" s="277"/>
      <c r="VBM134" s="277"/>
      <c r="VBN134" s="277"/>
      <c r="VBO134" s="277"/>
      <c r="VBP134" s="277"/>
      <c r="VBQ134" s="277"/>
      <c r="VBR134" s="277"/>
      <c r="VBS134" s="277"/>
      <c r="VBT134" s="277"/>
      <c r="VBU134" s="277"/>
      <c r="VBV134" s="277"/>
      <c r="VBW134" s="277"/>
      <c r="VBX134" s="277"/>
      <c r="VBY134" s="277"/>
      <c r="VBZ134" s="277"/>
      <c r="VCA134" s="277"/>
      <c r="VCB134" s="277"/>
      <c r="VCC134" s="277"/>
      <c r="VCD134" s="277"/>
      <c r="VCE134" s="277"/>
      <c r="VCF134" s="277"/>
      <c r="VCG134" s="277"/>
      <c r="VCH134" s="277"/>
      <c r="VCI134" s="277"/>
      <c r="VCJ134" s="277"/>
      <c r="VCK134" s="277"/>
      <c r="VCL134" s="277"/>
      <c r="VCM134" s="277"/>
      <c r="VCN134" s="277"/>
      <c r="VCO134" s="277"/>
      <c r="VCP134" s="277"/>
      <c r="VCQ134" s="277"/>
      <c r="VCR134" s="277"/>
      <c r="VCS134" s="277"/>
      <c r="VCT134" s="277"/>
      <c r="VCU134" s="277"/>
      <c r="VCV134" s="277"/>
      <c r="VCW134" s="277"/>
      <c r="VCX134" s="277"/>
      <c r="VCY134" s="277"/>
      <c r="VCZ134" s="277"/>
      <c r="VDA134" s="277"/>
      <c r="VDB134" s="277"/>
      <c r="VDC134" s="277"/>
      <c r="VDD134" s="277"/>
      <c r="VDE134" s="277"/>
      <c r="VDF134" s="277"/>
      <c r="VDG134" s="277"/>
      <c r="VDH134" s="277"/>
      <c r="VDI134" s="277"/>
      <c r="VDJ134" s="277"/>
      <c r="VDK134" s="277"/>
      <c r="VDL134" s="277"/>
      <c r="VDM134" s="277"/>
      <c r="VDN134" s="277"/>
      <c r="VDO134" s="277"/>
      <c r="VDP134" s="277"/>
      <c r="VDQ134" s="277"/>
      <c r="VDR134" s="277"/>
      <c r="VDS134" s="277"/>
      <c r="VDT134" s="277"/>
      <c r="VDU134" s="277"/>
      <c r="VDV134" s="277"/>
      <c r="VDW134" s="277"/>
      <c r="VDX134" s="277"/>
      <c r="VDY134" s="277"/>
      <c r="VDZ134" s="277"/>
      <c r="VEA134" s="277"/>
      <c r="VEB134" s="277"/>
      <c r="VEC134" s="277"/>
      <c r="VED134" s="277"/>
      <c r="VEE134" s="277"/>
      <c r="VEF134" s="277"/>
      <c r="VEG134" s="277"/>
      <c r="VEH134" s="277"/>
      <c r="VEI134" s="277"/>
      <c r="VEJ134" s="277"/>
      <c r="VEK134" s="277"/>
      <c r="VEL134" s="277"/>
      <c r="VEM134" s="277"/>
      <c r="VEN134" s="277"/>
      <c r="VEO134" s="277"/>
      <c r="VEP134" s="277"/>
      <c r="VEQ134" s="277"/>
      <c r="VER134" s="277"/>
      <c r="VES134" s="277"/>
      <c r="VET134" s="277"/>
      <c r="VEU134" s="277"/>
      <c r="VEV134" s="277"/>
      <c r="VEW134" s="277"/>
      <c r="VEX134" s="277"/>
      <c r="VEY134" s="277"/>
      <c r="VEZ134" s="277"/>
      <c r="VFA134" s="277"/>
      <c r="VFB134" s="277"/>
      <c r="VFC134" s="277"/>
      <c r="VFD134" s="277"/>
      <c r="VFE134" s="277"/>
      <c r="VFF134" s="277"/>
      <c r="VFG134" s="277"/>
      <c r="VFH134" s="277"/>
      <c r="VFI134" s="277"/>
      <c r="VFJ134" s="277"/>
      <c r="VFK134" s="277"/>
      <c r="VFL134" s="277"/>
      <c r="VFM134" s="277"/>
      <c r="VFN134" s="277"/>
      <c r="VFO134" s="277"/>
      <c r="VFP134" s="277"/>
      <c r="VFQ134" s="277"/>
      <c r="VFR134" s="277"/>
      <c r="VFS134" s="277"/>
      <c r="VFT134" s="277"/>
      <c r="VFU134" s="277"/>
      <c r="VFV134" s="277"/>
      <c r="VFW134" s="277"/>
      <c r="VFX134" s="277"/>
      <c r="VFY134" s="277"/>
      <c r="VFZ134" s="277"/>
      <c r="VGA134" s="277"/>
      <c r="VGB134" s="277"/>
      <c r="VGC134" s="277"/>
      <c r="VGD134" s="277"/>
      <c r="VGE134" s="277"/>
      <c r="VGF134" s="277"/>
      <c r="VGG134" s="277"/>
      <c r="VGH134" s="277"/>
      <c r="VGI134" s="277"/>
      <c r="VGJ134" s="277"/>
      <c r="VGK134" s="277"/>
      <c r="VGL134" s="277"/>
      <c r="VGM134" s="277"/>
      <c r="VGN134" s="277"/>
      <c r="VGO134" s="277"/>
      <c r="VGP134" s="277"/>
      <c r="VGQ134" s="277"/>
      <c r="VGR134" s="277"/>
      <c r="VGS134" s="277"/>
      <c r="VGT134" s="277"/>
      <c r="VGU134" s="277"/>
      <c r="VGV134" s="277"/>
      <c r="VGW134" s="277"/>
      <c r="VGX134" s="277"/>
      <c r="VGY134" s="277"/>
      <c r="VGZ134" s="277"/>
      <c r="VHA134" s="277"/>
      <c r="VHB134" s="277"/>
      <c r="VHC134" s="277"/>
      <c r="VHD134" s="277"/>
      <c r="VHE134" s="277"/>
      <c r="VHF134" s="277"/>
      <c r="VHG134" s="277"/>
      <c r="VHH134" s="277"/>
      <c r="VHI134" s="277"/>
      <c r="VHJ134" s="277"/>
      <c r="VHK134" s="277"/>
      <c r="VHL134" s="277"/>
      <c r="VHM134" s="277"/>
      <c r="VHN134" s="277"/>
      <c r="VHO134" s="277"/>
      <c r="VHP134" s="277"/>
      <c r="VHQ134" s="277"/>
      <c r="VHR134" s="277"/>
      <c r="VHS134" s="277"/>
      <c r="VHT134" s="277"/>
      <c r="VHU134" s="277"/>
      <c r="VHV134" s="277"/>
      <c r="VHW134" s="277"/>
      <c r="VHX134" s="277"/>
      <c r="VHY134" s="277"/>
      <c r="VHZ134" s="277"/>
      <c r="VIA134" s="277"/>
      <c r="VIB134" s="277"/>
      <c r="VIC134" s="277"/>
      <c r="VID134" s="277"/>
      <c r="VIE134" s="277"/>
      <c r="VIF134" s="277"/>
      <c r="VIG134" s="277"/>
      <c r="VIH134" s="277"/>
      <c r="VII134" s="277"/>
      <c r="VIJ134" s="277"/>
      <c r="VIK134" s="277"/>
      <c r="VIL134" s="277"/>
      <c r="VIM134" s="277"/>
      <c r="VIN134" s="277"/>
      <c r="VIO134" s="277"/>
      <c r="VIP134" s="277"/>
      <c r="VIQ134" s="277"/>
      <c r="VIR134" s="277"/>
      <c r="VIS134" s="277"/>
      <c r="VIT134" s="277"/>
      <c r="VIU134" s="277"/>
      <c r="VIV134" s="277"/>
      <c r="VIW134" s="277"/>
      <c r="VIX134" s="277"/>
      <c r="VIY134" s="277"/>
      <c r="VIZ134" s="277"/>
      <c r="VJA134" s="277"/>
      <c r="VJB134" s="277"/>
      <c r="VJC134" s="277"/>
      <c r="VJD134" s="277"/>
      <c r="VJE134" s="277"/>
      <c r="VJF134" s="277"/>
      <c r="VJG134" s="277"/>
      <c r="VJH134" s="277"/>
      <c r="VJI134" s="277"/>
      <c r="VJJ134" s="277"/>
      <c r="VJK134" s="277"/>
      <c r="VJL134" s="277"/>
      <c r="VJM134" s="277"/>
      <c r="VJN134" s="277"/>
      <c r="VJO134" s="277"/>
      <c r="VJP134" s="277"/>
      <c r="VJQ134" s="277"/>
      <c r="VJR134" s="277"/>
      <c r="VJS134" s="277"/>
      <c r="VJT134" s="277"/>
      <c r="VJU134" s="277"/>
      <c r="VJV134" s="277"/>
      <c r="VJW134" s="277"/>
      <c r="VJX134" s="277"/>
      <c r="VJY134" s="277"/>
      <c r="VJZ134" s="277"/>
      <c r="VKA134" s="277"/>
      <c r="VKB134" s="277"/>
      <c r="VKC134" s="277"/>
      <c r="VKD134" s="277"/>
      <c r="VKE134" s="277"/>
      <c r="VKF134" s="277"/>
      <c r="VKG134" s="277"/>
      <c r="VKH134" s="277"/>
      <c r="VKI134" s="277"/>
      <c r="VKJ134" s="277"/>
      <c r="VKK134" s="277"/>
      <c r="VKL134" s="277"/>
      <c r="VKM134" s="277"/>
      <c r="VKN134" s="277"/>
      <c r="VKO134" s="277"/>
      <c r="VKP134" s="277"/>
      <c r="VKQ134" s="277"/>
      <c r="VKR134" s="277"/>
      <c r="VKS134" s="277"/>
      <c r="VKT134" s="277"/>
      <c r="VKU134" s="277"/>
      <c r="VKV134" s="277"/>
      <c r="VKW134" s="277"/>
      <c r="VKX134" s="277"/>
      <c r="VKY134" s="277"/>
      <c r="VKZ134" s="277"/>
      <c r="VLA134" s="277"/>
      <c r="VLB134" s="277"/>
      <c r="VLC134" s="277"/>
      <c r="VLD134" s="277"/>
      <c r="VLE134" s="277"/>
      <c r="VLF134" s="277"/>
      <c r="VLG134" s="277"/>
      <c r="VLH134" s="277"/>
      <c r="VLI134" s="277"/>
      <c r="VLJ134" s="277"/>
      <c r="VLK134" s="277"/>
      <c r="VLL134" s="277"/>
      <c r="VLM134" s="277"/>
      <c r="VLN134" s="277"/>
      <c r="VLO134" s="277"/>
      <c r="VLP134" s="277"/>
      <c r="VLQ134" s="277"/>
      <c r="VLR134" s="277"/>
      <c r="VLS134" s="277"/>
      <c r="VLT134" s="277"/>
      <c r="VLU134" s="277"/>
      <c r="VLV134" s="277"/>
      <c r="VLW134" s="277"/>
      <c r="VLX134" s="277"/>
      <c r="VLY134" s="277"/>
      <c r="VLZ134" s="277"/>
      <c r="VMA134" s="277"/>
      <c r="VMB134" s="277"/>
      <c r="VMC134" s="277"/>
      <c r="VMD134" s="277"/>
      <c r="VME134" s="277"/>
      <c r="VMF134" s="277"/>
      <c r="VMG134" s="277"/>
      <c r="VMH134" s="277"/>
      <c r="VMI134" s="277"/>
      <c r="VMJ134" s="277"/>
      <c r="VMK134" s="277"/>
      <c r="VML134" s="277"/>
      <c r="VMM134" s="277"/>
      <c r="VMN134" s="277"/>
      <c r="VMO134" s="277"/>
      <c r="VMP134" s="277"/>
      <c r="VMQ134" s="277"/>
      <c r="VMR134" s="277"/>
      <c r="VMS134" s="277"/>
      <c r="VMT134" s="277"/>
      <c r="VMU134" s="277"/>
      <c r="VMV134" s="277"/>
      <c r="VMW134" s="277"/>
      <c r="VMX134" s="277"/>
      <c r="VMY134" s="277"/>
      <c r="VMZ134" s="277"/>
      <c r="VNA134" s="277"/>
      <c r="VNB134" s="277"/>
      <c r="VNC134" s="277"/>
      <c r="VND134" s="277"/>
      <c r="VNE134" s="277"/>
      <c r="VNF134" s="277"/>
      <c r="VNG134" s="277"/>
      <c r="VNH134" s="277"/>
      <c r="VNI134" s="277"/>
      <c r="VNJ134" s="277"/>
      <c r="VNK134" s="277"/>
      <c r="VNL134" s="277"/>
      <c r="VNM134" s="277"/>
      <c r="VNN134" s="277"/>
      <c r="VNO134" s="277"/>
      <c r="VNP134" s="277"/>
      <c r="VNQ134" s="277"/>
      <c r="VNR134" s="277"/>
      <c r="VNS134" s="277"/>
      <c r="VNT134" s="277"/>
      <c r="VNU134" s="277"/>
      <c r="VNV134" s="277"/>
      <c r="VNW134" s="277"/>
      <c r="VNX134" s="277"/>
      <c r="VNY134" s="277"/>
      <c r="VNZ134" s="277"/>
      <c r="VOA134" s="277"/>
      <c r="VOB134" s="277"/>
      <c r="VOC134" s="277"/>
      <c r="VOD134" s="277"/>
      <c r="VOE134" s="277"/>
      <c r="VOF134" s="277"/>
      <c r="VOG134" s="277"/>
      <c r="VOH134" s="277"/>
      <c r="VOI134" s="277"/>
      <c r="VOJ134" s="277"/>
      <c r="VOK134" s="277"/>
      <c r="VOL134" s="277"/>
      <c r="VOM134" s="277"/>
      <c r="VON134" s="277"/>
      <c r="VOO134" s="277"/>
      <c r="VOP134" s="277"/>
      <c r="VOQ134" s="277"/>
      <c r="VOR134" s="277"/>
      <c r="VOS134" s="277"/>
      <c r="VOT134" s="277"/>
      <c r="VOU134" s="277"/>
      <c r="VOV134" s="277"/>
      <c r="VOW134" s="277"/>
      <c r="VOX134" s="277"/>
      <c r="VOY134" s="277"/>
      <c r="VOZ134" s="277"/>
      <c r="VPA134" s="277"/>
      <c r="VPB134" s="277"/>
      <c r="VPC134" s="277"/>
      <c r="VPD134" s="277"/>
      <c r="VPE134" s="277"/>
      <c r="VPF134" s="277"/>
      <c r="VPG134" s="277"/>
      <c r="VPH134" s="277"/>
      <c r="VPI134" s="277"/>
      <c r="VPJ134" s="277"/>
      <c r="VPK134" s="277"/>
      <c r="VPL134" s="277"/>
      <c r="VPM134" s="277"/>
      <c r="VPN134" s="277"/>
      <c r="VPO134" s="277"/>
      <c r="VPP134" s="277"/>
      <c r="VPQ134" s="277"/>
      <c r="VPR134" s="277"/>
      <c r="VPS134" s="277"/>
      <c r="VPT134" s="277"/>
      <c r="VPU134" s="277"/>
      <c r="VPV134" s="277"/>
      <c r="VPW134" s="277"/>
      <c r="VPX134" s="277"/>
      <c r="VPY134" s="277"/>
      <c r="VPZ134" s="277"/>
      <c r="VQA134" s="277"/>
      <c r="VQB134" s="277"/>
      <c r="VQC134" s="277"/>
      <c r="VQD134" s="277"/>
      <c r="VQE134" s="277"/>
      <c r="VQF134" s="277"/>
      <c r="VQG134" s="277"/>
      <c r="VQH134" s="277"/>
      <c r="VQI134" s="277"/>
      <c r="VQJ134" s="277"/>
      <c r="VQK134" s="277"/>
      <c r="VQL134" s="277"/>
      <c r="VQM134" s="277"/>
      <c r="VQN134" s="277"/>
      <c r="VQO134" s="277"/>
      <c r="VQP134" s="277"/>
      <c r="VQQ134" s="277"/>
      <c r="VQR134" s="277"/>
      <c r="VQS134" s="277"/>
      <c r="VQT134" s="277"/>
      <c r="VQU134" s="277"/>
      <c r="VQV134" s="277"/>
      <c r="VQW134" s="277"/>
      <c r="VQX134" s="277"/>
      <c r="VQY134" s="277"/>
      <c r="VQZ134" s="277"/>
      <c r="VRA134" s="277"/>
      <c r="VRB134" s="277"/>
      <c r="VRC134" s="277"/>
      <c r="VRD134" s="277"/>
      <c r="VRE134" s="277"/>
      <c r="VRF134" s="277"/>
      <c r="VRG134" s="277"/>
      <c r="VRH134" s="277"/>
      <c r="VRI134" s="277"/>
      <c r="VRJ134" s="277"/>
      <c r="VRK134" s="277"/>
      <c r="VRL134" s="277"/>
      <c r="VRM134" s="277"/>
      <c r="VRN134" s="277"/>
      <c r="VRO134" s="277"/>
      <c r="VRP134" s="277"/>
      <c r="VRQ134" s="277"/>
      <c r="VRR134" s="277"/>
      <c r="VRS134" s="277"/>
      <c r="VRT134" s="277"/>
      <c r="VRU134" s="277"/>
      <c r="VRV134" s="277"/>
      <c r="VRW134" s="277"/>
      <c r="VRX134" s="277"/>
      <c r="VRY134" s="277"/>
      <c r="VRZ134" s="277"/>
      <c r="VSA134" s="277"/>
      <c r="VSB134" s="277"/>
      <c r="VSC134" s="277"/>
      <c r="VSD134" s="277"/>
      <c r="VSE134" s="277"/>
      <c r="VSF134" s="277"/>
      <c r="VSG134" s="277"/>
      <c r="VSH134" s="277"/>
      <c r="VSI134" s="277"/>
      <c r="VSJ134" s="277"/>
      <c r="VSK134" s="277"/>
      <c r="VSL134" s="277"/>
      <c r="VSM134" s="277"/>
      <c r="VSN134" s="277"/>
      <c r="VSO134" s="277"/>
      <c r="VSP134" s="277"/>
      <c r="VSQ134" s="277"/>
      <c r="VSR134" s="277"/>
      <c r="VSS134" s="277"/>
      <c r="VST134" s="277"/>
      <c r="VSU134" s="277"/>
      <c r="VSV134" s="277"/>
      <c r="VSW134" s="277"/>
      <c r="VSX134" s="277"/>
      <c r="VSY134" s="277"/>
      <c r="VSZ134" s="277"/>
      <c r="VTA134" s="277"/>
      <c r="VTB134" s="277"/>
      <c r="VTC134" s="277"/>
      <c r="VTD134" s="277"/>
      <c r="VTE134" s="277"/>
      <c r="VTF134" s="277"/>
      <c r="VTG134" s="277"/>
      <c r="VTH134" s="277"/>
      <c r="VTI134" s="277"/>
      <c r="VTJ134" s="277"/>
      <c r="VTK134" s="277"/>
      <c r="VTL134" s="277"/>
      <c r="VTM134" s="277"/>
      <c r="VTN134" s="277"/>
      <c r="VTO134" s="277"/>
      <c r="VTP134" s="277"/>
      <c r="VTQ134" s="277"/>
      <c r="VTR134" s="277"/>
      <c r="VTS134" s="277"/>
      <c r="VTT134" s="277"/>
      <c r="VTU134" s="277"/>
      <c r="VTV134" s="277"/>
      <c r="VTW134" s="277"/>
      <c r="VTX134" s="277"/>
      <c r="VTY134" s="277"/>
      <c r="VTZ134" s="277"/>
      <c r="VUA134" s="277"/>
      <c r="VUB134" s="277"/>
      <c r="VUC134" s="277"/>
      <c r="VUD134" s="277"/>
      <c r="VUE134" s="277"/>
      <c r="VUF134" s="277"/>
      <c r="VUG134" s="277"/>
      <c r="VUH134" s="277"/>
      <c r="VUI134" s="277"/>
      <c r="VUJ134" s="277"/>
      <c r="VUK134" s="277"/>
      <c r="VUL134" s="277"/>
      <c r="VUM134" s="277"/>
      <c r="VUN134" s="277"/>
      <c r="VUO134" s="277"/>
      <c r="VUP134" s="277"/>
      <c r="VUQ134" s="277"/>
      <c r="VUR134" s="277"/>
      <c r="VUS134" s="277"/>
      <c r="VUT134" s="277"/>
      <c r="VUU134" s="277"/>
      <c r="VUV134" s="277"/>
      <c r="VUW134" s="277"/>
      <c r="VUX134" s="277"/>
      <c r="VUY134" s="277"/>
      <c r="VUZ134" s="277"/>
      <c r="VVA134" s="277"/>
      <c r="VVB134" s="277"/>
      <c r="VVC134" s="277"/>
      <c r="VVD134" s="277"/>
      <c r="VVE134" s="277"/>
      <c r="VVF134" s="277"/>
      <c r="VVG134" s="277"/>
      <c r="VVH134" s="277"/>
      <c r="VVI134" s="277"/>
      <c r="VVJ134" s="277"/>
      <c r="VVK134" s="277"/>
      <c r="VVL134" s="277"/>
      <c r="VVM134" s="277"/>
      <c r="VVN134" s="277"/>
      <c r="VVO134" s="277"/>
      <c r="VVP134" s="277"/>
      <c r="VVQ134" s="277"/>
      <c r="VVR134" s="277"/>
      <c r="VVS134" s="277"/>
      <c r="VVT134" s="277"/>
      <c r="VVU134" s="277"/>
      <c r="VVV134" s="277"/>
      <c r="VVW134" s="277"/>
      <c r="VVX134" s="277"/>
      <c r="VVY134" s="277"/>
      <c r="VVZ134" s="277"/>
      <c r="VWA134" s="277"/>
      <c r="VWB134" s="277"/>
      <c r="VWC134" s="277"/>
      <c r="VWD134" s="277"/>
      <c r="VWE134" s="277"/>
      <c r="VWF134" s="277"/>
      <c r="VWG134" s="277"/>
      <c r="VWH134" s="277"/>
      <c r="VWI134" s="277"/>
      <c r="VWJ134" s="277"/>
      <c r="VWK134" s="277"/>
      <c r="VWL134" s="277"/>
      <c r="VWM134" s="277"/>
      <c r="VWN134" s="277"/>
      <c r="VWO134" s="277"/>
      <c r="VWP134" s="277"/>
      <c r="VWQ134" s="277"/>
      <c r="VWR134" s="277"/>
      <c r="VWS134" s="277"/>
      <c r="VWT134" s="277"/>
      <c r="VWU134" s="277"/>
      <c r="VWV134" s="277"/>
      <c r="VWW134" s="277"/>
      <c r="VWX134" s="277"/>
      <c r="VWY134" s="277"/>
      <c r="VWZ134" s="277"/>
      <c r="VXA134" s="277"/>
      <c r="VXB134" s="277"/>
      <c r="VXC134" s="277"/>
      <c r="VXD134" s="277"/>
      <c r="VXE134" s="277"/>
      <c r="VXF134" s="277"/>
      <c r="VXG134" s="277"/>
      <c r="VXH134" s="277"/>
      <c r="VXI134" s="277"/>
      <c r="VXJ134" s="277"/>
      <c r="VXK134" s="277"/>
      <c r="VXL134" s="277"/>
      <c r="VXM134" s="277"/>
      <c r="VXN134" s="277"/>
      <c r="VXO134" s="277"/>
      <c r="VXP134" s="277"/>
      <c r="VXQ134" s="277"/>
      <c r="VXR134" s="277"/>
      <c r="VXS134" s="277"/>
      <c r="VXT134" s="277"/>
      <c r="VXU134" s="277"/>
      <c r="VXV134" s="277"/>
      <c r="VXW134" s="277"/>
      <c r="VXX134" s="277"/>
      <c r="VXY134" s="277"/>
      <c r="VXZ134" s="277"/>
      <c r="VYA134" s="277"/>
      <c r="VYB134" s="277"/>
      <c r="VYC134" s="277"/>
      <c r="VYD134" s="277"/>
      <c r="VYE134" s="277"/>
      <c r="VYF134" s="277"/>
      <c r="VYG134" s="277"/>
      <c r="VYH134" s="277"/>
      <c r="VYI134" s="277"/>
      <c r="VYJ134" s="277"/>
      <c r="VYK134" s="277"/>
      <c r="VYL134" s="277"/>
      <c r="VYM134" s="277"/>
      <c r="VYN134" s="277"/>
      <c r="VYO134" s="277"/>
      <c r="VYP134" s="277"/>
      <c r="VYQ134" s="277"/>
      <c r="VYR134" s="277"/>
      <c r="VYS134" s="277"/>
      <c r="VYT134" s="277"/>
      <c r="VYU134" s="277"/>
      <c r="VYV134" s="277"/>
      <c r="VYW134" s="277"/>
      <c r="VYX134" s="277"/>
      <c r="VYY134" s="277"/>
      <c r="VYZ134" s="277"/>
      <c r="VZA134" s="277"/>
      <c r="VZB134" s="277"/>
      <c r="VZC134" s="277"/>
      <c r="VZD134" s="277"/>
      <c r="VZE134" s="277"/>
      <c r="VZF134" s="277"/>
      <c r="VZG134" s="277"/>
      <c r="VZH134" s="277"/>
      <c r="VZI134" s="277"/>
      <c r="VZJ134" s="277"/>
      <c r="VZK134" s="277"/>
      <c r="VZL134" s="277"/>
      <c r="VZM134" s="277"/>
      <c r="VZN134" s="277"/>
      <c r="VZO134" s="277"/>
      <c r="VZP134" s="277"/>
      <c r="VZQ134" s="277"/>
      <c r="VZR134" s="277"/>
      <c r="VZS134" s="277"/>
      <c r="VZT134" s="277"/>
      <c r="VZU134" s="277"/>
      <c r="VZV134" s="277"/>
      <c r="VZW134" s="277"/>
      <c r="VZX134" s="277"/>
      <c r="VZY134" s="277"/>
      <c r="VZZ134" s="277"/>
      <c r="WAA134" s="277"/>
      <c r="WAB134" s="277"/>
      <c r="WAC134" s="277"/>
      <c r="WAD134" s="277"/>
      <c r="WAE134" s="277"/>
      <c r="WAF134" s="277"/>
      <c r="WAG134" s="277"/>
      <c r="WAH134" s="277"/>
      <c r="WAI134" s="277"/>
      <c r="WAJ134" s="277"/>
      <c r="WAK134" s="277"/>
      <c r="WAL134" s="277"/>
      <c r="WAM134" s="277"/>
      <c r="WAN134" s="277"/>
      <c r="WAO134" s="277"/>
      <c r="WAP134" s="277"/>
      <c r="WAQ134" s="277"/>
      <c r="WAR134" s="277"/>
      <c r="WAS134" s="277"/>
      <c r="WAT134" s="277"/>
      <c r="WAU134" s="277"/>
      <c r="WAV134" s="277"/>
      <c r="WAW134" s="277"/>
      <c r="WAX134" s="277"/>
      <c r="WAY134" s="277"/>
      <c r="WAZ134" s="277"/>
      <c r="WBA134" s="277"/>
      <c r="WBB134" s="277"/>
      <c r="WBC134" s="277"/>
      <c r="WBD134" s="277"/>
      <c r="WBE134" s="277"/>
      <c r="WBF134" s="277"/>
      <c r="WBG134" s="277"/>
      <c r="WBH134" s="277"/>
      <c r="WBI134" s="277"/>
      <c r="WBJ134" s="277"/>
      <c r="WBK134" s="277"/>
      <c r="WBL134" s="277"/>
      <c r="WBM134" s="277"/>
      <c r="WBN134" s="277"/>
      <c r="WBO134" s="277"/>
      <c r="WBP134" s="277"/>
      <c r="WBQ134" s="277"/>
      <c r="WBR134" s="277"/>
      <c r="WBS134" s="277"/>
      <c r="WBT134" s="277"/>
      <c r="WBU134" s="277"/>
      <c r="WBV134" s="277"/>
      <c r="WBW134" s="277"/>
      <c r="WBX134" s="277"/>
      <c r="WBY134" s="277"/>
      <c r="WBZ134" s="277"/>
      <c r="WCA134" s="277"/>
      <c r="WCB134" s="277"/>
      <c r="WCC134" s="277"/>
      <c r="WCD134" s="277"/>
      <c r="WCE134" s="277"/>
      <c r="WCF134" s="277"/>
      <c r="WCG134" s="277"/>
      <c r="WCH134" s="277"/>
      <c r="WCI134" s="277"/>
      <c r="WCJ134" s="277"/>
      <c r="WCK134" s="277"/>
      <c r="WCL134" s="277"/>
      <c r="WCM134" s="277"/>
      <c r="WCN134" s="277"/>
      <c r="WCO134" s="277"/>
      <c r="WCP134" s="277"/>
      <c r="WCQ134" s="277"/>
      <c r="WCR134" s="277"/>
      <c r="WCS134" s="277"/>
      <c r="WCT134" s="277"/>
      <c r="WCU134" s="277"/>
      <c r="WCV134" s="277"/>
      <c r="WCW134" s="277"/>
      <c r="WCX134" s="277"/>
      <c r="WCY134" s="277"/>
      <c r="WCZ134" s="277"/>
      <c r="WDA134" s="277"/>
      <c r="WDB134" s="277"/>
      <c r="WDC134" s="277"/>
      <c r="WDD134" s="277"/>
      <c r="WDE134" s="277"/>
      <c r="WDF134" s="277"/>
      <c r="WDG134" s="277"/>
      <c r="WDH134" s="277"/>
      <c r="WDI134" s="277"/>
      <c r="WDJ134" s="277"/>
      <c r="WDK134" s="277"/>
      <c r="WDL134" s="277"/>
      <c r="WDM134" s="277"/>
      <c r="WDN134" s="277"/>
      <c r="WDO134" s="277"/>
      <c r="WDP134" s="277"/>
      <c r="WDQ134" s="277"/>
      <c r="WDR134" s="277"/>
      <c r="WDS134" s="277"/>
      <c r="WDT134" s="277"/>
      <c r="WDU134" s="277"/>
      <c r="WDV134" s="277"/>
      <c r="WDW134" s="277"/>
      <c r="WDX134" s="277"/>
      <c r="WDY134" s="277"/>
      <c r="WDZ134" s="277"/>
      <c r="WEA134" s="277"/>
      <c r="WEB134" s="277"/>
      <c r="WEC134" s="277"/>
      <c r="WED134" s="277"/>
      <c r="WEE134" s="277"/>
      <c r="WEF134" s="277"/>
      <c r="WEG134" s="277"/>
      <c r="WEH134" s="277"/>
      <c r="WEI134" s="277"/>
      <c r="WEJ134" s="277"/>
      <c r="WEK134" s="277"/>
      <c r="WEL134" s="277"/>
      <c r="WEM134" s="277"/>
      <c r="WEN134" s="277"/>
      <c r="WEO134" s="277"/>
      <c r="WEP134" s="277"/>
      <c r="WEQ134" s="277"/>
      <c r="WER134" s="277"/>
      <c r="WES134" s="277"/>
      <c r="WET134" s="277"/>
      <c r="WEU134" s="277"/>
      <c r="WEV134" s="277"/>
      <c r="WEW134" s="277"/>
      <c r="WEX134" s="277"/>
      <c r="WEY134" s="277"/>
      <c r="WEZ134" s="277"/>
      <c r="WFA134" s="277"/>
      <c r="WFB134" s="277"/>
      <c r="WFC134" s="277"/>
      <c r="WFD134" s="277"/>
      <c r="WFE134" s="277"/>
      <c r="WFF134" s="277"/>
      <c r="WFG134" s="277"/>
      <c r="WFH134" s="277"/>
      <c r="WFI134" s="277"/>
      <c r="WFJ134" s="277"/>
      <c r="WFK134" s="277"/>
      <c r="WFL134" s="277"/>
      <c r="WFM134" s="277"/>
      <c r="WFN134" s="277"/>
      <c r="WFO134" s="277"/>
      <c r="WFP134" s="277"/>
      <c r="WFQ134" s="277"/>
      <c r="WFR134" s="277"/>
      <c r="WFS134" s="277"/>
      <c r="WFT134" s="277"/>
      <c r="WFU134" s="277"/>
      <c r="WFV134" s="277"/>
      <c r="WFW134" s="277"/>
      <c r="WFX134" s="277"/>
      <c r="WFY134" s="277"/>
      <c r="WFZ134" s="277"/>
      <c r="WGA134" s="277"/>
      <c r="WGB134" s="277"/>
      <c r="WGC134" s="277"/>
      <c r="WGD134" s="277"/>
      <c r="WGE134" s="277"/>
      <c r="WGF134" s="277"/>
      <c r="WGG134" s="277"/>
      <c r="WGH134" s="277"/>
      <c r="WGI134" s="277"/>
      <c r="WGJ134" s="277"/>
      <c r="WGK134" s="277"/>
      <c r="WGL134" s="277"/>
      <c r="WGM134" s="277"/>
      <c r="WGN134" s="277"/>
      <c r="WGO134" s="277"/>
      <c r="WGP134" s="277"/>
      <c r="WGQ134" s="277"/>
      <c r="WGR134" s="277"/>
      <c r="WGS134" s="277"/>
      <c r="WGT134" s="277"/>
      <c r="WGU134" s="277"/>
      <c r="WGV134" s="277"/>
      <c r="WGW134" s="277"/>
      <c r="WGX134" s="277"/>
      <c r="WGY134" s="277"/>
      <c r="WGZ134" s="277"/>
      <c r="WHA134" s="277"/>
      <c r="WHB134" s="277"/>
      <c r="WHC134" s="277"/>
      <c r="WHD134" s="277"/>
      <c r="WHE134" s="277"/>
      <c r="WHF134" s="277"/>
      <c r="WHG134" s="277"/>
      <c r="WHH134" s="277"/>
      <c r="WHI134" s="277"/>
      <c r="WHJ134" s="277"/>
      <c r="WHK134" s="277"/>
      <c r="WHL134" s="277"/>
      <c r="WHM134" s="277"/>
      <c r="WHN134" s="277"/>
      <c r="WHO134" s="277"/>
      <c r="WHP134" s="277"/>
      <c r="WHQ134" s="277"/>
      <c r="WHR134" s="277"/>
      <c r="WHS134" s="277"/>
      <c r="WHT134" s="277"/>
      <c r="WHU134" s="277"/>
      <c r="WHV134" s="277"/>
      <c r="WHW134" s="277"/>
      <c r="WHX134" s="277"/>
      <c r="WHY134" s="277"/>
      <c r="WHZ134" s="277"/>
      <c r="WIA134" s="277"/>
      <c r="WIB134" s="277"/>
      <c r="WIC134" s="277"/>
      <c r="WID134" s="277"/>
      <c r="WIE134" s="277"/>
      <c r="WIF134" s="277"/>
      <c r="WIG134" s="277"/>
      <c r="WIH134" s="277"/>
      <c r="WII134" s="277"/>
      <c r="WIJ134" s="277"/>
      <c r="WIK134" s="277"/>
      <c r="WIL134" s="277"/>
      <c r="WIM134" s="277"/>
      <c r="WIN134" s="277"/>
      <c r="WIO134" s="277"/>
      <c r="WIP134" s="277"/>
      <c r="WIQ134" s="277"/>
      <c r="WIR134" s="277"/>
      <c r="WIS134" s="277"/>
      <c r="WIT134" s="277"/>
      <c r="WIU134" s="277"/>
      <c r="WIV134" s="277"/>
      <c r="WIW134" s="277"/>
      <c r="WIX134" s="277"/>
      <c r="WIY134" s="277"/>
      <c r="WIZ134" s="277"/>
      <c r="WJA134" s="277"/>
      <c r="WJB134" s="277"/>
      <c r="WJC134" s="277"/>
      <c r="WJD134" s="277"/>
      <c r="WJE134" s="277"/>
      <c r="WJF134" s="277"/>
      <c r="WJG134" s="277"/>
      <c r="WJH134" s="277"/>
      <c r="WJI134" s="277"/>
      <c r="WJJ134" s="277"/>
      <c r="WJK134" s="277"/>
      <c r="WJL134" s="277"/>
      <c r="WJM134" s="277"/>
      <c r="WJN134" s="277"/>
      <c r="WJO134" s="277"/>
      <c r="WJP134" s="277"/>
      <c r="WJQ134" s="277"/>
      <c r="WJR134" s="277"/>
      <c r="WJS134" s="277"/>
      <c r="WJT134" s="277"/>
      <c r="WJU134" s="277"/>
      <c r="WJV134" s="277"/>
      <c r="WJW134" s="277"/>
      <c r="WJX134" s="277"/>
      <c r="WJY134" s="277"/>
      <c r="WJZ134" s="277"/>
      <c r="WKA134" s="277"/>
      <c r="WKB134" s="277"/>
      <c r="WKC134" s="277"/>
      <c r="WKD134" s="277"/>
      <c r="WKE134" s="277"/>
      <c r="WKF134" s="277"/>
      <c r="WKG134" s="277"/>
      <c r="WKH134" s="277"/>
      <c r="WKI134" s="277"/>
      <c r="WKJ134" s="277"/>
      <c r="WKK134" s="277"/>
      <c r="WKL134" s="277"/>
      <c r="WKM134" s="277"/>
      <c r="WKN134" s="277"/>
      <c r="WKO134" s="277"/>
      <c r="WKP134" s="277"/>
      <c r="WKQ134" s="277"/>
      <c r="WKR134" s="277"/>
      <c r="WKS134" s="277"/>
      <c r="WKT134" s="277"/>
      <c r="WKU134" s="277"/>
      <c r="WKV134" s="277"/>
      <c r="WKW134" s="277"/>
      <c r="WKX134" s="277"/>
      <c r="WKY134" s="277"/>
      <c r="WKZ134" s="277"/>
      <c r="WLA134" s="277"/>
      <c r="WLB134" s="277"/>
      <c r="WLC134" s="277"/>
      <c r="WLD134" s="277"/>
      <c r="WLE134" s="277"/>
      <c r="WLF134" s="277"/>
      <c r="WLG134" s="277"/>
      <c r="WLH134" s="277"/>
      <c r="WLI134" s="277"/>
      <c r="WLJ134" s="277"/>
      <c r="WLK134" s="277"/>
      <c r="WLL134" s="277"/>
      <c r="WLM134" s="277"/>
      <c r="WLN134" s="277"/>
      <c r="WLO134" s="277"/>
      <c r="WLP134" s="277"/>
      <c r="WLQ134" s="277"/>
      <c r="WLR134" s="277"/>
      <c r="WLS134" s="277"/>
      <c r="WLT134" s="277"/>
      <c r="WLU134" s="277"/>
      <c r="WLV134" s="277"/>
      <c r="WLW134" s="277"/>
      <c r="WLX134" s="277"/>
      <c r="WLY134" s="277"/>
      <c r="WLZ134" s="277"/>
      <c r="WMA134" s="277"/>
      <c r="WMB134" s="277"/>
      <c r="WMC134" s="277"/>
      <c r="WMD134" s="277"/>
      <c r="WME134" s="277"/>
      <c r="WMF134" s="277"/>
      <c r="WMG134" s="277"/>
      <c r="WMH134" s="277"/>
      <c r="WMI134" s="277"/>
      <c r="WMJ134" s="277"/>
      <c r="WMK134" s="277"/>
      <c r="WML134" s="277"/>
      <c r="WMM134" s="277"/>
      <c r="WMN134" s="277"/>
      <c r="WMO134" s="277"/>
      <c r="WMP134" s="277"/>
      <c r="WMQ134" s="277"/>
      <c r="WMR134" s="277"/>
      <c r="WMS134" s="277"/>
      <c r="WMT134" s="277"/>
      <c r="WMU134" s="277"/>
      <c r="WMV134" s="277"/>
      <c r="WMW134" s="277"/>
      <c r="WMX134" s="277"/>
      <c r="WMY134" s="277"/>
      <c r="WMZ134" s="277"/>
      <c r="WNA134" s="277"/>
      <c r="WNB134" s="277"/>
      <c r="WNC134" s="277"/>
      <c r="WND134" s="277"/>
      <c r="WNE134" s="277"/>
      <c r="WNF134" s="277"/>
      <c r="WNG134" s="277"/>
      <c r="WNH134" s="277"/>
      <c r="WNI134" s="277"/>
      <c r="WNJ134" s="277"/>
      <c r="WNK134" s="277"/>
      <c r="WNL134" s="277"/>
      <c r="WNM134" s="277"/>
      <c r="WNN134" s="277"/>
      <c r="WNO134" s="277"/>
      <c r="WNP134" s="277"/>
      <c r="WNQ134" s="277"/>
      <c r="WNR134" s="277"/>
      <c r="WNS134" s="277"/>
      <c r="WNT134" s="277"/>
      <c r="WNU134" s="277"/>
      <c r="WNV134" s="277"/>
      <c r="WNW134" s="277"/>
      <c r="WNX134" s="277"/>
      <c r="WNY134" s="277"/>
      <c r="WNZ134" s="277"/>
      <c r="WOA134" s="277"/>
      <c r="WOB134" s="277"/>
      <c r="WOC134" s="277"/>
      <c r="WOD134" s="277"/>
      <c r="WOE134" s="277"/>
      <c r="WOF134" s="277"/>
      <c r="WOG134" s="277"/>
      <c r="WOH134" s="277"/>
      <c r="WOI134" s="277"/>
      <c r="WOJ134" s="277"/>
      <c r="WOK134" s="277"/>
      <c r="WOL134" s="277"/>
      <c r="WOM134" s="277"/>
      <c r="WON134" s="277"/>
      <c r="WOO134" s="277"/>
      <c r="WOP134" s="277"/>
      <c r="WOQ134" s="277"/>
      <c r="WOR134" s="277"/>
      <c r="WOS134" s="277"/>
      <c r="WOT134" s="277"/>
      <c r="WOU134" s="277"/>
      <c r="WOV134" s="277"/>
      <c r="WOW134" s="277"/>
      <c r="WOX134" s="277"/>
      <c r="WOY134" s="277"/>
      <c r="WOZ134" s="277"/>
      <c r="WPA134" s="277"/>
      <c r="WPB134" s="277"/>
      <c r="WPC134" s="277"/>
      <c r="WPD134" s="277"/>
      <c r="WPE134" s="277"/>
      <c r="WPF134" s="277"/>
      <c r="WPG134" s="277"/>
      <c r="WPH134" s="277"/>
      <c r="WPI134" s="277"/>
      <c r="WPJ134" s="277"/>
      <c r="WPK134" s="277"/>
      <c r="WPL134" s="277"/>
      <c r="WPM134" s="277"/>
      <c r="WPN134" s="277"/>
      <c r="WPO134" s="277"/>
      <c r="WPP134" s="277"/>
      <c r="WPQ134" s="277"/>
      <c r="WPR134" s="277"/>
      <c r="WPS134" s="277"/>
      <c r="WPT134" s="277"/>
      <c r="WPU134" s="277"/>
      <c r="WPV134" s="277"/>
      <c r="WPW134" s="277"/>
      <c r="WPX134" s="277"/>
      <c r="WPY134" s="277"/>
      <c r="WPZ134" s="277"/>
      <c r="WQA134" s="277"/>
      <c r="WQB134" s="277"/>
      <c r="WQC134" s="277"/>
      <c r="WQD134" s="277"/>
      <c r="WQE134" s="277"/>
      <c r="WQF134" s="277"/>
      <c r="WQG134" s="277"/>
      <c r="WQH134" s="277"/>
      <c r="WQI134" s="277"/>
      <c r="WQJ134" s="277"/>
      <c r="WQK134" s="277"/>
      <c r="WQL134" s="277"/>
      <c r="WQM134" s="277"/>
      <c r="WQN134" s="277"/>
      <c r="WQO134" s="277"/>
      <c r="WQP134" s="277"/>
      <c r="WQQ134" s="277"/>
      <c r="WQR134" s="277"/>
      <c r="WQS134" s="277"/>
      <c r="WQT134" s="277"/>
      <c r="WQU134" s="277"/>
      <c r="WQV134" s="277"/>
      <c r="WQW134" s="277"/>
      <c r="WQX134" s="277"/>
      <c r="WQY134" s="277"/>
      <c r="WQZ134" s="277"/>
      <c r="WRA134" s="277"/>
      <c r="WRB134" s="277"/>
      <c r="WRC134" s="277"/>
      <c r="WRD134" s="277"/>
      <c r="WRE134" s="277"/>
      <c r="WRF134" s="277"/>
      <c r="WRG134" s="277"/>
      <c r="WRH134" s="277"/>
      <c r="WRI134" s="277"/>
      <c r="WRJ134" s="277"/>
      <c r="WRK134" s="277"/>
      <c r="WRL134" s="277"/>
      <c r="WRM134" s="277"/>
      <c r="WRN134" s="277"/>
      <c r="WRO134" s="277"/>
      <c r="WRP134" s="277"/>
      <c r="WRQ134" s="277"/>
      <c r="WRR134" s="277"/>
      <c r="WRS134" s="277"/>
      <c r="WRT134" s="277"/>
      <c r="WRU134" s="277"/>
      <c r="WRV134" s="277"/>
      <c r="WRW134" s="277"/>
      <c r="WRX134" s="277"/>
      <c r="WRY134" s="277"/>
      <c r="WRZ134" s="277"/>
      <c r="WSA134" s="277"/>
      <c r="WSB134" s="277"/>
      <c r="WSC134" s="277"/>
      <c r="WSD134" s="277"/>
      <c r="WSE134" s="277"/>
      <c r="WSF134" s="277"/>
      <c r="WSG134" s="277"/>
      <c r="WSH134" s="277"/>
      <c r="WSI134" s="277"/>
      <c r="WSJ134" s="277"/>
      <c r="WSK134" s="277"/>
      <c r="WSL134" s="277"/>
      <c r="WSM134" s="277"/>
      <c r="WSN134" s="277"/>
      <c r="WSO134" s="277"/>
      <c r="WSP134" s="277"/>
      <c r="WSQ134" s="277"/>
      <c r="WSR134" s="277"/>
      <c r="WSS134" s="277"/>
      <c r="WST134" s="277"/>
      <c r="WSU134" s="277"/>
      <c r="WSV134" s="277"/>
      <c r="WSW134" s="277"/>
      <c r="WSX134" s="277"/>
      <c r="WSY134" s="277"/>
      <c r="WSZ134" s="277"/>
      <c r="WTA134" s="277"/>
      <c r="WTB134" s="277"/>
      <c r="WTC134" s="277"/>
      <c r="WTD134" s="277"/>
      <c r="WTE134" s="277"/>
      <c r="WTF134" s="277"/>
      <c r="WTG134" s="277"/>
      <c r="WTH134" s="277"/>
      <c r="WTI134" s="277"/>
      <c r="WTJ134" s="277"/>
      <c r="WTK134" s="277"/>
      <c r="WTL134" s="277"/>
      <c r="WTM134" s="277"/>
      <c r="WTN134" s="277"/>
      <c r="WTO134" s="277"/>
      <c r="WTP134" s="277"/>
      <c r="WTQ134" s="277"/>
      <c r="WTR134" s="277"/>
      <c r="WTS134" s="277"/>
      <c r="WTT134" s="277"/>
      <c r="WTU134" s="277"/>
      <c r="WTV134" s="277"/>
      <c r="WTW134" s="277"/>
      <c r="WTX134" s="277"/>
      <c r="WTY134" s="277"/>
      <c r="WTZ134" s="277"/>
      <c r="WUA134" s="277"/>
      <c r="WUB134" s="277"/>
      <c r="WUC134" s="277"/>
      <c r="WUD134" s="277"/>
      <c r="WUE134" s="277"/>
      <c r="WUF134" s="277"/>
      <c r="WUG134" s="277"/>
      <c r="WUH134" s="277"/>
      <c r="WUI134" s="277"/>
      <c r="WUJ134" s="277"/>
      <c r="WUK134" s="277"/>
      <c r="WUL134" s="277"/>
      <c r="WUM134" s="277"/>
      <c r="WUN134" s="277"/>
      <c r="WUO134" s="277"/>
      <c r="WUP134" s="277"/>
      <c r="WUQ134" s="277"/>
      <c r="WUR134" s="277"/>
      <c r="WUS134" s="277"/>
      <c r="WUT134" s="277"/>
      <c r="WUU134" s="277"/>
      <c r="WUV134" s="277"/>
      <c r="WUW134" s="277"/>
      <c r="WUX134" s="277"/>
      <c r="WUY134" s="277"/>
      <c r="WUZ134" s="277"/>
      <c r="WVA134" s="277"/>
      <c r="WVB134" s="277"/>
      <c r="WVC134" s="277"/>
      <c r="WVD134" s="277"/>
      <c r="WVE134" s="277"/>
      <c r="WVF134" s="277"/>
      <c r="WVG134" s="277"/>
      <c r="WVH134" s="277"/>
      <c r="WVI134" s="277"/>
      <c r="WVJ134" s="277"/>
      <c r="WVK134" s="277"/>
      <c r="WVL134" s="277"/>
      <c r="WVM134" s="277"/>
      <c r="WVN134" s="277"/>
      <c r="WVO134" s="277"/>
      <c r="WVP134" s="277"/>
      <c r="WVQ134" s="277"/>
      <c r="WVR134" s="277"/>
      <c r="WVS134" s="277"/>
      <c r="WVT134" s="277"/>
      <c r="WVU134" s="277"/>
      <c r="WVV134" s="277"/>
      <c r="WVW134" s="277"/>
      <c r="WVX134" s="277"/>
      <c r="WVY134" s="277"/>
      <c r="WVZ134" s="277"/>
      <c r="WWA134" s="277"/>
      <c r="WWB134" s="277"/>
      <c r="WWC134" s="277"/>
      <c r="WWD134" s="277"/>
      <c r="WWE134" s="277"/>
      <c r="WWF134" s="277"/>
      <c r="WWG134" s="277"/>
      <c r="WWH134" s="277"/>
      <c r="WWI134" s="277"/>
      <c r="WWJ134" s="277"/>
      <c r="WWK134" s="277"/>
      <c r="WWL134" s="277"/>
      <c r="WWM134" s="277"/>
      <c r="WWN134" s="277"/>
      <c r="WWO134" s="277"/>
      <c r="WWP134" s="277"/>
      <c r="WWQ134" s="277"/>
      <c r="WWR134" s="277"/>
      <c r="WWS134" s="277"/>
      <c r="WWT134" s="277"/>
      <c r="WWU134" s="277"/>
      <c r="WWV134" s="277"/>
      <c r="WWW134" s="277"/>
      <c r="WWX134" s="277"/>
      <c r="WWY134" s="277"/>
      <c r="WWZ134" s="277"/>
      <c r="WXA134" s="277"/>
      <c r="WXB134" s="277"/>
      <c r="WXC134" s="277"/>
      <c r="WXD134" s="277"/>
      <c r="WXE134" s="277"/>
      <c r="WXF134" s="277"/>
      <c r="WXG134" s="277"/>
      <c r="WXH134" s="277"/>
      <c r="WXI134" s="277"/>
      <c r="WXJ134" s="277"/>
      <c r="WXK134" s="277"/>
      <c r="WXL134" s="277"/>
      <c r="WXM134" s="277"/>
      <c r="WXN134" s="277"/>
      <c r="WXO134" s="277"/>
      <c r="WXP134" s="277"/>
      <c r="WXQ134" s="277"/>
      <c r="WXR134" s="277"/>
      <c r="WXS134" s="277"/>
      <c r="WXT134" s="277"/>
      <c r="WXU134" s="277"/>
      <c r="WXV134" s="277"/>
      <c r="WXW134" s="277"/>
      <c r="WXX134" s="277"/>
      <c r="WXY134" s="277"/>
      <c r="WXZ134" s="277"/>
      <c r="WYA134" s="277"/>
      <c r="WYB134" s="277"/>
      <c r="WYC134" s="277"/>
      <c r="WYD134" s="277"/>
      <c r="WYE134" s="277"/>
      <c r="WYF134" s="277"/>
      <c r="WYG134" s="277"/>
      <c r="WYH134" s="277"/>
      <c r="WYI134" s="277"/>
      <c r="WYJ134" s="277"/>
      <c r="WYK134" s="277"/>
      <c r="WYL134" s="277"/>
      <c r="WYM134" s="277"/>
      <c r="WYN134" s="277"/>
      <c r="WYO134" s="277"/>
      <c r="WYP134" s="277"/>
      <c r="WYQ134" s="277"/>
      <c r="WYR134" s="277"/>
      <c r="WYS134" s="277"/>
      <c r="WYT134" s="277"/>
      <c r="WYU134" s="277"/>
      <c r="WYV134" s="277"/>
      <c r="WYW134" s="277"/>
      <c r="WYX134" s="277"/>
      <c r="WYY134" s="277"/>
      <c r="WYZ134" s="277"/>
      <c r="WZA134" s="277"/>
      <c r="WZB134" s="277"/>
      <c r="WZC134" s="277"/>
      <c r="WZD134" s="277"/>
      <c r="WZE134" s="277"/>
      <c r="WZF134" s="277"/>
      <c r="WZG134" s="277"/>
      <c r="WZH134" s="277"/>
      <c r="WZI134" s="277"/>
      <c r="WZJ134" s="277"/>
      <c r="WZK134" s="277"/>
      <c r="WZL134" s="277"/>
      <c r="WZM134" s="277"/>
      <c r="WZN134" s="277"/>
      <c r="WZO134" s="277"/>
      <c r="WZP134" s="277"/>
      <c r="WZQ134" s="277"/>
      <c r="WZR134" s="277"/>
      <c r="WZS134" s="277"/>
      <c r="WZT134" s="277"/>
      <c r="WZU134" s="277"/>
      <c r="WZV134" s="277"/>
      <c r="WZW134" s="277"/>
      <c r="WZX134" s="277"/>
      <c r="WZY134" s="277"/>
      <c r="WZZ134" s="277"/>
      <c r="XAA134" s="277"/>
      <c r="XAB134" s="277"/>
      <c r="XAC134" s="277"/>
      <c r="XAD134" s="277"/>
      <c r="XAE134" s="277"/>
      <c r="XAF134" s="277"/>
      <c r="XAG134" s="277"/>
      <c r="XAH134" s="277"/>
      <c r="XAI134" s="277"/>
      <c r="XAJ134" s="277"/>
      <c r="XAK134" s="277"/>
      <c r="XAL134" s="277"/>
      <c r="XAM134" s="277"/>
      <c r="XAN134" s="277"/>
      <c r="XAO134" s="277"/>
      <c r="XAP134" s="277"/>
      <c r="XAQ134" s="277"/>
      <c r="XAR134" s="277"/>
      <c r="XAS134" s="277"/>
      <c r="XAT134" s="277"/>
      <c r="XAU134" s="277"/>
      <c r="XAV134" s="277"/>
      <c r="XAW134" s="277"/>
      <c r="XAX134" s="277"/>
      <c r="XAY134" s="277"/>
      <c r="XAZ134" s="277"/>
      <c r="XBA134" s="277"/>
      <c r="XBB134" s="277"/>
      <c r="XBC134" s="277"/>
      <c r="XBD134" s="277"/>
      <c r="XBE134" s="277"/>
      <c r="XBF134" s="277"/>
      <c r="XBG134" s="277"/>
      <c r="XBH134" s="277"/>
      <c r="XBI134" s="277"/>
      <c r="XBJ134" s="277"/>
      <c r="XBK134" s="277"/>
      <c r="XBL134" s="277"/>
      <c r="XBM134" s="277"/>
      <c r="XBN134" s="277"/>
      <c r="XBO134" s="277"/>
      <c r="XBP134" s="277"/>
      <c r="XBQ134" s="277"/>
      <c r="XBR134" s="277"/>
      <c r="XBS134" s="277"/>
      <c r="XBT134" s="277"/>
      <c r="XBU134" s="277"/>
      <c r="XBV134" s="277"/>
      <c r="XBW134" s="277"/>
      <c r="XBX134" s="277"/>
      <c r="XBY134" s="277"/>
      <c r="XBZ134" s="277"/>
      <c r="XCA134" s="277"/>
      <c r="XCB134" s="277"/>
      <c r="XCC134" s="277"/>
      <c r="XCD134" s="277"/>
      <c r="XCE134" s="277"/>
      <c r="XCF134" s="277"/>
      <c r="XCG134" s="277"/>
      <c r="XCH134" s="277"/>
      <c r="XCI134" s="277"/>
      <c r="XCJ134" s="277"/>
      <c r="XCK134" s="277"/>
      <c r="XCL134" s="277"/>
      <c r="XCM134" s="277"/>
      <c r="XCN134" s="277"/>
      <c r="XCO134" s="277"/>
      <c r="XCP134" s="277"/>
      <c r="XCQ134" s="277"/>
      <c r="XCR134" s="277"/>
      <c r="XCS134" s="277"/>
      <c r="XCT134" s="277"/>
      <c r="XCU134" s="277"/>
      <c r="XCV134" s="277"/>
      <c r="XCW134" s="277"/>
      <c r="XCX134" s="277"/>
      <c r="XCY134" s="277"/>
      <c r="XCZ134" s="277"/>
      <c r="XDA134" s="277"/>
      <c r="XDB134" s="277"/>
      <c r="XDC134" s="277"/>
      <c r="XDD134" s="277"/>
      <c r="XDE134" s="277"/>
      <c r="XDF134" s="277"/>
      <c r="XDG134" s="277"/>
      <c r="XDH134" s="277"/>
      <c r="XDI134" s="277"/>
      <c r="XDJ134" s="277"/>
      <c r="XDK134" s="277"/>
      <c r="XDL134" s="277"/>
      <c r="XDM134" s="277"/>
      <c r="XDN134" s="277"/>
      <c r="XDO134" s="277"/>
      <c r="XDP134" s="277"/>
      <c r="XDQ134" s="277"/>
      <c r="XDR134" s="277"/>
      <c r="XDS134" s="277"/>
      <c r="XDT134" s="277"/>
      <c r="XDU134" s="277"/>
      <c r="XDV134" s="277"/>
      <c r="XDW134" s="277"/>
      <c r="XDX134" s="277"/>
      <c r="XDY134" s="277"/>
      <c r="XDZ134" s="277"/>
    </row>
    <row r="135" spans="2:16359" ht="12">
      <c r="C135" s="317" t="s">
        <v>259</v>
      </c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P135" s="286"/>
      <c r="Q135" s="286"/>
      <c r="R135" s="286"/>
      <c r="S135" s="286"/>
      <c r="T135" s="286"/>
      <c r="AG135" s="286"/>
      <c r="AH135" s="277"/>
      <c r="AI135" s="277"/>
      <c r="AJ135" s="277"/>
      <c r="AK135" s="277"/>
      <c r="AL135" s="277"/>
      <c r="AM135" s="277"/>
      <c r="AN135" s="277"/>
      <c r="AO135" s="277"/>
      <c r="AP135" s="277"/>
      <c r="AQ135" s="277"/>
      <c r="AR135" s="277"/>
      <c r="AS135" s="277"/>
      <c r="AT135" s="277"/>
      <c r="AU135" s="277"/>
      <c r="AV135" s="277"/>
      <c r="AW135" s="277"/>
      <c r="AX135" s="277"/>
      <c r="AY135" s="277"/>
      <c r="AZ135" s="277"/>
      <c r="BA135" s="277"/>
      <c r="BB135" s="277"/>
      <c r="BC135" s="277"/>
      <c r="BD135" s="277"/>
      <c r="BE135" s="277"/>
      <c r="BF135" s="277"/>
      <c r="BG135" s="277"/>
      <c r="BH135" s="277"/>
      <c r="BI135" s="277"/>
      <c r="BJ135" s="277"/>
      <c r="BK135" s="277"/>
      <c r="BL135" s="277"/>
      <c r="BM135" s="277"/>
      <c r="BN135" s="277"/>
      <c r="BO135" s="277"/>
      <c r="BP135" s="277"/>
      <c r="BQ135" s="277"/>
      <c r="BR135" s="277"/>
      <c r="BS135" s="277"/>
      <c r="BT135" s="277"/>
      <c r="BU135" s="277"/>
      <c r="BV135" s="277"/>
      <c r="BW135" s="277"/>
      <c r="BX135" s="277"/>
      <c r="BY135" s="277"/>
      <c r="BZ135" s="277"/>
      <c r="CA135" s="277"/>
      <c r="CB135" s="277"/>
      <c r="CC135" s="277"/>
      <c r="CD135" s="277"/>
      <c r="CE135" s="277"/>
      <c r="CF135" s="277"/>
      <c r="CG135" s="277"/>
      <c r="CH135" s="277"/>
      <c r="CI135" s="277"/>
      <c r="CJ135" s="277"/>
      <c r="CK135" s="277"/>
      <c r="CL135" s="277"/>
      <c r="CM135" s="277"/>
      <c r="CN135" s="277"/>
      <c r="CO135" s="277"/>
      <c r="CP135" s="277"/>
      <c r="CQ135" s="277"/>
      <c r="CR135" s="277"/>
      <c r="CS135" s="277"/>
      <c r="CT135" s="277"/>
      <c r="CU135" s="277"/>
      <c r="CV135" s="277"/>
      <c r="CW135" s="277"/>
      <c r="CX135" s="277"/>
      <c r="CY135" s="277"/>
      <c r="CZ135" s="277"/>
      <c r="DA135" s="277"/>
      <c r="DB135" s="277"/>
      <c r="DC135" s="277"/>
      <c r="DD135" s="277"/>
      <c r="DE135" s="277"/>
      <c r="DF135" s="277"/>
      <c r="DG135" s="277"/>
      <c r="DH135" s="277"/>
      <c r="DI135" s="277"/>
      <c r="DJ135" s="277"/>
      <c r="DK135" s="277"/>
      <c r="DL135" s="277"/>
      <c r="DM135" s="277"/>
      <c r="DN135" s="277"/>
      <c r="DO135" s="277"/>
      <c r="DP135" s="277"/>
      <c r="DQ135" s="277"/>
      <c r="DR135" s="277"/>
      <c r="DS135" s="277"/>
      <c r="DT135" s="277"/>
      <c r="DU135" s="277"/>
      <c r="DV135" s="277"/>
      <c r="DW135" s="277"/>
      <c r="DX135" s="277"/>
      <c r="DY135" s="277"/>
      <c r="DZ135" s="277"/>
      <c r="EA135" s="277"/>
      <c r="EB135" s="277"/>
      <c r="EC135" s="277"/>
      <c r="ED135" s="277"/>
      <c r="EE135" s="277"/>
      <c r="EF135" s="277"/>
      <c r="EG135" s="277"/>
      <c r="EH135" s="277"/>
      <c r="EI135" s="277"/>
      <c r="EJ135" s="277"/>
      <c r="EK135" s="277"/>
      <c r="EL135" s="277"/>
      <c r="EM135" s="277"/>
      <c r="EN135" s="277"/>
      <c r="EO135" s="277"/>
      <c r="EP135" s="277"/>
      <c r="EQ135" s="277"/>
      <c r="ER135" s="277"/>
      <c r="ES135" s="277"/>
      <c r="ET135" s="277"/>
      <c r="EU135" s="277"/>
      <c r="EV135" s="277"/>
      <c r="EW135" s="277"/>
      <c r="EX135" s="277"/>
      <c r="EY135" s="277"/>
      <c r="EZ135" s="277"/>
      <c r="FA135" s="277"/>
      <c r="FB135" s="277"/>
      <c r="FC135" s="277"/>
      <c r="FD135" s="277"/>
      <c r="FE135" s="277"/>
      <c r="FF135" s="277"/>
      <c r="FG135" s="277"/>
      <c r="FH135" s="277"/>
      <c r="FI135" s="277"/>
      <c r="FJ135" s="277"/>
      <c r="FK135" s="277"/>
      <c r="FL135" s="277"/>
      <c r="FM135" s="277"/>
      <c r="FN135" s="277"/>
      <c r="FO135" s="277"/>
      <c r="FP135" s="277"/>
      <c r="FQ135" s="277"/>
      <c r="FR135" s="277"/>
      <c r="FS135" s="277"/>
      <c r="FT135" s="277"/>
      <c r="FU135" s="277"/>
      <c r="FV135" s="277"/>
      <c r="FW135" s="277"/>
      <c r="FX135" s="277"/>
      <c r="FY135" s="277"/>
      <c r="FZ135" s="277"/>
      <c r="GA135" s="277"/>
      <c r="GB135" s="277"/>
      <c r="GC135" s="277"/>
      <c r="GD135" s="277"/>
      <c r="GE135" s="277"/>
      <c r="GF135" s="277"/>
      <c r="GG135" s="277"/>
      <c r="GH135" s="277"/>
      <c r="GI135" s="277"/>
      <c r="GJ135" s="277"/>
      <c r="GK135" s="277"/>
      <c r="GL135" s="277"/>
      <c r="GM135" s="277"/>
      <c r="GN135" s="277"/>
      <c r="GO135" s="277"/>
      <c r="GP135" s="277"/>
      <c r="GQ135" s="277"/>
      <c r="GR135" s="277"/>
      <c r="GS135" s="277"/>
      <c r="GT135" s="277"/>
      <c r="GU135" s="277"/>
      <c r="GV135" s="277"/>
      <c r="GW135" s="277"/>
      <c r="GX135" s="277"/>
      <c r="GY135" s="277"/>
      <c r="GZ135" s="277"/>
      <c r="HA135" s="277"/>
      <c r="HB135" s="277"/>
      <c r="HC135" s="277"/>
      <c r="HD135" s="277"/>
      <c r="HE135" s="277"/>
      <c r="HF135" s="277"/>
      <c r="HG135" s="277"/>
      <c r="HH135" s="277"/>
      <c r="HI135" s="277"/>
      <c r="HJ135" s="277"/>
      <c r="HK135" s="277"/>
      <c r="HL135" s="277"/>
      <c r="HM135" s="277"/>
      <c r="HN135" s="277"/>
      <c r="HO135" s="277"/>
      <c r="HP135" s="277"/>
      <c r="HQ135" s="277"/>
      <c r="HR135" s="277"/>
      <c r="HS135" s="277"/>
      <c r="HT135" s="277"/>
      <c r="HU135" s="277"/>
      <c r="HV135" s="277"/>
      <c r="HW135" s="277"/>
      <c r="HX135" s="277"/>
      <c r="HY135" s="277"/>
      <c r="HZ135" s="277"/>
      <c r="IA135" s="277"/>
      <c r="IB135" s="277"/>
      <c r="IC135" s="277"/>
      <c r="ID135" s="277"/>
      <c r="IE135" s="277"/>
      <c r="IF135" s="277"/>
      <c r="IG135" s="277"/>
      <c r="IH135" s="277"/>
      <c r="II135" s="277"/>
      <c r="IJ135" s="277"/>
      <c r="IK135" s="277"/>
      <c r="IL135" s="277"/>
      <c r="IM135" s="277"/>
      <c r="IN135" s="277"/>
      <c r="IO135" s="277"/>
      <c r="IP135" s="277"/>
      <c r="IQ135" s="277"/>
      <c r="IR135" s="277"/>
      <c r="IS135" s="277"/>
      <c r="IT135" s="277"/>
      <c r="IU135" s="277"/>
      <c r="IV135" s="277"/>
      <c r="IW135" s="277"/>
      <c r="IX135" s="277"/>
      <c r="IY135" s="277"/>
      <c r="IZ135" s="277"/>
      <c r="JA135" s="277"/>
      <c r="JB135" s="277"/>
      <c r="JC135" s="277"/>
      <c r="JD135" s="277"/>
      <c r="JE135" s="277"/>
      <c r="JF135" s="277"/>
      <c r="JG135" s="277"/>
      <c r="JH135" s="277"/>
      <c r="JI135" s="277"/>
      <c r="JJ135" s="277"/>
      <c r="JK135" s="277"/>
      <c r="JL135" s="277"/>
      <c r="JM135" s="277"/>
      <c r="JN135" s="277"/>
      <c r="JO135" s="277"/>
      <c r="JP135" s="277"/>
      <c r="JQ135" s="277"/>
      <c r="JR135" s="277"/>
      <c r="JS135" s="277"/>
      <c r="JT135" s="277"/>
      <c r="JU135" s="277"/>
      <c r="JV135" s="277"/>
      <c r="JW135" s="277"/>
      <c r="JX135" s="277"/>
      <c r="JY135" s="277"/>
      <c r="JZ135" s="277"/>
      <c r="KA135" s="277"/>
      <c r="KB135" s="277"/>
      <c r="KC135" s="277"/>
      <c r="KD135" s="277"/>
      <c r="KE135" s="277"/>
      <c r="KF135" s="277"/>
      <c r="KG135" s="277"/>
      <c r="KH135" s="277"/>
      <c r="KI135" s="277"/>
      <c r="KJ135" s="277"/>
      <c r="KK135" s="277"/>
      <c r="KL135" s="277"/>
      <c r="KM135" s="277"/>
      <c r="KN135" s="277"/>
      <c r="KO135" s="277"/>
      <c r="KP135" s="277"/>
      <c r="KQ135" s="277"/>
      <c r="KR135" s="277"/>
      <c r="KS135" s="277"/>
      <c r="KT135" s="277"/>
      <c r="KU135" s="277"/>
      <c r="KV135" s="277"/>
      <c r="KW135" s="277"/>
      <c r="KX135" s="277"/>
      <c r="KY135" s="277"/>
      <c r="KZ135" s="277"/>
      <c r="LA135" s="277"/>
      <c r="LB135" s="277"/>
      <c r="LC135" s="277"/>
      <c r="LD135" s="277"/>
      <c r="LE135" s="277"/>
      <c r="LF135" s="277"/>
      <c r="LG135" s="277"/>
      <c r="LH135" s="277"/>
      <c r="LI135" s="277"/>
      <c r="LJ135" s="277"/>
      <c r="LK135" s="277"/>
      <c r="LL135" s="277"/>
      <c r="LM135" s="277"/>
      <c r="LN135" s="277"/>
      <c r="LO135" s="277"/>
      <c r="LP135" s="277"/>
      <c r="LQ135" s="277"/>
      <c r="LR135" s="277"/>
      <c r="LS135" s="277"/>
      <c r="LT135" s="277"/>
      <c r="LU135" s="277"/>
      <c r="LV135" s="277"/>
      <c r="LW135" s="277"/>
      <c r="LX135" s="277"/>
      <c r="LY135" s="277"/>
      <c r="LZ135" s="277"/>
      <c r="MA135" s="277"/>
      <c r="MB135" s="277"/>
      <c r="MC135" s="277"/>
      <c r="MD135" s="277"/>
      <c r="ME135" s="277"/>
      <c r="MF135" s="277"/>
      <c r="MG135" s="277"/>
      <c r="MH135" s="277"/>
      <c r="MI135" s="277"/>
      <c r="MJ135" s="277"/>
      <c r="MK135" s="277"/>
      <c r="ML135" s="277"/>
      <c r="MM135" s="277"/>
      <c r="MN135" s="277"/>
      <c r="MO135" s="277"/>
      <c r="MP135" s="277"/>
      <c r="MQ135" s="277"/>
      <c r="MR135" s="277"/>
      <c r="MS135" s="277"/>
      <c r="MT135" s="277"/>
      <c r="MU135" s="277"/>
      <c r="MV135" s="277"/>
      <c r="MW135" s="277"/>
      <c r="MX135" s="277"/>
      <c r="MY135" s="277"/>
      <c r="MZ135" s="277"/>
      <c r="NA135" s="277"/>
      <c r="NB135" s="277"/>
      <c r="NC135" s="277"/>
      <c r="ND135" s="277"/>
      <c r="NE135" s="277"/>
      <c r="NF135" s="277"/>
      <c r="NG135" s="277"/>
      <c r="NH135" s="277"/>
      <c r="NI135" s="277"/>
      <c r="NJ135" s="277"/>
      <c r="NK135" s="277"/>
      <c r="NL135" s="277"/>
      <c r="NM135" s="277"/>
      <c r="NN135" s="277"/>
      <c r="NO135" s="277"/>
      <c r="NP135" s="277"/>
      <c r="NQ135" s="277"/>
      <c r="NR135" s="277"/>
      <c r="NS135" s="277"/>
      <c r="NT135" s="277"/>
      <c r="NU135" s="277"/>
      <c r="NV135" s="277"/>
      <c r="NW135" s="277"/>
      <c r="NX135" s="277"/>
      <c r="NY135" s="277"/>
      <c r="NZ135" s="277"/>
      <c r="OA135" s="277"/>
      <c r="OB135" s="277"/>
      <c r="OC135" s="277"/>
      <c r="OD135" s="277"/>
      <c r="OE135" s="277"/>
      <c r="OF135" s="277"/>
      <c r="OG135" s="277"/>
      <c r="OH135" s="277"/>
      <c r="OI135" s="277"/>
      <c r="OJ135" s="277"/>
      <c r="OK135" s="277"/>
      <c r="OL135" s="277"/>
      <c r="OM135" s="277"/>
      <c r="ON135" s="277"/>
      <c r="OO135" s="277"/>
      <c r="OP135" s="277"/>
      <c r="OQ135" s="277"/>
      <c r="OR135" s="277"/>
      <c r="OS135" s="277"/>
      <c r="OT135" s="277"/>
      <c r="OU135" s="277"/>
      <c r="OV135" s="277"/>
      <c r="OW135" s="277"/>
      <c r="OX135" s="277"/>
      <c r="OY135" s="277"/>
      <c r="OZ135" s="277"/>
      <c r="PA135" s="277"/>
      <c r="PB135" s="277"/>
      <c r="PC135" s="277"/>
      <c r="PD135" s="277"/>
      <c r="PE135" s="277"/>
      <c r="PF135" s="277"/>
      <c r="PG135" s="277"/>
      <c r="PH135" s="277"/>
      <c r="PI135" s="277"/>
      <c r="PJ135" s="277"/>
      <c r="PK135" s="277"/>
      <c r="PL135" s="277"/>
      <c r="PM135" s="277"/>
      <c r="PN135" s="277"/>
      <c r="PO135" s="277"/>
      <c r="PP135" s="277"/>
      <c r="PQ135" s="277"/>
      <c r="PR135" s="277"/>
      <c r="PS135" s="277"/>
      <c r="PT135" s="277"/>
      <c r="PU135" s="277"/>
      <c r="PV135" s="277"/>
      <c r="PW135" s="277"/>
      <c r="PX135" s="277"/>
      <c r="PY135" s="277"/>
      <c r="PZ135" s="277"/>
      <c r="QA135" s="277"/>
      <c r="QB135" s="277"/>
      <c r="QC135" s="277"/>
      <c r="QD135" s="277"/>
      <c r="QE135" s="277"/>
      <c r="QF135" s="277"/>
      <c r="QG135" s="277"/>
      <c r="QH135" s="277"/>
      <c r="QI135" s="277"/>
      <c r="QJ135" s="277"/>
      <c r="QK135" s="277"/>
      <c r="QL135" s="277"/>
      <c r="QM135" s="277"/>
      <c r="QN135" s="277"/>
      <c r="QO135" s="277"/>
      <c r="QP135" s="277"/>
      <c r="QQ135" s="277"/>
      <c r="QR135" s="277"/>
      <c r="QS135" s="277"/>
      <c r="QT135" s="277"/>
      <c r="QU135" s="277"/>
      <c r="QV135" s="277"/>
      <c r="QW135" s="277"/>
      <c r="QX135" s="277"/>
      <c r="QY135" s="277"/>
      <c r="QZ135" s="277"/>
      <c r="RA135" s="277"/>
      <c r="RB135" s="277"/>
      <c r="RC135" s="277"/>
      <c r="RD135" s="277"/>
      <c r="RE135" s="277"/>
      <c r="RF135" s="277"/>
      <c r="RG135" s="277"/>
      <c r="RH135" s="277"/>
      <c r="RI135" s="277"/>
      <c r="RJ135" s="277"/>
      <c r="RK135" s="277"/>
      <c r="RL135" s="277"/>
      <c r="RM135" s="277"/>
      <c r="RN135" s="277"/>
      <c r="RO135" s="277"/>
      <c r="RP135" s="277"/>
      <c r="RQ135" s="277"/>
      <c r="RR135" s="277"/>
      <c r="RS135" s="277"/>
      <c r="RT135" s="277"/>
      <c r="RU135" s="277"/>
      <c r="RV135" s="277"/>
      <c r="RW135" s="277"/>
      <c r="RX135" s="277"/>
      <c r="RY135" s="277"/>
      <c r="RZ135" s="277"/>
      <c r="SA135" s="277"/>
      <c r="SB135" s="277"/>
      <c r="SC135" s="277"/>
      <c r="SD135" s="277"/>
      <c r="SE135" s="277"/>
      <c r="SF135" s="277"/>
      <c r="SG135" s="277"/>
      <c r="SH135" s="277"/>
      <c r="SI135" s="277"/>
      <c r="SJ135" s="277"/>
      <c r="SK135" s="277"/>
      <c r="SL135" s="277"/>
      <c r="SM135" s="277"/>
      <c r="SN135" s="277"/>
      <c r="SO135" s="277"/>
      <c r="SP135" s="277"/>
      <c r="SQ135" s="277"/>
      <c r="SR135" s="277"/>
      <c r="SS135" s="277"/>
      <c r="ST135" s="277"/>
      <c r="SU135" s="277"/>
      <c r="SV135" s="277"/>
      <c r="SW135" s="277"/>
      <c r="SX135" s="277"/>
      <c r="SY135" s="277"/>
      <c r="SZ135" s="277"/>
      <c r="TA135" s="277"/>
      <c r="TB135" s="277"/>
      <c r="TC135" s="277"/>
      <c r="TD135" s="277"/>
      <c r="TE135" s="277"/>
      <c r="TF135" s="277"/>
      <c r="TG135" s="277"/>
      <c r="TH135" s="277"/>
      <c r="TI135" s="277"/>
      <c r="TJ135" s="277"/>
      <c r="TK135" s="277"/>
      <c r="TL135" s="277"/>
      <c r="TM135" s="277"/>
      <c r="TN135" s="277"/>
      <c r="TO135" s="277"/>
      <c r="TP135" s="277"/>
      <c r="TQ135" s="277"/>
      <c r="TR135" s="277"/>
      <c r="TS135" s="277"/>
      <c r="TT135" s="277"/>
      <c r="TU135" s="277"/>
      <c r="TV135" s="277"/>
      <c r="TW135" s="277"/>
      <c r="TX135" s="277"/>
      <c r="TY135" s="277"/>
      <c r="TZ135" s="277"/>
      <c r="UA135" s="277"/>
      <c r="UB135" s="277"/>
      <c r="UC135" s="277"/>
      <c r="UD135" s="277"/>
      <c r="UE135" s="277"/>
      <c r="UF135" s="277"/>
      <c r="UG135" s="277"/>
      <c r="UH135" s="277"/>
      <c r="UI135" s="277"/>
      <c r="UJ135" s="277"/>
      <c r="UK135" s="277"/>
      <c r="UL135" s="277"/>
      <c r="UM135" s="277"/>
      <c r="UN135" s="277"/>
      <c r="UO135" s="277"/>
      <c r="UP135" s="277"/>
      <c r="UQ135" s="277"/>
      <c r="UR135" s="277"/>
      <c r="US135" s="277"/>
      <c r="UT135" s="277"/>
      <c r="UU135" s="277"/>
      <c r="UV135" s="277"/>
      <c r="UW135" s="277"/>
      <c r="UX135" s="277"/>
      <c r="UY135" s="277"/>
      <c r="UZ135" s="277"/>
      <c r="VA135" s="277"/>
      <c r="VB135" s="277"/>
      <c r="VC135" s="277"/>
      <c r="VD135" s="277"/>
      <c r="VE135" s="277"/>
      <c r="VF135" s="277"/>
      <c r="VG135" s="277"/>
      <c r="VH135" s="277"/>
      <c r="VI135" s="277"/>
      <c r="VJ135" s="277"/>
      <c r="VK135" s="277"/>
      <c r="VL135" s="277"/>
      <c r="VM135" s="277"/>
      <c r="VN135" s="277"/>
      <c r="VO135" s="277"/>
      <c r="VP135" s="277"/>
      <c r="VQ135" s="277"/>
      <c r="VR135" s="277"/>
      <c r="VS135" s="277"/>
      <c r="VT135" s="277"/>
      <c r="VU135" s="277"/>
      <c r="VV135" s="277"/>
      <c r="VW135" s="277"/>
      <c r="VX135" s="277"/>
      <c r="VY135" s="277"/>
      <c r="VZ135" s="277"/>
      <c r="WA135" s="277"/>
      <c r="WB135" s="277"/>
      <c r="WC135" s="277"/>
      <c r="WD135" s="277"/>
      <c r="WE135" s="277"/>
      <c r="WF135" s="277"/>
      <c r="WG135" s="277"/>
      <c r="WH135" s="277"/>
      <c r="WI135" s="277"/>
      <c r="WJ135" s="277"/>
      <c r="WK135" s="277"/>
      <c r="WL135" s="277"/>
      <c r="WM135" s="277"/>
      <c r="WN135" s="277"/>
      <c r="WO135" s="277"/>
      <c r="WP135" s="277"/>
      <c r="WQ135" s="277"/>
      <c r="WR135" s="277"/>
      <c r="WS135" s="277"/>
      <c r="WT135" s="277"/>
      <c r="WU135" s="277"/>
      <c r="WV135" s="277"/>
      <c r="WW135" s="277"/>
      <c r="WX135" s="277"/>
      <c r="WY135" s="277"/>
      <c r="WZ135" s="277"/>
      <c r="XA135" s="277"/>
      <c r="XB135" s="277"/>
      <c r="XC135" s="277"/>
      <c r="XD135" s="277"/>
      <c r="XE135" s="277"/>
      <c r="XF135" s="277"/>
      <c r="XG135" s="277"/>
      <c r="XH135" s="277"/>
      <c r="XI135" s="277"/>
      <c r="XJ135" s="277"/>
      <c r="XK135" s="277"/>
      <c r="XL135" s="277"/>
      <c r="XM135" s="277"/>
      <c r="XN135" s="277"/>
      <c r="XO135" s="277"/>
      <c r="XP135" s="277"/>
      <c r="XQ135" s="277"/>
      <c r="XR135" s="277"/>
      <c r="XS135" s="277"/>
      <c r="XT135" s="277"/>
      <c r="XU135" s="277"/>
      <c r="XV135" s="277"/>
      <c r="XW135" s="277"/>
      <c r="XX135" s="277"/>
      <c r="XY135" s="277"/>
      <c r="XZ135" s="277"/>
      <c r="YA135" s="277"/>
      <c r="YB135" s="277"/>
      <c r="YC135" s="277"/>
      <c r="YD135" s="277"/>
      <c r="YE135" s="277"/>
      <c r="YF135" s="277"/>
      <c r="YG135" s="277"/>
      <c r="YH135" s="277"/>
      <c r="YI135" s="277"/>
      <c r="YJ135" s="277"/>
      <c r="YK135" s="277"/>
      <c r="YL135" s="277"/>
      <c r="YM135" s="277"/>
      <c r="YN135" s="277"/>
      <c r="YO135" s="277"/>
      <c r="YP135" s="277"/>
      <c r="YQ135" s="277"/>
      <c r="YR135" s="277"/>
      <c r="YS135" s="277"/>
      <c r="YT135" s="277"/>
      <c r="YU135" s="277"/>
      <c r="YV135" s="277"/>
      <c r="YW135" s="277"/>
      <c r="YX135" s="277"/>
      <c r="YY135" s="277"/>
      <c r="YZ135" s="277"/>
      <c r="ZA135" s="277"/>
      <c r="ZB135" s="277"/>
      <c r="ZC135" s="277"/>
      <c r="ZD135" s="277"/>
      <c r="ZE135" s="277"/>
      <c r="ZF135" s="277"/>
      <c r="ZG135" s="277"/>
      <c r="ZH135" s="277"/>
      <c r="ZI135" s="277"/>
      <c r="ZJ135" s="277"/>
      <c r="ZK135" s="277"/>
      <c r="ZL135" s="277"/>
      <c r="ZM135" s="277"/>
      <c r="ZN135" s="277"/>
      <c r="ZO135" s="277"/>
      <c r="ZP135" s="277"/>
      <c r="ZQ135" s="277"/>
      <c r="ZR135" s="277"/>
      <c r="ZS135" s="277"/>
      <c r="ZT135" s="277"/>
      <c r="ZU135" s="277"/>
      <c r="ZV135" s="277"/>
      <c r="ZW135" s="277"/>
      <c r="ZX135" s="277"/>
      <c r="ZY135" s="277"/>
      <c r="ZZ135" s="277"/>
      <c r="AAA135" s="277"/>
      <c r="AAB135" s="277"/>
      <c r="AAC135" s="277"/>
      <c r="AAD135" s="277"/>
      <c r="AAE135" s="277"/>
      <c r="AAF135" s="277"/>
      <c r="AAG135" s="277"/>
      <c r="AAH135" s="277"/>
      <c r="AAI135" s="277"/>
      <c r="AAJ135" s="277"/>
      <c r="AAK135" s="277"/>
      <c r="AAL135" s="277"/>
      <c r="AAM135" s="277"/>
      <c r="AAN135" s="277"/>
      <c r="AAO135" s="277"/>
      <c r="AAP135" s="277"/>
      <c r="AAQ135" s="277"/>
      <c r="AAR135" s="277"/>
      <c r="AAS135" s="277"/>
      <c r="AAT135" s="277"/>
      <c r="AAU135" s="277"/>
      <c r="AAV135" s="277"/>
      <c r="AAW135" s="277"/>
      <c r="AAX135" s="277"/>
      <c r="AAY135" s="277"/>
      <c r="AAZ135" s="277"/>
      <c r="ABA135" s="277"/>
      <c r="ABB135" s="277"/>
      <c r="ABC135" s="277"/>
      <c r="ABD135" s="277"/>
      <c r="ABE135" s="277"/>
      <c r="ABF135" s="277"/>
      <c r="ABG135" s="277"/>
      <c r="ABH135" s="277"/>
      <c r="ABI135" s="277"/>
      <c r="ABJ135" s="277"/>
      <c r="ABK135" s="277"/>
      <c r="ABL135" s="277"/>
      <c r="ABM135" s="277"/>
      <c r="ABN135" s="277"/>
      <c r="ABO135" s="277"/>
      <c r="ABP135" s="277"/>
      <c r="ABQ135" s="277"/>
      <c r="ABR135" s="277"/>
      <c r="ABS135" s="277"/>
      <c r="ABT135" s="277"/>
      <c r="ABU135" s="277"/>
      <c r="ABV135" s="277"/>
      <c r="ABW135" s="277"/>
      <c r="ABX135" s="277"/>
      <c r="ABY135" s="277"/>
      <c r="ABZ135" s="277"/>
      <c r="ACA135" s="277"/>
      <c r="ACB135" s="277"/>
      <c r="ACC135" s="277"/>
      <c r="ACD135" s="277"/>
      <c r="ACE135" s="277"/>
      <c r="ACF135" s="277"/>
      <c r="ACG135" s="277"/>
      <c r="ACH135" s="277"/>
      <c r="ACI135" s="277"/>
      <c r="ACJ135" s="277"/>
      <c r="ACK135" s="277"/>
      <c r="ACL135" s="277"/>
      <c r="ACM135" s="277"/>
      <c r="ACN135" s="277"/>
      <c r="ACO135" s="277"/>
      <c r="ACP135" s="277"/>
      <c r="ACQ135" s="277"/>
      <c r="ACR135" s="277"/>
      <c r="ACS135" s="277"/>
      <c r="ACT135" s="277"/>
      <c r="ACU135" s="277"/>
      <c r="ACV135" s="277"/>
      <c r="ACW135" s="277"/>
      <c r="ACX135" s="277"/>
      <c r="ACY135" s="277"/>
      <c r="ACZ135" s="277"/>
      <c r="ADA135" s="277"/>
      <c r="ADB135" s="277"/>
      <c r="ADC135" s="277"/>
      <c r="ADD135" s="277"/>
      <c r="ADE135" s="277"/>
      <c r="ADF135" s="277"/>
      <c r="ADG135" s="277"/>
      <c r="ADH135" s="277"/>
      <c r="ADI135" s="277"/>
      <c r="ADJ135" s="277"/>
      <c r="ADK135" s="277"/>
      <c r="ADL135" s="277"/>
      <c r="ADM135" s="277"/>
      <c r="ADN135" s="277"/>
      <c r="ADO135" s="277"/>
      <c r="ADP135" s="277"/>
      <c r="ADQ135" s="277"/>
      <c r="ADR135" s="277"/>
      <c r="ADS135" s="277"/>
      <c r="ADT135" s="277"/>
      <c r="ADU135" s="277"/>
      <c r="ADV135" s="277"/>
      <c r="ADW135" s="277"/>
      <c r="ADX135" s="277"/>
      <c r="ADY135" s="277"/>
      <c r="ADZ135" s="277"/>
      <c r="AEA135" s="277"/>
      <c r="AEB135" s="277"/>
      <c r="AEC135" s="277"/>
      <c r="AED135" s="277"/>
      <c r="AEE135" s="277"/>
      <c r="AEF135" s="277"/>
      <c r="AEG135" s="277"/>
      <c r="AEH135" s="277"/>
      <c r="AEI135" s="277"/>
      <c r="AEJ135" s="277"/>
      <c r="AEK135" s="277"/>
      <c r="AEL135" s="277"/>
      <c r="AEM135" s="277"/>
      <c r="AEN135" s="277"/>
      <c r="AEO135" s="277"/>
      <c r="AEP135" s="277"/>
      <c r="AEQ135" s="277"/>
      <c r="AER135" s="277"/>
      <c r="AES135" s="277"/>
      <c r="AET135" s="277"/>
      <c r="AEU135" s="277"/>
      <c r="AEV135" s="277"/>
      <c r="AEW135" s="277"/>
      <c r="AEX135" s="277"/>
      <c r="AEY135" s="277"/>
      <c r="AEZ135" s="277"/>
      <c r="AFA135" s="277"/>
      <c r="AFB135" s="277"/>
      <c r="AFC135" s="277"/>
      <c r="AFD135" s="277"/>
      <c r="AFE135" s="277"/>
      <c r="AFF135" s="277"/>
      <c r="AFG135" s="277"/>
      <c r="AFH135" s="277"/>
      <c r="AFI135" s="277"/>
      <c r="AFJ135" s="277"/>
      <c r="AFK135" s="277"/>
      <c r="AFL135" s="277"/>
      <c r="AFM135" s="277"/>
      <c r="AFN135" s="277"/>
      <c r="AFO135" s="277"/>
      <c r="AFP135" s="277"/>
      <c r="AFQ135" s="277"/>
      <c r="AFR135" s="277"/>
      <c r="AFS135" s="277"/>
      <c r="AFT135" s="277"/>
      <c r="AFU135" s="277"/>
      <c r="AFV135" s="277"/>
      <c r="AFW135" s="277"/>
      <c r="AFX135" s="277"/>
      <c r="AFY135" s="277"/>
      <c r="AFZ135" s="277"/>
      <c r="AGA135" s="277"/>
      <c r="AGB135" s="277"/>
      <c r="AGC135" s="277"/>
      <c r="AGD135" s="277"/>
      <c r="AGE135" s="277"/>
      <c r="AGF135" s="277"/>
      <c r="AGG135" s="277"/>
      <c r="AGH135" s="277"/>
      <c r="AGI135" s="277"/>
      <c r="AGJ135" s="277"/>
      <c r="AGK135" s="277"/>
      <c r="AGL135" s="277"/>
      <c r="AGM135" s="277"/>
      <c r="AGN135" s="277"/>
      <c r="AGO135" s="277"/>
      <c r="AGP135" s="277"/>
      <c r="AGQ135" s="277"/>
      <c r="AGR135" s="277"/>
      <c r="AGS135" s="277"/>
      <c r="AGT135" s="277"/>
      <c r="AGU135" s="277"/>
      <c r="AGV135" s="277"/>
      <c r="AGW135" s="277"/>
      <c r="AGX135" s="277"/>
      <c r="AGY135" s="277"/>
      <c r="AGZ135" s="277"/>
      <c r="AHA135" s="277"/>
      <c r="AHB135" s="277"/>
      <c r="AHC135" s="277"/>
      <c r="AHD135" s="277"/>
      <c r="AHE135" s="277"/>
      <c r="AHF135" s="277"/>
      <c r="AHG135" s="277"/>
      <c r="AHH135" s="277"/>
      <c r="AHI135" s="277"/>
      <c r="AHJ135" s="277"/>
      <c r="AHK135" s="277"/>
      <c r="AHL135" s="277"/>
      <c r="AHM135" s="277"/>
      <c r="AHN135" s="277"/>
      <c r="AHO135" s="277"/>
      <c r="AHP135" s="277"/>
      <c r="AHQ135" s="277"/>
      <c r="AHR135" s="277"/>
      <c r="AHS135" s="277"/>
      <c r="AHT135" s="277"/>
      <c r="AHU135" s="277"/>
      <c r="AHV135" s="277"/>
      <c r="AHW135" s="277"/>
      <c r="AHX135" s="277"/>
      <c r="AHY135" s="277"/>
      <c r="AHZ135" s="277"/>
      <c r="AIA135" s="277"/>
      <c r="AIB135" s="277"/>
      <c r="AIC135" s="277"/>
      <c r="AID135" s="277"/>
      <c r="AIE135" s="277"/>
      <c r="AIF135" s="277"/>
      <c r="AIG135" s="277"/>
      <c r="AIH135" s="277"/>
      <c r="AII135" s="277"/>
      <c r="AIJ135" s="277"/>
      <c r="AIK135" s="277"/>
      <c r="AIL135" s="277"/>
      <c r="AIM135" s="277"/>
      <c r="AIN135" s="277"/>
      <c r="AIO135" s="277"/>
      <c r="AIP135" s="277"/>
      <c r="AIQ135" s="277"/>
      <c r="AIR135" s="277"/>
      <c r="AIS135" s="277"/>
      <c r="AIT135" s="277"/>
      <c r="AIU135" s="277"/>
      <c r="AIV135" s="277"/>
      <c r="AIW135" s="277"/>
      <c r="AIX135" s="277"/>
      <c r="AIY135" s="277"/>
      <c r="AIZ135" s="277"/>
      <c r="AJA135" s="277"/>
      <c r="AJB135" s="277"/>
      <c r="AJC135" s="277"/>
      <c r="AJD135" s="277"/>
      <c r="AJE135" s="277"/>
      <c r="AJF135" s="277"/>
      <c r="AJG135" s="277"/>
      <c r="AJH135" s="277"/>
      <c r="AJI135" s="277"/>
      <c r="AJJ135" s="277"/>
      <c r="AJK135" s="277"/>
      <c r="AJL135" s="277"/>
      <c r="AJM135" s="277"/>
      <c r="AJN135" s="277"/>
      <c r="AJO135" s="277"/>
      <c r="AJP135" s="277"/>
      <c r="AJQ135" s="277"/>
      <c r="AJR135" s="277"/>
      <c r="AJS135" s="277"/>
      <c r="AJT135" s="277"/>
      <c r="AJU135" s="277"/>
      <c r="AJV135" s="277"/>
      <c r="AJW135" s="277"/>
      <c r="AJX135" s="277"/>
      <c r="AJY135" s="277"/>
      <c r="AJZ135" s="277"/>
      <c r="AKA135" s="277"/>
      <c r="AKB135" s="277"/>
      <c r="AKC135" s="277"/>
      <c r="AKD135" s="277"/>
      <c r="AKE135" s="277"/>
      <c r="AKF135" s="277"/>
      <c r="AKG135" s="277"/>
      <c r="AKH135" s="277"/>
      <c r="AKI135" s="277"/>
      <c r="AKJ135" s="277"/>
      <c r="AKK135" s="277"/>
      <c r="AKL135" s="277"/>
      <c r="AKM135" s="277"/>
      <c r="AKN135" s="277"/>
      <c r="AKO135" s="277"/>
      <c r="AKP135" s="277"/>
      <c r="AKQ135" s="277"/>
      <c r="AKR135" s="277"/>
      <c r="AKS135" s="277"/>
      <c r="AKT135" s="277"/>
      <c r="AKU135" s="277"/>
      <c r="AKV135" s="277"/>
      <c r="AKW135" s="277"/>
      <c r="AKX135" s="277"/>
      <c r="AKY135" s="277"/>
      <c r="AKZ135" s="277"/>
      <c r="ALA135" s="277"/>
      <c r="ALB135" s="277"/>
      <c r="ALC135" s="277"/>
      <c r="ALD135" s="277"/>
      <c r="ALE135" s="277"/>
      <c r="ALF135" s="277"/>
      <c r="ALG135" s="277"/>
      <c r="ALH135" s="277"/>
      <c r="ALI135" s="277"/>
      <c r="ALJ135" s="277"/>
      <c r="ALK135" s="277"/>
      <c r="ALL135" s="277"/>
      <c r="ALM135" s="277"/>
      <c r="ALN135" s="277"/>
      <c r="ALO135" s="277"/>
      <c r="ALP135" s="277"/>
      <c r="ALQ135" s="277"/>
      <c r="ALR135" s="277"/>
      <c r="ALS135" s="277"/>
      <c r="ALT135" s="277"/>
      <c r="ALU135" s="277"/>
      <c r="ALV135" s="277"/>
      <c r="ALW135" s="277"/>
      <c r="ALX135" s="277"/>
      <c r="ALY135" s="277"/>
      <c r="ALZ135" s="277"/>
      <c r="AMA135" s="277"/>
      <c r="AMB135" s="277"/>
      <c r="AMC135" s="277"/>
      <c r="AMD135" s="277"/>
      <c r="AME135" s="277"/>
      <c r="AMF135" s="277"/>
      <c r="AMG135" s="277"/>
      <c r="AMH135" s="277"/>
      <c r="AMI135" s="277"/>
      <c r="AMJ135" s="277"/>
      <c r="AMK135" s="277"/>
      <c r="AML135" s="277"/>
      <c r="AMM135" s="277"/>
      <c r="AMN135" s="277"/>
      <c r="AMO135" s="277"/>
      <c r="AMP135" s="277"/>
      <c r="AMQ135" s="277"/>
      <c r="AMR135" s="277"/>
      <c r="AMS135" s="277"/>
      <c r="AMT135" s="277"/>
      <c r="AMU135" s="277"/>
      <c r="AMV135" s="277"/>
      <c r="AMW135" s="277"/>
      <c r="AMX135" s="277"/>
      <c r="AMY135" s="277"/>
      <c r="AMZ135" s="277"/>
      <c r="ANA135" s="277"/>
      <c r="ANB135" s="277"/>
      <c r="ANC135" s="277"/>
      <c r="AND135" s="277"/>
      <c r="ANE135" s="277"/>
      <c r="ANF135" s="277"/>
      <c r="ANG135" s="277"/>
      <c r="ANH135" s="277"/>
      <c r="ANI135" s="277"/>
      <c r="ANJ135" s="277"/>
      <c r="ANK135" s="277"/>
      <c r="ANL135" s="277"/>
      <c r="ANM135" s="277"/>
      <c r="ANN135" s="277"/>
      <c r="ANO135" s="277"/>
      <c r="ANP135" s="277"/>
      <c r="ANQ135" s="277"/>
      <c r="ANR135" s="277"/>
      <c r="ANS135" s="277"/>
      <c r="ANT135" s="277"/>
      <c r="ANU135" s="277"/>
      <c r="ANV135" s="277"/>
      <c r="ANW135" s="277"/>
      <c r="ANX135" s="277"/>
      <c r="ANY135" s="277"/>
      <c r="ANZ135" s="277"/>
      <c r="AOA135" s="277"/>
      <c r="AOB135" s="277"/>
      <c r="AOC135" s="277"/>
      <c r="AOD135" s="277"/>
      <c r="AOE135" s="277"/>
      <c r="AOF135" s="277"/>
      <c r="AOG135" s="277"/>
      <c r="AOH135" s="277"/>
      <c r="AOI135" s="277"/>
      <c r="AOJ135" s="277"/>
      <c r="AOK135" s="277"/>
      <c r="AOL135" s="277"/>
      <c r="AOM135" s="277"/>
      <c r="AON135" s="277"/>
      <c r="AOO135" s="277"/>
      <c r="AOP135" s="277"/>
      <c r="AOQ135" s="277"/>
      <c r="AOR135" s="277"/>
      <c r="AOS135" s="277"/>
      <c r="AOT135" s="277"/>
      <c r="AOU135" s="277"/>
      <c r="AOV135" s="277"/>
      <c r="AOW135" s="277"/>
      <c r="AOX135" s="277"/>
      <c r="AOY135" s="277"/>
      <c r="AOZ135" s="277"/>
      <c r="APA135" s="277"/>
      <c r="APB135" s="277"/>
      <c r="APC135" s="277"/>
      <c r="APD135" s="277"/>
      <c r="APE135" s="277"/>
      <c r="APF135" s="277"/>
      <c r="APG135" s="277"/>
      <c r="APH135" s="277"/>
      <c r="API135" s="277"/>
      <c r="APJ135" s="277"/>
      <c r="APK135" s="277"/>
      <c r="APL135" s="277"/>
      <c r="APM135" s="277"/>
      <c r="APN135" s="277"/>
      <c r="APO135" s="277"/>
      <c r="APP135" s="277"/>
      <c r="APQ135" s="277"/>
      <c r="APR135" s="277"/>
      <c r="APS135" s="277"/>
      <c r="APT135" s="277"/>
      <c r="APU135" s="277"/>
      <c r="APV135" s="277"/>
      <c r="APW135" s="277"/>
      <c r="APX135" s="277"/>
      <c r="APY135" s="277"/>
      <c r="APZ135" s="277"/>
      <c r="AQA135" s="277"/>
      <c r="AQB135" s="277"/>
      <c r="AQC135" s="277"/>
      <c r="AQD135" s="277"/>
      <c r="AQE135" s="277"/>
      <c r="AQF135" s="277"/>
      <c r="AQG135" s="277"/>
      <c r="AQH135" s="277"/>
      <c r="AQI135" s="277"/>
      <c r="AQJ135" s="277"/>
      <c r="AQK135" s="277"/>
      <c r="AQL135" s="277"/>
      <c r="AQM135" s="277"/>
      <c r="AQN135" s="277"/>
      <c r="AQO135" s="277"/>
      <c r="AQP135" s="277"/>
      <c r="AQQ135" s="277"/>
      <c r="AQR135" s="277"/>
      <c r="AQS135" s="277"/>
      <c r="AQT135" s="277"/>
      <c r="AQU135" s="277"/>
      <c r="AQV135" s="277"/>
      <c r="AQW135" s="277"/>
      <c r="AQX135" s="277"/>
      <c r="AQY135" s="277"/>
      <c r="AQZ135" s="277"/>
      <c r="ARA135" s="277"/>
      <c r="ARB135" s="277"/>
      <c r="ARC135" s="277"/>
      <c r="ARD135" s="277"/>
      <c r="ARE135" s="277"/>
      <c r="ARF135" s="277"/>
      <c r="ARG135" s="277"/>
      <c r="ARH135" s="277"/>
      <c r="ARI135" s="277"/>
      <c r="ARJ135" s="277"/>
      <c r="ARK135" s="277"/>
      <c r="ARL135" s="277"/>
      <c r="ARM135" s="277"/>
      <c r="ARN135" s="277"/>
      <c r="ARO135" s="277"/>
      <c r="ARP135" s="277"/>
      <c r="ARQ135" s="277"/>
      <c r="ARR135" s="277"/>
      <c r="ARS135" s="277"/>
      <c r="ART135" s="277"/>
      <c r="ARU135" s="277"/>
      <c r="ARV135" s="277"/>
      <c r="ARW135" s="277"/>
      <c r="ARX135" s="277"/>
      <c r="ARY135" s="277"/>
      <c r="ARZ135" s="277"/>
      <c r="ASA135" s="277"/>
      <c r="ASB135" s="277"/>
      <c r="ASC135" s="277"/>
      <c r="ASD135" s="277"/>
      <c r="ASE135" s="277"/>
      <c r="ASF135" s="277"/>
      <c r="ASG135" s="277"/>
      <c r="ASH135" s="277"/>
      <c r="ASI135" s="277"/>
      <c r="ASJ135" s="277"/>
      <c r="ASK135" s="277"/>
      <c r="ASL135" s="277"/>
      <c r="ASM135" s="277"/>
      <c r="ASN135" s="277"/>
      <c r="ASO135" s="277"/>
      <c r="ASP135" s="277"/>
      <c r="ASQ135" s="277"/>
      <c r="ASR135" s="277"/>
      <c r="ASS135" s="277"/>
      <c r="AST135" s="277"/>
      <c r="ASU135" s="277"/>
      <c r="ASV135" s="277"/>
      <c r="ASW135" s="277"/>
      <c r="ASX135" s="277"/>
      <c r="ASY135" s="277"/>
      <c r="ASZ135" s="277"/>
      <c r="ATA135" s="277"/>
      <c r="ATB135" s="277"/>
      <c r="ATC135" s="277"/>
      <c r="ATD135" s="277"/>
      <c r="ATE135" s="277"/>
      <c r="ATF135" s="277"/>
      <c r="ATG135" s="277"/>
      <c r="ATH135" s="277"/>
      <c r="ATI135" s="277"/>
      <c r="ATJ135" s="277"/>
      <c r="ATK135" s="277"/>
      <c r="ATL135" s="277"/>
      <c r="ATM135" s="277"/>
      <c r="ATN135" s="277"/>
      <c r="ATO135" s="277"/>
      <c r="ATP135" s="277"/>
      <c r="ATQ135" s="277"/>
      <c r="ATR135" s="277"/>
      <c r="ATS135" s="277"/>
      <c r="ATT135" s="277"/>
      <c r="ATU135" s="277"/>
      <c r="ATV135" s="277"/>
      <c r="ATW135" s="277"/>
      <c r="ATX135" s="277"/>
      <c r="ATY135" s="277"/>
      <c r="ATZ135" s="277"/>
      <c r="AUA135" s="277"/>
      <c r="AUB135" s="277"/>
      <c r="AUC135" s="277"/>
      <c r="AUD135" s="277"/>
      <c r="AUE135" s="277"/>
      <c r="AUF135" s="277"/>
      <c r="AUG135" s="277"/>
      <c r="AUH135" s="277"/>
      <c r="AUI135" s="277"/>
      <c r="AUJ135" s="277"/>
      <c r="AUK135" s="277"/>
      <c r="AUL135" s="277"/>
      <c r="AUM135" s="277"/>
      <c r="AUN135" s="277"/>
      <c r="AUO135" s="277"/>
      <c r="AUP135" s="277"/>
      <c r="AUQ135" s="277"/>
      <c r="AUR135" s="277"/>
      <c r="AUS135" s="277"/>
      <c r="AUT135" s="277"/>
      <c r="AUU135" s="277"/>
      <c r="AUV135" s="277"/>
      <c r="AUW135" s="277"/>
      <c r="AUX135" s="277"/>
      <c r="AUY135" s="277"/>
      <c r="AUZ135" s="277"/>
      <c r="AVA135" s="277"/>
      <c r="AVB135" s="277"/>
      <c r="AVC135" s="277"/>
      <c r="AVD135" s="277"/>
      <c r="AVE135" s="277"/>
      <c r="AVF135" s="277"/>
      <c r="AVG135" s="277"/>
      <c r="AVH135" s="277"/>
      <c r="AVI135" s="277"/>
      <c r="AVJ135" s="277"/>
      <c r="AVK135" s="277"/>
      <c r="AVL135" s="277"/>
      <c r="AVM135" s="277"/>
      <c r="AVN135" s="277"/>
      <c r="AVO135" s="277"/>
      <c r="AVP135" s="277"/>
      <c r="AVQ135" s="277"/>
      <c r="AVR135" s="277"/>
      <c r="AVS135" s="277"/>
      <c r="AVT135" s="277"/>
      <c r="AVU135" s="277"/>
      <c r="AVV135" s="277"/>
      <c r="AVW135" s="277"/>
      <c r="AVX135" s="277"/>
      <c r="AVY135" s="277"/>
      <c r="AVZ135" s="277"/>
      <c r="AWA135" s="277"/>
      <c r="AWB135" s="277"/>
      <c r="AWC135" s="277"/>
      <c r="AWD135" s="277"/>
      <c r="AWE135" s="277"/>
      <c r="AWF135" s="277"/>
      <c r="AWG135" s="277"/>
      <c r="AWH135" s="277"/>
      <c r="AWI135" s="277"/>
      <c r="AWJ135" s="277"/>
      <c r="AWK135" s="277"/>
      <c r="AWL135" s="277"/>
      <c r="AWM135" s="277"/>
      <c r="AWN135" s="277"/>
      <c r="AWO135" s="277"/>
      <c r="AWP135" s="277"/>
      <c r="AWQ135" s="277"/>
      <c r="AWR135" s="277"/>
      <c r="AWS135" s="277"/>
      <c r="AWT135" s="277"/>
      <c r="AWU135" s="277"/>
      <c r="AWV135" s="277"/>
      <c r="AWW135" s="277"/>
      <c r="AWX135" s="277"/>
      <c r="AWY135" s="277"/>
      <c r="AWZ135" s="277"/>
      <c r="AXA135" s="277"/>
      <c r="AXB135" s="277"/>
      <c r="AXC135" s="277"/>
      <c r="AXD135" s="277"/>
      <c r="AXE135" s="277"/>
      <c r="AXF135" s="277"/>
      <c r="AXG135" s="277"/>
      <c r="AXH135" s="277"/>
      <c r="AXI135" s="277"/>
      <c r="AXJ135" s="277"/>
      <c r="AXK135" s="277"/>
      <c r="AXL135" s="277"/>
      <c r="AXM135" s="277"/>
      <c r="AXN135" s="277"/>
      <c r="AXO135" s="277"/>
      <c r="AXP135" s="277"/>
      <c r="AXQ135" s="277"/>
      <c r="AXR135" s="277"/>
      <c r="AXS135" s="277"/>
      <c r="AXT135" s="277"/>
      <c r="AXU135" s="277"/>
      <c r="AXV135" s="277"/>
      <c r="AXW135" s="277"/>
      <c r="AXX135" s="277"/>
      <c r="AXY135" s="277"/>
      <c r="AXZ135" s="277"/>
      <c r="AYA135" s="277"/>
      <c r="AYB135" s="277"/>
      <c r="AYC135" s="277"/>
      <c r="AYD135" s="277"/>
      <c r="AYE135" s="277"/>
      <c r="AYF135" s="277"/>
      <c r="AYG135" s="277"/>
      <c r="AYH135" s="277"/>
      <c r="AYI135" s="277"/>
      <c r="AYJ135" s="277"/>
      <c r="AYK135" s="277"/>
      <c r="AYL135" s="277"/>
      <c r="AYM135" s="277"/>
      <c r="AYN135" s="277"/>
      <c r="AYO135" s="277"/>
      <c r="AYP135" s="277"/>
      <c r="AYQ135" s="277"/>
      <c r="AYR135" s="277"/>
      <c r="AYS135" s="277"/>
      <c r="AYT135" s="277"/>
      <c r="AYU135" s="277"/>
      <c r="AYV135" s="277"/>
      <c r="AYW135" s="277"/>
      <c r="AYX135" s="277"/>
      <c r="AYY135" s="277"/>
      <c r="AYZ135" s="277"/>
      <c r="AZA135" s="277"/>
      <c r="AZB135" s="277"/>
      <c r="AZC135" s="277"/>
      <c r="AZD135" s="277"/>
      <c r="AZE135" s="277"/>
      <c r="AZF135" s="277"/>
      <c r="AZG135" s="277"/>
      <c r="AZH135" s="277"/>
      <c r="AZI135" s="277"/>
      <c r="AZJ135" s="277"/>
      <c r="AZK135" s="277"/>
      <c r="AZL135" s="277"/>
      <c r="AZM135" s="277"/>
      <c r="AZN135" s="277"/>
      <c r="AZO135" s="277"/>
      <c r="AZP135" s="277"/>
      <c r="AZQ135" s="277"/>
      <c r="AZR135" s="277"/>
      <c r="AZS135" s="277"/>
      <c r="AZT135" s="277"/>
      <c r="AZU135" s="277"/>
      <c r="AZV135" s="277"/>
      <c r="AZW135" s="277"/>
      <c r="AZX135" s="277"/>
      <c r="AZY135" s="277"/>
      <c r="AZZ135" s="277"/>
      <c r="BAA135" s="277"/>
      <c r="BAB135" s="277"/>
      <c r="BAC135" s="277"/>
      <c r="BAD135" s="277"/>
      <c r="BAE135" s="277"/>
      <c r="BAF135" s="277"/>
      <c r="BAG135" s="277"/>
      <c r="BAH135" s="277"/>
      <c r="BAI135" s="277"/>
      <c r="BAJ135" s="277"/>
      <c r="BAK135" s="277"/>
      <c r="BAL135" s="277"/>
      <c r="BAM135" s="277"/>
      <c r="BAN135" s="277"/>
      <c r="BAO135" s="277"/>
      <c r="BAP135" s="277"/>
      <c r="BAQ135" s="277"/>
      <c r="BAR135" s="277"/>
      <c r="BAS135" s="277"/>
      <c r="BAT135" s="277"/>
      <c r="BAU135" s="277"/>
      <c r="BAV135" s="277"/>
      <c r="BAW135" s="277"/>
      <c r="BAX135" s="277"/>
      <c r="BAY135" s="277"/>
      <c r="BAZ135" s="277"/>
      <c r="BBA135" s="277"/>
      <c r="BBB135" s="277"/>
      <c r="BBC135" s="277"/>
      <c r="BBD135" s="277"/>
      <c r="BBE135" s="277"/>
      <c r="BBF135" s="277"/>
      <c r="BBG135" s="277"/>
      <c r="BBH135" s="277"/>
      <c r="BBI135" s="277"/>
      <c r="BBJ135" s="277"/>
      <c r="BBK135" s="277"/>
      <c r="BBL135" s="277"/>
      <c r="BBM135" s="277"/>
      <c r="BBN135" s="277"/>
      <c r="BBO135" s="277"/>
      <c r="BBP135" s="277"/>
      <c r="BBQ135" s="277"/>
      <c r="BBR135" s="277"/>
      <c r="BBS135" s="277"/>
      <c r="BBT135" s="277"/>
      <c r="BBU135" s="277"/>
      <c r="BBV135" s="277"/>
      <c r="BBW135" s="277"/>
      <c r="BBX135" s="277"/>
      <c r="BBY135" s="277"/>
      <c r="BBZ135" s="277"/>
      <c r="BCA135" s="277"/>
      <c r="BCB135" s="277"/>
      <c r="BCC135" s="277"/>
      <c r="BCD135" s="277"/>
      <c r="BCE135" s="277"/>
      <c r="BCF135" s="277"/>
      <c r="BCG135" s="277"/>
      <c r="BCH135" s="277"/>
      <c r="BCI135" s="277"/>
      <c r="BCJ135" s="277"/>
      <c r="BCK135" s="277"/>
      <c r="BCL135" s="277"/>
      <c r="BCM135" s="277"/>
      <c r="BCN135" s="277"/>
      <c r="BCO135" s="277"/>
      <c r="BCP135" s="277"/>
      <c r="BCQ135" s="277"/>
      <c r="BCR135" s="277"/>
      <c r="BCS135" s="277"/>
      <c r="BCT135" s="277"/>
      <c r="BCU135" s="277"/>
      <c r="BCV135" s="277"/>
      <c r="BCW135" s="277"/>
      <c r="BCX135" s="277"/>
      <c r="BCY135" s="277"/>
      <c r="BCZ135" s="277"/>
      <c r="BDA135" s="277"/>
      <c r="BDB135" s="277"/>
      <c r="BDC135" s="277"/>
      <c r="BDD135" s="277"/>
      <c r="BDE135" s="277"/>
      <c r="BDF135" s="277"/>
      <c r="BDG135" s="277"/>
      <c r="BDH135" s="277"/>
      <c r="BDI135" s="277"/>
      <c r="BDJ135" s="277"/>
      <c r="BDK135" s="277"/>
      <c r="BDL135" s="277"/>
      <c r="BDM135" s="277"/>
      <c r="BDN135" s="277"/>
      <c r="BDO135" s="277"/>
      <c r="BDP135" s="277"/>
      <c r="BDQ135" s="277"/>
      <c r="BDR135" s="277"/>
      <c r="BDS135" s="277"/>
      <c r="BDT135" s="277"/>
      <c r="BDU135" s="277"/>
      <c r="BDV135" s="277"/>
      <c r="BDW135" s="277"/>
      <c r="BDX135" s="277"/>
      <c r="BDY135" s="277"/>
      <c r="BDZ135" s="277"/>
      <c r="BEA135" s="277"/>
      <c r="BEB135" s="277"/>
      <c r="BEC135" s="277"/>
      <c r="BED135" s="277"/>
      <c r="BEE135" s="277"/>
      <c r="BEF135" s="277"/>
      <c r="BEG135" s="277"/>
      <c r="BEH135" s="277"/>
      <c r="BEI135" s="277"/>
      <c r="BEJ135" s="277"/>
      <c r="BEK135" s="277"/>
      <c r="BEL135" s="277"/>
      <c r="BEM135" s="277"/>
      <c r="BEN135" s="277"/>
      <c r="BEO135" s="277"/>
      <c r="BEP135" s="277"/>
      <c r="BEQ135" s="277"/>
      <c r="BER135" s="277"/>
      <c r="BES135" s="277"/>
      <c r="BET135" s="277"/>
      <c r="BEU135" s="277"/>
      <c r="BEV135" s="277"/>
      <c r="BEW135" s="277"/>
      <c r="BEX135" s="277"/>
      <c r="BEY135" s="277"/>
      <c r="BEZ135" s="277"/>
      <c r="BFA135" s="277"/>
      <c r="BFB135" s="277"/>
      <c r="BFC135" s="277"/>
      <c r="BFD135" s="277"/>
      <c r="BFE135" s="277"/>
      <c r="BFF135" s="277"/>
      <c r="BFG135" s="277"/>
      <c r="BFH135" s="277"/>
      <c r="BFI135" s="277"/>
      <c r="BFJ135" s="277"/>
      <c r="BFK135" s="277"/>
      <c r="BFL135" s="277"/>
      <c r="BFM135" s="277"/>
      <c r="BFN135" s="277"/>
      <c r="BFO135" s="277"/>
      <c r="BFP135" s="277"/>
      <c r="BFQ135" s="277"/>
      <c r="BFR135" s="277"/>
      <c r="BFS135" s="277"/>
      <c r="BFT135" s="277"/>
      <c r="BFU135" s="277"/>
      <c r="BFV135" s="277"/>
      <c r="BFW135" s="277"/>
      <c r="BFX135" s="277"/>
      <c r="BFY135" s="277"/>
      <c r="BFZ135" s="277"/>
      <c r="BGA135" s="277"/>
      <c r="BGB135" s="277"/>
      <c r="BGC135" s="277"/>
      <c r="BGD135" s="277"/>
      <c r="BGE135" s="277"/>
      <c r="BGF135" s="277"/>
      <c r="BGG135" s="277"/>
      <c r="BGH135" s="277"/>
      <c r="BGI135" s="277"/>
      <c r="BGJ135" s="277"/>
      <c r="BGK135" s="277"/>
      <c r="BGL135" s="277"/>
      <c r="BGM135" s="277"/>
      <c r="BGN135" s="277"/>
      <c r="BGO135" s="277"/>
      <c r="BGP135" s="277"/>
      <c r="BGQ135" s="277"/>
      <c r="BGR135" s="277"/>
      <c r="BGS135" s="277"/>
      <c r="BGT135" s="277"/>
      <c r="BGU135" s="277"/>
      <c r="BGV135" s="277"/>
      <c r="BGW135" s="277"/>
      <c r="BGX135" s="277"/>
      <c r="BGY135" s="277"/>
      <c r="BGZ135" s="277"/>
      <c r="BHA135" s="277"/>
      <c r="BHB135" s="277"/>
      <c r="BHC135" s="277"/>
      <c r="BHD135" s="277"/>
      <c r="BHE135" s="277"/>
      <c r="BHF135" s="277"/>
      <c r="BHG135" s="277"/>
      <c r="BHH135" s="277"/>
      <c r="BHI135" s="277"/>
      <c r="BHJ135" s="277"/>
      <c r="BHK135" s="277"/>
      <c r="BHL135" s="277"/>
      <c r="BHM135" s="277"/>
      <c r="BHN135" s="277"/>
      <c r="BHO135" s="277"/>
      <c r="BHP135" s="277"/>
      <c r="BHQ135" s="277"/>
      <c r="BHR135" s="277"/>
      <c r="BHS135" s="277"/>
      <c r="BHT135" s="277"/>
      <c r="BHU135" s="277"/>
      <c r="BHV135" s="277"/>
      <c r="BHW135" s="277"/>
      <c r="BHX135" s="277"/>
      <c r="BHY135" s="277"/>
      <c r="BHZ135" s="277"/>
      <c r="BIA135" s="277"/>
      <c r="BIB135" s="277"/>
      <c r="BIC135" s="277"/>
      <c r="BID135" s="277"/>
      <c r="BIE135" s="277"/>
      <c r="BIF135" s="277"/>
      <c r="BIG135" s="277"/>
      <c r="BIH135" s="277"/>
      <c r="BII135" s="277"/>
      <c r="BIJ135" s="277"/>
      <c r="BIK135" s="277"/>
      <c r="BIL135" s="277"/>
      <c r="BIM135" s="277"/>
      <c r="BIN135" s="277"/>
      <c r="BIO135" s="277"/>
      <c r="BIP135" s="277"/>
      <c r="BIQ135" s="277"/>
      <c r="BIR135" s="277"/>
      <c r="BIS135" s="277"/>
      <c r="BIT135" s="277"/>
      <c r="BIU135" s="277"/>
      <c r="BIV135" s="277"/>
      <c r="BIW135" s="277"/>
      <c r="BIX135" s="277"/>
      <c r="BIY135" s="277"/>
      <c r="BIZ135" s="277"/>
      <c r="BJA135" s="277"/>
      <c r="BJB135" s="277"/>
      <c r="BJC135" s="277"/>
      <c r="BJD135" s="277"/>
      <c r="BJE135" s="277"/>
      <c r="BJF135" s="277"/>
      <c r="BJG135" s="277"/>
      <c r="BJH135" s="277"/>
      <c r="BJI135" s="277"/>
      <c r="BJJ135" s="277"/>
      <c r="BJK135" s="277"/>
      <c r="BJL135" s="277"/>
      <c r="BJM135" s="277"/>
      <c r="BJN135" s="277"/>
      <c r="BJO135" s="277"/>
      <c r="BJP135" s="277"/>
      <c r="BJQ135" s="277"/>
      <c r="BJR135" s="277"/>
      <c r="BJS135" s="277"/>
      <c r="BJT135" s="277"/>
      <c r="BJU135" s="277"/>
      <c r="BJV135" s="277"/>
      <c r="BJW135" s="277"/>
      <c r="BJX135" s="277"/>
      <c r="BJY135" s="277"/>
      <c r="BJZ135" s="277"/>
      <c r="BKA135" s="277"/>
      <c r="BKB135" s="277"/>
      <c r="BKC135" s="277"/>
      <c r="BKD135" s="277"/>
      <c r="BKE135" s="277"/>
      <c r="BKF135" s="277"/>
      <c r="BKG135" s="277"/>
      <c r="BKH135" s="277"/>
      <c r="BKI135" s="277"/>
      <c r="BKJ135" s="277"/>
      <c r="BKK135" s="277"/>
      <c r="BKL135" s="277"/>
      <c r="BKM135" s="277"/>
      <c r="BKN135" s="277"/>
      <c r="BKO135" s="277"/>
      <c r="BKP135" s="277"/>
      <c r="BKQ135" s="277"/>
      <c r="BKR135" s="277"/>
      <c r="BKS135" s="277"/>
      <c r="BKT135" s="277"/>
      <c r="BKU135" s="277"/>
      <c r="BKV135" s="277"/>
      <c r="BKW135" s="277"/>
      <c r="BKX135" s="277"/>
      <c r="BKY135" s="277"/>
      <c r="BKZ135" s="277"/>
      <c r="BLA135" s="277"/>
      <c r="BLB135" s="277"/>
      <c r="BLC135" s="277"/>
      <c r="BLD135" s="277"/>
      <c r="BLE135" s="277"/>
      <c r="BLF135" s="277"/>
      <c r="BLG135" s="277"/>
      <c r="BLH135" s="277"/>
      <c r="BLI135" s="277"/>
      <c r="BLJ135" s="277"/>
      <c r="BLK135" s="277"/>
      <c r="BLL135" s="277"/>
      <c r="BLM135" s="277"/>
      <c r="BLN135" s="277"/>
      <c r="BLO135" s="277"/>
      <c r="BLP135" s="277"/>
      <c r="BLQ135" s="277"/>
      <c r="BLR135" s="277"/>
      <c r="BLS135" s="277"/>
      <c r="BLT135" s="277"/>
      <c r="BLU135" s="277"/>
      <c r="BLV135" s="277"/>
      <c r="BLW135" s="277"/>
      <c r="BLX135" s="277"/>
      <c r="BLY135" s="277"/>
      <c r="BLZ135" s="277"/>
      <c r="BMA135" s="277"/>
      <c r="BMB135" s="277"/>
      <c r="BMC135" s="277"/>
      <c r="BMD135" s="277"/>
      <c r="BME135" s="277"/>
      <c r="BMF135" s="277"/>
      <c r="BMG135" s="277"/>
      <c r="BMH135" s="277"/>
      <c r="BMI135" s="277"/>
      <c r="BMJ135" s="277"/>
      <c r="BMK135" s="277"/>
      <c r="BML135" s="277"/>
      <c r="BMM135" s="277"/>
      <c r="BMN135" s="277"/>
      <c r="BMO135" s="277"/>
      <c r="BMP135" s="277"/>
      <c r="BMQ135" s="277"/>
      <c r="BMR135" s="277"/>
      <c r="BMS135" s="277"/>
      <c r="BMT135" s="277"/>
      <c r="BMU135" s="277"/>
      <c r="BMV135" s="277"/>
      <c r="BMW135" s="277"/>
      <c r="BMX135" s="277"/>
      <c r="BMY135" s="277"/>
      <c r="BMZ135" s="277"/>
      <c r="BNA135" s="277"/>
      <c r="BNB135" s="277"/>
      <c r="BNC135" s="277"/>
      <c r="BND135" s="277"/>
      <c r="BNE135" s="277"/>
      <c r="BNF135" s="277"/>
      <c r="BNG135" s="277"/>
      <c r="BNH135" s="277"/>
      <c r="BNI135" s="277"/>
      <c r="BNJ135" s="277"/>
      <c r="BNK135" s="277"/>
      <c r="BNL135" s="277"/>
      <c r="BNM135" s="277"/>
      <c r="BNN135" s="277"/>
      <c r="BNO135" s="277"/>
      <c r="BNP135" s="277"/>
      <c r="BNQ135" s="277"/>
      <c r="BNR135" s="277"/>
      <c r="BNS135" s="277"/>
      <c r="BNT135" s="277"/>
      <c r="BNU135" s="277"/>
      <c r="BNV135" s="277"/>
      <c r="BNW135" s="277"/>
      <c r="BNX135" s="277"/>
      <c r="BNY135" s="277"/>
      <c r="BNZ135" s="277"/>
      <c r="BOA135" s="277"/>
      <c r="BOB135" s="277"/>
      <c r="BOC135" s="277"/>
      <c r="BOD135" s="277"/>
      <c r="BOE135" s="277"/>
      <c r="BOF135" s="277"/>
      <c r="BOG135" s="277"/>
      <c r="BOH135" s="277"/>
      <c r="BOI135" s="277"/>
      <c r="BOJ135" s="277"/>
      <c r="BOK135" s="277"/>
      <c r="BOL135" s="277"/>
      <c r="BOM135" s="277"/>
      <c r="BON135" s="277"/>
      <c r="BOO135" s="277"/>
      <c r="BOP135" s="277"/>
      <c r="BOQ135" s="277"/>
      <c r="BOR135" s="277"/>
      <c r="BOS135" s="277"/>
      <c r="BOT135" s="277"/>
      <c r="BOU135" s="277"/>
      <c r="BOV135" s="277"/>
      <c r="BOW135" s="277"/>
      <c r="BOX135" s="277"/>
      <c r="BOY135" s="277"/>
      <c r="BOZ135" s="277"/>
      <c r="BPA135" s="277"/>
      <c r="BPB135" s="277"/>
      <c r="BPC135" s="277"/>
      <c r="BPD135" s="277"/>
      <c r="BPE135" s="277"/>
      <c r="BPF135" s="277"/>
      <c r="BPG135" s="277"/>
      <c r="BPH135" s="277"/>
      <c r="BPI135" s="277"/>
      <c r="BPJ135" s="277"/>
      <c r="BPK135" s="277"/>
      <c r="BPL135" s="277"/>
      <c r="BPM135" s="277"/>
      <c r="BPN135" s="277"/>
      <c r="BPO135" s="277"/>
      <c r="BPP135" s="277"/>
      <c r="BPQ135" s="277"/>
      <c r="BPR135" s="277"/>
      <c r="BPS135" s="277"/>
      <c r="BPT135" s="277"/>
      <c r="BPU135" s="277"/>
      <c r="BPV135" s="277"/>
      <c r="BPW135" s="277"/>
      <c r="BPX135" s="277"/>
      <c r="BPY135" s="277"/>
      <c r="BPZ135" s="277"/>
      <c r="BQA135" s="277"/>
      <c r="BQB135" s="277"/>
      <c r="BQC135" s="277"/>
      <c r="BQD135" s="277"/>
      <c r="BQE135" s="277"/>
      <c r="BQF135" s="277"/>
      <c r="BQG135" s="277"/>
      <c r="BQH135" s="277"/>
      <c r="BQI135" s="277"/>
      <c r="BQJ135" s="277"/>
      <c r="BQK135" s="277"/>
      <c r="BQL135" s="277"/>
      <c r="BQM135" s="277"/>
      <c r="BQN135" s="277"/>
      <c r="BQO135" s="277"/>
      <c r="BQP135" s="277"/>
      <c r="BQQ135" s="277"/>
      <c r="BQR135" s="277"/>
      <c r="BQS135" s="277"/>
      <c r="BQT135" s="277"/>
      <c r="BQU135" s="277"/>
      <c r="BQV135" s="277"/>
      <c r="BQW135" s="277"/>
      <c r="BQX135" s="277"/>
      <c r="BQY135" s="277"/>
      <c r="BQZ135" s="277"/>
      <c r="BRA135" s="277"/>
      <c r="BRB135" s="277"/>
      <c r="BRC135" s="277"/>
      <c r="BRD135" s="277"/>
      <c r="BRE135" s="277"/>
      <c r="BRF135" s="277"/>
      <c r="BRG135" s="277"/>
      <c r="BRH135" s="277"/>
      <c r="BRI135" s="277"/>
      <c r="BRJ135" s="277"/>
      <c r="BRK135" s="277"/>
      <c r="BRL135" s="277"/>
      <c r="BRM135" s="277"/>
      <c r="BRN135" s="277"/>
      <c r="BRO135" s="277"/>
      <c r="BRP135" s="277"/>
      <c r="BRQ135" s="277"/>
      <c r="BRR135" s="277"/>
      <c r="BRS135" s="277"/>
      <c r="BRT135" s="277"/>
      <c r="BRU135" s="277"/>
      <c r="BRV135" s="277"/>
      <c r="BRW135" s="277"/>
      <c r="BRX135" s="277"/>
      <c r="BRY135" s="277"/>
      <c r="BRZ135" s="277"/>
      <c r="BSA135" s="277"/>
      <c r="BSB135" s="277"/>
      <c r="BSC135" s="277"/>
      <c r="BSD135" s="277"/>
      <c r="BSE135" s="277"/>
      <c r="BSF135" s="277"/>
      <c r="BSG135" s="277"/>
      <c r="BSH135" s="277"/>
      <c r="BSI135" s="277"/>
      <c r="BSJ135" s="277"/>
      <c r="BSK135" s="277"/>
      <c r="BSL135" s="277"/>
      <c r="BSM135" s="277"/>
      <c r="BSN135" s="277"/>
      <c r="BSO135" s="277"/>
      <c r="BSP135" s="277"/>
      <c r="BSQ135" s="277"/>
      <c r="BSR135" s="277"/>
      <c r="BSS135" s="277"/>
      <c r="BST135" s="277"/>
      <c r="BSU135" s="277"/>
      <c r="BSV135" s="277"/>
      <c r="BSW135" s="277"/>
      <c r="BSX135" s="277"/>
      <c r="BSY135" s="277"/>
      <c r="BSZ135" s="277"/>
      <c r="BTA135" s="277"/>
      <c r="BTB135" s="277"/>
      <c r="BTC135" s="277"/>
      <c r="BTD135" s="277"/>
      <c r="BTE135" s="277"/>
      <c r="BTF135" s="277"/>
      <c r="BTG135" s="277"/>
      <c r="BTH135" s="277"/>
      <c r="BTI135" s="277"/>
      <c r="BTJ135" s="277"/>
      <c r="BTK135" s="277"/>
      <c r="BTL135" s="277"/>
      <c r="BTM135" s="277"/>
      <c r="BTN135" s="277"/>
      <c r="BTO135" s="277"/>
      <c r="BTP135" s="277"/>
      <c r="BTQ135" s="277"/>
      <c r="BTR135" s="277"/>
      <c r="BTS135" s="277"/>
      <c r="BTT135" s="277"/>
      <c r="BTU135" s="277"/>
      <c r="BTV135" s="277"/>
      <c r="BTW135" s="277"/>
      <c r="BTX135" s="277"/>
      <c r="BTY135" s="277"/>
      <c r="BTZ135" s="277"/>
      <c r="BUA135" s="277"/>
      <c r="BUB135" s="277"/>
      <c r="BUC135" s="277"/>
      <c r="BUD135" s="277"/>
      <c r="BUE135" s="277"/>
      <c r="BUF135" s="277"/>
      <c r="BUG135" s="277"/>
      <c r="BUH135" s="277"/>
      <c r="BUI135" s="277"/>
      <c r="BUJ135" s="277"/>
      <c r="BUK135" s="277"/>
      <c r="BUL135" s="277"/>
      <c r="BUM135" s="277"/>
      <c r="BUN135" s="277"/>
      <c r="BUO135" s="277"/>
      <c r="BUP135" s="277"/>
      <c r="BUQ135" s="277"/>
      <c r="BUR135" s="277"/>
      <c r="BUS135" s="277"/>
      <c r="BUT135" s="277"/>
      <c r="BUU135" s="277"/>
      <c r="BUV135" s="277"/>
      <c r="BUW135" s="277"/>
      <c r="BUX135" s="277"/>
      <c r="BUY135" s="277"/>
      <c r="BUZ135" s="277"/>
      <c r="BVA135" s="277"/>
      <c r="BVB135" s="277"/>
      <c r="BVC135" s="277"/>
      <c r="BVD135" s="277"/>
      <c r="BVE135" s="277"/>
      <c r="BVF135" s="277"/>
      <c r="BVG135" s="277"/>
      <c r="BVH135" s="277"/>
      <c r="BVI135" s="277"/>
      <c r="BVJ135" s="277"/>
      <c r="BVK135" s="277"/>
      <c r="BVL135" s="277"/>
      <c r="BVM135" s="277"/>
      <c r="BVN135" s="277"/>
      <c r="BVO135" s="277"/>
      <c r="BVP135" s="277"/>
      <c r="BVQ135" s="277"/>
      <c r="BVR135" s="277"/>
      <c r="BVS135" s="277"/>
      <c r="BVT135" s="277"/>
      <c r="BVU135" s="277"/>
      <c r="BVV135" s="277"/>
      <c r="BVW135" s="277"/>
      <c r="BVX135" s="277"/>
      <c r="BVY135" s="277"/>
      <c r="BVZ135" s="277"/>
      <c r="BWA135" s="277"/>
      <c r="BWB135" s="277"/>
      <c r="BWC135" s="277"/>
      <c r="BWD135" s="277"/>
      <c r="BWE135" s="277"/>
      <c r="BWF135" s="277"/>
      <c r="BWG135" s="277"/>
      <c r="BWH135" s="277"/>
      <c r="BWI135" s="277"/>
      <c r="BWJ135" s="277"/>
      <c r="BWK135" s="277"/>
      <c r="BWL135" s="277"/>
      <c r="BWM135" s="277"/>
      <c r="BWN135" s="277"/>
      <c r="BWO135" s="277"/>
      <c r="BWP135" s="277"/>
      <c r="BWQ135" s="277"/>
      <c r="BWR135" s="277"/>
      <c r="BWS135" s="277"/>
      <c r="BWT135" s="277"/>
      <c r="BWU135" s="277"/>
      <c r="BWV135" s="277"/>
      <c r="BWW135" s="277"/>
      <c r="BWX135" s="277"/>
      <c r="BWY135" s="277"/>
      <c r="BWZ135" s="277"/>
      <c r="BXA135" s="277"/>
      <c r="BXB135" s="277"/>
      <c r="BXC135" s="277"/>
      <c r="BXD135" s="277"/>
      <c r="BXE135" s="277"/>
      <c r="BXF135" s="277"/>
      <c r="BXG135" s="277"/>
      <c r="BXH135" s="277"/>
      <c r="BXI135" s="277"/>
      <c r="BXJ135" s="277"/>
      <c r="BXK135" s="277"/>
      <c r="BXL135" s="277"/>
      <c r="BXM135" s="277"/>
      <c r="BXN135" s="277"/>
      <c r="BXO135" s="277"/>
      <c r="BXP135" s="277"/>
      <c r="BXQ135" s="277"/>
      <c r="BXR135" s="277"/>
      <c r="BXS135" s="277"/>
      <c r="BXT135" s="277"/>
      <c r="BXU135" s="277"/>
      <c r="BXV135" s="277"/>
      <c r="BXW135" s="277"/>
      <c r="BXX135" s="277"/>
      <c r="BXY135" s="277"/>
      <c r="BXZ135" s="277"/>
      <c r="BYA135" s="277"/>
      <c r="BYB135" s="277"/>
      <c r="BYC135" s="277"/>
      <c r="BYD135" s="277"/>
      <c r="BYE135" s="277"/>
      <c r="BYF135" s="277"/>
      <c r="BYG135" s="277"/>
      <c r="BYH135" s="277"/>
      <c r="BYI135" s="277"/>
      <c r="BYJ135" s="277"/>
      <c r="BYK135" s="277"/>
      <c r="BYL135" s="277"/>
      <c r="BYM135" s="277"/>
      <c r="BYN135" s="277"/>
      <c r="BYO135" s="277"/>
      <c r="BYP135" s="277"/>
      <c r="BYQ135" s="277"/>
      <c r="BYR135" s="277"/>
      <c r="BYS135" s="277"/>
      <c r="BYT135" s="277"/>
      <c r="BYU135" s="277"/>
      <c r="BYV135" s="277"/>
      <c r="BYW135" s="277"/>
      <c r="BYX135" s="277"/>
      <c r="BYY135" s="277"/>
      <c r="BYZ135" s="277"/>
      <c r="BZA135" s="277"/>
      <c r="BZB135" s="277"/>
      <c r="BZC135" s="277"/>
      <c r="BZD135" s="277"/>
      <c r="BZE135" s="277"/>
      <c r="BZF135" s="277"/>
      <c r="BZG135" s="277"/>
      <c r="BZH135" s="277"/>
      <c r="BZI135" s="277"/>
      <c r="BZJ135" s="277"/>
      <c r="BZK135" s="277"/>
      <c r="BZL135" s="277"/>
      <c r="BZM135" s="277"/>
      <c r="BZN135" s="277"/>
      <c r="BZO135" s="277"/>
      <c r="BZP135" s="277"/>
      <c r="BZQ135" s="277"/>
      <c r="BZR135" s="277"/>
      <c r="BZS135" s="277"/>
      <c r="BZT135" s="277"/>
      <c r="BZU135" s="277"/>
      <c r="BZV135" s="277"/>
      <c r="BZW135" s="277"/>
      <c r="BZX135" s="277"/>
      <c r="BZY135" s="277"/>
      <c r="BZZ135" s="277"/>
      <c r="CAA135" s="277"/>
      <c r="CAB135" s="277"/>
      <c r="CAC135" s="277"/>
      <c r="CAD135" s="277"/>
      <c r="CAE135" s="277"/>
      <c r="CAF135" s="277"/>
      <c r="CAG135" s="277"/>
      <c r="CAH135" s="277"/>
      <c r="CAI135" s="277"/>
      <c r="CAJ135" s="277"/>
      <c r="CAK135" s="277"/>
      <c r="CAL135" s="277"/>
      <c r="CAM135" s="277"/>
      <c r="CAN135" s="277"/>
      <c r="CAO135" s="277"/>
      <c r="CAP135" s="277"/>
      <c r="CAQ135" s="277"/>
      <c r="CAR135" s="277"/>
      <c r="CAS135" s="277"/>
      <c r="CAT135" s="277"/>
      <c r="CAU135" s="277"/>
      <c r="CAV135" s="277"/>
      <c r="CAW135" s="277"/>
      <c r="CAX135" s="277"/>
      <c r="CAY135" s="277"/>
      <c r="CAZ135" s="277"/>
      <c r="CBA135" s="277"/>
      <c r="CBB135" s="277"/>
      <c r="CBC135" s="277"/>
      <c r="CBD135" s="277"/>
      <c r="CBE135" s="277"/>
      <c r="CBF135" s="277"/>
      <c r="CBG135" s="277"/>
      <c r="CBH135" s="277"/>
      <c r="CBI135" s="277"/>
      <c r="CBJ135" s="277"/>
      <c r="CBK135" s="277"/>
      <c r="CBL135" s="277"/>
      <c r="CBM135" s="277"/>
      <c r="CBN135" s="277"/>
      <c r="CBO135" s="277"/>
      <c r="CBP135" s="277"/>
      <c r="CBQ135" s="277"/>
      <c r="CBR135" s="277"/>
      <c r="CBS135" s="277"/>
      <c r="CBT135" s="277"/>
      <c r="CBU135" s="277"/>
      <c r="CBV135" s="277"/>
      <c r="CBW135" s="277"/>
      <c r="CBX135" s="277"/>
      <c r="CBY135" s="277"/>
      <c r="CBZ135" s="277"/>
      <c r="CCA135" s="277"/>
      <c r="CCB135" s="277"/>
      <c r="CCC135" s="277"/>
      <c r="CCD135" s="277"/>
      <c r="CCE135" s="277"/>
      <c r="CCF135" s="277"/>
      <c r="CCG135" s="277"/>
      <c r="CCH135" s="277"/>
      <c r="CCI135" s="277"/>
      <c r="CCJ135" s="277"/>
      <c r="CCK135" s="277"/>
      <c r="CCL135" s="277"/>
      <c r="CCM135" s="277"/>
      <c r="CCN135" s="277"/>
      <c r="CCO135" s="277"/>
      <c r="CCP135" s="277"/>
      <c r="CCQ135" s="277"/>
      <c r="CCR135" s="277"/>
      <c r="CCS135" s="277"/>
      <c r="CCT135" s="277"/>
      <c r="CCU135" s="277"/>
      <c r="CCV135" s="277"/>
      <c r="CCW135" s="277"/>
      <c r="CCX135" s="277"/>
      <c r="CCY135" s="277"/>
      <c r="CCZ135" s="277"/>
      <c r="CDA135" s="277"/>
      <c r="CDB135" s="277"/>
      <c r="CDC135" s="277"/>
      <c r="CDD135" s="277"/>
      <c r="CDE135" s="277"/>
      <c r="CDF135" s="277"/>
      <c r="CDG135" s="277"/>
      <c r="CDH135" s="277"/>
      <c r="CDI135" s="277"/>
      <c r="CDJ135" s="277"/>
      <c r="CDK135" s="277"/>
      <c r="CDL135" s="277"/>
      <c r="CDM135" s="277"/>
      <c r="CDN135" s="277"/>
      <c r="CDO135" s="277"/>
      <c r="CDP135" s="277"/>
      <c r="CDQ135" s="277"/>
      <c r="CDR135" s="277"/>
      <c r="CDS135" s="277"/>
      <c r="CDT135" s="277"/>
      <c r="CDU135" s="277"/>
      <c r="CDV135" s="277"/>
      <c r="CDW135" s="277"/>
      <c r="CDX135" s="277"/>
      <c r="CDY135" s="277"/>
      <c r="CDZ135" s="277"/>
      <c r="CEA135" s="277"/>
      <c r="CEB135" s="277"/>
      <c r="CEC135" s="277"/>
      <c r="CED135" s="277"/>
      <c r="CEE135" s="277"/>
      <c r="CEF135" s="277"/>
      <c r="CEG135" s="277"/>
      <c r="CEH135" s="277"/>
      <c r="CEI135" s="277"/>
      <c r="CEJ135" s="277"/>
      <c r="CEK135" s="277"/>
      <c r="CEL135" s="277"/>
      <c r="CEM135" s="277"/>
      <c r="CEN135" s="277"/>
      <c r="CEO135" s="277"/>
      <c r="CEP135" s="277"/>
      <c r="CEQ135" s="277"/>
      <c r="CER135" s="277"/>
      <c r="CES135" s="277"/>
      <c r="CET135" s="277"/>
      <c r="CEU135" s="277"/>
      <c r="CEV135" s="277"/>
      <c r="CEW135" s="277"/>
      <c r="CEX135" s="277"/>
      <c r="CEY135" s="277"/>
      <c r="CEZ135" s="277"/>
      <c r="CFA135" s="277"/>
      <c r="CFB135" s="277"/>
      <c r="CFC135" s="277"/>
      <c r="CFD135" s="277"/>
      <c r="CFE135" s="277"/>
      <c r="CFF135" s="277"/>
      <c r="CFG135" s="277"/>
      <c r="CFH135" s="277"/>
      <c r="CFI135" s="277"/>
      <c r="CFJ135" s="277"/>
      <c r="CFK135" s="277"/>
      <c r="CFL135" s="277"/>
      <c r="CFM135" s="277"/>
      <c r="CFN135" s="277"/>
      <c r="CFO135" s="277"/>
      <c r="CFP135" s="277"/>
      <c r="CFQ135" s="277"/>
      <c r="CFR135" s="277"/>
      <c r="CFS135" s="277"/>
      <c r="CFT135" s="277"/>
      <c r="CFU135" s="277"/>
      <c r="CFV135" s="277"/>
      <c r="CFW135" s="277"/>
      <c r="CFX135" s="277"/>
      <c r="CFY135" s="277"/>
      <c r="CFZ135" s="277"/>
      <c r="CGA135" s="277"/>
      <c r="CGB135" s="277"/>
      <c r="CGC135" s="277"/>
      <c r="CGD135" s="277"/>
      <c r="CGE135" s="277"/>
      <c r="CGF135" s="277"/>
      <c r="CGG135" s="277"/>
      <c r="CGH135" s="277"/>
      <c r="CGI135" s="277"/>
      <c r="CGJ135" s="277"/>
      <c r="CGK135" s="277"/>
      <c r="CGL135" s="277"/>
      <c r="CGM135" s="277"/>
      <c r="CGN135" s="277"/>
      <c r="CGO135" s="277"/>
      <c r="CGP135" s="277"/>
      <c r="CGQ135" s="277"/>
      <c r="CGR135" s="277"/>
      <c r="CGS135" s="277"/>
      <c r="CGT135" s="277"/>
      <c r="CGU135" s="277"/>
      <c r="CGV135" s="277"/>
      <c r="CGW135" s="277"/>
      <c r="CGX135" s="277"/>
      <c r="CGY135" s="277"/>
      <c r="CGZ135" s="277"/>
      <c r="CHA135" s="277"/>
      <c r="CHB135" s="277"/>
      <c r="CHC135" s="277"/>
      <c r="CHD135" s="277"/>
      <c r="CHE135" s="277"/>
      <c r="CHF135" s="277"/>
      <c r="CHG135" s="277"/>
      <c r="CHH135" s="277"/>
      <c r="CHI135" s="277"/>
      <c r="CHJ135" s="277"/>
      <c r="CHK135" s="277"/>
      <c r="CHL135" s="277"/>
      <c r="CHM135" s="277"/>
      <c r="CHN135" s="277"/>
      <c r="CHO135" s="277"/>
      <c r="CHP135" s="277"/>
      <c r="CHQ135" s="277"/>
      <c r="CHR135" s="277"/>
      <c r="CHS135" s="277"/>
      <c r="CHT135" s="277"/>
      <c r="CHU135" s="277"/>
      <c r="CHV135" s="277"/>
      <c r="CHW135" s="277"/>
      <c r="CHX135" s="277"/>
      <c r="CHY135" s="277"/>
      <c r="CHZ135" s="277"/>
      <c r="CIA135" s="277"/>
      <c r="CIB135" s="277"/>
      <c r="CIC135" s="277"/>
      <c r="CID135" s="277"/>
      <c r="CIE135" s="277"/>
      <c r="CIF135" s="277"/>
      <c r="CIG135" s="277"/>
      <c r="CIH135" s="277"/>
      <c r="CII135" s="277"/>
      <c r="CIJ135" s="277"/>
      <c r="CIK135" s="277"/>
      <c r="CIL135" s="277"/>
      <c r="CIM135" s="277"/>
      <c r="CIN135" s="277"/>
      <c r="CIO135" s="277"/>
      <c r="CIP135" s="277"/>
      <c r="CIQ135" s="277"/>
      <c r="CIR135" s="277"/>
      <c r="CIS135" s="277"/>
      <c r="CIT135" s="277"/>
      <c r="CIU135" s="277"/>
      <c r="CIV135" s="277"/>
      <c r="CIW135" s="277"/>
      <c r="CIX135" s="277"/>
      <c r="CIY135" s="277"/>
      <c r="CIZ135" s="277"/>
      <c r="CJA135" s="277"/>
      <c r="CJB135" s="277"/>
      <c r="CJC135" s="277"/>
      <c r="CJD135" s="277"/>
      <c r="CJE135" s="277"/>
      <c r="CJF135" s="277"/>
      <c r="CJG135" s="277"/>
      <c r="CJH135" s="277"/>
      <c r="CJI135" s="277"/>
      <c r="CJJ135" s="277"/>
      <c r="CJK135" s="277"/>
      <c r="CJL135" s="277"/>
      <c r="CJM135" s="277"/>
      <c r="CJN135" s="277"/>
      <c r="CJO135" s="277"/>
      <c r="CJP135" s="277"/>
      <c r="CJQ135" s="277"/>
      <c r="CJR135" s="277"/>
      <c r="CJS135" s="277"/>
      <c r="CJT135" s="277"/>
      <c r="CJU135" s="277"/>
      <c r="CJV135" s="277"/>
      <c r="CJW135" s="277"/>
      <c r="CJX135" s="277"/>
      <c r="CJY135" s="277"/>
      <c r="CJZ135" s="277"/>
      <c r="CKA135" s="277"/>
      <c r="CKB135" s="277"/>
      <c r="CKC135" s="277"/>
      <c r="CKD135" s="277"/>
      <c r="CKE135" s="277"/>
      <c r="CKF135" s="277"/>
      <c r="CKG135" s="277"/>
      <c r="CKH135" s="277"/>
      <c r="CKI135" s="277"/>
      <c r="CKJ135" s="277"/>
      <c r="CKK135" s="277"/>
      <c r="CKL135" s="277"/>
      <c r="CKM135" s="277"/>
      <c r="CKN135" s="277"/>
      <c r="CKO135" s="277"/>
      <c r="CKP135" s="277"/>
      <c r="CKQ135" s="277"/>
      <c r="CKR135" s="277"/>
      <c r="CKS135" s="277"/>
      <c r="CKT135" s="277"/>
      <c r="CKU135" s="277"/>
      <c r="CKV135" s="277"/>
      <c r="CKW135" s="277"/>
      <c r="CKX135" s="277"/>
      <c r="CKY135" s="277"/>
      <c r="CKZ135" s="277"/>
      <c r="CLA135" s="277"/>
      <c r="CLB135" s="277"/>
      <c r="CLC135" s="277"/>
      <c r="CLD135" s="277"/>
      <c r="CLE135" s="277"/>
      <c r="CLF135" s="277"/>
      <c r="CLG135" s="277"/>
      <c r="CLH135" s="277"/>
      <c r="CLI135" s="277"/>
      <c r="CLJ135" s="277"/>
      <c r="CLK135" s="277"/>
      <c r="CLL135" s="277"/>
      <c r="CLM135" s="277"/>
      <c r="CLN135" s="277"/>
      <c r="CLO135" s="277"/>
      <c r="CLP135" s="277"/>
      <c r="CLQ135" s="277"/>
      <c r="CLR135" s="277"/>
      <c r="CLS135" s="277"/>
      <c r="CLT135" s="277"/>
      <c r="CLU135" s="277"/>
      <c r="CLV135" s="277"/>
      <c r="CLW135" s="277"/>
      <c r="CLX135" s="277"/>
      <c r="CLY135" s="277"/>
      <c r="CLZ135" s="277"/>
      <c r="CMA135" s="277"/>
      <c r="CMB135" s="277"/>
      <c r="CMC135" s="277"/>
      <c r="CMD135" s="277"/>
      <c r="CME135" s="277"/>
      <c r="CMF135" s="277"/>
      <c r="CMG135" s="277"/>
      <c r="CMH135" s="277"/>
      <c r="CMI135" s="277"/>
      <c r="CMJ135" s="277"/>
      <c r="CMK135" s="277"/>
      <c r="CML135" s="277"/>
      <c r="CMM135" s="277"/>
      <c r="CMN135" s="277"/>
      <c r="CMO135" s="277"/>
      <c r="CMP135" s="277"/>
      <c r="CMQ135" s="277"/>
      <c r="CMR135" s="277"/>
      <c r="CMS135" s="277"/>
      <c r="CMT135" s="277"/>
      <c r="CMU135" s="277"/>
      <c r="CMV135" s="277"/>
      <c r="CMW135" s="277"/>
      <c r="CMX135" s="277"/>
      <c r="CMY135" s="277"/>
      <c r="CMZ135" s="277"/>
      <c r="CNA135" s="277"/>
      <c r="CNB135" s="277"/>
      <c r="CNC135" s="277"/>
      <c r="CND135" s="277"/>
      <c r="CNE135" s="277"/>
      <c r="CNF135" s="277"/>
      <c r="CNG135" s="277"/>
      <c r="CNH135" s="277"/>
      <c r="CNI135" s="277"/>
      <c r="CNJ135" s="277"/>
      <c r="CNK135" s="277"/>
      <c r="CNL135" s="277"/>
      <c r="CNM135" s="277"/>
      <c r="CNN135" s="277"/>
      <c r="CNO135" s="277"/>
      <c r="CNP135" s="277"/>
      <c r="CNQ135" s="277"/>
      <c r="CNR135" s="277"/>
      <c r="CNS135" s="277"/>
      <c r="CNT135" s="277"/>
      <c r="CNU135" s="277"/>
      <c r="CNV135" s="277"/>
      <c r="CNW135" s="277"/>
      <c r="CNX135" s="277"/>
      <c r="CNY135" s="277"/>
      <c r="CNZ135" s="277"/>
      <c r="COA135" s="277"/>
      <c r="COB135" s="277"/>
      <c r="COC135" s="277"/>
      <c r="COD135" s="277"/>
      <c r="COE135" s="277"/>
      <c r="COF135" s="277"/>
      <c r="COG135" s="277"/>
      <c r="COH135" s="277"/>
      <c r="COI135" s="277"/>
      <c r="COJ135" s="277"/>
      <c r="COK135" s="277"/>
      <c r="COL135" s="277"/>
      <c r="COM135" s="277"/>
      <c r="CON135" s="277"/>
      <c r="COO135" s="277"/>
      <c r="COP135" s="277"/>
      <c r="COQ135" s="277"/>
      <c r="COR135" s="277"/>
      <c r="COS135" s="277"/>
      <c r="COT135" s="277"/>
      <c r="COU135" s="277"/>
      <c r="COV135" s="277"/>
      <c r="COW135" s="277"/>
      <c r="COX135" s="277"/>
      <c r="COY135" s="277"/>
      <c r="COZ135" s="277"/>
      <c r="CPA135" s="277"/>
      <c r="CPB135" s="277"/>
      <c r="CPC135" s="277"/>
      <c r="CPD135" s="277"/>
      <c r="CPE135" s="277"/>
      <c r="CPF135" s="277"/>
      <c r="CPG135" s="277"/>
      <c r="CPH135" s="277"/>
      <c r="CPI135" s="277"/>
      <c r="CPJ135" s="277"/>
      <c r="CPK135" s="277"/>
      <c r="CPL135" s="277"/>
      <c r="CPM135" s="277"/>
      <c r="CPN135" s="277"/>
      <c r="CPO135" s="277"/>
      <c r="CPP135" s="277"/>
      <c r="CPQ135" s="277"/>
      <c r="CPR135" s="277"/>
      <c r="CPS135" s="277"/>
      <c r="CPT135" s="277"/>
      <c r="CPU135" s="277"/>
      <c r="CPV135" s="277"/>
      <c r="CPW135" s="277"/>
      <c r="CPX135" s="277"/>
      <c r="CPY135" s="277"/>
      <c r="CPZ135" s="277"/>
      <c r="CQA135" s="277"/>
      <c r="CQB135" s="277"/>
      <c r="CQC135" s="277"/>
      <c r="CQD135" s="277"/>
      <c r="CQE135" s="277"/>
      <c r="CQF135" s="277"/>
      <c r="CQG135" s="277"/>
      <c r="CQH135" s="277"/>
      <c r="CQI135" s="277"/>
      <c r="CQJ135" s="277"/>
      <c r="CQK135" s="277"/>
      <c r="CQL135" s="277"/>
      <c r="CQM135" s="277"/>
      <c r="CQN135" s="277"/>
      <c r="CQO135" s="277"/>
      <c r="CQP135" s="277"/>
      <c r="CQQ135" s="277"/>
      <c r="CQR135" s="277"/>
      <c r="CQS135" s="277"/>
      <c r="CQT135" s="277"/>
      <c r="CQU135" s="277"/>
      <c r="CQV135" s="277"/>
      <c r="CQW135" s="277"/>
      <c r="CQX135" s="277"/>
      <c r="CQY135" s="277"/>
      <c r="CQZ135" s="277"/>
      <c r="CRA135" s="277"/>
      <c r="CRB135" s="277"/>
      <c r="CRC135" s="277"/>
      <c r="CRD135" s="277"/>
      <c r="CRE135" s="277"/>
      <c r="CRF135" s="277"/>
      <c r="CRG135" s="277"/>
      <c r="CRH135" s="277"/>
      <c r="CRI135" s="277"/>
      <c r="CRJ135" s="277"/>
      <c r="CRK135" s="277"/>
      <c r="CRL135" s="277"/>
      <c r="CRM135" s="277"/>
      <c r="CRN135" s="277"/>
      <c r="CRO135" s="277"/>
      <c r="CRP135" s="277"/>
      <c r="CRQ135" s="277"/>
      <c r="CRR135" s="277"/>
      <c r="CRS135" s="277"/>
      <c r="CRT135" s="277"/>
      <c r="CRU135" s="277"/>
      <c r="CRV135" s="277"/>
      <c r="CRW135" s="277"/>
      <c r="CRX135" s="277"/>
      <c r="CRY135" s="277"/>
      <c r="CRZ135" s="277"/>
      <c r="CSA135" s="277"/>
      <c r="CSB135" s="277"/>
      <c r="CSC135" s="277"/>
      <c r="CSD135" s="277"/>
      <c r="CSE135" s="277"/>
      <c r="CSF135" s="277"/>
      <c r="CSG135" s="277"/>
      <c r="CSH135" s="277"/>
      <c r="CSI135" s="277"/>
      <c r="CSJ135" s="277"/>
      <c r="CSK135" s="277"/>
      <c r="CSL135" s="277"/>
      <c r="CSM135" s="277"/>
      <c r="CSN135" s="277"/>
      <c r="CSO135" s="277"/>
      <c r="CSP135" s="277"/>
      <c r="CSQ135" s="277"/>
      <c r="CSR135" s="277"/>
      <c r="CSS135" s="277"/>
      <c r="CST135" s="277"/>
      <c r="CSU135" s="277"/>
      <c r="CSV135" s="277"/>
      <c r="CSW135" s="277"/>
      <c r="CSX135" s="277"/>
      <c r="CSY135" s="277"/>
      <c r="CSZ135" s="277"/>
      <c r="CTA135" s="277"/>
      <c r="CTB135" s="277"/>
      <c r="CTC135" s="277"/>
      <c r="CTD135" s="277"/>
      <c r="CTE135" s="277"/>
      <c r="CTF135" s="277"/>
      <c r="CTG135" s="277"/>
      <c r="CTH135" s="277"/>
      <c r="CTI135" s="277"/>
      <c r="CTJ135" s="277"/>
      <c r="CTK135" s="277"/>
      <c r="CTL135" s="277"/>
      <c r="CTM135" s="277"/>
      <c r="CTN135" s="277"/>
      <c r="CTO135" s="277"/>
      <c r="CTP135" s="277"/>
      <c r="CTQ135" s="277"/>
      <c r="CTR135" s="277"/>
      <c r="CTS135" s="277"/>
      <c r="CTT135" s="277"/>
      <c r="CTU135" s="277"/>
      <c r="CTV135" s="277"/>
      <c r="CTW135" s="277"/>
      <c r="CTX135" s="277"/>
      <c r="CTY135" s="277"/>
      <c r="CTZ135" s="277"/>
      <c r="CUA135" s="277"/>
      <c r="CUB135" s="277"/>
      <c r="CUC135" s="277"/>
      <c r="CUD135" s="277"/>
      <c r="CUE135" s="277"/>
      <c r="CUF135" s="277"/>
      <c r="CUG135" s="277"/>
      <c r="CUH135" s="277"/>
      <c r="CUI135" s="277"/>
      <c r="CUJ135" s="277"/>
      <c r="CUK135" s="277"/>
      <c r="CUL135" s="277"/>
      <c r="CUM135" s="277"/>
      <c r="CUN135" s="277"/>
      <c r="CUO135" s="277"/>
      <c r="CUP135" s="277"/>
      <c r="CUQ135" s="277"/>
      <c r="CUR135" s="277"/>
      <c r="CUS135" s="277"/>
      <c r="CUT135" s="277"/>
      <c r="CUU135" s="277"/>
      <c r="CUV135" s="277"/>
      <c r="CUW135" s="277"/>
      <c r="CUX135" s="277"/>
      <c r="CUY135" s="277"/>
      <c r="CUZ135" s="277"/>
      <c r="CVA135" s="277"/>
      <c r="CVB135" s="277"/>
      <c r="CVC135" s="277"/>
      <c r="CVD135" s="277"/>
      <c r="CVE135" s="277"/>
      <c r="CVF135" s="277"/>
      <c r="CVG135" s="277"/>
      <c r="CVH135" s="277"/>
      <c r="CVI135" s="277"/>
      <c r="CVJ135" s="277"/>
      <c r="CVK135" s="277"/>
      <c r="CVL135" s="277"/>
      <c r="CVM135" s="277"/>
      <c r="CVN135" s="277"/>
      <c r="CVO135" s="277"/>
      <c r="CVP135" s="277"/>
      <c r="CVQ135" s="277"/>
      <c r="CVR135" s="277"/>
      <c r="CVS135" s="277"/>
      <c r="CVT135" s="277"/>
      <c r="CVU135" s="277"/>
      <c r="CVV135" s="277"/>
      <c r="CVW135" s="277"/>
      <c r="CVX135" s="277"/>
      <c r="CVY135" s="277"/>
      <c r="CVZ135" s="277"/>
      <c r="CWA135" s="277"/>
      <c r="CWB135" s="277"/>
      <c r="CWC135" s="277"/>
      <c r="CWD135" s="277"/>
      <c r="CWE135" s="277"/>
      <c r="CWF135" s="277"/>
      <c r="CWG135" s="277"/>
      <c r="CWH135" s="277"/>
      <c r="CWI135" s="277"/>
      <c r="CWJ135" s="277"/>
      <c r="CWK135" s="277"/>
      <c r="CWL135" s="277"/>
      <c r="CWM135" s="277"/>
      <c r="CWN135" s="277"/>
      <c r="CWO135" s="277"/>
      <c r="CWP135" s="277"/>
      <c r="CWQ135" s="277"/>
      <c r="CWR135" s="277"/>
      <c r="CWS135" s="277"/>
      <c r="CWT135" s="277"/>
      <c r="CWU135" s="277"/>
      <c r="CWV135" s="277"/>
      <c r="CWW135" s="277"/>
      <c r="CWX135" s="277"/>
      <c r="CWY135" s="277"/>
      <c r="CWZ135" s="277"/>
      <c r="CXA135" s="277"/>
      <c r="CXB135" s="277"/>
      <c r="CXC135" s="277"/>
      <c r="CXD135" s="277"/>
      <c r="CXE135" s="277"/>
      <c r="CXF135" s="277"/>
      <c r="CXG135" s="277"/>
      <c r="CXH135" s="277"/>
      <c r="CXI135" s="277"/>
      <c r="CXJ135" s="277"/>
      <c r="CXK135" s="277"/>
      <c r="CXL135" s="277"/>
      <c r="CXM135" s="277"/>
      <c r="CXN135" s="277"/>
      <c r="CXO135" s="277"/>
      <c r="CXP135" s="277"/>
      <c r="CXQ135" s="277"/>
      <c r="CXR135" s="277"/>
      <c r="CXS135" s="277"/>
      <c r="CXT135" s="277"/>
      <c r="CXU135" s="277"/>
      <c r="CXV135" s="277"/>
      <c r="CXW135" s="277"/>
      <c r="CXX135" s="277"/>
      <c r="CXY135" s="277"/>
      <c r="CXZ135" s="277"/>
      <c r="CYA135" s="277"/>
      <c r="CYB135" s="277"/>
      <c r="CYC135" s="277"/>
      <c r="CYD135" s="277"/>
      <c r="CYE135" s="277"/>
      <c r="CYF135" s="277"/>
      <c r="CYG135" s="277"/>
      <c r="CYH135" s="277"/>
      <c r="CYI135" s="277"/>
      <c r="CYJ135" s="277"/>
      <c r="CYK135" s="277"/>
      <c r="CYL135" s="277"/>
      <c r="CYM135" s="277"/>
      <c r="CYN135" s="277"/>
      <c r="CYO135" s="277"/>
      <c r="CYP135" s="277"/>
      <c r="CYQ135" s="277"/>
      <c r="CYR135" s="277"/>
      <c r="CYS135" s="277"/>
      <c r="CYT135" s="277"/>
      <c r="CYU135" s="277"/>
      <c r="CYV135" s="277"/>
      <c r="CYW135" s="277"/>
      <c r="CYX135" s="277"/>
      <c r="CYY135" s="277"/>
      <c r="CYZ135" s="277"/>
      <c r="CZA135" s="277"/>
      <c r="CZB135" s="277"/>
      <c r="CZC135" s="277"/>
      <c r="CZD135" s="277"/>
      <c r="CZE135" s="277"/>
      <c r="CZF135" s="277"/>
      <c r="CZG135" s="277"/>
      <c r="CZH135" s="277"/>
      <c r="CZI135" s="277"/>
      <c r="CZJ135" s="277"/>
      <c r="CZK135" s="277"/>
      <c r="CZL135" s="277"/>
      <c r="CZM135" s="277"/>
      <c r="CZN135" s="277"/>
      <c r="CZO135" s="277"/>
      <c r="CZP135" s="277"/>
      <c r="CZQ135" s="277"/>
      <c r="CZR135" s="277"/>
      <c r="CZS135" s="277"/>
      <c r="CZT135" s="277"/>
      <c r="CZU135" s="277"/>
      <c r="CZV135" s="277"/>
      <c r="CZW135" s="277"/>
      <c r="CZX135" s="277"/>
      <c r="CZY135" s="277"/>
      <c r="CZZ135" s="277"/>
      <c r="DAA135" s="277"/>
      <c r="DAB135" s="277"/>
      <c r="DAC135" s="277"/>
      <c r="DAD135" s="277"/>
      <c r="DAE135" s="277"/>
      <c r="DAF135" s="277"/>
      <c r="DAG135" s="277"/>
      <c r="DAH135" s="277"/>
      <c r="DAI135" s="277"/>
      <c r="DAJ135" s="277"/>
      <c r="DAK135" s="277"/>
      <c r="DAL135" s="277"/>
      <c r="DAM135" s="277"/>
      <c r="DAN135" s="277"/>
      <c r="DAO135" s="277"/>
      <c r="DAP135" s="277"/>
      <c r="DAQ135" s="277"/>
      <c r="DAR135" s="277"/>
      <c r="DAS135" s="277"/>
      <c r="DAT135" s="277"/>
      <c r="DAU135" s="277"/>
      <c r="DAV135" s="277"/>
      <c r="DAW135" s="277"/>
      <c r="DAX135" s="277"/>
      <c r="DAY135" s="277"/>
      <c r="DAZ135" s="277"/>
      <c r="DBA135" s="277"/>
      <c r="DBB135" s="277"/>
      <c r="DBC135" s="277"/>
      <c r="DBD135" s="277"/>
      <c r="DBE135" s="277"/>
      <c r="DBF135" s="277"/>
      <c r="DBG135" s="277"/>
      <c r="DBH135" s="277"/>
      <c r="DBI135" s="277"/>
      <c r="DBJ135" s="277"/>
      <c r="DBK135" s="277"/>
      <c r="DBL135" s="277"/>
      <c r="DBM135" s="277"/>
      <c r="DBN135" s="277"/>
      <c r="DBO135" s="277"/>
      <c r="DBP135" s="277"/>
      <c r="DBQ135" s="277"/>
      <c r="DBR135" s="277"/>
      <c r="DBS135" s="277"/>
      <c r="DBT135" s="277"/>
      <c r="DBU135" s="277"/>
      <c r="DBV135" s="277"/>
      <c r="DBW135" s="277"/>
      <c r="DBX135" s="277"/>
      <c r="DBY135" s="277"/>
      <c r="DBZ135" s="277"/>
      <c r="DCA135" s="277"/>
      <c r="DCB135" s="277"/>
      <c r="DCC135" s="277"/>
      <c r="DCD135" s="277"/>
      <c r="DCE135" s="277"/>
      <c r="DCF135" s="277"/>
      <c r="DCG135" s="277"/>
      <c r="DCH135" s="277"/>
      <c r="DCI135" s="277"/>
      <c r="DCJ135" s="277"/>
      <c r="DCK135" s="277"/>
      <c r="DCL135" s="277"/>
      <c r="DCM135" s="277"/>
      <c r="DCN135" s="277"/>
      <c r="DCO135" s="277"/>
      <c r="DCP135" s="277"/>
      <c r="DCQ135" s="277"/>
      <c r="DCR135" s="277"/>
      <c r="DCS135" s="277"/>
      <c r="DCT135" s="277"/>
      <c r="DCU135" s="277"/>
      <c r="DCV135" s="277"/>
      <c r="DCW135" s="277"/>
      <c r="DCX135" s="277"/>
      <c r="DCY135" s="277"/>
      <c r="DCZ135" s="277"/>
      <c r="DDA135" s="277"/>
      <c r="DDB135" s="277"/>
      <c r="DDC135" s="277"/>
      <c r="DDD135" s="277"/>
      <c r="DDE135" s="277"/>
      <c r="DDF135" s="277"/>
      <c r="DDG135" s="277"/>
      <c r="DDH135" s="277"/>
      <c r="DDI135" s="277"/>
      <c r="DDJ135" s="277"/>
      <c r="DDK135" s="277"/>
      <c r="DDL135" s="277"/>
      <c r="DDM135" s="277"/>
      <c r="DDN135" s="277"/>
      <c r="DDO135" s="277"/>
      <c r="DDP135" s="277"/>
      <c r="DDQ135" s="277"/>
      <c r="DDR135" s="277"/>
      <c r="DDS135" s="277"/>
      <c r="DDT135" s="277"/>
      <c r="DDU135" s="277"/>
      <c r="DDV135" s="277"/>
      <c r="DDW135" s="277"/>
      <c r="DDX135" s="277"/>
      <c r="DDY135" s="277"/>
      <c r="DDZ135" s="277"/>
      <c r="DEA135" s="277"/>
      <c r="DEB135" s="277"/>
      <c r="DEC135" s="277"/>
      <c r="DED135" s="277"/>
      <c r="DEE135" s="277"/>
      <c r="DEF135" s="277"/>
      <c r="DEG135" s="277"/>
      <c r="DEH135" s="277"/>
      <c r="DEI135" s="277"/>
      <c r="DEJ135" s="277"/>
      <c r="DEK135" s="277"/>
      <c r="DEL135" s="277"/>
      <c r="DEM135" s="277"/>
      <c r="DEN135" s="277"/>
      <c r="DEO135" s="277"/>
      <c r="DEP135" s="277"/>
      <c r="DEQ135" s="277"/>
      <c r="DER135" s="277"/>
      <c r="DES135" s="277"/>
      <c r="DET135" s="277"/>
      <c r="DEU135" s="277"/>
      <c r="DEV135" s="277"/>
      <c r="DEW135" s="277"/>
      <c r="DEX135" s="277"/>
      <c r="DEY135" s="277"/>
      <c r="DEZ135" s="277"/>
      <c r="DFA135" s="277"/>
      <c r="DFB135" s="277"/>
      <c r="DFC135" s="277"/>
      <c r="DFD135" s="277"/>
      <c r="DFE135" s="277"/>
      <c r="DFF135" s="277"/>
      <c r="DFG135" s="277"/>
      <c r="DFH135" s="277"/>
      <c r="DFI135" s="277"/>
      <c r="DFJ135" s="277"/>
      <c r="DFK135" s="277"/>
      <c r="DFL135" s="277"/>
      <c r="DFM135" s="277"/>
      <c r="DFN135" s="277"/>
      <c r="DFO135" s="277"/>
      <c r="DFP135" s="277"/>
      <c r="DFQ135" s="277"/>
      <c r="DFR135" s="277"/>
      <c r="DFS135" s="277"/>
      <c r="DFT135" s="277"/>
      <c r="DFU135" s="277"/>
      <c r="DFV135" s="277"/>
      <c r="DFW135" s="277"/>
      <c r="DFX135" s="277"/>
      <c r="DFY135" s="277"/>
      <c r="DFZ135" s="277"/>
      <c r="DGA135" s="277"/>
      <c r="DGB135" s="277"/>
      <c r="DGC135" s="277"/>
      <c r="DGD135" s="277"/>
      <c r="DGE135" s="277"/>
      <c r="DGF135" s="277"/>
      <c r="DGG135" s="277"/>
      <c r="DGH135" s="277"/>
      <c r="DGI135" s="277"/>
      <c r="DGJ135" s="277"/>
      <c r="DGK135" s="277"/>
      <c r="DGL135" s="277"/>
      <c r="DGM135" s="277"/>
      <c r="DGN135" s="277"/>
      <c r="DGO135" s="277"/>
      <c r="DGP135" s="277"/>
      <c r="DGQ135" s="277"/>
      <c r="DGR135" s="277"/>
      <c r="DGS135" s="277"/>
      <c r="DGT135" s="277"/>
      <c r="DGU135" s="277"/>
      <c r="DGV135" s="277"/>
      <c r="DGW135" s="277"/>
      <c r="DGX135" s="277"/>
      <c r="DGY135" s="277"/>
      <c r="DGZ135" s="277"/>
      <c r="DHA135" s="277"/>
      <c r="DHB135" s="277"/>
      <c r="DHC135" s="277"/>
      <c r="DHD135" s="277"/>
      <c r="DHE135" s="277"/>
      <c r="DHF135" s="277"/>
      <c r="DHG135" s="277"/>
      <c r="DHH135" s="277"/>
      <c r="DHI135" s="277"/>
      <c r="DHJ135" s="277"/>
      <c r="DHK135" s="277"/>
      <c r="DHL135" s="277"/>
      <c r="DHM135" s="277"/>
      <c r="DHN135" s="277"/>
      <c r="DHO135" s="277"/>
      <c r="DHP135" s="277"/>
      <c r="DHQ135" s="277"/>
      <c r="DHR135" s="277"/>
      <c r="DHS135" s="277"/>
      <c r="DHT135" s="277"/>
      <c r="DHU135" s="277"/>
      <c r="DHV135" s="277"/>
      <c r="DHW135" s="277"/>
      <c r="DHX135" s="277"/>
      <c r="DHY135" s="277"/>
      <c r="DHZ135" s="277"/>
      <c r="DIA135" s="277"/>
      <c r="DIB135" s="277"/>
      <c r="DIC135" s="277"/>
      <c r="DID135" s="277"/>
      <c r="DIE135" s="277"/>
      <c r="DIF135" s="277"/>
      <c r="DIG135" s="277"/>
      <c r="DIH135" s="277"/>
      <c r="DII135" s="277"/>
      <c r="DIJ135" s="277"/>
      <c r="DIK135" s="277"/>
      <c r="DIL135" s="277"/>
      <c r="DIM135" s="277"/>
      <c r="DIN135" s="277"/>
      <c r="DIO135" s="277"/>
      <c r="DIP135" s="277"/>
      <c r="DIQ135" s="277"/>
      <c r="DIR135" s="277"/>
      <c r="DIS135" s="277"/>
      <c r="DIT135" s="277"/>
      <c r="DIU135" s="277"/>
      <c r="DIV135" s="277"/>
      <c r="DIW135" s="277"/>
      <c r="DIX135" s="277"/>
      <c r="DIY135" s="277"/>
      <c r="DIZ135" s="277"/>
      <c r="DJA135" s="277"/>
      <c r="DJB135" s="277"/>
      <c r="DJC135" s="277"/>
      <c r="DJD135" s="277"/>
      <c r="DJE135" s="277"/>
      <c r="DJF135" s="277"/>
      <c r="DJG135" s="277"/>
      <c r="DJH135" s="277"/>
      <c r="DJI135" s="277"/>
      <c r="DJJ135" s="277"/>
      <c r="DJK135" s="277"/>
      <c r="DJL135" s="277"/>
      <c r="DJM135" s="277"/>
      <c r="DJN135" s="277"/>
      <c r="DJO135" s="277"/>
      <c r="DJP135" s="277"/>
      <c r="DJQ135" s="277"/>
      <c r="DJR135" s="277"/>
      <c r="DJS135" s="277"/>
      <c r="DJT135" s="277"/>
      <c r="DJU135" s="277"/>
      <c r="DJV135" s="277"/>
      <c r="DJW135" s="277"/>
      <c r="DJX135" s="277"/>
      <c r="DJY135" s="277"/>
      <c r="DJZ135" s="277"/>
      <c r="DKA135" s="277"/>
      <c r="DKB135" s="277"/>
      <c r="DKC135" s="277"/>
      <c r="DKD135" s="277"/>
      <c r="DKE135" s="277"/>
      <c r="DKF135" s="277"/>
      <c r="DKG135" s="277"/>
      <c r="DKH135" s="277"/>
      <c r="DKI135" s="277"/>
      <c r="DKJ135" s="277"/>
      <c r="DKK135" s="277"/>
      <c r="DKL135" s="277"/>
      <c r="DKM135" s="277"/>
      <c r="DKN135" s="277"/>
      <c r="DKO135" s="277"/>
      <c r="DKP135" s="277"/>
      <c r="DKQ135" s="277"/>
      <c r="DKR135" s="277"/>
      <c r="DKS135" s="277"/>
      <c r="DKT135" s="277"/>
      <c r="DKU135" s="277"/>
      <c r="DKV135" s="277"/>
      <c r="DKW135" s="277"/>
      <c r="DKX135" s="277"/>
      <c r="DKY135" s="277"/>
      <c r="DKZ135" s="277"/>
      <c r="DLA135" s="277"/>
      <c r="DLB135" s="277"/>
      <c r="DLC135" s="277"/>
      <c r="DLD135" s="277"/>
      <c r="DLE135" s="277"/>
      <c r="DLF135" s="277"/>
      <c r="DLG135" s="277"/>
      <c r="DLH135" s="277"/>
      <c r="DLI135" s="277"/>
      <c r="DLJ135" s="277"/>
      <c r="DLK135" s="277"/>
      <c r="DLL135" s="277"/>
      <c r="DLM135" s="277"/>
      <c r="DLN135" s="277"/>
      <c r="DLO135" s="277"/>
      <c r="DLP135" s="277"/>
      <c r="DLQ135" s="277"/>
      <c r="DLR135" s="277"/>
      <c r="DLS135" s="277"/>
      <c r="DLT135" s="277"/>
      <c r="DLU135" s="277"/>
      <c r="DLV135" s="277"/>
      <c r="DLW135" s="277"/>
      <c r="DLX135" s="277"/>
      <c r="DLY135" s="277"/>
      <c r="DLZ135" s="277"/>
      <c r="DMA135" s="277"/>
      <c r="DMB135" s="277"/>
      <c r="DMC135" s="277"/>
      <c r="DMD135" s="277"/>
      <c r="DME135" s="277"/>
      <c r="DMF135" s="277"/>
      <c r="DMG135" s="277"/>
      <c r="DMH135" s="277"/>
      <c r="DMI135" s="277"/>
      <c r="DMJ135" s="277"/>
      <c r="DMK135" s="277"/>
      <c r="DML135" s="277"/>
      <c r="DMM135" s="277"/>
      <c r="DMN135" s="277"/>
      <c r="DMO135" s="277"/>
      <c r="DMP135" s="277"/>
      <c r="DMQ135" s="277"/>
      <c r="DMR135" s="277"/>
      <c r="DMS135" s="277"/>
      <c r="DMT135" s="277"/>
      <c r="DMU135" s="277"/>
      <c r="DMV135" s="277"/>
      <c r="DMW135" s="277"/>
      <c r="DMX135" s="277"/>
      <c r="DMY135" s="277"/>
      <c r="DMZ135" s="277"/>
      <c r="DNA135" s="277"/>
      <c r="DNB135" s="277"/>
      <c r="DNC135" s="277"/>
      <c r="DND135" s="277"/>
      <c r="DNE135" s="277"/>
      <c r="DNF135" s="277"/>
      <c r="DNG135" s="277"/>
      <c r="DNH135" s="277"/>
      <c r="DNI135" s="277"/>
      <c r="DNJ135" s="277"/>
      <c r="DNK135" s="277"/>
      <c r="DNL135" s="277"/>
      <c r="DNM135" s="277"/>
      <c r="DNN135" s="277"/>
      <c r="DNO135" s="277"/>
      <c r="DNP135" s="277"/>
      <c r="DNQ135" s="277"/>
      <c r="DNR135" s="277"/>
      <c r="DNS135" s="277"/>
      <c r="DNT135" s="277"/>
      <c r="DNU135" s="277"/>
      <c r="DNV135" s="277"/>
      <c r="DNW135" s="277"/>
      <c r="DNX135" s="277"/>
      <c r="DNY135" s="277"/>
      <c r="DNZ135" s="277"/>
      <c r="DOA135" s="277"/>
      <c r="DOB135" s="277"/>
      <c r="DOC135" s="277"/>
      <c r="DOD135" s="277"/>
      <c r="DOE135" s="277"/>
      <c r="DOF135" s="277"/>
      <c r="DOG135" s="277"/>
      <c r="DOH135" s="277"/>
      <c r="DOI135" s="277"/>
      <c r="DOJ135" s="277"/>
      <c r="DOK135" s="277"/>
      <c r="DOL135" s="277"/>
      <c r="DOM135" s="277"/>
      <c r="DON135" s="277"/>
      <c r="DOO135" s="277"/>
      <c r="DOP135" s="277"/>
      <c r="DOQ135" s="277"/>
      <c r="DOR135" s="277"/>
      <c r="DOS135" s="277"/>
      <c r="DOT135" s="277"/>
      <c r="DOU135" s="277"/>
      <c r="DOV135" s="277"/>
      <c r="DOW135" s="277"/>
      <c r="DOX135" s="277"/>
      <c r="DOY135" s="277"/>
      <c r="DOZ135" s="277"/>
      <c r="DPA135" s="277"/>
      <c r="DPB135" s="277"/>
      <c r="DPC135" s="277"/>
      <c r="DPD135" s="277"/>
      <c r="DPE135" s="277"/>
      <c r="DPF135" s="277"/>
      <c r="DPG135" s="277"/>
      <c r="DPH135" s="277"/>
      <c r="DPI135" s="277"/>
      <c r="DPJ135" s="277"/>
      <c r="DPK135" s="277"/>
      <c r="DPL135" s="277"/>
      <c r="DPM135" s="277"/>
      <c r="DPN135" s="277"/>
      <c r="DPO135" s="277"/>
      <c r="DPP135" s="277"/>
      <c r="DPQ135" s="277"/>
      <c r="DPR135" s="277"/>
      <c r="DPS135" s="277"/>
      <c r="DPT135" s="277"/>
      <c r="DPU135" s="277"/>
      <c r="DPV135" s="277"/>
      <c r="DPW135" s="277"/>
      <c r="DPX135" s="277"/>
      <c r="DPY135" s="277"/>
      <c r="DPZ135" s="277"/>
      <c r="DQA135" s="277"/>
      <c r="DQB135" s="277"/>
      <c r="DQC135" s="277"/>
      <c r="DQD135" s="277"/>
      <c r="DQE135" s="277"/>
      <c r="DQF135" s="277"/>
      <c r="DQG135" s="277"/>
      <c r="DQH135" s="277"/>
      <c r="DQI135" s="277"/>
      <c r="DQJ135" s="277"/>
      <c r="DQK135" s="277"/>
      <c r="DQL135" s="277"/>
      <c r="DQM135" s="277"/>
      <c r="DQN135" s="277"/>
      <c r="DQO135" s="277"/>
      <c r="DQP135" s="277"/>
      <c r="DQQ135" s="277"/>
      <c r="DQR135" s="277"/>
      <c r="DQS135" s="277"/>
      <c r="DQT135" s="277"/>
      <c r="DQU135" s="277"/>
      <c r="DQV135" s="277"/>
      <c r="DQW135" s="277"/>
      <c r="DQX135" s="277"/>
      <c r="DQY135" s="277"/>
      <c r="DQZ135" s="277"/>
      <c r="DRA135" s="277"/>
      <c r="DRB135" s="277"/>
      <c r="DRC135" s="277"/>
      <c r="DRD135" s="277"/>
      <c r="DRE135" s="277"/>
      <c r="DRF135" s="277"/>
      <c r="DRG135" s="277"/>
      <c r="DRH135" s="277"/>
      <c r="DRI135" s="277"/>
      <c r="DRJ135" s="277"/>
      <c r="DRK135" s="277"/>
      <c r="DRL135" s="277"/>
      <c r="DRM135" s="277"/>
      <c r="DRN135" s="277"/>
      <c r="DRO135" s="277"/>
      <c r="DRP135" s="277"/>
      <c r="DRQ135" s="277"/>
      <c r="DRR135" s="277"/>
      <c r="DRS135" s="277"/>
      <c r="DRT135" s="277"/>
      <c r="DRU135" s="277"/>
      <c r="DRV135" s="277"/>
      <c r="DRW135" s="277"/>
      <c r="DRX135" s="277"/>
      <c r="DRY135" s="277"/>
      <c r="DRZ135" s="277"/>
      <c r="DSA135" s="277"/>
      <c r="DSB135" s="277"/>
      <c r="DSC135" s="277"/>
      <c r="DSD135" s="277"/>
      <c r="DSE135" s="277"/>
      <c r="DSF135" s="277"/>
      <c r="DSG135" s="277"/>
      <c r="DSH135" s="277"/>
      <c r="DSI135" s="277"/>
      <c r="DSJ135" s="277"/>
      <c r="DSK135" s="277"/>
      <c r="DSL135" s="277"/>
      <c r="DSM135" s="277"/>
      <c r="DSN135" s="277"/>
      <c r="DSO135" s="277"/>
      <c r="DSP135" s="277"/>
      <c r="DSQ135" s="277"/>
      <c r="DSR135" s="277"/>
      <c r="DSS135" s="277"/>
      <c r="DST135" s="277"/>
      <c r="DSU135" s="277"/>
      <c r="DSV135" s="277"/>
      <c r="DSW135" s="277"/>
      <c r="DSX135" s="277"/>
      <c r="DSY135" s="277"/>
      <c r="DSZ135" s="277"/>
      <c r="DTA135" s="277"/>
      <c r="DTB135" s="277"/>
      <c r="DTC135" s="277"/>
      <c r="DTD135" s="277"/>
      <c r="DTE135" s="277"/>
      <c r="DTF135" s="277"/>
      <c r="DTG135" s="277"/>
      <c r="DTH135" s="277"/>
      <c r="DTI135" s="277"/>
      <c r="DTJ135" s="277"/>
      <c r="DTK135" s="277"/>
      <c r="DTL135" s="277"/>
      <c r="DTM135" s="277"/>
      <c r="DTN135" s="277"/>
      <c r="DTO135" s="277"/>
      <c r="DTP135" s="277"/>
      <c r="DTQ135" s="277"/>
      <c r="DTR135" s="277"/>
      <c r="DTS135" s="277"/>
      <c r="DTT135" s="277"/>
      <c r="DTU135" s="277"/>
      <c r="DTV135" s="277"/>
      <c r="DTW135" s="277"/>
      <c r="DTX135" s="277"/>
      <c r="DTY135" s="277"/>
      <c r="DTZ135" s="277"/>
      <c r="DUA135" s="277"/>
      <c r="DUB135" s="277"/>
      <c r="DUC135" s="277"/>
      <c r="DUD135" s="277"/>
      <c r="DUE135" s="277"/>
      <c r="DUF135" s="277"/>
      <c r="DUG135" s="277"/>
      <c r="DUH135" s="277"/>
      <c r="DUI135" s="277"/>
      <c r="DUJ135" s="277"/>
      <c r="DUK135" s="277"/>
      <c r="DUL135" s="277"/>
      <c r="DUM135" s="277"/>
      <c r="DUN135" s="277"/>
      <c r="DUO135" s="277"/>
      <c r="DUP135" s="277"/>
      <c r="DUQ135" s="277"/>
      <c r="DUR135" s="277"/>
      <c r="DUS135" s="277"/>
      <c r="DUT135" s="277"/>
      <c r="DUU135" s="277"/>
      <c r="DUV135" s="277"/>
      <c r="DUW135" s="277"/>
      <c r="DUX135" s="277"/>
      <c r="DUY135" s="277"/>
      <c r="DUZ135" s="277"/>
      <c r="DVA135" s="277"/>
      <c r="DVB135" s="277"/>
      <c r="DVC135" s="277"/>
      <c r="DVD135" s="277"/>
      <c r="DVE135" s="277"/>
      <c r="DVF135" s="277"/>
      <c r="DVG135" s="277"/>
      <c r="DVH135" s="277"/>
      <c r="DVI135" s="277"/>
      <c r="DVJ135" s="277"/>
      <c r="DVK135" s="277"/>
      <c r="DVL135" s="277"/>
      <c r="DVM135" s="277"/>
      <c r="DVN135" s="277"/>
      <c r="DVO135" s="277"/>
      <c r="DVP135" s="277"/>
      <c r="DVQ135" s="277"/>
      <c r="DVR135" s="277"/>
      <c r="DVS135" s="277"/>
      <c r="DVT135" s="277"/>
      <c r="DVU135" s="277"/>
      <c r="DVV135" s="277"/>
      <c r="DVW135" s="277"/>
      <c r="DVX135" s="277"/>
      <c r="DVY135" s="277"/>
      <c r="DVZ135" s="277"/>
      <c r="DWA135" s="277"/>
      <c r="DWB135" s="277"/>
      <c r="DWC135" s="277"/>
      <c r="DWD135" s="277"/>
      <c r="DWE135" s="277"/>
      <c r="DWF135" s="277"/>
      <c r="DWG135" s="277"/>
      <c r="DWH135" s="277"/>
      <c r="DWI135" s="277"/>
      <c r="DWJ135" s="277"/>
      <c r="DWK135" s="277"/>
      <c r="DWL135" s="277"/>
      <c r="DWM135" s="277"/>
      <c r="DWN135" s="277"/>
      <c r="DWO135" s="277"/>
      <c r="DWP135" s="277"/>
      <c r="DWQ135" s="277"/>
      <c r="DWR135" s="277"/>
      <c r="DWS135" s="277"/>
      <c r="DWT135" s="277"/>
      <c r="DWU135" s="277"/>
      <c r="DWV135" s="277"/>
      <c r="DWW135" s="277"/>
      <c r="DWX135" s="277"/>
      <c r="DWY135" s="277"/>
      <c r="DWZ135" s="277"/>
      <c r="DXA135" s="277"/>
      <c r="DXB135" s="277"/>
      <c r="DXC135" s="277"/>
      <c r="DXD135" s="277"/>
      <c r="DXE135" s="277"/>
      <c r="DXF135" s="277"/>
      <c r="DXG135" s="277"/>
      <c r="DXH135" s="277"/>
      <c r="DXI135" s="277"/>
      <c r="DXJ135" s="277"/>
      <c r="DXK135" s="277"/>
      <c r="DXL135" s="277"/>
      <c r="DXM135" s="277"/>
      <c r="DXN135" s="277"/>
      <c r="DXO135" s="277"/>
      <c r="DXP135" s="277"/>
      <c r="DXQ135" s="277"/>
      <c r="DXR135" s="277"/>
      <c r="DXS135" s="277"/>
      <c r="DXT135" s="277"/>
      <c r="DXU135" s="277"/>
      <c r="DXV135" s="277"/>
      <c r="DXW135" s="277"/>
      <c r="DXX135" s="277"/>
      <c r="DXY135" s="277"/>
      <c r="DXZ135" s="277"/>
      <c r="DYA135" s="277"/>
      <c r="DYB135" s="277"/>
      <c r="DYC135" s="277"/>
      <c r="DYD135" s="277"/>
      <c r="DYE135" s="277"/>
      <c r="DYF135" s="277"/>
      <c r="DYG135" s="277"/>
      <c r="DYH135" s="277"/>
      <c r="DYI135" s="277"/>
      <c r="DYJ135" s="277"/>
      <c r="DYK135" s="277"/>
      <c r="DYL135" s="277"/>
      <c r="DYM135" s="277"/>
      <c r="DYN135" s="277"/>
      <c r="DYO135" s="277"/>
      <c r="DYP135" s="277"/>
      <c r="DYQ135" s="277"/>
      <c r="DYR135" s="277"/>
      <c r="DYS135" s="277"/>
      <c r="DYT135" s="277"/>
      <c r="DYU135" s="277"/>
      <c r="DYV135" s="277"/>
      <c r="DYW135" s="277"/>
      <c r="DYX135" s="277"/>
      <c r="DYY135" s="277"/>
      <c r="DYZ135" s="277"/>
      <c r="DZA135" s="277"/>
      <c r="DZB135" s="277"/>
      <c r="DZC135" s="277"/>
      <c r="DZD135" s="277"/>
      <c r="DZE135" s="277"/>
      <c r="DZF135" s="277"/>
      <c r="DZG135" s="277"/>
      <c r="DZH135" s="277"/>
      <c r="DZI135" s="277"/>
      <c r="DZJ135" s="277"/>
      <c r="DZK135" s="277"/>
      <c r="DZL135" s="277"/>
      <c r="DZM135" s="277"/>
      <c r="DZN135" s="277"/>
      <c r="DZO135" s="277"/>
      <c r="DZP135" s="277"/>
      <c r="DZQ135" s="277"/>
      <c r="DZR135" s="277"/>
      <c r="DZS135" s="277"/>
      <c r="DZT135" s="277"/>
      <c r="DZU135" s="277"/>
      <c r="DZV135" s="277"/>
      <c r="DZW135" s="277"/>
      <c r="DZX135" s="277"/>
      <c r="DZY135" s="277"/>
      <c r="DZZ135" s="277"/>
      <c r="EAA135" s="277"/>
      <c r="EAB135" s="277"/>
      <c r="EAC135" s="277"/>
      <c r="EAD135" s="277"/>
      <c r="EAE135" s="277"/>
      <c r="EAF135" s="277"/>
      <c r="EAG135" s="277"/>
      <c r="EAH135" s="277"/>
      <c r="EAI135" s="277"/>
      <c r="EAJ135" s="277"/>
      <c r="EAK135" s="277"/>
      <c r="EAL135" s="277"/>
      <c r="EAM135" s="277"/>
      <c r="EAN135" s="277"/>
      <c r="EAO135" s="277"/>
      <c r="EAP135" s="277"/>
      <c r="EAQ135" s="277"/>
      <c r="EAR135" s="277"/>
      <c r="EAS135" s="277"/>
      <c r="EAT135" s="277"/>
      <c r="EAU135" s="277"/>
      <c r="EAV135" s="277"/>
      <c r="EAW135" s="277"/>
      <c r="EAX135" s="277"/>
      <c r="EAY135" s="277"/>
      <c r="EAZ135" s="277"/>
      <c r="EBA135" s="277"/>
      <c r="EBB135" s="277"/>
      <c r="EBC135" s="277"/>
      <c r="EBD135" s="277"/>
      <c r="EBE135" s="277"/>
      <c r="EBF135" s="277"/>
      <c r="EBG135" s="277"/>
      <c r="EBH135" s="277"/>
      <c r="EBI135" s="277"/>
      <c r="EBJ135" s="277"/>
      <c r="EBK135" s="277"/>
      <c r="EBL135" s="277"/>
      <c r="EBM135" s="277"/>
      <c r="EBN135" s="277"/>
      <c r="EBO135" s="277"/>
      <c r="EBP135" s="277"/>
      <c r="EBQ135" s="277"/>
      <c r="EBR135" s="277"/>
      <c r="EBS135" s="277"/>
      <c r="EBT135" s="277"/>
      <c r="EBU135" s="277"/>
      <c r="EBV135" s="277"/>
      <c r="EBW135" s="277"/>
      <c r="EBX135" s="277"/>
      <c r="EBY135" s="277"/>
      <c r="EBZ135" s="277"/>
      <c r="ECA135" s="277"/>
      <c r="ECB135" s="277"/>
      <c r="ECC135" s="277"/>
      <c r="ECD135" s="277"/>
      <c r="ECE135" s="277"/>
      <c r="ECF135" s="277"/>
      <c r="ECG135" s="277"/>
      <c r="ECH135" s="277"/>
      <c r="ECI135" s="277"/>
      <c r="ECJ135" s="277"/>
      <c r="ECK135" s="277"/>
      <c r="ECL135" s="277"/>
      <c r="ECM135" s="277"/>
      <c r="ECN135" s="277"/>
      <c r="ECO135" s="277"/>
      <c r="ECP135" s="277"/>
      <c r="ECQ135" s="277"/>
      <c r="ECR135" s="277"/>
      <c r="ECS135" s="277"/>
      <c r="ECT135" s="277"/>
      <c r="ECU135" s="277"/>
      <c r="ECV135" s="277"/>
      <c r="ECW135" s="277"/>
      <c r="ECX135" s="277"/>
      <c r="ECY135" s="277"/>
      <c r="ECZ135" s="277"/>
      <c r="EDA135" s="277"/>
      <c r="EDB135" s="277"/>
      <c r="EDC135" s="277"/>
      <c r="EDD135" s="277"/>
      <c r="EDE135" s="277"/>
      <c r="EDF135" s="277"/>
      <c r="EDG135" s="277"/>
      <c r="EDH135" s="277"/>
      <c r="EDI135" s="277"/>
      <c r="EDJ135" s="277"/>
      <c r="EDK135" s="277"/>
      <c r="EDL135" s="277"/>
      <c r="EDM135" s="277"/>
      <c r="EDN135" s="277"/>
      <c r="EDO135" s="277"/>
      <c r="EDP135" s="277"/>
      <c r="EDQ135" s="277"/>
      <c r="EDR135" s="277"/>
      <c r="EDS135" s="277"/>
      <c r="EDT135" s="277"/>
      <c r="EDU135" s="277"/>
      <c r="EDV135" s="277"/>
      <c r="EDW135" s="277"/>
      <c r="EDX135" s="277"/>
      <c r="EDY135" s="277"/>
      <c r="EDZ135" s="277"/>
      <c r="EEA135" s="277"/>
      <c r="EEB135" s="277"/>
      <c r="EEC135" s="277"/>
      <c r="EED135" s="277"/>
      <c r="EEE135" s="277"/>
      <c r="EEF135" s="277"/>
      <c r="EEG135" s="277"/>
      <c r="EEH135" s="277"/>
      <c r="EEI135" s="277"/>
      <c r="EEJ135" s="277"/>
      <c r="EEK135" s="277"/>
      <c r="EEL135" s="277"/>
      <c r="EEM135" s="277"/>
      <c r="EEN135" s="277"/>
      <c r="EEO135" s="277"/>
      <c r="EEP135" s="277"/>
      <c r="EEQ135" s="277"/>
      <c r="EER135" s="277"/>
      <c r="EES135" s="277"/>
      <c r="EET135" s="277"/>
      <c r="EEU135" s="277"/>
      <c r="EEV135" s="277"/>
      <c r="EEW135" s="277"/>
      <c r="EEX135" s="277"/>
      <c r="EEY135" s="277"/>
      <c r="EEZ135" s="277"/>
      <c r="EFA135" s="277"/>
      <c r="EFB135" s="277"/>
      <c r="EFC135" s="277"/>
      <c r="EFD135" s="277"/>
      <c r="EFE135" s="277"/>
      <c r="EFF135" s="277"/>
      <c r="EFG135" s="277"/>
      <c r="EFH135" s="277"/>
      <c r="EFI135" s="277"/>
      <c r="EFJ135" s="277"/>
      <c r="EFK135" s="277"/>
      <c r="EFL135" s="277"/>
      <c r="EFM135" s="277"/>
      <c r="EFN135" s="277"/>
      <c r="EFO135" s="277"/>
      <c r="EFP135" s="277"/>
      <c r="EFQ135" s="277"/>
      <c r="EFR135" s="277"/>
      <c r="EFS135" s="277"/>
      <c r="EFT135" s="277"/>
      <c r="EFU135" s="277"/>
      <c r="EFV135" s="277"/>
      <c r="EFW135" s="277"/>
      <c r="EFX135" s="277"/>
      <c r="EFY135" s="277"/>
      <c r="EFZ135" s="277"/>
      <c r="EGA135" s="277"/>
      <c r="EGB135" s="277"/>
      <c r="EGC135" s="277"/>
      <c r="EGD135" s="277"/>
      <c r="EGE135" s="277"/>
      <c r="EGF135" s="277"/>
      <c r="EGG135" s="277"/>
      <c r="EGH135" s="277"/>
      <c r="EGI135" s="277"/>
      <c r="EGJ135" s="277"/>
      <c r="EGK135" s="277"/>
      <c r="EGL135" s="277"/>
      <c r="EGM135" s="277"/>
      <c r="EGN135" s="277"/>
      <c r="EGO135" s="277"/>
      <c r="EGP135" s="277"/>
      <c r="EGQ135" s="277"/>
      <c r="EGR135" s="277"/>
      <c r="EGS135" s="277"/>
      <c r="EGT135" s="277"/>
      <c r="EGU135" s="277"/>
      <c r="EGV135" s="277"/>
      <c r="EGW135" s="277"/>
      <c r="EGX135" s="277"/>
      <c r="EGY135" s="277"/>
      <c r="EGZ135" s="277"/>
      <c r="EHA135" s="277"/>
      <c r="EHB135" s="277"/>
      <c r="EHC135" s="277"/>
      <c r="EHD135" s="277"/>
      <c r="EHE135" s="277"/>
      <c r="EHF135" s="277"/>
      <c r="EHG135" s="277"/>
      <c r="EHH135" s="277"/>
      <c r="EHI135" s="277"/>
      <c r="EHJ135" s="277"/>
      <c r="EHK135" s="277"/>
      <c r="EHL135" s="277"/>
      <c r="EHM135" s="277"/>
      <c r="EHN135" s="277"/>
      <c r="EHO135" s="277"/>
      <c r="EHP135" s="277"/>
      <c r="EHQ135" s="277"/>
      <c r="EHR135" s="277"/>
      <c r="EHS135" s="277"/>
      <c r="EHT135" s="277"/>
      <c r="EHU135" s="277"/>
      <c r="EHV135" s="277"/>
      <c r="EHW135" s="277"/>
      <c r="EHX135" s="277"/>
      <c r="EHY135" s="277"/>
      <c r="EHZ135" s="277"/>
      <c r="EIA135" s="277"/>
      <c r="EIB135" s="277"/>
      <c r="EIC135" s="277"/>
      <c r="EID135" s="277"/>
      <c r="EIE135" s="277"/>
      <c r="EIF135" s="277"/>
      <c r="EIG135" s="277"/>
      <c r="EIH135" s="277"/>
      <c r="EII135" s="277"/>
      <c r="EIJ135" s="277"/>
      <c r="EIK135" s="277"/>
      <c r="EIL135" s="277"/>
      <c r="EIM135" s="277"/>
      <c r="EIN135" s="277"/>
      <c r="EIO135" s="277"/>
      <c r="EIP135" s="277"/>
      <c r="EIQ135" s="277"/>
      <c r="EIR135" s="277"/>
      <c r="EIS135" s="277"/>
      <c r="EIT135" s="277"/>
      <c r="EIU135" s="277"/>
      <c r="EIV135" s="277"/>
      <c r="EIW135" s="277"/>
      <c r="EIX135" s="277"/>
      <c r="EIY135" s="277"/>
      <c r="EIZ135" s="277"/>
      <c r="EJA135" s="277"/>
      <c r="EJB135" s="277"/>
      <c r="EJC135" s="277"/>
      <c r="EJD135" s="277"/>
      <c r="EJE135" s="277"/>
      <c r="EJF135" s="277"/>
      <c r="EJG135" s="277"/>
      <c r="EJH135" s="277"/>
      <c r="EJI135" s="277"/>
      <c r="EJJ135" s="277"/>
      <c r="EJK135" s="277"/>
      <c r="EJL135" s="277"/>
      <c r="EJM135" s="277"/>
      <c r="EJN135" s="277"/>
      <c r="EJO135" s="277"/>
      <c r="EJP135" s="277"/>
      <c r="EJQ135" s="277"/>
      <c r="EJR135" s="277"/>
      <c r="EJS135" s="277"/>
      <c r="EJT135" s="277"/>
      <c r="EJU135" s="277"/>
      <c r="EJV135" s="277"/>
      <c r="EJW135" s="277"/>
      <c r="EJX135" s="277"/>
      <c r="EJY135" s="277"/>
      <c r="EJZ135" s="277"/>
      <c r="EKA135" s="277"/>
      <c r="EKB135" s="277"/>
      <c r="EKC135" s="277"/>
      <c r="EKD135" s="277"/>
      <c r="EKE135" s="277"/>
      <c r="EKF135" s="277"/>
      <c r="EKG135" s="277"/>
      <c r="EKH135" s="277"/>
      <c r="EKI135" s="277"/>
      <c r="EKJ135" s="277"/>
      <c r="EKK135" s="277"/>
      <c r="EKL135" s="277"/>
      <c r="EKM135" s="277"/>
      <c r="EKN135" s="277"/>
      <c r="EKO135" s="277"/>
      <c r="EKP135" s="277"/>
      <c r="EKQ135" s="277"/>
      <c r="EKR135" s="277"/>
      <c r="EKS135" s="277"/>
      <c r="EKT135" s="277"/>
      <c r="EKU135" s="277"/>
      <c r="EKV135" s="277"/>
      <c r="EKW135" s="277"/>
      <c r="EKX135" s="277"/>
      <c r="EKY135" s="277"/>
      <c r="EKZ135" s="277"/>
      <c r="ELA135" s="277"/>
      <c r="ELB135" s="277"/>
      <c r="ELC135" s="277"/>
      <c r="ELD135" s="277"/>
      <c r="ELE135" s="277"/>
      <c r="ELF135" s="277"/>
      <c r="ELG135" s="277"/>
      <c r="ELH135" s="277"/>
      <c r="ELI135" s="277"/>
      <c r="ELJ135" s="277"/>
      <c r="ELK135" s="277"/>
      <c r="ELL135" s="277"/>
      <c r="ELM135" s="277"/>
      <c r="ELN135" s="277"/>
      <c r="ELO135" s="277"/>
      <c r="ELP135" s="277"/>
      <c r="ELQ135" s="277"/>
      <c r="ELR135" s="277"/>
      <c r="ELS135" s="277"/>
      <c r="ELT135" s="277"/>
      <c r="ELU135" s="277"/>
      <c r="ELV135" s="277"/>
      <c r="ELW135" s="277"/>
      <c r="ELX135" s="277"/>
      <c r="ELY135" s="277"/>
      <c r="ELZ135" s="277"/>
      <c r="EMA135" s="277"/>
      <c r="EMB135" s="277"/>
      <c r="EMC135" s="277"/>
      <c r="EMD135" s="277"/>
      <c r="EME135" s="277"/>
      <c r="EMF135" s="277"/>
      <c r="EMG135" s="277"/>
      <c r="EMH135" s="277"/>
      <c r="EMI135" s="277"/>
      <c r="EMJ135" s="277"/>
      <c r="EMK135" s="277"/>
      <c r="EML135" s="277"/>
      <c r="EMM135" s="277"/>
      <c r="EMN135" s="277"/>
      <c r="EMO135" s="277"/>
      <c r="EMP135" s="277"/>
      <c r="EMQ135" s="277"/>
      <c r="EMR135" s="277"/>
      <c r="EMS135" s="277"/>
      <c r="EMT135" s="277"/>
      <c r="EMU135" s="277"/>
      <c r="EMV135" s="277"/>
      <c r="EMW135" s="277"/>
      <c r="EMX135" s="277"/>
      <c r="EMY135" s="277"/>
      <c r="EMZ135" s="277"/>
      <c r="ENA135" s="277"/>
      <c r="ENB135" s="277"/>
      <c r="ENC135" s="277"/>
      <c r="END135" s="277"/>
      <c r="ENE135" s="277"/>
      <c r="ENF135" s="277"/>
      <c r="ENG135" s="277"/>
      <c r="ENH135" s="277"/>
      <c r="ENI135" s="277"/>
      <c r="ENJ135" s="277"/>
      <c r="ENK135" s="277"/>
      <c r="ENL135" s="277"/>
      <c r="ENM135" s="277"/>
      <c r="ENN135" s="277"/>
      <c r="ENO135" s="277"/>
      <c r="ENP135" s="277"/>
      <c r="ENQ135" s="277"/>
      <c r="ENR135" s="277"/>
      <c r="ENS135" s="277"/>
      <c r="ENT135" s="277"/>
      <c r="ENU135" s="277"/>
      <c r="ENV135" s="277"/>
      <c r="ENW135" s="277"/>
      <c r="ENX135" s="277"/>
      <c r="ENY135" s="277"/>
      <c r="ENZ135" s="277"/>
      <c r="EOA135" s="277"/>
      <c r="EOB135" s="277"/>
      <c r="EOC135" s="277"/>
      <c r="EOD135" s="277"/>
      <c r="EOE135" s="277"/>
      <c r="EOF135" s="277"/>
      <c r="EOG135" s="277"/>
      <c r="EOH135" s="277"/>
      <c r="EOI135" s="277"/>
      <c r="EOJ135" s="277"/>
      <c r="EOK135" s="277"/>
      <c r="EOL135" s="277"/>
      <c r="EOM135" s="277"/>
      <c r="EON135" s="277"/>
      <c r="EOO135" s="277"/>
      <c r="EOP135" s="277"/>
      <c r="EOQ135" s="277"/>
      <c r="EOR135" s="277"/>
      <c r="EOS135" s="277"/>
      <c r="EOT135" s="277"/>
      <c r="EOU135" s="277"/>
      <c r="EOV135" s="277"/>
      <c r="EOW135" s="277"/>
      <c r="EOX135" s="277"/>
      <c r="EOY135" s="277"/>
      <c r="EOZ135" s="277"/>
      <c r="EPA135" s="277"/>
      <c r="EPB135" s="277"/>
      <c r="EPC135" s="277"/>
      <c r="EPD135" s="277"/>
      <c r="EPE135" s="277"/>
      <c r="EPF135" s="277"/>
      <c r="EPG135" s="277"/>
      <c r="EPH135" s="277"/>
      <c r="EPI135" s="277"/>
      <c r="EPJ135" s="277"/>
      <c r="EPK135" s="277"/>
      <c r="EPL135" s="277"/>
      <c r="EPM135" s="277"/>
      <c r="EPN135" s="277"/>
      <c r="EPO135" s="277"/>
      <c r="EPP135" s="277"/>
      <c r="EPQ135" s="277"/>
      <c r="EPR135" s="277"/>
      <c r="EPS135" s="277"/>
      <c r="EPT135" s="277"/>
      <c r="EPU135" s="277"/>
      <c r="EPV135" s="277"/>
      <c r="EPW135" s="277"/>
      <c r="EPX135" s="277"/>
      <c r="EPY135" s="277"/>
      <c r="EPZ135" s="277"/>
      <c r="EQA135" s="277"/>
      <c r="EQB135" s="277"/>
      <c r="EQC135" s="277"/>
      <c r="EQD135" s="277"/>
      <c r="EQE135" s="277"/>
      <c r="EQF135" s="277"/>
      <c r="EQG135" s="277"/>
      <c r="EQH135" s="277"/>
      <c r="EQI135" s="277"/>
      <c r="EQJ135" s="277"/>
      <c r="EQK135" s="277"/>
      <c r="EQL135" s="277"/>
      <c r="EQM135" s="277"/>
      <c r="EQN135" s="277"/>
      <c r="EQO135" s="277"/>
      <c r="EQP135" s="277"/>
      <c r="EQQ135" s="277"/>
      <c r="EQR135" s="277"/>
      <c r="EQS135" s="277"/>
      <c r="EQT135" s="277"/>
      <c r="EQU135" s="277"/>
      <c r="EQV135" s="277"/>
      <c r="EQW135" s="277"/>
      <c r="EQX135" s="277"/>
      <c r="EQY135" s="277"/>
      <c r="EQZ135" s="277"/>
      <c r="ERA135" s="277"/>
      <c r="ERB135" s="277"/>
      <c r="ERC135" s="277"/>
      <c r="ERD135" s="277"/>
      <c r="ERE135" s="277"/>
      <c r="ERF135" s="277"/>
      <c r="ERG135" s="277"/>
      <c r="ERH135" s="277"/>
      <c r="ERI135" s="277"/>
      <c r="ERJ135" s="277"/>
      <c r="ERK135" s="277"/>
      <c r="ERL135" s="277"/>
      <c r="ERM135" s="277"/>
      <c r="ERN135" s="277"/>
      <c r="ERO135" s="277"/>
      <c r="ERP135" s="277"/>
      <c r="ERQ135" s="277"/>
      <c r="ERR135" s="277"/>
      <c r="ERS135" s="277"/>
      <c r="ERT135" s="277"/>
      <c r="ERU135" s="277"/>
      <c r="ERV135" s="277"/>
      <c r="ERW135" s="277"/>
      <c r="ERX135" s="277"/>
      <c r="ERY135" s="277"/>
      <c r="ERZ135" s="277"/>
      <c r="ESA135" s="277"/>
      <c r="ESB135" s="277"/>
      <c r="ESC135" s="277"/>
      <c r="ESD135" s="277"/>
      <c r="ESE135" s="277"/>
      <c r="ESF135" s="277"/>
      <c r="ESG135" s="277"/>
      <c r="ESH135" s="277"/>
      <c r="ESI135" s="277"/>
      <c r="ESJ135" s="277"/>
      <c r="ESK135" s="277"/>
      <c r="ESL135" s="277"/>
      <c r="ESM135" s="277"/>
      <c r="ESN135" s="277"/>
      <c r="ESO135" s="277"/>
      <c r="ESP135" s="277"/>
      <c r="ESQ135" s="277"/>
      <c r="ESR135" s="277"/>
      <c r="ESS135" s="277"/>
      <c r="EST135" s="277"/>
      <c r="ESU135" s="277"/>
      <c r="ESV135" s="277"/>
      <c r="ESW135" s="277"/>
      <c r="ESX135" s="277"/>
      <c r="ESY135" s="277"/>
      <c r="ESZ135" s="277"/>
      <c r="ETA135" s="277"/>
      <c r="ETB135" s="277"/>
      <c r="ETC135" s="277"/>
      <c r="ETD135" s="277"/>
      <c r="ETE135" s="277"/>
      <c r="ETF135" s="277"/>
      <c r="ETG135" s="277"/>
      <c r="ETH135" s="277"/>
      <c r="ETI135" s="277"/>
      <c r="ETJ135" s="277"/>
      <c r="ETK135" s="277"/>
      <c r="ETL135" s="277"/>
      <c r="ETM135" s="277"/>
      <c r="ETN135" s="277"/>
      <c r="ETO135" s="277"/>
      <c r="ETP135" s="277"/>
      <c r="ETQ135" s="277"/>
      <c r="ETR135" s="277"/>
      <c r="ETS135" s="277"/>
      <c r="ETT135" s="277"/>
      <c r="ETU135" s="277"/>
      <c r="ETV135" s="277"/>
      <c r="ETW135" s="277"/>
      <c r="ETX135" s="277"/>
      <c r="ETY135" s="277"/>
      <c r="ETZ135" s="277"/>
      <c r="EUA135" s="277"/>
      <c r="EUB135" s="277"/>
      <c r="EUC135" s="277"/>
      <c r="EUD135" s="277"/>
      <c r="EUE135" s="277"/>
      <c r="EUF135" s="277"/>
      <c r="EUG135" s="277"/>
      <c r="EUH135" s="277"/>
      <c r="EUI135" s="277"/>
      <c r="EUJ135" s="277"/>
      <c r="EUK135" s="277"/>
      <c r="EUL135" s="277"/>
      <c r="EUM135" s="277"/>
      <c r="EUN135" s="277"/>
      <c r="EUO135" s="277"/>
      <c r="EUP135" s="277"/>
      <c r="EUQ135" s="277"/>
      <c r="EUR135" s="277"/>
      <c r="EUS135" s="277"/>
      <c r="EUT135" s="277"/>
      <c r="EUU135" s="277"/>
      <c r="EUV135" s="277"/>
      <c r="EUW135" s="277"/>
      <c r="EUX135" s="277"/>
      <c r="EUY135" s="277"/>
      <c r="EUZ135" s="277"/>
      <c r="EVA135" s="277"/>
      <c r="EVB135" s="277"/>
      <c r="EVC135" s="277"/>
      <c r="EVD135" s="277"/>
      <c r="EVE135" s="277"/>
      <c r="EVF135" s="277"/>
      <c r="EVG135" s="277"/>
      <c r="EVH135" s="277"/>
      <c r="EVI135" s="277"/>
      <c r="EVJ135" s="277"/>
      <c r="EVK135" s="277"/>
      <c r="EVL135" s="277"/>
      <c r="EVM135" s="277"/>
      <c r="EVN135" s="277"/>
      <c r="EVO135" s="277"/>
      <c r="EVP135" s="277"/>
      <c r="EVQ135" s="277"/>
      <c r="EVR135" s="277"/>
      <c r="EVS135" s="277"/>
      <c r="EVT135" s="277"/>
      <c r="EVU135" s="277"/>
      <c r="EVV135" s="277"/>
      <c r="EVW135" s="277"/>
      <c r="EVX135" s="277"/>
      <c r="EVY135" s="277"/>
      <c r="EVZ135" s="277"/>
      <c r="EWA135" s="277"/>
      <c r="EWB135" s="277"/>
      <c r="EWC135" s="277"/>
      <c r="EWD135" s="277"/>
      <c r="EWE135" s="277"/>
      <c r="EWF135" s="277"/>
      <c r="EWG135" s="277"/>
      <c r="EWH135" s="277"/>
      <c r="EWI135" s="277"/>
      <c r="EWJ135" s="277"/>
      <c r="EWK135" s="277"/>
      <c r="EWL135" s="277"/>
      <c r="EWM135" s="277"/>
      <c r="EWN135" s="277"/>
      <c r="EWO135" s="277"/>
      <c r="EWP135" s="277"/>
      <c r="EWQ135" s="277"/>
      <c r="EWR135" s="277"/>
      <c r="EWS135" s="277"/>
      <c r="EWT135" s="277"/>
      <c r="EWU135" s="277"/>
      <c r="EWV135" s="277"/>
      <c r="EWW135" s="277"/>
      <c r="EWX135" s="277"/>
      <c r="EWY135" s="277"/>
      <c r="EWZ135" s="277"/>
      <c r="EXA135" s="277"/>
      <c r="EXB135" s="277"/>
      <c r="EXC135" s="277"/>
      <c r="EXD135" s="277"/>
      <c r="EXE135" s="277"/>
      <c r="EXF135" s="277"/>
      <c r="EXG135" s="277"/>
      <c r="EXH135" s="277"/>
      <c r="EXI135" s="277"/>
      <c r="EXJ135" s="277"/>
      <c r="EXK135" s="277"/>
      <c r="EXL135" s="277"/>
      <c r="EXM135" s="277"/>
      <c r="EXN135" s="277"/>
      <c r="EXO135" s="277"/>
      <c r="EXP135" s="277"/>
      <c r="EXQ135" s="277"/>
      <c r="EXR135" s="277"/>
      <c r="EXS135" s="277"/>
      <c r="EXT135" s="277"/>
      <c r="EXU135" s="277"/>
      <c r="EXV135" s="277"/>
      <c r="EXW135" s="277"/>
      <c r="EXX135" s="277"/>
      <c r="EXY135" s="277"/>
      <c r="EXZ135" s="277"/>
      <c r="EYA135" s="277"/>
      <c r="EYB135" s="277"/>
      <c r="EYC135" s="277"/>
      <c r="EYD135" s="277"/>
      <c r="EYE135" s="277"/>
      <c r="EYF135" s="277"/>
      <c r="EYG135" s="277"/>
      <c r="EYH135" s="277"/>
      <c r="EYI135" s="277"/>
      <c r="EYJ135" s="277"/>
      <c r="EYK135" s="277"/>
      <c r="EYL135" s="277"/>
      <c r="EYM135" s="277"/>
      <c r="EYN135" s="277"/>
      <c r="EYO135" s="277"/>
      <c r="EYP135" s="277"/>
      <c r="EYQ135" s="277"/>
      <c r="EYR135" s="277"/>
      <c r="EYS135" s="277"/>
      <c r="EYT135" s="277"/>
      <c r="EYU135" s="277"/>
      <c r="EYV135" s="277"/>
      <c r="EYW135" s="277"/>
      <c r="EYX135" s="277"/>
      <c r="EYY135" s="277"/>
      <c r="EYZ135" s="277"/>
      <c r="EZA135" s="277"/>
      <c r="EZB135" s="277"/>
      <c r="EZC135" s="277"/>
      <c r="EZD135" s="277"/>
      <c r="EZE135" s="277"/>
      <c r="EZF135" s="277"/>
      <c r="EZG135" s="277"/>
      <c r="EZH135" s="277"/>
      <c r="EZI135" s="277"/>
      <c r="EZJ135" s="277"/>
      <c r="EZK135" s="277"/>
      <c r="EZL135" s="277"/>
      <c r="EZM135" s="277"/>
      <c r="EZN135" s="277"/>
      <c r="EZO135" s="277"/>
      <c r="EZP135" s="277"/>
      <c r="EZQ135" s="277"/>
      <c r="EZR135" s="277"/>
      <c r="EZS135" s="277"/>
      <c r="EZT135" s="277"/>
      <c r="EZU135" s="277"/>
      <c r="EZV135" s="277"/>
      <c r="EZW135" s="277"/>
      <c r="EZX135" s="277"/>
      <c r="EZY135" s="277"/>
      <c r="EZZ135" s="277"/>
      <c r="FAA135" s="277"/>
      <c r="FAB135" s="277"/>
      <c r="FAC135" s="277"/>
      <c r="FAD135" s="277"/>
      <c r="FAE135" s="277"/>
      <c r="FAF135" s="277"/>
      <c r="FAG135" s="277"/>
      <c r="FAH135" s="277"/>
      <c r="FAI135" s="277"/>
      <c r="FAJ135" s="277"/>
      <c r="FAK135" s="277"/>
      <c r="FAL135" s="277"/>
      <c r="FAM135" s="277"/>
      <c r="FAN135" s="277"/>
      <c r="FAO135" s="277"/>
      <c r="FAP135" s="277"/>
      <c r="FAQ135" s="277"/>
      <c r="FAR135" s="277"/>
      <c r="FAS135" s="277"/>
      <c r="FAT135" s="277"/>
      <c r="FAU135" s="277"/>
      <c r="FAV135" s="277"/>
      <c r="FAW135" s="277"/>
      <c r="FAX135" s="277"/>
      <c r="FAY135" s="277"/>
      <c r="FAZ135" s="277"/>
      <c r="FBA135" s="277"/>
      <c r="FBB135" s="277"/>
      <c r="FBC135" s="277"/>
      <c r="FBD135" s="277"/>
      <c r="FBE135" s="277"/>
      <c r="FBF135" s="277"/>
      <c r="FBG135" s="277"/>
      <c r="FBH135" s="277"/>
      <c r="FBI135" s="277"/>
      <c r="FBJ135" s="277"/>
      <c r="FBK135" s="277"/>
      <c r="FBL135" s="277"/>
      <c r="FBM135" s="277"/>
      <c r="FBN135" s="277"/>
      <c r="FBO135" s="277"/>
      <c r="FBP135" s="277"/>
      <c r="FBQ135" s="277"/>
      <c r="FBR135" s="277"/>
      <c r="FBS135" s="277"/>
      <c r="FBT135" s="277"/>
      <c r="FBU135" s="277"/>
      <c r="FBV135" s="277"/>
      <c r="FBW135" s="277"/>
      <c r="FBX135" s="277"/>
      <c r="FBY135" s="277"/>
      <c r="FBZ135" s="277"/>
      <c r="FCA135" s="277"/>
      <c r="FCB135" s="277"/>
      <c r="FCC135" s="277"/>
      <c r="FCD135" s="277"/>
      <c r="FCE135" s="277"/>
      <c r="FCF135" s="277"/>
      <c r="FCG135" s="277"/>
      <c r="FCH135" s="277"/>
      <c r="FCI135" s="277"/>
      <c r="FCJ135" s="277"/>
      <c r="FCK135" s="277"/>
      <c r="FCL135" s="277"/>
      <c r="FCM135" s="277"/>
      <c r="FCN135" s="277"/>
      <c r="FCO135" s="277"/>
      <c r="FCP135" s="277"/>
      <c r="FCQ135" s="277"/>
      <c r="FCR135" s="277"/>
      <c r="FCS135" s="277"/>
      <c r="FCT135" s="277"/>
      <c r="FCU135" s="277"/>
      <c r="FCV135" s="277"/>
      <c r="FCW135" s="277"/>
      <c r="FCX135" s="277"/>
      <c r="FCY135" s="277"/>
      <c r="FCZ135" s="277"/>
      <c r="FDA135" s="277"/>
      <c r="FDB135" s="277"/>
      <c r="FDC135" s="277"/>
      <c r="FDD135" s="277"/>
      <c r="FDE135" s="277"/>
      <c r="FDF135" s="277"/>
      <c r="FDG135" s="277"/>
      <c r="FDH135" s="277"/>
      <c r="FDI135" s="277"/>
      <c r="FDJ135" s="277"/>
      <c r="FDK135" s="277"/>
      <c r="FDL135" s="277"/>
      <c r="FDM135" s="277"/>
      <c r="FDN135" s="277"/>
      <c r="FDO135" s="277"/>
      <c r="FDP135" s="277"/>
      <c r="FDQ135" s="277"/>
      <c r="FDR135" s="277"/>
      <c r="FDS135" s="277"/>
      <c r="FDT135" s="277"/>
      <c r="FDU135" s="277"/>
      <c r="FDV135" s="277"/>
      <c r="FDW135" s="277"/>
      <c r="FDX135" s="277"/>
      <c r="FDY135" s="277"/>
      <c r="FDZ135" s="277"/>
      <c r="FEA135" s="277"/>
      <c r="FEB135" s="277"/>
      <c r="FEC135" s="277"/>
      <c r="FED135" s="277"/>
      <c r="FEE135" s="277"/>
      <c r="FEF135" s="277"/>
      <c r="FEG135" s="277"/>
      <c r="FEH135" s="277"/>
      <c r="FEI135" s="277"/>
      <c r="FEJ135" s="277"/>
      <c r="FEK135" s="277"/>
      <c r="FEL135" s="277"/>
      <c r="FEM135" s="277"/>
      <c r="FEN135" s="277"/>
      <c r="FEO135" s="277"/>
      <c r="FEP135" s="277"/>
      <c r="FEQ135" s="277"/>
      <c r="FER135" s="277"/>
      <c r="FES135" s="277"/>
      <c r="FET135" s="277"/>
      <c r="FEU135" s="277"/>
      <c r="FEV135" s="277"/>
      <c r="FEW135" s="277"/>
      <c r="FEX135" s="277"/>
      <c r="FEY135" s="277"/>
      <c r="FEZ135" s="277"/>
      <c r="FFA135" s="277"/>
      <c r="FFB135" s="277"/>
      <c r="FFC135" s="277"/>
      <c r="FFD135" s="277"/>
      <c r="FFE135" s="277"/>
      <c r="FFF135" s="277"/>
      <c r="FFG135" s="277"/>
      <c r="FFH135" s="277"/>
      <c r="FFI135" s="277"/>
      <c r="FFJ135" s="277"/>
      <c r="FFK135" s="277"/>
      <c r="FFL135" s="277"/>
      <c r="FFM135" s="277"/>
      <c r="FFN135" s="277"/>
      <c r="FFO135" s="277"/>
      <c r="FFP135" s="277"/>
      <c r="FFQ135" s="277"/>
      <c r="FFR135" s="277"/>
      <c r="FFS135" s="277"/>
      <c r="FFT135" s="277"/>
      <c r="FFU135" s="277"/>
      <c r="FFV135" s="277"/>
      <c r="FFW135" s="277"/>
      <c r="FFX135" s="277"/>
      <c r="FFY135" s="277"/>
      <c r="FFZ135" s="277"/>
      <c r="FGA135" s="277"/>
      <c r="FGB135" s="277"/>
      <c r="FGC135" s="277"/>
      <c r="FGD135" s="277"/>
      <c r="FGE135" s="277"/>
      <c r="FGF135" s="277"/>
      <c r="FGG135" s="277"/>
      <c r="FGH135" s="277"/>
      <c r="FGI135" s="277"/>
      <c r="FGJ135" s="277"/>
      <c r="FGK135" s="277"/>
      <c r="FGL135" s="277"/>
      <c r="FGM135" s="277"/>
      <c r="FGN135" s="277"/>
      <c r="FGO135" s="277"/>
      <c r="FGP135" s="277"/>
      <c r="FGQ135" s="277"/>
      <c r="FGR135" s="277"/>
      <c r="FGS135" s="277"/>
      <c r="FGT135" s="277"/>
      <c r="FGU135" s="277"/>
      <c r="FGV135" s="277"/>
      <c r="FGW135" s="277"/>
      <c r="FGX135" s="277"/>
      <c r="FGY135" s="277"/>
      <c r="FGZ135" s="277"/>
      <c r="FHA135" s="277"/>
      <c r="FHB135" s="277"/>
      <c r="FHC135" s="277"/>
      <c r="FHD135" s="277"/>
      <c r="FHE135" s="277"/>
      <c r="FHF135" s="277"/>
      <c r="FHG135" s="277"/>
      <c r="FHH135" s="277"/>
      <c r="FHI135" s="277"/>
      <c r="FHJ135" s="277"/>
      <c r="FHK135" s="277"/>
      <c r="FHL135" s="277"/>
      <c r="FHM135" s="277"/>
      <c r="FHN135" s="277"/>
      <c r="FHO135" s="277"/>
      <c r="FHP135" s="277"/>
      <c r="FHQ135" s="277"/>
      <c r="FHR135" s="277"/>
      <c r="FHS135" s="277"/>
      <c r="FHT135" s="277"/>
      <c r="FHU135" s="277"/>
      <c r="FHV135" s="277"/>
      <c r="FHW135" s="277"/>
      <c r="FHX135" s="277"/>
      <c r="FHY135" s="277"/>
      <c r="FHZ135" s="277"/>
      <c r="FIA135" s="277"/>
      <c r="FIB135" s="277"/>
      <c r="FIC135" s="277"/>
      <c r="FID135" s="277"/>
      <c r="FIE135" s="277"/>
      <c r="FIF135" s="277"/>
      <c r="FIG135" s="277"/>
      <c r="FIH135" s="277"/>
      <c r="FII135" s="277"/>
      <c r="FIJ135" s="277"/>
      <c r="FIK135" s="277"/>
      <c r="FIL135" s="277"/>
      <c r="FIM135" s="277"/>
      <c r="FIN135" s="277"/>
      <c r="FIO135" s="277"/>
      <c r="FIP135" s="277"/>
      <c r="FIQ135" s="277"/>
      <c r="FIR135" s="277"/>
      <c r="FIS135" s="277"/>
      <c r="FIT135" s="277"/>
      <c r="FIU135" s="277"/>
      <c r="FIV135" s="277"/>
      <c r="FIW135" s="277"/>
      <c r="FIX135" s="277"/>
      <c r="FIY135" s="277"/>
      <c r="FIZ135" s="277"/>
      <c r="FJA135" s="277"/>
      <c r="FJB135" s="277"/>
      <c r="FJC135" s="277"/>
      <c r="FJD135" s="277"/>
      <c r="FJE135" s="277"/>
      <c r="FJF135" s="277"/>
      <c r="FJG135" s="277"/>
      <c r="FJH135" s="277"/>
      <c r="FJI135" s="277"/>
      <c r="FJJ135" s="277"/>
      <c r="FJK135" s="277"/>
      <c r="FJL135" s="277"/>
      <c r="FJM135" s="277"/>
      <c r="FJN135" s="277"/>
      <c r="FJO135" s="277"/>
      <c r="FJP135" s="277"/>
      <c r="FJQ135" s="277"/>
      <c r="FJR135" s="277"/>
      <c r="FJS135" s="277"/>
      <c r="FJT135" s="277"/>
      <c r="FJU135" s="277"/>
      <c r="FJV135" s="277"/>
      <c r="FJW135" s="277"/>
      <c r="FJX135" s="277"/>
      <c r="FJY135" s="277"/>
      <c r="FJZ135" s="277"/>
      <c r="FKA135" s="277"/>
      <c r="FKB135" s="277"/>
      <c r="FKC135" s="277"/>
      <c r="FKD135" s="277"/>
      <c r="FKE135" s="277"/>
      <c r="FKF135" s="277"/>
      <c r="FKG135" s="277"/>
      <c r="FKH135" s="277"/>
      <c r="FKI135" s="277"/>
      <c r="FKJ135" s="277"/>
      <c r="FKK135" s="277"/>
      <c r="FKL135" s="277"/>
      <c r="FKM135" s="277"/>
      <c r="FKN135" s="277"/>
      <c r="FKO135" s="277"/>
      <c r="FKP135" s="277"/>
      <c r="FKQ135" s="277"/>
      <c r="FKR135" s="277"/>
      <c r="FKS135" s="277"/>
      <c r="FKT135" s="277"/>
      <c r="FKU135" s="277"/>
      <c r="FKV135" s="277"/>
      <c r="FKW135" s="277"/>
      <c r="FKX135" s="277"/>
      <c r="FKY135" s="277"/>
      <c r="FKZ135" s="277"/>
      <c r="FLA135" s="277"/>
      <c r="FLB135" s="277"/>
      <c r="FLC135" s="277"/>
      <c r="FLD135" s="277"/>
      <c r="FLE135" s="277"/>
      <c r="FLF135" s="277"/>
      <c r="FLG135" s="277"/>
      <c r="FLH135" s="277"/>
      <c r="FLI135" s="277"/>
      <c r="FLJ135" s="277"/>
      <c r="FLK135" s="277"/>
      <c r="FLL135" s="277"/>
      <c r="FLM135" s="277"/>
      <c r="FLN135" s="277"/>
      <c r="FLO135" s="277"/>
      <c r="FLP135" s="277"/>
      <c r="FLQ135" s="277"/>
      <c r="FLR135" s="277"/>
      <c r="FLS135" s="277"/>
      <c r="FLT135" s="277"/>
      <c r="FLU135" s="277"/>
      <c r="FLV135" s="277"/>
      <c r="FLW135" s="277"/>
      <c r="FLX135" s="277"/>
      <c r="FLY135" s="277"/>
      <c r="FLZ135" s="277"/>
      <c r="FMA135" s="277"/>
      <c r="FMB135" s="277"/>
      <c r="FMC135" s="277"/>
      <c r="FMD135" s="277"/>
      <c r="FME135" s="277"/>
      <c r="FMF135" s="277"/>
      <c r="FMG135" s="277"/>
      <c r="FMH135" s="277"/>
      <c r="FMI135" s="277"/>
      <c r="FMJ135" s="277"/>
      <c r="FMK135" s="277"/>
      <c r="FML135" s="277"/>
      <c r="FMM135" s="277"/>
      <c r="FMN135" s="277"/>
      <c r="FMO135" s="277"/>
      <c r="FMP135" s="277"/>
      <c r="FMQ135" s="277"/>
      <c r="FMR135" s="277"/>
      <c r="FMS135" s="277"/>
      <c r="FMT135" s="277"/>
      <c r="FMU135" s="277"/>
      <c r="FMV135" s="277"/>
      <c r="FMW135" s="277"/>
      <c r="FMX135" s="277"/>
      <c r="FMY135" s="277"/>
      <c r="FMZ135" s="277"/>
      <c r="FNA135" s="277"/>
      <c r="FNB135" s="277"/>
      <c r="FNC135" s="277"/>
      <c r="FND135" s="277"/>
      <c r="FNE135" s="277"/>
      <c r="FNF135" s="277"/>
      <c r="FNG135" s="277"/>
      <c r="FNH135" s="277"/>
      <c r="FNI135" s="277"/>
      <c r="FNJ135" s="277"/>
      <c r="FNK135" s="277"/>
      <c r="FNL135" s="277"/>
      <c r="FNM135" s="277"/>
      <c r="FNN135" s="277"/>
      <c r="FNO135" s="277"/>
      <c r="FNP135" s="277"/>
      <c r="FNQ135" s="277"/>
      <c r="FNR135" s="277"/>
      <c r="FNS135" s="277"/>
      <c r="FNT135" s="277"/>
      <c r="FNU135" s="277"/>
      <c r="FNV135" s="277"/>
      <c r="FNW135" s="277"/>
      <c r="FNX135" s="277"/>
      <c r="FNY135" s="277"/>
      <c r="FNZ135" s="277"/>
      <c r="FOA135" s="277"/>
      <c r="FOB135" s="277"/>
      <c r="FOC135" s="277"/>
      <c r="FOD135" s="277"/>
      <c r="FOE135" s="277"/>
      <c r="FOF135" s="277"/>
      <c r="FOG135" s="277"/>
      <c r="FOH135" s="277"/>
      <c r="FOI135" s="277"/>
      <c r="FOJ135" s="277"/>
      <c r="FOK135" s="277"/>
      <c r="FOL135" s="277"/>
      <c r="FOM135" s="277"/>
      <c r="FON135" s="277"/>
      <c r="FOO135" s="277"/>
      <c r="FOP135" s="277"/>
      <c r="FOQ135" s="277"/>
      <c r="FOR135" s="277"/>
      <c r="FOS135" s="277"/>
      <c r="FOT135" s="277"/>
      <c r="FOU135" s="277"/>
      <c r="FOV135" s="277"/>
      <c r="FOW135" s="277"/>
      <c r="FOX135" s="277"/>
      <c r="FOY135" s="277"/>
      <c r="FOZ135" s="277"/>
      <c r="FPA135" s="277"/>
      <c r="FPB135" s="277"/>
      <c r="FPC135" s="277"/>
      <c r="FPD135" s="277"/>
      <c r="FPE135" s="277"/>
      <c r="FPF135" s="277"/>
      <c r="FPG135" s="277"/>
      <c r="FPH135" s="277"/>
      <c r="FPI135" s="277"/>
      <c r="FPJ135" s="277"/>
      <c r="FPK135" s="277"/>
      <c r="FPL135" s="277"/>
      <c r="FPM135" s="277"/>
      <c r="FPN135" s="277"/>
      <c r="FPO135" s="277"/>
      <c r="FPP135" s="277"/>
      <c r="FPQ135" s="277"/>
      <c r="FPR135" s="277"/>
      <c r="FPS135" s="277"/>
      <c r="FPT135" s="277"/>
      <c r="FPU135" s="277"/>
      <c r="FPV135" s="277"/>
      <c r="FPW135" s="277"/>
      <c r="FPX135" s="277"/>
      <c r="FPY135" s="277"/>
      <c r="FPZ135" s="277"/>
      <c r="FQA135" s="277"/>
      <c r="FQB135" s="277"/>
      <c r="FQC135" s="277"/>
      <c r="FQD135" s="277"/>
      <c r="FQE135" s="277"/>
      <c r="FQF135" s="277"/>
      <c r="FQG135" s="277"/>
      <c r="FQH135" s="277"/>
      <c r="FQI135" s="277"/>
      <c r="FQJ135" s="277"/>
      <c r="FQK135" s="277"/>
      <c r="FQL135" s="277"/>
      <c r="FQM135" s="277"/>
      <c r="FQN135" s="277"/>
      <c r="FQO135" s="277"/>
      <c r="FQP135" s="277"/>
      <c r="FQQ135" s="277"/>
      <c r="FQR135" s="277"/>
      <c r="FQS135" s="277"/>
      <c r="FQT135" s="277"/>
      <c r="FQU135" s="277"/>
      <c r="FQV135" s="277"/>
      <c r="FQW135" s="277"/>
      <c r="FQX135" s="277"/>
      <c r="FQY135" s="277"/>
      <c r="FQZ135" s="277"/>
      <c r="FRA135" s="277"/>
      <c r="FRB135" s="277"/>
      <c r="FRC135" s="277"/>
      <c r="FRD135" s="277"/>
      <c r="FRE135" s="277"/>
      <c r="FRF135" s="277"/>
      <c r="FRG135" s="277"/>
      <c r="FRH135" s="277"/>
      <c r="FRI135" s="277"/>
      <c r="FRJ135" s="277"/>
      <c r="FRK135" s="277"/>
      <c r="FRL135" s="277"/>
      <c r="FRM135" s="277"/>
      <c r="FRN135" s="277"/>
      <c r="FRO135" s="277"/>
      <c r="FRP135" s="277"/>
      <c r="FRQ135" s="277"/>
      <c r="FRR135" s="277"/>
      <c r="FRS135" s="277"/>
      <c r="FRT135" s="277"/>
      <c r="FRU135" s="277"/>
      <c r="FRV135" s="277"/>
      <c r="FRW135" s="277"/>
      <c r="FRX135" s="277"/>
      <c r="FRY135" s="277"/>
      <c r="FRZ135" s="277"/>
      <c r="FSA135" s="277"/>
      <c r="FSB135" s="277"/>
      <c r="FSC135" s="277"/>
      <c r="FSD135" s="277"/>
      <c r="FSE135" s="277"/>
      <c r="FSF135" s="277"/>
      <c r="FSG135" s="277"/>
      <c r="FSH135" s="277"/>
      <c r="FSI135" s="277"/>
      <c r="FSJ135" s="277"/>
      <c r="FSK135" s="277"/>
      <c r="FSL135" s="277"/>
      <c r="FSM135" s="277"/>
      <c r="FSN135" s="277"/>
      <c r="FSO135" s="277"/>
      <c r="FSP135" s="277"/>
      <c r="FSQ135" s="277"/>
      <c r="FSR135" s="277"/>
      <c r="FSS135" s="277"/>
      <c r="FST135" s="277"/>
      <c r="FSU135" s="277"/>
      <c r="FSV135" s="277"/>
      <c r="FSW135" s="277"/>
      <c r="FSX135" s="277"/>
      <c r="FSY135" s="277"/>
      <c r="FSZ135" s="277"/>
      <c r="FTA135" s="277"/>
      <c r="FTB135" s="277"/>
      <c r="FTC135" s="277"/>
      <c r="FTD135" s="277"/>
      <c r="FTE135" s="277"/>
      <c r="FTF135" s="277"/>
      <c r="FTG135" s="277"/>
      <c r="FTH135" s="277"/>
      <c r="FTI135" s="277"/>
      <c r="FTJ135" s="277"/>
      <c r="FTK135" s="277"/>
      <c r="FTL135" s="277"/>
      <c r="FTM135" s="277"/>
      <c r="FTN135" s="277"/>
      <c r="FTO135" s="277"/>
      <c r="FTP135" s="277"/>
      <c r="FTQ135" s="277"/>
      <c r="FTR135" s="277"/>
      <c r="FTS135" s="277"/>
      <c r="FTT135" s="277"/>
      <c r="FTU135" s="277"/>
      <c r="FTV135" s="277"/>
      <c r="FTW135" s="277"/>
      <c r="FTX135" s="277"/>
      <c r="FTY135" s="277"/>
      <c r="FTZ135" s="277"/>
      <c r="FUA135" s="277"/>
      <c r="FUB135" s="277"/>
      <c r="FUC135" s="277"/>
      <c r="FUD135" s="277"/>
      <c r="FUE135" s="277"/>
      <c r="FUF135" s="277"/>
      <c r="FUG135" s="277"/>
      <c r="FUH135" s="277"/>
      <c r="FUI135" s="277"/>
      <c r="FUJ135" s="277"/>
      <c r="FUK135" s="277"/>
      <c r="FUL135" s="277"/>
      <c r="FUM135" s="277"/>
      <c r="FUN135" s="277"/>
      <c r="FUO135" s="277"/>
      <c r="FUP135" s="277"/>
      <c r="FUQ135" s="277"/>
      <c r="FUR135" s="277"/>
      <c r="FUS135" s="277"/>
      <c r="FUT135" s="277"/>
      <c r="FUU135" s="277"/>
      <c r="FUV135" s="277"/>
      <c r="FUW135" s="277"/>
      <c r="FUX135" s="277"/>
      <c r="FUY135" s="277"/>
      <c r="FUZ135" s="277"/>
      <c r="FVA135" s="277"/>
      <c r="FVB135" s="277"/>
      <c r="FVC135" s="277"/>
      <c r="FVD135" s="277"/>
      <c r="FVE135" s="277"/>
      <c r="FVF135" s="277"/>
      <c r="FVG135" s="277"/>
      <c r="FVH135" s="277"/>
      <c r="FVI135" s="277"/>
      <c r="FVJ135" s="277"/>
      <c r="FVK135" s="277"/>
      <c r="FVL135" s="277"/>
      <c r="FVM135" s="277"/>
      <c r="FVN135" s="277"/>
      <c r="FVO135" s="277"/>
      <c r="FVP135" s="277"/>
      <c r="FVQ135" s="277"/>
      <c r="FVR135" s="277"/>
      <c r="FVS135" s="277"/>
      <c r="FVT135" s="277"/>
      <c r="FVU135" s="277"/>
      <c r="FVV135" s="277"/>
      <c r="FVW135" s="277"/>
      <c r="FVX135" s="277"/>
      <c r="FVY135" s="277"/>
      <c r="FVZ135" s="277"/>
      <c r="FWA135" s="277"/>
      <c r="FWB135" s="277"/>
      <c r="FWC135" s="277"/>
      <c r="FWD135" s="277"/>
      <c r="FWE135" s="277"/>
      <c r="FWF135" s="277"/>
      <c r="FWG135" s="277"/>
      <c r="FWH135" s="277"/>
      <c r="FWI135" s="277"/>
      <c r="FWJ135" s="277"/>
      <c r="FWK135" s="277"/>
      <c r="FWL135" s="277"/>
      <c r="FWM135" s="277"/>
      <c r="FWN135" s="277"/>
      <c r="FWO135" s="277"/>
      <c r="FWP135" s="277"/>
      <c r="FWQ135" s="277"/>
      <c r="FWR135" s="277"/>
      <c r="FWS135" s="277"/>
      <c r="FWT135" s="277"/>
      <c r="FWU135" s="277"/>
      <c r="FWV135" s="277"/>
      <c r="FWW135" s="277"/>
      <c r="FWX135" s="277"/>
      <c r="FWY135" s="277"/>
      <c r="FWZ135" s="277"/>
      <c r="FXA135" s="277"/>
      <c r="FXB135" s="277"/>
      <c r="FXC135" s="277"/>
      <c r="FXD135" s="277"/>
      <c r="FXE135" s="277"/>
      <c r="FXF135" s="277"/>
      <c r="FXG135" s="277"/>
      <c r="FXH135" s="277"/>
      <c r="FXI135" s="277"/>
      <c r="FXJ135" s="277"/>
      <c r="FXK135" s="277"/>
      <c r="FXL135" s="277"/>
      <c r="FXM135" s="277"/>
      <c r="FXN135" s="277"/>
      <c r="FXO135" s="277"/>
      <c r="FXP135" s="277"/>
      <c r="FXQ135" s="277"/>
      <c r="FXR135" s="277"/>
      <c r="FXS135" s="277"/>
      <c r="FXT135" s="277"/>
      <c r="FXU135" s="277"/>
      <c r="FXV135" s="277"/>
      <c r="FXW135" s="277"/>
      <c r="FXX135" s="277"/>
      <c r="FXY135" s="277"/>
      <c r="FXZ135" s="277"/>
      <c r="FYA135" s="277"/>
      <c r="FYB135" s="277"/>
      <c r="FYC135" s="277"/>
      <c r="FYD135" s="277"/>
      <c r="FYE135" s="277"/>
      <c r="FYF135" s="277"/>
      <c r="FYG135" s="277"/>
      <c r="FYH135" s="277"/>
      <c r="FYI135" s="277"/>
      <c r="FYJ135" s="277"/>
      <c r="FYK135" s="277"/>
      <c r="FYL135" s="277"/>
      <c r="FYM135" s="277"/>
      <c r="FYN135" s="277"/>
      <c r="FYO135" s="277"/>
      <c r="FYP135" s="277"/>
      <c r="FYQ135" s="277"/>
      <c r="FYR135" s="277"/>
      <c r="FYS135" s="277"/>
      <c r="FYT135" s="277"/>
      <c r="FYU135" s="277"/>
      <c r="FYV135" s="277"/>
      <c r="FYW135" s="277"/>
      <c r="FYX135" s="277"/>
      <c r="FYY135" s="277"/>
      <c r="FYZ135" s="277"/>
      <c r="FZA135" s="277"/>
      <c r="FZB135" s="277"/>
      <c r="FZC135" s="277"/>
      <c r="FZD135" s="277"/>
      <c r="FZE135" s="277"/>
      <c r="FZF135" s="277"/>
      <c r="FZG135" s="277"/>
      <c r="FZH135" s="277"/>
      <c r="FZI135" s="277"/>
      <c r="FZJ135" s="277"/>
      <c r="FZK135" s="277"/>
      <c r="FZL135" s="277"/>
      <c r="FZM135" s="277"/>
      <c r="FZN135" s="277"/>
      <c r="FZO135" s="277"/>
      <c r="FZP135" s="277"/>
      <c r="FZQ135" s="277"/>
      <c r="FZR135" s="277"/>
      <c r="FZS135" s="277"/>
      <c r="FZT135" s="277"/>
      <c r="FZU135" s="277"/>
      <c r="FZV135" s="277"/>
      <c r="FZW135" s="277"/>
      <c r="FZX135" s="277"/>
      <c r="FZY135" s="277"/>
      <c r="FZZ135" s="277"/>
      <c r="GAA135" s="277"/>
      <c r="GAB135" s="277"/>
      <c r="GAC135" s="277"/>
      <c r="GAD135" s="277"/>
      <c r="GAE135" s="277"/>
      <c r="GAF135" s="277"/>
      <c r="GAG135" s="277"/>
      <c r="GAH135" s="277"/>
      <c r="GAI135" s="277"/>
      <c r="GAJ135" s="277"/>
      <c r="GAK135" s="277"/>
      <c r="GAL135" s="277"/>
      <c r="GAM135" s="277"/>
      <c r="GAN135" s="277"/>
      <c r="GAO135" s="277"/>
      <c r="GAP135" s="277"/>
      <c r="GAQ135" s="277"/>
      <c r="GAR135" s="277"/>
      <c r="GAS135" s="277"/>
      <c r="GAT135" s="277"/>
      <c r="GAU135" s="277"/>
      <c r="GAV135" s="277"/>
      <c r="GAW135" s="277"/>
      <c r="GAX135" s="277"/>
      <c r="GAY135" s="277"/>
      <c r="GAZ135" s="277"/>
      <c r="GBA135" s="277"/>
      <c r="GBB135" s="277"/>
      <c r="GBC135" s="277"/>
      <c r="GBD135" s="277"/>
      <c r="GBE135" s="277"/>
      <c r="GBF135" s="277"/>
      <c r="GBG135" s="277"/>
      <c r="GBH135" s="277"/>
      <c r="GBI135" s="277"/>
      <c r="GBJ135" s="277"/>
      <c r="GBK135" s="277"/>
      <c r="GBL135" s="277"/>
      <c r="GBM135" s="277"/>
      <c r="GBN135" s="277"/>
      <c r="GBO135" s="277"/>
      <c r="GBP135" s="277"/>
      <c r="GBQ135" s="277"/>
      <c r="GBR135" s="277"/>
      <c r="GBS135" s="277"/>
      <c r="GBT135" s="277"/>
      <c r="GBU135" s="277"/>
      <c r="GBV135" s="277"/>
      <c r="GBW135" s="277"/>
      <c r="GBX135" s="277"/>
      <c r="GBY135" s="277"/>
      <c r="GBZ135" s="277"/>
      <c r="GCA135" s="277"/>
      <c r="GCB135" s="277"/>
      <c r="GCC135" s="277"/>
      <c r="GCD135" s="277"/>
      <c r="GCE135" s="277"/>
      <c r="GCF135" s="277"/>
      <c r="GCG135" s="277"/>
      <c r="GCH135" s="277"/>
      <c r="GCI135" s="277"/>
      <c r="GCJ135" s="277"/>
      <c r="GCK135" s="277"/>
      <c r="GCL135" s="277"/>
      <c r="GCM135" s="277"/>
      <c r="GCN135" s="277"/>
      <c r="GCO135" s="277"/>
      <c r="GCP135" s="277"/>
      <c r="GCQ135" s="277"/>
      <c r="GCR135" s="277"/>
      <c r="GCS135" s="277"/>
      <c r="GCT135" s="277"/>
      <c r="GCU135" s="277"/>
      <c r="GCV135" s="277"/>
      <c r="GCW135" s="277"/>
      <c r="GCX135" s="277"/>
      <c r="GCY135" s="277"/>
      <c r="GCZ135" s="277"/>
      <c r="GDA135" s="277"/>
      <c r="GDB135" s="277"/>
      <c r="GDC135" s="277"/>
      <c r="GDD135" s="277"/>
      <c r="GDE135" s="277"/>
      <c r="GDF135" s="277"/>
      <c r="GDG135" s="277"/>
      <c r="GDH135" s="277"/>
      <c r="GDI135" s="277"/>
      <c r="GDJ135" s="277"/>
      <c r="GDK135" s="277"/>
      <c r="GDL135" s="277"/>
      <c r="GDM135" s="277"/>
      <c r="GDN135" s="277"/>
      <c r="GDO135" s="277"/>
      <c r="GDP135" s="277"/>
      <c r="GDQ135" s="277"/>
      <c r="GDR135" s="277"/>
      <c r="GDS135" s="277"/>
      <c r="GDT135" s="277"/>
      <c r="GDU135" s="277"/>
      <c r="GDV135" s="277"/>
      <c r="GDW135" s="277"/>
      <c r="GDX135" s="277"/>
      <c r="GDY135" s="277"/>
      <c r="GDZ135" s="277"/>
      <c r="GEA135" s="277"/>
      <c r="GEB135" s="277"/>
      <c r="GEC135" s="277"/>
      <c r="GED135" s="277"/>
      <c r="GEE135" s="277"/>
      <c r="GEF135" s="277"/>
      <c r="GEG135" s="277"/>
      <c r="GEH135" s="277"/>
      <c r="GEI135" s="277"/>
      <c r="GEJ135" s="277"/>
      <c r="GEK135" s="277"/>
      <c r="GEL135" s="277"/>
      <c r="GEM135" s="277"/>
      <c r="GEN135" s="277"/>
      <c r="GEO135" s="277"/>
      <c r="GEP135" s="277"/>
      <c r="GEQ135" s="277"/>
      <c r="GER135" s="277"/>
      <c r="GES135" s="277"/>
      <c r="GET135" s="277"/>
      <c r="GEU135" s="277"/>
      <c r="GEV135" s="277"/>
      <c r="GEW135" s="277"/>
      <c r="GEX135" s="277"/>
      <c r="GEY135" s="277"/>
      <c r="GEZ135" s="277"/>
      <c r="GFA135" s="277"/>
      <c r="GFB135" s="277"/>
      <c r="GFC135" s="277"/>
      <c r="GFD135" s="277"/>
      <c r="GFE135" s="277"/>
      <c r="GFF135" s="277"/>
      <c r="GFG135" s="277"/>
      <c r="GFH135" s="277"/>
      <c r="GFI135" s="277"/>
      <c r="GFJ135" s="277"/>
      <c r="GFK135" s="277"/>
      <c r="GFL135" s="277"/>
      <c r="GFM135" s="277"/>
      <c r="GFN135" s="277"/>
      <c r="GFO135" s="277"/>
      <c r="GFP135" s="277"/>
      <c r="GFQ135" s="277"/>
      <c r="GFR135" s="277"/>
      <c r="GFS135" s="277"/>
      <c r="GFT135" s="277"/>
      <c r="GFU135" s="277"/>
      <c r="GFV135" s="277"/>
      <c r="GFW135" s="277"/>
      <c r="GFX135" s="277"/>
      <c r="GFY135" s="277"/>
      <c r="GFZ135" s="277"/>
      <c r="GGA135" s="277"/>
      <c r="GGB135" s="277"/>
      <c r="GGC135" s="277"/>
      <c r="GGD135" s="277"/>
      <c r="GGE135" s="277"/>
      <c r="GGF135" s="277"/>
      <c r="GGG135" s="277"/>
      <c r="GGH135" s="277"/>
      <c r="GGI135" s="277"/>
      <c r="GGJ135" s="277"/>
      <c r="GGK135" s="277"/>
      <c r="GGL135" s="277"/>
      <c r="GGM135" s="277"/>
      <c r="GGN135" s="277"/>
      <c r="GGO135" s="277"/>
      <c r="GGP135" s="277"/>
      <c r="GGQ135" s="277"/>
      <c r="GGR135" s="277"/>
      <c r="GGS135" s="277"/>
      <c r="GGT135" s="277"/>
      <c r="GGU135" s="277"/>
      <c r="GGV135" s="277"/>
      <c r="GGW135" s="277"/>
      <c r="GGX135" s="277"/>
      <c r="GGY135" s="277"/>
      <c r="GGZ135" s="277"/>
      <c r="GHA135" s="277"/>
      <c r="GHB135" s="277"/>
      <c r="GHC135" s="277"/>
      <c r="GHD135" s="277"/>
      <c r="GHE135" s="277"/>
      <c r="GHF135" s="277"/>
      <c r="GHG135" s="277"/>
      <c r="GHH135" s="277"/>
      <c r="GHI135" s="277"/>
      <c r="GHJ135" s="277"/>
      <c r="GHK135" s="277"/>
      <c r="GHL135" s="277"/>
      <c r="GHM135" s="277"/>
      <c r="GHN135" s="277"/>
      <c r="GHO135" s="277"/>
      <c r="GHP135" s="277"/>
      <c r="GHQ135" s="277"/>
      <c r="GHR135" s="277"/>
      <c r="GHS135" s="277"/>
      <c r="GHT135" s="277"/>
      <c r="GHU135" s="277"/>
      <c r="GHV135" s="277"/>
      <c r="GHW135" s="277"/>
      <c r="GHX135" s="277"/>
      <c r="GHY135" s="277"/>
      <c r="GHZ135" s="277"/>
      <c r="GIA135" s="277"/>
      <c r="GIB135" s="277"/>
      <c r="GIC135" s="277"/>
      <c r="GID135" s="277"/>
      <c r="GIE135" s="277"/>
      <c r="GIF135" s="277"/>
      <c r="GIG135" s="277"/>
      <c r="GIH135" s="277"/>
      <c r="GII135" s="277"/>
      <c r="GIJ135" s="277"/>
      <c r="GIK135" s="277"/>
      <c r="GIL135" s="277"/>
      <c r="GIM135" s="277"/>
      <c r="GIN135" s="277"/>
      <c r="GIO135" s="277"/>
      <c r="GIP135" s="277"/>
      <c r="GIQ135" s="277"/>
      <c r="GIR135" s="277"/>
      <c r="GIS135" s="277"/>
      <c r="GIT135" s="277"/>
      <c r="GIU135" s="277"/>
      <c r="GIV135" s="277"/>
      <c r="GIW135" s="277"/>
      <c r="GIX135" s="277"/>
      <c r="GIY135" s="277"/>
      <c r="GIZ135" s="277"/>
      <c r="GJA135" s="277"/>
      <c r="GJB135" s="277"/>
      <c r="GJC135" s="277"/>
      <c r="GJD135" s="277"/>
      <c r="GJE135" s="277"/>
      <c r="GJF135" s="277"/>
      <c r="GJG135" s="277"/>
      <c r="GJH135" s="277"/>
      <c r="GJI135" s="277"/>
      <c r="GJJ135" s="277"/>
      <c r="GJK135" s="277"/>
      <c r="GJL135" s="277"/>
      <c r="GJM135" s="277"/>
      <c r="GJN135" s="277"/>
      <c r="GJO135" s="277"/>
      <c r="GJP135" s="277"/>
      <c r="GJQ135" s="277"/>
      <c r="GJR135" s="277"/>
      <c r="GJS135" s="277"/>
      <c r="GJT135" s="277"/>
      <c r="GJU135" s="277"/>
      <c r="GJV135" s="277"/>
      <c r="GJW135" s="277"/>
      <c r="GJX135" s="277"/>
      <c r="GJY135" s="277"/>
      <c r="GJZ135" s="277"/>
      <c r="GKA135" s="277"/>
      <c r="GKB135" s="277"/>
      <c r="GKC135" s="277"/>
      <c r="GKD135" s="277"/>
      <c r="GKE135" s="277"/>
      <c r="GKF135" s="277"/>
      <c r="GKG135" s="277"/>
      <c r="GKH135" s="277"/>
      <c r="GKI135" s="277"/>
      <c r="GKJ135" s="277"/>
      <c r="GKK135" s="277"/>
      <c r="GKL135" s="277"/>
      <c r="GKM135" s="277"/>
      <c r="GKN135" s="277"/>
      <c r="GKO135" s="277"/>
      <c r="GKP135" s="277"/>
      <c r="GKQ135" s="277"/>
      <c r="GKR135" s="277"/>
      <c r="GKS135" s="277"/>
      <c r="GKT135" s="277"/>
      <c r="GKU135" s="277"/>
      <c r="GKV135" s="277"/>
      <c r="GKW135" s="277"/>
      <c r="GKX135" s="277"/>
      <c r="GKY135" s="277"/>
      <c r="GKZ135" s="277"/>
      <c r="GLA135" s="277"/>
      <c r="GLB135" s="277"/>
      <c r="GLC135" s="277"/>
      <c r="GLD135" s="277"/>
      <c r="GLE135" s="277"/>
      <c r="GLF135" s="277"/>
      <c r="GLG135" s="277"/>
      <c r="GLH135" s="277"/>
      <c r="GLI135" s="277"/>
      <c r="GLJ135" s="277"/>
      <c r="GLK135" s="277"/>
      <c r="GLL135" s="277"/>
      <c r="GLM135" s="277"/>
      <c r="GLN135" s="277"/>
      <c r="GLO135" s="277"/>
      <c r="GLP135" s="277"/>
      <c r="GLQ135" s="277"/>
      <c r="GLR135" s="277"/>
      <c r="GLS135" s="277"/>
      <c r="GLT135" s="277"/>
      <c r="GLU135" s="277"/>
      <c r="GLV135" s="277"/>
      <c r="GLW135" s="277"/>
      <c r="GLX135" s="277"/>
      <c r="GLY135" s="277"/>
      <c r="GLZ135" s="277"/>
      <c r="GMA135" s="277"/>
      <c r="GMB135" s="277"/>
      <c r="GMC135" s="277"/>
      <c r="GMD135" s="277"/>
      <c r="GME135" s="277"/>
      <c r="GMF135" s="277"/>
      <c r="GMG135" s="277"/>
      <c r="GMH135" s="277"/>
      <c r="GMI135" s="277"/>
      <c r="GMJ135" s="277"/>
      <c r="GMK135" s="277"/>
      <c r="GML135" s="277"/>
      <c r="GMM135" s="277"/>
      <c r="GMN135" s="277"/>
      <c r="GMO135" s="277"/>
      <c r="GMP135" s="277"/>
      <c r="GMQ135" s="277"/>
      <c r="GMR135" s="277"/>
      <c r="GMS135" s="277"/>
      <c r="GMT135" s="277"/>
      <c r="GMU135" s="277"/>
      <c r="GMV135" s="277"/>
      <c r="GMW135" s="277"/>
      <c r="GMX135" s="277"/>
      <c r="GMY135" s="277"/>
      <c r="GMZ135" s="277"/>
      <c r="GNA135" s="277"/>
      <c r="GNB135" s="277"/>
      <c r="GNC135" s="277"/>
      <c r="GND135" s="277"/>
      <c r="GNE135" s="277"/>
      <c r="GNF135" s="277"/>
      <c r="GNG135" s="277"/>
      <c r="GNH135" s="277"/>
      <c r="GNI135" s="277"/>
      <c r="GNJ135" s="277"/>
      <c r="GNK135" s="277"/>
      <c r="GNL135" s="277"/>
      <c r="GNM135" s="277"/>
      <c r="GNN135" s="277"/>
      <c r="GNO135" s="277"/>
      <c r="GNP135" s="277"/>
      <c r="GNQ135" s="277"/>
      <c r="GNR135" s="277"/>
      <c r="GNS135" s="277"/>
      <c r="GNT135" s="277"/>
      <c r="GNU135" s="277"/>
      <c r="GNV135" s="277"/>
      <c r="GNW135" s="277"/>
      <c r="GNX135" s="277"/>
      <c r="GNY135" s="277"/>
      <c r="GNZ135" s="277"/>
      <c r="GOA135" s="277"/>
      <c r="GOB135" s="277"/>
      <c r="GOC135" s="277"/>
      <c r="GOD135" s="277"/>
      <c r="GOE135" s="277"/>
      <c r="GOF135" s="277"/>
      <c r="GOG135" s="277"/>
      <c r="GOH135" s="277"/>
      <c r="GOI135" s="277"/>
      <c r="GOJ135" s="277"/>
      <c r="GOK135" s="277"/>
      <c r="GOL135" s="277"/>
      <c r="GOM135" s="277"/>
      <c r="GON135" s="277"/>
      <c r="GOO135" s="277"/>
      <c r="GOP135" s="277"/>
      <c r="GOQ135" s="277"/>
      <c r="GOR135" s="277"/>
      <c r="GOS135" s="277"/>
      <c r="GOT135" s="277"/>
      <c r="GOU135" s="277"/>
      <c r="GOV135" s="277"/>
      <c r="GOW135" s="277"/>
      <c r="GOX135" s="277"/>
      <c r="GOY135" s="277"/>
      <c r="GOZ135" s="277"/>
      <c r="GPA135" s="277"/>
      <c r="GPB135" s="277"/>
      <c r="GPC135" s="277"/>
      <c r="GPD135" s="277"/>
      <c r="GPE135" s="277"/>
      <c r="GPF135" s="277"/>
      <c r="GPG135" s="277"/>
      <c r="GPH135" s="277"/>
      <c r="GPI135" s="277"/>
      <c r="GPJ135" s="277"/>
      <c r="GPK135" s="277"/>
      <c r="GPL135" s="277"/>
      <c r="GPM135" s="277"/>
      <c r="GPN135" s="277"/>
      <c r="GPO135" s="277"/>
      <c r="GPP135" s="277"/>
      <c r="GPQ135" s="277"/>
      <c r="GPR135" s="277"/>
      <c r="GPS135" s="277"/>
      <c r="GPT135" s="277"/>
      <c r="GPU135" s="277"/>
      <c r="GPV135" s="277"/>
      <c r="GPW135" s="277"/>
      <c r="GPX135" s="277"/>
      <c r="GPY135" s="277"/>
      <c r="GPZ135" s="277"/>
      <c r="GQA135" s="277"/>
      <c r="GQB135" s="277"/>
      <c r="GQC135" s="277"/>
      <c r="GQD135" s="277"/>
      <c r="GQE135" s="277"/>
      <c r="GQF135" s="277"/>
      <c r="GQG135" s="277"/>
      <c r="GQH135" s="277"/>
      <c r="GQI135" s="277"/>
      <c r="GQJ135" s="277"/>
      <c r="GQK135" s="277"/>
      <c r="GQL135" s="277"/>
      <c r="GQM135" s="277"/>
      <c r="GQN135" s="277"/>
      <c r="GQO135" s="277"/>
      <c r="GQP135" s="277"/>
      <c r="GQQ135" s="277"/>
      <c r="GQR135" s="277"/>
      <c r="GQS135" s="277"/>
      <c r="GQT135" s="277"/>
      <c r="GQU135" s="277"/>
      <c r="GQV135" s="277"/>
      <c r="GQW135" s="277"/>
      <c r="GQX135" s="277"/>
      <c r="GQY135" s="277"/>
      <c r="GQZ135" s="277"/>
      <c r="GRA135" s="277"/>
      <c r="GRB135" s="277"/>
      <c r="GRC135" s="277"/>
      <c r="GRD135" s="277"/>
      <c r="GRE135" s="277"/>
      <c r="GRF135" s="277"/>
      <c r="GRG135" s="277"/>
      <c r="GRH135" s="277"/>
      <c r="GRI135" s="277"/>
      <c r="GRJ135" s="277"/>
      <c r="GRK135" s="277"/>
      <c r="GRL135" s="277"/>
      <c r="GRM135" s="277"/>
      <c r="GRN135" s="277"/>
      <c r="GRO135" s="277"/>
      <c r="GRP135" s="277"/>
      <c r="GRQ135" s="277"/>
      <c r="GRR135" s="277"/>
      <c r="GRS135" s="277"/>
      <c r="GRT135" s="277"/>
      <c r="GRU135" s="277"/>
      <c r="GRV135" s="277"/>
      <c r="GRW135" s="277"/>
      <c r="GRX135" s="277"/>
      <c r="GRY135" s="277"/>
      <c r="GRZ135" s="277"/>
      <c r="GSA135" s="277"/>
      <c r="GSB135" s="277"/>
      <c r="GSC135" s="277"/>
      <c r="GSD135" s="277"/>
      <c r="GSE135" s="277"/>
      <c r="GSF135" s="277"/>
      <c r="GSG135" s="277"/>
      <c r="GSH135" s="277"/>
      <c r="GSI135" s="277"/>
      <c r="GSJ135" s="277"/>
      <c r="GSK135" s="277"/>
      <c r="GSL135" s="277"/>
      <c r="GSM135" s="277"/>
      <c r="GSN135" s="277"/>
      <c r="GSO135" s="277"/>
      <c r="GSP135" s="277"/>
      <c r="GSQ135" s="277"/>
      <c r="GSR135" s="277"/>
      <c r="GSS135" s="277"/>
      <c r="GST135" s="277"/>
      <c r="GSU135" s="277"/>
      <c r="GSV135" s="277"/>
      <c r="GSW135" s="277"/>
      <c r="GSX135" s="277"/>
      <c r="GSY135" s="277"/>
      <c r="GSZ135" s="277"/>
      <c r="GTA135" s="277"/>
      <c r="GTB135" s="277"/>
      <c r="GTC135" s="277"/>
      <c r="GTD135" s="277"/>
      <c r="GTE135" s="277"/>
      <c r="GTF135" s="277"/>
      <c r="GTG135" s="277"/>
      <c r="GTH135" s="277"/>
      <c r="GTI135" s="277"/>
      <c r="GTJ135" s="277"/>
      <c r="GTK135" s="277"/>
      <c r="GTL135" s="277"/>
      <c r="GTM135" s="277"/>
      <c r="GTN135" s="277"/>
      <c r="GTO135" s="277"/>
      <c r="GTP135" s="277"/>
      <c r="GTQ135" s="277"/>
      <c r="GTR135" s="277"/>
      <c r="GTS135" s="277"/>
      <c r="GTT135" s="277"/>
      <c r="GTU135" s="277"/>
      <c r="GTV135" s="277"/>
      <c r="GTW135" s="277"/>
      <c r="GTX135" s="277"/>
      <c r="GTY135" s="277"/>
      <c r="GTZ135" s="277"/>
      <c r="GUA135" s="277"/>
      <c r="GUB135" s="277"/>
      <c r="GUC135" s="277"/>
      <c r="GUD135" s="277"/>
      <c r="GUE135" s="277"/>
      <c r="GUF135" s="277"/>
      <c r="GUG135" s="277"/>
      <c r="GUH135" s="277"/>
      <c r="GUI135" s="277"/>
      <c r="GUJ135" s="277"/>
      <c r="GUK135" s="277"/>
      <c r="GUL135" s="277"/>
      <c r="GUM135" s="277"/>
      <c r="GUN135" s="277"/>
      <c r="GUO135" s="277"/>
      <c r="GUP135" s="277"/>
      <c r="GUQ135" s="277"/>
      <c r="GUR135" s="277"/>
      <c r="GUS135" s="277"/>
      <c r="GUT135" s="277"/>
      <c r="GUU135" s="277"/>
      <c r="GUV135" s="277"/>
      <c r="GUW135" s="277"/>
      <c r="GUX135" s="277"/>
      <c r="GUY135" s="277"/>
      <c r="GUZ135" s="277"/>
      <c r="GVA135" s="277"/>
      <c r="GVB135" s="277"/>
      <c r="GVC135" s="277"/>
      <c r="GVD135" s="277"/>
      <c r="GVE135" s="277"/>
      <c r="GVF135" s="277"/>
      <c r="GVG135" s="277"/>
      <c r="GVH135" s="277"/>
      <c r="GVI135" s="277"/>
      <c r="GVJ135" s="277"/>
      <c r="GVK135" s="277"/>
      <c r="GVL135" s="277"/>
      <c r="GVM135" s="277"/>
      <c r="GVN135" s="277"/>
      <c r="GVO135" s="277"/>
      <c r="GVP135" s="277"/>
      <c r="GVQ135" s="277"/>
      <c r="GVR135" s="277"/>
      <c r="GVS135" s="277"/>
      <c r="GVT135" s="277"/>
      <c r="GVU135" s="277"/>
      <c r="GVV135" s="277"/>
      <c r="GVW135" s="277"/>
      <c r="GVX135" s="277"/>
      <c r="GVY135" s="277"/>
      <c r="GVZ135" s="277"/>
      <c r="GWA135" s="277"/>
      <c r="GWB135" s="277"/>
      <c r="GWC135" s="277"/>
      <c r="GWD135" s="277"/>
      <c r="GWE135" s="277"/>
      <c r="GWF135" s="277"/>
      <c r="GWG135" s="277"/>
      <c r="GWH135" s="277"/>
      <c r="GWI135" s="277"/>
      <c r="GWJ135" s="277"/>
      <c r="GWK135" s="277"/>
      <c r="GWL135" s="277"/>
      <c r="GWM135" s="277"/>
      <c r="GWN135" s="277"/>
      <c r="GWO135" s="277"/>
      <c r="GWP135" s="277"/>
      <c r="GWQ135" s="277"/>
      <c r="GWR135" s="277"/>
      <c r="GWS135" s="277"/>
      <c r="GWT135" s="277"/>
      <c r="GWU135" s="277"/>
      <c r="GWV135" s="277"/>
      <c r="GWW135" s="277"/>
      <c r="GWX135" s="277"/>
      <c r="GWY135" s="277"/>
      <c r="GWZ135" s="277"/>
      <c r="GXA135" s="277"/>
      <c r="GXB135" s="277"/>
      <c r="GXC135" s="277"/>
      <c r="GXD135" s="277"/>
      <c r="GXE135" s="277"/>
      <c r="GXF135" s="277"/>
      <c r="GXG135" s="277"/>
      <c r="GXH135" s="277"/>
      <c r="GXI135" s="277"/>
      <c r="GXJ135" s="277"/>
      <c r="GXK135" s="277"/>
      <c r="GXL135" s="277"/>
      <c r="GXM135" s="277"/>
      <c r="GXN135" s="277"/>
      <c r="GXO135" s="277"/>
      <c r="GXP135" s="277"/>
      <c r="GXQ135" s="277"/>
      <c r="GXR135" s="277"/>
      <c r="GXS135" s="277"/>
      <c r="GXT135" s="277"/>
      <c r="GXU135" s="277"/>
      <c r="GXV135" s="277"/>
      <c r="GXW135" s="277"/>
      <c r="GXX135" s="277"/>
      <c r="GXY135" s="277"/>
      <c r="GXZ135" s="277"/>
      <c r="GYA135" s="277"/>
      <c r="GYB135" s="277"/>
      <c r="GYC135" s="277"/>
      <c r="GYD135" s="277"/>
      <c r="GYE135" s="277"/>
      <c r="GYF135" s="277"/>
      <c r="GYG135" s="277"/>
      <c r="GYH135" s="277"/>
      <c r="GYI135" s="277"/>
      <c r="GYJ135" s="277"/>
      <c r="GYK135" s="277"/>
      <c r="GYL135" s="277"/>
      <c r="GYM135" s="277"/>
      <c r="GYN135" s="277"/>
      <c r="GYO135" s="277"/>
      <c r="GYP135" s="277"/>
      <c r="GYQ135" s="277"/>
      <c r="GYR135" s="277"/>
      <c r="GYS135" s="277"/>
      <c r="GYT135" s="277"/>
      <c r="GYU135" s="277"/>
      <c r="GYV135" s="277"/>
      <c r="GYW135" s="277"/>
      <c r="GYX135" s="277"/>
      <c r="GYY135" s="277"/>
      <c r="GYZ135" s="277"/>
      <c r="GZA135" s="277"/>
      <c r="GZB135" s="277"/>
      <c r="GZC135" s="277"/>
      <c r="GZD135" s="277"/>
      <c r="GZE135" s="277"/>
      <c r="GZF135" s="277"/>
      <c r="GZG135" s="277"/>
      <c r="GZH135" s="277"/>
      <c r="GZI135" s="277"/>
      <c r="GZJ135" s="277"/>
      <c r="GZK135" s="277"/>
      <c r="GZL135" s="277"/>
      <c r="GZM135" s="277"/>
      <c r="GZN135" s="277"/>
      <c r="GZO135" s="277"/>
      <c r="GZP135" s="277"/>
      <c r="GZQ135" s="277"/>
      <c r="GZR135" s="277"/>
      <c r="GZS135" s="277"/>
      <c r="GZT135" s="277"/>
      <c r="GZU135" s="277"/>
      <c r="GZV135" s="277"/>
      <c r="GZW135" s="277"/>
      <c r="GZX135" s="277"/>
      <c r="GZY135" s="277"/>
      <c r="GZZ135" s="277"/>
      <c r="HAA135" s="277"/>
      <c r="HAB135" s="277"/>
      <c r="HAC135" s="277"/>
      <c r="HAD135" s="277"/>
      <c r="HAE135" s="277"/>
      <c r="HAF135" s="277"/>
      <c r="HAG135" s="277"/>
      <c r="HAH135" s="277"/>
      <c r="HAI135" s="277"/>
      <c r="HAJ135" s="277"/>
      <c r="HAK135" s="277"/>
      <c r="HAL135" s="277"/>
      <c r="HAM135" s="277"/>
      <c r="HAN135" s="277"/>
      <c r="HAO135" s="277"/>
      <c r="HAP135" s="277"/>
      <c r="HAQ135" s="277"/>
      <c r="HAR135" s="277"/>
      <c r="HAS135" s="277"/>
      <c r="HAT135" s="277"/>
      <c r="HAU135" s="277"/>
      <c r="HAV135" s="277"/>
      <c r="HAW135" s="277"/>
      <c r="HAX135" s="277"/>
      <c r="HAY135" s="277"/>
      <c r="HAZ135" s="277"/>
      <c r="HBA135" s="277"/>
      <c r="HBB135" s="277"/>
      <c r="HBC135" s="277"/>
      <c r="HBD135" s="277"/>
      <c r="HBE135" s="277"/>
      <c r="HBF135" s="277"/>
      <c r="HBG135" s="277"/>
      <c r="HBH135" s="277"/>
      <c r="HBI135" s="277"/>
      <c r="HBJ135" s="277"/>
      <c r="HBK135" s="277"/>
      <c r="HBL135" s="277"/>
      <c r="HBM135" s="277"/>
      <c r="HBN135" s="277"/>
      <c r="HBO135" s="277"/>
      <c r="HBP135" s="277"/>
      <c r="HBQ135" s="277"/>
      <c r="HBR135" s="277"/>
      <c r="HBS135" s="277"/>
      <c r="HBT135" s="277"/>
      <c r="HBU135" s="277"/>
      <c r="HBV135" s="277"/>
      <c r="HBW135" s="277"/>
      <c r="HBX135" s="277"/>
      <c r="HBY135" s="277"/>
      <c r="HBZ135" s="277"/>
      <c r="HCA135" s="277"/>
      <c r="HCB135" s="277"/>
      <c r="HCC135" s="277"/>
      <c r="HCD135" s="277"/>
      <c r="HCE135" s="277"/>
      <c r="HCF135" s="277"/>
      <c r="HCG135" s="277"/>
      <c r="HCH135" s="277"/>
      <c r="HCI135" s="277"/>
      <c r="HCJ135" s="277"/>
      <c r="HCK135" s="277"/>
      <c r="HCL135" s="277"/>
      <c r="HCM135" s="277"/>
      <c r="HCN135" s="277"/>
      <c r="HCO135" s="277"/>
      <c r="HCP135" s="277"/>
      <c r="HCQ135" s="277"/>
      <c r="HCR135" s="277"/>
      <c r="HCS135" s="277"/>
      <c r="HCT135" s="277"/>
      <c r="HCU135" s="277"/>
      <c r="HCV135" s="277"/>
      <c r="HCW135" s="277"/>
      <c r="HCX135" s="277"/>
      <c r="HCY135" s="277"/>
      <c r="HCZ135" s="277"/>
      <c r="HDA135" s="277"/>
      <c r="HDB135" s="277"/>
      <c r="HDC135" s="277"/>
      <c r="HDD135" s="277"/>
      <c r="HDE135" s="277"/>
      <c r="HDF135" s="277"/>
      <c r="HDG135" s="277"/>
      <c r="HDH135" s="277"/>
      <c r="HDI135" s="277"/>
      <c r="HDJ135" s="277"/>
      <c r="HDK135" s="277"/>
      <c r="HDL135" s="277"/>
      <c r="HDM135" s="277"/>
      <c r="HDN135" s="277"/>
      <c r="HDO135" s="277"/>
      <c r="HDP135" s="277"/>
      <c r="HDQ135" s="277"/>
      <c r="HDR135" s="277"/>
      <c r="HDS135" s="277"/>
      <c r="HDT135" s="277"/>
      <c r="HDU135" s="277"/>
      <c r="HDV135" s="277"/>
      <c r="HDW135" s="277"/>
      <c r="HDX135" s="277"/>
      <c r="HDY135" s="277"/>
      <c r="HDZ135" s="277"/>
      <c r="HEA135" s="277"/>
      <c r="HEB135" s="277"/>
      <c r="HEC135" s="277"/>
      <c r="HED135" s="277"/>
      <c r="HEE135" s="277"/>
      <c r="HEF135" s="277"/>
      <c r="HEG135" s="277"/>
      <c r="HEH135" s="277"/>
      <c r="HEI135" s="277"/>
      <c r="HEJ135" s="277"/>
      <c r="HEK135" s="277"/>
      <c r="HEL135" s="277"/>
      <c r="HEM135" s="277"/>
      <c r="HEN135" s="277"/>
      <c r="HEO135" s="277"/>
      <c r="HEP135" s="277"/>
      <c r="HEQ135" s="277"/>
      <c r="HER135" s="277"/>
      <c r="HES135" s="277"/>
      <c r="HET135" s="277"/>
      <c r="HEU135" s="277"/>
      <c r="HEV135" s="277"/>
      <c r="HEW135" s="277"/>
      <c r="HEX135" s="277"/>
      <c r="HEY135" s="277"/>
      <c r="HEZ135" s="277"/>
      <c r="HFA135" s="277"/>
      <c r="HFB135" s="277"/>
      <c r="HFC135" s="277"/>
      <c r="HFD135" s="277"/>
      <c r="HFE135" s="277"/>
      <c r="HFF135" s="277"/>
      <c r="HFG135" s="277"/>
      <c r="HFH135" s="277"/>
      <c r="HFI135" s="277"/>
      <c r="HFJ135" s="277"/>
      <c r="HFK135" s="277"/>
      <c r="HFL135" s="277"/>
      <c r="HFM135" s="277"/>
      <c r="HFN135" s="277"/>
      <c r="HFO135" s="277"/>
      <c r="HFP135" s="277"/>
      <c r="HFQ135" s="277"/>
      <c r="HFR135" s="277"/>
      <c r="HFS135" s="277"/>
      <c r="HFT135" s="277"/>
      <c r="HFU135" s="277"/>
      <c r="HFV135" s="277"/>
      <c r="HFW135" s="277"/>
      <c r="HFX135" s="277"/>
      <c r="HFY135" s="277"/>
      <c r="HFZ135" s="277"/>
      <c r="HGA135" s="277"/>
      <c r="HGB135" s="277"/>
      <c r="HGC135" s="277"/>
      <c r="HGD135" s="277"/>
      <c r="HGE135" s="277"/>
      <c r="HGF135" s="277"/>
      <c r="HGG135" s="277"/>
      <c r="HGH135" s="277"/>
      <c r="HGI135" s="277"/>
      <c r="HGJ135" s="277"/>
      <c r="HGK135" s="277"/>
      <c r="HGL135" s="277"/>
      <c r="HGM135" s="277"/>
      <c r="HGN135" s="277"/>
      <c r="HGO135" s="277"/>
      <c r="HGP135" s="277"/>
      <c r="HGQ135" s="277"/>
      <c r="HGR135" s="277"/>
      <c r="HGS135" s="277"/>
      <c r="HGT135" s="277"/>
      <c r="HGU135" s="277"/>
      <c r="HGV135" s="277"/>
      <c r="HGW135" s="277"/>
      <c r="HGX135" s="277"/>
      <c r="HGY135" s="277"/>
      <c r="HGZ135" s="277"/>
      <c r="HHA135" s="277"/>
      <c r="HHB135" s="277"/>
      <c r="HHC135" s="277"/>
      <c r="HHD135" s="277"/>
      <c r="HHE135" s="277"/>
      <c r="HHF135" s="277"/>
      <c r="HHG135" s="277"/>
      <c r="HHH135" s="277"/>
      <c r="HHI135" s="277"/>
      <c r="HHJ135" s="277"/>
      <c r="HHK135" s="277"/>
      <c r="HHL135" s="277"/>
      <c r="HHM135" s="277"/>
      <c r="HHN135" s="277"/>
      <c r="HHO135" s="277"/>
      <c r="HHP135" s="277"/>
      <c r="HHQ135" s="277"/>
      <c r="HHR135" s="277"/>
      <c r="HHS135" s="277"/>
      <c r="HHT135" s="277"/>
      <c r="HHU135" s="277"/>
      <c r="HHV135" s="277"/>
      <c r="HHW135" s="277"/>
      <c r="HHX135" s="277"/>
      <c r="HHY135" s="277"/>
      <c r="HHZ135" s="277"/>
      <c r="HIA135" s="277"/>
      <c r="HIB135" s="277"/>
      <c r="HIC135" s="277"/>
      <c r="HID135" s="277"/>
      <c r="HIE135" s="277"/>
      <c r="HIF135" s="277"/>
      <c r="HIG135" s="277"/>
      <c r="HIH135" s="277"/>
      <c r="HII135" s="277"/>
      <c r="HIJ135" s="277"/>
      <c r="HIK135" s="277"/>
      <c r="HIL135" s="277"/>
      <c r="HIM135" s="277"/>
      <c r="HIN135" s="277"/>
      <c r="HIO135" s="277"/>
      <c r="HIP135" s="277"/>
      <c r="HIQ135" s="277"/>
      <c r="HIR135" s="277"/>
      <c r="HIS135" s="277"/>
      <c r="HIT135" s="277"/>
      <c r="HIU135" s="277"/>
      <c r="HIV135" s="277"/>
      <c r="HIW135" s="277"/>
      <c r="HIX135" s="277"/>
      <c r="HIY135" s="277"/>
      <c r="HIZ135" s="277"/>
      <c r="HJA135" s="277"/>
      <c r="HJB135" s="277"/>
      <c r="HJC135" s="277"/>
      <c r="HJD135" s="277"/>
      <c r="HJE135" s="277"/>
      <c r="HJF135" s="277"/>
      <c r="HJG135" s="277"/>
      <c r="HJH135" s="277"/>
      <c r="HJI135" s="277"/>
      <c r="HJJ135" s="277"/>
      <c r="HJK135" s="277"/>
      <c r="HJL135" s="277"/>
      <c r="HJM135" s="277"/>
      <c r="HJN135" s="277"/>
      <c r="HJO135" s="277"/>
      <c r="HJP135" s="277"/>
      <c r="HJQ135" s="277"/>
      <c r="HJR135" s="277"/>
      <c r="HJS135" s="277"/>
      <c r="HJT135" s="277"/>
      <c r="HJU135" s="277"/>
      <c r="HJV135" s="277"/>
      <c r="HJW135" s="277"/>
      <c r="HJX135" s="277"/>
      <c r="HJY135" s="277"/>
      <c r="HJZ135" s="277"/>
      <c r="HKA135" s="277"/>
      <c r="HKB135" s="277"/>
      <c r="HKC135" s="277"/>
      <c r="HKD135" s="277"/>
      <c r="HKE135" s="277"/>
      <c r="HKF135" s="277"/>
      <c r="HKG135" s="277"/>
      <c r="HKH135" s="277"/>
      <c r="HKI135" s="277"/>
      <c r="HKJ135" s="277"/>
      <c r="HKK135" s="277"/>
      <c r="HKL135" s="277"/>
      <c r="HKM135" s="277"/>
      <c r="HKN135" s="277"/>
      <c r="HKO135" s="277"/>
      <c r="HKP135" s="277"/>
      <c r="HKQ135" s="277"/>
      <c r="HKR135" s="277"/>
      <c r="HKS135" s="277"/>
      <c r="HKT135" s="277"/>
      <c r="HKU135" s="277"/>
      <c r="HKV135" s="277"/>
      <c r="HKW135" s="277"/>
      <c r="HKX135" s="277"/>
      <c r="HKY135" s="277"/>
      <c r="HKZ135" s="277"/>
      <c r="HLA135" s="277"/>
      <c r="HLB135" s="277"/>
      <c r="HLC135" s="277"/>
      <c r="HLD135" s="277"/>
      <c r="HLE135" s="277"/>
      <c r="HLF135" s="277"/>
      <c r="HLG135" s="277"/>
      <c r="HLH135" s="277"/>
      <c r="HLI135" s="277"/>
      <c r="HLJ135" s="277"/>
      <c r="HLK135" s="277"/>
      <c r="HLL135" s="277"/>
      <c r="HLM135" s="277"/>
      <c r="HLN135" s="277"/>
      <c r="HLO135" s="277"/>
      <c r="HLP135" s="277"/>
      <c r="HLQ135" s="277"/>
      <c r="HLR135" s="277"/>
      <c r="HLS135" s="277"/>
      <c r="HLT135" s="277"/>
      <c r="HLU135" s="277"/>
      <c r="HLV135" s="277"/>
      <c r="HLW135" s="277"/>
      <c r="HLX135" s="277"/>
      <c r="HLY135" s="277"/>
      <c r="HLZ135" s="277"/>
      <c r="HMA135" s="277"/>
      <c r="HMB135" s="277"/>
      <c r="HMC135" s="277"/>
      <c r="HMD135" s="277"/>
      <c r="HME135" s="277"/>
      <c r="HMF135" s="277"/>
      <c r="HMG135" s="277"/>
      <c r="HMH135" s="277"/>
      <c r="HMI135" s="277"/>
      <c r="HMJ135" s="277"/>
      <c r="HMK135" s="277"/>
      <c r="HML135" s="277"/>
      <c r="HMM135" s="277"/>
      <c r="HMN135" s="277"/>
      <c r="HMO135" s="277"/>
      <c r="HMP135" s="277"/>
      <c r="HMQ135" s="277"/>
      <c r="HMR135" s="277"/>
      <c r="HMS135" s="277"/>
      <c r="HMT135" s="277"/>
      <c r="HMU135" s="277"/>
      <c r="HMV135" s="277"/>
      <c r="HMW135" s="277"/>
      <c r="HMX135" s="277"/>
      <c r="HMY135" s="277"/>
      <c r="HMZ135" s="277"/>
      <c r="HNA135" s="277"/>
      <c r="HNB135" s="277"/>
      <c r="HNC135" s="277"/>
      <c r="HND135" s="277"/>
      <c r="HNE135" s="277"/>
      <c r="HNF135" s="277"/>
      <c r="HNG135" s="277"/>
      <c r="HNH135" s="277"/>
      <c r="HNI135" s="277"/>
      <c r="HNJ135" s="277"/>
      <c r="HNK135" s="277"/>
      <c r="HNL135" s="277"/>
      <c r="HNM135" s="277"/>
      <c r="HNN135" s="277"/>
      <c r="HNO135" s="277"/>
      <c r="HNP135" s="277"/>
      <c r="HNQ135" s="277"/>
      <c r="HNR135" s="277"/>
      <c r="HNS135" s="277"/>
      <c r="HNT135" s="277"/>
      <c r="HNU135" s="277"/>
      <c r="HNV135" s="277"/>
      <c r="HNW135" s="277"/>
      <c r="HNX135" s="277"/>
      <c r="HNY135" s="277"/>
      <c r="HNZ135" s="277"/>
      <c r="HOA135" s="277"/>
      <c r="HOB135" s="277"/>
      <c r="HOC135" s="277"/>
      <c r="HOD135" s="277"/>
      <c r="HOE135" s="277"/>
      <c r="HOF135" s="277"/>
      <c r="HOG135" s="277"/>
      <c r="HOH135" s="277"/>
      <c r="HOI135" s="277"/>
      <c r="HOJ135" s="277"/>
      <c r="HOK135" s="277"/>
      <c r="HOL135" s="277"/>
      <c r="HOM135" s="277"/>
      <c r="HON135" s="277"/>
      <c r="HOO135" s="277"/>
      <c r="HOP135" s="277"/>
      <c r="HOQ135" s="277"/>
      <c r="HOR135" s="277"/>
      <c r="HOS135" s="277"/>
      <c r="HOT135" s="277"/>
      <c r="HOU135" s="277"/>
      <c r="HOV135" s="277"/>
      <c r="HOW135" s="277"/>
      <c r="HOX135" s="277"/>
      <c r="HOY135" s="277"/>
      <c r="HOZ135" s="277"/>
      <c r="HPA135" s="277"/>
      <c r="HPB135" s="277"/>
      <c r="HPC135" s="277"/>
      <c r="HPD135" s="277"/>
      <c r="HPE135" s="277"/>
      <c r="HPF135" s="277"/>
      <c r="HPG135" s="277"/>
      <c r="HPH135" s="277"/>
      <c r="HPI135" s="277"/>
      <c r="HPJ135" s="277"/>
      <c r="HPK135" s="277"/>
      <c r="HPL135" s="277"/>
      <c r="HPM135" s="277"/>
      <c r="HPN135" s="277"/>
      <c r="HPO135" s="277"/>
      <c r="HPP135" s="277"/>
      <c r="HPQ135" s="277"/>
      <c r="HPR135" s="277"/>
      <c r="HPS135" s="277"/>
      <c r="HPT135" s="277"/>
      <c r="HPU135" s="277"/>
      <c r="HPV135" s="277"/>
      <c r="HPW135" s="277"/>
      <c r="HPX135" s="277"/>
      <c r="HPY135" s="277"/>
      <c r="HPZ135" s="277"/>
      <c r="HQA135" s="277"/>
      <c r="HQB135" s="277"/>
      <c r="HQC135" s="277"/>
      <c r="HQD135" s="277"/>
      <c r="HQE135" s="277"/>
      <c r="HQF135" s="277"/>
      <c r="HQG135" s="277"/>
      <c r="HQH135" s="277"/>
      <c r="HQI135" s="277"/>
      <c r="HQJ135" s="277"/>
      <c r="HQK135" s="277"/>
      <c r="HQL135" s="277"/>
      <c r="HQM135" s="277"/>
      <c r="HQN135" s="277"/>
      <c r="HQO135" s="277"/>
      <c r="HQP135" s="277"/>
      <c r="HQQ135" s="277"/>
      <c r="HQR135" s="277"/>
      <c r="HQS135" s="277"/>
      <c r="HQT135" s="277"/>
      <c r="HQU135" s="277"/>
      <c r="HQV135" s="277"/>
      <c r="HQW135" s="277"/>
      <c r="HQX135" s="277"/>
      <c r="HQY135" s="277"/>
      <c r="HQZ135" s="277"/>
      <c r="HRA135" s="277"/>
      <c r="HRB135" s="277"/>
      <c r="HRC135" s="277"/>
      <c r="HRD135" s="277"/>
      <c r="HRE135" s="277"/>
      <c r="HRF135" s="277"/>
      <c r="HRG135" s="277"/>
      <c r="HRH135" s="277"/>
      <c r="HRI135" s="277"/>
      <c r="HRJ135" s="277"/>
      <c r="HRK135" s="277"/>
      <c r="HRL135" s="277"/>
      <c r="HRM135" s="277"/>
      <c r="HRN135" s="277"/>
      <c r="HRO135" s="277"/>
      <c r="HRP135" s="277"/>
      <c r="HRQ135" s="277"/>
      <c r="HRR135" s="277"/>
      <c r="HRS135" s="277"/>
      <c r="HRT135" s="277"/>
      <c r="HRU135" s="277"/>
      <c r="HRV135" s="277"/>
      <c r="HRW135" s="277"/>
      <c r="HRX135" s="277"/>
      <c r="HRY135" s="277"/>
      <c r="HRZ135" s="277"/>
      <c r="HSA135" s="277"/>
      <c r="HSB135" s="277"/>
      <c r="HSC135" s="277"/>
      <c r="HSD135" s="277"/>
      <c r="HSE135" s="277"/>
      <c r="HSF135" s="277"/>
      <c r="HSG135" s="277"/>
      <c r="HSH135" s="277"/>
      <c r="HSI135" s="277"/>
      <c r="HSJ135" s="277"/>
      <c r="HSK135" s="277"/>
      <c r="HSL135" s="277"/>
      <c r="HSM135" s="277"/>
      <c r="HSN135" s="277"/>
      <c r="HSO135" s="277"/>
      <c r="HSP135" s="277"/>
      <c r="HSQ135" s="277"/>
      <c r="HSR135" s="277"/>
      <c r="HSS135" s="277"/>
      <c r="HST135" s="277"/>
      <c r="HSU135" s="277"/>
      <c r="HSV135" s="277"/>
      <c r="HSW135" s="277"/>
      <c r="HSX135" s="277"/>
      <c r="HSY135" s="277"/>
      <c r="HSZ135" s="277"/>
      <c r="HTA135" s="277"/>
      <c r="HTB135" s="277"/>
      <c r="HTC135" s="277"/>
      <c r="HTD135" s="277"/>
      <c r="HTE135" s="277"/>
      <c r="HTF135" s="277"/>
      <c r="HTG135" s="277"/>
      <c r="HTH135" s="277"/>
      <c r="HTI135" s="277"/>
      <c r="HTJ135" s="277"/>
      <c r="HTK135" s="277"/>
      <c r="HTL135" s="277"/>
      <c r="HTM135" s="277"/>
      <c r="HTN135" s="277"/>
      <c r="HTO135" s="277"/>
      <c r="HTP135" s="277"/>
      <c r="HTQ135" s="277"/>
      <c r="HTR135" s="277"/>
      <c r="HTS135" s="277"/>
      <c r="HTT135" s="277"/>
      <c r="HTU135" s="277"/>
      <c r="HTV135" s="277"/>
      <c r="HTW135" s="277"/>
      <c r="HTX135" s="277"/>
      <c r="HTY135" s="277"/>
      <c r="HTZ135" s="277"/>
      <c r="HUA135" s="277"/>
      <c r="HUB135" s="277"/>
      <c r="HUC135" s="277"/>
      <c r="HUD135" s="277"/>
      <c r="HUE135" s="277"/>
      <c r="HUF135" s="277"/>
      <c r="HUG135" s="277"/>
      <c r="HUH135" s="277"/>
      <c r="HUI135" s="277"/>
      <c r="HUJ135" s="277"/>
      <c r="HUK135" s="277"/>
      <c r="HUL135" s="277"/>
      <c r="HUM135" s="277"/>
      <c r="HUN135" s="277"/>
      <c r="HUO135" s="277"/>
      <c r="HUP135" s="277"/>
      <c r="HUQ135" s="277"/>
      <c r="HUR135" s="277"/>
      <c r="HUS135" s="277"/>
      <c r="HUT135" s="277"/>
      <c r="HUU135" s="277"/>
      <c r="HUV135" s="277"/>
      <c r="HUW135" s="277"/>
      <c r="HUX135" s="277"/>
      <c r="HUY135" s="277"/>
      <c r="HUZ135" s="277"/>
      <c r="HVA135" s="277"/>
      <c r="HVB135" s="277"/>
      <c r="HVC135" s="277"/>
      <c r="HVD135" s="277"/>
      <c r="HVE135" s="277"/>
      <c r="HVF135" s="277"/>
      <c r="HVG135" s="277"/>
      <c r="HVH135" s="277"/>
      <c r="HVI135" s="277"/>
      <c r="HVJ135" s="277"/>
      <c r="HVK135" s="277"/>
      <c r="HVL135" s="277"/>
      <c r="HVM135" s="277"/>
      <c r="HVN135" s="277"/>
      <c r="HVO135" s="277"/>
      <c r="HVP135" s="277"/>
      <c r="HVQ135" s="277"/>
      <c r="HVR135" s="277"/>
      <c r="HVS135" s="277"/>
      <c r="HVT135" s="277"/>
      <c r="HVU135" s="277"/>
      <c r="HVV135" s="277"/>
      <c r="HVW135" s="277"/>
      <c r="HVX135" s="277"/>
      <c r="HVY135" s="277"/>
      <c r="HVZ135" s="277"/>
      <c r="HWA135" s="277"/>
      <c r="HWB135" s="277"/>
      <c r="HWC135" s="277"/>
      <c r="HWD135" s="277"/>
      <c r="HWE135" s="277"/>
      <c r="HWF135" s="277"/>
      <c r="HWG135" s="277"/>
      <c r="HWH135" s="277"/>
      <c r="HWI135" s="277"/>
      <c r="HWJ135" s="277"/>
      <c r="HWK135" s="277"/>
      <c r="HWL135" s="277"/>
      <c r="HWM135" s="277"/>
      <c r="HWN135" s="277"/>
      <c r="HWO135" s="277"/>
      <c r="HWP135" s="277"/>
      <c r="HWQ135" s="277"/>
      <c r="HWR135" s="277"/>
      <c r="HWS135" s="277"/>
      <c r="HWT135" s="277"/>
      <c r="HWU135" s="277"/>
      <c r="HWV135" s="277"/>
      <c r="HWW135" s="277"/>
      <c r="HWX135" s="277"/>
      <c r="HWY135" s="277"/>
      <c r="HWZ135" s="277"/>
      <c r="HXA135" s="277"/>
      <c r="HXB135" s="277"/>
      <c r="HXC135" s="277"/>
      <c r="HXD135" s="277"/>
      <c r="HXE135" s="277"/>
      <c r="HXF135" s="277"/>
      <c r="HXG135" s="277"/>
      <c r="HXH135" s="277"/>
      <c r="HXI135" s="277"/>
      <c r="HXJ135" s="277"/>
      <c r="HXK135" s="277"/>
      <c r="HXL135" s="277"/>
      <c r="HXM135" s="277"/>
      <c r="HXN135" s="277"/>
      <c r="HXO135" s="277"/>
      <c r="HXP135" s="277"/>
      <c r="HXQ135" s="277"/>
      <c r="HXR135" s="277"/>
      <c r="HXS135" s="277"/>
      <c r="HXT135" s="277"/>
      <c r="HXU135" s="277"/>
      <c r="HXV135" s="277"/>
      <c r="HXW135" s="277"/>
      <c r="HXX135" s="277"/>
      <c r="HXY135" s="277"/>
      <c r="HXZ135" s="277"/>
      <c r="HYA135" s="277"/>
      <c r="HYB135" s="277"/>
      <c r="HYC135" s="277"/>
      <c r="HYD135" s="277"/>
      <c r="HYE135" s="277"/>
      <c r="HYF135" s="277"/>
      <c r="HYG135" s="277"/>
      <c r="HYH135" s="277"/>
      <c r="HYI135" s="277"/>
      <c r="HYJ135" s="277"/>
      <c r="HYK135" s="277"/>
      <c r="HYL135" s="277"/>
      <c r="HYM135" s="277"/>
      <c r="HYN135" s="277"/>
      <c r="HYO135" s="277"/>
      <c r="HYP135" s="277"/>
      <c r="HYQ135" s="277"/>
      <c r="HYR135" s="277"/>
      <c r="HYS135" s="277"/>
      <c r="HYT135" s="277"/>
      <c r="HYU135" s="277"/>
      <c r="HYV135" s="277"/>
      <c r="HYW135" s="277"/>
      <c r="HYX135" s="277"/>
      <c r="HYY135" s="277"/>
      <c r="HYZ135" s="277"/>
      <c r="HZA135" s="277"/>
      <c r="HZB135" s="277"/>
      <c r="HZC135" s="277"/>
      <c r="HZD135" s="277"/>
      <c r="HZE135" s="277"/>
      <c r="HZF135" s="277"/>
      <c r="HZG135" s="277"/>
      <c r="HZH135" s="277"/>
      <c r="HZI135" s="277"/>
      <c r="HZJ135" s="277"/>
      <c r="HZK135" s="277"/>
      <c r="HZL135" s="277"/>
      <c r="HZM135" s="277"/>
      <c r="HZN135" s="277"/>
      <c r="HZO135" s="277"/>
      <c r="HZP135" s="277"/>
      <c r="HZQ135" s="277"/>
      <c r="HZR135" s="277"/>
      <c r="HZS135" s="277"/>
      <c r="HZT135" s="277"/>
      <c r="HZU135" s="277"/>
      <c r="HZV135" s="277"/>
      <c r="HZW135" s="277"/>
      <c r="HZX135" s="277"/>
      <c r="HZY135" s="277"/>
      <c r="HZZ135" s="277"/>
      <c r="IAA135" s="277"/>
      <c r="IAB135" s="277"/>
      <c r="IAC135" s="277"/>
      <c r="IAD135" s="277"/>
      <c r="IAE135" s="277"/>
      <c r="IAF135" s="277"/>
      <c r="IAG135" s="277"/>
      <c r="IAH135" s="277"/>
      <c r="IAI135" s="277"/>
      <c r="IAJ135" s="277"/>
      <c r="IAK135" s="277"/>
      <c r="IAL135" s="277"/>
      <c r="IAM135" s="277"/>
      <c r="IAN135" s="277"/>
      <c r="IAO135" s="277"/>
      <c r="IAP135" s="277"/>
      <c r="IAQ135" s="277"/>
      <c r="IAR135" s="277"/>
      <c r="IAS135" s="277"/>
      <c r="IAT135" s="277"/>
      <c r="IAU135" s="277"/>
      <c r="IAV135" s="277"/>
      <c r="IAW135" s="277"/>
      <c r="IAX135" s="277"/>
      <c r="IAY135" s="277"/>
      <c r="IAZ135" s="277"/>
      <c r="IBA135" s="277"/>
      <c r="IBB135" s="277"/>
      <c r="IBC135" s="277"/>
      <c r="IBD135" s="277"/>
      <c r="IBE135" s="277"/>
      <c r="IBF135" s="277"/>
      <c r="IBG135" s="277"/>
      <c r="IBH135" s="277"/>
      <c r="IBI135" s="277"/>
      <c r="IBJ135" s="277"/>
      <c r="IBK135" s="277"/>
      <c r="IBL135" s="277"/>
      <c r="IBM135" s="277"/>
      <c r="IBN135" s="277"/>
      <c r="IBO135" s="277"/>
      <c r="IBP135" s="277"/>
      <c r="IBQ135" s="277"/>
      <c r="IBR135" s="277"/>
      <c r="IBS135" s="277"/>
      <c r="IBT135" s="277"/>
      <c r="IBU135" s="277"/>
      <c r="IBV135" s="277"/>
      <c r="IBW135" s="277"/>
      <c r="IBX135" s="277"/>
      <c r="IBY135" s="277"/>
      <c r="IBZ135" s="277"/>
      <c r="ICA135" s="277"/>
      <c r="ICB135" s="277"/>
      <c r="ICC135" s="277"/>
      <c r="ICD135" s="277"/>
      <c r="ICE135" s="277"/>
      <c r="ICF135" s="277"/>
      <c r="ICG135" s="277"/>
      <c r="ICH135" s="277"/>
      <c r="ICI135" s="277"/>
      <c r="ICJ135" s="277"/>
      <c r="ICK135" s="277"/>
      <c r="ICL135" s="277"/>
      <c r="ICM135" s="277"/>
      <c r="ICN135" s="277"/>
      <c r="ICO135" s="277"/>
      <c r="ICP135" s="277"/>
      <c r="ICQ135" s="277"/>
      <c r="ICR135" s="277"/>
      <c r="ICS135" s="277"/>
      <c r="ICT135" s="277"/>
      <c r="ICU135" s="277"/>
      <c r="ICV135" s="277"/>
      <c r="ICW135" s="277"/>
      <c r="ICX135" s="277"/>
      <c r="ICY135" s="277"/>
      <c r="ICZ135" s="277"/>
      <c r="IDA135" s="277"/>
      <c r="IDB135" s="277"/>
      <c r="IDC135" s="277"/>
      <c r="IDD135" s="277"/>
      <c r="IDE135" s="277"/>
      <c r="IDF135" s="277"/>
      <c r="IDG135" s="277"/>
      <c r="IDH135" s="277"/>
      <c r="IDI135" s="277"/>
      <c r="IDJ135" s="277"/>
      <c r="IDK135" s="277"/>
      <c r="IDL135" s="277"/>
      <c r="IDM135" s="277"/>
      <c r="IDN135" s="277"/>
      <c r="IDO135" s="277"/>
      <c r="IDP135" s="277"/>
      <c r="IDQ135" s="277"/>
      <c r="IDR135" s="277"/>
      <c r="IDS135" s="277"/>
      <c r="IDT135" s="277"/>
      <c r="IDU135" s="277"/>
      <c r="IDV135" s="277"/>
      <c r="IDW135" s="277"/>
      <c r="IDX135" s="277"/>
      <c r="IDY135" s="277"/>
      <c r="IDZ135" s="277"/>
      <c r="IEA135" s="277"/>
      <c r="IEB135" s="277"/>
      <c r="IEC135" s="277"/>
      <c r="IED135" s="277"/>
      <c r="IEE135" s="277"/>
      <c r="IEF135" s="277"/>
      <c r="IEG135" s="277"/>
      <c r="IEH135" s="277"/>
      <c r="IEI135" s="277"/>
      <c r="IEJ135" s="277"/>
      <c r="IEK135" s="277"/>
      <c r="IEL135" s="277"/>
      <c r="IEM135" s="277"/>
      <c r="IEN135" s="277"/>
      <c r="IEO135" s="277"/>
      <c r="IEP135" s="277"/>
      <c r="IEQ135" s="277"/>
      <c r="IER135" s="277"/>
      <c r="IES135" s="277"/>
      <c r="IET135" s="277"/>
      <c r="IEU135" s="277"/>
      <c r="IEV135" s="277"/>
      <c r="IEW135" s="277"/>
      <c r="IEX135" s="277"/>
      <c r="IEY135" s="277"/>
      <c r="IEZ135" s="277"/>
      <c r="IFA135" s="277"/>
      <c r="IFB135" s="277"/>
      <c r="IFC135" s="277"/>
      <c r="IFD135" s="277"/>
      <c r="IFE135" s="277"/>
      <c r="IFF135" s="277"/>
      <c r="IFG135" s="277"/>
      <c r="IFH135" s="277"/>
      <c r="IFI135" s="277"/>
      <c r="IFJ135" s="277"/>
      <c r="IFK135" s="277"/>
      <c r="IFL135" s="277"/>
      <c r="IFM135" s="277"/>
      <c r="IFN135" s="277"/>
      <c r="IFO135" s="277"/>
      <c r="IFP135" s="277"/>
      <c r="IFQ135" s="277"/>
      <c r="IFR135" s="277"/>
      <c r="IFS135" s="277"/>
      <c r="IFT135" s="277"/>
      <c r="IFU135" s="277"/>
      <c r="IFV135" s="277"/>
      <c r="IFW135" s="277"/>
      <c r="IFX135" s="277"/>
      <c r="IFY135" s="277"/>
      <c r="IFZ135" s="277"/>
      <c r="IGA135" s="277"/>
      <c r="IGB135" s="277"/>
      <c r="IGC135" s="277"/>
      <c r="IGD135" s="277"/>
      <c r="IGE135" s="277"/>
      <c r="IGF135" s="277"/>
      <c r="IGG135" s="277"/>
      <c r="IGH135" s="277"/>
      <c r="IGI135" s="277"/>
      <c r="IGJ135" s="277"/>
      <c r="IGK135" s="277"/>
      <c r="IGL135" s="277"/>
      <c r="IGM135" s="277"/>
      <c r="IGN135" s="277"/>
      <c r="IGO135" s="277"/>
      <c r="IGP135" s="277"/>
      <c r="IGQ135" s="277"/>
      <c r="IGR135" s="277"/>
      <c r="IGS135" s="277"/>
      <c r="IGT135" s="277"/>
      <c r="IGU135" s="277"/>
      <c r="IGV135" s="277"/>
      <c r="IGW135" s="277"/>
      <c r="IGX135" s="277"/>
      <c r="IGY135" s="277"/>
      <c r="IGZ135" s="277"/>
      <c r="IHA135" s="277"/>
      <c r="IHB135" s="277"/>
      <c r="IHC135" s="277"/>
      <c r="IHD135" s="277"/>
      <c r="IHE135" s="277"/>
      <c r="IHF135" s="277"/>
      <c r="IHG135" s="277"/>
      <c r="IHH135" s="277"/>
      <c r="IHI135" s="277"/>
      <c r="IHJ135" s="277"/>
      <c r="IHK135" s="277"/>
      <c r="IHL135" s="277"/>
      <c r="IHM135" s="277"/>
      <c r="IHN135" s="277"/>
      <c r="IHO135" s="277"/>
      <c r="IHP135" s="277"/>
      <c r="IHQ135" s="277"/>
      <c r="IHR135" s="277"/>
      <c r="IHS135" s="277"/>
      <c r="IHT135" s="277"/>
      <c r="IHU135" s="277"/>
      <c r="IHV135" s="277"/>
      <c r="IHW135" s="277"/>
      <c r="IHX135" s="277"/>
      <c r="IHY135" s="277"/>
      <c r="IHZ135" s="277"/>
      <c r="IIA135" s="277"/>
      <c r="IIB135" s="277"/>
      <c r="IIC135" s="277"/>
      <c r="IID135" s="277"/>
      <c r="IIE135" s="277"/>
      <c r="IIF135" s="277"/>
      <c r="IIG135" s="277"/>
      <c r="IIH135" s="277"/>
      <c r="III135" s="277"/>
      <c r="IIJ135" s="277"/>
      <c r="IIK135" s="277"/>
      <c r="IIL135" s="277"/>
      <c r="IIM135" s="277"/>
      <c r="IIN135" s="277"/>
      <c r="IIO135" s="277"/>
      <c r="IIP135" s="277"/>
      <c r="IIQ135" s="277"/>
      <c r="IIR135" s="277"/>
      <c r="IIS135" s="277"/>
      <c r="IIT135" s="277"/>
      <c r="IIU135" s="277"/>
      <c r="IIV135" s="277"/>
      <c r="IIW135" s="277"/>
      <c r="IIX135" s="277"/>
      <c r="IIY135" s="277"/>
      <c r="IIZ135" s="277"/>
      <c r="IJA135" s="277"/>
      <c r="IJB135" s="277"/>
      <c r="IJC135" s="277"/>
      <c r="IJD135" s="277"/>
      <c r="IJE135" s="277"/>
      <c r="IJF135" s="277"/>
      <c r="IJG135" s="277"/>
      <c r="IJH135" s="277"/>
      <c r="IJI135" s="277"/>
      <c r="IJJ135" s="277"/>
      <c r="IJK135" s="277"/>
      <c r="IJL135" s="277"/>
      <c r="IJM135" s="277"/>
      <c r="IJN135" s="277"/>
      <c r="IJO135" s="277"/>
      <c r="IJP135" s="277"/>
      <c r="IJQ135" s="277"/>
      <c r="IJR135" s="277"/>
      <c r="IJS135" s="277"/>
      <c r="IJT135" s="277"/>
      <c r="IJU135" s="277"/>
      <c r="IJV135" s="277"/>
      <c r="IJW135" s="277"/>
      <c r="IJX135" s="277"/>
      <c r="IJY135" s="277"/>
      <c r="IJZ135" s="277"/>
      <c r="IKA135" s="277"/>
      <c r="IKB135" s="277"/>
      <c r="IKC135" s="277"/>
      <c r="IKD135" s="277"/>
      <c r="IKE135" s="277"/>
      <c r="IKF135" s="277"/>
      <c r="IKG135" s="277"/>
      <c r="IKH135" s="277"/>
      <c r="IKI135" s="277"/>
      <c r="IKJ135" s="277"/>
      <c r="IKK135" s="277"/>
      <c r="IKL135" s="277"/>
      <c r="IKM135" s="277"/>
      <c r="IKN135" s="277"/>
      <c r="IKO135" s="277"/>
      <c r="IKP135" s="277"/>
      <c r="IKQ135" s="277"/>
      <c r="IKR135" s="277"/>
      <c r="IKS135" s="277"/>
      <c r="IKT135" s="277"/>
      <c r="IKU135" s="277"/>
      <c r="IKV135" s="277"/>
      <c r="IKW135" s="277"/>
      <c r="IKX135" s="277"/>
      <c r="IKY135" s="277"/>
      <c r="IKZ135" s="277"/>
      <c r="ILA135" s="277"/>
      <c r="ILB135" s="277"/>
      <c r="ILC135" s="277"/>
      <c r="ILD135" s="277"/>
      <c r="ILE135" s="277"/>
      <c r="ILF135" s="277"/>
      <c r="ILG135" s="277"/>
      <c r="ILH135" s="277"/>
      <c r="ILI135" s="277"/>
      <c r="ILJ135" s="277"/>
      <c r="ILK135" s="277"/>
      <c r="ILL135" s="277"/>
      <c r="ILM135" s="277"/>
      <c r="ILN135" s="277"/>
      <c r="ILO135" s="277"/>
      <c r="ILP135" s="277"/>
      <c r="ILQ135" s="277"/>
      <c r="ILR135" s="277"/>
      <c r="ILS135" s="277"/>
      <c r="ILT135" s="277"/>
      <c r="ILU135" s="277"/>
      <c r="ILV135" s="277"/>
      <c r="ILW135" s="277"/>
      <c r="ILX135" s="277"/>
      <c r="ILY135" s="277"/>
      <c r="ILZ135" s="277"/>
      <c r="IMA135" s="277"/>
      <c r="IMB135" s="277"/>
      <c r="IMC135" s="277"/>
      <c r="IMD135" s="277"/>
      <c r="IME135" s="277"/>
      <c r="IMF135" s="277"/>
      <c r="IMG135" s="277"/>
      <c r="IMH135" s="277"/>
      <c r="IMI135" s="277"/>
      <c r="IMJ135" s="277"/>
      <c r="IMK135" s="277"/>
      <c r="IML135" s="277"/>
      <c r="IMM135" s="277"/>
      <c r="IMN135" s="277"/>
      <c r="IMO135" s="277"/>
      <c r="IMP135" s="277"/>
      <c r="IMQ135" s="277"/>
      <c r="IMR135" s="277"/>
      <c r="IMS135" s="277"/>
      <c r="IMT135" s="277"/>
      <c r="IMU135" s="277"/>
      <c r="IMV135" s="277"/>
      <c r="IMW135" s="277"/>
      <c r="IMX135" s="277"/>
      <c r="IMY135" s="277"/>
      <c r="IMZ135" s="277"/>
      <c r="INA135" s="277"/>
      <c r="INB135" s="277"/>
      <c r="INC135" s="277"/>
      <c r="IND135" s="277"/>
      <c r="INE135" s="277"/>
      <c r="INF135" s="277"/>
      <c r="ING135" s="277"/>
      <c r="INH135" s="277"/>
      <c r="INI135" s="277"/>
      <c r="INJ135" s="277"/>
      <c r="INK135" s="277"/>
      <c r="INL135" s="277"/>
      <c r="INM135" s="277"/>
      <c r="INN135" s="277"/>
      <c r="INO135" s="277"/>
      <c r="INP135" s="277"/>
      <c r="INQ135" s="277"/>
      <c r="INR135" s="277"/>
      <c r="INS135" s="277"/>
      <c r="INT135" s="277"/>
      <c r="INU135" s="277"/>
      <c r="INV135" s="277"/>
      <c r="INW135" s="277"/>
      <c r="INX135" s="277"/>
      <c r="INY135" s="277"/>
      <c r="INZ135" s="277"/>
      <c r="IOA135" s="277"/>
      <c r="IOB135" s="277"/>
      <c r="IOC135" s="277"/>
      <c r="IOD135" s="277"/>
      <c r="IOE135" s="277"/>
      <c r="IOF135" s="277"/>
      <c r="IOG135" s="277"/>
      <c r="IOH135" s="277"/>
      <c r="IOI135" s="277"/>
      <c r="IOJ135" s="277"/>
      <c r="IOK135" s="277"/>
      <c r="IOL135" s="277"/>
      <c r="IOM135" s="277"/>
      <c r="ION135" s="277"/>
      <c r="IOO135" s="277"/>
      <c r="IOP135" s="277"/>
      <c r="IOQ135" s="277"/>
      <c r="IOR135" s="277"/>
      <c r="IOS135" s="277"/>
      <c r="IOT135" s="277"/>
      <c r="IOU135" s="277"/>
      <c r="IOV135" s="277"/>
      <c r="IOW135" s="277"/>
      <c r="IOX135" s="277"/>
      <c r="IOY135" s="277"/>
      <c r="IOZ135" s="277"/>
      <c r="IPA135" s="277"/>
      <c r="IPB135" s="277"/>
      <c r="IPC135" s="277"/>
      <c r="IPD135" s="277"/>
      <c r="IPE135" s="277"/>
      <c r="IPF135" s="277"/>
      <c r="IPG135" s="277"/>
      <c r="IPH135" s="277"/>
      <c r="IPI135" s="277"/>
      <c r="IPJ135" s="277"/>
      <c r="IPK135" s="277"/>
      <c r="IPL135" s="277"/>
      <c r="IPM135" s="277"/>
      <c r="IPN135" s="277"/>
      <c r="IPO135" s="277"/>
      <c r="IPP135" s="277"/>
      <c r="IPQ135" s="277"/>
      <c r="IPR135" s="277"/>
      <c r="IPS135" s="277"/>
      <c r="IPT135" s="277"/>
      <c r="IPU135" s="277"/>
      <c r="IPV135" s="277"/>
      <c r="IPW135" s="277"/>
      <c r="IPX135" s="277"/>
      <c r="IPY135" s="277"/>
      <c r="IPZ135" s="277"/>
      <c r="IQA135" s="277"/>
      <c r="IQB135" s="277"/>
      <c r="IQC135" s="277"/>
      <c r="IQD135" s="277"/>
      <c r="IQE135" s="277"/>
      <c r="IQF135" s="277"/>
      <c r="IQG135" s="277"/>
      <c r="IQH135" s="277"/>
      <c r="IQI135" s="277"/>
      <c r="IQJ135" s="277"/>
      <c r="IQK135" s="277"/>
      <c r="IQL135" s="277"/>
      <c r="IQM135" s="277"/>
      <c r="IQN135" s="277"/>
      <c r="IQO135" s="277"/>
      <c r="IQP135" s="277"/>
      <c r="IQQ135" s="277"/>
      <c r="IQR135" s="277"/>
      <c r="IQS135" s="277"/>
      <c r="IQT135" s="277"/>
      <c r="IQU135" s="277"/>
      <c r="IQV135" s="277"/>
      <c r="IQW135" s="277"/>
      <c r="IQX135" s="277"/>
      <c r="IQY135" s="277"/>
      <c r="IQZ135" s="277"/>
      <c r="IRA135" s="277"/>
      <c r="IRB135" s="277"/>
      <c r="IRC135" s="277"/>
      <c r="IRD135" s="277"/>
      <c r="IRE135" s="277"/>
      <c r="IRF135" s="277"/>
      <c r="IRG135" s="277"/>
      <c r="IRH135" s="277"/>
      <c r="IRI135" s="277"/>
      <c r="IRJ135" s="277"/>
      <c r="IRK135" s="277"/>
      <c r="IRL135" s="277"/>
      <c r="IRM135" s="277"/>
      <c r="IRN135" s="277"/>
      <c r="IRO135" s="277"/>
      <c r="IRP135" s="277"/>
      <c r="IRQ135" s="277"/>
      <c r="IRR135" s="277"/>
      <c r="IRS135" s="277"/>
      <c r="IRT135" s="277"/>
      <c r="IRU135" s="277"/>
      <c r="IRV135" s="277"/>
      <c r="IRW135" s="277"/>
      <c r="IRX135" s="277"/>
      <c r="IRY135" s="277"/>
      <c r="IRZ135" s="277"/>
      <c r="ISA135" s="277"/>
      <c r="ISB135" s="277"/>
      <c r="ISC135" s="277"/>
      <c r="ISD135" s="277"/>
      <c r="ISE135" s="277"/>
      <c r="ISF135" s="277"/>
      <c r="ISG135" s="277"/>
      <c r="ISH135" s="277"/>
      <c r="ISI135" s="277"/>
      <c r="ISJ135" s="277"/>
      <c r="ISK135" s="277"/>
      <c r="ISL135" s="277"/>
      <c r="ISM135" s="277"/>
      <c r="ISN135" s="277"/>
      <c r="ISO135" s="277"/>
      <c r="ISP135" s="277"/>
      <c r="ISQ135" s="277"/>
      <c r="ISR135" s="277"/>
      <c r="ISS135" s="277"/>
      <c r="IST135" s="277"/>
      <c r="ISU135" s="277"/>
      <c r="ISV135" s="277"/>
      <c r="ISW135" s="277"/>
      <c r="ISX135" s="277"/>
      <c r="ISY135" s="277"/>
      <c r="ISZ135" s="277"/>
      <c r="ITA135" s="277"/>
      <c r="ITB135" s="277"/>
      <c r="ITC135" s="277"/>
      <c r="ITD135" s="277"/>
      <c r="ITE135" s="277"/>
      <c r="ITF135" s="277"/>
      <c r="ITG135" s="277"/>
      <c r="ITH135" s="277"/>
      <c r="ITI135" s="277"/>
      <c r="ITJ135" s="277"/>
      <c r="ITK135" s="277"/>
      <c r="ITL135" s="277"/>
      <c r="ITM135" s="277"/>
      <c r="ITN135" s="277"/>
      <c r="ITO135" s="277"/>
      <c r="ITP135" s="277"/>
      <c r="ITQ135" s="277"/>
      <c r="ITR135" s="277"/>
      <c r="ITS135" s="277"/>
      <c r="ITT135" s="277"/>
      <c r="ITU135" s="277"/>
      <c r="ITV135" s="277"/>
      <c r="ITW135" s="277"/>
      <c r="ITX135" s="277"/>
      <c r="ITY135" s="277"/>
      <c r="ITZ135" s="277"/>
      <c r="IUA135" s="277"/>
      <c r="IUB135" s="277"/>
      <c r="IUC135" s="277"/>
      <c r="IUD135" s="277"/>
      <c r="IUE135" s="277"/>
      <c r="IUF135" s="277"/>
      <c r="IUG135" s="277"/>
      <c r="IUH135" s="277"/>
      <c r="IUI135" s="277"/>
      <c r="IUJ135" s="277"/>
      <c r="IUK135" s="277"/>
      <c r="IUL135" s="277"/>
      <c r="IUM135" s="277"/>
      <c r="IUN135" s="277"/>
      <c r="IUO135" s="277"/>
      <c r="IUP135" s="277"/>
      <c r="IUQ135" s="277"/>
      <c r="IUR135" s="277"/>
      <c r="IUS135" s="277"/>
      <c r="IUT135" s="277"/>
      <c r="IUU135" s="277"/>
      <c r="IUV135" s="277"/>
      <c r="IUW135" s="277"/>
      <c r="IUX135" s="277"/>
      <c r="IUY135" s="277"/>
      <c r="IUZ135" s="277"/>
      <c r="IVA135" s="277"/>
      <c r="IVB135" s="277"/>
      <c r="IVC135" s="277"/>
      <c r="IVD135" s="277"/>
      <c r="IVE135" s="277"/>
      <c r="IVF135" s="277"/>
      <c r="IVG135" s="277"/>
      <c r="IVH135" s="277"/>
      <c r="IVI135" s="277"/>
      <c r="IVJ135" s="277"/>
      <c r="IVK135" s="277"/>
      <c r="IVL135" s="277"/>
      <c r="IVM135" s="277"/>
      <c r="IVN135" s="277"/>
      <c r="IVO135" s="277"/>
      <c r="IVP135" s="277"/>
      <c r="IVQ135" s="277"/>
      <c r="IVR135" s="277"/>
      <c r="IVS135" s="277"/>
      <c r="IVT135" s="277"/>
      <c r="IVU135" s="277"/>
      <c r="IVV135" s="277"/>
      <c r="IVW135" s="277"/>
      <c r="IVX135" s="277"/>
      <c r="IVY135" s="277"/>
      <c r="IVZ135" s="277"/>
      <c r="IWA135" s="277"/>
      <c r="IWB135" s="277"/>
      <c r="IWC135" s="277"/>
      <c r="IWD135" s="277"/>
      <c r="IWE135" s="277"/>
      <c r="IWF135" s="277"/>
      <c r="IWG135" s="277"/>
      <c r="IWH135" s="277"/>
      <c r="IWI135" s="277"/>
      <c r="IWJ135" s="277"/>
      <c r="IWK135" s="277"/>
      <c r="IWL135" s="277"/>
      <c r="IWM135" s="277"/>
      <c r="IWN135" s="277"/>
      <c r="IWO135" s="277"/>
      <c r="IWP135" s="277"/>
      <c r="IWQ135" s="277"/>
      <c r="IWR135" s="277"/>
      <c r="IWS135" s="277"/>
      <c r="IWT135" s="277"/>
      <c r="IWU135" s="277"/>
      <c r="IWV135" s="277"/>
      <c r="IWW135" s="277"/>
      <c r="IWX135" s="277"/>
      <c r="IWY135" s="277"/>
      <c r="IWZ135" s="277"/>
      <c r="IXA135" s="277"/>
      <c r="IXB135" s="277"/>
      <c r="IXC135" s="277"/>
      <c r="IXD135" s="277"/>
      <c r="IXE135" s="277"/>
      <c r="IXF135" s="277"/>
      <c r="IXG135" s="277"/>
      <c r="IXH135" s="277"/>
      <c r="IXI135" s="277"/>
      <c r="IXJ135" s="277"/>
      <c r="IXK135" s="277"/>
      <c r="IXL135" s="277"/>
      <c r="IXM135" s="277"/>
      <c r="IXN135" s="277"/>
      <c r="IXO135" s="277"/>
      <c r="IXP135" s="277"/>
      <c r="IXQ135" s="277"/>
      <c r="IXR135" s="277"/>
      <c r="IXS135" s="277"/>
      <c r="IXT135" s="277"/>
      <c r="IXU135" s="277"/>
      <c r="IXV135" s="277"/>
      <c r="IXW135" s="277"/>
      <c r="IXX135" s="277"/>
      <c r="IXY135" s="277"/>
      <c r="IXZ135" s="277"/>
      <c r="IYA135" s="277"/>
      <c r="IYB135" s="277"/>
      <c r="IYC135" s="277"/>
      <c r="IYD135" s="277"/>
      <c r="IYE135" s="277"/>
      <c r="IYF135" s="277"/>
      <c r="IYG135" s="277"/>
      <c r="IYH135" s="277"/>
      <c r="IYI135" s="277"/>
      <c r="IYJ135" s="277"/>
      <c r="IYK135" s="277"/>
      <c r="IYL135" s="277"/>
      <c r="IYM135" s="277"/>
      <c r="IYN135" s="277"/>
      <c r="IYO135" s="277"/>
      <c r="IYP135" s="277"/>
      <c r="IYQ135" s="277"/>
      <c r="IYR135" s="277"/>
      <c r="IYS135" s="277"/>
      <c r="IYT135" s="277"/>
      <c r="IYU135" s="277"/>
      <c r="IYV135" s="277"/>
      <c r="IYW135" s="277"/>
      <c r="IYX135" s="277"/>
      <c r="IYY135" s="277"/>
      <c r="IYZ135" s="277"/>
      <c r="IZA135" s="277"/>
      <c r="IZB135" s="277"/>
      <c r="IZC135" s="277"/>
      <c r="IZD135" s="277"/>
      <c r="IZE135" s="277"/>
      <c r="IZF135" s="277"/>
      <c r="IZG135" s="277"/>
      <c r="IZH135" s="277"/>
      <c r="IZI135" s="277"/>
      <c r="IZJ135" s="277"/>
      <c r="IZK135" s="277"/>
      <c r="IZL135" s="277"/>
      <c r="IZM135" s="277"/>
      <c r="IZN135" s="277"/>
      <c r="IZO135" s="277"/>
      <c r="IZP135" s="277"/>
      <c r="IZQ135" s="277"/>
      <c r="IZR135" s="277"/>
      <c r="IZS135" s="277"/>
      <c r="IZT135" s="277"/>
      <c r="IZU135" s="277"/>
      <c r="IZV135" s="277"/>
      <c r="IZW135" s="277"/>
      <c r="IZX135" s="277"/>
      <c r="IZY135" s="277"/>
      <c r="IZZ135" s="277"/>
      <c r="JAA135" s="277"/>
      <c r="JAB135" s="277"/>
      <c r="JAC135" s="277"/>
      <c r="JAD135" s="277"/>
      <c r="JAE135" s="277"/>
      <c r="JAF135" s="277"/>
      <c r="JAG135" s="277"/>
      <c r="JAH135" s="277"/>
      <c r="JAI135" s="277"/>
      <c r="JAJ135" s="277"/>
      <c r="JAK135" s="277"/>
      <c r="JAL135" s="277"/>
      <c r="JAM135" s="277"/>
      <c r="JAN135" s="277"/>
      <c r="JAO135" s="277"/>
      <c r="JAP135" s="277"/>
      <c r="JAQ135" s="277"/>
      <c r="JAR135" s="277"/>
      <c r="JAS135" s="277"/>
      <c r="JAT135" s="277"/>
      <c r="JAU135" s="277"/>
      <c r="JAV135" s="277"/>
      <c r="JAW135" s="277"/>
      <c r="JAX135" s="277"/>
      <c r="JAY135" s="277"/>
      <c r="JAZ135" s="277"/>
      <c r="JBA135" s="277"/>
      <c r="JBB135" s="277"/>
      <c r="JBC135" s="277"/>
      <c r="JBD135" s="277"/>
      <c r="JBE135" s="277"/>
      <c r="JBF135" s="277"/>
      <c r="JBG135" s="277"/>
      <c r="JBH135" s="277"/>
      <c r="JBI135" s="277"/>
      <c r="JBJ135" s="277"/>
      <c r="JBK135" s="277"/>
      <c r="JBL135" s="277"/>
      <c r="JBM135" s="277"/>
      <c r="JBN135" s="277"/>
      <c r="JBO135" s="277"/>
      <c r="JBP135" s="277"/>
      <c r="JBQ135" s="277"/>
      <c r="JBR135" s="277"/>
      <c r="JBS135" s="277"/>
      <c r="JBT135" s="277"/>
      <c r="JBU135" s="277"/>
      <c r="JBV135" s="277"/>
      <c r="JBW135" s="277"/>
      <c r="JBX135" s="277"/>
      <c r="JBY135" s="277"/>
      <c r="JBZ135" s="277"/>
      <c r="JCA135" s="277"/>
      <c r="JCB135" s="277"/>
      <c r="JCC135" s="277"/>
      <c r="JCD135" s="277"/>
      <c r="JCE135" s="277"/>
      <c r="JCF135" s="277"/>
      <c r="JCG135" s="277"/>
      <c r="JCH135" s="277"/>
      <c r="JCI135" s="277"/>
      <c r="JCJ135" s="277"/>
      <c r="JCK135" s="277"/>
      <c r="JCL135" s="277"/>
      <c r="JCM135" s="277"/>
      <c r="JCN135" s="277"/>
      <c r="JCO135" s="277"/>
      <c r="JCP135" s="277"/>
      <c r="JCQ135" s="277"/>
      <c r="JCR135" s="277"/>
      <c r="JCS135" s="277"/>
      <c r="JCT135" s="277"/>
      <c r="JCU135" s="277"/>
      <c r="JCV135" s="277"/>
      <c r="JCW135" s="277"/>
      <c r="JCX135" s="277"/>
      <c r="JCY135" s="277"/>
      <c r="JCZ135" s="277"/>
      <c r="JDA135" s="277"/>
      <c r="JDB135" s="277"/>
      <c r="JDC135" s="277"/>
      <c r="JDD135" s="277"/>
      <c r="JDE135" s="277"/>
      <c r="JDF135" s="277"/>
      <c r="JDG135" s="277"/>
      <c r="JDH135" s="277"/>
      <c r="JDI135" s="277"/>
      <c r="JDJ135" s="277"/>
      <c r="JDK135" s="277"/>
      <c r="JDL135" s="277"/>
      <c r="JDM135" s="277"/>
      <c r="JDN135" s="277"/>
      <c r="JDO135" s="277"/>
      <c r="JDP135" s="277"/>
      <c r="JDQ135" s="277"/>
      <c r="JDR135" s="277"/>
      <c r="JDS135" s="277"/>
      <c r="JDT135" s="277"/>
      <c r="JDU135" s="277"/>
      <c r="JDV135" s="277"/>
      <c r="JDW135" s="277"/>
      <c r="JDX135" s="277"/>
      <c r="JDY135" s="277"/>
      <c r="JDZ135" s="277"/>
      <c r="JEA135" s="277"/>
      <c r="JEB135" s="277"/>
      <c r="JEC135" s="277"/>
      <c r="JED135" s="277"/>
      <c r="JEE135" s="277"/>
      <c r="JEF135" s="277"/>
      <c r="JEG135" s="277"/>
      <c r="JEH135" s="277"/>
      <c r="JEI135" s="277"/>
      <c r="JEJ135" s="277"/>
      <c r="JEK135" s="277"/>
      <c r="JEL135" s="277"/>
      <c r="JEM135" s="277"/>
      <c r="JEN135" s="277"/>
      <c r="JEO135" s="277"/>
      <c r="JEP135" s="277"/>
      <c r="JEQ135" s="277"/>
      <c r="JER135" s="277"/>
      <c r="JES135" s="277"/>
      <c r="JET135" s="277"/>
      <c r="JEU135" s="277"/>
      <c r="JEV135" s="277"/>
      <c r="JEW135" s="277"/>
      <c r="JEX135" s="277"/>
      <c r="JEY135" s="277"/>
      <c r="JEZ135" s="277"/>
      <c r="JFA135" s="277"/>
      <c r="JFB135" s="277"/>
      <c r="JFC135" s="277"/>
      <c r="JFD135" s="277"/>
      <c r="JFE135" s="277"/>
      <c r="JFF135" s="277"/>
      <c r="JFG135" s="277"/>
      <c r="JFH135" s="277"/>
      <c r="JFI135" s="277"/>
      <c r="JFJ135" s="277"/>
      <c r="JFK135" s="277"/>
      <c r="JFL135" s="277"/>
      <c r="JFM135" s="277"/>
      <c r="JFN135" s="277"/>
      <c r="JFO135" s="277"/>
      <c r="JFP135" s="277"/>
      <c r="JFQ135" s="277"/>
      <c r="JFR135" s="277"/>
      <c r="JFS135" s="277"/>
      <c r="JFT135" s="277"/>
      <c r="JFU135" s="277"/>
      <c r="JFV135" s="277"/>
      <c r="JFW135" s="277"/>
      <c r="JFX135" s="277"/>
      <c r="JFY135" s="277"/>
      <c r="JFZ135" s="277"/>
      <c r="JGA135" s="277"/>
      <c r="JGB135" s="277"/>
      <c r="JGC135" s="277"/>
      <c r="JGD135" s="277"/>
      <c r="JGE135" s="277"/>
      <c r="JGF135" s="277"/>
      <c r="JGG135" s="277"/>
      <c r="JGH135" s="277"/>
      <c r="JGI135" s="277"/>
      <c r="JGJ135" s="277"/>
      <c r="JGK135" s="277"/>
      <c r="JGL135" s="277"/>
      <c r="JGM135" s="277"/>
      <c r="JGN135" s="277"/>
      <c r="JGO135" s="277"/>
      <c r="JGP135" s="277"/>
      <c r="JGQ135" s="277"/>
      <c r="JGR135" s="277"/>
      <c r="JGS135" s="277"/>
      <c r="JGT135" s="277"/>
      <c r="JGU135" s="277"/>
      <c r="JGV135" s="277"/>
      <c r="JGW135" s="277"/>
      <c r="JGX135" s="277"/>
      <c r="JGY135" s="277"/>
      <c r="JGZ135" s="277"/>
      <c r="JHA135" s="277"/>
      <c r="JHB135" s="277"/>
      <c r="JHC135" s="277"/>
      <c r="JHD135" s="277"/>
      <c r="JHE135" s="277"/>
      <c r="JHF135" s="277"/>
      <c r="JHG135" s="277"/>
      <c r="JHH135" s="277"/>
      <c r="JHI135" s="277"/>
      <c r="JHJ135" s="277"/>
      <c r="JHK135" s="277"/>
      <c r="JHL135" s="277"/>
      <c r="JHM135" s="277"/>
      <c r="JHN135" s="277"/>
      <c r="JHO135" s="277"/>
      <c r="JHP135" s="277"/>
      <c r="JHQ135" s="277"/>
      <c r="JHR135" s="277"/>
      <c r="JHS135" s="277"/>
      <c r="JHT135" s="277"/>
      <c r="JHU135" s="277"/>
      <c r="JHV135" s="277"/>
      <c r="JHW135" s="277"/>
      <c r="JHX135" s="277"/>
      <c r="JHY135" s="277"/>
      <c r="JHZ135" s="277"/>
      <c r="JIA135" s="277"/>
      <c r="JIB135" s="277"/>
      <c r="JIC135" s="277"/>
      <c r="JID135" s="277"/>
      <c r="JIE135" s="277"/>
      <c r="JIF135" s="277"/>
      <c r="JIG135" s="277"/>
      <c r="JIH135" s="277"/>
      <c r="JII135" s="277"/>
      <c r="JIJ135" s="277"/>
      <c r="JIK135" s="277"/>
      <c r="JIL135" s="277"/>
      <c r="JIM135" s="277"/>
      <c r="JIN135" s="277"/>
      <c r="JIO135" s="277"/>
      <c r="JIP135" s="277"/>
      <c r="JIQ135" s="277"/>
      <c r="JIR135" s="277"/>
      <c r="JIS135" s="277"/>
      <c r="JIT135" s="277"/>
      <c r="JIU135" s="277"/>
      <c r="JIV135" s="277"/>
      <c r="JIW135" s="277"/>
      <c r="JIX135" s="277"/>
      <c r="JIY135" s="277"/>
      <c r="JIZ135" s="277"/>
      <c r="JJA135" s="277"/>
      <c r="JJB135" s="277"/>
      <c r="JJC135" s="277"/>
      <c r="JJD135" s="277"/>
      <c r="JJE135" s="277"/>
      <c r="JJF135" s="277"/>
      <c r="JJG135" s="277"/>
      <c r="JJH135" s="277"/>
      <c r="JJI135" s="277"/>
      <c r="JJJ135" s="277"/>
      <c r="JJK135" s="277"/>
      <c r="JJL135" s="277"/>
      <c r="JJM135" s="277"/>
      <c r="JJN135" s="277"/>
      <c r="JJO135" s="277"/>
      <c r="JJP135" s="277"/>
      <c r="JJQ135" s="277"/>
      <c r="JJR135" s="277"/>
      <c r="JJS135" s="277"/>
      <c r="JJT135" s="277"/>
      <c r="JJU135" s="277"/>
      <c r="JJV135" s="277"/>
      <c r="JJW135" s="277"/>
      <c r="JJX135" s="277"/>
      <c r="JJY135" s="277"/>
      <c r="JJZ135" s="277"/>
      <c r="JKA135" s="277"/>
      <c r="JKB135" s="277"/>
      <c r="JKC135" s="277"/>
      <c r="JKD135" s="277"/>
      <c r="JKE135" s="277"/>
      <c r="JKF135" s="277"/>
      <c r="JKG135" s="277"/>
      <c r="JKH135" s="277"/>
      <c r="JKI135" s="277"/>
      <c r="JKJ135" s="277"/>
      <c r="JKK135" s="277"/>
      <c r="JKL135" s="277"/>
      <c r="JKM135" s="277"/>
      <c r="JKN135" s="277"/>
      <c r="JKO135" s="277"/>
      <c r="JKP135" s="277"/>
      <c r="JKQ135" s="277"/>
      <c r="JKR135" s="277"/>
      <c r="JKS135" s="277"/>
      <c r="JKT135" s="277"/>
      <c r="JKU135" s="277"/>
      <c r="JKV135" s="277"/>
      <c r="JKW135" s="277"/>
      <c r="JKX135" s="277"/>
      <c r="JKY135" s="277"/>
      <c r="JKZ135" s="277"/>
      <c r="JLA135" s="277"/>
      <c r="JLB135" s="277"/>
      <c r="JLC135" s="277"/>
      <c r="JLD135" s="277"/>
      <c r="JLE135" s="277"/>
      <c r="JLF135" s="277"/>
      <c r="JLG135" s="277"/>
      <c r="JLH135" s="277"/>
      <c r="JLI135" s="277"/>
      <c r="JLJ135" s="277"/>
      <c r="JLK135" s="277"/>
      <c r="JLL135" s="277"/>
      <c r="JLM135" s="277"/>
      <c r="JLN135" s="277"/>
      <c r="JLO135" s="277"/>
      <c r="JLP135" s="277"/>
      <c r="JLQ135" s="277"/>
      <c r="JLR135" s="277"/>
      <c r="JLS135" s="277"/>
      <c r="JLT135" s="277"/>
      <c r="JLU135" s="277"/>
      <c r="JLV135" s="277"/>
      <c r="JLW135" s="277"/>
      <c r="JLX135" s="277"/>
      <c r="JLY135" s="277"/>
      <c r="JLZ135" s="277"/>
      <c r="JMA135" s="277"/>
      <c r="JMB135" s="277"/>
      <c r="JMC135" s="277"/>
      <c r="JMD135" s="277"/>
      <c r="JME135" s="277"/>
      <c r="JMF135" s="277"/>
      <c r="JMG135" s="277"/>
      <c r="JMH135" s="277"/>
      <c r="JMI135" s="277"/>
      <c r="JMJ135" s="277"/>
      <c r="JMK135" s="277"/>
      <c r="JML135" s="277"/>
      <c r="JMM135" s="277"/>
      <c r="JMN135" s="277"/>
      <c r="JMO135" s="277"/>
      <c r="JMP135" s="277"/>
      <c r="JMQ135" s="277"/>
      <c r="JMR135" s="277"/>
      <c r="JMS135" s="277"/>
      <c r="JMT135" s="277"/>
      <c r="JMU135" s="277"/>
      <c r="JMV135" s="277"/>
      <c r="JMW135" s="277"/>
      <c r="JMX135" s="277"/>
      <c r="JMY135" s="277"/>
      <c r="JMZ135" s="277"/>
      <c r="JNA135" s="277"/>
      <c r="JNB135" s="277"/>
      <c r="JNC135" s="277"/>
      <c r="JND135" s="277"/>
      <c r="JNE135" s="277"/>
      <c r="JNF135" s="277"/>
      <c r="JNG135" s="277"/>
      <c r="JNH135" s="277"/>
      <c r="JNI135" s="277"/>
      <c r="JNJ135" s="277"/>
      <c r="JNK135" s="277"/>
      <c r="JNL135" s="277"/>
      <c r="JNM135" s="277"/>
      <c r="JNN135" s="277"/>
      <c r="JNO135" s="277"/>
      <c r="JNP135" s="277"/>
      <c r="JNQ135" s="277"/>
      <c r="JNR135" s="277"/>
      <c r="JNS135" s="277"/>
      <c r="JNT135" s="277"/>
      <c r="JNU135" s="277"/>
      <c r="JNV135" s="277"/>
      <c r="JNW135" s="277"/>
      <c r="JNX135" s="277"/>
      <c r="JNY135" s="277"/>
      <c r="JNZ135" s="277"/>
      <c r="JOA135" s="277"/>
      <c r="JOB135" s="277"/>
      <c r="JOC135" s="277"/>
      <c r="JOD135" s="277"/>
      <c r="JOE135" s="277"/>
      <c r="JOF135" s="277"/>
      <c r="JOG135" s="277"/>
      <c r="JOH135" s="277"/>
      <c r="JOI135" s="277"/>
      <c r="JOJ135" s="277"/>
      <c r="JOK135" s="277"/>
      <c r="JOL135" s="277"/>
      <c r="JOM135" s="277"/>
      <c r="JON135" s="277"/>
      <c r="JOO135" s="277"/>
      <c r="JOP135" s="277"/>
      <c r="JOQ135" s="277"/>
      <c r="JOR135" s="277"/>
      <c r="JOS135" s="277"/>
      <c r="JOT135" s="277"/>
      <c r="JOU135" s="277"/>
      <c r="JOV135" s="277"/>
      <c r="JOW135" s="277"/>
      <c r="JOX135" s="277"/>
      <c r="JOY135" s="277"/>
      <c r="JOZ135" s="277"/>
      <c r="JPA135" s="277"/>
      <c r="JPB135" s="277"/>
      <c r="JPC135" s="277"/>
      <c r="JPD135" s="277"/>
      <c r="JPE135" s="277"/>
      <c r="JPF135" s="277"/>
      <c r="JPG135" s="277"/>
      <c r="JPH135" s="277"/>
      <c r="JPI135" s="277"/>
      <c r="JPJ135" s="277"/>
      <c r="JPK135" s="277"/>
      <c r="JPL135" s="277"/>
      <c r="JPM135" s="277"/>
      <c r="JPN135" s="277"/>
      <c r="JPO135" s="277"/>
      <c r="JPP135" s="277"/>
      <c r="JPQ135" s="277"/>
      <c r="JPR135" s="277"/>
      <c r="JPS135" s="277"/>
      <c r="JPT135" s="277"/>
      <c r="JPU135" s="277"/>
      <c r="JPV135" s="277"/>
      <c r="JPW135" s="277"/>
      <c r="JPX135" s="277"/>
      <c r="JPY135" s="277"/>
      <c r="JPZ135" s="277"/>
      <c r="JQA135" s="277"/>
      <c r="JQB135" s="277"/>
      <c r="JQC135" s="277"/>
      <c r="JQD135" s="277"/>
      <c r="JQE135" s="277"/>
      <c r="JQF135" s="277"/>
      <c r="JQG135" s="277"/>
      <c r="JQH135" s="277"/>
      <c r="JQI135" s="277"/>
      <c r="JQJ135" s="277"/>
      <c r="JQK135" s="277"/>
      <c r="JQL135" s="277"/>
      <c r="JQM135" s="277"/>
      <c r="JQN135" s="277"/>
      <c r="JQO135" s="277"/>
      <c r="JQP135" s="277"/>
      <c r="JQQ135" s="277"/>
      <c r="JQR135" s="277"/>
      <c r="JQS135" s="277"/>
      <c r="JQT135" s="277"/>
      <c r="JQU135" s="277"/>
      <c r="JQV135" s="277"/>
      <c r="JQW135" s="277"/>
      <c r="JQX135" s="277"/>
      <c r="JQY135" s="277"/>
      <c r="JQZ135" s="277"/>
      <c r="JRA135" s="277"/>
      <c r="JRB135" s="277"/>
      <c r="JRC135" s="277"/>
      <c r="JRD135" s="277"/>
      <c r="JRE135" s="277"/>
      <c r="JRF135" s="277"/>
      <c r="JRG135" s="277"/>
      <c r="JRH135" s="277"/>
      <c r="JRI135" s="277"/>
      <c r="JRJ135" s="277"/>
      <c r="JRK135" s="277"/>
      <c r="JRL135" s="277"/>
      <c r="JRM135" s="277"/>
      <c r="JRN135" s="277"/>
      <c r="JRO135" s="277"/>
      <c r="JRP135" s="277"/>
      <c r="JRQ135" s="277"/>
      <c r="JRR135" s="277"/>
      <c r="JRS135" s="277"/>
      <c r="JRT135" s="277"/>
      <c r="JRU135" s="277"/>
      <c r="JRV135" s="277"/>
      <c r="JRW135" s="277"/>
      <c r="JRX135" s="277"/>
      <c r="JRY135" s="277"/>
      <c r="JRZ135" s="277"/>
      <c r="JSA135" s="277"/>
      <c r="JSB135" s="277"/>
      <c r="JSC135" s="277"/>
      <c r="JSD135" s="277"/>
      <c r="JSE135" s="277"/>
      <c r="JSF135" s="277"/>
      <c r="JSG135" s="277"/>
      <c r="JSH135" s="277"/>
      <c r="JSI135" s="277"/>
      <c r="JSJ135" s="277"/>
      <c r="JSK135" s="277"/>
      <c r="JSL135" s="277"/>
      <c r="JSM135" s="277"/>
      <c r="JSN135" s="277"/>
      <c r="JSO135" s="277"/>
      <c r="JSP135" s="277"/>
      <c r="JSQ135" s="277"/>
      <c r="JSR135" s="277"/>
      <c r="JSS135" s="277"/>
      <c r="JST135" s="277"/>
      <c r="JSU135" s="277"/>
      <c r="JSV135" s="277"/>
      <c r="JSW135" s="277"/>
      <c r="JSX135" s="277"/>
      <c r="JSY135" s="277"/>
      <c r="JSZ135" s="277"/>
      <c r="JTA135" s="277"/>
      <c r="JTB135" s="277"/>
      <c r="JTC135" s="277"/>
      <c r="JTD135" s="277"/>
      <c r="JTE135" s="277"/>
      <c r="JTF135" s="277"/>
      <c r="JTG135" s="277"/>
      <c r="JTH135" s="277"/>
      <c r="JTI135" s="277"/>
      <c r="JTJ135" s="277"/>
      <c r="JTK135" s="277"/>
      <c r="JTL135" s="277"/>
      <c r="JTM135" s="277"/>
      <c r="JTN135" s="277"/>
      <c r="JTO135" s="277"/>
      <c r="JTP135" s="277"/>
      <c r="JTQ135" s="277"/>
      <c r="JTR135" s="277"/>
      <c r="JTS135" s="277"/>
      <c r="JTT135" s="277"/>
      <c r="JTU135" s="277"/>
      <c r="JTV135" s="277"/>
      <c r="JTW135" s="277"/>
      <c r="JTX135" s="277"/>
      <c r="JTY135" s="277"/>
      <c r="JTZ135" s="277"/>
      <c r="JUA135" s="277"/>
      <c r="JUB135" s="277"/>
      <c r="JUC135" s="277"/>
      <c r="JUD135" s="277"/>
      <c r="JUE135" s="277"/>
      <c r="JUF135" s="277"/>
      <c r="JUG135" s="277"/>
      <c r="JUH135" s="277"/>
      <c r="JUI135" s="277"/>
      <c r="JUJ135" s="277"/>
      <c r="JUK135" s="277"/>
      <c r="JUL135" s="277"/>
      <c r="JUM135" s="277"/>
      <c r="JUN135" s="277"/>
      <c r="JUO135" s="277"/>
      <c r="JUP135" s="277"/>
      <c r="JUQ135" s="277"/>
      <c r="JUR135" s="277"/>
      <c r="JUS135" s="277"/>
      <c r="JUT135" s="277"/>
      <c r="JUU135" s="277"/>
      <c r="JUV135" s="277"/>
      <c r="JUW135" s="277"/>
      <c r="JUX135" s="277"/>
      <c r="JUY135" s="277"/>
      <c r="JUZ135" s="277"/>
      <c r="JVA135" s="277"/>
      <c r="JVB135" s="277"/>
      <c r="JVC135" s="277"/>
      <c r="JVD135" s="277"/>
      <c r="JVE135" s="277"/>
      <c r="JVF135" s="277"/>
      <c r="JVG135" s="277"/>
      <c r="JVH135" s="277"/>
      <c r="JVI135" s="277"/>
      <c r="JVJ135" s="277"/>
      <c r="JVK135" s="277"/>
      <c r="JVL135" s="277"/>
      <c r="JVM135" s="277"/>
      <c r="JVN135" s="277"/>
      <c r="JVO135" s="277"/>
      <c r="JVP135" s="277"/>
      <c r="JVQ135" s="277"/>
      <c r="JVR135" s="277"/>
      <c r="JVS135" s="277"/>
      <c r="JVT135" s="277"/>
      <c r="JVU135" s="277"/>
      <c r="JVV135" s="277"/>
      <c r="JVW135" s="277"/>
      <c r="JVX135" s="277"/>
      <c r="JVY135" s="277"/>
      <c r="JVZ135" s="277"/>
      <c r="JWA135" s="277"/>
      <c r="JWB135" s="277"/>
      <c r="JWC135" s="277"/>
      <c r="JWD135" s="277"/>
      <c r="JWE135" s="277"/>
      <c r="JWF135" s="277"/>
      <c r="JWG135" s="277"/>
      <c r="JWH135" s="277"/>
      <c r="JWI135" s="277"/>
      <c r="JWJ135" s="277"/>
      <c r="JWK135" s="277"/>
      <c r="JWL135" s="277"/>
      <c r="JWM135" s="277"/>
      <c r="JWN135" s="277"/>
      <c r="JWO135" s="277"/>
      <c r="JWP135" s="277"/>
      <c r="JWQ135" s="277"/>
      <c r="JWR135" s="277"/>
      <c r="JWS135" s="277"/>
      <c r="JWT135" s="277"/>
      <c r="JWU135" s="277"/>
      <c r="JWV135" s="277"/>
      <c r="JWW135" s="277"/>
      <c r="JWX135" s="277"/>
      <c r="JWY135" s="277"/>
      <c r="JWZ135" s="277"/>
      <c r="JXA135" s="277"/>
      <c r="JXB135" s="277"/>
      <c r="JXC135" s="277"/>
      <c r="JXD135" s="277"/>
      <c r="JXE135" s="277"/>
      <c r="JXF135" s="277"/>
      <c r="JXG135" s="277"/>
      <c r="JXH135" s="277"/>
      <c r="JXI135" s="277"/>
      <c r="JXJ135" s="277"/>
      <c r="JXK135" s="277"/>
      <c r="JXL135" s="277"/>
      <c r="JXM135" s="277"/>
      <c r="JXN135" s="277"/>
      <c r="JXO135" s="277"/>
      <c r="JXP135" s="277"/>
      <c r="JXQ135" s="277"/>
      <c r="JXR135" s="277"/>
      <c r="JXS135" s="277"/>
      <c r="JXT135" s="277"/>
      <c r="JXU135" s="277"/>
      <c r="JXV135" s="277"/>
      <c r="JXW135" s="277"/>
      <c r="JXX135" s="277"/>
      <c r="JXY135" s="277"/>
      <c r="JXZ135" s="277"/>
      <c r="JYA135" s="277"/>
      <c r="JYB135" s="277"/>
      <c r="JYC135" s="277"/>
      <c r="JYD135" s="277"/>
      <c r="JYE135" s="277"/>
      <c r="JYF135" s="277"/>
      <c r="JYG135" s="277"/>
      <c r="JYH135" s="277"/>
      <c r="JYI135" s="277"/>
      <c r="JYJ135" s="277"/>
      <c r="JYK135" s="277"/>
      <c r="JYL135" s="277"/>
      <c r="JYM135" s="277"/>
      <c r="JYN135" s="277"/>
      <c r="JYO135" s="277"/>
      <c r="JYP135" s="277"/>
      <c r="JYQ135" s="277"/>
      <c r="JYR135" s="277"/>
      <c r="JYS135" s="277"/>
      <c r="JYT135" s="277"/>
      <c r="JYU135" s="277"/>
      <c r="JYV135" s="277"/>
      <c r="JYW135" s="277"/>
      <c r="JYX135" s="277"/>
      <c r="JYY135" s="277"/>
      <c r="JYZ135" s="277"/>
      <c r="JZA135" s="277"/>
      <c r="JZB135" s="277"/>
      <c r="JZC135" s="277"/>
      <c r="JZD135" s="277"/>
      <c r="JZE135" s="277"/>
      <c r="JZF135" s="277"/>
      <c r="JZG135" s="277"/>
      <c r="JZH135" s="277"/>
      <c r="JZI135" s="277"/>
      <c r="JZJ135" s="277"/>
      <c r="JZK135" s="277"/>
      <c r="JZL135" s="277"/>
      <c r="JZM135" s="277"/>
      <c r="JZN135" s="277"/>
      <c r="JZO135" s="277"/>
      <c r="JZP135" s="277"/>
      <c r="JZQ135" s="277"/>
      <c r="JZR135" s="277"/>
      <c r="JZS135" s="277"/>
      <c r="JZT135" s="277"/>
      <c r="JZU135" s="277"/>
      <c r="JZV135" s="277"/>
      <c r="JZW135" s="277"/>
      <c r="JZX135" s="277"/>
      <c r="JZY135" s="277"/>
      <c r="JZZ135" s="277"/>
      <c r="KAA135" s="277"/>
      <c r="KAB135" s="277"/>
      <c r="KAC135" s="277"/>
      <c r="KAD135" s="277"/>
      <c r="KAE135" s="277"/>
      <c r="KAF135" s="277"/>
      <c r="KAG135" s="277"/>
      <c r="KAH135" s="277"/>
      <c r="KAI135" s="277"/>
      <c r="KAJ135" s="277"/>
      <c r="KAK135" s="277"/>
      <c r="KAL135" s="277"/>
      <c r="KAM135" s="277"/>
      <c r="KAN135" s="277"/>
      <c r="KAO135" s="277"/>
      <c r="KAP135" s="277"/>
      <c r="KAQ135" s="277"/>
      <c r="KAR135" s="277"/>
      <c r="KAS135" s="277"/>
      <c r="KAT135" s="277"/>
      <c r="KAU135" s="277"/>
      <c r="KAV135" s="277"/>
      <c r="KAW135" s="277"/>
      <c r="KAX135" s="277"/>
      <c r="KAY135" s="277"/>
      <c r="KAZ135" s="277"/>
      <c r="KBA135" s="277"/>
      <c r="KBB135" s="277"/>
      <c r="KBC135" s="277"/>
      <c r="KBD135" s="277"/>
      <c r="KBE135" s="277"/>
      <c r="KBF135" s="277"/>
      <c r="KBG135" s="277"/>
      <c r="KBH135" s="277"/>
      <c r="KBI135" s="277"/>
      <c r="KBJ135" s="277"/>
      <c r="KBK135" s="277"/>
      <c r="KBL135" s="277"/>
      <c r="KBM135" s="277"/>
      <c r="KBN135" s="277"/>
      <c r="KBO135" s="277"/>
      <c r="KBP135" s="277"/>
      <c r="KBQ135" s="277"/>
      <c r="KBR135" s="277"/>
      <c r="KBS135" s="277"/>
      <c r="KBT135" s="277"/>
      <c r="KBU135" s="277"/>
      <c r="KBV135" s="277"/>
      <c r="KBW135" s="277"/>
      <c r="KBX135" s="277"/>
      <c r="KBY135" s="277"/>
      <c r="KBZ135" s="277"/>
      <c r="KCA135" s="277"/>
      <c r="KCB135" s="277"/>
      <c r="KCC135" s="277"/>
      <c r="KCD135" s="277"/>
      <c r="KCE135" s="277"/>
      <c r="KCF135" s="277"/>
      <c r="KCG135" s="277"/>
      <c r="KCH135" s="277"/>
      <c r="KCI135" s="277"/>
      <c r="KCJ135" s="277"/>
      <c r="KCK135" s="277"/>
      <c r="KCL135" s="277"/>
      <c r="KCM135" s="277"/>
      <c r="KCN135" s="277"/>
      <c r="KCO135" s="277"/>
      <c r="KCP135" s="277"/>
      <c r="KCQ135" s="277"/>
      <c r="KCR135" s="277"/>
      <c r="KCS135" s="277"/>
      <c r="KCT135" s="277"/>
      <c r="KCU135" s="277"/>
      <c r="KCV135" s="277"/>
      <c r="KCW135" s="277"/>
      <c r="KCX135" s="277"/>
      <c r="KCY135" s="277"/>
      <c r="KCZ135" s="277"/>
      <c r="KDA135" s="277"/>
      <c r="KDB135" s="277"/>
      <c r="KDC135" s="277"/>
      <c r="KDD135" s="277"/>
      <c r="KDE135" s="277"/>
      <c r="KDF135" s="277"/>
      <c r="KDG135" s="277"/>
      <c r="KDH135" s="277"/>
      <c r="KDI135" s="277"/>
      <c r="KDJ135" s="277"/>
      <c r="KDK135" s="277"/>
      <c r="KDL135" s="277"/>
      <c r="KDM135" s="277"/>
      <c r="KDN135" s="277"/>
      <c r="KDO135" s="277"/>
      <c r="KDP135" s="277"/>
      <c r="KDQ135" s="277"/>
      <c r="KDR135" s="277"/>
      <c r="KDS135" s="277"/>
      <c r="KDT135" s="277"/>
      <c r="KDU135" s="277"/>
      <c r="KDV135" s="277"/>
      <c r="KDW135" s="277"/>
      <c r="KDX135" s="277"/>
      <c r="KDY135" s="277"/>
      <c r="KDZ135" s="277"/>
      <c r="KEA135" s="277"/>
      <c r="KEB135" s="277"/>
      <c r="KEC135" s="277"/>
      <c r="KED135" s="277"/>
      <c r="KEE135" s="277"/>
      <c r="KEF135" s="277"/>
      <c r="KEG135" s="277"/>
      <c r="KEH135" s="277"/>
      <c r="KEI135" s="277"/>
      <c r="KEJ135" s="277"/>
      <c r="KEK135" s="277"/>
      <c r="KEL135" s="277"/>
      <c r="KEM135" s="277"/>
      <c r="KEN135" s="277"/>
      <c r="KEO135" s="277"/>
      <c r="KEP135" s="277"/>
      <c r="KEQ135" s="277"/>
      <c r="KER135" s="277"/>
      <c r="KES135" s="277"/>
      <c r="KET135" s="277"/>
      <c r="KEU135" s="277"/>
      <c r="KEV135" s="277"/>
      <c r="KEW135" s="277"/>
      <c r="KEX135" s="277"/>
      <c r="KEY135" s="277"/>
      <c r="KEZ135" s="277"/>
      <c r="KFA135" s="277"/>
      <c r="KFB135" s="277"/>
      <c r="KFC135" s="277"/>
      <c r="KFD135" s="277"/>
      <c r="KFE135" s="277"/>
      <c r="KFF135" s="277"/>
      <c r="KFG135" s="277"/>
      <c r="KFH135" s="277"/>
      <c r="KFI135" s="277"/>
      <c r="KFJ135" s="277"/>
      <c r="KFK135" s="277"/>
      <c r="KFL135" s="277"/>
      <c r="KFM135" s="277"/>
      <c r="KFN135" s="277"/>
      <c r="KFO135" s="277"/>
      <c r="KFP135" s="277"/>
      <c r="KFQ135" s="277"/>
      <c r="KFR135" s="277"/>
      <c r="KFS135" s="277"/>
      <c r="KFT135" s="277"/>
      <c r="KFU135" s="277"/>
      <c r="KFV135" s="277"/>
      <c r="KFW135" s="277"/>
      <c r="KFX135" s="277"/>
      <c r="KFY135" s="277"/>
      <c r="KFZ135" s="277"/>
      <c r="KGA135" s="277"/>
      <c r="KGB135" s="277"/>
      <c r="KGC135" s="277"/>
      <c r="KGD135" s="277"/>
      <c r="KGE135" s="277"/>
      <c r="KGF135" s="277"/>
      <c r="KGG135" s="277"/>
      <c r="KGH135" s="277"/>
      <c r="KGI135" s="277"/>
      <c r="KGJ135" s="277"/>
      <c r="KGK135" s="277"/>
      <c r="KGL135" s="277"/>
      <c r="KGM135" s="277"/>
      <c r="KGN135" s="277"/>
      <c r="KGO135" s="277"/>
      <c r="KGP135" s="277"/>
      <c r="KGQ135" s="277"/>
      <c r="KGR135" s="277"/>
      <c r="KGS135" s="277"/>
      <c r="KGT135" s="277"/>
      <c r="KGU135" s="277"/>
      <c r="KGV135" s="277"/>
      <c r="KGW135" s="277"/>
      <c r="KGX135" s="277"/>
      <c r="KGY135" s="277"/>
      <c r="KGZ135" s="277"/>
      <c r="KHA135" s="277"/>
      <c r="KHB135" s="277"/>
      <c r="KHC135" s="277"/>
      <c r="KHD135" s="277"/>
      <c r="KHE135" s="277"/>
      <c r="KHF135" s="277"/>
      <c r="KHG135" s="277"/>
      <c r="KHH135" s="277"/>
      <c r="KHI135" s="277"/>
      <c r="KHJ135" s="277"/>
      <c r="KHK135" s="277"/>
      <c r="KHL135" s="277"/>
      <c r="KHM135" s="277"/>
      <c r="KHN135" s="277"/>
      <c r="KHO135" s="277"/>
      <c r="KHP135" s="277"/>
      <c r="KHQ135" s="277"/>
      <c r="KHR135" s="277"/>
      <c r="KHS135" s="277"/>
      <c r="KHT135" s="277"/>
      <c r="KHU135" s="277"/>
      <c r="KHV135" s="277"/>
      <c r="KHW135" s="277"/>
      <c r="KHX135" s="277"/>
      <c r="KHY135" s="277"/>
      <c r="KHZ135" s="277"/>
      <c r="KIA135" s="277"/>
      <c r="KIB135" s="277"/>
      <c r="KIC135" s="277"/>
      <c r="KID135" s="277"/>
      <c r="KIE135" s="277"/>
      <c r="KIF135" s="277"/>
      <c r="KIG135" s="277"/>
      <c r="KIH135" s="277"/>
      <c r="KII135" s="277"/>
      <c r="KIJ135" s="277"/>
      <c r="KIK135" s="277"/>
      <c r="KIL135" s="277"/>
      <c r="KIM135" s="277"/>
      <c r="KIN135" s="277"/>
      <c r="KIO135" s="277"/>
      <c r="KIP135" s="277"/>
      <c r="KIQ135" s="277"/>
      <c r="KIR135" s="277"/>
      <c r="KIS135" s="277"/>
      <c r="KIT135" s="277"/>
      <c r="KIU135" s="277"/>
      <c r="KIV135" s="277"/>
      <c r="KIW135" s="277"/>
      <c r="KIX135" s="277"/>
      <c r="KIY135" s="277"/>
      <c r="KIZ135" s="277"/>
      <c r="KJA135" s="277"/>
      <c r="KJB135" s="277"/>
      <c r="KJC135" s="277"/>
      <c r="KJD135" s="277"/>
      <c r="KJE135" s="277"/>
      <c r="KJF135" s="277"/>
      <c r="KJG135" s="277"/>
      <c r="KJH135" s="277"/>
      <c r="KJI135" s="277"/>
      <c r="KJJ135" s="277"/>
      <c r="KJK135" s="277"/>
      <c r="KJL135" s="277"/>
      <c r="KJM135" s="277"/>
      <c r="KJN135" s="277"/>
      <c r="KJO135" s="277"/>
      <c r="KJP135" s="277"/>
      <c r="KJQ135" s="277"/>
      <c r="KJR135" s="277"/>
      <c r="KJS135" s="277"/>
      <c r="KJT135" s="277"/>
      <c r="KJU135" s="277"/>
      <c r="KJV135" s="277"/>
      <c r="KJW135" s="277"/>
      <c r="KJX135" s="277"/>
      <c r="KJY135" s="277"/>
      <c r="KJZ135" s="277"/>
      <c r="KKA135" s="277"/>
      <c r="KKB135" s="277"/>
      <c r="KKC135" s="277"/>
      <c r="KKD135" s="277"/>
      <c r="KKE135" s="277"/>
      <c r="KKF135" s="277"/>
      <c r="KKG135" s="277"/>
      <c r="KKH135" s="277"/>
      <c r="KKI135" s="277"/>
      <c r="KKJ135" s="277"/>
      <c r="KKK135" s="277"/>
      <c r="KKL135" s="277"/>
      <c r="KKM135" s="277"/>
      <c r="KKN135" s="277"/>
      <c r="KKO135" s="277"/>
      <c r="KKP135" s="277"/>
      <c r="KKQ135" s="277"/>
      <c r="KKR135" s="277"/>
      <c r="KKS135" s="277"/>
      <c r="KKT135" s="277"/>
      <c r="KKU135" s="277"/>
      <c r="KKV135" s="277"/>
      <c r="KKW135" s="277"/>
      <c r="KKX135" s="277"/>
      <c r="KKY135" s="277"/>
      <c r="KKZ135" s="277"/>
      <c r="KLA135" s="277"/>
      <c r="KLB135" s="277"/>
      <c r="KLC135" s="277"/>
      <c r="KLD135" s="277"/>
      <c r="KLE135" s="277"/>
      <c r="KLF135" s="277"/>
      <c r="KLG135" s="277"/>
      <c r="KLH135" s="277"/>
      <c r="KLI135" s="277"/>
      <c r="KLJ135" s="277"/>
      <c r="KLK135" s="277"/>
      <c r="KLL135" s="277"/>
      <c r="KLM135" s="277"/>
      <c r="KLN135" s="277"/>
      <c r="KLO135" s="277"/>
      <c r="KLP135" s="277"/>
      <c r="KLQ135" s="277"/>
      <c r="KLR135" s="277"/>
      <c r="KLS135" s="277"/>
      <c r="KLT135" s="277"/>
      <c r="KLU135" s="277"/>
      <c r="KLV135" s="277"/>
      <c r="KLW135" s="277"/>
      <c r="KLX135" s="277"/>
      <c r="KLY135" s="277"/>
      <c r="KLZ135" s="277"/>
      <c r="KMA135" s="277"/>
      <c r="KMB135" s="277"/>
      <c r="KMC135" s="277"/>
      <c r="KMD135" s="277"/>
      <c r="KME135" s="277"/>
      <c r="KMF135" s="277"/>
      <c r="KMG135" s="277"/>
      <c r="KMH135" s="277"/>
      <c r="KMI135" s="277"/>
      <c r="KMJ135" s="277"/>
      <c r="KMK135" s="277"/>
      <c r="KML135" s="277"/>
      <c r="KMM135" s="277"/>
      <c r="KMN135" s="277"/>
      <c r="KMO135" s="277"/>
      <c r="KMP135" s="277"/>
      <c r="KMQ135" s="277"/>
      <c r="KMR135" s="277"/>
      <c r="KMS135" s="277"/>
      <c r="KMT135" s="277"/>
      <c r="KMU135" s="277"/>
      <c r="KMV135" s="277"/>
      <c r="KMW135" s="277"/>
      <c r="KMX135" s="277"/>
      <c r="KMY135" s="277"/>
      <c r="KMZ135" s="277"/>
      <c r="KNA135" s="277"/>
      <c r="KNB135" s="277"/>
      <c r="KNC135" s="277"/>
      <c r="KND135" s="277"/>
      <c r="KNE135" s="277"/>
      <c r="KNF135" s="277"/>
      <c r="KNG135" s="277"/>
      <c r="KNH135" s="277"/>
      <c r="KNI135" s="277"/>
      <c r="KNJ135" s="277"/>
      <c r="KNK135" s="277"/>
      <c r="KNL135" s="277"/>
      <c r="KNM135" s="277"/>
      <c r="KNN135" s="277"/>
      <c r="KNO135" s="277"/>
      <c r="KNP135" s="277"/>
      <c r="KNQ135" s="277"/>
      <c r="KNR135" s="277"/>
      <c r="KNS135" s="277"/>
      <c r="KNT135" s="277"/>
      <c r="KNU135" s="277"/>
      <c r="KNV135" s="277"/>
      <c r="KNW135" s="277"/>
      <c r="KNX135" s="277"/>
      <c r="KNY135" s="277"/>
      <c r="KNZ135" s="277"/>
      <c r="KOA135" s="277"/>
      <c r="KOB135" s="277"/>
      <c r="KOC135" s="277"/>
      <c r="KOD135" s="277"/>
      <c r="KOE135" s="277"/>
      <c r="KOF135" s="277"/>
      <c r="KOG135" s="277"/>
      <c r="KOH135" s="277"/>
      <c r="KOI135" s="277"/>
      <c r="KOJ135" s="277"/>
      <c r="KOK135" s="277"/>
      <c r="KOL135" s="277"/>
      <c r="KOM135" s="277"/>
      <c r="KON135" s="277"/>
      <c r="KOO135" s="277"/>
      <c r="KOP135" s="277"/>
      <c r="KOQ135" s="277"/>
      <c r="KOR135" s="277"/>
      <c r="KOS135" s="277"/>
      <c r="KOT135" s="277"/>
      <c r="KOU135" s="277"/>
      <c r="KOV135" s="277"/>
      <c r="KOW135" s="277"/>
      <c r="KOX135" s="277"/>
      <c r="KOY135" s="277"/>
      <c r="KOZ135" s="277"/>
      <c r="KPA135" s="277"/>
      <c r="KPB135" s="277"/>
      <c r="KPC135" s="277"/>
      <c r="KPD135" s="277"/>
      <c r="KPE135" s="277"/>
      <c r="KPF135" s="277"/>
      <c r="KPG135" s="277"/>
      <c r="KPH135" s="277"/>
      <c r="KPI135" s="277"/>
      <c r="KPJ135" s="277"/>
      <c r="KPK135" s="277"/>
      <c r="KPL135" s="277"/>
      <c r="KPM135" s="277"/>
      <c r="KPN135" s="277"/>
      <c r="KPO135" s="277"/>
      <c r="KPP135" s="277"/>
      <c r="KPQ135" s="277"/>
      <c r="KPR135" s="277"/>
      <c r="KPS135" s="277"/>
      <c r="KPT135" s="277"/>
      <c r="KPU135" s="277"/>
      <c r="KPV135" s="277"/>
      <c r="KPW135" s="277"/>
      <c r="KPX135" s="277"/>
      <c r="KPY135" s="277"/>
      <c r="KPZ135" s="277"/>
      <c r="KQA135" s="277"/>
      <c r="KQB135" s="277"/>
      <c r="KQC135" s="277"/>
      <c r="KQD135" s="277"/>
      <c r="KQE135" s="277"/>
      <c r="KQF135" s="277"/>
      <c r="KQG135" s="277"/>
      <c r="KQH135" s="277"/>
      <c r="KQI135" s="277"/>
      <c r="KQJ135" s="277"/>
      <c r="KQK135" s="277"/>
      <c r="KQL135" s="277"/>
      <c r="KQM135" s="277"/>
      <c r="KQN135" s="277"/>
      <c r="KQO135" s="277"/>
      <c r="KQP135" s="277"/>
      <c r="KQQ135" s="277"/>
      <c r="KQR135" s="277"/>
      <c r="KQS135" s="277"/>
      <c r="KQT135" s="277"/>
      <c r="KQU135" s="277"/>
      <c r="KQV135" s="277"/>
      <c r="KQW135" s="277"/>
      <c r="KQX135" s="277"/>
      <c r="KQY135" s="277"/>
      <c r="KQZ135" s="277"/>
      <c r="KRA135" s="277"/>
      <c r="KRB135" s="277"/>
      <c r="KRC135" s="277"/>
      <c r="KRD135" s="277"/>
      <c r="KRE135" s="277"/>
      <c r="KRF135" s="277"/>
      <c r="KRG135" s="277"/>
      <c r="KRH135" s="277"/>
      <c r="KRI135" s="277"/>
      <c r="KRJ135" s="277"/>
      <c r="KRK135" s="277"/>
      <c r="KRL135" s="277"/>
      <c r="KRM135" s="277"/>
      <c r="KRN135" s="277"/>
      <c r="KRO135" s="277"/>
      <c r="KRP135" s="277"/>
      <c r="KRQ135" s="277"/>
      <c r="KRR135" s="277"/>
      <c r="KRS135" s="277"/>
      <c r="KRT135" s="277"/>
      <c r="KRU135" s="277"/>
      <c r="KRV135" s="277"/>
      <c r="KRW135" s="277"/>
      <c r="KRX135" s="277"/>
      <c r="KRY135" s="277"/>
      <c r="KRZ135" s="277"/>
      <c r="KSA135" s="277"/>
      <c r="KSB135" s="277"/>
      <c r="KSC135" s="277"/>
      <c r="KSD135" s="277"/>
      <c r="KSE135" s="277"/>
      <c r="KSF135" s="277"/>
      <c r="KSG135" s="277"/>
      <c r="KSH135" s="277"/>
      <c r="KSI135" s="277"/>
      <c r="KSJ135" s="277"/>
      <c r="KSK135" s="277"/>
      <c r="KSL135" s="277"/>
      <c r="KSM135" s="277"/>
      <c r="KSN135" s="277"/>
      <c r="KSO135" s="277"/>
      <c r="KSP135" s="277"/>
      <c r="KSQ135" s="277"/>
      <c r="KSR135" s="277"/>
      <c r="KSS135" s="277"/>
      <c r="KST135" s="277"/>
      <c r="KSU135" s="277"/>
      <c r="KSV135" s="277"/>
      <c r="KSW135" s="277"/>
      <c r="KSX135" s="277"/>
      <c r="KSY135" s="277"/>
      <c r="KSZ135" s="277"/>
      <c r="KTA135" s="277"/>
      <c r="KTB135" s="277"/>
      <c r="KTC135" s="277"/>
      <c r="KTD135" s="277"/>
      <c r="KTE135" s="277"/>
      <c r="KTF135" s="277"/>
      <c r="KTG135" s="277"/>
      <c r="KTH135" s="277"/>
      <c r="KTI135" s="277"/>
      <c r="KTJ135" s="277"/>
      <c r="KTK135" s="277"/>
      <c r="KTL135" s="277"/>
      <c r="KTM135" s="277"/>
      <c r="KTN135" s="277"/>
      <c r="KTO135" s="277"/>
      <c r="KTP135" s="277"/>
      <c r="KTQ135" s="277"/>
      <c r="KTR135" s="277"/>
      <c r="KTS135" s="277"/>
      <c r="KTT135" s="277"/>
      <c r="KTU135" s="277"/>
      <c r="KTV135" s="277"/>
      <c r="KTW135" s="277"/>
      <c r="KTX135" s="277"/>
      <c r="KTY135" s="277"/>
      <c r="KTZ135" s="277"/>
      <c r="KUA135" s="277"/>
      <c r="KUB135" s="277"/>
      <c r="KUC135" s="277"/>
      <c r="KUD135" s="277"/>
      <c r="KUE135" s="277"/>
      <c r="KUF135" s="277"/>
      <c r="KUG135" s="277"/>
      <c r="KUH135" s="277"/>
      <c r="KUI135" s="277"/>
      <c r="KUJ135" s="277"/>
      <c r="KUK135" s="277"/>
      <c r="KUL135" s="277"/>
      <c r="KUM135" s="277"/>
      <c r="KUN135" s="277"/>
      <c r="KUO135" s="277"/>
      <c r="KUP135" s="277"/>
      <c r="KUQ135" s="277"/>
      <c r="KUR135" s="277"/>
      <c r="KUS135" s="277"/>
      <c r="KUT135" s="277"/>
      <c r="KUU135" s="277"/>
      <c r="KUV135" s="277"/>
      <c r="KUW135" s="277"/>
      <c r="KUX135" s="277"/>
      <c r="KUY135" s="277"/>
      <c r="KUZ135" s="277"/>
      <c r="KVA135" s="277"/>
      <c r="KVB135" s="277"/>
      <c r="KVC135" s="277"/>
      <c r="KVD135" s="277"/>
      <c r="KVE135" s="277"/>
      <c r="KVF135" s="277"/>
      <c r="KVG135" s="277"/>
      <c r="KVH135" s="277"/>
      <c r="KVI135" s="277"/>
      <c r="KVJ135" s="277"/>
      <c r="KVK135" s="277"/>
      <c r="KVL135" s="277"/>
      <c r="KVM135" s="277"/>
      <c r="KVN135" s="277"/>
      <c r="KVO135" s="277"/>
      <c r="KVP135" s="277"/>
      <c r="KVQ135" s="277"/>
      <c r="KVR135" s="277"/>
      <c r="KVS135" s="277"/>
      <c r="KVT135" s="277"/>
      <c r="KVU135" s="277"/>
      <c r="KVV135" s="277"/>
      <c r="KVW135" s="277"/>
      <c r="KVX135" s="277"/>
      <c r="KVY135" s="277"/>
      <c r="KVZ135" s="277"/>
      <c r="KWA135" s="277"/>
      <c r="KWB135" s="277"/>
      <c r="KWC135" s="277"/>
      <c r="KWD135" s="277"/>
      <c r="KWE135" s="277"/>
      <c r="KWF135" s="277"/>
      <c r="KWG135" s="277"/>
      <c r="KWH135" s="277"/>
      <c r="KWI135" s="277"/>
      <c r="KWJ135" s="277"/>
      <c r="KWK135" s="277"/>
      <c r="KWL135" s="277"/>
      <c r="KWM135" s="277"/>
      <c r="KWN135" s="277"/>
      <c r="KWO135" s="277"/>
      <c r="KWP135" s="277"/>
      <c r="KWQ135" s="277"/>
      <c r="KWR135" s="277"/>
      <c r="KWS135" s="277"/>
      <c r="KWT135" s="277"/>
      <c r="KWU135" s="277"/>
      <c r="KWV135" s="277"/>
      <c r="KWW135" s="277"/>
      <c r="KWX135" s="277"/>
      <c r="KWY135" s="277"/>
      <c r="KWZ135" s="277"/>
      <c r="KXA135" s="277"/>
      <c r="KXB135" s="277"/>
      <c r="KXC135" s="277"/>
      <c r="KXD135" s="277"/>
      <c r="KXE135" s="277"/>
      <c r="KXF135" s="277"/>
      <c r="KXG135" s="277"/>
      <c r="KXH135" s="277"/>
      <c r="KXI135" s="277"/>
      <c r="KXJ135" s="277"/>
      <c r="KXK135" s="277"/>
      <c r="KXL135" s="277"/>
      <c r="KXM135" s="277"/>
      <c r="KXN135" s="277"/>
      <c r="KXO135" s="277"/>
      <c r="KXP135" s="277"/>
      <c r="KXQ135" s="277"/>
      <c r="KXR135" s="277"/>
      <c r="KXS135" s="277"/>
      <c r="KXT135" s="277"/>
      <c r="KXU135" s="277"/>
      <c r="KXV135" s="277"/>
      <c r="KXW135" s="277"/>
      <c r="KXX135" s="277"/>
      <c r="KXY135" s="277"/>
      <c r="KXZ135" s="277"/>
      <c r="KYA135" s="277"/>
      <c r="KYB135" s="277"/>
      <c r="KYC135" s="277"/>
      <c r="KYD135" s="277"/>
      <c r="KYE135" s="277"/>
      <c r="KYF135" s="277"/>
      <c r="KYG135" s="277"/>
      <c r="KYH135" s="277"/>
      <c r="KYI135" s="277"/>
      <c r="KYJ135" s="277"/>
      <c r="KYK135" s="277"/>
      <c r="KYL135" s="277"/>
      <c r="KYM135" s="277"/>
      <c r="KYN135" s="277"/>
      <c r="KYO135" s="277"/>
      <c r="KYP135" s="277"/>
      <c r="KYQ135" s="277"/>
      <c r="KYR135" s="277"/>
      <c r="KYS135" s="277"/>
      <c r="KYT135" s="277"/>
      <c r="KYU135" s="277"/>
      <c r="KYV135" s="277"/>
      <c r="KYW135" s="277"/>
      <c r="KYX135" s="277"/>
      <c r="KYY135" s="277"/>
      <c r="KYZ135" s="277"/>
      <c r="KZA135" s="277"/>
      <c r="KZB135" s="277"/>
      <c r="KZC135" s="277"/>
      <c r="KZD135" s="277"/>
      <c r="KZE135" s="277"/>
      <c r="KZF135" s="277"/>
      <c r="KZG135" s="277"/>
      <c r="KZH135" s="277"/>
      <c r="KZI135" s="277"/>
      <c r="KZJ135" s="277"/>
      <c r="KZK135" s="277"/>
      <c r="KZL135" s="277"/>
      <c r="KZM135" s="277"/>
      <c r="KZN135" s="277"/>
      <c r="KZO135" s="277"/>
      <c r="KZP135" s="277"/>
      <c r="KZQ135" s="277"/>
      <c r="KZR135" s="277"/>
      <c r="KZS135" s="277"/>
      <c r="KZT135" s="277"/>
      <c r="KZU135" s="277"/>
      <c r="KZV135" s="277"/>
      <c r="KZW135" s="277"/>
      <c r="KZX135" s="277"/>
      <c r="KZY135" s="277"/>
      <c r="KZZ135" s="277"/>
      <c r="LAA135" s="277"/>
      <c r="LAB135" s="277"/>
      <c r="LAC135" s="277"/>
      <c r="LAD135" s="277"/>
      <c r="LAE135" s="277"/>
      <c r="LAF135" s="277"/>
      <c r="LAG135" s="277"/>
      <c r="LAH135" s="277"/>
      <c r="LAI135" s="277"/>
      <c r="LAJ135" s="277"/>
      <c r="LAK135" s="277"/>
      <c r="LAL135" s="277"/>
      <c r="LAM135" s="277"/>
      <c r="LAN135" s="277"/>
      <c r="LAO135" s="277"/>
      <c r="LAP135" s="277"/>
      <c r="LAQ135" s="277"/>
      <c r="LAR135" s="277"/>
      <c r="LAS135" s="277"/>
      <c r="LAT135" s="277"/>
      <c r="LAU135" s="277"/>
      <c r="LAV135" s="277"/>
      <c r="LAW135" s="277"/>
      <c r="LAX135" s="277"/>
      <c r="LAY135" s="277"/>
      <c r="LAZ135" s="277"/>
      <c r="LBA135" s="277"/>
      <c r="LBB135" s="277"/>
      <c r="LBC135" s="277"/>
      <c r="LBD135" s="277"/>
      <c r="LBE135" s="277"/>
      <c r="LBF135" s="277"/>
      <c r="LBG135" s="277"/>
      <c r="LBH135" s="277"/>
      <c r="LBI135" s="277"/>
      <c r="LBJ135" s="277"/>
      <c r="LBK135" s="277"/>
      <c r="LBL135" s="277"/>
      <c r="LBM135" s="277"/>
      <c r="LBN135" s="277"/>
      <c r="LBO135" s="277"/>
      <c r="LBP135" s="277"/>
      <c r="LBQ135" s="277"/>
      <c r="LBR135" s="277"/>
      <c r="LBS135" s="277"/>
      <c r="LBT135" s="277"/>
      <c r="LBU135" s="277"/>
      <c r="LBV135" s="277"/>
      <c r="LBW135" s="277"/>
      <c r="LBX135" s="277"/>
      <c r="LBY135" s="277"/>
      <c r="LBZ135" s="277"/>
      <c r="LCA135" s="277"/>
      <c r="LCB135" s="277"/>
      <c r="LCC135" s="277"/>
      <c r="LCD135" s="277"/>
      <c r="LCE135" s="277"/>
      <c r="LCF135" s="277"/>
      <c r="LCG135" s="277"/>
      <c r="LCH135" s="277"/>
      <c r="LCI135" s="277"/>
      <c r="LCJ135" s="277"/>
      <c r="LCK135" s="277"/>
      <c r="LCL135" s="277"/>
      <c r="LCM135" s="277"/>
      <c r="LCN135" s="277"/>
      <c r="LCO135" s="277"/>
      <c r="LCP135" s="277"/>
      <c r="LCQ135" s="277"/>
      <c r="LCR135" s="277"/>
      <c r="LCS135" s="277"/>
      <c r="LCT135" s="277"/>
      <c r="LCU135" s="277"/>
      <c r="LCV135" s="277"/>
      <c r="LCW135" s="277"/>
      <c r="LCX135" s="277"/>
      <c r="LCY135" s="277"/>
      <c r="LCZ135" s="277"/>
      <c r="LDA135" s="277"/>
      <c r="LDB135" s="277"/>
      <c r="LDC135" s="277"/>
      <c r="LDD135" s="277"/>
      <c r="LDE135" s="277"/>
      <c r="LDF135" s="277"/>
      <c r="LDG135" s="277"/>
      <c r="LDH135" s="277"/>
      <c r="LDI135" s="277"/>
      <c r="LDJ135" s="277"/>
      <c r="LDK135" s="277"/>
      <c r="LDL135" s="277"/>
      <c r="LDM135" s="277"/>
      <c r="LDN135" s="277"/>
      <c r="LDO135" s="277"/>
      <c r="LDP135" s="277"/>
      <c r="LDQ135" s="277"/>
      <c r="LDR135" s="277"/>
      <c r="LDS135" s="277"/>
      <c r="LDT135" s="277"/>
      <c r="LDU135" s="277"/>
      <c r="LDV135" s="277"/>
      <c r="LDW135" s="277"/>
      <c r="LDX135" s="277"/>
      <c r="LDY135" s="277"/>
      <c r="LDZ135" s="277"/>
      <c r="LEA135" s="277"/>
      <c r="LEB135" s="277"/>
      <c r="LEC135" s="277"/>
      <c r="LED135" s="277"/>
      <c r="LEE135" s="277"/>
      <c r="LEF135" s="277"/>
      <c r="LEG135" s="277"/>
      <c r="LEH135" s="277"/>
      <c r="LEI135" s="277"/>
      <c r="LEJ135" s="277"/>
      <c r="LEK135" s="277"/>
      <c r="LEL135" s="277"/>
      <c r="LEM135" s="277"/>
      <c r="LEN135" s="277"/>
      <c r="LEO135" s="277"/>
      <c r="LEP135" s="277"/>
      <c r="LEQ135" s="277"/>
      <c r="LER135" s="277"/>
      <c r="LES135" s="277"/>
      <c r="LET135" s="277"/>
      <c r="LEU135" s="277"/>
      <c r="LEV135" s="277"/>
      <c r="LEW135" s="277"/>
      <c r="LEX135" s="277"/>
      <c r="LEY135" s="277"/>
      <c r="LEZ135" s="277"/>
      <c r="LFA135" s="277"/>
      <c r="LFB135" s="277"/>
      <c r="LFC135" s="277"/>
      <c r="LFD135" s="277"/>
      <c r="LFE135" s="277"/>
      <c r="LFF135" s="277"/>
      <c r="LFG135" s="277"/>
      <c r="LFH135" s="277"/>
      <c r="LFI135" s="277"/>
      <c r="LFJ135" s="277"/>
      <c r="LFK135" s="277"/>
      <c r="LFL135" s="277"/>
      <c r="LFM135" s="277"/>
      <c r="LFN135" s="277"/>
      <c r="LFO135" s="277"/>
      <c r="LFP135" s="277"/>
      <c r="LFQ135" s="277"/>
      <c r="LFR135" s="277"/>
      <c r="LFS135" s="277"/>
      <c r="LFT135" s="277"/>
      <c r="LFU135" s="277"/>
      <c r="LFV135" s="277"/>
      <c r="LFW135" s="277"/>
      <c r="LFX135" s="277"/>
      <c r="LFY135" s="277"/>
      <c r="LFZ135" s="277"/>
      <c r="LGA135" s="277"/>
      <c r="LGB135" s="277"/>
      <c r="LGC135" s="277"/>
      <c r="LGD135" s="277"/>
      <c r="LGE135" s="277"/>
      <c r="LGF135" s="277"/>
      <c r="LGG135" s="277"/>
      <c r="LGH135" s="277"/>
      <c r="LGI135" s="277"/>
      <c r="LGJ135" s="277"/>
      <c r="LGK135" s="277"/>
      <c r="LGL135" s="277"/>
      <c r="LGM135" s="277"/>
      <c r="LGN135" s="277"/>
      <c r="LGO135" s="277"/>
      <c r="LGP135" s="277"/>
      <c r="LGQ135" s="277"/>
      <c r="LGR135" s="277"/>
      <c r="LGS135" s="277"/>
      <c r="LGT135" s="277"/>
      <c r="LGU135" s="277"/>
      <c r="LGV135" s="277"/>
      <c r="LGW135" s="277"/>
      <c r="LGX135" s="277"/>
      <c r="LGY135" s="277"/>
      <c r="LGZ135" s="277"/>
      <c r="LHA135" s="277"/>
      <c r="LHB135" s="277"/>
      <c r="LHC135" s="277"/>
      <c r="LHD135" s="277"/>
      <c r="LHE135" s="277"/>
      <c r="LHF135" s="277"/>
      <c r="LHG135" s="277"/>
      <c r="LHH135" s="277"/>
      <c r="LHI135" s="277"/>
      <c r="LHJ135" s="277"/>
      <c r="LHK135" s="277"/>
      <c r="LHL135" s="277"/>
      <c r="LHM135" s="277"/>
      <c r="LHN135" s="277"/>
      <c r="LHO135" s="277"/>
      <c r="LHP135" s="277"/>
      <c r="LHQ135" s="277"/>
      <c r="LHR135" s="277"/>
      <c r="LHS135" s="277"/>
      <c r="LHT135" s="277"/>
      <c r="LHU135" s="277"/>
      <c r="LHV135" s="277"/>
      <c r="LHW135" s="277"/>
      <c r="LHX135" s="277"/>
      <c r="LHY135" s="277"/>
      <c r="LHZ135" s="277"/>
      <c r="LIA135" s="277"/>
      <c r="LIB135" s="277"/>
      <c r="LIC135" s="277"/>
      <c r="LID135" s="277"/>
      <c r="LIE135" s="277"/>
      <c r="LIF135" s="277"/>
      <c r="LIG135" s="277"/>
      <c r="LIH135" s="277"/>
      <c r="LII135" s="277"/>
      <c r="LIJ135" s="277"/>
      <c r="LIK135" s="277"/>
      <c r="LIL135" s="277"/>
      <c r="LIM135" s="277"/>
      <c r="LIN135" s="277"/>
      <c r="LIO135" s="277"/>
      <c r="LIP135" s="277"/>
      <c r="LIQ135" s="277"/>
      <c r="LIR135" s="277"/>
      <c r="LIS135" s="277"/>
      <c r="LIT135" s="277"/>
      <c r="LIU135" s="277"/>
      <c r="LIV135" s="277"/>
      <c r="LIW135" s="277"/>
      <c r="LIX135" s="277"/>
      <c r="LIY135" s="277"/>
      <c r="LIZ135" s="277"/>
      <c r="LJA135" s="277"/>
      <c r="LJB135" s="277"/>
      <c r="LJC135" s="277"/>
      <c r="LJD135" s="277"/>
      <c r="LJE135" s="277"/>
      <c r="LJF135" s="277"/>
      <c r="LJG135" s="277"/>
      <c r="LJH135" s="277"/>
      <c r="LJI135" s="277"/>
      <c r="LJJ135" s="277"/>
      <c r="LJK135" s="277"/>
      <c r="LJL135" s="277"/>
      <c r="LJM135" s="277"/>
      <c r="LJN135" s="277"/>
      <c r="LJO135" s="277"/>
      <c r="LJP135" s="277"/>
      <c r="LJQ135" s="277"/>
      <c r="LJR135" s="277"/>
      <c r="LJS135" s="277"/>
      <c r="LJT135" s="277"/>
      <c r="LJU135" s="277"/>
      <c r="LJV135" s="277"/>
      <c r="LJW135" s="277"/>
      <c r="LJX135" s="277"/>
      <c r="LJY135" s="277"/>
      <c r="LJZ135" s="277"/>
      <c r="LKA135" s="277"/>
      <c r="LKB135" s="277"/>
      <c r="LKC135" s="277"/>
      <c r="LKD135" s="277"/>
      <c r="LKE135" s="277"/>
      <c r="LKF135" s="277"/>
      <c r="LKG135" s="277"/>
      <c r="LKH135" s="277"/>
      <c r="LKI135" s="277"/>
      <c r="LKJ135" s="277"/>
      <c r="LKK135" s="277"/>
      <c r="LKL135" s="277"/>
      <c r="LKM135" s="277"/>
      <c r="LKN135" s="277"/>
      <c r="LKO135" s="277"/>
      <c r="LKP135" s="277"/>
      <c r="LKQ135" s="277"/>
      <c r="LKR135" s="277"/>
      <c r="LKS135" s="277"/>
      <c r="LKT135" s="277"/>
      <c r="LKU135" s="277"/>
      <c r="LKV135" s="277"/>
      <c r="LKW135" s="277"/>
      <c r="LKX135" s="277"/>
      <c r="LKY135" s="277"/>
      <c r="LKZ135" s="277"/>
      <c r="LLA135" s="277"/>
      <c r="LLB135" s="277"/>
      <c r="LLC135" s="277"/>
      <c r="LLD135" s="277"/>
      <c r="LLE135" s="277"/>
      <c r="LLF135" s="277"/>
      <c r="LLG135" s="277"/>
      <c r="LLH135" s="277"/>
      <c r="LLI135" s="277"/>
      <c r="LLJ135" s="277"/>
      <c r="LLK135" s="277"/>
      <c r="LLL135" s="277"/>
      <c r="LLM135" s="277"/>
      <c r="LLN135" s="277"/>
      <c r="LLO135" s="277"/>
      <c r="LLP135" s="277"/>
      <c r="LLQ135" s="277"/>
      <c r="LLR135" s="277"/>
      <c r="LLS135" s="277"/>
      <c r="LLT135" s="277"/>
      <c r="LLU135" s="277"/>
      <c r="LLV135" s="277"/>
      <c r="LLW135" s="277"/>
      <c r="LLX135" s="277"/>
      <c r="LLY135" s="277"/>
      <c r="LLZ135" s="277"/>
      <c r="LMA135" s="277"/>
      <c r="LMB135" s="277"/>
      <c r="LMC135" s="277"/>
      <c r="LMD135" s="277"/>
      <c r="LME135" s="277"/>
      <c r="LMF135" s="277"/>
      <c r="LMG135" s="277"/>
      <c r="LMH135" s="277"/>
      <c r="LMI135" s="277"/>
      <c r="LMJ135" s="277"/>
      <c r="LMK135" s="277"/>
      <c r="LML135" s="277"/>
      <c r="LMM135" s="277"/>
      <c r="LMN135" s="277"/>
      <c r="LMO135" s="277"/>
      <c r="LMP135" s="277"/>
      <c r="LMQ135" s="277"/>
      <c r="LMR135" s="277"/>
      <c r="LMS135" s="277"/>
      <c r="LMT135" s="277"/>
      <c r="LMU135" s="277"/>
      <c r="LMV135" s="277"/>
      <c r="LMW135" s="277"/>
      <c r="LMX135" s="277"/>
      <c r="LMY135" s="277"/>
      <c r="LMZ135" s="277"/>
      <c r="LNA135" s="277"/>
      <c r="LNB135" s="277"/>
      <c r="LNC135" s="277"/>
      <c r="LND135" s="277"/>
      <c r="LNE135" s="277"/>
      <c r="LNF135" s="277"/>
      <c r="LNG135" s="277"/>
      <c r="LNH135" s="277"/>
      <c r="LNI135" s="277"/>
      <c r="LNJ135" s="277"/>
      <c r="LNK135" s="277"/>
      <c r="LNL135" s="277"/>
      <c r="LNM135" s="277"/>
      <c r="LNN135" s="277"/>
      <c r="LNO135" s="277"/>
      <c r="LNP135" s="277"/>
      <c r="LNQ135" s="277"/>
      <c r="LNR135" s="277"/>
      <c r="LNS135" s="277"/>
      <c r="LNT135" s="277"/>
      <c r="LNU135" s="277"/>
      <c r="LNV135" s="277"/>
      <c r="LNW135" s="277"/>
      <c r="LNX135" s="277"/>
      <c r="LNY135" s="277"/>
      <c r="LNZ135" s="277"/>
      <c r="LOA135" s="277"/>
      <c r="LOB135" s="277"/>
      <c r="LOC135" s="277"/>
      <c r="LOD135" s="277"/>
      <c r="LOE135" s="277"/>
      <c r="LOF135" s="277"/>
      <c r="LOG135" s="277"/>
      <c r="LOH135" s="277"/>
      <c r="LOI135" s="277"/>
      <c r="LOJ135" s="277"/>
      <c r="LOK135" s="277"/>
      <c r="LOL135" s="277"/>
      <c r="LOM135" s="277"/>
      <c r="LON135" s="277"/>
      <c r="LOO135" s="277"/>
      <c r="LOP135" s="277"/>
      <c r="LOQ135" s="277"/>
      <c r="LOR135" s="277"/>
      <c r="LOS135" s="277"/>
      <c r="LOT135" s="277"/>
      <c r="LOU135" s="277"/>
      <c r="LOV135" s="277"/>
      <c r="LOW135" s="277"/>
      <c r="LOX135" s="277"/>
      <c r="LOY135" s="277"/>
      <c r="LOZ135" s="277"/>
      <c r="LPA135" s="277"/>
      <c r="LPB135" s="277"/>
      <c r="LPC135" s="277"/>
      <c r="LPD135" s="277"/>
      <c r="LPE135" s="277"/>
      <c r="LPF135" s="277"/>
      <c r="LPG135" s="277"/>
      <c r="LPH135" s="277"/>
      <c r="LPI135" s="277"/>
      <c r="LPJ135" s="277"/>
      <c r="LPK135" s="277"/>
      <c r="LPL135" s="277"/>
      <c r="LPM135" s="277"/>
      <c r="LPN135" s="277"/>
      <c r="LPO135" s="277"/>
      <c r="LPP135" s="277"/>
      <c r="LPQ135" s="277"/>
      <c r="LPR135" s="277"/>
      <c r="LPS135" s="277"/>
      <c r="LPT135" s="277"/>
      <c r="LPU135" s="277"/>
      <c r="LPV135" s="277"/>
      <c r="LPW135" s="277"/>
      <c r="LPX135" s="277"/>
      <c r="LPY135" s="277"/>
      <c r="LPZ135" s="277"/>
      <c r="LQA135" s="277"/>
      <c r="LQB135" s="277"/>
      <c r="LQC135" s="277"/>
      <c r="LQD135" s="277"/>
      <c r="LQE135" s="277"/>
      <c r="LQF135" s="277"/>
      <c r="LQG135" s="277"/>
      <c r="LQH135" s="277"/>
      <c r="LQI135" s="277"/>
      <c r="LQJ135" s="277"/>
      <c r="LQK135" s="277"/>
      <c r="LQL135" s="277"/>
      <c r="LQM135" s="277"/>
      <c r="LQN135" s="277"/>
      <c r="LQO135" s="277"/>
      <c r="LQP135" s="277"/>
      <c r="LQQ135" s="277"/>
      <c r="LQR135" s="277"/>
      <c r="LQS135" s="277"/>
      <c r="LQT135" s="277"/>
      <c r="LQU135" s="277"/>
      <c r="LQV135" s="277"/>
      <c r="LQW135" s="277"/>
      <c r="LQX135" s="277"/>
      <c r="LQY135" s="277"/>
      <c r="LQZ135" s="277"/>
      <c r="LRA135" s="277"/>
      <c r="LRB135" s="277"/>
      <c r="LRC135" s="277"/>
      <c r="LRD135" s="277"/>
      <c r="LRE135" s="277"/>
      <c r="LRF135" s="277"/>
      <c r="LRG135" s="277"/>
      <c r="LRH135" s="277"/>
      <c r="LRI135" s="277"/>
      <c r="LRJ135" s="277"/>
      <c r="LRK135" s="277"/>
      <c r="LRL135" s="277"/>
      <c r="LRM135" s="277"/>
      <c r="LRN135" s="277"/>
      <c r="LRO135" s="277"/>
      <c r="LRP135" s="277"/>
      <c r="LRQ135" s="277"/>
      <c r="LRR135" s="277"/>
      <c r="LRS135" s="277"/>
      <c r="LRT135" s="277"/>
      <c r="LRU135" s="277"/>
      <c r="LRV135" s="277"/>
      <c r="LRW135" s="277"/>
      <c r="LRX135" s="277"/>
      <c r="LRY135" s="277"/>
      <c r="LRZ135" s="277"/>
      <c r="LSA135" s="277"/>
      <c r="LSB135" s="277"/>
      <c r="LSC135" s="277"/>
      <c r="LSD135" s="277"/>
      <c r="LSE135" s="277"/>
      <c r="LSF135" s="277"/>
      <c r="LSG135" s="277"/>
      <c r="LSH135" s="277"/>
      <c r="LSI135" s="277"/>
      <c r="LSJ135" s="277"/>
      <c r="LSK135" s="277"/>
      <c r="LSL135" s="277"/>
      <c r="LSM135" s="277"/>
      <c r="LSN135" s="277"/>
      <c r="LSO135" s="277"/>
      <c r="LSP135" s="277"/>
      <c r="LSQ135" s="277"/>
      <c r="LSR135" s="277"/>
      <c r="LSS135" s="277"/>
      <c r="LST135" s="277"/>
      <c r="LSU135" s="277"/>
      <c r="LSV135" s="277"/>
      <c r="LSW135" s="277"/>
      <c r="LSX135" s="277"/>
      <c r="LSY135" s="277"/>
      <c r="LSZ135" s="277"/>
      <c r="LTA135" s="277"/>
      <c r="LTB135" s="277"/>
      <c r="LTC135" s="277"/>
      <c r="LTD135" s="277"/>
      <c r="LTE135" s="277"/>
      <c r="LTF135" s="277"/>
      <c r="LTG135" s="277"/>
      <c r="LTH135" s="277"/>
      <c r="LTI135" s="277"/>
      <c r="LTJ135" s="277"/>
      <c r="LTK135" s="277"/>
      <c r="LTL135" s="277"/>
      <c r="LTM135" s="277"/>
      <c r="LTN135" s="277"/>
      <c r="LTO135" s="277"/>
      <c r="LTP135" s="277"/>
      <c r="LTQ135" s="277"/>
      <c r="LTR135" s="277"/>
      <c r="LTS135" s="277"/>
      <c r="LTT135" s="277"/>
      <c r="LTU135" s="277"/>
      <c r="LTV135" s="277"/>
      <c r="LTW135" s="277"/>
      <c r="LTX135" s="277"/>
      <c r="LTY135" s="277"/>
      <c r="LTZ135" s="277"/>
      <c r="LUA135" s="277"/>
      <c r="LUB135" s="277"/>
      <c r="LUC135" s="277"/>
      <c r="LUD135" s="277"/>
      <c r="LUE135" s="277"/>
      <c r="LUF135" s="277"/>
      <c r="LUG135" s="277"/>
      <c r="LUH135" s="277"/>
      <c r="LUI135" s="277"/>
      <c r="LUJ135" s="277"/>
      <c r="LUK135" s="277"/>
      <c r="LUL135" s="277"/>
      <c r="LUM135" s="277"/>
      <c r="LUN135" s="277"/>
      <c r="LUO135" s="277"/>
      <c r="LUP135" s="277"/>
      <c r="LUQ135" s="277"/>
      <c r="LUR135" s="277"/>
      <c r="LUS135" s="277"/>
      <c r="LUT135" s="277"/>
      <c r="LUU135" s="277"/>
      <c r="LUV135" s="277"/>
      <c r="LUW135" s="277"/>
      <c r="LUX135" s="277"/>
      <c r="LUY135" s="277"/>
      <c r="LUZ135" s="277"/>
      <c r="LVA135" s="277"/>
      <c r="LVB135" s="277"/>
      <c r="LVC135" s="277"/>
      <c r="LVD135" s="277"/>
      <c r="LVE135" s="277"/>
      <c r="LVF135" s="277"/>
      <c r="LVG135" s="277"/>
      <c r="LVH135" s="277"/>
      <c r="LVI135" s="277"/>
      <c r="LVJ135" s="277"/>
      <c r="LVK135" s="277"/>
      <c r="LVL135" s="277"/>
      <c r="LVM135" s="277"/>
      <c r="LVN135" s="277"/>
      <c r="LVO135" s="277"/>
      <c r="LVP135" s="277"/>
      <c r="LVQ135" s="277"/>
      <c r="LVR135" s="277"/>
      <c r="LVS135" s="277"/>
      <c r="LVT135" s="277"/>
      <c r="LVU135" s="277"/>
      <c r="LVV135" s="277"/>
      <c r="LVW135" s="277"/>
      <c r="LVX135" s="277"/>
      <c r="LVY135" s="277"/>
      <c r="LVZ135" s="277"/>
      <c r="LWA135" s="277"/>
      <c r="LWB135" s="277"/>
      <c r="LWC135" s="277"/>
      <c r="LWD135" s="277"/>
      <c r="LWE135" s="277"/>
      <c r="LWF135" s="277"/>
      <c r="LWG135" s="277"/>
      <c r="LWH135" s="277"/>
      <c r="LWI135" s="277"/>
      <c r="LWJ135" s="277"/>
      <c r="LWK135" s="277"/>
      <c r="LWL135" s="277"/>
      <c r="LWM135" s="277"/>
      <c r="LWN135" s="277"/>
      <c r="LWO135" s="277"/>
      <c r="LWP135" s="277"/>
      <c r="LWQ135" s="277"/>
      <c r="LWR135" s="277"/>
      <c r="LWS135" s="277"/>
      <c r="LWT135" s="277"/>
      <c r="LWU135" s="277"/>
      <c r="LWV135" s="277"/>
      <c r="LWW135" s="277"/>
      <c r="LWX135" s="277"/>
      <c r="LWY135" s="277"/>
      <c r="LWZ135" s="277"/>
      <c r="LXA135" s="277"/>
      <c r="LXB135" s="277"/>
      <c r="LXC135" s="277"/>
      <c r="LXD135" s="277"/>
      <c r="LXE135" s="277"/>
      <c r="LXF135" s="277"/>
      <c r="LXG135" s="277"/>
      <c r="LXH135" s="277"/>
      <c r="LXI135" s="277"/>
      <c r="LXJ135" s="277"/>
      <c r="LXK135" s="277"/>
      <c r="LXL135" s="277"/>
      <c r="LXM135" s="277"/>
      <c r="LXN135" s="277"/>
      <c r="LXO135" s="277"/>
      <c r="LXP135" s="277"/>
      <c r="LXQ135" s="277"/>
      <c r="LXR135" s="277"/>
      <c r="LXS135" s="277"/>
      <c r="LXT135" s="277"/>
      <c r="LXU135" s="277"/>
      <c r="LXV135" s="277"/>
      <c r="LXW135" s="277"/>
      <c r="LXX135" s="277"/>
      <c r="LXY135" s="277"/>
      <c r="LXZ135" s="277"/>
      <c r="LYA135" s="277"/>
      <c r="LYB135" s="277"/>
      <c r="LYC135" s="277"/>
      <c r="LYD135" s="277"/>
      <c r="LYE135" s="277"/>
      <c r="LYF135" s="277"/>
      <c r="LYG135" s="277"/>
      <c r="LYH135" s="277"/>
      <c r="LYI135" s="277"/>
      <c r="LYJ135" s="277"/>
      <c r="LYK135" s="277"/>
      <c r="LYL135" s="277"/>
      <c r="LYM135" s="277"/>
      <c r="LYN135" s="277"/>
      <c r="LYO135" s="277"/>
      <c r="LYP135" s="277"/>
      <c r="LYQ135" s="277"/>
      <c r="LYR135" s="277"/>
      <c r="LYS135" s="277"/>
      <c r="LYT135" s="277"/>
      <c r="LYU135" s="277"/>
      <c r="LYV135" s="277"/>
      <c r="LYW135" s="277"/>
      <c r="LYX135" s="277"/>
      <c r="LYY135" s="277"/>
      <c r="LYZ135" s="277"/>
      <c r="LZA135" s="277"/>
      <c r="LZB135" s="277"/>
      <c r="LZC135" s="277"/>
      <c r="LZD135" s="277"/>
      <c r="LZE135" s="277"/>
      <c r="LZF135" s="277"/>
      <c r="LZG135" s="277"/>
      <c r="LZH135" s="277"/>
      <c r="LZI135" s="277"/>
      <c r="LZJ135" s="277"/>
      <c r="LZK135" s="277"/>
      <c r="LZL135" s="277"/>
      <c r="LZM135" s="277"/>
      <c r="LZN135" s="277"/>
      <c r="LZO135" s="277"/>
      <c r="LZP135" s="277"/>
      <c r="LZQ135" s="277"/>
      <c r="LZR135" s="277"/>
      <c r="LZS135" s="277"/>
      <c r="LZT135" s="277"/>
      <c r="LZU135" s="277"/>
      <c r="LZV135" s="277"/>
      <c r="LZW135" s="277"/>
      <c r="LZX135" s="277"/>
      <c r="LZY135" s="277"/>
      <c r="LZZ135" s="277"/>
      <c r="MAA135" s="277"/>
      <c r="MAB135" s="277"/>
      <c r="MAC135" s="277"/>
      <c r="MAD135" s="277"/>
      <c r="MAE135" s="277"/>
      <c r="MAF135" s="277"/>
      <c r="MAG135" s="277"/>
      <c r="MAH135" s="277"/>
      <c r="MAI135" s="277"/>
      <c r="MAJ135" s="277"/>
      <c r="MAK135" s="277"/>
      <c r="MAL135" s="277"/>
      <c r="MAM135" s="277"/>
      <c r="MAN135" s="277"/>
      <c r="MAO135" s="277"/>
      <c r="MAP135" s="277"/>
      <c r="MAQ135" s="277"/>
      <c r="MAR135" s="277"/>
      <c r="MAS135" s="277"/>
      <c r="MAT135" s="277"/>
      <c r="MAU135" s="277"/>
      <c r="MAV135" s="277"/>
      <c r="MAW135" s="277"/>
      <c r="MAX135" s="277"/>
      <c r="MAY135" s="277"/>
      <c r="MAZ135" s="277"/>
      <c r="MBA135" s="277"/>
      <c r="MBB135" s="277"/>
      <c r="MBC135" s="277"/>
      <c r="MBD135" s="277"/>
      <c r="MBE135" s="277"/>
      <c r="MBF135" s="277"/>
      <c r="MBG135" s="277"/>
      <c r="MBH135" s="277"/>
      <c r="MBI135" s="277"/>
      <c r="MBJ135" s="277"/>
      <c r="MBK135" s="277"/>
      <c r="MBL135" s="277"/>
      <c r="MBM135" s="277"/>
      <c r="MBN135" s="277"/>
      <c r="MBO135" s="277"/>
      <c r="MBP135" s="277"/>
      <c r="MBQ135" s="277"/>
      <c r="MBR135" s="277"/>
      <c r="MBS135" s="277"/>
      <c r="MBT135" s="277"/>
      <c r="MBU135" s="277"/>
      <c r="MBV135" s="277"/>
      <c r="MBW135" s="277"/>
      <c r="MBX135" s="277"/>
      <c r="MBY135" s="277"/>
      <c r="MBZ135" s="277"/>
      <c r="MCA135" s="277"/>
      <c r="MCB135" s="277"/>
      <c r="MCC135" s="277"/>
      <c r="MCD135" s="277"/>
      <c r="MCE135" s="277"/>
      <c r="MCF135" s="277"/>
      <c r="MCG135" s="277"/>
      <c r="MCH135" s="277"/>
      <c r="MCI135" s="277"/>
      <c r="MCJ135" s="277"/>
      <c r="MCK135" s="277"/>
      <c r="MCL135" s="277"/>
      <c r="MCM135" s="277"/>
      <c r="MCN135" s="277"/>
      <c r="MCO135" s="277"/>
      <c r="MCP135" s="277"/>
      <c r="MCQ135" s="277"/>
      <c r="MCR135" s="277"/>
      <c r="MCS135" s="277"/>
      <c r="MCT135" s="277"/>
      <c r="MCU135" s="277"/>
      <c r="MCV135" s="277"/>
      <c r="MCW135" s="277"/>
      <c r="MCX135" s="277"/>
      <c r="MCY135" s="277"/>
      <c r="MCZ135" s="277"/>
      <c r="MDA135" s="277"/>
      <c r="MDB135" s="277"/>
      <c r="MDC135" s="277"/>
      <c r="MDD135" s="277"/>
      <c r="MDE135" s="277"/>
      <c r="MDF135" s="277"/>
      <c r="MDG135" s="277"/>
      <c r="MDH135" s="277"/>
      <c r="MDI135" s="277"/>
      <c r="MDJ135" s="277"/>
      <c r="MDK135" s="277"/>
      <c r="MDL135" s="277"/>
      <c r="MDM135" s="277"/>
      <c r="MDN135" s="277"/>
      <c r="MDO135" s="277"/>
      <c r="MDP135" s="277"/>
      <c r="MDQ135" s="277"/>
      <c r="MDR135" s="277"/>
      <c r="MDS135" s="277"/>
      <c r="MDT135" s="277"/>
      <c r="MDU135" s="277"/>
      <c r="MDV135" s="277"/>
      <c r="MDW135" s="277"/>
      <c r="MDX135" s="277"/>
      <c r="MDY135" s="277"/>
      <c r="MDZ135" s="277"/>
      <c r="MEA135" s="277"/>
      <c r="MEB135" s="277"/>
      <c r="MEC135" s="277"/>
      <c r="MED135" s="277"/>
      <c r="MEE135" s="277"/>
      <c r="MEF135" s="277"/>
      <c r="MEG135" s="277"/>
      <c r="MEH135" s="277"/>
      <c r="MEI135" s="277"/>
      <c r="MEJ135" s="277"/>
      <c r="MEK135" s="277"/>
      <c r="MEL135" s="277"/>
      <c r="MEM135" s="277"/>
      <c r="MEN135" s="277"/>
      <c r="MEO135" s="277"/>
      <c r="MEP135" s="277"/>
      <c r="MEQ135" s="277"/>
      <c r="MER135" s="277"/>
      <c r="MES135" s="277"/>
      <c r="MET135" s="277"/>
      <c r="MEU135" s="277"/>
      <c r="MEV135" s="277"/>
      <c r="MEW135" s="277"/>
      <c r="MEX135" s="277"/>
      <c r="MEY135" s="277"/>
      <c r="MEZ135" s="277"/>
      <c r="MFA135" s="277"/>
      <c r="MFB135" s="277"/>
      <c r="MFC135" s="277"/>
      <c r="MFD135" s="277"/>
      <c r="MFE135" s="277"/>
      <c r="MFF135" s="277"/>
      <c r="MFG135" s="277"/>
      <c r="MFH135" s="277"/>
      <c r="MFI135" s="277"/>
      <c r="MFJ135" s="277"/>
      <c r="MFK135" s="277"/>
      <c r="MFL135" s="277"/>
      <c r="MFM135" s="277"/>
      <c r="MFN135" s="277"/>
      <c r="MFO135" s="277"/>
      <c r="MFP135" s="277"/>
      <c r="MFQ135" s="277"/>
      <c r="MFR135" s="277"/>
      <c r="MFS135" s="277"/>
      <c r="MFT135" s="277"/>
      <c r="MFU135" s="277"/>
      <c r="MFV135" s="277"/>
      <c r="MFW135" s="277"/>
      <c r="MFX135" s="277"/>
      <c r="MFY135" s="277"/>
      <c r="MFZ135" s="277"/>
      <c r="MGA135" s="277"/>
      <c r="MGB135" s="277"/>
      <c r="MGC135" s="277"/>
      <c r="MGD135" s="277"/>
      <c r="MGE135" s="277"/>
      <c r="MGF135" s="277"/>
      <c r="MGG135" s="277"/>
      <c r="MGH135" s="277"/>
      <c r="MGI135" s="277"/>
      <c r="MGJ135" s="277"/>
      <c r="MGK135" s="277"/>
      <c r="MGL135" s="277"/>
      <c r="MGM135" s="277"/>
      <c r="MGN135" s="277"/>
      <c r="MGO135" s="277"/>
      <c r="MGP135" s="277"/>
      <c r="MGQ135" s="277"/>
      <c r="MGR135" s="277"/>
      <c r="MGS135" s="277"/>
      <c r="MGT135" s="277"/>
      <c r="MGU135" s="277"/>
      <c r="MGV135" s="277"/>
      <c r="MGW135" s="277"/>
      <c r="MGX135" s="277"/>
      <c r="MGY135" s="277"/>
      <c r="MGZ135" s="277"/>
      <c r="MHA135" s="277"/>
      <c r="MHB135" s="277"/>
      <c r="MHC135" s="277"/>
      <c r="MHD135" s="277"/>
      <c r="MHE135" s="277"/>
      <c r="MHF135" s="277"/>
      <c r="MHG135" s="277"/>
      <c r="MHH135" s="277"/>
      <c r="MHI135" s="277"/>
      <c r="MHJ135" s="277"/>
      <c r="MHK135" s="277"/>
      <c r="MHL135" s="277"/>
      <c r="MHM135" s="277"/>
      <c r="MHN135" s="277"/>
      <c r="MHO135" s="277"/>
      <c r="MHP135" s="277"/>
      <c r="MHQ135" s="277"/>
      <c r="MHR135" s="277"/>
      <c r="MHS135" s="277"/>
      <c r="MHT135" s="277"/>
      <c r="MHU135" s="277"/>
      <c r="MHV135" s="277"/>
      <c r="MHW135" s="277"/>
      <c r="MHX135" s="277"/>
      <c r="MHY135" s="277"/>
      <c r="MHZ135" s="277"/>
      <c r="MIA135" s="277"/>
      <c r="MIB135" s="277"/>
      <c r="MIC135" s="277"/>
      <c r="MID135" s="277"/>
      <c r="MIE135" s="277"/>
      <c r="MIF135" s="277"/>
      <c r="MIG135" s="277"/>
      <c r="MIH135" s="277"/>
      <c r="MII135" s="277"/>
      <c r="MIJ135" s="277"/>
      <c r="MIK135" s="277"/>
      <c r="MIL135" s="277"/>
      <c r="MIM135" s="277"/>
      <c r="MIN135" s="277"/>
      <c r="MIO135" s="277"/>
      <c r="MIP135" s="277"/>
      <c r="MIQ135" s="277"/>
      <c r="MIR135" s="277"/>
      <c r="MIS135" s="277"/>
      <c r="MIT135" s="277"/>
      <c r="MIU135" s="277"/>
      <c r="MIV135" s="277"/>
      <c r="MIW135" s="277"/>
      <c r="MIX135" s="277"/>
      <c r="MIY135" s="277"/>
      <c r="MIZ135" s="277"/>
      <c r="MJA135" s="277"/>
      <c r="MJB135" s="277"/>
      <c r="MJC135" s="277"/>
      <c r="MJD135" s="277"/>
      <c r="MJE135" s="277"/>
      <c r="MJF135" s="277"/>
      <c r="MJG135" s="277"/>
      <c r="MJH135" s="277"/>
      <c r="MJI135" s="277"/>
      <c r="MJJ135" s="277"/>
      <c r="MJK135" s="277"/>
      <c r="MJL135" s="277"/>
      <c r="MJM135" s="277"/>
      <c r="MJN135" s="277"/>
      <c r="MJO135" s="277"/>
      <c r="MJP135" s="277"/>
      <c r="MJQ135" s="277"/>
      <c r="MJR135" s="277"/>
      <c r="MJS135" s="277"/>
      <c r="MJT135" s="277"/>
      <c r="MJU135" s="277"/>
      <c r="MJV135" s="277"/>
      <c r="MJW135" s="277"/>
      <c r="MJX135" s="277"/>
      <c r="MJY135" s="277"/>
      <c r="MJZ135" s="277"/>
      <c r="MKA135" s="277"/>
      <c r="MKB135" s="277"/>
      <c r="MKC135" s="277"/>
      <c r="MKD135" s="277"/>
      <c r="MKE135" s="277"/>
      <c r="MKF135" s="277"/>
      <c r="MKG135" s="277"/>
      <c r="MKH135" s="277"/>
      <c r="MKI135" s="277"/>
      <c r="MKJ135" s="277"/>
      <c r="MKK135" s="277"/>
      <c r="MKL135" s="277"/>
      <c r="MKM135" s="277"/>
      <c r="MKN135" s="277"/>
      <c r="MKO135" s="277"/>
      <c r="MKP135" s="277"/>
      <c r="MKQ135" s="277"/>
      <c r="MKR135" s="277"/>
      <c r="MKS135" s="277"/>
      <c r="MKT135" s="277"/>
      <c r="MKU135" s="277"/>
      <c r="MKV135" s="277"/>
      <c r="MKW135" s="277"/>
      <c r="MKX135" s="277"/>
      <c r="MKY135" s="277"/>
      <c r="MKZ135" s="277"/>
      <c r="MLA135" s="277"/>
      <c r="MLB135" s="277"/>
      <c r="MLC135" s="277"/>
      <c r="MLD135" s="277"/>
      <c r="MLE135" s="277"/>
      <c r="MLF135" s="277"/>
      <c r="MLG135" s="277"/>
      <c r="MLH135" s="277"/>
      <c r="MLI135" s="277"/>
      <c r="MLJ135" s="277"/>
      <c r="MLK135" s="277"/>
      <c r="MLL135" s="277"/>
      <c r="MLM135" s="277"/>
      <c r="MLN135" s="277"/>
      <c r="MLO135" s="277"/>
      <c r="MLP135" s="277"/>
      <c r="MLQ135" s="277"/>
      <c r="MLR135" s="277"/>
      <c r="MLS135" s="277"/>
      <c r="MLT135" s="277"/>
      <c r="MLU135" s="277"/>
      <c r="MLV135" s="277"/>
      <c r="MLW135" s="277"/>
      <c r="MLX135" s="277"/>
      <c r="MLY135" s="277"/>
      <c r="MLZ135" s="277"/>
      <c r="MMA135" s="277"/>
      <c r="MMB135" s="277"/>
      <c r="MMC135" s="277"/>
      <c r="MMD135" s="277"/>
      <c r="MME135" s="277"/>
      <c r="MMF135" s="277"/>
      <c r="MMG135" s="277"/>
      <c r="MMH135" s="277"/>
      <c r="MMI135" s="277"/>
      <c r="MMJ135" s="277"/>
      <c r="MMK135" s="277"/>
      <c r="MML135" s="277"/>
      <c r="MMM135" s="277"/>
      <c r="MMN135" s="277"/>
      <c r="MMO135" s="277"/>
      <c r="MMP135" s="277"/>
      <c r="MMQ135" s="277"/>
      <c r="MMR135" s="277"/>
      <c r="MMS135" s="277"/>
      <c r="MMT135" s="277"/>
      <c r="MMU135" s="277"/>
      <c r="MMV135" s="277"/>
      <c r="MMW135" s="277"/>
      <c r="MMX135" s="277"/>
      <c r="MMY135" s="277"/>
      <c r="MMZ135" s="277"/>
      <c r="MNA135" s="277"/>
      <c r="MNB135" s="277"/>
      <c r="MNC135" s="277"/>
      <c r="MND135" s="277"/>
      <c r="MNE135" s="277"/>
      <c r="MNF135" s="277"/>
      <c r="MNG135" s="277"/>
      <c r="MNH135" s="277"/>
      <c r="MNI135" s="277"/>
      <c r="MNJ135" s="277"/>
      <c r="MNK135" s="277"/>
      <c r="MNL135" s="277"/>
      <c r="MNM135" s="277"/>
      <c r="MNN135" s="277"/>
      <c r="MNO135" s="277"/>
      <c r="MNP135" s="277"/>
      <c r="MNQ135" s="277"/>
      <c r="MNR135" s="277"/>
      <c r="MNS135" s="277"/>
      <c r="MNT135" s="277"/>
      <c r="MNU135" s="277"/>
      <c r="MNV135" s="277"/>
      <c r="MNW135" s="277"/>
      <c r="MNX135" s="277"/>
      <c r="MNY135" s="277"/>
      <c r="MNZ135" s="277"/>
      <c r="MOA135" s="277"/>
      <c r="MOB135" s="277"/>
      <c r="MOC135" s="277"/>
      <c r="MOD135" s="277"/>
      <c r="MOE135" s="277"/>
      <c r="MOF135" s="277"/>
      <c r="MOG135" s="277"/>
      <c r="MOH135" s="277"/>
      <c r="MOI135" s="277"/>
      <c r="MOJ135" s="277"/>
      <c r="MOK135" s="277"/>
      <c r="MOL135" s="277"/>
      <c r="MOM135" s="277"/>
      <c r="MON135" s="277"/>
      <c r="MOO135" s="277"/>
      <c r="MOP135" s="277"/>
      <c r="MOQ135" s="277"/>
      <c r="MOR135" s="277"/>
      <c r="MOS135" s="277"/>
      <c r="MOT135" s="277"/>
      <c r="MOU135" s="277"/>
      <c r="MOV135" s="277"/>
      <c r="MOW135" s="277"/>
      <c r="MOX135" s="277"/>
      <c r="MOY135" s="277"/>
      <c r="MOZ135" s="277"/>
      <c r="MPA135" s="277"/>
      <c r="MPB135" s="277"/>
      <c r="MPC135" s="277"/>
      <c r="MPD135" s="277"/>
      <c r="MPE135" s="277"/>
      <c r="MPF135" s="277"/>
      <c r="MPG135" s="277"/>
      <c r="MPH135" s="277"/>
      <c r="MPI135" s="277"/>
      <c r="MPJ135" s="277"/>
      <c r="MPK135" s="277"/>
      <c r="MPL135" s="277"/>
      <c r="MPM135" s="277"/>
      <c r="MPN135" s="277"/>
      <c r="MPO135" s="277"/>
      <c r="MPP135" s="277"/>
      <c r="MPQ135" s="277"/>
      <c r="MPR135" s="277"/>
      <c r="MPS135" s="277"/>
      <c r="MPT135" s="277"/>
      <c r="MPU135" s="277"/>
      <c r="MPV135" s="277"/>
      <c r="MPW135" s="277"/>
      <c r="MPX135" s="277"/>
      <c r="MPY135" s="277"/>
      <c r="MPZ135" s="277"/>
      <c r="MQA135" s="277"/>
      <c r="MQB135" s="277"/>
      <c r="MQC135" s="277"/>
      <c r="MQD135" s="277"/>
      <c r="MQE135" s="277"/>
      <c r="MQF135" s="277"/>
      <c r="MQG135" s="277"/>
      <c r="MQH135" s="277"/>
      <c r="MQI135" s="277"/>
      <c r="MQJ135" s="277"/>
      <c r="MQK135" s="277"/>
      <c r="MQL135" s="277"/>
      <c r="MQM135" s="277"/>
      <c r="MQN135" s="277"/>
      <c r="MQO135" s="277"/>
      <c r="MQP135" s="277"/>
      <c r="MQQ135" s="277"/>
      <c r="MQR135" s="277"/>
      <c r="MQS135" s="277"/>
      <c r="MQT135" s="277"/>
      <c r="MQU135" s="277"/>
      <c r="MQV135" s="277"/>
      <c r="MQW135" s="277"/>
      <c r="MQX135" s="277"/>
      <c r="MQY135" s="277"/>
      <c r="MQZ135" s="277"/>
      <c r="MRA135" s="277"/>
      <c r="MRB135" s="277"/>
      <c r="MRC135" s="277"/>
      <c r="MRD135" s="277"/>
      <c r="MRE135" s="277"/>
      <c r="MRF135" s="277"/>
      <c r="MRG135" s="277"/>
      <c r="MRH135" s="277"/>
      <c r="MRI135" s="277"/>
      <c r="MRJ135" s="277"/>
      <c r="MRK135" s="277"/>
      <c r="MRL135" s="277"/>
      <c r="MRM135" s="277"/>
      <c r="MRN135" s="277"/>
      <c r="MRO135" s="277"/>
      <c r="MRP135" s="277"/>
      <c r="MRQ135" s="277"/>
      <c r="MRR135" s="277"/>
      <c r="MRS135" s="277"/>
      <c r="MRT135" s="277"/>
      <c r="MRU135" s="277"/>
      <c r="MRV135" s="277"/>
      <c r="MRW135" s="277"/>
      <c r="MRX135" s="277"/>
      <c r="MRY135" s="277"/>
      <c r="MRZ135" s="277"/>
      <c r="MSA135" s="277"/>
      <c r="MSB135" s="277"/>
      <c r="MSC135" s="277"/>
      <c r="MSD135" s="277"/>
      <c r="MSE135" s="277"/>
      <c r="MSF135" s="277"/>
      <c r="MSG135" s="277"/>
      <c r="MSH135" s="277"/>
      <c r="MSI135" s="277"/>
      <c r="MSJ135" s="277"/>
      <c r="MSK135" s="277"/>
      <c r="MSL135" s="277"/>
      <c r="MSM135" s="277"/>
      <c r="MSN135" s="277"/>
      <c r="MSO135" s="277"/>
      <c r="MSP135" s="277"/>
      <c r="MSQ135" s="277"/>
      <c r="MSR135" s="277"/>
      <c r="MSS135" s="277"/>
      <c r="MST135" s="277"/>
      <c r="MSU135" s="277"/>
      <c r="MSV135" s="277"/>
      <c r="MSW135" s="277"/>
      <c r="MSX135" s="277"/>
      <c r="MSY135" s="277"/>
      <c r="MSZ135" s="277"/>
      <c r="MTA135" s="277"/>
      <c r="MTB135" s="277"/>
      <c r="MTC135" s="277"/>
      <c r="MTD135" s="277"/>
      <c r="MTE135" s="277"/>
      <c r="MTF135" s="277"/>
      <c r="MTG135" s="277"/>
      <c r="MTH135" s="277"/>
      <c r="MTI135" s="277"/>
      <c r="MTJ135" s="277"/>
      <c r="MTK135" s="277"/>
      <c r="MTL135" s="277"/>
      <c r="MTM135" s="277"/>
      <c r="MTN135" s="277"/>
      <c r="MTO135" s="277"/>
      <c r="MTP135" s="277"/>
      <c r="MTQ135" s="277"/>
      <c r="MTR135" s="277"/>
      <c r="MTS135" s="277"/>
      <c r="MTT135" s="277"/>
      <c r="MTU135" s="277"/>
      <c r="MTV135" s="277"/>
      <c r="MTW135" s="277"/>
      <c r="MTX135" s="277"/>
      <c r="MTY135" s="277"/>
      <c r="MTZ135" s="277"/>
      <c r="MUA135" s="277"/>
      <c r="MUB135" s="277"/>
      <c r="MUC135" s="277"/>
      <c r="MUD135" s="277"/>
      <c r="MUE135" s="277"/>
      <c r="MUF135" s="277"/>
      <c r="MUG135" s="277"/>
      <c r="MUH135" s="277"/>
      <c r="MUI135" s="277"/>
      <c r="MUJ135" s="277"/>
      <c r="MUK135" s="277"/>
      <c r="MUL135" s="277"/>
      <c r="MUM135" s="277"/>
      <c r="MUN135" s="277"/>
      <c r="MUO135" s="277"/>
      <c r="MUP135" s="277"/>
      <c r="MUQ135" s="277"/>
      <c r="MUR135" s="277"/>
      <c r="MUS135" s="277"/>
      <c r="MUT135" s="277"/>
      <c r="MUU135" s="277"/>
      <c r="MUV135" s="277"/>
      <c r="MUW135" s="277"/>
      <c r="MUX135" s="277"/>
      <c r="MUY135" s="277"/>
      <c r="MUZ135" s="277"/>
      <c r="MVA135" s="277"/>
      <c r="MVB135" s="277"/>
      <c r="MVC135" s="277"/>
      <c r="MVD135" s="277"/>
      <c r="MVE135" s="277"/>
      <c r="MVF135" s="277"/>
      <c r="MVG135" s="277"/>
      <c r="MVH135" s="277"/>
      <c r="MVI135" s="277"/>
      <c r="MVJ135" s="277"/>
      <c r="MVK135" s="277"/>
      <c r="MVL135" s="277"/>
      <c r="MVM135" s="277"/>
      <c r="MVN135" s="277"/>
      <c r="MVO135" s="277"/>
      <c r="MVP135" s="277"/>
      <c r="MVQ135" s="277"/>
      <c r="MVR135" s="277"/>
      <c r="MVS135" s="277"/>
      <c r="MVT135" s="277"/>
      <c r="MVU135" s="277"/>
      <c r="MVV135" s="277"/>
      <c r="MVW135" s="277"/>
      <c r="MVX135" s="277"/>
      <c r="MVY135" s="277"/>
      <c r="MVZ135" s="277"/>
      <c r="MWA135" s="277"/>
      <c r="MWB135" s="277"/>
      <c r="MWC135" s="277"/>
      <c r="MWD135" s="277"/>
      <c r="MWE135" s="277"/>
      <c r="MWF135" s="277"/>
      <c r="MWG135" s="277"/>
      <c r="MWH135" s="277"/>
      <c r="MWI135" s="277"/>
      <c r="MWJ135" s="277"/>
      <c r="MWK135" s="277"/>
      <c r="MWL135" s="277"/>
      <c r="MWM135" s="277"/>
      <c r="MWN135" s="277"/>
      <c r="MWO135" s="277"/>
      <c r="MWP135" s="277"/>
      <c r="MWQ135" s="277"/>
      <c r="MWR135" s="277"/>
      <c r="MWS135" s="277"/>
      <c r="MWT135" s="277"/>
      <c r="MWU135" s="277"/>
      <c r="MWV135" s="277"/>
      <c r="MWW135" s="277"/>
      <c r="MWX135" s="277"/>
      <c r="MWY135" s="277"/>
      <c r="MWZ135" s="277"/>
      <c r="MXA135" s="277"/>
      <c r="MXB135" s="277"/>
      <c r="MXC135" s="277"/>
      <c r="MXD135" s="277"/>
      <c r="MXE135" s="277"/>
      <c r="MXF135" s="277"/>
      <c r="MXG135" s="277"/>
      <c r="MXH135" s="277"/>
      <c r="MXI135" s="277"/>
      <c r="MXJ135" s="277"/>
      <c r="MXK135" s="277"/>
      <c r="MXL135" s="277"/>
      <c r="MXM135" s="277"/>
      <c r="MXN135" s="277"/>
      <c r="MXO135" s="277"/>
      <c r="MXP135" s="277"/>
      <c r="MXQ135" s="277"/>
      <c r="MXR135" s="277"/>
      <c r="MXS135" s="277"/>
      <c r="MXT135" s="277"/>
      <c r="MXU135" s="277"/>
      <c r="MXV135" s="277"/>
      <c r="MXW135" s="277"/>
      <c r="MXX135" s="277"/>
      <c r="MXY135" s="277"/>
      <c r="MXZ135" s="277"/>
      <c r="MYA135" s="277"/>
      <c r="MYB135" s="277"/>
      <c r="MYC135" s="277"/>
      <c r="MYD135" s="277"/>
      <c r="MYE135" s="277"/>
      <c r="MYF135" s="277"/>
      <c r="MYG135" s="277"/>
      <c r="MYH135" s="277"/>
      <c r="MYI135" s="277"/>
      <c r="MYJ135" s="277"/>
      <c r="MYK135" s="277"/>
      <c r="MYL135" s="277"/>
      <c r="MYM135" s="277"/>
      <c r="MYN135" s="277"/>
      <c r="MYO135" s="277"/>
      <c r="MYP135" s="277"/>
      <c r="MYQ135" s="277"/>
      <c r="MYR135" s="277"/>
      <c r="MYS135" s="277"/>
      <c r="MYT135" s="277"/>
      <c r="MYU135" s="277"/>
      <c r="MYV135" s="277"/>
      <c r="MYW135" s="277"/>
      <c r="MYX135" s="277"/>
      <c r="MYY135" s="277"/>
      <c r="MYZ135" s="277"/>
      <c r="MZA135" s="277"/>
      <c r="MZB135" s="277"/>
      <c r="MZC135" s="277"/>
      <c r="MZD135" s="277"/>
      <c r="MZE135" s="277"/>
      <c r="MZF135" s="277"/>
      <c r="MZG135" s="277"/>
      <c r="MZH135" s="277"/>
      <c r="MZI135" s="277"/>
      <c r="MZJ135" s="277"/>
      <c r="MZK135" s="277"/>
      <c r="MZL135" s="277"/>
      <c r="MZM135" s="277"/>
      <c r="MZN135" s="277"/>
      <c r="MZO135" s="277"/>
      <c r="MZP135" s="277"/>
      <c r="MZQ135" s="277"/>
      <c r="MZR135" s="277"/>
      <c r="MZS135" s="277"/>
      <c r="MZT135" s="277"/>
      <c r="MZU135" s="277"/>
      <c r="MZV135" s="277"/>
      <c r="MZW135" s="277"/>
      <c r="MZX135" s="277"/>
      <c r="MZY135" s="277"/>
      <c r="MZZ135" s="277"/>
      <c r="NAA135" s="277"/>
      <c r="NAB135" s="277"/>
      <c r="NAC135" s="277"/>
      <c r="NAD135" s="277"/>
      <c r="NAE135" s="277"/>
      <c r="NAF135" s="277"/>
      <c r="NAG135" s="277"/>
      <c r="NAH135" s="277"/>
      <c r="NAI135" s="277"/>
      <c r="NAJ135" s="277"/>
      <c r="NAK135" s="277"/>
      <c r="NAL135" s="277"/>
      <c r="NAM135" s="277"/>
      <c r="NAN135" s="277"/>
      <c r="NAO135" s="277"/>
      <c r="NAP135" s="277"/>
      <c r="NAQ135" s="277"/>
      <c r="NAR135" s="277"/>
      <c r="NAS135" s="277"/>
      <c r="NAT135" s="277"/>
      <c r="NAU135" s="277"/>
      <c r="NAV135" s="277"/>
      <c r="NAW135" s="277"/>
      <c r="NAX135" s="277"/>
      <c r="NAY135" s="277"/>
      <c r="NAZ135" s="277"/>
      <c r="NBA135" s="277"/>
      <c r="NBB135" s="277"/>
      <c r="NBC135" s="277"/>
      <c r="NBD135" s="277"/>
      <c r="NBE135" s="277"/>
      <c r="NBF135" s="277"/>
      <c r="NBG135" s="277"/>
      <c r="NBH135" s="277"/>
      <c r="NBI135" s="277"/>
      <c r="NBJ135" s="277"/>
      <c r="NBK135" s="277"/>
      <c r="NBL135" s="277"/>
      <c r="NBM135" s="277"/>
      <c r="NBN135" s="277"/>
      <c r="NBO135" s="277"/>
      <c r="NBP135" s="277"/>
      <c r="NBQ135" s="277"/>
      <c r="NBR135" s="277"/>
      <c r="NBS135" s="277"/>
      <c r="NBT135" s="277"/>
      <c r="NBU135" s="277"/>
      <c r="NBV135" s="277"/>
      <c r="NBW135" s="277"/>
      <c r="NBX135" s="277"/>
      <c r="NBY135" s="277"/>
      <c r="NBZ135" s="277"/>
      <c r="NCA135" s="277"/>
      <c r="NCB135" s="277"/>
      <c r="NCC135" s="277"/>
      <c r="NCD135" s="277"/>
      <c r="NCE135" s="277"/>
      <c r="NCF135" s="277"/>
      <c r="NCG135" s="277"/>
      <c r="NCH135" s="277"/>
      <c r="NCI135" s="277"/>
      <c r="NCJ135" s="277"/>
      <c r="NCK135" s="277"/>
      <c r="NCL135" s="277"/>
      <c r="NCM135" s="277"/>
      <c r="NCN135" s="277"/>
      <c r="NCO135" s="277"/>
      <c r="NCP135" s="277"/>
      <c r="NCQ135" s="277"/>
      <c r="NCR135" s="277"/>
      <c r="NCS135" s="277"/>
      <c r="NCT135" s="277"/>
      <c r="NCU135" s="277"/>
      <c r="NCV135" s="277"/>
      <c r="NCW135" s="277"/>
      <c r="NCX135" s="277"/>
      <c r="NCY135" s="277"/>
      <c r="NCZ135" s="277"/>
      <c r="NDA135" s="277"/>
      <c r="NDB135" s="277"/>
      <c r="NDC135" s="277"/>
      <c r="NDD135" s="277"/>
      <c r="NDE135" s="277"/>
      <c r="NDF135" s="277"/>
      <c r="NDG135" s="277"/>
      <c r="NDH135" s="277"/>
      <c r="NDI135" s="277"/>
      <c r="NDJ135" s="277"/>
      <c r="NDK135" s="277"/>
      <c r="NDL135" s="277"/>
      <c r="NDM135" s="277"/>
      <c r="NDN135" s="277"/>
      <c r="NDO135" s="277"/>
      <c r="NDP135" s="277"/>
      <c r="NDQ135" s="277"/>
      <c r="NDR135" s="277"/>
      <c r="NDS135" s="277"/>
      <c r="NDT135" s="277"/>
      <c r="NDU135" s="277"/>
      <c r="NDV135" s="277"/>
      <c r="NDW135" s="277"/>
      <c r="NDX135" s="277"/>
      <c r="NDY135" s="277"/>
      <c r="NDZ135" s="277"/>
      <c r="NEA135" s="277"/>
      <c r="NEB135" s="277"/>
      <c r="NEC135" s="277"/>
      <c r="NED135" s="277"/>
      <c r="NEE135" s="277"/>
      <c r="NEF135" s="277"/>
      <c r="NEG135" s="277"/>
      <c r="NEH135" s="277"/>
      <c r="NEI135" s="277"/>
      <c r="NEJ135" s="277"/>
      <c r="NEK135" s="277"/>
      <c r="NEL135" s="277"/>
      <c r="NEM135" s="277"/>
      <c r="NEN135" s="277"/>
      <c r="NEO135" s="277"/>
      <c r="NEP135" s="277"/>
      <c r="NEQ135" s="277"/>
      <c r="NER135" s="277"/>
      <c r="NES135" s="277"/>
      <c r="NET135" s="277"/>
      <c r="NEU135" s="277"/>
      <c r="NEV135" s="277"/>
      <c r="NEW135" s="277"/>
      <c r="NEX135" s="277"/>
      <c r="NEY135" s="277"/>
      <c r="NEZ135" s="277"/>
      <c r="NFA135" s="277"/>
      <c r="NFB135" s="277"/>
      <c r="NFC135" s="277"/>
      <c r="NFD135" s="277"/>
      <c r="NFE135" s="277"/>
      <c r="NFF135" s="277"/>
      <c r="NFG135" s="277"/>
      <c r="NFH135" s="277"/>
      <c r="NFI135" s="277"/>
      <c r="NFJ135" s="277"/>
      <c r="NFK135" s="277"/>
      <c r="NFL135" s="277"/>
      <c r="NFM135" s="277"/>
      <c r="NFN135" s="277"/>
      <c r="NFO135" s="277"/>
      <c r="NFP135" s="277"/>
      <c r="NFQ135" s="277"/>
      <c r="NFR135" s="277"/>
      <c r="NFS135" s="277"/>
      <c r="NFT135" s="277"/>
      <c r="NFU135" s="277"/>
      <c r="NFV135" s="277"/>
      <c r="NFW135" s="277"/>
      <c r="NFX135" s="277"/>
      <c r="NFY135" s="277"/>
      <c r="NFZ135" s="277"/>
      <c r="NGA135" s="277"/>
      <c r="NGB135" s="277"/>
      <c r="NGC135" s="277"/>
      <c r="NGD135" s="277"/>
      <c r="NGE135" s="277"/>
      <c r="NGF135" s="277"/>
      <c r="NGG135" s="277"/>
      <c r="NGH135" s="277"/>
      <c r="NGI135" s="277"/>
      <c r="NGJ135" s="277"/>
      <c r="NGK135" s="277"/>
      <c r="NGL135" s="277"/>
      <c r="NGM135" s="277"/>
      <c r="NGN135" s="277"/>
      <c r="NGO135" s="277"/>
      <c r="NGP135" s="277"/>
      <c r="NGQ135" s="277"/>
      <c r="NGR135" s="277"/>
      <c r="NGS135" s="277"/>
      <c r="NGT135" s="277"/>
      <c r="NGU135" s="277"/>
      <c r="NGV135" s="277"/>
      <c r="NGW135" s="277"/>
      <c r="NGX135" s="277"/>
      <c r="NGY135" s="277"/>
      <c r="NGZ135" s="277"/>
      <c r="NHA135" s="277"/>
      <c r="NHB135" s="277"/>
      <c r="NHC135" s="277"/>
      <c r="NHD135" s="277"/>
      <c r="NHE135" s="277"/>
      <c r="NHF135" s="277"/>
      <c r="NHG135" s="277"/>
      <c r="NHH135" s="277"/>
      <c r="NHI135" s="277"/>
      <c r="NHJ135" s="277"/>
      <c r="NHK135" s="277"/>
      <c r="NHL135" s="277"/>
      <c r="NHM135" s="277"/>
      <c r="NHN135" s="277"/>
      <c r="NHO135" s="277"/>
      <c r="NHP135" s="277"/>
      <c r="NHQ135" s="277"/>
      <c r="NHR135" s="277"/>
      <c r="NHS135" s="277"/>
      <c r="NHT135" s="277"/>
      <c r="NHU135" s="277"/>
      <c r="NHV135" s="277"/>
      <c r="NHW135" s="277"/>
      <c r="NHX135" s="277"/>
      <c r="NHY135" s="277"/>
      <c r="NHZ135" s="277"/>
      <c r="NIA135" s="277"/>
      <c r="NIB135" s="277"/>
      <c r="NIC135" s="277"/>
      <c r="NID135" s="277"/>
      <c r="NIE135" s="277"/>
      <c r="NIF135" s="277"/>
      <c r="NIG135" s="277"/>
      <c r="NIH135" s="277"/>
      <c r="NII135" s="277"/>
      <c r="NIJ135" s="277"/>
      <c r="NIK135" s="277"/>
      <c r="NIL135" s="277"/>
      <c r="NIM135" s="277"/>
      <c r="NIN135" s="277"/>
      <c r="NIO135" s="277"/>
      <c r="NIP135" s="277"/>
      <c r="NIQ135" s="277"/>
      <c r="NIR135" s="277"/>
      <c r="NIS135" s="277"/>
      <c r="NIT135" s="277"/>
      <c r="NIU135" s="277"/>
      <c r="NIV135" s="277"/>
      <c r="NIW135" s="277"/>
      <c r="NIX135" s="277"/>
      <c r="NIY135" s="277"/>
      <c r="NIZ135" s="277"/>
      <c r="NJA135" s="277"/>
      <c r="NJB135" s="277"/>
      <c r="NJC135" s="277"/>
      <c r="NJD135" s="277"/>
      <c r="NJE135" s="277"/>
      <c r="NJF135" s="277"/>
      <c r="NJG135" s="277"/>
      <c r="NJH135" s="277"/>
      <c r="NJI135" s="277"/>
      <c r="NJJ135" s="277"/>
      <c r="NJK135" s="277"/>
      <c r="NJL135" s="277"/>
      <c r="NJM135" s="277"/>
      <c r="NJN135" s="277"/>
      <c r="NJO135" s="277"/>
      <c r="NJP135" s="277"/>
      <c r="NJQ135" s="277"/>
      <c r="NJR135" s="277"/>
      <c r="NJS135" s="277"/>
      <c r="NJT135" s="277"/>
      <c r="NJU135" s="277"/>
      <c r="NJV135" s="277"/>
      <c r="NJW135" s="277"/>
      <c r="NJX135" s="277"/>
      <c r="NJY135" s="277"/>
      <c r="NJZ135" s="277"/>
      <c r="NKA135" s="277"/>
      <c r="NKB135" s="277"/>
      <c r="NKC135" s="277"/>
      <c r="NKD135" s="277"/>
      <c r="NKE135" s="277"/>
      <c r="NKF135" s="277"/>
      <c r="NKG135" s="277"/>
      <c r="NKH135" s="277"/>
      <c r="NKI135" s="277"/>
      <c r="NKJ135" s="277"/>
      <c r="NKK135" s="277"/>
      <c r="NKL135" s="277"/>
      <c r="NKM135" s="277"/>
      <c r="NKN135" s="277"/>
      <c r="NKO135" s="277"/>
      <c r="NKP135" s="277"/>
      <c r="NKQ135" s="277"/>
      <c r="NKR135" s="277"/>
      <c r="NKS135" s="277"/>
      <c r="NKT135" s="277"/>
      <c r="NKU135" s="277"/>
      <c r="NKV135" s="277"/>
      <c r="NKW135" s="277"/>
      <c r="NKX135" s="277"/>
      <c r="NKY135" s="277"/>
      <c r="NKZ135" s="277"/>
      <c r="NLA135" s="277"/>
      <c r="NLB135" s="277"/>
      <c r="NLC135" s="277"/>
      <c r="NLD135" s="277"/>
      <c r="NLE135" s="277"/>
      <c r="NLF135" s="277"/>
      <c r="NLG135" s="277"/>
      <c r="NLH135" s="277"/>
      <c r="NLI135" s="277"/>
      <c r="NLJ135" s="277"/>
      <c r="NLK135" s="277"/>
      <c r="NLL135" s="277"/>
      <c r="NLM135" s="277"/>
      <c r="NLN135" s="277"/>
      <c r="NLO135" s="277"/>
      <c r="NLP135" s="277"/>
      <c r="NLQ135" s="277"/>
      <c r="NLR135" s="277"/>
      <c r="NLS135" s="277"/>
      <c r="NLT135" s="277"/>
      <c r="NLU135" s="277"/>
      <c r="NLV135" s="277"/>
      <c r="NLW135" s="277"/>
      <c r="NLX135" s="277"/>
      <c r="NLY135" s="277"/>
      <c r="NLZ135" s="277"/>
      <c r="NMA135" s="277"/>
      <c r="NMB135" s="277"/>
      <c r="NMC135" s="277"/>
      <c r="NMD135" s="277"/>
      <c r="NME135" s="277"/>
      <c r="NMF135" s="277"/>
      <c r="NMG135" s="277"/>
      <c r="NMH135" s="277"/>
      <c r="NMI135" s="277"/>
      <c r="NMJ135" s="277"/>
      <c r="NMK135" s="277"/>
      <c r="NML135" s="277"/>
      <c r="NMM135" s="277"/>
      <c r="NMN135" s="277"/>
      <c r="NMO135" s="277"/>
      <c r="NMP135" s="277"/>
      <c r="NMQ135" s="277"/>
      <c r="NMR135" s="277"/>
      <c r="NMS135" s="277"/>
      <c r="NMT135" s="277"/>
      <c r="NMU135" s="277"/>
      <c r="NMV135" s="277"/>
      <c r="NMW135" s="277"/>
      <c r="NMX135" s="277"/>
      <c r="NMY135" s="277"/>
      <c r="NMZ135" s="277"/>
      <c r="NNA135" s="277"/>
      <c r="NNB135" s="277"/>
      <c r="NNC135" s="277"/>
      <c r="NND135" s="277"/>
      <c r="NNE135" s="277"/>
      <c r="NNF135" s="277"/>
      <c r="NNG135" s="277"/>
      <c r="NNH135" s="277"/>
      <c r="NNI135" s="277"/>
      <c r="NNJ135" s="277"/>
      <c r="NNK135" s="277"/>
      <c r="NNL135" s="277"/>
      <c r="NNM135" s="277"/>
      <c r="NNN135" s="277"/>
      <c r="NNO135" s="277"/>
      <c r="NNP135" s="277"/>
      <c r="NNQ135" s="277"/>
      <c r="NNR135" s="277"/>
      <c r="NNS135" s="277"/>
      <c r="NNT135" s="277"/>
      <c r="NNU135" s="277"/>
      <c r="NNV135" s="277"/>
      <c r="NNW135" s="277"/>
      <c r="NNX135" s="277"/>
      <c r="NNY135" s="277"/>
      <c r="NNZ135" s="277"/>
      <c r="NOA135" s="277"/>
      <c r="NOB135" s="277"/>
      <c r="NOC135" s="277"/>
      <c r="NOD135" s="277"/>
      <c r="NOE135" s="277"/>
      <c r="NOF135" s="277"/>
      <c r="NOG135" s="277"/>
      <c r="NOH135" s="277"/>
      <c r="NOI135" s="277"/>
      <c r="NOJ135" s="277"/>
      <c r="NOK135" s="277"/>
      <c r="NOL135" s="277"/>
      <c r="NOM135" s="277"/>
      <c r="NON135" s="277"/>
      <c r="NOO135" s="277"/>
      <c r="NOP135" s="277"/>
      <c r="NOQ135" s="277"/>
      <c r="NOR135" s="277"/>
      <c r="NOS135" s="277"/>
      <c r="NOT135" s="277"/>
      <c r="NOU135" s="277"/>
      <c r="NOV135" s="277"/>
      <c r="NOW135" s="277"/>
      <c r="NOX135" s="277"/>
      <c r="NOY135" s="277"/>
      <c r="NOZ135" s="277"/>
      <c r="NPA135" s="277"/>
      <c r="NPB135" s="277"/>
      <c r="NPC135" s="277"/>
      <c r="NPD135" s="277"/>
      <c r="NPE135" s="277"/>
      <c r="NPF135" s="277"/>
      <c r="NPG135" s="277"/>
      <c r="NPH135" s="277"/>
      <c r="NPI135" s="277"/>
      <c r="NPJ135" s="277"/>
      <c r="NPK135" s="277"/>
      <c r="NPL135" s="277"/>
      <c r="NPM135" s="277"/>
      <c r="NPN135" s="277"/>
      <c r="NPO135" s="277"/>
      <c r="NPP135" s="277"/>
      <c r="NPQ135" s="277"/>
      <c r="NPR135" s="277"/>
      <c r="NPS135" s="277"/>
      <c r="NPT135" s="277"/>
      <c r="NPU135" s="277"/>
      <c r="NPV135" s="277"/>
      <c r="NPW135" s="277"/>
      <c r="NPX135" s="277"/>
      <c r="NPY135" s="277"/>
      <c r="NPZ135" s="277"/>
      <c r="NQA135" s="277"/>
      <c r="NQB135" s="277"/>
      <c r="NQC135" s="277"/>
      <c r="NQD135" s="277"/>
      <c r="NQE135" s="277"/>
      <c r="NQF135" s="277"/>
      <c r="NQG135" s="277"/>
      <c r="NQH135" s="277"/>
      <c r="NQI135" s="277"/>
      <c r="NQJ135" s="277"/>
      <c r="NQK135" s="277"/>
      <c r="NQL135" s="277"/>
      <c r="NQM135" s="277"/>
      <c r="NQN135" s="277"/>
      <c r="NQO135" s="277"/>
      <c r="NQP135" s="277"/>
      <c r="NQQ135" s="277"/>
      <c r="NQR135" s="277"/>
      <c r="NQS135" s="277"/>
      <c r="NQT135" s="277"/>
      <c r="NQU135" s="277"/>
      <c r="NQV135" s="277"/>
      <c r="NQW135" s="277"/>
      <c r="NQX135" s="277"/>
      <c r="NQY135" s="277"/>
      <c r="NQZ135" s="277"/>
      <c r="NRA135" s="277"/>
      <c r="NRB135" s="277"/>
      <c r="NRC135" s="277"/>
      <c r="NRD135" s="277"/>
      <c r="NRE135" s="277"/>
      <c r="NRF135" s="277"/>
      <c r="NRG135" s="277"/>
      <c r="NRH135" s="277"/>
      <c r="NRI135" s="277"/>
      <c r="NRJ135" s="277"/>
      <c r="NRK135" s="277"/>
      <c r="NRL135" s="277"/>
      <c r="NRM135" s="277"/>
      <c r="NRN135" s="277"/>
      <c r="NRO135" s="277"/>
      <c r="NRP135" s="277"/>
      <c r="NRQ135" s="277"/>
      <c r="NRR135" s="277"/>
      <c r="NRS135" s="277"/>
      <c r="NRT135" s="277"/>
      <c r="NRU135" s="277"/>
      <c r="NRV135" s="277"/>
      <c r="NRW135" s="277"/>
      <c r="NRX135" s="277"/>
      <c r="NRY135" s="277"/>
      <c r="NRZ135" s="277"/>
      <c r="NSA135" s="277"/>
      <c r="NSB135" s="277"/>
      <c r="NSC135" s="277"/>
      <c r="NSD135" s="277"/>
      <c r="NSE135" s="277"/>
      <c r="NSF135" s="277"/>
      <c r="NSG135" s="277"/>
      <c r="NSH135" s="277"/>
      <c r="NSI135" s="277"/>
      <c r="NSJ135" s="277"/>
      <c r="NSK135" s="277"/>
      <c r="NSL135" s="277"/>
      <c r="NSM135" s="277"/>
      <c r="NSN135" s="277"/>
      <c r="NSO135" s="277"/>
      <c r="NSP135" s="277"/>
      <c r="NSQ135" s="277"/>
      <c r="NSR135" s="277"/>
      <c r="NSS135" s="277"/>
      <c r="NST135" s="277"/>
      <c r="NSU135" s="277"/>
      <c r="NSV135" s="277"/>
      <c r="NSW135" s="277"/>
      <c r="NSX135" s="277"/>
      <c r="NSY135" s="277"/>
      <c r="NSZ135" s="277"/>
      <c r="NTA135" s="277"/>
      <c r="NTB135" s="277"/>
      <c r="NTC135" s="277"/>
      <c r="NTD135" s="277"/>
      <c r="NTE135" s="277"/>
      <c r="NTF135" s="277"/>
      <c r="NTG135" s="277"/>
      <c r="NTH135" s="277"/>
      <c r="NTI135" s="277"/>
      <c r="NTJ135" s="277"/>
      <c r="NTK135" s="277"/>
      <c r="NTL135" s="277"/>
      <c r="NTM135" s="277"/>
      <c r="NTN135" s="277"/>
      <c r="NTO135" s="277"/>
      <c r="NTP135" s="277"/>
      <c r="NTQ135" s="277"/>
      <c r="NTR135" s="277"/>
      <c r="NTS135" s="277"/>
      <c r="NTT135" s="277"/>
      <c r="NTU135" s="277"/>
      <c r="NTV135" s="277"/>
      <c r="NTW135" s="277"/>
      <c r="NTX135" s="277"/>
      <c r="NTY135" s="277"/>
      <c r="NTZ135" s="277"/>
      <c r="NUA135" s="277"/>
      <c r="NUB135" s="277"/>
      <c r="NUC135" s="277"/>
      <c r="NUD135" s="277"/>
      <c r="NUE135" s="277"/>
      <c r="NUF135" s="277"/>
      <c r="NUG135" s="277"/>
      <c r="NUH135" s="277"/>
      <c r="NUI135" s="277"/>
      <c r="NUJ135" s="277"/>
      <c r="NUK135" s="277"/>
      <c r="NUL135" s="277"/>
      <c r="NUM135" s="277"/>
      <c r="NUN135" s="277"/>
      <c r="NUO135" s="277"/>
      <c r="NUP135" s="277"/>
      <c r="NUQ135" s="277"/>
      <c r="NUR135" s="277"/>
      <c r="NUS135" s="277"/>
      <c r="NUT135" s="277"/>
      <c r="NUU135" s="277"/>
      <c r="NUV135" s="277"/>
      <c r="NUW135" s="277"/>
      <c r="NUX135" s="277"/>
      <c r="NUY135" s="277"/>
      <c r="NUZ135" s="277"/>
      <c r="NVA135" s="277"/>
      <c r="NVB135" s="277"/>
      <c r="NVC135" s="277"/>
      <c r="NVD135" s="277"/>
      <c r="NVE135" s="277"/>
      <c r="NVF135" s="277"/>
      <c r="NVG135" s="277"/>
      <c r="NVH135" s="277"/>
      <c r="NVI135" s="277"/>
      <c r="NVJ135" s="277"/>
      <c r="NVK135" s="277"/>
      <c r="NVL135" s="277"/>
      <c r="NVM135" s="277"/>
      <c r="NVN135" s="277"/>
      <c r="NVO135" s="277"/>
      <c r="NVP135" s="277"/>
      <c r="NVQ135" s="277"/>
      <c r="NVR135" s="277"/>
      <c r="NVS135" s="277"/>
      <c r="NVT135" s="277"/>
      <c r="NVU135" s="277"/>
      <c r="NVV135" s="277"/>
      <c r="NVW135" s="277"/>
      <c r="NVX135" s="277"/>
      <c r="NVY135" s="277"/>
      <c r="NVZ135" s="277"/>
      <c r="NWA135" s="277"/>
      <c r="NWB135" s="277"/>
      <c r="NWC135" s="277"/>
      <c r="NWD135" s="277"/>
      <c r="NWE135" s="277"/>
      <c r="NWF135" s="277"/>
      <c r="NWG135" s="277"/>
      <c r="NWH135" s="277"/>
      <c r="NWI135" s="277"/>
      <c r="NWJ135" s="277"/>
      <c r="NWK135" s="277"/>
      <c r="NWL135" s="277"/>
      <c r="NWM135" s="277"/>
      <c r="NWN135" s="277"/>
      <c r="NWO135" s="277"/>
      <c r="NWP135" s="277"/>
      <c r="NWQ135" s="277"/>
      <c r="NWR135" s="277"/>
      <c r="NWS135" s="277"/>
      <c r="NWT135" s="277"/>
      <c r="NWU135" s="277"/>
      <c r="NWV135" s="277"/>
      <c r="NWW135" s="277"/>
      <c r="NWX135" s="277"/>
      <c r="NWY135" s="277"/>
      <c r="NWZ135" s="277"/>
      <c r="NXA135" s="277"/>
      <c r="NXB135" s="277"/>
      <c r="NXC135" s="277"/>
      <c r="NXD135" s="277"/>
      <c r="NXE135" s="277"/>
      <c r="NXF135" s="277"/>
      <c r="NXG135" s="277"/>
      <c r="NXH135" s="277"/>
      <c r="NXI135" s="277"/>
      <c r="NXJ135" s="277"/>
      <c r="NXK135" s="277"/>
      <c r="NXL135" s="277"/>
      <c r="NXM135" s="277"/>
      <c r="NXN135" s="277"/>
      <c r="NXO135" s="277"/>
      <c r="NXP135" s="277"/>
      <c r="NXQ135" s="277"/>
      <c r="NXR135" s="277"/>
      <c r="NXS135" s="277"/>
      <c r="NXT135" s="277"/>
      <c r="NXU135" s="277"/>
      <c r="NXV135" s="277"/>
      <c r="NXW135" s="277"/>
      <c r="NXX135" s="277"/>
      <c r="NXY135" s="277"/>
      <c r="NXZ135" s="277"/>
      <c r="NYA135" s="277"/>
      <c r="NYB135" s="277"/>
      <c r="NYC135" s="277"/>
      <c r="NYD135" s="277"/>
      <c r="NYE135" s="277"/>
      <c r="NYF135" s="277"/>
      <c r="NYG135" s="277"/>
      <c r="NYH135" s="277"/>
      <c r="NYI135" s="277"/>
      <c r="NYJ135" s="277"/>
      <c r="NYK135" s="277"/>
      <c r="NYL135" s="277"/>
      <c r="NYM135" s="277"/>
      <c r="NYN135" s="277"/>
      <c r="NYO135" s="277"/>
      <c r="NYP135" s="277"/>
      <c r="NYQ135" s="277"/>
      <c r="NYR135" s="277"/>
      <c r="NYS135" s="277"/>
      <c r="NYT135" s="277"/>
      <c r="NYU135" s="277"/>
      <c r="NYV135" s="277"/>
      <c r="NYW135" s="277"/>
      <c r="NYX135" s="277"/>
      <c r="NYY135" s="277"/>
      <c r="NYZ135" s="277"/>
      <c r="NZA135" s="277"/>
      <c r="NZB135" s="277"/>
      <c r="NZC135" s="277"/>
      <c r="NZD135" s="277"/>
      <c r="NZE135" s="277"/>
      <c r="NZF135" s="277"/>
      <c r="NZG135" s="277"/>
      <c r="NZH135" s="277"/>
      <c r="NZI135" s="277"/>
      <c r="NZJ135" s="277"/>
      <c r="NZK135" s="277"/>
      <c r="NZL135" s="277"/>
      <c r="NZM135" s="277"/>
      <c r="NZN135" s="277"/>
      <c r="NZO135" s="277"/>
      <c r="NZP135" s="277"/>
      <c r="NZQ135" s="277"/>
      <c r="NZR135" s="277"/>
      <c r="NZS135" s="277"/>
      <c r="NZT135" s="277"/>
      <c r="NZU135" s="277"/>
      <c r="NZV135" s="277"/>
      <c r="NZW135" s="277"/>
      <c r="NZX135" s="277"/>
      <c r="NZY135" s="277"/>
      <c r="NZZ135" s="277"/>
      <c r="OAA135" s="277"/>
      <c r="OAB135" s="277"/>
      <c r="OAC135" s="277"/>
      <c r="OAD135" s="277"/>
      <c r="OAE135" s="277"/>
      <c r="OAF135" s="277"/>
      <c r="OAG135" s="277"/>
      <c r="OAH135" s="277"/>
      <c r="OAI135" s="277"/>
      <c r="OAJ135" s="277"/>
      <c r="OAK135" s="277"/>
      <c r="OAL135" s="277"/>
      <c r="OAM135" s="277"/>
      <c r="OAN135" s="277"/>
      <c r="OAO135" s="277"/>
      <c r="OAP135" s="277"/>
      <c r="OAQ135" s="277"/>
      <c r="OAR135" s="277"/>
      <c r="OAS135" s="277"/>
      <c r="OAT135" s="277"/>
      <c r="OAU135" s="277"/>
      <c r="OAV135" s="277"/>
      <c r="OAW135" s="277"/>
      <c r="OAX135" s="277"/>
      <c r="OAY135" s="277"/>
      <c r="OAZ135" s="277"/>
      <c r="OBA135" s="277"/>
      <c r="OBB135" s="277"/>
      <c r="OBC135" s="277"/>
      <c r="OBD135" s="277"/>
      <c r="OBE135" s="277"/>
      <c r="OBF135" s="277"/>
      <c r="OBG135" s="277"/>
      <c r="OBH135" s="277"/>
      <c r="OBI135" s="277"/>
      <c r="OBJ135" s="277"/>
      <c r="OBK135" s="277"/>
      <c r="OBL135" s="277"/>
      <c r="OBM135" s="277"/>
      <c r="OBN135" s="277"/>
      <c r="OBO135" s="277"/>
      <c r="OBP135" s="277"/>
      <c r="OBQ135" s="277"/>
      <c r="OBR135" s="277"/>
      <c r="OBS135" s="277"/>
      <c r="OBT135" s="277"/>
      <c r="OBU135" s="277"/>
      <c r="OBV135" s="277"/>
      <c r="OBW135" s="277"/>
      <c r="OBX135" s="277"/>
      <c r="OBY135" s="277"/>
      <c r="OBZ135" s="277"/>
      <c r="OCA135" s="277"/>
      <c r="OCB135" s="277"/>
      <c r="OCC135" s="277"/>
      <c r="OCD135" s="277"/>
      <c r="OCE135" s="277"/>
      <c r="OCF135" s="277"/>
      <c r="OCG135" s="277"/>
      <c r="OCH135" s="277"/>
      <c r="OCI135" s="277"/>
      <c r="OCJ135" s="277"/>
      <c r="OCK135" s="277"/>
      <c r="OCL135" s="277"/>
      <c r="OCM135" s="277"/>
      <c r="OCN135" s="277"/>
      <c r="OCO135" s="277"/>
      <c r="OCP135" s="277"/>
      <c r="OCQ135" s="277"/>
      <c r="OCR135" s="277"/>
      <c r="OCS135" s="277"/>
      <c r="OCT135" s="277"/>
      <c r="OCU135" s="277"/>
      <c r="OCV135" s="277"/>
      <c r="OCW135" s="277"/>
      <c r="OCX135" s="277"/>
      <c r="OCY135" s="277"/>
      <c r="OCZ135" s="277"/>
      <c r="ODA135" s="277"/>
      <c r="ODB135" s="277"/>
      <c r="ODC135" s="277"/>
      <c r="ODD135" s="277"/>
      <c r="ODE135" s="277"/>
      <c r="ODF135" s="277"/>
      <c r="ODG135" s="277"/>
      <c r="ODH135" s="277"/>
      <c r="ODI135" s="277"/>
      <c r="ODJ135" s="277"/>
      <c r="ODK135" s="277"/>
      <c r="ODL135" s="277"/>
      <c r="ODM135" s="277"/>
      <c r="ODN135" s="277"/>
      <c r="ODO135" s="277"/>
      <c r="ODP135" s="277"/>
      <c r="ODQ135" s="277"/>
      <c r="ODR135" s="277"/>
      <c r="ODS135" s="277"/>
      <c r="ODT135" s="277"/>
      <c r="ODU135" s="277"/>
      <c r="ODV135" s="277"/>
      <c r="ODW135" s="277"/>
      <c r="ODX135" s="277"/>
      <c r="ODY135" s="277"/>
      <c r="ODZ135" s="277"/>
      <c r="OEA135" s="277"/>
      <c r="OEB135" s="277"/>
      <c r="OEC135" s="277"/>
      <c r="OED135" s="277"/>
      <c r="OEE135" s="277"/>
      <c r="OEF135" s="277"/>
      <c r="OEG135" s="277"/>
      <c r="OEH135" s="277"/>
      <c r="OEI135" s="277"/>
      <c r="OEJ135" s="277"/>
      <c r="OEK135" s="277"/>
      <c r="OEL135" s="277"/>
      <c r="OEM135" s="277"/>
      <c r="OEN135" s="277"/>
      <c r="OEO135" s="277"/>
      <c r="OEP135" s="277"/>
      <c r="OEQ135" s="277"/>
      <c r="OER135" s="277"/>
      <c r="OES135" s="277"/>
      <c r="OET135" s="277"/>
      <c r="OEU135" s="277"/>
      <c r="OEV135" s="277"/>
      <c r="OEW135" s="277"/>
      <c r="OEX135" s="277"/>
      <c r="OEY135" s="277"/>
      <c r="OEZ135" s="277"/>
      <c r="OFA135" s="277"/>
      <c r="OFB135" s="277"/>
      <c r="OFC135" s="277"/>
      <c r="OFD135" s="277"/>
      <c r="OFE135" s="277"/>
      <c r="OFF135" s="277"/>
      <c r="OFG135" s="277"/>
      <c r="OFH135" s="277"/>
      <c r="OFI135" s="277"/>
      <c r="OFJ135" s="277"/>
      <c r="OFK135" s="277"/>
      <c r="OFL135" s="277"/>
      <c r="OFM135" s="277"/>
      <c r="OFN135" s="277"/>
      <c r="OFO135" s="277"/>
      <c r="OFP135" s="277"/>
      <c r="OFQ135" s="277"/>
      <c r="OFR135" s="277"/>
      <c r="OFS135" s="277"/>
      <c r="OFT135" s="277"/>
      <c r="OFU135" s="277"/>
      <c r="OFV135" s="277"/>
      <c r="OFW135" s="277"/>
      <c r="OFX135" s="277"/>
      <c r="OFY135" s="277"/>
      <c r="OFZ135" s="277"/>
      <c r="OGA135" s="277"/>
      <c r="OGB135" s="277"/>
      <c r="OGC135" s="277"/>
      <c r="OGD135" s="277"/>
      <c r="OGE135" s="277"/>
      <c r="OGF135" s="277"/>
      <c r="OGG135" s="277"/>
      <c r="OGH135" s="277"/>
      <c r="OGI135" s="277"/>
      <c r="OGJ135" s="277"/>
      <c r="OGK135" s="277"/>
      <c r="OGL135" s="277"/>
      <c r="OGM135" s="277"/>
      <c r="OGN135" s="277"/>
      <c r="OGO135" s="277"/>
      <c r="OGP135" s="277"/>
      <c r="OGQ135" s="277"/>
      <c r="OGR135" s="277"/>
      <c r="OGS135" s="277"/>
      <c r="OGT135" s="277"/>
      <c r="OGU135" s="277"/>
      <c r="OGV135" s="277"/>
      <c r="OGW135" s="277"/>
      <c r="OGX135" s="277"/>
      <c r="OGY135" s="277"/>
      <c r="OGZ135" s="277"/>
      <c r="OHA135" s="277"/>
      <c r="OHB135" s="277"/>
      <c r="OHC135" s="277"/>
      <c r="OHD135" s="277"/>
      <c r="OHE135" s="277"/>
      <c r="OHF135" s="277"/>
      <c r="OHG135" s="277"/>
      <c r="OHH135" s="277"/>
      <c r="OHI135" s="277"/>
      <c r="OHJ135" s="277"/>
      <c r="OHK135" s="277"/>
      <c r="OHL135" s="277"/>
      <c r="OHM135" s="277"/>
      <c r="OHN135" s="277"/>
      <c r="OHO135" s="277"/>
      <c r="OHP135" s="277"/>
      <c r="OHQ135" s="277"/>
      <c r="OHR135" s="277"/>
      <c r="OHS135" s="277"/>
      <c r="OHT135" s="277"/>
      <c r="OHU135" s="277"/>
      <c r="OHV135" s="277"/>
      <c r="OHW135" s="277"/>
      <c r="OHX135" s="277"/>
      <c r="OHY135" s="277"/>
      <c r="OHZ135" s="277"/>
      <c r="OIA135" s="277"/>
      <c r="OIB135" s="277"/>
      <c r="OIC135" s="277"/>
      <c r="OID135" s="277"/>
      <c r="OIE135" s="277"/>
      <c r="OIF135" s="277"/>
      <c r="OIG135" s="277"/>
      <c r="OIH135" s="277"/>
      <c r="OII135" s="277"/>
      <c r="OIJ135" s="277"/>
      <c r="OIK135" s="277"/>
      <c r="OIL135" s="277"/>
      <c r="OIM135" s="277"/>
      <c r="OIN135" s="277"/>
      <c r="OIO135" s="277"/>
      <c r="OIP135" s="277"/>
      <c r="OIQ135" s="277"/>
      <c r="OIR135" s="277"/>
      <c r="OIS135" s="277"/>
      <c r="OIT135" s="277"/>
      <c r="OIU135" s="277"/>
      <c r="OIV135" s="277"/>
      <c r="OIW135" s="277"/>
      <c r="OIX135" s="277"/>
      <c r="OIY135" s="277"/>
      <c r="OIZ135" s="277"/>
      <c r="OJA135" s="277"/>
      <c r="OJB135" s="277"/>
      <c r="OJC135" s="277"/>
      <c r="OJD135" s="277"/>
      <c r="OJE135" s="277"/>
      <c r="OJF135" s="277"/>
      <c r="OJG135" s="277"/>
      <c r="OJH135" s="277"/>
      <c r="OJI135" s="277"/>
      <c r="OJJ135" s="277"/>
      <c r="OJK135" s="277"/>
      <c r="OJL135" s="277"/>
      <c r="OJM135" s="277"/>
      <c r="OJN135" s="277"/>
      <c r="OJO135" s="277"/>
      <c r="OJP135" s="277"/>
      <c r="OJQ135" s="277"/>
      <c r="OJR135" s="277"/>
      <c r="OJS135" s="277"/>
      <c r="OJT135" s="277"/>
      <c r="OJU135" s="277"/>
      <c r="OJV135" s="277"/>
      <c r="OJW135" s="277"/>
      <c r="OJX135" s="277"/>
      <c r="OJY135" s="277"/>
      <c r="OJZ135" s="277"/>
      <c r="OKA135" s="277"/>
      <c r="OKB135" s="277"/>
      <c r="OKC135" s="277"/>
      <c r="OKD135" s="277"/>
      <c r="OKE135" s="277"/>
      <c r="OKF135" s="277"/>
      <c r="OKG135" s="277"/>
      <c r="OKH135" s="277"/>
      <c r="OKI135" s="277"/>
      <c r="OKJ135" s="277"/>
      <c r="OKK135" s="277"/>
      <c r="OKL135" s="277"/>
      <c r="OKM135" s="277"/>
      <c r="OKN135" s="277"/>
      <c r="OKO135" s="277"/>
      <c r="OKP135" s="277"/>
      <c r="OKQ135" s="277"/>
      <c r="OKR135" s="277"/>
      <c r="OKS135" s="277"/>
      <c r="OKT135" s="277"/>
      <c r="OKU135" s="277"/>
      <c r="OKV135" s="277"/>
      <c r="OKW135" s="277"/>
      <c r="OKX135" s="277"/>
      <c r="OKY135" s="277"/>
      <c r="OKZ135" s="277"/>
      <c r="OLA135" s="277"/>
      <c r="OLB135" s="277"/>
      <c r="OLC135" s="277"/>
      <c r="OLD135" s="277"/>
      <c r="OLE135" s="277"/>
      <c r="OLF135" s="277"/>
      <c r="OLG135" s="277"/>
      <c r="OLH135" s="277"/>
      <c r="OLI135" s="277"/>
      <c r="OLJ135" s="277"/>
      <c r="OLK135" s="277"/>
      <c r="OLL135" s="277"/>
      <c r="OLM135" s="277"/>
      <c r="OLN135" s="277"/>
      <c r="OLO135" s="277"/>
      <c r="OLP135" s="277"/>
      <c r="OLQ135" s="277"/>
      <c r="OLR135" s="277"/>
      <c r="OLS135" s="277"/>
      <c r="OLT135" s="277"/>
      <c r="OLU135" s="277"/>
      <c r="OLV135" s="277"/>
      <c r="OLW135" s="277"/>
      <c r="OLX135" s="277"/>
      <c r="OLY135" s="277"/>
      <c r="OLZ135" s="277"/>
      <c r="OMA135" s="277"/>
      <c r="OMB135" s="277"/>
      <c r="OMC135" s="277"/>
      <c r="OMD135" s="277"/>
      <c r="OME135" s="277"/>
      <c r="OMF135" s="277"/>
      <c r="OMG135" s="277"/>
      <c r="OMH135" s="277"/>
      <c r="OMI135" s="277"/>
      <c r="OMJ135" s="277"/>
      <c r="OMK135" s="277"/>
      <c r="OML135" s="277"/>
      <c r="OMM135" s="277"/>
      <c r="OMN135" s="277"/>
      <c r="OMO135" s="277"/>
      <c r="OMP135" s="277"/>
      <c r="OMQ135" s="277"/>
      <c r="OMR135" s="277"/>
      <c r="OMS135" s="277"/>
      <c r="OMT135" s="277"/>
      <c r="OMU135" s="277"/>
      <c r="OMV135" s="277"/>
      <c r="OMW135" s="277"/>
      <c r="OMX135" s="277"/>
      <c r="OMY135" s="277"/>
      <c r="OMZ135" s="277"/>
      <c r="ONA135" s="277"/>
      <c r="ONB135" s="277"/>
      <c r="ONC135" s="277"/>
      <c r="OND135" s="277"/>
      <c r="ONE135" s="277"/>
      <c r="ONF135" s="277"/>
      <c r="ONG135" s="277"/>
      <c r="ONH135" s="277"/>
      <c r="ONI135" s="277"/>
      <c r="ONJ135" s="277"/>
      <c r="ONK135" s="277"/>
      <c r="ONL135" s="277"/>
      <c r="ONM135" s="277"/>
      <c r="ONN135" s="277"/>
      <c r="ONO135" s="277"/>
      <c r="ONP135" s="277"/>
      <c r="ONQ135" s="277"/>
      <c r="ONR135" s="277"/>
      <c r="ONS135" s="277"/>
      <c r="ONT135" s="277"/>
      <c r="ONU135" s="277"/>
      <c r="ONV135" s="277"/>
      <c r="ONW135" s="277"/>
      <c r="ONX135" s="277"/>
      <c r="ONY135" s="277"/>
      <c r="ONZ135" s="277"/>
      <c r="OOA135" s="277"/>
      <c r="OOB135" s="277"/>
      <c r="OOC135" s="277"/>
      <c r="OOD135" s="277"/>
      <c r="OOE135" s="277"/>
      <c r="OOF135" s="277"/>
      <c r="OOG135" s="277"/>
      <c r="OOH135" s="277"/>
      <c r="OOI135" s="277"/>
      <c r="OOJ135" s="277"/>
      <c r="OOK135" s="277"/>
      <c r="OOL135" s="277"/>
      <c r="OOM135" s="277"/>
      <c r="OON135" s="277"/>
      <c r="OOO135" s="277"/>
      <c r="OOP135" s="277"/>
      <c r="OOQ135" s="277"/>
      <c r="OOR135" s="277"/>
      <c r="OOS135" s="277"/>
      <c r="OOT135" s="277"/>
      <c r="OOU135" s="277"/>
      <c r="OOV135" s="277"/>
      <c r="OOW135" s="277"/>
      <c r="OOX135" s="277"/>
      <c r="OOY135" s="277"/>
      <c r="OOZ135" s="277"/>
      <c r="OPA135" s="277"/>
      <c r="OPB135" s="277"/>
      <c r="OPC135" s="277"/>
      <c r="OPD135" s="277"/>
      <c r="OPE135" s="277"/>
      <c r="OPF135" s="277"/>
      <c r="OPG135" s="277"/>
      <c r="OPH135" s="277"/>
      <c r="OPI135" s="277"/>
      <c r="OPJ135" s="277"/>
      <c r="OPK135" s="277"/>
      <c r="OPL135" s="277"/>
      <c r="OPM135" s="277"/>
      <c r="OPN135" s="277"/>
      <c r="OPO135" s="277"/>
      <c r="OPP135" s="277"/>
      <c r="OPQ135" s="277"/>
      <c r="OPR135" s="277"/>
      <c r="OPS135" s="277"/>
      <c r="OPT135" s="277"/>
      <c r="OPU135" s="277"/>
      <c r="OPV135" s="277"/>
      <c r="OPW135" s="277"/>
      <c r="OPX135" s="277"/>
      <c r="OPY135" s="277"/>
      <c r="OPZ135" s="277"/>
      <c r="OQA135" s="277"/>
      <c r="OQB135" s="277"/>
      <c r="OQC135" s="277"/>
      <c r="OQD135" s="277"/>
      <c r="OQE135" s="277"/>
      <c r="OQF135" s="277"/>
      <c r="OQG135" s="277"/>
      <c r="OQH135" s="277"/>
      <c r="OQI135" s="277"/>
      <c r="OQJ135" s="277"/>
      <c r="OQK135" s="277"/>
      <c r="OQL135" s="277"/>
      <c r="OQM135" s="277"/>
      <c r="OQN135" s="277"/>
      <c r="OQO135" s="277"/>
      <c r="OQP135" s="277"/>
      <c r="OQQ135" s="277"/>
      <c r="OQR135" s="277"/>
      <c r="OQS135" s="277"/>
      <c r="OQT135" s="277"/>
      <c r="OQU135" s="277"/>
      <c r="OQV135" s="277"/>
      <c r="OQW135" s="277"/>
      <c r="OQX135" s="277"/>
      <c r="OQY135" s="277"/>
      <c r="OQZ135" s="277"/>
      <c r="ORA135" s="277"/>
      <c r="ORB135" s="277"/>
      <c r="ORC135" s="277"/>
      <c r="ORD135" s="277"/>
      <c r="ORE135" s="277"/>
      <c r="ORF135" s="277"/>
      <c r="ORG135" s="277"/>
      <c r="ORH135" s="277"/>
      <c r="ORI135" s="277"/>
      <c r="ORJ135" s="277"/>
      <c r="ORK135" s="277"/>
      <c r="ORL135" s="277"/>
      <c r="ORM135" s="277"/>
      <c r="ORN135" s="277"/>
      <c r="ORO135" s="277"/>
      <c r="ORP135" s="277"/>
      <c r="ORQ135" s="277"/>
      <c r="ORR135" s="277"/>
      <c r="ORS135" s="277"/>
      <c r="ORT135" s="277"/>
      <c r="ORU135" s="277"/>
      <c r="ORV135" s="277"/>
      <c r="ORW135" s="277"/>
      <c r="ORX135" s="277"/>
      <c r="ORY135" s="277"/>
      <c r="ORZ135" s="277"/>
      <c r="OSA135" s="277"/>
      <c r="OSB135" s="277"/>
      <c r="OSC135" s="277"/>
      <c r="OSD135" s="277"/>
      <c r="OSE135" s="277"/>
      <c r="OSF135" s="277"/>
      <c r="OSG135" s="277"/>
      <c r="OSH135" s="277"/>
      <c r="OSI135" s="277"/>
      <c r="OSJ135" s="277"/>
      <c r="OSK135" s="277"/>
      <c r="OSL135" s="277"/>
      <c r="OSM135" s="277"/>
      <c r="OSN135" s="277"/>
      <c r="OSO135" s="277"/>
      <c r="OSP135" s="277"/>
      <c r="OSQ135" s="277"/>
      <c r="OSR135" s="277"/>
      <c r="OSS135" s="277"/>
      <c r="OST135" s="277"/>
      <c r="OSU135" s="277"/>
      <c r="OSV135" s="277"/>
      <c r="OSW135" s="277"/>
      <c r="OSX135" s="277"/>
      <c r="OSY135" s="277"/>
      <c r="OSZ135" s="277"/>
      <c r="OTA135" s="277"/>
      <c r="OTB135" s="277"/>
      <c r="OTC135" s="277"/>
      <c r="OTD135" s="277"/>
      <c r="OTE135" s="277"/>
      <c r="OTF135" s="277"/>
      <c r="OTG135" s="277"/>
      <c r="OTH135" s="277"/>
      <c r="OTI135" s="277"/>
      <c r="OTJ135" s="277"/>
      <c r="OTK135" s="277"/>
      <c r="OTL135" s="277"/>
      <c r="OTM135" s="277"/>
      <c r="OTN135" s="277"/>
      <c r="OTO135" s="277"/>
      <c r="OTP135" s="277"/>
      <c r="OTQ135" s="277"/>
      <c r="OTR135" s="277"/>
      <c r="OTS135" s="277"/>
      <c r="OTT135" s="277"/>
      <c r="OTU135" s="277"/>
      <c r="OTV135" s="277"/>
      <c r="OTW135" s="277"/>
      <c r="OTX135" s="277"/>
      <c r="OTY135" s="277"/>
      <c r="OTZ135" s="277"/>
      <c r="OUA135" s="277"/>
      <c r="OUB135" s="277"/>
      <c r="OUC135" s="277"/>
      <c r="OUD135" s="277"/>
      <c r="OUE135" s="277"/>
      <c r="OUF135" s="277"/>
      <c r="OUG135" s="277"/>
      <c r="OUH135" s="277"/>
      <c r="OUI135" s="277"/>
      <c r="OUJ135" s="277"/>
      <c r="OUK135" s="277"/>
      <c r="OUL135" s="277"/>
      <c r="OUM135" s="277"/>
      <c r="OUN135" s="277"/>
      <c r="OUO135" s="277"/>
      <c r="OUP135" s="277"/>
      <c r="OUQ135" s="277"/>
      <c r="OUR135" s="277"/>
      <c r="OUS135" s="277"/>
      <c r="OUT135" s="277"/>
      <c r="OUU135" s="277"/>
      <c r="OUV135" s="277"/>
      <c r="OUW135" s="277"/>
      <c r="OUX135" s="277"/>
      <c r="OUY135" s="277"/>
      <c r="OUZ135" s="277"/>
      <c r="OVA135" s="277"/>
      <c r="OVB135" s="277"/>
      <c r="OVC135" s="277"/>
      <c r="OVD135" s="277"/>
      <c r="OVE135" s="277"/>
      <c r="OVF135" s="277"/>
      <c r="OVG135" s="277"/>
      <c r="OVH135" s="277"/>
      <c r="OVI135" s="277"/>
      <c r="OVJ135" s="277"/>
      <c r="OVK135" s="277"/>
      <c r="OVL135" s="277"/>
      <c r="OVM135" s="277"/>
      <c r="OVN135" s="277"/>
      <c r="OVO135" s="277"/>
      <c r="OVP135" s="277"/>
      <c r="OVQ135" s="277"/>
      <c r="OVR135" s="277"/>
      <c r="OVS135" s="277"/>
      <c r="OVT135" s="277"/>
      <c r="OVU135" s="277"/>
      <c r="OVV135" s="277"/>
      <c r="OVW135" s="277"/>
      <c r="OVX135" s="277"/>
      <c r="OVY135" s="277"/>
      <c r="OVZ135" s="277"/>
      <c r="OWA135" s="277"/>
      <c r="OWB135" s="277"/>
      <c r="OWC135" s="277"/>
      <c r="OWD135" s="277"/>
      <c r="OWE135" s="277"/>
      <c r="OWF135" s="277"/>
      <c r="OWG135" s="277"/>
      <c r="OWH135" s="277"/>
      <c r="OWI135" s="277"/>
      <c r="OWJ135" s="277"/>
      <c r="OWK135" s="277"/>
      <c r="OWL135" s="277"/>
      <c r="OWM135" s="277"/>
      <c r="OWN135" s="277"/>
      <c r="OWO135" s="277"/>
      <c r="OWP135" s="277"/>
      <c r="OWQ135" s="277"/>
      <c r="OWR135" s="277"/>
      <c r="OWS135" s="277"/>
      <c r="OWT135" s="277"/>
      <c r="OWU135" s="277"/>
      <c r="OWV135" s="277"/>
      <c r="OWW135" s="277"/>
      <c r="OWX135" s="277"/>
      <c r="OWY135" s="277"/>
      <c r="OWZ135" s="277"/>
      <c r="OXA135" s="277"/>
      <c r="OXB135" s="277"/>
      <c r="OXC135" s="277"/>
      <c r="OXD135" s="277"/>
      <c r="OXE135" s="277"/>
      <c r="OXF135" s="277"/>
      <c r="OXG135" s="277"/>
      <c r="OXH135" s="277"/>
      <c r="OXI135" s="277"/>
      <c r="OXJ135" s="277"/>
      <c r="OXK135" s="277"/>
      <c r="OXL135" s="277"/>
      <c r="OXM135" s="277"/>
      <c r="OXN135" s="277"/>
      <c r="OXO135" s="277"/>
      <c r="OXP135" s="277"/>
      <c r="OXQ135" s="277"/>
      <c r="OXR135" s="277"/>
      <c r="OXS135" s="277"/>
      <c r="OXT135" s="277"/>
      <c r="OXU135" s="277"/>
      <c r="OXV135" s="277"/>
      <c r="OXW135" s="277"/>
      <c r="OXX135" s="277"/>
      <c r="OXY135" s="277"/>
      <c r="OXZ135" s="277"/>
      <c r="OYA135" s="277"/>
      <c r="OYB135" s="277"/>
      <c r="OYC135" s="277"/>
      <c r="OYD135" s="277"/>
      <c r="OYE135" s="277"/>
      <c r="OYF135" s="277"/>
      <c r="OYG135" s="277"/>
      <c r="OYH135" s="277"/>
      <c r="OYI135" s="277"/>
      <c r="OYJ135" s="277"/>
      <c r="OYK135" s="277"/>
      <c r="OYL135" s="277"/>
      <c r="OYM135" s="277"/>
      <c r="OYN135" s="277"/>
      <c r="OYO135" s="277"/>
      <c r="OYP135" s="277"/>
      <c r="OYQ135" s="277"/>
      <c r="OYR135" s="277"/>
      <c r="OYS135" s="277"/>
      <c r="OYT135" s="277"/>
      <c r="OYU135" s="277"/>
      <c r="OYV135" s="277"/>
      <c r="OYW135" s="277"/>
      <c r="OYX135" s="277"/>
      <c r="OYY135" s="277"/>
      <c r="OYZ135" s="277"/>
      <c r="OZA135" s="277"/>
      <c r="OZB135" s="277"/>
      <c r="OZC135" s="277"/>
      <c r="OZD135" s="277"/>
      <c r="OZE135" s="277"/>
      <c r="OZF135" s="277"/>
      <c r="OZG135" s="277"/>
      <c r="OZH135" s="277"/>
      <c r="OZI135" s="277"/>
      <c r="OZJ135" s="277"/>
      <c r="OZK135" s="277"/>
      <c r="OZL135" s="277"/>
      <c r="OZM135" s="277"/>
      <c r="OZN135" s="277"/>
      <c r="OZO135" s="277"/>
      <c r="OZP135" s="277"/>
      <c r="OZQ135" s="277"/>
      <c r="OZR135" s="277"/>
      <c r="OZS135" s="277"/>
      <c r="OZT135" s="277"/>
      <c r="OZU135" s="277"/>
      <c r="OZV135" s="277"/>
      <c r="OZW135" s="277"/>
      <c r="OZX135" s="277"/>
      <c r="OZY135" s="277"/>
      <c r="OZZ135" s="277"/>
      <c r="PAA135" s="277"/>
      <c r="PAB135" s="277"/>
      <c r="PAC135" s="277"/>
      <c r="PAD135" s="277"/>
      <c r="PAE135" s="277"/>
      <c r="PAF135" s="277"/>
      <c r="PAG135" s="277"/>
      <c r="PAH135" s="277"/>
      <c r="PAI135" s="277"/>
      <c r="PAJ135" s="277"/>
      <c r="PAK135" s="277"/>
      <c r="PAL135" s="277"/>
      <c r="PAM135" s="277"/>
      <c r="PAN135" s="277"/>
      <c r="PAO135" s="277"/>
      <c r="PAP135" s="277"/>
      <c r="PAQ135" s="277"/>
      <c r="PAR135" s="277"/>
      <c r="PAS135" s="277"/>
      <c r="PAT135" s="277"/>
      <c r="PAU135" s="277"/>
      <c r="PAV135" s="277"/>
      <c r="PAW135" s="277"/>
      <c r="PAX135" s="277"/>
      <c r="PAY135" s="277"/>
      <c r="PAZ135" s="277"/>
      <c r="PBA135" s="277"/>
      <c r="PBB135" s="277"/>
      <c r="PBC135" s="277"/>
      <c r="PBD135" s="277"/>
      <c r="PBE135" s="277"/>
      <c r="PBF135" s="277"/>
      <c r="PBG135" s="277"/>
      <c r="PBH135" s="277"/>
      <c r="PBI135" s="277"/>
      <c r="PBJ135" s="277"/>
      <c r="PBK135" s="277"/>
      <c r="PBL135" s="277"/>
      <c r="PBM135" s="277"/>
      <c r="PBN135" s="277"/>
      <c r="PBO135" s="277"/>
      <c r="PBP135" s="277"/>
      <c r="PBQ135" s="277"/>
      <c r="PBR135" s="277"/>
      <c r="PBS135" s="277"/>
      <c r="PBT135" s="277"/>
      <c r="PBU135" s="277"/>
      <c r="PBV135" s="277"/>
      <c r="PBW135" s="277"/>
      <c r="PBX135" s="277"/>
      <c r="PBY135" s="277"/>
      <c r="PBZ135" s="277"/>
      <c r="PCA135" s="277"/>
      <c r="PCB135" s="277"/>
      <c r="PCC135" s="277"/>
      <c r="PCD135" s="277"/>
      <c r="PCE135" s="277"/>
      <c r="PCF135" s="277"/>
      <c r="PCG135" s="277"/>
      <c r="PCH135" s="277"/>
      <c r="PCI135" s="277"/>
      <c r="PCJ135" s="277"/>
      <c r="PCK135" s="277"/>
      <c r="PCL135" s="277"/>
      <c r="PCM135" s="277"/>
      <c r="PCN135" s="277"/>
      <c r="PCO135" s="277"/>
      <c r="PCP135" s="277"/>
      <c r="PCQ135" s="277"/>
      <c r="PCR135" s="277"/>
      <c r="PCS135" s="277"/>
      <c r="PCT135" s="277"/>
      <c r="PCU135" s="277"/>
      <c r="PCV135" s="277"/>
      <c r="PCW135" s="277"/>
      <c r="PCX135" s="277"/>
      <c r="PCY135" s="277"/>
      <c r="PCZ135" s="277"/>
      <c r="PDA135" s="277"/>
      <c r="PDB135" s="277"/>
      <c r="PDC135" s="277"/>
      <c r="PDD135" s="277"/>
      <c r="PDE135" s="277"/>
      <c r="PDF135" s="277"/>
      <c r="PDG135" s="277"/>
      <c r="PDH135" s="277"/>
      <c r="PDI135" s="277"/>
      <c r="PDJ135" s="277"/>
      <c r="PDK135" s="277"/>
      <c r="PDL135" s="277"/>
      <c r="PDM135" s="277"/>
      <c r="PDN135" s="277"/>
      <c r="PDO135" s="277"/>
      <c r="PDP135" s="277"/>
      <c r="PDQ135" s="277"/>
      <c r="PDR135" s="277"/>
      <c r="PDS135" s="277"/>
      <c r="PDT135" s="277"/>
      <c r="PDU135" s="277"/>
      <c r="PDV135" s="277"/>
      <c r="PDW135" s="277"/>
      <c r="PDX135" s="277"/>
      <c r="PDY135" s="277"/>
      <c r="PDZ135" s="277"/>
      <c r="PEA135" s="277"/>
      <c r="PEB135" s="277"/>
      <c r="PEC135" s="277"/>
      <c r="PED135" s="277"/>
      <c r="PEE135" s="277"/>
      <c r="PEF135" s="277"/>
      <c r="PEG135" s="277"/>
      <c r="PEH135" s="277"/>
      <c r="PEI135" s="277"/>
      <c r="PEJ135" s="277"/>
      <c r="PEK135" s="277"/>
      <c r="PEL135" s="277"/>
      <c r="PEM135" s="277"/>
      <c r="PEN135" s="277"/>
      <c r="PEO135" s="277"/>
      <c r="PEP135" s="277"/>
      <c r="PEQ135" s="277"/>
      <c r="PER135" s="277"/>
      <c r="PES135" s="277"/>
      <c r="PET135" s="277"/>
      <c r="PEU135" s="277"/>
      <c r="PEV135" s="277"/>
      <c r="PEW135" s="277"/>
      <c r="PEX135" s="277"/>
      <c r="PEY135" s="277"/>
      <c r="PEZ135" s="277"/>
      <c r="PFA135" s="277"/>
      <c r="PFB135" s="277"/>
      <c r="PFC135" s="277"/>
      <c r="PFD135" s="277"/>
      <c r="PFE135" s="277"/>
      <c r="PFF135" s="277"/>
      <c r="PFG135" s="277"/>
      <c r="PFH135" s="277"/>
      <c r="PFI135" s="277"/>
      <c r="PFJ135" s="277"/>
      <c r="PFK135" s="277"/>
      <c r="PFL135" s="277"/>
      <c r="PFM135" s="277"/>
      <c r="PFN135" s="277"/>
      <c r="PFO135" s="277"/>
      <c r="PFP135" s="277"/>
      <c r="PFQ135" s="277"/>
      <c r="PFR135" s="277"/>
      <c r="PFS135" s="277"/>
      <c r="PFT135" s="277"/>
      <c r="PFU135" s="277"/>
      <c r="PFV135" s="277"/>
      <c r="PFW135" s="277"/>
      <c r="PFX135" s="277"/>
      <c r="PFY135" s="277"/>
      <c r="PFZ135" s="277"/>
      <c r="PGA135" s="277"/>
      <c r="PGB135" s="277"/>
      <c r="PGC135" s="277"/>
      <c r="PGD135" s="277"/>
      <c r="PGE135" s="277"/>
      <c r="PGF135" s="277"/>
      <c r="PGG135" s="277"/>
      <c r="PGH135" s="277"/>
      <c r="PGI135" s="277"/>
      <c r="PGJ135" s="277"/>
      <c r="PGK135" s="277"/>
      <c r="PGL135" s="277"/>
      <c r="PGM135" s="277"/>
      <c r="PGN135" s="277"/>
      <c r="PGO135" s="277"/>
      <c r="PGP135" s="277"/>
      <c r="PGQ135" s="277"/>
      <c r="PGR135" s="277"/>
      <c r="PGS135" s="277"/>
      <c r="PGT135" s="277"/>
      <c r="PGU135" s="277"/>
      <c r="PGV135" s="277"/>
      <c r="PGW135" s="277"/>
      <c r="PGX135" s="277"/>
      <c r="PGY135" s="277"/>
      <c r="PGZ135" s="277"/>
      <c r="PHA135" s="277"/>
      <c r="PHB135" s="277"/>
      <c r="PHC135" s="277"/>
      <c r="PHD135" s="277"/>
      <c r="PHE135" s="277"/>
      <c r="PHF135" s="277"/>
      <c r="PHG135" s="277"/>
      <c r="PHH135" s="277"/>
      <c r="PHI135" s="277"/>
      <c r="PHJ135" s="277"/>
      <c r="PHK135" s="277"/>
      <c r="PHL135" s="277"/>
      <c r="PHM135" s="277"/>
      <c r="PHN135" s="277"/>
      <c r="PHO135" s="277"/>
      <c r="PHP135" s="277"/>
      <c r="PHQ135" s="277"/>
      <c r="PHR135" s="277"/>
      <c r="PHS135" s="277"/>
      <c r="PHT135" s="277"/>
      <c r="PHU135" s="277"/>
      <c r="PHV135" s="277"/>
      <c r="PHW135" s="277"/>
      <c r="PHX135" s="277"/>
      <c r="PHY135" s="277"/>
      <c r="PHZ135" s="277"/>
      <c r="PIA135" s="277"/>
      <c r="PIB135" s="277"/>
      <c r="PIC135" s="277"/>
      <c r="PID135" s="277"/>
      <c r="PIE135" s="277"/>
      <c r="PIF135" s="277"/>
      <c r="PIG135" s="277"/>
      <c r="PIH135" s="277"/>
      <c r="PII135" s="277"/>
      <c r="PIJ135" s="277"/>
      <c r="PIK135" s="277"/>
      <c r="PIL135" s="277"/>
      <c r="PIM135" s="277"/>
      <c r="PIN135" s="277"/>
      <c r="PIO135" s="277"/>
      <c r="PIP135" s="277"/>
      <c r="PIQ135" s="277"/>
      <c r="PIR135" s="277"/>
      <c r="PIS135" s="277"/>
      <c r="PIT135" s="277"/>
      <c r="PIU135" s="277"/>
      <c r="PIV135" s="277"/>
      <c r="PIW135" s="277"/>
      <c r="PIX135" s="277"/>
      <c r="PIY135" s="277"/>
      <c r="PIZ135" s="277"/>
      <c r="PJA135" s="277"/>
      <c r="PJB135" s="277"/>
      <c r="PJC135" s="277"/>
      <c r="PJD135" s="277"/>
      <c r="PJE135" s="277"/>
      <c r="PJF135" s="277"/>
      <c r="PJG135" s="277"/>
      <c r="PJH135" s="277"/>
      <c r="PJI135" s="277"/>
      <c r="PJJ135" s="277"/>
      <c r="PJK135" s="277"/>
      <c r="PJL135" s="277"/>
      <c r="PJM135" s="277"/>
      <c r="PJN135" s="277"/>
      <c r="PJO135" s="277"/>
      <c r="PJP135" s="277"/>
      <c r="PJQ135" s="277"/>
      <c r="PJR135" s="277"/>
      <c r="PJS135" s="277"/>
      <c r="PJT135" s="277"/>
      <c r="PJU135" s="277"/>
      <c r="PJV135" s="277"/>
      <c r="PJW135" s="277"/>
      <c r="PJX135" s="277"/>
      <c r="PJY135" s="277"/>
      <c r="PJZ135" s="277"/>
      <c r="PKA135" s="277"/>
      <c r="PKB135" s="277"/>
      <c r="PKC135" s="277"/>
      <c r="PKD135" s="277"/>
      <c r="PKE135" s="277"/>
      <c r="PKF135" s="277"/>
      <c r="PKG135" s="277"/>
      <c r="PKH135" s="277"/>
      <c r="PKI135" s="277"/>
      <c r="PKJ135" s="277"/>
      <c r="PKK135" s="277"/>
      <c r="PKL135" s="277"/>
      <c r="PKM135" s="277"/>
      <c r="PKN135" s="277"/>
      <c r="PKO135" s="277"/>
      <c r="PKP135" s="277"/>
      <c r="PKQ135" s="277"/>
      <c r="PKR135" s="277"/>
      <c r="PKS135" s="277"/>
      <c r="PKT135" s="277"/>
      <c r="PKU135" s="277"/>
      <c r="PKV135" s="277"/>
      <c r="PKW135" s="277"/>
      <c r="PKX135" s="277"/>
      <c r="PKY135" s="277"/>
      <c r="PKZ135" s="277"/>
      <c r="PLA135" s="277"/>
      <c r="PLB135" s="277"/>
      <c r="PLC135" s="277"/>
      <c r="PLD135" s="277"/>
      <c r="PLE135" s="277"/>
      <c r="PLF135" s="277"/>
      <c r="PLG135" s="277"/>
      <c r="PLH135" s="277"/>
      <c r="PLI135" s="277"/>
      <c r="PLJ135" s="277"/>
      <c r="PLK135" s="277"/>
      <c r="PLL135" s="277"/>
      <c r="PLM135" s="277"/>
      <c r="PLN135" s="277"/>
      <c r="PLO135" s="277"/>
      <c r="PLP135" s="277"/>
      <c r="PLQ135" s="277"/>
      <c r="PLR135" s="277"/>
      <c r="PLS135" s="277"/>
      <c r="PLT135" s="277"/>
      <c r="PLU135" s="277"/>
      <c r="PLV135" s="277"/>
      <c r="PLW135" s="277"/>
      <c r="PLX135" s="277"/>
      <c r="PLY135" s="277"/>
      <c r="PLZ135" s="277"/>
      <c r="PMA135" s="277"/>
      <c r="PMB135" s="277"/>
      <c r="PMC135" s="277"/>
      <c r="PMD135" s="277"/>
      <c r="PME135" s="277"/>
      <c r="PMF135" s="277"/>
      <c r="PMG135" s="277"/>
      <c r="PMH135" s="277"/>
      <c r="PMI135" s="277"/>
      <c r="PMJ135" s="277"/>
      <c r="PMK135" s="277"/>
      <c r="PML135" s="277"/>
      <c r="PMM135" s="277"/>
      <c r="PMN135" s="277"/>
      <c r="PMO135" s="277"/>
      <c r="PMP135" s="277"/>
      <c r="PMQ135" s="277"/>
      <c r="PMR135" s="277"/>
      <c r="PMS135" s="277"/>
      <c r="PMT135" s="277"/>
      <c r="PMU135" s="277"/>
      <c r="PMV135" s="277"/>
      <c r="PMW135" s="277"/>
      <c r="PMX135" s="277"/>
      <c r="PMY135" s="277"/>
      <c r="PMZ135" s="277"/>
      <c r="PNA135" s="277"/>
      <c r="PNB135" s="277"/>
      <c r="PNC135" s="277"/>
      <c r="PND135" s="277"/>
      <c r="PNE135" s="277"/>
      <c r="PNF135" s="277"/>
      <c r="PNG135" s="277"/>
      <c r="PNH135" s="277"/>
      <c r="PNI135" s="277"/>
      <c r="PNJ135" s="277"/>
      <c r="PNK135" s="277"/>
      <c r="PNL135" s="277"/>
      <c r="PNM135" s="277"/>
      <c r="PNN135" s="277"/>
      <c r="PNO135" s="277"/>
      <c r="PNP135" s="277"/>
      <c r="PNQ135" s="277"/>
      <c r="PNR135" s="277"/>
      <c r="PNS135" s="277"/>
      <c r="PNT135" s="277"/>
      <c r="PNU135" s="277"/>
      <c r="PNV135" s="277"/>
      <c r="PNW135" s="277"/>
      <c r="PNX135" s="277"/>
      <c r="PNY135" s="277"/>
      <c r="PNZ135" s="277"/>
      <c r="POA135" s="277"/>
      <c r="POB135" s="277"/>
      <c r="POC135" s="277"/>
      <c r="POD135" s="277"/>
      <c r="POE135" s="277"/>
      <c r="POF135" s="277"/>
      <c r="POG135" s="277"/>
      <c r="POH135" s="277"/>
      <c r="POI135" s="277"/>
      <c r="POJ135" s="277"/>
      <c r="POK135" s="277"/>
      <c r="POL135" s="277"/>
      <c r="POM135" s="277"/>
      <c r="PON135" s="277"/>
      <c r="POO135" s="277"/>
      <c r="POP135" s="277"/>
      <c r="POQ135" s="277"/>
      <c r="POR135" s="277"/>
      <c r="POS135" s="277"/>
      <c r="POT135" s="277"/>
      <c r="POU135" s="277"/>
      <c r="POV135" s="277"/>
      <c r="POW135" s="277"/>
      <c r="POX135" s="277"/>
      <c r="POY135" s="277"/>
      <c r="POZ135" s="277"/>
      <c r="PPA135" s="277"/>
      <c r="PPB135" s="277"/>
      <c r="PPC135" s="277"/>
      <c r="PPD135" s="277"/>
      <c r="PPE135" s="277"/>
      <c r="PPF135" s="277"/>
      <c r="PPG135" s="277"/>
      <c r="PPH135" s="277"/>
      <c r="PPI135" s="277"/>
      <c r="PPJ135" s="277"/>
      <c r="PPK135" s="277"/>
      <c r="PPL135" s="277"/>
      <c r="PPM135" s="277"/>
      <c r="PPN135" s="277"/>
      <c r="PPO135" s="277"/>
      <c r="PPP135" s="277"/>
      <c r="PPQ135" s="277"/>
      <c r="PPR135" s="277"/>
      <c r="PPS135" s="277"/>
      <c r="PPT135" s="277"/>
      <c r="PPU135" s="277"/>
      <c r="PPV135" s="277"/>
      <c r="PPW135" s="277"/>
      <c r="PPX135" s="277"/>
      <c r="PPY135" s="277"/>
      <c r="PPZ135" s="277"/>
      <c r="PQA135" s="277"/>
      <c r="PQB135" s="277"/>
      <c r="PQC135" s="277"/>
      <c r="PQD135" s="277"/>
      <c r="PQE135" s="277"/>
      <c r="PQF135" s="277"/>
      <c r="PQG135" s="277"/>
      <c r="PQH135" s="277"/>
      <c r="PQI135" s="277"/>
      <c r="PQJ135" s="277"/>
      <c r="PQK135" s="277"/>
      <c r="PQL135" s="277"/>
      <c r="PQM135" s="277"/>
      <c r="PQN135" s="277"/>
      <c r="PQO135" s="277"/>
      <c r="PQP135" s="277"/>
      <c r="PQQ135" s="277"/>
      <c r="PQR135" s="277"/>
      <c r="PQS135" s="277"/>
      <c r="PQT135" s="277"/>
      <c r="PQU135" s="277"/>
      <c r="PQV135" s="277"/>
      <c r="PQW135" s="277"/>
      <c r="PQX135" s="277"/>
      <c r="PQY135" s="277"/>
      <c r="PQZ135" s="277"/>
      <c r="PRA135" s="277"/>
      <c r="PRB135" s="277"/>
      <c r="PRC135" s="277"/>
      <c r="PRD135" s="277"/>
      <c r="PRE135" s="277"/>
      <c r="PRF135" s="277"/>
      <c r="PRG135" s="277"/>
      <c r="PRH135" s="277"/>
      <c r="PRI135" s="277"/>
      <c r="PRJ135" s="277"/>
      <c r="PRK135" s="277"/>
      <c r="PRL135" s="277"/>
      <c r="PRM135" s="277"/>
      <c r="PRN135" s="277"/>
      <c r="PRO135" s="277"/>
      <c r="PRP135" s="277"/>
      <c r="PRQ135" s="277"/>
      <c r="PRR135" s="277"/>
      <c r="PRS135" s="277"/>
      <c r="PRT135" s="277"/>
      <c r="PRU135" s="277"/>
      <c r="PRV135" s="277"/>
      <c r="PRW135" s="277"/>
      <c r="PRX135" s="277"/>
      <c r="PRY135" s="277"/>
      <c r="PRZ135" s="277"/>
      <c r="PSA135" s="277"/>
      <c r="PSB135" s="277"/>
      <c r="PSC135" s="277"/>
      <c r="PSD135" s="277"/>
      <c r="PSE135" s="277"/>
      <c r="PSF135" s="277"/>
      <c r="PSG135" s="277"/>
      <c r="PSH135" s="277"/>
      <c r="PSI135" s="277"/>
      <c r="PSJ135" s="277"/>
      <c r="PSK135" s="277"/>
      <c r="PSL135" s="277"/>
      <c r="PSM135" s="277"/>
      <c r="PSN135" s="277"/>
      <c r="PSO135" s="277"/>
      <c r="PSP135" s="277"/>
      <c r="PSQ135" s="277"/>
      <c r="PSR135" s="277"/>
      <c r="PSS135" s="277"/>
      <c r="PST135" s="277"/>
      <c r="PSU135" s="277"/>
      <c r="PSV135" s="277"/>
      <c r="PSW135" s="277"/>
      <c r="PSX135" s="277"/>
      <c r="PSY135" s="277"/>
      <c r="PSZ135" s="277"/>
      <c r="PTA135" s="277"/>
      <c r="PTB135" s="277"/>
      <c r="PTC135" s="277"/>
      <c r="PTD135" s="277"/>
      <c r="PTE135" s="277"/>
      <c r="PTF135" s="277"/>
      <c r="PTG135" s="277"/>
      <c r="PTH135" s="277"/>
      <c r="PTI135" s="277"/>
      <c r="PTJ135" s="277"/>
      <c r="PTK135" s="277"/>
      <c r="PTL135" s="277"/>
      <c r="PTM135" s="277"/>
      <c r="PTN135" s="277"/>
      <c r="PTO135" s="277"/>
      <c r="PTP135" s="277"/>
      <c r="PTQ135" s="277"/>
      <c r="PTR135" s="277"/>
      <c r="PTS135" s="277"/>
      <c r="PTT135" s="277"/>
      <c r="PTU135" s="277"/>
      <c r="PTV135" s="277"/>
      <c r="PTW135" s="277"/>
      <c r="PTX135" s="277"/>
      <c r="PTY135" s="277"/>
      <c r="PTZ135" s="277"/>
      <c r="PUA135" s="277"/>
      <c r="PUB135" s="277"/>
      <c r="PUC135" s="277"/>
      <c r="PUD135" s="277"/>
      <c r="PUE135" s="277"/>
      <c r="PUF135" s="277"/>
      <c r="PUG135" s="277"/>
      <c r="PUH135" s="277"/>
      <c r="PUI135" s="277"/>
      <c r="PUJ135" s="277"/>
      <c r="PUK135" s="277"/>
      <c r="PUL135" s="277"/>
      <c r="PUM135" s="277"/>
      <c r="PUN135" s="277"/>
      <c r="PUO135" s="277"/>
      <c r="PUP135" s="277"/>
      <c r="PUQ135" s="277"/>
      <c r="PUR135" s="277"/>
      <c r="PUS135" s="277"/>
      <c r="PUT135" s="277"/>
      <c r="PUU135" s="277"/>
      <c r="PUV135" s="277"/>
      <c r="PUW135" s="277"/>
      <c r="PUX135" s="277"/>
      <c r="PUY135" s="277"/>
      <c r="PUZ135" s="277"/>
      <c r="PVA135" s="277"/>
      <c r="PVB135" s="277"/>
      <c r="PVC135" s="277"/>
      <c r="PVD135" s="277"/>
      <c r="PVE135" s="277"/>
      <c r="PVF135" s="277"/>
      <c r="PVG135" s="277"/>
      <c r="PVH135" s="277"/>
      <c r="PVI135" s="277"/>
      <c r="PVJ135" s="277"/>
      <c r="PVK135" s="277"/>
      <c r="PVL135" s="277"/>
      <c r="PVM135" s="277"/>
      <c r="PVN135" s="277"/>
      <c r="PVO135" s="277"/>
      <c r="PVP135" s="277"/>
      <c r="PVQ135" s="277"/>
      <c r="PVR135" s="277"/>
      <c r="PVS135" s="277"/>
      <c r="PVT135" s="277"/>
      <c r="PVU135" s="277"/>
      <c r="PVV135" s="277"/>
      <c r="PVW135" s="277"/>
      <c r="PVX135" s="277"/>
      <c r="PVY135" s="277"/>
      <c r="PVZ135" s="277"/>
      <c r="PWA135" s="277"/>
      <c r="PWB135" s="277"/>
      <c r="PWC135" s="277"/>
      <c r="PWD135" s="277"/>
      <c r="PWE135" s="277"/>
      <c r="PWF135" s="277"/>
      <c r="PWG135" s="277"/>
      <c r="PWH135" s="277"/>
      <c r="PWI135" s="277"/>
      <c r="PWJ135" s="277"/>
      <c r="PWK135" s="277"/>
      <c r="PWL135" s="277"/>
      <c r="PWM135" s="277"/>
      <c r="PWN135" s="277"/>
      <c r="PWO135" s="277"/>
      <c r="PWP135" s="277"/>
      <c r="PWQ135" s="277"/>
      <c r="PWR135" s="277"/>
      <c r="PWS135" s="277"/>
      <c r="PWT135" s="277"/>
      <c r="PWU135" s="277"/>
      <c r="PWV135" s="277"/>
      <c r="PWW135" s="277"/>
      <c r="PWX135" s="277"/>
      <c r="PWY135" s="277"/>
      <c r="PWZ135" s="277"/>
      <c r="PXA135" s="277"/>
      <c r="PXB135" s="277"/>
      <c r="PXC135" s="277"/>
      <c r="PXD135" s="277"/>
      <c r="PXE135" s="277"/>
      <c r="PXF135" s="277"/>
      <c r="PXG135" s="277"/>
      <c r="PXH135" s="277"/>
      <c r="PXI135" s="277"/>
      <c r="PXJ135" s="277"/>
      <c r="PXK135" s="277"/>
      <c r="PXL135" s="277"/>
      <c r="PXM135" s="277"/>
      <c r="PXN135" s="277"/>
      <c r="PXO135" s="277"/>
      <c r="PXP135" s="277"/>
      <c r="PXQ135" s="277"/>
      <c r="PXR135" s="277"/>
      <c r="PXS135" s="277"/>
      <c r="PXT135" s="277"/>
      <c r="PXU135" s="277"/>
      <c r="PXV135" s="277"/>
      <c r="PXW135" s="277"/>
      <c r="PXX135" s="277"/>
      <c r="PXY135" s="277"/>
      <c r="PXZ135" s="277"/>
      <c r="PYA135" s="277"/>
      <c r="PYB135" s="277"/>
      <c r="PYC135" s="277"/>
      <c r="PYD135" s="277"/>
      <c r="PYE135" s="277"/>
      <c r="PYF135" s="277"/>
      <c r="PYG135" s="277"/>
      <c r="PYH135" s="277"/>
      <c r="PYI135" s="277"/>
      <c r="PYJ135" s="277"/>
      <c r="PYK135" s="277"/>
      <c r="PYL135" s="277"/>
      <c r="PYM135" s="277"/>
      <c r="PYN135" s="277"/>
      <c r="PYO135" s="277"/>
      <c r="PYP135" s="277"/>
      <c r="PYQ135" s="277"/>
      <c r="PYR135" s="277"/>
      <c r="PYS135" s="277"/>
      <c r="PYT135" s="277"/>
      <c r="PYU135" s="277"/>
      <c r="PYV135" s="277"/>
      <c r="PYW135" s="277"/>
      <c r="PYX135" s="277"/>
      <c r="PYY135" s="277"/>
      <c r="PYZ135" s="277"/>
      <c r="PZA135" s="277"/>
      <c r="PZB135" s="277"/>
      <c r="PZC135" s="277"/>
      <c r="PZD135" s="277"/>
      <c r="PZE135" s="277"/>
      <c r="PZF135" s="277"/>
      <c r="PZG135" s="277"/>
      <c r="PZH135" s="277"/>
      <c r="PZI135" s="277"/>
      <c r="PZJ135" s="277"/>
      <c r="PZK135" s="277"/>
      <c r="PZL135" s="277"/>
      <c r="PZM135" s="277"/>
      <c r="PZN135" s="277"/>
      <c r="PZO135" s="277"/>
      <c r="PZP135" s="277"/>
      <c r="PZQ135" s="277"/>
      <c r="PZR135" s="277"/>
      <c r="PZS135" s="277"/>
      <c r="PZT135" s="277"/>
      <c r="PZU135" s="277"/>
      <c r="PZV135" s="277"/>
      <c r="PZW135" s="277"/>
      <c r="PZX135" s="277"/>
      <c r="PZY135" s="277"/>
      <c r="PZZ135" s="277"/>
      <c r="QAA135" s="277"/>
      <c r="QAB135" s="277"/>
      <c r="QAC135" s="277"/>
      <c r="QAD135" s="277"/>
      <c r="QAE135" s="277"/>
      <c r="QAF135" s="277"/>
      <c r="QAG135" s="277"/>
      <c r="QAH135" s="277"/>
      <c r="QAI135" s="277"/>
      <c r="QAJ135" s="277"/>
      <c r="QAK135" s="277"/>
      <c r="QAL135" s="277"/>
      <c r="QAM135" s="277"/>
      <c r="QAN135" s="277"/>
      <c r="QAO135" s="277"/>
      <c r="QAP135" s="277"/>
      <c r="QAQ135" s="277"/>
      <c r="QAR135" s="277"/>
      <c r="QAS135" s="277"/>
      <c r="QAT135" s="277"/>
      <c r="QAU135" s="277"/>
      <c r="QAV135" s="277"/>
      <c r="QAW135" s="277"/>
      <c r="QAX135" s="277"/>
      <c r="QAY135" s="277"/>
      <c r="QAZ135" s="277"/>
      <c r="QBA135" s="277"/>
      <c r="QBB135" s="277"/>
      <c r="QBC135" s="277"/>
      <c r="QBD135" s="277"/>
      <c r="QBE135" s="277"/>
      <c r="QBF135" s="277"/>
      <c r="QBG135" s="277"/>
      <c r="QBH135" s="277"/>
      <c r="QBI135" s="277"/>
      <c r="QBJ135" s="277"/>
      <c r="QBK135" s="277"/>
      <c r="QBL135" s="277"/>
      <c r="QBM135" s="277"/>
      <c r="QBN135" s="277"/>
      <c r="QBO135" s="277"/>
      <c r="QBP135" s="277"/>
      <c r="QBQ135" s="277"/>
      <c r="QBR135" s="277"/>
      <c r="QBS135" s="277"/>
      <c r="QBT135" s="277"/>
      <c r="QBU135" s="277"/>
      <c r="QBV135" s="277"/>
      <c r="QBW135" s="277"/>
      <c r="QBX135" s="277"/>
      <c r="QBY135" s="277"/>
      <c r="QBZ135" s="277"/>
      <c r="QCA135" s="277"/>
      <c r="QCB135" s="277"/>
      <c r="QCC135" s="277"/>
      <c r="QCD135" s="277"/>
      <c r="QCE135" s="277"/>
      <c r="QCF135" s="277"/>
      <c r="QCG135" s="277"/>
      <c r="QCH135" s="277"/>
      <c r="QCI135" s="277"/>
      <c r="QCJ135" s="277"/>
      <c r="QCK135" s="277"/>
      <c r="QCL135" s="277"/>
      <c r="QCM135" s="277"/>
      <c r="QCN135" s="277"/>
      <c r="QCO135" s="277"/>
      <c r="QCP135" s="277"/>
      <c r="QCQ135" s="277"/>
      <c r="QCR135" s="277"/>
      <c r="QCS135" s="277"/>
      <c r="QCT135" s="277"/>
      <c r="QCU135" s="277"/>
      <c r="QCV135" s="277"/>
      <c r="QCW135" s="277"/>
      <c r="QCX135" s="277"/>
      <c r="QCY135" s="277"/>
      <c r="QCZ135" s="277"/>
      <c r="QDA135" s="277"/>
      <c r="QDB135" s="277"/>
      <c r="QDC135" s="277"/>
      <c r="QDD135" s="277"/>
      <c r="QDE135" s="277"/>
      <c r="QDF135" s="277"/>
      <c r="QDG135" s="277"/>
      <c r="QDH135" s="277"/>
      <c r="QDI135" s="277"/>
      <c r="QDJ135" s="277"/>
      <c r="QDK135" s="277"/>
      <c r="QDL135" s="277"/>
      <c r="QDM135" s="277"/>
      <c r="QDN135" s="277"/>
      <c r="QDO135" s="277"/>
      <c r="QDP135" s="277"/>
      <c r="QDQ135" s="277"/>
      <c r="QDR135" s="277"/>
      <c r="QDS135" s="277"/>
      <c r="QDT135" s="277"/>
      <c r="QDU135" s="277"/>
      <c r="QDV135" s="277"/>
      <c r="QDW135" s="277"/>
      <c r="QDX135" s="277"/>
      <c r="QDY135" s="277"/>
      <c r="QDZ135" s="277"/>
      <c r="QEA135" s="277"/>
      <c r="QEB135" s="277"/>
      <c r="QEC135" s="277"/>
      <c r="QED135" s="277"/>
      <c r="QEE135" s="277"/>
      <c r="QEF135" s="277"/>
      <c r="QEG135" s="277"/>
      <c r="QEH135" s="277"/>
      <c r="QEI135" s="277"/>
      <c r="QEJ135" s="277"/>
      <c r="QEK135" s="277"/>
      <c r="QEL135" s="277"/>
      <c r="QEM135" s="277"/>
      <c r="QEN135" s="277"/>
      <c r="QEO135" s="277"/>
      <c r="QEP135" s="277"/>
      <c r="QEQ135" s="277"/>
      <c r="QER135" s="277"/>
      <c r="QES135" s="277"/>
      <c r="QET135" s="277"/>
      <c r="QEU135" s="277"/>
      <c r="QEV135" s="277"/>
      <c r="QEW135" s="277"/>
      <c r="QEX135" s="277"/>
      <c r="QEY135" s="277"/>
      <c r="QEZ135" s="277"/>
      <c r="QFA135" s="277"/>
      <c r="QFB135" s="277"/>
      <c r="QFC135" s="277"/>
      <c r="QFD135" s="277"/>
      <c r="QFE135" s="277"/>
      <c r="QFF135" s="277"/>
      <c r="QFG135" s="277"/>
      <c r="QFH135" s="277"/>
      <c r="QFI135" s="277"/>
      <c r="QFJ135" s="277"/>
      <c r="QFK135" s="277"/>
      <c r="QFL135" s="277"/>
      <c r="QFM135" s="277"/>
      <c r="QFN135" s="277"/>
      <c r="QFO135" s="277"/>
      <c r="QFP135" s="277"/>
      <c r="QFQ135" s="277"/>
      <c r="QFR135" s="277"/>
      <c r="QFS135" s="277"/>
      <c r="QFT135" s="277"/>
      <c r="QFU135" s="277"/>
      <c r="QFV135" s="277"/>
      <c r="QFW135" s="277"/>
      <c r="QFX135" s="277"/>
      <c r="QFY135" s="277"/>
      <c r="QFZ135" s="277"/>
      <c r="QGA135" s="277"/>
      <c r="QGB135" s="277"/>
      <c r="QGC135" s="277"/>
      <c r="QGD135" s="277"/>
      <c r="QGE135" s="277"/>
      <c r="QGF135" s="277"/>
      <c r="QGG135" s="277"/>
      <c r="QGH135" s="277"/>
      <c r="QGI135" s="277"/>
      <c r="QGJ135" s="277"/>
      <c r="QGK135" s="277"/>
      <c r="QGL135" s="277"/>
      <c r="QGM135" s="277"/>
      <c r="QGN135" s="277"/>
      <c r="QGO135" s="277"/>
      <c r="QGP135" s="277"/>
      <c r="QGQ135" s="277"/>
      <c r="QGR135" s="277"/>
      <c r="QGS135" s="277"/>
      <c r="QGT135" s="277"/>
      <c r="QGU135" s="277"/>
      <c r="QGV135" s="277"/>
      <c r="QGW135" s="277"/>
      <c r="QGX135" s="277"/>
      <c r="QGY135" s="277"/>
      <c r="QGZ135" s="277"/>
      <c r="QHA135" s="277"/>
      <c r="QHB135" s="277"/>
      <c r="QHC135" s="277"/>
      <c r="QHD135" s="277"/>
      <c r="QHE135" s="277"/>
      <c r="QHF135" s="277"/>
      <c r="QHG135" s="277"/>
      <c r="QHH135" s="277"/>
      <c r="QHI135" s="277"/>
      <c r="QHJ135" s="277"/>
      <c r="QHK135" s="277"/>
      <c r="QHL135" s="277"/>
      <c r="QHM135" s="277"/>
      <c r="QHN135" s="277"/>
      <c r="QHO135" s="277"/>
      <c r="QHP135" s="277"/>
      <c r="QHQ135" s="277"/>
      <c r="QHR135" s="277"/>
      <c r="QHS135" s="277"/>
      <c r="QHT135" s="277"/>
      <c r="QHU135" s="277"/>
      <c r="QHV135" s="277"/>
      <c r="QHW135" s="277"/>
      <c r="QHX135" s="277"/>
      <c r="QHY135" s="277"/>
      <c r="QHZ135" s="277"/>
      <c r="QIA135" s="277"/>
      <c r="QIB135" s="277"/>
      <c r="QIC135" s="277"/>
      <c r="QID135" s="277"/>
      <c r="QIE135" s="277"/>
      <c r="QIF135" s="277"/>
      <c r="QIG135" s="277"/>
      <c r="QIH135" s="277"/>
      <c r="QII135" s="277"/>
      <c r="QIJ135" s="277"/>
      <c r="QIK135" s="277"/>
      <c r="QIL135" s="277"/>
      <c r="QIM135" s="277"/>
      <c r="QIN135" s="277"/>
      <c r="QIO135" s="277"/>
      <c r="QIP135" s="277"/>
      <c r="QIQ135" s="277"/>
      <c r="QIR135" s="277"/>
      <c r="QIS135" s="277"/>
      <c r="QIT135" s="277"/>
      <c r="QIU135" s="277"/>
      <c r="QIV135" s="277"/>
      <c r="QIW135" s="277"/>
      <c r="QIX135" s="277"/>
      <c r="QIY135" s="277"/>
      <c r="QIZ135" s="277"/>
      <c r="QJA135" s="277"/>
      <c r="QJB135" s="277"/>
      <c r="QJC135" s="277"/>
      <c r="QJD135" s="277"/>
      <c r="QJE135" s="277"/>
      <c r="QJF135" s="277"/>
      <c r="QJG135" s="277"/>
      <c r="QJH135" s="277"/>
      <c r="QJI135" s="277"/>
      <c r="QJJ135" s="277"/>
      <c r="QJK135" s="277"/>
      <c r="QJL135" s="277"/>
      <c r="QJM135" s="277"/>
      <c r="QJN135" s="277"/>
      <c r="QJO135" s="277"/>
      <c r="QJP135" s="277"/>
      <c r="QJQ135" s="277"/>
      <c r="QJR135" s="277"/>
      <c r="QJS135" s="277"/>
      <c r="QJT135" s="277"/>
      <c r="QJU135" s="277"/>
      <c r="QJV135" s="277"/>
      <c r="QJW135" s="277"/>
      <c r="QJX135" s="277"/>
      <c r="QJY135" s="277"/>
      <c r="QJZ135" s="277"/>
      <c r="QKA135" s="277"/>
      <c r="QKB135" s="277"/>
      <c r="QKC135" s="277"/>
      <c r="QKD135" s="277"/>
      <c r="QKE135" s="277"/>
      <c r="QKF135" s="277"/>
      <c r="QKG135" s="277"/>
      <c r="QKH135" s="277"/>
      <c r="QKI135" s="277"/>
      <c r="QKJ135" s="277"/>
      <c r="QKK135" s="277"/>
      <c r="QKL135" s="277"/>
      <c r="QKM135" s="277"/>
      <c r="QKN135" s="277"/>
      <c r="QKO135" s="277"/>
      <c r="QKP135" s="277"/>
      <c r="QKQ135" s="277"/>
      <c r="QKR135" s="277"/>
      <c r="QKS135" s="277"/>
      <c r="QKT135" s="277"/>
      <c r="QKU135" s="277"/>
      <c r="QKV135" s="277"/>
      <c r="QKW135" s="277"/>
      <c r="QKX135" s="277"/>
      <c r="QKY135" s="277"/>
      <c r="QKZ135" s="277"/>
      <c r="QLA135" s="277"/>
      <c r="QLB135" s="277"/>
      <c r="QLC135" s="277"/>
      <c r="QLD135" s="277"/>
      <c r="QLE135" s="277"/>
      <c r="QLF135" s="277"/>
      <c r="QLG135" s="277"/>
      <c r="QLH135" s="277"/>
      <c r="QLI135" s="277"/>
      <c r="QLJ135" s="277"/>
      <c r="QLK135" s="277"/>
      <c r="QLL135" s="277"/>
      <c r="QLM135" s="277"/>
      <c r="QLN135" s="277"/>
      <c r="QLO135" s="277"/>
      <c r="QLP135" s="277"/>
      <c r="QLQ135" s="277"/>
      <c r="QLR135" s="277"/>
      <c r="QLS135" s="277"/>
      <c r="QLT135" s="277"/>
      <c r="QLU135" s="277"/>
      <c r="QLV135" s="277"/>
      <c r="QLW135" s="277"/>
      <c r="QLX135" s="277"/>
      <c r="QLY135" s="277"/>
      <c r="QLZ135" s="277"/>
      <c r="QMA135" s="277"/>
      <c r="QMB135" s="277"/>
      <c r="QMC135" s="277"/>
      <c r="QMD135" s="277"/>
      <c r="QME135" s="277"/>
      <c r="QMF135" s="277"/>
      <c r="QMG135" s="277"/>
      <c r="QMH135" s="277"/>
      <c r="QMI135" s="277"/>
      <c r="QMJ135" s="277"/>
      <c r="QMK135" s="277"/>
      <c r="QML135" s="277"/>
      <c r="QMM135" s="277"/>
      <c r="QMN135" s="277"/>
      <c r="QMO135" s="277"/>
      <c r="QMP135" s="277"/>
      <c r="QMQ135" s="277"/>
      <c r="QMR135" s="277"/>
      <c r="QMS135" s="277"/>
      <c r="QMT135" s="277"/>
      <c r="QMU135" s="277"/>
      <c r="QMV135" s="277"/>
      <c r="QMW135" s="277"/>
      <c r="QMX135" s="277"/>
      <c r="QMY135" s="277"/>
      <c r="QMZ135" s="277"/>
      <c r="QNA135" s="277"/>
      <c r="QNB135" s="277"/>
      <c r="QNC135" s="277"/>
      <c r="QND135" s="277"/>
      <c r="QNE135" s="277"/>
      <c r="QNF135" s="277"/>
      <c r="QNG135" s="277"/>
      <c r="QNH135" s="277"/>
      <c r="QNI135" s="277"/>
      <c r="QNJ135" s="277"/>
      <c r="QNK135" s="277"/>
      <c r="QNL135" s="277"/>
      <c r="QNM135" s="277"/>
      <c r="QNN135" s="277"/>
      <c r="QNO135" s="277"/>
      <c r="QNP135" s="277"/>
      <c r="QNQ135" s="277"/>
      <c r="QNR135" s="277"/>
      <c r="QNS135" s="277"/>
      <c r="QNT135" s="277"/>
      <c r="QNU135" s="277"/>
      <c r="QNV135" s="277"/>
      <c r="QNW135" s="277"/>
      <c r="QNX135" s="277"/>
      <c r="QNY135" s="277"/>
      <c r="QNZ135" s="277"/>
      <c r="QOA135" s="277"/>
      <c r="QOB135" s="277"/>
      <c r="QOC135" s="277"/>
      <c r="QOD135" s="277"/>
      <c r="QOE135" s="277"/>
      <c r="QOF135" s="277"/>
      <c r="QOG135" s="277"/>
      <c r="QOH135" s="277"/>
      <c r="QOI135" s="277"/>
      <c r="QOJ135" s="277"/>
      <c r="QOK135" s="277"/>
      <c r="QOL135" s="277"/>
      <c r="QOM135" s="277"/>
      <c r="QON135" s="277"/>
      <c r="QOO135" s="277"/>
      <c r="QOP135" s="277"/>
      <c r="QOQ135" s="277"/>
      <c r="QOR135" s="277"/>
      <c r="QOS135" s="277"/>
      <c r="QOT135" s="277"/>
      <c r="QOU135" s="277"/>
      <c r="QOV135" s="277"/>
      <c r="QOW135" s="277"/>
      <c r="QOX135" s="277"/>
      <c r="QOY135" s="277"/>
      <c r="QOZ135" s="277"/>
      <c r="QPA135" s="277"/>
      <c r="QPB135" s="277"/>
      <c r="QPC135" s="277"/>
      <c r="QPD135" s="277"/>
      <c r="QPE135" s="277"/>
      <c r="QPF135" s="277"/>
      <c r="QPG135" s="277"/>
      <c r="QPH135" s="277"/>
      <c r="QPI135" s="277"/>
      <c r="QPJ135" s="277"/>
      <c r="QPK135" s="277"/>
      <c r="QPL135" s="277"/>
      <c r="QPM135" s="277"/>
      <c r="QPN135" s="277"/>
      <c r="QPO135" s="277"/>
      <c r="QPP135" s="277"/>
      <c r="QPQ135" s="277"/>
      <c r="QPR135" s="277"/>
      <c r="QPS135" s="277"/>
      <c r="QPT135" s="277"/>
      <c r="QPU135" s="277"/>
      <c r="QPV135" s="277"/>
      <c r="QPW135" s="277"/>
      <c r="QPX135" s="277"/>
      <c r="QPY135" s="277"/>
      <c r="QPZ135" s="277"/>
      <c r="QQA135" s="277"/>
      <c r="QQB135" s="277"/>
      <c r="QQC135" s="277"/>
      <c r="QQD135" s="277"/>
      <c r="QQE135" s="277"/>
      <c r="QQF135" s="277"/>
      <c r="QQG135" s="277"/>
      <c r="QQH135" s="277"/>
      <c r="QQI135" s="277"/>
      <c r="QQJ135" s="277"/>
      <c r="QQK135" s="277"/>
      <c r="QQL135" s="277"/>
      <c r="QQM135" s="277"/>
      <c r="QQN135" s="277"/>
      <c r="QQO135" s="277"/>
      <c r="QQP135" s="277"/>
      <c r="QQQ135" s="277"/>
      <c r="QQR135" s="277"/>
      <c r="QQS135" s="277"/>
      <c r="QQT135" s="277"/>
      <c r="QQU135" s="277"/>
      <c r="QQV135" s="277"/>
      <c r="QQW135" s="277"/>
      <c r="QQX135" s="277"/>
      <c r="QQY135" s="277"/>
      <c r="QQZ135" s="277"/>
      <c r="QRA135" s="277"/>
      <c r="QRB135" s="277"/>
      <c r="QRC135" s="277"/>
      <c r="QRD135" s="277"/>
      <c r="QRE135" s="277"/>
      <c r="QRF135" s="277"/>
      <c r="QRG135" s="277"/>
      <c r="QRH135" s="277"/>
      <c r="QRI135" s="277"/>
      <c r="QRJ135" s="277"/>
      <c r="QRK135" s="277"/>
      <c r="QRL135" s="277"/>
      <c r="QRM135" s="277"/>
      <c r="QRN135" s="277"/>
      <c r="QRO135" s="277"/>
      <c r="QRP135" s="277"/>
      <c r="QRQ135" s="277"/>
      <c r="QRR135" s="277"/>
      <c r="QRS135" s="277"/>
      <c r="QRT135" s="277"/>
      <c r="QRU135" s="277"/>
      <c r="QRV135" s="277"/>
      <c r="QRW135" s="277"/>
      <c r="QRX135" s="277"/>
      <c r="QRY135" s="277"/>
      <c r="QRZ135" s="277"/>
      <c r="QSA135" s="277"/>
      <c r="QSB135" s="277"/>
      <c r="QSC135" s="277"/>
      <c r="QSD135" s="277"/>
      <c r="QSE135" s="277"/>
      <c r="QSF135" s="277"/>
      <c r="QSG135" s="277"/>
      <c r="QSH135" s="277"/>
      <c r="QSI135" s="277"/>
      <c r="QSJ135" s="277"/>
      <c r="QSK135" s="277"/>
      <c r="QSL135" s="277"/>
      <c r="QSM135" s="277"/>
      <c r="QSN135" s="277"/>
      <c r="QSO135" s="277"/>
      <c r="QSP135" s="277"/>
      <c r="QSQ135" s="277"/>
      <c r="QSR135" s="277"/>
      <c r="QSS135" s="277"/>
      <c r="QST135" s="277"/>
      <c r="QSU135" s="277"/>
      <c r="QSV135" s="277"/>
      <c r="QSW135" s="277"/>
      <c r="QSX135" s="277"/>
      <c r="QSY135" s="277"/>
      <c r="QSZ135" s="277"/>
      <c r="QTA135" s="277"/>
      <c r="QTB135" s="277"/>
      <c r="QTC135" s="277"/>
      <c r="QTD135" s="277"/>
      <c r="QTE135" s="277"/>
      <c r="QTF135" s="277"/>
      <c r="QTG135" s="277"/>
      <c r="QTH135" s="277"/>
      <c r="QTI135" s="277"/>
      <c r="QTJ135" s="277"/>
      <c r="QTK135" s="277"/>
      <c r="QTL135" s="277"/>
      <c r="QTM135" s="277"/>
      <c r="QTN135" s="277"/>
      <c r="QTO135" s="277"/>
      <c r="QTP135" s="277"/>
      <c r="QTQ135" s="277"/>
      <c r="QTR135" s="277"/>
      <c r="QTS135" s="277"/>
      <c r="QTT135" s="277"/>
      <c r="QTU135" s="277"/>
      <c r="QTV135" s="277"/>
      <c r="QTW135" s="277"/>
      <c r="QTX135" s="277"/>
      <c r="QTY135" s="277"/>
      <c r="QTZ135" s="277"/>
      <c r="QUA135" s="277"/>
      <c r="QUB135" s="277"/>
      <c r="QUC135" s="277"/>
      <c r="QUD135" s="277"/>
      <c r="QUE135" s="277"/>
      <c r="QUF135" s="277"/>
      <c r="QUG135" s="277"/>
      <c r="QUH135" s="277"/>
      <c r="QUI135" s="277"/>
      <c r="QUJ135" s="277"/>
      <c r="QUK135" s="277"/>
      <c r="QUL135" s="277"/>
      <c r="QUM135" s="277"/>
      <c r="QUN135" s="277"/>
      <c r="QUO135" s="277"/>
      <c r="QUP135" s="277"/>
      <c r="QUQ135" s="277"/>
      <c r="QUR135" s="277"/>
      <c r="QUS135" s="277"/>
      <c r="QUT135" s="277"/>
      <c r="QUU135" s="277"/>
      <c r="QUV135" s="277"/>
      <c r="QUW135" s="277"/>
      <c r="QUX135" s="277"/>
      <c r="QUY135" s="277"/>
      <c r="QUZ135" s="277"/>
      <c r="QVA135" s="277"/>
      <c r="QVB135" s="277"/>
      <c r="QVC135" s="277"/>
      <c r="QVD135" s="277"/>
      <c r="QVE135" s="277"/>
      <c r="QVF135" s="277"/>
      <c r="QVG135" s="277"/>
      <c r="QVH135" s="277"/>
      <c r="QVI135" s="277"/>
      <c r="QVJ135" s="277"/>
      <c r="QVK135" s="277"/>
      <c r="QVL135" s="277"/>
      <c r="QVM135" s="277"/>
      <c r="QVN135" s="277"/>
      <c r="QVO135" s="277"/>
      <c r="QVP135" s="277"/>
      <c r="QVQ135" s="277"/>
      <c r="QVR135" s="277"/>
      <c r="QVS135" s="277"/>
      <c r="QVT135" s="277"/>
      <c r="QVU135" s="277"/>
      <c r="QVV135" s="277"/>
      <c r="QVW135" s="277"/>
      <c r="QVX135" s="277"/>
      <c r="QVY135" s="277"/>
      <c r="QVZ135" s="277"/>
      <c r="QWA135" s="277"/>
      <c r="QWB135" s="277"/>
      <c r="QWC135" s="277"/>
      <c r="QWD135" s="277"/>
      <c r="QWE135" s="277"/>
      <c r="QWF135" s="277"/>
      <c r="QWG135" s="277"/>
      <c r="QWH135" s="277"/>
      <c r="QWI135" s="277"/>
      <c r="QWJ135" s="277"/>
      <c r="QWK135" s="277"/>
      <c r="QWL135" s="277"/>
      <c r="QWM135" s="277"/>
      <c r="QWN135" s="277"/>
      <c r="QWO135" s="277"/>
      <c r="QWP135" s="277"/>
      <c r="QWQ135" s="277"/>
      <c r="QWR135" s="277"/>
      <c r="QWS135" s="277"/>
      <c r="QWT135" s="277"/>
      <c r="QWU135" s="277"/>
      <c r="QWV135" s="277"/>
      <c r="QWW135" s="277"/>
      <c r="QWX135" s="277"/>
      <c r="QWY135" s="277"/>
      <c r="QWZ135" s="277"/>
      <c r="QXA135" s="277"/>
      <c r="QXB135" s="277"/>
      <c r="QXC135" s="277"/>
      <c r="QXD135" s="277"/>
      <c r="QXE135" s="277"/>
      <c r="QXF135" s="277"/>
      <c r="QXG135" s="277"/>
      <c r="QXH135" s="277"/>
      <c r="QXI135" s="277"/>
      <c r="QXJ135" s="277"/>
      <c r="QXK135" s="277"/>
      <c r="QXL135" s="277"/>
      <c r="QXM135" s="277"/>
      <c r="QXN135" s="277"/>
      <c r="QXO135" s="277"/>
      <c r="QXP135" s="277"/>
      <c r="QXQ135" s="277"/>
      <c r="QXR135" s="277"/>
      <c r="QXS135" s="277"/>
      <c r="QXT135" s="277"/>
      <c r="QXU135" s="277"/>
      <c r="QXV135" s="277"/>
      <c r="QXW135" s="277"/>
      <c r="QXX135" s="277"/>
      <c r="QXY135" s="277"/>
      <c r="QXZ135" s="277"/>
      <c r="QYA135" s="277"/>
      <c r="QYB135" s="277"/>
      <c r="QYC135" s="277"/>
      <c r="QYD135" s="277"/>
      <c r="QYE135" s="277"/>
      <c r="QYF135" s="277"/>
      <c r="QYG135" s="277"/>
      <c r="QYH135" s="277"/>
      <c r="QYI135" s="277"/>
      <c r="QYJ135" s="277"/>
      <c r="QYK135" s="277"/>
      <c r="QYL135" s="277"/>
      <c r="QYM135" s="277"/>
      <c r="QYN135" s="277"/>
      <c r="QYO135" s="277"/>
      <c r="QYP135" s="277"/>
      <c r="QYQ135" s="277"/>
      <c r="QYR135" s="277"/>
      <c r="QYS135" s="277"/>
      <c r="QYT135" s="277"/>
      <c r="QYU135" s="277"/>
      <c r="QYV135" s="277"/>
      <c r="QYW135" s="277"/>
      <c r="QYX135" s="277"/>
      <c r="QYY135" s="277"/>
      <c r="QYZ135" s="277"/>
      <c r="QZA135" s="277"/>
      <c r="QZB135" s="277"/>
      <c r="QZC135" s="277"/>
      <c r="QZD135" s="277"/>
      <c r="QZE135" s="277"/>
      <c r="QZF135" s="277"/>
      <c r="QZG135" s="277"/>
      <c r="QZH135" s="277"/>
      <c r="QZI135" s="277"/>
      <c r="QZJ135" s="277"/>
      <c r="QZK135" s="277"/>
      <c r="QZL135" s="277"/>
      <c r="QZM135" s="277"/>
      <c r="QZN135" s="277"/>
      <c r="QZO135" s="277"/>
      <c r="QZP135" s="277"/>
      <c r="QZQ135" s="277"/>
      <c r="QZR135" s="277"/>
      <c r="QZS135" s="277"/>
      <c r="QZT135" s="277"/>
      <c r="QZU135" s="277"/>
      <c r="QZV135" s="277"/>
      <c r="QZW135" s="277"/>
      <c r="QZX135" s="277"/>
      <c r="QZY135" s="277"/>
      <c r="QZZ135" s="277"/>
      <c r="RAA135" s="277"/>
      <c r="RAB135" s="277"/>
      <c r="RAC135" s="277"/>
      <c r="RAD135" s="277"/>
      <c r="RAE135" s="277"/>
      <c r="RAF135" s="277"/>
      <c r="RAG135" s="277"/>
      <c r="RAH135" s="277"/>
      <c r="RAI135" s="277"/>
      <c r="RAJ135" s="277"/>
      <c r="RAK135" s="277"/>
      <c r="RAL135" s="277"/>
      <c r="RAM135" s="277"/>
      <c r="RAN135" s="277"/>
      <c r="RAO135" s="277"/>
      <c r="RAP135" s="277"/>
      <c r="RAQ135" s="277"/>
      <c r="RAR135" s="277"/>
      <c r="RAS135" s="277"/>
      <c r="RAT135" s="277"/>
      <c r="RAU135" s="277"/>
      <c r="RAV135" s="277"/>
      <c r="RAW135" s="277"/>
      <c r="RAX135" s="277"/>
      <c r="RAY135" s="277"/>
      <c r="RAZ135" s="277"/>
      <c r="RBA135" s="277"/>
      <c r="RBB135" s="277"/>
      <c r="RBC135" s="277"/>
      <c r="RBD135" s="277"/>
      <c r="RBE135" s="277"/>
      <c r="RBF135" s="277"/>
      <c r="RBG135" s="277"/>
      <c r="RBH135" s="277"/>
      <c r="RBI135" s="277"/>
      <c r="RBJ135" s="277"/>
      <c r="RBK135" s="277"/>
      <c r="RBL135" s="277"/>
      <c r="RBM135" s="277"/>
      <c r="RBN135" s="277"/>
      <c r="RBO135" s="277"/>
      <c r="RBP135" s="277"/>
      <c r="RBQ135" s="277"/>
      <c r="RBR135" s="277"/>
      <c r="RBS135" s="277"/>
      <c r="RBT135" s="277"/>
      <c r="RBU135" s="277"/>
      <c r="RBV135" s="277"/>
      <c r="RBW135" s="277"/>
      <c r="RBX135" s="277"/>
      <c r="RBY135" s="277"/>
      <c r="RBZ135" s="277"/>
      <c r="RCA135" s="277"/>
      <c r="RCB135" s="277"/>
      <c r="RCC135" s="277"/>
      <c r="RCD135" s="277"/>
      <c r="RCE135" s="277"/>
      <c r="RCF135" s="277"/>
      <c r="RCG135" s="277"/>
      <c r="RCH135" s="277"/>
      <c r="RCI135" s="277"/>
      <c r="RCJ135" s="277"/>
      <c r="RCK135" s="277"/>
      <c r="RCL135" s="277"/>
      <c r="RCM135" s="277"/>
      <c r="RCN135" s="277"/>
      <c r="RCO135" s="277"/>
      <c r="RCP135" s="277"/>
      <c r="RCQ135" s="277"/>
      <c r="RCR135" s="277"/>
      <c r="RCS135" s="277"/>
      <c r="RCT135" s="277"/>
      <c r="RCU135" s="277"/>
      <c r="RCV135" s="277"/>
      <c r="RCW135" s="277"/>
      <c r="RCX135" s="277"/>
      <c r="RCY135" s="277"/>
      <c r="RCZ135" s="277"/>
      <c r="RDA135" s="277"/>
      <c r="RDB135" s="277"/>
      <c r="RDC135" s="277"/>
      <c r="RDD135" s="277"/>
      <c r="RDE135" s="277"/>
      <c r="RDF135" s="277"/>
      <c r="RDG135" s="277"/>
      <c r="RDH135" s="277"/>
      <c r="RDI135" s="277"/>
      <c r="RDJ135" s="277"/>
      <c r="RDK135" s="277"/>
      <c r="RDL135" s="277"/>
      <c r="RDM135" s="277"/>
      <c r="RDN135" s="277"/>
      <c r="RDO135" s="277"/>
      <c r="RDP135" s="277"/>
      <c r="RDQ135" s="277"/>
      <c r="RDR135" s="277"/>
      <c r="RDS135" s="277"/>
      <c r="RDT135" s="277"/>
      <c r="RDU135" s="277"/>
      <c r="RDV135" s="277"/>
      <c r="RDW135" s="277"/>
      <c r="RDX135" s="277"/>
      <c r="RDY135" s="277"/>
      <c r="RDZ135" s="277"/>
      <c r="REA135" s="277"/>
      <c r="REB135" s="277"/>
      <c r="REC135" s="277"/>
      <c r="RED135" s="277"/>
      <c r="REE135" s="277"/>
      <c r="REF135" s="277"/>
      <c r="REG135" s="277"/>
      <c r="REH135" s="277"/>
      <c r="REI135" s="277"/>
      <c r="REJ135" s="277"/>
      <c r="REK135" s="277"/>
      <c r="REL135" s="277"/>
      <c r="REM135" s="277"/>
      <c r="REN135" s="277"/>
      <c r="REO135" s="277"/>
      <c r="REP135" s="277"/>
      <c r="REQ135" s="277"/>
      <c r="RER135" s="277"/>
      <c r="RES135" s="277"/>
      <c r="RET135" s="277"/>
      <c r="REU135" s="277"/>
      <c r="REV135" s="277"/>
      <c r="REW135" s="277"/>
      <c r="REX135" s="277"/>
      <c r="REY135" s="277"/>
      <c r="REZ135" s="277"/>
      <c r="RFA135" s="277"/>
      <c r="RFB135" s="277"/>
      <c r="RFC135" s="277"/>
      <c r="RFD135" s="277"/>
      <c r="RFE135" s="277"/>
      <c r="RFF135" s="277"/>
      <c r="RFG135" s="277"/>
      <c r="RFH135" s="277"/>
      <c r="RFI135" s="277"/>
      <c r="RFJ135" s="277"/>
      <c r="RFK135" s="277"/>
      <c r="RFL135" s="277"/>
      <c r="RFM135" s="277"/>
      <c r="RFN135" s="277"/>
      <c r="RFO135" s="277"/>
      <c r="RFP135" s="277"/>
      <c r="RFQ135" s="277"/>
      <c r="RFR135" s="277"/>
      <c r="RFS135" s="277"/>
      <c r="RFT135" s="277"/>
      <c r="RFU135" s="277"/>
      <c r="RFV135" s="277"/>
      <c r="RFW135" s="277"/>
      <c r="RFX135" s="277"/>
      <c r="RFY135" s="277"/>
      <c r="RFZ135" s="277"/>
      <c r="RGA135" s="277"/>
      <c r="RGB135" s="277"/>
      <c r="RGC135" s="277"/>
      <c r="RGD135" s="277"/>
      <c r="RGE135" s="277"/>
      <c r="RGF135" s="277"/>
      <c r="RGG135" s="277"/>
      <c r="RGH135" s="277"/>
      <c r="RGI135" s="277"/>
      <c r="RGJ135" s="277"/>
      <c r="RGK135" s="277"/>
      <c r="RGL135" s="277"/>
      <c r="RGM135" s="277"/>
      <c r="RGN135" s="277"/>
      <c r="RGO135" s="277"/>
      <c r="RGP135" s="277"/>
      <c r="RGQ135" s="277"/>
      <c r="RGR135" s="277"/>
      <c r="RGS135" s="277"/>
      <c r="RGT135" s="277"/>
      <c r="RGU135" s="277"/>
      <c r="RGV135" s="277"/>
      <c r="RGW135" s="277"/>
      <c r="RGX135" s="277"/>
      <c r="RGY135" s="277"/>
      <c r="RGZ135" s="277"/>
      <c r="RHA135" s="277"/>
      <c r="RHB135" s="277"/>
      <c r="RHC135" s="277"/>
      <c r="RHD135" s="277"/>
      <c r="RHE135" s="277"/>
      <c r="RHF135" s="277"/>
      <c r="RHG135" s="277"/>
      <c r="RHH135" s="277"/>
      <c r="RHI135" s="277"/>
      <c r="RHJ135" s="277"/>
      <c r="RHK135" s="277"/>
      <c r="RHL135" s="277"/>
      <c r="RHM135" s="277"/>
      <c r="RHN135" s="277"/>
      <c r="RHO135" s="277"/>
      <c r="RHP135" s="277"/>
      <c r="RHQ135" s="277"/>
      <c r="RHR135" s="277"/>
      <c r="RHS135" s="277"/>
      <c r="RHT135" s="277"/>
      <c r="RHU135" s="277"/>
      <c r="RHV135" s="277"/>
      <c r="RHW135" s="277"/>
      <c r="RHX135" s="277"/>
      <c r="RHY135" s="277"/>
      <c r="RHZ135" s="277"/>
      <c r="RIA135" s="277"/>
      <c r="RIB135" s="277"/>
      <c r="RIC135" s="277"/>
      <c r="RID135" s="277"/>
      <c r="RIE135" s="277"/>
      <c r="RIF135" s="277"/>
      <c r="RIG135" s="277"/>
      <c r="RIH135" s="277"/>
      <c r="RII135" s="277"/>
      <c r="RIJ135" s="277"/>
      <c r="RIK135" s="277"/>
      <c r="RIL135" s="277"/>
      <c r="RIM135" s="277"/>
      <c r="RIN135" s="277"/>
      <c r="RIO135" s="277"/>
      <c r="RIP135" s="277"/>
      <c r="RIQ135" s="277"/>
      <c r="RIR135" s="277"/>
      <c r="RIS135" s="277"/>
      <c r="RIT135" s="277"/>
      <c r="RIU135" s="277"/>
      <c r="RIV135" s="277"/>
      <c r="RIW135" s="277"/>
      <c r="RIX135" s="277"/>
      <c r="RIY135" s="277"/>
      <c r="RIZ135" s="277"/>
      <c r="RJA135" s="277"/>
      <c r="RJB135" s="277"/>
      <c r="RJC135" s="277"/>
      <c r="RJD135" s="277"/>
      <c r="RJE135" s="277"/>
      <c r="RJF135" s="277"/>
      <c r="RJG135" s="277"/>
      <c r="RJH135" s="277"/>
      <c r="RJI135" s="277"/>
      <c r="RJJ135" s="277"/>
      <c r="RJK135" s="277"/>
      <c r="RJL135" s="277"/>
      <c r="RJM135" s="277"/>
      <c r="RJN135" s="277"/>
      <c r="RJO135" s="277"/>
      <c r="RJP135" s="277"/>
      <c r="RJQ135" s="277"/>
      <c r="RJR135" s="277"/>
      <c r="RJS135" s="277"/>
      <c r="RJT135" s="277"/>
      <c r="RJU135" s="277"/>
      <c r="RJV135" s="277"/>
      <c r="RJW135" s="277"/>
      <c r="RJX135" s="277"/>
      <c r="RJY135" s="277"/>
      <c r="RJZ135" s="277"/>
      <c r="RKA135" s="277"/>
      <c r="RKB135" s="277"/>
      <c r="RKC135" s="277"/>
      <c r="RKD135" s="277"/>
      <c r="RKE135" s="277"/>
      <c r="RKF135" s="277"/>
      <c r="RKG135" s="277"/>
      <c r="RKH135" s="277"/>
      <c r="RKI135" s="277"/>
      <c r="RKJ135" s="277"/>
      <c r="RKK135" s="277"/>
      <c r="RKL135" s="277"/>
      <c r="RKM135" s="277"/>
      <c r="RKN135" s="277"/>
      <c r="RKO135" s="277"/>
      <c r="RKP135" s="277"/>
      <c r="RKQ135" s="277"/>
      <c r="RKR135" s="277"/>
      <c r="RKS135" s="277"/>
      <c r="RKT135" s="277"/>
      <c r="RKU135" s="277"/>
      <c r="RKV135" s="277"/>
      <c r="RKW135" s="277"/>
      <c r="RKX135" s="277"/>
      <c r="RKY135" s="277"/>
      <c r="RKZ135" s="277"/>
      <c r="RLA135" s="277"/>
      <c r="RLB135" s="277"/>
      <c r="RLC135" s="277"/>
      <c r="RLD135" s="277"/>
      <c r="RLE135" s="277"/>
      <c r="RLF135" s="277"/>
      <c r="RLG135" s="277"/>
      <c r="RLH135" s="277"/>
      <c r="RLI135" s="277"/>
      <c r="RLJ135" s="277"/>
      <c r="RLK135" s="277"/>
      <c r="RLL135" s="277"/>
      <c r="RLM135" s="277"/>
      <c r="RLN135" s="277"/>
      <c r="RLO135" s="277"/>
      <c r="RLP135" s="277"/>
      <c r="RLQ135" s="277"/>
      <c r="RLR135" s="277"/>
      <c r="RLS135" s="277"/>
      <c r="RLT135" s="277"/>
      <c r="RLU135" s="277"/>
      <c r="RLV135" s="277"/>
      <c r="RLW135" s="277"/>
      <c r="RLX135" s="277"/>
      <c r="RLY135" s="277"/>
      <c r="RLZ135" s="277"/>
      <c r="RMA135" s="277"/>
      <c r="RMB135" s="277"/>
      <c r="RMC135" s="277"/>
      <c r="RMD135" s="277"/>
      <c r="RME135" s="277"/>
      <c r="RMF135" s="277"/>
      <c r="RMG135" s="277"/>
      <c r="RMH135" s="277"/>
      <c r="RMI135" s="277"/>
      <c r="RMJ135" s="277"/>
      <c r="RMK135" s="277"/>
      <c r="RML135" s="277"/>
      <c r="RMM135" s="277"/>
      <c r="RMN135" s="277"/>
      <c r="RMO135" s="277"/>
      <c r="RMP135" s="277"/>
      <c r="RMQ135" s="277"/>
      <c r="RMR135" s="277"/>
      <c r="RMS135" s="277"/>
      <c r="RMT135" s="277"/>
      <c r="RMU135" s="277"/>
      <c r="RMV135" s="277"/>
      <c r="RMW135" s="277"/>
      <c r="RMX135" s="277"/>
      <c r="RMY135" s="277"/>
      <c r="RMZ135" s="277"/>
      <c r="RNA135" s="277"/>
      <c r="RNB135" s="277"/>
      <c r="RNC135" s="277"/>
      <c r="RND135" s="277"/>
      <c r="RNE135" s="277"/>
      <c r="RNF135" s="277"/>
      <c r="RNG135" s="277"/>
      <c r="RNH135" s="277"/>
      <c r="RNI135" s="277"/>
      <c r="RNJ135" s="277"/>
      <c r="RNK135" s="277"/>
      <c r="RNL135" s="277"/>
      <c r="RNM135" s="277"/>
      <c r="RNN135" s="277"/>
      <c r="RNO135" s="277"/>
      <c r="RNP135" s="277"/>
      <c r="RNQ135" s="277"/>
      <c r="RNR135" s="277"/>
      <c r="RNS135" s="277"/>
      <c r="RNT135" s="277"/>
      <c r="RNU135" s="277"/>
      <c r="RNV135" s="277"/>
      <c r="RNW135" s="277"/>
      <c r="RNX135" s="277"/>
      <c r="RNY135" s="277"/>
      <c r="RNZ135" s="277"/>
      <c r="ROA135" s="277"/>
      <c r="ROB135" s="277"/>
      <c r="ROC135" s="277"/>
      <c r="ROD135" s="277"/>
      <c r="ROE135" s="277"/>
      <c r="ROF135" s="277"/>
      <c r="ROG135" s="277"/>
      <c r="ROH135" s="277"/>
      <c r="ROI135" s="277"/>
      <c r="ROJ135" s="277"/>
      <c r="ROK135" s="277"/>
      <c r="ROL135" s="277"/>
      <c r="ROM135" s="277"/>
      <c r="RON135" s="277"/>
      <c r="ROO135" s="277"/>
      <c r="ROP135" s="277"/>
      <c r="ROQ135" s="277"/>
      <c r="ROR135" s="277"/>
      <c r="ROS135" s="277"/>
      <c r="ROT135" s="277"/>
      <c r="ROU135" s="277"/>
      <c r="ROV135" s="277"/>
      <c r="ROW135" s="277"/>
      <c r="ROX135" s="277"/>
      <c r="ROY135" s="277"/>
      <c r="ROZ135" s="277"/>
      <c r="RPA135" s="277"/>
      <c r="RPB135" s="277"/>
      <c r="RPC135" s="277"/>
      <c r="RPD135" s="277"/>
      <c r="RPE135" s="277"/>
      <c r="RPF135" s="277"/>
      <c r="RPG135" s="277"/>
      <c r="RPH135" s="277"/>
      <c r="RPI135" s="277"/>
      <c r="RPJ135" s="277"/>
      <c r="RPK135" s="277"/>
      <c r="RPL135" s="277"/>
      <c r="RPM135" s="277"/>
      <c r="RPN135" s="277"/>
      <c r="RPO135" s="277"/>
      <c r="RPP135" s="277"/>
      <c r="RPQ135" s="277"/>
      <c r="RPR135" s="277"/>
      <c r="RPS135" s="277"/>
      <c r="RPT135" s="277"/>
      <c r="RPU135" s="277"/>
      <c r="RPV135" s="277"/>
      <c r="RPW135" s="277"/>
      <c r="RPX135" s="277"/>
      <c r="RPY135" s="277"/>
      <c r="RPZ135" s="277"/>
      <c r="RQA135" s="277"/>
      <c r="RQB135" s="277"/>
      <c r="RQC135" s="277"/>
      <c r="RQD135" s="277"/>
      <c r="RQE135" s="277"/>
      <c r="RQF135" s="277"/>
      <c r="RQG135" s="277"/>
      <c r="RQH135" s="277"/>
      <c r="RQI135" s="277"/>
      <c r="RQJ135" s="277"/>
      <c r="RQK135" s="277"/>
      <c r="RQL135" s="277"/>
      <c r="RQM135" s="277"/>
      <c r="RQN135" s="277"/>
      <c r="RQO135" s="277"/>
      <c r="RQP135" s="277"/>
      <c r="RQQ135" s="277"/>
      <c r="RQR135" s="277"/>
      <c r="RQS135" s="277"/>
      <c r="RQT135" s="277"/>
      <c r="RQU135" s="277"/>
      <c r="RQV135" s="277"/>
      <c r="RQW135" s="277"/>
      <c r="RQX135" s="277"/>
      <c r="RQY135" s="277"/>
      <c r="RQZ135" s="277"/>
      <c r="RRA135" s="277"/>
      <c r="RRB135" s="277"/>
      <c r="RRC135" s="277"/>
      <c r="RRD135" s="277"/>
      <c r="RRE135" s="277"/>
      <c r="RRF135" s="277"/>
      <c r="RRG135" s="277"/>
      <c r="RRH135" s="277"/>
      <c r="RRI135" s="277"/>
      <c r="RRJ135" s="277"/>
      <c r="RRK135" s="277"/>
      <c r="RRL135" s="277"/>
      <c r="RRM135" s="277"/>
      <c r="RRN135" s="277"/>
      <c r="RRO135" s="277"/>
      <c r="RRP135" s="277"/>
      <c r="RRQ135" s="277"/>
      <c r="RRR135" s="277"/>
      <c r="RRS135" s="277"/>
      <c r="RRT135" s="277"/>
      <c r="RRU135" s="277"/>
      <c r="RRV135" s="277"/>
      <c r="RRW135" s="277"/>
      <c r="RRX135" s="277"/>
      <c r="RRY135" s="277"/>
      <c r="RRZ135" s="277"/>
      <c r="RSA135" s="277"/>
      <c r="RSB135" s="277"/>
      <c r="RSC135" s="277"/>
      <c r="RSD135" s="277"/>
      <c r="RSE135" s="277"/>
      <c r="RSF135" s="277"/>
      <c r="RSG135" s="277"/>
      <c r="RSH135" s="277"/>
      <c r="RSI135" s="277"/>
      <c r="RSJ135" s="277"/>
      <c r="RSK135" s="277"/>
      <c r="RSL135" s="277"/>
      <c r="RSM135" s="277"/>
      <c r="RSN135" s="277"/>
      <c r="RSO135" s="277"/>
      <c r="RSP135" s="277"/>
      <c r="RSQ135" s="277"/>
      <c r="RSR135" s="277"/>
      <c r="RSS135" s="277"/>
      <c r="RST135" s="277"/>
      <c r="RSU135" s="277"/>
      <c r="RSV135" s="277"/>
      <c r="RSW135" s="277"/>
      <c r="RSX135" s="277"/>
      <c r="RSY135" s="277"/>
      <c r="RSZ135" s="277"/>
      <c r="RTA135" s="277"/>
      <c r="RTB135" s="277"/>
      <c r="RTC135" s="277"/>
      <c r="RTD135" s="277"/>
      <c r="RTE135" s="277"/>
      <c r="RTF135" s="277"/>
      <c r="RTG135" s="277"/>
      <c r="RTH135" s="277"/>
      <c r="RTI135" s="277"/>
      <c r="RTJ135" s="277"/>
      <c r="RTK135" s="277"/>
      <c r="RTL135" s="277"/>
      <c r="RTM135" s="277"/>
      <c r="RTN135" s="277"/>
      <c r="RTO135" s="277"/>
      <c r="RTP135" s="277"/>
      <c r="RTQ135" s="277"/>
      <c r="RTR135" s="277"/>
      <c r="RTS135" s="277"/>
      <c r="RTT135" s="277"/>
      <c r="RTU135" s="277"/>
      <c r="RTV135" s="277"/>
      <c r="RTW135" s="277"/>
      <c r="RTX135" s="277"/>
      <c r="RTY135" s="277"/>
      <c r="RTZ135" s="277"/>
      <c r="RUA135" s="277"/>
      <c r="RUB135" s="277"/>
      <c r="RUC135" s="277"/>
      <c r="RUD135" s="277"/>
      <c r="RUE135" s="277"/>
      <c r="RUF135" s="277"/>
      <c r="RUG135" s="277"/>
      <c r="RUH135" s="277"/>
      <c r="RUI135" s="277"/>
      <c r="RUJ135" s="277"/>
      <c r="RUK135" s="277"/>
      <c r="RUL135" s="277"/>
      <c r="RUM135" s="277"/>
      <c r="RUN135" s="277"/>
      <c r="RUO135" s="277"/>
      <c r="RUP135" s="277"/>
      <c r="RUQ135" s="277"/>
      <c r="RUR135" s="277"/>
      <c r="RUS135" s="277"/>
      <c r="RUT135" s="277"/>
      <c r="RUU135" s="277"/>
      <c r="RUV135" s="277"/>
      <c r="RUW135" s="277"/>
      <c r="RUX135" s="277"/>
      <c r="RUY135" s="277"/>
      <c r="RUZ135" s="277"/>
      <c r="RVA135" s="277"/>
      <c r="RVB135" s="277"/>
      <c r="RVC135" s="277"/>
      <c r="RVD135" s="277"/>
      <c r="RVE135" s="277"/>
      <c r="RVF135" s="277"/>
      <c r="RVG135" s="277"/>
      <c r="RVH135" s="277"/>
      <c r="RVI135" s="277"/>
      <c r="RVJ135" s="277"/>
      <c r="RVK135" s="277"/>
      <c r="RVL135" s="277"/>
      <c r="RVM135" s="277"/>
      <c r="RVN135" s="277"/>
      <c r="RVO135" s="277"/>
      <c r="RVP135" s="277"/>
      <c r="RVQ135" s="277"/>
      <c r="RVR135" s="277"/>
      <c r="RVS135" s="277"/>
      <c r="RVT135" s="277"/>
      <c r="RVU135" s="277"/>
      <c r="RVV135" s="277"/>
      <c r="RVW135" s="277"/>
      <c r="RVX135" s="277"/>
      <c r="RVY135" s="277"/>
      <c r="RVZ135" s="277"/>
      <c r="RWA135" s="277"/>
      <c r="RWB135" s="277"/>
      <c r="RWC135" s="277"/>
      <c r="RWD135" s="277"/>
      <c r="RWE135" s="277"/>
      <c r="RWF135" s="277"/>
      <c r="RWG135" s="277"/>
      <c r="RWH135" s="277"/>
      <c r="RWI135" s="277"/>
      <c r="RWJ135" s="277"/>
      <c r="RWK135" s="277"/>
      <c r="RWL135" s="277"/>
      <c r="RWM135" s="277"/>
      <c r="RWN135" s="277"/>
      <c r="RWO135" s="277"/>
      <c r="RWP135" s="277"/>
      <c r="RWQ135" s="277"/>
      <c r="RWR135" s="277"/>
      <c r="RWS135" s="277"/>
      <c r="RWT135" s="277"/>
      <c r="RWU135" s="277"/>
      <c r="RWV135" s="277"/>
      <c r="RWW135" s="277"/>
      <c r="RWX135" s="277"/>
      <c r="RWY135" s="277"/>
      <c r="RWZ135" s="277"/>
      <c r="RXA135" s="277"/>
      <c r="RXB135" s="277"/>
      <c r="RXC135" s="277"/>
      <c r="RXD135" s="277"/>
      <c r="RXE135" s="277"/>
      <c r="RXF135" s="277"/>
      <c r="RXG135" s="277"/>
      <c r="RXH135" s="277"/>
      <c r="RXI135" s="277"/>
      <c r="RXJ135" s="277"/>
      <c r="RXK135" s="277"/>
      <c r="RXL135" s="277"/>
      <c r="RXM135" s="277"/>
      <c r="RXN135" s="277"/>
      <c r="RXO135" s="277"/>
      <c r="RXP135" s="277"/>
      <c r="RXQ135" s="277"/>
      <c r="RXR135" s="277"/>
      <c r="RXS135" s="277"/>
      <c r="RXT135" s="277"/>
      <c r="RXU135" s="277"/>
      <c r="RXV135" s="277"/>
      <c r="RXW135" s="277"/>
      <c r="RXX135" s="277"/>
      <c r="RXY135" s="277"/>
      <c r="RXZ135" s="277"/>
      <c r="RYA135" s="277"/>
      <c r="RYB135" s="277"/>
      <c r="RYC135" s="277"/>
      <c r="RYD135" s="277"/>
      <c r="RYE135" s="277"/>
      <c r="RYF135" s="277"/>
      <c r="RYG135" s="277"/>
      <c r="RYH135" s="277"/>
      <c r="RYI135" s="277"/>
      <c r="RYJ135" s="277"/>
      <c r="RYK135" s="277"/>
      <c r="RYL135" s="277"/>
      <c r="RYM135" s="277"/>
      <c r="RYN135" s="277"/>
      <c r="RYO135" s="277"/>
      <c r="RYP135" s="277"/>
      <c r="RYQ135" s="277"/>
      <c r="RYR135" s="277"/>
      <c r="RYS135" s="277"/>
      <c r="RYT135" s="277"/>
      <c r="RYU135" s="277"/>
      <c r="RYV135" s="277"/>
      <c r="RYW135" s="277"/>
      <c r="RYX135" s="277"/>
      <c r="RYY135" s="277"/>
      <c r="RYZ135" s="277"/>
      <c r="RZA135" s="277"/>
      <c r="RZB135" s="277"/>
      <c r="RZC135" s="277"/>
      <c r="RZD135" s="277"/>
      <c r="RZE135" s="277"/>
      <c r="RZF135" s="277"/>
      <c r="RZG135" s="277"/>
      <c r="RZH135" s="277"/>
      <c r="RZI135" s="277"/>
      <c r="RZJ135" s="277"/>
      <c r="RZK135" s="277"/>
      <c r="RZL135" s="277"/>
      <c r="RZM135" s="277"/>
      <c r="RZN135" s="277"/>
      <c r="RZO135" s="277"/>
      <c r="RZP135" s="277"/>
      <c r="RZQ135" s="277"/>
      <c r="RZR135" s="277"/>
      <c r="RZS135" s="277"/>
      <c r="RZT135" s="277"/>
      <c r="RZU135" s="277"/>
      <c r="RZV135" s="277"/>
      <c r="RZW135" s="277"/>
      <c r="RZX135" s="277"/>
      <c r="RZY135" s="277"/>
      <c r="RZZ135" s="277"/>
      <c r="SAA135" s="277"/>
      <c r="SAB135" s="277"/>
      <c r="SAC135" s="277"/>
      <c r="SAD135" s="277"/>
      <c r="SAE135" s="277"/>
      <c r="SAF135" s="277"/>
      <c r="SAG135" s="277"/>
      <c r="SAH135" s="277"/>
      <c r="SAI135" s="277"/>
      <c r="SAJ135" s="277"/>
      <c r="SAK135" s="277"/>
      <c r="SAL135" s="277"/>
      <c r="SAM135" s="277"/>
      <c r="SAN135" s="277"/>
      <c r="SAO135" s="277"/>
      <c r="SAP135" s="277"/>
      <c r="SAQ135" s="277"/>
      <c r="SAR135" s="277"/>
      <c r="SAS135" s="277"/>
      <c r="SAT135" s="277"/>
      <c r="SAU135" s="277"/>
      <c r="SAV135" s="277"/>
      <c r="SAW135" s="277"/>
      <c r="SAX135" s="277"/>
      <c r="SAY135" s="277"/>
      <c r="SAZ135" s="277"/>
      <c r="SBA135" s="277"/>
      <c r="SBB135" s="277"/>
      <c r="SBC135" s="277"/>
      <c r="SBD135" s="277"/>
      <c r="SBE135" s="277"/>
      <c r="SBF135" s="277"/>
      <c r="SBG135" s="277"/>
      <c r="SBH135" s="277"/>
      <c r="SBI135" s="277"/>
      <c r="SBJ135" s="277"/>
      <c r="SBK135" s="277"/>
      <c r="SBL135" s="277"/>
      <c r="SBM135" s="277"/>
      <c r="SBN135" s="277"/>
      <c r="SBO135" s="277"/>
      <c r="SBP135" s="277"/>
      <c r="SBQ135" s="277"/>
      <c r="SBR135" s="277"/>
      <c r="SBS135" s="277"/>
      <c r="SBT135" s="277"/>
      <c r="SBU135" s="277"/>
      <c r="SBV135" s="277"/>
      <c r="SBW135" s="277"/>
      <c r="SBX135" s="277"/>
      <c r="SBY135" s="277"/>
      <c r="SBZ135" s="277"/>
      <c r="SCA135" s="277"/>
      <c r="SCB135" s="277"/>
      <c r="SCC135" s="277"/>
      <c r="SCD135" s="277"/>
      <c r="SCE135" s="277"/>
      <c r="SCF135" s="277"/>
      <c r="SCG135" s="277"/>
      <c r="SCH135" s="277"/>
      <c r="SCI135" s="277"/>
      <c r="SCJ135" s="277"/>
      <c r="SCK135" s="277"/>
      <c r="SCL135" s="277"/>
      <c r="SCM135" s="277"/>
      <c r="SCN135" s="277"/>
      <c r="SCO135" s="277"/>
      <c r="SCP135" s="277"/>
      <c r="SCQ135" s="277"/>
      <c r="SCR135" s="277"/>
      <c r="SCS135" s="277"/>
      <c r="SCT135" s="277"/>
      <c r="SCU135" s="277"/>
      <c r="SCV135" s="277"/>
      <c r="SCW135" s="277"/>
      <c r="SCX135" s="277"/>
      <c r="SCY135" s="277"/>
      <c r="SCZ135" s="277"/>
      <c r="SDA135" s="277"/>
      <c r="SDB135" s="277"/>
      <c r="SDC135" s="277"/>
      <c r="SDD135" s="277"/>
      <c r="SDE135" s="277"/>
      <c r="SDF135" s="277"/>
      <c r="SDG135" s="277"/>
      <c r="SDH135" s="277"/>
      <c r="SDI135" s="277"/>
      <c r="SDJ135" s="277"/>
      <c r="SDK135" s="277"/>
      <c r="SDL135" s="277"/>
      <c r="SDM135" s="277"/>
      <c r="SDN135" s="277"/>
      <c r="SDO135" s="277"/>
      <c r="SDP135" s="277"/>
      <c r="SDQ135" s="277"/>
      <c r="SDR135" s="277"/>
      <c r="SDS135" s="277"/>
      <c r="SDT135" s="277"/>
      <c r="SDU135" s="277"/>
      <c r="SDV135" s="277"/>
      <c r="SDW135" s="277"/>
      <c r="SDX135" s="277"/>
      <c r="SDY135" s="277"/>
      <c r="SDZ135" s="277"/>
      <c r="SEA135" s="277"/>
      <c r="SEB135" s="277"/>
      <c r="SEC135" s="277"/>
      <c r="SED135" s="277"/>
      <c r="SEE135" s="277"/>
      <c r="SEF135" s="277"/>
      <c r="SEG135" s="277"/>
      <c r="SEH135" s="277"/>
      <c r="SEI135" s="277"/>
      <c r="SEJ135" s="277"/>
      <c r="SEK135" s="277"/>
      <c r="SEL135" s="277"/>
      <c r="SEM135" s="277"/>
      <c r="SEN135" s="277"/>
      <c r="SEO135" s="277"/>
      <c r="SEP135" s="277"/>
      <c r="SEQ135" s="277"/>
      <c r="SER135" s="277"/>
      <c r="SES135" s="277"/>
      <c r="SET135" s="277"/>
      <c r="SEU135" s="277"/>
      <c r="SEV135" s="277"/>
      <c r="SEW135" s="277"/>
      <c r="SEX135" s="277"/>
      <c r="SEY135" s="277"/>
      <c r="SEZ135" s="277"/>
      <c r="SFA135" s="277"/>
      <c r="SFB135" s="277"/>
      <c r="SFC135" s="277"/>
      <c r="SFD135" s="277"/>
      <c r="SFE135" s="277"/>
      <c r="SFF135" s="277"/>
      <c r="SFG135" s="277"/>
      <c r="SFH135" s="277"/>
      <c r="SFI135" s="277"/>
      <c r="SFJ135" s="277"/>
      <c r="SFK135" s="277"/>
      <c r="SFL135" s="277"/>
      <c r="SFM135" s="277"/>
      <c r="SFN135" s="277"/>
      <c r="SFO135" s="277"/>
      <c r="SFP135" s="277"/>
      <c r="SFQ135" s="277"/>
      <c r="SFR135" s="277"/>
      <c r="SFS135" s="277"/>
      <c r="SFT135" s="277"/>
      <c r="SFU135" s="277"/>
      <c r="SFV135" s="277"/>
      <c r="SFW135" s="277"/>
      <c r="SFX135" s="277"/>
      <c r="SFY135" s="277"/>
      <c r="SFZ135" s="277"/>
      <c r="SGA135" s="277"/>
      <c r="SGB135" s="277"/>
      <c r="SGC135" s="277"/>
      <c r="SGD135" s="277"/>
      <c r="SGE135" s="277"/>
      <c r="SGF135" s="277"/>
      <c r="SGG135" s="277"/>
      <c r="SGH135" s="277"/>
      <c r="SGI135" s="277"/>
      <c r="SGJ135" s="277"/>
      <c r="SGK135" s="277"/>
      <c r="SGL135" s="277"/>
      <c r="SGM135" s="277"/>
      <c r="SGN135" s="277"/>
      <c r="SGO135" s="277"/>
      <c r="SGP135" s="277"/>
      <c r="SGQ135" s="277"/>
      <c r="SGR135" s="277"/>
      <c r="SGS135" s="277"/>
      <c r="SGT135" s="277"/>
      <c r="SGU135" s="277"/>
      <c r="SGV135" s="277"/>
      <c r="SGW135" s="277"/>
      <c r="SGX135" s="277"/>
      <c r="SGY135" s="277"/>
      <c r="SGZ135" s="277"/>
      <c r="SHA135" s="277"/>
      <c r="SHB135" s="277"/>
      <c r="SHC135" s="277"/>
      <c r="SHD135" s="277"/>
      <c r="SHE135" s="277"/>
      <c r="SHF135" s="277"/>
      <c r="SHG135" s="277"/>
      <c r="SHH135" s="277"/>
      <c r="SHI135" s="277"/>
      <c r="SHJ135" s="277"/>
      <c r="SHK135" s="277"/>
      <c r="SHL135" s="277"/>
      <c r="SHM135" s="277"/>
      <c r="SHN135" s="277"/>
      <c r="SHO135" s="277"/>
      <c r="SHP135" s="277"/>
      <c r="SHQ135" s="277"/>
      <c r="SHR135" s="277"/>
      <c r="SHS135" s="277"/>
      <c r="SHT135" s="277"/>
      <c r="SHU135" s="277"/>
      <c r="SHV135" s="277"/>
      <c r="SHW135" s="277"/>
      <c r="SHX135" s="277"/>
      <c r="SHY135" s="277"/>
      <c r="SHZ135" s="277"/>
      <c r="SIA135" s="277"/>
      <c r="SIB135" s="277"/>
      <c r="SIC135" s="277"/>
      <c r="SID135" s="277"/>
      <c r="SIE135" s="277"/>
      <c r="SIF135" s="277"/>
      <c r="SIG135" s="277"/>
      <c r="SIH135" s="277"/>
      <c r="SII135" s="277"/>
      <c r="SIJ135" s="277"/>
      <c r="SIK135" s="277"/>
      <c r="SIL135" s="277"/>
      <c r="SIM135" s="277"/>
      <c r="SIN135" s="277"/>
      <c r="SIO135" s="277"/>
      <c r="SIP135" s="277"/>
      <c r="SIQ135" s="277"/>
      <c r="SIR135" s="277"/>
      <c r="SIS135" s="277"/>
      <c r="SIT135" s="277"/>
      <c r="SIU135" s="277"/>
      <c r="SIV135" s="277"/>
      <c r="SIW135" s="277"/>
      <c r="SIX135" s="277"/>
      <c r="SIY135" s="277"/>
      <c r="SIZ135" s="277"/>
      <c r="SJA135" s="277"/>
      <c r="SJB135" s="277"/>
      <c r="SJC135" s="277"/>
      <c r="SJD135" s="277"/>
      <c r="SJE135" s="277"/>
      <c r="SJF135" s="277"/>
      <c r="SJG135" s="277"/>
      <c r="SJH135" s="277"/>
      <c r="SJI135" s="277"/>
      <c r="SJJ135" s="277"/>
      <c r="SJK135" s="277"/>
      <c r="SJL135" s="277"/>
      <c r="SJM135" s="277"/>
      <c r="SJN135" s="277"/>
      <c r="SJO135" s="277"/>
      <c r="SJP135" s="277"/>
      <c r="SJQ135" s="277"/>
      <c r="SJR135" s="277"/>
      <c r="SJS135" s="277"/>
      <c r="SJT135" s="277"/>
      <c r="SJU135" s="277"/>
      <c r="SJV135" s="277"/>
      <c r="SJW135" s="277"/>
      <c r="SJX135" s="277"/>
      <c r="SJY135" s="277"/>
      <c r="SJZ135" s="277"/>
      <c r="SKA135" s="277"/>
      <c r="SKB135" s="277"/>
      <c r="SKC135" s="277"/>
      <c r="SKD135" s="277"/>
      <c r="SKE135" s="277"/>
      <c r="SKF135" s="277"/>
      <c r="SKG135" s="277"/>
      <c r="SKH135" s="277"/>
      <c r="SKI135" s="277"/>
      <c r="SKJ135" s="277"/>
      <c r="SKK135" s="277"/>
      <c r="SKL135" s="277"/>
      <c r="SKM135" s="277"/>
      <c r="SKN135" s="277"/>
      <c r="SKO135" s="277"/>
      <c r="SKP135" s="277"/>
      <c r="SKQ135" s="277"/>
      <c r="SKR135" s="277"/>
      <c r="SKS135" s="277"/>
      <c r="SKT135" s="277"/>
      <c r="SKU135" s="277"/>
      <c r="SKV135" s="277"/>
      <c r="SKW135" s="277"/>
      <c r="SKX135" s="277"/>
      <c r="SKY135" s="277"/>
      <c r="SKZ135" s="277"/>
      <c r="SLA135" s="277"/>
      <c r="SLB135" s="277"/>
      <c r="SLC135" s="277"/>
      <c r="SLD135" s="277"/>
      <c r="SLE135" s="277"/>
      <c r="SLF135" s="277"/>
      <c r="SLG135" s="277"/>
      <c r="SLH135" s="277"/>
      <c r="SLI135" s="277"/>
      <c r="SLJ135" s="277"/>
      <c r="SLK135" s="277"/>
      <c r="SLL135" s="277"/>
      <c r="SLM135" s="277"/>
      <c r="SLN135" s="277"/>
      <c r="SLO135" s="277"/>
      <c r="SLP135" s="277"/>
      <c r="SLQ135" s="277"/>
      <c r="SLR135" s="277"/>
      <c r="SLS135" s="277"/>
      <c r="SLT135" s="277"/>
      <c r="SLU135" s="277"/>
      <c r="SLV135" s="277"/>
      <c r="SLW135" s="277"/>
      <c r="SLX135" s="277"/>
      <c r="SLY135" s="277"/>
      <c r="SLZ135" s="277"/>
      <c r="SMA135" s="277"/>
      <c r="SMB135" s="277"/>
      <c r="SMC135" s="277"/>
      <c r="SMD135" s="277"/>
      <c r="SME135" s="277"/>
      <c r="SMF135" s="277"/>
      <c r="SMG135" s="277"/>
      <c r="SMH135" s="277"/>
      <c r="SMI135" s="277"/>
      <c r="SMJ135" s="277"/>
      <c r="SMK135" s="277"/>
      <c r="SML135" s="277"/>
      <c r="SMM135" s="277"/>
      <c r="SMN135" s="277"/>
      <c r="SMO135" s="277"/>
      <c r="SMP135" s="277"/>
      <c r="SMQ135" s="277"/>
      <c r="SMR135" s="277"/>
      <c r="SMS135" s="277"/>
      <c r="SMT135" s="277"/>
      <c r="SMU135" s="277"/>
      <c r="SMV135" s="277"/>
      <c r="SMW135" s="277"/>
      <c r="SMX135" s="277"/>
      <c r="SMY135" s="277"/>
      <c r="SMZ135" s="277"/>
      <c r="SNA135" s="277"/>
      <c r="SNB135" s="277"/>
      <c r="SNC135" s="277"/>
      <c r="SND135" s="277"/>
      <c r="SNE135" s="277"/>
      <c r="SNF135" s="277"/>
      <c r="SNG135" s="277"/>
      <c r="SNH135" s="277"/>
      <c r="SNI135" s="277"/>
      <c r="SNJ135" s="277"/>
      <c r="SNK135" s="277"/>
      <c r="SNL135" s="277"/>
      <c r="SNM135" s="277"/>
      <c r="SNN135" s="277"/>
      <c r="SNO135" s="277"/>
      <c r="SNP135" s="277"/>
      <c r="SNQ135" s="277"/>
      <c r="SNR135" s="277"/>
      <c r="SNS135" s="277"/>
      <c r="SNT135" s="277"/>
      <c r="SNU135" s="277"/>
      <c r="SNV135" s="277"/>
      <c r="SNW135" s="277"/>
      <c r="SNX135" s="277"/>
      <c r="SNY135" s="277"/>
      <c r="SNZ135" s="277"/>
      <c r="SOA135" s="277"/>
      <c r="SOB135" s="277"/>
      <c r="SOC135" s="277"/>
      <c r="SOD135" s="277"/>
      <c r="SOE135" s="277"/>
      <c r="SOF135" s="277"/>
      <c r="SOG135" s="277"/>
      <c r="SOH135" s="277"/>
      <c r="SOI135" s="277"/>
      <c r="SOJ135" s="277"/>
      <c r="SOK135" s="277"/>
      <c r="SOL135" s="277"/>
      <c r="SOM135" s="277"/>
      <c r="SON135" s="277"/>
      <c r="SOO135" s="277"/>
      <c r="SOP135" s="277"/>
      <c r="SOQ135" s="277"/>
      <c r="SOR135" s="277"/>
      <c r="SOS135" s="277"/>
      <c r="SOT135" s="277"/>
      <c r="SOU135" s="277"/>
      <c r="SOV135" s="277"/>
      <c r="SOW135" s="277"/>
      <c r="SOX135" s="277"/>
      <c r="SOY135" s="277"/>
      <c r="SOZ135" s="277"/>
      <c r="SPA135" s="277"/>
      <c r="SPB135" s="277"/>
      <c r="SPC135" s="277"/>
      <c r="SPD135" s="277"/>
      <c r="SPE135" s="277"/>
      <c r="SPF135" s="277"/>
      <c r="SPG135" s="277"/>
      <c r="SPH135" s="277"/>
      <c r="SPI135" s="277"/>
      <c r="SPJ135" s="277"/>
      <c r="SPK135" s="277"/>
      <c r="SPL135" s="277"/>
      <c r="SPM135" s="277"/>
      <c r="SPN135" s="277"/>
      <c r="SPO135" s="277"/>
      <c r="SPP135" s="277"/>
      <c r="SPQ135" s="277"/>
      <c r="SPR135" s="277"/>
      <c r="SPS135" s="277"/>
      <c r="SPT135" s="277"/>
      <c r="SPU135" s="277"/>
      <c r="SPV135" s="277"/>
      <c r="SPW135" s="277"/>
      <c r="SPX135" s="277"/>
      <c r="SPY135" s="277"/>
      <c r="SPZ135" s="277"/>
      <c r="SQA135" s="277"/>
      <c r="SQB135" s="277"/>
      <c r="SQC135" s="277"/>
      <c r="SQD135" s="277"/>
      <c r="SQE135" s="277"/>
      <c r="SQF135" s="277"/>
      <c r="SQG135" s="277"/>
      <c r="SQH135" s="277"/>
      <c r="SQI135" s="277"/>
      <c r="SQJ135" s="277"/>
      <c r="SQK135" s="277"/>
      <c r="SQL135" s="277"/>
      <c r="SQM135" s="277"/>
      <c r="SQN135" s="277"/>
      <c r="SQO135" s="277"/>
      <c r="SQP135" s="277"/>
      <c r="SQQ135" s="277"/>
      <c r="SQR135" s="277"/>
      <c r="SQS135" s="277"/>
      <c r="SQT135" s="277"/>
      <c r="SQU135" s="277"/>
      <c r="SQV135" s="277"/>
      <c r="SQW135" s="277"/>
      <c r="SQX135" s="277"/>
      <c r="SQY135" s="277"/>
      <c r="SQZ135" s="277"/>
      <c r="SRA135" s="277"/>
      <c r="SRB135" s="277"/>
      <c r="SRC135" s="277"/>
      <c r="SRD135" s="277"/>
      <c r="SRE135" s="277"/>
      <c r="SRF135" s="277"/>
      <c r="SRG135" s="277"/>
      <c r="SRH135" s="277"/>
      <c r="SRI135" s="277"/>
      <c r="SRJ135" s="277"/>
      <c r="SRK135" s="277"/>
      <c r="SRL135" s="277"/>
      <c r="SRM135" s="277"/>
      <c r="SRN135" s="277"/>
      <c r="SRO135" s="277"/>
      <c r="SRP135" s="277"/>
      <c r="SRQ135" s="277"/>
      <c r="SRR135" s="277"/>
      <c r="SRS135" s="277"/>
      <c r="SRT135" s="277"/>
      <c r="SRU135" s="277"/>
      <c r="SRV135" s="277"/>
      <c r="SRW135" s="277"/>
      <c r="SRX135" s="277"/>
      <c r="SRY135" s="277"/>
      <c r="SRZ135" s="277"/>
      <c r="SSA135" s="277"/>
      <c r="SSB135" s="277"/>
      <c r="SSC135" s="277"/>
      <c r="SSD135" s="277"/>
      <c r="SSE135" s="277"/>
      <c r="SSF135" s="277"/>
      <c r="SSG135" s="277"/>
      <c r="SSH135" s="277"/>
      <c r="SSI135" s="277"/>
      <c r="SSJ135" s="277"/>
      <c r="SSK135" s="277"/>
      <c r="SSL135" s="277"/>
      <c r="SSM135" s="277"/>
      <c r="SSN135" s="277"/>
      <c r="SSO135" s="277"/>
      <c r="SSP135" s="277"/>
      <c r="SSQ135" s="277"/>
      <c r="SSR135" s="277"/>
      <c r="SSS135" s="277"/>
      <c r="SST135" s="277"/>
      <c r="SSU135" s="277"/>
      <c r="SSV135" s="277"/>
      <c r="SSW135" s="277"/>
      <c r="SSX135" s="277"/>
      <c r="SSY135" s="277"/>
      <c r="SSZ135" s="277"/>
      <c r="STA135" s="277"/>
      <c r="STB135" s="277"/>
      <c r="STC135" s="277"/>
      <c r="STD135" s="277"/>
      <c r="STE135" s="277"/>
      <c r="STF135" s="277"/>
      <c r="STG135" s="277"/>
      <c r="STH135" s="277"/>
      <c r="STI135" s="277"/>
      <c r="STJ135" s="277"/>
      <c r="STK135" s="277"/>
      <c r="STL135" s="277"/>
      <c r="STM135" s="277"/>
      <c r="STN135" s="277"/>
      <c r="STO135" s="277"/>
      <c r="STP135" s="277"/>
      <c r="STQ135" s="277"/>
      <c r="STR135" s="277"/>
      <c r="STS135" s="277"/>
      <c r="STT135" s="277"/>
      <c r="STU135" s="277"/>
      <c r="STV135" s="277"/>
      <c r="STW135" s="277"/>
      <c r="STX135" s="277"/>
      <c r="STY135" s="277"/>
      <c r="STZ135" s="277"/>
      <c r="SUA135" s="277"/>
      <c r="SUB135" s="277"/>
      <c r="SUC135" s="277"/>
      <c r="SUD135" s="277"/>
      <c r="SUE135" s="277"/>
      <c r="SUF135" s="277"/>
      <c r="SUG135" s="277"/>
      <c r="SUH135" s="277"/>
      <c r="SUI135" s="277"/>
      <c r="SUJ135" s="277"/>
      <c r="SUK135" s="277"/>
      <c r="SUL135" s="277"/>
      <c r="SUM135" s="277"/>
      <c r="SUN135" s="277"/>
      <c r="SUO135" s="277"/>
      <c r="SUP135" s="277"/>
      <c r="SUQ135" s="277"/>
      <c r="SUR135" s="277"/>
      <c r="SUS135" s="277"/>
      <c r="SUT135" s="277"/>
      <c r="SUU135" s="277"/>
      <c r="SUV135" s="277"/>
      <c r="SUW135" s="277"/>
      <c r="SUX135" s="277"/>
      <c r="SUY135" s="277"/>
      <c r="SUZ135" s="277"/>
      <c r="SVA135" s="277"/>
      <c r="SVB135" s="277"/>
      <c r="SVC135" s="277"/>
      <c r="SVD135" s="277"/>
      <c r="SVE135" s="277"/>
      <c r="SVF135" s="277"/>
      <c r="SVG135" s="277"/>
      <c r="SVH135" s="277"/>
      <c r="SVI135" s="277"/>
      <c r="SVJ135" s="277"/>
      <c r="SVK135" s="277"/>
      <c r="SVL135" s="277"/>
      <c r="SVM135" s="277"/>
      <c r="SVN135" s="277"/>
      <c r="SVO135" s="277"/>
      <c r="SVP135" s="277"/>
      <c r="SVQ135" s="277"/>
      <c r="SVR135" s="277"/>
      <c r="SVS135" s="277"/>
      <c r="SVT135" s="277"/>
      <c r="SVU135" s="277"/>
      <c r="SVV135" s="277"/>
      <c r="SVW135" s="277"/>
      <c r="SVX135" s="277"/>
      <c r="SVY135" s="277"/>
      <c r="SVZ135" s="277"/>
      <c r="SWA135" s="277"/>
      <c r="SWB135" s="277"/>
      <c r="SWC135" s="277"/>
      <c r="SWD135" s="277"/>
      <c r="SWE135" s="277"/>
      <c r="SWF135" s="277"/>
      <c r="SWG135" s="277"/>
      <c r="SWH135" s="277"/>
      <c r="SWI135" s="277"/>
      <c r="SWJ135" s="277"/>
      <c r="SWK135" s="277"/>
      <c r="SWL135" s="277"/>
      <c r="SWM135" s="277"/>
      <c r="SWN135" s="277"/>
      <c r="SWO135" s="277"/>
      <c r="SWP135" s="277"/>
      <c r="SWQ135" s="277"/>
      <c r="SWR135" s="277"/>
      <c r="SWS135" s="277"/>
      <c r="SWT135" s="277"/>
      <c r="SWU135" s="277"/>
      <c r="SWV135" s="277"/>
      <c r="SWW135" s="277"/>
      <c r="SWX135" s="277"/>
      <c r="SWY135" s="277"/>
      <c r="SWZ135" s="277"/>
      <c r="SXA135" s="277"/>
      <c r="SXB135" s="277"/>
      <c r="SXC135" s="277"/>
      <c r="SXD135" s="277"/>
      <c r="SXE135" s="277"/>
      <c r="SXF135" s="277"/>
      <c r="SXG135" s="277"/>
      <c r="SXH135" s="277"/>
      <c r="SXI135" s="277"/>
      <c r="SXJ135" s="277"/>
      <c r="SXK135" s="277"/>
      <c r="SXL135" s="277"/>
      <c r="SXM135" s="277"/>
      <c r="SXN135" s="277"/>
      <c r="SXO135" s="277"/>
      <c r="SXP135" s="277"/>
      <c r="SXQ135" s="277"/>
      <c r="SXR135" s="277"/>
      <c r="SXS135" s="277"/>
      <c r="SXT135" s="277"/>
      <c r="SXU135" s="277"/>
      <c r="SXV135" s="277"/>
      <c r="SXW135" s="277"/>
      <c r="SXX135" s="277"/>
      <c r="SXY135" s="277"/>
      <c r="SXZ135" s="277"/>
      <c r="SYA135" s="277"/>
      <c r="SYB135" s="277"/>
      <c r="SYC135" s="277"/>
      <c r="SYD135" s="277"/>
      <c r="SYE135" s="277"/>
      <c r="SYF135" s="277"/>
      <c r="SYG135" s="277"/>
      <c r="SYH135" s="277"/>
      <c r="SYI135" s="277"/>
      <c r="SYJ135" s="277"/>
      <c r="SYK135" s="277"/>
      <c r="SYL135" s="277"/>
      <c r="SYM135" s="277"/>
      <c r="SYN135" s="277"/>
      <c r="SYO135" s="277"/>
      <c r="SYP135" s="277"/>
      <c r="SYQ135" s="277"/>
      <c r="SYR135" s="277"/>
      <c r="SYS135" s="277"/>
      <c r="SYT135" s="277"/>
      <c r="SYU135" s="277"/>
      <c r="SYV135" s="277"/>
      <c r="SYW135" s="277"/>
      <c r="SYX135" s="277"/>
      <c r="SYY135" s="277"/>
      <c r="SYZ135" s="277"/>
      <c r="SZA135" s="277"/>
      <c r="SZB135" s="277"/>
      <c r="SZC135" s="277"/>
      <c r="SZD135" s="277"/>
      <c r="SZE135" s="277"/>
      <c r="SZF135" s="277"/>
      <c r="SZG135" s="277"/>
      <c r="SZH135" s="277"/>
      <c r="SZI135" s="277"/>
      <c r="SZJ135" s="277"/>
      <c r="SZK135" s="277"/>
      <c r="SZL135" s="277"/>
      <c r="SZM135" s="277"/>
      <c r="SZN135" s="277"/>
      <c r="SZO135" s="277"/>
      <c r="SZP135" s="277"/>
      <c r="SZQ135" s="277"/>
      <c r="SZR135" s="277"/>
      <c r="SZS135" s="277"/>
      <c r="SZT135" s="277"/>
      <c r="SZU135" s="277"/>
      <c r="SZV135" s="277"/>
      <c r="SZW135" s="277"/>
      <c r="SZX135" s="277"/>
      <c r="SZY135" s="277"/>
      <c r="SZZ135" s="277"/>
      <c r="TAA135" s="277"/>
      <c r="TAB135" s="277"/>
      <c r="TAC135" s="277"/>
      <c r="TAD135" s="277"/>
      <c r="TAE135" s="277"/>
      <c r="TAF135" s="277"/>
      <c r="TAG135" s="277"/>
      <c r="TAH135" s="277"/>
      <c r="TAI135" s="277"/>
      <c r="TAJ135" s="277"/>
      <c r="TAK135" s="277"/>
      <c r="TAL135" s="277"/>
      <c r="TAM135" s="277"/>
      <c r="TAN135" s="277"/>
      <c r="TAO135" s="277"/>
      <c r="TAP135" s="277"/>
      <c r="TAQ135" s="277"/>
      <c r="TAR135" s="277"/>
      <c r="TAS135" s="277"/>
      <c r="TAT135" s="277"/>
      <c r="TAU135" s="277"/>
      <c r="TAV135" s="277"/>
      <c r="TAW135" s="277"/>
      <c r="TAX135" s="277"/>
      <c r="TAY135" s="277"/>
      <c r="TAZ135" s="277"/>
      <c r="TBA135" s="277"/>
      <c r="TBB135" s="277"/>
      <c r="TBC135" s="277"/>
      <c r="TBD135" s="277"/>
      <c r="TBE135" s="277"/>
      <c r="TBF135" s="277"/>
      <c r="TBG135" s="277"/>
      <c r="TBH135" s="277"/>
      <c r="TBI135" s="277"/>
      <c r="TBJ135" s="277"/>
      <c r="TBK135" s="277"/>
      <c r="TBL135" s="277"/>
      <c r="TBM135" s="277"/>
      <c r="TBN135" s="277"/>
      <c r="TBO135" s="277"/>
      <c r="TBP135" s="277"/>
      <c r="TBQ135" s="277"/>
      <c r="TBR135" s="277"/>
      <c r="TBS135" s="277"/>
      <c r="TBT135" s="277"/>
      <c r="TBU135" s="277"/>
      <c r="TBV135" s="277"/>
      <c r="TBW135" s="277"/>
      <c r="TBX135" s="277"/>
      <c r="TBY135" s="277"/>
      <c r="TBZ135" s="277"/>
      <c r="TCA135" s="277"/>
      <c r="TCB135" s="277"/>
      <c r="TCC135" s="277"/>
      <c r="TCD135" s="277"/>
      <c r="TCE135" s="277"/>
      <c r="TCF135" s="277"/>
      <c r="TCG135" s="277"/>
      <c r="TCH135" s="277"/>
      <c r="TCI135" s="277"/>
      <c r="TCJ135" s="277"/>
      <c r="TCK135" s="277"/>
      <c r="TCL135" s="277"/>
      <c r="TCM135" s="277"/>
      <c r="TCN135" s="277"/>
      <c r="TCO135" s="277"/>
      <c r="TCP135" s="277"/>
      <c r="TCQ135" s="277"/>
      <c r="TCR135" s="277"/>
      <c r="TCS135" s="277"/>
      <c r="TCT135" s="277"/>
      <c r="TCU135" s="277"/>
      <c r="TCV135" s="277"/>
      <c r="TCW135" s="277"/>
      <c r="TCX135" s="277"/>
      <c r="TCY135" s="277"/>
      <c r="TCZ135" s="277"/>
      <c r="TDA135" s="277"/>
      <c r="TDB135" s="277"/>
      <c r="TDC135" s="277"/>
      <c r="TDD135" s="277"/>
      <c r="TDE135" s="277"/>
      <c r="TDF135" s="277"/>
      <c r="TDG135" s="277"/>
      <c r="TDH135" s="277"/>
      <c r="TDI135" s="277"/>
      <c r="TDJ135" s="277"/>
      <c r="TDK135" s="277"/>
      <c r="TDL135" s="277"/>
      <c r="TDM135" s="277"/>
      <c r="TDN135" s="277"/>
      <c r="TDO135" s="277"/>
      <c r="TDP135" s="277"/>
      <c r="TDQ135" s="277"/>
      <c r="TDR135" s="277"/>
      <c r="TDS135" s="277"/>
      <c r="TDT135" s="277"/>
      <c r="TDU135" s="277"/>
      <c r="TDV135" s="277"/>
      <c r="TDW135" s="277"/>
      <c r="TDX135" s="277"/>
      <c r="TDY135" s="277"/>
      <c r="TDZ135" s="277"/>
      <c r="TEA135" s="277"/>
      <c r="TEB135" s="277"/>
      <c r="TEC135" s="277"/>
      <c r="TED135" s="277"/>
      <c r="TEE135" s="277"/>
      <c r="TEF135" s="277"/>
      <c r="TEG135" s="277"/>
      <c r="TEH135" s="277"/>
      <c r="TEI135" s="277"/>
      <c r="TEJ135" s="277"/>
      <c r="TEK135" s="277"/>
      <c r="TEL135" s="277"/>
      <c r="TEM135" s="277"/>
      <c r="TEN135" s="277"/>
      <c r="TEO135" s="277"/>
      <c r="TEP135" s="277"/>
      <c r="TEQ135" s="277"/>
      <c r="TER135" s="277"/>
      <c r="TES135" s="277"/>
      <c r="TET135" s="277"/>
      <c r="TEU135" s="277"/>
      <c r="TEV135" s="277"/>
      <c r="TEW135" s="277"/>
      <c r="TEX135" s="277"/>
      <c r="TEY135" s="277"/>
      <c r="TEZ135" s="277"/>
      <c r="TFA135" s="277"/>
      <c r="TFB135" s="277"/>
      <c r="TFC135" s="277"/>
      <c r="TFD135" s="277"/>
      <c r="TFE135" s="277"/>
      <c r="TFF135" s="277"/>
      <c r="TFG135" s="277"/>
      <c r="TFH135" s="277"/>
      <c r="TFI135" s="277"/>
      <c r="TFJ135" s="277"/>
      <c r="TFK135" s="277"/>
      <c r="TFL135" s="277"/>
      <c r="TFM135" s="277"/>
      <c r="TFN135" s="277"/>
      <c r="TFO135" s="277"/>
      <c r="TFP135" s="277"/>
      <c r="TFQ135" s="277"/>
      <c r="TFR135" s="277"/>
      <c r="TFS135" s="277"/>
      <c r="TFT135" s="277"/>
      <c r="TFU135" s="277"/>
      <c r="TFV135" s="277"/>
      <c r="TFW135" s="277"/>
      <c r="TFX135" s="277"/>
      <c r="TFY135" s="277"/>
      <c r="TFZ135" s="277"/>
      <c r="TGA135" s="277"/>
      <c r="TGB135" s="277"/>
      <c r="TGC135" s="277"/>
      <c r="TGD135" s="277"/>
      <c r="TGE135" s="277"/>
      <c r="TGF135" s="277"/>
      <c r="TGG135" s="277"/>
      <c r="TGH135" s="277"/>
      <c r="TGI135" s="277"/>
      <c r="TGJ135" s="277"/>
      <c r="TGK135" s="277"/>
      <c r="TGL135" s="277"/>
      <c r="TGM135" s="277"/>
      <c r="TGN135" s="277"/>
      <c r="TGO135" s="277"/>
      <c r="TGP135" s="277"/>
      <c r="TGQ135" s="277"/>
      <c r="TGR135" s="277"/>
      <c r="TGS135" s="277"/>
      <c r="TGT135" s="277"/>
      <c r="TGU135" s="277"/>
      <c r="TGV135" s="277"/>
      <c r="TGW135" s="277"/>
      <c r="TGX135" s="277"/>
      <c r="TGY135" s="277"/>
      <c r="TGZ135" s="277"/>
      <c r="THA135" s="277"/>
      <c r="THB135" s="277"/>
      <c r="THC135" s="277"/>
      <c r="THD135" s="277"/>
      <c r="THE135" s="277"/>
      <c r="THF135" s="277"/>
      <c r="THG135" s="277"/>
      <c r="THH135" s="277"/>
      <c r="THI135" s="277"/>
      <c r="THJ135" s="277"/>
      <c r="THK135" s="277"/>
      <c r="THL135" s="277"/>
      <c r="THM135" s="277"/>
      <c r="THN135" s="277"/>
      <c r="THO135" s="277"/>
      <c r="THP135" s="277"/>
      <c r="THQ135" s="277"/>
      <c r="THR135" s="277"/>
      <c r="THS135" s="277"/>
      <c r="THT135" s="277"/>
      <c r="THU135" s="277"/>
      <c r="THV135" s="277"/>
      <c r="THW135" s="277"/>
      <c r="THX135" s="277"/>
      <c r="THY135" s="277"/>
      <c r="THZ135" s="277"/>
      <c r="TIA135" s="277"/>
      <c r="TIB135" s="277"/>
      <c r="TIC135" s="277"/>
      <c r="TID135" s="277"/>
      <c r="TIE135" s="277"/>
      <c r="TIF135" s="277"/>
      <c r="TIG135" s="277"/>
      <c r="TIH135" s="277"/>
      <c r="TII135" s="277"/>
      <c r="TIJ135" s="277"/>
      <c r="TIK135" s="277"/>
      <c r="TIL135" s="277"/>
      <c r="TIM135" s="277"/>
      <c r="TIN135" s="277"/>
      <c r="TIO135" s="277"/>
      <c r="TIP135" s="277"/>
      <c r="TIQ135" s="277"/>
      <c r="TIR135" s="277"/>
      <c r="TIS135" s="277"/>
      <c r="TIT135" s="277"/>
      <c r="TIU135" s="277"/>
      <c r="TIV135" s="277"/>
      <c r="TIW135" s="277"/>
      <c r="TIX135" s="277"/>
      <c r="TIY135" s="277"/>
      <c r="TIZ135" s="277"/>
      <c r="TJA135" s="277"/>
      <c r="TJB135" s="277"/>
      <c r="TJC135" s="277"/>
      <c r="TJD135" s="277"/>
      <c r="TJE135" s="277"/>
      <c r="TJF135" s="277"/>
      <c r="TJG135" s="277"/>
      <c r="TJH135" s="277"/>
      <c r="TJI135" s="277"/>
      <c r="TJJ135" s="277"/>
      <c r="TJK135" s="277"/>
      <c r="TJL135" s="277"/>
      <c r="TJM135" s="277"/>
      <c r="TJN135" s="277"/>
      <c r="TJO135" s="277"/>
      <c r="TJP135" s="277"/>
      <c r="TJQ135" s="277"/>
      <c r="TJR135" s="277"/>
      <c r="TJS135" s="277"/>
      <c r="TJT135" s="277"/>
      <c r="TJU135" s="277"/>
      <c r="TJV135" s="277"/>
      <c r="TJW135" s="277"/>
      <c r="TJX135" s="277"/>
      <c r="TJY135" s="277"/>
      <c r="TJZ135" s="277"/>
      <c r="TKA135" s="277"/>
      <c r="TKB135" s="277"/>
      <c r="TKC135" s="277"/>
      <c r="TKD135" s="277"/>
      <c r="TKE135" s="277"/>
      <c r="TKF135" s="277"/>
      <c r="TKG135" s="277"/>
      <c r="TKH135" s="277"/>
      <c r="TKI135" s="277"/>
      <c r="TKJ135" s="277"/>
      <c r="TKK135" s="277"/>
      <c r="TKL135" s="277"/>
      <c r="TKM135" s="277"/>
      <c r="TKN135" s="277"/>
      <c r="TKO135" s="277"/>
      <c r="TKP135" s="277"/>
      <c r="TKQ135" s="277"/>
      <c r="TKR135" s="277"/>
      <c r="TKS135" s="277"/>
      <c r="TKT135" s="277"/>
      <c r="TKU135" s="277"/>
      <c r="TKV135" s="277"/>
      <c r="TKW135" s="277"/>
      <c r="TKX135" s="277"/>
      <c r="TKY135" s="277"/>
      <c r="TKZ135" s="277"/>
      <c r="TLA135" s="277"/>
      <c r="TLB135" s="277"/>
      <c r="TLC135" s="277"/>
      <c r="TLD135" s="277"/>
      <c r="TLE135" s="277"/>
      <c r="TLF135" s="277"/>
      <c r="TLG135" s="277"/>
      <c r="TLH135" s="277"/>
      <c r="TLI135" s="277"/>
      <c r="TLJ135" s="277"/>
      <c r="TLK135" s="277"/>
      <c r="TLL135" s="277"/>
      <c r="TLM135" s="277"/>
      <c r="TLN135" s="277"/>
      <c r="TLO135" s="277"/>
      <c r="TLP135" s="277"/>
      <c r="TLQ135" s="277"/>
      <c r="TLR135" s="277"/>
      <c r="TLS135" s="277"/>
      <c r="TLT135" s="277"/>
      <c r="TLU135" s="277"/>
      <c r="TLV135" s="277"/>
      <c r="TLW135" s="277"/>
      <c r="TLX135" s="277"/>
      <c r="TLY135" s="277"/>
      <c r="TLZ135" s="277"/>
      <c r="TMA135" s="277"/>
      <c r="TMB135" s="277"/>
      <c r="TMC135" s="277"/>
      <c r="TMD135" s="277"/>
      <c r="TME135" s="277"/>
      <c r="TMF135" s="277"/>
      <c r="TMG135" s="277"/>
      <c r="TMH135" s="277"/>
      <c r="TMI135" s="277"/>
      <c r="TMJ135" s="277"/>
      <c r="TMK135" s="277"/>
      <c r="TML135" s="277"/>
      <c r="TMM135" s="277"/>
      <c r="TMN135" s="277"/>
      <c r="TMO135" s="277"/>
      <c r="TMP135" s="277"/>
      <c r="TMQ135" s="277"/>
      <c r="TMR135" s="277"/>
      <c r="TMS135" s="277"/>
      <c r="TMT135" s="277"/>
      <c r="TMU135" s="277"/>
      <c r="TMV135" s="277"/>
      <c r="TMW135" s="277"/>
      <c r="TMX135" s="277"/>
      <c r="TMY135" s="277"/>
      <c r="TMZ135" s="277"/>
      <c r="TNA135" s="277"/>
      <c r="TNB135" s="277"/>
      <c r="TNC135" s="277"/>
      <c r="TND135" s="277"/>
      <c r="TNE135" s="277"/>
      <c r="TNF135" s="277"/>
      <c r="TNG135" s="277"/>
      <c r="TNH135" s="277"/>
      <c r="TNI135" s="277"/>
      <c r="TNJ135" s="277"/>
      <c r="TNK135" s="277"/>
      <c r="TNL135" s="277"/>
      <c r="TNM135" s="277"/>
      <c r="TNN135" s="277"/>
      <c r="TNO135" s="277"/>
      <c r="TNP135" s="277"/>
      <c r="TNQ135" s="277"/>
      <c r="TNR135" s="277"/>
      <c r="TNS135" s="277"/>
      <c r="TNT135" s="277"/>
      <c r="TNU135" s="277"/>
      <c r="TNV135" s="277"/>
      <c r="TNW135" s="277"/>
      <c r="TNX135" s="277"/>
      <c r="TNY135" s="277"/>
      <c r="TNZ135" s="277"/>
      <c r="TOA135" s="277"/>
      <c r="TOB135" s="277"/>
      <c r="TOC135" s="277"/>
      <c r="TOD135" s="277"/>
      <c r="TOE135" s="277"/>
      <c r="TOF135" s="277"/>
      <c r="TOG135" s="277"/>
      <c r="TOH135" s="277"/>
      <c r="TOI135" s="277"/>
      <c r="TOJ135" s="277"/>
      <c r="TOK135" s="277"/>
      <c r="TOL135" s="277"/>
      <c r="TOM135" s="277"/>
      <c r="TON135" s="277"/>
      <c r="TOO135" s="277"/>
      <c r="TOP135" s="277"/>
      <c r="TOQ135" s="277"/>
      <c r="TOR135" s="277"/>
      <c r="TOS135" s="277"/>
      <c r="TOT135" s="277"/>
      <c r="TOU135" s="277"/>
      <c r="TOV135" s="277"/>
      <c r="TOW135" s="277"/>
      <c r="TOX135" s="277"/>
      <c r="TOY135" s="277"/>
      <c r="TOZ135" s="277"/>
      <c r="TPA135" s="277"/>
      <c r="TPB135" s="277"/>
      <c r="TPC135" s="277"/>
      <c r="TPD135" s="277"/>
      <c r="TPE135" s="277"/>
      <c r="TPF135" s="277"/>
      <c r="TPG135" s="277"/>
      <c r="TPH135" s="277"/>
      <c r="TPI135" s="277"/>
      <c r="TPJ135" s="277"/>
      <c r="TPK135" s="277"/>
      <c r="TPL135" s="277"/>
      <c r="TPM135" s="277"/>
      <c r="TPN135" s="277"/>
      <c r="TPO135" s="277"/>
      <c r="TPP135" s="277"/>
      <c r="TPQ135" s="277"/>
      <c r="TPR135" s="277"/>
      <c r="TPS135" s="277"/>
      <c r="TPT135" s="277"/>
      <c r="TPU135" s="277"/>
      <c r="TPV135" s="277"/>
      <c r="TPW135" s="277"/>
      <c r="TPX135" s="277"/>
      <c r="TPY135" s="277"/>
      <c r="TPZ135" s="277"/>
      <c r="TQA135" s="277"/>
      <c r="TQB135" s="277"/>
      <c r="TQC135" s="277"/>
      <c r="TQD135" s="277"/>
      <c r="TQE135" s="277"/>
      <c r="TQF135" s="277"/>
      <c r="TQG135" s="277"/>
      <c r="TQH135" s="277"/>
      <c r="TQI135" s="277"/>
      <c r="TQJ135" s="277"/>
      <c r="TQK135" s="277"/>
      <c r="TQL135" s="277"/>
      <c r="TQM135" s="277"/>
      <c r="TQN135" s="277"/>
      <c r="TQO135" s="277"/>
      <c r="TQP135" s="277"/>
      <c r="TQQ135" s="277"/>
      <c r="TQR135" s="277"/>
      <c r="TQS135" s="277"/>
      <c r="TQT135" s="277"/>
      <c r="TQU135" s="277"/>
      <c r="TQV135" s="277"/>
      <c r="TQW135" s="277"/>
      <c r="TQX135" s="277"/>
      <c r="TQY135" s="277"/>
      <c r="TQZ135" s="277"/>
      <c r="TRA135" s="277"/>
      <c r="TRB135" s="277"/>
      <c r="TRC135" s="277"/>
      <c r="TRD135" s="277"/>
      <c r="TRE135" s="277"/>
      <c r="TRF135" s="277"/>
      <c r="TRG135" s="277"/>
      <c r="TRH135" s="277"/>
      <c r="TRI135" s="277"/>
      <c r="TRJ135" s="277"/>
      <c r="TRK135" s="277"/>
      <c r="TRL135" s="277"/>
      <c r="TRM135" s="277"/>
      <c r="TRN135" s="277"/>
      <c r="TRO135" s="277"/>
      <c r="TRP135" s="277"/>
      <c r="TRQ135" s="277"/>
      <c r="TRR135" s="277"/>
      <c r="TRS135" s="277"/>
      <c r="TRT135" s="277"/>
      <c r="TRU135" s="277"/>
      <c r="TRV135" s="277"/>
      <c r="TRW135" s="277"/>
      <c r="TRX135" s="277"/>
      <c r="TRY135" s="277"/>
      <c r="TRZ135" s="277"/>
      <c r="TSA135" s="277"/>
      <c r="TSB135" s="277"/>
      <c r="TSC135" s="277"/>
      <c r="TSD135" s="277"/>
      <c r="TSE135" s="277"/>
      <c r="TSF135" s="277"/>
      <c r="TSG135" s="277"/>
      <c r="TSH135" s="277"/>
      <c r="TSI135" s="277"/>
      <c r="TSJ135" s="277"/>
      <c r="TSK135" s="277"/>
      <c r="TSL135" s="277"/>
      <c r="TSM135" s="277"/>
      <c r="TSN135" s="277"/>
      <c r="TSO135" s="277"/>
      <c r="TSP135" s="277"/>
      <c r="TSQ135" s="277"/>
      <c r="TSR135" s="277"/>
      <c r="TSS135" s="277"/>
      <c r="TST135" s="277"/>
      <c r="TSU135" s="277"/>
      <c r="TSV135" s="277"/>
      <c r="TSW135" s="277"/>
      <c r="TSX135" s="277"/>
      <c r="TSY135" s="277"/>
      <c r="TSZ135" s="277"/>
      <c r="TTA135" s="277"/>
      <c r="TTB135" s="277"/>
      <c r="TTC135" s="277"/>
      <c r="TTD135" s="277"/>
      <c r="TTE135" s="277"/>
      <c r="TTF135" s="277"/>
      <c r="TTG135" s="277"/>
      <c r="TTH135" s="277"/>
      <c r="TTI135" s="277"/>
      <c r="TTJ135" s="277"/>
      <c r="TTK135" s="277"/>
      <c r="TTL135" s="277"/>
      <c r="TTM135" s="277"/>
      <c r="TTN135" s="277"/>
      <c r="TTO135" s="277"/>
      <c r="TTP135" s="277"/>
      <c r="TTQ135" s="277"/>
      <c r="TTR135" s="277"/>
      <c r="TTS135" s="277"/>
      <c r="TTT135" s="277"/>
      <c r="TTU135" s="277"/>
      <c r="TTV135" s="277"/>
      <c r="TTW135" s="277"/>
      <c r="TTX135" s="277"/>
      <c r="TTY135" s="277"/>
      <c r="TTZ135" s="277"/>
      <c r="TUA135" s="277"/>
      <c r="TUB135" s="277"/>
      <c r="TUC135" s="277"/>
      <c r="TUD135" s="277"/>
      <c r="TUE135" s="277"/>
      <c r="TUF135" s="277"/>
      <c r="TUG135" s="277"/>
      <c r="TUH135" s="277"/>
      <c r="TUI135" s="277"/>
      <c r="TUJ135" s="277"/>
      <c r="TUK135" s="277"/>
      <c r="TUL135" s="277"/>
      <c r="TUM135" s="277"/>
      <c r="TUN135" s="277"/>
      <c r="TUO135" s="277"/>
      <c r="TUP135" s="277"/>
      <c r="TUQ135" s="277"/>
      <c r="TUR135" s="277"/>
      <c r="TUS135" s="277"/>
      <c r="TUT135" s="277"/>
      <c r="TUU135" s="277"/>
      <c r="TUV135" s="277"/>
      <c r="TUW135" s="277"/>
      <c r="TUX135" s="277"/>
      <c r="TUY135" s="277"/>
      <c r="TUZ135" s="277"/>
      <c r="TVA135" s="277"/>
      <c r="TVB135" s="277"/>
      <c r="TVC135" s="277"/>
      <c r="TVD135" s="277"/>
      <c r="TVE135" s="277"/>
      <c r="TVF135" s="277"/>
      <c r="TVG135" s="277"/>
      <c r="TVH135" s="277"/>
      <c r="TVI135" s="277"/>
      <c r="TVJ135" s="277"/>
      <c r="TVK135" s="277"/>
      <c r="TVL135" s="277"/>
      <c r="TVM135" s="277"/>
      <c r="TVN135" s="277"/>
      <c r="TVO135" s="277"/>
      <c r="TVP135" s="277"/>
      <c r="TVQ135" s="277"/>
      <c r="TVR135" s="277"/>
      <c r="TVS135" s="277"/>
      <c r="TVT135" s="277"/>
      <c r="TVU135" s="277"/>
      <c r="TVV135" s="277"/>
      <c r="TVW135" s="277"/>
      <c r="TVX135" s="277"/>
      <c r="TVY135" s="277"/>
      <c r="TVZ135" s="277"/>
      <c r="TWA135" s="277"/>
      <c r="TWB135" s="277"/>
      <c r="TWC135" s="277"/>
      <c r="TWD135" s="277"/>
      <c r="TWE135" s="277"/>
      <c r="TWF135" s="277"/>
      <c r="TWG135" s="277"/>
      <c r="TWH135" s="277"/>
      <c r="TWI135" s="277"/>
      <c r="TWJ135" s="277"/>
      <c r="TWK135" s="277"/>
      <c r="TWL135" s="277"/>
      <c r="TWM135" s="277"/>
      <c r="TWN135" s="277"/>
      <c r="TWO135" s="277"/>
      <c r="TWP135" s="277"/>
      <c r="TWQ135" s="277"/>
      <c r="TWR135" s="277"/>
      <c r="TWS135" s="277"/>
      <c r="TWT135" s="277"/>
      <c r="TWU135" s="277"/>
      <c r="TWV135" s="277"/>
      <c r="TWW135" s="277"/>
      <c r="TWX135" s="277"/>
      <c r="TWY135" s="277"/>
      <c r="TWZ135" s="277"/>
      <c r="TXA135" s="277"/>
      <c r="TXB135" s="277"/>
      <c r="TXC135" s="277"/>
      <c r="TXD135" s="277"/>
      <c r="TXE135" s="277"/>
      <c r="TXF135" s="277"/>
      <c r="TXG135" s="277"/>
      <c r="TXH135" s="277"/>
      <c r="TXI135" s="277"/>
      <c r="TXJ135" s="277"/>
      <c r="TXK135" s="277"/>
      <c r="TXL135" s="277"/>
      <c r="TXM135" s="277"/>
      <c r="TXN135" s="277"/>
      <c r="TXO135" s="277"/>
      <c r="TXP135" s="277"/>
      <c r="TXQ135" s="277"/>
      <c r="TXR135" s="277"/>
      <c r="TXS135" s="277"/>
      <c r="TXT135" s="277"/>
      <c r="TXU135" s="277"/>
      <c r="TXV135" s="277"/>
      <c r="TXW135" s="277"/>
      <c r="TXX135" s="277"/>
      <c r="TXY135" s="277"/>
      <c r="TXZ135" s="277"/>
      <c r="TYA135" s="277"/>
      <c r="TYB135" s="277"/>
      <c r="TYC135" s="277"/>
      <c r="TYD135" s="277"/>
      <c r="TYE135" s="277"/>
      <c r="TYF135" s="277"/>
      <c r="TYG135" s="277"/>
      <c r="TYH135" s="277"/>
      <c r="TYI135" s="277"/>
      <c r="TYJ135" s="277"/>
      <c r="TYK135" s="277"/>
      <c r="TYL135" s="277"/>
      <c r="TYM135" s="277"/>
      <c r="TYN135" s="277"/>
      <c r="TYO135" s="277"/>
      <c r="TYP135" s="277"/>
      <c r="TYQ135" s="277"/>
      <c r="TYR135" s="277"/>
      <c r="TYS135" s="277"/>
      <c r="TYT135" s="277"/>
      <c r="TYU135" s="277"/>
      <c r="TYV135" s="277"/>
      <c r="TYW135" s="277"/>
      <c r="TYX135" s="277"/>
      <c r="TYY135" s="277"/>
      <c r="TYZ135" s="277"/>
      <c r="TZA135" s="277"/>
      <c r="TZB135" s="277"/>
      <c r="TZC135" s="277"/>
      <c r="TZD135" s="277"/>
      <c r="TZE135" s="277"/>
      <c r="TZF135" s="277"/>
      <c r="TZG135" s="277"/>
      <c r="TZH135" s="277"/>
      <c r="TZI135" s="277"/>
      <c r="TZJ135" s="277"/>
      <c r="TZK135" s="277"/>
      <c r="TZL135" s="277"/>
      <c r="TZM135" s="277"/>
      <c r="TZN135" s="277"/>
      <c r="TZO135" s="277"/>
      <c r="TZP135" s="277"/>
      <c r="TZQ135" s="277"/>
      <c r="TZR135" s="277"/>
      <c r="TZS135" s="277"/>
      <c r="TZT135" s="277"/>
      <c r="TZU135" s="277"/>
      <c r="TZV135" s="277"/>
      <c r="TZW135" s="277"/>
      <c r="TZX135" s="277"/>
      <c r="TZY135" s="277"/>
      <c r="TZZ135" s="277"/>
      <c r="UAA135" s="277"/>
      <c r="UAB135" s="277"/>
      <c r="UAC135" s="277"/>
      <c r="UAD135" s="277"/>
      <c r="UAE135" s="277"/>
      <c r="UAF135" s="277"/>
      <c r="UAG135" s="277"/>
      <c r="UAH135" s="277"/>
      <c r="UAI135" s="277"/>
      <c r="UAJ135" s="277"/>
      <c r="UAK135" s="277"/>
      <c r="UAL135" s="277"/>
      <c r="UAM135" s="277"/>
      <c r="UAN135" s="277"/>
      <c r="UAO135" s="277"/>
      <c r="UAP135" s="277"/>
      <c r="UAQ135" s="277"/>
      <c r="UAR135" s="277"/>
      <c r="UAS135" s="277"/>
      <c r="UAT135" s="277"/>
      <c r="UAU135" s="277"/>
      <c r="UAV135" s="277"/>
      <c r="UAW135" s="277"/>
      <c r="UAX135" s="277"/>
      <c r="UAY135" s="277"/>
      <c r="UAZ135" s="277"/>
      <c r="UBA135" s="277"/>
      <c r="UBB135" s="277"/>
      <c r="UBC135" s="277"/>
      <c r="UBD135" s="277"/>
      <c r="UBE135" s="277"/>
      <c r="UBF135" s="277"/>
      <c r="UBG135" s="277"/>
      <c r="UBH135" s="277"/>
      <c r="UBI135" s="277"/>
      <c r="UBJ135" s="277"/>
      <c r="UBK135" s="277"/>
      <c r="UBL135" s="277"/>
      <c r="UBM135" s="277"/>
      <c r="UBN135" s="277"/>
      <c r="UBO135" s="277"/>
      <c r="UBP135" s="277"/>
      <c r="UBQ135" s="277"/>
      <c r="UBR135" s="277"/>
      <c r="UBS135" s="277"/>
      <c r="UBT135" s="277"/>
      <c r="UBU135" s="277"/>
      <c r="UBV135" s="277"/>
      <c r="UBW135" s="277"/>
      <c r="UBX135" s="277"/>
      <c r="UBY135" s="277"/>
      <c r="UBZ135" s="277"/>
      <c r="UCA135" s="277"/>
      <c r="UCB135" s="277"/>
      <c r="UCC135" s="277"/>
      <c r="UCD135" s="277"/>
      <c r="UCE135" s="277"/>
      <c r="UCF135" s="277"/>
      <c r="UCG135" s="277"/>
      <c r="UCH135" s="277"/>
      <c r="UCI135" s="277"/>
      <c r="UCJ135" s="277"/>
      <c r="UCK135" s="277"/>
      <c r="UCL135" s="277"/>
      <c r="UCM135" s="277"/>
      <c r="UCN135" s="277"/>
      <c r="UCO135" s="277"/>
      <c r="UCP135" s="277"/>
      <c r="UCQ135" s="277"/>
      <c r="UCR135" s="277"/>
      <c r="UCS135" s="277"/>
      <c r="UCT135" s="277"/>
      <c r="UCU135" s="277"/>
      <c r="UCV135" s="277"/>
      <c r="UCW135" s="277"/>
      <c r="UCX135" s="277"/>
      <c r="UCY135" s="277"/>
      <c r="UCZ135" s="277"/>
      <c r="UDA135" s="277"/>
      <c r="UDB135" s="277"/>
      <c r="UDC135" s="277"/>
      <c r="UDD135" s="277"/>
      <c r="UDE135" s="277"/>
      <c r="UDF135" s="277"/>
      <c r="UDG135" s="277"/>
      <c r="UDH135" s="277"/>
      <c r="UDI135" s="277"/>
      <c r="UDJ135" s="277"/>
      <c r="UDK135" s="277"/>
      <c r="UDL135" s="277"/>
      <c r="UDM135" s="277"/>
      <c r="UDN135" s="277"/>
      <c r="UDO135" s="277"/>
      <c r="UDP135" s="277"/>
      <c r="UDQ135" s="277"/>
      <c r="UDR135" s="277"/>
      <c r="UDS135" s="277"/>
      <c r="UDT135" s="277"/>
      <c r="UDU135" s="277"/>
      <c r="UDV135" s="277"/>
      <c r="UDW135" s="277"/>
      <c r="UDX135" s="277"/>
      <c r="UDY135" s="277"/>
      <c r="UDZ135" s="277"/>
      <c r="UEA135" s="277"/>
      <c r="UEB135" s="277"/>
      <c r="UEC135" s="277"/>
      <c r="UED135" s="277"/>
      <c r="UEE135" s="277"/>
      <c r="UEF135" s="277"/>
      <c r="UEG135" s="277"/>
      <c r="UEH135" s="277"/>
      <c r="UEI135" s="277"/>
      <c r="UEJ135" s="277"/>
      <c r="UEK135" s="277"/>
      <c r="UEL135" s="277"/>
      <c r="UEM135" s="277"/>
      <c r="UEN135" s="277"/>
      <c r="UEO135" s="277"/>
      <c r="UEP135" s="277"/>
      <c r="UEQ135" s="277"/>
      <c r="UER135" s="277"/>
      <c r="UES135" s="277"/>
      <c r="UET135" s="277"/>
      <c r="UEU135" s="277"/>
      <c r="UEV135" s="277"/>
      <c r="UEW135" s="277"/>
      <c r="UEX135" s="277"/>
      <c r="UEY135" s="277"/>
      <c r="UEZ135" s="277"/>
      <c r="UFA135" s="277"/>
      <c r="UFB135" s="277"/>
      <c r="UFC135" s="277"/>
      <c r="UFD135" s="277"/>
      <c r="UFE135" s="277"/>
      <c r="UFF135" s="277"/>
      <c r="UFG135" s="277"/>
      <c r="UFH135" s="277"/>
      <c r="UFI135" s="277"/>
      <c r="UFJ135" s="277"/>
      <c r="UFK135" s="277"/>
      <c r="UFL135" s="277"/>
      <c r="UFM135" s="277"/>
      <c r="UFN135" s="277"/>
      <c r="UFO135" s="277"/>
      <c r="UFP135" s="277"/>
      <c r="UFQ135" s="277"/>
      <c r="UFR135" s="277"/>
      <c r="UFS135" s="277"/>
      <c r="UFT135" s="277"/>
      <c r="UFU135" s="277"/>
      <c r="UFV135" s="277"/>
      <c r="UFW135" s="277"/>
      <c r="UFX135" s="277"/>
      <c r="UFY135" s="277"/>
      <c r="UFZ135" s="277"/>
      <c r="UGA135" s="277"/>
      <c r="UGB135" s="277"/>
      <c r="UGC135" s="277"/>
      <c r="UGD135" s="277"/>
      <c r="UGE135" s="277"/>
      <c r="UGF135" s="277"/>
      <c r="UGG135" s="277"/>
      <c r="UGH135" s="277"/>
      <c r="UGI135" s="277"/>
      <c r="UGJ135" s="277"/>
      <c r="UGK135" s="277"/>
      <c r="UGL135" s="277"/>
      <c r="UGM135" s="277"/>
      <c r="UGN135" s="277"/>
      <c r="UGO135" s="277"/>
      <c r="UGP135" s="277"/>
      <c r="UGQ135" s="277"/>
      <c r="UGR135" s="277"/>
      <c r="UGS135" s="277"/>
      <c r="UGT135" s="277"/>
      <c r="UGU135" s="277"/>
      <c r="UGV135" s="277"/>
      <c r="UGW135" s="277"/>
      <c r="UGX135" s="277"/>
      <c r="UGY135" s="277"/>
      <c r="UGZ135" s="277"/>
      <c r="UHA135" s="277"/>
      <c r="UHB135" s="277"/>
      <c r="UHC135" s="277"/>
      <c r="UHD135" s="277"/>
      <c r="UHE135" s="277"/>
      <c r="UHF135" s="277"/>
      <c r="UHG135" s="277"/>
      <c r="UHH135" s="277"/>
      <c r="UHI135" s="277"/>
      <c r="UHJ135" s="277"/>
      <c r="UHK135" s="277"/>
      <c r="UHL135" s="277"/>
      <c r="UHM135" s="277"/>
      <c r="UHN135" s="277"/>
      <c r="UHO135" s="277"/>
      <c r="UHP135" s="277"/>
      <c r="UHQ135" s="277"/>
      <c r="UHR135" s="277"/>
      <c r="UHS135" s="277"/>
      <c r="UHT135" s="277"/>
      <c r="UHU135" s="277"/>
      <c r="UHV135" s="277"/>
      <c r="UHW135" s="277"/>
      <c r="UHX135" s="277"/>
      <c r="UHY135" s="277"/>
      <c r="UHZ135" s="277"/>
      <c r="UIA135" s="277"/>
      <c r="UIB135" s="277"/>
      <c r="UIC135" s="277"/>
      <c r="UID135" s="277"/>
      <c r="UIE135" s="277"/>
      <c r="UIF135" s="277"/>
      <c r="UIG135" s="277"/>
      <c r="UIH135" s="277"/>
      <c r="UII135" s="277"/>
      <c r="UIJ135" s="277"/>
      <c r="UIK135" s="277"/>
      <c r="UIL135" s="277"/>
      <c r="UIM135" s="277"/>
      <c r="UIN135" s="277"/>
      <c r="UIO135" s="277"/>
      <c r="UIP135" s="277"/>
      <c r="UIQ135" s="277"/>
      <c r="UIR135" s="277"/>
      <c r="UIS135" s="277"/>
      <c r="UIT135" s="277"/>
      <c r="UIU135" s="277"/>
      <c r="UIV135" s="277"/>
      <c r="UIW135" s="277"/>
      <c r="UIX135" s="277"/>
      <c r="UIY135" s="277"/>
      <c r="UIZ135" s="277"/>
      <c r="UJA135" s="277"/>
      <c r="UJB135" s="277"/>
      <c r="UJC135" s="277"/>
      <c r="UJD135" s="277"/>
      <c r="UJE135" s="277"/>
      <c r="UJF135" s="277"/>
      <c r="UJG135" s="277"/>
      <c r="UJH135" s="277"/>
      <c r="UJI135" s="277"/>
      <c r="UJJ135" s="277"/>
      <c r="UJK135" s="277"/>
      <c r="UJL135" s="277"/>
      <c r="UJM135" s="277"/>
      <c r="UJN135" s="277"/>
      <c r="UJO135" s="277"/>
      <c r="UJP135" s="277"/>
      <c r="UJQ135" s="277"/>
      <c r="UJR135" s="277"/>
      <c r="UJS135" s="277"/>
      <c r="UJT135" s="277"/>
      <c r="UJU135" s="277"/>
      <c r="UJV135" s="277"/>
      <c r="UJW135" s="277"/>
      <c r="UJX135" s="277"/>
      <c r="UJY135" s="277"/>
      <c r="UJZ135" s="277"/>
      <c r="UKA135" s="277"/>
      <c r="UKB135" s="277"/>
      <c r="UKC135" s="277"/>
      <c r="UKD135" s="277"/>
      <c r="UKE135" s="277"/>
      <c r="UKF135" s="277"/>
      <c r="UKG135" s="277"/>
      <c r="UKH135" s="277"/>
      <c r="UKI135" s="277"/>
      <c r="UKJ135" s="277"/>
      <c r="UKK135" s="277"/>
      <c r="UKL135" s="277"/>
      <c r="UKM135" s="277"/>
      <c r="UKN135" s="277"/>
      <c r="UKO135" s="277"/>
      <c r="UKP135" s="277"/>
      <c r="UKQ135" s="277"/>
      <c r="UKR135" s="277"/>
      <c r="UKS135" s="277"/>
      <c r="UKT135" s="277"/>
      <c r="UKU135" s="277"/>
      <c r="UKV135" s="277"/>
      <c r="UKW135" s="277"/>
      <c r="UKX135" s="277"/>
      <c r="UKY135" s="277"/>
      <c r="UKZ135" s="277"/>
      <c r="ULA135" s="277"/>
      <c r="ULB135" s="277"/>
      <c r="ULC135" s="277"/>
      <c r="ULD135" s="277"/>
      <c r="ULE135" s="277"/>
      <c r="ULF135" s="277"/>
      <c r="ULG135" s="277"/>
      <c r="ULH135" s="277"/>
      <c r="ULI135" s="277"/>
      <c r="ULJ135" s="277"/>
      <c r="ULK135" s="277"/>
      <c r="ULL135" s="277"/>
      <c r="ULM135" s="277"/>
      <c r="ULN135" s="277"/>
      <c r="ULO135" s="277"/>
      <c r="ULP135" s="277"/>
      <c r="ULQ135" s="277"/>
      <c r="ULR135" s="277"/>
      <c r="ULS135" s="277"/>
      <c r="ULT135" s="277"/>
      <c r="ULU135" s="277"/>
      <c r="ULV135" s="277"/>
      <c r="ULW135" s="277"/>
      <c r="ULX135" s="277"/>
      <c r="ULY135" s="277"/>
      <c r="ULZ135" s="277"/>
      <c r="UMA135" s="277"/>
      <c r="UMB135" s="277"/>
      <c r="UMC135" s="277"/>
      <c r="UMD135" s="277"/>
      <c r="UME135" s="277"/>
      <c r="UMF135" s="277"/>
      <c r="UMG135" s="277"/>
      <c r="UMH135" s="277"/>
      <c r="UMI135" s="277"/>
      <c r="UMJ135" s="277"/>
      <c r="UMK135" s="277"/>
      <c r="UML135" s="277"/>
      <c r="UMM135" s="277"/>
      <c r="UMN135" s="277"/>
      <c r="UMO135" s="277"/>
      <c r="UMP135" s="277"/>
      <c r="UMQ135" s="277"/>
      <c r="UMR135" s="277"/>
      <c r="UMS135" s="277"/>
      <c r="UMT135" s="277"/>
      <c r="UMU135" s="277"/>
      <c r="UMV135" s="277"/>
      <c r="UMW135" s="277"/>
      <c r="UMX135" s="277"/>
      <c r="UMY135" s="277"/>
      <c r="UMZ135" s="277"/>
      <c r="UNA135" s="277"/>
      <c r="UNB135" s="277"/>
      <c r="UNC135" s="277"/>
      <c r="UND135" s="277"/>
      <c r="UNE135" s="277"/>
      <c r="UNF135" s="277"/>
      <c r="UNG135" s="277"/>
      <c r="UNH135" s="277"/>
      <c r="UNI135" s="277"/>
      <c r="UNJ135" s="277"/>
      <c r="UNK135" s="277"/>
      <c r="UNL135" s="277"/>
      <c r="UNM135" s="277"/>
      <c r="UNN135" s="277"/>
      <c r="UNO135" s="277"/>
      <c r="UNP135" s="277"/>
      <c r="UNQ135" s="277"/>
      <c r="UNR135" s="277"/>
      <c r="UNS135" s="277"/>
      <c r="UNT135" s="277"/>
      <c r="UNU135" s="277"/>
      <c r="UNV135" s="277"/>
      <c r="UNW135" s="277"/>
      <c r="UNX135" s="277"/>
      <c r="UNY135" s="277"/>
      <c r="UNZ135" s="277"/>
      <c r="UOA135" s="277"/>
      <c r="UOB135" s="277"/>
      <c r="UOC135" s="277"/>
      <c r="UOD135" s="277"/>
      <c r="UOE135" s="277"/>
      <c r="UOF135" s="277"/>
      <c r="UOG135" s="277"/>
      <c r="UOH135" s="277"/>
      <c r="UOI135" s="277"/>
      <c r="UOJ135" s="277"/>
      <c r="UOK135" s="277"/>
      <c r="UOL135" s="277"/>
      <c r="UOM135" s="277"/>
      <c r="UON135" s="277"/>
      <c r="UOO135" s="277"/>
      <c r="UOP135" s="277"/>
      <c r="UOQ135" s="277"/>
      <c r="UOR135" s="277"/>
      <c r="UOS135" s="277"/>
      <c r="UOT135" s="277"/>
      <c r="UOU135" s="277"/>
      <c r="UOV135" s="277"/>
      <c r="UOW135" s="277"/>
      <c r="UOX135" s="277"/>
      <c r="UOY135" s="277"/>
      <c r="UOZ135" s="277"/>
      <c r="UPA135" s="277"/>
      <c r="UPB135" s="277"/>
      <c r="UPC135" s="277"/>
      <c r="UPD135" s="277"/>
      <c r="UPE135" s="277"/>
      <c r="UPF135" s="277"/>
      <c r="UPG135" s="277"/>
      <c r="UPH135" s="277"/>
      <c r="UPI135" s="277"/>
      <c r="UPJ135" s="277"/>
      <c r="UPK135" s="277"/>
      <c r="UPL135" s="277"/>
      <c r="UPM135" s="277"/>
      <c r="UPN135" s="277"/>
      <c r="UPO135" s="277"/>
      <c r="UPP135" s="277"/>
      <c r="UPQ135" s="277"/>
      <c r="UPR135" s="277"/>
      <c r="UPS135" s="277"/>
      <c r="UPT135" s="277"/>
      <c r="UPU135" s="277"/>
      <c r="UPV135" s="277"/>
      <c r="UPW135" s="277"/>
      <c r="UPX135" s="277"/>
      <c r="UPY135" s="277"/>
      <c r="UPZ135" s="277"/>
      <c r="UQA135" s="277"/>
      <c r="UQB135" s="277"/>
      <c r="UQC135" s="277"/>
      <c r="UQD135" s="277"/>
      <c r="UQE135" s="277"/>
      <c r="UQF135" s="277"/>
      <c r="UQG135" s="277"/>
      <c r="UQH135" s="277"/>
      <c r="UQI135" s="277"/>
      <c r="UQJ135" s="277"/>
      <c r="UQK135" s="277"/>
      <c r="UQL135" s="277"/>
      <c r="UQM135" s="277"/>
      <c r="UQN135" s="277"/>
      <c r="UQO135" s="277"/>
      <c r="UQP135" s="277"/>
      <c r="UQQ135" s="277"/>
      <c r="UQR135" s="277"/>
      <c r="UQS135" s="277"/>
      <c r="UQT135" s="277"/>
      <c r="UQU135" s="277"/>
      <c r="UQV135" s="277"/>
      <c r="UQW135" s="277"/>
      <c r="UQX135" s="277"/>
      <c r="UQY135" s="277"/>
      <c r="UQZ135" s="277"/>
      <c r="URA135" s="277"/>
      <c r="URB135" s="277"/>
      <c r="URC135" s="277"/>
      <c r="URD135" s="277"/>
      <c r="URE135" s="277"/>
      <c r="URF135" s="277"/>
      <c r="URG135" s="277"/>
      <c r="URH135" s="277"/>
      <c r="URI135" s="277"/>
      <c r="URJ135" s="277"/>
      <c r="URK135" s="277"/>
      <c r="URL135" s="277"/>
      <c r="URM135" s="277"/>
      <c r="URN135" s="277"/>
      <c r="URO135" s="277"/>
      <c r="URP135" s="277"/>
      <c r="URQ135" s="277"/>
      <c r="URR135" s="277"/>
      <c r="URS135" s="277"/>
      <c r="URT135" s="277"/>
      <c r="URU135" s="277"/>
      <c r="URV135" s="277"/>
      <c r="URW135" s="277"/>
      <c r="URX135" s="277"/>
      <c r="URY135" s="277"/>
      <c r="URZ135" s="277"/>
      <c r="USA135" s="277"/>
      <c r="USB135" s="277"/>
      <c r="USC135" s="277"/>
      <c r="USD135" s="277"/>
      <c r="USE135" s="277"/>
      <c r="USF135" s="277"/>
      <c r="USG135" s="277"/>
      <c r="USH135" s="277"/>
      <c r="USI135" s="277"/>
      <c r="USJ135" s="277"/>
      <c r="USK135" s="277"/>
      <c r="USL135" s="277"/>
      <c r="USM135" s="277"/>
      <c r="USN135" s="277"/>
      <c r="USO135" s="277"/>
      <c r="USP135" s="277"/>
      <c r="USQ135" s="277"/>
      <c r="USR135" s="277"/>
      <c r="USS135" s="277"/>
      <c r="UST135" s="277"/>
      <c r="USU135" s="277"/>
      <c r="USV135" s="277"/>
      <c r="USW135" s="277"/>
      <c r="USX135" s="277"/>
      <c r="USY135" s="277"/>
      <c r="USZ135" s="277"/>
      <c r="UTA135" s="277"/>
      <c r="UTB135" s="277"/>
      <c r="UTC135" s="277"/>
      <c r="UTD135" s="277"/>
      <c r="UTE135" s="277"/>
      <c r="UTF135" s="277"/>
      <c r="UTG135" s="277"/>
      <c r="UTH135" s="277"/>
      <c r="UTI135" s="277"/>
      <c r="UTJ135" s="277"/>
      <c r="UTK135" s="277"/>
      <c r="UTL135" s="277"/>
      <c r="UTM135" s="277"/>
      <c r="UTN135" s="277"/>
      <c r="UTO135" s="277"/>
      <c r="UTP135" s="277"/>
      <c r="UTQ135" s="277"/>
      <c r="UTR135" s="277"/>
      <c r="UTS135" s="277"/>
      <c r="UTT135" s="277"/>
      <c r="UTU135" s="277"/>
      <c r="UTV135" s="277"/>
      <c r="UTW135" s="277"/>
      <c r="UTX135" s="277"/>
      <c r="UTY135" s="277"/>
      <c r="UTZ135" s="277"/>
      <c r="UUA135" s="277"/>
      <c r="UUB135" s="277"/>
      <c r="UUC135" s="277"/>
      <c r="UUD135" s="277"/>
      <c r="UUE135" s="277"/>
      <c r="UUF135" s="277"/>
      <c r="UUG135" s="277"/>
      <c r="UUH135" s="277"/>
      <c r="UUI135" s="277"/>
      <c r="UUJ135" s="277"/>
      <c r="UUK135" s="277"/>
      <c r="UUL135" s="277"/>
      <c r="UUM135" s="277"/>
      <c r="UUN135" s="277"/>
      <c r="UUO135" s="277"/>
      <c r="UUP135" s="277"/>
      <c r="UUQ135" s="277"/>
      <c r="UUR135" s="277"/>
      <c r="UUS135" s="277"/>
      <c r="UUT135" s="277"/>
      <c r="UUU135" s="277"/>
      <c r="UUV135" s="277"/>
      <c r="UUW135" s="277"/>
      <c r="UUX135" s="277"/>
      <c r="UUY135" s="277"/>
      <c r="UUZ135" s="277"/>
      <c r="UVA135" s="277"/>
      <c r="UVB135" s="277"/>
      <c r="UVC135" s="277"/>
      <c r="UVD135" s="277"/>
      <c r="UVE135" s="277"/>
      <c r="UVF135" s="277"/>
      <c r="UVG135" s="277"/>
      <c r="UVH135" s="277"/>
      <c r="UVI135" s="277"/>
      <c r="UVJ135" s="277"/>
      <c r="UVK135" s="277"/>
      <c r="UVL135" s="277"/>
      <c r="UVM135" s="277"/>
      <c r="UVN135" s="277"/>
      <c r="UVO135" s="277"/>
      <c r="UVP135" s="277"/>
      <c r="UVQ135" s="277"/>
      <c r="UVR135" s="277"/>
      <c r="UVS135" s="277"/>
      <c r="UVT135" s="277"/>
      <c r="UVU135" s="277"/>
      <c r="UVV135" s="277"/>
      <c r="UVW135" s="277"/>
      <c r="UVX135" s="277"/>
      <c r="UVY135" s="277"/>
      <c r="UVZ135" s="277"/>
      <c r="UWA135" s="277"/>
      <c r="UWB135" s="277"/>
      <c r="UWC135" s="277"/>
      <c r="UWD135" s="277"/>
      <c r="UWE135" s="277"/>
      <c r="UWF135" s="277"/>
      <c r="UWG135" s="277"/>
      <c r="UWH135" s="277"/>
      <c r="UWI135" s="277"/>
      <c r="UWJ135" s="277"/>
      <c r="UWK135" s="277"/>
      <c r="UWL135" s="277"/>
      <c r="UWM135" s="277"/>
      <c r="UWN135" s="277"/>
      <c r="UWO135" s="277"/>
      <c r="UWP135" s="277"/>
      <c r="UWQ135" s="277"/>
      <c r="UWR135" s="277"/>
      <c r="UWS135" s="277"/>
      <c r="UWT135" s="277"/>
      <c r="UWU135" s="277"/>
      <c r="UWV135" s="277"/>
      <c r="UWW135" s="277"/>
      <c r="UWX135" s="277"/>
      <c r="UWY135" s="277"/>
      <c r="UWZ135" s="277"/>
      <c r="UXA135" s="277"/>
      <c r="UXB135" s="277"/>
      <c r="UXC135" s="277"/>
      <c r="UXD135" s="277"/>
      <c r="UXE135" s="277"/>
      <c r="UXF135" s="277"/>
      <c r="UXG135" s="277"/>
      <c r="UXH135" s="277"/>
      <c r="UXI135" s="277"/>
      <c r="UXJ135" s="277"/>
      <c r="UXK135" s="277"/>
      <c r="UXL135" s="277"/>
      <c r="UXM135" s="277"/>
      <c r="UXN135" s="277"/>
      <c r="UXO135" s="277"/>
      <c r="UXP135" s="277"/>
      <c r="UXQ135" s="277"/>
      <c r="UXR135" s="277"/>
      <c r="UXS135" s="277"/>
      <c r="UXT135" s="277"/>
      <c r="UXU135" s="277"/>
      <c r="UXV135" s="277"/>
      <c r="UXW135" s="277"/>
      <c r="UXX135" s="277"/>
      <c r="UXY135" s="277"/>
      <c r="UXZ135" s="277"/>
      <c r="UYA135" s="277"/>
      <c r="UYB135" s="277"/>
      <c r="UYC135" s="277"/>
      <c r="UYD135" s="277"/>
      <c r="UYE135" s="277"/>
      <c r="UYF135" s="277"/>
      <c r="UYG135" s="277"/>
      <c r="UYH135" s="277"/>
      <c r="UYI135" s="277"/>
      <c r="UYJ135" s="277"/>
      <c r="UYK135" s="277"/>
      <c r="UYL135" s="277"/>
      <c r="UYM135" s="277"/>
      <c r="UYN135" s="277"/>
      <c r="UYO135" s="277"/>
      <c r="UYP135" s="277"/>
      <c r="UYQ135" s="277"/>
      <c r="UYR135" s="277"/>
      <c r="UYS135" s="277"/>
      <c r="UYT135" s="277"/>
      <c r="UYU135" s="277"/>
      <c r="UYV135" s="277"/>
      <c r="UYW135" s="277"/>
      <c r="UYX135" s="277"/>
      <c r="UYY135" s="277"/>
      <c r="UYZ135" s="277"/>
      <c r="UZA135" s="277"/>
      <c r="UZB135" s="277"/>
      <c r="UZC135" s="277"/>
      <c r="UZD135" s="277"/>
      <c r="UZE135" s="277"/>
      <c r="UZF135" s="277"/>
      <c r="UZG135" s="277"/>
      <c r="UZH135" s="277"/>
      <c r="UZI135" s="277"/>
      <c r="UZJ135" s="277"/>
      <c r="UZK135" s="277"/>
      <c r="UZL135" s="277"/>
      <c r="UZM135" s="277"/>
      <c r="UZN135" s="277"/>
      <c r="UZO135" s="277"/>
      <c r="UZP135" s="277"/>
      <c r="UZQ135" s="277"/>
      <c r="UZR135" s="277"/>
      <c r="UZS135" s="277"/>
      <c r="UZT135" s="277"/>
      <c r="UZU135" s="277"/>
      <c r="UZV135" s="277"/>
      <c r="UZW135" s="277"/>
      <c r="UZX135" s="277"/>
      <c r="UZY135" s="277"/>
      <c r="UZZ135" s="277"/>
      <c r="VAA135" s="277"/>
      <c r="VAB135" s="277"/>
      <c r="VAC135" s="277"/>
      <c r="VAD135" s="277"/>
      <c r="VAE135" s="277"/>
      <c r="VAF135" s="277"/>
      <c r="VAG135" s="277"/>
      <c r="VAH135" s="277"/>
      <c r="VAI135" s="277"/>
      <c r="VAJ135" s="277"/>
      <c r="VAK135" s="277"/>
      <c r="VAL135" s="277"/>
      <c r="VAM135" s="277"/>
      <c r="VAN135" s="277"/>
      <c r="VAO135" s="277"/>
      <c r="VAP135" s="277"/>
      <c r="VAQ135" s="277"/>
      <c r="VAR135" s="277"/>
      <c r="VAS135" s="277"/>
      <c r="VAT135" s="277"/>
      <c r="VAU135" s="277"/>
      <c r="VAV135" s="277"/>
      <c r="VAW135" s="277"/>
      <c r="VAX135" s="277"/>
      <c r="VAY135" s="277"/>
      <c r="VAZ135" s="277"/>
      <c r="VBA135" s="277"/>
      <c r="VBB135" s="277"/>
      <c r="VBC135" s="277"/>
      <c r="VBD135" s="277"/>
      <c r="VBE135" s="277"/>
      <c r="VBF135" s="277"/>
      <c r="VBG135" s="277"/>
      <c r="VBH135" s="277"/>
      <c r="VBI135" s="277"/>
      <c r="VBJ135" s="277"/>
      <c r="VBK135" s="277"/>
      <c r="VBL135" s="277"/>
      <c r="VBM135" s="277"/>
      <c r="VBN135" s="277"/>
      <c r="VBO135" s="277"/>
      <c r="VBP135" s="277"/>
      <c r="VBQ135" s="277"/>
      <c r="VBR135" s="277"/>
      <c r="VBS135" s="277"/>
      <c r="VBT135" s="277"/>
      <c r="VBU135" s="277"/>
      <c r="VBV135" s="277"/>
      <c r="VBW135" s="277"/>
      <c r="VBX135" s="277"/>
      <c r="VBY135" s="277"/>
      <c r="VBZ135" s="277"/>
      <c r="VCA135" s="277"/>
      <c r="VCB135" s="277"/>
      <c r="VCC135" s="277"/>
      <c r="VCD135" s="277"/>
      <c r="VCE135" s="277"/>
      <c r="VCF135" s="277"/>
      <c r="VCG135" s="277"/>
      <c r="VCH135" s="277"/>
      <c r="VCI135" s="277"/>
      <c r="VCJ135" s="277"/>
      <c r="VCK135" s="277"/>
      <c r="VCL135" s="277"/>
      <c r="VCM135" s="277"/>
      <c r="VCN135" s="277"/>
      <c r="VCO135" s="277"/>
      <c r="VCP135" s="277"/>
      <c r="VCQ135" s="277"/>
      <c r="VCR135" s="277"/>
      <c r="VCS135" s="277"/>
      <c r="VCT135" s="277"/>
      <c r="VCU135" s="277"/>
      <c r="VCV135" s="277"/>
      <c r="VCW135" s="277"/>
      <c r="VCX135" s="277"/>
      <c r="VCY135" s="277"/>
      <c r="VCZ135" s="277"/>
      <c r="VDA135" s="277"/>
      <c r="VDB135" s="277"/>
      <c r="VDC135" s="277"/>
      <c r="VDD135" s="277"/>
      <c r="VDE135" s="277"/>
      <c r="VDF135" s="277"/>
      <c r="VDG135" s="277"/>
      <c r="VDH135" s="277"/>
      <c r="VDI135" s="277"/>
      <c r="VDJ135" s="277"/>
      <c r="VDK135" s="277"/>
      <c r="VDL135" s="277"/>
      <c r="VDM135" s="277"/>
      <c r="VDN135" s="277"/>
      <c r="VDO135" s="277"/>
      <c r="VDP135" s="277"/>
      <c r="VDQ135" s="277"/>
      <c r="VDR135" s="277"/>
      <c r="VDS135" s="277"/>
      <c r="VDT135" s="277"/>
      <c r="VDU135" s="277"/>
      <c r="VDV135" s="277"/>
      <c r="VDW135" s="277"/>
      <c r="VDX135" s="277"/>
      <c r="VDY135" s="277"/>
      <c r="VDZ135" s="277"/>
      <c r="VEA135" s="277"/>
      <c r="VEB135" s="277"/>
      <c r="VEC135" s="277"/>
      <c r="VED135" s="277"/>
      <c r="VEE135" s="277"/>
      <c r="VEF135" s="277"/>
      <c r="VEG135" s="277"/>
      <c r="VEH135" s="277"/>
      <c r="VEI135" s="277"/>
      <c r="VEJ135" s="277"/>
      <c r="VEK135" s="277"/>
      <c r="VEL135" s="277"/>
      <c r="VEM135" s="277"/>
      <c r="VEN135" s="277"/>
      <c r="VEO135" s="277"/>
      <c r="VEP135" s="277"/>
      <c r="VEQ135" s="277"/>
      <c r="VER135" s="277"/>
      <c r="VES135" s="277"/>
      <c r="VET135" s="277"/>
      <c r="VEU135" s="277"/>
      <c r="VEV135" s="277"/>
      <c r="VEW135" s="277"/>
      <c r="VEX135" s="277"/>
      <c r="VEY135" s="277"/>
      <c r="VEZ135" s="277"/>
      <c r="VFA135" s="277"/>
      <c r="VFB135" s="277"/>
      <c r="VFC135" s="277"/>
      <c r="VFD135" s="277"/>
      <c r="VFE135" s="277"/>
      <c r="VFF135" s="277"/>
      <c r="VFG135" s="277"/>
      <c r="VFH135" s="277"/>
      <c r="VFI135" s="277"/>
      <c r="VFJ135" s="277"/>
      <c r="VFK135" s="277"/>
      <c r="VFL135" s="277"/>
      <c r="VFM135" s="277"/>
      <c r="VFN135" s="277"/>
      <c r="VFO135" s="277"/>
      <c r="VFP135" s="277"/>
      <c r="VFQ135" s="277"/>
      <c r="VFR135" s="277"/>
      <c r="VFS135" s="277"/>
      <c r="VFT135" s="277"/>
      <c r="VFU135" s="277"/>
      <c r="VFV135" s="277"/>
      <c r="VFW135" s="277"/>
      <c r="VFX135" s="277"/>
      <c r="VFY135" s="277"/>
      <c r="VFZ135" s="277"/>
      <c r="VGA135" s="277"/>
      <c r="VGB135" s="277"/>
      <c r="VGC135" s="277"/>
      <c r="VGD135" s="277"/>
      <c r="VGE135" s="277"/>
      <c r="VGF135" s="277"/>
      <c r="VGG135" s="277"/>
      <c r="VGH135" s="277"/>
      <c r="VGI135" s="277"/>
      <c r="VGJ135" s="277"/>
      <c r="VGK135" s="277"/>
      <c r="VGL135" s="277"/>
      <c r="VGM135" s="277"/>
      <c r="VGN135" s="277"/>
      <c r="VGO135" s="277"/>
      <c r="VGP135" s="277"/>
      <c r="VGQ135" s="277"/>
      <c r="VGR135" s="277"/>
      <c r="VGS135" s="277"/>
      <c r="VGT135" s="277"/>
      <c r="VGU135" s="277"/>
      <c r="VGV135" s="277"/>
      <c r="VGW135" s="277"/>
      <c r="VGX135" s="277"/>
      <c r="VGY135" s="277"/>
      <c r="VGZ135" s="277"/>
      <c r="VHA135" s="277"/>
      <c r="VHB135" s="277"/>
      <c r="VHC135" s="277"/>
      <c r="VHD135" s="277"/>
      <c r="VHE135" s="277"/>
      <c r="VHF135" s="277"/>
      <c r="VHG135" s="277"/>
      <c r="VHH135" s="277"/>
      <c r="VHI135" s="277"/>
      <c r="VHJ135" s="277"/>
      <c r="VHK135" s="277"/>
      <c r="VHL135" s="277"/>
      <c r="VHM135" s="277"/>
      <c r="VHN135" s="277"/>
      <c r="VHO135" s="277"/>
      <c r="VHP135" s="277"/>
      <c r="VHQ135" s="277"/>
      <c r="VHR135" s="277"/>
      <c r="VHS135" s="277"/>
      <c r="VHT135" s="277"/>
      <c r="VHU135" s="277"/>
      <c r="VHV135" s="277"/>
      <c r="VHW135" s="277"/>
      <c r="VHX135" s="277"/>
      <c r="VHY135" s="277"/>
      <c r="VHZ135" s="277"/>
      <c r="VIA135" s="277"/>
      <c r="VIB135" s="277"/>
      <c r="VIC135" s="277"/>
      <c r="VID135" s="277"/>
      <c r="VIE135" s="277"/>
      <c r="VIF135" s="277"/>
      <c r="VIG135" s="277"/>
      <c r="VIH135" s="277"/>
      <c r="VII135" s="277"/>
      <c r="VIJ135" s="277"/>
      <c r="VIK135" s="277"/>
      <c r="VIL135" s="277"/>
      <c r="VIM135" s="277"/>
      <c r="VIN135" s="277"/>
      <c r="VIO135" s="277"/>
      <c r="VIP135" s="277"/>
      <c r="VIQ135" s="277"/>
      <c r="VIR135" s="277"/>
      <c r="VIS135" s="277"/>
      <c r="VIT135" s="277"/>
      <c r="VIU135" s="277"/>
      <c r="VIV135" s="277"/>
      <c r="VIW135" s="277"/>
      <c r="VIX135" s="277"/>
      <c r="VIY135" s="277"/>
      <c r="VIZ135" s="277"/>
      <c r="VJA135" s="277"/>
      <c r="VJB135" s="277"/>
      <c r="VJC135" s="277"/>
      <c r="VJD135" s="277"/>
      <c r="VJE135" s="277"/>
      <c r="VJF135" s="277"/>
      <c r="VJG135" s="277"/>
      <c r="VJH135" s="277"/>
      <c r="VJI135" s="277"/>
      <c r="VJJ135" s="277"/>
      <c r="VJK135" s="277"/>
      <c r="VJL135" s="277"/>
      <c r="VJM135" s="277"/>
      <c r="VJN135" s="277"/>
      <c r="VJO135" s="277"/>
      <c r="VJP135" s="277"/>
      <c r="VJQ135" s="277"/>
      <c r="VJR135" s="277"/>
      <c r="VJS135" s="277"/>
      <c r="VJT135" s="277"/>
      <c r="VJU135" s="277"/>
      <c r="VJV135" s="277"/>
      <c r="VJW135" s="277"/>
      <c r="VJX135" s="277"/>
      <c r="VJY135" s="277"/>
      <c r="VJZ135" s="277"/>
      <c r="VKA135" s="277"/>
      <c r="VKB135" s="277"/>
      <c r="VKC135" s="277"/>
      <c r="VKD135" s="277"/>
      <c r="VKE135" s="277"/>
      <c r="VKF135" s="277"/>
      <c r="VKG135" s="277"/>
      <c r="VKH135" s="277"/>
      <c r="VKI135" s="277"/>
      <c r="VKJ135" s="277"/>
      <c r="VKK135" s="277"/>
      <c r="VKL135" s="277"/>
      <c r="VKM135" s="277"/>
      <c r="VKN135" s="277"/>
      <c r="VKO135" s="277"/>
      <c r="VKP135" s="277"/>
      <c r="VKQ135" s="277"/>
      <c r="VKR135" s="277"/>
      <c r="VKS135" s="277"/>
      <c r="VKT135" s="277"/>
      <c r="VKU135" s="277"/>
      <c r="VKV135" s="277"/>
      <c r="VKW135" s="277"/>
      <c r="VKX135" s="277"/>
      <c r="VKY135" s="277"/>
      <c r="VKZ135" s="277"/>
      <c r="VLA135" s="277"/>
      <c r="VLB135" s="277"/>
      <c r="VLC135" s="277"/>
      <c r="VLD135" s="277"/>
      <c r="VLE135" s="277"/>
      <c r="VLF135" s="277"/>
      <c r="VLG135" s="277"/>
      <c r="VLH135" s="277"/>
      <c r="VLI135" s="277"/>
      <c r="VLJ135" s="277"/>
      <c r="VLK135" s="277"/>
      <c r="VLL135" s="277"/>
      <c r="VLM135" s="277"/>
      <c r="VLN135" s="277"/>
      <c r="VLO135" s="277"/>
      <c r="VLP135" s="277"/>
      <c r="VLQ135" s="277"/>
      <c r="VLR135" s="277"/>
      <c r="VLS135" s="277"/>
      <c r="VLT135" s="277"/>
      <c r="VLU135" s="277"/>
      <c r="VLV135" s="277"/>
      <c r="VLW135" s="277"/>
      <c r="VLX135" s="277"/>
      <c r="VLY135" s="277"/>
      <c r="VLZ135" s="277"/>
      <c r="VMA135" s="277"/>
      <c r="VMB135" s="277"/>
      <c r="VMC135" s="277"/>
      <c r="VMD135" s="277"/>
      <c r="VME135" s="277"/>
      <c r="VMF135" s="277"/>
      <c r="VMG135" s="277"/>
      <c r="VMH135" s="277"/>
      <c r="VMI135" s="277"/>
      <c r="VMJ135" s="277"/>
      <c r="VMK135" s="277"/>
      <c r="VML135" s="277"/>
      <c r="VMM135" s="277"/>
      <c r="VMN135" s="277"/>
      <c r="VMO135" s="277"/>
      <c r="VMP135" s="277"/>
      <c r="VMQ135" s="277"/>
      <c r="VMR135" s="277"/>
      <c r="VMS135" s="277"/>
      <c r="VMT135" s="277"/>
      <c r="VMU135" s="277"/>
      <c r="VMV135" s="277"/>
      <c r="VMW135" s="277"/>
      <c r="VMX135" s="277"/>
      <c r="VMY135" s="277"/>
      <c r="VMZ135" s="277"/>
      <c r="VNA135" s="277"/>
      <c r="VNB135" s="277"/>
      <c r="VNC135" s="277"/>
      <c r="VND135" s="277"/>
      <c r="VNE135" s="277"/>
      <c r="VNF135" s="277"/>
      <c r="VNG135" s="277"/>
      <c r="VNH135" s="277"/>
      <c r="VNI135" s="277"/>
      <c r="VNJ135" s="277"/>
      <c r="VNK135" s="277"/>
      <c r="VNL135" s="277"/>
      <c r="VNM135" s="277"/>
      <c r="VNN135" s="277"/>
      <c r="VNO135" s="277"/>
      <c r="VNP135" s="277"/>
      <c r="VNQ135" s="277"/>
      <c r="VNR135" s="277"/>
      <c r="VNS135" s="277"/>
      <c r="VNT135" s="277"/>
      <c r="VNU135" s="277"/>
      <c r="VNV135" s="277"/>
      <c r="VNW135" s="277"/>
      <c r="VNX135" s="277"/>
      <c r="VNY135" s="277"/>
      <c r="VNZ135" s="277"/>
      <c r="VOA135" s="277"/>
      <c r="VOB135" s="277"/>
      <c r="VOC135" s="277"/>
      <c r="VOD135" s="277"/>
      <c r="VOE135" s="277"/>
      <c r="VOF135" s="277"/>
      <c r="VOG135" s="277"/>
      <c r="VOH135" s="277"/>
      <c r="VOI135" s="277"/>
      <c r="VOJ135" s="277"/>
      <c r="VOK135" s="277"/>
      <c r="VOL135" s="277"/>
      <c r="VOM135" s="277"/>
      <c r="VON135" s="277"/>
      <c r="VOO135" s="277"/>
      <c r="VOP135" s="277"/>
      <c r="VOQ135" s="277"/>
      <c r="VOR135" s="277"/>
      <c r="VOS135" s="277"/>
      <c r="VOT135" s="277"/>
      <c r="VOU135" s="277"/>
      <c r="VOV135" s="277"/>
      <c r="VOW135" s="277"/>
      <c r="VOX135" s="277"/>
      <c r="VOY135" s="277"/>
      <c r="VOZ135" s="277"/>
      <c r="VPA135" s="277"/>
      <c r="VPB135" s="277"/>
      <c r="VPC135" s="277"/>
      <c r="VPD135" s="277"/>
      <c r="VPE135" s="277"/>
      <c r="VPF135" s="277"/>
      <c r="VPG135" s="277"/>
      <c r="VPH135" s="277"/>
      <c r="VPI135" s="277"/>
      <c r="VPJ135" s="277"/>
      <c r="VPK135" s="277"/>
      <c r="VPL135" s="277"/>
      <c r="VPM135" s="277"/>
      <c r="VPN135" s="277"/>
      <c r="VPO135" s="277"/>
      <c r="VPP135" s="277"/>
      <c r="VPQ135" s="277"/>
      <c r="VPR135" s="277"/>
      <c r="VPS135" s="277"/>
      <c r="VPT135" s="277"/>
      <c r="VPU135" s="277"/>
      <c r="VPV135" s="277"/>
      <c r="VPW135" s="277"/>
      <c r="VPX135" s="277"/>
      <c r="VPY135" s="277"/>
      <c r="VPZ135" s="277"/>
      <c r="VQA135" s="277"/>
      <c r="VQB135" s="277"/>
      <c r="VQC135" s="277"/>
      <c r="VQD135" s="277"/>
      <c r="VQE135" s="277"/>
      <c r="VQF135" s="277"/>
      <c r="VQG135" s="277"/>
      <c r="VQH135" s="277"/>
      <c r="VQI135" s="277"/>
      <c r="VQJ135" s="277"/>
      <c r="VQK135" s="277"/>
      <c r="VQL135" s="277"/>
      <c r="VQM135" s="277"/>
      <c r="VQN135" s="277"/>
      <c r="VQO135" s="277"/>
      <c r="VQP135" s="277"/>
      <c r="VQQ135" s="277"/>
      <c r="VQR135" s="277"/>
      <c r="VQS135" s="277"/>
      <c r="VQT135" s="277"/>
      <c r="VQU135" s="277"/>
      <c r="VQV135" s="277"/>
      <c r="VQW135" s="277"/>
      <c r="VQX135" s="277"/>
      <c r="VQY135" s="277"/>
      <c r="VQZ135" s="277"/>
      <c r="VRA135" s="277"/>
      <c r="VRB135" s="277"/>
      <c r="VRC135" s="277"/>
      <c r="VRD135" s="277"/>
      <c r="VRE135" s="277"/>
      <c r="VRF135" s="277"/>
      <c r="VRG135" s="277"/>
      <c r="VRH135" s="277"/>
      <c r="VRI135" s="277"/>
      <c r="VRJ135" s="277"/>
      <c r="VRK135" s="277"/>
      <c r="VRL135" s="277"/>
      <c r="VRM135" s="277"/>
      <c r="VRN135" s="277"/>
      <c r="VRO135" s="277"/>
      <c r="VRP135" s="277"/>
      <c r="VRQ135" s="277"/>
      <c r="VRR135" s="277"/>
      <c r="VRS135" s="277"/>
      <c r="VRT135" s="277"/>
      <c r="VRU135" s="277"/>
      <c r="VRV135" s="277"/>
      <c r="VRW135" s="277"/>
      <c r="VRX135" s="277"/>
      <c r="VRY135" s="277"/>
      <c r="VRZ135" s="277"/>
      <c r="VSA135" s="277"/>
      <c r="VSB135" s="277"/>
      <c r="VSC135" s="277"/>
      <c r="VSD135" s="277"/>
      <c r="VSE135" s="277"/>
      <c r="VSF135" s="277"/>
      <c r="VSG135" s="277"/>
      <c r="VSH135" s="277"/>
      <c r="VSI135" s="277"/>
      <c r="VSJ135" s="277"/>
      <c r="VSK135" s="277"/>
      <c r="VSL135" s="277"/>
      <c r="VSM135" s="277"/>
      <c r="VSN135" s="277"/>
      <c r="VSO135" s="277"/>
      <c r="VSP135" s="277"/>
      <c r="VSQ135" s="277"/>
      <c r="VSR135" s="277"/>
      <c r="VSS135" s="277"/>
      <c r="VST135" s="277"/>
      <c r="VSU135" s="277"/>
      <c r="VSV135" s="277"/>
      <c r="VSW135" s="277"/>
      <c r="VSX135" s="277"/>
      <c r="VSY135" s="277"/>
      <c r="VSZ135" s="277"/>
      <c r="VTA135" s="277"/>
      <c r="VTB135" s="277"/>
      <c r="VTC135" s="277"/>
      <c r="VTD135" s="277"/>
      <c r="VTE135" s="277"/>
      <c r="VTF135" s="277"/>
      <c r="VTG135" s="277"/>
      <c r="VTH135" s="277"/>
      <c r="VTI135" s="277"/>
      <c r="VTJ135" s="277"/>
      <c r="VTK135" s="277"/>
      <c r="VTL135" s="277"/>
      <c r="VTM135" s="277"/>
      <c r="VTN135" s="277"/>
      <c r="VTO135" s="277"/>
      <c r="VTP135" s="277"/>
      <c r="VTQ135" s="277"/>
      <c r="VTR135" s="277"/>
      <c r="VTS135" s="277"/>
      <c r="VTT135" s="277"/>
      <c r="VTU135" s="277"/>
      <c r="VTV135" s="277"/>
      <c r="VTW135" s="277"/>
      <c r="VTX135" s="277"/>
      <c r="VTY135" s="277"/>
      <c r="VTZ135" s="277"/>
      <c r="VUA135" s="277"/>
      <c r="VUB135" s="277"/>
      <c r="VUC135" s="277"/>
      <c r="VUD135" s="277"/>
      <c r="VUE135" s="277"/>
      <c r="VUF135" s="277"/>
      <c r="VUG135" s="277"/>
      <c r="VUH135" s="277"/>
      <c r="VUI135" s="277"/>
      <c r="VUJ135" s="277"/>
      <c r="VUK135" s="277"/>
      <c r="VUL135" s="277"/>
      <c r="VUM135" s="277"/>
      <c r="VUN135" s="277"/>
      <c r="VUO135" s="277"/>
      <c r="VUP135" s="277"/>
      <c r="VUQ135" s="277"/>
      <c r="VUR135" s="277"/>
      <c r="VUS135" s="277"/>
      <c r="VUT135" s="277"/>
      <c r="VUU135" s="277"/>
      <c r="VUV135" s="277"/>
      <c r="VUW135" s="277"/>
      <c r="VUX135" s="277"/>
      <c r="VUY135" s="277"/>
      <c r="VUZ135" s="277"/>
      <c r="VVA135" s="277"/>
      <c r="VVB135" s="277"/>
      <c r="VVC135" s="277"/>
      <c r="VVD135" s="277"/>
      <c r="VVE135" s="277"/>
      <c r="VVF135" s="277"/>
      <c r="VVG135" s="277"/>
      <c r="VVH135" s="277"/>
      <c r="VVI135" s="277"/>
      <c r="VVJ135" s="277"/>
      <c r="VVK135" s="277"/>
      <c r="VVL135" s="277"/>
      <c r="VVM135" s="277"/>
      <c r="VVN135" s="277"/>
      <c r="VVO135" s="277"/>
      <c r="VVP135" s="277"/>
      <c r="VVQ135" s="277"/>
      <c r="VVR135" s="277"/>
      <c r="VVS135" s="277"/>
      <c r="VVT135" s="277"/>
      <c r="VVU135" s="277"/>
      <c r="VVV135" s="277"/>
      <c r="VVW135" s="277"/>
      <c r="VVX135" s="277"/>
      <c r="VVY135" s="277"/>
      <c r="VVZ135" s="277"/>
      <c r="VWA135" s="277"/>
      <c r="VWB135" s="277"/>
      <c r="VWC135" s="277"/>
      <c r="VWD135" s="277"/>
      <c r="VWE135" s="277"/>
      <c r="VWF135" s="277"/>
      <c r="VWG135" s="277"/>
      <c r="VWH135" s="277"/>
      <c r="VWI135" s="277"/>
      <c r="VWJ135" s="277"/>
      <c r="VWK135" s="277"/>
      <c r="VWL135" s="277"/>
      <c r="VWM135" s="277"/>
      <c r="VWN135" s="277"/>
      <c r="VWO135" s="277"/>
      <c r="VWP135" s="277"/>
      <c r="VWQ135" s="277"/>
      <c r="VWR135" s="277"/>
      <c r="VWS135" s="277"/>
      <c r="VWT135" s="277"/>
      <c r="VWU135" s="277"/>
      <c r="VWV135" s="277"/>
      <c r="VWW135" s="277"/>
      <c r="VWX135" s="277"/>
      <c r="VWY135" s="277"/>
      <c r="VWZ135" s="277"/>
      <c r="VXA135" s="277"/>
      <c r="VXB135" s="277"/>
      <c r="VXC135" s="277"/>
      <c r="VXD135" s="277"/>
      <c r="VXE135" s="277"/>
      <c r="VXF135" s="277"/>
      <c r="VXG135" s="277"/>
      <c r="VXH135" s="277"/>
      <c r="VXI135" s="277"/>
      <c r="VXJ135" s="277"/>
      <c r="VXK135" s="277"/>
      <c r="VXL135" s="277"/>
      <c r="VXM135" s="277"/>
      <c r="VXN135" s="277"/>
      <c r="VXO135" s="277"/>
      <c r="VXP135" s="277"/>
      <c r="VXQ135" s="277"/>
      <c r="VXR135" s="277"/>
      <c r="VXS135" s="277"/>
      <c r="VXT135" s="277"/>
      <c r="VXU135" s="277"/>
      <c r="VXV135" s="277"/>
      <c r="VXW135" s="277"/>
      <c r="VXX135" s="277"/>
      <c r="VXY135" s="277"/>
      <c r="VXZ135" s="277"/>
      <c r="VYA135" s="277"/>
      <c r="VYB135" s="277"/>
      <c r="VYC135" s="277"/>
      <c r="VYD135" s="277"/>
      <c r="VYE135" s="277"/>
      <c r="VYF135" s="277"/>
      <c r="VYG135" s="277"/>
      <c r="VYH135" s="277"/>
      <c r="VYI135" s="277"/>
      <c r="VYJ135" s="277"/>
      <c r="VYK135" s="277"/>
      <c r="VYL135" s="277"/>
      <c r="VYM135" s="277"/>
      <c r="VYN135" s="277"/>
      <c r="VYO135" s="277"/>
      <c r="VYP135" s="277"/>
      <c r="VYQ135" s="277"/>
      <c r="VYR135" s="277"/>
      <c r="VYS135" s="277"/>
      <c r="VYT135" s="277"/>
      <c r="VYU135" s="277"/>
      <c r="VYV135" s="277"/>
      <c r="VYW135" s="277"/>
      <c r="VYX135" s="277"/>
      <c r="VYY135" s="277"/>
      <c r="VYZ135" s="277"/>
      <c r="VZA135" s="277"/>
      <c r="VZB135" s="277"/>
      <c r="VZC135" s="277"/>
      <c r="VZD135" s="277"/>
      <c r="VZE135" s="277"/>
      <c r="VZF135" s="277"/>
      <c r="VZG135" s="277"/>
      <c r="VZH135" s="277"/>
      <c r="VZI135" s="277"/>
      <c r="VZJ135" s="277"/>
      <c r="VZK135" s="277"/>
      <c r="VZL135" s="277"/>
      <c r="VZM135" s="277"/>
      <c r="VZN135" s="277"/>
      <c r="VZO135" s="277"/>
      <c r="VZP135" s="277"/>
      <c r="VZQ135" s="277"/>
      <c r="VZR135" s="277"/>
      <c r="VZS135" s="277"/>
      <c r="VZT135" s="277"/>
      <c r="VZU135" s="277"/>
      <c r="VZV135" s="277"/>
      <c r="VZW135" s="277"/>
      <c r="VZX135" s="277"/>
      <c r="VZY135" s="277"/>
      <c r="VZZ135" s="277"/>
      <c r="WAA135" s="277"/>
      <c r="WAB135" s="277"/>
      <c r="WAC135" s="277"/>
      <c r="WAD135" s="277"/>
      <c r="WAE135" s="277"/>
      <c r="WAF135" s="277"/>
      <c r="WAG135" s="277"/>
      <c r="WAH135" s="277"/>
      <c r="WAI135" s="277"/>
      <c r="WAJ135" s="277"/>
      <c r="WAK135" s="277"/>
      <c r="WAL135" s="277"/>
      <c r="WAM135" s="277"/>
      <c r="WAN135" s="277"/>
      <c r="WAO135" s="277"/>
      <c r="WAP135" s="277"/>
      <c r="WAQ135" s="277"/>
      <c r="WAR135" s="277"/>
      <c r="WAS135" s="277"/>
      <c r="WAT135" s="277"/>
      <c r="WAU135" s="277"/>
      <c r="WAV135" s="277"/>
      <c r="WAW135" s="277"/>
      <c r="WAX135" s="277"/>
      <c r="WAY135" s="277"/>
      <c r="WAZ135" s="277"/>
      <c r="WBA135" s="277"/>
      <c r="WBB135" s="277"/>
      <c r="WBC135" s="277"/>
      <c r="WBD135" s="277"/>
      <c r="WBE135" s="277"/>
      <c r="WBF135" s="277"/>
      <c r="WBG135" s="277"/>
      <c r="WBH135" s="277"/>
      <c r="WBI135" s="277"/>
      <c r="WBJ135" s="277"/>
      <c r="WBK135" s="277"/>
      <c r="WBL135" s="277"/>
      <c r="WBM135" s="277"/>
      <c r="WBN135" s="277"/>
      <c r="WBO135" s="277"/>
      <c r="WBP135" s="277"/>
      <c r="WBQ135" s="277"/>
      <c r="WBR135" s="277"/>
      <c r="WBS135" s="277"/>
      <c r="WBT135" s="277"/>
      <c r="WBU135" s="277"/>
      <c r="WBV135" s="277"/>
      <c r="WBW135" s="277"/>
      <c r="WBX135" s="277"/>
      <c r="WBY135" s="277"/>
      <c r="WBZ135" s="277"/>
      <c r="WCA135" s="277"/>
      <c r="WCB135" s="277"/>
      <c r="WCC135" s="277"/>
      <c r="WCD135" s="277"/>
      <c r="WCE135" s="277"/>
      <c r="WCF135" s="277"/>
      <c r="WCG135" s="277"/>
      <c r="WCH135" s="277"/>
      <c r="WCI135" s="277"/>
      <c r="WCJ135" s="277"/>
      <c r="WCK135" s="277"/>
      <c r="WCL135" s="277"/>
      <c r="WCM135" s="277"/>
      <c r="WCN135" s="277"/>
      <c r="WCO135" s="277"/>
      <c r="WCP135" s="277"/>
      <c r="WCQ135" s="277"/>
      <c r="WCR135" s="277"/>
      <c r="WCS135" s="277"/>
      <c r="WCT135" s="277"/>
      <c r="WCU135" s="277"/>
      <c r="WCV135" s="277"/>
      <c r="WCW135" s="277"/>
      <c r="WCX135" s="277"/>
      <c r="WCY135" s="277"/>
      <c r="WCZ135" s="277"/>
      <c r="WDA135" s="277"/>
      <c r="WDB135" s="277"/>
      <c r="WDC135" s="277"/>
      <c r="WDD135" s="277"/>
      <c r="WDE135" s="277"/>
      <c r="WDF135" s="277"/>
      <c r="WDG135" s="277"/>
      <c r="WDH135" s="277"/>
      <c r="WDI135" s="277"/>
      <c r="WDJ135" s="277"/>
      <c r="WDK135" s="277"/>
      <c r="WDL135" s="277"/>
      <c r="WDM135" s="277"/>
      <c r="WDN135" s="277"/>
      <c r="WDO135" s="277"/>
      <c r="WDP135" s="277"/>
      <c r="WDQ135" s="277"/>
      <c r="WDR135" s="277"/>
      <c r="WDS135" s="277"/>
      <c r="WDT135" s="277"/>
      <c r="WDU135" s="277"/>
      <c r="WDV135" s="277"/>
      <c r="WDW135" s="277"/>
      <c r="WDX135" s="277"/>
      <c r="WDY135" s="277"/>
      <c r="WDZ135" s="277"/>
      <c r="WEA135" s="277"/>
      <c r="WEB135" s="277"/>
      <c r="WEC135" s="277"/>
      <c r="WED135" s="277"/>
      <c r="WEE135" s="277"/>
      <c r="WEF135" s="277"/>
      <c r="WEG135" s="277"/>
      <c r="WEH135" s="277"/>
      <c r="WEI135" s="277"/>
      <c r="WEJ135" s="277"/>
      <c r="WEK135" s="277"/>
      <c r="WEL135" s="277"/>
      <c r="WEM135" s="277"/>
      <c r="WEN135" s="277"/>
      <c r="WEO135" s="277"/>
      <c r="WEP135" s="277"/>
      <c r="WEQ135" s="277"/>
      <c r="WER135" s="277"/>
      <c r="WES135" s="277"/>
      <c r="WET135" s="277"/>
      <c r="WEU135" s="277"/>
      <c r="WEV135" s="277"/>
      <c r="WEW135" s="277"/>
      <c r="WEX135" s="277"/>
      <c r="WEY135" s="277"/>
      <c r="WEZ135" s="277"/>
      <c r="WFA135" s="277"/>
      <c r="WFB135" s="277"/>
      <c r="WFC135" s="277"/>
      <c r="WFD135" s="277"/>
      <c r="WFE135" s="277"/>
      <c r="WFF135" s="277"/>
      <c r="WFG135" s="277"/>
      <c r="WFH135" s="277"/>
      <c r="WFI135" s="277"/>
      <c r="WFJ135" s="277"/>
      <c r="WFK135" s="277"/>
      <c r="WFL135" s="277"/>
      <c r="WFM135" s="277"/>
      <c r="WFN135" s="277"/>
      <c r="WFO135" s="277"/>
      <c r="WFP135" s="277"/>
      <c r="WFQ135" s="277"/>
      <c r="WFR135" s="277"/>
      <c r="WFS135" s="277"/>
      <c r="WFT135" s="277"/>
      <c r="WFU135" s="277"/>
      <c r="WFV135" s="277"/>
      <c r="WFW135" s="277"/>
      <c r="WFX135" s="277"/>
      <c r="WFY135" s="277"/>
      <c r="WFZ135" s="277"/>
      <c r="WGA135" s="277"/>
      <c r="WGB135" s="277"/>
      <c r="WGC135" s="277"/>
      <c r="WGD135" s="277"/>
      <c r="WGE135" s="277"/>
      <c r="WGF135" s="277"/>
      <c r="WGG135" s="277"/>
      <c r="WGH135" s="277"/>
      <c r="WGI135" s="277"/>
      <c r="WGJ135" s="277"/>
      <c r="WGK135" s="277"/>
      <c r="WGL135" s="277"/>
      <c r="WGM135" s="277"/>
      <c r="WGN135" s="277"/>
      <c r="WGO135" s="277"/>
      <c r="WGP135" s="277"/>
      <c r="WGQ135" s="277"/>
      <c r="WGR135" s="277"/>
      <c r="WGS135" s="277"/>
      <c r="WGT135" s="277"/>
      <c r="WGU135" s="277"/>
      <c r="WGV135" s="277"/>
      <c r="WGW135" s="277"/>
      <c r="WGX135" s="277"/>
      <c r="WGY135" s="277"/>
      <c r="WGZ135" s="277"/>
      <c r="WHA135" s="277"/>
      <c r="WHB135" s="277"/>
      <c r="WHC135" s="277"/>
      <c r="WHD135" s="277"/>
      <c r="WHE135" s="277"/>
      <c r="WHF135" s="277"/>
      <c r="WHG135" s="277"/>
      <c r="WHH135" s="277"/>
      <c r="WHI135" s="277"/>
      <c r="WHJ135" s="277"/>
      <c r="WHK135" s="277"/>
      <c r="WHL135" s="277"/>
      <c r="WHM135" s="277"/>
      <c r="WHN135" s="277"/>
      <c r="WHO135" s="277"/>
      <c r="WHP135" s="277"/>
      <c r="WHQ135" s="277"/>
      <c r="WHR135" s="277"/>
      <c r="WHS135" s="277"/>
      <c r="WHT135" s="277"/>
      <c r="WHU135" s="277"/>
      <c r="WHV135" s="277"/>
      <c r="WHW135" s="277"/>
      <c r="WHX135" s="277"/>
      <c r="WHY135" s="277"/>
      <c r="WHZ135" s="277"/>
      <c r="WIA135" s="277"/>
      <c r="WIB135" s="277"/>
      <c r="WIC135" s="277"/>
      <c r="WID135" s="277"/>
      <c r="WIE135" s="277"/>
      <c r="WIF135" s="277"/>
      <c r="WIG135" s="277"/>
      <c r="WIH135" s="277"/>
      <c r="WII135" s="277"/>
      <c r="WIJ135" s="277"/>
      <c r="WIK135" s="277"/>
      <c r="WIL135" s="277"/>
      <c r="WIM135" s="277"/>
      <c r="WIN135" s="277"/>
      <c r="WIO135" s="277"/>
      <c r="WIP135" s="277"/>
      <c r="WIQ135" s="277"/>
      <c r="WIR135" s="277"/>
      <c r="WIS135" s="277"/>
      <c r="WIT135" s="277"/>
      <c r="WIU135" s="277"/>
      <c r="WIV135" s="277"/>
      <c r="WIW135" s="277"/>
      <c r="WIX135" s="277"/>
      <c r="WIY135" s="277"/>
      <c r="WIZ135" s="277"/>
      <c r="WJA135" s="277"/>
      <c r="WJB135" s="277"/>
      <c r="WJC135" s="277"/>
      <c r="WJD135" s="277"/>
      <c r="WJE135" s="277"/>
      <c r="WJF135" s="277"/>
      <c r="WJG135" s="277"/>
      <c r="WJH135" s="277"/>
      <c r="WJI135" s="277"/>
      <c r="WJJ135" s="277"/>
      <c r="WJK135" s="277"/>
      <c r="WJL135" s="277"/>
      <c r="WJM135" s="277"/>
      <c r="WJN135" s="277"/>
      <c r="WJO135" s="277"/>
      <c r="WJP135" s="277"/>
      <c r="WJQ135" s="277"/>
      <c r="WJR135" s="277"/>
      <c r="WJS135" s="277"/>
      <c r="WJT135" s="277"/>
      <c r="WJU135" s="277"/>
      <c r="WJV135" s="277"/>
      <c r="WJW135" s="277"/>
      <c r="WJX135" s="277"/>
      <c r="WJY135" s="277"/>
      <c r="WJZ135" s="277"/>
      <c r="WKA135" s="277"/>
      <c r="WKB135" s="277"/>
      <c r="WKC135" s="277"/>
      <c r="WKD135" s="277"/>
      <c r="WKE135" s="277"/>
      <c r="WKF135" s="277"/>
      <c r="WKG135" s="277"/>
      <c r="WKH135" s="277"/>
      <c r="WKI135" s="277"/>
      <c r="WKJ135" s="277"/>
      <c r="WKK135" s="277"/>
      <c r="WKL135" s="277"/>
      <c r="WKM135" s="277"/>
      <c r="WKN135" s="277"/>
      <c r="WKO135" s="277"/>
      <c r="WKP135" s="277"/>
      <c r="WKQ135" s="277"/>
      <c r="WKR135" s="277"/>
      <c r="WKS135" s="277"/>
      <c r="WKT135" s="277"/>
      <c r="WKU135" s="277"/>
      <c r="WKV135" s="277"/>
      <c r="WKW135" s="277"/>
      <c r="WKX135" s="277"/>
      <c r="WKY135" s="277"/>
      <c r="WKZ135" s="277"/>
      <c r="WLA135" s="277"/>
      <c r="WLB135" s="277"/>
      <c r="WLC135" s="277"/>
      <c r="WLD135" s="277"/>
      <c r="WLE135" s="277"/>
      <c r="WLF135" s="277"/>
      <c r="WLG135" s="277"/>
      <c r="WLH135" s="277"/>
      <c r="WLI135" s="277"/>
      <c r="WLJ135" s="277"/>
      <c r="WLK135" s="277"/>
      <c r="WLL135" s="277"/>
      <c r="WLM135" s="277"/>
      <c r="WLN135" s="277"/>
      <c r="WLO135" s="277"/>
      <c r="WLP135" s="277"/>
      <c r="WLQ135" s="277"/>
      <c r="WLR135" s="277"/>
      <c r="WLS135" s="277"/>
      <c r="WLT135" s="277"/>
      <c r="WLU135" s="277"/>
      <c r="WLV135" s="277"/>
      <c r="WLW135" s="277"/>
      <c r="WLX135" s="277"/>
      <c r="WLY135" s="277"/>
      <c r="WLZ135" s="277"/>
      <c r="WMA135" s="277"/>
      <c r="WMB135" s="277"/>
      <c r="WMC135" s="277"/>
      <c r="WMD135" s="277"/>
      <c r="WME135" s="277"/>
      <c r="WMF135" s="277"/>
      <c r="WMG135" s="277"/>
      <c r="WMH135" s="277"/>
      <c r="WMI135" s="277"/>
      <c r="WMJ135" s="277"/>
      <c r="WMK135" s="277"/>
      <c r="WML135" s="277"/>
      <c r="WMM135" s="277"/>
      <c r="WMN135" s="277"/>
      <c r="WMO135" s="277"/>
      <c r="WMP135" s="277"/>
      <c r="WMQ135" s="277"/>
      <c r="WMR135" s="277"/>
      <c r="WMS135" s="277"/>
      <c r="WMT135" s="277"/>
      <c r="WMU135" s="277"/>
      <c r="WMV135" s="277"/>
      <c r="WMW135" s="277"/>
      <c r="WMX135" s="277"/>
      <c r="WMY135" s="277"/>
      <c r="WMZ135" s="277"/>
      <c r="WNA135" s="277"/>
      <c r="WNB135" s="277"/>
      <c r="WNC135" s="277"/>
      <c r="WND135" s="277"/>
      <c r="WNE135" s="277"/>
      <c r="WNF135" s="277"/>
      <c r="WNG135" s="277"/>
      <c r="WNH135" s="277"/>
      <c r="WNI135" s="277"/>
      <c r="WNJ135" s="277"/>
      <c r="WNK135" s="277"/>
      <c r="WNL135" s="277"/>
      <c r="WNM135" s="277"/>
      <c r="WNN135" s="277"/>
      <c r="WNO135" s="277"/>
      <c r="WNP135" s="277"/>
      <c r="WNQ135" s="277"/>
      <c r="WNR135" s="277"/>
      <c r="WNS135" s="277"/>
      <c r="WNT135" s="277"/>
      <c r="WNU135" s="277"/>
      <c r="WNV135" s="277"/>
      <c r="WNW135" s="277"/>
      <c r="WNX135" s="277"/>
      <c r="WNY135" s="277"/>
      <c r="WNZ135" s="277"/>
      <c r="WOA135" s="277"/>
      <c r="WOB135" s="277"/>
      <c r="WOC135" s="277"/>
      <c r="WOD135" s="277"/>
      <c r="WOE135" s="277"/>
      <c r="WOF135" s="277"/>
      <c r="WOG135" s="277"/>
      <c r="WOH135" s="277"/>
      <c r="WOI135" s="277"/>
      <c r="WOJ135" s="277"/>
      <c r="WOK135" s="277"/>
      <c r="WOL135" s="277"/>
      <c r="WOM135" s="277"/>
      <c r="WON135" s="277"/>
      <c r="WOO135" s="277"/>
      <c r="WOP135" s="277"/>
      <c r="WOQ135" s="277"/>
      <c r="WOR135" s="277"/>
      <c r="WOS135" s="277"/>
      <c r="WOT135" s="277"/>
      <c r="WOU135" s="277"/>
      <c r="WOV135" s="277"/>
      <c r="WOW135" s="277"/>
      <c r="WOX135" s="277"/>
      <c r="WOY135" s="277"/>
      <c r="WOZ135" s="277"/>
      <c r="WPA135" s="277"/>
      <c r="WPB135" s="277"/>
      <c r="WPC135" s="277"/>
      <c r="WPD135" s="277"/>
      <c r="WPE135" s="277"/>
      <c r="WPF135" s="277"/>
      <c r="WPG135" s="277"/>
      <c r="WPH135" s="277"/>
      <c r="WPI135" s="277"/>
      <c r="WPJ135" s="277"/>
      <c r="WPK135" s="277"/>
      <c r="WPL135" s="277"/>
      <c r="WPM135" s="277"/>
      <c r="WPN135" s="277"/>
      <c r="WPO135" s="277"/>
      <c r="WPP135" s="277"/>
      <c r="WPQ135" s="277"/>
      <c r="WPR135" s="277"/>
      <c r="WPS135" s="277"/>
      <c r="WPT135" s="277"/>
      <c r="WPU135" s="277"/>
      <c r="WPV135" s="277"/>
      <c r="WPW135" s="277"/>
      <c r="WPX135" s="277"/>
      <c r="WPY135" s="277"/>
      <c r="WPZ135" s="277"/>
      <c r="WQA135" s="277"/>
      <c r="WQB135" s="277"/>
      <c r="WQC135" s="277"/>
      <c r="WQD135" s="277"/>
      <c r="WQE135" s="277"/>
      <c r="WQF135" s="277"/>
      <c r="WQG135" s="277"/>
      <c r="WQH135" s="277"/>
      <c r="WQI135" s="277"/>
      <c r="WQJ135" s="277"/>
      <c r="WQK135" s="277"/>
      <c r="WQL135" s="277"/>
      <c r="WQM135" s="277"/>
      <c r="WQN135" s="277"/>
      <c r="WQO135" s="277"/>
      <c r="WQP135" s="277"/>
      <c r="WQQ135" s="277"/>
      <c r="WQR135" s="277"/>
      <c r="WQS135" s="277"/>
      <c r="WQT135" s="277"/>
      <c r="WQU135" s="277"/>
      <c r="WQV135" s="277"/>
      <c r="WQW135" s="277"/>
      <c r="WQX135" s="277"/>
      <c r="WQY135" s="277"/>
      <c r="WQZ135" s="277"/>
      <c r="WRA135" s="277"/>
      <c r="WRB135" s="277"/>
      <c r="WRC135" s="277"/>
      <c r="WRD135" s="277"/>
      <c r="WRE135" s="277"/>
      <c r="WRF135" s="277"/>
      <c r="WRG135" s="277"/>
      <c r="WRH135" s="277"/>
      <c r="WRI135" s="277"/>
      <c r="WRJ135" s="277"/>
      <c r="WRK135" s="277"/>
      <c r="WRL135" s="277"/>
      <c r="WRM135" s="277"/>
      <c r="WRN135" s="277"/>
      <c r="WRO135" s="277"/>
      <c r="WRP135" s="277"/>
      <c r="WRQ135" s="277"/>
      <c r="WRR135" s="277"/>
      <c r="WRS135" s="277"/>
      <c r="WRT135" s="277"/>
      <c r="WRU135" s="277"/>
      <c r="WRV135" s="277"/>
      <c r="WRW135" s="277"/>
      <c r="WRX135" s="277"/>
      <c r="WRY135" s="277"/>
      <c r="WRZ135" s="277"/>
      <c r="WSA135" s="277"/>
      <c r="WSB135" s="277"/>
      <c r="WSC135" s="277"/>
      <c r="WSD135" s="277"/>
      <c r="WSE135" s="277"/>
      <c r="WSF135" s="277"/>
      <c r="WSG135" s="277"/>
      <c r="WSH135" s="277"/>
      <c r="WSI135" s="277"/>
      <c r="WSJ135" s="277"/>
      <c r="WSK135" s="277"/>
      <c r="WSL135" s="277"/>
      <c r="WSM135" s="277"/>
      <c r="WSN135" s="277"/>
      <c r="WSO135" s="277"/>
      <c r="WSP135" s="277"/>
      <c r="WSQ135" s="277"/>
      <c r="WSR135" s="277"/>
      <c r="WSS135" s="277"/>
      <c r="WST135" s="277"/>
      <c r="WSU135" s="277"/>
      <c r="WSV135" s="277"/>
      <c r="WSW135" s="277"/>
      <c r="WSX135" s="277"/>
      <c r="WSY135" s="277"/>
      <c r="WSZ135" s="277"/>
      <c r="WTA135" s="277"/>
      <c r="WTB135" s="277"/>
      <c r="WTC135" s="277"/>
      <c r="WTD135" s="277"/>
      <c r="WTE135" s="277"/>
      <c r="WTF135" s="277"/>
      <c r="WTG135" s="277"/>
      <c r="WTH135" s="277"/>
      <c r="WTI135" s="277"/>
      <c r="WTJ135" s="277"/>
      <c r="WTK135" s="277"/>
      <c r="WTL135" s="277"/>
      <c r="WTM135" s="277"/>
      <c r="WTN135" s="277"/>
      <c r="WTO135" s="277"/>
      <c r="WTP135" s="277"/>
      <c r="WTQ135" s="277"/>
      <c r="WTR135" s="277"/>
      <c r="WTS135" s="277"/>
      <c r="WTT135" s="277"/>
      <c r="WTU135" s="277"/>
      <c r="WTV135" s="277"/>
      <c r="WTW135" s="277"/>
      <c r="WTX135" s="277"/>
      <c r="WTY135" s="277"/>
      <c r="WTZ135" s="277"/>
      <c r="WUA135" s="277"/>
      <c r="WUB135" s="277"/>
      <c r="WUC135" s="277"/>
      <c r="WUD135" s="277"/>
      <c r="WUE135" s="277"/>
      <c r="WUF135" s="277"/>
      <c r="WUG135" s="277"/>
      <c r="WUH135" s="277"/>
      <c r="WUI135" s="277"/>
      <c r="WUJ135" s="277"/>
      <c r="WUK135" s="277"/>
      <c r="WUL135" s="277"/>
      <c r="WUM135" s="277"/>
      <c r="WUN135" s="277"/>
      <c r="WUO135" s="277"/>
      <c r="WUP135" s="277"/>
      <c r="WUQ135" s="277"/>
      <c r="WUR135" s="277"/>
      <c r="WUS135" s="277"/>
      <c r="WUT135" s="277"/>
      <c r="WUU135" s="277"/>
      <c r="WUV135" s="277"/>
      <c r="WUW135" s="277"/>
      <c r="WUX135" s="277"/>
      <c r="WUY135" s="277"/>
      <c r="WUZ135" s="277"/>
      <c r="WVA135" s="277"/>
      <c r="WVB135" s="277"/>
      <c r="WVC135" s="277"/>
      <c r="WVD135" s="277"/>
      <c r="WVE135" s="277"/>
      <c r="WVF135" s="277"/>
      <c r="WVG135" s="277"/>
      <c r="WVH135" s="277"/>
      <c r="WVI135" s="277"/>
      <c r="WVJ135" s="277"/>
      <c r="WVK135" s="277"/>
      <c r="WVL135" s="277"/>
      <c r="WVM135" s="277"/>
      <c r="WVN135" s="277"/>
      <c r="WVO135" s="277"/>
      <c r="WVP135" s="277"/>
      <c r="WVQ135" s="277"/>
      <c r="WVR135" s="277"/>
      <c r="WVS135" s="277"/>
      <c r="WVT135" s="277"/>
      <c r="WVU135" s="277"/>
      <c r="WVV135" s="277"/>
      <c r="WVW135" s="277"/>
      <c r="WVX135" s="277"/>
      <c r="WVY135" s="277"/>
      <c r="WVZ135" s="277"/>
      <c r="WWA135" s="277"/>
      <c r="WWB135" s="277"/>
      <c r="WWC135" s="277"/>
      <c r="WWD135" s="277"/>
      <c r="WWE135" s="277"/>
      <c r="WWF135" s="277"/>
      <c r="WWG135" s="277"/>
      <c r="WWH135" s="277"/>
      <c r="WWI135" s="277"/>
      <c r="WWJ135" s="277"/>
      <c r="WWK135" s="277"/>
      <c r="WWL135" s="277"/>
      <c r="WWM135" s="277"/>
      <c r="WWN135" s="277"/>
      <c r="WWO135" s="277"/>
      <c r="WWP135" s="277"/>
      <c r="WWQ135" s="277"/>
      <c r="WWR135" s="277"/>
      <c r="WWS135" s="277"/>
      <c r="WWT135" s="277"/>
      <c r="WWU135" s="277"/>
      <c r="WWV135" s="277"/>
      <c r="WWW135" s="277"/>
      <c r="WWX135" s="277"/>
      <c r="WWY135" s="277"/>
      <c r="WWZ135" s="277"/>
      <c r="WXA135" s="277"/>
      <c r="WXB135" s="277"/>
      <c r="WXC135" s="277"/>
      <c r="WXD135" s="277"/>
      <c r="WXE135" s="277"/>
      <c r="WXF135" s="277"/>
      <c r="WXG135" s="277"/>
      <c r="WXH135" s="277"/>
      <c r="WXI135" s="277"/>
      <c r="WXJ135" s="277"/>
      <c r="WXK135" s="277"/>
      <c r="WXL135" s="277"/>
      <c r="WXM135" s="277"/>
      <c r="WXN135" s="277"/>
      <c r="WXO135" s="277"/>
      <c r="WXP135" s="277"/>
      <c r="WXQ135" s="277"/>
      <c r="WXR135" s="277"/>
      <c r="WXS135" s="277"/>
      <c r="WXT135" s="277"/>
      <c r="WXU135" s="277"/>
      <c r="WXV135" s="277"/>
      <c r="WXW135" s="277"/>
      <c r="WXX135" s="277"/>
      <c r="WXY135" s="277"/>
      <c r="WXZ135" s="277"/>
      <c r="WYA135" s="277"/>
      <c r="WYB135" s="277"/>
      <c r="WYC135" s="277"/>
      <c r="WYD135" s="277"/>
      <c r="WYE135" s="277"/>
      <c r="WYF135" s="277"/>
      <c r="WYG135" s="277"/>
      <c r="WYH135" s="277"/>
      <c r="WYI135" s="277"/>
      <c r="WYJ135" s="277"/>
      <c r="WYK135" s="277"/>
      <c r="WYL135" s="277"/>
      <c r="WYM135" s="277"/>
      <c r="WYN135" s="277"/>
      <c r="WYO135" s="277"/>
      <c r="WYP135" s="277"/>
      <c r="WYQ135" s="277"/>
      <c r="WYR135" s="277"/>
      <c r="WYS135" s="277"/>
      <c r="WYT135" s="277"/>
      <c r="WYU135" s="277"/>
      <c r="WYV135" s="277"/>
      <c r="WYW135" s="277"/>
      <c r="WYX135" s="277"/>
      <c r="WYY135" s="277"/>
      <c r="WYZ135" s="277"/>
      <c r="WZA135" s="277"/>
      <c r="WZB135" s="277"/>
      <c r="WZC135" s="277"/>
      <c r="WZD135" s="277"/>
      <c r="WZE135" s="277"/>
      <c r="WZF135" s="277"/>
      <c r="WZG135" s="277"/>
      <c r="WZH135" s="277"/>
      <c r="WZI135" s="277"/>
      <c r="WZJ135" s="277"/>
      <c r="WZK135" s="277"/>
      <c r="WZL135" s="277"/>
      <c r="WZM135" s="277"/>
      <c r="WZN135" s="277"/>
      <c r="WZO135" s="277"/>
      <c r="WZP135" s="277"/>
      <c r="WZQ135" s="277"/>
      <c r="WZR135" s="277"/>
      <c r="WZS135" s="277"/>
      <c r="WZT135" s="277"/>
      <c r="WZU135" s="277"/>
      <c r="WZV135" s="277"/>
      <c r="WZW135" s="277"/>
      <c r="WZX135" s="277"/>
      <c r="WZY135" s="277"/>
      <c r="WZZ135" s="277"/>
      <c r="XAA135" s="277"/>
      <c r="XAB135" s="277"/>
      <c r="XAC135" s="277"/>
      <c r="XAD135" s="277"/>
      <c r="XAE135" s="277"/>
      <c r="XAF135" s="277"/>
      <c r="XAG135" s="277"/>
      <c r="XAH135" s="277"/>
      <c r="XAI135" s="277"/>
      <c r="XAJ135" s="277"/>
      <c r="XAK135" s="277"/>
      <c r="XAL135" s="277"/>
      <c r="XAM135" s="277"/>
      <c r="XAN135" s="277"/>
      <c r="XAO135" s="277"/>
      <c r="XAP135" s="277"/>
      <c r="XAQ135" s="277"/>
      <c r="XAR135" s="277"/>
      <c r="XAS135" s="277"/>
      <c r="XAT135" s="277"/>
      <c r="XAU135" s="277"/>
      <c r="XAV135" s="277"/>
      <c r="XAW135" s="277"/>
      <c r="XAX135" s="277"/>
      <c r="XAY135" s="277"/>
      <c r="XAZ135" s="277"/>
      <c r="XBA135" s="277"/>
      <c r="XBB135" s="277"/>
      <c r="XBC135" s="277"/>
      <c r="XBD135" s="277"/>
      <c r="XBE135" s="277"/>
      <c r="XBF135" s="277"/>
      <c r="XBG135" s="277"/>
      <c r="XBH135" s="277"/>
      <c r="XBI135" s="277"/>
      <c r="XBJ135" s="277"/>
      <c r="XBK135" s="277"/>
      <c r="XBL135" s="277"/>
      <c r="XBM135" s="277"/>
      <c r="XBN135" s="277"/>
      <c r="XBO135" s="277"/>
      <c r="XBP135" s="277"/>
      <c r="XBQ135" s="277"/>
      <c r="XBR135" s="277"/>
      <c r="XBS135" s="277"/>
      <c r="XBT135" s="277"/>
      <c r="XBU135" s="277"/>
      <c r="XBV135" s="277"/>
      <c r="XBW135" s="277"/>
      <c r="XBX135" s="277"/>
      <c r="XBY135" s="277"/>
      <c r="XBZ135" s="277"/>
      <c r="XCA135" s="277"/>
      <c r="XCB135" s="277"/>
      <c r="XCC135" s="277"/>
      <c r="XCD135" s="277"/>
      <c r="XCE135" s="277"/>
      <c r="XCF135" s="277"/>
      <c r="XCG135" s="277"/>
      <c r="XCH135" s="277"/>
      <c r="XCI135" s="277"/>
      <c r="XCJ135" s="277"/>
      <c r="XCK135" s="277"/>
      <c r="XCL135" s="277"/>
      <c r="XCM135" s="277"/>
      <c r="XCN135" s="277"/>
      <c r="XCO135" s="277"/>
      <c r="XCP135" s="277"/>
      <c r="XCQ135" s="277"/>
      <c r="XCR135" s="277"/>
      <c r="XCS135" s="277"/>
      <c r="XCT135" s="277"/>
      <c r="XCU135" s="277"/>
      <c r="XCV135" s="277"/>
      <c r="XCW135" s="277"/>
      <c r="XCX135" s="277"/>
      <c r="XCY135" s="277"/>
      <c r="XCZ135" s="277"/>
      <c r="XDA135" s="277"/>
      <c r="XDB135" s="277"/>
      <c r="XDC135" s="277"/>
      <c r="XDD135" s="277"/>
      <c r="XDE135" s="277"/>
      <c r="XDF135" s="277"/>
      <c r="XDG135" s="277"/>
      <c r="XDH135" s="277"/>
      <c r="XDI135" s="277"/>
      <c r="XDJ135" s="277"/>
      <c r="XDK135" s="277"/>
      <c r="XDL135" s="277"/>
      <c r="XDM135" s="277"/>
      <c r="XDN135" s="277"/>
      <c r="XDO135" s="277"/>
      <c r="XDP135" s="277"/>
      <c r="XDQ135" s="277"/>
      <c r="XDR135" s="277"/>
      <c r="XDS135" s="277"/>
      <c r="XDT135" s="277"/>
      <c r="XDU135" s="277"/>
      <c r="XDV135" s="277"/>
      <c r="XDW135" s="277"/>
      <c r="XDX135" s="277"/>
      <c r="XDY135" s="277"/>
      <c r="XDZ135" s="277"/>
    </row>
    <row r="136" spans="2:16359"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P136" s="286"/>
      <c r="Q136" s="286"/>
      <c r="R136" s="286"/>
      <c r="S136" s="286"/>
      <c r="T136" s="286"/>
      <c r="AG136" s="286"/>
      <c r="AH136" s="277"/>
      <c r="AI136" s="277"/>
      <c r="AJ136" s="277"/>
      <c r="AK136" s="277"/>
      <c r="AL136" s="277"/>
      <c r="AM136" s="277"/>
      <c r="AN136" s="277"/>
      <c r="AO136" s="277"/>
      <c r="AP136" s="277"/>
      <c r="AQ136" s="277"/>
      <c r="AR136" s="277"/>
      <c r="AS136" s="277"/>
      <c r="AT136" s="277"/>
      <c r="AU136" s="277"/>
      <c r="AV136" s="277"/>
      <c r="AW136" s="277"/>
      <c r="AX136" s="277"/>
      <c r="AY136" s="277"/>
      <c r="AZ136" s="277"/>
      <c r="BA136" s="277"/>
      <c r="BB136" s="277"/>
      <c r="BC136" s="277"/>
      <c r="BD136" s="277"/>
      <c r="BE136" s="277"/>
      <c r="BF136" s="277"/>
      <c r="BG136" s="277"/>
      <c r="BH136" s="277"/>
      <c r="BI136" s="277"/>
      <c r="BJ136" s="277"/>
      <c r="BK136" s="277"/>
      <c r="BL136" s="277"/>
      <c r="BM136" s="277"/>
      <c r="BN136" s="277"/>
      <c r="BO136" s="277"/>
      <c r="BP136" s="277"/>
      <c r="BQ136" s="277"/>
      <c r="BR136" s="277"/>
      <c r="BS136" s="277"/>
      <c r="BT136" s="277"/>
      <c r="BU136" s="277"/>
      <c r="BV136" s="277"/>
      <c r="BW136" s="277"/>
      <c r="BX136" s="277"/>
      <c r="BY136" s="277"/>
      <c r="BZ136" s="277"/>
      <c r="CA136" s="277"/>
      <c r="CB136" s="277"/>
      <c r="CC136" s="277"/>
      <c r="CD136" s="277"/>
      <c r="CE136" s="277"/>
      <c r="CF136" s="277"/>
      <c r="CG136" s="277"/>
      <c r="CH136" s="277"/>
      <c r="CI136" s="277"/>
      <c r="CJ136" s="277"/>
      <c r="CK136" s="277"/>
      <c r="CL136" s="277"/>
      <c r="CM136" s="277"/>
      <c r="CN136" s="277"/>
      <c r="CO136" s="277"/>
      <c r="CP136" s="277"/>
      <c r="CQ136" s="277"/>
      <c r="CR136" s="277"/>
      <c r="CS136" s="277"/>
      <c r="CT136" s="277"/>
      <c r="CU136" s="277"/>
      <c r="CV136" s="277"/>
      <c r="CW136" s="277"/>
      <c r="CX136" s="277"/>
      <c r="CY136" s="277"/>
      <c r="CZ136" s="277"/>
      <c r="DA136" s="277"/>
      <c r="DB136" s="277"/>
      <c r="DC136" s="277"/>
      <c r="DD136" s="277"/>
      <c r="DE136" s="277"/>
      <c r="DF136" s="277"/>
      <c r="DG136" s="277"/>
      <c r="DH136" s="277"/>
      <c r="DI136" s="277"/>
      <c r="DJ136" s="277"/>
      <c r="DK136" s="277"/>
      <c r="DL136" s="277"/>
      <c r="DM136" s="277"/>
      <c r="DN136" s="277"/>
      <c r="DO136" s="277"/>
      <c r="DP136" s="277"/>
      <c r="DQ136" s="277"/>
      <c r="DR136" s="277"/>
      <c r="DS136" s="277"/>
      <c r="DT136" s="277"/>
      <c r="DU136" s="277"/>
      <c r="DV136" s="277"/>
      <c r="DW136" s="277"/>
      <c r="DX136" s="277"/>
      <c r="DY136" s="277"/>
      <c r="DZ136" s="277"/>
      <c r="EA136" s="277"/>
      <c r="EB136" s="277"/>
      <c r="EC136" s="277"/>
      <c r="ED136" s="277"/>
      <c r="EE136" s="277"/>
      <c r="EF136" s="277"/>
      <c r="EG136" s="277"/>
      <c r="EH136" s="277"/>
      <c r="EI136" s="277"/>
      <c r="EJ136" s="277"/>
      <c r="EK136" s="277"/>
      <c r="EL136" s="277"/>
      <c r="EM136" s="277"/>
      <c r="EN136" s="277"/>
      <c r="EO136" s="277"/>
      <c r="EP136" s="277"/>
      <c r="EQ136" s="277"/>
      <c r="ER136" s="277"/>
      <c r="ES136" s="277"/>
      <c r="ET136" s="277"/>
      <c r="EU136" s="277"/>
      <c r="EV136" s="277"/>
      <c r="EW136" s="277"/>
      <c r="EX136" s="277"/>
      <c r="EY136" s="277"/>
      <c r="EZ136" s="277"/>
      <c r="FA136" s="277"/>
      <c r="FB136" s="277"/>
      <c r="FC136" s="277"/>
      <c r="FD136" s="277"/>
      <c r="FE136" s="277"/>
      <c r="FF136" s="277"/>
      <c r="FG136" s="277"/>
      <c r="FH136" s="277"/>
      <c r="FI136" s="277"/>
      <c r="FJ136" s="277"/>
      <c r="FK136" s="277"/>
      <c r="FL136" s="277"/>
      <c r="FM136" s="277"/>
      <c r="FN136" s="277"/>
      <c r="FO136" s="277"/>
      <c r="FP136" s="277"/>
      <c r="FQ136" s="277"/>
      <c r="FR136" s="277"/>
      <c r="FS136" s="277"/>
      <c r="FT136" s="277"/>
      <c r="FU136" s="277"/>
      <c r="FV136" s="277"/>
      <c r="FW136" s="277"/>
      <c r="FX136" s="277"/>
      <c r="FY136" s="277"/>
      <c r="FZ136" s="277"/>
      <c r="GA136" s="277"/>
      <c r="GB136" s="277"/>
      <c r="GC136" s="277"/>
      <c r="GD136" s="277"/>
      <c r="GE136" s="277"/>
      <c r="GF136" s="277"/>
      <c r="GG136" s="277"/>
      <c r="GH136" s="277"/>
      <c r="GI136" s="277"/>
      <c r="GJ136" s="277"/>
      <c r="GK136" s="277"/>
      <c r="GL136" s="277"/>
      <c r="GM136" s="277"/>
      <c r="GN136" s="277"/>
      <c r="GO136" s="277"/>
      <c r="GP136" s="277"/>
      <c r="GQ136" s="277"/>
      <c r="GR136" s="277"/>
      <c r="GS136" s="277"/>
      <c r="GT136" s="277"/>
      <c r="GU136" s="277"/>
      <c r="GV136" s="277"/>
      <c r="GW136" s="277"/>
      <c r="GX136" s="277"/>
      <c r="GY136" s="277"/>
      <c r="GZ136" s="277"/>
      <c r="HA136" s="277"/>
      <c r="HB136" s="277"/>
      <c r="HC136" s="277"/>
      <c r="HD136" s="277"/>
      <c r="HE136" s="277"/>
      <c r="HF136" s="277"/>
      <c r="HG136" s="277"/>
      <c r="HH136" s="277"/>
      <c r="HI136" s="277"/>
      <c r="HJ136" s="277"/>
      <c r="HK136" s="277"/>
      <c r="HL136" s="277"/>
      <c r="HM136" s="277"/>
      <c r="HN136" s="277"/>
      <c r="HO136" s="277"/>
      <c r="HP136" s="277"/>
      <c r="HQ136" s="277"/>
      <c r="HR136" s="277"/>
      <c r="HS136" s="277"/>
      <c r="HT136" s="277"/>
      <c r="HU136" s="277"/>
      <c r="HV136" s="277"/>
      <c r="HW136" s="277"/>
      <c r="HX136" s="277"/>
      <c r="HY136" s="277"/>
      <c r="HZ136" s="277"/>
      <c r="IA136" s="277"/>
      <c r="IB136" s="277"/>
      <c r="IC136" s="277"/>
      <c r="ID136" s="277"/>
      <c r="IE136" s="277"/>
      <c r="IF136" s="277"/>
      <c r="IG136" s="277"/>
      <c r="IH136" s="277"/>
      <c r="II136" s="277"/>
      <c r="IJ136" s="277"/>
      <c r="IK136" s="277"/>
      <c r="IL136" s="277"/>
      <c r="IM136" s="277"/>
      <c r="IN136" s="277"/>
      <c r="IO136" s="277"/>
      <c r="IP136" s="277"/>
      <c r="IQ136" s="277"/>
      <c r="IR136" s="277"/>
      <c r="IS136" s="277"/>
      <c r="IT136" s="277"/>
      <c r="IU136" s="277"/>
      <c r="IV136" s="277"/>
      <c r="IW136" s="277"/>
      <c r="IX136" s="277"/>
      <c r="IY136" s="277"/>
      <c r="IZ136" s="277"/>
      <c r="JA136" s="277"/>
      <c r="JB136" s="277"/>
      <c r="JC136" s="277"/>
      <c r="JD136" s="277"/>
      <c r="JE136" s="277"/>
      <c r="JF136" s="277"/>
      <c r="JG136" s="277"/>
      <c r="JH136" s="277"/>
      <c r="JI136" s="277"/>
      <c r="JJ136" s="277"/>
      <c r="JK136" s="277"/>
      <c r="JL136" s="277"/>
      <c r="JM136" s="277"/>
      <c r="JN136" s="277"/>
      <c r="JO136" s="277"/>
      <c r="JP136" s="277"/>
      <c r="JQ136" s="277"/>
      <c r="JR136" s="277"/>
      <c r="JS136" s="277"/>
      <c r="JT136" s="277"/>
      <c r="JU136" s="277"/>
      <c r="JV136" s="277"/>
      <c r="JW136" s="277"/>
      <c r="JX136" s="277"/>
      <c r="JY136" s="277"/>
      <c r="JZ136" s="277"/>
      <c r="KA136" s="277"/>
      <c r="KB136" s="277"/>
      <c r="KC136" s="277"/>
      <c r="KD136" s="277"/>
      <c r="KE136" s="277"/>
      <c r="KF136" s="277"/>
      <c r="KG136" s="277"/>
      <c r="KH136" s="277"/>
      <c r="KI136" s="277"/>
      <c r="KJ136" s="277"/>
      <c r="KK136" s="277"/>
      <c r="KL136" s="277"/>
      <c r="KM136" s="277"/>
      <c r="KN136" s="277"/>
      <c r="KO136" s="277"/>
      <c r="KP136" s="277"/>
      <c r="KQ136" s="277"/>
      <c r="KR136" s="277"/>
      <c r="KS136" s="277"/>
      <c r="KT136" s="277"/>
      <c r="KU136" s="277"/>
      <c r="KV136" s="277"/>
      <c r="KW136" s="277"/>
      <c r="KX136" s="277"/>
      <c r="KY136" s="277"/>
      <c r="KZ136" s="277"/>
      <c r="LA136" s="277"/>
      <c r="LB136" s="277"/>
      <c r="LC136" s="277"/>
      <c r="LD136" s="277"/>
      <c r="LE136" s="277"/>
      <c r="LF136" s="277"/>
      <c r="LG136" s="277"/>
      <c r="LH136" s="277"/>
      <c r="LI136" s="277"/>
      <c r="LJ136" s="277"/>
      <c r="LK136" s="277"/>
      <c r="LL136" s="277"/>
      <c r="LM136" s="277"/>
      <c r="LN136" s="277"/>
      <c r="LO136" s="277"/>
      <c r="LP136" s="277"/>
      <c r="LQ136" s="277"/>
      <c r="LR136" s="277"/>
      <c r="LS136" s="277"/>
      <c r="LT136" s="277"/>
      <c r="LU136" s="277"/>
      <c r="LV136" s="277"/>
      <c r="LW136" s="277"/>
      <c r="LX136" s="277"/>
      <c r="LY136" s="277"/>
      <c r="LZ136" s="277"/>
      <c r="MA136" s="277"/>
      <c r="MB136" s="277"/>
      <c r="MC136" s="277"/>
      <c r="MD136" s="277"/>
      <c r="ME136" s="277"/>
      <c r="MF136" s="277"/>
      <c r="MG136" s="277"/>
      <c r="MH136" s="277"/>
      <c r="MI136" s="277"/>
      <c r="MJ136" s="277"/>
      <c r="MK136" s="277"/>
      <c r="ML136" s="277"/>
      <c r="MM136" s="277"/>
      <c r="MN136" s="277"/>
      <c r="MO136" s="277"/>
      <c r="MP136" s="277"/>
      <c r="MQ136" s="277"/>
      <c r="MR136" s="277"/>
      <c r="MS136" s="277"/>
      <c r="MT136" s="277"/>
      <c r="MU136" s="277"/>
      <c r="MV136" s="277"/>
      <c r="MW136" s="277"/>
      <c r="MX136" s="277"/>
      <c r="MY136" s="277"/>
      <c r="MZ136" s="277"/>
      <c r="NA136" s="277"/>
      <c r="NB136" s="277"/>
      <c r="NC136" s="277"/>
      <c r="ND136" s="277"/>
      <c r="NE136" s="277"/>
      <c r="NF136" s="277"/>
      <c r="NG136" s="277"/>
      <c r="NH136" s="277"/>
      <c r="NI136" s="277"/>
      <c r="NJ136" s="277"/>
      <c r="NK136" s="277"/>
      <c r="NL136" s="277"/>
      <c r="NM136" s="277"/>
      <c r="NN136" s="277"/>
      <c r="NO136" s="277"/>
      <c r="NP136" s="277"/>
      <c r="NQ136" s="277"/>
      <c r="NR136" s="277"/>
      <c r="NS136" s="277"/>
      <c r="NT136" s="277"/>
      <c r="NU136" s="277"/>
      <c r="NV136" s="277"/>
      <c r="NW136" s="277"/>
      <c r="NX136" s="277"/>
      <c r="NY136" s="277"/>
      <c r="NZ136" s="277"/>
      <c r="OA136" s="277"/>
      <c r="OB136" s="277"/>
      <c r="OC136" s="277"/>
      <c r="OD136" s="277"/>
      <c r="OE136" s="277"/>
      <c r="OF136" s="277"/>
      <c r="OG136" s="277"/>
      <c r="OH136" s="277"/>
      <c r="OI136" s="277"/>
      <c r="OJ136" s="277"/>
      <c r="OK136" s="277"/>
      <c r="OL136" s="277"/>
      <c r="OM136" s="277"/>
      <c r="ON136" s="277"/>
      <c r="OO136" s="277"/>
      <c r="OP136" s="277"/>
      <c r="OQ136" s="277"/>
      <c r="OR136" s="277"/>
      <c r="OS136" s="277"/>
      <c r="OT136" s="277"/>
      <c r="OU136" s="277"/>
      <c r="OV136" s="277"/>
      <c r="OW136" s="277"/>
      <c r="OX136" s="277"/>
      <c r="OY136" s="277"/>
      <c r="OZ136" s="277"/>
      <c r="PA136" s="277"/>
      <c r="PB136" s="277"/>
      <c r="PC136" s="277"/>
      <c r="PD136" s="277"/>
      <c r="PE136" s="277"/>
      <c r="PF136" s="277"/>
      <c r="PG136" s="277"/>
      <c r="PH136" s="277"/>
      <c r="PI136" s="277"/>
      <c r="PJ136" s="277"/>
      <c r="PK136" s="277"/>
      <c r="PL136" s="277"/>
      <c r="PM136" s="277"/>
      <c r="PN136" s="277"/>
      <c r="PO136" s="277"/>
      <c r="PP136" s="277"/>
      <c r="PQ136" s="277"/>
      <c r="PR136" s="277"/>
      <c r="PS136" s="277"/>
      <c r="PT136" s="277"/>
      <c r="PU136" s="277"/>
      <c r="PV136" s="277"/>
      <c r="PW136" s="277"/>
      <c r="PX136" s="277"/>
      <c r="PY136" s="277"/>
      <c r="PZ136" s="277"/>
      <c r="QA136" s="277"/>
      <c r="QB136" s="277"/>
      <c r="QC136" s="277"/>
      <c r="QD136" s="277"/>
      <c r="QE136" s="277"/>
      <c r="QF136" s="277"/>
      <c r="QG136" s="277"/>
      <c r="QH136" s="277"/>
      <c r="QI136" s="277"/>
      <c r="QJ136" s="277"/>
      <c r="QK136" s="277"/>
      <c r="QL136" s="277"/>
      <c r="QM136" s="277"/>
      <c r="QN136" s="277"/>
      <c r="QO136" s="277"/>
      <c r="QP136" s="277"/>
      <c r="QQ136" s="277"/>
      <c r="QR136" s="277"/>
      <c r="QS136" s="277"/>
      <c r="QT136" s="277"/>
      <c r="QU136" s="277"/>
      <c r="QV136" s="277"/>
      <c r="QW136" s="277"/>
      <c r="QX136" s="277"/>
      <c r="QY136" s="277"/>
      <c r="QZ136" s="277"/>
      <c r="RA136" s="277"/>
      <c r="RB136" s="277"/>
      <c r="RC136" s="277"/>
      <c r="RD136" s="277"/>
      <c r="RE136" s="277"/>
      <c r="RF136" s="277"/>
      <c r="RG136" s="277"/>
      <c r="RH136" s="277"/>
      <c r="RI136" s="277"/>
      <c r="RJ136" s="277"/>
      <c r="RK136" s="277"/>
      <c r="RL136" s="277"/>
      <c r="RM136" s="277"/>
      <c r="RN136" s="277"/>
      <c r="RO136" s="277"/>
      <c r="RP136" s="277"/>
      <c r="RQ136" s="277"/>
      <c r="RR136" s="277"/>
      <c r="RS136" s="277"/>
      <c r="RT136" s="277"/>
      <c r="RU136" s="277"/>
      <c r="RV136" s="277"/>
      <c r="RW136" s="277"/>
      <c r="RX136" s="277"/>
      <c r="RY136" s="277"/>
      <c r="RZ136" s="277"/>
      <c r="SA136" s="277"/>
      <c r="SB136" s="277"/>
      <c r="SC136" s="277"/>
      <c r="SD136" s="277"/>
      <c r="SE136" s="277"/>
      <c r="SF136" s="277"/>
      <c r="SG136" s="277"/>
      <c r="SH136" s="277"/>
      <c r="SI136" s="277"/>
      <c r="SJ136" s="277"/>
      <c r="SK136" s="277"/>
      <c r="SL136" s="277"/>
      <c r="SM136" s="277"/>
      <c r="SN136" s="277"/>
      <c r="SO136" s="277"/>
      <c r="SP136" s="277"/>
      <c r="SQ136" s="277"/>
      <c r="SR136" s="277"/>
      <c r="SS136" s="277"/>
      <c r="ST136" s="277"/>
      <c r="SU136" s="277"/>
      <c r="SV136" s="277"/>
      <c r="SW136" s="277"/>
      <c r="SX136" s="277"/>
      <c r="SY136" s="277"/>
      <c r="SZ136" s="277"/>
      <c r="TA136" s="277"/>
      <c r="TB136" s="277"/>
      <c r="TC136" s="277"/>
      <c r="TD136" s="277"/>
      <c r="TE136" s="277"/>
      <c r="TF136" s="277"/>
      <c r="TG136" s="277"/>
      <c r="TH136" s="277"/>
      <c r="TI136" s="277"/>
      <c r="TJ136" s="277"/>
      <c r="TK136" s="277"/>
      <c r="TL136" s="277"/>
      <c r="TM136" s="277"/>
      <c r="TN136" s="277"/>
      <c r="TO136" s="277"/>
      <c r="TP136" s="277"/>
      <c r="TQ136" s="277"/>
      <c r="TR136" s="277"/>
      <c r="TS136" s="277"/>
      <c r="TT136" s="277"/>
      <c r="TU136" s="277"/>
      <c r="TV136" s="277"/>
      <c r="TW136" s="277"/>
      <c r="TX136" s="277"/>
      <c r="TY136" s="277"/>
      <c r="TZ136" s="277"/>
      <c r="UA136" s="277"/>
      <c r="UB136" s="277"/>
      <c r="UC136" s="277"/>
      <c r="UD136" s="277"/>
      <c r="UE136" s="277"/>
      <c r="UF136" s="277"/>
      <c r="UG136" s="277"/>
      <c r="UH136" s="277"/>
      <c r="UI136" s="277"/>
      <c r="UJ136" s="277"/>
      <c r="UK136" s="277"/>
      <c r="UL136" s="277"/>
      <c r="UM136" s="277"/>
      <c r="UN136" s="277"/>
      <c r="UO136" s="277"/>
      <c r="UP136" s="277"/>
      <c r="UQ136" s="277"/>
      <c r="UR136" s="277"/>
      <c r="US136" s="277"/>
      <c r="UT136" s="277"/>
      <c r="UU136" s="277"/>
      <c r="UV136" s="277"/>
      <c r="UW136" s="277"/>
      <c r="UX136" s="277"/>
      <c r="UY136" s="277"/>
      <c r="UZ136" s="277"/>
      <c r="VA136" s="277"/>
      <c r="VB136" s="277"/>
      <c r="VC136" s="277"/>
      <c r="VD136" s="277"/>
      <c r="VE136" s="277"/>
      <c r="VF136" s="277"/>
      <c r="VG136" s="277"/>
      <c r="VH136" s="277"/>
      <c r="VI136" s="277"/>
      <c r="VJ136" s="277"/>
      <c r="VK136" s="277"/>
      <c r="VL136" s="277"/>
      <c r="VM136" s="277"/>
      <c r="VN136" s="277"/>
      <c r="VO136" s="277"/>
      <c r="VP136" s="277"/>
      <c r="VQ136" s="277"/>
      <c r="VR136" s="277"/>
      <c r="VS136" s="277"/>
      <c r="VT136" s="277"/>
      <c r="VU136" s="277"/>
      <c r="VV136" s="277"/>
      <c r="VW136" s="277"/>
      <c r="VX136" s="277"/>
      <c r="VY136" s="277"/>
      <c r="VZ136" s="277"/>
      <c r="WA136" s="277"/>
      <c r="WB136" s="277"/>
      <c r="WC136" s="277"/>
      <c r="WD136" s="277"/>
      <c r="WE136" s="277"/>
      <c r="WF136" s="277"/>
      <c r="WG136" s="277"/>
      <c r="WH136" s="277"/>
      <c r="WI136" s="277"/>
      <c r="WJ136" s="277"/>
      <c r="WK136" s="277"/>
      <c r="WL136" s="277"/>
      <c r="WM136" s="277"/>
      <c r="WN136" s="277"/>
      <c r="WO136" s="277"/>
      <c r="WP136" s="277"/>
      <c r="WQ136" s="277"/>
      <c r="WR136" s="277"/>
      <c r="WS136" s="277"/>
      <c r="WT136" s="277"/>
      <c r="WU136" s="277"/>
      <c r="WV136" s="277"/>
      <c r="WW136" s="277"/>
      <c r="WX136" s="277"/>
      <c r="WY136" s="277"/>
      <c r="WZ136" s="277"/>
      <c r="XA136" s="277"/>
      <c r="XB136" s="277"/>
      <c r="XC136" s="277"/>
      <c r="XD136" s="277"/>
      <c r="XE136" s="277"/>
      <c r="XF136" s="277"/>
      <c r="XG136" s="277"/>
      <c r="XH136" s="277"/>
      <c r="XI136" s="277"/>
      <c r="XJ136" s="277"/>
      <c r="XK136" s="277"/>
      <c r="XL136" s="277"/>
      <c r="XM136" s="277"/>
      <c r="XN136" s="277"/>
      <c r="XO136" s="277"/>
      <c r="XP136" s="277"/>
      <c r="XQ136" s="277"/>
      <c r="XR136" s="277"/>
      <c r="XS136" s="277"/>
      <c r="XT136" s="277"/>
      <c r="XU136" s="277"/>
      <c r="XV136" s="277"/>
      <c r="XW136" s="277"/>
      <c r="XX136" s="277"/>
      <c r="XY136" s="277"/>
      <c r="XZ136" s="277"/>
      <c r="YA136" s="277"/>
      <c r="YB136" s="277"/>
      <c r="YC136" s="277"/>
      <c r="YD136" s="277"/>
      <c r="YE136" s="277"/>
      <c r="YF136" s="277"/>
      <c r="YG136" s="277"/>
      <c r="YH136" s="277"/>
      <c r="YI136" s="277"/>
      <c r="YJ136" s="277"/>
      <c r="YK136" s="277"/>
      <c r="YL136" s="277"/>
      <c r="YM136" s="277"/>
      <c r="YN136" s="277"/>
      <c r="YO136" s="277"/>
      <c r="YP136" s="277"/>
      <c r="YQ136" s="277"/>
      <c r="YR136" s="277"/>
      <c r="YS136" s="277"/>
      <c r="YT136" s="277"/>
      <c r="YU136" s="277"/>
      <c r="YV136" s="277"/>
      <c r="YW136" s="277"/>
      <c r="YX136" s="277"/>
      <c r="YY136" s="277"/>
      <c r="YZ136" s="277"/>
      <c r="ZA136" s="277"/>
      <c r="ZB136" s="277"/>
      <c r="ZC136" s="277"/>
      <c r="ZD136" s="277"/>
      <c r="ZE136" s="277"/>
      <c r="ZF136" s="277"/>
      <c r="ZG136" s="277"/>
      <c r="ZH136" s="277"/>
      <c r="ZI136" s="277"/>
      <c r="ZJ136" s="277"/>
      <c r="ZK136" s="277"/>
      <c r="ZL136" s="277"/>
      <c r="ZM136" s="277"/>
      <c r="ZN136" s="277"/>
      <c r="ZO136" s="277"/>
      <c r="ZP136" s="277"/>
      <c r="ZQ136" s="277"/>
      <c r="ZR136" s="277"/>
      <c r="ZS136" s="277"/>
      <c r="ZT136" s="277"/>
      <c r="ZU136" s="277"/>
      <c r="ZV136" s="277"/>
      <c r="ZW136" s="277"/>
      <c r="ZX136" s="277"/>
      <c r="ZY136" s="277"/>
      <c r="ZZ136" s="277"/>
      <c r="AAA136" s="277"/>
      <c r="AAB136" s="277"/>
      <c r="AAC136" s="277"/>
      <c r="AAD136" s="277"/>
      <c r="AAE136" s="277"/>
      <c r="AAF136" s="277"/>
      <c r="AAG136" s="277"/>
      <c r="AAH136" s="277"/>
      <c r="AAI136" s="277"/>
      <c r="AAJ136" s="277"/>
      <c r="AAK136" s="277"/>
      <c r="AAL136" s="277"/>
      <c r="AAM136" s="277"/>
      <c r="AAN136" s="277"/>
      <c r="AAO136" s="277"/>
      <c r="AAP136" s="277"/>
      <c r="AAQ136" s="277"/>
      <c r="AAR136" s="277"/>
      <c r="AAS136" s="277"/>
      <c r="AAT136" s="277"/>
      <c r="AAU136" s="277"/>
      <c r="AAV136" s="277"/>
      <c r="AAW136" s="277"/>
      <c r="AAX136" s="277"/>
      <c r="AAY136" s="277"/>
      <c r="AAZ136" s="277"/>
      <c r="ABA136" s="277"/>
      <c r="ABB136" s="277"/>
      <c r="ABC136" s="277"/>
      <c r="ABD136" s="277"/>
      <c r="ABE136" s="277"/>
      <c r="ABF136" s="277"/>
      <c r="ABG136" s="277"/>
      <c r="ABH136" s="277"/>
      <c r="ABI136" s="277"/>
      <c r="ABJ136" s="277"/>
      <c r="ABK136" s="277"/>
      <c r="ABL136" s="277"/>
      <c r="ABM136" s="277"/>
      <c r="ABN136" s="277"/>
      <c r="ABO136" s="277"/>
      <c r="ABP136" s="277"/>
      <c r="ABQ136" s="277"/>
      <c r="ABR136" s="277"/>
      <c r="ABS136" s="277"/>
      <c r="ABT136" s="277"/>
      <c r="ABU136" s="277"/>
      <c r="ABV136" s="277"/>
      <c r="ABW136" s="277"/>
      <c r="ABX136" s="277"/>
      <c r="ABY136" s="277"/>
      <c r="ABZ136" s="277"/>
      <c r="ACA136" s="277"/>
      <c r="ACB136" s="277"/>
      <c r="ACC136" s="277"/>
      <c r="ACD136" s="277"/>
      <c r="ACE136" s="277"/>
      <c r="ACF136" s="277"/>
      <c r="ACG136" s="277"/>
      <c r="ACH136" s="277"/>
      <c r="ACI136" s="277"/>
      <c r="ACJ136" s="277"/>
      <c r="ACK136" s="277"/>
      <c r="ACL136" s="277"/>
      <c r="ACM136" s="277"/>
      <c r="ACN136" s="277"/>
      <c r="ACO136" s="277"/>
      <c r="ACP136" s="277"/>
      <c r="ACQ136" s="277"/>
      <c r="ACR136" s="277"/>
      <c r="ACS136" s="277"/>
      <c r="ACT136" s="277"/>
      <c r="ACU136" s="277"/>
      <c r="ACV136" s="277"/>
      <c r="ACW136" s="277"/>
      <c r="ACX136" s="277"/>
      <c r="ACY136" s="277"/>
      <c r="ACZ136" s="277"/>
      <c r="ADA136" s="277"/>
      <c r="ADB136" s="277"/>
      <c r="ADC136" s="277"/>
      <c r="ADD136" s="277"/>
      <c r="ADE136" s="277"/>
      <c r="ADF136" s="277"/>
      <c r="ADG136" s="277"/>
      <c r="ADH136" s="277"/>
      <c r="ADI136" s="277"/>
      <c r="ADJ136" s="277"/>
      <c r="ADK136" s="277"/>
      <c r="ADL136" s="277"/>
      <c r="ADM136" s="277"/>
      <c r="ADN136" s="277"/>
      <c r="ADO136" s="277"/>
      <c r="ADP136" s="277"/>
      <c r="ADQ136" s="277"/>
      <c r="ADR136" s="277"/>
      <c r="ADS136" s="277"/>
      <c r="ADT136" s="277"/>
      <c r="ADU136" s="277"/>
      <c r="ADV136" s="277"/>
      <c r="ADW136" s="277"/>
      <c r="ADX136" s="277"/>
      <c r="ADY136" s="277"/>
      <c r="ADZ136" s="277"/>
      <c r="AEA136" s="277"/>
      <c r="AEB136" s="277"/>
      <c r="AEC136" s="277"/>
      <c r="AED136" s="277"/>
      <c r="AEE136" s="277"/>
      <c r="AEF136" s="277"/>
      <c r="AEG136" s="277"/>
      <c r="AEH136" s="277"/>
      <c r="AEI136" s="277"/>
      <c r="AEJ136" s="277"/>
      <c r="AEK136" s="277"/>
      <c r="AEL136" s="277"/>
      <c r="AEM136" s="277"/>
      <c r="AEN136" s="277"/>
      <c r="AEO136" s="277"/>
      <c r="AEP136" s="277"/>
      <c r="AEQ136" s="277"/>
      <c r="AER136" s="277"/>
      <c r="AES136" s="277"/>
      <c r="AET136" s="277"/>
      <c r="AEU136" s="277"/>
      <c r="AEV136" s="277"/>
      <c r="AEW136" s="277"/>
      <c r="AEX136" s="277"/>
      <c r="AEY136" s="277"/>
      <c r="AEZ136" s="277"/>
      <c r="AFA136" s="277"/>
      <c r="AFB136" s="277"/>
      <c r="AFC136" s="277"/>
      <c r="AFD136" s="277"/>
      <c r="AFE136" s="277"/>
      <c r="AFF136" s="277"/>
      <c r="AFG136" s="277"/>
      <c r="AFH136" s="277"/>
      <c r="AFI136" s="277"/>
      <c r="AFJ136" s="277"/>
      <c r="AFK136" s="277"/>
      <c r="AFL136" s="277"/>
      <c r="AFM136" s="277"/>
      <c r="AFN136" s="277"/>
      <c r="AFO136" s="277"/>
      <c r="AFP136" s="277"/>
      <c r="AFQ136" s="277"/>
      <c r="AFR136" s="277"/>
      <c r="AFS136" s="277"/>
      <c r="AFT136" s="277"/>
      <c r="AFU136" s="277"/>
      <c r="AFV136" s="277"/>
      <c r="AFW136" s="277"/>
      <c r="AFX136" s="277"/>
      <c r="AFY136" s="277"/>
      <c r="AFZ136" s="277"/>
      <c r="AGA136" s="277"/>
      <c r="AGB136" s="277"/>
      <c r="AGC136" s="277"/>
      <c r="AGD136" s="277"/>
      <c r="AGE136" s="277"/>
      <c r="AGF136" s="277"/>
      <c r="AGG136" s="277"/>
      <c r="AGH136" s="277"/>
      <c r="AGI136" s="277"/>
      <c r="AGJ136" s="277"/>
      <c r="AGK136" s="277"/>
      <c r="AGL136" s="277"/>
      <c r="AGM136" s="277"/>
      <c r="AGN136" s="277"/>
      <c r="AGO136" s="277"/>
      <c r="AGP136" s="277"/>
      <c r="AGQ136" s="277"/>
      <c r="AGR136" s="277"/>
      <c r="AGS136" s="277"/>
      <c r="AGT136" s="277"/>
      <c r="AGU136" s="277"/>
      <c r="AGV136" s="277"/>
      <c r="AGW136" s="277"/>
      <c r="AGX136" s="277"/>
      <c r="AGY136" s="277"/>
      <c r="AGZ136" s="277"/>
      <c r="AHA136" s="277"/>
      <c r="AHB136" s="277"/>
      <c r="AHC136" s="277"/>
      <c r="AHD136" s="277"/>
      <c r="AHE136" s="277"/>
      <c r="AHF136" s="277"/>
      <c r="AHG136" s="277"/>
      <c r="AHH136" s="277"/>
      <c r="AHI136" s="277"/>
      <c r="AHJ136" s="277"/>
      <c r="AHK136" s="277"/>
      <c r="AHL136" s="277"/>
      <c r="AHM136" s="277"/>
      <c r="AHN136" s="277"/>
      <c r="AHO136" s="277"/>
      <c r="AHP136" s="277"/>
      <c r="AHQ136" s="277"/>
      <c r="AHR136" s="277"/>
      <c r="AHS136" s="277"/>
      <c r="AHT136" s="277"/>
      <c r="AHU136" s="277"/>
      <c r="AHV136" s="277"/>
      <c r="AHW136" s="277"/>
      <c r="AHX136" s="277"/>
      <c r="AHY136" s="277"/>
      <c r="AHZ136" s="277"/>
      <c r="AIA136" s="277"/>
      <c r="AIB136" s="277"/>
      <c r="AIC136" s="277"/>
      <c r="AID136" s="277"/>
      <c r="AIE136" s="277"/>
      <c r="AIF136" s="277"/>
      <c r="AIG136" s="277"/>
      <c r="AIH136" s="277"/>
      <c r="AII136" s="277"/>
      <c r="AIJ136" s="277"/>
      <c r="AIK136" s="277"/>
      <c r="AIL136" s="277"/>
      <c r="AIM136" s="277"/>
      <c r="AIN136" s="277"/>
      <c r="AIO136" s="277"/>
      <c r="AIP136" s="277"/>
      <c r="AIQ136" s="277"/>
      <c r="AIR136" s="277"/>
      <c r="AIS136" s="277"/>
      <c r="AIT136" s="277"/>
      <c r="AIU136" s="277"/>
      <c r="AIV136" s="277"/>
      <c r="AIW136" s="277"/>
      <c r="AIX136" s="277"/>
      <c r="AIY136" s="277"/>
      <c r="AIZ136" s="277"/>
      <c r="AJA136" s="277"/>
      <c r="AJB136" s="277"/>
      <c r="AJC136" s="277"/>
      <c r="AJD136" s="277"/>
      <c r="AJE136" s="277"/>
      <c r="AJF136" s="277"/>
      <c r="AJG136" s="277"/>
      <c r="AJH136" s="277"/>
      <c r="AJI136" s="277"/>
      <c r="AJJ136" s="277"/>
      <c r="AJK136" s="277"/>
      <c r="AJL136" s="277"/>
      <c r="AJM136" s="277"/>
      <c r="AJN136" s="277"/>
      <c r="AJO136" s="277"/>
      <c r="AJP136" s="277"/>
      <c r="AJQ136" s="277"/>
      <c r="AJR136" s="277"/>
      <c r="AJS136" s="277"/>
      <c r="AJT136" s="277"/>
      <c r="AJU136" s="277"/>
      <c r="AJV136" s="277"/>
      <c r="AJW136" s="277"/>
      <c r="AJX136" s="277"/>
      <c r="AJY136" s="277"/>
      <c r="AJZ136" s="277"/>
      <c r="AKA136" s="277"/>
      <c r="AKB136" s="277"/>
      <c r="AKC136" s="277"/>
      <c r="AKD136" s="277"/>
      <c r="AKE136" s="277"/>
      <c r="AKF136" s="277"/>
      <c r="AKG136" s="277"/>
      <c r="AKH136" s="277"/>
      <c r="AKI136" s="277"/>
      <c r="AKJ136" s="277"/>
      <c r="AKK136" s="277"/>
      <c r="AKL136" s="277"/>
      <c r="AKM136" s="277"/>
      <c r="AKN136" s="277"/>
      <c r="AKO136" s="277"/>
      <c r="AKP136" s="277"/>
      <c r="AKQ136" s="277"/>
      <c r="AKR136" s="277"/>
      <c r="AKS136" s="277"/>
      <c r="AKT136" s="277"/>
      <c r="AKU136" s="277"/>
      <c r="AKV136" s="277"/>
      <c r="AKW136" s="277"/>
      <c r="AKX136" s="277"/>
      <c r="AKY136" s="277"/>
      <c r="AKZ136" s="277"/>
      <c r="ALA136" s="277"/>
      <c r="ALB136" s="277"/>
      <c r="ALC136" s="277"/>
      <c r="ALD136" s="277"/>
      <c r="ALE136" s="277"/>
      <c r="ALF136" s="277"/>
      <c r="ALG136" s="277"/>
      <c r="ALH136" s="277"/>
      <c r="ALI136" s="277"/>
      <c r="ALJ136" s="277"/>
      <c r="ALK136" s="277"/>
      <c r="ALL136" s="277"/>
      <c r="ALM136" s="277"/>
      <c r="ALN136" s="277"/>
      <c r="ALO136" s="277"/>
      <c r="ALP136" s="277"/>
      <c r="ALQ136" s="277"/>
      <c r="ALR136" s="277"/>
      <c r="ALS136" s="277"/>
      <c r="ALT136" s="277"/>
      <c r="ALU136" s="277"/>
      <c r="ALV136" s="277"/>
      <c r="ALW136" s="277"/>
      <c r="ALX136" s="277"/>
      <c r="ALY136" s="277"/>
      <c r="ALZ136" s="277"/>
      <c r="AMA136" s="277"/>
      <c r="AMB136" s="277"/>
      <c r="AMC136" s="277"/>
      <c r="AMD136" s="277"/>
      <c r="AME136" s="277"/>
      <c r="AMF136" s="277"/>
      <c r="AMG136" s="277"/>
      <c r="AMH136" s="277"/>
      <c r="AMI136" s="277"/>
      <c r="AMJ136" s="277"/>
      <c r="AMK136" s="277"/>
      <c r="AML136" s="277"/>
      <c r="AMM136" s="277"/>
      <c r="AMN136" s="277"/>
      <c r="AMO136" s="277"/>
      <c r="AMP136" s="277"/>
      <c r="AMQ136" s="277"/>
      <c r="AMR136" s="277"/>
      <c r="AMS136" s="277"/>
      <c r="AMT136" s="277"/>
      <c r="AMU136" s="277"/>
      <c r="AMV136" s="277"/>
      <c r="AMW136" s="277"/>
      <c r="AMX136" s="277"/>
      <c r="AMY136" s="277"/>
      <c r="AMZ136" s="277"/>
      <c r="ANA136" s="277"/>
      <c r="ANB136" s="277"/>
      <c r="ANC136" s="277"/>
      <c r="AND136" s="277"/>
      <c r="ANE136" s="277"/>
      <c r="ANF136" s="277"/>
      <c r="ANG136" s="277"/>
      <c r="ANH136" s="277"/>
      <c r="ANI136" s="277"/>
      <c r="ANJ136" s="277"/>
      <c r="ANK136" s="277"/>
      <c r="ANL136" s="277"/>
      <c r="ANM136" s="277"/>
      <c r="ANN136" s="277"/>
      <c r="ANO136" s="277"/>
      <c r="ANP136" s="277"/>
      <c r="ANQ136" s="277"/>
      <c r="ANR136" s="277"/>
      <c r="ANS136" s="277"/>
      <c r="ANT136" s="277"/>
      <c r="ANU136" s="277"/>
      <c r="ANV136" s="277"/>
      <c r="ANW136" s="277"/>
      <c r="ANX136" s="277"/>
      <c r="ANY136" s="277"/>
      <c r="ANZ136" s="277"/>
      <c r="AOA136" s="277"/>
      <c r="AOB136" s="277"/>
      <c r="AOC136" s="277"/>
      <c r="AOD136" s="277"/>
      <c r="AOE136" s="277"/>
      <c r="AOF136" s="277"/>
      <c r="AOG136" s="277"/>
      <c r="AOH136" s="277"/>
      <c r="AOI136" s="277"/>
      <c r="AOJ136" s="277"/>
      <c r="AOK136" s="277"/>
      <c r="AOL136" s="277"/>
      <c r="AOM136" s="277"/>
      <c r="AON136" s="277"/>
      <c r="AOO136" s="277"/>
      <c r="AOP136" s="277"/>
      <c r="AOQ136" s="277"/>
      <c r="AOR136" s="277"/>
      <c r="AOS136" s="277"/>
      <c r="AOT136" s="277"/>
      <c r="AOU136" s="277"/>
      <c r="AOV136" s="277"/>
      <c r="AOW136" s="277"/>
      <c r="AOX136" s="277"/>
      <c r="AOY136" s="277"/>
      <c r="AOZ136" s="277"/>
      <c r="APA136" s="277"/>
      <c r="APB136" s="277"/>
      <c r="APC136" s="277"/>
      <c r="APD136" s="277"/>
      <c r="APE136" s="277"/>
      <c r="APF136" s="277"/>
      <c r="APG136" s="277"/>
      <c r="APH136" s="277"/>
      <c r="API136" s="277"/>
      <c r="APJ136" s="277"/>
      <c r="APK136" s="277"/>
      <c r="APL136" s="277"/>
      <c r="APM136" s="277"/>
      <c r="APN136" s="277"/>
      <c r="APO136" s="277"/>
      <c r="APP136" s="277"/>
      <c r="APQ136" s="277"/>
      <c r="APR136" s="277"/>
      <c r="APS136" s="277"/>
      <c r="APT136" s="277"/>
      <c r="APU136" s="277"/>
      <c r="APV136" s="277"/>
      <c r="APW136" s="277"/>
      <c r="APX136" s="277"/>
      <c r="APY136" s="277"/>
      <c r="APZ136" s="277"/>
      <c r="AQA136" s="277"/>
      <c r="AQB136" s="277"/>
      <c r="AQC136" s="277"/>
      <c r="AQD136" s="277"/>
      <c r="AQE136" s="277"/>
      <c r="AQF136" s="277"/>
      <c r="AQG136" s="277"/>
      <c r="AQH136" s="277"/>
      <c r="AQI136" s="277"/>
      <c r="AQJ136" s="277"/>
      <c r="AQK136" s="277"/>
      <c r="AQL136" s="277"/>
      <c r="AQM136" s="277"/>
      <c r="AQN136" s="277"/>
      <c r="AQO136" s="277"/>
      <c r="AQP136" s="277"/>
      <c r="AQQ136" s="277"/>
      <c r="AQR136" s="277"/>
      <c r="AQS136" s="277"/>
      <c r="AQT136" s="277"/>
      <c r="AQU136" s="277"/>
      <c r="AQV136" s="277"/>
      <c r="AQW136" s="277"/>
      <c r="AQX136" s="277"/>
      <c r="AQY136" s="277"/>
      <c r="AQZ136" s="277"/>
      <c r="ARA136" s="277"/>
      <c r="ARB136" s="277"/>
      <c r="ARC136" s="277"/>
      <c r="ARD136" s="277"/>
      <c r="ARE136" s="277"/>
      <c r="ARF136" s="277"/>
      <c r="ARG136" s="277"/>
      <c r="ARH136" s="277"/>
      <c r="ARI136" s="277"/>
      <c r="ARJ136" s="277"/>
      <c r="ARK136" s="277"/>
      <c r="ARL136" s="277"/>
      <c r="ARM136" s="277"/>
      <c r="ARN136" s="277"/>
      <c r="ARO136" s="277"/>
      <c r="ARP136" s="277"/>
      <c r="ARQ136" s="277"/>
      <c r="ARR136" s="277"/>
      <c r="ARS136" s="277"/>
      <c r="ART136" s="277"/>
      <c r="ARU136" s="277"/>
      <c r="ARV136" s="277"/>
      <c r="ARW136" s="277"/>
      <c r="ARX136" s="277"/>
      <c r="ARY136" s="277"/>
      <c r="ARZ136" s="277"/>
      <c r="ASA136" s="277"/>
      <c r="ASB136" s="277"/>
      <c r="ASC136" s="277"/>
      <c r="ASD136" s="277"/>
      <c r="ASE136" s="277"/>
      <c r="ASF136" s="277"/>
      <c r="ASG136" s="277"/>
      <c r="ASH136" s="277"/>
      <c r="ASI136" s="277"/>
      <c r="ASJ136" s="277"/>
      <c r="ASK136" s="277"/>
      <c r="ASL136" s="277"/>
      <c r="ASM136" s="277"/>
      <c r="ASN136" s="277"/>
      <c r="ASO136" s="277"/>
      <c r="ASP136" s="277"/>
      <c r="ASQ136" s="277"/>
      <c r="ASR136" s="277"/>
      <c r="ASS136" s="277"/>
      <c r="AST136" s="277"/>
      <c r="ASU136" s="277"/>
      <c r="ASV136" s="277"/>
      <c r="ASW136" s="277"/>
      <c r="ASX136" s="277"/>
      <c r="ASY136" s="277"/>
      <c r="ASZ136" s="277"/>
      <c r="ATA136" s="277"/>
      <c r="ATB136" s="277"/>
      <c r="ATC136" s="277"/>
      <c r="ATD136" s="277"/>
      <c r="ATE136" s="277"/>
      <c r="ATF136" s="277"/>
      <c r="ATG136" s="277"/>
      <c r="ATH136" s="277"/>
      <c r="ATI136" s="277"/>
      <c r="ATJ136" s="277"/>
      <c r="ATK136" s="277"/>
      <c r="ATL136" s="277"/>
      <c r="ATM136" s="277"/>
      <c r="ATN136" s="277"/>
      <c r="ATO136" s="277"/>
      <c r="ATP136" s="277"/>
      <c r="ATQ136" s="277"/>
      <c r="ATR136" s="277"/>
      <c r="ATS136" s="277"/>
      <c r="ATT136" s="277"/>
      <c r="ATU136" s="277"/>
      <c r="ATV136" s="277"/>
      <c r="ATW136" s="277"/>
      <c r="ATX136" s="277"/>
      <c r="ATY136" s="277"/>
      <c r="ATZ136" s="277"/>
      <c r="AUA136" s="277"/>
      <c r="AUB136" s="277"/>
      <c r="AUC136" s="277"/>
      <c r="AUD136" s="277"/>
      <c r="AUE136" s="277"/>
      <c r="AUF136" s="277"/>
      <c r="AUG136" s="277"/>
      <c r="AUH136" s="277"/>
      <c r="AUI136" s="277"/>
      <c r="AUJ136" s="277"/>
      <c r="AUK136" s="277"/>
      <c r="AUL136" s="277"/>
      <c r="AUM136" s="277"/>
      <c r="AUN136" s="277"/>
      <c r="AUO136" s="277"/>
      <c r="AUP136" s="277"/>
      <c r="AUQ136" s="277"/>
      <c r="AUR136" s="277"/>
      <c r="AUS136" s="277"/>
      <c r="AUT136" s="277"/>
      <c r="AUU136" s="277"/>
      <c r="AUV136" s="277"/>
      <c r="AUW136" s="277"/>
      <c r="AUX136" s="277"/>
      <c r="AUY136" s="277"/>
      <c r="AUZ136" s="277"/>
      <c r="AVA136" s="277"/>
      <c r="AVB136" s="277"/>
      <c r="AVC136" s="277"/>
      <c r="AVD136" s="277"/>
      <c r="AVE136" s="277"/>
      <c r="AVF136" s="277"/>
      <c r="AVG136" s="277"/>
      <c r="AVH136" s="277"/>
      <c r="AVI136" s="277"/>
      <c r="AVJ136" s="277"/>
      <c r="AVK136" s="277"/>
      <c r="AVL136" s="277"/>
      <c r="AVM136" s="277"/>
      <c r="AVN136" s="277"/>
      <c r="AVO136" s="277"/>
      <c r="AVP136" s="277"/>
      <c r="AVQ136" s="277"/>
      <c r="AVR136" s="277"/>
      <c r="AVS136" s="277"/>
      <c r="AVT136" s="277"/>
      <c r="AVU136" s="277"/>
      <c r="AVV136" s="277"/>
      <c r="AVW136" s="277"/>
      <c r="AVX136" s="277"/>
      <c r="AVY136" s="277"/>
      <c r="AVZ136" s="277"/>
      <c r="AWA136" s="277"/>
      <c r="AWB136" s="277"/>
      <c r="AWC136" s="277"/>
      <c r="AWD136" s="277"/>
      <c r="AWE136" s="277"/>
      <c r="AWF136" s="277"/>
      <c r="AWG136" s="277"/>
      <c r="AWH136" s="277"/>
      <c r="AWI136" s="277"/>
      <c r="AWJ136" s="277"/>
      <c r="AWK136" s="277"/>
      <c r="AWL136" s="277"/>
      <c r="AWM136" s="277"/>
      <c r="AWN136" s="277"/>
      <c r="AWO136" s="277"/>
      <c r="AWP136" s="277"/>
      <c r="AWQ136" s="277"/>
      <c r="AWR136" s="277"/>
      <c r="AWS136" s="277"/>
      <c r="AWT136" s="277"/>
      <c r="AWU136" s="277"/>
      <c r="AWV136" s="277"/>
      <c r="AWW136" s="277"/>
      <c r="AWX136" s="277"/>
      <c r="AWY136" s="277"/>
      <c r="AWZ136" s="277"/>
      <c r="AXA136" s="277"/>
      <c r="AXB136" s="277"/>
      <c r="AXC136" s="277"/>
      <c r="AXD136" s="277"/>
      <c r="AXE136" s="277"/>
      <c r="AXF136" s="277"/>
      <c r="AXG136" s="277"/>
      <c r="AXH136" s="277"/>
      <c r="AXI136" s="277"/>
      <c r="AXJ136" s="277"/>
      <c r="AXK136" s="277"/>
      <c r="AXL136" s="277"/>
      <c r="AXM136" s="277"/>
      <c r="AXN136" s="277"/>
      <c r="AXO136" s="277"/>
      <c r="AXP136" s="277"/>
      <c r="AXQ136" s="277"/>
      <c r="AXR136" s="277"/>
      <c r="AXS136" s="277"/>
      <c r="AXT136" s="277"/>
      <c r="AXU136" s="277"/>
      <c r="AXV136" s="277"/>
      <c r="AXW136" s="277"/>
      <c r="AXX136" s="277"/>
      <c r="AXY136" s="277"/>
      <c r="AXZ136" s="277"/>
      <c r="AYA136" s="277"/>
      <c r="AYB136" s="277"/>
      <c r="AYC136" s="277"/>
      <c r="AYD136" s="277"/>
      <c r="AYE136" s="277"/>
      <c r="AYF136" s="277"/>
      <c r="AYG136" s="277"/>
      <c r="AYH136" s="277"/>
      <c r="AYI136" s="277"/>
      <c r="AYJ136" s="277"/>
      <c r="AYK136" s="277"/>
      <c r="AYL136" s="277"/>
      <c r="AYM136" s="277"/>
      <c r="AYN136" s="277"/>
      <c r="AYO136" s="277"/>
      <c r="AYP136" s="277"/>
      <c r="AYQ136" s="277"/>
      <c r="AYR136" s="277"/>
      <c r="AYS136" s="277"/>
      <c r="AYT136" s="277"/>
      <c r="AYU136" s="277"/>
      <c r="AYV136" s="277"/>
      <c r="AYW136" s="277"/>
      <c r="AYX136" s="277"/>
      <c r="AYY136" s="277"/>
      <c r="AYZ136" s="277"/>
      <c r="AZA136" s="277"/>
      <c r="AZB136" s="277"/>
      <c r="AZC136" s="277"/>
      <c r="AZD136" s="277"/>
      <c r="AZE136" s="277"/>
      <c r="AZF136" s="277"/>
      <c r="AZG136" s="277"/>
      <c r="AZH136" s="277"/>
      <c r="AZI136" s="277"/>
      <c r="AZJ136" s="277"/>
      <c r="AZK136" s="277"/>
      <c r="AZL136" s="277"/>
      <c r="AZM136" s="277"/>
      <c r="AZN136" s="277"/>
      <c r="AZO136" s="277"/>
      <c r="AZP136" s="277"/>
      <c r="AZQ136" s="277"/>
      <c r="AZR136" s="277"/>
      <c r="AZS136" s="277"/>
      <c r="AZT136" s="277"/>
      <c r="AZU136" s="277"/>
      <c r="AZV136" s="277"/>
      <c r="AZW136" s="277"/>
      <c r="AZX136" s="277"/>
      <c r="AZY136" s="277"/>
      <c r="AZZ136" s="277"/>
      <c r="BAA136" s="277"/>
      <c r="BAB136" s="277"/>
      <c r="BAC136" s="277"/>
      <c r="BAD136" s="277"/>
      <c r="BAE136" s="277"/>
      <c r="BAF136" s="277"/>
      <c r="BAG136" s="277"/>
      <c r="BAH136" s="277"/>
      <c r="BAI136" s="277"/>
      <c r="BAJ136" s="277"/>
      <c r="BAK136" s="277"/>
      <c r="BAL136" s="277"/>
      <c r="BAM136" s="277"/>
      <c r="BAN136" s="277"/>
      <c r="BAO136" s="277"/>
      <c r="BAP136" s="277"/>
      <c r="BAQ136" s="277"/>
      <c r="BAR136" s="277"/>
      <c r="BAS136" s="277"/>
      <c r="BAT136" s="277"/>
      <c r="BAU136" s="277"/>
      <c r="BAV136" s="277"/>
      <c r="BAW136" s="277"/>
      <c r="BAX136" s="277"/>
      <c r="BAY136" s="277"/>
      <c r="BAZ136" s="277"/>
      <c r="BBA136" s="277"/>
      <c r="BBB136" s="277"/>
      <c r="BBC136" s="277"/>
      <c r="BBD136" s="277"/>
      <c r="BBE136" s="277"/>
      <c r="BBF136" s="277"/>
      <c r="BBG136" s="277"/>
      <c r="BBH136" s="277"/>
      <c r="BBI136" s="277"/>
      <c r="BBJ136" s="277"/>
      <c r="BBK136" s="277"/>
      <c r="BBL136" s="277"/>
      <c r="BBM136" s="277"/>
      <c r="BBN136" s="277"/>
      <c r="BBO136" s="277"/>
      <c r="BBP136" s="277"/>
      <c r="BBQ136" s="277"/>
      <c r="BBR136" s="277"/>
      <c r="BBS136" s="277"/>
      <c r="BBT136" s="277"/>
      <c r="BBU136" s="277"/>
      <c r="BBV136" s="277"/>
      <c r="BBW136" s="277"/>
      <c r="BBX136" s="277"/>
      <c r="BBY136" s="277"/>
      <c r="BBZ136" s="277"/>
      <c r="BCA136" s="277"/>
      <c r="BCB136" s="277"/>
      <c r="BCC136" s="277"/>
      <c r="BCD136" s="277"/>
      <c r="BCE136" s="277"/>
      <c r="BCF136" s="277"/>
      <c r="BCG136" s="277"/>
      <c r="BCH136" s="277"/>
      <c r="BCI136" s="277"/>
      <c r="BCJ136" s="277"/>
      <c r="BCK136" s="277"/>
      <c r="BCL136" s="277"/>
      <c r="BCM136" s="277"/>
      <c r="BCN136" s="277"/>
      <c r="BCO136" s="277"/>
      <c r="BCP136" s="277"/>
      <c r="BCQ136" s="277"/>
      <c r="BCR136" s="277"/>
      <c r="BCS136" s="277"/>
      <c r="BCT136" s="277"/>
      <c r="BCU136" s="277"/>
      <c r="BCV136" s="277"/>
      <c r="BCW136" s="277"/>
      <c r="BCX136" s="277"/>
      <c r="BCY136" s="277"/>
      <c r="BCZ136" s="277"/>
      <c r="BDA136" s="277"/>
      <c r="BDB136" s="277"/>
      <c r="BDC136" s="277"/>
      <c r="BDD136" s="277"/>
      <c r="BDE136" s="277"/>
      <c r="BDF136" s="277"/>
      <c r="BDG136" s="277"/>
      <c r="BDH136" s="277"/>
      <c r="BDI136" s="277"/>
      <c r="BDJ136" s="277"/>
      <c r="BDK136" s="277"/>
      <c r="BDL136" s="277"/>
      <c r="BDM136" s="277"/>
      <c r="BDN136" s="277"/>
      <c r="BDO136" s="277"/>
      <c r="BDP136" s="277"/>
      <c r="BDQ136" s="277"/>
      <c r="BDR136" s="277"/>
      <c r="BDS136" s="277"/>
      <c r="BDT136" s="277"/>
      <c r="BDU136" s="277"/>
      <c r="BDV136" s="277"/>
      <c r="BDW136" s="277"/>
      <c r="BDX136" s="277"/>
      <c r="BDY136" s="277"/>
      <c r="BDZ136" s="277"/>
      <c r="BEA136" s="277"/>
      <c r="BEB136" s="277"/>
      <c r="BEC136" s="277"/>
      <c r="BED136" s="277"/>
      <c r="BEE136" s="277"/>
      <c r="BEF136" s="277"/>
      <c r="BEG136" s="277"/>
      <c r="BEH136" s="277"/>
      <c r="BEI136" s="277"/>
      <c r="BEJ136" s="277"/>
      <c r="BEK136" s="277"/>
      <c r="BEL136" s="277"/>
      <c r="BEM136" s="277"/>
      <c r="BEN136" s="277"/>
      <c r="BEO136" s="277"/>
      <c r="BEP136" s="277"/>
      <c r="BEQ136" s="277"/>
      <c r="BER136" s="277"/>
      <c r="BES136" s="277"/>
      <c r="BET136" s="277"/>
      <c r="BEU136" s="277"/>
      <c r="BEV136" s="277"/>
      <c r="BEW136" s="277"/>
      <c r="BEX136" s="277"/>
      <c r="BEY136" s="277"/>
      <c r="BEZ136" s="277"/>
      <c r="BFA136" s="277"/>
      <c r="BFB136" s="277"/>
      <c r="BFC136" s="277"/>
      <c r="BFD136" s="277"/>
      <c r="BFE136" s="277"/>
      <c r="BFF136" s="277"/>
      <c r="BFG136" s="277"/>
      <c r="BFH136" s="277"/>
      <c r="BFI136" s="277"/>
      <c r="BFJ136" s="277"/>
      <c r="BFK136" s="277"/>
      <c r="BFL136" s="277"/>
      <c r="BFM136" s="277"/>
      <c r="BFN136" s="277"/>
      <c r="BFO136" s="277"/>
      <c r="BFP136" s="277"/>
      <c r="BFQ136" s="277"/>
      <c r="BFR136" s="277"/>
      <c r="BFS136" s="277"/>
      <c r="BFT136" s="277"/>
      <c r="BFU136" s="277"/>
      <c r="BFV136" s="277"/>
      <c r="BFW136" s="277"/>
      <c r="BFX136" s="277"/>
      <c r="BFY136" s="277"/>
      <c r="BFZ136" s="277"/>
      <c r="BGA136" s="277"/>
      <c r="BGB136" s="277"/>
      <c r="BGC136" s="277"/>
      <c r="BGD136" s="277"/>
      <c r="BGE136" s="277"/>
      <c r="BGF136" s="277"/>
      <c r="BGG136" s="277"/>
      <c r="BGH136" s="277"/>
      <c r="BGI136" s="277"/>
      <c r="BGJ136" s="277"/>
      <c r="BGK136" s="277"/>
      <c r="BGL136" s="277"/>
      <c r="BGM136" s="277"/>
      <c r="BGN136" s="277"/>
      <c r="BGO136" s="277"/>
      <c r="BGP136" s="277"/>
      <c r="BGQ136" s="277"/>
      <c r="BGR136" s="277"/>
      <c r="BGS136" s="277"/>
      <c r="BGT136" s="277"/>
      <c r="BGU136" s="277"/>
      <c r="BGV136" s="277"/>
      <c r="BGW136" s="277"/>
      <c r="BGX136" s="277"/>
      <c r="BGY136" s="277"/>
      <c r="BGZ136" s="277"/>
      <c r="BHA136" s="277"/>
      <c r="BHB136" s="277"/>
      <c r="BHC136" s="277"/>
      <c r="BHD136" s="277"/>
      <c r="BHE136" s="277"/>
      <c r="BHF136" s="277"/>
      <c r="BHG136" s="277"/>
      <c r="BHH136" s="277"/>
      <c r="BHI136" s="277"/>
      <c r="BHJ136" s="277"/>
      <c r="BHK136" s="277"/>
      <c r="BHL136" s="277"/>
      <c r="BHM136" s="277"/>
      <c r="BHN136" s="277"/>
      <c r="BHO136" s="277"/>
      <c r="BHP136" s="277"/>
      <c r="BHQ136" s="277"/>
      <c r="BHR136" s="277"/>
      <c r="BHS136" s="277"/>
      <c r="BHT136" s="277"/>
      <c r="BHU136" s="277"/>
      <c r="BHV136" s="277"/>
      <c r="BHW136" s="277"/>
      <c r="BHX136" s="277"/>
      <c r="BHY136" s="277"/>
      <c r="BHZ136" s="277"/>
      <c r="BIA136" s="277"/>
      <c r="BIB136" s="277"/>
      <c r="BIC136" s="277"/>
      <c r="BID136" s="277"/>
      <c r="BIE136" s="277"/>
      <c r="BIF136" s="277"/>
      <c r="BIG136" s="277"/>
      <c r="BIH136" s="277"/>
      <c r="BII136" s="277"/>
      <c r="BIJ136" s="277"/>
      <c r="BIK136" s="277"/>
      <c r="BIL136" s="277"/>
      <c r="BIM136" s="277"/>
      <c r="BIN136" s="277"/>
      <c r="BIO136" s="277"/>
      <c r="BIP136" s="277"/>
      <c r="BIQ136" s="277"/>
      <c r="BIR136" s="277"/>
      <c r="BIS136" s="277"/>
      <c r="BIT136" s="277"/>
      <c r="BIU136" s="277"/>
      <c r="BIV136" s="277"/>
      <c r="BIW136" s="277"/>
      <c r="BIX136" s="277"/>
      <c r="BIY136" s="277"/>
      <c r="BIZ136" s="277"/>
      <c r="BJA136" s="277"/>
      <c r="BJB136" s="277"/>
      <c r="BJC136" s="277"/>
      <c r="BJD136" s="277"/>
      <c r="BJE136" s="277"/>
      <c r="BJF136" s="277"/>
      <c r="BJG136" s="277"/>
      <c r="BJH136" s="277"/>
      <c r="BJI136" s="277"/>
      <c r="BJJ136" s="277"/>
      <c r="BJK136" s="277"/>
      <c r="BJL136" s="277"/>
      <c r="BJM136" s="277"/>
      <c r="BJN136" s="277"/>
      <c r="BJO136" s="277"/>
      <c r="BJP136" s="277"/>
      <c r="BJQ136" s="277"/>
      <c r="BJR136" s="277"/>
      <c r="BJS136" s="277"/>
      <c r="BJT136" s="277"/>
      <c r="BJU136" s="277"/>
      <c r="BJV136" s="277"/>
      <c r="BJW136" s="277"/>
      <c r="BJX136" s="277"/>
      <c r="BJY136" s="277"/>
      <c r="BJZ136" s="277"/>
      <c r="BKA136" s="277"/>
      <c r="BKB136" s="277"/>
      <c r="BKC136" s="277"/>
      <c r="BKD136" s="277"/>
      <c r="BKE136" s="277"/>
      <c r="BKF136" s="277"/>
      <c r="BKG136" s="277"/>
      <c r="BKH136" s="277"/>
      <c r="BKI136" s="277"/>
      <c r="BKJ136" s="277"/>
      <c r="BKK136" s="277"/>
      <c r="BKL136" s="277"/>
      <c r="BKM136" s="277"/>
      <c r="BKN136" s="277"/>
      <c r="BKO136" s="277"/>
      <c r="BKP136" s="277"/>
      <c r="BKQ136" s="277"/>
      <c r="BKR136" s="277"/>
      <c r="BKS136" s="277"/>
      <c r="BKT136" s="277"/>
      <c r="BKU136" s="277"/>
      <c r="BKV136" s="277"/>
      <c r="BKW136" s="277"/>
      <c r="BKX136" s="277"/>
      <c r="BKY136" s="277"/>
      <c r="BKZ136" s="277"/>
      <c r="BLA136" s="277"/>
      <c r="BLB136" s="277"/>
      <c r="BLC136" s="277"/>
      <c r="BLD136" s="277"/>
      <c r="BLE136" s="277"/>
      <c r="BLF136" s="277"/>
      <c r="BLG136" s="277"/>
      <c r="BLH136" s="277"/>
      <c r="BLI136" s="277"/>
      <c r="BLJ136" s="277"/>
      <c r="BLK136" s="277"/>
      <c r="BLL136" s="277"/>
      <c r="BLM136" s="277"/>
      <c r="BLN136" s="277"/>
      <c r="BLO136" s="277"/>
      <c r="BLP136" s="277"/>
      <c r="BLQ136" s="277"/>
      <c r="BLR136" s="277"/>
      <c r="BLS136" s="277"/>
      <c r="BLT136" s="277"/>
      <c r="BLU136" s="277"/>
      <c r="BLV136" s="277"/>
      <c r="BLW136" s="277"/>
      <c r="BLX136" s="277"/>
      <c r="BLY136" s="277"/>
      <c r="BLZ136" s="277"/>
      <c r="BMA136" s="277"/>
      <c r="BMB136" s="277"/>
      <c r="BMC136" s="277"/>
      <c r="BMD136" s="277"/>
      <c r="BME136" s="277"/>
      <c r="BMF136" s="277"/>
      <c r="BMG136" s="277"/>
      <c r="BMH136" s="277"/>
      <c r="BMI136" s="277"/>
      <c r="BMJ136" s="277"/>
      <c r="BMK136" s="277"/>
      <c r="BML136" s="277"/>
      <c r="BMM136" s="277"/>
      <c r="BMN136" s="277"/>
      <c r="BMO136" s="277"/>
      <c r="BMP136" s="277"/>
      <c r="BMQ136" s="277"/>
      <c r="BMR136" s="277"/>
      <c r="BMS136" s="277"/>
      <c r="BMT136" s="277"/>
      <c r="BMU136" s="277"/>
      <c r="BMV136" s="277"/>
      <c r="BMW136" s="277"/>
      <c r="BMX136" s="277"/>
      <c r="BMY136" s="277"/>
      <c r="BMZ136" s="277"/>
      <c r="BNA136" s="277"/>
      <c r="BNB136" s="277"/>
      <c r="BNC136" s="277"/>
      <c r="BND136" s="277"/>
      <c r="BNE136" s="277"/>
      <c r="BNF136" s="277"/>
      <c r="BNG136" s="277"/>
      <c r="BNH136" s="277"/>
      <c r="BNI136" s="277"/>
      <c r="BNJ136" s="277"/>
      <c r="BNK136" s="277"/>
      <c r="BNL136" s="277"/>
      <c r="BNM136" s="277"/>
      <c r="BNN136" s="277"/>
      <c r="BNO136" s="277"/>
      <c r="BNP136" s="277"/>
      <c r="BNQ136" s="277"/>
      <c r="BNR136" s="277"/>
      <c r="BNS136" s="277"/>
      <c r="BNT136" s="277"/>
      <c r="BNU136" s="277"/>
      <c r="BNV136" s="277"/>
      <c r="BNW136" s="277"/>
      <c r="BNX136" s="277"/>
      <c r="BNY136" s="277"/>
      <c r="BNZ136" s="277"/>
      <c r="BOA136" s="277"/>
      <c r="BOB136" s="277"/>
      <c r="BOC136" s="277"/>
      <c r="BOD136" s="277"/>
      <c r="BOE136" s="277"/>
      <c r="BOF136" s="277"/>
      <c r="BOG136" s="277"/>
      <c r="BOH136" s="277"/>
      <c r="BOI136" s="277"/>
      <c r="BOJ136" s="277"/>
      <c r="BOK136" s="277"/>
      <c r="BOL136" s="277"/>
      <c r="BOM136" s="277"/>
      <c r="BON136" s="277"/>
      <c r="BOO136" s="277"/>
      <c r="BOP136" s="277"/>
      <c r="BOQ136" s="277"/>
      <c r="BOR136" s="277"/>
      <c r="BOS136" s="277"/>
      <c r="BOT136" s="277"/>
      <c r="BOU136" s="277"/>
      <c r="BOV136" s="277"/>
      <c r="BOW136" s="277"/>
      <c r="BOX136" s="277"/>
      <c r="BOY136" s="277"/>
      <c r="BOZ136" s="277"/>
      <c r="BPA136" s="277"/>
      <c r="BPB136" s="277"/>
      <c r="BPC136" s="277"/>
      <c r="BPD136" s="277"/>
      <c r="BPE136" s="277"/>
      <c r="BPF136" s="277"/>
      <c r="BPG136" s="277"/>
      <c r="BPH136" s="277"/>
      <c r="BPI136" s="277"/>
      <c r="BPJ136" s="277"/>
      <c r="BPK136" s="277"/>
      <c r="BPL136" s="277"/>
      <c r="BPM136" s="277"/>
      <c r="BPN136" s="277"/>
      <c r="BPO136" s="277"/>
      <c r="BPP136" s="277"/>
      <c r="BPQ136" s="277"/>
      <c r="BPR136" s="277"/>
      <c r="BPS136" s="277"/>
      <c r="BPT136" s="277"/>
      <c r="BPU136" s="277"/>
      <c r="BPV136" s="277"/>
      <c r="BPW136" s="277"/>
      <c r="BPX136" s="277"/>
      <c r="BPY136" s="277"/>
      <c r="BPZ136" s="277"/>
      <c r="BQA136" s="277"/>
      <c r="BQB136" s="277"/>
      <c r="BQC136" s="277"/>
      <c r="BQD136" s="277"/>
      <c r="BQE136" s="277"/>
      <c r="BQF136" s="277"/>
      <c r="BQG136" s="277"/>
      <c r="BQH136" s="277"/>
      <c r="BQI136" s="277"/>
      <c r="BQJ136" s="277"/>
      <c r="BQK136" s="277"/>
      <c r="BQL136" s="277"/>
      <c r="BQM136" s="277"/>
      <c r="BQN136" s="277"/>
      <c r="BQO136" s="277"/>
      <c r="BQP136" s="277"/>
      <c r="BQQ136" s="277"/>
      <c r="BQR136" s="277"/>
      <c r="BQS136" s="277"/>
      <c r="BQT136" s="277"/>
      <c r="BQU136" s="277"/>
      <c r="BQV136" s="277"/>
      <c r="BQW136" s="277"/>
      <c r="BQX136" s="277"/>
      <c r="BQY136" s="277"/>
      <c r="BQZ136" s="277"/>
      <c r="BRA136" s="277"/>
      <c r="BRB136" s="277"/>
      <c r="BRC136" s="277"/>
      <c r="BRD136" s="277"/>
      <c r="BRE136" s="277"/>
      <c r="BRF136" s="277"/>
      <c r="BRG136" s="277"/>
      <c r="BRH136" s="277"/>
      <c r="BRI136" s="277"/>
      <c r="BRJ136" s="277"/>
      <c r="BRK136" s="277"/>
      <c r="BRL136" s="277"/>
      <c r="BRM136" s="277"/>
      <c r="BRN136" s="277"/>
      <c r="BRO136" s="277"/>
      <c r="BRP136" s="277"/>
      <c r="BRQ136" s="277"/>
      <c r="BRR136" s="277"/>
      <c r="BRS136" s="277"/>
      <c r="BRT136" s="277"/>
      <c r="BRU136" s="277"/>
      <c r="BRV136" s="277"/>
      <c r="BRW136" s="277"/>
      <c r="BRX136" s="277"/>
      <c r="BRY136" s="277"/>
      <c r="BRZ136" s="277"/>
      <c r="BSA136" s="277"/>
      <c r="BSB136" s="277"/>
      <c r="BSC136" s="277"/>
      <c r="BSD136" s="277"/>
      <c r="BSE136" s="277"/>
      <c r="BSF136" s="277"/>
      <c r="BSG136" s="277"/>
      <c r="BSH136" s="277"/>
      <c r="BSI136" s="277"/>
      <c r="BSJ136" s="277"/>
      <c r="BSK136" s="277"/>
      <c r="BSL136" s="277"/>
      <c r="BSM136" s="277"/>
      <c r="BSN136" s="277"/>
      <c r="BSO136" s="277"/>
      <c r="BSP136" s="277"/>
      <c r="BSQ136" s="277"/>
      <c r="BSR136" s="277"/>
      <c r="BSS136" s="277"/>
      <c r="BST136" s="277"/>
      <c r="BSU136" s="277"/>
      <c r="BSV136" s="277"/>
      <c r="BSW136" s="277"/>
      <c r="BSX136" s="277"/>
      <c r="BSY136" s="277"/>
      <c r="BSZ136" s="277"/>
      <c r="BTA136" s="277"/>
      <c r="BTB136" s="277"/>
      <c r="BTC136" s="277"/>
      <c r="BTD136" s="277"/>
      <c r="BTE136" s="277"/>
      <c r="BTF136" s="277"/>
      <c r="BTG136" s="277"/>
      <c r="BTH136" s="277"/>
      <c r="BTI136" s="277"/>
      <c r="BTJ136" s="277"/>
      <c r="BTK136" s="277"/>
      <c r="BTL136" s="277"/>
      <c r="BTM136" s="277"/>
      <c r="BTN136" s="277"/>
      <c r="BTO136" s="277"/>
      <c r="BTP136" s="277"/>
      <c r="BTQ136" s="277"/>
      <c r="BTR136" s="277"/>
      <c r="BTS136" s="277"/>
      <c r="BTT136" s="277"/>
      <c r="BTU136" s="277"/>
      <c r="BTV136" s="277"/>
      <c r="BTW136" s="277"/>
      <c r="BTX136" s="277"/>
      <c r="BTY136" s="277"/>
      <c r="BTZ136" s="277"/>
      <c r="BUA136" s="277"/>
      <c r="BUB136" s="277"/>
      <c r="BUC136" s="277"/>
      <c r="BUD136" s="277"/>
      <c r="BUE136" s="277"/>
      <c r="BUF136" s="277"/>
      <c r="BUG136" s="277"/>
      <c r="BUH136" s="277"/>
      <c r="BUI136" s="277"/>
      <c r="BUJ136" s="277"/>
      <c r="BUK136" s="277"/>
      <c r="BUL136" s="277"/>
      <c r="BUM136" s="277"/>
      <c r="BUN136" s="277"/>
      <c r="BUO136" s="277"/>
      <c r="BUP136" s="277"/>
      <c r="BUQ136" s="277"/>
      <c r="BUR136" s="277"/>
      <c r="BUS136" s="277"/>
      <c r="BUT136" s="277"/>
      <c r="BUU136" s="277"/>
      <c r="BUV136" s="277"/>
      <c r="BUW136" s="277"/>
      <c r="BUX136" s="277"/>
      <c r="BUY136" s="277"/>
      <c r="BUZ136" s="277"/>
      <c r="BVA136" s="277"/>
      <c r="BVB136" s="277"/>
      <c r="BVC136" s="277"/>
      <c r="BVD136" s="277"/>
      <c r="BVE136" s="277"/>
      <c r="BVF136" s="277"/>
      <c r="BVG136" s="277"/>
      <c r="BVH136" s="277"/>
      <c r="BVI136" s="277"/>
      <c r="BVJ136" s="277"/>
      <c r="BVK136" s="277"/>
      <c r="BVL136" s="277"/>
      <c r="BVM136" s="277"/>
      <c r="BVN136" s="277"/>
      <c r="BVO136" s="277"/>
      <c r="BVP136" s="277"/>
      <c r="BVQ136" s="277"/>
      <c r="BVR136" s="277"/>
      <c r="BVS136" s="277"/>
      <c r="BVT136" s="277"/>
      <c r="BVU136" s="277"/>
      <c r="BVV136" s="277"/>
      <c r="BVW136" s="277"/>
      <c r="BVX136" s="277"/>
      <c r="BVY136" s="277"/>
      <c r="BVZ136" s="277"/>
      <c r="BWA136" s="277"/>
      <c r="BWB136" s="277"/>
      <c r="BWC136" s="277"/>
      <c r="BWD136" s="277"/>
      <c r="BWE136" s="277"/>
      <c r="BWF136" s="277"/>
      <c r="BWG136" s="277"/>
      <c r="BWH136" s="277"/>
      <c r="BWI136" s="277"/>
      <c r="BWJ136" s="277"/>
      <c r="BWK136" s="277"/>
      <c r="BWL136" s="277"/>
      <c r="BWM136" s="277"/>
      <c r="BWN136" s="277"/>
      <c r="BWO136" s="277"/>
      <c r="BWP136" s="277"/>
      <c r="BWQ136" s="277"/>
      <c r="BWR136" s="277"/>
      <c r="BWS136" s="277"/>
      <c r="BWT136" s="277"/>
      <c r="BWU136" s="277"/>
      <c r="BWV136" s="277"/>
      <c r="BWW136" s="277"/>
      <c r="BWX136" s="277"/>
      <c r="BWY136" s="277"/>
      <c r="BWZ136" s="277"/>
      <c r="BXA136" s="277"/>
      <c r="BXB136" s="277"/>
      <c r="BXC136" s="277"/>
      <c r="BXD136" s="277"/>
      <c r="BXE136" s="277"/>
      <c r="BXF136" s="277"/>
      <c r="BXG136" s="277"/>
      <c r="BXH136" s="277"/>
      <c r="BXI136" s="277"/>
      <c r="BXJ136" s="277"/>
      <c r="BXK136" s="277"/>
      <c r="BXL136" s="277"/>
      <c r="BXM136" s="277"/>
      <c r="BXN136" s="277"/>
      <c r="BXO136" s="277"/>
      <c r="BXP136" s="277"/>
      <c r="BXQ136" s="277"/>
      <c r="BXR136" s="277"/>
      <c r="BXS136" s="277"/>
      <c r="BXT136" s="277"/>
      <c r="BXU136" s="277"/>
      <c r="BXV136" s="277"/>
      <c r="BXW136" s="277"/>
      <c r="BXX136" s="277"/>
      <c r="BXY136" s="277"/>
      <c r="BXZ136" s="277"/>
      <c r="BYA136" s="277"/>
      <c r="BYB136" s="277"/>
      <c r="BYC136" s="277"/>
      <c r="BYD136" s="277"/>
      <c r="BYE136" s="277"/>
      <c r="BYF136" s="277"/>
      <c r="BYG136" s="277"/>
      <c r="BYH136" s="277"/>
      <c r="BYI136" s="277"/>
      <c r="BYJ136" s="277"/>
      <c r="BYK136" s="277"/>
      <c r="BYL136" s="277"/>
      <c r="BYM136" s="277"/>
      <c r="BYN136" s="277"/>
      <c r="BYO136" s="277"/>
      <c r="BYP136" s="277"/>
      <c r="BYQ136" s="277"/>
      <c r="BYR136" s="277"/>
      <c r="BYS136" s="277"/>
      <c r="BYT136" s="277"/>
      <c r="BYU136" s="277"/>
      <c r="BYV136" s="277"/>
      <c r="BYW136" s="277"/>
      <c r="BYX136" s="277"/>
      <c r="BYY136" s="277"/>
      <c r="BYZ136" s="277"/>
      <c r="BZA136" s="277"/>
      <c r="BZB136" s="277"/>
      <c r="BZC136" s="277"/>
      <c r="BZD136" s="277"/>
      <c r="BZE136" s="277"/>
      <c r="BZF136" s="277"/>
      <c r="BZG136" s="277"/>
      <c r="BZH136" s="277"/>
      <c r="BZI136" s="277"/>
      <c r="BZJ136" s="277"/>
      <c r="BZK136" s="277"/>
      <c r="BZL136" s="277"/>
      <c r="BZM136" s="277"/>
      <c r="BZN136" s="277"/>
      <c r="BZO136" s="277"/>
      <c r="BZP136" s="277"/>
      <c r="BZQ136" s="277"/>
      <c r="BZR136" s="277"/>
      <c r="BZS136" s="277"/>
      <c r="BZT136" s="277"/>
      <c r="BZU136" s="277"/>
      <c r="BZV136" s="277"/>
      <c r="BZW136" s="277"/>
      <c r="BZX136" s="277"/>
      <c r="BZY136" s="277"/>
      <c r="BZZ136" s="277"/>
      <c r="CAA136" s="277"/>
      <c r="CAB136" s="277"/>
      <c r="CAC136" s="277"/>
      <c r="CAD136" s="277"/>
      <c r="CAE136" s="277"/>
      <c r="CAF136" s="277"/>
      <c r="CAG136" s="277"/>
      <c r="CAH136" s="277"/>
      <c r="CAI136" s="277"/>
      <c r="CAJ136" s="277"/>
      <c r="CAK136" s="277"/>
      <c r="CAL136" s="277"/>
      <c r="CAM136" s="277"/>
      <c r="CAN136" s="277"/>
      <c r="CAO136" s="277"/>
      <c r="CAP136" s="277"/>
      <c r="CAQ136" s="277"/>
      <c r="CAR136" s="277"/>
      <c r="CAS136" s="277"/>
      <c r="CAT136" s="277"/>
      <c r="CAU136" s="277"/>
      <c r="CAV136" s="277"/>
      <c r="CAW136" s="277"/>
      <c r="CAX136" s="277"/>
      <c r="CAY136" s="277"/>
      <c r="CAZ136" s="277"/>
      <c r="CBA136" s="277"/>
      <c r="CBB136" s="277"/>
      <c r="CBC136" s="277"/>
      <c r="CBD136" s="277"/>
      <c r="CBE136" s="277"/>
      <c r="CBF136" s="277"/>
      <c r="CBG136" s="277"/>
      <c r="CBH136" s="277"/>
      <c r="CBI136" s="277"/>
      <c r="CBJ136" s="277"/>
      <c r="CBK136" s="277"/>
      <c r="CBL136" s="277"/>
      <c r="CBM136" s="277"/>
      <c r="CBN136" s="277"/>
      <c r="CBO136" s="277"/>
      <c r="CBP136" s="277"/>
      <c r="CBQ136" s="277"/>
      <c r="CBR136" s="277"/>
      <c r="CBS136" s="277"/>
      <c r="CBT136" s="277"/>
      <c r="CBU136" s="277"/>
      <c r="CBV136" s="277"/>
      <c r="CBW136" s="277"/>
      <c r="CBX136" s="277"/>
      <c r="CBY136" s="277"/>
      <c r="CBZ136" s="277"/>
      <c r="CCA136" s="277"/>
      <c r="CCB136" s="277"/>
      <c r="CCC136" s="277"/>
      <c r="CCD136" s="277"/>
      <c r="CCE136" s="277"/>
      <c r="CCF136" s="277"/>
      <c r="CCG136" s="277"/>
      <c r="CCH136" s="277"/>
      <c r="CCI136" s="277"/>
      <c r="CCJ136" s="277"/>
      <c r="CCK136" s="277"/>
      <c r="CCL136" s="277"/>
      <c r="CCM136" s="277"/>
      <c r="CCN136" s="277"/>
      <c r="CCO136" s="277"/>
      <c r="CCP136" s="277"/>
      <c r="CCQ136" s="277"/>
      <c r="CCR136" s="277"/>
      <c r="CCS136" s="277"/>
      <c r="CCT136" s="277"/>
      <c r="CCU136" s="277"/>
      <c r="CCV136" s="277"/>
      <c r="CCW136" s="277"/>
      <c r="CCX136" s="277"/>
      <c r="CCY136" s="277"/>
      <c r="CCZ136" s="277"/>
      <c r="CDA136" s="277"/>
      <c r="CDB136" s="277"/>
      <c r="CDC136" s="277"/>
      <c r="CDD136" s="277"/>
      <c r="CDE136" s="277"/>
      <c r="CDF136" s="277"/>
      <c r="CDG136" s="277"/>
      <c r="CDH136" s="277"/>
      <c r="CDI136" s="277"/>
      <c r="CDJ136" s="277"/>
      <c r="CDK136" s="277"/>
      <c r="CDL136" s="277"/>
      <c r="CDM136" s="277"/>
      <c r="CDN136" s="277"/>
      <c r="CDO136" s="277"/>
      <c r="CDP136" s="277"/>
      <c r="CDQ136" s="277"/>
      <c r="CDR136" s="277"/>
      <c r="CDS136" s="277"/>
      <c r="CDT136" s="277"/>
      <c r="CDU136" s="277"/>
      <c r="CDV136" s="277"/>
      <c r="CDW136" s="277"/>
      <c r="CDX136" s="277"/>
      <c r="CDY136" s="277"/>
      <c r="CDZ136" s="277"/>
      <c r="CEA136" s="277"/>
      <c r="CEB136" s="277"/>
      <c r="CEC136" s="277"/>
      <c r="CED136" s="277"/>
      <c r="CEE136" s="277"/>
      <c r="CEF136" s="277"/>
      <c r="CEG136" s="277"/>
      <c r="CEH136" s="277"/>
      <c r="CEI136" s="277"/>
      <c r="CEJ136" s="277"/>
      <c r="CEK136" s="277"/>
      <c r="CEL136" s="277"/>
      <c r="CEM136" s="277"/>
      <c r="CEN136" s="277"/>
      <c r="CEO136" s="277"/>
      <c r="CEP136" s="277"/>
      <c r="CEQ136" s="277"/>
      <c r="CER136" s="277"/>
      <c r="CES136" s="277"/>
      <c r="CET136" s="277"/>
      <c r="CEU136" s="277"/>
      <c r="CEV136" s="277"/>
      <c r="CEW136" s="277"/>
      <c r="CEX136" s="277"/>
      <c r="CEY136" s="277"/>
      <c r="CEZ136" s="277"/>
      <c r="CFA136" s="277"/>
      <c r="CFB136" s="277"/>
      <c r="CFC136" s="277"/>
      <c r="CFD136" s="277"/>
      <c r="CFE136" s="277"/>
      <c r="CFF136" s="277"/>
      <c r="CFG136" s="277"/>
      <c r="CFH136" s="277"/>
      <c r="CFI136" s="277"/>
      <c r="CFJ136" s="277"/>
      <c r="CFK136" s="277"/>
      <c r="CFL136" s="277"/>
      <c r="CFM136" s="277"/>
      <c r="CFN136" s="277"/>
      <c r="CFO136" s="277"/>
      <c r="CFP136" s="277"/>
      <c r="CFQ136" s="277"/>
      <c r="CFR136" s="277"/>
      <c r="CFS136" s="277"/>
      <c r="CFT136" s="277"/>
      <c r="CFU136" s="277"/>
      <c r="CFV136" s="277"/>
      <c r="CFW136" s="277"/>
      <c r="CFX136" s="277"/>
      <c r="CFY136" s="277"/>
      <c r="CFZ136" s="277"/>
      <c r="CGA136" s="277"/>
      <c r="CGB136" s="277"/>
      <c r="CGC136" s="277"/>
      <c r="CGD136" s="277"/>
      <c r="CGE136" s="277"/>
      <c r="CGF136" s="277"/>
      <c r="CGG136" s="277"/>
      <c r="CGH136" s="277"/>
      <c r="CGI136" s="277"/>
      <c r="CGJ136" s="277"/>
      <c r="CGK136" s="277"/>
      <c r="CGL136" s="277"/>
      <c r="CGM136" s="277"/>
      <c r="CGN136" s="277"/>
      <c r="CGO136" s="277"/>
      <c r="CGP136" s="277"/>
      <c r="CGQ136" s="277"/>
      <c r="CGR136" s="277"/>
      <c r="CGS136" s="277"/>
      <c r="CGT136" s="277"/>
      <c r="CGU136" s="277"/>
      <c r="CGV136" s="277"/>
      <c r="CGW136" s="277"/>
      <c r="CGX136" s="277"/>
      <c r="CGY136" s="277"/>
      <c r="CGZ136" s="277"/>
      <c r="CHA136" s="277"/>
      <c r="CHB136" s="277"/>
      <c r="CHC136" s="277"/>
      <c r="CHD136" s="277"/>
      <c r="CHE136" s="277"/>
      <c r="CHF136" s="277"/>
      <c r="CHG136" s="277"/>
      <c r="CHH136" s="277"/>
      <c r="CHI136" s="277"/>
      <c r="CHJ136" s="277"/>
      <c r="CHK136" s="277"/>
      <c r="CHL136" s="277"/>
      <c r="CHM136" s="277"/>
      <c r="CHN136" s="277"/>
      <c r="CHO136" s="277"/>
      <c r="CHP136" s="277"/>
      <c r="CHQ136" s="277"/>
      <c r="CHR136" s="277"/>
      <c r="CHS136" s="277"/>
      <c r="CHT136" s="277"/>
      <c r="CHU136" s="277"/>
      <c r="CHV136" s="277"/>
      <c r="CHW136" s="277"/>
      <c r="CHX136" s="277"/>
      <c r="CHY136" s="277"/>
      <c r="CHZ136" s="277"/>
      <c r="CIA136" s="277"/>
      <c r="CIB136" s="277"/>
      <c r="CIC136" s="277"/>
      <c r="CID136" s="277"/>
      <c r="CIE136" s="277"/>
      <c r="CIF136" s="277"/>
      <c r="CIG136" s="277"/>
      <c r="CIH136" s="277"/>
      <c r="CII136" s="277"/>
      <c r="CIJ136" s="277"/>
      <c r="CIK136" s="277"/>
      <c r="CIL136" s="277"/>
      <c r="CIM136" s="277"/>
      <c r="CIN136" s="277"/>
      <c r="CIO136" s="277"/>
      <c r="CIP136" s="277"/>
      <c r="CIQ136" s="277"/>
      <c r="CIR136" s="277"/>
      <c r="CIS136" s="277"/>
      <c r="CIT136" s="277"/>
      <c r="CIU136" s="277"/>
      <c r="CIV136" s="277"/>
      <c r="CIW136" s="277"/>
      <c r="CIX136" s="277"/>
      <c r="CIY136" s="277"/>
      <c r="CIZ136" s="277"/>
      <c r="CJA136" s="277"/>
      <c r="CJB136" s="277"/>
      <c r="CJC136" s="277"/>
      <c r="CJD136" s="277"/>
      <c r="CJE136" s="277"/>
      <c r="CJF136" s="277"/>
      <c r="CJG136" s="277"/>
      <c r="CJH136" s="277"/>
      <c r="CJI136" s="277"/>
      <c r="CJJ136" s="277"/>
      <c r="CJK136" s="277"/>
      <c r="CJL136" s="277"/>
      <c r="CJM136" s="277"/>
      <c r="CJN136" s="277"/>
      <c r="CJO136" s="277"/>
      <c r="CJP136" s="277"/>
      <c r="CJQ136" s="277"/>
      <c r="CJR136" s="277"/>
      <c r="CJS136" s="277"/>
      <c r="CJT136" s="277"/>
      <c r="CJU136" s="277"/>
      <c r="CJV136" s="277"/>
      <c r="CJW136" s="277"/>
      <c r="CJX136" s="277"/>
      <c r="CJY136" s="277"/>
      <c r="CJZ136" s="277"/>
      <c r="CKA136" s="277"/>
      <c r="CKB136" s="277"/>
      <c r="CKC136" s="277"/>
      <c r="CKD136" s="277"/>
      <c r="CKE136" s="277"/>
      <c r="CKF136" s="277"/>
      <c r="CKG136" s="277"/>
      <c r="CKH136" s="277"/>
      <c r="CKI136" s="277"/>
      <c r="CKJ136" s="277"/>
      <c r="CKK136" s="277"/>
      <c r="CKL136" s="277"/>
      <c r="CKM136" s="277"/>
      <c r="CKN136" s="277"/>
      <c r="CKO136" s="277"/>
      <c r="CKP136" s="277"/>
      <c r="CKQ136" s="277"/>
      <c r="CKR136" s="277"/>
      <c r="CKS136" s="277"/>
      <c r="CKT136" s="277"/>
      <c r="CKU136" s="277"/>
      <c r="CKV136" s="277"/>
      <c r="CKW136" s="277"/>
      <c r="CKX136" s="277"/>
      <c r="CKY136" s="277"/>
      <c r="CKZ136" s="277"/>
      <c r="CLA136" s="277"/>
      <c r="CLB136" s="277"/>
      <c r="CLC136" s="277"/>
      <c r="CLD136" s="277"/>
      <c r="CLE136" s="277"/>
      <c r="CLF136" s="277"/>
      <c r="CLG136" s="277"/>
      <c r="CLH136" s="277"/>
      <c r="CLI136" s="277"/>
      <c r="CLJ136" s="277"/>
      <c r="CLK136" s="277"/>
      <c r="CLL136" s="277"/>
      <c r="CLM136" s="277"/>
      <c r="CLN136" s="277"/>
      <c r="CLO136" s="277"/>
      <c r="CLP136" s="277"/>
      <c r="CLQ136" s="277"/>
      <c r="CLR136" s="277"/>
      <c r="CLS136" s="277"/>
      <c r="CLT136" s="277"/>
      <c r="CLU136" s="277"/>
      <c r="CLV136" s="277"/>
      <c r="CLW136" s="277"/>
      <c r="CLX136" s="277"/>
      <c r="CLY136" s="277"/>
      <c r="CLZ136" s="277"/>
      <c r="CMA136" s="277"/>
      <c r="CMB136" s="277"/>
      <c r="CMC136" s="277"/>
      <c r="CMD136" s="277"/>
      <c r="CME136" s="277"/>
      <c r="CMF136" s="277"/>
      <c r="CMG136" s="277"/>
      <c r="CMH136" s="277"/>
      <c r="CMI136" s="277"/>
      <c r="CMJ136" s="277"/>
      <c r="CMK136" s="277"/>
      <c r="CML136" s="277"/>
      <c r="CMM136" s="277"/>
      <c r="CMN136" s="277"/>
      <c r="CMO136" s="277"/>
      <c r="CMP136" s="277"/>
      <c r="CMQ136" s="277"/>
      <c r="CMR136" s="277"/>
      <c r="CMS136" s="277"/>
      <c r="CMT136" s="277"/>
      <c r="CMU136" s="277"/>
      <c r="CMV136" s="277"/>
      <c r="CMW136" s="277"/>
      <c r="CMX136" s="277"/>
      <c r="CMY136" s="277"/>
      <c r="CMZ136" s="277"/>
      <c r="CNA136" s="277"/>
      <c r="CNB136" s="277"/>
      <c r="CNC136" s="277"/>
      <c r="CND136" s="277"/>
      <c r="CNE136" s="277"/>
      <c r="CNF136" s="277"/>
      <c r="CNG136" s="277"/>
      <c r="CNH136" s="277"/>
      <c r="CNI136" s="277"/>
      <c r="CNJ136" s="277"/>
      <c r="CNK136" s="277"/>
      <c r="CNL136" s="277"/>
      <c r="CNM136" s="277"/>
      <c r="CNN136" s="277"/>
      <c r="CNO136" s="277"/>
      <c r="CNP136" s="277"/>
      <c r="CNQ136" s="277"/>
      <c r="CNR136" s="277"/>
      <c r="CNS136" s="277"/>
      <c r="CNT136" s="277"/>
      <c r="CNU136" s="277"/>
      <c r="CNV136" s="277"/>
      <c r="CNW136" s="277"/>
      <c r="CNX136" s="277"/>
      <c r="CNY136" s="277"/>
      <c r="CNZ136" s="277"/>
      <c r="COA136" s="277"/>
      <c r="COB136" s="277"/>
      <c r="COC136" s="277"/>
      <c r="COD136" s="277"/>
      <c r="COE136" s="277"/>
      <c r="COF136" s="277"/>
      <c r="COG136" s="277"/>
      <c r="COH136" s="277"/>
      <c r="COI136" s="277"/>
      <c r="COJ136" s="277"/>
      <c r="COK136" s="277"/>
      <c r="COL136" s="277"/>
      <c r="COM136" s="277"/>
      <c r="CON136" s="277"/>
      <c r="COO136" s="277"/>
      <c r="COP136" s="277"/>
      <c r="COQ136" s="277"/>
      <c r="COR136" s="277"/>
      <c r="COS136" s="277"/>
      <c r="COT136" s="277"/>
      <c r="COU136" s="277"/>
      <c r="COV136" s="277"/>
      <c r="COW136" s="277"/>
      <c r="COX136" s="277"/>
      <c r="COY136" s="277"/>
      <c r="COZ136" s="277"/>
      <c r="CPA136" s="277"/>
      <c r="CPB136" s="277"/>
      <c r="CPC136" s="277"/>
      <c r="CPD136" s="277"/>
      <c r="CPE136" s="277"/>
      <c r="CPF136" s="277"/>
      <c r="CPG136" s="277"/>
      <c r="CPH136" s="277"/>
      <c r="CPI136" s="277"/>
      <c r="CPJ136" s="277"/>
      <c r="CPK136" s="277"/>
      <c r="CPL136" s="277"/>
      <c r="CPM136" s="277"/>
      <c r="CPN136" s="277"/>
      <c r="CPO136" s="277"/>
      <c r="CPP136" s="277"/>
      <c r="CPQ136" s="277"/>
      <c r="CPR136" s="277"/>
      <c r="CPS136" s="277"/>
      <c r="CPT136" s="277"/>
      <c r="CPU136" s="277"/>
      <c r="CPV136" s="277"/>
      <c r="CPW136" s="277"/>
      <c r="CPX136" s="277"/>
      <c r="CPY136" s="277"/>
      <c r="CPZ136" s="277"/>
      <c r="CQA136" s="277"/>
      <c r="CQB136" s="277"/>
      <c r="CQC136" s="277"/>
      <c r="CQD136" s="277"/>
      <c r="CQE136" s="277"/>
      <c r="CQF136" s="277"/>
      <c r="CQG136" s="277"/>
      <c r="CQH136" s="277"/>
      <c r="CQI136" s="277"/>
      <c r="CQJ136" s="277"/>
      <c r="CQK136" s="277"/>
      <c r="CQL136" s="277"/>
      <c r="CQM136" s="277"/>
      <c r="CQN136" s="277"/>
      <c r="CQO136" s="277"/>
      <c r="CQP136" s="277"/>
      <c r="CQQ136" s="277"/>
      <c r="CQR136" s="277"/>
      <c r="CQS136" s="277"/>
      <c r="CQT136" s="277"/>
      <c r="CQU136" s="277"/>
      <c r="CQV136" s="277"/>
      <c r="CQW136" s="277"/>
      <c r="CQX136" s="277"/>
      <c r="CQY136" s="277"/>
      <c r="CQZ136" s="277"/>
      <c r="CRA136" s="277"/>
      <c r="CRB136" s="277"/>
      <c r="CRC136" s="277"/>
      <c r="CRD136" s="277"/>
      <c r="CRE136" s="277"/>
      <c r="CRF136" s="277"/>
      <c r="CRG136" s="277"/>
      <c r="CRH136" s="277"/>
      <c r="CRI136" s="277"/>
      <c r="CRJ136" s="277"/>
      <c r="CRK136" s="277"/>
      <c r="CRL136" s="277"/>
      <c r="CRM136" s="277"/>
      <c r="CRN136" s="277"/>
      <c r="CRO136" s="277"/>
      <c r="CRP136" s="277"/>
      <c r="CRQ136" s="277"/>
      <c r="CRR136" s="277"/>
      <c r="CRS136" s="277"/>
      <c r="CRT136" s="277"/>
      <c r="CRU136" s="277"/>
      <c r="CRV136" s="277"/>
      <c r="CRW136" s="277"/>
      <c r="CRX136" s="277"/>
      <c r="CRY136" s="277"/>
      <c r="CRZ136" s="277"/>
      <c r="CSA136" s="277"/>
      <c r="CSB136" s="277"/>
      <c r="CSC136" s="277"/>
      <c r="CSD136" s="277"/>
      <c r="CSE136" s="277"/>
      <c r="CSF136" s="277"/>
      <c r="CSG136" s="277"/>
      <c r="CSH136" s="277"/>
      <c r="CSI136" s="277"/>
      <c r="CSJ136" s="277"/>
      <c r="CSK136" s="277"/>
      <c r="CSL136" s="277"/>
      <c r="CSM136" s="277"/>
      <c r="CSN136" s="277"/>
      <c r="CSO136" s="277"/>
      <c r="CSP136" s="277"/>
      <c r="CSQ136" s="277"/>
      <c r="CSR136" s="277"/>
      <c r="CSS136" s="277"/>
      <c r="CST136" s="277"/>
      <c r="CSU136" s="277"/>
      <c r="CSV136" s="277"/>
      <c r="CSW136" s="277"/>
      <c r="CSX136" s="277"/>
      <c r="CSY136" s="277"/>
      <c r="CSZ136" s="277"/>
      <c r="CTA136" s="277"/>
      <c r="CTB136" s="277"/>
      <c r="CTC136" s="277"/>
      <c r="CTD136" s="277"/>
      <c r="CTE136" s="277"/>
      <c r="CTF136" s="277"/>
      <c r="CTG136" s="277"/>
      <c r="CTH136" s="277"/>
      <c r="CTI136" s="277"/>
      <c r="CTJ136" s="277"/>
      <c r="CTK136" s="277"/>
      <c r="CTL136" s="277"/>
      <c r="CTM136" s="277"/>
      <c r="CTN136" s="277"/>
      <c r="CTO136" s="277"/>
      <c r="CTP136" s="277"/>
      <c r="CTQ136" s="277"/>
      <c r="CTR136" s="277"/>
      <c r="CTS136" s="277"/>
      <c r="CTT136" s="277"/>
      <c r="CTU136" s="277"/>
      <c r="CTV136" s="277"/>
      <c r="CTW136" s="277"/>
      <c r="CTX136" s="277"/>
      <c r="CTY136" s="277"/>
      <c r="CTZ136" s="277"/>
      <c r="CUA136" s="277"/>
      <c r="CUB136" s="277"/>
      <c r="CUC136" s="277"/>
      <c r="CUD136" s="277"/>
      <c r="CUE136" s="277"/>
      <c r="CUF136" s="277"/>
      <c r="CUG136" s="277"/>
      <c r="CUH136" s="277"/>
      <c r="CUI136" s="277"/>
      <c r="CUJ136" s="277"/>
      <c r="CUK136" s="277"/>
      <c r="CUL136" s="277"/>
      <c r="CUM136" s="277"/>
      <c r="CUN136" s="277"/>
      <c r="CUO136" s="277"/>
      <c r="CUP136" s="277"/>
      <c r="CUQ136" s="277"/>
      <c r="CUR136" s="277"/>
      <c r="CUS136" s="277"/>
      <c r="CUT136" s="277"/>
      <c r="CUU136" s="277"/>
      <c r="CUV136" s="277"/>
      <c r="CUW136" s="277"/>
      <c r="CUX136" s="277"/>
      <c r="CUY136" s="277"/>
      <c r="CUZ136" s="277"/>
      <c r="CVA136" s="277"/>
      <c r="CVB136" s="277"/>
      <c r="CVC136" s="277"/>
      <c r="CVD136" s="277"/>
      <c r="CVE136" s="277"/>
      <c r="CVF136" s="277"/>
      <c r="CVG136" s="277"/>
      <c r="CVH136" s="277"/>
      <c r="CVI136" s="277"/>
      <c r="CVJ136" s="277"/>
      <c r="CVK136" s="277"/>
      <c r="CVL136" s="277"/>
      <c r="CVM136" s="277"/>
      <c r="CVN136" s="277"/>
      <c r="CVO136" s="277"/>
      <c r="CVP136" s="277"/>
      <c r="CVQ136" s="277"/>
      <c r="CVR136" s="277"/>
      <c r="CVS136" s="277"/>
      <c r="CVT136" s="277"/>
      <c r="CVU136" s="277"/>
      <c r="CVV136" s="277"/>
      <c r="CVW136" s="277"/>
      <c r="CVX136" s="277"/>
      <c r="CVY136" s="277"/>
      <c r="CVZ136" s="277"/>
      <c r="CWA136" s="277"/>
      <c r="CWB136" s="277"/>
      <c r="CWC136" s="277"/>
      <c r="CWD136" s="277"/>
      <c r="CWE136" s="277"/>
      <c r="CWF136" s="277"/>
      <c r="CWG136" s="277"/>
      <c r="CWH136" s="277"/>
      <c r="CWI136" s="277"/>
      <c r="CWJ136" s="277"/>
      <c r="CWK136" s="277"/>
      <c r="CWL136" s="277"/>
      <c r="CWM136" s="277"/>
      <c r="CWN136" s="277"/>
      <c r="CWO136" s="277"/>
      <c r="CWP136" s="277"/>
      <c r="CWQ136" s="277"/>
      <c r="CWR136" s="277"/>
      <c r="CWS136" s="277"/>
      <c r="CWT136" s="277"/>
      <c r="CWU136" s="277"/>
      <c r="CWV136" s="277"/>
      <c r="CWW136" s="277"/>
      <c r="CWX136" s="277"/>
      <c r="CWY136" s="277"/>
      <c r="CWZ136" s="277"/>
      <c r="CXA136" s="277"/>
      <c r="CXB136" s="277"/>
      <c r="CXC136" s="277"/>
      <c r="CXD136" s="277"/>
      <c r="CXE136" s="277"/>
      <c r="CXF136" s="277"/>
      <c r="CXG136" s="277"/>
      <c r="CXH136" s="277"/>
      <c r="CXI136" s="277"/>
      <c r="CXJ136" s="277"/>
      <c r="CXK136" s="277"/>
      <c r="CXL136" s="277"/>
      <c r="CXM136" s="277"/>
      <c r="CXN136" s="277"/>
      <c r="CXO136" s="277"/>
      <c r="CXP136" s="277"/>
      <c r="CXQ136" s="277"/>
      <c r="CXR136" s="277"/>
      <c r="CXS136" s="277"/>
      <c r="CXT136" s="277"/>
      <c r="CXU136" s="277"/>
      <c r="CXV136" s="277"/>
      <c r="CXW136" s="277"/>
      <c r="CXX136" s="277"/>
      <c r="CXY136" s="277"/>
      <c r="CXZ136" s="277"/>
      <c r="CYA136" s="277"/>
      <c r="CYB136" s="277"/>
      <c r="CYC136" s="277"/>
      <c r="CYD136" s="277"/>
      <c r="CYE136" s="277"/>
      <c r="CYF136" s="277"/>
      <c r="CYG136" s="277"/>
      <c r="CYH136" s="277"/>
      <c r="CYI136" s="277"/>
      <c r="CYJ136" s="277"/>
      <c r="CYK136" s="277"/>
      <c r="CYL136" s="277"/>
      <c r="CYM136" s="277"/>
      <c r="CYN136" s="277"/>
      <c r="CYO136" s="277"/>
      <c r="CYP136" s="277"/>
      <c r="CYQ136" s="277"/>
      <c r="CYR136" s="277"/>
      <c r="CYS136" s="277"/>
      <c r="CYT136" s="277"/>
      <c r="CYU136" s="277"/>
      <c r="CYV136" s="277"/>
      <c r="CYW136" s="277"/>
      <c r="CYX136" s="277"/>
      <c r="CYY136" s="277"/>
      <c r="CYZ136" s="277"/>
      <c r="CZA136" s="277"/>
      <c r="CZB136" s="277"/>
      <c r="CZC136" s="277"/>
      <c r="CZD136" s="277"/>
      <c r="CZE136" s="277"/>
      <c r="CZF136" s="277"/>
      <c r="CZG136" s="277"/>
      <c r="CZH136" s="277"/>
      <c r="CZI136" s="277"/>
      <c r="CZJ136" s="277"/>
      <c r="CZK136" s="277"/>
      <c r="CZL136" s="277"/>
      <c r="CZM136" s="277"/>
      <c r="CZN136" s="277"/>
      <c r="CZO136" s="277"/>
      <c r="CZP136" s="277"/>
      <c r="CZQ136" s="277"/>
      <c r="CZR136" s="277"/>
      <c r="CZS136" s="277"/>
      <c r="CZT136" s="277"/>
      <c r="CZU136" s="277"/>
      <c r="CZV136" s="277"/>
      <c r="CZW136" s="277"/>
      <c r="CZX136" s="277"/>
      <c r="CZY136" s="277"/>
      <c r="CZZ136" s="277"/>
      <c r="DAA136" s="277"/>
      <c r="DAB136" s="277"/>
      <c r="DAC136" s="277"/>
      <c r="DAD136" s="277"/>
      <c r="DAE136" s="277"/>
      <c r="DAF136" s="277"/>
      <c r="DAG136" s="277"/>
      <c r="DAH136" s="277"/>
      <c r="DAI136" s="277"/>
      <c r="DAJ136" s="277"/>
      <c r="DAK136" s="277"/>
      <c r="DAL136" s="277"/>
      <c r="DAM136" s="277"/>
      <c r="DAN136" s="277"/>
      <c r="DAO136" s="277"/>
      <c r="DAP136" s="277"/>
      <c r="DAQ136" s="277"/>
      <c r="DAR136" s="277"/>
      <c r="DAS136" s="277"/>
      <c r="DAT136" s="277"/>
      <c r="DAU136" s="277"/>
      <c r="DAV136" s="277"/>
      <c r="DAW136" s="277"/>
      <c r="DAX136" s="277"/>
      <c r="DAY136" s="277"/>
      <c r="DAZ136" s="277"/>
      <c r="DBA136" s="277"/>
      <c r="DBB136" s="277"/>
      <c r="DBC136" s="277"/>
      <c r="DBD136" s="277"/>
      <c r="DBE136" s="277"/>
      <c r="DBF136" s="277"/>
      <c r="DBG136" s="277"/>
      <c r="DBH136" s="277"/>
      <c r="DBI136" s="277"/>
      <c r="DBJ136" s="277"/>
      <c r="DBK136" s="277"/>
      <c r="DBL136" s="277"/>
      <c r="DBM136" s="277"/>
      <c r="DBN136" s="277"/>
      <c r="DBO136" s="277"/>
      <c r="DBP136" s="277"/>
      <c r="DBQ136" s="277"/>
      <c r="DBR136" s="277"/>
      <c r="DBS136" s="277"/>
      <c r="DBT136" s="277"/>
      <c r="DBU136" s="277"/>
      <c r="DBV136" s="277"/>
      <c r="DBW136" s="277"/>
      <c r="DBX136" s="277"/>
      <c r="DBY136" s="277"/>
      <c r="DBZ136" s="277"/>
      <c r="DCA136" s="277"/>
      <c r="DCB136" s="277"/>
      <c r="DCC136" s="277"/>
      <c r="DCD136" s="277"/>
      <c r="DCE136" s="277"/>
      <c r="DCF136" s="277"/>
      <c r="DCG136" s="277"/>
      <c r="DCH136" s="277"/>
      <c r="DCI136" s="277"/>
      <c r="DCJ136" s="277"/>
      <c r="DCK136" s="277"/>
      <c r="DCL136" s="277"/>
      <c r="DCM136" s="277"/>
      <c r="DCN136" s="277"/>
      <c r="DCO136" s="277"/>
      <c r="DCP136" s="277"/>
      <c r="DCQ136" s="277"/>
      <c r="DCR136" s="277"/>
      <c r="DCS136" s="277"/>
      <c r="DCT136" s="277"/>
      <c r="DCU136" s="277"/>
      <c r="DCV136" s="277"/>
      <c r="DCW136" s="277"/>
      <c r="DCX136" s="277"/>
      <c r="DCY136" s="277"/>
      <c r="DCZ136" s="277"/>
      <c r="DDA136" s="277"/>
      <c r="DDB136" s="277"/>
      <c r="DDC136" s="277"/>
      <c r="DDD136" s="277"/>
      <c r="DDE136" s="277"/>
      <c r="DDF136" s="277"/>
      <c r="DDG136" s="277"/>
      <c r="DDH136" s="277"/>
      <c r="DDI136" s="277"/>
      <c r="DDJ136" s="277"/>
      <c r="DDK136" s="277"/>
      <c r="DDL136" s="277"/>
      <c r="DDM136" s="277"/>
      <c r="DDN136" s="277"/>
      <c r="DDO136" s="277"/>
      <c r="DDP136" s="277"/>
      <c r="DDQ136" s="277"/>
      <c r="DDR136" s="277"/>
      <c r="DDS136" s="277"/>
      <c r="DDT136" s="277"/>
      <c r="DDU136" s="277"/>
      <c r="DDV136" s="277"/>
      <c r="DDW136" s="277"/>
      <c r="DDX136" s="277"/>
      <c r="DDY136" s="277"/>
      <c r="DDZ136" s="277"/>
      <c r="DEA136" s="277"/>
      <c r="DEB136" s="277"/>
      <c r="DEC136" s="277"/>
      <c r="DED136" s="277"/>
      <c r="DEE136" s="277"/>
      <c r="DEF136" s="277"/>
      <c r="DEG136" s="277"/>
      <c r="DEH136" s="277"/>
      <c r="DEI136" s="277"/>
      <c r="DEJ136" s="277"/>
      <c r="DEK136" s="277"/>
      <c r="DEL136" s="277"/>
      <c r="DEM136" s="277"/>
      <c r="DEN136" s="277"/>
      <c r="DEO136" s="277"/>
      <c r="DEP136" s="277"/>
      <c r="DEQ136" s="277"/>
      <c r="DER136" s="277"/>
      <c r="DES136" s="277"/>
      <c r="DET136" s="277"/>
      <c r="DEU136" s="277"/>
      <c r="DEV136" s="277"/>
      <c r="DEW136" s="277"/>
      <c r="DEX136" s="277"/>
      <c r="DEY136" s="277"/>
      <c r="DEZ136" s="277"/>
      <c r="DFA136" s="277"/>
      <c r="DFB136" s="277"/>
      <c r="DFC136" s="277"/>
      <c r="DFD136" s="277"/>
      <c r="DFE136" s="277"/>
      <c r="DFF136" s="277"/>
      <c r="DFG136" s="277"/>
      <c r="DFH136" s="277"/>
      <c r="DFI136" s="277"/>
      <c r="DFJ136" s="277"/>
      <c r="DFK136" s="277"/>
      <c r="DFL136" s="277"/>
      <c r="DFM136" s="277"/>
      <c r="DFN136" s="277"/>
      <c r="DFO136" s="277"/>
      <c r="DFP136" s="277"/>
      <c r="DFQ136" s="277"/>
      <c r="DFR136" s="277"/>
      <c r="DFS136" s="277"/>
      <c r="DFT136" s="277"/>
      <c r="DFU136" s="277"/>
      <c r="DFV136" s="277"/>
      <c r="DFW136" s="277"/>
      <c r="DFX136" s="277"/>
      <c r="DFY136" s="277"/>
      <c r="DFZ136" s="277"/>
      <c r="DGA136" s="277"/>
      <c r="DGB136" s="277"/>
      <c r="DGC136" s="277"/>
      <c r="DGD136" s="277"/>
      <c r="DGE136" s="277"/>
      <c r="DGF136" s="277"/>
      <c r="DGG136" s="277"/>
      <c r="DGH136" s="277"/>
      <c r="DGI136" s="277"/>
      <c r="DGJ136" s="277"/>
      <c r="DGK136" s="277"/>
      <c r="DGL136" s="277"/>
      <c r="DGM136" s="277"/>
      <c r="DGN136" s="277"/>
      <c r="DGO136" s="277"/>
      <c r="DGP136" s="277"/>
      <c r="DGQ136" s="277"/>
      <c r="DGR136" s="277"/>
      <c r="DGS136" s="277"/>
      <c r="DGT136" s="277"/>
      <c r="DGU136" s="277"/>
      <c r="DGV136" s="277"/>
      <c r="DGW136" s="277"/>
      <c r="DGX136" s="277"/>
      <c r="DGY136" s="277"/>
      <c r="DGZ136" s="277"/>
      <c r="DHA136" s="277"/>
      <c r="DHB136" s="277"/>
      <c r="DHC136" s="277"/>
      <c r="DHD136" s="277"/>
      <c r="DHE136" s="277"/>
      <c r="DHF136" s="277"/>
      <c r="DHG136" s="277"/>
      <c r="DHH136" s="277"/>
      <c r="DHI136" s="277"/>
      <c r="DHJ136" s="277"/>
      <c r="DHK136" s="277"/>
      <c r="DHL136" s="277"/>
      <c r="DHM136" s="277"/>
      <c r="DHN136" s="277"/>
      <c r="DHO136" s="277"/>
      <c r="DHP136" s="277"/>
      <c r="DHQ136" s="277"/>
      <c r="DHR136" s="277"/>
      <c r="DHS136" s="277"/>
      <c r="DHT136" s="277"/>
      <c r="DHU136" s="277"/>
      <c r="DHV136" s="277"/>
      <c r="DHW136" s="277"/>
      <c r="DHX136" s="277"/>
      <c r="DHY136" s="277"/>
      <c r="DHZ136" s="277"/>
      <c r="DIA136" s="277"/>
      <c r="DIB136" s="277"/>
      <c r="DIC136" s="277"/>
      <c r="DID136" s="277"/>
      <c r="DIE136" s="277"/>
      <c r="DIF136" s="277"/>
      <c r="DIG136" s="277"/>
      <c r="DIH136" s="277"/>
      <c r="DII136" s="277"/>
      <c r="DIJ136" s="277"/>
      <c r="DIK136" s="277"/>
      <c r="DIL136" s="277"/>
      <c r="DIM136" s="277"/>
      <c r="DIN136" s="277"/>
      <c r="DIO136" s="277"/>
      <c r="DIP136" s="277"/>
      <c r="DIQ136" s="277"/>
      <c r="DIR136" s="277"/>
      <c r="DIS136" s="277"/>
      <c r="DIT136" s="277"/>
      <c r="DIU136" s="277"/>
      <c r="DIV136" s="277"/>
      <c r="DIW136" s="277"/>
      <c r="DIX136" s="277"/>
      <c r="DIY136" s="277"/>
      <c r="DIZ136" s="277"/>
      <c r="DJA136" s="277"/>
      <c r="DJB136" s="277"/>
      <c r="DJC136" s="277"/>
      <c r="DJD136" s="277"/>
      <c r="DJE136" s="277"/>
      <c r="DJF136" s="277"/>
      <c r="DJG136" s="277"/>
      <c r="DJH136" s="277"/>
      <c r="DJI136" s="277"/>
      <c r="DJJ136" s="277"/>
      <c r="DJK136" s="277"/>
      <c r="DJL136" s="277"/>
      <c r="DJM136" s="277"/>
      <c r="DJN136" s="277"/>
      <c r="DJO136" s="277"/>
      <c r="DJP136" s="277"/>
      <c r="DJQ136" s="277"/>
      <c r="DJR136" s="277"/>
      <c r="DJS136" s="277"/>
      <c r="DJT136" s="277"/>
      <c r="DJU136" s="277"/>
      <c r="DJV136" s="277"/>
      <c r="DJW136" s="277"/>
      <c r="DJX136" s="277"/>
      <c r="DJY136" s="277"/>
      <c r="DJZ136" s="277"/>
      <c r="DKA136" s="277"/>
      <c r="DKB136" s="277"/>
      <c r="DKC136" s="277"/>
      <c r="DKD136" s="277"/>
      <c r="DKE136" s="277"/>
      <c r="DKF136" s="277"/>
      <c r="DKG136" s="277"/>
      <c r="DKH136" s="277"/>
      <c r="DKI136" s="277"/>
      <c r="DKJ136" s="277"/>
      <c r="DKK136" s="277"/>
      <c r="DKL136" s="277"/>
      <c r="DKM136" s="277"/>
      <c r="DKN136" s="277"/>
      <c r="DKO136" s="277"/>
      <c r="DKP136" s="277"/>
      <c r="DKQ136" s="277"/>
      <c r="DKR136" s="277"/>
      <c r="DKS136" s="277"/>
      <c r="DKT136" s="277"/>
      <c r="DKU136" s="277"/>
      <c r="DKV136" s="277"/>
      <c r="DKW136" s="277"/>
      <c r="DKX136" s="277"/>
      <c r="DKY136" s="277"/>
      <c r="DKZ136" s="277"/>
      <c r="DLA136" s="277"/>
      <c r="DLB136" s="277"/>
      <c r="DLC136" s="277"/>
      <c r="DLD136" s="277"/>
      <c r="DLE136" s="277"/>
      <c r="DLF136" s="277"/>
      <c r="DLG136" s="277"/>
      <c r="DLH136" s="277"/>
      <c r="DLI136" s="277"/>
      <c r="DLJ136" s="277"/>
      <c r="DLK136" s="277"/>
      <c r="DLL136" s="277"/>
      <c r="DLM136" s="277"/>
      <c r="DLN136" s="277"/>
      <c r="DLO136" s="277"/>
      <c r="DLP136" s="277"/>
      <c r="DLQ136" s="277"/>
      <c r="DLR136" s="277"/>
      <c r="DLS136" s="277"/>
      <c r="DLT136" s="277"/>
      <c r="DLU136" s="277"/>
      <c r="DLV136" s="277"/>
      <c r="DLW136" s="277"/>
      <c r="DLX136" s="277"/>
      <c r="DLY136" s="277"/>
      <c r="DLZ136" s="277"/>
      <c r="DMA136" s="277"/>
      <c r="DMB136" s="277"/>
      <c r="DMC136" s="277"/>
      <c r="DMD136" s="277"/>
      <c r="DME136" s="277"/>
      <c r="DMF136" s="277"/>
      <c r="DMG136" s="277"/>
      <c r="DMH136" s="277"/>
      <c r="DMI136" s="277"/>
      <c r="DMJ136" s="277"/>
      <c r="DMK136" s="277"/>
      <c r="DML136" s="277"/>
      <c r="DMM136" s="277"/>
      <c r="DMN136" s="277"/>
      <c r="DMO136" s="277"/>
      <c r="DMP136" s="277"/>
      <c r="DMQ136" s="277"/>
      <c r="DMR136" s="277"/>
      <c r="DMS136" s="277"/>
      <c r="DMT136" s="277"/>
      <c r="DMU136" s="277"/>
      <c r="DMV136" s="277"/>
      <c r="DMW136" s="277"/>
      <c r="DMX136" s="277"/>
      <c r="DMY136" s="277"/>
      <c r="DMZ136" s="277"/>
      <c r="DNA136" s="277"/>
      <c r="DNB136" s="277"/>
      <c r="DNC136" s="277"/>
      <c r="DND136" s="277"/>
      <c r="DNE136" s="277"/>
      <c r="DNF136" s="277"/>
      <c r="DNG136" s="277"/>
      <c r="DNH136" s="277"/>
      <c r="DNI136" s="277"/>
      <c r="DNJ136" s="277"/>
      <c r="DNK136" s="277"/>
      <c r="DNL136" s="277"/>
      <c r="DNM136" s="277"/>
      <c r="DNN136" s="277"/>
      <c r="DNO136" s="277"/>
      <c r="DNP136" s="277"/>
      <c r="DNQ136" s="277"/>
      <c r="DNR136" s="277"/>
      <c r="DNS136" s="277"/>
      <c r="DNT136" s="277"/>
      <c r="DNU136" s="277"/>
      <c r="DNV136" s="277"/>
      <c r="DNW136" s="277"/>
      <c r="DNX136" s="277"/>
      <c r="DNY136" s="277"/>
      <c r="DNZ136" s="277"/>
      <c r="DOA136" s="277"/>
      <c r="DOB136" s="277"/>
      <c r="DOC136" s="277"/>
      <c r="DOD136" s="277"/>
      <c r="DOE136" s="277"/>
      <c r="DOF136" s="277"/>
      <c r="DOG136" s="277"/>
      <c r="DOH136" s="277"/>
      <c r="DOI136" s="277"/>
      <c r="DOJ136" s="277"/>
      <c r="DOK136" s="277"/>
      <c r="DOL136" s="277"/>
      <c r="DOM136" s="277"/>
      <c r="DON136" s="277"/>
      <c r="DOO136" s="277"/>
      <c r="DOP136" s="277"/>
      <c r="DOQ136" s="277"/>
      <c r="DOR136" s="277"/>
      <c r="DOS136" s="277"/>
      <c r="DOT136" s="277"/>
      <c r="DOU136" s="277"/>
      <c r="DOV136" s="277"/>
      <c r="DOW136" s="277"/>
      <c r="DOX136" s="277"/>
      <c r="DOY136" s="277"/>
      <c r="DOZ136" s="277"/>
      <c r="DPA136" s="277"/>
      <c r="DPB136" s="277"/>
      <c r="DPC136" s="277"/>
      <c r="DPD136" s="277"/>
      <c r="DPE136" s="277"/>
      <c r="DPF136" s="277"/>
      <c r="DPG136" s="277"/>
      <c r="DPH136" s="277"/>
      <c r="DPI136" s="277"/>
      <c r="DPJ136" s="277"/>
      <c r="DPK136" s="277"/>
      <c r="DPL136" s="277"/>
      <c r="DPM136" s="277"/>
      <c r="DPN136" s="277"/>
      <c r="DPO136" s="277"/>
      <c r="DPP136" s="277"/>
      <c r="DPQ136" s="277"/>
      <c r="DPR136" s="277"/>
      <c r="DPS136" s="277"/>
      <c r="DPT136" s="277"/>
      <c r="DPU136" s="277"/>
      <c r="DPV136" s="277"/>
      <c r="DPW136" s="277"/>
      <c r="DPX136" s="277"/>
      <c r="DPY136" s="277"/>
      <c r="DPZ136" s="277"/>
      <c r="DQA136" s="277"/>
      <c r="DQB136" s="277"/>
      <c r="DQC136" s="277"/>
      <c r="DQD136" s="277"/>
      <c r="DQE136" s="277"/>
      <c r="DQF136" s="277"/>
      <c r="DQG136" s="277"/>
      <c r="DQH136" s="277"/>
      <c r="DQI136" s="277"/>
      <c r="DQJ136" s="277"/>
      <c r="DQK136" s="277"/>
      <c r="DQL136" s="277"/>
      <c r="DQM136" s="277"/>
      <c r="DQN136" s="277"/>
      <c r="DQO136" s="277"/>
      <c r="DQP136" s="277"/>
      <c r="DQQ136" s="277"/>
      <c r="DQR136" s="277"/>
      <c r="DQS136" s="277"/>
      <c r="DQT136" s="277"/>
      <c r="DQU136" s="277"/>
      <c r="DQV136" s="277"/>
      <c r="DQW136" s="277"/>
      <c r="DQX136" s="277"/>
      <c r="DQY136" s="277"/>
      <c r="DQZ136" s="277"/>
      <c r="DRA136" s="277"/>
      <c r="DRB136" s="277"/>
      <c r="DRC136" s="277"/>
      <c r="DRD136" s="277"/>
      <c r="DRE136" s="277"/>
      <c r="DRF136" s="277"/>
      <c r="DRG136" s="277"/>
      <c r="DRH136" s="277"/>
      <c r="DRI136" s="277"/>
      <c r="DRJ136" s="277"/>
      <c r="DRK136" s="277"/>
      <c r="DRL136" s="277"/>
      <c r="DRM136" s="277"/>
      <c r="DRN136" s="277"/>
      <c r="DRO136" s="277"/>
      <c r="DRP136" s="277"/>
      <c r="DRQ136" s="277"/>
      <c r="DRR136" s="277"/>
      <c r="DRS136" s="277"/>
      <c r="DRT136" s="277"/>
      <c r="DRU136" s="277"/>
      <c r="DRV136" s="277"/>
      <c r="DRW136" s="277"/>
      <c r="DRX136" s="277"/>
      <c r="DRY136" s="277"/>
      <c r="DRZ136" s="277"/>
      <c r="DSA136" s="277"/>
      <c r="DSB136" s="277"/>
      <c r="DSC136" s="277"/>
      <c r="DSD136" s="277"/>
      <c r="DSE136" s="277"/>
      <c r="DSF136" s="277"/>
      <c r="DSG136" s="277"/>
      <c r="DSH136" s="277"/>
      <c r="DSI136" s="277"/>
      <c r="DSJ136" s="277"/>
      <c r="DSK136" s="277"/>
      <c r="DSL136" s="277"/>
      <c r="DSM136" s="277"/>
      <c r="DSN136" s="277"/>
      <c r="DSO136" s="277"/>
      <c r="DSP136" s="277"/>
      <c r="DSQ136" s="277"/>
      <c r="DSR136" s="277"/>
      <c r="DSS136" s="277"/>
      <c r="DST136" s="277"/>
      <c r="DSU136" s="277"/>
      <c r="DSV136" s="277"/>
      <c r="DSW136" s="277"/>
      <c r="DSX136" s="277"/>
      <c r="DSY136" s="277"/>
      <c r="DSZ136" s="277"/>
      <c r="DTA136" s="277"/>
      <c r="DTB136" s="277"/>
      <c r="DTC136" s="277"/>
      <c r="DTD136" s="277"/>
      <c r="DTE136" s="277"/>
      <c r="DTF136" s="277"/>
      <c r="DTG136" s="277"/>
      <c r="DTH136" s="277"/>
      <c r="DTI136" s="277"/>
      <c r="DTJ136" s="277"/>
      <c r="DTK136" s="277"/>
      <c r="DTL136" s="277"/>
      <c r="DTM136" s="277"/>
      <c r="DTN136" s="277"/>
      <c r="DTO136" s="277"/>
      <c r="DTP136" s="277"/>
      <c r="DTQ136" s="277"/>
      <c r="DTR136" s="277"/>
      <c r="DTS136" s="277"/>
      <c r="DTT136" s="277"/>
      <c r="DTU136" s="277"/>
      <c r="DTV136" s="277"/>
      <c r="DTW136" s="277"/>
      <c r="DTX136" s="277"/>
      <c r="DTY136" s="277"/>
      <c r="DTZ136" s="277"/>
      <c r="DUA136" s="277"/>
      <c r="DUB136" s="277"/>
      <c r="DUC136" s="277"/>
      <c r="DUD136" s="277"/>
      <c r="DUE136" s="277"/>
      <c r="DUF136" s="277"/>
      <c r="DUG136" s="277"/>
      <c r="DUH136" s="277"/>
      <c r="DUI136" s="277"/>
      <c r="DUJ136" s="277"/>
      <c r="DUK136" s="277"/>
      <c r="DUL136" s="277"/>
      <c r="DUM136" s="277"/>
      <c r="DUN136" s="277"/>
      <c r="DUO136" s="277"/>
      <c r="DUP136" s="277"/>
      <c r="DUQ136" s="277"/>
      <c r="DUR136" s="277"/>
      <c r="DUS136" s="277"/>
      <c r="DUT136" s="277"/>
      <c r="DUU136" s="277"/>
      <c r="DUV136" s="277"/>
      <c r="DUW136" s="277"/>
      <c r="DUX136" s="277"/>
      <c r="DUY136" s="277"/>
      <c r="DUZ136" s="277"/>
      <c r="DVA136" s="277"/>
      <c r="DVB136" s="277"/>
      <c r="DVC136" s="277"/>
      <c r="DVD136" s="277"/>
      <c r="DVE136" s="277"/>
      <c r="DVF136" s="277"/>
      <c r="DVG136" s="277"/>
      <c r="DVH136" s="277"/>
      <c r="DVI136" s="277"/>
      <c r="DVJ136" s="277"/>
      <c r="DVK136" s="277"/>
      <c r="DVL136" s="277"/>
      <c r="DVM136" s="277"/>
      <c r="DVN136" s="277"/>
      <c r="DVO136" s="277"/>
      <c r="DVP136" s="277"/>
      <c r="DVQ136" s="277"/>
      <c r="DVR136" s="277"/>
      <c r="DVS136" s="277"/>
      <c r="DVT136" s="277"/>
      <c r="DVU136" s="277"/>
      <c r="DVV136" s="277"/>
      <c r="DVW136" s="277"/>
      <c r="DVX136" s="277"/>
      <c r="DVY136" s="277"/>
      <c r="DVZ136" s="277"/>
      <c r="DWA136" s="277"/>
      <c r="DWB136" s="277"/>
      <c r="DWC136" s="277"/>
      <c r="DWD136" s="277"/>
      <c r="DWE136" s="277"/>
      <c r="DWF136" s="277"/>
      <c r="DWG136" s="277"/>
      <c r="DWH136" s="277"/>
      <c r="DWI136" s="277"/>
      <c r="DWJ136" s="277"/>
      <c r="DWK136" s="277"/>
      <c r="DWL136" s="277"/>
      <c r="DWM136" s="277"/>
      <c r="DWN136" s="277"/>
      <c r="DWO136" s="277"/>
      <c r="DWP136" s="277"/>
      <c r="DWQ136" s="277"/>
      <c r="DWR136" s="277"/>
      <c r="DWS136" s="277"/>
      <c r="DWT136" s="277"/>
      <c r="DWU136" s="277"/>
      <c r="DWV136" s="277"/>
      <c r="DWW136" s="277"/>
      <c r="DWX136" s="277"/>
      <c r="DWY136" s="277"/>
      <c r="DWZ136" s="277"/>
      <c r="DXA136" s="277"/>
      <c r="DXB136" s="277"/>
      <c r="DXC136" s="277"/>
      <c r="DXD136" s="277"/>
      <c r="DXE136" s="277"/>
      <c r="DXF136" s="277"/>
      <c r="DXG136" s="277"/>
      <c r="DXH136" s="277"/>
      <c r="DXI136" s="277"/>
      <c r="DXJ136" s="277"/>
      <c r="DXK136" s="277"/>
      <c r="DXL136" s="277"/>
      <c r="DXM136" s="277"/>
      <c r="DXN136" s="277"/>
      <c r="DXO136" s="277"/>
      <c r="DXP136" s="277"/>
      <c r="DXQ136" s="277"/>
      <c r="DXR136" s="277"/>
      <c r="DXS136" s="277"/>
      <c r="DXT136" s="277"/>
      <c r="DXU136" s="277"/>
      <c r="DXV136" s="277"/>
      <c r="DXW136" s="277"/>
      <c r="DXX136" s="277"/>
      <c r="DXY136" s="277"/>
      <c r="DXZ136" s="277"/>
      <c r="DYA136" s="277"/>
      <c r="DYB136" s="277"/>
      <c r="DYC136" s="277"/>
      <c r="DYD136" s="277"/>
      <c r="DYE136" s="277"/>
      <c r="DYF136" s="277"/>
      <c r="DYG136" s="277"/>
      <c r="DYH136" s="277"/>
      <c r="DYI136" s="277"/>
      <c r="DYJ136" s="277"/>
      <c r="DYK136" s="277"/>
      <c r="DYL136" s="277"/>
      <c r="DYM136" s="277"/>
      <c r="DYN136" s="277"/>
      <c r="DYO136" s="277"/>
      <c r="DYP136" s="277"/>
      <c r="DYQ136" s="277"/>
      <c r="DYR136" s="277"/>
      <c r="DYS136" s="277"/>
      <c r="DYT136" s="277"/>
      <c r="DYU136" s="277"/>
      <c r="DYV136" s="277"/>
      <c r="DYW136" s="277"/>
      <c r="DYX136" s="277"/>
      <c r="DYY136" s="277"/>
      <c r="DYZ136" s="277"/>
      <c r="DZA136" s="277"/>
      <c r="DZB136" s="277"/>
      <c r="DZC136" s="277"/>
      <c r="DZD136" s="277"/>
      <c r="DZE136" s="277"/>
      <c r="DZF136" s="277"/>
      <c r="DZG136" s="277"/>
      <c r="DZH136" s="277"/>
      <c r="DZI136" s="277"/>
      <c r="DZJ136" s="277"/>
      <c r="DZK136" s="277"/>
      <c r="DZL136" s="277"/>
      <c r="DZM136" s="277"/>
      <c r="DZN136" s="277"/>
      <c r="DZO136" s="277"/>
      <c r="DZP136" s="277"/>
      <c r="DZQ136" s="277"/>
      <c r="DZR136" s="277"/>
      <c r="DZS136" s="277"/>
      <c r="DZT136" s="277"/>
      <c r="DZU136" s="277"/>
      <c r="DZV136" s="277"/>
      <c r="DZW136" s="277"/>
      <c r="DZX136" s="277"/>
      <c r="DZY136" s="277"/>
      <c r="DZZ136" s="277"/>
      <c r="EAA136" s="277"/>
      <c r="EAB136" s="277"/>
      <c r="EAC136" s="277"/>
      <c r="EAD136" s="277"/>
      <c r="EAE136" s="277"/>
      <c r="EAF136" s="277"/>
      <c r="EAG136" s="277"/>
      <c r="EAH136" s="277"/>
      <c r="EAI136" s="277"/>
      <c r="EAJ136" s="277"/>
      <c r="EAK136" s="277"/>
      <c r="EAL136" s="277"/>
      <c r="EAM136" s="277"/>
      <c r="EAN136" s="277"/>
      <c r="EAO136" s="277"/>
      <c r="EAP136" s="277"/>
      <c r="EAQ136" s="277"/>
      <c r="EAR136" s="277"/>
      <c r="EAS136" s="277"/>
      <c r="EAT136" s="277"/>
      <c r="EAU136" s="277"/>
      <c r="EAV136" s="277"/>
      <c r="EAW136" s="277"/>
      <c r="EAX136" s="277"/>
      <c r="EAY136" s="277"/>
      <c r="EAZ136" s="277"/>
      <c r="EBA136" s="277"/>
      <c r="EBB136" s="277"/>
      <c r="EBC136" s="277"/>
      <c r="EBD136" s="277"/>
      <c r="EBE136" s="277"/>
      <c r="EBF136" s="277"/>
      <c r="EBG136" s="277"/>
      <c r="EBH136" s="277"/>
      <c r="EBI136" s="277"/>
      <c r="EBJ136" s="277"/>
      <c r="EBK136" s="277"/>
      <c r="EBL136" s="277"/>
      <c r="EBM136" s="277"/>
      <c r="EBN136" s="277"/>
      <c r="EBO136" s="277"/>
      <c r="EBP136" s="277"/>
      <c r="EBQ136" s="277"/>
      <c r="EBR136" s="277"/>
      <c r="EBS136" s="277"/>
      <c r="EBT136" s="277"/>
      <c r="EBU136" s="277"/>
      <c r="EBV136" s="277"/>
      <c r="EBW136" s="277"/>
      <c r="EBX136" s="277"/>
      <c r="EBY136" s="277"/>
      <c r="EBZ136" s="277"/>
      <c r="ECA136" s="277"/>
      <c r="ECB136" s="277"/>
      <c r="ECC136" s="277"/>
      <c r="ECD136" s="277"/>
      <c r="ECE136" s="277"/>
      <c r="ECF136" s="277"/>
      <c r="ECG136" s="277"/>
      <c r="ECH136" s="277"/>
      <c r="ECI136" s="277"/>
      <c r="ECJ136" s="277"/>
      <c r="ECK136" s="277"/>
      <c r="ECL136" s="277"/>
      <c r="ECM136" s="277"/>
      <c r="ECN136" s="277"/>
      <c r="ECO136" s="277"/>
      <c r="ECP136" s="277"/>
      <c r="ECQ136" s="277"/>
      <c r="ECR136" s="277"/>
      <c r="ECS136" s="277"/>
      <c r="ECT136" s="277"/>
      <c r="ECU136" s="277"/>
      <c r="ECV136" s="277"/>
      <c r="ECW136" s="277"/>
      <c r="ECX136" s="277"/>
      <c r="ECY136" s="277"/>
      <c r="ECZ136" s="277"/>
      <c r="EDA136" s="277"/>
      <c r="EDB136" s="277"/>
      <c r="EDC136" s="277"/>
      <c r="EDD136" s="277"/>
      <c r="EDE136" s="277"/>
      <c r="EDF136" s="277"/>
      <c r="EDG136" s="277"/>
      <c r="EDH136" s="277"/>
      <c r="EDI136" s="277"/>
      <c r="EDJ136" s="277"/>
      <c r="EDK136" s="277"/>
      <c r="EDL136" s="277"/>
      <c r="EDM136" s="277"/>
      <c r="EDN136" s="277"/>
      <c r="EDO136" s="277"/>
      <c r="EDP136" s="277"/>
      <c r="EDQ136" s="277"/>
      <c r="EDR136" s="277"/>
      <c r="EDS136" s="277"/>
      <c r="EDT136" s="277"/>
      <c r="EDU136" s="277"/>
      <c r="EDV136" s="277"/>
      <c r="EDW136" s="277"/>
      <c r="EDX136" s="277"/>
      <c r="EDY136" s="277"/>
      <c r="EDZ136" s="277"/>
      <c r="EEA136" s="277"/>
      <c r="EEB136" s="277"/>
      <c r="EEC136" s="277"/>
      <c r="EED136" s="277"/>
      <c r="EEE136" s="277"/>
      <c r="EEF136" s="277"/>
      <c r="EEG136" s="277"/>
      <c r="EEH136" s="277"/>
      <c r="EEI136" s="277"/>
      <c r="EEJ136" s="277"/>
      <c r="EEK136" s="277"/>
      <c r="EEL136" s="277"/>
      <c r="EEM136" s="277"/>
      <c r="EEN136" s="277"/>
      <c r="EEO136" s="277"/>
      <c r="EEP136" s="277"/>
      <c r="EEQ136" s="277"/>
      <c r="EER136" s="277"/>
      <c r="EES136" s="277"/>
      <c r="EET136" s="277"/>
      <c r="EEU136" s="277"/>
      <c r="EEV136" s="277"/>
      <c r="EEW136" s="277"/>
      <c r="EEX136" s="277"/>
      <c r="EEY136" s="277"/>
      <c r="EEZ136" s="277"/>
      <c r="EFA136" s="277"/>
      <c r="EFB136" s="277"/>
      <c r="EFC136" s="277"/>
      <c r="EFD136" s="277"/>
      <c r="EFE136" s="277"/>
      <c r="EFF136" s="277"/>
      <c r="EFG136" s="277"/>
      <c r="EFH136" s="277"/>
      <c r="EFI136" s="277"/>
      <c r="EFJ136" s="277"/>
      <c r="EFK136" s="277"/>
      <c r="EFL136" s="277"/>
      <c r="EFM136" s="277"/>
      <c r="EFN136" s="277"/>
      <c r="EFO136" s="277"/>
      <c r="EFP136" s="277"/>
      <c r="EFQ136" s="277"/>
      <c r="EFR136" s="277"/>
      <c r="EFS136" s="277"/>
      <c r="EFT136" s="277"/>
      <c r="EFU136" s="277"/>
      <c r="EFV136" s="277"/>
      <c r="EFW136" s="277"/>
      <c r="EFX136" s="277"/>
      <c r="EFY136" s="277"/>
      <c r="EFZ136" s="277"/>
      <c r="EGA136" s="277"/>
      <c r="EGB136" s="277"/>
      <c r="EGC136" s="277"/>
      <c r="EGD136" s="277"/>
      <c r="EGE136" s="277"/>
      <c r="EGF136" s="277"/>
      <c r="EGG136" s="277"/>
      <c r="EGH136" s="277"/>
      <c r="EGI136" s="277"/>
      <c r="EGJ136" s="277"/>
      <c r="EGK136" s="277"/>
      <c r="EGL136" s="277"/>
      <c r="EGM136" s="277"/>
      <c r="EGN136" s="277"/>
      <c r="EGO136" s="277"/>
      <c r="EGP136" s="277"/>
      <c r="EGQ136" s="277"/>
      <c r="EGR136" s="277"/>
      <c r="EGS136" s="277"/>
      <c r="EGT136" s="277"/>
      <c r="EGU136" s="277"/>
      <c r="EGV136" s="277"/>
      <c r="EGW136" s="277"/>
      <c r="EGX136" s="277"/>
      <c r="EGY136" s="277"/>
      <c r="EGZ136" s="277"/>
      <c r="EHA136" s="277"/>
      <c r="EHB136" s="277"/>
      <c r="EHC136" s="277"/>
      <c r="EHD136" s="277"/>
      <c r="EHE136" s="277"/>
      <c r="EHF136" s="277"/>
      <c r="EHG136" s="277"/>
      <c r="EHH136" s="277"/>
      <c r="EHI136" s="277"/>
      <c r="EHJ136" s="277"/>
      <c r="EHK136" s="277"/>
      <c r="EHL136" s="277"/>
      <c r="EHM136" s="277"/>
      <c r="EHN136" s="277"/>
      <c r="EHO136" s="277"/>
      <c r="EHP136" s="277"/>
      <c r="EHQ136" s="277"/>
      <c r="EHR136" s="277"/>
      <c r="EHS136" s="277"/>
      <c r="EHT136" s="277"/>
      <c r="EHU136" s="277"/>
      <c r="EHV136" s="277"/>
      <c r="EHW136" s="277"/>
      <c r="EHX136" s="277"/>
      <c r="EHY136" s="277"/>
      <c r="EHZ136" s="277"/>
      <c r="EIA136" s="277"/>
      <c r="EIB136" s="277"/>
      <c r="EIC136" s="277"/>
      <c r="EID136" s="277"/>
      <c r="EIE136" s="277"/>
      <c r="EIF136" s="277"/>
      <c r="EIG136" s="277"/>
      <c r="EIH136" s="277"/>
      <c r="EII136" s="277"/>
      <c r="EIJ136" s="277"/>
      <c r="EIK136" s="277"/>
      <c r="EIL136" s="277"/>
      <c r="EIM136" s="277"/>
      <c r="EIN136" s="277"/>
      <c r="EIO136" s="277"/>
      <c r="EIP136" s="277"/>
      <c r="EIQ136" s="277"/>
      <c r="EIR136" s="277"/>
      <c r="EIS136" s="277"/>
      <c r="EIT136" s="277"/>
      <c r="EIU136" s="277"/>
      <c r="EIV136" s="277"/>
      <c r="EIW136" s="277"/>
      <c r="EIX136" s="277"/>
      <c r="EIY136" s="277"/>
      <c r="EIZ136" s="277"/>
      <c r="EJA136" s="277"/>
      <c r="EJB136" s="277"/>
      <c r="EJC136" s="277"/>
      <c r="EJD136" s="277"/>
      <c r="EJE136" s="277"/>
      <c r="EJF136" s="277"/>
      <c r="EJG136" s="277"/>
      <c r="EJH136" s="277"/>
      <c r="EJI136" s="277"/>
      <c r="EJJ136" s="277"/>
      <c r="EJK136" s="277"/>
      <c r="EJL136" s="277"/>
      <c r="EJM136" s="277"/>
      <c r="EJN136" s="277"/>
      <c r="EJO136" s="277"/>
      <c r="EJP136" s="277"/>
      <c r="EJQ136" s="277"/>
      <c r="EJR136" s="277"/>
      <c r="EJS136" s="277"/>
      <c r="EJT136" s="277"/>
      <c r="EJU136" s="277"/>
      <c r="EJV136" s="277"/>
      <c r="EJW136" s="277"/>
      <c r="EJX136" s="277"/>
      <c r="EJY136" s="277"/>
      <c r="EJZ136" s="277"/>
      <c r="EKA136" s="277"/>
      <c r="EKB136" s="277"/>
      <c r="EKC136" s="277"/>
      <c r="EKD136" s="277"/>
      <c r="EKE136" s="277"/>
      <c r="EKF136" s="277"/>
      <c r="EKG136" s="277"/>
      <c r="EKH136" s="277"/>
      <c r="EKI136" s="277"/>
      <c r="EKJ136" s="277"/>
      <c r="EKK136" s="277"/>
      <c r="EKL136" s="277"/>
      <c r="EKM136" s="277"/>
      <c r="EKN136" s="277"/>
      <c r="EKO136" s="277"/>
      <c r="EKP136" s="277"/>
      <c r="EKQ136" s="277"/>
      <c r="EKR136" s="277"/>
      <c r="EKS136" s="277"/>
      <c r="EKT136" s="277"/>
      <c r="EKU136" s="277"/>
      <c r="EKV136" s="277"/>
      <c r="EKW136" s="277"/>
      <c r="EKX136" s="277"/>
      <c r="EKY136" s="277"/>
      <c r="EKZ136" s="277"/>
      <c r="ELA136" s="277"/>
      <c r="ELB136" s="277"/>
      <c r="ELC136" s="277"/>
      <c r="ELD136" s="277"/>
      <c r="ELE136" s="277"/>
      <c r="ELF136" s="277"/>
      <c r="ELG136" s="277"/>
      <c r="ELH136" s="277"/>
      <c r="ELI136" s="277"/>
      <c r="ELJ136" s="277"/>
      <c r="ELK136" s="277"/>
      <c r="ELL136" s="277"/>
      <c r="ELM136" s="277"/>
      <c r="ELN136" s="277"/>
      <c r="ELO136" s="277"/>
      <c r="ELP136" s="277"/>
      <c r="ELQ136" s="277"/>
      <c r="ELR136" s="277"/>
      <c r="ELS136" s="277"/>
      <c r="ELT136" s="277"/>
      <c r="ELU136" s="277"/>
      <c r="ELV136" s="277"/>
      <c r="ELW136" s="277"/>
      <c r="ELX136" s="277"/>
      <c r="ELY136" s="277"/>
      <c r="ELZ136" s="277"/>
      <c r="EMA136" s="277"/>
      <c r="EMB136" s="277"/>
      <c r="EMC136" s="277"/>
      <c r="EMD136" s="277"/>
      <c r="EME136" s="277"/>
      <c r="EMF136" s="277"/>
      <c r="EMG136" s="277"/>
      <c r="EMH136" s="277"/>
      <c r="EMI136" s="277"/>
      <c r="EMJ136" s="277"/>
      <c r="EMK136" s="277"/>
      <c r="EML136" s="277"/>
      <c r="EMM136" s="277"/>
      <c r="EMN136" s="277"/>
      <c r="EMO136" s="277"/>
      <c r="EMP136" s="277"/>
      <c r="EMQ136" s="277"/>
      <c r="EMR136" s="277"/>
      <c r="EMS136" s="277"/>
      <c r="EMT136" s="277"/>
      <c r="EMU136" s="277"/>
      <c r="EMV136" s="277"/>
      <c r="EMW136" s="277"/>
      <c r="EMX136" s="277"/>
      <c r="EMY136" s="277"/>
      <c r="EMZ136" s="277"/>
      <c r="ENA136" s="277"/>
      <c r="ENB136" s="277"/>
      <c r="ENC136" s="277"/>
      <c r="END136" s="277"/>
      <c r="ENE136" s="277"/>
      <c r="ENF136" s="277"/>
      <c r="ENG136" s="277"/>
      <c r="ENH136" s="277"/>
      <c r="ENI136" s="277"/>
      <c r="ENJ136" s="277"/>
      <c r="ENK136" s="277"/>
      <c r="ENL136" s="277"/>
      <c r="ENM136" s="277"/>
      <c r="ENN136" s="277"/>
      <c r="ENO136" s="277"/>
      <c r="ENP136" s="277"/>
      <c r="ENQ136" s="277"/>
      <c r="ENR136" s="277"/>
      <c r="ENS136" s="277"/>
      <c r="ENT136" s="277"/>
      <c r="ENU136" s="277"/>
      <c r="ENV136" s="277"/>
      <c r="ENW136" s="277"/>
      <c r="ENX136" s="277"/>
      <c r="ENY136" s="277"/>
      <c r="ENZ136" s="277"/>
      <c r="EOA136" s="277"/>
      <c r="EOB136" s="277"/>
      <c r="EOC136" s="277"/>
      <c r="EOD136" s="277"/>
      <c r="EOE136" s="277"/>
      <c r="EOF136" s="277"/>
      <c r="EOG136" s="277"/>
      <c r="EOH136" s="277"/>
      <c r="EOI136" s="277"/>
      <c r="EOJ136" s="277"/>
      <c r="EOK136" s="277"/>
      <c r="EOL136" s="277"/>
      <c r="EOM136" s="277"/>
      <c r="EON136" s="277"/>
      <c r="EOO136" s="277"/>
      <c r="EOP136" s="277"/>
      <c r="EOQ136" s="277"/>
      <c r="EOR136" s="277"/>
      <c r="EOS136" s="277"/>
      <c r="EOT136" s="277"/>
      <c r="EOU136" s="277"/>
      <c r="EOV136" s="277"/>
      <c r="EOW136" s="277"/>
      <c r="EOX136" s="277"/>
      <c r="EOY136" s="277"/>
      <c r="EOZ136" s="277"/>
      <c r="EPA136" s="277"/>
      <c r="EPB136" s="277"/>
      <c r="EPC136" s="277"/>
      <c r="EPD136" s="277"/>
      <c r="EPE136" s="277"/>
      <c r="EPF136" s="277"/>
      <c r="EPG136" s="277"/>
      <c r="EPH136" s="277"/>
      <c r="EPI136" s="277"/>
      <c r="EPJ136" s="277"/>
      <c r="EPK136" s="277"/>
      <c r="EPL136" s="277"/>
      <c r="EPM136" s="277"/>
      <c r="EPN136" s="277"/>
      <c r="EPO136" s="277"/>
      <c r="EPP136" s="277"/>
      <c r="EPQ136" s="277"/>
      <c r="EPR136" s="277"/>
      <c r="EPS136" s="277"/>
      <c r="EPT136" s="277"/>
      <c r="EPU136" s="277"/>
      <c r="EPV136" s="277"/>
      <c r="EPW136" s="277"/>
      <c r="EPX136" s="277"/>
      <c r="EPY136" s="277"/>
      <c r="EPZ136" s="277"/>
      <c r="EQA136" s="277"/>
      <c r="EQB136" s="277"/>
      <c r="EQC136" s="277"/>
      <c r="EQD136" s="277"/>
      <c r="EQE136" s="277"/>
      <c r="EQF136" s="277"/>
      <c r="EQG136" s="277"/>
      <c r="EQH136" s="277"/>
      <c r="EQI136" s="277"/>
      <c r="EQJ136" s="277"/>
      <c r="EQK136" s="277"/>
      <c r="EQL136" s="277"/>
      <c r="EQM136" s="277"/>
      <c r="EQN136" s="277"/>
      <c r="EQO136" s="277"/>
      <c r="EQP136" s="277"/>
      <c r="EQQ136" s="277"/>
      <c r="EQR136" s="277"/>
      <c r="EQS136" s="277"/>
      <c r="EQT136" s="277"/>
      <c r="EQU136" s="277"/>
      <c r="EQV136" s="277"/>
      <c r="EQW136" s="277"/>
      <c r="EQX136" s="277"/>
      <c r="EQY136" s="277"/>
      <c r="EQZ136" s="277"/>
      <c r="ERA136" s="277"/>
      <c r="ERB136" s="277"/>
      <c r="ERC136" s="277"/>
      <c r="ERD136" s="277"/>
      <c r="ERE136" s="277"/>
      <c r="ERF136" s="277"/>
      <c r="ERG136" s="277"/>
      <c r="ERH136" s="277"/>
      <c r="ERI136" s="277"/>
      <c r="ERJ136" s="277"/>
      <c r="ERK136" s="277"/>
      <c r="ERL136" s="277"/>
      <c r="ERM136" s="277"/>
      <c r="ERN136" s="277"/>
      <c r="ERO136" s="277"/>
      <c r="ERP136" s="277"/>
      <c r="ERQ136" s="277"/>
      <c r="ERR136" s="277"/>
      <c r="ERS136" s="277"/>
      <c r="ERT136" s="277"/>
      <c r="ERU136" s="277"/>
      <c r="ERV136" s="277"/>
      <c r="ERW136" s="277"/>
      <c r="ERX136" s="277"/>
      <c r="ERY136" s="277"/>
      <c r="ERZ136" s="277"/>
      <c r="ESA136" s="277"/>
      <c r="ESB136" s="277"/>
      <c r="ESC136" s="277"/>
      <c r="ESD136" s="277"/>
      <c r="ESE136" s="277"/>
      <c r="ESF136" s="277"/>
      <c r="ESG136" s="277"/>
      <c r="ESH136" s="277"/>
      <c r="ESI136" s="277"/>
      <c r="ESJ136" s="277"/>
      <c r="ESK136" s="277"/>
      <c r="ESL136" s="277"/>
      <c r="ESM136" s="277"/>
      <c r="ESN136" s="277"/>
      <c r="ESO136" s="277"/>
      <c r="ESP136" s="277"/>
      <c r="ESQ136" s="277"/>
      <c r="ESR136" s="277"/>
      <c r="ESS136" s="277"/>
      <c r="EST136" s="277"/>
      <c r="ESU136" s="277"/>
      <c r="ESV136" s="277"/>
      <c r="ESW136" s="277"/>
      <c r="ESX136" s="277"/>
      <c r="ESY136" s="277"/>
      <c r="ESZ136" s="277"/>
      <c r="ETA136" s="277"/>
      <c r="ETB136" s="277"/>
      <c r="ETC136" s="277"/>
      <c r="ETD136" s="277"/>
      <c r="ETE136" s="277"/>
      <c r="ETF136" s="277"/>
      <c r="ETG136" s="277"/>
      <c r="ETH136" s="277"/>
      <c r="ETI136" s="277"/>
      <c r="ETJ136" s="277"/>
      <c r="ETK136" s="277"/>
      <c r="ETL136" s="277"/>
      <c r="ETM136" s="277"/>
      <c r="ETN136" s="277"/>
      <c r="ETO136" s="277"/>
      <c r="ETP136" s="277"/>
      <c r="ETQ136" s="277"/>
      <c r="ETR136" s="277"/>
      <c r="ETS136" s="277"/>
      <c r="ETT136" s="277"/>
      <c r="ETU136" s="277"/>
      <c r="ETV136" s="277"/>
      <c r="ETW136" s="277"/>
      <c r="ETX136" s="277"/>
      <c r="ETY136" s="277"/>
      <c r="ETZ136" s="277"/>
      <c r="EUA136" s="277"/>
      <c r="EUB136" s="277"/>
      <c r="EUC136" s="277"/>
      <c r="EUD136" s="277"/>
      <c r="EUE136" s="277"/>
      <c r="EUF136" s="277"/>
      <c r="EUG136" s="277"/>
      <c r="EUH136" s="277"/>
      <c r="EUI136" s="277"/>
      <c r="EUJ136" s="277"/>
      <c r="EUK136" s="277"/>
      <c r="EUL136" s="277"/>
      <c r="EUM136" s="277"/>
      <c r="EUN136" s="277"/>
      <c r="EUO136" s="277"/>
      <c r="EUP136" s="277"/>
      <c r="EUQ136" s="277"/>
      <c r="EUR136" s="277"/>
      <c r="EUS136" s="277"/>
      <c r="EUT136" s="277"/>
      <c r="EUU136" s="277"/>
      <c r="EUV136" s="277"/>
      <c r="EUW136" s="277"/>
      <c r="EUX136" s="277"/>
      <c r="EUY136" s="277"/>
      <c r="EUZ136" s="277"/>
      <c r="EVA136" s="277"/>
      <c r="EVB136" s="277"/>
      <c r="EVC136" s="277"/>
      <c r="EVD136" s="277"/>
      <c r="EVE136" s="277"/>
      <c r="EVF136" s="277"/>
      <c r="EVG136" s="277"/>
      <c r="EVH136" s="277"/>
      <c r="EVI136" s="277"/>
      <c r="EVJ136" s="277"/>
      <c r="EVK136" s="277"/>
      <c r="EVL136" s="277"/>
      <c r="EVM136" s="277"/>
      <c r="EVN136" s="277"/>
      <c r="EVO136" s="277"/>
      <c r="EVP136" s="277"/>
      <c r="EVQ136" s="277"/>
      <c r="EVR136" s="277"/>
      <c r="EVS136" s="277"/>
      <c r="EVT136" s="277"/>
      <c r="EVU136" s="277"/>
      <c r="EVV136" s="277"/>
      <c r="EVW136" s="277"/>
      <c r="EVX136" s="277"/>
      <c r="EVY136" s="277"/>
      <c r="EVZ136" s="277"/>
      <c r="EWA136" s="277"/>
      <c r="EWB136" s="277"/>
      <c r="EWC136" s="277"/>
      <c r="EWD136" s="277"/>
      <c r="EWE136" s="277"/>
      <c r="EWF136" s="277"/>
      <c r="EWG136" s="277"/>
      <c r="EWH136" s="277"/>
      <c r="EWI136" s="277"/>
      <c r="EWJ136" s="277"/>
      <c r="EWK136" s="277"/>
      <c r="EWL136" s="277"/>
      <c r="EWM136" s="277"/>
      <c r="EWN136" s="277"/>
      <c r="EWO136" s="277"/>
      <c r="EWP136" s="277"/>
      <c r="EWQ136" s="277"/>
      <c r="EWR136" s="277"/>
      <c r="EWS136" s="277"/>
      <c r="EWT136" s="277"/>
      <c r="EWU136" s="277"/>
      <c r="EWV136" s="277"/>
      <c r="EWW136" s="277"/>
      <c r="EWX136" s="277"/>
      <c r="EWY136" s="277"/>
      <c r="EWZ136" s="277"/>
      <c r="EXA136" s="277"/>
      <c r="EXB136" s="277"/>
      <c r="EXC136" s="277"/>
      <c r="EXD136" s="277"/>
      <c r="EXE136" s="277"/>
      <c r="EXF136" s="277"/>
      <c r="EXG136" s="277"/>
      <c r="EXH136" s="277"/>
      <c r="EXI136" s="277"/>
      <c r="EXJ136" s="277"/>
      <c r="EXK136" s="277"/>
      <c r="EXL136" s="277"/>
      <c r="EXM136" s="277"/>
      <c r="EXN136" s="277"/>
      <c r="EXO136" s="277"/>
      <c r="EXP136" s="277"/>
      <c r="EXQ136" s="277"/>
      <c r="EXR136" s="277"/>
      <c r="EXS136" s="277"/>
      <c r="EXT136" s="277"/>
      <c r="EXU136" s="277"/>
      <c r="EXV136" s="277"/>
      <c r="EXW136" s="277"/>
      <c r="EXX136" s="277"/>
      <c r="EXY136" s="277"/>
      <c r="EXZ136" s="277"/>
      <c r="EYA136" s="277"/>
      <c r="EYB136" s="277"/>
      <c r="EYC136" s="277"/>
      <c r="EYD136" s="277"/>
      <c r="EYE136" s="277"/>
      <c r="EYF136" s="277"/>
      <c r="EYG136" s="277"/>
      <c r="EYH136" s="277"/>
      <c r="EYI136" s="277"/>
      <c r="EYJ136" s="277"/>
      <c r="EYK136" s="277"/>
      <c r="EYL136" s="277"/>
      <c r="EYM136" s="277"/>
      <c r="EYN136" s="277"/>
      <c r="EYO136" s="277"/>
      <c r="EYP136" s="277"/>
      <c r="EYQ136" s="277"/>
      <c r="EYR136" s="277"/>
      <c r="EYS136" s="277"/>
      <c r="EYT136" s="277"/>
      <c r="EYU136" s="277"/>
      <c r="EYV136" s="277"/>
      <c r="EYW136" s="277"/>
      <c r="EYX136" s="277"/>
      <c r="EYY136" s="277"/>
      <c r="EYZ136" s="277"/>
      <c r="EZA136" s="277"/>
      <c r="EZB136" s="277"/>
      <c r="EZC136" s="277"/>
      <c r="EZD136" s="277"/>
      <c r="EZE136" s="277"/>
      <c r="EZF136" s="277"/>
      <c r="EZG136" s="277"/>
      <c r="EZH136" s="277"/>
      <c r="EZI136" s="277"/>
      <c r="EZJ136" s="277"/>
      <c r="EZK136" s="277"/>
      <c r="EZL136" s="277"/>
      <c r="EZM136" s="277"/>
      <c r="EZN136" s="277"/>
      <c r="EZO136" s="277"/>
      <c r="EZP136" s="277"/>
      <c r="EZQ136" s="277"/>
      <c r="EZR136" s="277"/>
      <c r="EZS136" s="277"/>
      <c r="EZT136" s="277"/>
      <c r="EZU136" s="277"/>
      <c r="EZV136" s="277"/>
      <c r="EZW136" s="277"/>
      <c r="EZX136" s="277"/>
      <c r="EZY136" s="277"/>
      <c r="EZZ136" s="277"/>
      <c r="FAA136" s="277"/>
      <c r="FAB136" s="277"/>
      <c r="FAC136" s="277"/>
      <c r="FAD136" s="277"/>
      <c r="FAE136" s="277"/>
      <c r="FAF136" s="277"/>
      <c r="FAG136" s="277"/>
      <c r="FAH136" s="277"/>
      <c r="FAI136" s="277"/>
      <c r="FAJ136" s="277"/>
      <c r="FAK136" s="277"/>
      <c r="FAL136" s="277"/>
      <c r="FAM136" s="277"/>
      <c r="FAN136" s="277"/>
      <c r="FAO136" s="277"/>
      <c r="FAP136" s="277"/>
      <c r="FAQ136" s="277"/>
      <c r="FAR136" s="277"/>
      <c r="FAS136" s="277"/>
      <c r="FAT136" s="277"/>
      <c r="FAU136" s="277"/>
      <c r="FAV136" s="277"/>
      <c r="FAW136" s="277"/>
      <c r="FAX136" s="277"/>
      <c r="FAY136" s="277"/>
      <c r="FAZ136" s="277"/>
      <c r="FBA136" s="277"/>
      <c r="FBB136" s="277"/>
      <c r="FBC136" s="277"/>
      <c r="FBD136" s="277"/>
      <c r="FBE136" s="277"/>
      <c r="FBF136" s="277"/>
      <c r="FBG136" s="277"/>
      <c r="FBH136" s="277"/>
      <c r="FBI136" s="277"/>
      <c r="FBJ136" s="277"/>
      <c r="FBK136" s="277"/>
      <c r="FBL136" s="277"/>
      <c r="FBM136" s="277"/>
      <c r="FBN136" s="277"/>
      <c r="FBO136" s="277"/>
      <c r="FBP136" s="277"/>
      <c r="FBQ136" s="277"/>
      <c r="FBR136" s="277"/>
      <c r="FBS136" s="277"/>
      <c r="FBT136" s="277"/>
      <c r="FBU136" s="277"/>
      <c r="FBV136" s="277"/>
      <c r="FBW136" s="277"/>
      <c r="FBX136" s="277"/>
      <c r="FBY136" s="277"/>
      <c r="FBZ136" s="277"/>
      <c r="FCA136" s="277"/>
      <c r="FCB136" s="277"/>
      <c r="FCC136" s="277"/>
      <c r="FCD136" s="277"/>
      <c r="FCE136" s="277"/>
      <c r="FCF136" s="277"/>
      <c r="FCG136" s="277"/>
      <c r="FCH136" s="277"/>
      <c r="FCI136" s="277"/>
      <c r="FCJ136" s="277"/>
      <c r="FCK136" s="277"/>
      <c r="FCL136" s="277"/>
      <c r="FCM136" s="277"/>
      <c r="FCN136" s="277"/>
      <c r="FCO136" s="277"/>
      <c r="FCP136" s="277"/>
      <c r="FCQ136" s="277"/>
      <c r="FCR136" s="277"/>
      <c r="FCS136" s="277"/>
      <c r="FCT136" s="277"/>
      <c r="FCU136" s="277"/>
      <c r="FCV136" s="277"/>
      <c r="FCW136" s="277"/>
      <c r="FCX136" s="277"/>
      <c r="FCY136" s="277"/>
      <c r="FCZ136" s="277"/>
      <c r="FDA136" s="277"/>
      <c r="FDB136" s="277"/>
      <c r="FDC136" s="277"/>
      <c r="FDD136" s="277"/>
      <c r="FDE136" s="277"/>
      <c r="FDF136" s="277"/>
      <c r="FDG136" s="277"/>
      <c r="FDH136" s="277"/>
      <c r="FDI136" s="277"/>
      <c r="FDJ136" s="277"/>
      <c r="FDK136" s="277"/>
      <c r="FDL136" s="277"/>
      <c r="FDM136" s="277"/>
      <c r="FDN136" s="277"/>
      <c r="FDO136" s="277"/>
      <c r="FDP136" s="277"/>
      <c r="FDQ136" s="277"/>
      <c r="FDR136" s="277"/>
      <c r="FDS136" s="277"/>
      <c r="FDT136" s="277"/>
      <c r="FDU136" s="277"/>
      <c r="FDV136" s="277"/>
      <c r="FDW136" s="277"/>
      <c r="FDX136" s="277"/>
      <c r="FDY136" s="277"/>
      <c r="FDZ136" s="277"/>
      <c r="FEA136" s="277"/>
      <c r="FEB136" s="277"/>
      <c r="FEC136" s="277"/>
      <c r="FED136" s="277"/>
      <c r="FEE136" s="277"/>
      <c r="FEF136" s="277"/>
      <c r="FEG136" s="277"/>
      <c r="FEH136" s="277"/>
      <c r="FEI136" s="277"/>
      <c r="FEJ136" s="277"/>
      <c r="FEK136" s="277"/>
      <c r="FEL136" s="277"/>
      <c r="FEM136" s="277"/>
      <c r="FEN136" s="277"/>
      <c r="FEO136" s="277"/>
      <c r="FEP136" s="277"/>
      <c r="FEQ136" s="277"/>
      <c r="FER136" s="277"/>
      <c r="FES136" s="277"/>
      <c r="FET136" s="277"/>
      <c r="FEU136" s="277"/>
      <c r="FEV136" s="277"/>
      <c r="FEW136" s="277"/>
      <c r="FEX136" s="277"/>
      <c r="FEY136" s="277"/>
      <c r="FEZ136" s="277"/>
      <c r="FFA136" s="277"/>
      <c r="FFB136" s="277"/>
      <c r="FFC136" s="277"/>
      <c r="FFD136" s="277"/>
      <c r="FFE136" s="277"/>
      <c r="FFF136" s="277"/>
      <c r="FFG136" s="277"/>
      <c r="FFH136" s="277"/>
      <c r="FFI136" s="277"/>
      <c r="FFJ136" s="277"/>
      <c r="FFK136" s="277"/>
      <c r="FFL136" s="277"/>
      <c r="FFM136" s="277"/>
      <c r="FFN136" s="277"/>
      <c r="FFO136" s="277"/>
      <c r="FFP136" s="277"/>
      <c r="FFQ136" s="277"/>
      <c r="FFR136" s="277"/>
      <c r="FFS136" s="277"/>
      <c r="FFT136" s="277"/>
      <c r="FFU136" s="277"/>
      <c r="FFV136" s="277"/>
      <c r="FFW136" s="277"/>
      <c r="FFX136" s="277"/>
      <c r="FFY136" s="277"/>
      <c r="FFZ136" s="277"/>
      <c r="FGA136" s="277"/>
      <c r="FGB136" s="277"/>
      <c r="FGC136" s="277"/>
      <c r="FGD136" s="277"/>
      <c r="FGE136" s="277"/>
      <c r="FGF136" s="277"/>
      <c r="FGG136" s="277"/>
      <c r="FGH136" s="277"/>
      <c r="FGI136" s="277"/>
      <c r="FGJ136" s="277"/>
      <c r="FGK136" s="277"/>
      <c r="FGL136" s="277"/>
      <c r="FGM136" s="277"/>
      <c r="FGN136" s="277"/>
      <c r="FGO136" s="277"/>
      <c r="FGP136" s="277"/>
      <c r="FGQ136" s="277"/>
      <c r="FGR136" s="277"/>
      <c r="FGS136" s="277"/>
      <c r="FGT136" s="277"/>
      <c r="FGU136" s="277"/>
      <c r="FGV136" s="277"/>
      <c r="FGW136" s="277"/>
      <c r="FGX136" s="277"/>
      <c r="FGY136" s="277"/>
      <c r="FGZ136" s="277"/>
      <c r="FHA136" s="277"/>
      <c r="FHB136" s="277"/>
      <c r="FHC136" s="277"/>
      <c r="FHD136" s="277"/>
      <c r="FHE136" s="277"/>
      <c r="FHF136" s="277"/>
      <c r="FHG136" s="277"/>
      <c r="FHH136" s="277"/>
      <c r="FHI136" s="277"/>
      <c r="FHJ136" s="277"/>
      <c r="FHK136" s="277"/>
      <c r="FHL136" s="277"/>
      <c r="FHM136" s="277"/>
      <c r="FHN136" s="277"/>
      <c r="FHO136" s="277"/>
      <c r="FHP136" s="277"/>
      <c r="FHQ136" s="277"/>
      <c r="FHR136" s="277"/>
      <c r="FHS136" s="277"/>
      <c r="FHT136" s="277"/>
      <c r="FHU136" s="277"/>
      <c r="FHV136" s="277"/>
      <c r="FHW136" s="277"/>
      <c r="FHX136" s="277"/>
      <c r="FHY136" s="277"/>
      <c r="FHZ136" s="277"/>
      <c r="FIA136" s="277"/>
      <c r="FIB136" s="277"/>
      <c r="FIC136" s="277"/>
      <c r="FID136" s="277"/>
      <c r="FIE136" s="277"/>
      <c r="FIF136" s="277"/>
      <c r="FIG136" s="277"/>
      <c r="FIH136" s="277"/>
      <c r="FII136" s="277"/>
      <c r="FIJ136" s="277"/>
      <c r="FIK136" s="277"/>
      <c r="FIL136" s="277"/>
      <c r="FIM136" s="277"/>
      <c r="FIN136" s="277"/>
      <c r="FIO136" s="277"/>
      <c r="FIP136" s="277"/>
      <c r="FIQ136" s="277"/>
      <c r="FIR136" s="277"/>
      <c r="FIS136" s="277"/>
      <c r="FIT136" s="277"/>
      <c r="FIU136" s="277"/>
      <c r="FIV136" s="277"/>
      <c r="FIW136" s="277"/>
      <c r="FIX136" s="277"/>
      <c r="FIY136" s="277"/>
      <c r="FIZ136" s="277"/>
      <c r="FJA136" s="277"/>
      <c r="FJB136" s="277"/>
      <c r="FJC136" s="277"/>
      <c r="FJD136" s="277"/>
      <c r="FJE136" s="277"/>
      <c r="FJF136" s="277"/>
      <c r="FJG136" s="277"/>
      <c r="FJH136" s="277"/>
      <c r="FJI136" s="277"/>
      <c r="FJJ136" s="277"/>
      <c r="FJK136" s="277"/>
      <c r="FJL136" s="277"/>
      <c r="FJM136" s="277"/>
      <c r="FJN136" s="277"/>
      <c r="FJO136" s="277"/>
      <c r="FJP136" s="277"/>
      <c r="FJQ136" s="277"/>
      <c r="FJR136" s="277"/>
      <c r="FJS136" s="277"/>
      <c r="FJT136" s="277"/>
      <c r="FJU136" s="277"/>
      <c r="FJV136" s="277"/>
      <c r="FJW136" s="277"/>
      <c r="FJX136" s="277"/>
      <c r="FJY136" s="277"/>
      <c r="FJZ136" s="277"/>
      <c r="FKA136" s="277"/>
      <c r="FKB136" s="277"/>
      <c r="FKC136" s="277"/>
      <c r="FKD136" s="277"/>
      <c r="FKE136" s="277"/>
      <c r="FKF136" s="277"/>
      <c r="FKG136" s="277"/>
      <c r="FKH136" s="277"/>
      <c r="FKI136" s="277"/>
      <c r="FKJ136" s="277"/>
      <c r="FKK136" s="277"/>
      <c r="FKL136" s="277"/>
      <c r="FKM136" s="277"/>
      <c r="FKN136" s="277"/>
      <c r="FKO136" s="277"/>
      <c r="FKP136" s="277"/>
      <c r="FKQ136" s="277"/>
      <c r="FKR136" s="277"/>
      <c r="FKS136" s="277"/>
      <c r="FKT136" s="277"/>
      <c r="FKU136" s="277"/>
      <c r="FKV136" s="277"/>
      <c r="FKW136" s="277"/>
      <c r="FKX136" s="277"/>
      <c r="FKY136" s="277"/>
      <c r="FKZ136" s="277"/>
      <c r="FLA136" s="277"/>
      <c r="FLB136" s="277"/>
      <c r="FLC136" s="277"/>
      <c r="FLD136" s="277"/>
      <c r="FLE136" s="277"/>
      <c r="FLF136" s="277"/>
      <c r="FLG136" s="277"/>
      <c r="FLH136" s="277"/>
      <c r="FLI136" s="277"/>
      <c r="FLJ136" s="277"/>
      <c r="FLK136" s="277"/>
      <c r="FLL136" s="277"/>
      <c r="FLM136" s="277"/>
      <c r="FLN136" s="277"/>
      <c r="FLO136" s="277"/>
      <c r="FLP136" s="277"/>
      <c r="FLQ136" s="277"/>
      <c r="FLR136" s="277"/>
      <c r="FLS136" s="277"/>
      <c r="FLT136" s="277"/>
      <c r="FLU136" s="277"/>
      <c r="FLV136" s="277"/>
      <c r="FLW136" s="277"/>
      <c r="FLX136" s="277"/>
      <c r="FLY136" s="277"/>
      <c r="FLZ136" s="277"/>
      <c r="FMA136" s="277"/>
      <c r="FMB136" s="277"/>
      <c r="FMC136" s="277"/>
      <c r="FMD136" s="277"/>
      <c r="FME136" s="277"/>
      <c r="FMF136" s="277"/>
      <c r="FMG136" s="277"/>
      <c r="FMH136" s="277"/>
      <c r="FMI136" s="277"/>
      <c r="FMJ136" s="277"/>
      <c r="FMK136" s="277"/>
      <c r="FML136" s="277"/>
      <c r="FMM136" s="277"/>
      <c r="FMN136" s="277"/>
      <c r="FMO136" s="277"/>
      <c r="FMP136" s="277"/>
      <c r="FMQ136" s="277"/>
      <c r="FMR136" s="277"/>
      <c r="FMS136" s="277"/>
      <c r="FMT136" s="277"/>
      <c r="FMU136" s="277"/>
      <c r="FMV136" s="277"/>
      <c r="FMW136" s="277"/>
      <c r="FMX136" s="277"/>
      <c r="FMY136" s="277"/>
      <c r="FMZ136" s="277"/>
      <c r="FNA136" s="277"/>
      <c r="FNB136" s="277"/>
      <c r="FNC136" s="277"/>
      <c r="FND136" s="277"/>
      <c r="FNE136" s="277"/>
      <c r="FNF136" s="277"/>
      <c r="FNG136" s="277"/>
      <c r="FNH136" s="277"/>
      <c r="FNI136" s="277"/>
      <c r="FNJ136" s="277"/>
      <c r="FNK136" s="277"/>
      <c r="FNL136" s="277"/>
      <c r="FNM136" s="277"/>
      <c r="FNN136" s="277"/>
      <c r="FNO136" s="277"/>
      <c r="FNP136" s="277"/>
      <c r="FNQ136" s="277"/>
      <c r="FNR136" s="277"/>
      <c r="FNS136" s="277"/>
      <c r="FNT136" s="277"/>
      <c r="FNU136" s="277"/>
      <c r="FNV136" s="277"/>
      <c r="FNW136" s="277"/>
      <c r="FNX136" s="277"/>
      <c r="FNY136" s="277"/>
      <c r="FNZ136" s="277"/>
      <c r="FOA136" s="277"/>
      <c r="FOB136" s="277"/>
      <c r="FOC136" s="277"/>
      <c r="FOD136" s="277"/>
      <c r="FOE136" s="277"/>
      <c r="FOF136" s="277"/>
      <c r="FOG136" s="277"/>
      <c r="FOH136" s="277"/>
      <c r="FOI136" s="277"/>
      <c r="FOJ136" s="277"/>
      <c r="FOK136" s="277"/>
      <c r="FOL136" s="277"/>
      <c r="FOM136" s="277"/>
      <c r="FON136" s="277"/>
      <c r="FOO136" s="277"/>
      <c r="FOP136" s="277"/>
      <c r="FOQ136" s="277"/>
      <c r="FOR136" s="277"/>
      <c r="FOS136" s="277"/>
      <c r="FOT136" s="277"/>
      <c r="FOU136" s="277"/>
      <c r="FOV136" s="277"/>
      <c r="FOW136" s="277"/>
      <c r="FOX136" s="277"/>
      <c r="FOY136" s="277"/>
      <c r="FOZ136" s="277"/>
      <c r="FPA136" s="277"/>
      <c r="FPB136" s="277"/>
      <c r="FPC136" s="277"/>
      <c r="FPD136" s="277"/>
      <c r="FPE136" s="277"/>
      <c r="FPF136" s="277"/>
      <c r="FPG136" s="277"/>
      <c r="FPH136" s="277"/>
      <c r="FPI136" s="277"/>
      <c r="FPJ136" s="277"/>
      <c r="FPK136" s="277"/>
      <c r="FPL136" s="277"/>
      <c r="FPM136" s="277"/>
      <c r="FPN136" s="277"/>
      <c r="FPO136" s="277"/>
      <c r="FPP136" s="277"/>
      <c r="FPQ136" s="277"/>
      <c r="FPR136" s="277"/>
      <c r="FPS136" s="277"/>
      <c r="FPT136" s="277"/>
      <c r="FPU136" s="277"/>
      <c r="FPV136" s="277"/>
      <c r="FPW136" s="277"/>
      <c r="FPX136" s="277"/>
      <c r="FPY136" s="277"/>
      <c r="FPZ136" s="277"/>
      <c r="FQA136" s="277"/>
      <c r="FQB136" s="277"/>
      <c r="FQC136" s="277"/>
      <c r="FQD136" s="277"/>
      <c r="FQE136" s="277"/>
      <c r="FQF136" s="277"/>
      <c r="FQG136" s="277"/>
      <c r="FQH136" s="277"/>
      <c r="FQI136" s="277"/>
      <c r="FQJ136" s="277"/>
      <c r="FQK136" s="277"/>
      <c r="FQL136" s="277"/>
      <c r="FQM136" s="277"/>
      <c r="FQN136" s="277"/>
      <c r="FQO136" s="277"/>
      <c r="FQP136" s="277"/>
      <c r="FQQ136" s="277"/>
      <c r="FQR136" s="277"/>
      <c r="FQS136" s="277"/>
      <c r="FQT136" s="277"/>
      <c r="FQU136" s="277"/>
      <c r="FQV136" s="277"/>
      <c r="FQW136" s="277"/>
      <c r="FQX136" s="277"/>
      <c r="FQY136" s="277"/>
      <c r="FQZ136" s="277"/>
      <c r="FRA136" s="277"/>
      <c r="FRB136" s="277"/>
      <c r="FRC136" s="277"/>
      <c r="FRD136" s="277"/>
      <c r="FRE136" s="277"/>
      <c r="FRF136" s="277"/>
      <c r="FRG136" s="277"/>
      <c r="FRH136" s="277"/>
      <c r="FRI136" s="277"/>
      <c r="FRJ136" s="277"/>
      <c r="FRK136" s="277"/>
      <c r="FRL136" s="277"/>
      <c r="FRM136" s="277"/>
      <c r="FRN136" s="277"/>
      <c r="FRO136" s="277"/>
      <c r="FRP136" s="277"/>
      <c r="FRQ136" s="277"/>
      <c r="FRR136" s="277"/>
      <c r="FRS136" s="277"/>
      <c r="FRT136" s="277"/>
      <c r="FRU136" s="277"/>
      <c r="FRV136" s="277"/>
      <c r="FRW136" s="277"/>
      <c r="FRX136" s="277"/>
      <c r="FRY136" s="277"/>
      <c r="FRZ136" s="277"/>
      <c r="FSA136" s="277"/>
      <c r="FSB136" s="277"/>
      <c r="FSC136" s="277"/>
      <c r="FSD136" s="277"/>
      <c r="FSE136" s="277"/>
      <c r="FSF136" s="277"/>
      <c r="FSG136" s="277"/>
      <c r="FSH136" s="277"/>
      <c r="FSI136" s="277"/>
      <c r="FSJ136" s="277"/>
      <c r="FSK136" s="277"/>
      <c r="FSL136" s="277"/>
      <c r="FSM136" s="277"/>
      <c r="FSN136" s="277"/>
      <c r="FSO136" s="277"/>
      <c r="FSP136" s="277"/>
      <c r="FSQ136" s="277"/>
      <c r="FSR136" s="277"/>
      <c r="FSS136" s="277"/>
      <c r="FST136" s="277"/>
      <c r="FSU136" s="277"/>
      <c r="FSV136" s="277"/>
      <c r="FSW136" s="277"/>
      <c r="FSX136" s="277"/>
      <c r="FSY136" s="277"/>
      <c r="FSZ136" s="277"/>
      <c r="FTA136" s="277"/>
      <c r="FTB136" s="277"/>
      <c r="FTC136" s="277"/>
      <c r="FTD136" s="277"/>
      <c r="FTE136" s="277"/>
      <c r="FTF136" s="277"/>
      <c r="FTG136" s="277"/>
      <c r="FTH136" s="277"/>
      <c r="FTI136" s="277"/>
      <c r="FTJ136" s="277"/>
      <c r="FTK136" s="277"/>
      <c r="FTL136" s="277"/>
      <c r="FTM136" s="277"/>
      <c r="FTN136" s="277"/>
      <c r="FTO136" s="277"/>
      <c r="FTP136" s="277"/>
      <c r="FTQ136" s="277"/>
      <c r="FTR136" s="277"/>
      <c r="FTS136" s="277"/>
      <c r="FTT136" s="277"/>
      <c r="FTU136" s="277"/>
      <c r="FTV136" s="277"/>
      <c r="FTW136" s="277"/>
      <c r="FTX136" s="277"/>
      <c r="FTY136" s="277"/>
      <c r="FTZ136" s="277"/>
      <c r="FUA136" s="277"/>
      <c r="FUB136" s="277"/>
      <c r="FUC136" s="277"/>
      <c r="FUD136" s="277"/>
      <c r="FUE136" s="277"/>
      <c r="FUF136" s="277"/>
      <c r="FUG136" s="277"/>
      <c r="FUH136" s="277"/>
      <c r="FUI136" s="277"/>
      <c r="FUJ136" s="277"/>
      <c r="FUK136" s="277"/>
      <c r="FUL136" s="277"/>
      <c r="FUM136" s="277"/>
      <c r="FUN136" s="277"/>
      <c r="FUO136" s="277"/>
      <c r="FUP136" s="277"/>
      <c r="FUQ136" s="277"/>
      <c r="FUR136" s="277"/>
      <c r="FUS136" s="277"/>
      <c r="FUT136" s="277"/>
      <c r="FUU136" s="277"/>
      <c r="FUV136" s="277"/>
      <c r="FUW136" s="277"/>
      <c r="FUX136" s="277"/>
      <c r="FUY136" s="277"/>
      <c r="FUZ136" s="277"/>
      <c r="FVA136" s="277"/>
      <c r="FVB136" s="277"/>
      <c r="FVC136" s="277"/>
      <c r="FVD136" s="277"/>
      <c r="FVE136" s="277"/>
      <c r="FVF136" s="277"/>
      <c r="FVG136" s="277"/>
      <c r="FVH136" s="277"/>
      <c r="FVI136" s="277"/>
      <c r="FVJ136" s="277"/>
      <c r="FVK136" s="277"/>
      <c r="FVL136" s="277"/>
      <c r="FVM136" s="277"/>
      <c r="FVN136" s="277"/>
      <c r="FVO136" s="277"/>
      <c r="FVP136" s="277"/>
      <c r="FVQ136" s="277"/>
      <c r="FVR136" s="277"/>
      <c r="FVS136" s="277"/>
      <c r="FVT136" s="277"/>
      <c r="FVU136" s="277"/>
      <c r="FVV136" s="277"/>
      <c r="FVW136" s="277"/>
      <c r="FVX136" s="277"/>
      <c r="FVY136" s="277"/>
      <c r="FVZ136" s="277"/>
      <c r="FWA136" s="277"/>
      <c r="FWB136" s="277"/>
      <c r="FWC136" s="277"/>
      <c r="FWD136" s="277"/>
      <c r="FWE136" s="277"/>
      <c r="FWF136" s="277"/>
      <c r="FWG136" s="277"/>
      <c r="FWH136" s="277"/>
      <c r="FWI136" s="277"/>
      <c r="FWJ136" s="277"/>
      <c r="FWK136" s="277"/>
      <c r="FWL136" s="277"/>
      <c r="FWM136" s="277"/>
      <c r="FWN136" s="277"/>
      <c r="FWO136" s="277"/>
      <c r="FWP136" s="277"/>
      <c r="FWQ136" s="277"/>
      <c r="FWR136" s="277"/>
      <c r="FWS136" s="277"/>
      <c r="FWT136" s="277"/>
      <c r="FWU136" s="277"/>
      <c r="FWV136" s="277"/>
      <c r="FWW136" s="277"/>
      <c r="FWX136" s="277"/>
      <c r="FWY136" s="277"/>
      <c r="FWZ136" s="277"/>
      <c r="FXA136" s="277"/>
      <c r="FXB136" s="277"/>
      <c r="FXC136" s="277"/>
      <c r="FXD136" s="277"/>
      <c r="FXE136" s="277"/>
      <c r="FXF136" s="277"/>
      <c r="FXG136" s="277"/>
      <c r="FXH136" s="277"/>
      <c r="FXI136" s="277"/>
      <c r="FXJ136" s="277"/>
      <c r="FXK136" s="277"/>
      <c r="FXL136" s="277"/>
      <c r="FXM136" s="277"/>
      <c r="FXN136" s="277"/>
      <c r="FXO136" s="277"/>
      <c r="FXP136" s="277"/>
      <c r="FXQ136" s="277"/>
      <c r="FXR136" s="277"/>
      <c r="FXS136" s="277"/>
      <c r="FXT136" s="277"/>
      <c r="FXU136" s="277"/>
      <c r="FXV136" s="277"/>
      <c r="FXW136" s="277"/>
      <c r="FXX136" s="277"/>
      <c r="FXY136" s="277"/>
      <c r="FXZ136" s="277"/>
      <c r="FYA136" s="277"/>
      <c r="FYB136" s="277"/>
      <c r="FYC136" s="277"/>
      <c r="FYD136" s="277"/>
      <c r="FYE136" s="277"/>
      <c r="FYF136" s="277"/>
      <c r="FYG136" s="277"/>
      <c r="FYH136" s="277"/>
      <c r="FYI136" s="277"/>
      <c r="FYJ136" s="277"/>
      <c r="FYK136" s="277"/>
      <c r="FYL136" s="277"/>
      <c r="FYM136" s="277"/>
      <c r="FYN136" s="277"/>
      <c r="FYO136" s="277"/>
      <c r="FYP136" s="277"/>
      <c r="FYQ136" s="277"/>
      <c r="FYR136" s="277"/>
      <c r="FYS136" s="277"/>
      <c r="FYT136" s="277"/>
      <c r="FYU136" s="277"/>
      <c r="FYV136" s="277"/>
      <c r="FYW136" s="277"/>
      <c r="FYX136" s="277"/>
      <c r="FYY136" s="277"/>
      <c r="FYZ136" s="277"/>
      <c r="FZA136" s="277"/>
      <c r="FZB136" s="277"/>
      <c r="FZC136" s="277"/>
      <c r="FZD136" s="277"/>
      <c r="FZE136" s="277"/>
      <c r="FZF136" s="277"/>
      <c r="FZG136" s="277"/>
      <c r="FZH136" s="277"/>
      <c r="FZI136" s="277"/>
      <c r="FZJ136" s="277"/>
      <c r="FZK136" s="277"/>
      <c r="FZL136" s="277"/>
      <c r="FZM136" s="277"/>
      <c r="FZN136" s="277"/>
      <c r="FZO136" s="277"/>
      <c r="FZP136" s="277"/>
      <c r="FZQ136" s="277"/>
      <c r="FZR136" s="277"/>
      <c r="FZS136" s="277"/>
      <c r="FZT136" s="277"/>
      <c r="FZU136" s="277"/>
      <c r="FZV136" s="277"/>
      <c r="FZW136" s="277"/>
      <c r="FZX136" s="277"/>
      <c r="FZY136" s="277"/>
      <c r="FZZ136" s="277"/>
      <c r="GAA136" s="277"/>
      <c r="GAB136" s="277"/>
      <c r="GAC136" s="277"/>
      <c r="GAD136" s="277"/>
      <c r="GAE136" s="277"/>
      <c r="GAF136" s="277"/>
      <c r="GAG136" s="277"/>
      <c r="GAH136" s="277"/>
      <c r="GAI136" s="277"/>
      <c r="GAJ136" s="277"/>
      <c r="GAK136" s="277"/>
      <c r="GAL136" s="277"/>
      <c r="GAM136" s="277"/>
      <c r="GAN136" s="277"/>
      <c r="GAO136" s="277"/>
      <c r="GAP136" s="277"/>
      <c r="GAQ136" s="277"/>
      <c r="GAR136" s="277"/>
      <c r="GAS136" s="277"/>
      <c r="GAT136" s="277"/>
      <c r="GAU136" s="277"/>
      <c r="GAV136" s="277"/>
      <c r="GAW136" s="277"/>
      <c r="GAX136" s="277"/>
      <c r="GAY136" s="277"/>
      <c r="GAZ136" s="277"/>
      <c r="GBA136" s="277"/>
      <c r="GBB136" s="277"/>
      <c r="GBC136" s="277"/>
      <c r="GBD136" s="277"/>
      <c r="GBE136" s="277"/>
      <c r="GBF136" s="277"/>
      <c r="GBG136" s="277"/>
      <c r="GBH136" s="277"/>
      <c r="GBI136" s="277"/>
      <c r="GBJ136" s="277"/>
      <c r="GBK136" s="277"/>
      <c r="GBL136" s="277"/>
      <c r="GBM136" s="277"/>
      <c r="GBN136" s="277"/>
      <c r="GBO136" s="277"/>
      <c r="GBP136" s="277"/>
      <c r="GBQ136" s="277"/>
      <c r="GBR136" s="277"/>
      <c r="GBS136" s="277"/>
      <c r="GBT136" s="277"/>
      <c r="GBU136" s="277"/>
      <c r="GBV136" s="277"/>
      <c r="GBW136" s="277"/>
      <c r="GBX136" s="277"/>
      <c r="GBY136" s="277"/>
      <c r="GBZ136" s="277"/>
      <c r="GCA136" s="277"/>
      <c r="GCB136" s="277"/>
      <c r="GCC136" s="277"/>
      <c r="GCD136" s="277"/>
      <c r="GCE136" s="277"/>
      <c r="GCF136" s="277"/>
      <c r="GCG136" s="277"/>
      <c r="GCH136" s="277"/>
      <c r="GCI136" s="277"/>
      <c r="GCJ136" s="277"/>
      <c r="GCK136" s="277"/>
      <c r="GCL136" s="277"/>
      <c r="GCM136" s="277"/>
      <c r="GCN136" s="277"/>
      <c r="GCO136" s="277"/>
      <c r="GCP136" s="277"/>
      <c r="GCQ136" s="277"/>
      <c r="GCR136" s="277"/>
      <c r="GCS136" s="277"/>
      <c r="GCT136" s="277"/>
      <c r="GCU136" s="277"/>
      <c r="GCV136" s="277"/>
      <c r="GCW136" s="277"/>
      <c r="GCX136" s="277"/>
      <c r="GCY136" s="277"/>
      <c r="GCZ136" s="277"/>
      <c r="GDA136" s="277"/>
      <c r="GDB136" s="277"/>
      <c r="GDC136" s="277"/>
      <c r="GDD136" s="277"/>
      <c r="GDE136" s="277"/>
      <c r="GDF136" s="277"/>
      <c r="GDG136" s="277"/>
      <c r="GDH136" s="277"/>
      <c r="GDI136" s="277"/>
      <c r="GDJ136" s="277"/>
      <c r="GDK136" s="277"/>
      <c r="GDL136" s="277"/>
      <c r="GDM136" s="277"/>
      <c r="GDN136" s="277"/>
      <c r="GDO136" s="277"/>
      <c r="GDP136" s="277"/>
      <c r="GDQ136" s="277"/>
      <c r="GDR136" s="277"/>
      <c r="GDS136" s="277"/>
      <c r="GDT136" s="277"/>
      <c r="GDU136" s="277"/>
      <c r="GDV136" s="277"/>
      <c r="GDW136" s="277"/>
      <c r="GDX136" s="277"/>
      <c r="GDY136" s="277"/>
      <c r="GDZ136" s="277"/>
      <c r="GEA136" s="277"/>
      <c r="GEB136" s="277"/>
      <c r="GEC136" s="277"/>
      <c r="GED136" s="277"/>
      <c r="GEE136" s="277"/>
      <c r="GEF136" s="277"/>
      <c r="GEG136" s="277"/>
      <c r="GEH136" s="277"/>
      <c r="GEI136" s="277"/>
      <c r="GEJ136" s="277"/>
      <c r="GEK136" s="277"/>
      <c r="GEL136" s="277"/>
      <c r="GEM136" s="277"/>
      <c r="GEN136" s="277"/>
      <c r="GEO136" s="277"/>
      <c r="GEP136" s="277"/>
      <c r="GEQ136" s="277"/>
      <c r="GER136" s="277"/>
      <c r="GES136" s="277"/>
      <c r="GET136" s="277"/>
      <c r="GEU136" s="277"/>
      <c r="GEV136" s="277"/>
      <c r="GEW136" s="277"/>
      <c r="GEX136" s="277"/>
      <c r="GEY136" s="277"/>
      <c r="GEZ136" s="277"/>
      <c r="GFA136" s="277"/>
      <c r="GFB136" s="277"/>
      <c r="GFC136" s="277"/>
      <c r="GFD136" s="277"/>
      <c r="GFE136" s="277"/>
      <c r="GFF136" s="277"/>
      <c r="GFG136" s="277"/>
      <c r="GFH136" s="277"/>
      <c r="GFI136" s="277"/>
      <c r="GFJ136" s="277"/>
      <c r="GFK136" s="277"/>
      <c r="GFL136" s="277"/>
      <c r="GFM136" s="277"/>
      <c r="GFN136" s="277"/>
      <c r="GFO136" s="277"/>
      <c r="GFP136" s="277"/>
      <c r="GFQ136" s="277"/>
      <c r="GFR136" s="277"/>
      <c r="GFS136" s="277"/>
      <c r="GFT136" s="277"/>
      <c r="GFU136" s="277"/>
      <c r="GFV136" s="277"/>
      <c r="GFW136" s="277"/>
      <c r="GFX136" s="277"/>
      <c r="GFY136" s="277"/>
      <c r="GFZ136" s="277"/>
      <c r="GGA136" s="277"/>
      <c r="GGB136" s="277"/>
      <c r="GGC136" s="277"/>
      <c r="GGD136" s="277"/>
      <c r="GGE136" s="277"/>
      <c r="GGF136" s="277"/>
      <c r="GGG136" s="277"/>
      <c r="GGH136" s="277"/>
      <c r="GGI136" s="277"/>
      <c r="GGJ136" s="277"/>
      <c r="GGK136" s="277"/>
      <c r="GGL136" s="277"/>
      <c r="GGM136" s="277"/>
      <c r="GGN136" s="277"/>
      <c r="GGO136" s="277"/>
      <c r="GGP136" s="277"/>
      <c r="GGQ136" s="277"/>
      <c r="GGR136" s="277"/>
      <c r="GGS136" s="277"/>
      <c r="GGT136" s="277"/>
      <c r="GGU136" s="277"/>
      <c r="GGV136" s="277"/>
      <c r="GGW136" s="277"/>
      <c r="GGX136" s="277"/>
      <c r="GGY136" s="277"/>
      <c r="GGZ136" s="277"/>
      <c r="GHA136" s="277"/>
      <c r="GHB136" s="277"/>
      <c r="GHC136" s="277"/>
      <c r="GHD136" s="277"/>
      <c r="GHE136" s="277"/>
      <c r="GHF136" s="277"/>
      <c r="GHG136" s="277"/>
      <c r="GHH136" s="277"/>
      <c r="GHI136" s="277"/>
      <c r="GHJ136" s="277"/>
      <c r="GHK136" s="277"/>
      <c r="GHL136" s="277"/>
      <c r="GHM136" s="277"/>
      <c r="GHN136" s="277"/>
      <c r="GHO136" s="277"/>
      <c r="GHP136" s="277"/>
      <c r="GHQ136" s="277"/>
      <c r="GHR136" s="277"/>
      <c r="GHS136" s="277"/>
      <c r="GHT136" s="277"/>
      <c r="GHU136" s="277"/>
      <c r="GHV136" s="277"/>
      <c r="GHW136" s="277"/>
      <c r="GHX136" s="277"/>
      <c r="GHY136" s="277"/>
      <c r="GHZ136" s="277"/>
      <c r="GIA136" s="277"/>
      <c r="GIB136" s="277"/>
      <c r="GIC136" s="277"/>
      <c r="GID136" s="277"/>
      <c r="GIE136" s="277"/>
      <c r="GIF136" s="277"/>
      <c r="GIG136" s="277"/>
      <c r="GIH136" s="277"/>
      <c r="GII136" s="277"/>
      <c r="GIJ136" s="277"/>
      <c r="GIK136" s="277"/>
      <c r="GIL136" s="277"/>
      <c r="GIM136" s="277"/>
      <c r="GIN136" s="277"/>
      <c r="GIO136" s="277"/>
      <c r="GIP136" s="277"/>
      <c r="GIQ136" s="277"/>
      <c r="GIR136" s="277"/>
      <c r="GIS136" s="277"/>
      <c r="GIT136" s="277"/>
      <c r="GIU136" s="277"/>
      <c r="GIV136" s="277"/>
      <c r="GIW136" s="277"/>
      <c r="GIX136" s="277"/>
      <c r="GIY136" s="277"/>
      <c r="GIZ136" s="277"/>
      <c r="GJA136" s="277"/>
      <c r="GJB136" s="277"/>
      <c r="GJC136" s="277"/>
      <c r="GJD136" s="277"/>
      <c r="GJE136" s="277"/>
      <c r="GJF136" s="277"/>
      <c r="GJG136" s="277"/>
      <c r="GJH136" s="277"/>
      <c r="GJI136" s="277"/>
      <c r="GJJ136" s="277"/>
      <c r="GJK136" s="277"/>
      <c r="GJL136" s="277"/>
      <c r="GJM136" s="277"/>
      <c r="GJN136" s="277"/>
      <c r="GJO136" s="277"/>
      <c r="GJP136" s="277"/>
      <c r="GJQ136" s="277"/>
      <c r="GJR136" s="277"/>
      <c r="GJS136" s="277"/>
      <c r="GJT136" s="277"/>
      <c r="GJU136" s="277"/>
      <c r="GJV136" s="277"/>
      <c r="GJW136" s="277"/>
      <c r="GJX136" s="277"/>
      <c r="GJY136" s="277"/>
      <c r="GJZ136" s="277"/>
      <c r="GKA136" s="277"/>
      <c r="GKB136" s="277"/>
      <c r="GKC136" s="277"/>
      <c r="GKD136" s="277"/>
      <c r="GKE136" s="277"/>
      <c r="GKF136" s="277"/>
      <c r="GKG136" s="277"/>
      <c r="GKH136" s="277"/>
      <c r="GKI136" s="277"/>
      <c r="GKJ136" s="277"/>
      <c r="GKK136" s="277"/>
      <c r="GKL136" s="277"/>
      <c r="GKM136" s="277"/>
      <c r="GKN136" s="277"/>
      <c r="GKO136" s="277"/>
      <c r="GKP136" s="277"/>
      <c r="GKQ136" s="277"/>
      <c r="GKR136" s="277"/>
      <c r="GKS136" s="277"/>
      <c r="GKT136" s="277"/>
      <c r="GKU136" s="277"/>
      <c r="GKV136" s="277"/>
      <c r="GKW136" s="277"/>
      <c r="GKX136" s="277"/>
      <c r="GKY136" s="277"/>
      <c r="GKZ136" s="277"/>
      <c r="GLA136" s="277"/>
      <c r="GLB136" s="277"/>
      <c r="GLC136" s="277"/>
      <c r="GLD136" s="277"/>
      <c r="GLE136" s="277"/>
      <c r="GLF136" s="277"/>
      <c r="GLG136" s="277"/>
      <c r="GLH136" s="277"/>
      <c r="GLI136" s="277"/>
      <c r="GLJ136" s="277"/>
      <c r="GLK136" s="277"/>
      <c r="GLL136" s="277"/>
      <c r="GLM136" s="277"/>
      <c r="GLN136" s="277"/>
      <c r="GLO136" s="277"/>
      <c r="GLP136" s="277"/>
      <c r="GLQ136" s="277"/>
      <c r="GLR136" s="277"/>
      <c r="GLS136" s="277"/>
      <c r="GLT136" s="277"/>
      <c r="GLU136" s="277"/>
      <c r="GLV136" s="277"/>
      <c r="GLW136" s="277"/>
      <c r="GLX136" s="277"/>
      <c r="GLY136" s="277"/>
      <c r="GLZ136" s="277"/>
      <c r="GMA136" s="277"/>
      <c r="GMB136" s="277"/>
      <c r="GMC136" s="277"/>
      <c r="GMD136" s="277"/>
      <c r="GME136" s="277"/>
      <c r="GMF136" s="277"/>
      <c r="GMG136" s="277"/>
      <c r="GMH136" s="277"/>
      <c r="GMI136" s="277"/>
      <c r="GMJ136" s="277"/>
      <c r="GMK136" s="277"/>
      <c r="GML136" s="277"/>
      <c r="GMM136" s="277"/>
      <c r="GMN136" s="277"/>
      <c r="GMO136" s="277"/>
      <c r="GMP136" s="277"/>
      <c r="GMQ136" s="277"/>
      <c r="GMR136" s="277"/>
      <c r="GMS136" s="277"/>
      <c r="GMT136" s="277"/>
      <c r="GMU136" s="277"/>
      <c r="GMV136" s="277"/>
      <c r="GMW136" s="277"/>
      <c r="GMX136" s="277"/>
      <c r="GMY136" s="277"/>
      <c r="GMZ136" s="277"/>
      <c r="GNA136" s="277"/>
      <c r="GNB136" s="277"/>
      <c r="GNC136" s="277"/>
      <c r="GND136" s="277"/>
      <c r="GNE136" s="277"/>
      <c r="GNF136" s="277"/>
      <c r="GNG136" s="277"/>
      <c r="GNH136" s="277"/>
      <c r="GNI136" s="277"/>
      <c r="GNJ136" s="277"/>
      <c r="GNK136" s="277"/>
      <c r="GNL136" s="277"/>
      <c r="GNM136" s="277"/>
      <c r="GNN136" s="277"/>
      <c r="GNO136" s="277"/>
      <c r="GNP136" s="277"/>
      <c r="GNQ136" s="277"/>
      <c r="GNR136" s="277"/>
      <c r="GNS136" s="277"/>
      <c r="GNT136" s="277"/>
      <c r="GNU136" s="277"/>
      <c r="GNV136" s="277"/>
      <c r="GNW136" s="277"/>
      <c r="GNX136" s="277"/>
      <c r="GNY136" s="277"/>
      <c r="GNZ136" s="277"/>
      <c r="GOA136" s="277"/>
      <c r="GOB136" s="277"/>
      <c r="GOC136" s="277"/>
      <c r="GOD136" s="277"/>
      <c r="GOE136" s="277"/>
      <c r="GOF136" s="277"/>
      <c r="GOG136" s="277"/>
      <c r="GOH136" s="277"/>
      <c r="GOI136" s="277"/>
      <c r="GOJ136" s="277"/>
      <c r="GOK136" s="277"/>
      <c r="GOL136" s="277"/>
      <c r="GOM136" s="277"/>
      <c r="GON136" s="277"/>
      <c r="GOO136" s="277"/>
      <c r="GOP136" s="277"/>
      <c r="GOQ136" s="277"/>
      <c r="GOR136" s="277"/>
      <c r="GOS136" s="277"/>
      <c r="GOT136" s="277"/>
      <c r="GOU136" s="277"/>
      <c r="GOV136" s="277"/>
      <c r="GOW136" s="277"/>
      <c r="GOX136" s="277"/>
      <c r="GOY136" s="277"/>
      <c r="GOZ136" s="277"/>
      <c r="GPA136" s="277"/>
      <c r="GPB136" s="277"/>
      <c r="GPC136" s="277"/>
      <c r="GPD136" s="277"/>
      <c r="GPE136" s="277"/>
      <c r="GPF136" s="277"/>
      <c r="GPG136" s="277"/>
      <c r="GPH136" s="277"/>
      <c r="GPI136" s="277"/>
      <c r="GPJ136" s="277"/>
      <c r="GPK136" s="277"/>
      <c r="GPL136" s="277"/>
      <c r="GPM136" s="277"/>
      <c r="GPN136" s="277"/>
      <c r="GPO136" s="277"/>
      <c r="GPP136" s="277"/>
      <c r="GPQ136" s="277"/>
      <c r="GPR136" s="277"/>
      <c r="GPS136" s="277"/>
      <c r="GPT136" s="277"/>
      <c r="GPU136" s="277"/>
      <c r="GPV136" s="277"/>
      <c r="GPW136" s="277"/>
      <c r="GPX136" s="277"/>
      <c r="GPY136" s="277"/>
      <c r="GPZ136" s="277"/>
      <c r="GQA136" s="277"/>
      <c r="GQB136" s="277"/>
      <c r="GQC136" s="277"/>
      <c r="GQD136" s="277"/>
      <c r="GQE136" s="277"/>
      <c r="GQF136" s="277"/>
      <c r="GQG136" s="277"/>
      <c r="GQH136" s="277"/>
      <c r="GQI136" s="277"/>
      <c r="GQJ136" s="277"/>
      <c r="GQK136" s="277"/>
      <c r="GQL136" s="277"/>
      <c r="GQM136" s="277"/>
      <c r="GQN136" s="277"/>
      <c r="GQO136" s="277"/>
      <c r="GQP136" s="277"/>
      <c r="GQQ136" s="277"/>
      <c r="GQR136" s="277"/>
      <c r="GQS136" s="277"/>
      <c r="GQT136" s="277"/>
      <c r="GQU136" s="277"/>
      <c r="GQV136" s="277"/>
      <c r="GQW136" s="277"/>
      <c r="GQX136" s="277"/>
      <c r="GQY136" s="277"/>
      <c r="GQZ136" s="277"/>
      <c r="GRA136" s="277"/>
      <c r="GRB136" s="277"/>
      <c r="GRC136" s="277"/>
      <c r="GRD136" s="277"/>
      <c r="GRE136" s="277"/>
      <c r="GRF136" s="277"/>
      <c r="GRG136" s="277"/>
      <c r="GRH136" s="277"/>
      <c r="GRI136" s="277"/>
      <c r="GRJ136" s="277"/>
      <c r="GRK136" s="277"/>
      <c r="GRL136" s="277"/>
      <c r="GRM136" s="277"/>
      <c r="GRN136" s="277"/>
      <c r="GRO136" s="277"/>
      <c r="GRP136" s="277"/>
      <c r="GRQ136" s="277"/>
      <c r="GRR136" s="277"/>
      <c r="GRS136" s="277"/>
      <c r="GRT136" s="277"/>
      <c r="GRU136" s="277"/>
      <c r="GRV136" s="277"/>
      <c r="GRW136" s="277"/>
      <c r="GRX136" s="277"/>
      <c r="GRY136" s="277"/>
      <c r="GRZ136" s="277"/>
      <c r="GSA136" s="277"/>
      <c r="GSB136" s="277"/>
      <c r="GSC136" s="277"/>
      <c r="GSD136" s="277"/>
      <c r="GSE136" s="277"/>
      <c r="GSF136" s="277"/>
      <c r="GSG136" s="277"/>
      <c r="GSH136" s="277"/>
      <c r="GSI136" s="277"/>
      <c r="GSJ136" s="277"/>
      <c r="GSK136" s="277"/>
      <c r="GSL136" s="277"/>
      <c r="GSM136" s="277"/>
      <c r="GSN136" s="277"/>
      <c r="GSO136" s="277"/>
      <c r="GSP136" s="277"/>
      <c r="GSQ136" s="277"/>
      <c r="GSR136" s="277"/>
      <c r="GSS136" s="277"/>
      <c r="GST136" s="277"/>
      <c r="GSU136" s="277"/>
      <c r="GSV136" s="277"/>
      <c r="GSW136" s="277"/>
      <c r="GSX136" s="277"/>
      <c r="GSY136" s="277"/>
      <c r="GSZ136" s="277"/>
      <c r="GTA136" s="277"/>
      <c r="GTB136" s="277"/>
      <c r="GTC136" s="277"/>
      <c r="GTD136" s="277"/>
      <c r="GTE136" s="277"/>
      <c r="GTF136" s="277"/>
      <c r="GTG136" s="277"/>
      <c r="GTH136" s="277"/>
      <c r="GTI136" s="277"/>
      <c r="GTJ136" s="277"/>
      <c r="GTK136" s="277"/>
      <c r="GTL136" s="277"/>
      <c r="GTM136" s="277"/>
      <c r="GTN136" s="277"/>
      <c r="GTO136" s="277"/>
      <c r="GTP136" s="277"/>
      <c r="GTQ136" s="277"/>
      <c r="GTR136" s="277"/>
      <c r="GTS136" s="277"/>
      <c r="GTT136" s="277"/>
      <c r="GTU136" s="277"/>
      <c r="GTV136" s="277"/>
      <c r="GTW136" s="277"/>
      <c r="GTX136" s="277"/>
      <c r="GTY136" s="277"/>
      <c r="GTZ136" s="277"/>
      <c r="GUA136" s="277"/>
      <c r="GUB136" s="277"/>
      <c r="GUC136" s="277"/>
      <c r="GUD136" s="277"/>
      <c r="GUE136" s="277"/>
      <c r="GUF136" s="277"/>
      <c r="GUG136" s="277"/>
      <c r="GUH136" s="277"/>
      <c r="GUI136" s="277"/>
      <c r="GUJ136" s="277"/>
      <c r="GUK136" s="277"/>
      <c r="GUL136" s="277"/>
      <c r="GUM136" s="277"/>
      <c r="GUN136" s="277"/>
      <c r="GUO136" s="277"/>
      <c r="GUP136" s="277"/>
      <c r="GUQ136" s="277"/>
      <c r="GUR136" s="277"/>
      <c r="GUS136" s="277"/>
      <c r="GUT136" s="277"/>
      <c r="GUU136" s="277"/>
      <c r="GUV136" s="277"/>
      <c r="GUW136" s="277"/>
      <c r="GUX136" s="277"/>
      <c r="GUY136" s="277"/>
      <c r="GUZ136" s="277"/>
      <c r="GVA136" s="277"/>
      <c r="GVB136" s="277"/>
      <c r="GVC136" s="277"/>
      <c r="GVD136" s="277"/>
      <c r="GVE136" s="277"/>
      <c r="GVF136" s="277"/>
      <c r="GVG136" s="277"/>
      <c r="GVH136" s="277"/>
      <c r="GVI136" s="277"/>
      <c r="GVJ136" s="277"/>
      <c r="GVK136" s="277"/>
      <c r="GVL136" s="277"/>
      <c r="GVM136" s="277"/>
      <c r="GVN136" s="277"/>
      <c r="GVO136" s="277"/>
      <c r="GVP136" s="277"/>
      <c r="GVQ136" s="277"/>
      <c r="GVR136" s="277"/>
      <c r="GVS136" s="277"/>
      <c r="GVT136" s="277"/>
      <c r="GVU136" s="277"/>
      <c r="GVV136" s="277"/>
      <c r="GVW136" s="277"/>
      <c r="GVX136" s="277"/>
      <c r="GVY136" s="277"/>
      <c r="GVZ136" s="277"/>
      <c r="GWA136" s="277"/>
      <c r="GWB136" s="277"/>
      <c r="GWC136" s="277"/>
      <c r="GWD136" s="277"/>
      <c r="GWE136" s="277"/>
      <c r="GWF136" s="277"/>
      <c r="GWG136" s="277"/>
      <c r="GWH136" s="277"/>
      <c r="GWI136" s="277"/>
      <c r="GWJ136" s="277"/>
      <c r="GWK136" s="277"/>
      <c r="GWL136" s="277"/>
      <c r="GWM136" s="277"/>
      <c r="GWN136" s="277"/>
      <c r="GWO136" s="277"/>
      <c r="GWP136" s="277"/>
      <c r="GWQ136" s="277"/>
      <c r="GWR136" s="277"/>
      <c r="GWS136" s="277"/>
      <c r="GWT136" s="277"/>
      <c r="GWU136" s="277"/>
      <c r="GWV136" s="277"/>
      <c r="GWW136" s="277"/>
      <c r="GWX136" s="277"/>
      <c r="GWY136" s="277"/>
      <c r="GWZ136" s="277"/>
      <c r="GXA136" s="277"/>
      <c r="GXB136" s="277"/>
      <c r="GXC136" s="277"/>
      <c r="GXD136" s="277"/>
      <c r="GXE136" s="277"/>
      <c r="GXF136" s="277"/>
      <c r="GXG136" s="277"/>
      <c r="GXH136" s="277"/>
      <c r="GXI136" s="277"/>
      <c r="GXJ136" s="277"/>
      <c r="GXK136" s="277"/>
      <c r="GXL136" s="277"/>
      <c r="GXM136" s="277"/>
      <c r="GXN136" s="277"/>
      <c r="GXO136" s="277"/>
      <c r="GXP136" s="277"/>
      <c r="GXQ136" s="277"/>
      <c r="GXR136" s="277"/>
      <c r="GXS136" s="277"/>
      <c r="GXT136" s="277"/>
      <c r="GXU136" s="277"/>
      <c r="GXV136" s="277"/>
      <c r="GXW136" s="277"/>
      <c r="GXX136" s="277"/>
      <c r="GXY136" s="277"/>
      <c r="GXZ136" s="277"/>
      <c r="GYA136" s="277"/>
      <c r="GYB136" s="277"/>
      <c r="GYC136" s="277"/>
      <c r="GYD136" s="277"/>
      <c r="GYE136" s="277"/>
      <c r="GYF136" s="277"/>
      <c r="GYG136" s="277"/>
      <c r="GYH136" s="277"/>
      <c r="GYI136" s="277"/>
      <c r="GYJ136" s="277"/>
      <c r="GYK136" s="277"/>
      <c r="GYL136" s="277"/>
      <c r="GYM136" s="277"/>
      <c r="GYN136" s="277"/>
      <c r="GYO136" s="277"/>
      <c r="GYP136" s="277"/>
      <c r="GYQ136" s="277"/>
      <c r="GYR136" s="277"/>
      <c r="GYS136" s="277"/>
      <c r="GYT136" s="277"/>
      <c r="GYU136" s="277"/>
      <c r="GYV136" s="277"/>
      <c r="GYW136" s="277"/>
      <c r="GYX136" s="277"/>
      <c r="GYY136" s="277"/>
      <c r="GYZ136" s="277"/>
      <c r="GZA136" s="277"/>
      <c r="GZB136" s="277"/>
      <c r="GZC136" s="277"/>
      <c r="GZD136" s="277"/>
      <c r="GZE136" s="277"/>
      <c r="GZF136" s="277"/>
      <c r="GZG136" s="277"/>
      <c r="GZH136" s="277"/>
      <c r="GZI136" s="277"/>
      <c r="GZJ136" s="277"/>
      <c r="GZK136" s="277"/>
      <c r="GZL136" s="277"/>
      <c r="GZM136" s="277"/>
      <c r="GZN136" s="277"/>
      <c r="GZO136" s="277"/>
      <c r="GZP136" s="277"/>
      <c r="GZQ136" s="277"/>
      <c r="GZR136" s="277"/>
      <c r="GZS136" s="277"/>
      <c r="GZT136" s="277"/>
      <c r="GZU136" s="277"/>
      <c r="GZV136" s="277"/>
      <c r="GZW136" s="277"/>
      <c r="GZX136" s="277"/>
      <c r="GZY136" s="277"/>
      <c r="GZZ136" s="277"/>
      <c r="HAA136" s="277"/>
      <c r="HAB136" s="277"/>
      <c r="HAC136" s="277"/>
      <c r="HAD136" s="277"/>
      <c r="HAE136" s="277"/>
      <c r="HAF136" s="277"/>
      <c r="HAG136" s="277"/>
      <c r="HAH136" s="277"/>
      <c r="HAI136" s="277"/>
      <c r="HAJ136" s="277"/>
      <c r="HAK136" s="277"/>
      <c r="HAL136" s="277"/>
      <c r="HAM136" s="277"/>
      <c r="HAN136" s="277"/>
      <c r="HAO136" s="277"/>
      <c r="HAP136" s="277"/>
      <c r="HAQ136" s="277"/>
      <c r="HAR136" s="277"/>
      <c r="HAS136" s="277"/>
      <c r="HAT136" s="277"/>
      <c r="HAU136" s="277"/>
      <c r="HAV136" s="277"/>
      <c r="HAW136" s="277"/>
      <c r="HAX136" s="277"/>
      <c r="HAY136" s="277"/>
      <c r="HAZ136" s="277"/>
      <c r="HBA136" s="277"/>
      <c r="HBB136" s="277"/>
      <c r="HBC136" s="277"/>
      <c r="HBD136" s="277"/>
      <c r="HBE136" s="277"/>
      <c r="HBF136" s="277"/>
      <c r="HBG136" s="277"/>
      <c r="HBH136" s="277"/>
      <c r="HBI136" s="277"/>
      <c r="HBJ136" s="277"/>
      <c r="HBK136" s="277"/>
      <c r="HBL136" s="277"/>
      <c r="HBM136" s="277"/>
      <c r="HBN136" s="277"/>
      <c r="HBO136" s="277"/>
      <c r="HBP136" s="277"/>
      <c r="HBQ136" s="277"/>
      <c r="HBR136" s="277"/>
      <c r="HBS136" s="277"/>
      <c r="HBT136" s="277"/>
      <c r="HBU136" s="277"/>
      <c r="HBV136" s="277"/>
      <c r="HBW136" s="277"/>
      <c r="HBX136" s="277"/>
      <c r="HBY136" s="277"/>
      <c r="HBZ136" s="277"/>
      <c r="HCA136" s="277"/>
      <c r="HCB136" s="277"/>
      <c r="HCC136" s="277"/>
      <c r="HCD136" s="277"/>
      <c r="HCE136" s="277"/>
      <c r="HCF136" s="277"/>
      <c r="HCG136" s="277"/>
      <c r="HCH136" s="277"/>
      <c r="HCI136" s="277"/>
      <c r="HCJ136" s="277"/>
      <c r="HCK136" s="277"/>
      <c r="HCL136" s="277"/>
      <c r="HCM136" s="277"/>
      <c r="HCN136" s="277"/>
      <c r="HCO136" s="277"/>
      <c r="HCP136" s="277"/>
      <c r="HCQ136" s="277"/>
      <c r="HCR136" s="277"/>
      <c r="HCS136" s="277"/>
      <c r="HCT136" s="277"/>
      <c r="HCU136" s="277"/>
      <c r="HCV136" s="277"/>
      <c r="HCW136" s="277"/>
      <c r="HCX136" s="277"/>
      <c r="HCY136" s="277"/>
      <c r="HCZ136" s="277"/>
      <c r="HDA136" s="277"/>
      <c r="HDB136" s="277"/>
      <c r="HDC136" s="277"/>
      <c r="HDD136" s="277"/>
      <c r="HDE136" s="277"/>
      <c r="HDF136" s="277"/>
      <c r="HDG136" s="277"/>
      <c r="HDH136" s="277"/>
      <c r="HDI136" s="277"/>
      <c r="HDJ136" s="277"/>
      <c r="HDK136" s="277"/>
      <c r="HDL136" s="277"/>
      <c r="HDM136" s="277"/>
      <c r="HDN136" s="277"/>
      <c r="HDO136" s="277"/>
      <c r="HDP136" s="277"/>
      <c r="HDQ136" s="277"/>
      <c r="HDR136" s="277"/>
      <c r="HDS136" s="277"/>
      <c r="HDT136" s="277"/>
      <c r="HDU136" s="277"/>
      <c r="HDV136" s="277"/>
      <c r="HDW136" s="277"/>
      <c r="HDX136" s="277"/>
      <c r="HDY136" s="277"/>
      <c r="HDZ136" s="277"/>
      <c r="HEA136" s="277"/>
      <c r="HEB136" s="277"/>
      <c r="HEC136" s="277"/>
      <c r="HED136" s="277"/>
      <c r="HEE136" s="277"/>
      <c r="HEF136" s="277"/>
      <c r="HEG136" s="277"/>
      <c r="HEH136" s="277"/>
      <c r="HEI136" s="277"/>
      <c r="HEJ136" s="277"/>
      <c r="HEK136" s="277"/>
      <c r="HEL136" s="277"/>
      <c r="HEM136" s="277"/>
      <c r="HEN136" s="277"/>
      <c r="HEO136" s="277"/>
      <c r="HEP136" s="277"/>
      <c r="HEQ136" s="277"/>
      <c r="HER136" s="277"/>
      <c r="HES136" s="277"/>
      <c r="HET136" s="277"/>
      <c r="HEU136" s="277"/>
      <c r="HEV136" s="277"/>
      <c r="HEW136" s="277"/>
      <c r="HEX136" s="277"/>
      <c r="HEY136" s="277"/>
      <c r="HEZ136" s="277"/>
      <c r="HFA136" s="277"/>
      <c r="HFB136" s="277"/>
      <c r="HFC136" s="277"/>
      <c r="HFD136" s="277"/>
      <c r="HFE136" s="277"/>
      <c r="HFF136" s="277"/>
      <c r="HFG136" s="277"/>
      <c r="HFH136" s="277"/>
      <c r="HFI136" s="277"/>
      <c r="HFJ136" s="277"/>
      <c r="HFK136" s="277"/>
      <c r="HFL136" s="277"/>
      <c r="HFM136" s="277"/>
      <c r="HFN136" s="277"/>
      <c r="HFO136" s="277"/>
      <c r="HFP136" s="277"/>
      <c r="HFQ136" s="277"/>
      <c r="HFR136" s="277"/>
      <c r="HFS136" s="277"/>
      <c r="HFT136" s="277"/>
      <c r="HFU136" s="277"/>
      <c r="HFV136" s="277"/>
      <c r="HFW136" s="277"/>
      <c r="HFX136" s="277"/>
      <c r="HFY136" s="277"/>
      <c r="HFZ136" s="277"/>
      <c r="HGA136" s="277"/>
      <c r="HGB136" s="277"/>
      <c r="HGC136" s="277"/>
      <c r="HGD136" s="277"/>
      <c r="HGE136" s="277"/>
      <c r="HGF136" s="277"/>
      <c r="HGG136" s="277"/>
      <c r="HGH136" s="277"/>
      <c r="HGI136" s="277"/>
      <c r="HGJ136" s="277"/>
      <c r="HGK136" s="277"/>
      <c r="HGL136" s="277"/>
      <c r="HGM136" s="277"/>
      <c r="HGN136" s="277"/>
      <c r="HGO136" s="277"/>
      <c r="HGP136" s="277"/>
      <c r="HGQ136" s="277"/>
      <c r="HGR136" s="277"/>
      <c r="HGS136" s="277"/>
      <c r="HGT136" s="277"/>
      <c r="HGU136" s="277"/>
      <c r="HGV136" s="277"/>
      <c r="HGW136" s="277"/>
      <c r="HGX136" s="277"/>
      <c r="HGY136" s="277"/>
      <c r="HGZ136" s="277"/>
      <c r="HHA136" s="277"/>
      <c r="HHB136" s="277"/>
      <c r="HHC136" s="277"/>
      <c r="HHD136" s="277"/>
      <c r="HHE136" s="277"/>
      <c r="HHF136" s="277"/>
      <c r="HHG136" s="277"/>
      <c r="HHH136" s="277"/>
      <c r="HHI136" s="277"/>
      <c r="HHJ136" s="277"/>
      <c r="HHK136" s="277"/>
      <c r="HHL136" s="277"/>
      <c r="HHM136" s="277"/>
      <c r="HHN136" s="277"/>
      <c r="HHO136" s="277"/>
      <c r="HHP136" s="277"/>
      <c r="HHQ136" s="277"/>
      <c r="HHR136" s="277"/>
      <c r="HHS136" s="277"/>
      <c r="HHT136" s="277"/>
      <c r="HHU136" s="277"/>
      <c r="HHV136" s="277"/>
      <c r="HHW136" s="277"/>
      <c r="HHX136" s="277"/>
      <c r="HHY136" s="277"/>
      <c r="HHZ136" s="277"/>
      <c r="HIA136" s="277"/>
      <c r="HIB136" s="277"/>
      <c r="HIC136" s="277"/>
      <c r="HID136" s="277"/>
      <c r="HIE136" s="277"/>
      <c r="HIF136" s="277"/>
      <c r="HIG136" s="277"/>
      <c r="HIH136" s="277"/>
      <c r="HII136" s="277"/>
      <c r="HIJ136" s="277"/>
      <c r="HIK136" s="277"/>
      <c r="HIL136" s="277"/>
      <c r="HIM136" s="277"/>
      <c r="HIN136" s="277"/>
      <c r="HIO136" s="277"/>
      <c r="HIP136" s="277"/>
      <c r="HIQ136" s="277"/>
      <c r="HIR136" s="277"/>
      <c r="HIS136" s="277"/>
      <c r="HIT136" s="277"/>
      <c r="HIU136" s="277"/>
      <c r="HIV136" s="277"/>
      <c r="HIW136" s="277"/>
      <c r="HIX136" s="277"/>
      <c r="HIY136" s="277"/>
      <c r="HIZ136" s="277"/>
      <c r="HJA136" s="277"/>
      <c r="HJB136" s="277"/>
      <c r="HJC136" s="277"/>
      <c r="HJD136" s="277"/>
      <c r="HJE136" s="277"/>
      <c r="HJF136" s="277"/>
      <c r="HJG136" s="277"/>
      <c r="HJH136" s="277"/>
      <c r="HJI136" s="277"/>
      <c r="HJJ136" s="277"/>
      <c r="HJK136" s="277"/>
      <c r="HJL136" s="277"/>
      <c r="HJM136" s="277"/>
      <c r="HJN136" s="277"/>
      <c r="HJO136" s="277"/>
      <c r="HJP136" s="277"/>
      <c r="HJQ136" s="277"/>
      <c r="HJR136" s="277"/>
      <c r="HJS136" s="277"/>
      <c r="HJT136" s="277"/>
      <c r="HJU136" s="277"/>
      <c r="HJV136" s="277"/>
      <c r="HJW136" s="277"/>
      <c r="HJX136" s="277"/>
      <c r="HJY136" s="277"/>
      <c r="HJZ136" s="277"/>
      <c r="HKA136" s="277"/>
      <c r="HKB136" s="277"/>
      <c r="HKC136" s="277"/>
      <c r="HKD136" s="277"/>
      <c r="HKE136" s="277"/>
      <c r="HKF136" s="277"/>
      <c r="HKG136" s="277"/>
      <c r="HKH136" s="277"/>
      <c r="HKI136" s="277"/>
      <c r="HKJ136" s="277"/>
      <c r="HKK136" s="277"/>
      <c r="HKL136" s="277"/>
      <c r="HKM136" s="277"/>
      <c r="HKN136" s="277"/>
      <c r="HKO136" s="277"/>
      <c r="HKP136" s="277"/>
      <c r="HKQ136" s="277"/>
      <c r="HKR136" s="277"/>
      <c r="HKS136" s="277"/>
      <c r="HKT136" s="277"/>
      <c r="HKU136" s="277"/>
      <c r="HKV136" s="277"/>
      <c r="HKW136" s="277"/>
      <c r="HKX136" s="277"/>
      <c r="HKY136" s="277"/>
      <c r="HKZ136" s="277"/>
      <c r="HLA136" s="277"/>
      <c r="HLB136" s="277"/>
      <c r="HLC136" s="277"/>
      <c r="HLD136" s="277"/>
      <c r="HLE136" s="277"/>
      <c r="HLF136" s="277"/>
      <c r="HLG136" s="277"/>
      <c r="HLH136" s="277"/>
      <c r="HLI136" s="277"/>
      <c r="HLJ136" s="277"/>
      <c r="HLK136" s="277"/>
      <c r="HLL136" s="277"/>
      <c r="HLM136" s="277"/>
      <c r="HLN136" s="277"/>
      <c r="HLO136" s="277"/>
      <c r="HLP136" s="277"/>
      <c r="HLQ136" s="277"/>
      <c r="HLR136" s="277"/>
      <c r="HLS136" s="277"/>
      <c r="HLT136" s="277"/>
      <c r="HLU136" s="277"/>
      <c r="HLV136" s="277"/>
      <c r="HLW136" s="277"/>
      <c r="HLX136" s="277"/>
      <c r="HLY136" s="277"/>
      <c r="HLZ136" s="277"/>
      <c r="HMA136" s="277"/>
      <c r="HMB136" s="277"/>
      <c r="HMC136" s="277"/>
      <c r="HMD136" s="277"/>
      <c r="HME136" s="277"/>
      <c r="HMF136" s="277"/>
      <c r="HMG136" s="277"/>
      <c r="HMH136" s="277"/>
      <c r="HMI136" s="277"/>
      <c r="HMJ136" s="277"/>
      <c r="HMK136" s="277"/>
      <c r="HML136" s="277"/>
      <c r="HMM136" s="277"/>
      <c r="HMN136" s="277"/>
      <c r="HMO136" s="277"/>
      <c r="HMP136" s="277"/>
      <c r="HMQ136" s="277"/>
      <c r="HMR136" s="277"/>
      <c r="HMS136" s="277"/>
      <c r="HMT136" s="277"/>
      <c r="HMU136" s="277"/>
      <c r="HMV136" s="277"/>
      <c r="HMW136" s="277"/>
      <c r="HMX136" s="277"/>
      <c r="HMY136" s="277"/>
      <c r="HMZ136" s="277"/>
      <c r="HNA136" s="277"/>
      <c r="HNB136" s="277"/>
      <c r="HNC136" s="277"/>
      <c r="HND136" s="277"/>
      <c r="HNE136" s="277"/>
      <c r="HNF136" s="277"/>
      <c r="HNG136" s="277"/>
      <c r="HNH136" s="277"/>
      <c r="HNI136" s="277"/>
      <c r="HNJ136" s="277"/>
      <c r="HNK136" s="277"/>
      <c r="HNL136" s="277"/>
      <c r="HNM136" s="277"/>
      <c r="HNN136" s="277"/>
      <c r="HNO136" s="277"/>
      <c r="HNP136" s="277"/>
      <c r="HNQ136" s="277"/>
      <c r="HNR136" s="277"/>
      <c r="HNS136" s="277"/>
      <c r="HNT136" s="277"/>
      <c r="HNU136" s="277"/>
      <c r="HNV136" s="277"/>
      <c r="HNW136" s="277"/>
      <c r="HNX136" s="277"/>
      <c r="HNY136" s="277"/>
      <c r="HNZ136" s="277"/>
      <c r="HOA136" s="277"/>
      <c r="HOB136" s="277"/>
      <c r="HOC136" s="277"/>
      <c r="HOD136" s="277"/>
      <c r="HOE136" s="277"/>
      <c r="HOF136" s="277"/>
      <c r="HOG136" s="277"/>
      <c r="HOH136" s="277"/>
      <c r="HOI136" s="277"/>
      <c r="HOJ136" s="277"/>
      <c r="HOK136" s="277"/>
      <c r="HOL136" s="277"/>
      <c r="HOM136" s="277"/>
      <c r="HON136" s="277"/>
      <c r="HOO136" s="277"/>
      <c r="HOP136" s="277"/>
      <c r="HOQ136" s="277"/>
      <c r="HOR136" s="277"/>
      <c r="HOS136" s="277"/>
      <c r="HOT136" s="277"/>
      <c r="HOU136" s="277"/>
      <c r="HOV136" s="277"/>
      <c r="HOW136" s="277"/>
      <c r="HOX136" s="277"/>
      <c r="HOY136" s="277"/>
      <c r="HOZ136" s="277"/>
      <c r="HPA136" s="277"/>
      <c r="HPB136" s="277"/>
      <c r="HPC136" s="277"/>
      <c r="HPD136" s="277"/>
      <c r="HPE136" s="277"/>
      <c r="HPF136" s="277"/>
      <c r="HPG136" s="277"/>
      <c r="HPH136" s="277"/>
      <c r="HPI136" s="277"/>
      <c r="HPJ136" s="277"/>
      <c r="HPK136" s="277"/>
      <c r="HPL136" s="277"/>
      <c r="HPM136" s="277"/>
      <c r="HPN136" s="277"/>
      <c r="HPO136" s="277"/>
      <c r="HPP136" s="277"/>
      <c r="HPQ136" s="277"/>
      <c r="HPR136" s="277"/>
      <c r="HPS136" s="277"/>
      <c r="HPT136" s="277"/>
      <c r="HPU136" s="277"/>
      <c r="HPV136" s="277"/>
      <c r="HPW136" s="277"/>
      <c r="HPX136" s="277"/>
      <c r="HPY136" s="277"/>
      <c r="HPZ136" s="277"/>
      <c r="HQA136" s="277"/>
      <c r="HQB136" s="277"/>
      <c r="HQC136" s="277"/>
      <c r="HQD136" s="277"/>
      <c r="HQE136" s="277"/>
      <c r="HQF136" s="277"/>
      <c r="HQG136" s="277"/>
      <c r="HQH136" s="277"/>
      <c r="HQI136" s="277"/>
      <c r="HQJ136" s="277"/>
      <c r="HQK136" s="277"/>
      <c r="HQL136" s="277"/>
      <c r="HQM136" s="277"/>
      <c r="HQN136" s="277"/>
      <c r="HQO136" s="277"/>
      <c r="HQP136" s="277"/>
      <c r="HQQ136" s="277"/>
      <c r="HQR136" s="277"/>
      <c r="HQS136" s="277"/>
      <c r="HQT136" s="277"/>
      <c r="HQU136" s="277"/>
      <c r="HQV136" s="277"/>
      <c r="HQW136" s="277"/>
      <c r="HQX136" s="277"/>
      <c r="HQY136" s="277"/>
      <c r="HQZ136" s="277"/>
      <c r="HRA136" s="277"/>
      <c r="HRB136" s="277"/>
      <c r="HRC136" s="277"/>
      <c r="HRD136" s="277"/>
      <c r="HRE136" s="277"/>
      <c r="HRF136" s="277"/>
      <c r="HRG136" s="277"/>
      <c r="HRH136" s="277"/>
      <c r="HRI136" s="277"/>
      <c r="HRJ136" s="277"/>
      <c r="HRK136" s="277"/>
      <c r="HRL136" s="277"/>
      <c r="HRM136" s="277"/>
      <c r="HRN136" s="277"/>
      <c r="HRO136" s="277"/>
      <c r="HRP136" s="277"/>
      <c r="HRQ136" s="277"/>
      <c r="HRR136" s="277"/>
      <c r="HRS136" s="277"/>
      <c r="HRT136" s="277"/>
      <c r="HRU136" s="277"/>
      <c r="HRV136" s="277"/>
      <c r="HRW136" s="277"/>
      <c r="HRX136" s="277"/>
      <c r="HRY136" s="277"/>
      <c r="HRZ136" s="277"/>
      <c r="HSA136" s="277"/>
      <c r="HSB136" s="277"/>
      <c r="HSC136" s="277"/>
      <c r="HSD136" s="277"/>
      <c r="HSE136" s="277"/>
      <c r="HSF136" s="277"/>
      <c r="HSG136" s="277"/>
      <c r="HSH136" s="277"/>
      <c r="HSI136" s="277"/>
      <c r="HSJ136" s="277"/>
      <c r="HSK136" s="277"/>
      <c r="HSL136" s="277"/>
      <c r="HSM136" s="277"/>
      <c r="HSN136" s="277"/>
      <c r="HSO136" s="277"/>
      <c r="HSP136" s="277"/>
      <c r="HSQ136" s="277"/>
      <c r="HSR136" s="277"/>
      <c r="HSS136" s="277"/>
      <c r="HST136" s="277"/>
      <c r="HSU136" s="277"/>
      <c r="HSV136" s="277"/>
      <c r="HSW136" s="277"/>
      <c r="HSX136" s="277"/>
      <c r="HSY136" s="277"/>
      <c r="HSZ136" s="277"/>
      <c r="HTA136" s="277"/>
      <c r="HTB136" s="277"/>
      <c r="HTC136" s="277"/>
      <c r="HTD136" s="277"/>
      <c r="HTE136" s="277"/>
      <c r="HTF136" s="277"/>
      <c r="HTG136" s="277"/>
      <c r="HTH136" s="277"/>
      <c r="HTI136" s="277"/>
      <c r="HTJ136" s="277"/>
      <c r="HTK136" s="277"/>
      <c r="HTL136" s="277"/>
      <c r="HTM136" s="277"/>
      <c r="HTN136" s="277"/>
      <c r="HTO136" s="277"/>
      <c r="HTP136" s="277"/>
      <c r="HTQ136" s="277"/>
      <c r="HTR136" s="277"/>
      <c r="HTS136" s="277"/>
      <c r="HTT136" s="277"/>
      <c r="HTU136" s="277"/>
      <c r="HTV136" s="277"/>
      <c r="HTW136" s="277"/>
      <c r="HTX136" s="277"/>
      <c r="HTY136" s="277"/>
      <c r="HTZ136" s="277"/>
      <c r="HUA136" s="277"/>
      <c r="HUB136" s="277"/>
      <c r="HUC136" s="277"/>
      <c r="HUD136" s="277"/>
      <c r="HUE136" s="277"/>
      <c r="HUF136" s="277"/>
      <c r="HUG136" s="277"/>
      <c r="HUH136" s="277"/>
      <c r="HUI136" s="277"/>
      <c r="HUJ136" s="277"/>
      <c r="HUK136" s="277"/>
      <c r="HUL136" s="277"/>
      <c r="HUM136" s="277"/>
      <c r="HUN136" s="277"/>
      <c r="HUO136" s="277"/>
      <c r="HUP136" s="277"/>
      <c r="HUQ136" s="277"/>
      <c r="HUR136" s="277"/>
      <c r="HUS136" s="277"/>
      <c r="HUT136" s="277"/>
      <c r="HUU136" s="277"/>
      <c r="HUV136" s="277"/>
      <c r="HUW136" s="277"/>
      <c r="HUX136" s="277"/>
      <c r="HUY136" s="277"/>
      <c r="HUZ136" s="277"/>
      <c r="HVA136" s="277"/>
      <c r="HVB136" s="277"/>
      <c r="HVC136" s="277"/>
      <c r="HVD136" s="277"/>
      <c r="HVE136" s="277"/>
      <c r="HVF136" s="277"/>
      <c r="HVG136" s="277"/>
      <c r="HVH136" s="277"/>
      <c r="HVI136" s="277"/>
      <c r="HVJ136" s="277"/>
      <c r="HVK136" s="277"/>
      <c r="HVL136" s="277"/>
      <c r="HVM136" s="277"/>
      <c r="HVN136" s="277"/>
      <c r="HVO136" s="277"/>
      <c r="HVP136" s="277"/>
      <c r="HVQ136" s="277"/>
      <c r="HVR136" s="277"/>
      <c r="HVS136" s="277"/>
      <c r="HVT136" s="277"/>
      <c r="HVU136" s="277"/>
      <c r="HVV136" s="277"/>
      <c r="HVW136" s="277"/>
      <c r="HVX136" s="277"/>
      <c r="HVY136" s="277"/>
      <c r="HVZ136" s="277"/>
      <c r="HWA136" s="277"/>
      <c r="HWB136" s="277"/>
      <c r="HWC136" s="277"/>
      <c r="HWD136" s="277"/>
      <c r="HWE136" s="277"/>
      <c r="HWF136" s="277"/>
      <c r="HWG136" s="277"/>
      <c r="HWH136" s="277"/>
      <c r="HWI136" s="277"/>
      <c r="HWJ136" s="277"/>
      <c r="HWK136" s="277"/>
      <c r="HWL136" s="277"/>
      <c r="HWM136" s="277"/>
      <c r="HWN136" s="277"/>
      <c r="HWO136" s="277"/>
      <c r="HWP136" s="277"/>
      <c r="HWQ136" s="277"/>
      <c r="HWR136" s="277"/>
      <c r="HWS136" s="277"/>
      <c r="HWT136" s="277"/>
      <c r="HWU136" s="277"/>
      <c r="HWV136" s="277"/>
      <c r="HWW136" s="277"/>
      <c r="HWX136" s="277"/>
      <c r="HWY136" s="277"/>
      <c r="HWZ136" s="277"/>
      <c r="HXA136" s="277"/>
      <c r="HXB136" s="277"/>
      <c r="HXC136" s="277"/>
      <c r="HXD136" s="277"/>
      <c r="HXE136" s="277"/>
      <c r="HXF136" s="277"/>
      <c r="HXG136" s="277"/>
      <c r="HXH136" s="277"/>
      <c r="HXI136" s="277"/>
      <c r="HXJ136" s="277"/>
      <c r="HXK136" s="277"/>
      <c r="HXL136" s="277"/>
      <c r="HXM136" s="277"/>
      <c r="HXN136" s="277"/>
      <c r="HXO136" s="277"/>
      <c r="HXP136" s="277"/>
      <c r="HXQ136" s="277"/>
      <c r="HXR136" s="277"/>
      <c r="HXS136" s="277"/>
      <c r="HXT136" s="277"/>
      <c r="HXU136" s="277"/>
      <c r="HXV136" s="277"/>
      <c r="HXW136" s="277"/>
      <c r="HXX136" s="277"/>
      <c r="HXY136" s="277"/>
      <c r="HXZ136" s="277"/>
      <c r="HYA136" s="277"/>
      <c r="HYB136" s="277"/>
      <c r="HYC136" s="277"/>
      <c r="HYD136" s="277"/>
      <c r="HYE136" s="277"/>
      <c r="HYF136" s="277"/>
      <c r="HYG136" s="277"/>
      <c r="HYH136" s="277"/>
      <c r="HYI136" s="277"/>
      <c r="HYJ136" s="277"/>
      <c r="HYK136" s="277"/>
      <c r="HYL136" s="277"/>
      <c r="HYM136" s="277"/>
      <c r="HYN136" s="277"/>
      <c r="HYO136" s="277"/>
      <c r="HYP136" s="277"/>
      <c r="HYQ136" s="277"/>
      <c r="HYR136" s="277"/>
      <c r="HYS136" s="277"/>
      <c r="HYT136" s="277"/>
      <c r="HYU136" s="277"/>
      <c r="HYV136" s="277"/>
      <c r="HYW136" s="277"/>
      <c r="HYX136" s="277"/>
      <c r="HYY136" s="277"/>
      <c r="HYZ136" s="277"/>
      <c r="HZA136" s="277"/>
      <c r="HZB136" s="277"/>
      <c r="HZC136" s="277"/>
      <c r="HZD136" s="277"/>
      <c r="HZE136" s="277"/>
      <c r="HZF136" s="277"/>
      <c r="HZG136" s="277"/>
      <c r="HZH136" s="277"/>
      <c r="HZI136" s="277"/>
      <c r="HZJ136" s="277"/>
      <c r="HZK136" s="277"/>
      <c r="HZL136" s="277"/>
      <c r="HZM136" s="277"/>
      <c r="HZN136" s="277"/>
      <c r="HZO136" s="277"/>
      <c r="HZP136" s="277"/>
      <c r="HZQ136" s="277"/>
      <c r="HZR136" s="277"/>
      <c r="HZS136" s="277"/>
      <c r="HZT136" s="277"/>
      <c r="HZU136" s="277"/>
      <c r="HZV136" s="277"/>
      <c r="HZW136" s="277"/>
      <c r="HZX136" s="277"/>
      <c r="HZY136" s="277"/>
      <c r="HZZ136" s="277"/>
      <c r="IAA136" s="277"/>
      <c r="IAB136" s="277"/>
      <c r="IAC136" s="277"/>
      <c r="IAD136" s="277"/>
      <c r="IAE136" s="277"/>
      <c r="IAF136" s="277"/>
      <c r="IAG136" s="277"/>
      <c r="IAH136" s="277"/>
      <c r="IAI136" s="277"/>
      <c r="IAJ136" s="277"/>
      <c r="IAK136" s="277"/>
      <c r="IAL136" s="277"/>
      <c r="IAM136" s="277"/>
      <c r="IAN136" s="277"/>
      <c r="IAO136" s="277"/>
      <c r="IAP136" s="277"/>
      <c r="IAQ136" s="277"/>
      <c r="IAR136" s="277"/>
      <c r="IAS136" s="277"/>
      <c r="IAT136" s="277"/>
      <c r="IAU136" s="277"/>
      <c r="IAV136" s="277"/>
      <c r="IAW136" s="277"/>
      <c r="IAX136" s="277"/>
      <c r="IAY136" s="277"/>
      <c r="IAZ136" s="277"/>
      <c r="IBA136" s="277"/>
      <c r="IBB136" s="277"/>
      <c r="IBC136" s="277"/>
      <c r="IBD136" s="277"/>
      <c r="IBE136" s="277"/>
      <c r="IBF136" s="277"/>
      <c r="IBG136" s="277"/>
      <c r="IBH136" s="277"/>
      <c r="IBI136" s="277"/>
      <c r="IBJ136" s="277"/>
      <c r="IBK136" s="277"/>
      <c r="IBL136" s="277"/>
      <c r="IBM136" s="277"/>
      <c r="IBN136" s="277"/>
      <c r="IBO136" s="277"/>
      <c r="IBP136" s="277"/>
      <c r="IBQ136" s="277"/>
      <c r="IBR136" s="277"/>
      <c r="IBS136" s="277"/>
      <c r="IBT136" s="277"/>
      <c r="IBU136" s="277"/>
      <c r="IBV136" s="277"/>
      <c r="IBW136" s="277"/>
      <c r="IBX136" s="277"/>
      <c r="IBY136" s="277"/>
      <c r="IBZ136" s="277"/>
      <c r="ICA136" s="277"/>
      <c r="ICB136" s="277"/>
      <c r="ICC136" s="277"/>
      <c r="ICD136" s="277"/>
      <c r="ICE136" s="277"/>
      <c r="ICF136" s="277"/>
      <c r="ICG136" s="277"/>
      <c r="ICH136" s="277"/>
      <c r="ICI136" s="277"/>
      <c r="ICJ136" s="277"/>
      <c r="ICK136" s="277"/>
      <c r="ICL136" s="277"/>
      <c r="ICM136" s="277"/>
      <c r="ICN136" s="277"/>
      <c r="ICO136" s="277"/>
      <c r="ICP136" s="277"/>
      <c r="ICQ136" s="277"/>
      <c r="ICR136" s="277"/>
      <c r="ICS136" s="277"/>
      <c r="ICT136" s="277"/>
      <c r="ICU136" s="277"/>
      <c r="ICV136" s="277"/>
      <c r="ICW136" s="277"/>
      <c r="ICX136" s="277"/>
      <c r="ICY136" s="277"/>
      <c r="ICZ136" s="277"/>
      <c r="IDA136" s="277"/>
      <c r="IDB136" s="277"/>
      <c r="IDC136" s="277"/>
      <c r="IDD136" s="277"/>
      <c r="IDE136" s="277"/>
      <c r="IDF136" s="277"/>
      <c r="IDG136" s="277"/>
      <c r="IDH136" s="277"/>
      <c r="IDI136" s="277"/>
      <c r="IDJ136" s="277"/>
      <c r="IDK136" s="277"/>
      <c r="IDL136" s="277"/>
      <c r="IDM136" s="277"/>
      <c r="IDN136" s="277"/>
      <c r="IDO136" s="277"/>
      <c r="IDP136" s="277"/>
      <c r="IDQ136" s="277"/>
      <c r="IDR136" s="277"/>
      <c r="IDS136" s="277"/>
      <c r="IDT136" s="277"/>
      <c r="IDU136" s="277"/>
      <c r="IDV136" s="277"/>
      <c r="IDW136" s="277"/>
      <c r="IDX136" s="277"/>
      <c r="IDY136" s="277"/>
      <c r="IDZ136" s="277"/>
      <c r="IEA136" s="277"/>
      <c r="IEB136" s="277"/>
      <c r="IEC136" s="277"/>
      <c r="IED136" s="277"/>
      <c r="IEE136" s="277"/>
      <c r="IEF136" s="277"/>
      <c r="IEG136" s="277"/>
      <c r="IEH136" s="277"/>
      <c r="IEI136" s="277"/>
      <c r="IEJ136" s="277"/>
      <c r="IEK136" s="277"/>
      <c r="IEL136" s="277"/>
      <c r="IEM136" s="277"/>
      <c r="IEN136" s="277"/>
      <c r="IEO136" s="277"/>
      <c r="IEP136" s="277"/>
      <c r="IEQ136" s="277"/>
      <c r="IER136" s="277"/>
      <c r="IES136" s="277"/>
      <c r="IET136" s="277"/>
      <c r="IEU136" s="277"/>
      <c r="IEV136" s="277"/>
      <c r="IEW136" s="277"/>
      <c r="IEX136" s="277"/>
      <c r="IEY136" s="277"/>
      <c r="IEZ136" s="277"/>
      <c r="IFA136" s="277"/>
      <c r="IFB136" s="277"/>
      <c r="IFC136" s="277"/>
      <c r="IFD136" s="277"/>
      <c r="IFE136" s="277"/>
      <c r="IFF136" s="277"/>
      <c r="IFG136" s="277"/>
      <c r="IFH136" s="277"/>
      <c r="IFI136" s="277"/>
      <c r="IFJ136" s="277"/>
      <c r="IFK136" s="277"/>
      <c r="IFL136" s="277"/>
      <c r="IFM136" s="277"/>
      <c r="IFN136" s="277"/>
      <c r="IFO136" s="277"/>
      <c r="IFP136" s="277"/>
      <c r="IFQ136" s="277"/>
      <c r="IFR136" s="277"/>
      <c r="IFS136" s="277"/>
      <c r="IFT136" s="277"/>
      <c r="IFU136" s="277"/>
      <c r="IFV136" s="277"/>
      <c r="IFW136" s="277"/>
      <c r="IFX136" s="277"/>
      <c r="IFY136" s="277"/>
      <c r="IFZ136" s="277"/>
      <c r="IGA136" s="277"/>
      <c r="IGB136" s="277"/>
      <c r="IGC136" s="277"/>
      <c r="IGD136" s="277"/>
      <c r="IGE136" s="277"/>
      <c r="IGF136" s="277"/>
      <c r="IGG136" s="277"/>
      <c r="IGH136" s="277"/>
      <c r="IGI136" s="277"/>
      <c r="IGJ136" s="277"/>
      <c r="IGK136" s="277"/>
      <c r="IGL136" s="277"/>
      <c r="IGM136" s="277"/>
      <c r="IGN136" s="277"/>
      <c r="IGO136" s="277"/>
      <c r="IGP136" s="277"/>
      <c r="IGQ136" s="277"/>
      <c r="IGR136" s="277"/>
      <c r="IGS136" s="277"/>
      <c r="IGT136" s="277"/>
      <c r="IGU136" s="277"/>
      <c r="IGV136" s="277"/>
      <c r="IGW136" s="277"/>
      <c r="IGX136" s="277"/>
      <c r="IGY136" s="277"/>
      <c r="IGZ136" s="277"/>
      <c r="IHA136" s="277"/>
      <c r="IHB136" s="277"/>
      <c r="IHC136" s="277"/>
      <c r="IHD136" s="277"/>
      <c r="IHE136" s="277"/>
      <c r="IHF136" s="277"/>
      <c r="IHG136" s="277"/>
      <c r="IHH136" s="277"/>
      <c r="IHI136" s="277"/>
      <c r="IHJ136" s="277"/>
      <c r="IHK136" s="277"/>
      <c r="IHL136" s="277"/>
      <c r="IHM136" s="277"/>
      <c r="IHN136" s="277"/>
      <c r="IHO136" s="277"/>
      <c r="IHP136" s="277"/>
      <c r="IHQ136" s="277"/>
      <c r="IHR136" s="277"/>
      <c r="IHS136" s="277"/>
      <c r="IHT136" s="277"/>
      <c r="IHU136" s="277"/>
      <c r="IHV136" s="277"/>
      <c r="IHW136" s="277"/>
      <c r="IHX136" s="277"/>
      <c r="IHY136" s="277"/>
      <c r="IHZ136" s="277"/>
      <c r="IIA136" s="277"/>
      <c r="IIB136" s="277"/>
      <c r="IIC136" s="277"/>
      <c r="IID136" s="277"/>
      <c r="IIE136" s="277"/>
      <c r="IIF136" s="277"/>
      <c r="IIG136" s="277"/>
      <c r="IIH136" s="277"/>
      <c r="III136" s="277"/>
      <c r="IIJ136" s="277"/>
      <c r="IIK136" s="277"/>
      <c r="IIL136" s="277"/>
      <c r="IIM136" s="277"/>
      <c r="IIN136" s="277"/>
      <c r="IIO136" s="277"/>
      <c r="IIP136" s="277"/>
      <c r="IIQ136" s="277"/>
      <c r="IIR136" s="277"/>
      <c r="IIS136" s="277"/>
      <c r="IIT136" s="277"/>
      <c r="IIU136" s="277"/>
      <c r="IIV136" s="277"/>
      <c r="IIW136" s="277"/>
      <c r="IIX136" s="277"/>
      <c r="IIY136" s="277"/>
      <c r="IIZ136" s="277"/>
      <c r="IJA136" s="277"/>
      <c r="IJB136" s="277"/>
      <c r="IJC136" s="277"/>
      <c r="IJD136" s="277"/>
      <c r="IJE136" s="277"/>
      <c r="IJF136" s="277"/>
      <c r="IJG136" s="277"/>
      <c r="IJH136" s="277"/>
      <c r="IJI136" s="277"/>
      <c r="IJJ136" s="277"/>
      <c r="IJK136" s="277"/>
      <c r="IJL136" s="277"/>
      <c r="IJM136" s="277"/>
      <c r="IJN136" s="277"/>
      <c r="IJO136" s="277"/>
      <c r="IJP136" s="277"/>
      <c r="IJQ136" s="277"/>
      <c r="IJR136" s="277"/>
      <c r="IJS136" s="277"/>
      <c r="IJT136" s="277"/>
      <c r="IJU136" s="277"/>
      <c r="IJV136" s="277"/>
      <c r="IJW136" s="277"/>
      <c r="IJX136" s="277"/>
      <c r="IJY136" s="277"/>
      <c r="IJZ136" s="277"/>
      <c r="IKA136" s="277"/>
      <c r="IKB136" s="277"/>
      <c r="IKC136" s="277"/>
      <c r="IKD136" s="277"/>
      <c r="IKE136" s="277"/>
      <c r="IKF136" s="277"/>
      <c r="IKG136" s="277"/>
      <c r="IKH136" s="277"/>
      <c r="IKI136" s="277"/>
      <c r="IKJ136" s="277"/>
      <c r="IKK136" s="277"/>
      <c r="IKL136" s="277"/>
      <c r="IKM136" s="277"/>
      <c r="IKN136" s="277"/>
      <c r="IKO136" s="277"/>
      <c r="IKP136" s="277"/>
      <c r="IKQ136" s="277"/>
      <c r="IKR136" s="277"/>
      <c r="IKS136" s="277"/>
      <c r="IKT136" s="277"/>
      <c r="IKU136" s="277"/>
      <c r="IKV136" s="277"/>
      <c r="IKW136" s="277"/>
      <c r="IKX136" s="277"/>
      <c r="IKY136" s="277"/>
      <c r="IKZ136" s="277"/>
      <c r="ILA136" s="277"/>
      <c r="ILB136" s="277"/>
      <c r="ILC136" s="277"/>
      <c r="ILD136" s="277"/>
      <c r="ILE136" s="277"/>
      <c r="ILF136" s="277"/>
      <c r="ILG136" s="277"/>
      <c r="ILH136" s="277"/>
      <c r="ILI136" s="277"/>
      <c r="ILJ136" s="277"/>
      <c r="ILK136" s="277"/>
      <c r="ILL136" s="277"/>
      <c r="ILM136" s="277"/>
      <c r="ILN136" s="277"/>
      <c r="ILO136" s="277"/>
      <c r="ILP136" s="277"/>
      <c r="ILQ136" s="277"/>
      <c r="ILR136" s="277"/>
      <c r="ILS136" s="277"/>
      <c r="ILT136" s="277"/>
      <c r="ILU136" s="277"/>
      <c r="ILV136" s="277"/>
      <c r="ILW136" s="277"/>
      <c r="ILX136" s="277"/>
      <c r="ILY136" s="277"/>
      <c r="ILZ136" s="277"/>
      <c r="IMA136" s="277"/>
      <c r="IMB136" s="277"/>
      <c r="IMC136" s="277"/>
      <c r="IMD136" s="277"/>
      <c r="IME136" s="277"/>
      <c r="IMF136" s="277"/>
      <c r="IMG136" s="277"/>
      <c r="IMH136" s="277"/>
      <c r="IMI136" s="277"/>
      <c r="IMJ136" s="277"/>
      <c r="IMK136" s="277"/>
      <c r="IML136" s="277"/>
      <c r="IMM136" s="277"/>
      <c r="IMN136" s="277"/>
      <c r="IMO136" s="277"/>
      <c r="IMP136" s="277"/>
      <c r="IMQ136" s="277"/>
      <c r="IMR136" s="277"/>
      <c r="IMS136" s="277"/>
      <c r="IMT136" s="277"/>
      <c r="IMU136" s="277"/>
      <c r="IMV136" s="277"/>
      <c r="IMW136" s="277"/>
      <c r="IMX136" s="277"/>
      <c r="IMY136" s="277"/>
      <c r="IMZ136" s="277"/>
      <c r="INA136" s="277"/>
      <c r="INB136" s="277"/>
      <c r="INC136" s="277"/>
      <c r="IND136" s="277"/>
      <c r="INE136" s="277"/>
      <c r="INF136" s="277"/>
      <c r="ING136" s="277"/>
      <c r="INH136" s="277"/>
      <c r="INI136" s="277"/>
      <c r="INJ136" s="277"/>
      <c r="INK136" s="277"/>
      <c r="INL136" s="277"/>
      <c r="INM136" s="277"/>
      <c r="INN136" s="277"/>
      <c r="INO136" s="277"/>
      <c r="INP136" s="277"/>
      <c r="INQ136" s="277"/>
      <c r="INR136" s="277"/>
      <c r="INS136" s="277"/>
      <c r="INT136" s="277"/>
      <c r="INU136" s="277"/>
      <c r="INV136" s="277"/>
      <c r="INW136" s="277"/>
      <c r="INX136" s="277"/>
      <c r="INY136" s="277"/>
      <c r="INZ136" s="277"/>
      <c r="IOA136" s="277"/>
      <c r="IOB136" s="277"/>
      <c r="IOC136" s="277"/>
      <c r="IOD136" s="277"/>
      <c r="IOE136" s="277"/>
      <c r="IOF136" s="277"/>
      <c r="IOG136" s="277"/>
      <c r="IOH136" s="277"/>
      <c r="IOI136" s="277"/>
      <c r="IOJ136" s="277"/>
      <c r="IOK136" s="277"/>
      <c r="IOL136" s="277"/>
      <c r="IOM136" s="277"/>
      <c r="ION136" s="277"/>
      <c r="IOO136" s="277"/>
      <c r="IOP136" s="277"/>
      <c r="IOQ136" s="277"/>
      <c r="IOR136" s="277"/>
      <c r="IOS136" s="277"/>
      <c r="IOT136" s="277"/>
      <c r="IOU136" s="277"/>
      <c r="IOV136" s="277"/>
      <c r="IOW136" s="277"/>
      <c r="IOX136" s="277"/>
      <c r="IOY136" s="277"/>
      <c r="IOZ136" s="277"/>
      <c r="IPA136" s="277"/>
      <c r="IPB136" s="277"/>
      <c r="IPC136" s="277"/>
      <c r="IPD136" s="277"/>
      <c r="IPE136" s="277"/>
      <c r="IPF136" s="277"/>
      <c r="IPG136" s="277"/>
      <c r="IPH136" s="277"/>
      <c r="IPI136" s="277"/>
      <c r="IPJ136" s="277"/>
      <c r="IPK136" s="277"/>
      <c r="IPL136" s="277"/>
      <c r="IPM136" s="277"/>
      <c r="IPN136" s="277"/>
      <c r="IPO136" s="277"/>
      <c r="IPP136" s="277"/>
      <c r="IPQ136" s="277"/>
      <c r="IPR136" s="277"/>
      <c r="IPS136" s="277"/>
      <c r="IPT136" s="277"/>
      <c r="IPU136" s="277"/>
      <c r="IPV136" s="277"/>
      <c r="IPW136" s="277"/>
      <c r="IPX136" s="277"/>
      <c r="IPY136" s="277"/>
      <c r="IPZ136" s="277"/>
      <c r="IQA136" s="277"/>
      <c r="IQB136" s="277"/>
      <c r="IQC136" s="277"/>
      <c r="IQD136" s="277"/>
      <c r="IQE136" s="277"/>
      <c r="IQF136" s="277"/>
      <c r="IQG136" s="277"/>
      <c r="IQH136" s="277"/>
      <c r="IQI136" s="277"/>
      <c r="IQJ136" s="277"/>
      <c r="IQK136" s="277"/>
      <c r="IQL136" s="277"/>
      <c r="IQM136" s="277"/>
      <c r="IQN136" s="277"/>
      <c r="IQO136" s="277"/>
      <c r="IQP136" s="277"/>
      <c r="IQQ136" s="277"/>
      <c r="IQR136" s="277"/>
      <c r="IQS136" s="277"/>
      <c r="IQT136" s="277"/>
      <c r="IQU136" s="277"/>
      <c r="IQV136" s="277"/>
      <c r="IQW136" s="277"/>
      <c r="IQX136" s="277"/>
      <c r="IQY136" s="277"/>
      <c r="IQZ136" s="277"/>
      <c r="IRA136" s="277"/>
      <c r="IRB136" s="277"/>
      <c r="IRC136" s="277"/>
      <c r="IRD136" s="277"/>
      <c r="IRE136" s="277"/>
      <c r="IRF136" s="277"/>
      <c r="IRG136" s="277"/>
      <c r="IRH136" s="277"/>
      <c r="IRI136" s="277"/>
      <c r="IRJ136" s="277"/>
      <c r="IRK136" s="277"/>
      <c r="IRL136" s="277"/>
      <c r="IRM136" s="277"/>
      <c r="IRN136" s="277"/>
      <c r="IRO136" s="277"/>
      <c r="IRP136" s="277"/>
      <c r="IRQ136" s="277"/>
      <c r="IRR136" s="277"/>
      <c r="IRS136" s="277"/>
      <c r="IRT136" s="277"/>
      <c r="IRU136" s="277"/>
      <c r="IRV136" s="277"/>
      <c r="IRW136" s="277"/>
      <c r="IRX136" s="277"/>
      <c r="IRY136" s="277"/>
      <c r="IRZ136" s="277"/>
      <c r="ISA136" s="277"/>
      <c r="ISB136" s="277"/>
      <c r="ISC136" s="277"/>
      <c r="ISD136" s="277"/>
      <c r="ISE136" s="277"/>
      <c r="ISF136" s="277"/>
      <c r="ISG136" s="277"/>
      <c r="ISH136" s="277"/>
      <c r="ISI136" s="277"/>
      <c r="ISJ136" s="277"/>
      <c r="ISK136" s="277"/>
      <c r="ISL136" s="277"/>
      <c r="ISM136" s="277"/>
      <c r="ISN136" s="277"/>
      <c r="ISO136" s="277"/>
      <c r="ISP136" s="277"/>
      <c r="ISQ136" s="277"/>
      <c r="ISR136" s="277"/>
      <c r="ISS136" s="277"/>
      <c r="IST136" s="277"/>
      <c r="ISU136" s="277"/>
      <c r="ISV136" s="277"/>
      <c r="ISW136" s="277"/>
      <c r="ISX136" s="277"/>
      <c r="ISY136" s="277"/>
      <c r="ISZ136" s="277"/>
      <c r="ITA136" s="277"/>
      <c r="ITB136" s="277"/>
      <c r="ITC136" s="277"/>
      <c r="ITD136" s="277"/>
      <c r="ITE136" s="277"/>
      <c r="ITF136" s="277"/>
      <c r="ITG136" s="277"/>
      <c r="ITH136" s="277"/>
      <c r="ITI136" s="277"/>
      <c r="ITJ136" s="277"/>
      <c r="ITK136" s="277"/>
      <c r="ITL136" s="277"/>
      <c r="ITM136" s="277"/>
      <c r="ITN136" s="277"/>
      <c r="ITO136" s="277"/>
      <c r="ITP136" s="277"/>
      <c r="ITQ136" s="277"/>
      <c r="ITR136" s="277"/>
      <c r="ITS136" s="277"/>
      <c r="ITT136" s="277"/>
      <c r="ITU136" s="277"/>
      <c r="ITV136" s="277"/>
      <c r="ITW136" s="277"/>
      <c r="ITX136" s="277"/>
      <c r="ITY136" s="277"/>
      <c r="ITZ136" s="277"/>
      <c r="IUA136" s="277"/>
      <c r="IUB136" s="277"/>
      <c r="IUC136" s="277"/>
      <c r="IUD136" s="277"/>
      <c r="IUE136" s="277"/>
      <c r="IUF136" s="277"/>
      <c r="IUG136" s="277"/>
      <c r="IUH136" s="277"/>
      <c r="IUI136" s="277"/>
      <c r="IUJ136" s="277"/>
      <c r="IUK136" s="277"/>
      <c r="IUL136" s="277"/>
      <c r="IUM136" s="277"/>
      <c r="IUN136" s="277"/>
      <c r="IUO136" s="277"/>
      <c r="IUP136" s="277"/>
      <c r="IUQ136" s="277"/>
      <c r="IUR136" s="277"/>
      <c r="IUS136" s="277"/>
      <c r="IUT136" s="277"/>
      <c r="IUU136" s="277"/>
      <c r="IUV136" s="277"/>
      <c r="IUW136" s="277"/>
      <c r="IUX136" s="277"/>
      <c r="IUY136" s="277"/>
      <c r="IUZ136" s="277"/>
      <c r="IVA136" s="277"/>
      <c r="IVB136" s="277"/>
      <c r="IVC136" s="277"/>
      <c r="IVD136" s="277"/>
      <c r="IVE136" s="277"/>
      <c r="IVF136" s="277"/>
      <c r="IVG136" s="277"/>
      <c r="IVH136" s="277"/>
      <c r="IVI136" s="277"/>
      <c r="IVJ136" s="277"/>
      <c r="IVK136" s="277"/>
      <c r="IVL136" s="277"/>
      <c r="IVM136" s="277"/>
      <c r="IVN136" s="277"/>
      <c r="IVO136" s="277"/>
      <c r="IVP136" s="277"/>
      <c r="IVQ136" s="277"/>
      <c r="IVR136" s="277"/>
      <c r="IVS136" s="277"/>
      <c r="IVT136" s="277"/>
      <c r="IVU136" s="277"/>
      <c r="IVV136" s="277"/>
      <c r="IVW136" s="277"/>
      <c r="IVX136" s="277"/>
      <c r="IVY136" s="277"/>
      <c r="IVZ136" s="277"/>
      <c r="IWA136" s="277"/>
      <c r="IWB136" s="277"/>
      <c r="IWC136" s="277"/>
      <c r="IWD136" s="277"/>
      <c r="IWE136" s="277"/>
      <c r="IWF136" s="277"/>
      <c r="IWG136" s="277"/>
      <c r="IWH136" s="277"/>
      <c r="IWI136" s="277"/>
      <c r="IWJ136" s="277"/>
      <c r="IWK136" s="277"/>
      <c r="IWL136" s="277"/>
      <c r="IWM136" s="277"/>
      <c r="IWN136" s="277"/>
      <c r="IWO136" s="277"/>
      <c r="IWP136" s="277"/>
      <c r="IWQ136" s="277"/>
      <c r="IWR136" s="277"/>
      <c r="IWS136" s="277"/>
      <c r="IWT136" s="277"/>
      <c r="IWU136" s="277"/>
      <c r="IWV136" s="277"/>
      <c r="IWW136" s="277"/>
      <c r="IWX136" s="277"/>
      <c r="IWY136" s="277"/>
      <c r="IWZ136" s="277"/>
      <c r="IXA136" s="277"/>
      <c r="IXB136" s="277"/>
      <c r="IXC136" s="277"/>
      <c r="IXD136" s="277"/>
      <c r="IXE136" s="277"/>
      <c r="IXF136" s="277"/>
      <c r="IXG136" s="277"/>
      <c r="IXH136" s="277"/>
      <c r="IXI136" s="277"/>
      <c r="IXJ136" s="277"/>
      <c r="IXK136" s="277"/>
      <c r="IXL136" s="277"/>
      <c r="IXM136" s="277"/>
      <c r="IXN136" s="277"/>
      <c r="IXO136" s="277"/>
      <c r="IXP136" s="277"/>
      <c r="IXQ136" s="277"/>
      <c r="IXR136" s="277"/>
      <c r="IXS136" s="277"/>
      <c r="IXT136" s="277"/>
      <c r="IXU136" s="277"/>
      <c r="IXV136" s="277"/>
      <c r="IXW136" s="277"/>
      <c r="IXX136" s="277"/>
      <c r="IXY136" s="277"/>
      <c r="IXZ136" s="277"/>
      <c r="IYA136" s="277"/>
      <c r="IYB136" s="277"/>
      <c r="IYC136" s="277"/>
      <c r="IYD136" s="277"/>
      <c r="IYE136" s="277"/>
      <c r="IYF136" s="277"/>
      <c r="IYG136" s="277"/>
      <c r="IYH136" s="277"/>
      <c r="IYI136" s="277"/>
      <c r="IYJ136" s="277"/>
      <c r="IYK136" s="277"/>
      <c r="IYL136" s="277"/>
      <c r="IYM136" s="277"/>
      <c r="IYN136" s="277"/>
      <c r="IYO136" s="277"/>
      <c r="IYP136" s="277"/>
      <c r="IYQ136" s="277"/>
      <c r="IYR136" s="277"/>
      <c r="IYS136" s="277"/>
      <c r="IYT136" s="277"/>
      <c r="IYU136" s="277"/>
      <c r="IYV136" s="277"/>
      <c r="IYW136" s="277"/>
      <c r="IYX136" s="277"/>
      <c r="IYY136" s="277"/>
      <c r="IYZ136" s="277"/>
      <c r="IZA136" s="277"/>
      <c r="IZB136" s="277"/>
      <c r="IZC136" s="277"/>
      <c r="IZD136" s="277"/>
      <c r="IZE136" s="277"/>
      <c r="IZF136" s="277"/>
      <c r="IZG136" s="277"/>
      <c r="IZH136" s="277"/>
      <c r="IZI136" s="277"/>
      <c r="IZJ136" s="277"/>
      <c r="IZK136" s="277"/>
      <c r="IZL136" s="277"/>
      <c r="IZM136" s="277"/>
      <c r="IZN136" s="277"/>
      <c r="IZO136" s="277"/>
      <c r="IZP136" s="277"/>
      <c r="IZQ136" s="277"/>
      <c r="IZR136" s="277"/>
      <c r="IZS136" s="277"/>
      <c r="IZT136" s="277"/>
      <c r="IZU136" s="277"/>
      <c r="IZV136" s="277"/>
      <c r="IZW136" s="277"/>
      <c r="IZX136" s="277"/>
      <c r="IZY136" s="277"/>
      <c r="IZZ136" s="277"/>
      <c r="JAA136" s="277"/>
      <c r="JAB136" s="277"/>
      <c r="JAC136" s="277"/>
      <c r="JAD136" s="277"/>
      <c r="JAE136" s="277"/>
      <c r="JAF136" s="277"/>
      <c r="JAG136" s="277"/>
      <c r="JAH136" s="277"/>
      <c r="JAI136" s="277"/>
      <c r="JAJ136" s="277"/>
      <c r="JAK136" s="277"/>
      <c r="JAL136" s="277"/>
      <c r="JAM136" s="277"/>
      <c r="JAN136" s="277"/>
      <c r="JAO136" s="277"/>
      <c r="JAP136" s="277"/>
      <c r="JAQ136" s="277"/>
      <c r="JAR136" s="277"/>
      <c r="JAS136" s="277"/>
      <c r="JAT136" s="277"/>
      <c r="JAU136" s="277"/>
      <c r="JAV136" s="277"/>
      <c r="JAW136" s="277"/>
      <c r="JAX136" s="277"/>
      <c r="JAY136" s="277"/>
      <c r="JAZ136" s="277"/>
      <c r="JBA136" s="277"/>
      <c r="JBB136" s="277"/>
      <c r="JBC136" s="277"/>
      <c r="JBD136" s="277"/>
      <c r="JBE136" s="277"/>
      <c r="JBF136" s="277"/>
      <c r="JBG136" s="277"/>
      <c r="JBH136" s="277"/>
      <c r="JBI136" s="277"/>
      <c r="JBJ136" s="277"/>
      <c r="JBK136" s="277"/>
      <c r="JBL136" s="277"/>
      <c r="JBM136" s="277"/>
      <c r="JBN136" s="277"/>
      <c r="JBO136" s="277"/>
      <c r="JBP136" s="277"/>
      <c r="JBQ136" s="277"/>
      <c r="JBR136" s="277"/>
      <c r="JBS136" s="277"/>
      <c r="JBT136" s="277"/>
      <c r="JBU136" s="277"/>
      <c r="JBV136" s="277"/>
      <c r="JBW136" s="277"/>
      <c r="JBX136" s="277"/>
      <c r="JBY136" s="277"/>
      <c r="JBZ136" s="277"/>
      <c r="JCA136" s="277"/>
      <c r="JCB136" s="277"/>
      <c r="JCC136" s="277"/>
      <c r="JCD136" s="277"/>
      <c r="JCE136" s="277"/>
      <c r="JCF136" s="277"/>
      <c r="JCG136" s="277"/>
      <c r="JCH136" s="277"/>
      <c r="JCI136" s="277"/>
      <c r="JCJ136" s="277"/>
      <c r="JCK136" s="277"/>
      <c r="JCL136" s="277"/>
      <c r="JCM136" s="277"/>
      <c r="JCN136" s="277"/>
      <c r="JCO136" s="277"/>
      <c r="JCP136" s="277"/>
      <c r="JCQ136" s="277"/>
      <c r="JCR136" s="277"/>
      <c r="JCS136" s="277"/>
      <c r="JCT136" s="277"/>
      <c r="JCU136" s="277"/>
      <c r="JCV136" s="277"/>
      <c r="JCW136" s="277"/>
      <c r="JCX136" s="277"/>
      <c r="JCY136" s="277"/>
      <c r="JCZ136" s="277"/>
      <c r="JDA136" s="277"/>
      <c r="JDB136" s="277"/>
      <c r="JDC136" s="277"/>
      <c r="JDD136" s="277"/>
      <c r="JDE136" s="277"/>
      <c r="JDF136" s="277"/>
      <c r="JDG136" s="277"/>
      <c r="JDH136" s="277"/>
      <c r="JDI136" s="277"/>
      <c r="JDJ136" s="277"/>
      <c r="JDK136" s="277"/>
      <c r="JDL136" s="277"/>
      <c r="JDM136" s="277"/>
      <c r="JDN136" s="277"/>
      <c r="JDO136" s="277"/>
      <c r="JDP136" s="277"/>
      <c r="JDQ136" s="277"/>
      <c r="JDR136" s="277"/>
      <c r="JDS136" s="277"/>
      <c r="JDT136" s="277"/>
      <c r="JDU136" s="277"/>
      <c r="JDV136" s="277"/>
      <c r="JDW136" s="277"/>
      <c r="JDX136" s="277"/>
      <c r="JDY136" s="277"/>
      <c r="JDZ136" s="277"/>
      <c r="JEA136" s="277"/>
      <c r="JEB136" s="277"/>
      <c r="JEC136" s="277"/>
      <c r="JED136" s="277"/>
      <c r="JEE136" s="277"/>
      <c r="JEF136" s="277"/>
      <c r="JEG136" s="277"/>
      <c r="JEH136" s="277"/>
      <c r="JEI136" s="277"/>
      <c r="JEJ136" s="277"/>
      <c r="JEK136" s="277"/>
      <c r="JEL136" s="277"/>
      <c r="JEM136" s="277"/>
      <c r="JEN136" s="277"/>
      <c r="JEO136" s="277"/>
      <c r="JEP136" s="277"/>
      <c r="JEQ136" s="277"/>
      <c r="JER136" s="277"/>
      <c r="JES136" s="277"/>
      <c r="JET136" s="277"/>
      <c r="JEU136" s="277"/>
      <c r="JEV136" s="277"/>
      <c r="JEW136" s="277"/>
      <c r="JEX136" s="277"/>
      <c r="JEY136" s="277"/>
      <c r="JEZ136" s="277"/>
      <c r="JFA136" s="277"/>
      <c r="JFB136" s="277"/>
      <c r="JFC136" s="277"/>
      <c r="JFD136" s="277"/>
      <c r="JFE136" s="277"/>
      <c r="JFF136" s="277"/>
      <c r="JFG136" s="277"/>
      <c r="JFH136" s="277"/>
      <c r="JFI136" s="277"/>
      <c r="JFJ136" s="277"/>
      <c r="JFK136" s="277"/>
      <c r="JFL136" s="277"/>
      <c r="JFM136" s="277"/>
      <c r="JFN136" s="277"/>
      <c r="JFO136" s="277"/>
      <c r="JFP136" s="277"/>
      <c r="JFQ136" s="277"/>
      <c r="JFR136" s="277"/>
      <c r="JFS136" s="277"/>
      <c r="JFT136" s="277"/>
      <c r="JFU136" s="277"/>
      <c r="JFV136" s="277"/>
      <c r="JFW136" s="277"/>
      <c r="JFX136" s="277"/>
      <c r="JFY136" s="277"/>
      <c r="JFZ136" s="277"/>
      <c r="JGA136" s="277"/>
      <c r="JGB136" s="277"/>
      <c r="JGC136" s="277"/>
      <c r="JGD136" s="277"/>
      <c r="JGE136" s="277"/>
      <c r="JGF136" s="277"/>
      <c r="JGG136" s="277"/>
      <c r="JGH136" s="277"/>
      <c r="JGI136" s="277"/>
      <c r="JGJ136" s="277"/>
      <c r="JGK136" s="277"/>
      <c r="JGL136" s="277"/>
      <c r="JGM136" s="277"/>
      <c r="JGN136" s="277"/>
      <c r="JGO136" s="277"/>
      <c r="JGP136" s="277"/>
      <c r="JGQ136" s="277"/>
      <c r="JGR136" s="277"/>
      <c r="JGS136" s="277"/>
      <c r="JGT136" s="277"/>
      <c r="JGU136" s="277"/>
      <c r="JGV136" s="277"/>
      <c r="JGW136" s="277"/>
      <c r="JGX136" s="277"/>
      <c r="JGY136" s="277"/>
      <c r="JGZ136" s="277"/>
      <c r="JHA136" s="277"/>
      <c r="JHB136" s="277"/>
      <c r="JHC136" s="277"/>
      <c r="JHD136" s="277"/>
      <c r="JHE136" s="277"/>
      <c r="JHF136" s="277"/>
      <c r="JHG136" s="277"/>
      <c r="JHH136" s="277"/>
      <c r="JHI136" s="277"/>
      <c r="JHJ136" s="277"/>
      <c r="JHK136" s="277"/>
      <c r="JHL136" s="277"/>
      <c r="JHM136" s="277"/>
      <c r="JHN136" s="277"/>
      <c r="JHO136" s="277"/>
      <c r="JHP136" s="277"/>
      <c r="JHQ136" s="277"/>
      <c r="JHR136" s="277"/>
      <c r="JHS136" s="277"/>
      <c r="JHT136" s="277"/>
      <c r="JHU136" s="277"/>
      <c r="JHV136" s="277"/>
      <c r="JHW136" s="277"/>
      <c r="JHX136" s="277"/>
      <c r="JHY136" s="277"/>
      <c r="JHZ136" s="277"/>
      <c r="JIA136" s="277"/>
      <c r="JIB136" s="277"/>
      <c r="JIC136" s="277"/>
      <c r="JID136" s="277"/>
      <c r="JIE136" s="277"/>
      <c r="JIF136" s="277"/>
      <c r="JIG136" s="277"/>
      <c r="JIH136" s="277"/>
      <c r="JII136" s="277"/>
      <c r="JIJ136" s="277"/>
      <c r="JIK136" s="277"/>
      <c r="JIL136" s="277"/>
      <c r="JIM136" s="277"/>
      <c r="JIN136" s="277"/>
      <c r="JIO136" s="277"/>
      <c r="JIP136" s="277"/>
      <c r="JIQ136" s="277"/>
      <c r="JIR136" s="277"/>
      <c r="JIS136" s="277"/>
      <c r="JIT136" s="277"/>
      <c r="JIU136" s="277"/>
      <c r="JIV136" s="277"/>
      <c r="JIW136" s="277"/>
      <c r="JIX136" s="277"/>
      <c r="JIY136" s="277"/>
      <c r="JIZ136" s="277"/>
      <c r="JJA136" s="277"/>
      <c r="JJB136" s="277"/>
      <c r="JJC136" s="277"/>
      <c r="JJD136" s="277"/>
      <c r="JJE136" s="277"/>
      <c r="JJF136" s="277"/>
      <c r="JJG136" s="277"/>
      <c r="JJH136" s="277"/>
      <c r="JJI136" s="277"/>
      <c r="JJJ136" s="277"/>
      <c r="JJK136" s="277"/>
      <c r="JJL136" s="277"/>
      <c r="JJM136" s="277"/>
      <c r="JJN136" s="277"/>
      <c r="JJO136" s="277"/>
      <c r="JJP136" s="277"/>
      <c r="JJQ136" s="277"/>
      <c r="JJR136" s="277"/>
      <c r="JJS136" s="277"/>
      <c r="JJT136" s="277"/>
      <c r="JJU136" s="277"/>
      <c r="JJV136" s="277"/>
      <c r="JJW136" s="277"/>
      <c r="JJX136" s="277"/>
      <c r="JJY136" s="277"/>
      <c r="JJZ136" s="277"/>
      <c r="JKA136" s="277"/>
      <c r="JKB136" s="277"/>
      <c r="JKC136" s="277"/>
      <c r="JKD136" s="277"/>
      <c r="JKE136" s="277"/>
      <c r="JKF136" s="277"/>
      <c r="JKG136" s="277"/>
      <c r="JKH136" s="277"/>
      <c r="JKI136" s="277"/>
      <c r="JKJ136" s="277"/>
      <c r="JKK136" s="277"/>
      <c r="JKL136" s="277"/>
      <c r="JKM136" s="277"/>
      <c r="JKN136" s="277"/>
      <c r="JKO136" s="277"/>
      <c r="JKP136" s="277"/>
      <c r="JKQ136" s="277"/>
      <c r="JKR136" s="277"/>
      <c r="JKS136" s="277"/>
      <c r="JKT136" s="277"/>
      <c r="JKU136" s="277"/>
      <c r="JKV136" s="277"/>
      <c r="JKW136" s="277"/>
      <c r="JKX136" s="277"/>
      <c r="JKY136" s="277"/>
      <c r="JKZ136" s="277"/>
      <c r="JLA136" s="277"/>
      <c r="JLB136" s="277"/>
      <c r="JLC136" s="277"/>
      <c r="JLD136" s="277"/>
      <c r="JLE136" s="277"/>
      <c r="JLF136" s="277"/>
      <c r="JLG136" s="277"/>
      <c r="JLH136" s="277"/>
      <c r="JLI136" s="277"/>
      <c r="JLJ136" s="277"/>
      <c r="JLK136" s="277"/>
      <c r="JLL136" s="277"/>
      <c r="JLM136" s="277"/>
      <c r="JLN136" s="277"/>
      <c r="JLO136" s="277"/>
      <c r="JLP136" s="277"/>
      <c r="JLQ136" s="277"/>
      <c r="JLR136" s="277"/>
      <c r="JLS136" s="277"/>
      <c r="JLT136" s="277"/>
      <c r="JLU136" s="277"/>
      <c r="JLV136" s="277"/>
      <c r="JLW136" s="277"/>
      <c r="JLX136" s="277"/>
      <c r="JLY136" s="277"/>
      <c r="JLZ136" s="277"/>
      <c r="JMA136" s="277"/>
      <c r="JMB136" s="277"/>
      <c r="JMC136" s="277"/>
      <c r="JMD136" s="277"/>
      <c r="JME136" s="277"/>
      <c r="JMF136" s="277"/>
      <c r="JMG136" s="277"/>
      <c r="JMH136" s="277"/>
      <c r="JMI136" s="277"/>
      <c r="JMJ136" s="277"/>
      <c r="JMK136" s="277"/>
      <c r="JML136" s="277"/>
      <c r="JMM136" s="277"/>
      <c r="JMN136" s="277"/>
      <c r="JMO136" s="277"/>
      <c r="JMP136" s="277"/>
      <c r="JMQ136" s="277"/>
      <c r="JMR136" s="277"/>
      <c r="JMS136" s="277"/>
      <c r="JMT136" s="277"/>
      <c r="JMU136" s="277"/>
      <c r="JMV136" s="277"/>
      <c r="JMW136" s="277"/>
      <c r="JMX136" s="277"/>
      <c r="JMY136" s="277"/>
      <c r="JMZ136" s="277"/>
      <c r="JNA136" s="277"/>
      <c r="JNB136" s="277"/>
      <c r="JNC136" s="277"/>
      <c r="JND136" s="277"/>
      <c r="JNE136" s="277"/>
      <c r="JNF136" s="277"/>
      <c r="JNG136" s="277"/>
      <c r="JNH136" s="277"/>
      <c r="JNI136" s="277"/>
      <c r="JNJ136" s="277"/>
      <c r="JNK136" s="277"/>
      <c r="JNL136" s="277"/>
      <c r="JNM136" s="277"/>
      <c r="JNN136" s="277"/>
      <c r="JNO136" s="277"/>
      <c r="JNP136" s="277"/>
      <c r="JNQ136" s="277"/>
      <c r="JNR136" s="277"/>
      <c r="JNS136" s="277"/>
      <c r="JNT136" s="277"/>
      <c r="JNU136" s="277"/>
      <c r="JNV136" s="277"/>
      <c r="JNW136" s="277"/>
      <c r="JNX136" s="277"/>
      <c r="JNY136" s="277"/>
      <c r="JNZ136" s="277"/>
      <c r="JOA136" s="277"/>
      <c r="JOB136" s="277"/>
      <c r="JOC136" s="277"/>
      <c r="JOD136" s="277"/>
      <c r="JOE136" s="277"/>
      <c r="JOF136" s="277"/>
      <c r="JOG136" s="277"/>
      <c r="JOH136" s="277"/>
      <c r="JOI136" s="277"/>
      <c r="JOJ136" s="277"/>
      <c r="JOK136" s="277"/>
      <c r="JOL136" s="277"/>
      <c r="JOM136" s="277"/>
      <c r="JON136" s="277"/>
      <c r="JOO136" s="277"/>
      <c r="JOP136" s="277"/>
      <c r="JOQ136" s="277"/>
      <c r="JOR136" s="277"/>
      <c r="JOS136" s="277"/>
      <c r="JOT136" s="277"/>
      <c r="JOU136" s="277"/>
      <c r="JOV136" s="277"/>
      <c r="JOW136" s="277"/>
      <c r="JOX136" s="277"/>
      <c r="JOY136" s="277"/>
      <c r="JOZ136" s="277"/>
      <c r="JPA136" s="277"/>
      <c r="JPB136" s="277"/>
      <c r="JPC136" s="277"/>
      <c r="JPD136" s="277"/>
      <c r="JPE136" s="277"/>
      <c r="JPF136" s="277"/>
      <c r="JPG136" s="277"/>
      <c r="JPH136" s="277"/>
      <c r="JPI136" s="277"/>
      <c r="JPJ136" s="277"/>
      <c r="JPK136" s="277"/>
      <c r="JPL136" s="277"/>
      <c r="JPM136" s="277"/>
      <c r="JPN136" s="277"/>
      <c r="JPO136" s="277"/>
      <c r="JPP136" s="277"/>
      <c r="JPQ136" s="277"/>
      <c r="JPR136" s="277"/>
      <c r="JPS136" s="277"/>
      <c r="JPT136" s="277"/>
      <c r="JPU136" s="277"/>
      <c r="JPV136" s="277"/>
      <c r="JPW136" s="277"/>
      <c r="JPX136" s="277"/>
      <c r="JPY136" s="277"/>
      <c r="JPZ136" s="277"/>
      <c r="JQA136" s="277"/>
      <c r="JQB136" s="277"/>
      <c r="JQC136" s="277"/>
      <c r="JQD136" s="277"/>
      <c r="JQE136" s="277"/>
      <c r="JQF136" s="277"/>
      <c r="JQG136" s="277"/>
      <c r="JQH136" s="277"/>
      <c r="JQI136" s="277"/>
      <c r="JQJ136" s="277"/>
      <c r="JQK136" s="277"/>
      <c r="JQL136" s="277"/>
      <c r="JQM136" s="277"/>
      <c r="JQN136" s="277"/>
      <c r="JQO136" s="277"/>
      <c r="JQP136" s="277"/>
      <c r="JQQ136" s="277"/>
      <c r="JQR136" s="277"/>
      <c r="JQS136" s="277"/>
      <c r="JQT136" s="277"/>
      <c r="JQU136" s="277"/>
      <c r="JQV136" s="277"/>
      <c r="JQW136" s="277"/>
      <c r="JQX136" s="277"/>
      <c r="JQY136" s="277"/>
      <c r="JQZ136" s="277"/>
      <c r="JRA136" s="277"/>
      <c r="JRB136" s="277"/>
      <c r="JRC136" s="277"/>
      <c r="JRD136" s="277"/>
      <c r="JRE136" s="277"/>
      <c r="JRF136" s="277"/>
      <c r="JRG136" s="277"/>
      <c r="JRH136" s="277"/>
      <c r="JRI136" s="277"/>
      <c r="JRJ136" s="277"/>
      <c r="JRK136" s="277"/>
      <c r="JRL136" s="277"/>
      <c r="JRM136" s="277"/>
      <c r="JRN136" s="277"/>
      <c r="JRO136" s="277"/>
      <c r="JRP136" s="277"/>
      <c r="JRQ136" s="277"/>
      <c r="JRR136" s="277"/>
      <c r="JRS136" s="277"/>
      <c r="JRT136" s="277"/>
      <c r="JRU136" s="277"/>
      <c r="JRV136" s="277"/>
      <c r="JRW136" s="277"/>
      <c r="JRX136" s="277"/>
      <c r="JRY136" s="277"/>
      <c r="JRZ136" s="277"/>
      <c r="JSA136" s="277"/>
      <c r="JSB136" s="277"/>
      <c r="JSC136" s="277"/>
      <c r="JSD136" s="277"/>
      <c r="JSE136" s="277"/>
      <c r="JSF136" s="277"/>
      <c r="JSG136" s="277"/>
      <c r="JSH136" s="277"/>
      <c r="JSI136" s="277"/>
      <c r="JSJ136" s="277"/>
      <c r="JSK136" s="277"/>
      <c r="JSL136" s="277"/>
      <c r="JSM136" s="277"/>
      <c r="JSN136" s="277"/>
      <c r="JSO136" s="277"/>
      <c r="JSP136" s="277"/>
      <c r="JSQ136" s="277"/>
      <c r="JSR136" s="277"/>
      <c r="JSS136" s="277"/>
      <c r="JST136" s="277"/>
      <c r="JSU136" s="277"/>
      <c r="JSV136" s="277"/>
      <c r="JSW136" s="277"/>
      <c r="JSX136" s="277"/>
      <c r="JSY136" s="277"/>
      <c r="JSZ136" s="277"/>
      <c r="JTA136" s="277"/>
      <c r="JTB136" s="277"/>
      <c r="JTC136" s="277"/>
      <c r="JTD136" s="277"/>
      <c r="JTE136" s="277"/>
      <c r="JTF136" s="277"/>
      <c r="JTG136" s="277"/>
      <c r="JTH136" s="277"/>
      <c r="JTI136" s="277"/>
      <c r="JTJ136" s="277"/>
      <c r="JTK136" s="277"/>
      <c r="JTL136" s="277"/>
      <c r="JTM136" s="277"/>
      <c r="JTN136" s="277"/>
      <c r="JTO136" s="277"/>
      <c r="JTP136" s="277"/>
      <c r="JTQ136" s="277"/>
      <c r="JTR136" s="277"/>
      <c r="JTS136" s="277"/>
      <c r="JTT136" s="277"/>
      <c r="JTU136" s="277"/>
      <c r="JTV136" s="277"/>
      <c r="JTW136" s="277"/>
      <c r="JTX136" s="277"/>
      <c r="JTY136" s="277"/>
      <c r="JTZ136" s="277"/>
      <c r="JUA136" s="277"/>
      <c r="JUB136" s="277"/>
      <c r="JUC136" s="277"/>
      <c r="JUD136" s="277"/>
      <c r="JUE136" s="277"/>
      <c r="JUF136" s="277"/>
      <c r="JUG136" s="277"/>
      <c r="JUH136" s="277"/>
      <c r="JUI136" s="277"/>
      <c r="JUJ136" s="277"/>
      <c r="JUK136" s="277"/>
      <c r="JUL136" s="277"/>
      <c r="JUM136" s="277"/>
      <c r="JUN136" s="277"/>
      <c r="JUO136" s="277"/>
      <c r="JUP136" s="277"/>
      <c r="JUQ136" s="277"/>
      <c r="JUR136" s="277"/>
      <c r="JUS136" s="277"/>
      <c r="JUT136" s="277"/>
      <c r="JUU136" s="277"/>
      <c r="JUV136" s="277"/>
      <c r="JUW136" s="277"/>
      <c r="JUX136" s="277"/>
      <c r="JUY136" s="277"/>
      <c r="JUZ136" s="277"/>
      <c r="JVA136" s="277"/>
      <c r="JVB136" s="277"/>
      <c r="JVC136" s="277"/>
      <c r="JVD136" s="277"/>
      <c r="JVE136" s="277"/>
      <c r="JVF136" s="277"/>
      <c r="JVG136" s="277"/>
      <c r="JVH136" s="277"/>
      <c r="JVI136" s="277"/>
      <c r="JVJ136" s="277"/>
      <c r="JVK136" s="277"/>
      <c r="JVL136" s="277"/>
      <c r="JVM136" s="277"/>
      <c r="JVN136" s="277"/>
      <c r="JVO136" s="277"/>
      <c r="JVP136" s="277"/>
      <c r="JVQ136" s="277"/>
      <c r="JVR136" s="277"/>
      <c r="JVS136" s="277"/>
      <c r="JVT136" s="277"/>
      <c r="JVU136" s="277"/>
      <c r="JVV136" s="277"/>
      <c r="JVW136" s="277"/>
      <c r="JVX136" s="277"/>
      <c r="JVY136" s="277"/>
      <c r="JVZ136" s="277"/>
      <c r="JWA136" s="277"/>
      <c r="JWB136" s="277"/>
      <c r="JWC136" s="277"/>
      <c r="JWD136" s="277"/>
      <c r="JWE136" s="277"/>
      <c r="JWF136" s="277"/>
      <c r="JWG136" s="277"/>
      <c r="JWH136" s="277"/>
      <c r="JWI136" s="277"/>
      <c r="JWJ136" s="277"/>
      <c r="JWK136" s="277"/>
      <c r="JWL136" s="277"/>
      <c r="JWM136" s="277"/>
      <c r="JWN136" s="277"/>
      <c r="JWO136" s="277"/>
      <c r="JWP136" s="277"/>
      <c r="JWQ136" s="277"/>
      <c r="JWR136" s="277"/>
      <c r="JWS136" s="277"/>
      <c r="JWT136" s="277"/>
      <c r="JWU136" s="277"/>
      <c r="JWV136" s="277"/>
      <c r="JWW136" s="277"/>
      <c r="JWX136" s="277"/>
      <c r="JWY136" s="277"/>
      <c r="JWZ136" s="277"/>
      <c r="JXA136" s="277"/>
      <c r="JXB136" s="277"/>
      <c r="JXC136" s="277"/>
      <c r="JXD136" s="277"/>
      <c r="JXE136" s="277"/>
      <c r="JXF136" s="277"/>
      <c r="JXG136" s="277"/>
      <c r="JXH136" s="277"/>
      <c r="JXI136" s="277"/>
      <c r="JXJ136" s="277"/>
      <c r="JXK136" s="277"/>
      <c r="JXL136" s="277"/>
      <c r="JXM136" s="277"/>
      <c r="JXN136" s="277"/>
      <c r="JXO136" s="277"/>
      <c r="JXP136" s="277"/>
      <c r="JXQ136" s="277"/>
      <c r="JXR136" s="277"/>
      <c r="JXS136" s="277"/>
      <c r="JXT136" s="277"/>
      <c r="JXU136" s="277"/>
      <c r="JXV136" s="277"/>
      <c r="JXW136" s="277"/>
      <c r="JXX136" s="277"/>
      <c r="JXY136" s="277"/>
      <c r="JXZ136" s="277"/>
      <c r="JYA136" s="277"/>
      <c r="JYB136" s="277"/>
      <c r="JYC136" s="277"/>
      <c r="JYD136" s="277"/>
      <c r="JYE136" s="277"/>
      <c r="JYF136" s="277"/>
      <c r="JYG136" s="277"/>
      <c r="JYH136" s="277"/>
      <c r="JYI136" s="277"/>
      <c r="JYJ136" s="277"/>
      <c r="JYK136" s="277"/>
      <c r="JYL136" s="277"/>
      <c r="JYM136" s="277"/>
      <c r="JYN136" s="277"/>
      <c r="JYO136" s="277"/>
      <c r="JYP136" s="277"/>
      <c r="JYQ136" s="277"/>
      <c r="JYR136" s="277"/>
      <c r="JYS136" s="277"/>
      <c r="JYT136" s="277"/>
      <c r="JYU136" s="277"/>
      <c r="JYV136" s="277"/>
      <c r="JYW136" s="277"/>
      <c r="JYX136" s="277"/>
      <c r="JYY136" s="277"/>
      <c r="JYZ136" s="277"/>
      <c r="JZA136" s="277"/>
      <c r="JZB136" s="277"/>
      <c r="JZC136" s="277"/>
      <c r="JZD136" s="277"/>
      <c r="JZE136" s="277"/>
      <c r="JZF136" s="277"/>
      <c r="JZG136" s="277"/>
      <c r="JZH136" s="277"/>
      <c r="JZI136" s="277"/>
      <c r="JZJ136" s="277"/>
      <c r="JZK136" s="277"/>
      <c r="JZL136" s="277"/>
      <c r="JZM136" s="277"/>
      <c r="JZN136" s="277"/>
      <c r="JZO136" s="277"/>
      <c r="JZP136" s="277"/>
      <c r="JZQ136" s="277"/>
      <c r="JZR136" s="277"/>
      <c r="JZS136" s="277"/>
      <c r="JZT136" s="277"/>
      <c r="JZU136" s="277"/>
      <c r="JZV136" s="277"/>
      <c r="JZW136" s="277"/>
      <c r="JZX136" s="277"/>
      <c r="JZY136" s="277"/>
      <c r="JZZ136" s="277"/>
      <c r="KAA136" s="277"/>
      <c r="KAB136" s="277"/>
      <c r="KAC136" s="277"/>
      <c r="KAD136" s="277"/>
      <c r="KAE136" s="277"/>
      <c r="KAF136" s="277"/>
      <c r="KAG136" s="277"/>
      <c r="KAH136" s="277"/>
      <c r="KAI136" s="277"/>
      <c r="KAJ136" s="277"/>
      <c r="KAK136" s="277"/>
      <c r="KAL136" s="277"/>
      <c r="KAM136" s="277"/>
      <c r="KAN136" s="277"/>
      <c r="KAO136" s="277"/>
      <c r="KAP136" s="277"/>
      <c r="KAQ136" s="277"/>
      <c r="KAR136" s="277"/>
      <c r="KAS136" s="277"/>
      <c r="KAT136" s="277"/>
      <c r="KAU136" s="277"/>
      <c r="KAV136" s="277"/>
      <c r="KAW136" s="277"/>
      <c r="KAX136" s="277"/>
      <c r="KAY136" s="277"/>
      <c r="KAZ136" s="277"/>
      <c r="KBA136" s="277"/>
      <c r="KBB136" s="277"/>
      <c r="KBC136" s="277"/>
      <c r="KBD136" s="277"/>
      <c r="KBE136" s="277"/>
      <c r="KBF136" s="277"/>
      <c r="KBG136" s="277"/>
      <c r="KBH136" s="277"/>
      <c r="KBI136" s="277"/>
      <c r="KBJ136" s="277"/>
      <c r="KBK136" s="277"/>
      <c r="KBL136" s="277"/>
      <c r="KBM136" s="277"/>
      <c r="KBN136" s="277"/>
      <c r="KBO136" s="277"/>
      <c r="KBP136" s="277"/>
      <c r="KBQ136" s="277"/>
      <c r="KBR136" s="277"/>
      <c r="KBS136" s="277"/>
      <c r="KBT136" s="277"/>
      <c r="KBU136" s="277"/>
      <c r="KBV136" s="277"/>
      <c r="KBW136" s="277"/>
      <c r="KBX136" s="277"/>
      <c r="KBY136" s="277"/>
      <c r="KBZ136" s="277"/>
      <c r="KCA136" s="277"/>
      <c r="KCB136" s="277"/>
      <c r="KCC136" s="277"/>
      <c r="KCD136" s="277"/>
      <c r="KCE136" s="277"/>
      <c r="KCF136" s="277"/>
      <c r="KCG136" s="277"/>
      <c r="KCH136" s="277"/>
      <c r="KCI136" s="277"/>
      <c r="KCJ136" s="277"/>
      <c r="KCK136" s="277"/>
      <c r="KCL136" s="277"/>
      <c r="KCM136" s="277"/>
      <c r="KCN136" s="277"/>
      <c r="KCO136" s="277"/>
      <c r="KCP136" s="277"/>
      <c r="KCQ136" s="277"/>
      <c r="KCR136" s="277"/>
      <c r="KCS136" s="277"/>
      <c r="KCT136" s="277"/>
      <c r="KCU136" s="277"/>
      <c r="KCV136" s="277"/>
      <c r="KCW136" s="277"/>
      <c r="KCX136" s="277"/>
      <c r="KCY136" s="277"/>
      <c r="KCZ136" s="277"/>
      <c r="KDA136" s="277"/>
      <c r="KDB136" s="277"/>
      <c r="KDC136" s="277"/>
      <c r="KDD136" s="277"/>
      <c r="KDE136" s="277"/>
      <c r="KDF136" s="277"/>
      <c r="KDG136" s="277"/>
      <c r="KDH136" s="277"/>
      <c r="KDI136" s="277"/>
      <c r="KDJ136" s="277"/>
      <c r="KDK136" s="277"/>
      <c r="KDL136" s="277"/>
      <c r="KDM136" s="277"/>
      <c r="KDN136" s="277"/>
      <c r="KDO136" s="277"/>
      <c r="KDP136" s="277"/>
      <c r="KDQ136" s="277"/>
      <c r="KDR136" s="277"/>
      <c r="KDS136" s="277"/>
      <c r="KDT136" s="277"/>
      <c r="KDU136" s="277"/>
      <c r="KDV136" s="277"/>
      <c r="KDW136" s="277"/>
      <c r="KDX136" s="277"/>
      <c r="KDY136" s="277"/>
      <c r="KDZ136" s="277"/>
      <c r="KEA136" s="277"/>
      <c r="KEB136" s="277"/>
      <c r="KEC136" s="277"/>
      <c r="KED136" s="277"/>
      <c r="KEE136" s="277"/>
      <c r="KEF136" s="277"/>
      <c r="KEG136" s="277"/>
      <c r="KEH136" s="277"/>
      <c r="KEI136" s="277"/>
      <c r="KEJ136" s="277"/>
      <c r="KEK136" s="277"/>
      <c r="KEL136" s="277"/>
      <c r="KEM136" s="277"/>
      <c r="KEN136" s="277"/>
      <c r="KEO136" s="277"/>
      <c r="KEP136" s="277"/>
      <c r="KEQ136" s="277"/>
      <c r="KER136" s="277"/>
      <c r="KES136" s="277"/>
      <c r="KET136" s="277"/>
      <c r="KEU136" s="277"/>
      <c r="KEV136" s="277"/>
      <c r="KEW136" s="277"/>
      <c r="KEX136" s="277"/>
      <c r="KEY136" s="277"/>
      <c r="KEZ136" s="277"/>
      <c r="KFA136" s="277"/>
      <c r="KFB136" s="277"/>
      <c r="KFC136" s="277"/>
      <c r="KFD136" s="277"/>
      <c r="KFE136" s="277"/>
      <c r="KFF136" s="277"/>
      <c r="KFG136" s="277"/>
      <c r="KFH136" s="277"/>
      <c r="KFI136" s="277"/>
      <c r="KFJ136" s="277"/>
      <c r="KFK136" s="277"/>
      <c r="KFL136" s="277"/>
      <c r="KFM136" s="277"/>
      <c r="KFN136" s="277"/>
      <c r="KFO136" s="277"/>
      <c r="KFP136" s="277"/>
      <c r="KFQ136" s="277"/>
      <c r="KFR136" s="277"/>
      <c r="KFS136" s="277"/>
      <c r="KFT136" s="277"/>
      <c r="KFU136" s="277"/>
      <c r="KFV136" s="277"/>
      <c r="KFW136" s="277"/>
      <c r="KFX136" s="277"/>
      <c r="KFY136" s="277"/>
      <c r="KFZ136" s="277"/>
      <c r="KGA136" s="277"/>
      <c r="KGB136" s="277"/>
      <c r="KGC136" s="277"/>
      <c r="KGD136" s="277"/>
      <c r="KGE136" s="277"/>
      <c r="KGF136" s="277"/>
      <c r="KGG136" s="277"/>
      <c r="KGH136" s="277"/>
      <c r="KGI136" s="277"/>
      <c r="KGJ136" s="277"/>
      <c r="KGK136" s="277"/>
      <c r="KGL136" s="277"/>
      <c r="KGM136" s="277"/>
      <c r="KGN136" s="277"/>
      <c r="KGO136" s="277"/>
      <c r="KGP136" s="277"/>
      <c r="KGQ136" s="277"/>
      <c r="KGR136" s="277"/>
      <c r="KGS136" s="277"/>
      <c r="KGT136" s="277"/>
      <c r="KGU136" s="277"/>
      <c r="KGV136" s="277"/>
      <c r="KGW136" s="277"/>
      <c r="KGX136" s="277"/>
      <c r="KGY136" s="277"/>
      <c r="KGZ136" s="277"/>
      <c r="KHA136" s="277"/>
      <c r="KHB136" s="277"/>
      <c r="KHC136" s="277"/>
      <c r="KHD136" s="277"/>
      <c r="KHE136" s="277"/>
      <c r="KHF136" s="277"/>
      <c r="KHG136" s="277"/>
      <c r="KHH136" s="277"/>
      <c r="KHI136" s="277"/>
      <c r="KHJ136" s="277"/>
      <c r="KHK136" s="277"/>
      <c r="KHL136" s="277"/>
      <c r="KHM136" s="277"/>
      <c r="KHN136" s="277"/>
      <c r="KHO136" s="277"/>
      <c r="KHP136" s="277"/>
      <c r="KHQ136" s="277"/>
      <c r="KHR136" s="277"/>
      <c r="KHS136" s="277"/>
      <c r="KHT136" s="277"/>
      <c r="KHU136" s="277"/>
      <c r="KHV136" s="277"/>
      <c r="KHW136" s="277"/>
      <c r="KHX136" s="277"/>
      <c r="KHY136" s="277"/>
      <c r="KHZ136" s="277"/>
      <c r="KIA136" s="277"/>
      <c r="KIB136" s="277"/>
      <c r="KIC136" s="277"/>
      <c r="KID136" s="277"/>
      <c r="KIE136" s="277"/>
      <c r="KIF136" s="277"/>
      <c r="KIG136" s="277"/>
      <c r="KIH136" s="277"/>
      <c r="KII136" s="277"/>
      <c r="KIJ136" s="277"/>
      <c r="KIK136" s="277"/>
      <c r="KIL136" s="277"/>
      <c r="KIM136" s="277"/>
      <c r="KIN136" s="277"/>
      <c r="KIO136" s="277"/>
      <c r="KIP136" s="277"/>
      <c r="KIQ136" s="277"/>
      <c r="KIR136" s="277"/>
      <c r="KIS136" s="277"/>
      <c r="KIT136" s="277"/>
      <c r="KIU136" s="277"/>
      <c r="KIV136" s="277"/>
      <c r="KIW136" s="277"/>
      <c r="KIX136" s="277"/>
      <c r="KIY136" s="277"/>
      <c r="KIZ136" s="277"/>
      <c r="KJA136" s="277"/>
      <c r="KJB136" s="277"/>
      <c r="KJC136" s="277"/>
      <c r="KJD136" s="277"/>
      <c r="KJE136" s="277"/>
      <c r="KJF136" s="277"/>
      <c r="KJG136" s="277"/>
      <c r="KJH136" s="277"/>
      <c r="KJI136" s="277"/>
      <c r="KJJ136" s="277"/>
      <c r="KJK136" s="277"/>
      <c r="KJL136" s="277"/>
      <c r="KJM136" s="277"/>
      <c r="KJN136" s="277"/>
      <c r="KJO136" s="277"/>
      <c r="KJP136" s="277"/>
      <c r="KJQ136" s="277"/>
      <c r="KJR136" s="277"/>
      <c r="KJS136" s="277"/>
      <c r="KJT136" s="277"/>
      <c r="KJU136" s="277"/>
      <c r="KJV136" s="277"/>
      <c r="KJW136" s="277"/>
      <c r="KJX136" s="277"/>
      <c r="KJY136" s="277"/>
      <c r="KJZ136" s="277"/>
      <c r="KKA136" s="277"/>
      <c r="KKB136" s="277"/>
      <c r="KKC136" s="277"/>
      <c r="KKD136" s="277"/>
      <c r="KKE136" s="277"/>
      <c r="KKF136" s="277"/>
      <c r="KKG136" s="277"/>
      <c r="KKH136" s="277"/>
      <c r="KKI136" s="277"/>
      <c r="KKJ136" s="277"/>
      <c r="KKK136" s="277"/>
      <c r="KKL136" s="277"/>
      <c r="KKM136" s="277"/>
      <c r="KKN136" s="277"/>
      <c r="KKO136" s="277"/>
      <c r="KKP136" s="277"/>
      <c r="KKQ136" s="277"/>
      <c r="KKR136" s="277"/>
      <c r="KKS136" s="277"/>
      <c r="KKT136" s="277"/>
      <c r="KKU136" s="277"/>
      <c r="KKV136" s="277"/>
      <c r="KKW136" s="277"/>
      <c r="KKX136" s="277"/>
      <c r="KKY136" s="277"/>
      <c r="KKZ136" s="277"/>
      <c r="KLA136" s="277"/>
      <c r="KLB136" s="277"/>
      <c r="KLC136" s="277"/>
      <c r="KLD136" s="277"/>
      <c r="KLE136" s="277"/>
      <c r="KLF136" s="277"/>
      <c r="KLG136" s="277"/>
      <c r="KLH136" s="277"/>
      <c r="KLI136" s="277"/>
      <c r="KLJ136" s="277"/>
      <c r="KLK136" s="277"/>
      <c r="KLL136" s="277"/>
      <c r="KLM136" s="277"/>
      <c r="KLN136" s="277"/>
      <c r="KLO136" s="277"/>
      <c r="KLP136" s="277"/>
      <c r="KLQ136" s="277"/>
      <c r="KLR136" s="277"/>
      <c r="KLS136" s="277"/>
      <c r="KLT136" s="277"/>
      <c r="KLU136" s="277"/>
      <c r="KLV136" s="277"/>
      <c r="KLW136" s="277"/>
      <c r="KLX136" s="277"/>
      <c r="KLY136" s="277"/>
      <c r="KLZ136" s="277"/>
      <c r="KMA136" s="277"/>
      <c r="KMB136" s="277"/>
      <c r="KMC136" s="277"/>
      <c r="KMD136" s="277"/>
      <c r="KME136" s="277"/>
      <c r="KMF136" s="277"/>
      <c r="KMG136" s="277"/>
      <c r="KMH136" s="277"/>
      <c r="KMI136" s="277"/>
      <c r="KMJ136" s="277"/>
      <c r="KMK136" s="277"/>
      <c r="KML136" s="277"/>
      <c r="KMM136" s="277"/>
      <c r="KMN136" s="277"/>
      <c r="KMO136" s="277"/>
      <c r="KMP136" s="277"/>
      <c r="KMQ136" s="277"/>
      <c r="KMR136" s="277"/>
      <c r="KMS136" s="277"/>
      <c r="KMT136" s="277"/>
      <c r="KMU136" s="277"/>
      <c r="KMV136" s="277"/>
      <c r="KMW136" s="277"/>
      <c r="KMX136" s="277"/>
      <c r="KMY136" s="277"/>
      <c r="KMZ136" s="277"/>
      <c r="KNA136" s="277"/>
      <c r="KNB136" s="277"/>
      <c r="KNC136" s="277"/>
      <c r="KND136" s="277"/>
      <c r="KNE136" s="277"/>
      <c r="KNF136" s="277"/>
      <c r="KNG136" s="277"/>
      <c r="KNH136" s="277"/>
      <c r="KNI136" s="277"/>
      <c r="KNJ136" s="277"/>
      <c r="KNK136" s="277"/>
      <c r="KNL136" s="277"/>
      <c r="KNM136" s="277"/>
      <c r="KNN136" s="277"/>
      <c r="KNO136" s="277"/>
      <c r="KNP136" s="277"/>
      <c r="KNQ136" s="277"/>
      <c r="KNR136" s="277"/>
      <c r="KNS136" s="277"/>
      <c r="KNT136" s="277"/>
      <c r="KNU136" s="277"/>
      <c r="KNV136" s="277"/>
      <c r="KNW136" s="277"/>
      <c r="KNX136" s="277"/>
      <c r="KNY136" s="277"/>
      <c r="KNZ136" s="277"/>
      <c r="KOA136" s="277"/>
      <c r="KOB136" s="277"/>
      <c r="KOC136" s="277"/>
      <c r="KOD136" s="277"/>
      <c r="KOE136" s="277"/>
      <c r="KOF136" s="277"/>
      <c r="KOG136" s="277"/>
      <c r="KOH136" s="277"/>
      <c r="KOI136" s="277"/>
      <c r="KOJ136" s="277"/>
      <c r="KOK136" s="277"/>
      <c r="KOL136" s="277"/>
      <c r="KOM136" s="277"/>
      <c r="KON136" s="277"/>
      <c r="KOO136" s="277"/>
      <c r="KOP136" s="277"/>
      <c r="KOQ136" s="277"/>
      <c r="KOR136" s="277"/>
      <c r="KOS136" s="277"/>
      <c r="KOT136" s="277"/>
      <c r="KOU136" s="277"/>
      <c r="KOV136" s="277"/>
      <c r="KOW136" s="277"/>
      <c r="KOX136" s="277"/>
      <c r="KOY136" s="277"/>
      <c r="KOZ136" s="277"/>
      <c r="KPA136" s="277"/>
      <c r="KPB136" s="277"/>
      <c r="KPC136" s="277"/>
      <c r="KPD136" s="277"/>
      <c r="KPE136" s="277"/>
      <c r="KPF136" s="277"/>
      <c r="KPG136" s="277"/>
      <c r="KPH136" s="277"/>
      <c r="KPI136" s="277"/>
      <c r="KPJ136" s="277"/>
      <c r="KPK136" s="277"/>
      <c r="KPL136" s="277"/>
      <c r="KPM136" s="277"/>
      <c r="KPN136" s="277"/>
      <c r="KPO136" s="277"/>
      <c r="KPP136" s="277"/>
      <c r="KPQ136" s="277"/>
      <c r="KPR136" s="277"/>
      <c r="KPS136" s="277"/>
      <c r="KPT136" s="277"/>
      <c r="KPU136" s="277"/>
      <c r="KPV136" s="277"/>
      <c r="KPW136" s="277"/>
      <c r="KPX136" s="277"/>
      <c r="KPY136" s="277"/>
      <c r="KPZ136" s="277"/>
      <c r="KQA136" s="277"/>
      <c r="KQB136" s="277"/>
      <c r="KQC136" s="277"/>
      <c r="KQD136" s="277"/>
      <c r="KQE136" s="277"/>
      <c r="KQF136" s="277"/>
      <c r="KQG136" s="277"/>
      <c r="KQH136" s="277"/>
      <c r="KQI136" s="277"/>
      <c r="KQJ136" s="277"/>
      <c r="KQK136" s="277"/>
      <c r="KQL136" s="277"/>
      <c r="KQM136" s="277"/>
      <c r="KQN136" s="277"/>
      <c r="KQO136" s="277"/>
      <c r="KQP136" s="277"/>
      <c r="KQQ136" s="277"/>
      <c r="KQR136" s="277"/>
      <c r="KQS136" s="277"/>
      <c r="KQT136" s="277"/>
      <c r="KQU136" s="277"/>
      <c r="KQV136" s="277"/>
      <c r="KQW136" s="277"/>
      <c r="KQX136" s="277"/>
      <c r="KQY136" s="277"/>
      <c r="KQZ136" s="277"/>
      <c r="KRA136" s="277"/>
      <c r="KRB136" s="277"/>
      <c r="KRC136" s="277"/>
      <c r="KRD136" s="277"/>
      <c r="KRE136" s="277"/>
      <c r="KRF136" s="277"/>
      <c r="KRG136" s="277"/>
      <c r="KRH136" s="277"/>
      <c r="KRI136" s="277"/>
      <c r="KRJ136" s="277"/>
      <c r="KRK136" s="277"/>
      <c r="KRL136" s="277"/>
      <c r="KRM136" s="277"/>
      <c r="KRN136" s="277"/>
      <c r="KRO136" s="277"/>
      <c r="KRP136" s="277"/>
      <c r="KRQ136" s="277"/>
      <c r="KRR136" s="277"/>
      <c r="KRS136" s="277"/>
      <c r="KRT136" s="277"/>
      <c r="KRU136" s="277"/>
      <c r="KRV136" s="277"/>
      <c r="KRW136" s="277"/>
      <c r="KRX136" s="277"/>
      <c r="KRY136" s="277"/>
      <c r="KRZ136" s="277"/>
      <c r="KSA136" s="277"/>
      <c r="KSB136" s="277"/>
      <c r="KSC136" s="277"/>
      <c r="KSD136" s="277"/>
      <c r="KSE136" s="277"/>
      <c r="KSF136" s="277"/>
      <c r="KSG136" s="277"/>
      <c r="KSH136" s="277"/>
      <c r="KSI136" s="277"/>
      <c r="KSJ136" s="277"/>
      <c r="KSK136" s="277"/>
      <c r="KSL136" s="277"/>
      <c r="KSM136" s="277"/>
      <c r="KSN136" s="277"/>
      <c r="KSO136" s="277"/>
      <c r="KSP136" s="277"/>
      <c r="KSQ136" s="277"/>
      <c r="KSR136" s="277"/>
      <c r="KSS136" s="277"/>
      <c r="KST136" s="277"/>
      <c r="KSU136" s="277"/>
      <c r="KSV136" s="277"/>
      <c r="KSW136" s="277"/>
      <c r="KSX136" s="277"/>
      <c r="KSY136" s="277"/>
      <c r="KSZ136" s="277"/>
      <c r="KTA136" s="277"/>
      <c r="KTB136" s="277"/>
      <c r="KTC136" s="277"/>
      <c r="KTD136" s="277"/>
      <c r="KTE136" s="277"/>
      <c r="KTF136" s="277"/>
      <c r="KTG136" s="277"/>
      <c r="KTH136" s="277"/>
      <c r="KTI136" s="277"/>
      <c r="KTJ136" s="277"/>
      <c r="KTK136" s="277"/>
      <c r="KTL136" s="277"/>
      <c r="KTM136" s="277"/>
      <c r="KTN136" s="277"/>
      <c r="KTO136" s="277"/>
      <c r="KTP136" s="277"/>
      <c r="KTQ136" s="277"/>
      <c r="KTR136" s="277"/>
      <c r="KTS136" s="277"/>
      <c r="KTT136" s="277"/>
      <c r="KTU136" s="277"/>
      <c r="KTV136" s="277"/>
      <c r="KTW136" s="277"/>
      <c r="KTX136" s="277"/>
      <c r="KTY136" s="277"/>
      <c r="KTZ136" s="277"/>
      <c r="KUA136" s="277"/>
      <c r="KUB136" s="277"/>
      <c r="KUC136" s="277"/>
      <c r="KUD136" s="277"/>
      <c r="KUE136" s="277"/>
      <c r="KUF136" s="277"/>
      <c r="KUG136" s="277"/>
      <c r="KUH136" s="277"/>
      <c r="KUI136" s="277"/>
      <c r="KUJ136" s="277"/>
      <c r="KUK136" s="277"/>
      <c r="KUL136" s="277"/>
      <c r="KUM136" s="277"/>
      <c r="KUN136" s="277"/>
      <c r="KUO136" s="277"/>
      <c r="KUP136" s="277"/>
      <c r="KUQ136" s="277"/>
      <c r="KUR136" s="277"/>
      <c r="KUS136" s="277"/>
      <c r="KUT136" s="277"/>
      <c r="KUU136" s="277"/>
      <c r="KUV136" s="277"/>
      <c r="KUW136" s="277"/>
      <c r="KUX136" s="277"/>
      <c r="KUY136" s="277"/>
      <c r="KUZ136" s="277"/>
      <c r="KVA136" s="277"/>
      <c r="KVB136" s="277"/>
      <c r="KVC136" s="277"/>
      <c r="KVD136" s="277"/>
      <c r="KVE136" s="277"/>
      <c r="KVF136" s="277"/>
      <c r="KVG136" s="277"/>
      <c r="KVH136" s="277"/>
      <c r="KVI136" s="277"/>
      <c r="KVJ136" s="277"/>
      <c r="KVK136" s="277"/>
      <c r="KVL136" s="277"/>
      <c r="KVM136" s="277"/>
      <c r="KVN136" s="277"/>
      <c r="KVO136" s="277"/>
      <c r="KVP136" s="277"/>
      <c r="KVQ136" s="277"/>
      <c r="KVR136" s="277"/>
      <c r="KVS136" s="277"/>
      <c r="KVT136" s="277"/>
      <c r="KVU136" s="277"/>
      <c r="KVV136" s="277"/>
      <c r="KVW136" s="277"/>
      <c r="KVX136" s="277"/>
      <c r="KVY136" s="277"/>
      <c r="KVZ136" s="277"/>
      <c r="KWA136" s="277"/>
      <c r="KWB136" s="277"/>
      <c r="KWC136" s="277"/>
      <c r="KWD136" s="277"/>
      <c r="KWE136" s="277"/>
      <c r="KWF136" s="277"/>
      <c r="KWG136" s="277"/>
      <c r="KWH136" s="277"/>
      <c r="KWI136" s="277"/>
      <c r="KWJ136" s="277"/>
      <c r="KWK136" s="277"/>
      <c r="KWL136" s="277"/>
      <c r="KWM136" s="277"/>
      <c r="KWN136" s="277"/>
      <c r="KWO136" s="277"/>
      <c r="KWP136" s="277"/>
      <c r="KWQ136" s="277"/>
      <c r="KWR136" s="277"/>
      <c r="KWS136" s="277"/>
      <c r="KWT136" s="277"/>
      <c r="KWU136" s="277"/>
      <c r="KWV136" s="277"/>
      <c r="KWW136" s="277"/>
      <c r="KWX136" s="277"/>
      <c r="KWY136" s="277"/>
      <c r="KWZ136" s="277"/>
      <c r="KXA136" s="277"/>
      <c r="KXB136" s="277"/>
      <c r="KXC136" s="277"/>
      <c r="KXD136" s="277"/>
      <c r="KXE136" s="277"/>
      <c r="KXF136" s="277"/>
      <c r="KXG136" s="277"/>
      <c r="KXH136" s="277"/>
      <c r="KXI136" s="277"/>
      <c r="KXJ136" s="277"/>
      <c r="KXK136" s="277"/>
      <c r="KXL136" s="277"/>
      <c r="KXM136" s="277"/>
      <c r="KXN136" s="277"/>
      <c r="KXO136" s="277"/>
      <c r="KXP136" s="277"/>
      <c r="KXQ136" s="277"/>
      <c r="KXR136" s="277"/>
      <c r="KXS136" s="277"/>
      <c r="KXT136" s="277"/>
      <c r="KXU136" s="277"/>
      <c r="KXV136" s="277"/>
      <c r="KXW136" s="277"/>
      <c r="KXX136" s="277"/>
      <c r="KXY136" s="277"/>
      <c r="KXZ136" s="277"/>
      <c r="KYA136" s="277"/>
      <c r="KYB136" s="277"/>
      <c r="KYC136" s="277"/>
      <c r="KYD136" s="277"/>
      <c r="KYE136" s="277"/>
      <c r="KYF136" s="277"/>
      <c r="KYG136" s="277"/>
      <c r="KYH136" s="277"/>
      <c r="KYI136" s="277"/>
      <c r="KYJ136" s="277"/>
      <c r="KYK136" s="277"/>
      <c r="KYL136" s="277"/>
      <c r="KYM136" s="277"/>
      <c r="KYN136" s="277"/>
      <c r="KYO136" s="277"/>
      <c r="KYP136" s="277"/>
      <c r="KYQ136" s="277"/>
      <c r="KYR136" s="277"/>
      <c r="KYS136" s="277"/>
      <c r="KYT136" s="277"/>
      <c r="KYU136" s="277"/>
      <c r="KYV136" s="277"/>
      <c r="KYW136" s="277"/>
      <c r="KYX136" s="277"/>
      <c r="KYY136" s="277"/>
      <c r="KYZ136" s="277"/>
      <c r="KZA136" s="277"/>
      <c r="KZB136" s="277"/>
      <c r="KZC136" s="277"/>
      <c r="KZD136" s="277"/>
      <c r="KZE136" s="277"/>
      <c r="KZF136" s="277"/>
      <c r="KZG136" s="277"/>
      <c r="KZH136" s="277"/>
      <c r="KZI136" s="277"/>
      <c r="KZJ136" s="277"/>
      <c r="KZK136" s="277"/>
      <c r="KZL136" s="277"/>
      <c r="KZM136" s="277"/>
      <c r="KZN136" s="277"/>
      <c r="KZO136" s="277"/>
      <c r="KZP136" s="277"/>
      <c r="KZQ136" s="277"/>
      <c r="KZR136" s="277"/>
      <c r="KZS136" s="277"/>
      <c r="KZT136" s="277"/>
      <c r="KZU136" s="277"/>
      <c r="KZV136" s="277"/>
      <c r="KZW136" s="277"/>
      <c r="KZX136" s="277"/>
      <c r="KZY136" s="277"/>
      <c r="KZZ136" s="277"/>
      <c r="LAA136" s="277"/>
      <c r="LAB136" s="277"/>
      <c r="LAC136" s="277"/>
      <c r="LAD136" s="277"/>
      <c r="LAE136" s="277"/>
      <c r="LAF136" s="277"/>
      <c r="LAG136" s="277"/>
      <c r="LAH136" s="277"/>
      <c r="LAI136" s="277"/>
      <c r="LAJ136" s="277"/>
      <c r="LAK136" s="277"/>
      <c r="LAL136" s="277"/>
      <c r="LAM136" s="277"/>
      <c r="LAN136" s="277"/>
      <c r="LAO136" s="277"/>
      <c r="LAP136" s="277"/>
      <c r="LAQ136" s="277"/>
      <c r="LAR136" s="277"/>
      <c r="LAS136" s="277"/>
      <c r="LAT136" s="277"/>
      <c r="LAU136" s="277"/>
      <c r="LAV136" s="277"/>
      <c r="LAW136" s="277"/>
      <c r="LAX136" s="277"/>
      <c r="LAY136" s="277"/>
      <c r="LAZ136" s="277"/>
      <c r="LBA136" s="277"/>
      <c r="LBB136" s="277"/>
      <c r="LBC136" s="277"/>
      <c r="LBD136" s="277"/>
      <c r="LBE136" s="277"/>
      <c r="LBF136" s="277"/>
      <c r="LBG136" s="277"/>
      <c r="LBH136" s="277"/>
      <c r="LBI136" s="277"/>
      <c r="LBJ136" s="277"/>
      <c r="LBK136" s="277"/>
      <c r="LBL136" s="277"/>
      <c r="LBM136" s="277"/>
      <c r="LBN136" s="277"/>
      <c r="LBO136" s="277"/>
      <c r="LBP136" s="277"/>
      <c r="LBQ136" s="277"/>
      <c r="LBR136" s="277"/>
      <c r="LBS136" s="277"/>
      <c r="LBT136" s="277"/>
      <c r="LBU136" s="277"/>
      <c r="LBV136" s="277"/>
      <c r="LBW136" s="277"/>
      <c r="LBX136" s="277"/>
      <c r="LBY136" s="277"/>
      <c r="LBZ136" s="277"/>
      <c r="LCA136" s="277"/>
      <c r="LCB136" s="277"/>
      <c r="LCC136" s="277"/>
      <c r="LCD136" s="277"/>
      <c r="LCE136" s="277"/>
      <c r="LCF136" s="277"/>
      <c r="LCG136" s="277"/>
      <c r="LCH136" s="277"/>
      <c r="LCI136" s="277"/>
      <c r="LCJ136" s="277"/>
      <c r="LCK136" s="277"/>
      <c r="LCL136" s="277"/>
      <c r="LCM136" s="277"/>
      <c r="LCN136" s="277"/>
      <c r="LCO136" s="277"/>
      <c r="LCP136" s="277"/>
      <c r="LCQ136" s="277"/>
      <c r="LCR136" s="277"/>
      <c r="LCS136" s="277"/>
      <c r="LCT136" s="277"/>
      <c r="LCU136" s="277"/>
      <c r="LCV136" s="277"/>
      <c r="LCW136" s="277"/>
      <c r="LCX136" s="277"/>
      <c r="LCY136" s="277"/>
      <c r="LCZ136" s="277"/>
      <c r="LDA136" s="277"/>
      <c r="LDB136" s="277"/>
      <c r="LDC136" s="277"/>
      <c r="LDD136" s="277"/>
      <c r="LDE136" s="277"/>
      <c r="LDF136" s="277"/>
      <c r="LDG136" s="277"/>
      <c r="LDH136" s="277"/>
      <c r="LDI136" s="277"/>
      <c r="LDJ136" s="277"/>
      <c r="LDK136" s="277"/>
      <c r="LDL136" s="277"/>
      <c r="LDM136" s="277"/>
      <c r="LDN136" s="277"/>
      <c r="LDO136" s="277"/>
      <c r="LDP136" s="277"/>
      <c r="LDQ136" s="277"/>
      <c r="LDR136" s="277"/>
      <c r="LDS136" s="277"/>
      <c r="LDT136" s="277"/>
      <c r="LDU136" s="277"/>
      <c r="LDV136" s="277"/>
      <c r="LDW136" s="277"/>
      <c r="LDX136" s="277"/>
      <c r="LDY136" s="277"/>
      <c r="LDZ136" s="277"/>
      <c r="LEA136" s="277"/>
      <c r="LEB136" s="277"/>
      <c r="LEC136" s="277"/>
      <c r="LED136" s="277"/>
      <c r="LEE136" s="277"/>
      <c r="LEF136" s="277"/>
      <c r="LEG136" s="277"/>
      <c r="LEH136" s="277"/>
      <c r="LEI136" s="277"/>
      <c r="LEJ136" s="277"/>
      <c r="LEK136" s="277"/>
      <c r="LEL136" s="277"/>
      <c r="LEM136" s="277"/>
      <c r="LEN136" s="277"/>
      <c r="LEO136" s="277"/>
      <c r="LEP136" s="277"/>
      <c r="LEQ136" s="277"/>
      <c r="LER136" s="277"/>
      <c r="LES136" s="277"/>
      <c r="LET136" s="277"/>
      <c r="LEU136" s="277"/>
      <c r="LEV136" s="277"/>
      <c r="LEW136" s="277"/>
      <c r="LEX136" s="277"/>
      <c r="LEY136" s="277"/>
      <c r="LEZ136" s="277"/>
      <c r="LFA136" s="277"/>
      <c r="LFB136" s="277"/>
      <c r="LFC136" s="277"/>
      <c r="LFD136" s="277"/>
      <c r="LFE136" s="277"/>
      <c r="LFF136" s="277"/>
      <c r="LFG136" s="277"/>
      <c r="LFH136" s="277"/>
      <c r="LFI136" s="277"/>
      <c r="LFJ136" s="277"/>
      <c r="LFK136" s="277"/>
      <c r="LFL136" s="277"/>
      <c r="LFM136" s="277"/>
      <c r="LFN136" s="277"/>
      <c r="LFO136" s="277"/>
      <c r="LFP136" s="277"/>
      <c r="LFQ136" s="277"/>
      <c r="LFR136" s="277"/>
      <c r="LFS136" s="277"/>
      <c r="LFT136" s="277"/>
      <c r="LFU136" s="277"/>
      <c r="LFV136" s="277"/>
      <c r="LFW136" s="277"/>
      <c r="LFX136" s="277"/>
      <c r="LFY136" s="277"/>
      <c r="LFZ136" s="277"/>
      <c r="LGA136" s="277"/>
      <c r="LGB136" s="277"/>
      <c r="LGC136" s="277"/>
      <c r="LGD136" s="277"/>
      <c r="LGE136" s="277"/>
      <c r="LGF136" s="277"/>
      <c r="LGG136" s="277"/>
      <c r="LGH136" s="277"/>
      <c r="LGI136" s="277"/>
      <c r="LGJ136" s="277"/>
      <c r="LGK136" s="277"/>
      <c r="LGL136" s="277"/>
      <c r="LGM136" s="277"/>
      <c r="LGN136" s="277"/>
      <c r="LGO136" s="277"/>
      <c r="LGP136" s="277"/>
      <c r="LGQ136" s="277"/>
      <c r="LGR136" s="277"/>
      <c r="LGS136" s="277"/>
      <c r="LGT136" s="277"/>
      <c r="LGU136" s="277"/>
      <c r="LGV136" s="277"/>
      <c r="LGW136" s="277"/>
      <c r="LGX136" s="277"/>
      <c r="LGY136" s="277"/>
      <c r="LGZ136" s="277"/>
      <c r="LHA136" s="277"/>
      <c r="LHB136" s="277"/>
      <c r="LHC136" s="277"/>
      <c r="LHD136" s="277"/>
      <c r="LHE136" s="277"/>
      <c r="LHF136" s="277"/>
      <c r="LHG136" s="277"/>
      <c r="LHH136" s="277"/>
      <c r="LHI136" s="277"/>
      <c r="LHJ136" s="277"/>
      <c r="LHK136" s="277"/>
      <c r="LHL136" s="277"/>
      <c r="LHM136" s="277"/>
      <c r="LHN136" s="277"/>
      <c r="LHO136" s="277"/>
      <c r="LHP136" s="277"/>
      <c r="LHQ136" s="277"/>
      <c r="LHR136" s="277"/>
      <c r="LHS136" s="277"/>
      <c r="LHT136" s="277"/>
      <c r="LHU136" s="277"/>
      <c r="LHV136" s="277"/>
      <c r="LHW136" s="277"/>
      <c r="LHX136" s="277"/>
      <c r="LHY136" s="277"/>
      <c r="LHZ136" s="277"/>
      <c r="LIA136" s="277"/>
      <c r="LIB136" s="277"/>
      <c r="LIC136" s="277"/>
      <c r="LID136" s="277"/>
      <c r="LIE136" s="277"/>
      <c r="LIF136" s="277"/>
      <c r="LIG136" s="277"/>
      <c r="LIH136" s="277"/>
      <c r="LII136" s="277"/>
      <c r="LIJ136" s="277"/>
      <c r="LIK136" s="277"/>
      <c r="LIL136" s="277"/>
      <c r="LIM136" s="277"/>
      <c r="LIN136" s="277"/>
      <c r="LIO136" s="277"/>
      <c r="LIP136" s="277"/>
      <c r="LIQ136" s="277"/>
      <c r="LIR136" s="277"/>
      <c r="LIS136" s="277"/>
      <c r="LIT136" s="277"/>
      <c r="LIU136" s="277"/>
      <c r="LIV136" s="277"/>
      <c r="LIW136" s="277"/>
      <c r="LIX136" s="277"/>
      <c r="LIY136" s="277"/>
      <c r="LIZ136" s="277"/>
      <c r="LJA136" s="277"/>
      <c r="LJB136" s="277"/>
      <c r="LJC136" s="277"/>
      <c r="LJD136" s="277"/>
      <c r="LJE136" s="277"/>
      <c r="LJF136" s="277"/>
      <c r="LJG136" s="277"/>
      <c r="LJH136" s="277"/>
      <c r="LJI136" s="277"/>
      <c r="LJJ136" s="277"/>
      <c r="LJK136" s="277"/>
      <c r="LJL136" s="277"/>
      <c r="LJM136" s="277"/>
      <c r="LJN136" s="277"/>
      <c r="LJO136" s="277"/>
      <c r="LJP136" s="277"/>
      <c r="LJQ136" s="277"/>
      <c r="LJR136" s="277"/>
      <c r="LJS136" s="277"/>
      <c r="LJT136" s="277"/>
      <c r="LJU136" s="277"/>
      <c r="LJV136" s="277"/>
      <c r="LJW136" s="277"/>
      <c r="LJX136" s="277"/>
      <c r="LJY136" s="277"/>
      <c r="LJZ136" s="277"/>
      <c r="LKA136" s="277"/>
      <c r="LKB136" s="277"/>
      <c r="LKC136" s="277"/>
      <c r="LKD136" s="277"/>
      <c r="LKE136" s="277"/>
      <c r="LKF136" s="277"/>
      <c r="LKG136" s="277"/>
      <c r="LKH136" s="277"/>
      <c r="LKI136" s="277"/>
      <c r="LKJ136" s="277"/>
      <c r="LKK136" s="277"/>
      <c r="LKL136" s="277"/>
      <c r="LKM136" s="277"/>
      <c r="LKN136" s="277"/>
      <c r="LKO136" s="277"/>
      <c r="LKP136" s="277"/>
      <c r="LKQ136" s="277"/>
      <c r="LKR136" s="277"/>
      <c r="LKS136" s="277"/>
      <c r="LKT136" s="277"/>
      <c r="LKU136" s="277"/>
      <c r="LKV136" s="277"/>
      <c r="LKW136" s="277"/>
      <c r="LKX136" s="277"/>
      <c r="LKY136" s="277"/>
      <c r="LKZ136" s="277"/>
      <c r="LLA136" s="277"/>
      <c r="LLB136" s="277"/>
      <c r="LLC136" s="277"/>
      <c r="LLD136" s="277"/>
      <c r="LLE136" s="277"/>
      <c r="LLF136" s="277"/>
      <c r="LLG136" s="277"/>
      <c r="LLH136" s="277"/>
      <c r="LLI136" s="277"/>
      <c r="LLJ136" s="277"/>
      <c r="LLK136" s="277"/>
      <c r="LLL136" s="277"/>
      <c r="LLM136" s="277"/>
      <c r="LLN136" s="277"/>
      <c r="LLO136" s="277"/>
      <c r="LLP136" s="277"/>
      <c r="LLQ136" s="277"/>
      <c r="LLR136" s="277"/>
      <c r="LLS136" s="277"/>
      <c r="LLT136" s="277"/>
      <c r="LLU136" s="277"/>
      <c r="LLV136" s="277"/>
      <c r="LLW136" s="277"/>
      <c r="LLX136" s="277"/>
      <c r="LLY136" s="277"/>
      <c r="LLZ136" s="277"/>
      <c r="LMA136" s="277"/>
      <c r="LMB136" s="277"/>
      <c r="LMC136" s="277"/>
      <c r="LMD136" s="277"/>
      <c r="LME136" s="277"/>
      <c r="LMF136" s="277"/>
      <c r="LMG136" s="277"/>
      <c r="LMH136" s="277"/>
      <c r="LMI136" s="277"/>
      <c r="LMJ136" s="277"/>
      <c r="LMK136" s="277"/>
      <c r="LML136" s="277"/>
      <c r="LMM136" s="277"/>
      <c r="LMN136" s="277"/>
      <c r="LMO136" s="277"/>
      <c r="LMP136" s="277"/>
      <c r="LMQ136" s="277"/>
      <c r="LMR136" s="277"/>
      <c r="LMS136" s="277"/>
      <c r="LMT136" s="277"/>
      <c r="LMU136" s="277"/>
      <c r="LMV136" s="277"/>
      <c r="LMW136" s="277"/>
      <c r="LMX136" s="277"/>
      <c r="LMY136" s="277"/>
      <c r="LMZ136" s="277"/>
      <c r="LNA136" s="277"/>
      <c r="LNB136" s="277"/>
      <c r="LNC136" s="277"/>
      <c r="LND136" s="277"/>
      <c r="LNE136" s="277"/>
      <c r="LNF136" s="277"/>
      <c r="LNG136" s="277"/>
      <c r="LNH136" s="277"/>
      <c r="LNI136" s="277"/>
      <c r="LNJ136" s="277"/>
      <c r="LNK136" s="277"/>
      <c r="LNL136" s="277"/>
      <c r="LNM136" s="277"/>
      <c r="LNN136" s="277"/>
      <c r="LNO136" s="277"/>
      <c r="LNP136" s="277"/>
      <c r="LNQ136" s="277"/>
      <c r="LNR136" s="277"/>
      <c r="LNS136" s="277"/>
      <c r="LNT136" s="277"/>
      <c r="LNU136" s="277"/>
      <c r="LNV136" s="277"/>
      <c r="LNW136" s="277"/>
      <c r="LNX136" s="277"/>
      <c r="LNY136" s="277"/>
      <c r="LNZ136" s="277"/>
      <c r="LOA136" s="277"/>
      <c r="LOB136" s="277"/>
      <c r="LOC136" s="277"/>
      <c r="LOD136" s="277"/>
      <c r="LOE136" s="277"/>
      <c r="LOF136" s="277"/>
      <c r="LOG136" s="277"/>
      <c r="LOH136" s="277"/>
      <c r="LOI136" s="277"/>
      <c r="LOJ136" s="277"/>
      <c r="LOK136" s="277"/>
      <c r="LOL136" s="277"/>
      <c r="LOM136" s="277"/>
      <c r="LON136" s="277"/>
      <c r="LOO136" s="277"/>
      <c r="LOP136" s="277"/>
      <c r="LOQ136" s="277"/>
      <c r="LOR136" s="277"/>
      <c r="LOS136" s="277"/>
      <c r="LOT136" s="277"/>
      <c r="LOU136" s="277"/>
      <c r="LOV136" s="277"/>
      <c r="LOW136" s="277"/>
      <c r="LOX136" s="277"/>
      <c r="LOY136" s="277"/>
      <c r="LOZ136" s="277"/>
      <c r="LPA136" s="277"/>
      <c r="LPB136" s="277"/>
      <c r="LPC136" s="277"/>
      <c r="LPD136" s="277"/>
      <c r="LPE136" s="277"/>
      <c r="LPF136" s="277"/>
      <c r="LPG136" s="277"/>
      <c r="LPH136" s="277"/>
      <c r="LPI136" s="277"/>
      <c r="LPJ136" s="277"/>
      <c r="LPK136" s="277"/>
      <c r="LPL136" s="277"/>
      <c r="LPM136" s="277"/>
      <c r="LPN136" s="277"/>
      <c r="LPO136" s="277"/>
      <c r="LPP136" s="277"/>
      <c r="LPQ136" s="277"/>
      <c r="LPR136" s="277"/>
      <c r="LPS136" s="277"/>
      <c r="LPT136" s="277"/>
      <c r="LPU136" s="277"/>
      <c r="LPV136" s="277"/>
      <c r="LPW136" s="277"/>
      <c r="LPX136" s="277"/>
      <c r="LPY136" s="277"/>
      <c r="LPZ136" s="277"/>
      <c r="LQA136" s="277"/>
      <c r="LQB136" s="277"/>
      <c r="LQC136" s="277"/>
      <c r="LQD136" s="277"/>
      <c r="LQE136" s="277"/>
      <c r="LQF136" s="277"/>
      <c r="LQG136" s="277"/>
      <c r="LQH136" s="277"/>
      <c r="LQI136" s="277"/>
      <c r="LQJ136" s="277"/>
      <c r="LQK136" s="277"/>
      <c r="LQL136" s="277"/>
      <c r="LQM136" s="277"/>
      <c r="LQN136" s="277"/>
      <c r="LQO136" s="277"/>
      <c r="LQP136" s="277"/>
      <c r="LQQ136" s="277"/>
      <c r="LQR136" s="277"/>
      <c r="LQS136" s="277"/>
      <c r="LQT136" s="277"/>
      <c r="LQU136" s="277"/>
      <c r="LQV136" s="277"/>
      <c r="LQW136" s="277"/>
      <c r="LQX136" s="277"/>
      <c r="LQY136" s="277"/>
      <c r="LQZ136" s="277"/>
      <c r="LRA136" s="277"/>
      <c r="LRB136" s="277"/>
      <c r="LRC136" s="277"/>
      <c r="LRD136" s="277"/>
      <c r="LRE136" s="277"/>
      <c r="LRF136" s="277"/>
      <c r="LRG136" s="277"/>
      <c r="LRH136" s="277"/>
      <c r="LRI136" s="277"/>
      <c r="LRJ136" s="277"/>
      <c r="LRK136" s="277"/>
      <c r="LRL136" s="277"/>
      <c r="LRM136" s="277"/>
      <c r="LRN136" s="277"/>
      <c r="LRO136" s="277"/>
      <c r="LRP136" s="277"/>
      <c r="LRQ136" s="277"/>
      <c r="LRR136" s="277"/>
      <c r="LRS136" s="277"/>
      <c r="LRT136" s="277"/>
      <c r="LRU136" s="277"/>
      <c r="LRV136" s="277"/>
      <c r="LRW136" s="277"/>
      <c r="LRX136" s="277"/>
      <c r="LRY136" s="277"/>
      <c r="LRZ136" s="277"/>
      <c r="LSA136" s="277"/>
      <c r="LSB136" s="277"/>
      <c r="LSC136" s="277"/>
      <c r="LSD136" s="277"/>
      <c r="LSE136" s="277"/>
      <c r="LSF136" s="277"/>
      <c r="LSG136" s="277"/>
      <c r="LSH136" s="277"/>
      <c r="LSI136" s="277"/>
      <c r="LSJ136" s="277"/>
      <c r="LSK136" s="277"/>
      <c r="LSL136" s="277"/>
      <c r="LSM136" s="277"/>
      <c r="LSN136" s="277"/>
      <c r="LSO136" s="277"/>
      <c r="LSP136" s="277"/>
      <c r="LSQ136" s="277"/>
      <c r="LSR136" s="277"/>
      <c r="LSS136" s="277"/>
      <c r="LST136" s="277"/>
      <c r="LSU136" s="277"/>
      <c r="LSV136" s="277"/>
      <c r="LSW136" s="277"/>
      <c r="LSX136" s="277"/>
      <c r="LSY136" s="277"/>
      <c r="LSZ136" s="277"/>
      <c r="LTA136" s="277"/>
      <c r="LTB136" s="277"/>
      <c r="LTC136" s="277"/>
      <c r="LTD136" s="277"/>
      <c r="LTE136" s="277"/>
      <c r="LTF136" s="277"/>
      <c r="LTG136" s="277"/>
      <c r="LTH136" s="277"/>
      <c r="LTI136" s="277"/>
      <c r="LTJ136" s="277"/>
      <c r="LTK136" s="277"/>
      <c r="LTL136" s="277"/>
      <c r="LTM136" s="277"/>
      <c r="LTN136" s="277"/>
      <c r="LTO136" s="277"/>
      <c r="LTP136" s="277"/>
      <c r="LTQ136" s="277"/>
      <c r="LTR136" s="277"/>
      <c r="LTS136" s="277"/>
      <c r="LTT136" s="277"/>
      <c r="LTU136" s="277"/>
      <c r="LTV136" s="277"/>
      <c r="LTW136" s="277"/>
      <c r="LTX136" s="277"/>
      <c r="LTY136" s="277"/>
      <c r="LTZ136" s="277"/>
      <c r="LUA136" s="277"/>
      <c r="LUB136" s="277"/>
      <c r="LUC136" s="277"/>
      <c r="LUD136" s="277"/>
      <c r="LUE136" s="277"/>
      <c r="LUF136" s="277"/>
      <c r="LUG136" s="277"/>
      <c r="LUH136" s="277"/>
      <c r="LUI136" s="277"/>
      <c r="LUJ136" s="277"/>
      <c r="LUK136" s="277"/>
      <c r="LUL136" s="277"/>
      <c r="LUM136" s="277"/>
      <c r="LUN136" s="277"/>
      <c r="LUO136" s="277"/>
      <c r="LUP136" s="277"/>
      <c r="LUQ136" s="277"/>
      <c r="LUR136" s="277"/>
      <c r="LUS136" s="277"/>
      <c r="LUT136" s="277"/>
      <c r="LUU136" s="277"/>
      <c r="LUV136" s="277"/>
      <c r="LUW136" s="277"/>
      <c r="LUX136" s="277"/>
      <c r="LUY136" s="277"/>
      <c r="LUZ136" s="277"/>
      <c r="LVA136" s="277"/>
      <c r="LVB136" s="277"/>
      <c r="LVC136" s="277"/>
      <c r="LVD136" s="277"/>
      <c r="LVE136" s="277"/>
      <c r="LVF136" s="277"/>
      <c r="LVG136" s="277"/>
      <c r="LVH136" s="277"/>
      <c r="LVI136" s="277"/>
      <c r="LVJ136" s="277"/>
      <c r="LVK136" s="277"/>
      <c r="LVL136" s="277"/>
      <c r="LVM136" s="277"/>
      <c r="LVN136" s="277"/>
      <c r="LVO136" s="277"/>
      <c r="LVP136" s="277"/>
      <c r="LVQ136" s="277"/>
      <c r="LVR136" s="277"/>
      <c r="LVS136" s="277"/>
      <c r="LVT136" s="277"/>
      <c r="LVU136" s="277"/>
      <c r="LVV136" s="277"/>
      <c r="LVW136" s="277"/>
      <c r="LVX136" s="277"/>
      <c r="LVY136" s="277"/>
      <c r="LVZ136" s="277"/>
      <c r="LWA136" s="277"/>
      <c r="LWB136" s="277"/>
      <c r="LWC136" s="277"/>
      <c r="LWD136" s="277"/>
      <c r="LWE136" s="277"/>
      <c r="LWF136" s="277"/>
      <c r="LWG136" s="277"/>
      <c r="LWH136" s="277"/>
      <c r="LWI136" s="277"/>
      <c r="LWJ136" s="277"/>
      <c r="LWK136" s="277"/>
      <c r="LWL136" s="277"/>
      <c r="LWM136" s="277"/>
      <c r="LWN136" s="277"/>
      <c r="LWO136" s="277"/>
      <c r="LWP136" s="277"/>
      <c r="LWQ136" s="277"/>
      <c r="LWR136" s="277"/>
      <c r="LWS136" s="277"/>
      <c r="LWT136" s="277"/>
      <c r="LWU136" s="277"/>
      <c r="LWV136" s="277"/>
      <c r="LWW136" s="277"/>
      <c r="LWX136" s="277"/>
      <c r="LWY136" s="277"/>
      <c r="LWZ136" s="277"/>
      <c r="LXA136" s="277"/>
      <c r="LXB136" s="277"/>
      <c r="LXC136" s="277"/>
      <c r="LXD136" s="277"/>
      <c r="LXE136" s="277"/>
      <c r="LXF136" s="277"/>
      <c r="LXG136" s="277"/>
      <c r="LXH136" s="277"/>
      <c r="LXI136" s="277"/>
      <c r="LXJ136" s="277"/>
      <c r="LXK136" s="277"/>
      <c r="LXL136" s="277"/>
      <c r="LXM136" s="277"/>
      <c r="LXN136" s="277"/>
      <c r="LXO136" s="277"/>
      <c r="LXP136" s="277"/>
      <c r="LXQ136" s="277"/>
      <c r="LXR136" s="277"/>
      <c r="LXS136" s="277"/>
      <c r="LXT136" s="277"/>
      <c r="LXU136" s="277"/>
      <c r="LXV136" s="277"/>
      <c r="LXW136" s="277"/>
      <c r="LXX136" s="277"/>
      <c r="LXY136" s="277"/>
      <c r="LXZ136" s="277"/>
      <c r="LYA136" s="277"/>
      <c r="LYB136" s="277"/>
      <c r="LYC136" s="277"/>
      <c r="LYD136" s="277"/>
      <c r="LYE136" s="277"/>
      <c r="LYF136" s="277"/>
      <c r="LYG136" s="277"/>
      <c r="LYH136" s="277"/>
      <c r="LYI136" s="277"/>
      <c r="LYJ136" s="277"/>
      <c r="LYK136" s="277"/>
      <c r="LYL136" s="277"/>
      <c r="LYM136" s="277"/>
      <c r="LYN136" s="277"/>
      <c r="LYO136" s="277"/>
      <c r="LYP136" s="277"/>
      <c r="LYQ136" s="277"/>
      <c r="LYR136" s="277"/>
      <c r="LYS136" s="277"/>
      <c r="LYT136" s="277"/>
      <c r="LYU136" s="277"/>
      <c r="LYV136" s="277"/>
      <c r="LYW136" s="277"/>
      <c r="LYX136" s="277"/>
      <c r="LYY136" s="277"/>
      <c r="LYZ136" s="277"/>
      <c r="LZA136" s="277"/>
      <c r="LZB136" s="277"/>
      <c r="LZC136" s="277"/>
      <c r="LZD136" s="277"/>
      <c r="LZE136" s="277"/>
      <c r="LZF136" s="277"/>
      <c r="LZG136" s="277"/>
      <c r="LZH136" s="277"/>
      <c r="LZI136" s="277"/>
      <c r="LZJ136" s="277"/>
      <c r="LZK136" s="277"/>
      <c r="LZL136" s="277"/>
      <c r="LZM136" s="277"/>
      <c r="LZN136" s="277"/>
      <c r="LZO136" s="277"/>
      <c r="LZP136" s="277"/>
      <c r="LZQ136" s="277"/>
      <c r="LZR136" s="277"/>
      <c r="LZS136" s="277"/>
      <c r="LZT136" s="277"/>
      <c r="LZU136" s="277"/>
      <c r="LZV136" s="277"/>
      <c r="LZW136" s="277"/>
      <c r="LZX136" s="277"/>
      <c r="LZY136" s="277"/>
      <c r="LZZ136" s="277"/>
      <c r="MAA136" s="277"/>
      <c r="MAB136" s="277"/>
      <c r="MAC136" s="277"/>
      <c r="MAD136" s="277"/>
      <c r="MAE136" s="277"/>
      <c r="MAF136" s="277"/>
      <c r="MAG136" s="277"/>
      <c r="MAH136" s="277"/>
      <c r="MAI136" s="277"/>
      <c r="MAJ136" s="277"/>
      <c r="MAK136" s="277"/>
      <c r="MAL136" s="277"/>
      <c r="MAM136" s="277"/>
      <c r="MAN136" s="277"/>
      <c r="MAO136" s="277"/>
      <c r="MAP136" s="277"/>
      <c r="MAQ136" s="277"/>
      <c r="MAR136" s="277"/>
      <c r="MAS136" s="277"/>
      <c r="MAT136" s="277"/>
      <c r="MAU136" s="277"/>
      <c r="MAV136" s="277"/>
      <c r="MAW136" s="277"/>
      <c r="MAX136" s="277"/>
      <c r="MAY136" s="277"/>
      <c r="MAZ136" s="277"/>
      <c r="MBA136" s="277"/>
      <c r="MBB136" s="277"/>
      <c r="MBC136" s="277"/>
      <c r="MBD136" s="277"/>
      <c r="MBE136" s="277"/>
      <c r="MBF136" s="277"/>
      <c r="MBG136" s="277"/>
      <c r="MBH136" s="277"/>
      <c r="MBI136" s="277"/>
      <c r="MBJ136" s="277"/>
      <c r="MBK136" s="277"/>
      <c r="MBL136" s="277"/>
      <c r="MBM136" s="277"/>
      <c r="MBN136" s="277"/>
      <c r="MBO136" s="277"/>
      <c r="MBP136" s="277"/>
      <c r="MBQ136" s="277"/>
      <c r="MBR136" s="277"/>
      <c r="MBS136" s="277"/>
      <c r="MBT136" s="277"/>
      <c r="MBU136" s="277"/>
      <c r="MBV136" s="277"/>
      <c r="MBW136" s="277"/>
      <c r="MBX136" s="277"/>
      <c r="MBY136" s="277"/>
      <c r="MBZ136" s="277"/>
      <c r="MCA136" s="277"/>
      <c r="MCB136" s="277"/>
      <c r="MCC136" s="277"/>
      <c r="MCD136" s="277"/>
      <c r="MCE136" s="277"/>
      <c r="MCF136" s="277"/>
      <c r="MCG136" s="277"/>
      <c r="MCH136" s="277"/>
      <c r="MCI136" s="277"/>
      <c r="MCJ136" s="277"/>
      <c r="MCK136" s="277"/>
      <c r="MCL136" s="277"/>
      <c r="MCM136" s="277"/>
      <c r="MCN136" s="277"/>
      <c r="MCO136" s="277"/>
      <c r="MCP136" s="277"/>
      <c r="MCQ136" s="277"/>
      <c r="MCR136" s="277"/>
      <c r="MCS136" s="277"/>
      <c r="MCT136" s="277"/>
      <c r="MCU136" s="277"/>
      <c r="MCV136" s="277"/>
      <c r="MCW136" s="277"/>
      <c r="MCX136" s="277"/>
      <c r="MCY136" s="277"/>
      <c r="MCZ136" s="277"/>
      <c r="MDA136" s="277"/>
      <c r="MDB136" s="277"/>
      <c r="MDC136" s="277"/>
      <c r="MDD136" s="277"/>
      <c r="MDE136" s="277"/>
      <c r="MDF136" s="277"/>
      <c r="MDG136" s="277"/>
      <c r="MDH136" s="277"/>
      <c r="MDI136" s="277"/>
      <c r="MDJ136" s="277"/>
      <c r="MDK136" s="277"/>
      <c r="MDL136" s="277"/>
      <c r="MDM136" s="277"/>
      <c r="MDN136" s="277"/>
      <c r="MDO136" s="277"/>
      <c r="MDP136" s="277"/>
      <c r="MDQ136" s="277"/>
      <c r="MDR136" s="277"/>
      <c r="MDS136" s="277"/>
      <c r="MDT136" s="277"/>
      <c r="MDU136" s="277"/>
      <c r="MDV136" s="277"/>
      <c r="MDW136" s="277"/>
      <c r="MDX136" s="277"/>
      <c r="MDY136" s="277"/>
      <c r="MDZ136" s="277"/>
      <c r="MEA136" s="277"/>
      <c r="MEB136" s="277"/>
      <c r="MEC136" s="277"/>
      <c r="MED136" s="277"/>
      <c r="MEE136" s="277"/>
      <c r="MEF136" s="277"/>
      <c r="MEG136" s="277"/>
      <c r="MEH136" s="277"/>
      <c r="MEI136" s="277"/>
      <c r="MEJ136" s="277"/>
      <c r="MEK136" s="277"/>
      <c r="MEL136" s="277"/>
      <c r="MEM136" s="277"/>
      <c r="MEN136" s="277"/>
      <c r="MEO136" s="277"/>
      <c r="MEP136" s="277"/>
      <c r="MEQ136" s="277"/>
      <c r="MER136" s="277"/>
      <c r="MES136" s="277"/>
      <c r="MET136" s="277"/>
      <c r="MEU136" s="277"/>
      <c r="MEV136" s="277"/>
      <c r="MEW136" s="277"/>
      <c r="MEX136" s="277"/>
      <c r="MEY136" s="277"/>
      <c r="MEZ136" s="277"/>
      <c r="MFA136" s="277"/>
      <c r="MFB136" s="277"/>
      <c r="MFC136" s="277"/>
      <c r="MFD136" s="277"/>
      <c r="MFE136" s="277"/>
      <c r="MFF136" s="277"/>
      <c r="MFG136" s="277"/>
      <c r="MFH136" s="277"/>
      <c r="MFI136" s="277"/>
      <c r="MFJ136" s="277"/>
      <c r="MFK136" s="277"/>
      <c r="MFL136" s="277"/>
      <c r="MFM136" s="277"/>
      <c r="MFN136" s="277"/>
      <c r="MFO136" s="277"/>
      <c r="MFP136" s="277"/>
      <c r="MFQ136" s="277"/>
      <c r="MFR136" s="277"/>
      <c r="MFS136" s="277"/>
      <c r="MFT136" s="277"/>
      <c r="MFU136" s="277"/>
      <c r="MFV136" s="277"/>
      <c r="MFW136" s="277"/>
      <c r="MFX136" s="277"/>
      <c r="MFY136" s="277"/>
      <c r="MFZ136" s="277"/>
      <c r="MGA136" s="277"/>
      <c r="MGB136" s="277"/>
      <c r="MGC136" s="277"/>
      <c r="MGD136" s="277"/>
      <c r="MGE136" s="277"/>
      <c r="MGF136" s="277"/>
      <c r="MGG136" s="277"/>
      <c r="MGH136" s="277"/>
      <c r="MGI136" s="277"/>
      <c r="MGJ136" s="277"/>
      <c r="MGK136" s="277"/>
      <c r="MGL136" s="277"/>
      <c r="MGM136" s="277"/>
      <c r="MGN136" s="277"/>
      <c r="MGO136" s="277"/>
      <c r="MGP136" s="277"/>
      <c r="MGQ136" s="277"/>
      <c r="MGR136" s="277"/>
      <c r="MGS136" s="277"/>
      <c r="MGT136" s="277"/>
      <c r="MGU136" s="277"/>
      <c r="MGV136" s="277"/>
      <c r="MGW136" s="277"/>
      <c r="MGX136" s="277"/>
      <c r="MGY136" s="277"/>
      <c r="MGZ136" s="277"/>
      <c r="MHA136" s="277"/>
      <c r="MHB136" s="277"/>
      <c r="MHC136" s="277"/>
      <c r="MHD136" s="277"/>
      <c r="MHE136" s="277"/>
      <c r="MHF136" s="277"/>
      <c r="MHG136" s="277"/>
      <c r="MHH136" s="277"/>
      <c r="MHI136" s="277"/>
      <c r="MHJ136" s="277"/>
      <c r="MHK136" s="277"/>
      <c r="MHL136" s="277"/>
      <c r="MHM136" s="277"/>
      <c r="MHN136" s="277"/>
      <c r="MHO136" s="277"/>
      <c r="MHP136" s="277"/>
      <c r="MHQ136" s="277"/>
      <c r="MHR136" s="277"/>
      <c r="MHS136" s="277"/>
      <c r="MHT136" s="277"/>
      <c r="MHU136" s="277"/>
      <c r="MHV136" s="277"/>
      <c r="MHW136" s="277"/>
      <c r="MHX136" s="277"/>
      <c r="MHY136" s="277"/>
      <c r="MHZ136" s="277"/>
      <c r="MIA136" s="277"/>
      <c r="MIB136" s="277"/>
      <c r="MIC136" s="277"/>
      <c r="MID136" s="277"/>
      <c r="MIE136" s="277"/>
      <c r="MIF136" s="277"/>
      <c r="MIG136" s="277"/>
      <c r="MIH136" s="277"/>
      <c r="MII136" s="277"/>
      <c r="MIJ136" s="277"/>
      <c r="MIK136" s="277"/>
      <c r="MIL136" s="277"/>
      <c r="MIM136" s="277"/>
      <c r="MIN136" s="277"/>
      <c r="MIO136" s="277"/>
      <c r="MIP136" s="277"/>
      <c r="MIQ136" s="277"/>
      <c r="MIR136" s="277"/>
      <c r="MIS136" s="277"/>
      <c r="MIT136" s="277"/>
      <c r="MIU136" s="277"/>
      <c r="MIV136" s="277"/>
      <c r="MIW136" s="277"/>
      <c r="MIX136" s="277"/>
      <c r="MIY136" s="277"/>
      <c r="MIZ136" s="277"/>
      <c r="MJA136" s="277"/>
      <c r="MJB136" s="277"/>
      <c r="MJC136" s="277"/>
      <c r="MJD136" s="277"/>
      <c r="MJE136" s="277"/>
      <c r="MJF136" s="277"/>
      <c r="MJG136" s="277"/>
      <c r="MJH136" s="277"/>
      <c r="MJI136" s="277"/>
      <c r="MJJ136" s="277"/>
      <c r="MJK136" s="277"/>
      <c r="MJL136" s="277"/>
      <c r="MJM136" s="277"/>
      <c r="MJN136" s="277"/>
      <c r="MJO136" s="277"/>
      <c r="MJP136" s="277"/>
      <c r="MJQ136" s="277"/>
      <c r="MJR136" s="277"/>
      <c r="MJS136" s="277"/>
      <c r="MJT136" s="277"/>
      <c r="MJU136" s="277"/>
      <c r="MJV136" s="277"/>
      <c r="MJW136" s="277"/>
      <c r="MJX136" s="277"/>
      <c r="MJY136" s="277"/>
      <c r="MJZ136" s="277"/>
      <c r="MKA136" s="277"/>
      <c r="MKB136" s="277"/>
      <c r="MKC136" s="277"/>
      <c r="MKD136" s="277"/>
      <c r="MKE136" s="277"/>
      <c r="MKF136" s="277"/>
      <c r="MKG136" s="277"/>
      <c r="MKH136" s="277"/>
      <c r="MKI136" s="277"/>
      <c r="MKJ136" s="277"/>
      <c r="MKK136" s="277"/>
      <c r="MKL136" s="277"/>
      <c r="MKM136" s="277"/>
      <c r="MKN136" s="277"/>
      <c r="MKO136" s="277"/>
      <c r="MKP136" s="277"/>
      <c r="MKQ136" s="277"/>
      <c r="MKR136" s="277"/>
      <c r="MKS136" s="277"/>
      <c r="MKT136" s="277"/>
      <c r="MKU136" s="277"/>
      <c r="MKV136" s="277"/>
      <c r="MKW136" s="277"/>
      <c r="MKX136" s="277"/>
      <c r="MKY136" s="277"/>
      <c r="MKZ136" s="277"/>
      <c r="MLA136" s="277"/>
      <c r="MLB136" s="277"/>
      <c r="MLC136" s="277"/>
      <c r="MLD136" s="277"/>
      <c r="MLE136" s="277"/>
      <c r="MLF136" s="277"/>
      <c r="MLG136" s="277"/>
      <c r="MLH136" s="277"/>
      <c r="MLI136" s="277"/>
      <c r="MLJ136" s="277"/>
      <c r="MLK136" s="277"/>
      <c r="MLL136" s="277"/>
      <c r="MLM136" s="277"/>
      <c r="MLN136" s="277"/>
      <c r="MLO136" s="277"/>
      <c r="MLP136" s="277"/>
      <c r="MLQ136" s="277"/>
      <c r="MLR136" s="277"/>
      <c r="MLS136" s="277"/>
      <c r="MLT136" s="277"/>
      <c r="MLU136" s="277"/>
      <c r="MLV136" s="277"/>
      <c r="MLW136" s="277"/>
      <c r="MLX136" s="277"/>
      <c r="MLY136" s="277"/>
      <c r="MLZ136" s="277"/>
      <c r="MMA136" s="277"/>
      <c r="MMB136" s="277"/>
      <c r="MMC136" s="277"/>
      <c r="MMD136" s="277"/>
      <c r="MME136" s="277"/>
      <c r="MMF136" s="277"/>
      <c r="MMG136" s="277"/>
      <c r="MMH136" s="277"/>
      <c r="MMI136" s="277"/>
      <c r="MMJ136" s="277"/>
      <c r="MMK136" s="277"/>
      <c r="MML136" s="277"/>
      <c r="MMM136" s="277"/>
      <c r="MMN136" s="277"/>
      <c r="MMO136" s="277"/>
      <c r="MMP136" s="277"/>
      <c r="MMQ136" s="277"/>
      <c r="MMR136" s="277"/>
      <c r="MMS136" s="277"/>
      <c r="MMT136" s="277"/>
      <c r="MMU136" s="277"/>
      <c r="MMV136" s="277"/>
      <c r="MMW136" s="277"/>
      <c r="MMX136" s="277"/>
      <c r="MMY136" s="277"/>
      <c r="MMZ136" s="277"/>
      <c r="MNA136" s="277"/>
      <c r="MNB136" s="277"/>
      <c r="MNC136" s="277"/>
      <c r="MND136" s="277"/>
      <c r="MNE136" s="277"/>
      <c r="MNF136" s="277"/>
      <c r="MNG136" s="277"/>
      <c r="MNH136" s="277"/>
      <c r="MNI136" s="277"/>
      <c r="MNJ136" s="277"/>
      <c r="MNK136" s="277"/>
      <c r="MNL136" s="277"/>
      <c r="MNM136" s="277"/>
      <c r="MNN136" s="277"/>
      <c r="MNO136" s="277"/>
      <c r="MNP136" s="277"/>
      <c r="MNQ136" s="277"/>
      <c r="MNR136" s="277"/>
      <c r="MNS136" s="277"/>
      <c r="MNT136" s="277"/>
      <c r="MNU136" s="277"/>
      <c r="MNV136" s="277"/>
      <c r="MNW136" s="277"/>
      <c r="MNX136" s="277"/>
      <c r="MNY136" s="277"/>
      <c r="MNZ136" s="277"/>
      <c r="MOA136" s="277"/>
      <c r="MOB136" s="277"/>
      <c r="MOC136" s="277"/>
      <c r="MOD136" s="277"/>
      <c r="MOE136" s="277"/>
      <c r="MOF136" s="277"/>
      <c r="MOG136" s="277"/>
      <c r="MOH136" s="277"/>
      <c r="MOI136" s="277"/>
      <c r="MOJ136" s="277"/>
      <c r="MOK136" s="277"/>
      <c r="MOL136" s="277"/>
      <c r="MOM136" s="277"/>
      <c r="MON136" s="277"/>
      <c r="MOO136" s="277"/>
      <c r="MOP136" s="277"/>
      <c r="MOQ136" s="277"/>
      <c r="MOR136" s="277"/>
      <c r="MOS136" s="277"/>
      <c r="MOT136" s="277"/>
      <c r="MOU136" s="277"/>
      <c r="MOV136" s="277"/>
      <c r="MOW136" s="277"/>
      <c r="MOX136" s="277"/>
      <c r="MOY136" s="277"/>
      <c r="MOZ136" s="277"/>
      <c r="MPA136" s="277"/>
      <c r="MPB136" s="277"/>
      <c r="MPC136" s="277"/>
      <c r="MPD136" s="277"/>
      <c r="MPE136" s="277"/>
      <c r="MPF136" s="277"/>
      <c r="MPG136" s="277"/>
      <c r="MPH136" s="277"/>
      <c r="MPI136" s="277"/>
      <c r="MPJ136" s="277"/>
      <c r="MPK136" s="277"/>
      <c r="MPL136" s="277"/>
      <c r="MPM136" s="277"/>
      <c r="MPN136" s="277"/>
      <c r="MPO136" s="277"/>
      <c r="MPP136" s="277"/>
      <c r="MPQ136" s="277"/>
      <c r="MPR136" s="277"/>
      <c r="MPS136" s="277"/>
      <c r="MPT136" s="277"/>
      <c r="MPU136" s="277"/>
      <c r="MPV136" s="277"/>
      <c r="MPW136" s="277"/>
      <c r="MPX136" s="277"/>
      <c r="MPY136" s="277"/>
      <c r="MPZ136" s="277"/>
      <c r="MQA136" s="277"/>
      <c r="MQB136" s="277"/>
      <c r="MQC136" s="277"/>
      <c r="MQD136" s="277"/>
      <c r="MQE136" s="277"/>
      <c r="MQF136" s="277"/>
      <c r="MQG136" s="277"/>
      <c r="MQH136" s="277"/>
      <c r="MQI136" s="277"/>
      <c r="MQJ136" s="277"/>
      <c r="MQK136" s="277"/>
      <c r="MQL136" s="277"/>
      <c r="MQM136" s="277"/>
      <c r="MQN136" s="277"/>
      <c r="MQO136" s="277"/>
      <c r="MQP136" s="277"/>
      <c r="MQQ136" s="277"/>
      <c r="MQR136" s="277"/>
      <c r="MQS136" s="277"/>
      <c r="MQT136" s="277"/>
      <c r="MQU136" s="277"/>
      <c r="MQV136" s="277"/>
      <c r="MQW136" s="277"/>
      <c r="MQX136" s="277"/>
      <c r="MQY136" s="277"/>
      <c r="MQZ136" s="277"/>
      <c r="MRA136" s="277"/>
      <c r="MRB136" s="277"/>
      <c r="MRC136" s="277"/>
      <c r="MRD136" s="277"/>
      <c r="MRE136" s="277"/>
      <c r="MRF136" s="277"/>
      <c r="MRG136" s="277"/>
      <c r="MRH136" s="277"/>
      <c r="MRI136" s="277"/>
      <c r="MRJ136" s="277"/>
      <c r="MRK136" s="277"/>
      <c r="MRL136" s="277"/>
      <c r="MRM136" s="277"/>
      <c r="MRN136" s="277"/>
      <c r="MRO136" s="277"/>
      <c r="MRP136" s="277"/>
      <c r="MRQ136" s="277"/>
      <c r="MRR136" s="277"/>
      <c r="MRS136" s="277"/>
      <c r="MRT136" s="277"/>
      <c r="MRU136" s="277"/>
      <c r="MRV136" s="277"/>
      <c r="MRW136" s="277"/>
      <c r="MRX136" s="277"/>
      <c r="MRY136" s="277"/>
      <c r="MRZ136" s="277"/>
      <c r="MSA136" s="277"/>
      <c r="MSB136" s="277"/>
      <c r="MSC136" s="277"/>
      <c r="MSD136" s="277"/>
      <c r="MSE136" s="277"/>
      <c r="MSF136" s="277"/>
      <c r="MSG136" s="277"/>
      <c r="MSH136" s="277"/>
      <c r="MSI136" s="277"/>
      <c r="MSJ136" s="277"/>
      <c r="MSK136" s="277"/>
      <c r="MSL136" s="277"/>
      <c r="MSM136" s="277"/>
      <c r="MSN136" s="277"/>
      <c r="MSO136" s="277"/>
      <c r="MSP136" s="277"/>
      <c r="MSQ136" s="277"/>
      <c r="MSR136" s="277"/>
      <c r="MSS136" s="277"/>
      <c r="MST136" s="277"/>
      <c r="MSU136" s="277"/>
      <c r="MSV136" s="277"/>
      <c r="MSW136" s="277"/>
      <c r="MSX136" s="277"/>
      <c r="MSY136" s="277"/>
      <c r="MSZ136" s="277"/>
      <c r="MTA136" s="277"/>
      <c r="MTB136" s="277"/>
      <c r="MTC136" s="277"/>
      <c r="MTD136" s="277"/>
      <c r="MTE136" s="277"/>
      <c r="MTF136" s="277"/>
      <c r="MTG136" s="277"/>
      <c r="MTH136" s="277"/>
      <c r="MTI136" s="277"/>
      <c r="MTJ136" s="277"/>
      <c r="MTK136" s="277"/>
      <c r="MTL136" s="277"/>
      <c r="MTM136" s="277"/>
      <c r="MTN136" s="277"/>
      <c r="MTO136" s="277"/>
      <c r="MTP136" s="277"/>
      <c r="MTQ136" s="277"/>
      <c r="MTR136" s="277"/>
      <c r="MTS136" s="277"/>
      <c r="MTT136" s="277"/>
      <c r="MTU136" s="277"/>
      <c r="MTV136" s="277"/>
      <c r="MTW136" s="277"/>
      <c r="MTX136" s="277"/>
      <c r="MTY136" s="277"/>
      <c r="MTZ136" s="277"/>
      <c r="MUA136" s="277"/>
      <c r="MUB136" s="277"/>
      <c r="MUC136" s="277"/>
      <c r="MUD136" s="277"/>
      <c r="MUE136" s="277"/>
      <c r="MUF136" s="277"/>
      <c r="MUG136" s="277"/>
      <c r="MUH136" s="277"/>
      <c r="MUI136" s="277"/>
      <c r="MUJ136" s="277"/>
      <c r="MUK136" s="277"/>
      <c r="MUL136" s="277"/>
      <c r="MUM136" s="277"/>
      <c r="MUN136" s="277"/>
      <c r="MUO136" s="277"/>
      <c r="MUP136" s="277"/>
      <c r="MUQ136" s="277"/>
      <c r="MUR136" s="277"/>
      <c r="MUS136" s="277"/>
      <c r="MUT136" s="277"/>
      <c r="MUU136" s="277"/>
      <c r="MUV136" s="277"/>
      <c r="MUW136" s="277"/>
      <c r="MUX136" s="277"/>
      <c r="MUY136" s="277"/>
      <c r="MUZ136" s="277"/>
      <c r="MVA136" s="277"/>
      <c r="MVB136" s="277"/>
      <c r="MVC136" s="277"/>
      <c r="MVD136" s="277"/>
      <c r="MVE136" s="277"/>
      <c r="MVF136" s="277"/>
      <c r="MVG136" s="277"/>
      <c r="MVH136" s="277"/>
      <c r="MVI136" s="277"/>
      <c r="MVJ136" s="277"/>
      <c r="MVK136" s="277"/>
      <c r="MVL136" s="277"/>
      <c r="MVM136" s="277"/>
      <c r="MVN136" s="277"/>
      <c r="MVO136" s="277"/>
      <c r="MVP136" s="277"/>
      <c r="MVQ136" s="277"/>
      <c r="MVR136" s="277"/>
      <c r="MVS136" s="277"/>
      <c r="MVT136" s="277"/>
      <c r="MVU136" s="277"/>
      <c r="MVV136" s="277"/>
      <c r="MVW136" s="277"/>
      <c r="MVX136" s="277"/>
      <c r="MVY136" s="277"/>
      <c r="MVZ136" s="277"/>
      <c r="MWA136" s="277"/>
      <c r="MWB136" s="277"/>
      <c r="MWC136" s="277"/>
      <c r="MWD136" s="277"/>
      <c r="MWE136" s="277"/>
      <c r="MWF136" s="277"/>
      <c r="MWG136" s="277"/>
      <c r="MWH136" s="277"/>
      <c r="MWI136" s="277"/>
      <c r="MWJ136" s="277"/>
      <c r="MWK136" s="277"/>
      <c r="MWL136" s="277"/>
      <c r="MWM136" s="277"/>
      <c r="MWN136" s="277"/>
      <c r="MWO136" s="277"/>
      <c r="MWP136" s="277"/>
      <c r="MWQ136" s="277"/>
      <c r="MWR136" s="277"/>
      <c r="MWS136" s="277"/>
      <c r="MWT136" s="277"/>
      <c r="MWU136" s="277"/>
      <c r="MWV136" s="277"/>
      <c r="MWW136" s="277"/>
      <c r="MWX136" s="277"/>
      <c r="MWY136" s="277"/>
      <c r="MWZ136" s="277"/>
      <c r="MXA136" s="277"/>
      <c r="MXB136" s="277"/>
      <c r="MXC136" s="277"/>
      <c r="MXD136" s="277"/>
      <c r="MXE136" s="277"/>
      <c r="MXF136" s="277"/>
      <c r="MXG136" s="277"/>
      <c r="MXH136" s="277"/>
      <c r="MXI136" s="277"/>
      <c r="MXJ136" s="277"/>
      <c r="MXK136" s="277"/>
      <c r="MXL136" s="277"/>
      <c r="MXM136" s="277"/>
      <c r="MXN136" s="277"/>
      <c r="MXO136" s="277"/>
      <c r="MXP136" s="277"/>
      <c r="MXQ136" s="277"/>
      <c r="MXR136" s="277"/>
      <c r="MXS136" s="277"/>
      <c r="MXT136" s="277"/>
      <c r="MXU136" s="277"/>
      <c r="MXV136" s="277"/>
      <c r="MXW136" s="277"/>
      <c r="MXX136" s="277"/>
      <c r="MXY136" s="277"/>
      <c r="MXZ136" s="277"/>
      <c r="MYA136" s="277"/>
      <c r="MYB136" s="277"/>
      <c r="MYC136" s="277"/>
      <c r="MYD136" s="277"/>
      <c r="MYE136" s="277"/>
      <c r="MYF136" s="277"/>
      <c r="MYG136" s="277"/>
      <c r="MYH136" s="277"/>
      <c r="MYI136" s="277"/>
      <c r="MYJ136" s="277"/>
      <c r="MYK136" s="277"/>
      <c r="MYL136" s="277"/>
      <c r="MYM136" s="277"/>
      <c r="MYN136" s="277"/>
      <c r="MYO136" s="277"/>
      <c r="MYP136" s="277"/>
      <c r="MYQ136" s="277"/>
      <c r="MYR136" s="277"/>
      <c r="MYS136" s="277"/>
      <c r="MYT136" s="277"/>
      <c r="MYU136" s="277"/>
      <c r="MYV136" s="277"/>
      <c r="MYW136" s="277"/>
      <c r="MYX136" s="277"/>
      <c r="MYY136" s="277"/>
      <c r="MYZ136" s="277"/>
      <c r="MZA136" s="277"/>
      <c r="MZB136" s="277"/>
      <c r="MZC136" s="277"/>
      <c r="MZD136" s="277"/>
      <c r="MZE136" s="277"/>
      <c r="MZF136" s="277"/>
      <c r="MZG136" s="277"/>
      <c r="MZH136" s="277"/>
      <c r="MZI136" s="277"/>
      <c r="MZJ136" s="277"/>
      <c r="MZK136" s="277"/>
      <c r="MZL136" s="277"/>
      <c r="MZM136" s="277"/>
      <c r="MZN136" s="277"/>
      <c r="MZO136" s="277"/>
      <c r="MZP136" s="277"/>
      <c r="MZQ136" s="277"/>
      <c r="MZR136" s="277"/>
      <c r="MZS136" s="277"/>
      <c r="MZT136" s="277"/>
      <c r="MZU136" s="277"/>
      <c r="MZV136" s="277"/>
      <c r="MZW136" s="277"/>
      <c r="MZX136" s="277"/>
      <c r="MZY136" s="277"/>
      <c r="MZZ136" s="277"/>
      <c r="NAA136" s="277"/>
      <c r="NAB136" s="277"/>
      <c r="NAC136" s="277"/>
      <c r="NAD136" s="277"/>
      <c r="NAE136" s="277"/>
      <c r="NAF136" s="277"/>
      <c r="NAG136" s="277"/>
      <c r="NAH136" s="277"/>
      <c r="NAI136" s="277"/>
      <c r="NAJ136" s="277"/>
      <c r="NAK136" s="277"/>
      <c r="NAL136" s="277"/>
      <c r="NAM136" s="277"/>
      <c r="NAN136" s="277"/>
      <c r="NAO136" s="277"/>
      <c r="NAP136" s="277"/>
      <c r="NAQ136" s="277"/>
      <c r="NAR136" s="277"/>
      <c r="NAS136" s="277"/>
      <c r="NAT136" s="277"/>
      <c r="NAU136" s="277"/>
      <c r="NAV136" s="277"/>
      <c r="NAW136" s="277"/>
      <c r="NAX136" s="277"/>
      <c r="NAY136" s="277"/>
      <c r="NAZ136" s="277"/>
      <c r="NBA136" s="277"/>
      <c r="NBB136" s="277"/>
      <c r="NBC136" s="277"/>
      <c r="NBD136" s="277"/>
      <c r="NBE136" s="277"/>
      <c r="NBF136" s="277"/>
      <c r="NBG136" s="277"/>
      <c r="NBH136" s="277"/>
      <c r="NBI136" s="277"/>
      <c r="NBJ136" s="277"/>
      <c r="NBK136" s="277"/>
      <c r="NBL136" s="277"/>
      <c r="NBM136" s="277"/>
      <c r="NBN136" s="277"/>
      <c r="NBO136" s="277"/>
      <c r="NBP136" s="277"/>
      <c r="NBQ136" s="277"/>
      <c r="NBR136" s="277"/>
      <c r="NBS136" s="277"/>
      <c r="NBT136" s="277"/>
      <c r="NBU136" s="277"/>
      <c r="NBV136" s="277"/>
      <c r="NBW136" s="277"/>
      <c r="NBX136" s="277"/>
      <c r="NBY136" s="277"/>
      <c r="NBZ136" s="277"/>
      <c r="NCA136" s="277"/>
      <c r="NCB136" s="277"/>
      <c r="NCC136" s="277"/>
      <c r="NCD136" s="277"/>
      <c r="NCE136" s="277"/>
      <c r="NCF136" s="277"/>
      <c r="NCG136" s="277"/>
      <c r="NCH136" s="277"/>
      <c r="NCI136" s="277"/>
      <c r="NCJ136" s="277"/>
      <c r="NCK136" s="277"/>
      <c r="NCL136" s="277"/>
      <c r="NCM136" s="277"/>
      <c r="NCN136" s="277"/>
      <c r="NCO136" s="277"/>
      <c r="NCP136" s="277"/>
      <c r="NCQ136" s="277"/>
      <c r="NCR136" s="277"/>
      <c r="NCS136" s="277"/>
      <c r="NCT136" s="277"/>
      <c r="NCU136" s="277"/>
      <c r="NCV136" s="277"/>
      <c r="NCW136" s="277"/>
      <c r="NCX136" s="277"/>
      <c r="NCY136" s="277"/>
      <c r="NCZ136" s="277"/>
      <c r="NDA136" s="277"/>
      <c r="NDB136" s="277"/>
      <c r="NDC136" s="277"/>
      <c r="NDD136" s="277"/>
      <c r="NDE136" s="277"/>
      <c r="NDF136" s="277"/>
      <c r="NDG136" s="277"/>
      <c r="NDH136" s="277"/>
      <c r="NDI136" s="277"/>
      <c r="NDJ136" s="277"/>
      <c r="NDK136" s="277"/>
      <c r="NDL136" s="277"/>
      <c r="NDM136" s="277"/>
      <c r="NDN136" s="277"/>
      <c r="NDO136" s="277"/>
      <c r="NDP136" s="277"/>
      <c r="NDQ136" s="277"/>
      <c r="NDR136" s="277"/>
      <c r="NDS136" s="277"/>
      <c r="NDT136" s="277"/>
      <c r="NDU136" s="277"/>
      <c r="NDV136" s="277"/>
      <c r="NDW136" s="277"/>
      <c r="NDX136" s="277"/>
      <c r="NDY136" s="277"/>
      <c r="NDZ136" s="277"/>
      <c r="NEA136" s="277"/>
      <c r="NEB136" s="277"/>
      <c r="NEC136" s="277"/>
      <c r="NED136" s="277"/>
      <c r="NEE136" s="277"/>
      <c r="NEF136" s="277"/>
      <c r="NEG136" s="277"/>
      <c r="NEH136" s="277"/>
      <c r="NEI136" s="277"/>
      <c r="NEJ136" s="277"/>
      <c r="NEK136" s="277"/>
      <c r="NEL136" s="277"/>
      <c r="NEM136" s="277"/>
      <c r="NEN136" s="277"/>
      <c r="NEO136" s="277"/>
      <c r="NEP136" s="277"/>
      <c r="NEQ136" s="277"/>
      <c r="NER136" s="277"/>
      <c r="NES136" s="277"/>
      <c r="NET136" s="277"/>
      <c r="NEU136" s="277"/>
      <c r="NEV136" s="277"/>
      <c r="NEW136" s="277"/>
      <c r="NEX136" s="277"/>
      <c r="NEY136" s="277"/>
      <c r="NEZ136" s="277"/>
      <c r="NFA136" s="277"/>
      <c r="NFB136" s="277"/>
      <c r="NFC136" s="277"/>
      <c r="NFD136" s="277"/>
      <c r="NFE136" s="277"/>
      <c r="NFF136" s="277"/>
      <c r="NFG136" s="277"/>
      <c r="NFH136" s="277"/>
      <c r="NFI136" s="277"/>
      <c r="NFJ136" s="277"/>
      <c r="NFK136" s="277"/>
      <c r="NFL136" s="277"/>
      <c r="NFM136" s="277"/>
      <c r="NFN136" s="277"/>
      <c r="NFO136" s="277"/>
      <c r="NFP136" s="277"/>
      <c r="NFQ136" s="277"/>
      <c r="NFR136" s="277"/>
      <c r="NFS136" s="277"/>
      <c r="NFT136" s="277"/>
      <c r="NFU136" s="277"/>
      <c r="NFV136" s="277"/>
      <c r="NFW136" s="277"/>
      <c r="NFX136" s="277"/>
      <c r="NFY136" s="277"/>
      <c r="NFZ136" s="277"/>
      <c r="NGA136" s="277"/>
      <c r="NGB136" s="277"/>
      <c r="NGC136" s="277"/>
      <c r="NGD136" s="277"/>
      <c r="NGE136" s="277"/>
      <c r="NGF136" s="277"/>
      <c r="NGG136" s="277"/>
      <c r="NGH136" s="277"/>
      <c r="NGI136" s="277"/>
      <c r="NGJ136" s="277"/>
      <c r="NGK136" s="277"/>
      <c r="NGL136" s="277"/>
      <c r="NGM136" s="277"/>
      <c r="NGN136" s="277"/>
      <c r="NGO136" s="277"/>
      <c r="NGP136" s="277"/>
      <c r="NGQ136" s="277"/>
      <c r="NGR136" s="277"/>
      <c r="NGS136" s="277"/>
      <c r="NGT136" s="277"/>
      <c r="NGU136" s="277"/>
      <c r="NGV136" s="277"/>
      <c r="NGW136" s="277"/>
      <c r="NGX136" s="277"/>
      <c r="NGY136" s="277"/>
      <c r="NGZ136" s="277"/>
      <c r="NHA136" s="277"/>
      <c r="NHB136" s="277"/>
      <c r="NHC136" s="277"/>
      <c r="NHD136" s="277"/>
      <c r="NHE136" s="277"/>
      <c r="NHF136" s="277"/>
      <c r="NHG136" s="277"/>
      <c r="NHH136" s="277"/>
      <c r="NHI136" s="277"/>
      <c r="NHJ136" s="277"/>
      <c r="NHK136" s="277"/>
      <c r="NHL136" s="277"/>
      <c r="NHM136" s="277"/>
      <c r="NHN136" s="277"/>
      <c r="NHO136" s="277"/>
      <c r="NHP136" s="277"/>
      <c r="NHQ136" s="277"/>
      <c r="NHR136" s="277"/>
      <c r="NHS136" s="277"/>
      <c r="NHT136" s="277"/>
      <c r="NHU136" s="277"/>
      <c r="NHV136" s="277"/>
      <c r="NHW136" s="277"/>
      <c r="NHX136" s="277"/>
      <c r="NHY136" s="277"/>
      <c r="NHZ136" s="277"/>
      <c r="NIA136" s="277"/>
      <c r="NIB136" s="277"/>
      <c r="NIC136" s="277"/>
      <c r="NID136" s="277"/>
      <c r="NIE136" s="277"/>
      <c r="NIF136" s="277"/>
      <c r="NIG136" s="277"/>
      <c r="NIH136" s="277"/>
      <c r="NII136" s="277"/>
      <c r="NIJ136" s="277"/>
      <c r="NIK136" s="277"/>
      <c r="NIL136" s="277"/>
      <c r="NIM136" s="277"/>
      <c r="NIN136" s="277"/>
      <c r="NIO136" s="277"/>
      <c r="NIP136" s="277"/>
      <c r="NIQ136" s="277"/>
      <c r="NIR136" s="277"/>
      <c r="NIS136" s="277"/>
      <c r="NIT136" s="277"/>
      <c r="NIU136" s="277"/>
      <c r="NIV136" s="277"/>
      <c r="NIW136" s="277"/>
      <c r="NIX136" s="277"/>
      <c r="NIY136" s="277"/>
      <c r="NIZ136" s="277"/>
      <c r="NJA136" s="277"/>
      <c r="NJB136" s="277"/>
      <c r="NJC136" s="277"/>
      <c r="NJD136" s="277"/>
      <c r="NJE136" s="277"/>
      <c r="NJF136" s="277"/>
      <c r="NJG136" s="277"/>
      <c r="NJH136" s="277"/>
      <c r="NJI136" s="277"/>
      <c r="NJJ136" s="277"/>
      <c r="NJK136" s="277"/>
      <c r="NJL136" s="277"/>
      <c r="NJM136" s="277"/>
      <c r="NJN136" s="277"/>
      <c r="NJO136" s="277"/>
      <c r="NJP136" s="277"/>
      <c r="NJQ136" s="277"/>
      <c r="NJR136" s="277"/>
      <c r="NJS136" s="277"/>
      <c r="NJT136" s="277"/>
      <c r="NJU136" s="277"/>
      <c r="NJV136" s="277"/>
      <c r="NJW136" s="277"/>
      <c r="NJX136" s="277"/>
      <c r="NJY136" s="277"/>
      <c r="NJZ136" s="277"/>
      <c r="NKA136" s="277"/>
      <c r="NKB136" s="277"/>
      <c r="NKC136" s="277"/>
      <c r="NKD136" s="277"/>
      <c r="NKE136" s="277"/>
      <c r="NKF136" s="277"/>
      <c r="NKG136" s="277"/>
      <c r="NKH136" s="277"/>
      <c r="NKI136" s="277"/>
      <c r="NKJ136" s="277"/>
      <c r="NKK136" s="277"/>
      <c r="NKL136" s="277"/>
      <c r="NKM136" s="277"/>
      <c r="NKN136" s="277"/>
      <c r="NKO136" s="277"/>
      <c r="NKP136" s="277"/>
      <c r="NKQ136" s="277"/>
      <c r="NKR136" s="277"/>
      <c r="NKS136" s="277"/>
      <c r="NKT136" s="277"/>
      <c r="NKU136" s="277"/>
      <c r="NKV136" s="277"/>
      <c r="NKW136" s="277"/>
      <c r="NKX136" s="277"/>
      <c r="NKY136" s="277"/>
      <c r="NKZ136" s="277"/>
      <c r="NLA136" s="277"/>
      <c r="NLB136" s="277"/>
      <c r="NLC136" s="277"/>
      <c r="NLD136" s="277"/>
      <c r="NLE136" s="277"/>
      <c r="NLF136" s="277"/>
      <c r="NLG136" s="277"/>
      <c r="NLH136" s="277"/>
      <c r="NLI136" s="277"/>
      <c r="NLJ136" s="277"/>
      <c r="NLK136" s="277"/>
      <c r="NLL136" s="277"/>
      <c r="NLM136" s="277"/>
      <c r="NLN136" s="277"/>
      <c r="NLO136" s="277"/>
      <c r="NLP136" s="277"/>
      <c r="NLQ136" s="277"/>
      <c r="NLR136" s="277"/>
      <c r="NLS136" s="277"/>
      <c r="NLT136" s="277"/>
      <c r="NLU136" s="277"/>
      <c r="NLV136" s="277"/>
      <c r="NLW136" s="277"/>
      <c r="NLX136" s="277"/>
      <c r="NLY136" s="277"/>
      <c r="NLZ136" s="277"/>
      <c r="NMA136" s="277"/>
      <c r="NMB136" s="277"/>
      <c r="NMC136" s="277"/>
      <c r="NMD136" s="277"/>
      <c r="NME136" s="277"/>
      <c r="NMF136" s="277"/>
      <c r="NMG136" s="277"/>
      <c r="NMH136" s="277"/>
      <c r="NMI136" s="277"/>
      <c r="NMJ136" s="277"/>
      <c r="NMK136" s="277"/>
      <c r="NML136" s="277"/>
      <c r="NMM136" s="277"/>
      <c r="NMN136" s="277"/>
      <c r="NMO136" s="277"/>
      <c r="NMP136" s="277"/>
      <c r="NMQ136" s="277"/>
      <c r="NMR136" s="277"/>
      <c r="NMS136" s="277"/>
      <c r="NMT136" s="277"/>
      <c r="NMU136" s="277"/>
      <c r="NMV136" s="277"/>
      <c r="NMW136" s="277"/>
      <c r="NMX136" s="277"/>
      <c r="NMY136" s="277"/>
      <c r="NMZ136" s="277"/>
      <c r="NNA136" s="277"/>
      <c r="NNB136" s="277"/>
      <c r="NNC136" s="277"/>
      <c r="NND136" s="277"/>
      <c r="NNE136" s="277"/>
      <c r="NNF136" s="277"/>
      <c r="NNG136" s="277"/>
      <c r="NNH136" s="277"/>
      <c r="NNI136" s="277"/>
      <c r="NNJ136" s="277"/>
      <c r="NNK136" s="277"/>
      <c r="NNL136" s="277"/>
      <c r="NNM136" s="277"/>
      <c r="NNN136" s="277"/>
      <c r="NNO136" s="277"/>
      <c r="NNP136" s="277"/>
      <c r="NNQ136" s="277"/>
      <c r="NNR136" s="277"/>
      <c r="NNS136" s="277"/>
      <c r="NNT136" s="277"/>
      <c r="NNU136" s="277"/>
      <c r="NNV136" s="277"/>
      <c r="NNW136" s="277"/>
      <c r="NNX136" s="277"/>
      <c r="NNY136" s="277"/>
      <c r="NNZ136" s="277"/>
      <c r="NOA136" s="277"/>
      <c r="NOB136" s="277"/>
      <c r="NOC136" s="277"/>
      <c r="NOD136" s="277"/>
      <c r="NOE136" s="277"/>
      <c r="NOF136" s="277"/>
      <c r="NOG136" s="277"/>
      <c r="NOH136" s="277"/>
      <c r="NOI136" s="277"/>
      <c r="NOJ136" s="277"/>
      <c r="NOK136" s="277"/>
      <c r="NOL136" s="277"/>
      <c r="NOM136" s="277"/>
      <c r="NON136" s="277"/>
      <c r="NOO136" s="277"/>
      <c r="NOP136" s="277"/>
      <c r="NOQ136" s="277"/>
      <c r="NOR136" s="277"/>
      <c r="NOS136" s="277"/>
      <c r="NOT136" s="277"/>
      <c r="NOU136" s="277"/>
      <c r="NOV136" s="277"/>
      <c r="NOW136" s="277"/>
      <c r="NOX136" s="277"/>
      <c r="NOY136" s="277"/>
      <c r="NOZ136" s="277"/>
      <c r="NPA136" s="277"/>
      <c r="NPB136" s="277"/>
      <c r="NPC136" s="277"/>
      <c r="NPD136" s="277"/>
      <c r="NPE136" s="277"/>
      <c r="NPF136" s="277"/>
      <c r="NPG136" s="277"/>
      <c r="NPH136" s="277"/>
      <c r="NPI136" s="277"/>
      <c r="NPJ136" s="277"/>
      <c r="NPK136" s="277"/>
      <c r="NPL136" s="277"/>
      <c r="NPM136" s="277"/>
      <c r="NPN136" s="277"/>
      <c r="NPO136" s="277"/>
      <c r="NPP136" s="277"/>
      <c r="NPQ136" s="277"/>
      <c r="NPR136" s="277"/>
      <c r="NPS136" s="277"/>
      <c r="NPT136" s="277"/>
      <c r="NPU136" s="277"/>
      <c r="NPV136" s="277"/>
      <c r="NPW136" s="277"/>
      <c r="NPX136" s="277"/>
      <c r="NPY136" s="277"/>
      <c r="NPZ136" s="277"/>
      <c r="NQA136" s="277"/>
      <c r="NQB136" s="277"/>
      <c r="NQC136" s="277"/>
      <c r="NQD136" s="277"/>
      <c r="NQE136" s="277"/>
      <c r="NQF136" s="277"/>
      <c r="NQG136" s="277"/>
      <c r="NQH136" s="277"/>
      <c r="NQI136" s="277"/>
      <c r="NQJ136" s="277"/>
      <c r="NQK136" s="277"/>
      <c r="NQL136" s="277"/>
      <c r="NQM136" s="277"/>
      <c r="NQN136" s="277"/>
      <c r="NQO136" s="277"/>
      <c r="NQP136" s="277"/>
      <c r="NQQ136" s="277"/>
      <c r="NQR136" s="277"/>
      <c r="NQS136" s="277"/>
      <c r="NQT136" s="277"/>
      <c r="NQU136" s="277"/>
      <c r="NQV136" s="277"/>
      <c r="NQW136" s="277"/>
      <c r="NQX136" s="277"/>
      <c r="NQY136" s="277"/>
      <c r="NQZ136" s="277"/>
      <c r="NRA136" s="277"/>
      <c r="NRB136" s="277"/>
      <c r="NRC136" s="277"/>
      <c r="NRD136" s="277"/>
      <c r="NRE136" s="277"/>
      <c r="NRF136" s="277"/>
      <c r="NRG136" s="277"/>
      <c r="NRH136" s="277"/>
      <c r="NRI136" s="277"/>
      <c r="NRJ136" s="277"/>
      <c r="NRK136" s="277"/>
      <c r="NRL136" s="277"/>
      <c r="NRM136" s="277"/>
      <c r="NRN136" s="277"/>
      <c r="NRO136" s="277"/>
      <c r="NRP136" s="277"/>
      <c r="NRQ136" s="277"/>
      <c r="NRR136" s="277"/>
      <c r="NRS136" s="277"/>
      <c r="NRT136" s="277"/>
      <c r="NRU136" s="277"/>
      <c r="NRV136" s="277"/>
      <c r="NRW136" s="277"/>
      <c r="NRX136" s="277"/>
      <c r="NRY136" s="277"/>
      <c r="NRZ136" s="277"/>
      <c r="NSA136" s="277"/>
      <c r="NSB136" s="277"/>
      <c r="NSC136" s="277"/>
      <c r="NSD136" s="277"/>
      <c r="NSE136" s="277"/>
      <c r="NSF136" s="277"/>
      <c r="NSG136" s="277"/>
      <c r="NSH136" s="277"/>
      <c r="NSI136" s="277"/>
      <c r="NSJ136" s="277"/>
      <c r="NSK136" s="277"/>
      <c r="NSL136" s="277"/>
      <c r="NSM136" s="277"/>
      <c r="NSN136" s="277"/>
      <c r="NSO136" s="277"/>
      <c r="NSP136" s="277"/>
      <c r="NSQ136" s="277"/>
      <c r="NSR136" s="277"/>
      <c r="NSS136" s="277"/>
      <c r="NST136" s="277"/>
      <c r="NSU136" s="277"/>
      <c r="NSV136" s="277"/>
      <c r="NSW136" s="277"/>
      <c r="NSX136" s="277"/>
      <c r="NSY136" s="277"/>
      <c r="NSZ136" s="277"/>
      <c r="NTA136" s="277"/>
      <c r="NTB136" s="277"/>
      <c r="NTC136" s="277"/>
      <c r="NTD136" s="277"/>
      <c r="NTE136" s="277"/>
      <c r="NTF136" s="277"/>
      <c r="NTG136" s="277"/>
      <c r="NTH136" s="277"/>
      <c r="NTI136" s="277"/>
      <c r="NTJ136" s="277"/>
      <c r="NTK136" s="277"/>
      <c r="NTL136" s="277"/>
      <c r="NTM136" s="277"/>
      <c r="NTN136" s="277"/>
      <c r="NTO136" s="277"/>
      <c r="NTP136" s="277"/>
      <c r="NTQ136" s="277"/>
      <c r="NTR136" s="277"/>
      <c r="NTS136" s="277"/>
      <c r="NTT136" s="277"/>
      <c r="NTU136" s="277"/>
      <c r="NTV136" s="277"/>
      <c r="NTW136" s="277"/>
      <c r="NTX136" s="277"/>
      <c r="NTY136" s="277"/>
      <c r="NTZ136" s="277"/>
      <c r="NUA136" s="277"/>
      <c r="NUB136" s="277"/>
      <c r="NUC136" s="277"/>
      <c r="NUD136" s="277"/>
      <c r="NUE136" s="277"/>
      <c r="NUF136" s="277"/>
      <c r="NUG136" s="277"/>
      <c r="NUH136" s="277"/>
      <c r="NUI136" s="277"/>
      <c r="NUJ136" s="277"/>
      <c r="NUK136" s="277"/>
      <c r="NUL136" s="277"/>
      <c r="NUM136" s="277"/>
      <c r="NUN136" s="277"/>
      <c r="NUO136" s="277"/>
      <c r="NUP136" s="277"/>
      <c r="NUQ136" s="277"/>
      <c r="NUR136" s="277"/>
      <c r="NUS136" s="277"/>
      <c r="NUT136" s="277"/>
      <c r="NUU136" s="277"/>
      <c r="NUV136" s="277"/>
      <c r="NUW136" s="277"/>
      <c r="NUX136" s="277"/>
      <c r="NUY136" s="277"/>
      <c r="NUZ136" s="277"/>
      <c r="NVA136" s="277"/>
      <c r="NVB136" s="277"/>
      <c r="NVC136" s="277"/>
      <c r="NVD136" s="277"/>
      <c r="NVE136" s="277"/>
      <c r="NVF136" s="277"/>
      <c r="NVG136" s="277"/>
      <c r="NVH136" s="277"/>
      <c r="NVI136" s="277"/>
      <c r="NVJ136" s="277"/>
      <c r="NVK136" s="277"/>
      <c r="NVL136" s="277"/>
      <c r="NVM136" s="277"/>
      <c r="NVN136" s="277"/>
      <c r="NVO136" s="277"/>
      <c r="NVP136" s="277"/>
      <c r="NVQ136" s="277"/>
      <c r="NVR136" s="277"/>
      <c r="NVS136" s="277"/>
      <c r="NVT136" s="277"/>
      <c r="NVU136" s="277"/>
      <c r="NVV136" s="277"/>
      <c r="NVW136" s="277"/>
      <c r="NVX136" s="277"/>
      <c r="NVY136" s="277"/>
      <c r="NVZ136" s="277"/>
      <c r="NWA136" s="277"/>
      <c r="NWB136" s="277"/>
      <c r="NWC136" s="277"/>
      <c r="NWD136" s="277"/>
      <c r="NWE136" s="277"/>
      <c r="NWF136" s="277"/>
      <c r="NWG136" s="277"/>
      <c r="NWH136" s="277"/>
      <c r="NWI136" s="277"/>
      <c r="NWJ136" s="277"/>
      <c r="NWK136" s="277"/>
      <c r="NWL136" s="277"/>
      <c r="NWM136" s="277"/>
      <c r="NWN136" s="277"/>
      <c r="NWO136" s="277"/>
      <c r="NWP136" s="277"/>
      <c r="NWQ136" s="277"/>
      <c r="NWR136" s="277"/>
      <c r="NWS136" s="277"/>
      <c r="NWT136" s="277"/>
      <c r="NWU136" s="277"/>
      <c r="NWV136" s="277"/>
      <c r="NWW136" s="277"/>
      <c r="NWX136" s="277"/>
      <c r="NWY136" s="277"/>
      <c r="NWZ136" s="277"/>
      <c r="NXA136" s="277"/>
      <c r="NXB136" s="277"/>
      <c r="NXC136" s="277"/>
      <c r="NXD136" s="277"/>
      <c r="NXE136" s="277"/>
      <c r="NXF136" s="277"/>
      <c r="NXG136" s="277"/>
      <c r="NXH136" s="277"/>
      <c r="NXI136" s="277"/>
      <c r="NXJ136" s="277"/>
      <c r="NXK136" s="277"/>
      <c r="NXL136" s="277"/>
      <c r="NXM136" s="277"/>
      <c r="NXN136" s="277"/>
      <c r="NXO136" s="277"/>
      <c r="NXP136" s="277"/>
      <c r="NXQ136" s="277"/>
      <c r="NXR136" s="277"/>
      <c r="NXS136" s="277"/>
      <c r="NXT136" s="277"/>
      <c r="NXU136" s="277"/>
      <c r="NXV136" s="277"/>
      <c r="NXW136" s="277"/>
      <c r="NXX136" s="277"/>
      <c r="NXY136" s="277"/>
      <c r="NXZ136" s="277"/>
      <c r="NYA136" s="277"/>
      <c r="NYB136" s="277"/>
      <c r="NYC136" s="277"/>
      <c r="NYD136" s="277"/>
      <c r="NYE136" s="277"/>
      <c r="NYF136" s="277"/>
      <c r="NYG136" s="277"/>
      <c r="NYH136" s="277"/>
      <c r="NYI136" s="277"/>
      <c r="NYJ136" s="277"/>
      <c r="NYK136" s="277"/>
      <c r="NYL136" s="277"/>
      <c r="NYM136" s="277"/>
      <c r="NYN136" s="277"/>
      <c r="NYO136" s="277"/>
      <c r="NYP136" s="277"/>
      <c r="NYQ136" s="277"/>
      <c r="NYR136" s="277"/>
      <c r="NYS136" s="277"/>
      <c r="NYT136" s="277"/>
      <c r="NYU136" s="277"/>
      <c r="NYV136" s="277"/>
      <c r="NYW136" s="277"/>
      <c r="NYX136" s="277"/>
      <c r="NYY136" s="277"/>
      <c r="NYZ136" s="277"/>
      <c r="NZA136" s="277"/>
      <c r="NZB136" s="277"/>
      <c r="NZC136" s="277"/>
      <c r="NZD136" s="277"/>
      <c r="NZE136" s="277"/>
      <c r="NZF136" s="277"/>
      <c r="NZG136" s="277"/>
      <c r="NZH136" s="277"/>
      <c r="NZI136" s="277"/>
      <c r="NZJ136" s="277"/>
      <c r="NZK136" s="277"/>
      <c r="NZL136" s="277"/>
      <c r="NZM136" s="277"/>
      <c r="NZN136" s="277"/>
      <c r="NZO136" s="277"/>
      <c r="NZP136" s="277"/>
      <c r="NZQ136" s="277"/>
      <c r="NZR136" s="277"/>
      <c r="NZS136" s="277"/>
      <c r="NZT136" s="277"/>
      <c r="NZU136" s="277"/>
      <c r="NZV136" s="277"/>
      <c r="NZW136" s="277"/>
      <c r="NZX136" s="277"/>
      <c r="NZY136" s="277"/>
      <c r="NZZ136" s="277"/>
      <c r="OAA136" s="277"/>
      <c r="OAB136" s="277"/>
      <c r="OAC136" s="277"/>
      <c r="OAD136" s="277"/>
      <c r="OAE136" s="277"/>
      <c r="OAF136" s="277"/>
      <c r="OAG136" s="277"/>
      <c r="OAH136" s="277"/>
      <c r="OAI136" s="277"/>
      <c r="OAJ136" s="277"/>
      <c r="OAK136" s="277"/>
      <c r="OAL136" s="277"/>
      <c r="OAM136" s="277"/>
      <c r="OAN136" s="277"/>
      <c r="OAO136" s="277"/>
      <c r="OAP136" s="277"/>
      <c r="OAQ136" s="277"/>
      <c r="OAR136" s="277"/>
      <c r="OAS136" s="277"/>
      <c r="OAT136" s="277"/>
      <c r="OAU136" s="277"/>
      <c r="OAV136" s="277"/>
      <c r="OAW136" s="277"/>
      <c r="OAX136" s="277"/>
      <c r="OAY136" s="277"/>
      <c r="OAZ136" s="277"/>
      <c r="OBA136" s="277"/>
      <c r="OBB136" s="277"/>
      <c r="OBC136" s="277"/>
      <c r="OBD136" s="277"/>
      <c r="OBE136" s="277"/>
      <c r="OBF136" s="277"/>
      <c r="OBG136" s="277"/>
      <c r="OBH136" s="277"/>
      <c r="OBI136" s="277"/>
      <c r="OBJ136" s="277"/>
      <c r="OBK136" s="277"/>
      <c r="OBL136" s="277"/>
      <c r="OBM136" s="277"/>
      <c r="OBN136" s="277"/>
      <c r="OBO136" s="277"/>
      <c r="OBP136" s="277"/>
      <c r="OBQ136" s="277"/>
      <c r="OBR136" s="277"/>
      <c r="OBS136" s="277"/>
      <c r="OBT136" s="277"/>
      <c r="OBU136" s="277"/>
      <c r="OBV136" s="277"/>
      <c r="OBW136" s="277"/>
      <c r="OBX136" s="277"/>
      <c r="OBY136" s="277"/>
      <c r="OBZ136" s="277"/>
      <c r="OCA136" s="277"/>
      <c r="OCB136" s="277"/>
      <c r="OCC136" s="277"/>
      <c r="OCD136" s="277"/>
      <c r="OCE136" s="277"/>
      <c r="OCF136" s="277"/>
      <c r="OCG136" s="277"/>
      <c r="OCH136" s="277"/>
      <c r="OCI136" s="277"/>
      <c r="OCJ136" s="277"/>
      <c r="OCK136" s="277"/>
      <c r="OCL136" s="277"/>
      <c r="OCM136" s="277"/>
      <c r="OCN136" s="277"/>
      <c r="OCO136" s="277"/>
      <c r="OCP136" s="277"/>
      <c r="OCQ136" s="277"/>
      <c r="OCR136" s="277"/>
      <c r="OCS136" s="277"/>
      <c r="OCT136" s="277"/>
      <c r="OCU136" s="277"/>
      <c r="OCV136" s="277"/>
      <c r="OCW136" s="277"/>
      <c r="OCX136" s="277"/>
      <c r="OCY136" s="277"/>
      <c r="OCZ136" s="277"/>
      <c r="ODA136" s="277"/>
      <c r="ODB136" s="277"/>
      <c r="ODC136" s="277"/>
      <c r="ODD136" s="277"/>
      <c r="ODE136" s="277"/>
      <c r="ODF136" s="277"/>
      <c r="ODG136" s="277"/>
      <c r="ODH136" s="277"/>
      <c r="ODI136" s="277"/>
      <c r="ODJ136" s="277"/>
      <c r="ODK136" s="277"/>
      <c r="ODL136" s="277"/>
      <c r="ODM136" s="277"/>
      <c r="ODN136" s="277"/>
      <c r="ODO136" s="277"/>
      <c r="ODP136" s="277"/>
      <c r="ODQ136" s="277"/>
      <c r="ODR136" s="277"/>
      <c r="ODS136" s="277"/>
      <c r="ODT136" s="277"/>
      <c r="ODU136" s="277"/>
      <c r="ODV136" s="277"/>
      <c r="ODW136" s="277"/>
      <c r="ODX136" s="277"/>
      <c r="ODY136" s="277"/>
      <c r="ODZ136" s="277"/>
      <c r="OEA136" s="277"/>
      <c r="OEB136" s="277"/>
      <c r="OEC136" s="277"/>
      <c r="OED136" s="277"/>
      <c r="OEE136" s="277"/>
      <c r="OEF136" s="277"/>
      <c r="OEG136" s="277"/>
      <c r="OEH136" s="277"/>
      <c r="OEI136" s="277"/>
      <c r="OEJ136" s="277"/>
      <c r="OEK136" s="277"/>
      <c r="OEL136" s="277"/>
      <c r="OEM136" s="277"/>
      <c r="OEN136" s="277"/>
      <c r="OEO136" s="277"/>
      <c r="OEP136" s="277"/>
      <c r="OEQ136" s="277"/>
      <c r="OER136" s="277"/>
      <c r="OES136" s="277"/>
      <c r="OET136" s="277"/>
      <c r="OEU136" s="277"/>
      <c r="OEV136" s="277"/>
      <c r="OEW136" s="277"/>
      <c r="OEX136" s="277"/>
      <c r="OEY136" s="277"/>
      <c r="OEZ136" s="277"/>
      <c r="OFA136" s="277"/>
      <c r="OFB136" s="277"/>
      <c r="OFC136" s="277"/>
      <c r="OFD136" s="277"/>
      <c r="OFE136" s="277"/>
      <c r="OFF136" s="277"/>
      <c r="OFG136" s="277"/>
      <c r="OFH136" s="277"/>
      <c r="OFI136" s="277"/>
      <c r="OFJ136" s="277"/>
      <c r="OFK136" s="277"/>
      <c r="OFL136" s="277"/>
      <c r="OFM136" s="277"/>
      <c r="OFN136" s="277"/>
      <c r="OFO136" s="277"/>
      <c r="OFP136" s="277"/>
      <c r="OFQ136" s="277"/>
      <c r="OFR136" s="277"/>
      <c r="OFS136" s="277"/>
      <c r="OFT136" s="277"/>
      <c r="OFU136" s="277"/>
      <c r="OFV136" s="277"/>
      <c r="OFW136" s="277"/>
      <c r="OFX136" s="277"/>
      <c r="OFY136" s="277"/>
      <c r="OFZ136" s="277"/>
      <c r="OGA136" s="277"/>
      <c r="OGB136" s="277"/>
      <c r="OGC136" s="277"/>
      <c r="OGD136" s="277"/>
      <c r="OGE136" s="277"/>
      <c r="OGF136" s="277"/>
      <c r="OGG136" s="277"/>
      <c r="OGH136" s="277"/>
      <c r="OGI136" s="277"/>
      <c r="OGJ136" s="277"/>
      <c r="OGK136" s="277"/>
      <c r="OGL136" s="277"/>
      <c r="OGM136" s="277"/>
      <c r="OGN136" s="277"/>
      <c r="OGO136" s="277"/>
      <c r="OGP136" s="277"/>
      <c r="OGQ136" s="277"/>
      <c r="OGR136" s="277"/>
      <c r="OGS136" s="277"/>
      <c r="OGT136" s="277"/>
      <c r="OGU136" s="277"/>
      <c r="OGV136" s="277"/>
      <c r="OGW136" s="277"/>
      <c r="OGX136" s="277"/>
      <c r="OGY136" s="277"/>
      <c r="OGZ136" s="277"/>
      <c r="OHA136" s="277"/>
      <c r="OHB136" s="277"/>
      <c r="OHC136" s="277"/>
      <c r="OHD136" s="277"/>
      <c r="OHE136" s="277"/>
      <c r="OHF136" s="277"/>
      <c r="OHG136" s="277"/>
      <c r="OHH136" s="277"/>
      <c r="OHI136" s="277"/>
      <c r="OHJ136" s="277"/>
      <c r="OHK136" s="277"/>
      <c r="OHL136" s="277"/>
      <c r="OHM136" s="277"/>
      <c r="OHN136" s="277"/>
      <c r="OHO136" s="277"/>
      <c r="OHP136" s="277"/>
      <c r="OHQ136" s="277"/>
      <c r="OHR136" s="277"/>
      <c r="OHS136" s="277"/>
      <c r="OHT136" s="277"/>
      <c r="OHU136" s="277"/>
      <c r="OHV136" s="277"/>
      <c r="OHW136" s="277"/>
      <c r="OHX136" s="277"/>
      <c r="OHY136" s="277"/>
      <c r="OHZ136" s="277"/>
      <c r="OIA136" s="277"/>
      <c r="OIB136" s="277"/>
      <c r="OIC136" s="277"/>
      <c r="OID136" s="277"/>
      <c r="OIE136" s="277"/>
      <c r="OIF136" s="277"/>
      <c r="OIG136" s="277"/>
      <c r="OIH136" s="277"/>
      <c r="OII136" s="277"/>
      <c r="OIJ136" s="277"/>
      <c r="OIK136" s="277"/>
      <c r="OIL136" s="277"/>
      <c r="OIM136" s="277"/>
      <c r="OIN136" s="277"/>
      <c r="OIO136" s="277"/>
      <c r="OIP136" s="277"/>
      <c r="OIQ136" s="277"/>
      <c r="OIR136" s="277"/>
      <c r="OIS136" s="277"/>
      <c r="OIT136" s="277"/>
      <c r="OIU136" s="277"/>
      <c r="OIV136" s="277"/>
      <c r="OIW136" s="277"/>
      <c r="OIX136" s="277"/>
      <c r="OIY136" s="277"/>
      <c r="OIZ136" s="277"/>
      <c r="OJA136" s="277"/>
      <c r="OJB136" s="277"/>
      <c r="OJC136" s="277"/>
      <c r="OJD136" s="277"/>
      <c r="OJE136" s="277"/>
      <c r="OJF136" s="277"/>
      <c r="OJG136" s="277"/>
      <c r="OJH136" s="277"/>
      <c r="OJI136" s="277"/>
      <c r="OJJ136" s="277"/>
      <c r="OJK136" s="277"/>
      <c r="OJL136" s="277"/>
      <c r="OJM136" s="277"/>
      <c r="OJN136" s="277"/>
      <c r="OJO136" s="277"/>
      <c r="OJP136" s="277"/>
      <c r="OJQ136" s="277"/>
      <c r="OJR136" s="277"/>
      <c r="OJS136" s="277"/>
      <c r="OJT136" s="277"/>
      <c r="OJU136" s="277"/>
      <c r="OJV136" s="277"/>
      <c r="OJW136" s="277"/>
      <c r="OJX136" s="277"/>
      <c r="OJY136" s="277"/>
      <c r="OJZ136" s="277"/>
      <c r="OKA136" s="277"/>
      <c r="OKB136" s="277"/>
      <c r="OKC136" s="277"/>
      <c r="OKD136" s="277"/>
      <c r="OKE136" s="277"/>
      <c r="OKF136" s="277"/>
      <c r="OKG136" s="277"/>
      <c r="OKH136" s="277"/>
      <c r="OKI136" s="277"/>
      <c r="OKJ136" s="277"/>
      <c r="OKK136" s="277"/>
      <c r="OKL136" s="277"/>
      <c r="OKM136" s="277"/>
      <c r="OKN136" s="277"/>
      <c r="OKO136" s="277"/>
      <c r="OKP136" s="277"/>
      <c r="OKQ136" s="277"/>
      <c r="OKR136" s="277"/>
      <c r="OKS136" s="277"/>
      <c r="OKT136" s="277"/>
      <c r="OKU136" s="277"/>
      <c r="OKV136" s="277"/>
      <c r="OKW136" s="277"/>
      <c r="OKX136" s="277"/>
      <c r="OKY136" s="277"/>
      <c r="OKZ136" s="277"/>
      <c r="OLA136" s="277"/>
      <c r="OLB136" s="277"/>
      <c r="OLC136" s="277"/>
      <c r="OLD136" s="277"/>
      <c r="OLE136" s="277"/>
      <c r="OLF136" s="277"/>
      <c r="OLG136" s="277"/>
      <c r="OLH136" s="277"/>
      <c r="OLI136" s="277"/>
      <c r="OLJ136" s="277"/>
      <c r="OLK136" s="277"/>
      <c r="OLL136" s="277"/>
      <c r="OLM136" s="277"/>
      <c r="OLN136" s="277"/>
      <c r="OLO136" s="277"/>
      <c r="OLP136" s="277"/>
      <c r="OLQ136" s="277"/>
      <c r="OLR136" s="277"/>
      <c r="OLS136" s="277"/>
      <c r="OLT136" s="277"/>
      <c r="OLU136" s="277"/>
      <c r="OLV136" s="277"/>
      <c r="OLW136" s="277"/>
      <c r="OLX136" s="277"/>
      <c r="OLY136" s="277"/>
      <c r="OLZ136" s="277"/>
      <c r="OMA136" s="277"/>
      <c r="OMB136" s="277"/>
      <c r="OMC136" s="277"/>
      <c r="OMD136" s="277"/>
      <c r="OME136" s="277"/>
      <c r="OMF136" s="277"/>
      <c r="OMG136" s="277"/>
      <c r="OMH136" s="277"/>
      <c r="OMI136" s="277"/>
      <c r="OMJ136" s="277"/>
      <c r="OMK136" s="277"/>
      <c r="OML136" s="277"/>
      <c r="OMM136" s="277"/>
      <c r="OMN136" s="277"/>
      <c r="OMO136" s="277"/>
      <c r="OMP136" s="277"/>
      <c r="OMQ136" s="277"/>
      <c r="OMR136" s="277"/>
      <c r="OMS136" s="277"/>
      <c r="OMT136" s="277"/>
      <c r="OMU136" s="277"/>
      <c r="OMV136" s="277"/>
      <c r="OMW136" s="277"/>
      <c r="OMX136" s="277"/>
      <c r="OMY136" s="277"/>
      <c r="OMZ136" s="277"/>
      <c r="ONA136" s="277"/>
      <c r="ONB136" s="277"/>
      <c r="ONC136" s="277"/>
      <c r="OND136" s="277"/>
      <c r="ONE136" s="277"/>
      <c r="ONF136" s="277"/>
      <c r="ONG136" s="277"/>
      <c r="ONH136" s="277"/>
      <c r="ONI136" s="277"/>
      <c r="ONJ136" s="277"/>
      <c r="ONK136" s="277"/>
      <c r="ONL136" s="277"/>
      <c r="ONM136" s="277"/>
      <c r="ONN136" s="277"/>
      <c r="ONO136" s="277"/>
      <c r="ONP136" s="277"/>
      <c r="ONQ136" s="277"/>
      <c r="ONR136" s="277"/>
      <c r="ONS136" s="277"/>
      <c r="ONT136" s="277"/>
      <c r="ONU136" s="277"/>
      <c r="ONV136" s="277"/>
      <c r="ONW136" s="277"/>
      <c r="ONX136" s="277"/>
      <c r="ONY136" s="277"/>
      <c r="ONZ136" s="277"/>
      <c r="OOA136" s="277"/>
      <c r="OOB136" s="277"/>
      <c r="OOC136" s="277"/>
      <c r="OOD136" s="277"/>
      <c r="OOE136" s="277"/>
      <c r="OOF136" s="277"/>
      <c r="OOG136" s="277"/>
      <c r="OOH136" s="277"/>
      <c r="OOI136" s="277"/>
      <c r="OOJ136" s="277"/>
      <c r="OOK136" s="277"/>
      <c r="OOL136" s="277"/>
      <c r="OOM136" s="277"/>
      <c r="OON136" s="277"/>
      <c r="OOO136" s="277"/>
      <c r="OOP136" s="277"/>
      <c r="OOQ136" s="277"/>
      <c r="OOR136" s="277"/>
      <c r="OOS136" s="277"/>
      <c r="OOT136" s="277"/>
      <c r="OOU136" s="277"/>
      <c r="OOV136" s="277"/>
      <c r="OOW136" s="277"/>
      <c r="OOX136" s="277"/>
      <c r="OOY136" s="277"/>
      <c r="OOZ136" s="277"/>
      <c r="OPA136" s="277"/>
      <c r="OPB136" s="277"/>
      <c r="OPC136" s="277"/>
      <c r="OPD136" s="277"/>
      <c r="OPE136" s="277"/>
      <c r="OPF136" s="277"/>
      <c r="OPG136" s="277"/>
      <c r="OPH136" s="277"/>
      <c r="OPI136" s="277"/>
      <c r="OPJ136" s="277"/>
      <c r="OPK136" s="277"/>
      <c r="OPL136" s="277"/>
      <c r="OPM136" s="277"/>
      <c r="OPN136" s="277"/>
      <c r="OPO136" s="277"/>
      <c r="OPP136" s="277"/>
      <c r="OPQ136" s="277"/>
      <c r="OPR136" s="277"/>
      <c r="OPS136" s="277"/>
      <c r="OPT136" s="277"/>
      <c r="OPU136" s="277"/>
      <c r="OPV136" s="277"/>
      <c r="OPW136" s="277"/>
      <c r="OPX136" s="277"/>
      <c r="OPY136" s="277"/>
      <c r="OPZ136" s="277"/>
      <c r="OQA136" s="277"/>
      <c r="OQB136" s="277"/>
      <c r="OQC136" s="277"/>
      <c r="OQD136" s="277"/>
      <c r="OQE136" s="277"/>
      <c r="OQF136" s="277"/>
      <c r="OQG136" s="277"/>
      <c r="OQH136" s="277"/>
      <c r="OQI136" s="277"/>
      <c r="OQJ136" s="277"/>
      <c r="OQK136" s="277"/>
      <c r="OQL136" s="277"/>
      <c r="OQM136" s="277"/>
      <c r="OQN136" s="277"/>
      <c r="OQO136" s="277"/>
      <c r="OQP136" s="277"/>
      <c r="OQQ136" s="277"/>
      <c r="OQR136" s="277"/>
      <c r="OQS136" s="277"/>
      <c r="OQT136" s="277"/>
      <c r="OQU136" s="277"/>
      <c r="OQV136" s="277"/>
      <c r="OQW136" s="277"/>
      <c r="OQX136" s="277"/>
      <c r="OQY136" s="277"/>
      <c r="OQZ136" s="277"/>
      <c r="ORA136" s="277"/>
      <c r="ORB136" s="277"/>
      <c r="ORC136" s="277"/>
      <c r="ORD136" s="277"/>
      <c r="ORE136" s="277"/>
      <c r="ORF136" s="277"/>
      <c r="ORG136" s="277"/>
      <c r="ORH136" s="277"/>
      <c r="ORI136" s="277"/>
      <c r="ORJ136" s="277"/>
      <c r="ORK136" s="277"/>
      <c r="ORL136" s="277"/>
      <c r="ORM136" s="277"/>
      <c r="ORN136" s="277"/>
      <c r="ORO136" s="277"/>
      <c r="ORP136" s="277"/>
      <c r="ORQ136" s="277"/>
      <c r="ORR136" s="277"/>
      <c r="ORS136" s="277"/>
      <c r="ORT136" s="277"/>
      <c r="ORU136" s="277"/>
      <c r="ORV136" s="277"/>
      <c r="ORW136" s="277"/>
      <c r="ORX136" s="277"/>
      <c r="ORY136" s="277"/>
      <c r="ORZ136" s="277"/>
      <c r="OSA136" s="277"/>
      <c r="OSB136" s="277"/>
      <c r="OSC136" s="277"/>
      <c r="OSD136" s="277"/>
      <c r="OSE136" s="277"/>
      <c r="OSF136" s="277"/>
      <c r="OSG136" s="277"/>
      <c r="OSH136" s="277"/>
      <c r="OSI136" s="277"/>
      <c r="OSJ136" s="277"/>
      <c r="OSK136" s="277"/>
      <c r="OSL136" s="277"/>
      <c r="OSM136" s="277"/>
      <c r="OSN136" s="277"/>
      <c r="OSO136" s="277"/>
      <c r="OSP136" s="277"/>
      <c r="OSQ136" s="277"/>
      <c r="OSR136" s="277"/>
      <c r="OSS136" s="277"/>
      <c r="OST136" s="277"/>
      <c r="OSU136" s="277"/>
      <c r="OSV136" s="277"/>
      <c r="OSW136" s="277"/>
      <c r="OSX136" s="277"/>
      <c r="OSY136" s="277"/>
      <c r="OSZ136" s="277"/>
      <c r="OTA136" s="277"/>
      <c r="OTB136" s="277"/>
      <c r="OTC136" s="277"/>
      <c r="OTD136" s="277"/>
      <c r="OTE136" s="277"/>
      <c r="OTF136" s="277"/>
      <c r="OTG136" s="277"/>
      <c r="OTH136" s="277"/>
      <c r="OTI136" s="277"/>
      <c r="OTJ136" s="277"/>
      <c r="OTK136" s="277"/>
      <c r="OTL136" s="277"/>
      <c r="OTM136" s="277"/>
      <c r="OTN136" s="277"/>
      <c r="OTO136" s="277"/>
      <c r="OTP136" s="277"/>
      <c r="OTQ136" s="277"/>
      <c r="OTR136" s="277"/>
      <c r="OTS136" s="277"/>
      <c r="OTT136" s="277"/>
      <c r="OTU136" s="277"/>
      <c r="OTV136" s="277"/>
      <c r="OTW136" s="277"/>
      <c r="OTX136" s="277"/>
      <c r="OTY136" s="277"/>
      <c r="OTZ136" s="277"/>
      <c r="OUA136" s="277"/>
      <c r="OUB136" s="277"/>
      <c r="OUC136" s="277"/>
      <c r="OUD136" s="277"/>
      <c r="OUE136" s="277"/>
      <c r="OUF136" s="277"/>
      <c r="OUG136" s="277"/>
      <c r="OUH136" s="277"/>
      <c r="OUI136" s="277"/>
      <c r="OUJ136" s="277"/>
      <c r="OUK136" s="277"/>
      <c r="OUL136" s="277"/>
      <c r="OUM136" s="277"/>
      <c r="OUN136" s="277"/>
      <c r="OUO136" s="277"/>
      <c r="OUP136" s="277"/>
      <c r="OUQ136" s="277"/>
      <c r="OUR136" s="277"/>
      <c r="OUS136" s="277"/>
      <c r="OUT136" s="277"/>
      <c r="OUU136" s="277"/>
      <c r="OUV136" s="277"/>
      <c r="OUW136" s="277"/>
      <c r="OUX136" s="277"/>
      <c r="OUY136" s="277"/>
      <c r="OUZ136" s="277"/>
      <c r="OVA136" s="277"/>
      <c r="OVB136" s="277"/>
      <c r="OVC136" s="277"/>
      <c r="OVD136" s="277"/>
      <c r="OVE136" s="277"/>
      <c r="OVF136" s="277"/>
      <c r="OVG136" s="277"/>
      <c r="OVH136" s="277"/>
      <c r="OVI136" s="277"/>
      <c r="OVJ136" s="277"/>
      <c r="OVK136" s="277"/>
      <c r="OVL136" s="277"/>
      <c r="OVM136" s="277"/>
      <c r="OVN136" s="277"/>
      <c r="OVO136" s="277"/>
      <c r="OVP136" s="277"/>
      <c r="OVQ136" s="277"/>
      <c r="OVR136" s="277"/>
      <c r="OVS136" s="277"/>
      <c r="OVT136" s="277"/>
      <c r="OVU136" s="277"/>
      <c r="OVV136" s="277"/>
      <c r="OVW136" s="277"/>
      <c r="OVX136" s="277"/>
      <c r="OVY136" s="277"/>
      <c r="OVZ136" s="277"/>
      <c r="OWA136" s="277"/>
      <c r="OWB136" s="277"/>
      <c r="OWC136" s="277"/>
      <c r="OWD136" s="277"/>
      <c r="OWE136" s="277"/>
      <c r="OWF136" s="277"/>
      <c r="OWG136" s="277"/>
      <c r="OWH136" s="277"/>
      <c r="OWI136" s="277"/>
      <c r="OWJ136" s="277"/>
      <c r="OWK136" s="277"/>
      <c r="OWL136" s="277"/>
      <c r="OWM136" s="277"/>
      <c r="OWN136" s="277"/>
      <c r="OWO136" s="277"/>
      <c r="OWP136" s="277"/>
      <c r="OWQ136" s="277"/>
      <c r="OWR136" s="277"/>
      <c r="OWS136" s="277"/>
      <c r="OWT136" s="277"/>
      <c r="OWU136" s="277"/>
      <c r="OWV136" s="277"/>
      <c r="OWW136" s="277"/>
      <c r="OWX136" s="277"/>
      <c r="OWY136" s="277"/>
      <c r="OWZ136" s="277"/>
      <c r="OXA136" s="277"/>
      <c r="OXB136" s="277"/>
      <c r="OXC136" s="277"/>
      <c r="OXD136" s="277"/>
      <c r="OXE136" s="277"/>
      <c r="OXF136" s="277"/>
      <c r="OXG136" s="277"/>
      <c r="OXH136" s="277"/>
      <c r="OXI136" s="277"/>
      <c r="OXJ136" s="277"/>
      <c r="OXK136" s="277"/>
      <c r="OXL136" s="277"/>
      <c r="OXM136" s="277"/>
      <c r="OXN136" s="277"/>
      <c r="OXO136" s="277"/>
      <c r="OXP136" s="277"/>
      <c r="OXQ136" s="277"/>
      <c r="OXR136" s="277"/>
      <c r="OXS136" s="277"/>
      <c r="OXT136" s="277"/>
      <c r="OXU136" s="277"/>
      <c r="OXV136" s="277"/>
      <c r="OXW136" s="277"/>
      <c r="OXX136" s="277"/>
      <c r="OXY136" s="277"/>
      <c r="OXZ136" s="277"/>
      <c r="OYA136" s="277"/>
      <c r="OYB136" s="277"/>
      <c r="OYC136" s="277"/>
      <c r="OYD136" s="277"/>
      <c r="OYE136" s="277"/>
      <c r="OYF136" s="277"/>
      <c r="OYG136" s="277"/>
      <c r="OYH136" s="277"/>
      <c r="OYI136" s="277"/>
      <c r="OYJ136" s="277"/>
      <c r="OYK136" s="277"/>
      <c r="OYL136" s="277"/>
      <c r="OYM136" s="277"/>
      <c r="OYN136" s="277"/>
      <c r="OYO136" s="277"/>
      <c r="OYP136" s="277"/>
      <c r="OYQ136" s="277"/>
      <c r="OYR136" s="277"/>
      <c r="OYS136" s="277"/>
      <c r="OYT136" s="277"/>
      <c r="OYU136" s="277"/>
      <c r="OYV136" s="277"/>
      <c r="OYW136" s="277"/>
      <c r="OYX136" s="277"/>
      <c r="OYY136" s="277"/>
      <c r="OYZ136" s="277"/>
      <c r="OZA136" s="277"/>
      <c r="OZB136" s="277"/>
      <c r="OZC136" s="277"/>
      <c r="OZD136" s="277"/>
      <c r="OZE136" s="277"/>
      <c r="OZF136" s="277"/>
      <c r="OZG136" s="277"/>
      <c r="OZH136" s="277"/>
      <c r="OZI136" s="277"/>
      <c r="OZJ136" s="277"/>
      <c r="OZK136" s="277"/>
      <c r="OZL136" s="277"/>
      <c r="OZM136" s="277"/>
      <c r="OZN136" s="277"/>
      <c r="OZO136" s="277"/>
      <c r="OZP136" s="277"/>
      <c r="OZQ136" s="277"/>
      <c r="OZR136" s="277"/>
      <c r="OZS136" s="277"/>
      <c r="OZT136" s="277"/>
      <c r="OZU136" s="277"/>
      <c r="OZV136" s="277"/>
      <c r="OZW136" s="277"/>
      <c r="OZX136" s="277"/>
      <c r="OZY136" s="277"/>
      <c r="OZZ136" s="277"/>
      <c r="PAA136" s="277"/>
      <c r="PAB136" s="277"/>
      <c r="PAC136" s="277"/>
      <c r="PAD136" s="277"/>
      <c r="PAE136" s="277"/>
      <c r="PAF136" s="277"/>
      <c r="PAG136" s="277"/>
      <c r="PAH136" s="277"/>
      <c r="PAI136" s="277"/>
      <c r="PAJ136" s="277"/>
      <c r="PAK136" s="277"/>
      <c r="PAL136" s="277"/>
      <c r="PAM136" s="277"/>
      <c r="PAN136" s="277"/>
      <c r="PAO136" s="277"/>
      <c r="PAP136" s="277"/>
      <c r="PAQ136" s="277"/>
      <c r="PAR136" s="277"/>
      <c r="PAS136" s="277"/>
      <c r="PAT136" s="277"/>
      <c r="PAU136" s="277"/>
      <c r="PAV136" s="277"/>
      <c r="PAW136" s="277"/>
      <c r="PAX136" s="277"/>
      <c r="PAY136" s="277"/>
      <c r="PAZ136" s="277"/>
      <c r="PBA136" s="277"/>
      <c r="PBB136" s="277"/>
      <c r="PBC136" s="277"/>
      <c r="PBD136" s="277"/>
      <c r="PBE136" s="277"/>
      <c r="PBF136" s="277"/>
      <c r="PBG136" s="277"/>
      <c r="PBH136" s="277"/>
      <c r="PBI136" s="277"/>
      <c r="PBJ136" s="277"/>
      <c r="PBK136" s="277"/>
      <c r="PBL136" s="277"/>
      <c r="PBM136" s="277"/>
      <c r="PBN136" s="277"/>
      <c r="PBO136" s="277"/>
      <c r="PBP136" s="277"/>
      <c r="PBQ136" s="277"/>
      <c r="PBR136" s="277"/>
      <c r="PBS136" s="277"/>
      <c r="PBT136" s="277"/>
      <c r="PBU136" s="277"/>
      <c r="PBV136" s="277"/>
      <c r="PBW136" s="277"/>
      <c r="PBX136" s="277"/>
      <c r="PBY136" s="277"/>
      <c r="PBZ136" s="277"/>
      <c r="PCA136" s="277"/>
      <c r="PCB136" s="277"/>
      <c r="PCC136" s="277"/>
      <c r="PCD136" s="277"/>
      <c r="PCE136" s="277"/>
      <c r="PCF136" s="277"/>
      <c r="PCG136" s="277"/>
      <c r="PCH136" s="277"/>
      <c r="PCI136" s="277"/>
      <c r="PCJ136" s="277"/>
      <c r="PCK136" s="277"/>
      <c r="PCL136" s="277"/>
      <c r="PCM136" s="277"/>
      <c r="PCN136" s="277"/>
      <c r="PCO136" s="277"/>
      <c r="PCP136" s="277"/>
      <c r="PCQ136" s="277"/>
      <c r="PCR136" s="277"/>
      <c r="PCS136" s="277"/>
      <c r="PCT136" s="277"/>
      <c r="PCU136" s="277"/>
      <c r="PCV136" s="277"/>
      <c r="PCW136" s="277"/>
      <c r="PCX136" s="277"/>
      <c r="PCY136" s="277"/>
      <c r="PCZ136" s="277"/>
      <c r="PDA136" s="277"/>
      <c r="PDB136" s="277"/>
      <c r="PDC136" s="277"/>
      <c r="PDD136" s="277"/>
      <c r="PDE136" s="277"/>
      <c r="PDF136" s="277"/>
      <c r="PDG136" s="277"/>
      <c r="PDH136" s="277"/>
      <c r="PDI136" s="277"/>
      <c r="PDJ136" s="277"/>
      <c r="PDK136" s="277"/>
      <c r="PDL136" s="277"/>
      <c r="PDM136" s="277"/>
      <c r="PDN136" s="277"/>
      <c r="PDO136" s="277"/>
      <c r="PDP136" s="277"/>
      <c r="PDQ136" s="277"/>
      <c r="PDR136" s="277"/>
      <c r="PDS136" s="277"/>
      <c r="PDT136" s="277"/>
      <c r="PDU136" s="277"/>
      <c r="PDV136" s="277"/>
      <c r="PDW136" s="277"/>
      <c r="PDX136" s="277"/>
      <c r="PDY136" s="277"/>
      <c r="PDZ136" s="277"/>
      <c r="PEA136" s="277"/>
      <c r="PEB136" s="277"/>
      <c r="PEC136" s="277"/>
      <c r="PED136" s="277"/>
      <c r="PEE136" s="277"/>
      <c r="PEF136" s="277"/>
      <c r="PEG136" s="277"/>
      <c r="PEH136" s="277"/>
      <c r="PEI136" s="277"/>
      <c r="PEJ136" s="277"/>
      <c r="PEK136" s="277"/>
      <c r="PEL136" s="277"/>
      <c r="PEM136" s="277"/>
      <c r="PEN136" s="277"/>
      <c r="PEO136" s="277"/>
      <c r="PEP136" s="277"/>
      <c r="PEQ136" s="277"/>
      <c r="PER136" s="277"/>
      <c r="PES136" s="277"/>
      <c r="PET136" s="277"/>
      <c r="PEU136" s="277"/>
      <c r="PEV136" s="277"/>
      <c r="PEW136" s="277"/>
      <c r="PEX136" s="277"/>
      <c r="PEY136" s="277"/>
      <c r="PEZ136" s="277"/>
      <c r="PFA136" s="277"/>
      <c r="PFB136" s="277"/>
      <c r="PFC136" s="277"/>
      <c r="PFD136" s="277"/>
      <c r="PFE136" s="277"/>
      <c r="PFF136" s="277"/>
      <c r="PFG136" s="277"/>
      <c r="PFH136" s="277"/>
      <c r="PFI136" s="277"/>
      <c r="PFJ136" s="277"/>
      <c r="PFK136" s="277"/>
      <c r="PFL136" s="277"/>
      <c r="PFM136" s="277"/>
      <c r="PFN136" s="277"/>
      <c r="PFO136" s="277"/>
      <c r="PFP136" s="277"/>
      <c r="PFQ136" s="277"/>
      <c r="PFR136" s="277"/>
      <c r="PFS136" s="277"/>
      <c r="PFT136" s="277"/>
      <c r="PFU136" s="277"/>
      <c r="PFV136" s="277"/>
      <c r="PFW136" s="277"/>
      <c r="PFX136" s="277"/>
      <c r="PFY136" s="277"/>
      <c r="PFZ136" s="277"/>
      <c r="PGA136" s="277"/>
      <c r="PGB136" s="277"/>
      <c r="PGC136" s="277"/>
      <c r="PGD136" s="277"/>
      <c r="PGE136" s="277"/>
      <c r="PGF136" s="277"/>
      <c r="PGG136" s="277"/>
      <c r="PGH136" s="277"/>
      <c r="PGI136" s="277"/>
      <c r="PGJ136" s="277"/>
      <c r="PGK136" s="277"/>
      <c r="PGL136" s="277"/>
      <c r="PGM136" s="277"/>
      <c r="PGN136" s="277"/>
      <c r="PGO136" s="277"/>
      <c r="PGP136" s="277"/>
      <c r="PGQ136" s="277"/>
      <c r="PGR136" s="277"/>
      <c r="PGS136" s="277"/>
      <c r="PGT136" s="277"/>
      <c r="PGU136" s="277"/>
      <c r="PGV136" s="277"/>
      <c r="PGW136" s="277"/>
      <c r="PGX136" s="277"/>
      <c r="PGY136" s="277"/>
      <c r="PGZ136" s="277"/>
      <c r="PHA136" s="277"/>
      <c r="PHB136" s="277"/>
      <c r="PHC136" s="277"/>
      <c r="PHD136" s="277"/>
      <c r="PHE136" s="277"/>
      <c r="PHF136" s="277"/>
      <c r="PHG136" s="277"/>
      <c r="PHH136" s="277"/>
      <c r="PHI136" s="277"/>
      <c r="PHJ136" s="277"/>
      <c r="PHK136" s="277"/>
      <c r="PHL136" s="277"/>
      <c r="PHM136" s="277"/>
      <c r="PHN136" s="277"/>
      <c r="PHO136" s="277"/>
      <c r="PHP136" s="277"/>
      <c r="PHQ136" s="277"/>
      <c r="PHR136" s="277"/>
      <c r="PHS136" s="277"/>
      <c r="PHT136" s="277"/>
      <c r="PHU136" s="277"/>
      <c r="PHV136" s="277"/>
      <c r="PHW136" s="277"/>
      <c r="PHX136" s="277"/>
      <c r="PHY136" s="277"/>
      <c r="PHZ136" s="277"/>
      <c r="PIA136" s="277"/>
      <c r="PIB136" s="277"/>
      <c r="PIC136" s="277"/>
      <c r="PID136" s="277"/>
      <c r="PIE136" s="277"/>
      <c r="PIF136" s="277"/>
      <c r="PIG136" s="277"/>
      <c r="PIH136" s="277"/>
      <c r="PII136" s="277"/>
      <c r="PIJ136" s="277"/>
      <c r="PIK136" s="277"/>
      <c r="PIL136" s="277"/>
      <c r="PIM136" s="277"/>
      <c r="PIN136" s="277"/>
      <c r="PIO136" s="277"/>
      <c r="PIP136" s="277"/>
      <c r="PIQ136" s="277"/>
      <c r="PIR136" s="277"/>
      <c r="PIS136" s="277"/>
      <c r="PIT136" s="277"/>
      <c r="PIU136" s="277"/>
      <c r="PIV136" s="277"/>
      <c r="PIW136" s="277"/>
      <c r="PIX136" s="277"/>
      <c r="PIY136" s="277"/>
      <c r="PIZ136" s="277"/>
      <c r="PJA136" s="277"/>
      <c r="PJB136" s="277"/>
      <c r="PJC136" s="277"/>
      <c r="PJD136" s="277"/>
      <c r="PJE136" s="277"/>
      <c r="PJF136" s="277"/>
      <c r="PJG136" s="277"/>
      <c r="PJH136" s="277"/>
      <c r="PJI136" s="277"/>
      <c r="PJJ136" s="277"/>
      <c r="PJK136" s="277"/>
      <c r="PJL136" s="277"/>
      <c r="PJM136" s="277"/>
      <c r="PJN136" s="277"/>
      <c r="PJO136" s="277"/>
      <c r="PJP136" s="277"/>
      <c r="PJQ136" s="277"/>
      <c r="PJR136" s="277"/>
      <c r="PJS136" s="277"/>
      <c r="PJT136" s="277"/>
      <c r="PJU136" s="277"/>
      <c r="PJV136" s="277"/>
      <c r="PJW136" s="277"/>
      <c r="PJX136" s="277"/>
      <c r="PJY136" s="277"/>
      <c r="PJZ136" s="277"/>
      <c r="PKA136" s="277"/>
      <c r="PKB136" s="277"/>
      <c r="PKC136" s="277"/>
      <c r="PKD136" s="277"/>
      <c r="PKE136" s="277"/>
      <c r="PKF136" s="277"/>
      <c r="PKG136" s="277"/>
      <c r="PKH136" s="277"/>
      <c r="PKI136" s="277"/>
      <c r="PKJ136" s="277"/>
      <c r="PKK136" s="277"/>
      <c r="PKL136" s="277"/>
      <c r="PKM136" s="277"/>
      <c r="PKN136" s="277"/>
      <c r="PKO136" s="277"/>
      <c r="PKP136" s="277"/>
      <c r="PKQ136" s="277"/>
      <c r="PKR136" s="277"/>
      <c r="PKS136" s="277"/>
      <c r="PKT136" s="277"/>
      <c r="PKU136" s="277"/>
      <c r="PKV136" s="277"/>
      <c r="PKW136" s="277"/>
      <c r="PKX136" s="277"/>
      <c r="PKY136" s="277"/>
      <c r="PKZ136" s="277"/>
      <c r="PLA136" s="277"/>
      <c r="PLB136" s="277"/>
      <c r="PLC136" s="277"/>
      <c r="PLD136" s="277"/>
      <c r="PLE136" s="277"/>
      <c r="PLF136" s="277"/>
      <c r="PLG136" s="277"/>
      <c r="PLH136" s="277"/>
      <c r="PLI136" s="277"/>
      <c r="PLJ136" s="277"/>
      <c r="PLK136" s="277"/>
      <c r="PLL136" s="277"/>
      <c r="PLM136" s="277"/>
      <c r="PLN136" s="277"/>
      <c r="PLO136" s="277"/>
      <c r="PLP136" s="277"/>
      <c r="PLQ136" s="277"/>
      <c r="PLR136" s="277"/>
      <c r="PLS136" s="277"/>
      <c r="PLT136" s="277"/>
      <c r="PLU136" s="277"/>
      <c r="PLV136" s="277"/>
      <c r="PLW136" s="277"/>
      <c r="PLX136" s="277"/>
      <c r="PLY136" s="277"/>
      <c r="PLZ136" s="277"/>
      <c r="PMA136" s="277"/>
      <c r="PMB136" s="277"/>
      <c r="PMC136" s="277"/>
      <c r="PMD136" s="277"/>
      <c r="PME136" s="277"/>
      <c r="PMF136" s="277"/>
      <c r="PMG136" s="277"/>
      <c r="PMH136" s="277"/>
      <c r="PMI136" s="277"/>
      <c r="PMJ136" s="277"/>
      <c r="PMK136" s="277"/>
      <c r="PML136" s="277"/>
      <c r="PMM136" s="277"/>
      <c r="PMN136" s="277"/>
      <c r="PMO136" s="277"/>
      <c r="PMP136" s="277"/>
      <c r="PMQ136" s="277"/>
      <c r="PMR136" s="277"/>
      <c r="PMS136" s="277"/>
      <c r="PMT136" s="277"/>
      <c r="PMU136" s="277"/>
      <c r="PMV136" s="277"/>
      <c r="PMW136" s="277"/>
      <c r="PMX136" s="277"/>
      <c r="PMY136" s="277"/>
      <c r="PMZ136" s="277"/>
      <c r="PNA136" s="277"/>
      <c r="PNB136" s="277"/>
      <c r="PNC136" s="277"/>
      <c r="PND136" s="277"/>
      <c r="PNE136" s="277"/>
      <c r="PNF136" s="277"/>
      <c r="PNG136" s="277"/>
      <c r="PNH136" s="277"/>
      <c r="PNI136" s="277"/>
      <c r="PNJ136" s="277"/>
      <c r="PNK136" s="277"/>
      <c r="PNL136" s="277"/>
      <c r="PNM136" s="277"/>
      <c r="PNN136" s="277"/>
      <c r="PNO136" s="277"/>
      <c r="PNP136" s="277"/>
      <c r="PNQ136" s="277"/>
      <c r="PNR136" s="277"/>
      <c r="PNS136" s="277"/>
      <c r="PNT136" s="277"/>
      <c r="PNU136" s="277"/>
      <c r="PNV136" s="277"/>
      <c r="PNW136" s="277"/>
      <c r="PNX136" s="277"/>
      <c r="PNY136" s="277"/>
      <c r="PNZ136" s="277"/>
      <c r="POA136" s="277"/>
      <c r="POB136" s="277"/>
      <c r="POC136" s="277"/>
      <c r="POD136" s="277"/>
      <c r="POE136" s="277"/>
      <c r="POF136" s="277"/>
      <c r="POG136" s="277"/>
      <c r="POH136" s="277"/>
      <c r="POI136" s="277"/>
      <c r="POJ136" s="277"/>
      <c r="POK136" s="277"/>
      <c r="POL136" s="277"/>
      <c r="POM136" s="277"/>
      <c r="PON136" s="277"/>
      <c r="POO136" s="277"/>
      <c r="POP136" s="277"/>
      <c r="POQ136" s="277"/>
      <c r="POR136" s="277"/>
      <c r="POS136" s="277"/>
      <c r="POT136" s="277"/>
      <c r="POU136" s="277"/>
      <c r="POV136" s="277"/>
      <c r="POW136" s="277"/>
      <c r="POX136" s="277"/>
      <c r="POY136" s="277"/>
      <c r="POZ136" s="277"/>
      <c r="PPA136" s="277"/>
      <c r="PPB136" s="277"/>
      <c r="PPC136" s="277"/>
      <c r="PPD136" s="277"/>
      <c r="PPE136" s="277"/>
      <c r="PPF136" s="277"/>
      <c r="PPG136" s="277"/>
      <c r="PPH136" s="277"/>
      <c r="PPI136" s="277"/>
      <c r="PPJ136" s="277"/>
      <c r="PPK136" s="277"/>
      <c r="PPL136" s="277"/>
      <c r="PPM136" s="277"/>
      <c r="PPN136" s="277"/>
      <c r="PPO136" s="277"/>
      <c r="PPP136" s="277"/>
      <c r="PPQ136" s="277"/>
      <c r="PPR136" s="277"/>
      <c r="PPS136" s="277"/>
      <c r="PPT136" s="277"/>
      <c r="PPU136" s="277"/>
      <c r="PPV136" s="277"/>
      <c r="PPW136" s="277"/>
      <c r="PPX136" s="277"/>
      <c r="PPY136" s="277"/>
      <c r="PPZ136" s="277"/>
      <c r="PQA136" s="277"/>
      <c r="PQB136" s="277"/>
      <c r="PQC136" s="277"/>
      <c r="PQD136" s="277"/>
      <c r="PQE136" s="277"/>
      <c r="PQF136" s="277"/>
      <c r="PQG136" s="277"/>
      <c r="PQH136" s="277"/>
      <c r="PQI136" s="277"/>
      <c r="PQJ136" s="277"/>
      <c r="PQK136" s="277"/>
      <c r="PQL136" s="277"/>
      <c r="PQM136" s="277"/>
      <c r="PQN136" s="277"/>
      <c r="PQO136" s="277"/>
      <c r="PQP136" s="277"/>
      <c r="PQQ136" s="277"/>
      <c r="PQR136" s="277"/>
      <c r="PQS136" s="277"/>
      <c r="PQT136" s="277"/>
      <c r="PQU136" s="277"/>
      <c r="PQV136" s="277"/>
      <c r="PQW136" s="277"/>
      <c r="PQX136" s="277"/>
      <c r="PQY136" s="277"/>
      <c r="PQZ136" s="277"/>
      <c r="PRA136" s="277"/>
      <c r="PRB136" s="277"/>
      <c r="PRC136" s="277"/>
      <c r="PRD136" s="277"/>
      <c r="PRE136" s="277"/>
      <c r="PRF136" s="277"/>
      <c r="PRG136" s="277"/>
      <c r="PRH136" s="277"/>
      <c r="PRI136" s="277"/>
      <c r="PRJ136" s="277"/>
      <c r="PRK136" s="277"/>
      <c r="PRL136" s="277"/>
      <c r="PRM136" s="277"/>
      <c r="PRN136" s="277"/>
      <c r="PRO136" s="277"/>
      <c r="PRP136" s="277"/>
      <c r="PRQ136" s="277"/>
      <c r="PRR136" s="277"/>
      <c r="PRS136" s="277"/>
      <c r="PRT136" s="277"/>
      <c r="PRU136" s="277"/>
      <c r="PRV136" s="277"/>
      <c r="PRW136" s="277"/>
      <c r="PRX136" s="277"/>
      <c r="PRY136" s="277"/>
      <c r="PRZ136" s="277"/>
      <c r="PSA136" s="277"/>
      <c r="PSB136" s="277"/>
      <c r="PSC136" s="277"/>
      <c r="PSD136" s="277"/>
      <c r="PSE136" s="277"/>
      <c r="PSF136" s="277"/>
      <c r="PSG136" s="277"/>
      <c r="PSH136" s="277"/>
      <c r="PSI136" s="277"/>
      <c r="PSJ136" s="277"/>
      <c r="PSK136" s="277"/>
      <c r="PSL136" s="277"/>
      <c r="PSM136" s="277"/>
      <c r="PSN136" s="277"/>
      <c r="PSO136" s="277"/>
      <c r="PSP136" s="277"/>
      <c r="PSQ136" s="277"/>
      <c r="PSR136" s="277"/>
      <c r="PSS136" s="277"/>
      <c r="PST136" s="277"/>
      <c r="PSU136" s="277"/>
      <c r="PSV136" s="277"/>
      <c r="PSW136" s="277"/>
      <c r="PSX136" s="277"/>
      <c r="PSY136" s="277"/>
      <c r="PSZ136" s="277"/>
      <c r="PTA136" s="277"/>
      <c r="PTB136" s="277"/>
      <c r="PTC136" s="277"/>
      <c r="PTD136" s="277"/>
      <c r="PTE136" s="277"/>
      <c r="PTF136" s="277"/>
      <c r="PTG136" s="277"/>
      <c r="PTH136" s="277"/>
      <c r="PTI136" s="277"/>
      <c r="PTJ136" s="277"/>
      <c r="PTK136" s="277"/>
      <c r="PTL136" s="277"/>
      <c r="PTM136" s="277"/>
      <c r="PTN136" s="277"/>
      <c r="PTO136" s="277"/>
      <c r="PTP136" s="277"/>
      <c r="PTQ136" s="277"/>
      <c r="PTR136" s="277"/>
      <c r="PTS136" s="277"/>
      <c r="PTT136" s="277"/>
      <c r="PTU136" s="277"/>
      <c r="PTV136" s="277"/>
      <c r="PTW136" s="277"/>
      <c r="PTX136" s="277"/>
      <c r="PTY136" s="277"/>
      <c r="PTZ136" s="277"/>
      <c r="PUA136" s="277"/>
      <c r="PUB136" s="277"/>
      <c r="PUC136" s="277"/>
      <c r="PUD136" s="277"/>
      <c r="PUE136" s="277"/>
      <c r="PUF136" s="277"/>
      <c r="PUG136" s="277"/>
      <c r="PUH136" s="277"/>
      <c r="PUI136" s="277"/>
      <c r="PUJ136" s="277"/>
      <c r="PUK136" s="277"/>
      <c r="PUL136" s="277"/>
      <c r="PUM136" s="277"/>
      <c r="PUN136" s="277"/>
      <c r="PUO136" s="277"/>
      <c r="PUP136" s="277"/>
      <c r="PUQ136" s="277"/>
      <c r="PUR136" s="277"/>
      <c r="PUS136" s="277"/>
      <c r="PUT136" s="277"/>
      <c r="PUU136" s="277"/>
      <c r="PUV136" s="277"/>
      <c r="PUW136" s="277"/>
      <c r="PUX136" s="277"/>
      <c r="PUY136" s="277"/>
      <c r="PUZ136" s="277"/>
      <c r="PVA136" s="277"/>
      <c r="PVB136" s="277"/>
      <c r="PVC136" s="277"/>
      <c r="PVD136" s="277"/>
      <c r="PVE136" s="277"/>
      <c r="PVF136" s="277"/>
      <c r="PVG136" s="277"/>
      <c r="PVH136" s="277"/>
      <c r="PVI136" s="277"/>
      <c r="PVJ136" s="277"/>
      <c r="PVK136" s="277"/>
      <c r="PVL136" s="277"/>
      <c r="PVM136" s="277"/>
      <c r="PVN136" s="277"/>
      <c r="PVO136" s="277"/>
      <c r="PVP136" s="277"/>
      <c r="PVQ136" s="277"/>
      <c r="PVR136" s="277"/>
      <c r="PVS136" s="277"/>
      <c r="PVT136" s="277"/>
      <c r="PVU136" s="277"/>
      <c r="PVV136" s="277"/>
      <c r="PVW136" s="277"/>
      <c r="PVX136" s="277"/>
      <c r="PVY136" s="277"/>
      <c r="PVZ136" s="277"/>
      <c r="PWA136" s="277"/>
      <c r="PWB136" s="277"/>
      <c r="PWC136" s="277"/>
      <c r="PWD136" s="277"/>
      <c r="PWE136" s="277"/>
      <c r="PWF136" s="277"/>
      <c r="PWG136" s="277"/>
      <c r="PWH136" s="277"/>
      <c r="PWI136" s="277"/>
      <c r="PWJ136" s="277"/>
      <c r="PWK136" s="277"/>
      <c r="PWL136" s="277"/>
      <c r="PWM136" s="277"/>
      <c r="PWN136" s="277"/>
      <c r="PWO136" s="277"/>
      <c r="PWP136" s="277"/>
      <c r="PWQ136" s="277"/>
      <c r="PWR136" s="277"/>
      <c r="PWS136" s="277"/>
      <c r="PWT136" s="277"/>
      <c r="PWU136" s="277"/>
      <c r="PWV136" s="277"/>
      <c r="PWW136" s="277"/>
      <c r="PWX136" s="277"/>
      <c r="PWY136" s="277"/>
      <c r="PWZ136" s="277"/>
      <c r="PXA136" s="277"/>
      <c r="PXB136" s="277"/>
      <c r="PXC136" s="277"/>
      <c r="PXD136" s="277"/>
      <c r="PXE136" s="277"/>
      <c r="PXF136" s="277"/>
      <c r="PXG136" s="277"/>
      <c r="PXH136" s="277"/>
      <c r="PXI136" s="277"/>
      <c r="PXJ136" s="277"/>
      <c r="PXK136" s="277"/>
      <c r="PXL136" s="277"/>
      <c r="PXM136" s="277"/>
      <c r="PXN136" s="277"/>
      <c r="PXO136" s="277"/>
      <c r="PXP136" s="277"/>
      <c r="PXQ136" s="277"/>
      <c r="PXR136" s="277"/>
      <c r="PXS136" s="277"/>
      <c r="PXT136" s="277"/>
      <c r="PXU136" s="277"/>
      <c r="PXV136" s="277"/>
      <c r="PXW136" s="277"/>
      <c r="PXX136" s="277"/>
      <c r="PXY136" s="277"/>
      <c r="PXZ136" s="277"/>
      <c r="PYA136" s="277"/>
      <c r="PYB136" s="277"/>
      <c r="PYC136" s="277"/>
      <c r="PYD136" s="277"/>
      <c r="PYE136" s="277"/>
      <c r="PYF136" s="277"/>
      <c r="PYG136" s="277"/>
      <c r="PYH136" s="277"/>
      <c r="PYI136" s="277"/>
      <c r="PYJ136" s="277"/>
      <c r="PYK136" s="277"/>
      <c r="PYL136" s="277"/>
      <c r="PYM136" s="277"/>
      <c r="PYN136" s="277"/>
      <c r="PYO136" s="277"/>
      <c r="PYP136" s="277"/>
      <c r="PYQ136" s="277"/>
      <c r="PYR136" s="277"/>
      <c r="PYS136" s="277"/>
      <c r="PYT136" s="277"/>
      <c r="PYU136" s="277"/>
      <c r="PYV136" s="277"/>
      <c r="PYW136" s="277"/>
      <c r="PYX136" s="277"/>
      <c r="PYY136" s="277"/>
      <c r="PYZ136" s="277"/>
      <c r="PZA136" s="277"/>
      <c r="PZB136" s="277"/>
      <c r="PZC136" s="277"/>
      <c r="PZD136" s="277"/>
      <c r="PZE136" s="277"/>
      <c r="PZF136" s="277"/>
      <c r="PZG136" s="277"/>
      <c r="PZH136" s="277"/>
      <c r="PZI136" s="277"/>
      <c r="PZJ136" s="277"/>
      <c r="PZK136" s="277"/>
      <c r="PZL136" s="277"/>
      <c r="PZM136" s="277"/>
      <c r="PZN136" s="277"/>
      <c r="PZO136" s="277"/>
      <c r="PZP136" s="277"/>
      <c r="PZQ136" s="277"/>
      <c r="PZR136" s="277"/>
      <c r="PZS136" s="277"/>
      <c r="PZT136" s="277"/>
      <c r="PZU136" s="277"/>
      <c r="PZV136" s="277"/>
      <c r="PZW136" s="277"/>
      <c r="PZX136" s="277"/>
      <c r="PZY136" s="277"/>
      <c r="PZZ136" s="277"/>
      <c r="QAA136" s="277"/>
      <c r="QAB136" s="277"/>
      <c r="QAC136" s="277"/>
      <c r="QAD136" s="277"/>
      <c r="QAE136" s="277"/>
      <c r="QAF136" s="277"/>
      <c r="QAG136" s="277"/>
      <c r="QAH136" s="277"/>
      <c r="QAI136" s="277"/>
      <c r="QAJ136" s="277"/>
      <c r="QAK136" s="277"/>
      <c r="QAL136" s="277"/>
      <c r="QAM136" s="277"/>
      <c r="QAN136" s="277"/>
      <c r="QAO136" s="277"/>
      <c r="QAP136" s="277"/>
      <c r="QAQ136" s="277"/>
      <c r="QAR136" s="277"/>
      <c r="QAS136" s="277"/>
      <c r="QAT136" s="277"/>
      <c r="QAU136" s="277"/>
      <c r="QAV136" s="277"/>
      <c r="QAW136" s="277"/>
      <c r="QAX136" s="277"/>
      <c r="QAY136" s="277"/>
      <c r="QAZ136" s="277"/>
      <c r="QBA136" s="277"/>
      <c r="QBB136" s="277"/>
      <c r="QBC136" s="277"/>
      <c r="QBD136" s="277"/>
      <c r="QBE136" s="277"/>
      <c r="QBF136" s="277"/>
      <c r="QBG136" s="277"/>
      <c r="QBH136" s="277"/>
      <c r="QBI136" s="277"/>
      <c r="QBJ136" s="277"/>
      <c r="QBK136" s="277"/>
      <c r="QBL136" s="277"/>
      <c r="QBM136" s="277"/>
      <c r="QBN136" s="277"/>
      <c r="QBO136" s="277"/>
      <c r="QBP136" s="277"/>
      <c r="QBQ136" s="277"/>
      <c r="QBR136" s="277"/>
      <c r="QBS136" s="277"/>
      <c r="QBT136" s="277"/>
      <c r="QBU136" s="277"/>
      <c r="QBV136" s="277"/>
      <c r="QBW136" s="277"/>
      <c r="QBX136" s="277"/>
      <c r="QBY136" s="277"/>
      <c r="QBZ136" s="277"/>
      <c r="QCA136" s="277"/>
      <c r="QCB136" s="277"/>
      <c r="QCC136" s="277"/>
      <c r="QCD136" s="277"/>
      <c r="QCE136" s="277"/>
      <c r="QCF136" s="277"/>
      <c r="QCG136" s="277"/>
      <c r="QCH136" s="277"/>
      <c r="QCI136" s="277"/>
      <c r="QCJ136" s="277"/>
      <c r="QCK136" s="277"/>
      <c r="QCL136" s="277"/>
      <c r="QCM136" s="277"/>
      <c r="QCN136" s="277"/>
      <c r="QCO136" s="277"/>
      <c r="QCP136" s="277"/>
      <c r="QCQ136" s="277"/>
      <c r="QCR136" s="277"/>
      <c r="QCS136" s="277"/>
      <c r="QCT136" s="277"/>
      <c r="QCU136" s="277"/>
      <c r="QCV136" s="277"/>
      <c r="QCW136" s="277"/>
      <c r="QCX136" s="277"/>
      <c r="QCY136" s="277"/>
      <c r="QCZ136" s="277"/>
      <c r="QDA136" s="277"/>
      <c r="QDB136" s="277"/>
      <c r="QDC136" s="277"/>
      <c r="QDD136" s="277"/>
      <c r="QDE136" s="277"/>
      <c r="QDF136" s="277"/>
      <c r="QDG136" s="277"/>
      <c r="QDH136" s="277"/>
      <c r="QDI136" s="277"/>
      <c r="QDJ136" s="277"/>
      <c r="QDK136" s="277"/>
      <c r="QDL136" s="277"/>
      <c r="QDM136" s="277"/>
      <c r="QDN136" s="277"/>
      <c r="QDO136" s="277"/>
      <c r="QDP136" s="277"/>
      <c r="QDQ136" s="277"/>
      <c r="QDR136" s="277"/>
      <c r="QDS136" s="277"/>
      <c r="QDT136" s="277"/>
      <c r="QDU136" s="277"/>
      <c r="QDV136" s="277"/>
      <c r="QDW136" s="277"/>
      <c r="QDX136" s="277"/>
      <c r="QDY136" s="277"/>
      <c r="QDZ136" s="277"/>
      <c r="QEA136" s="277"/>
      <c r="QEB136" s="277"/>
      <c r="QEC136" s="277"/>
      <c r="QED136" s="277"/>
      <c r="QEE136" s="277"/>
      <c r="QEF136" s="277"/>
      <c r="QEG136" s="277"/>
      <c r="QEH136" s="277"/>
      <c r="QEI136" s="277"/>
      <c r="QEJ136" s="277"/>
      <c r="QEK136" s="277"/>
      <c r="QEL136" s="277"/>
      <c r="QEM136" s="277"/>
      <c r="QEN136" s="277"/>
      <c r="QEO136" s="277"/>
      <c r="QEP136" s="277"/>
      <c r="QEQ136" s="277"/>
      <c r="QER136" s="277"/>
      <c r="QES136" s="277"/>
      <c r="QET136" s="277"/>
      <c r="QEU136" s="277"/>
      <c r="QEV136" s="277"/>
      <c r="QEW136" s="277"/>
      <c r="QEX136" s="277"/>
      <c r="QEY136" s="277"/>
      <c r="QEZ136" s="277"/>
      <c r="QFA136" s="277"/>
      <c r="QFB136" s="277"/>
      <c r="QFC136" s="277"/>
      <c r="QFD136" s="277"/>
      <c r="QFE136" s="277"/>
      <c r="QFF136" s="277"/>
      <c r="QFG136" s="277"/>
      <c r="QFH136" s="277"/>
      <c r="QFI136" s="277"/>
      <c r="QFJ136" s="277"/>
      <c r="QFK136" s="277"/>
      <c r="QFL136" s="277"/>
      <c r="QFM136" s="277"/>
      <c r="QFN136" s="277"/>
      <c r="QFO136" s="277"/>
      <c r="QFP136" s="277"/>
      <c r="QFQ136" s="277"/>
      <c r="QFR136" s="277"/>
      <c r="QFS136" s="277"/>
      <c r="QFT136" s="277"/>
      <c r="QFU136" s="277"/>
      <c r="QFV136" s="277"/>
      <c r="QFW136" s="277"/>
      <c r="QFX136" s="277"/>
      <c r="QFY136" s="277"/>
      <c r="QFZ136" s="277"/>
      <c r="QGA136" s="277"/>
      <c r="QGB136" s="277"/>
      <c r="QGC136" s="277"/>
      <c r="QGD136" s="277"/>
      <c r="QGE136" s="277"/>
      <c r="QGF136" s="277"/>
      <c r="QGG136" s="277"/>
      <c r="QGH136" s="277"/>
      <c r="QGI136" s="277"/>
      <c r="QGJ136" s="277"/>
      <c r="QGK136" s="277"/>
      <c r="QGL136" s="277"/>
      <c r="QGM136" s="277"/>
      <c r="QGN136" s="277"/>
      <c r="QGO136" s="277"/>
      <c r="QGP136" s="277"/>
      <c r="QGQ136" s="277"/>
      <c r="QGR136" s="277"/>
      <c r="QGS136" s="277"/>
      <c r="QGT136" s="277"/>
      <c r="QGU136" s="277"/>
      <c r="QGV136" s="277"/>
      <c r="QGW136" s="277"/>
      <c r="QGX136" s="277"/>
      <c r="QGY136" s="277"/>
      <c r="QGZ136" s="277"/>
      <c r="QHA136" s="277"/>
      <c r="QHB136" s="277"/>
      <c r="QHC136" s="277"/>
      <c r="QHD136" s="277"/>
      <c r="QHE136" s="277"/>
      <c r="QHF136" s="277"/>
      <c r="QHG136" s="277"/>
      <c r="QHH136" s="277"/>
      <c r="QHI136" s="277"/>
      <c r="QHJ136" s="277"/>
      <c r="QHK136" s="277"/>
      <c r="QHL136" s="277"/>
      <c r="QHM136" s="277"/>
      <c r="QHN136" s="277"/>
      <c r="QHO136" s="277"/>
      <c r="QHP136" s="277"/>
      <c r="QHQ136" s="277"/>
      <c r="QHR136" s="277"/>
      <c r="QHS136" s="277"/>
      <c r="QHT136" s="277"/>
      <c r="QHU136" s="277"/>
      <c r="QHV136" s="277"/>
      <c r="QHW136" s="277"/>
      <c r="QHX136" s="277"/>
      <c r="QHY136" s="277"/>
      <c r="QHZ136" s="277"/>
      <c r="QIA136" s="277"/>
      <c r="QIB136" s="277"/>
      <c r="QIC136" s="277"/>
      <c r="QID136" s="277"/>
      <c r="QIE136" s="277"/>
      <c r="QIF136" s="277"/>
      <c r="QIG136" s="277"/>
      <c r="QIH136" s="277"/>
      <c r="QII136" s="277"/>
      <c r="QIJ136" s="277"/>
      <c r="QIK136" s="277"/>
      <c r="QIL136" s="277"/>
      <c r="QIM136" s="277"/>
      <c r="QIN136" s="277"/>
      <c r="QIO136" s="277"/>
      <c r="QIP136" s="277"/>
      <c r="QIQ136" s="277"/>
      <c r="QIR136" s="277"/>
      <c r="QIS136" s="277"/>
      <c r="QIT136" s="277"/>
      <c r="QIU136" s="277"/>
      <c r="QIV136" s="277"/>
      <c r="QIW136" s="277"/>
      <c r="QIX136" s="277"/>
      <c r="QIY136" s="277"/>
      <c r="QIZ136" s="277"/>
      <c r="QJA136" s="277"/>
      <c r="QJB136" s="277"/>
      <c r="QJC136" s="277"/>
      <c r="QJD136" s="277"/>
      <c r="QJE136" s="277"/>
      <c r="QJF136" s="277"/>
      <c r="QJG136" s="277"/>
      <c r="QJH136" s="277"/>
      <c r="QJI136" s="277"/>
      <c r="QJJ136" s="277"/>
      <c r="QJK136" s="277"/>
      <c r="QJL136" s="277"/>
      <c r="QJM136" s="277"/>
      <c r="QJN136" s="277"/>
      <c r="QJO136" s="277"/>
      <c r="QJP136" s="277"/>
      <c r="QJQ136" s="277"/>
      <c r="QJR136" s="277"/>
      <c r="QJS136" s="277"/>
      <c r="QJT136" s="277"/>
      <c r="QJU136" s="277"/>
      <c r="QJV136" s="277"/>
      <c r="QJW136" s="277"/>
      <c r="QJX136" s="277"/>
      <c r="QJY136" s="277"/>
      <c r="QJZ136" s="277"/>
      <c r="QKA136" s="277"/>
      <c r="QKB136" s="277"/>
      <c r="QKC136" s="277"/>
      <c r="QKD136" s="277"/>
      <c r="QKE136" s="277"/>
      <c r="QKF136" s="277"/>
      <c r="QKG136" s="277"/>
      <c r="QKH136" s="277"/>
      <c r="QKI136" s="277"/>
      <c r="QKJ136" s="277"/>
      <c r="QKK136" s="277"/>
      <c r="QKL136" s="277"/>
      <c r="QKM136" s="277"/>
      <c r="QKN136" s="277"/>
      <c r="QKO136" s="277"/>
      <c r="QKP136" s="277"/>
      <c r="QKQ136" s="277"/>
      <c r="QKR136" s="277"/>
      <c r="QKS136" s="277"/>
      <c r="QKT136" s="277"/>
      <c r="QKU136" s="277"/>
      <c r="QKV136" s="277"/>
      <c r="QKW136" s="277"/>
      <c r="QKX136" s="277"/>
      <c r="QKY136" s="277"/>
      <c r="QKZ136" s="277"/>
      <c r="QLA136" s="277"/>
      <c r="QLB136" s="277"/>
      <c r="QLC136" s="277"/>
      <c r="QLD136" s="277"/>
      <c r="QLE136" s="277"/>
      <c r="QLF136" s="277"/>
      <c r="QLG136" s="277"/>
      <c r="QLH136" s="277"/>
      <c r="QLI136" s="277"/>
      <c r="QLJ136" s="277"/>
      <c r="QLK136" s="277"/>
      <c r="QLL136" s="277"/>
      <c r="QLM136" s="277"/>
      <c r="QLN136" s="277"/>
      <c r="QLO136" s="277"/>
      <c r="QLP136" s="277"/>
      <c r="QLQ136" s="277"/>
      <c r="QLR136" s="277"/>
      <c r="QLS136" s="277"/>
      <c r="QLT136" s="277"/>
      <c r="QLU136" s="277"/>
      <c r="QLV136" s="277"/>
      <c r="QLW136" s="277"/>
      <c r="QLX136" s="277"/>
      <c r="QLY136" s="277"/>
      <c r="QLZ136" s="277"/>
      <c r="QMA136" s="277"/>
      <c r="QMB136" s="277"/>
      <c r="QMC136" s="277"/>
      <c r="QMD136" s="277"/>
      <c r="QME136" s="277"/>
      <c r="QMF136" s="277"/>
      <c r="QMG136" s="277"/>
      <c r="QMH136" s="277"/>
      <c r="QMI136" s="277"/>
      <c r="QMJ136" s="277"/>
      <c r="QMK136" s="277"/>
      <c r="QML136" s="277"/>
      <c r="QMM136" s="277"/>
      <c r="QMN136" s="277"/>
      <c r="QMO136" s="277"/>
      <c r="QMP136" s="277"/>
      <c r="QMQ136" s="277"/>
      <c r="QMR136" s="277"/>
      <c r="QMS136" s="277"/>
      <c r="QMT136" s="277"/>
      <c r="QMU136" s="277"/>
      <c r="QMV136" s="277"/>
      <c r="QMW136" s="277"/>
      <c r="QMX136" s="277"/>
      <c r="QMY136" s="277"/>
      <c r="QMZ136" s="277"/>
      <c r="QNA136" s="277"/>
      <c r="QNB136" s="277"/>
      <c r="QNC136" s="277"/>
      <c r="QND136" s="277"/>
      <c r="QNE136" s="277"/>
      <c r="QNF136" s="277"/>
      <c r="QNG136" s="277"/>
      <c r="QNH136" s="277"/>
      <c r="QNI136" s="277"/>
      <c r="QNJ136" s="277"/>
      <c r="QNK136" s="277"/>
      <c r="QNL136" s="277"/>
      <c r="QNM136" s="277"/>
      <c r="QNN136" s="277"/>
      <c r="QNO136" s="277"/>
      <c r="QNP136" s="277"/>
      <c r="QNQ136" s="277"/>
      <c r="QNR136" s="277"/>
      <c r="QNS136" s="277"/>
      <c r="QNT136" s="277"/>
      <c r="QNU136" s="277"/>
      <c r="QNV136" s="277"/>
      <c r="QNW136" s="277"/>
      <c r="QNX136" s="277"/>
      <c r="QNY136" s="277"/>
      <c r="QNZ136" s="277"/>
      <c r="QOA136" s="277"/>
      <c r="QOB136" s="277"/>
      <c r="QOC136" s="277"/>
      <c r="QOD136" s="277"/>
      <c r="QOE136" s="277"/>
      <c r="QOF136" s="277"/>
      <c r="QOG136" s="277"/>
      <c r="QOH136" s="277"/>
      <c r="QOI136" s="277"/>
      <c r="QOJ136" s="277"/>
      <c r="QOK136" s="277"/>
      <c r="QOL136" s="277"/>
      <c r="QOM136" s="277"/>
      <c r="QON136" s="277"/>
      <c r="QOO136" s="277"/>
      <c r="QOP136" s="277"/>
      <c r="QOQ136" s="277"/>
      <c r="QOR136" s="277"/>
      <c r="QOS136" s="277"/>
      <c r="QOT136" s="277"/>
      <c r="QOU136" s="277"/>
      <c r="QOV136" s="277"/>
      <c r="QOW136" s="277"/>
      <c r="QOX136" s="277"/>
      <c r="QOY136" s="277"/>
      <c r="QOZ136" s="277"/>
      <c r="QPA136" s="277"/>
      <c r="QPB136" s="277"/>
      <c r="QPC136" s="277"/>
      <c r="QPD136" s="277"/>
      <c r="QPE136" s="277"/>
      <c r="QPF136" s="277"/>
      <c r="QPG136" s="277"/>
      <c r="QPH136" s="277"/>
      <c r="QPI136" s="277"/>
      <c r="QPJ136" s="277"/>
      <c r="QPK136" s="277"/>
      <c r="QPL136" s="277"/>
      <c r="QPM136" s="277"/>
      <c r="QPN136" s="277"/>
      <c r="QPO136" s="277"/>
      <c r="QPP136" s="277"/>
      <c r="QPQ136" s="277"/>
      <c r="QPR136" s="277"/>
      <c r="QPS136" s="277"/>
      <c r="QPT136" s="277"/>
      <c r="QPU136" s="277"/>
      <c r="QPV136" s="277"/>
      <c r="QPW136" s="277"/>
      <c r="QPX136" s="277"/>
      <c r="QPY136" s="277"/>
      <c r="QPZ136" s="277"/>
      <c r="QQA136" s="277"/>
      <c r="QQB136" s="277"/>
      <c r="QQC136" s="277"/>
      <c r="QQD136" s="277"/>
      <c r="QQE136" s="277"/>
      <c r="QQF136" s="277"/>
      <c r="QQG136" s="277"/>
      <c r="QQH136" s="277"/>
      <c r="QQI136" s="277"/>
      <c r="QQJ136" s="277"/>
      <c r="QQK136" s="277"/>
      <c r="QQL136" s="277"/>
      <c r="QQM136" s="277"/>
      <c r="QQN136" s="277"/>
      <c r="QQO136" s="277"/>
      <c r="QQP136" s="277"/>
      <c r="QQQ136" s="277"/>
      <c r="QQR136" s="277"/>
      <c r="QQS136" s="277"/>
      <c r="QQT136" s="277"/>
      <c r="QQU136" s="277"/>
      <c r="QQV136" s="277"/>
      <c r="QQW136" s="277"/>
      <c r="QQX136" s="277"/>
      <c r="QQY136" s="277"/>
      <c r="QQZ136" s="277"/>
      <c r="QRA136" s="277"/>
      <c r="QRB136" s="277"/>
      <c r="QRC136" s="277"/>
      <c r="QRD136" s="277"/>
      <c r="QRE136" s="277"/>
      <c r="QRF136" s="277"/>
      <c r="QRG136" s="277"/>
      <c r="QRH136" s="277"/>
      <c r="QRI136" s="277"/>
      <c r="QRJ136" s="277"/>
      <c r="QRK136" s="277"/>
      <c r="QRL136" s="277"/>
      <c r="QRM136" s="277"/>
      <c r="QRN136" s="277"/>
      <c r="QRO136" s="277"/>
      <c r="QRP136" s="277"/>
      <c r="QRQ136" s="277"/>
      <c r="QRR136" s="277"/>
      <c r="QRS136" s="277"/>
      <c r="QRT136" s="277"/>
      <c r="QRU136" s="277"/>
      <c r="QRV136" s="277"/>
      <c r="QRW136" s="277"/>
      <c r="QRX136" s="277"/>
      <c r="QRY136" s="277"/>
      <c r="QRZ136" s="277"/>
      <c r="QSA136" s="277"/>
      <c r="QSB136" s="277"/>
      <c r="QSC136" s="277"/>
      <c r="QSD136" s="277"/>
      <c r="QSE136" s="277"/>
      <c r="QSF136" s="277"/>
      <c r="QSG136" s="277"/>
      <c r="QSH136" s="277"/>
      <c r="QSI136" s="277"/>
      <c r="QSJ136" s="277"/>
      <c r="QSK136" s="277"/>
      <c r="QSL136" s="277"/>
      <c r="QSM136" s="277"/>
      <c r="QSN136" s="277"/>
      <c r="QSO136" s="277"/>
      <c r="QSP136" s="277"/>
      <c r="QSQ136" s="277"/>
      <c r="QSR136" s="277"/>
      <c r="QSS136" s="277"/>
      <c r="QST136" s="277"/>
      <c r="QSU136" s="277"/>
      <c r="QSV136" s="277"/>
      <c r="QSW136" s="277"/>
      <c r="QSX136" s="277"/>
      <c r="QSY136" s="277"/>
      <c r="QSZ136" s="277"/>
      <c r="QTA136" s="277"/>
      <c r="QTB136" s="277"/>
      <c r="QTC136" s="277"/>
      <c r="QTD136" s="277"/>
      <c r="QTE136" s="277"/>
      <c r="QTF136" s="277"/>
      <c r="QTG136" s="277"/>
      <c r="QTH136" s="277"/>
      <c r="QTI136" s="277"/>
      <c r="QTJ136" s="277"/>
      <c r="QTK136" s="277"/>
      <c r="QTL136" s="277"/>
      <c r="QTM136" s="277"/>
      <c r="QTN136" s="277"/>
      <c r="QTO136" s="277"/>
      <c r="QTP136" s="277"/>
      <c r="QTQ136" s="277"/>
      <c r="QTR136" s="277"/>
      <c r="QTS136" s="277"/>
      <c r="QTT136" s="277"/>
      <c r="QTU136" s="277"/>
      <c r="QTV136" s="277"/>
      <c r="QTW136" s="277"/>
      <c r="QTX136" s="277"/>
      <c r="QTY136" s="277"/>
      <c r="QTZ136" s="277"/>
      <c r="QUA136" s="277"/>
      <c r="QUB136" s="277"/>
      <c r="QUC136" s="277"/>
      <c r="QUD136" s="277"/>
      <c r="QUE136" s="277"/>
      <c r="QUF136" s="277"/>
      <c r="QUG136" s="277"/>
      <c r="QUH136" s="277"/>
      <c r="QUI136" s="277"/>
      <c r="QUJ136" s="277"/>
      <c r="QUK136" s="277"/>
      <c r="QUL136" s="277"/>
      <c r="QUM136" s="277"/>
      <c r="QUN136" s="277"/>
      <c r="QUO136" s="277"/>
      <c r="QUP136" s="277"/>
      <c r="QUQ136" s="277"/>
      <c r="QUR136" s="277"/>
      <c r="QUS136" s="277"/>
      <c r="QUT136" s="277"/>
      <c r="QUU136" s="277"/>
      <c r="QUV136" s="277"/>
      <c r="QUW136" s="277"/>
      <c r="QUX136" s="277"/>
      <c r="QUY136" s="277"/>
      <c r="QUZ136" s="277"/>
      <c r="QVA136" s="277"/>
      <c r="QVB136" s="277"/>
      <c r="QVC136" s="277"/>
      <c r="QVD136" s="277"/>
      <c r="QVE136" s="277"/>
      <c r="QVF136" s="277"/>
      <c r="QVG136" s="277"/>
      <c r="QVH136" s="277"/>
      <c r="QVI136" s="277"/>
      <c r="QVJ136" s="277"/>
      <c r="QVK136" s="277"/>
      <c r="QVL136" s="277"/>
      <c r="QVM136" s="277"/>
      <c r="QVN136" s="277"/>
      <c r="QVO136" s="277"/>
      <c r="QVP136" s="277"/>
      <c r="QVQ136" s="277"/>
      <c r="QVR136" s="277"/>
      <c r="QVS136" s="277"/>
      <c r="QVT136" s="277"/>
      <c r="QVU136" s="277"/>
      <c r="QVV136" s="277"/>
      <c r="QVW136" s="277"/>
      <c r="QVX136" s="277"/>
      <c r="QVY136" s="277"/>
      <c r="QVZ136" s="277"/>
      <c r="QWA136" s="277"/>
      <c r="QWB136" s="277"/>
      <c r="QWC136" s="277"/>
      <c r="QWD136" s="277"/>
      <c r="QWE136" s="277"/>
      <c r="QWF136" s="277"/>
      <c r="QWG136" s="277"/>
      <c r="QWH136" s="277"/>
      <c r="QWI136" s="277"/>
      <c r="QWJ136" s="277"/>
      <c r="QWK136" s="277"/>
      <c r="QWL136" s="277"/>
      <c r="QWM136" s="277"/>
      <c r="QWN136" s="277"/>
      <c r="QWO136" s="277"/>
      <c r="QWP136" s="277"/>
      <c r="QWQ136" s="277"/>
      <c r="QWR136" s="277"/>
      <c r="QWS136" s="277"/>
      <c r="QWT136" s="277"/>
      <c r="QWU136" s="277"/>
      <c r="QWV136" s="277"/>
      <c r="QWW136" s="277"/>
      <c r="QWX136" s="277"/>
      <c r="QWY136" s="277"/>
      <c r="QWZ136" s="277"/>
      <c r="QXA136" s="277"/>
      <c r="QXB136" s="277"/>
      <c r="QXC136" s="277"/>
      <c r="QXD136" s="277"/>
      <c r="QXE136" s="277"/>
      <c r="QXF136" s="277"/>
      <c r="QXG136" s="277"/>
      <c r="QXH136" s="277"/>
      <c r="QXI136" s="277"/>
      <c r="QXJ136" s="277"/>
      <c r="QXK136" s="277"/>
      <c r="QXL136" s="277"/>
      <c r="QXM136" s="277"/>
      <c r="QXN136" s="277"/>
      <c r="QXO136" s="277"/>
      <c r="QXP136" s="277"/>
      <c r="QXQ136" s="277"/>
      <c r="QXR136" s="277"/>
      <c r="QXS136" s="277"/>
      <c r="QXT136" s="277"/>
      <c r="QXU136" s="277"/>
      <c r="QXV136" s="277"/>
      <c r="QXW136" s="277"/>
      <c r="QXX136" s="277"/>
      <c r="QXY136" s="277"/>
      <c r="QXZ136" s="277"/>
      <c r="QYA136" s="277"/>
      <c r="QYB136" s="277"/>
      <c r="QYC136" s="277"/>
      <c r="QYD136" s="277"/>
      <c r="QYE136" s="277"/>
      <c r="QYF136" s="277"/>
      <c r="QYG136" s="277"/>
      <c r="QYH136" s="277"/>
      <c r="QYI136" s="277"/>
      <c r="QYJ136" s="277"/>
      <c r="QYK136" s="277"/>
      <c r="QYL136" s="277"/>
      <c r="QYM136" s="277"/>
      <c r="QYN136" s="277"/>
      <c r="QYO136" s="277"/>
      <c r="QYP136" s="277"/>
      <c r="QYQ136" s="277"/>
      <c r="QYR136" s="277"/>
      <c r="QYS136" s="277"/>
      <c r="QYT136" s="277"/>
      <c r="QYU136" s="277"/>
      <c r="QYV136" s="277"/>
      <c r="QYW136" s="277"/>
      <c r="QYX136" s="277"/>
      <c r="QYY136" s="277"/>
      <c r="QYZ136" s="277"/>
      <c r="QZA136" s="277"/>
      <c r="QZB136" s="277"/>
      <c r="QZC136" s="277"/>
      <c r="QZD136" s="277"/>
      <c r="QZE136" s="277"/>
      <c r="QZF136" s="277"/>
      <c r="QZG136" s="277"/>
      <c r="QZH136" s="277"/>
      <c r="QZI136" s="277"/>
      <c r="QZJ136" s="277"/>
      <c r="QZK136" s="277"/>
      <c r="QZL136" s="277"/>
      <c r="QZM136" s="277"/>
      <c r="QZN136" s="277"/>
      <c r="QZO136" s="277"/>
      <c r="QZP136" s="277"/>
      <c r="QZQ136" s="277"/>
      <c r="QZR136" s="277"/>
      <c r="QZS136" s="277"/>
      <c r="QZT136" s="277"/>
      <c r="QZU136" s="277"/>
      <c r="QZV136" s="277"/>
      <c r="QZW136" s="277"/>
      <c r="QZX136" s="277"/>
      <c r="QZY136" s="277"/>
      <c r="QZZ136" s="277"/>
      <c r="RAA136" s="277"/>
      <c r="RAB136" s="277"/>
      <c r="RAC136" s="277"/>
      <c r="RAD136" s="277"/>
      <c r="RAE136" s="277"/>
      <c r="RAF136" s="277"/>
      <c r="RAG136" s="277"/>
      <c r="RAH136" s="277"/>
      <c r="RAI136" s="277"/>
      <c r="RAJ136" s="277"/>
      <c r="RAK136" s="277"/>
      <c r="RAL136" s="277"/>
      <c r="RAM136" s="277"/>
      <c r="RAN136" s="277"/>
      <c r="RAO136" s="277"/>
      <c r="RAP136" s="277"/>
      <c r="RAQ136" s="277"/>
      <c r="RAR136" s="277"/>
      <c r="RAS136" s="277"/>
      <c r="RAT136" s="277"/>
      <c r="RAU136" s="277"/>
      <c r="RAV136" s="277"/>
      <c r="RAW136" s="277"/>
      <c r="RAX136" s="277"/>
      <c r="RAY136" s="277"/>
      <c r="RAZ136" s="277"/>
      <c r="RBA136" s="277"/>
      <c r="RBB136" s="277"/>
      <c r="RBC136" s="277"/>
      <c r="RBD136" s="277"/>
      <c r="RBE136" s="277"/>
      <c r="RBF136" s="277"/>
      <c r="RBG136" s="277"/>
      <c r="RBH136" s="277"/>
      <c r="RBI136" s="277"/>
      <c r="RBJ136" s="277"/>
      <c r="RBK136" s="277"/>
      <c r="RBL136" s="277"/>
      <c r="RBM136" s="277"/>
      <c r="RBN136" s="277"/>
      <c r="RBO136" s="277"/>
      <c r="RBP136" s="277"/>
      <c r="RBQ136" s="277"/>
      <c r="RBR136" s="277"/>
      <c r="RBS136" s="277"/>
      <c r="RBT136" s="277"/>
      <c r="RBU136" s="277"/>
      <c r="RBV136" s="277"/>
      <c r="RBW136" s="277"/>
      <c r="RBX136" s="277"/>
      <c r="RBY136" s="277"/>
      <c r="RBZ136" s="277"/>
      <c r="RCA136" s="277"/>
      <c r="RCB136" s="277"/>
      <c r="RCC136" s="277"/>
      <c r="RCD136" s="277"/>
      <c r="RCE136" s="277"/>
      <c r="RCF136" s="277"/>
      <c r="RCG136" s="277"/>
      <c r="RCH136" s="277"/>
      <c r="RCI136" s="277"/>
      <c r="RCJ136" s="277"/>
      <c r="RCK136" s="277"/>
      <c r="RCL136" s="277"/>
      <c r="RCM136" s="277"/>
      <c r="RCN136" s="277"/>
      <c r="RCO136" s="277"/>
      <c r="RCP136" s="277"/>
      <c r="RCQ136" s="277"/>
      <c r="RCR136" s="277"/>
      <c r="RCS136" s="277"/>
      <c r="RCT136" s="277"/>
      <c r="RCU136" s="277"/>
      <c r="RCV136" s="277"/>
      <c r="RCW136" s="277"/>
      <c r="RCX136" s="277"/>
      <c r="RCY136" s="277"/>
      <c r="RCZ136" s="277"/>
      <c r="RDA136" s="277"/>
      <c r="RDB136" s="277"/>
      <c r="RDC136" s="277"/>
      <c r="RDD136" s="277"/>
      <c r="RDE136" s="277"/>
      <c r="RDF136" s="277"/>
      <c r="RDG136" s="277"/>
      <c r="RDH136" s="277"/>
      <c r="RDI136" s="277"/>
      <c r="RDJ136" s="277"/>
      <c r="RDK136" s="277"/>
      <c r="RDL136" s="277"/>
      <c r="RDM136" s="277"/>
      <c r="RDN136" s="277"/>
      <c r="RDO136" s="277"/>
      <c r="RDP136" s="277"/>
      <c r="RDQ136" s="277"/>
      <c r="RDR136" s="277"/>
      <c r="RDS136" s="277"/>
      <c r="RDT136" s="277"/>
      <c r="RDU136" s="277"/>
      <c r="RDV136" s="277"/>
      <c r="RDW136" s="277"/>
      <c r="RDX136" s="277"/>
      <c r="RDY136" s="277"/>
      <c r="RDZ136" s="277"/>
      <c r="REA136" s="277"/>
      <c r="REB136" s="277"/>
      <c r="REC136" s="277"/>
      <c r="RED136" s="277"/>
      <c r="REE136" s="277"/>
      <c r="REF136" s="277"/>
      <c r="REG136" s="277"/>
      <c r="REH136" s="277"/>
      <c r="REI136" s="277"/>
      <c r="REJ136" s="277"/>
      <c r="REK136" s="277"/>
      <c r="REL136" s="277"/>
      <c r="REM136" s="277"/>
      <c r="REN136" s="277"/>
      <c r="REO136" s="277"/>
      <c r="REP136" s="277"/>
      <c r="REQ136" s="277"/>
      <c r="RER136" s="277"/>
      <c r="RES136" s="277"/>
      <c r="RET136" s="277"/>
      <c r="REU136" s="277"/>
      <c r="REV136" s="277"/>
      <c r="REW136" s="277"/>
      <c r="REX136" s="277"/>
      <c r="REY136" s="277"/>
      <c r="REZ136" s="277"/>
      <c r="RFA136" s="277"/>
      <c r="RFB136" s="277"/>
      <c r="RFC136" s="277"/>
      <c r="RFD136" s="277"/>
      <c r="RFE136" s="277"/>
      <c r="RFF136" s="277"/>
      <c r="RFG136" s="277"/>
      <c r="RFH136" s="277"/>
      <c r="RFI136" s="277"/>
      <c r="RFJ136" s="277"/>
      <c r="RFK136" s="277"/>
      <c r="RFL136" s="277"/>
      <c r="RFM136" s="277"/>
      <c r="RFN136" s="277"/>
      <c r="RFO136" s="277"/>
      <c r="RFP136" s="277"/>
      <c r="RFQ136" s="277"/>
      <c r="RFR136" s="277"/>
      <c r="RFS136" s="277"/>
      <c r="RFT136" s="277"/>
      <c r="RFU136" s="277"/>
      <c r="RFV136" s="277"/>
      <c r="RFW136" s="277"/>
      <c r="RFX136" s="277"/>
      <c r="RFY136" s="277"/>
      <c r="RFZ136" s="277"/>
      <c r="RGA136" s="277"/>
      <c r="RGB136" s="277"/>
      <c r="RGC136" s="277"/>
      <c r="RGD136" s="277"/>
      <c r="RGE136" s="277"/>
      <c r="RGF136" s="277"/>
      <c r="RGG136" s="277"/>
      <c r="RGH136" s="277"/>
      <c r="RGI136" s="277"/>
      <c r="RGJ136" s="277"/>
      <c r="RGK136" s="277"/>
      <c r="RGL136" s="277"/>
      <c r="RGM136" s="277"/>
      <c r="RGN136" s="277"/>
      <c r="RGO136" s="277"/>
      <c r="RGP136" s="277"/>
      <c r="RGQ136" s="277"/>
      <c r="RGR136" s="277"/>
      <c r="RGS136" s="277"/>
      <c r="RGT136" s="277"/>
      <c r="RGU136" s="277"/>
      <c r="RGV136" s="277"/>
      <c r="RGW136" s="277"/>
      <c r="RGX136" s="277"/>
      <c r="RGY136" s="277"/>
      <c r="RGZ136" s="277"/>
      <c r="RHA136" s="277"/>
      <c r="RHB136" s="277"/>
      <c r="RHC136" s="277"/>
      <c r="RHD136" s="277"/>
      <c r="RHE136" s="277"/>
      <c r="RHF136" s="277"/>
      <c r="RHG136" s="277"/>
      <c r="RHH136" s="277"/>
      <c r="RHI136" s="277"/>
      <c r="RHJ136" s="277"/>
      <c r="RHK136" s="277"/>
      <c r="RHL136" s="277"/>
      <c r="RHM136" s="277"/>
      <c r="RHN136" s="277"/>
      <c r="RHO136" s="277"/>
      <c r="RHP136" s="277"/>
      <c r="RHQ136" s="277"/>
      <c r="RHR136" s="277"/>
      <c r="RHS136" s="277"/>
      <c r="RHT136" s="277"/>
      <c r="RHU136" s="277"/>
      <c r="RHV136" s="277"/>
      <c r="RHW136" s="277"/>
      <c r="RHX136" s="277"/>
      <c r="RHY136" s="277"/>
      <c r="RHZ136" s="277"/>
      <c r="RIA136" s="277"/>
      <c r="RIB136" s="277"/>
      <c r="RIC136" s="277"/>
      <c r="RID136" s="277"/>
      <c r="RIE136" s="277"/>
      <c r="RIF136" s="277"/>
      <c r="RIG136" s="277"/>
      <c r="RIH136" s="277"/>
      <c r="RII136" s="277"/>
      <c r="RIJ136" s="277"/>
      <c r="RIK136" s="277"/>
      <c r="RIL136" s="277"/>
      <c r="RIM136" s="277"/>
      <c r="RIN136" s="277"/>
      <c r="RIO136" s="277"/>
      <c r="RIP136" s="277"/>
      <c r="RIQ136" s="277"/>
      <c r="RIR136" s="277"/>
      <c r="RIS136" s="277"/>
      <c r="RIT136" s="277"/>
      <c r="RIU136" s="277"/>
      <c r="RIV136" s="277"/>
      <c r="RIW136" s="277"/>
      <c r="RIX136" s="277"/>
      <c r="RIY136" s="277"/>
      <c r="RIZ136" s="277"/>
      <c r="RJA136" s="277"/>
      <c r="RJB136" s="277"/>
      <c r="RJC136" s="277"/>
      <c r="RJD136" s="277"/>
      <c r="RJE136" s="277"/>
      <c r="RJF136" s="277"/>
      <c r="RJG136" s="277"/>
      <c r="RJH136" s="277"/>
      <c r="RJI136" s="277"/>
      <c r="RJJ136" s="277"/>
      <c r="RJK136" s="277"/>
      <c r="RJL136" s="277"/>
      <c r="RJM136" s="277"/>
      <c r="RJN136" s="277"/>
      <c r="RJO136" s="277"/>
      <c r="RJP136" s="277"/>
      <c r="RJQ136" s="277"/>
      <c r="RJR136" s="277"/>
      <c r="RJS136" s="277"/>
      <c r="RJT136" s="277"/>
      <c r="RJU136" s="277"/>
      <c r="RJV136" s="277"/>
      <c r="RJW136" s="277"/>
      <c r="RJX136" s="277"/>
      <c r="RJY136" s="277"/>
      <c r="RJZ136" s="277"/>
      <c r="RKA136" s="277"/>
      <c r="RKB136" s="277"/>
      <c r="RKC136" s="277"/>
      <c r="RKD136" s="277"/>
      <c r="RKE136" s="277"/>
      <c r="RKF136" s="277"/>
      <c r="RKG136" s="277"/>
      <c r="RKH136" s="277"/>
      <c r="RKI136" s="277"/>
      <c r="RKJ136" s="277"/>
      <c r="RKK136" s="277"/>
      <c r="RKL136" s="277"/>
      <c r="RKM136" s="277"/>
      <c r="RKN136" s="277"/>
      <c r="RKO136" s="277"/>
      <c r="RKP136" s="277"/>
      <c r="RKQ136" s="277"/>
      <c r="RKR136" s="277"/>
      <c r="RKS136" s="277"/>
      <c r="RKT136" s="277"/>
      <c r="RKU136" s="277"/>
      <c r="RKV136" s="277"/>
      <c r="RKW136" s="277"/>
      <c r="RKX136" s="277"/>
      <c r="RKY136" s="277"/>
      <c r="RKZ136" s="277"/>
      <c r="RLA136" s="277"/>
      <c r="RLB136" s="277"/>
      <c r="RLC136" s="277"/>
      <c r="RLD136" s="277"/>
      <c r="RLE136" s="277"/>
      <c r="RLF136" s="277"/>
      <c r="RLG136" s="277"/>
      <c r="RLH136" s="277"/>
      <c r="RLI136" s="277"/>
      <c r="RLJ136" s="277"/>
      <c r="RLK136" s="277"/>
      <c r="RLL136" s="277"/>
      <c r="RLM136" s="277"/>
      <c r="RLN136" s="277"/>
      <c r="RLO136" s="277"/>
      <c r="RLP136" s="277"/>
      <c r="RLQ136" s="277"/>
      <c r="RLR136" s="277"/>
      <c r="RLS136" s="277"/>
      <c r="RLT136" s="277"/>
      <c r="RLU136" s="277"/>
      <c r="RLV136" s="277"/>
      <c r="RLW136" s="277"/>
      <c r="RLX136" s="277"/>
      <c r="RLY136" s="277"/>
      <c r="RLZ136" s="277"/>
      <c r="RMA136" s="277"/>
      <c r="RMB136" s="277"/>
      <c r="RMC136" s="277"/>
      <c r="RMD136" s="277"/>
      <c r="RME136" s="277"/>
      <c r="RMF136" s="277"/>
      <c r="RMG136" s="277"/>
      <c r="RMH136" s="277"/>
      <c r="RMI136" s="277"/>
      <c r="RMJ136" s="277"/>
      <c r="RMK136" s="277"/>
      <c r="RML136" s="277"/>
      <c r="RMM136" s="277"/>
      <c r="RMN136" s="277"/>
      <c r="RMO136" s="277"/>
      <c r="RMP136" s="277"/>
      <c r="RMQ136" s="277"/>
      <c r="RMR136" s="277"/>
      <c r="RMS136" s="277"/>
      <c r="RMT136" s="277"/>
      <c r="RMU136" s="277"/>
      <c r="RMV136" s="277"/>
      <c r="RMW136" s="277"/>
      <c r="RMX136" s="277"/>
      <c r="RMY136" s="277"/>
      <c r="RMZ136" s="277"/>
      <c r="RNA136" s="277"/>
      <c r="RNB136" s="277"/>
      <c r="RNC136" s="277"/>
      <c r="RND136" s="277"/>
      <c r="RNE136" s="277"/>
      <c r="RNF136" s="277"/>
      <c r="RNG136" s="277"/>
      <c r="RNH136" s="277"/>
      <c r="RNI136" s="277"/>
      <c r="RNJ136" s="277"/>
      <c r="RNK136" s="277"/>
      <c r="RNL136" s="277"/>
      <c r="RNM136" s="277"/>
      <c r="RNN136" s="277"/>
      <c r="RNO136" s="277"/>
      <c r="RNP136" s="277"/>
      <c r="RNQ136" s="277"/>
      <c r="RNR136" s="277"/>
      <c r="RNS136" s="277"/>
      <c r="RNT136" s="277"/>
      <c r="RNU136" s="277"/>
      <c r="RNV136" s="277"/>
      <c r="RNW136" s="277"/>
      <c r="RNX136" s="277"/>
      <c r="RNY136" s="277"/>
      <c r="RNZ136" s="277"/>
      <c r="ROA136" s="277"/>
      <c r="ROB136" s="277"/>
      <c r="ROC136" s="277"/>
      <c r="ROD136" s="277"/>
      <c r="ROE136" s="277"/>
      <c r="ROF136" s="277"/>
      <c r="ROG136" s="277"/>
      <c r="ROH136" s="277"/>
      <c r="ROI136" s="277"/>
      <c r="ROJ136" s="277"/>
      <c r="ROK136" s="277"/>
      <c r="ROL136" s="277"/>
      <c r="ROM136" s="277"/>
      <c r="RON136" s="277"/>
      <c r="ROO136" s="277"/>
      <c r="ROP136" s="277"/>
      <c r="ROQ136" s="277"/>
      <c r="ROR136" s="277"/>
      <c r="ROS136" s="277"/>
      <c r="ROT136" s="277"/>
      <c r="ROU136" s="277"/>
      <c r="ROV136" s="277"/>
      <c r="ROW136" s="277"/>
      <c r="ROX136" s="277"/>
      <c r="ROY136" s="277"/>
      <c r="ROZ136" s="277"/>
      <c r="RPA136" s="277"/>
      <c r="RPB136" s="277"/>
      <c r="RPC136" s="277"/>
      <c r="RPD136" s="277"/>
      <c r="RPE136" s="277"/>
      <c r="RPF136" s="277"/>
      <c r="RPG136" s="277"/>
      <c r="RPH136" s="277"/>
      <c r="RPI136" s="277"/>
      <c r="RPJ136" s="277"/>
      <c r="RPK136" s="277"/>
      <c r="RPL136" s="277"/>
      <c r="RPM136" s="277"/>
      <c r="RPN136" s="277"/>
      <c r="RPO136" s="277"/>
      <c r="RPP136" s="277"/>
      <c r="RPQ136" s="277"/>
      <c r="RPR136" s="277"/>
      <c r="RPS136" s="277"/>
      <c r="RPT136" s="277"/>
      <c r="RPU136" s="277"/>
      <c r="RPV136" s="277"/>
      <c r="RPW136" s="277"/>
      <c r="RPX136" s="277"/>
      <c r="RPY136" s="277"/>
      <c r="RPZ136" s="277"/>
      <c r="RQA136" s="277"/>
      <c r="RQB136" s="277"/>
      <c r="RQC136" s="277"/>
      <c r="RQD136" s="277"/>
      <c r="RQE136" s="277"/>
      <c r="RQF136" s="277"/>
      <c r="RQG136" s="277"/>
      <c r="RQH136" s="277"/>
      <c r="RQI136" s="277"/>
      <c r="RQJ136" s="277"/>
      <c r="RQK136" s="277"/>
      <c r="RQL136" s="277"/>
      <c r="RQM136" s="277"/>
      <c r="RQN136" s="277"/>
      <c r="RQO136" s="277"/>
      <c r="RQP136" s="277"/>
      <c r="RQQ136" s="277"/>
      <c r="RQR136" s="277"/>
      <c r="RQS136" s="277"/>
      <c r="RQT136" s="277"/>
      <c r="RQU136" s="277"/>
      <c r="RQV136" s="277"/>
      <c r="RQW136" s="277"/>
      <c r="RQX136" s="277"/>
      <c r="RQY136" s="277"/>
      <c r="RQZ136" s="277"/>
      <c r="RRA136" s="277"/>
      <c r="RRB136" s="277"/>
      <c r="RRC136" s="277"/>
      <c r="RRD136" s="277"/>
      <c r="RRE136" s="277"/>
      <c r="RRF136" s="277"/>
      <c r="RRG136" s="277"/>
      <c r="RRH136" s="277"/>
      <c r="RRI136" s="277"/>
      <c r="RRJ136" s="277"/>
      <c r="RRK136" s="277"/>
      <c r="RRL136" s="277"/>
      <c r="RRM136" s="277"/>
      <c r="RRN136" s="277"/>
      <c r="RRO136" s="277"/>
      <c r="RRP136" s="277"/>
      <c r="RRQ136" s="277"/>
      <c r="RRR136" s="277"/>
      <c r="RRS136" s="277"/>
      <c r="RRT136" s="277"/>
      <c r="RRU136" s="277"/>
      <c r="RRV136" s="277"/>
      <c r="RRW136" s="277"/>
      <c r="RRX136" s="277"/>
      <c r="RRY136" s="277"/>
      <c r="RRZ136" s="277"/>
      <c r="RSA136" s="277"/>
      <c r="RSB136" s="277"/>
      <c r="RSC136" s="277"/>
      <c r="RSD136" s="277"/>
      <c r="RSE136" s="277"/>
      <c r="RSF136" s="277"/>
      <c r="RSG136" s="277"/>
      <c r="RSH136" s="277"/>
      <c r="RSI136" s="277"/>
      <c r="RSJ136" s="277"/>
      <c r="RSK136" s="277"/>
      <c r="RSL136" s="277"/>
      <c r="RSM136" s="277"/>
      <c r="RSN136" s="277"/>
      <c r="RSO136" s="277"/>
      <c r="RSP136" s="277"/>
      <c r="RSQ136" s="277"/>
      <c r="RSR136" s="277"/>
      <c r="RSS136" s="277"/>
      <c r="RST136" s="277"/>
      <c r="RSU136" s="277"/>
      <c r="RSV136" s="277"/>
      <c r="RSW136" s="277"/>
      <c r="RSX136" s="277"/>
      <c r="RSY136" s="277"/>
      <c r="RSZ136" s="277"/>
      <c r="RTA136" s="277"/>
      <c r="RTB136" s="277"/>
      <c r="RTC136" s="277"/>
      <c r="RTD136" s="277"/>
      <c r="RTE136" s="277"/>
      <c r="RTF136" s="277"/>
      <c r="RTG136" s="277"/>
      <c r="RTH136" s="277"/>
      <c r="RTI136" s="277"/>
      <c r="RTJ136" s="277"/>
      <c r="RTK136" s="277"/>
      <c r="RTL136" s="277"/>
      <c r="RTM136" s="277"/>
      <c r="RTN136" s="277"/>
      <c r="RTO136" s="277"/>
      <c r="RTP136" s="277"/>
      <c r="RTQ136" s="277"/>
      <c r="RTR136" s="277"/>
      <c r="RTS136" s="277"/>
      <c r="RTT136" s="277"/>
      <c r="RTU136" s="277"/>
      <c r="RTV136" s="277"/>
      <c r="RTW136" s="277"/>
      <c r="RTX136" s="277"/>
      <c r="RTY136" s="277"/>
      <c r="RTZ136" s="277"/>
      <c r="RUA136" s="277"/>
      <c r="RUB136" s="277"/>
      <c r="RUC136" s="277"/>
      <c r="RUD136" s="277"/>
      <c r="RUE136" s="277"/>
      <c r="RUF136" s="277"/>
      <c r="RUG136" s="277"/>
      <c r="RUH136" s="277"/>
      <c r="RUI136" s="277"/>
      <c r="RUJ136" s="277"/>
      <c r="RUK136" s="277"/>
      <c r="RUL136" s="277"/>
      <c r="RUM136" s="277"/>
      <c r="RUN136" s="277"/>
      <c r="RUO136" s="277"/>
      <c r="RUP136" s="277"/>
      <c r="RUQ136" s="277"/>
      <c r="RUR136" s="277"/>
      <c r="RUS136" s="277"/>
      <c r="RUT136" s="277"/>
      <c r="RUU136" s="277"/>
      <c r="RUV136" s="277"/>
      <c r="RUW136" s="277"/>
      <c r="RUX136" s="277"/>
      <c r="RUY136" s="277"/>
      <c r="RUZ136" s="277"/>
      <c r="RVA136" s="277"/>
      <c r="RVB136" s="277"/>
      <c r="RVC136" s="277"/>
      <c r="RVD136" s="277"/>
      <c r="RVE136" s="277"/>
      <c r="RVF136" s="277"/>
      <c r="RVG136" s="277"/>
      <c r="RVH136" s="277"/>
      <c r="RVI136" s="277"/>
      <c r="RVJ136" s="277"/>
      <c r="RVK136" s="277"/>
      <c r="RVL136" s="277"/>
      <c r="RVM136" s="277"/>
      <c r="RVN136" s="277"/>
      <c r="RVO136" s="277"/>
      <c r="RVP136" s="277"/>
      <c r="RVQ136" s="277"/>
      <c r="RVR136" s="277"/>
      <c r="RVS136" s="277"/>
      <c r="RVT136" s="277"/>
      <c r="RVU136" s="277"/>
      <c r="RVV136" s="277"/>
      <c r="RVW136" s="277"/>
      <c r="RVX136" s="277"/>
      <c r="RVY136" s="277"/>
      <c r="RVZ136" s="277"/>
      <c r="RWA136" s="277"/>
      <c r="RWB136" s="277"/>
      <c r="RWC136" s="277"/>
      <c r="RWD136" s="277"/>
      <c r="RWE136" s="277"/>
      <c r="RWF136" s="277"/>
      <c r="RWG136" s="277"/>
      <c r="RWH136" s="277"/>
      <c r="RWI136" s="277"/>
      <c r="RWJ136" s="277"/>
      <c r="RWK136" s="277"/>
      <c r="RWL136" s="277"/>
      <c r="RWM136" s="277"/>
      <c r="RWN136" s="277"/>
      <c r="RWO136" s="277"/>
      <c r="RWP136" s="277"/>
      <c r="RWQ136" s="277"/>
      <c r="RWR136" s="277"/>
      <c r="RWS136" s="277"/>
      <c r="RWT136" s="277"/>
      <c r="RWU136" s="277"/>
      <c r="RWV136" s="277"/>
      <c r="RWW136" s="277"/>
      <c r="RWX136" s="277"/>
      <c r="RWY136" s="277"/>
      <c r="RWZ136" s="277"/>
      <c r="RXA136" s="277"/>
      <c r="RXB136" s="277"/>
      <c r="RXC136" s="277"/>
      <c r="RXD136" s="277"/>
      <c r="RXE136" s="277"/>
      <c r="RXF136" s="277"/>
      <c r="RXG136" s="277"/>
      <c r="RXH136" s="277"/>
      <c r="RXI136" s="277"/>
      <c r="RXJ136" s="277"/>
      <c r="RXK136" s="277"/>
      <c r="RXL136" s="277"/>
      <c r="RXM136" s="277"/>
      <c r="RXN136" s="277"/>
      <c r="RXO136" s="277"/>
      <c r="RXP136" s="277"/>
      <c r="RXQ136" s="277"/>
      <c r="RXR136" s="277"/>
      <c r="RXS136" s="277"/>
      <c r="RXT136" s="277"/>
      <c r="RXU136" s="277"/>
      <c r="RXV136" s="277"/>
      <c r="RXW136" s="277"/>
      <c r="RXX136" s="277"/>
      <c r="RXY136" s="277"/>
      <c r="RXZ136" s="277"/>
      <c r="RYA136" s="277"/>
      <c r="RYB136" s="277"/>
      <c r="RYC136" s="277"/>
      <c r="RYD136" s="277"/>
      <c r="RYE136" s="277"/>
      <c r="RYF136" s="277"/>
      <c r="RYG136" s="277"/>
      <c r="RYH136" s="277"/>
      <c r="RYI136" s="277"/>
      <c r="RYJ136" s="277"/>
      <c r="RYK136" s="277"/>
      <c r="RYL136" s="277"/>
      <c r="RYM136" s="277"/>
      <c r="RYN136" s="277"/>
      <c r="RYO136" s="277"/>
      <c r="RYP136" s="277"/>
      <c r="RYQ136" s="277"/>
      <c r="RYR136" s="277"/>
      <c r="RYS136" s="277"/>
      <c r="RYT136" s="277"/>
      <c r="RYU136" s="277"/>
      <c r="RYV136" s="277"/>
      <c r="RYW136" s="277"/>
      <c r="RYX136" s="277"/>
      <c r="RYY136" s="277"/>
      <c r="RYZ136" s="277"/>
      <c r="RZA136" s="277"/>
      <c r="RZB136" s="277"/>
      <c r="RZC136" s="277"/>
      <c r="RZD136" s="277"/>
      <c r="RZE136" s="277"/>
      <c r="RZF136" s="277"/>
      <c r="RZG136" s="277"/>
      <c r="RZH136" s="277"/>
      <c r="RZI136" s="277"/>
      <c r="RZJ136" s="277"/>
      <c r="RZK136" s="277"/>
      <c r="RZL136" s="277"/>
      <c r="RZM136" s="277"/>
      <c r="RZN136" s="277"/>
      <c r="RZO136" s="277"/>
      <c r="RZP136" s="277"/>
      <c r="RZQ136" s="277"/>
      <c r="RZR136" s="277"/>
      <c r="RZS136" s="277"/>
      <c r="RZT136" s="277"/>
      <c r="RZU136" s="277"/>
      <c r="RZV136" s="277"/>
      <c r="RZW136" s="277"/>
      <c r="RZX136" s="277"/>
      <c r="RZY136" s="277"/>
      <c r="RZZ136" s="277"/>
      <c r="SAA136" s="277"/>
      <c r="SAB136" s="277"/>
      <c r="SAC136" s="277"/>
      <c r="SAD136" s="277"/>
      <c r="SAE136" s="277"/>
      <c r="SAF136" s="277"/>
      <c r="SAG136" s="277"/>
      <c r="SAH136" s="277"/>
      <c r="SAI136" s="277"/>
      <c r="SAJ136" s="277"/>
      <c r="SAK136" s="277"/>
      <c r="SAL136" s="277"/>
      <c r="SAM136" s="277"/>
      <c r="SAN136" s="277"/>
      <c r="SAO136" s="277"/>
      <c r="SAP136" s="277"/>
      <c r="SAQ136" s="277"/>
      <c r="SAR136" s="277"/>
      <c r="SAS136" s="277"/>
      <c r="SAT136" s="277"/>
      <c r="SAU136" s="277"/>
      <c r="SAV136" s="277"/>
      <c r="SAW136" s="277"/>
      <c r="SAX136" s="277"/>
      <c r="SAY136" s="277"/>
      <c r="SAZ136" s="277"/>
      <c r="SBA136" s="277"/>
      <c r="SBB136" s="277"/>
      <c r="SBC136" s="277"/>
      <c r="SBD136" s="277"/>
      <c r="SBE136" s="277"/>
      <c r="SBF136" s="277"/>
      <c r="SBG136" s="277"/>
      <c r="SBH136" s="277"/>
      <c r="SBI136" s="277"/>
      <c r="SBJ136" s="277"/>
      <c r="SBK136" s="277"/>
      <c r="SBL136" s="277"/>
      <c r="SBM136" s="277"/>
      <c r="SBN136" s="277"/>
      <c r="SBO136" s="277"/>
      <c r="SBP136" s="277"/>
      <c r="SBQ136" s="277"/>
      <c r="SBR136" s="277"/>
      <c r="SBS136" s="277"/>
      <c r="SBT136" s="277"/>
      <c r="SBU136" s="277"/>
      <c r="SBV136" s="277"/>
      <c r="SBW136" s="277"/>
      <c r="SBX136" s="277"/>
      <c r="SBY136" s="277"/>
      <c r="SBZ136" s="277"/>
      <c r="SCA136" s="277"/>
      <c r="SCB136" s="277"/>
      <c r="SCC136" s="277"/>
      <c r="SCD136" s="277"/>
      <c r="SCE136" s="277"/>
      <c r="SCF136" s="277"/>
      <c r="SCG136" s="277"/>
      <c r="SCH136" s="277"/>
      <c r="SCI136" s="277"/>
      <c r="SCJ136" s="277"/>
      <c r="SCK136" s="277"/>
      <c r="SCL136" s="277"/>
      <c r="SCM136" s="277"/>
      <c r="SCN136" s="277"/>
      <c r="SCO136" s="277"/>
      <c r="SCP136" s="277"/>
      <c r="SCQ136" s="277"/>
      <c r="SCR136" s="277"/>
      <c r="SCS136" s="277"/>
      <c r="SCT136" s="277"/>
      <c r="SCU136" s="277"/>
      <c r="SCV136" s="277"/>
      <c r="SCW136" s="277"/>
      <c r="SCX136" s="277"/>
      <c r="SCY136" s="277"/>
      <c r="SCZ136" s="277"/>
      <c r="SDA136" s="277"/>
      <c r="SDB136" s="277"/>
      <c r="SDC136" s="277"/>
      <c r="SDD136" s="277"/>
      <c r="SDE136" s="277"/>
      <c r="SDF136" s="277"/>
      <c r="SDG136" s="277"/>
      <c r="SDH136" s="277"/>
      <c r="SDI136" s="277"/>
      <c r="SDJ136" s="277"/>
      <c r="SDK136" s="277"/>
      <c r="SDL136" s="277"/>
      <c r="SDM136" s="277"/>
      <c r="SDN136" s="277"/>
      <c r="SDO136" s="277"/>
      <c r="SDP136" s="277"/>
      <c r="SDQ136" s="277"/>
      <c r="SDR136" s="277"/>
      <c r="SDS136" s="277"/>
      <c r="SDT136" s="277"/>
      <c r="SDU136" s="277"/>
      <c r="SDV136" s="277"/>
      <c r="SDW136" s="277"/>
      <c r="SDX136" s="277"/>
      <c r="SDY136" s="277"/>
      <c r="SDZ136" s="277"/>
      <c r="SEA136" s="277"/>
      <c r="SEB136" s="277"/>
      <c r="SEC136" s="277"/>
      <c r="SED136" s="277"/>
      <c r="SEE136" s="277"/>
      <c r="SEF136" s="277"/>
      <c r="SEG136" s="277"/>
      <c r="SEH136" s="277"/>
      <c r="SEI136" s="277"/>
      <c r="SEJ136" s="277"/>
      <c r="SEK136" s="277"/>
      <c r="SEL136" s="277"/>
      <c r="SEM136" s="277"/>
      <c r="SEN136" s="277"/>
      <c r="SEO136" s="277"/>
      <c r="SEP136" s="277"/>
      <c r="SEQ136" s="277"/>
      <c r="SER136" s="277"/>
      <c r="SES136" s="277"/>
      <c r="SET136" s="277"/>
      <c r="SEU136" s="277"/>
      <c r="SEV136" s="277"/>
      <c r="SEW136" s="277"/>
      <c r="SEX136" s="277"/>
      <c r="SEY136" s="277"/>
      <c r="SEZ136" s="277"/>
      <c r="SFA136" s="277"/>
      <c r="SFB136" s="277"/>
      <c r="SFC136" s="277"/>
      <c r="SFD136" s="277"/>
      <c r="SFE136" s="277"/>
      <c r="SFF136" s="277"/>
      <c r="SFG136" s="277"/>
      <c r="SFH136" s="277"/>
      <c r="SFI136" s="277"/>
      <c r="SFJ136" s="277"/>
      <c r="SFK136" s="277"/>
      <c r="SFL136" s="277"/>
      <c r="SFM136" s="277"/>
      <c r="SFN136" s="277"/>
      <c r="SFO136" s="277"/>
      <c r="SFP136" s="277"/>
      <c r="SFQ136" s="277"/>
      <c r="SFR136" s="277"/>
      <c r="SFS136" s="277"/>
      <c r="SFT136" s="277"/>
      <c r="SFU136" s="277"/>
      <c r="SFV136" s="277"/>
      <c r="SFW136" s="277"/>
      <c r="SFX136" s="277"/>
      <c r="SFY136" s="277"/>
      <c r="SFZ136" s="277"/>
      <c r="SGA136" s="277"/>
      <c r="SGB136" s="277"/>
      <c r="SGC136" s="277"/>
      <c r="SGD136" s="277"/>
      <c r="SGE136" s="277"/>
      <c r="SGF136" s="277"/>
      <c r="SGG136" s="277"/>
      <c r="SGH136" s="277"/>
      <c r="SGI136" s="277"/>
      <c r="SGJ136" s="277"/>
      <c r="SGK136" s="277"/>
      <c r="SGL136" s="277"/>
      <c r="SGM136" s="277"/>
      <c r="SGN136" s="277"/>
      <c r="SGO136" s="277"/>
      <c r="SGP136" s="277"/>
      <c r="SGQ136" s="277"/>
      <c r="SGR136" s="277"/>
      <c r="SGS136" s="277"/>
      <c r="SGT136" s="277"/>
      <c r="SGU136" s="277"/>
      <c r="SGV136" s="277"/>
      <c r="SGW136" s="277"/>
      <c r="SGX136" s="277"/>
      <c r="SGY136" s="277"/>
      <c r="SGZ136" s="277"/>
      <c r="SHA136" s="277"/>
      <c r="SHB136" s="277"/>
      <c r="SHC136" s="277"/>
      <c r="SHD136" s="277"/>
      <c r="SHE136" s="277"/>
      <c r="SHF136" s="277"/>
      <c r="SHG136" s="277"/>
      <c r="SHH136" s="277"/>
      <c r="SHI136" s="277"/>
      <c r="SHJ136" s="277"/>
      <c r="SHK136" s="277"/>
      <c r="SHL136" s="277"/>
      <c r="SHM136" s="277"/>
      <c r="SHN136" s="277"/>
      <c r="SHO136" s="277"/>
      <c r="SHP136" s="277"/>
      <c r="SHQ136" s="277"/>
      <c r="SHR136" s="277"/>
      <c r="SHS136" s="277"/>
      <c r="SHT136" s="277"/>
      <c r="SHU136" s="277"/>
      <c r="SHV136" s="277"/>
      <c r="SHW136" s="277"/>
      <c r="SHX136" s="277"/>
      <c r="SHY136" s="277"/>
      <c r="SHZ136" s="277"/>
      <c r="SIA136" s="277"/>
      <c r="SIB136" s="277"/>
      <c r="SIC136" s="277"/>
      <c r="SID136" s="277"/>
      <c r="SIE136" s="277"/>
      <c r="SIF136" s="277"/>
      <c r="SIG136" s="277"/>
      <c r="SIH136" s="277"/>
      <c r="SII136" s="277"/>
      <c r="SIJ136" s="277"/>
      <c r="SIK136" s="277"/>
      <c r="SIL136" s="277"/>
      <c r="SIM136" s="277"/>
      <c r="SIN136" s="277"/>
      <c r="SIO136" s="277"/>
      <c r="SIP136" s="277"/>
      <c r="SIQ136" s="277"/>
      <c r="SIR136" s="277"/>
      <c r="SIS136" s="277"/>
      <c r="SIT136" s="277"/>
      <c r="SIU136" s="277"/>
      <c r="SIV136" s="277"/>
      <c r="SIW136" s="277"/>
      <c r="SIX136" s="277"/>
      <c r="SIY136" s="277"/>
      <c r="SIZ136" s="277"/>
      <c r="SJA136" s="277"/>
      <c r="SJB136" s="277"/>
      <c r="SJC136" s="277"/>
      <c r="SJD136" s="277"/>
      <c r="SJE136" s="277"/>
      <c r="SJF136" s="277"/>
      <c r="SJG136" s="277"/>
      <c r="SJH136" s="277"/>
      <c r="SJI136" s="277"/>
      <c r="SJJ136" s="277"/>
      <c r="SJK136" s="277"/>
      <c r="SJL136" s="277"/>
      <c r="SJM136" s="277"/>
      <c r="SJN136" s="277"/>
      <c r="SJO136" s="277"/>
      <c r="SJP136" s="277"/>
      <c r="SJQ136" s="277"/>
      <c r="SJR136" s="277"/>
      <c r="SJS136" s="277"/>
      <c r="SJT136" s="277"/>
      <c r="SJU136" s="277"/>
      <c r="SJV136" s="277"/>
      <c r="SJW136" s="277"/>
      <c r="SJX136" s="277"/>
      <c r="SJY136" s="277"/>
      <c r="SJZ136" s="277"/>
      <c r="SKA136" s="277"/>
      <c r="SKB136" s="277"/>
      <c r="SKC136" s="277"/>
      <c r="SKD136" s="277"/>
      <c r="SKE136" s="277"/>
      <c r="SKF136" s="277"/>
      <c r="SKG136" s="277"/>
      <c r="SKH136" s="277"/>
      <c r="SKI136" s="277"/>
      <c r="SKJ136" s="277"/>
      <c r="SKK136" s="277"/>
      <c r="SKL136" s="277"/>
      <c r="SKM136" s="277"/>
      <c r="SKN136" s="277"/>
      <c r="SKO136" s="277"/>
      <c r="SKP136" s="277"/>
      <c r="SKQ136" s="277"/>
      <c r="SKR136" s="277"/>
      <c r="SKS136" s="277"/>
      <c r="SKT136" s="277"/>
      <c r="SKU136" s="277"/>
      <c r="SKV136" s="277"/>
      <c r="SKW136" s="277"/>
      <c r="SKX136" s="277"/>
      <c r="SKY136" s="277"/>
      <c r="SKZ136" s="277"/>
      <c r="SLA136" s="277"/>
      <c r="SLB136" s="277"/>
      <c r="SLC136" s="277"/>
      <c r="SLD136" s="277"/>
      <c r="SLE136" s="277"/>
      <c r="SLF136" s="277"/>
      <c r="SLG136" s="277"/>
      <c r="SLH136" s="277"/>
      <c r="SLI136" s="277"/>
      <c r="SLJ136" s="277"/>
      <c r="SLK136" s="277"/>
      <c r="SLL136" s="277"/>
      <c r="SLM136" s="277"/>
      <c r="SLN136" s="277"/>
      <c r="SLO136" s="277"/>
      <c r="SLP136" s="277"/>
      <c r="SLQ136" s="277"/>
      <c r="SLR136" s="277"/>
      <c r="SLS136" s="277"/>
      <c r="SLT136" s="277"/>
      <c r="SLU136" s="277"/>
      <c r="SLV136" s="277"/>
      <c r="SLW136" s="277"/>
      <c r="SLX136" s="277"/>
      <c r="SLY136" s="277"/>
      <c r="SLZ136" s="277"/>
      <c r="SMA136" s="277"/>
      <c r="SMB136" s="277"/>
      <c r="SMC136" s="277"/>
      <c r="SMD136" s="277"/>
      <c r="SME136" s="277"/>
      <c r="SMF136" s="277"/>
      <c r="SMG136" s="277"/>
      <c r="SMH136" s="277"/>
      <c r="SMI136" s="277"/>
      <c r="SMJ136" s="277"/>
      <c r="SMK136" s="277"/>
      <c r="SML136" s="277"/>
      <c r="SMM136" s="277"/>
      <c r="SMN136" s="277"/>
      <c r="SMO136" s="277"/>
      <c r="SMP136" s="277"/>
      <c r="SMQ136" s="277"/>
      <c r="SMR136" s="277"/>
      <c r="SMS136" s="277"/>
      <c r="SMT136" s="277"/>
      <c r="SMU136" s="277"/>
      <c r="SMV136" s="277"/>
      <c r="SMW136" s="277"/>
      <c r="SMX136" s="277"/>
      <c r="SMY136" s="277"/>
      <c r="SMZ136" s="277"/>
      <c r="SNA136" s="277"/>
      <c r="SNB136" s="277"/>
      <c r="SNC136" s="277"/>
      <c r="SND136" s="277"/>
      <c r="SNE136" s="277"/>
      <c r="SNF136" s="277"/>
      <c r="SNG136" s="277"/>
      <c r="SNH136" s="277"/>
      <c r="SNI136" s="277"/>
      <c r="SNJ136" s="277"/>
      <c r="SNK136" s="277"/>
      <c r="SNL136" s="277"/>
      <c r="SNM136" s="277"/>
      <c r="SNN136" s="277"/>
      <c r="SNO136" s="277"/>
      <c r="SNP136" s="277"/>
      <c r="SNQ136" s="277"/>
      <c r="SNR136" s="277"/>
      <c r="SNS136" s="277"/>
      <c r="SNT136" s="277"/>
      <c r="SNU136" s="277"/>
      <c r="SNV136" s="277"/>
      <c r="SNW136" s="277"/>
      <c r="SNX136" s="277"/>
      <c r="SNY136" s="277"/>
      <c r="SNZ136" s="277"/>
      <c r="SOA136" s="277"/>
      <c r="SOB136" s="277"/>
      <c r="SOC136" s="277"/>
      <c r="SOD136" s="277"/>
      <c r="SOE136" s="277"/>
      <c r="SOF136" s="277"/>
      <c r="SOG136" s="277"/>
      <c r="SOH136" s="277"/>
      <c r="SOI136" s="277"/>
      <c r="SOJ136" s="277"/>
      <c r="SOK136" s="277"/>
      <c r="SOL136" s="277"/>
      <c r="SOM136" s="277"/>
      <c r="SON136" s="277"/>
      <c r="SOO136" s="277"/>
      <c r="SOP136" s="277"/>
      <c r="SOQ136" s="277"/>
      <c r="SOR136" s="277"/>
      <c r="SOS136" s="277"/>
      <c r="SOT136" s="277"/>
      <c r="SOU136" s="277"/>
      <c r="SOV136" s="277"/>
      <c r="SOW136" s="277"/>
      <c r="SOX136" s="277"/>
      <c r="SOY136" s="277"/>
      <c r="SOZ136" s="277"/>
      <c r="SPA136" s="277"/>
      <c r="SPB136" s="277"/>
      <c r="SPC136" s="277"/>
      <c r="SPD136" s="277"/>
      <c r="SPE136" s="277"/>
      <c r="SPF136" s="277"/>
      <c r="SPG136" s="277"/>
      <c r="SPH136" s="277"/>
      <c r="SPI136" s="277"/>
      <c r="SPJ136" s="277"/>
      <c r="SPK136" s="277"/>
      <c r="SPL136" s="277"/>
      <c r="SPM136" s="277"/>
      <c r="SPN136" s="277"/>
      <c r="SPO136" s="277"/>
      <c r="SPP136" s="277"/>
      <c r="SPQ136" s="277"/>
      <c r="SPR136" s="277"/>
      <c r="SPS136" s="277"/>
      <c r="SPT136" s="277"/>
      <c r="SPU136" s="277"/>
      <c r="SPV136" s="277"/>
      <c r="SPW136" s="277"/>
      <c r="SPX136" s="277"/>
      <c r="SPY136" s="277"/>
      <c r="SPZ136" s="277"/>
      <c r="SQA136" s="277"/>
      <c r="SQB136" s="277"/>
      <c r="SQC136" s="277"/>
      <c r="SQD136" s="277"/>
      <c r="SQE136" s="277"/>
      <c r="SQF136" s="277"/>
      <c r="SQG136" s="277"/>
      <c r="SQH136" s="277"/>
      <c r="SQI136" s="277"/>
      <c r="SQJ136" s="277"/>
      <c r="SQK136" s="277"/>
      <c r="SQL136" s="277"/>
      <c r="SQM136" s="277"/>
      <c r="SQN136" s="277"/>
      <c r="SQO136" s="277"/>
      <c r="SQP136" s="277"/>
      <c r="SQQ136" s="277"/>
      <c r="SQR136" s="277"/>
      <c r="SQS136" s="277"/>
      <c r="SQT136" s="277"/>
      <c r="SQU136" s="277"/>
      <c r="SQV136" s="277"/>
      <c r="SQW136" s="277"/>
      <c r="SQX136" s="277"/>
      <c r="SQY136" s="277"/>
      <c r="SQZ136" s="277"/>
      <c r="SRA136" s="277"/>
      <c r="SRB136" s="277"/>
      <c r="SRC136" s="277"/>
      <c r="SRD136" s="277"/>
      <c r="SRE136" s="277"/>
      <c r="SRF136" s="277"/>
      <c r="SRG136" s="277"/>
      <c r="SRH136" s="277"/>
      <c r="SRI136" s="277"/>
      <c r="SRJ136" s="277"/>
      <c r="SRK136" s="277"/>
      <c r="SRL136" s="277"/>
      <c r="SRM136" s="277"/>
      <c r="SRN136" s="277"/>
      <c r="SRO136" s="277"/>
      <c r="SRP136" s="277"/>
      <c r="SRQ136" s="277"/>
      <c r="SRR136" s="277"/>
      <c r="SRS136" s="277"/>
      <c r="SRT136" s="277"/>
      <c r="SRU136" s="277"/>
      <c r="SRV136" s="277"/>
      <c r="SRW136" s="277"/>
      <c r="SRX136" s="277"/>
      <c r="SRY136" s="277"/>
      <c r="SRZ136" s="277"/>
      <c r="SSA136" s="277"/>
      <c r="SSB136" s="277"/>
      <c r="SSC136" s="277"/>
      <c r="SSD136" s="277"/>
      <c r="SSE136" s="277"/>
      <c r="SSF136" s="277"/>
      <c r="SSG136" s="277"/>
      <c r="SSH136" s="277"/>
      <c r="SSI136" s="277"/>
      <c r="SSJ136" s="277"/>
      <c r="SSK136" s="277"/>
      <c r="SSL136" s="277"/>
      <c r="SSM136" s="277"/>
      <c r="SSN136" s="277"/>
      <c r="SSO136" s="277"/>
      <c r="SSP136" s="277"/>
      <c r="SSQ136" s="277"/>
      <c r="SSR136" s="277"/>
      <c r="SSS136" s="277"/>
      <c r="SST136" s="277"/>
      <c r="SSU136" s="277"/>
      <c r="SSV136" s="277"/>
      <c r="SSW136" s="277"/>
      <c r="SSX136" s="277"/>
      <c r="SSY136" s="277"/>
      <c r="SSZ136" s="277"/>
      <c r="STA136" s="277"/>
      <c r="STB136" s="277"/>
      <c r="STC136" s="277"/>
      <c r="STD136" s="277"/>
      <c r="STE136" s="277"/>
      <c r="STF136" s="277"/>
      <c r="STG136" s="277"/>
      <c r="STH136" s="277"/>
      <c r="STI136" s="277"/>
      <c r="STJ136" s="277"/>
      <c r="STK136" s="277"/>
      <c r="STL136" s="277"/>
      <c r="STM136" s="277"/>
      <c r="STN136" s="277"/>
      <c r="STO136" s="277"/>
      <c r="STP136" s="277"/>
      <c r="STQ136" s="277"/>
      <c r="STR136" s="277"/>
      <c r="STS136" s="277"/>
      <c r="STT136" s="277"/>
      <c r="STU136" s="277"/>
      <c r="STV136" s="277"/>
      <c r="STW136" s="277"/>
      <c r="STX136" s="277"/>
      <c r="STY136" s="277"/>
      <c r="STZ136" s="277"/>
      <c r="SUA136" s="277"/>
      <c r="SUB136" s="277"/>
      <c r="SUC136" s="277"/>
      <c r="SUD136" s="277"/>
      <c r="SUE136" s="277"/>
      <c r="SUF136" s="277"/>
      <c r="SUG136" s="277"/>
      <c r="SUH136" s="277"/>
      <c r="SUI136" s="277"/>
      <c r="SUJ136" s="277"/>
      <c r="SUK136" s="277"/>
      <c r="SUL136" s="277"/>
      <c r="SUM136" s="277"/>
      <c r="SUN136" s="277"/>
      <c r="SUO136" s="277"/>
      <c r="SUP136" s="277"/>
      <c r="SUQ136" s="277"/>
      <c r="SUR136" s="277"/>
      <c r="SUS136" s="277"/>
      <c r="SUT136" s="277"/>
      <c r="SUU136" s="277"/>
      <c r="SUV136" s="277"/>
      <c r="SUW136" s="277"/>
      <c r="SUX136" s="277"/>
      <c r="SUY136" s="277"/>
      <c r="SUZ136" s="277"/>
      <c r="SVA136" s="277"/>
      <c r="SVB136" s="277"/>
      <c r="SVC136" s="277"/>
      <c r="SVD136" s="277"/>
      <c r="SVE136" s="277"/>
      <c r="SVF136" s="277"/>
      <c r="SVG136" s="277"/>
      <c r="SVH136" s="277"/>
      <c r="SVI136" s="277"/>
      <c r="SVJ136" s="277"/>
      <c r="SVK136" s="277"/>
      <c r="SVL136" s="277"/>
      <c r="SVM136" s="277"/>
      <c r="SVN136" s="277"/>
      <c r="SVO136" s="277"/>
      <c r="SVP136" s="277"/>
      <c r="SVQ136" s="277"/>
      <c r="SVR136" s="277"/>
      <c r="SVS136" s="277"/>
      <c r="SVT136" s="277"/>
      <c r="SVU136" s="277"/>
      <c r="SVV136" s="277"/>
      <c r="SVW136" s="277"/>
      <c r="SVX136" s="277"/>
      <c r="SVY136" s="277"/>
      <c r="SVZ136" s="277"/>
      <c r="SWA136" s="277"/>
      <c r="SWB136" s="277"/>
      <c r="SWC136" s="277"/>
      <c r="SWD136" s="277"/>
      <c r="SWE136" s="277"/>
      <c r="SWF136" s="277"/>
      <c r="SWG136" s="277"/>
      <c r="SWH136" s="277"/>
      <c r="SWI136" s="277"/>
      <c r="SWJ136" s="277"/>
      <c r="SWK136" s="277"/>
      <c r="SWL136" s="277"/>
      <c r="SWM136" s="277"/>
      <c r="SWN136" s="277"/>
      <c r="SWO136" s="277"/>
      <c r="SWP136" s="277"/>
      <c r="SWQ136" s="277"/>
      <c r="SWR136" s="277"/>
      <c r="SWS136" s="277"/>
      <c r="SWT136" s="277"/>
      <c r="SWU136" s="277"/>
      <c r="SWV136" s="277"/>
      <c r="SWW136" s="277"/>
      <c r="SWX136" s="277"/>
      <c r="SWY136" s="277"/>
      <c r="SWZ136" s="277"/>
      <c r="SXA136" s="277"/>
      <c r="SXB136" s="277"/>
      <c r="SXC136" s="277"/>
      <c r="SXD136" s="277"/>
      <c r="SXE136" s="277"/>
      <c r="SXF136" s="277"/>
      <c r="SXG136" s="277"/>
      <c r="SXH136" s="277"/>
      <c r="SXI136" s="277"/>
      <c r="SXJ136" s="277"/>
      <c r="SXK136" s="277"/>
      <c r="SXL136" s="277"/>
      <c r="SXM136" s="277"/>
      <c r="SXN136" s="277"/>
      <c r="SXO136" s="277"/>
      <c r="SXP136" s="277"/>
      <c r="SXQ136" s="277"/>
      <c r="SXR136" s="277"/>
      <c r="SXS136" s="277"/>
      <c r="SXT136" s="277"/>
      <c r="SXU136" s="277"/>
      <c r="SXV136" s="277"/>
      <c r="SXW136" s="277"/>
      <c r="SXX136" s="277"/>
      <c r="SXY136" s="277"/>
      <c r="SXZ136" s="277"/>
      <c r="SYA136" s="277"/>
      <c r="SYB136" s="277"/>
      <c r="SYC136" s="277"/>
      <c r="SYD136" s="277"/>
      <c r="SYE136" s="277"/>
      <c r="SYF136" s="277"/>
      <c r="SYG136" s="277"/>
      <c r="SYH136" s="277"/>
      <c r="SYI136" s="277"/>
      <c r="SYJ136" s="277"/>
      <c r="SYK136" s="277"/>
      <c r="SYL136" s="277"/>
      <c r="SYM136" s="277"/>
      <c r="SYN136" s="277"/>
      <c r="SYO136" s="277"/>
      <c r="SYP136" s="277"/>
      <c r="SYQ136" s="277"/>
      <c r="SYR136" s="277"/>
      <c r="SYS136" s="277"/>
      <c r="SYT136" s="277"/>
      <c r="SYU136" s="277"/>
      <c r="SYV136" s="277"/>
      <c r="SYW136" s="277"/>
      <c r="SYX136" s="277"/>
      <c r="SYY136" s="277"/>
      <c r="SYZ136" s="277"/>
      <c r="SZA136" s="277"/>
      <c r="SZB136" s="277"/>
      <c r="SZC136" s="277"/>
      <c r="SZD136" s="277"/>
      <c r="SZE136" s="277"/>
      <c r="SZF136" s="277"/>
      <c r="SZG136" s="277"/>
      <c r="SZH136" s="277"/>
      <c r="SZI136" s="277"/>
      <c r="SZJ136" s="277"/>
      <c r="SZK136" s="277"/>
      <c r="SZL136" s="277"/>
      <c r="SZM136" s="277"/>
      <c r="SZN136" s="277"/>
      <c r="SZO136" s="277"/>
      <c r="SZP136" s="277"/>
      <c r="SZQ136" s="277"/>
      <c r="SZR136" s="277"/>
      <c r="SZS136" s="277"/>
      <c r="SZT136" s="277"/>
      <c r="SZU136" s="277"/>
      <c r="SZV136" s="277"/>
      <c r="SZW136" s="277"/>
      <c r="SZX136" s="277"/>
      <c r="SZY136" s="277"/>
      <c r="SZZ136" s="277"/>
      <c r="TAA136" s="277"/>
      <c r="TAB136" s="277"/>
      <c r="TAC136" s="277"/>
      <c r="TAD136" s="277"/>
      <c r="TAE136" s="277"/>
      <c r="TAF136" s="277"/>
      <c r="TAG136" s="277"/>
      <c r="TAH136" s="277"/>
      <c r="TAI136" s="277"/>
      <c r="TAJ136" s="277"/>
      <c r="TAK136" s="277"/>
      <c r="TAL136" s="277"/>
      <c r="TAM136" s="277"/>
      <c r="TAN136" s="277"/>
      <c r="TAO136" s="277"/>
      <c r="TAP136" s="277"/>
      <c r="TAQ136" s="277"/>
      <c r="TAR136" s="277"/>
      <c r="TAS136" s="277"/>
      <c r="TAT136" s="277"/>
      <c r="TAU136" s="277"/>
      <c r="TAV136" s="277"/>
      <c r="TAW136" s="277"/>
      <c r="TAX136" s="277"/>
      <c r="TAY136" s="277"/>
      <c r="TAZ136" s="277"/>
      <c r="TBA136" s="277"/>
      <c r="TBB136" s="277"/>
      <c r="TBC136" s="277"/>
      <c r="TBD136" s="277"/>
      <c r="TBE136" s="277"/>
      <c r="TBF136" s="277"/>
      <c r="TBG136" s="277"/>
      <c r="TBH136" s="277"/>
      <c r="TBI136" s="277"/>
      <c r="TBJ136" s="277"/>
      <c r="TBK136" s="277"/>
      <c r="TBL136" s="277"/>
      <c r="TBM136" s="277"/>
      <c r="TBN136" s="277"/>
      <c r="TBO136" s="277"/>
      <c r="TBP136" s="277"/>
      <c r="TBQ136" s="277"/>
      <c r="TBR136" s="277"/>
      <c r="TBS136" s="277"/>
      <c r="TBT136" s="277"/>
      <c r="TBU136" s="277"/>
      <c r="TBV136" s="277"/>
      <c r="TBW136" s="277"/>
      <c r="TBX136" s="277"/>
      <c r="TBY136" s="277"/>
      <c r="TBZ136" s="277"/>
      <c r="TCA136" s="277"/>
      <c r="TCB136" s="277"/>
      <c r="TCC136" s="277"/>
      <c r="TCD136" s="277"/>
      <c r="TCE136" s="277"/>
      <c r="TCF136" s="277"/>
      <c r="TCG136" s="277"/>
      <c r="TCH136" s="277"/>
      <c r="TCI136" s="277"/>
      <c r="TCJ136" s="277"/>
      <c r="TCK136" s="277"/>
      <c r="TCL136" s="277"/>
      <c r="TCM136" s="277"/>
      <c r="TCN136" s="277"/>
      <c r="TCO136" s="277"/>
      <c r="TCP136" s="277"/>
      <c r="TCQ136" s="277"/>
      <c r="TCR136" s="277"/>
      <c r="TCS136" s="277"/>
      <c r="TCT136" s="277"/>
      <c r="TCU136" s="277"/>
      <c r="TCV136" s="277"/>
      <c r="TCW136" s="277"/>
      <c r="TCX136" s="277"/>
      <c r="TCY136" s="277"/>
      <c r="TCZ136" s="277"/>
      <c r="TDA136" s="277"/>
      <c r="TDB136" s="277"/>
      <c r="TDC136" s="277"/>
      <c r="TDD136" s="277"/>
      <c r="TDE136" s="277"/>
      <c r="TDF136" s="277"/>
      <c r="TDG136" s="277"/>
      <c r="TDH136" s="277"/>
      <c r="TDI136" s="277"/>
      <c r="TDJ136" s="277"/>
      <c r="TDK136" s="277"/>
      <c r="TDL136" s="277"/>
      <c r="TDM136" s="277"/>
      <c r="TDN136" s="277"/>
      <c r="TDO136" s="277"/>
      <c r="TDP136" s="277"/>
      <c r="TDQ136" s="277"/>
      <c r="TDR136" s="277"/>
      <c r="TDS136" s="277"/>
      <c r="TDT136" s="277"/>
      <c r="TDU136" s="277"/>
      <c r="TDV136" s="277"/>
      <c r="TDW136" s="277"/>
      <c r="TDX136" s="277"/>
      <c r="TDY136" s="277"/>
      <c r="TDZ136" s="277"/>
      <c r="TEA136" s="277"/>
      <c r="TEB136" s="277"/>
      <c r="TEC136" s="277"/>
      <c r="TED136" s="277"/>
      <c r="TEE136" s="277"/>
      <c r="TEF136" s="277"/>
      <c r="TEG136" s="277"/>
      <c r="TEH136" s="277"/>
      <c r="TEI136" s="277"/>
      <c r="TEJ136" s="277"/>
      <c r="TEK136" s="277"/>
      <c r="TEL136" s="277"/>
      <c r="TEM136" s="277"/>
      <c r="TEN136" s="277"/>
      <c r="TEO136" s="277"/>
      <c r="TEP136" s="277"/>
      <c r="TEQ136" s="277"/>
      <c r="TER136" s="277"/>
      <c r="TES136" s="277"/>
      <c r="TET136" s="277"/>
      <c r="TEU136" s="277"/>
      <c r="TEV136" s="277"/>
      <c r="TEW136" s="277"/>
      <c r="TEX136" s="277"/>
      <c r="TEY136" s="277"/>
      <c r="TEZ136" s="277"/>
      <c r="TFA136" s="277"/>
      <c r="TFB136" s="277"/>
      <c r="TFC136" s="277"/>
      <c r="TFD136" s="277"/>
      <c r="TFE136" s="277"/>
      <c r="TFF136" s="277"/>
      <c r="TFG136" s="277"/>
      <c r="TFH136" s="277"/>
      <c r="TFI136" s="277"/>
      <c r="TFJ136" s="277"/>
      <c r="TFK136" s="277"/>
      <c r="TFL136" s="277"/>
      <c r="TFM136" s="277"/>
      <c r="TFN136" s="277"/>
      <c r="TFO136" s="277"/>
      <c r="TFP136" s="277"/>
      <c r="TFQ136" s="277"/>
      <c r="TFR136" s="277"/>
      <c r="TFS136" s="277"/>
      <c r="TFT136" s="277"/>
      <c r="TFU136" s="277"/>
      <c r="TFV136" s="277"/>
      <c r="TFW136" s="277"/>
      <c r="TFX136" s="277"/>
      <c r="TFY136" s="277"/>
      <c r="TFZ136" s="277"/>
      <c r="TGA136" s="277"/>
      <c r="TGB136" s="277"/>
      <c r="TGC136" s="277"/>
      <c r="TGD136" s="277"/>
      <c r="TGE136" s="277"/>
      <c r="TGF136" s="277"/>
      <c r="TGG136" s="277"/>
      <c r="TGH136" s="277"/>
      <c r="TGI136" s="277"/>
      <c r="TGJ136" s="277"/>
      <c r="TGK136" s="277"/>
      <c r="TGL136" s="277"/>
      <c r="TGM136" s="277"/>
      <c r="TGN136" s="277"/>
      <c r="TGO136" s="277"/>
      <c r="TGP136" s="277"/>
      <c r="TGQ136" s="277"/>
      <c r="TGR136" s="277"/>
      <c r="TGS136" s="277"/>
      <c r="TGT136" s="277"/>
      <c r="TGU136" s="277"/>
      <c r="TGV136" s="277"/>
      <c r="TGW136" s="277"/>
      <c r="TGX136" s="277"/>
      <c r="TGY136" s="277"/>
      <c r="TGZ136" s="277"/>
      <c r="THA136" s="277"/>
      <c r="THB136" s="277"/>
      <c r="THC136" s="277"/>
      <c r="THD136" s="277"/>
      <c r="THE136" s="277"/>
      <c r="THF136" s="277"/>
      <c r="THG136" s="277"/>
      <c r="THH136" s="277"/>
      <c r="THI136" s="277"/>
      <c r="THJ136" s="277"/>
      <c r="THK136" s="277"/>
      <c r="THL136" s="277"/>
      <c r="THM136" s="277"/>
      <c r="THN136" s="277"/>
      <c r="THO136" s="277"/>
      <c r="THP136" s="277"/>
      <c r="THQ136" s="277"/>
      <c r="THR136" s="277"/>
      <c r="THS136" s="277"/>
      <c r="THT136" s="277"/>
      <c r="THU136" s="277"/>
      <c r="THV136" s="277"/>
      <c r="THW136" s="277"/>
      <c r="THX136" s="277"/>
      <c r="THY136" s="277"/>
      <c r="THZ136" s="277"/>
      <c r="TIA136" s="277"/>
      <c r="TIB136" s="277"/>
      <c r="TIC136" s="277"/>
      <c r="TID136" s="277"/>
      <c r="TIE136" s="277"/>
      <c r="TIF136" s="277"/>
      <c r="TIG136" s="277"/>
      <c r="TIH136" s="277"/>
      <c r="TII136" s="277"/>
      <c r="TIJ136" s="277"/>
      <c r="TIK136" s="277"/>
      <c r="TIL136" s="277"/>
      <c r="TIM136" s="277"/>
      <c r="TIN136" s="277"/>
      <c r="TIO136" s="277"/>
      <c r="TIP136" s="277"/>
      <c r="TIQ136" s="277"/>
      <c r="TIR136" s="277"/>
      <c r="TIS136" s="277"/>
      <c r="TIT136" s="277"/>
      <c r="TIU136" s="277"/>
      <c r="TIV136" s="277"/>
      <c r="TIW136" s="277"/>
      <c r="TIX136" s="277"/>
      <c r="TIY136" s="277"/>
      <c r="TIZ136" s="277"/>
      <c r="TJA136" s="277"/>
      <c r="TJB136" s="277"/>
      <c r="TJC136" s="277"/>
      <c r="TJD136" s="277"/>
      <c r="TJE136" s="277"/>
      <c r="TJF136" s="277"/>
      <c r="TJG136" s="277"/>
      <c r="TJH136" s="277"/>
      <c r="TJI136" s="277"/>
      <c r="TJJ136" s="277"/>
      <c r="TJK136" s="277"/>
      <c r="TJL136" s="277"/>
      <c r="TJM136" s="277"/>
      <c r="TJN136" s="277"/>
      <c r="TJO136" s="277"/>
      <c r="TJP136" s="277"/>
      <c r="TJQ136" s="277"/>
      <c r="TJR136" s="277"/>
      <c r="TJS136" s="277"/>
      <c r="TJT136" s="277"/>
      <c r="TJU136" s="277"/>
      <c r="TJV136" s="277"/>
      <c r="TJW136" s="277"/>
      <c r="TJX136" s="277"/>
      <c r="TJY136" s="277"/>
      <c r="TJZ136" s="277"/>
      <c r="TKA136" s="277"/>
      <c r="TKB136" s="277"/>
      <c r="TKC136" s="277"/>
      <c r="TKD136" s="277"/>
      <c r="TKE136" s="277"/>
      <c r="TKF136" s="277"/>
      <c r="TKG136" s="277"/>
      <c r="TKH136" s="277"/>
      <c r="TKI136" s="277"/>
      <c r="TKJ136" s="277"/>
      <c r="TKK136" s="277"/>
      <c r="TKL136" s="277"/>
      <c r="TKM136" s="277"/>
      <c r="TKN136" s="277"/>
      <c r="TKO136" s="277"/>
      <c r="TKP136" s="277"/>
      <c r="TKQ136" s="277"/>
      <c r="TKR136" s="277"/>
      <c r="TKS136" s="277"/>
      <c r="TKT136" s="277"/>
      <c r="TKU136" s="277"/>
      <c r="TKV136" s="277"/>
      <c r="TKW136" s="277"/>
      <c r="TKX136" s="277"/>
      <c r="TKY136" s="277"/>
      <c r="TKZ136" s="277"/>
      <c r="TLA136" s="277"/>
      <c r="TLB136" s="277"/>
      <c r="TLC136" s="277"/>
      <c r="TLD136" s="277"/>
      <c r="TLE136" s="277"/>
      <c r="TLF136" s="277"/>
      <c r="TLG136" s="277"/>
      <c r="TLH136" s="277"/>
      <c r="TLI136" s="277"/>
      <c r="TLJ136" s="277"/>
      <c r="TLK136" s="277"/>
      <c r="TLL136" s="277"/>
      <c r="TLM136" s="277"/>
      <c r="TLN136" s="277"/>
      <c r="TLO136" s="277"/>
      <c r="TLP136" s="277"/>
      <c r="TLQ136" s="277"/>
      <c r="TLR136" s="277"/>
      <c r="TLS136" s="277"/>
      <c r="TLT136" s="277"/>
      <c r="TLU136" s="277"/>
      <c r="TLV136" s="277"/>
      <c r="TLW136" s="277"/>
      <c r="TLX136" s="277"/>
      <c r="TLY136" s="277"/>
      <c r="TLZ136" s="277"/>
      <c r="TMA136" s="277"/>
      <c r="TMB136" s="277"/>
      <c r="TMC136" s="277"/>
      <c r="TMD136" s="277"/>
      <c r="TME136" s="277"/>
      <c r="TMF136" s="277"/>
      <c r="TMG136" s="277"/>
      <c r="TMH136" s="277"/>
      <c r="TMI136" s="277"/>
      <c r="TMJ136" s="277"/>
      <c r="TMK136" s="277"/>
      <c r="TML136" s="277"/>
      <c r="TMM136" s="277"/>
      <c r="TMN136" s="277"/>
      <c r="TMO136" s="277"/>
      <c r="TMP136" s="277"/>
      <c r="TMQ136" s="277"/>
      <c r="TMR136" s="277"/>
      <c r="TMS136" s="277"/>
      <c r="TMT136" s="277"/>
      <c r="TMU136" s="277"/>
      <c r="TMV136" s="277"/>
      <c r="TMW136" s="277"/>
      <c r="TMX136" s="277"/>
      <c r="TMY136" s="277"/>
      <c r="TMZ136" s="277"/>
      <c r="TNA136" s="277"/>
      <c r="TNB136" s="277"/>
      <c r="TNC136" s="277"/>
      <c r="TND136" s="277"/>
      <c r="TNE136" s="277"/>
      <c r="TNF136" s="277"/>
      <c r="TNG136" s="277"/>
      <c r="TNH136" s="277"/>
      <c r="TNI136" s="277"/>
      <c r="TNJ136" s="277"/>
      <c r="TNK136" s="277"/>
      <c r="TNL136" s="277"/>
      <c r="TNM136" s="277"/>
      <c r="TNN136" s="277"/>
      <c r="TNO136" s="277"/>
      <c r="TNP136" s="277"/>
      <c r="TNQ136" s="277"/>
      <c r="TNR136" s="277"/>
      <c r="TNS136" s="277"/>
      <c r="TNT136" s="277"/>
      <c r="TNU136" s="277"/>
      <c r="TNV136" s="277"/>
      <c r="TNW136" s="277"/>
      <c r="TNX136" s="277"/>
      <c r="TNY136" s="277"/>
      <c r="TNZ136" s="277"/>
      <c r="TOA136" s="277"/>
      <c r="TOB136" s="277"/>
      <c r="TOC136" s="277"/>
      <c r="TOD136" s="277"/>
      <c r="TOE136" s="277"/>
      <c r="TOF136" s="277"/>
      <c r="TOG136" s="277"/>
      <c r="TOH136" s="277"/>
      <c r="TOI136" s="277"/>
      <c r="TOJ136" s="277"/>
      <c r="TOK136" s="277"/>
      <c r="TOL136" s="277"/>
      <c r="TOM136" s="277"/>
      <c r="TON136" s="277"/>
      <c r="TOO136" s="277"/>
      <c r="TOP136" s="277"/>
      <c r="TOQ136" s="277"/>
      <c r="TOR136" s="277"/>
      <c r="TOS136" s="277"/>
      <c r="TOT136" s="277"/>
      <c r="TOU136" s="277"/>
      <c r="TOV136" s="277"/>
      <c r="TOW136" s="277"/>
      <c r="TOX136" s="277"/>
      <c r="TOY136" s="277"/>
      <c r="TOZ136" s="277"/>
      <c r="TPA136" s="277"/>
      <c r="TPB136" s="277"/>
      <c r="TPC136" s="277"/>
      <c r="TPD136" s="277"/>
      <c r="TPE136" s="277"/>
      <c r="TPF136" s="277"/>
      <c r="TPG136" s="277"/>
      <c r="TPH136" s="277"/>
      <c r="TPI136" s="277"/>
      <c r="TPJ136" s="277"/>
      <c r="TPK136" s="277"/>
      <c r="TPL136" s="277"/>
      <c r="TPM136" s="277"/>
      <c r="TPN136" s="277"/>
      <c r="TPO136" s="277"/>
      <c r="TPP136" s="277"/>
      <c r="TPQ136" s="277"/>
      <c r="TPR136" s="277"/>
      <c r="TPS136" s="277"/>
      <c r="TPT136" s="277"/>
      <c r="TPU136" s="277"/>
      <c r="TPV136" s="277"/>
      <c r="TPW136" s="277"/>
      <c r="TPX136" s="277"/>
      <c r="TPY136" s="277"/>
      <c r="TPZ136" s="277"/>
      <c r="TQA136" s="277"/>
      <c r="TQB136" s="277"/>
      <c r="TQC136" s="277"/>
      <c r="TQD136" s="277"/>
      <c r="TQE136" s="277"/>
      <c r="TQF136" s="277"/>
      <c r="TQG136" s="277"/>
      <c r="TQH136" s="277"/>
      <c r="TQI136" s="277"/>
      <c r="TQJ136" s="277"/>
      <c r="TQK136" s="277"/>
      <c r="TQL136" s="277"/>
      <c r="TQM136" s="277"/>
      <c r="TQN136" s="277"/>
      <c r="TQO136" s="277"/>
      <c r="TQP136" s="277"/>
      <c r="TQQ136" s="277"/>
      <c r="TQR136" s="277"/>
      <c r="TQS136" s="277"/>
      <c r="TQT136" s="277"/>
      <c r="TQU136" s="277"/>
      <c r="TQV136" s="277"/>
      <c r="TQW136" s="277"/>
      <c r="TQX136" s="277"/>
      <c r="TQY136" s="277"/>
      <c r="TQZ136" s="277"/>
      <c r="TRA136" s="277"/>
      <c r="TRB136" s="277"/>
      <c r="TRC136" s="277"/>
      <c r="TRD136" s="277"/>
      <c r="TRE136" s="277"/>
      <c r="TRF136" s="277"/>
      <c r="TRG136" s="277"/>
      <c r="TRH136" s="277"/>
      <c r="TRI136" s="277"/>
      <c r="TRJ136" s="277"/>
      <c r="TRK136" s="277"/>
      <c r="TRL136" s="277"/>
      <c r="TRM136" s="277"/>
      <c r="TRN136" s="277"/>
      <c r="TRO136" s="277"/>
      <c r="TRP136" s="277"/>
      <c r="TRQ136" s="277"/>
      <c r="TRR136" s="277"/>
      <c r="TRS136" s="277"/>
      <c r="TRT136" s="277"/>
      <c r="TRU136" s="277"/>
      <c r="TRV136" s="277"/>
      <c r="TRW136" s="277"/>
      <c r="TRX136" s="277"/>
      <c r="TRY136" s="277"/>
      <c r="TRZ136" s="277"/>
      <c r="TSA136" s="277"/>
      <c r="TSB136" s="277"/>
      <c r="TSC136" s="277"/>
      <c r="TSD136" s="277"/>
      <c r="TSE136" s="277"/>
      <c r="TSF136" s="277"/>
      <c r="TSG136" s="277"/>
      <c r="TSH136" s="277"/>
      <c r="TSI136" s="277"/>
      <c r="TSJ136" s="277"/>
      <c r="TSK136" s="277"/>
      <c r="TSL136" s="277"/>
      <c r="TSM136" s="277"/>
      <c r="TSN136" s="277"/>
      <c r="TSO136" s="277"/>
      <c r="TSP136" s="277"/>
      <c r="TSQ136" s="277"/>
      <c r="TSR136" s="277"/>
      <c r="TSS136" s="277"/>
      <c r="TST136" s="277"/>
      <c r="TSU136" s="277"/>
      <c r="TSV136" s="277"/>
      <c r="TSW136" s="277"/>
      <c r="TSX136" s="277"/>
      <c r="TSY136" s="277"/>
      <c r="TSZ136" s="277"/>
      <c r="TTA136" s="277"/>
      <c r="TTB136" s="277"/>
      <c r="TTC136" s="277"/>
      <c r="TTD136" s="277"/>
      <c r="TTE136" s="277"/>
      <c r="TTF136" s="277"/>
      <c r="TTG136" s="277"/>
      <c r="TTH136" s="277"/>
      <c r="TTI136" s="277"/>
      <c r="TTJ136" s="277"/>
      <c r="TTK136" s="277"/>
      <c r="TTL136" s="277"/>
      <c r="TTM136" s="277"/>
      <c r="TTN136" s="277"/>
      <c r="TTO136" s="277"/>
      <c r="TTP136" s="277"/>
      <c r="TTQ136" s="277"/>
      <c r="TTR136" s="277"/>
      <c r="TTS136" s="277"/>
      <c r="TTT136" s="277"/>
      <c r="TTU136" s="277"/>
      <c r="TTV136" s="277"/>
      <c r="TTW136" s="277"/>
      <c r="TTX136" s="277"/>
      <c r="TTY136" s="277"/>
      <c r="TTZ136" s="277"/>
      <c r="TUA136" s="277"/>
      <c r="TUB136" s="277"/>
      <c r="TUC136" s="277"/>
      <c r="TUD136" s="277"/>
      <c r="TUE136" s="277"/>
      <c r="TUF136" s="277"/>
      <c r="TUG136" s="277"/>
      <c r="TUH136" s="277"/>
      <c r="TUI136" s="277"/>
      <c r="TUJ136" s="277"/>
      <c r="TUK136" s="277"/>
      <c r="TUL136" s="277"/>
      <c r="TUM136" s="277"/>
      <c r="TUN136" s="277"/>
      <c r="TUO136" s="277"/>
      <c r="TUP136" s="277"/>
      <c r="TUQ136" s="277"/>
      <c r="TUR136" s="277"/>
      <c r="TUS136" s="277"/>
      <c r="TUT136" s="277"/>
      <c r="TUU136" s="277"/>
      <c r="TUV136" s="277"/>
      <c r="TUW136" s="277"/>
      <c r="TUX136" s="277"/>
      <c r="TUY136" s="277"/>
      <c r="TUZ136" s="277"/>
      <c r="TVA136" s="277"/>
      <c r="TVB136" s="277"/>
      <c r="TVC136" s="277"/>
      <c r="TVD136" s="277"/>
      <c r="TVE136" s="277"/>
      <c r="TVF136" s="277"/>
      <c r="TVG136" s="277"/>
      <c r="TVH136" s="277"/>
      <c r="TVI136" s="277"/>
      <c r="TVJ136" s="277"/>
      <c r="TVK136" s="277"/>
      <c r="TVL136" s="277"/>
      <c r="TVM136" s="277"/>
      <c r="TVN136" s="277"/>
      <c r="TVO136" s="277"/>
      <c r="TVP136" s="277"/>
      <c r="TVQ136" s="277"/>
      <c r="TVR136" s="277"/>
      <c r="TVS136" s="277"/>
      <c r="TVT136" s="277"/>
      <c r="TVU136" s="277"/>
      <c r="TVV136" s="277"/>
      <c r="TVW136" s="277"/>
      <c r="TVX136" s="277"/>
      <c r="TVY136" s="277"/>
      <c r="TVZ136" s="277"/>
      <c r="TWA136" s="277"/>
      <c r="TWB136" s="277"/>
      <c r="TWC136" s="277"/>
      <c r="TWD136" s="277"/>
      <c r="TWE136" s="277"/>
      <c r="TWF136" s="277"/>
      <c r="TWG136" s="277"/>
      <c r="TWH136" s="277"/>
      <c r="TWI136" s="277"/>
      <c r="TWJ136" s="277"/>
      <c r="TWK136" s="277"/>
      <c r="TWL136" s="277"/>
      <c r="TWM136" s="277"/>
      <c r="TWN136" s="277"/>
      <c r="TWO136" s="277"/>
      <c r="TWP136" s="277"/>
      <c r="TWQ136" s="277"/>
      <c r="TWR136" s="277"/>
      <c r="TWS136" s="277"/>
      <c r="TWT136" s="277"/>
      <c r="TWU136" s="277"/>
      <c r="TWV136" s="277"/>
      <c r="TWW136" s="277"/>
      <c r="TWX136" s="277"/>
      <c r="TWY136" s="277"/>
      <c r="TWZ136" s="277"/>
      <c r="TXA136" s="277"/>
      <c r="TXB136" s="277"/>
      <c r="TXC136" s="277"/>
      <c r="TXD136" s="277"/>
      <c r="TXE136" s="277"/>
      <c r="TXF136" s="277"/>
      <c r="TXG136" s="277"/>
      <c r="TXH136" s="277"/>
      <c r="TXI136" s="277"/>
      <c r="TXJ136" s="277"/>
      <c r="TXK136" s="277"/>
      <c r="TXL136" s="277"/>
      <c r="TXM136" s="277"/>
      <c r="TXN136" s="277"/>
      <c r="TXO136" s="277"/>
      <c r="TXP136" s="277"/>
      <c r="TXQ136" s="277"/>
      <c r="TXR136" s="277"/>
      <c r="TXS136" s="277"/>
      <c r="TXT136" s="277"/>
      <c r="TXU136" s="277"/>
      <c r="TXV136" s="277"/>
      <c r="TXW136" s="277"/>
      <c r="TXX136" s="277"/>
      <c r="TXY136" s="277"/>
      <c r="TXZ136" s="277"/>
      <c r="TYA136" s="277"/>
      <c r="TYB136" s="277"/>
      <c r="TYC136" s="277"/>
      <c r="TYD136" s="277"/>
      <c r="TYE136" s="277"/>
      <c r="TYF136" s="277"/>
      <c r="TYG136" s="277"/>
      <c r="TYH136" s="277"/>
      <c r="TYI136" s="277"/>
      <c r="TYJ136" s="277"/>
      <c r="TYK136" s="277"/>
      <c r="TYL136" s="277"/>
      <c r="TYM136" s="277"/>
      <c r="TYN136" s="277"/>
      <c r="TYO136" s="277"/>
      <c r="TYP136" s="277"/>
      <c r="TYQ136" s="277"/>
      <c r="TYR136" s="277"/>
      <c r="TYS136" s="277"/>
      <c r="TYT136" s="277"/>
      <c r="TYU136" s="277"/>
      <c r="TYV136" s="277"/>
      <c r="TYW136" s="277"/>
      <c r="TYX136" s="277"/>
      <c r="TYY136" s="277"/>
      <c r="TYZ136" s="277"/>
      <c r="TZA136" s="277"/>
      <c r="TZB136" s="277"/>
      <c r="TZC136" s="277"/>
      <c r="TZD136" s="277"/>
      <c r="TZE136" s="277"/>
      <c r="TZF136" s="277"/>
      <c r="TZG136" s="277"/>
      <c r="TZH136" s="277"/>
      <c r="TZI136" s="277"/>
      <c r="TZJ136" s="277"/>
      <c r="TZK136" s="277"/>
      <c r="TZL136" s="277"/>
      <c r="TZM136" s="277"/>
      <c r="TZN136" s="277"/>
      <c r="TZO136" s="277"/>
      <c r="TZP136" s="277"/>
      <c r="TZQ136" s="277"/>
      <c r="TZR136" s="277"/>
      <c r="TZS136" s="277"/>
      <c r="TZT136" s="277"/>
      <c r="TZU136" s="277"/>
      <c r="TZV136" s="277"/>
      <c r="TZW136" s="277"/>
      <c r="TZX136" s="277"/>
      <c r="TZY136" s="277"/>
      <c r="TZZ136" s="277"/>
      <c r="UAA136" s="277"/>
      <c r="UAB136" s="277"/>
      <c r="UAC136" s="277"/>
      <c r="UAD136" s="277"/>
      <c r="UAE136" s="277"/>
      <c r="UAF136" s="277"/>
      <c r="UAG136" s="277"/>
      <c r="UAH136" s="277"/>
      <c r="UAI136" s="277"/>
      <c r="UAJ136" s="277"/>
      <c r="UAK136" s="277"/>
      <c r="UAL136" s="277"/>
      <c r="UAM136" s="277"/>
      <c r="UAN136" s="277"/>
      <c r="UAO136" s="277"/>
      <c r="UAP136" s="277"/>
      <c r="UAQ136" s="277"/>
      <c r="UAR136" s="277"/>
      <c r="UAS136" s="277"/>
      <c r="UAT136" s="277"/>
      <c r="UAU136" s="277"/>
      <c r="UAV136" s="277"/>
      <c r="UAW136" s="277"/>
      <c r="UAX136" s="277"/>
      <c r="UAY136" s="277"/>
      <c r="UAZ136" s="277"/>
      <c r="UBA136" s="277"/>
      <c r="UBB136" s="277"/>
      <c r="UBC136" s="277"/>
      <c r="UBD136" s="277"/>
      <c r="UBE136" s="277"/>
      <c r="UBF136" s="277"/>
      <c r="UBG136" s="277"/>
      <c r="UBH136" s="277"/>
      <c r="UBI136" s="277"/>
      <c r="UBJ136" s="277"/>
      <c r="UBK136" s="277"/>
      <c r="UBL136" s="277"/>
      <c r="UBM136" s="277"/>
      <c r="UBN136" s="277"/>
      <c r="UBO136" s="277"/>
      <c r="UBP136" s="277"/>
      <c r="UBQ136" s="277"/>
      <c r="UBR136" s="277"/>
      <c r="UBS136" s="277"/>
      <c r="UBT136" s="277"/>
      <c r="UBU136" s="277"/>
      <c r="UBV136" s="277"/>
      <c r="UBW136" s="277"/>
      <c r="UBX136" s="277"/>
      <c r="UBY136" s="277"/>
      <c r="UBZ136" s="277"/>
      <c r="UCA136" s="277"/>
      <c r="UCB136" s="277"/>
      <c r="UCC136" s="277"/>
      <c r="UCD136" s="277"/>
      <c r="UCE136" s="277"/>
      <c r="UCF136" s="277"/>
      <c r="UCG136" s="277"/>
      <c r="UCH136" s="277"/>
      <c r="UCI136" s="277"/>
      <c r="UCJ136" s="277"/>
      <c r="UCK136" s="277"/>
      <c r="UCL136" s="277"/>
      <c r="UCM136" s="277"/>
      <c r="UCN136" s="277"/>
      <c r="UCO136" s="277"/>
      <c r="UCP136" s="277"/>
      <c r="UCQ136" s="277"/>
      <c r="UCR136" s="277"/>
      <c r="UCS136" s="277"/>
      <c r="UCT136" s="277"/>
      <c r="UCU136" s="277"/>
      <c r="UCV136" s="277"/>
      <c r="UCW136" s="277"/>
      <c r="UCX136" s="277"/>
      <c r="UCY136" s="277"/>
      <c r="UCZ136" s="277"/>
      <c r="UDA136" s="277"/>
      <c r="UDB136" s="277"/>
      <c r="UDC136" s="277"/>
      <c r="UDD136" s="277"/>
      <c r="UDE136" s="277"/>
      <c r="UDF136" s="277"/>
      <c r="UDG136" s="277"/>
      <c r="UDH136" s="277"/>
      <c r="UDI136" s="277"/>
      <c r="UDJ136" s="277"/>
      <c r="UDK136" s="277"/>
      <c r="UDL136" s="277"/>
      <c r="UDM136" s="277"/>
      <c r="UDN136" s="277"/>
      <c r="UDO136" s="277"/>
      <c r="UDP136" s="277"/>
      <c r="UDQ136" s="277"/>
      <c r="UDR136" s="277"/>
      <c r="UDS136" s="277"/>
      <c r="UDT136" s="277"/>
      <c r="UDU136" s="277"/>
      <c r="UDV136" s="277"/>
      <c r="UDW136" s="277"/>
      <c r="UDX136" s="277"/>
      <c r="UDY136" s="277"/>
      <c r="UDZ136" s="277"/>
      <c r="UEA136" s="277"/>
      <c r="UEB136" s="277"/>
      <c r="UEC136" s="277"/>
      <c r="UED136" s="277"/>
      <c r="UEE136" s="277"/>
      <c r="UEF136" s="277"/>
      <c r="UEG136" s="277"/>
      <c r="UEH136" s="277"/>
      <c r="UEI136" s="277"/>
      <c r="UEJ136" s="277"/>
      <c r="UEK136" s="277"/>
      <c r="UEL136" s="277"/>
      <c r="UEM136" s="277"/>
      <c r="UEN136" s="277"/>
      <c r="UEO136" s="277"/>
      <c r="UEP136" s="277"/>
      <c r="UEQ136" s="277"/>
      <c r="UER136" s="277"/>
      <c r="UES136" s="277"/>
      <c r="UET136" s="277"/>
      <c r="UEU136" s="277"/>
      <c r="UEV136" s="277"/>
      <c r="UEW136" s="277"/>
      <c r="UEX136" s="277"/>
      <c r="UEY136" s="277"/>
      <c r="UEZ136" s="277"/>
      <c r="UFA136" s="277"/>
      <c r="UFB136" s="277"/>
      <c r="UFC136" s="277"/>
      <c r="UFD136" s="277"/>
      <c r="UFE136" s="277"/>
      <c r="UFF136" s="277"/>
      <c r="UFG136" s="277"/>
      <c r="UFH136" s="277"/>
      <c r="UFI136" s="277"/>
      <c r="UFJ136" s="277"/>
      <c r="UFK136" s="277"/>
      <c r="UFL136" s="277"/>
      <c r="UFM136" s="277"/>
      <c r="UFN136" s="277"/>
      <c r="UFO136" s="277"/>
      <c r="UFP136" s="277"/>
      <c r="UFQ136" s="277"/>
      <c r="UFR136" s="277"/>
      <c r="UFS136" s="277"/>
      <c r="UFT136" s="277"/>
      <c r="UFU136" s="277"/>
      <c r="UFV136" s="277"/>
      <c r="UFW136" s="277"/>
      <c r="UFX136" s="277"/>
      <c r="UFY136" s="277"/>
      <c r="UFZ136" s="277"/>
      <c r="UGA136" s="277"/>
      <c r="UGB136" s="277"/>
      <c r="UGC136" s="277"/>
      <c r="UGD136" s="277"/>
      <c r="UGE136" s="277"/>
      <c r="UGF136" s="277"/>
      <c r="UGG136" s="277"/>
      <c r="UGH136" s="277"/>
      <c r="UGI136" s="277"/>
      <c r="UGJ136" s="277"/>
      <c r="UGK136" s="277"/>
      <c r="UGL136" s="277"/>
      <c r="UGM136" s="277"/>
      <c r="UGN136" s="277"/>
      <c r="UGO136" s="277"/>
      <c r="UGP136" s="277"/>
      <c r="UGQ136" s="277"/>
      <c r="UGR136" s="277"/>
      <c r="UGS136" s="277"/>
      <c r="UGT136" s="277"/>
      <c r="UGU136" s="277"/>
      <c r="UGV136" s="277"/>
      <c r="UGW136" s="277"/>
      <c r="UGX136" s="277"/>
      <c r="UGY136" s="277"/>
      <c r="UGZ136" s="277"/>
      <c r="UHA136" s="277"/>
      <c r="UHB136" s="277"/>
      <c r="UHC136" s="277"/>
      <c r="UHD136" s="277"/>
      <c r="UHE136" s="277"/>
      <c r="UHF136" s="277"/>
      <c r="UHG136" s="277"/>
      <c r="UHH136" s="277"/>
      <c r="UHI136" s="277"/>
      <c r="UHJ136" s="277"/>
      <c r="UHK136" s="277"/>
      <c r="UHL136" s="277"/>
      <c r="UHM136" s="277"/>
      <c r="UHN136" s="277"/>
      <c r="UHO136" s="277"/>
      <c r="UHP136" s="277"/>
      <c r="UHQ136" s="277"/>
      <c r="UHR136" s="277"/>
      <c r="UHS136" s="277"/>
      <c r="UHT136" s="277"/>
      <c r="UHU136" s="277"/>
      <c r="UHV136" s="277"/>
      <c r="UHW136" s="277"/>
      <c r="UHX136" s="277"/>
      <c r="UHY136" s="277"/>
      <c r="UHZ136" s="277"/>
      <c r="UIA136" s="277"/>
      <c r="UIB136" s="277"/>
      <c r="UIC136" s="277"/>
      <c r="UID136" s="277"/>
      <c r="UIE136" s="277"/>
      <c r="UIF136" s="277"/>
      <c r="UIG136" s="277"/>
      <c r="UIH136" s="277"/>
      <c r="UII136" s="277"/>
      <c r="UIJ136" s="277"/>
      <c r="UIK136" s="277"/>
      <c r="UIL136" s="277"/>
      <c r="UIM136" s="277"/>
      <c r="UIN136" s="277"/>
      <c r="UIO136" s="277"/>
      <c r="UIP136" s="277"/>
      <c r="UIQ136" s="277"/>
      <c r="UIR136" s="277"/>
      <c r="UIS136" s="277"/>
      <c r="UIT136" s="277"/>
      <c r="UIU136" s="277"/>
      <c r="UIV136" s="277"/>
      <c r="UIW136" s="277"/>
      <c r="UIX136" s="277"/>
      <c r="UIY136" s="277"/>
      <c r="UIZ136" s="277"/>
      <c r="UJA136" s="277"/>
      <c r="UJB136" s="277"/>
      <c r="UJC136" s="277"/>
      <c r="UJD136" s="277"/>
      <c r="UJE136" s="277"/>
      <c r="UJF136" s="277"/>
      <c r="UJG136" s="277"/>
      <c r="UJH136" s="277"/>
      <c r="UJI136" s="277"/>
      <c r="UJJ136" s="277"/>
      <c r="UJK136" s="277"/>
      <c r="UJL136" s="277"/>
      <c r="UJM136" s="277"/>
      <c r="UJN136" s="277"/>
      <c r="UJO136" s="277"/>
      <c r="UJP136" s="277"/>
      <c r="UJQ136" s="277"/>
      <c r="UJR136" s="277"/>
      <c r="UJS136" s="277"/>
      <c r="UJT136" s="277"/>
      <c r="UJU136" s="277"/>
      <c r="UJV136" s="277"/>
      <c r="UJW136" s="277"/>
      <c r="UJX136" s="277"/>
      <c r="UJY136" s="277"/>
      <c r="UJZ136" s="277"/>
      <c r="UKA136" s="277"/>
      <c r="UKB136" s="277"/>
      <c r="UKC136" s="277"/>
      <c r="UKD136" s="277"/>
      <c r="UKE136" s="277"/>
      <c r="UKF136" s="277"/>
      <c r="UKG136" s="277"/>
      <c r="UKH136" s="277"/>
      <c r="UKI136" s="277"/>
      <c r="UKJ136" s="277"/>
      <c r="UKK136" s="277"/>
      <c r="UKL136" s="277"/>
      <c r="UKM136" s="277"/>
      <c r="UKN136" s="277"/>
      <c r="UKO136" s="277"/>
      <c r="UKP136" s="277"/>
      <c r="UKQ136" s="277"/>
      <c r="UKR136" s="277"/>
      <c r="UKS136" s="277"/>
      <c r="UKT136" s="277"/>
      <c r="UKU136" s="277"/>
      <c r="UKV136" s="277"/>
      <c r="UKW136" s="277"/>
      <c r="UKX136" s="277"/>
      <c r="UKY136" s="277"/>
      <c r="UKZ136" s="277"/>
      <c r="ULA136" s="277"/>
      <c r="ULB136" s="277"/>
      <c r="ULC136" s="277"/>
      <c r="ULD136" s="277"/>
      <c r="ULE136" s="277"/>
      <c r="ULF136" s="277"/>
      <c r="ULG136" s="277"/>
      <c r="ULH136" s="277"/>
      <c r="ULI136" s="277"/>
      <c r="ULJ136" s="277"/>
      <c r="ULK136" s="277"/>
      <c r="ULL136" s="277"/>
      <c r="ULM136" s="277"/>
      <c r="ULN136" s="277"/>
      <c r="ULO136" s="277"/>
      <c r="ULP136" s="277"/>
      <c r="ULQ136" s="277"/>
      <c r="ULR136" s="277"/>
      <c r="ULS136" s="277"/>
      <c r="ULT136" s="277"/>
      <c r="ULU136" s="277"/>
      <c r="ULV136" s="277"/>
      <c r="ULW136" s="277"/>
      <c r="ULX136" s="277"/>
      <c r="ULY136" s="277"/>
      <c r="ULZ136" s="277"/>
      <c r="UMA136" s="277"/>
      <c r="UMB136" s="277"/>
      <c r="UMC136" s="277"/>
      <c r="UMD136" s="277"/>
      <c r="UME136" s="277"/>
      <c r="UMF136" s="277"/>
      <c r="UMG136" s="277"/>
      <c r="UMH136" s="277"/>
      <c r="UMI136" s="277"/>
      <c r="UMJ136" s="277"/>
      <c r="UMK136" s="277"/>
      <c r="UML136" s="277"/>
      <c r="UMM136" s="277"/>
      <c r="UMN136" s="277"/>
      <c r="UMO136" s="277"/>
      <c r="UMP136" s="277"/>
      <c r="UMQ136" s="277"/>
      <c r="UMR136" s="277"/>
      <c r="UMS136" s="277"/>
      <c r="UMT136" s="277"/>
      <c r="UMU136" s="277"/>
      <c r="UMV136" s="277"/>
      <c r="UMW136" s="277"/>
      <c r="UMX136" s="277"/>
      <c r="UMY136" s="277"/>
      <c r="UMZ136" s="277"/>
      <c r="UNA136" s="277"/>
      <c r="UNB136" s="277"/>
      <c r="UNC136" s="277"/>
      <c r="UND136" s="277"/>
      <c r="UNE136" s="277"/>
      <c r="UNF136" s="277"/>
      <c r="UNG136" s="277"/>
      <c r="UNH136" s="277"/>
      <c r="UNI136" s="277"/>
      <c r="UNJ136" s="277"/>
      <c r="UNK136" s="277"/>
      <c r="UNL136" s="277"/>
      <c r="UNM136" s="277"/>
      <c r="UNN136" s="277"/>
      <c r="UNO136" s="277"/>
      <c r="UNP136" s="277"/>
      <c r="UNQ136" s="277"/>
      <c r="UNR136" s="277"/>
      <c r="UNS136" s="277"/>
      <c r="UNT136" s="277"/>
      <c r="UNU136" s="277"/>
      <c r="UNV136" s="277"/>
      <c r="UNW136" s="277"/>
      <c r="UNX136" s="277"/>
      <c r="UNY136" s="277"/>
      <c r="UNZ136" s="277"/>
      <c r="UOA136" s="277"/>
      <c r="UOB136" s="277"/>
      <c r="UOC136" s="277"/>
      <c r="UOD136" s="277"/>
      <c r="UOE136" s="277"/>
      <c r="UOF136" s="277"/>
      <c r="UOG136" s="277"/>
      <c r="UOH136" s="277"/>
      <c r="UOI136" s="277"/>
      <c r="UOJ136" s="277"/>
      <c r="UOK136" s="277"/>
      <c r="UOL136" s="277"/>
      <c r="UOM136" s="277"/>
      <c r="UON136" s="277"/>
      <c r="UOO136" s="277"/>
      <c r="UOP136" s="277"/>
      <c r="UOQ136" s="277"/>
      <c r="UOR136" s="277"/>
      <c r="UOS136" s="277"/>
      <c r="UOT136" s="277"/>
      <c r="UOU136" s="277"/>
      <c r="UOV136" s="277"/>
      <c r="UOW136" s="277"/>
      <c r="UOX136" s="277"/>
      <c r="UOY136" s="277"/>
      <c r="UOZ136" s="277"/>
      <c r="UPA136" s="277"/>
      <c r="UPB136" s="277"/>
      <c r="UPC136" s="277"/>
      <c r="UPD136" s="277"/>
      <c r="UPE136" s="277"/>
      <c r="UPF136" s="277"/>
      <c r="UPG136" s="277"/>
      <c r="UPH136" s="277"/>
      <c r="UPI136" s="277"/>
      <c r="UPJ136" s="277"/>
      <c r="UPK136" s="277"/>
      <c r="UPL136" s="277"/>
      <c r="UPM136" s="277"/>
      <c r="UPN136" s="277"/>
      <c r="UPO136" s="277"/>
      <c r="UPP136" s="277"/>
      <c r="UPQ136" s="277"/>
      <c r="UPR136" s="277"/>
      <c r="UPS136" s="277"/>
      <c r="UPT136" s="277"/>
      <c r="UPU136" s="277"/>
      <c r="UPV136" s="277"/>
      <c r="UPW136" s="277"/>
      <c r="UPX136" s="277"/>
      <c r="UPY136" s="277"/>
      <c r="UPZ136" s="277"/>
      <c r="UQA136" s="277"/>
      <c r="UQB136" s="277"/>
      <c r="UQC136" s="277"/>
      <c r="UQD136" s="277"/>
      <c r="UQE136" s="277"/>
      <c r="UQF136" s="277"/>
      <c r="UQG136" s="277"/>
      <c r="UQH136" s="277"/>
      <c r="UQI136" s="277"/>
      <c r="UQJ136" s="277"/>
      <c r="UQK136" s="277"/>
      <c r="UQL136" s="277"/>
      <c r="UQM136" s="277"/>
      <c r="UQN136" s="277"/>
      <c r="UQO136" s="277"/>
      <c r="UQP136" s="277"/>
      <c r="UQQ136" s="277"/>
      <c r="UQR136" s="277"/>
      <c r="UQS136" s="277"/>
      <c r="UQT136" s="277"/>
      <c r="UQU136" s="277"/>
      <c r="UQV136" s="277"/>
      <c r="UQW136" s="277"/>
      <c r="UQX136" s="277"/>
      <c r="UQY136" s="277"/>
      <c r="UQZ136" s="277"/>
      <c r="URA136" s="277"/>
      <c r="URB136" s="277"/>
      <c r="URC136" s="277"/>
      <c r="URD136" s="277"/>
      <c r="URE136" s="277"/>
      <c r="URF136" s="277"/>
      <c r="URG136" s="277"/>
      <c r="URH136" s="277"/>
      <c r="URI136" s="277"/>
      <c r="URJ136" s="277"/>
      <c r="URK136" s="277"/>
      <c r="URL136" s="277"/>
      <c r="URM136" s="277"/>
      <c r="URN136" s="277"/>
      <c r="URO136" s="277"/>
      <c r="URP136" s="277"/>
      <c r="URQ136" s="277"/>
      <c r="URR136" s="277"/>
      <c r="URS136" s="277"/>
      <c r="URT136" s="277"/>
      <c r="URU136" s="277"/>
      <c r="URV136" s="277"/>
      <c r="URW136" s="277"/>
      <c r="URX136" s="277"/>
      <c r="URY136" s="277"/>
      <c r="URZ136" s="277"/>
      <c r="USA136" s="277"/>
      <c r="USB136" s="277"/>
      <c r="USC136" s="277"/>
      <c r="USD136" s="277"/>
      <c r="USE136" s="277"/>
      <c r="USF136" s="277"/>
      <c r="USG136" s="277"/>
      <c r="USH136" s="277"/>
      <c r="USI136" s="277"/>
      <c r="USJ136" s="277"/>
      <c r="USK136" s="277"/>
      <c r="USL136" s="277"/>
      <c r="USM136" s="277"/>
      <c r="USN136" s="277"/>
      <c r="USO136" s="277"/>
      <c r="USP136" s="277"/>
      <c r="USQ136" s="277"/>
      <c r="USR136" s="277"/>
      <c r="USS136" s="277"/>
      <c r="UST136" s="277"/>
      <c r="USU136" s="277"/>
      <c r="USV136" s="277"/>
      <c r="USW136" s="277"/>
      <c r="USX136" s="277"/>
      <c r="USY136" s="277"/>
      <c r="USZ136" s="277"/>
      <c r="UTA136" s="277"/>
      <c r="UTB136" s="277"/>
      <c r="UTC136" s="277"/>
      <c r="UTD136" s="277"/>
      <c r="UTE136" s="277"/>
      <c r="UTF136" s="277"/>
      <c r="UTG136" s="277"/>
      <c r="UTH136" s="277"/>
      <c r="UTI136" s="277"/>
      <c r="UTJ136" s="277"/>
      <c r="UTK136" s="277"/>
      <c r="UTL136" s="277"/>
      <c r="UTM136" s="277"/>
      <c r="UTN136" s="277"/>
      <c r="UTO136" s="277"/>
      <c r="UTP136" s="277"/>
      <c r="UTQ136" s="277"/>
      <c r="UTR136" s="277"/>
      <c r="UTS136" s="277"/>
      <c r="UTT136" s="277"/>
      <c r="UTU136" s="277"/>
      <c r="UTV136" s="277"/>
      <c r="UTW136" s="277"/>
      <c r="UTX136" s="277"/>
      <c r="UTY136" s="277"/>
      <c r="UTZ136" s="277"/>
      <c r="UUA136" s="277"/>
      <c r="UUB136" s="277"/>
      <c r="UUC136" s="277"/>
      <c r="UUD136" s="277"/>
      <c r="UUE136" s="277"/>
      <c r="UUF136" s="277"/>
      <c r="UUG136" s="277"/>
      <c r="UUH136" s="277"/>
      <c r="UUI136" s="277"/>
      <c r="UUJ136" s="277"/>
      <c r="UUK136" s="277"/>
      <c r="UUL136" s="277"/>
      <c r="UUM136" s="277"/>
      <c r="UUN136" s="277"/>
      <c r="UUO136" s="277"/>
      <c r="UUP136" s="277"/>
      <c r="UUQ136" s="277"/>
      <c r="UUR136" s="277"/>
      <c r="UUS136" s="277"/>
      <c r="UUT136" s="277"/>
      <c r="UUU136" s="277"/>
      <c r="UUV136" s="277"/>
      <c r="UUW136" s="277"/>
      <c r="UUX136" s="277"/>
      <c r="UUY136" s="277"/>
      <c r="UUZ136" s="277"/>
      <c r="UVA136" s="277"/>
      <c r="UVB136" s="277"/>
      <c r="UVC136" s="277"/>
      <c r="UVD136" s="277"/>
      <c r="UVE136" s="277"/>
      <c r="UVF136" s="277"/>
      <c r="UVG136" s="277"/>
      <c r="UVH136" s="277"/>
      <c r="UVI136" s="277"/>
      <c r="UVJ136" s="277"/>
      <c r="UVK136" s="277"/>
      <c r="UVL136" s="277"/>
      <c r="UVM136" s="277"/>
      <c r="UVN136" s="277"/>
      <c r="UVO136" s="277"/>
      <c r="UVP136" s="277"/>
      <c r="UVQ136" s="277"/>
      <c r="UVR136" s="277"/>
      <c r="UVS136" s="277"/>
      <c r="UVT136" s="277"/>
      <c r="UVU136" s="277"/>
      <c r="UVV136" s="277"/>
      <c r="UVW136" s="277"/>
      <c r="UVX136" s="277"/>
      <c r="UVY136" s="277"/>
      <c r="UVZ136" s="277"/>
      <c r="UWA136" s="277"/>
      <c r="UWB136" s="277"/>
      <c r="UWC136" s="277"/>
      <c r="UWD136" s="277"/>
      <c r="UWE136" s="277"/>
      <c r="UWF136" s="277"/>
      <c r="UWG136" s="277"/>
      <c r="UWH136" s="277"/>
      <c r="UWI136" s="277"/>
      <c r="UWJ136" s="277"/>
      <c r="UWK136" s="277"/>
      <c r="UWL136" s="277"/>
      <c r="UWM136" s="277"/>
      <c r="UWN136" s="277"/>
      <c r="UWO136" s="277"/>
      <c r="UWP136" s="277"/>
      <c r="UWQ136" s="277"/>
      <c r="UWR136" s="277"/>
      <c r="UWS136" s="277"/>
      <c r="UWT136" s="277"/>
      <c r="UWU136" s="277"/>
      <c r="UWV136" s="277"/>
      <c r="UWW136" s="277"/>
      <c r="UWX136" s="277"/>
      <c r="UWY136" s="277"/>
      <c r="UWZ136" s="277"/>
      <c r="UXA136" s="277"/>
      <c r="UXB136" s="277"/>
      <c r="UXC136" s="277"/>
      <c r="UXD136" s="277"/>
      <c r="UXE136" s="277"/>
      <c r="UXF136" s="277"/>
      <c r="UXG136" s="277"/>
      <c r="UXH136" s="277"/>
      <c r="UXI136" s="277"/>
      <c r="UXJ136" s="277"/>
      <c r="UXK136" s="277"/>
      <c r="UXL136" s="277"/>
      <c r="UXM136" s="277"/>
      <c r="UXN136" s="277"/>
      <c r="UXO136" s="277"/>
      <c r="UXP136" s="277"/>
      <c r="UXQ136" s="277"/>
      <c r="UXR136" s="277"/>
      <c r="UXS136" s="277"/>
      <c r="UXT136" s="277"/>
      <c r="UXU136" s="277"/>
      <c r="UXV136" s="277"/>
      <c r="UXW136" s="277"/>
      <c r="UXX136" s="277"/>
      <c r="UXY136" s="277"/>
      <c r="UXZ136" s="277"/>
      <c r="UYA136" s="277"/>
      <c r="UYB136" s="277"/>
      <c r="UYC136" s="277"/>
      <c r="UYD136" s="277"/>
      <c r="UYE136" s="277"/>
      <c r="UYF136" s="277"/>
      <c r="UYG136" s="277"/>
      <c r="UYH136" s="277"/>
      <c r="UYI136" s="277"/>
      <c r="UYJ136" s="277"/>
      <c r="UYK136" s="277"/>
      <c r="UYL136" s="277"/>
      <c r="UYM136" s="277"/>
      <c r="UYN136" s="277"/>
      <c r="UYO136" s="277"/>
      <c r="UYP136" s="277"/>
      <c r="UYQ136" s="277"/>
      <c r="UYR136" s="277"/>
      <c r="UYS136" s="277"/>
      <c r="UYT136" s="277"/>
      <c r="UYU136" s="277"/>
      <c r="UYV136" s="277"/>
      <c r="UYW136" s="277"/>
      <c r="UYX136" s="277"/>
      <c r="UYY136" s="277"/>
      <c r="UYZ136" s="277"/>
      <c r="UZA136" s="277"/>
      <c r="UZB136" s="277"/>
      <c r="UZC136" s="277"/>
      <c r="UZD136" s="277"/>
      <c r="UZE136" s="277"/>
      <c r="UZF136" s="277"/>
      <c r="UZG136" s="277"/>
      <c r="UZH136" s="277"/>
      <c r="UZI136" s="277"/>
      <c r="UZJ136" s="277"/>
      <c r="UZK136" s="277"/>
      <c r="UZL136" s="277"/>
      <c r="UZM136" s="277"/>
      <c r="UZN136" s="277"/>
      <c r="UZO136" s="277"/>
      <c r="UZP136" s="277"/>
      <c r="UZQ136" s="277"/>
      <c r="UZR136" s="277"/>
      <c r="UZS136" s="277"/>
      <c r="UZT136" s="277"/>
      <c r="UZU136" s="277"/>
      <c r="UZV136" s="277"/>
      <c r="UZW136" s="277"/>
      <c r="UZX136" s="277"/>
      <c r="UZY136" s="277"/>
      <c r="UZZ136" s="277"/>
      <c r="VAA136" s="277"/>
      <c r="VAB136" s="277"/>
      <c r="VAC136" s="277"/>
      <c r="VAD136" s="277"/>
      <c r="VAE136" s="277"/>
      <c r="VAF136" s="277"/>
      <c r="VAG136" s="277"/>
      <c r="VAH136" s="277"/>
      <c r="VAI136" s="277"/>
      <c r="VAJ136" s="277"/>
      <c r="VAK136" s="277"/>
      <c r="VAL136" s="277"/>
      <c r="VAM136" s="277"/>
      <c r="VAN136" s="277"/>
      <c r="VAO136" s="277"/>
      <c r="VAP136" s="277"/>
      <c r="VAQ136" s="277"/>
      <c r="VAR136" s="277"/>
      <c r="VAS136" s="277"/>
      <c r="VAT136" s="277"/>
      <c r="VAU136" s="277"/>
      <c r="VAV136" s="277"/>
      <c r="VAW136" s="277"/>
      <c r="VAX136" s="277"/>
      <c r="VAY136" s="277"/>
      <c r="VAZ136" s="277"/>
      <c r="VBA136" s="277"/>
      <c r="VBB136" s="277"/>
      <c r="VBC136" s="277"/>
      <c r="VBD136" s="277"/>
      <c r="VBE136" s="277"/>
      <c r="VBF136" s="277"/>
      <c r="VBG136" s="277"/>
      <c r="VBH136" s="277"/>
      <c r="VBI136" s="277"/>
      <c r="VBJ136" s="277"/>
      <c r="VBK136" s="277"/>
      <c r="VBL136" s="277"/>
      <c r="VBM136" s="277"/>
      <c r="VBN136" s="277"/>
      <c r="VBO136" s="277"/>
      <c r="VBP136" s="277"/>
      <c r="VBQ136" s="277"/>
      <c r="VBR136" s="277"/>
      <c r="VBS136" s="277"/>
      <c r="VBT136" s="277"/>
      <c r="VBU136" s="277"/>
      <c r="VBV136" s="277"/>
      <c r="VBW136" s="277"/>
      <c r="VBX136" s="277"/>
      <c r="VBY136" s="277"/>
      <c r="VBZ136" s="277"/>
      <c r="VCA136" s="277"/>
      <c r="VCB136" s="277"/>
      <c r="VCC136" s="277"/>
      <c r="VCD136" s="277"/>
      <c r="VCE136" s="277"/>
      <c r="VCF136" s="277"/>
      <c r="VCG136" s="277"/>
      <c r="VCH136" s="277"/>
      <c r="VCI136" s="277"/>
      <c r="VCJ136" s="277"/>
      <c r="VCK136" s="277"/>
      <c r="VCL136" s="277"/>
      <c r="VCM136" s="277"/>
      <c r="VCN136" s="277"/>
      <c r="VCO136" s="277"/>
      <c r="VCP136" s="277"/>
      <c r="VCQ136" s="277"/>
      <c r="VCR136" s="277"/>
      <c r="VCS136" s="277"/>
      <c r="VCT136" s="277"/>
      <c r="VCU136" s="277"/>
      <c r="VCV136" s="277"/>
      <c r="VCW136" s="277"/>
      <c r="VCX136" s="277"/>
      <c r="VCY136" s="277"/>
      <c r="VCZ136" s="277"/>
      <c r="VDA136" s="277"/>
      <c r="VDB136" s="277"/>
      <c r="VDC136" s="277"/>
      <c r="VDD136" s="277"/>
      <c r="VDE136" s="277"/>
      <c r="VDF136" s="277"/>
      <c r="VDG136" s="277"/>
      <c r="VDH136" s="277"/>
      <c r="VDI136" s="277"/>
      <c r="VDJ136" s="277"/>
      <c r="VDK136" s="277"/>
      <c r="VDL136" s="277"/>
      <c r="VDM136" s="277"/>
      <c r="VDN136" s="277"/>
      <c r="VDO136" s="277"/>
      <c r="VDP136" s="277"/>
      <c r="VDQ136" s="277"/>
      <c r="VDR136" s="277"/>
      <c r="VDS136" s="277"/>
      <c r="VDT136" s="277"/>
      <c r="VDU136" s="277"/>
      <c r="VDV136" s="277"/>
      <c r="VDW136" s="277"/>
      <c r="VDX136" s="277"/>
      <c r="VDY136" s="277"/>
      <c r="VDZ136" s="277"/>
      <c r="VEA136" s="277"/>
      <c r="VEB136" s="277"/>
      <c r="VEC136" s="277"/>
      <c r="VED136" s="277"/>
      <c r="VEE136" s="277"/>
      <c r="VEF136" s="277"/>
      <c r="VEG136" s="277"/>
      <c r="VEH136" s="277"/>
      <c r="VEI136" s="277"/>
      <c r="VEJ136" s="277"/>
      <c r="VEK136" s="277"/>
      <c r="VEL136" s="277"/>
      <c r="VEM136" s="277"/>
      <c r="VEN136" s="277"/>
      <c r="VEO136" s="277"/>
      <c r="VEP136" s="277"/>
      <c r="VEQ136" s="277"/>
      <c r="VER136" s="277"/>
      <c r="VES136" s="277"/>
      <c r="VET136" s="277"/>
      <c r="VEU136" s="277"/>
      <c r="VEV136" s="277"/>
      <c r="VEW136" s="277"/>
      <c r="VEX136" s="277"/>
      <c r="VEY136" s="277"/>
      <c r="VEZ136" s="277"/>
      <c r="VFA136" s="277"/>
      <c r="VFB136" s="277"/>
      <c r="VFC136" s="277"/>
      <c r="VFD136" s="277"/>
      <c r="VFE136" s="277"/>
      <c r="VFF136" s="277"/>
      <c r="VFG136" s="277"/>
      <c r="VFH136" s="277"/>
      <c r="VFI136" s="277"/>
      <c r="VFJ136" s="277"/>
      <c r="VFK136" s="277"/>
      <c r="VFL136" s="277"/>
      <c r="VFM136" s="277"/>
      <c r="VFN136" s="277"/>
      <c r="VFO136" s="277"/>
      <c r="VFP136" s="277"/>
      <c r="VFQ136" s="277"/>
      <c r="VFR136" s="277"/>
      <c r="VFS136" s="277"/>
      <c r="VFT136" s="277"/>
      <c r="VFU136" s="277"/>
      <c r="VFV136" s="277"/>
      <c r="VFW136" s="277"/>
      <c r="VFX136" s="277"/>
      <c r="VFY136" s="277"/>
      <c r="VFZ136" s="277"/>
      <c r="VGA136" s="277"/>
      <c r="VGB136" s="277"/>
      <c r="VGC136" s="277"/>
      <c r="VGD136" s="277"/>
      <c r="VGE136" s="277"/>
      <c r="VGF136" s="277"/>
      <c r="VGG136" s="277"/>
      <c r="VGH136" s="277"/>
      <c r="VGI136" s="277"/>
      <c r="VGJ136" s="277"/>
      <c r="VGK136" s="277"/>
      <c r="VGL136" s="277"/>
      <c r="VGM136" s="277"/>
      <c r="VGN136" s="277"/>
      <c r="VGO136" s="277"/>
      <c r="VGP136" s="277"/>
      <c r="VGQ136" s="277"/>
      <c r="VGR136" s="277"/>
      <c r="VGS136" s="277"/>
      <c r="VGT136" s="277"/>
      <c r="VGU136" s="277"/>
      <c r="VGV136" s="277"/>
      <c r="VGW136" s="277"/>
      <c r="VGX136" s="277"/>
      <c r="VGY136" s="277"/>
      <c r="VGZ136" s="277"/>
      <c r="VHA136" s="277"/>
      <c r="VHB136" s="277"/>
      <c r="VHC136" s="277"/>
      <c r="VHD136" s="277"/>
      <c r="VHE136" s="277"/>
      <c r="VHF136" s="277"/>
      <c r="VHG136" s="277"/>
      <c r="VHH136" s="277"/>
      <c r="VHI136" s="277"/>
      <c r="VHJ136" s="277"/>
      <c r="VHK136" s="277"/>
      <c r="VHL136" s="277"/>
      <c r="VHM136" s="277"/>
      <c r="VHN136" s="277"/>
      <c r="VHO136" s="277"/>
      <c r="VHP136" s="277"/>
      <c r="VHQ136" s="277"/>
      <c r="VHR136" s="277"/>
      <c r="VHS136" s="277"/>
      <c r="VHT136" s="277"/>
      <c r="VHU136" s="277"/>
      <c r="VHV136" s="277"/>
      <c r="VHW136" s="277"/>
      <c r="VHX136" s="277"/>
      <c r="VHY136" s="277"/>
      <c r="VHZ136" s="277"/>
      <c r="VIA136" s="277"/>
      <c r="VIB136" s="277"/>
      <c r="VIC136" s="277"/>
      <c r="VID136" s="277"/>
      <c r="VIE136" s="277"/>
      <c r="VIF136" s="277"/>
      <c r="VIG136" s="277"/>
      <c r="VIH136" s="277"/>
      <c r="VII136" s="277"/>
      <c r="VIJ136" s="277"/>
      <c r="VIK136" s="277"/>
      <c r="VIL136" s="277"/>
      <c r="VIM136" s="277"/>
      <c r="VIN136" s="277"/>
      <c r="VIO136" s="277"/>
      <c r="VIP136" s="277"/>
      <c r="VIQ136" s="277"/>
      <c r="VIR136" s="277"/>
      <c r="VIS136" s="277"/>
      <c r="VIT136" s="277"/>
      <c r="VIU136" s="277"/>
      <c r="VIV136" s="277"/>
      <c r="VIW136" s="277"/>
      <c r="VIX136" s="277"/>
      <c r="VIY136" s="277"/>
      <c r="VIZ136" s="277"/>
      <c r="VJA136" s="277"/>
      <c r="VJB136" s="277"/>
      <c r="VJC136" s="277"/>
      <c r="VJD136" s="277"/>
      <c r="VJE136" s="277"/>
      <c r="VJF136" s="277"/>
      <c r="VJG136" s="277"/>
      <c r="VJH136" s="277"/>
      <c r="VJI136" s="277"/>
      <c r="VJJ136" s="277"/>
      <c r="VJK136" s="277"/>
      <c r="VJL136" s="277"/>
      <c r="VJM136" s="277"/>
      <c r="VJN136" s="277"/>
      <c r="VJO136" s="277"/>
      <c r="VJP136" s="277"/>
      <c r="VJQ136" s="277"/>
      <c r="VJR136" s="277"/>
      <c r="VJS136" s="277"/>
      <c r="VJT136" s="277"/>
      <c r="VJU136" s="277"/>
      <c r="VJV136" s="277"/>
      <c r="VJW136" s="277"/>
      <c r="VJX136" s="277"/>
      <c r="VJY136" s="277"/>
      <c r="VJZ136" s="277"/>
      <c r="VKA136" s="277"/>
      <c r="VKB136" s="277"/>
      <c r="VKC136" s="277"/>
      <c r="VKD136" s="277"/>
      <c r="VKE136" s="277"/>
      <c r="VKF136" s="277"/>
      <c r="VKG136" s="277"/>
      <c r="VKH136" s="277"/>
      <c r="VKI136" s="277"/>
      <c r="VKJ136" s="277"/>
      <c r="VKK136" s="277"/>
      <c r="VKL136" s="277"/>
      <c r="VKM136" s="277"/>
      <c r="VKN136" s="277"/>
      <c r="VKO136" s="277"/>
      <c r="VKP136" s="277"/>
      <c r="VKQ136" s="277"/>
      <c r="VKR136" s="277"/>
      <c r="VKS136" s="277"/>
      <c r="VKT136" s="277"/>
      <c r="VKU136" s="277"/>
      <c r="VKV136" s="277"/>
      <c r="VKW136" s="277"/>
      <c r="VKX136" s="277"/>
      <c r="VKY136" s="277"/>
      <c r="VKZ136" s="277"/>
      <c r="VLA136" s="277"/>
      <c r="VLB136" s="277"/>
      <c r="VLC136" s="277"/>
      <c r="VLD136" s="277"/>
      <c r="VLE136" s="277"/>
      <c r="VLF136" s="277"/>
      <c r="VLG136" s="277"/>
      <c r="VLH136" s="277"/>
      <c r="VLI136" s="277"/>
      <c r="VLJ136" s="277"/>
      <c r="VLK136" s="277"/>
      <c r="VLL136" s="277"/>
      <c r="VLM136" s="277"/>
      <c r="VLN136" s="277"/>
      <c r="VLO136" s="277"/>
      <c r="VLP136" s="277"/>
      <c r="VLQ136" s="277"/>
      <c r="VLR136" s="277"/>
      <c r="VLS136" s="277"/>
      <c r="VLT136" s="277"/>
      <c r="VLU136" s="277"/>
      <c r="VLV136" s="277"/>
      <c r="VLW136" s="277"/>
      <c r="VLX136" s="277"/>
      <c r="VLY136" s="277"/>
      <c r="VLZ136" s="277"/>
      <c r="VMA136" s="277"/>
      <c r="VMB136" s="277"/>
      <c r="VMC136" s="277"/>
      <c r="VMD136" s="277"/>
      <c r="VME136" s="277"/>
      <c r="VMF136" s="277"/>
      <c r="VMG136" s="277"/>
      <c r="VMH136" s="277"/>
      <c r="VMI136" s="277"/>
      <c r="VMJ136" s="277"/>
      <c r="VMK136" s="277"/>
      <c r="VML136" s="277"/>
      <c r="VMM136" s="277"/>
      <c r="VMN136" s="277"/>
      <c r="VMO136" s="277"/>
      <c r="VMP136" s="277"/>
      <c r="VMQ136" s="277"/>
      <c r="VMR136" s="277"/>
      <c r="VMS136" s="277"/>
      <c r="VMT136" s="277"/>
      <c r="VMU136" s="277"/>
      <c r="VMV136" s="277"/>
      <c r="VMW136" s="277"/>
      <c r="VMX136" s="277"/>
      <c r="VMY136" s="277"/>
      <c r="VMZ136" s="277"/>
      <c r="VNA136" s="277"/>
      <c r="VNB136" s="277"/>
      <c r="VNC136" s="277"/>
      <c r="VND136" s="277"/>
      <c r="VNE136" s="277"/>
      <c r="VNF136" s="277"/>
      <c r="VNG136" s="277"/>
      <c r="VNH136" s="277"/>
      <c r="VNI136" s="277"/>
      <c r="VNJ136" s="277"/>
      <c r="VNK136" s="277"/>
      <c r="VNL136" s="277"/>
      <c r="VNM136" s="277"/>
      <c r="VNN136" s="277"/>
      <c r="VNO136" s="277"/>
      <c r="VNP136" s="277"/>
      <c r="VNQ136" s="277"/>
      <c r="VNR136" s="277"/>
      <c r="VNS136" s="277"/>
      <c r="VNT136" s="277"/>
      <c r="VNU136" s="277"/>
      <c r="VNV136" s="277"/>
      <c r="VNW136" s="277"/>
      <c r="VNX136" s="277"/>
      <c r="VNY136" s="277"/>
      <c r="VNZ136" s="277"/>
      <c r="VOA136" s="277"/>
      <c r="VOB136" s="277"/>
      <c r="VOC136" s="277"/>
      <c r="VOD136" s="277"/>
      <c r="VOE136" s="277"/>
      <c r="VOF136" s="277"/>
      <c r="VOG136" s="277"/>
      <c r="VOH136" s="277"/>
      <c r="VOI136" s="277"/>
      <c r="VOJ136" s="277"/>
      <c r="VOK136" s="277"/>
      <c r="VOL136" s="277"/>
      <c r="VOM136" s="277"/>
      <c r="VON136" s="277"/>
      <c r="VOO136" s="277"/>
      <c r="VOP136" s="277"/>
      <c r="VOQ136" s="277"/>
      <c r="VOR136" s="277"/>
      <c r="VOS136" s="277"/>
      <c r="VOT136" s="277"/>
      <c r="VOU136" s="277"/>
      <c r="VOV136" s="277"/>
      <c r="VOW136" s="277"/>
      <c r="VOX136" s="277"/>
      <c r="VOY136" s="277"/>
      <c r="VOZ136" s="277"/>
      <c r="VPA136" s="277"/>
      <c r="VPB136" s="277"/>
      <c r="VPC136" s="277"/>
      <c r="VPD136" s="277"/>
      <c r="VPE136" s="277"/>
      <c r="VPF136" s="277"/>
      <c r="VPG136" s="277"/>
      <c r="VPH136" s="277"/>
      <c r="VPI136" s="277"/>
      <c r="VPJ136" s="277"/>
      <c r="VPK136" s="277"/>
      <c r="VPL136" s="277"/>
      <c r="VPM136" s="277"/>
      <c r="VPN136" s="277"/>
      <c r="VPO136" s="277"/>
      <c r="VPP136" s="277"/>
      <c r="VPQ136" s="277"/>
      <c r="VPR136" s="277"/>
      <c r="VPS136" s="277"/>
      <c r="VPT136" s="277"/>
      <c r="VPU136" s="277"/>
      <c r="VPV136" s="277"/>
      <c r="VPW136" s="277"/>
      <c r="VPX136" s="277"/>
      <c r="VPY136" s="277"/>
      <c r="VPZ136" s="277"/>
      <c r="VQA136" s="277"/>
      <c r="VQB136" s="277"/>
      <c r="VQC136" s="277"/>
      <c r="VQD136" s="277"/>
      <c r="VQE136" s="277"/>
      <c r="VQF136" s="277"/>
      <c r="VQG136" s="277"/>
      <c r="VQH136" s="277"/>
      <c r="VQI136" s="277"/>
      <c r="VQJ136" s="277"/>
      <c r="VQK136" s="277"/>
      <c r="VQL136" s="277"/>
      <c r="VQM136" s="277"/>
      <c r="VQN136" s="277"/>
      <c r="VQO136" s="277"/>
      <c r="VQP136" s="277"/>
      <c r="VQQ136" s="277"/>
      <c r="VQR136" s="277"/>
      <c r="VQS136" s="277"/>
      <c r="VQT136" s="277"/>
      <c r="VQU136" s="277"/>
      <c r="VQV136" s="277"/>
      <c r="VQW136" s="277"/>
      <c r="VQX136" s="277"/>
      <c r="VQY136" s="277"/>
      <c r="VQZ136" s="277"/>
      <c r="VRA136" s="277"/>
      <c r="VRB136" s="277"/>
      <c r="VRC136" s="277"/>
      <c r="VRD136" s="277"/>
      <c r="VRE136" s="277"/>
      <c r="VRF136" s="277"/>
      <c r="VRG136" s="277"/>
      <c r="VRH136" s="277"/>
      <c r="VRI136" s="277"/>
      <c r="VRJ136" s="277"/>
      <c r="VRK136" s="277"/>
      <c r="VRL136" s="277"/>
      <c r="VRM136" s="277"/>
      <c r="VRN136" s="277"/>
      <c r="VRO136" s="277"/>
      <c r="VRP136" s="277"/>
      <c r="VRQ136" s="277"/>
      <c r="VRR136" s="277"/>
      <c r="VRS136" s="277"/>
      <c r="VRT136" s="277"/>
      <c r="VRU136" s="277"/>
      <c r="VRV136" s="277"/>
      <c r="VRW136" s="277"/>
      <c r="VRX136" s="277"/>
      <c r="VRY136" s="277"/>
      <c r="VRZ136" s="277"/>
      <c r="VSA136" s="277"/>
      <c r="VSB136" s="277"/>
      <c r="VSC136" s="277"/>
      <c r="VSD136" s="277"/>
      <c r="VSE136" s="277"/>
      <c r="VSF136" s="277"/>
      <c r="VSG136" s="277"/>
      <c r="VSH136" s="277"/>
      <c r="VSI136" s="277"/>
      <c r="VSJ136" s="277"/>
      <c r="VSK136" s="277"/>
      <c r="VSL136" s="277"/>
      <c r="VSM136" s="277"/>
      <c r="VSN136" s="277"/>
      <c r="VSO136" s="277"/>
      <c r="VSP136" s="277"/>
      <c r="VSQ136" s="277"/>
      <c r="VSR136" s="277"/>
      <c r="VSS136" s="277"/>
      <c r="VST136" s="277"/>
      <c r="VSU136" s="277"/>
      <c r="VSV136" s="277"/>
      <c r="VSW136" s="277"/>
      <c r="VSX136" s="277"/>
      <c r="VSY136" s="277"/>
      <c r="VSZ136" s="277"/>
      <c r="VTA136" s="277"/>
      <c r="VTB136" s="277"/>
      <c r="VTC136" s="277"/>
      <c r="VTD136" s="277"/>
      <c r="VTE136" s="277"/>
      <c r="VTF136" s="277"/>
      <c r="VTG136" s="277"/>
      <c r="VTH136" s="277"/>
      <c r="VTI136" s="277"/>
      <c r="VTJ136" s="277"/>
      <c r="VTK136" s="277"/>
      <c r="VTL136" s="277"/>
      <c r="VTM136" s="277"/>
      <c r="VTN136" s="277"/>
      <c r="VTO136" s="277"/>
      <c r="VTP136" s="277"/>
      <c r="VTQ136" s="277"/>
      <c r="VTR136" s="277"/>
      <c r="VTS136" s="277"/>
      <c r="VTT136" s="277"/>
      <c r="VTU136" s="277"/>
      <c r="VTV136" s="277"/>
      <c r="VTW136" s="277"/>
      <c r="VTX136" s="277"/>
      <c r="VTY136" s="277"/>
      <c r="VTZ136" s="277"/>
      <c r="VUA136" s="277"/>
      <c r="VUB136" s="277"/>
      <c r="VUC136" s="277"/>
      <c r="VUD136" s="277"/>
      <c r="VUE136" s="277"/>
      <c r="VUF136" s="277"/>
      <c r="VUG136" s="277"/>
      <c r="VUH136" s="277"/>
      <c r="VUI136" s="277"/>
      <c r="VUJ136" s="277"/>
      <c r="VUK136" s="277"/>
      <c r="VUL136" s="277"/>
      <c r="VUM136" s="277"/>
      <c r="VUN136" s="277"/>
      <c r="VUO136" s="277"/>
      <c r="VUP136" s="277"/>
      <c r="VUQ136" s="277"/>
      <c r="VUR136" s="277"/>
      <c r="VUS136" s="277"/>
      <c r="VUT136" s="277"/>
      <c r="VUU136" s="277"/>
      <c r="VUV136" s="277"/>
      <c r="VUW136" s="277"/>
      <c r="VUX136" s="277"/>
      <c r="VUY136" s="277"/>
      <c r="VUZ136" s="277"/>
      <c r="VVA136" s="277"/>
      <c r="VVB136" s="277"/>
      <c r="VVC136" s="277"/>
      <c r="VVD136" s="277"/>
      <c r="VVE136" s="277"/>
      <c r="VVF136" s="277"/>
      <c r="VVG136" s="277"/>
      <c r="VVH136" s="277"/>
      <c r="VVI136" s="277"/>
      <c r="VVJ136" s="277"/>
      <c r="VVK136" s="277"/>
      <c r="VVL136" s="277"/>
      <c r="VVM136" s="277"/>
      <c r="VVN136" s="277"/>
      <c r="VVO136" s="277"/>
      <c r="VVP136" s="277"/>
      <c r="VVQ136" s="277"/>
      <c r="VVR136" s="277"/>
      <c r="VVS136" s="277"/>
      <c r="VVT136" s="277"/>
      <c r="VVU136" s="277"/>
      <c r="VVV136" s="277"/>
      <c r="VVW136" s="277"/>
      <c r="VVX136" s="277"/>
      <c r="VVY136" s="277"/>
      <c r="VVZ136" s="277"/>
      <c r="VWA136" s="277"/>
      <c r="VWB136" s="277"/>
      <c r="VWC136" s="277"/>
      <c r="VWD136" s="277"/>
      <c r="VWE136" s="277"/>
      <c r="VWF136" s="277"/>
      <c r="VWG136" s="277"/>
      <c r="VWH136" s="277"/>
      <c r="VWI136" s="277"/>
      <c r="VWJ136" s="277"/>
      <c r="VWK136" s="277"/>
      <c r="VWL136" s="277"/>
      <c r="VWM136" s="277"/>
      <c r="VWN136" s="277"/>
      <c r="VWO136" s="277"/>
      <c r="VWP136" s="277"/>
      <c r="VWQ136" s="277"/>
      <c r="VWR136" s="277"/>
      <c r="VWS136" s="277"/>
      <c r="VWT136" s="277"/>
      <c r="VWU136" s="277"/>
      <c r="VWV136" s="277"/>
      <c r="VWW136" s="277"/>
      <c r="VWX136" s="277"/>
      <c r="VWY136" s="277"/>
      <c r="VWZ136" s="277"/>
      <c r="VXA136" s="277"/>
      <c r="VXB136" s="277"/>
      <c r="VXC136" s="277"/>
      <c r="VXD136" s="277"/>
      <c r="VXE136" s="277"/>
      <c r="VXF136" s="277"/>
      <c r="VXG136" s="277"/>
      <c r="VXH136" s="277"/>
      <c r="VXI136" s="277"/>
      <c r="VXJ136" s="277"/>
      <c r="VXK136" s="277"/>
      <c r="VXL136" s="277"/>
      <c r="VXM136" s="277"/>
      <c r="VXN136" s="277"/>
      <c r="VXO136" s="277"/>
      <c r="VXP136" s="277"/>
      <c r="VXQ136" s="277"/>
      <c r="VXR136" s="277"/>
      <c r="VXS136" s="277"/>
      <c r="VXT136" s="277"/>
      <c r="VXU136" s="277"/>
      <c r="VXV136" s="277"/>
      <c r="VXW136" s="277"/>
      <c r="VXX136" s="277"/>
      <c r="VXY136" s="277"/>
      <c r="VXZ136" s="277"/>
      <c r="VYA136" s="277"/>
      <c r="VYB136" s="277"/>
      <c r="VYC136" s="277"/>
      <c r="VYD136" s="277"/>
      <c r="VYE136" s="277"/>
      <c r="VYF136" s="277"/>
      <c r="VYG136" s="277"/>
      <c r="VYH136" s="277"/>
      <c r="VYI136" s="277"/>
      <c r="VYJ136" s="277"/>
      <c r="VYK136" s="277"/>
      <c r="VYL136" s="277"/>
      <c r="VYM136" s="277"/>
      <c r="VYN136" s="277"/>
      <c r="VYO136" s="277"/>
      <c r="VYP136" s="277"/>
      <c r="VYQ136" s="277"/>
      <c r="VYR136" s="277"/>
      <c r="VYS136" s="277"/>
      <c r="VYT136" s="277"/>
      <c r="VYU136" s="277"/>
      <c r="VYV136" s="277"/>
      <c r="VYW136" s="277"/>
      <c r="VYX136" s="277"/>
      <c r="VYY136" s="277"/>
      <c r="VYZ136" s="277"/>
      <c r="VZA136" s="277"/>
      <c r="VZB136" s="277"/>
      <c r="VZC136" s="277"/>
      <c r="VZD136" s="277"/>
      <c r="VZE136" s="277"/>
      <c r="VZF136" s="277"/>
      <c r="VZG136" s="277"/>
      <c r="VZH136" s="277"/>
      <c r="VZI136" s="277"/>
      <c r="VZJ136" s="277"/>
      <c r="VZK136" s="277"/>
      <c r="VZL136" s="277"/>
      <c r="VZM136" s="277"/>
      <c r="VZN136" s="277"/>
      <c r="VZO136" s="277"/>
      <c r="VZP136" s="277"/>
      <c r="VZQ136" s="277"/>
      <c r="VZR136" s="277"/>
      <c r="VZS136" s="277"/>
      <c r="VZT136" s="277"/>
      <c r="VZU136" s="277"/>
      <c r="VZV136" s="277"/>
      <c r="VZW136" s="277"/>
      <c r="VZX136" s="277"/>
      <c r="VZY136" s="277"/>
      <c r="VZZ136" s="277"/>
      <c r="WAA136" s="277"/>
      <c r="WAB136" s="277"/>
      <c r="WAC136" s="277"/>
      <c r="WAD136" s="277"/>
      <c r="WAE136" s="277"/>
      <c r="WAF136" s="277"/>
      <c r="WAG136" s="277"/>
      <c r="WAH136" s="277"/>
      <c r="WAI136" s="277"/>
      <c r="WAJ136" s="277"/>
      <c r="WAK136" s="277"/>
      <c r="WAL136" s="277"/>
      <c r="WAM136" s="277"/>
      <c r="WAN136" s="277"/>
      <c r="WAO136" s="277"/>
      <c r="WAP136" s="277"/>
      <c r="WAQ136" s="277"/>
      <c r="WAR136" s="277"/>
      <c r="WAS136" s="277"/>
      <c r="WAT136" s="277"/>
      <c r="WAU136" s="277"/>
      <c r="WAV136" s="277"/>
      <c r="WAW136" s="277"/>
      <c r="WAX136" s="277"/>
      <c r="WAY136" s="277"/>
      <c r="WAZ136" s="277"/>
      <c r="WBA136" s="277"/>
      <c r="WBB136" s="277"/>
      <c r="WBC136" s="277"/>
      <c r="WBD136" s="277"/>
      <c r="WBE136" s="277"/>
      <c r="WBF136" s="277"/>
      <c r="WBG136" s="277"/>
      <c r="WBH136" s="277"/>
      <c r="WBI136" s="277"/>
      <c r="WBJ136" s="277"/>
      <c r="WBK136" s="277"/>
      <c r="WBL136" s="277"/>
      <c r="WBM136" s="277"/>
      <c r="WBN136" s="277"/>
      <c r="WBO136" s="277"/>
      <c r="WBP136" s="277"/>
      <c r="WBQ136" s="277"/>
      <c r="WBR136" s="277"/>
      <c r="WBS136" s="277"/>
      <c r="WBT136" s="277"/>
      <c r="WBU136" s="277"/>
      <c r="WBV136" s="277"/>
      <c r="WBW136" s="277"/>
      <c r="WBX136" s="277"/>
      <c r="WBY136" s="277"/>
      <c r="WBZ136" s="277"/>
      <c r="WCA136" s="277"/>
      <c r="WCB136" s="277"/>
      <c r="WCC136" s="277"/>
      <c r="WCD136" s="277"/>
      <c r="WCE136" s="277"/>
      <c r="WCF136" s="277"/>
      <c r="WCG136" s="277"/>
      <c r="WCH136" s="277"/>
      <c r="WCI136" s="277"/>
      <c r="WCJ136" s="277"/>
      <c r="WCK136" s="277"/>
      <c r="WCL136" s="277"/>
      <c r="WCM136" s="277"/>
      <c r="WCN136" s="277"/>
      <c r="WCO136" s="277"/>
      <c r="WCP136" s="277"/>
      <c r="WCQ136" s="277"/>
      <c r="WCR136" s="277"/>
      <c r="WCS136" s="277"/>
      <c r="WCT136" s="277"/>
      <c r="WCU136" s="277"/>
      <c r="WCV136" s="277"/>
      <c r="WCW136" s="277"/>
      <c r="WCX136" s="277"/>
      <c r="WCY136" s="277"/>
      <c r="WCZ136" s="277"/>
      <c r="WDA136" s="277"/>
      <c r="WDB136" s="277"/>
      <c r="WDC136" s="277"/>
      <c r="WDD136" s="277"/>
      <c r="WDE136" s="277"/>
      <c r="WDF136" s="277"/>
      <c r="WDG136" s="277"/>
      <c r="WDH136" s="277"/>
      <c r="WDI136" s="277"/>
      <c r="WDJ136" s="277"/>
      <c r="WDK136" s="277"/>
      <c r="WDL136" s="277"/>
      <c r="WDM136" s="277"/>
      <c r="WDN136" s="277"/>
      <c r="WDO136" s="277"/>
      <c r="WDP136" s="277"/>
      <c r="WDQ136" s="277"/>
      <c r="WDR136" s="277"/>
      <c r="WDS136" s="277"/>
      <c r="WDT136" s="277"/>
      <c r="WDU136" s="277"/>
      <c r="WDV136" s="277"/>
      <c r="WDW136" s="277"/>
      <c r="WDX136" s="277"/>
      <c r="WDY136" s="277"/>
      <c r="WDZ136" s="277"/>
      <c r="WEA136" s="277"/>
      <c r="WEB136" s="277"/>
      <c r="WEC136" s="277"/>
      <c r="WED136" s="277"/>
      <c r="WEE136" s="277"/>
      <c r="WEF136" s="277"/>
      <c r="WEG136" s="277"/>
      <c r="WEH136" s="277"/>
      <c r="WEI136" s="277"/>
      <c r="WEJ136" s="277"/>
      <c r="WEK136" s="277"/>
      <c r="WEL136" s="277"/>
      <c r="WEM136" s="277"/>
      <c r="WEN136" s="277"/>
      <c r="WEO136" s="277"/>
      <c r="WEP136" s="277"/>
      <c r="WEQ136" s="277"/>
      <c r="WER136" s="277"/>
      <c r="WES136" s="277"/>
      <c r="WET136" s="277"/>
      <c r="WEU136" s="277"/>
      <c r="WEV136" s="277"/>
      <c r="WEW136" s="277"/>
      <c r="WEX136" s="277"/>
      <c r="WEY136" s="277"/>
      <c r="WEZ136" s="277"/>
      <c r="WFA136" s="277"/>
      <c r="WFB136" s="277"/>
      <c r="WFC136" s="277"/>
      <c r="WFD136" s="277"/>
      <c r="WFE136" s="277"/>
      <c r="WFF136" s="277"/>
      <c r="WFG136" s="277"/>
      <c r="WFH136" s="277"/>
      <c r="WFI136" s="277"/>
      <c r="WFJ136" s="277"/>
      <c r="WFK136" s="277"/>
      <c r="WFL136" s="277"/>
      <c r="WFM136" s="277"/>
      <c r="WFN136" s="277"/>
      <c r="WFO136" s="277"/>
      <c r="WFP136" s="277"/>
      <c r="WFQ136" s="277"/>
      <c r="WFR136" s="277"/>
      <c r="WFS136" s="277"/>
      <c r="WFT136" s="277"/>
      <c r="WFU136" s="277"/>
      <c r="WFV136" s="277"/>
      <c r="WFW136" s="277"/>
      <c r="WFX136" s="277"/>
      <c r="WFY136" s="277"/>
      <c r="WFZ136" s="277"/>
      <c r="WGA136" s="277"/>
      <c r="WGB136" s="277"/>
      <c r="WGC136" s="277"/>
      <c r="WGD136" s="277"/>
      <c r="WGE136" s="277"/>
      <c r="WGF136" s="277"/>
      <c r="WGG136" s="277"/>
      <c r="WGH136" s="277"/>
      <c r="WGI136" s="277"/>
      <c r="WGJ136" s="277"/>
      <c r="WGK136" s="277"/>
      <c r="WGL136" s="277"/>
      <c r="WGM136" s="277"/>
      <c r="WGN136" s="277"/>
      <c r="WGO136" s="277"/>
      <c r="WGP136" s="277"/>
      <c r="WGQ136" s="277"/>
      <c r="WGR136" s="277"/>
      <c r="WGS136" s="277"/>
      <c r="WGT136" s="277"/>
      <c r="WGU136" s="277"/>
      <c r="WGV136" s="277"/>
      <c r="WGW136" s="277"/>
      <c r="WGX136" s="277"/>
      <c r="WGY136" s="277"/>
      <c r="WGZ136" s="277"/>
      <c r="WHA136" s="277"/>
      <c r="WHB136" s="277"/>
      <c r="WHC136" s="277"/>
      <c r="WHD136" s="277"/>
      <c r="WHE136" s="277"/>
      <c r="WHF136" s="277"/>
      <c r="WHG136" s="277"/>
      <c r="WHH136" s="277"/>
      <c r="WHI136" s="277"/>
      <c r="WHJ136" s="277"/>
      <c r="WHK136" s="277"/>
      <c r="WHL136" s="277"/>
      <c r="WHM136" s="277"/>
      <c r="WHN136" s="277"/>
      <c r="WHO136" s="277"/>
      <c r="WHP136" s="277"/>
      <c r="WHQ136" s="277"/>
      <c r="WHR136" s="277"/>
      <c r="WHS136" s="277"/>
      <c r="WHT136" s="277"/>
      <c r="WHU136" s="277"/>
      <c r="WHV136" s="277"/>
      <c r="WHW136" s="277"/>
      <c r="WHX136" s="277"/>
      <c r="WHY136" s="277"/>
      <c r="WHZ136" s="277"/>
      <c r="WIA136" s="277"/>
      <c r="WIB136" s="277"/>
      <c r="WIC136" s="277"/>
      <c r="WID136" s="277"/>
      <c r="WIE136" s="277"/>
      <c r="WIF136" s="277"/>
      <c r="WIG136" s="277"/>
      <c r="WIH136" s="277"/>
      <c r="WII136" s="277"/>
      <c r="WIJ136" s="277"/>
      <c r="WIK136" s="277"/>
      <c r="WIL136" s="277"/>
      <c r="WIM136" s="277"/>
      <c r="WIN136" s="277"/>
      <c r="WIO136" s="277"/>
      <c r="WIP136" s="277"/>
      <c r="WIQ136" s="277"/>
      <c r="WIR136" s="277"/>
      <c r="WIS136" s="277"/>
      <c r="WIT136" s="277"/>
      <c r="WIU136" s="277"/>
      <c r="WIV136" s="277"/>
      <c r="WIW136" s="277"/>
      <c r="WIX136" s="277"/>
      <c r="WIY136" s="277"/>
      <c r="WIZ136" s="277"/>
      <c r="WJA136" s="277"/>
      <c r="WJB136" s="277"/>
      <c r="WJC136" s="277"/>
      <c r="WJD136" s="277"/>
      <c r="WJE136" s="277"/>
      <c r="WJF136" s="277"/>
      <c r="WJG136" s="277"/>
      <c r="WJH136" s="277"/>
      <c r="WJI136" s="277"/>
      <c r="WJJ136" s="277"/>
      <c r="WJK136" s="277"/>
      <c r="WJL136" s="277"/>
      <c r="WJM136" s="277"/>
      <c r="WJN136" s="277"/>
      <c r="WJO136" s="277"/>
      <c r="WJP136" s="277"/>
      <c r="WJQ136" s="277"/>
      <c r="WJR136" s="277"/>
      <c r="WJS136" s="277"/>
      <c r="WJT136" s="277"/>
      <c r="WJU136" s="277"/>
      <c r="WJV136" s="277"/>
      <c r="WJW136" s="277"/>
      <c r="WJX136" s="277"/>
      <c r="WJY136" s="277"/>
      <c r="WJZ136" s="277"/>
      <c r="WKA136" s="277"/>
      <c r="WKB136" s="277"/>
      <c r="WKC136" s="277"/>
      <c r="WKD136" s="277"/>
      <c r="WKE136" s="277"/>
      <c r="WKF136" s="277"/>
      <c r="WKG136" s="277"/>
      <c r="WKH136" s="277"/>
      <c r="WKI136" s="277"/>
      <c r="WKJ136" s="277"/>
      <c r="WKK136" s="277"/>
      <c r="WKL136" s="277"/>
      <c r="WKM136" s="277"/>
      <c r="WKN136" s="277"/>
      <c r="WKO136" s="277"/>
      <c r="WKP136" s="277"/>
      <c r="WKQ136" s="277"/>
      <c r="WKR136" s="277"/>
      <c r="WKS136" s="277"/>
      <c r="WKT136" s="277"/>
      <c r="WKU136" s="277"/>
      <c r="WKV136" s="277"/>
      <c r="WKW136" s="277"/>
      <c r="WKX136" s="277"/>
      <c r="WKY136" s="277"/>
      <c r="WKZ136" s="277"/>
      <c r="WLA136" s="277"/>
      <c r="WLB136" s="277"/>
      <c r="WLC136" s="277"/>
      <c r="WLD136" s="277"/>
      <c r="WLE136" s="277"/>
      <c r="WLF136" s="277"/>
      <c r="WLG136" s="277"/>
      <c r="WLH136" s="277"/>
      <c r="WLI136" s="277"/>
      <c r="WLJ136" s="277"/>
      <c r="WLK136" s="277"/>
      <c r="WLL136" s="277"/>
      <c r="WLM136" s="277"/>
      <c r="WLN136" s="277"/>
      <c r="WLO136" s="277"/>
      <c r="WLP136" s="277"/>
      <c r="WLQ136" s="277"/>
      <c r="WLR136" s="277"/>
      <c r="WLS136" s="277"/>
      <c r="WLT136" s="277"/>
      <c r="WLU136" s="277"/>
      <c r="WLV136" s="277"/>
      <c r="WLW136" s="277"/>
      <c r="WLX136" s="277"/>
      <c r="WLY136" s="277"/>
      <c r="WLZ136" s="277"/>
      <c r="WMA136" s="277"/>
      <c r="WMB136" s="277"/>
      <c r="WMC136" s="277"/>
      <c r="WMD136" s="277"/>
      <c r="WME136" s="277"/>
      <c r="WMF136" s="277"/>
      <c r="WMG136" s="277"/>
      <c r="WMH136" s="277"/>
      <c r="WMI136" s="277"/>
      <c r="WMJ136" s="277"/>
      <c r="WMK136" s="277"/>
      <c r="WML136" s="277"/>
      <c r="WMM136" s="277"/>
      <c r="WMN136" s="277"/>
      <c r="WMO136" s="277"/>
      <c r="WMP136" s="277"/>
      <c r="WMQ136" s="277"/>
      <c r="WMR136" s="277"/>
      <c r="WMS136" s="277"/>
      <c r="WMT136" s="277"/>
      <c r="WMU136" s="277"/>
      <c r="WMV136" s="277"/>
      <c r="WMW136" s="277"/>
      <c r="WMX136" s="277"/>
      <c r="WMY136" s="277"/>
      <c r="WMZ136" s="277"/>
      <c r="WNA136" s="277"/>
      <c r="WNB136" s="277"/>
      <c r="WNC136" s="277"/>
      <c r="WND136" s="277"/>
      <c r="WNE136" s="277"/>
      <c r="WNF136" s="277"/>
      <c r="WNG136" s="277"/>
      <c r="WNH136" s="277"/>
      <c r="WNI136" s="277"/>
      <c r="WNJ136" s="277"/>
      <c r="WNK136" s="277"/>
      <c r="WNL136" s="277"/>
      <c r="WNM136" s="277"/>
      <c r="WNN136" s="277"/>
      <c r="WNO136" s="277"/>
      <c r="WNP136" s="277"/>
      <c r="WNQ136" s="277"/>
      <c r="WNR136" s="277"/>
      <c r="WNS136" s="277"/>
      <c r="WNT136" s="277"/>
      <c r="WNU136" s="277"/>
      <c r="WNV136" s="277"/>
      <c r="WNW136" s="277"/>
      <c r="WNX136" s="277"/>
      <c r="WNY136" s="277"/>
      <c r="WNZ136" s="277"/>
      <c r="WOA136" s="277"/>
      <c r="WOB136" s="277"/>
      <c r="WOC136" s="277"/>
      <c r="WOD136" s="277"/>
      <c r="WOE136" s="277"/>
      <c r="WOF136" s="277"/>
      <c r="WOG136" s="277"/>
      <c r="WOH136" s="277"/>
      <c r="WOI136" s="277"/>
      <c r="WOJ136" s="277"/>
      <c r="WOK136" s="277"/>
      <c r="WOL136" s="277"/>
      <c r="WOM136" s="277"/>
      <c r="WON136" s="277"/>
      <c r="WOO136" s="277"/>
      <c r="WOP136" s="277"/>
      <c r="WOQ136" s="277"/>
      <c r="WOR136" s="277"/>
      <c r="WOS136" s="277"/>
      <c r="WOT136" s="277"/>
      <c r="WOU136" s="277"/>
      <c r="WOV136" s="277"/>
      <c r="WOW136" s="277"/>
      <c r="WOX136" s="277"/>
      <c r="WOY136" s="277"/>
      <c r="WOZ136" s="277"/>
      <c r="WPA136" s="277"/>
      <c r="WPB136" s="277"/>
      <c r="WPC136" s="277"/>
      <c r="WPD136" s="277"/>
      <c r="WPE136" s="277"/>
      <c r="WPF136" s="277"/>
      <c r="WPG136" s="277"/>
      <c r="WPH136" s="277"/>
      <c r="WPI136" s="277"/>
      <c r="WPJ136" s="277"/>
      <c r="WPK136" s="277"/>
      <c r="WPL136" s="277"/>
      <c r="WPM136" s="277"/>
      <c r="WPN136" s="277"/>
      <c r="WPO136" s="277"/>
      <c r="WPP136" s="277"/>
      <c r="WPQ136" s="277"/>
      <c r="WPR136" s="277"/>
      <c r="WPS136" s="277"/>
      <c r="WPT136" s="277"/>
      <c r="WPU136" s="277"/>
      <c r="WPV136" s="277"/>
      <c r="WPW136" s="277"/>
      <c r="WPX136" s="277"/>
      <c r="WPY136" s="277"/>
      <c r="WPZ136" s="277"/>
      <c r="WQA136" s="277"/>
      <c r="WQB136" s="277"/>
      <c r="WQC136" s="277"/>
      <c r="WQD136" s="277"/>
      <c r="WQE136" s="277"/>
      <c r="WQF136" s="277"/>
      <c r="WQG136" s="277"/>
      <c r="WQH136" s="277"/>
      <c r="WQI136" s="277"/>
      <c r="WQJ136" s="277"/>
      <c r="WQK136" s="277"/>
      <c r="WQL136" s="277"/>
      <c r="WQM136" s="277"/>
      <c r="WQN136" s="277"/>
      <c r="WQO136" s="277"/>
      <c r="WQP136" s="277"/>
      <c r="WQQ136" s="277"/>
      <c r="WQR136" s="277"/>
      <c r="WQS136" s="277"/>
      <c r="WQT136" s="277"/>
      <c r="WQU136" s="277"/>
      <c r="WQV136" s="277"/>
      <c r="WQW136" s="277"/>
      <c r="WQX136" s="277"/>
      <c r="WQY136" s="277"/>
      <c r="WQZ136" s="277"/>
      <c r="WRA136" s="277"/>
      <c r="WRB136" s="277"/>
      <c r="WRC136" s="277"/>
      <c r="WRD136" s="277"/>
      <c r="WRE136" s="277"/>
      <c r="WRF136" s="277"/>
      <c r="WRG136" s="277"/>
      <c r="WRH136" s="277"/>
      <c r="WRI136" s="277"/>
      <c r="WRJ136" s="277"/>
      <c r="WRK136" s="277"/>
      <c r="WRL136" s="277"/>
      <c r="WRM136" s="277"/>
      <c r="WRN136" s="277"/>
      <c r="WRO136" s="277"/>
      <c r="WRP136" s="277"/>
      <c r="WRQ136" s="277"/>
      <c r="WRR136" s="277"/>
      <c r="WRS136" s="277"/>
      <c r="WRT136" s="277"/>
      <c r="WRU136" s="277"/>
      <c r="WRV136" s="277"/>
      <c r="WRW136" s="277"/>
      <c r="WRX136" s="277"/>
      <c r="WRY136" s="277"/>
      <c r="WRZ136" s="277"/>
      <c r="WSA136" s="277"/>
      <c r="WSB136" s="277"/>
      <c r="WSC136" s="277"/>
      <c r="WSD136" s="277"/>
      <c r="WSE136" s="277"/>
      <c r="WSF136" s="277"/>
      <c r="WSG136" s="277"/>
      <c r="WSH136" s="277"/>
      <c r="WSI136" s="277"/>
      <c r="WSJ136" s="277"/>
      <c r="WSK136" s="277"/>
      <c r="WSL136" s="277"/>
      <c r="WSM136" s="277"/>
      <c r="WSN136" s="277"/>
      <c r="WSO136" s="277"/>
      <c r="WSP136" s="277"/>
      <c r="WSQ136" s="277"/>
      <c r="WSR136" s="277"/>
      <c r="WSS136" s="277"/>
      <c r="WST136" s="277"/>
      <c r="WSU136" s="277"/>
      <c r="WSV136" s="277"/>
      <c r="WSW136" s="277"/>
      <c r="WSX136" s="277"/>
      <c r="WSY136" s="277"/>
      <c r="WSZ136" s="277"/>
      <c r="WTA136" s="277"/>
      <c r="WTB136" s="277"/>
      <c r="WTC136" s="277"/>
      <c r="WTD136" s="277"/>
      <c r="WTE136" s="277"/>
      <c r="WTF136" s="277"/>
      <c r="WTG136" s="277"/>
      <c r="WTH136" s="277"/>
      <c r="WTI136" s="277"/>
      <c r="WTJ136" s="277"/>
      <c r="WTK136" s="277"/>
      <c r="WTL136" s="277"/>
      <c r="WTM136" s="277"/>
      <c r="WTN136" s="277"/>
      <c r="WTO136" s="277"/>
      <c r="WTP136" s="277"/>
      <c r="WTQ136" s="277"/>
      <c r="WTR136" s="277"/>
      <c r="WTS136" s="277"/>
      <c r="WTT136" s="277"/>
      <c r="WTU136" s="277"/>
      <c r="WTV136" s="277"/>
      <c r="WTW136" s="277"/>
      <c r="WTX136" s="277"/>
      <c r="WTY136" s="277"/>
      <c r="WTZ136" s="277"/>
      <c r="WUA136" s="277"/>
      <c r="WUB136" s="277"/>
      <c r="WUC136" s="277"/>
      <c r="WUD136" s="277"/>
      <c r="WUE136" s="277"/>
      <c r="WUF136" s="277"/>
      <c r="WUG136" s="277"/>
      <c r="WUH136" s="277"/>
      <c r="WUI136" s="277"/>
      <c r="WUJ136" s="277"/>
      <c r="WUK136" s="277"/>
      <c r="WUL136" s="277"/>
      <c r="WUM136" s="277"/>
      <c r="WUN136" s="277"/>
      <c r="WUO136" s="277"/>
      <c r="WUP136" s="277"/>
      <c r="WUQ136" s="277"/>
      <c r="WUR136" s="277"/>
      <c r="WUS136" s="277"/>
      <c r="WUT136" s="277"/>
      <c r="WUU136" s="277"/>
      <c r="WUV136" s="277"/>
      <c r="WUW136" s="277"/>
      <c r="WUX136" s="277"/>
      <c r="WUY136" s="277"/>
      <c r="WUZ136" s="277"/>
      <c r="WVA136" s="277"/>
      <c r="WVB136" s="277"/>
      <c r="WVC136" s="277"/>
      <c r="WVD136" s="277"/>
      <c r="WVE136" s="277"/>
      <c r="WVF136" s="277"/>
      <c r="WVG136" s="277"/>
      <c r="WVH136" s="277"/>
      <c r="WVI136" s="277"/>
      <c r="WVJ136" s="277"/>
      <c r="WVK136" s="277"/>
      <c r="WVL136" s="277"/>
      <c r="WVM136" s="277"/>
      <c r="WVN136" s="277"/>
      <c r="WVO136" s="277"/>
      <c r="WVP136" s="277"/>
      <c r="WVQ136" s="277"/>
      <c r="WVR136" s="277"/>
      <c r="WVS136" s="277"/>
      <c r="WVT136" s="277"/>
      <c r="WVU136" s="277"/>
      <c r="WVV136" s="277"/>
      <c r="WVW136" s="277"/>
      <c r="WVX136" s="277"/>
      <c r="WVY136" s="277"/>
      <c r="WVZ136" s="277"/>
      <c r="WWA136" s="277"/>
      <c r="WWB136" s="277"/>
      <c r="WWC136" s="277"/>
      <c r="WWD136" s="277"/>
      <c r="WWE136" s="277"/>
      <c r="WWF136" s="277"/>
      <c r="WWG136" s="277"/>
      <c r="WWH136" s="277"/>
      <c r="WWI136" s="277"/>
      <c r="WWJ136" s="277"/>
      <c r="WWK136" s="277"/>
      <c r="WWL136" s="277"/>
      <c r="WWM136" s="277"/>
      <c r="WWN136" s="277"/>
      <c r="WWO136" s="277"/>
      <c r="WWP136" s="277"/>
      <c r="WWQ136" s="277"/>
      <c r="WWR136" s="277"/>
      <c r="WWS136" s="277"/>
      <c r="WWT136" s="277"/>
      <c r="WWU136" s="277"/>
      <c r="WWV136" s="277"/>
      <c r="WWW136" s="277"/>
      <c r="WWX136" s="277"/>
      <c r="WWY136" s="277"/>
      <c r="WWZ136" s="277"/>
      <c r="WXA136" s="277"/>
      <c r="WXB136" s="277"/>
      <c r="WXC136" s="277"/>
      <c r="WXD136" s="277"/>
      <c r="WXE136" s="277"/>
      <c r="WXF136" s="277"/>
      <c r="WXG136" s="277"/>
      <c r="WXH136" s="277"/>
      <c r="WXI136" s="277"/>
      <c r="WXJ136" s="277"/>
      <c r="WXK136" s="277"/>
      <c r="WXL136" s="277"/>
      <c r="WXM136" s="277"/>
      <c r="WXN136" s="277"/>
      <c r="WXO136" s="277"/>
      <c r="WXP136" s="277"/>
      <c r="WXQ136" s="277"/>
      <c r="WXR136" s="277"/>
      <c r="WXS136" s="277"/>
      <c r="WXT136" s="277"/>
      <c r="WXU136" s="277"/>
      <c r="WXV136" s="277"/>
      <c r="WXW136" s="277"/>
      <c r="WXX136" s="277"/>
      <c r="WXY136" s="277"/>
      <c r="WXZ136" s="277"/>
      <c r="WYA136" s="277"/>
      <c r="WYB136" s="277"/>
      <c r="WYC136" s="277"/>
      <c r="WYD136" s="277"/>
      <c r="WYE136" s="277"/>
      <c r="WYF136" s="277"/>
      <c r="WYG136" s="277"/>
      <c r="WYH136" s="277"/>
      <c r="WYI136" s="277"/>
      <c r="WYJ136" s="277"/>
      <c r="WYK136" s="277"/>
      <c r="WYL136" s="277"/>
      <c r="WYM136" s="277"/>
      <c r="WYN136" s="277"/>
      <c r="WYO136" s="277"/>
      <c r="WYP136" s="277"/>
      <c r="WYQ136" s="277"/>
      <c r="WYR136" s="277"/>
      <c r="WYS136" s="277"/>
      <c r="WYT136" s="277"/>
      <c r="WYU136" s="277"/>
      <c r="WYV136" s="277"/>
      <c r="WYW136" s="277"/>
      <c r="WYX136" s="277"/>
      <c r="WYY136" s="277"/>
      <c r="WYZ136" s="277"/>
      <c r="WZA136" s="277"/>
      <c r="WZB136" s="277"/>
      <c r="WZC136" s="277"/>
      <c r="WZD136" s="277"/>
      <c r="WZE136" s="277"/>
      <c r="WZF136" s="277"/>
      <c r="WZG136" s="277"/>
      <c r="WZH136" s="277"/>
      <c r="WZI136" s="277"/>
      <c r="WZJ136" s="277"/>
      <c r="WZK136" s="277"/>
      <c r="WZL136" s="277"/>
      <c r="WZM136" s="277"/>
      <c r="WZN136" s="277"/>
      <c r="WZO136" s="277"/>
      <c r="WZP136" s="277"/>
      <c r="WZQ136" s="277"/>
      <c r="WZR136" s="277"/>
      <c r="WZS136" s="277"/>
      <c r="WZT136" s="277"/>
      <c r="WZU136" s="277"/>
      <c r="WZV136" s="277"/>
      <c r="WZW136" s="277"/>
      <c r="WZX136" s="277"/>
      <c r="WZY136" s="277"/>
      <c r="WZZ136" s="277"/>
      <c r="XAA136" s="277"/>
      <c r="XAB136" s="277"/>
      <c r="XAC136" s="277"/>
      <c r="XAD136" s="277"/>
      <c r="XAE136" s="277"/>
      <c r="XAF136" s="277"/>
      <c r="XAG136" s="277"/>
      <c r="XAH136" s="277"/>
      <c r="XAI136" s="277"/>
      <c r="XAJ136" s="277"/>
      <c r="XAK136" s="277"/>
      <c r="XAL136" s="277"/>
      <c r="XAM136" s="277"/>
      <c r="XAN136" s="277"/>
      <c r="XAO136" s="277"/>
      <c r="XAP136" s="277"/>
      <c r="XAQ136" s="277"/>
      <c r="XAR136" s="277"/>
      <c r="XAS136" s="277"/>
      <c r="XAT136" s="277"/>
      <c r="XAU136" s="277"/>
      <c r="XAV136" s="277"/>
      <c r="XAW136" s="277"/>
      <c r="XAX136" s="277"/>
      <c r="XAY136" s="277"/>
      <c r="XAZ136" s="277"/>
      <c r="XBA136" s="277"/>
      <c r="XBB136" s="277"/>
      <c r="XBC136" s="277"/>
      <c r="XBD136" s="277"/>
      <c r="XBE136" s="277"/>
      <c r="XBF136" s="277"/>
      <c r="XBG136" s="277"/>
      <c r="XBH136" s="277"/>
      <c r="XBI136" s="277"/>
      <c r="XBJ136" s="277"/>
      <c r="XBK136" s="277"/>
      <c r="XBL136" s="277"/>
      <c r="XBM136" s="277"/>
      <c r="XBN136" s="277"/>
      <c r="XBO136" s="277"/>
      <c r="XBP136" s="277"/>
      <c r="XBQ136" s="277"/>
      <c r="XBR136" s="277"/>
      <c r="XBS136" s="277"/>
      <c r="XBT136" s="277"/>
      <c r="XBU136" s="277"/>
      <c r="XBV136" s="277"/>
      <c r="XBW136" s="277"/>
      <c r="XBX136" s="277"/>
      <c r="XBY136" s="277"/>
      <c r="XBZ136" s="277"/>
      <c r="XCA136" s="277"/>
      <c r="XCB136" s="277"/>
      <c r="XCC136" s="277"/>
      <c r="XCD136" s="277"/>
      <c r="XCE136" s="277"/>
      <c r="XCF136" s="277"/>
      <c r="XCG136" s="277"/>
      <c r="XCH136" s="277"/>
      <c r="XCI136" s="277"/>
      <c r="XCJ136" s="277"/>
      <c r="XCK136" s="277"/>
      <c r="XCL136" s="277"/>
      <c r="XCM136" s="277"/>
      <c r="XCN136" s="277"/>
      <c r="XCO136" s="277"/>
      <c r="XCP136" s="277"/>
      <c r="XCQ136" s="277"/>
      <c r="XCR136" s="277"/>
      <c r="XCS136" s="277"/>
      <c r="XCT136" s="277"/>
      <c r="XCU136" s="277"/>
      <c r="XCV136" s="277"/>
      <c r="XCW136" s="277"/>
      <c r="XCX136" s="277"/>
      <c r="XCY136" s="277"/>
      <c r="XCZ136" s="277"/>
      <c r="XDA136" s="277"/>
      <c r="XDB136" s="277"/>
      <c r="XDC136" s="277"/>
      <c r="XDD136" s="277"/>
      <c r="XDE136" s="277"/>
      <c r="XDF136" s="277"/>
      <c r="XDG136" s="277"/>
      <c r="XDH136" s="277"/>
      <c r="XDI136" s="277"/>
      <c r="XDJ136" s="277"/>
      <c r="XDK136" s="277"/>
      <c r="XDL136" s="277"/>
      <c r="XDM136" s="277"/>
      <c r="XDN136" s="277"/>
      <c r="XDO136" s="277"/>
      <c r="XDP136" s="277"/>
      <c r="XDQ136" s="277"/>
      <c r="XDR136" s="277"/>
      <c r="XDS136" s="277"/>
      <c r="XDT136" s="277"/>
      <c r="XDU136" s="277"/>
      <c r="XDV136" s="277"/>
      <c r="XDW136" s="277"/>
      <c r="XDX136" s="277"/>
      <c r="XDY136" s="277"/>
      <c r="XDZ136" s="277"/>
    </row>
    <row r="137" spans="2:16359">
      <c r="C137" s="318" t="s">
        <v>256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H137" s="277"/>
      <c r="AI137" s="277"/>
      <c r="AJ137" s="277"/>
      <c r="AK137" s="277"/>
      <c r="AL137" s="277"/>
      <c r="AM137" s="277"/>
      <c r="AN137" s="277"/>
      <c r="AO137" s="277"/>
      <c r="AP137" s="277"/>
      <c r="AQ137" s="277"/>
      <c r="AR137" s="277"/>
      <c r="AS137" s="277"/>
      <c r="AT137" s="277"/>
      <c r="AU137" s="277"/>
      <c r="AV137" s="277"/>
      <c r="AW137" s="277"/>
      <c r="AX137" s="277"/>
      <c r="AY137" s="277"/>
      <c r="AZ137" s="277"/>
      <c r="BA137" s="277"/>
      <c r="BB137" s="277"/>
      <c r="BC137" s="277"/>
      <c r="BD137" s="277"/>
      <c r="BE137" s="277"/>
      <c r="BF137" s="277"/>
      <c r="BG137" s="277"/>
      <c r="BH137" s="277"/>
      <c r="BI137" s="277"/>
      <c r="BJ137" s="277"/>
      <c r="BK137" s="277"/>
      <c r="BL137" s="277"/>
      <c r="BM137" s="277"/>
      <c r="BN137" s="277"/>
      <c r="BO137" s="277"/>
      <c r="BP137" s="277"/>
      <c r="BQ137" s="277"/>
      <c r="BR137" s="277"/>
      <c r="BS137" s="277"/>
      <c r="BT137" s="277"/>
      <c r="BU137" s="277"/>
      <c r="BV137" s="277"/>
      <c r="BW137" s="277"/>
      <c r="BX137" s="277"/>
      <c r="BY137" s="277"/>
      <c r="BZ137" s="277"/>
      <c r="CA137" s="277"/>
      <c r="CB137" s="277"/>
      <c r="CC137" s="277"/>
      <c r="CD137" s="277"/>
      <c r="CE137" s="277"/>
      <c r="CF137" s="277"/>
      <c r="CG137" s="277"/>
      <c r="CH137" s="277"/>
      <c r="CI137" s="277"/>
      <c r="CJ137" s="277"/>
      <c r="CK137" s="277"/>
      <c r="CL137" s="277"/>
      <c r="CM137" s="277"/>
      <c r="CN137" s="277"/>
      <c r="CO137" s="277"/>
      <c r="CP137" s="277"/>
      <c r="CQ137" s="277"/>
      <c r="CR137" s="277"/>
      <c r="CS137" s="277"/>
      <c r="CT137" s="277"/>
      <c r="CU137" s="277"/>
      <c r="CV137" s="277"/>
      <c r="CW137" s="277"/>
      <c r="CX137" s="277"/>
      <c r="CY137" s="277"/>
      <c r="CZ137" s="277"/>
      <c r="DA137" s="277"/>
      <c r="DB137" s="277"/>
      <c r="DC137" s="277"/>
      <c r="DD137" s="277"/>
      <c r="DE137" s="277"/>
      <c r="DF137" s="277"/>
      <c r="DG137" s="277"/>
      <c r="DH137" s="277"/>
      <c r="DI137" s="277"/>
      <c r="DJ137" s="277"/>
      <c r="DK137" s="277"/>
      <c r="DL137" s="277"/>
      <c r="DM137" s="277"/>
      <c r="DN137" s="277"/>
      <c r="DO137" s="277"/>
      <c r="DP137" s="277"/>
      <c r="DQ137" s="277"/>
      <c r="DR137" s="277"/>
      <c r="DS137" s="277"/>
      <c r="DT137" s="277"/>
      <c r="DU137" s="277"/>
      <c r="DV137" s="277"/>
      <c r="DW137" s="277"/>
      <c r="DX137" s="277"/>
      <c r="DY137" s="277"/>
      <c r="DZ137" s="277"/>
      <c r="EA137" s="277"/>
      <c r="EB137" s="277"/>
      <c r="EC137" s="277"/>
      <c r="ED137" s="277"/>
      <c r="EE137" s="277"/>
      <c r="EF137" s="277"/>
      <c r="EG137" s="277"/>
      <c r="EH137" s="277"/>
      <c r="EI137" s="277"/>
      <c r="EJ137" s="277"/>
      <c r="EK137" s="277"/>
      <c r="EL137" s="277"/>
      <c r="EM137" s="277"/>
      <c r="EN137" s="277"/>
      <c r="EO137" s="277"/>
      <c r="EP137" s="277"/>
      <c r="EQ137" s="277"/>
      <c r="ER137" s="277"/>
      <c r="ES137" s="277"/>
      <c r="ET137" s="277"/>
      <c r="EU137" s="277"/>
      <c r="EV137" s="277"/>
      <c r="EW137" s="277"/>
      <c r="EX137" s="277"/>
      <c r="EY137" s="277"/>
      <c r="EZ137" s="277"/>
      <c r="FA137" s="277"/>
      <c r="FB137" s="277"/>
      <c r="FC137" s="277"/>
      <c r="FD137" s="277"/>
      <c r="FE137" s="277"/>
      <c r="FF137" s="277"/>
      <c r="FG137" s="277"/>
      <c r="FH137" s="277"/>
      <c r="FI137" s="277"/>
      <c r="FJ137" s="277"/>
      <c r="FK137" s="277"/>
      <c r="FL137" s="277"/>
      <c r="FM137" s="277"/>
      <c r="FN137" s="277"/>
      <c r="FO137" s="277"/>
      <c r="FP137" s="277"/>
      <c r="FQ137" s="277"/>
      <c r="FR137" s="277"/>
      <c r="FS137" s="277"/>
      <c r="FT137" s="277"/>
      <c r="FU137" s="277"/>
      <c r="FV137" s="277"/>
      <c r="FW137" s="277"/>
      <c r="FX137" s="277"/>
      <c r="FY137" s="277"/>
      <c r="FZ137" s="277"/>
      <c r="GA137" s="277"/>
      <c r="GB137" s="277"/>
      <c r="GC137" s="277"/>
      <c r="GD137" s="277"/>
      <c r="GE137" s="277"/>
      <c r="GF137" s="277"/>
      <c r="GG137" s="277"/>
      <c r="GH137" s="277"/>
      <c r="GI137" s="277"/>
      <c r="GJ137" s="277"/>
      <c r="GK137" s="277"/>
      <c r="GL137" s="277"/>
      <c r="GM137" s="277"/>
      <c r="GN137" s="277"/>
      <c r="GO137" s="277"/>
      <c r="GP137" s="277"/>
      <c r="GQ137" s="277"/>
      <c r="GR137" s="277"/>
      <c r="GS137" s="277"/>
      <c r="GT137" s="277"/>
      <c r="GU137" s="277"/>
      <c r="GV137" s="277"/>
      <c r="GW137" s="277"/>
      <c r="GX137" s="277"/>
      <c r="GY137" s="277"/>
      <c r="GZ137" s="277"/>
      <c r="HA137" s="277"/>
      <c r="HB137" s="277"/>
      <c r="HC137" s="277"/>
      <c r="HD137" s="277"/>
      <c r="HE137" s="277"/>
      <c r="HF137" s="277"/>
      <c r="HG137" s="277"/>
      <c r="HH137" s="277"/>
      <c r="HI137" s="277"/>
      <c r="HJ137" s="277"/>
      <c r="HK137" s="277"/>
      <c r="HL137" s="277"/>
      <c r="HM137" s="277"/>
      <c r="HN137" s="277"/>
      <c r="HO137" s="277"/>
      <c r="HP137" s="277"/>
      <c r="HQ137" s="277"/>
      <c r="HR137" s="277"/>
      <c r="HS137" s="277"/>
      <c r="HT137" s="277"/>
      <c r="HU137" s="277"/>
      <c r="HV137" s="277"/>
      <c r="HW137" s="277"/>
      <c r="HX137" s="277"/>
      <c r="HY137" s="277"/>
      <c r="HZ137" s="277"/>
      <c r="IA137" s="277"/>
      <c r="IB137" s="277"/>
      <c r="IC137" s="277"/>
      <c r="ID137" s="277"/>
      <c r="IE137" s="277"/>
      <c r="IF137" s="277"/>
      <c r="IG137" s="277"/>
      <c r="IH137" s="277"/>
      <c r="II137" s="277"/>
      <c r="IJ137" s="277"/>
      <c r="IK137" s="277"/>
      <c r="IL137" s="277"/>
      <c r="IM137" s="277"/>
      <c r="IN137" s="277"/>
      <c r="IO137" s="277"/>
      <c r="IP137" s="277"/>
      <c r="IQ137" s="277"/>
      <c r="IR137" s="277"/>
      <c r="IS137" s="277"/>
      <c r="IT137" s="277"/>
      <c r="IU137" s="277"/>
      <c r="IV137" s="277"/>
      <c r="IW137" s="277"/>
      <c r="IX137" s="277"/>
      <c r="IY137" s="277"/>
      <c r="IZ137" s="277"/>
      <c r="JA137" s="277"/>
      <c r="JB137" s="277"/>
      <c r="JC137" s="277"/>
      <c r="JD137" s="277"/>
      <c r="JE137" s="277"/>
      <c r="JF137" s="277"/>
      <c r="JG137" s="277"/>
      <c r="JH137" s="277"/>
      <c r="JI137" s="277"/>
      <c r="JJ137" s="277"/>
      <c r="JK137" s="277"/>
      <c r="JL137" s="277"/>
      <c r="JM137" s="277"/>
      <c r="JN137" s="277"/>
      <c r="JO137" s="277"/>
      <c r="JP137" s="277"/>
      <c r="JQ137" s="277"/>
      <c r="JR137" s="277"/>
      <c r="JS137" s="277"/>
      <c r="JT137" s="277"/>
      <c r="JU137" s="277"/>
      <c r="JV137" s="277"/>
      <c r="JW137" s="277"/>
      <c r="JX137" s="277"/>
      <c r="JY137" s="277"/>
      <c r="JZ137" s="277"/>
      <c r="KA137" s="277"/>
      <c r="KB137" s="277"/>
      <c r="KC137" s="277"/>
      <c r="KD137" s="277"/>
      <c r="KE137" s="277"/>
      <c r="KF137" s="277"/>
      <c r="KG137" s="277"/>
      <c r="KH137" s="277"/>
      <c r="KI137" s="277"/>
      <c r="KJ137" s="277"/>
      <c r="KK137" s="277"/>
      <c r="KL137" s="277"/>
      <c r="KM137" s="277"/>
      <c r="KN137" s="277"/>
      <c r="KO137" s="277"/>
      <c r="KP137" s="277"/>
      <c r="KQ137" s="277"/>
      <c r="KR137" s="277"/>
      <c r="KS137" s="277"/>
      <c r="KT137" s="277"/>
      <c r="KU137" s="277"/>
      <c r="KV137" s="277"/>
      <c r="KW137" s="277"/>
      <c r="KX137" s="277"/>
      <c r="KY137" s="277"/>
      <c r="KZ137" s="277"/>
      <c r="LA137" s="277"/>
      <c r="LB137" s="277"/>
      <c r="LC137" s="277"/>
      <c r="LD137" s="277"/>
      <c r="LE137" s="277"/>
      <c r="LF137" s="277"/>
      <c r="LG137" s="277"/>
      <c r="LH137" s="277"/>
      <c r="LI137" s="277"/>
      <c r="LJ137" s="277"/>
      <c r="LK137" s="277"/>
      <c r="LL137" s="277"/>
      <c r="LM137" s="277"/>
      <c r="LN137" s="277"/>
      <c r="LO137" s="277"/>
      <c r="LP137" s="277"/>
      <c r="LQ137" s="277"/>
      <c r="LR137" s="277"/>
      <c r="LS137" s="277"/>
      <c r="LT137" s="277"/>
      <c r="LU137" s="277"/>
      <c r="LV137" s="277"/>
      <c r="LW137" s="277"/>
      <c r="LX137" s="277"/>
      <c r="LY137" s="277"/>
      <c r="LZ137" s="277"/>
      <c r="MA137" s="277"/>
      <c r="MB137" s="277"/>
      <c r="MC137" s="277"/>
      <c r="MD137" s="277"/>
      <c r="ME137" s="277"/>
      <c r="MF137" s="277"/>
      <c r="MG137" s="277"/>
      <c r="MH137" s="277"/>
      <c r="MI137" s="277"/>
      <c r="MJ137" s="277"/>
      <c r="MK137" s="277"/>
      <c r="ML137" s="277"/>
      <c r="MM137" s="277"/>
      <c r="MN137" s="277"/>
      <c r="MO137" s="277"/>
      <c r="MP137" s="277"/>
      <c r="MQ137" s="277"/>
      <c r="MR137" s="277"/>
      <c r="MS137" s="277"/>
      <c r="MT137" s="277"/>
      <c r="MU137" s="277"/>
      <c r="MV137" s="277"/>
      <c r="MW137" s="277"/>
      <c r="MX137" s="277"/>
      <c r="MY137" s="277"/>
      <c r="MZ137" s="277"/>
      <c r="NA137" s="277"/>
      <c r="NB137" s="277"/>
      <c r="NC137" s="277"/>
      <c r="ND137" s="277"/>
      <c r="NE137" s="277"/>
      <c r="NF137" s="277"/>
      <c r="NG137" s="277"/>
      <c r="NH137" s="277"/>
      <c r="NI137" s="277"/>
      <c r="NJ137" s="277"/>
      <c r="NK137" s="277"/>
      <c r="NL137" s="277"/>
      <c r="NM137" s="277"/>
      <c r="NN137" s="277"/>
      <c r="NO137" s="277"/>
      <c r="NP137" s="277"/>
      <c r="NQ137" s="277"/>
      <c r="NR137" s="277"/>
      <c r="NS137" s="277"/>
      <c r="NT137" s="277"/>
      <c r="NU137" s="277"/>
      <c r="NV137" s="277"/>
      <c r="NW137" s="277"/>
      <c r="NX137" s="277"/>
      <c r="NY137" s="277"/>
      <c r="NZ137" s="277"/>
      <c r="OA137" s="277"/>
      <c r="OB137" s="277"/>
      <c r="OC137" s="277"/>
      <c r="OD137" s="277"/>
      <c r="OE137" s="277"/>
      <c r="OF137" s="277"/>
      <c r="OG137" s="277"/>
      <c r="OH137" s="277"/>
      <c r="OI137" s="277"/>
      <c r="OJ137" s="277"/>
      <c r="OK137" s="277"/>
      <c r="OL137" s="277"/>
      <c r="OM137" s="277"/>
      <c r="ON137" s="277"/>
      <c r="OO137" s="277"/>
      <c r="OP137" s="277"/>
      <c r="OQ137" s="277"/>
      <c r="OR137" s="277"/>
      <c r="OS137" s="277"/>
      <c r="OT137" s="277"/>
      <c r="OU137" s="277"/>
      <c r="OV137" s="277"/>
      <c r="OW137" s="277"/>
      <c r="OX137" s="277"/>
      <c r="OY137" s="277"/>
      <c r="OZ137" s="277"/>
      <c r="PA137" s="277"/>
      <c r="PB137" s="277"/>
      <c r="PC137" s="277"/>
      <c r="PD137" s="277"/>
      <c r="PE137" s="277"/>
      <c r="PF137" s="277"/>
      <c r="PG137" s="277"/>
      <c r="PH137" s="277"/>
      <c r="PI137" s="277"/>
      <c r="PJ137" s="277"/>
      <c r="PK137" s="277"/>
      <c r="PL137" s="277"/>
      <c r="PM137" s="277"/>
      <c r="PN137" s="277"/>
      <c r="PO137" s="277"/>
      <c r="PP137" s="277"/>
      <c r="PQ137" s="277"/>
      <c r="PR137" s="277"/>
      <c r="PS137" s="277"/>
      <c r="PT137" s="277"/>
      <c r="PU137" s="277"/>
      <c r="PV137" s="277"/>
      <c r="PW137" s="277"/>
      <c r="PX137" s="277"/>
      <c r="PY137" s="277"/>
      <c r="PZ137" s="277"/>
      <c r="QA137" s="277"/>
      <c r="QB137" s="277"/>
      <c r="QC137" s="277"/>
      <c r="QD137" s="277"/>
      <c r="QE137" s="277"/>
      <c r="QF137" s="277"/>
      <c r="QG137" s="277"/>
      <c r="QH137" s="277"/>
      <c r="QI137" s="277"/>
      <c r="QJ137" s="277"/>
      <c r="QK137" s="277"/>
      <c r="QL137" s="277"/>
      <c r="QM137" s="277"/>
      <c r="QN137" s="277"/>
      <c r="QO137" s="277"/>
      <c r="QP137" s="277"/>
      <c r="QQ137" s="277"/>
      <c r="QR137" s="277"/>
      <c r="QS137" s="277"/>
      <c r="QT137" s="277"/>
      <c r="QU137" s="277"/>
      <c r="QV137" s="277"/>
      <c r="QW137" s="277"/>
      <c r="QX137" s="277"/>
      <c r="QY137" s="277"/>
      <c r="QZ137" s="277"/>
      <c r="RA137" s="277"/>
      <c r="RB137" s="277"/>
      <c r="RC137" s="277"/>
      <c r="RD137" s="277"/>
      <c r="RE137" s="277"/>
      <c r="RF137" s="277"/>
      <c r="RG137" s="277"/>
      <c r="RH137" s="277"/>
      <c r="RI137" s="277"/>
      <c r="RJ137" s="277"/>
      <c r="RK137" s="277"/>
      <c r="RL137" s="277"/>
      <c r="RM137" s="277"/>
      <c r="RN137" s="277"/>
      <c r="RO137" s="277"/>
      <c r="RP137" s="277"/>
      <c r="RQ137" s="277"/>
      <c r="RR137" s="277"/>
      <c r="RS137" s="277"/>
      <c r="RT137" s="277"/>
      <c r="RU137" s="277"/>
      <c r="RV137" s="277"/>
      <c r="RW137" s="277"/>
      <c r="RX137" s="277"/>
      <c r="RY137" s="277"/>
      <c r="RZ137" s="277"/>
      <c r="SA137" s="277"/>
      <c r="SB137" s="277"/>
      <c r="SC137" s="277"/>
      <c r="SD137" s="277"/>
      <c r="SE137" s="277"/>
      <c r="SF137" s="277"/>
      <c r="SG137" s="277"/>
      <c r="SH137" s="277"/>
      <c r="SI137" s="277"/>
      <c r="SJ137" s="277"/>
      <c r="SK137" s="277"/>
      <c r="SL137" s="277"/>
      <c r="SM137" s="277"/>
      <c r="SN137" s="277"/>
      <c r="SO137" s="277"/>
      <c r="SP137" s="277"/>
      <c r="SQ137" s="277"/>
      <c r="SR137" s="277"/>
      <c r="SS137" s="277"/>
      <c r="ST137" s="277"/>
      <c r="SU137" s="277"/>
      <c r="SV137" s="277"/>
      <c r="SW137" s="277"/>
      <c r="SX137" s="277"/>
      <c r="SY137" s="277"/>
      <c r="SZ137" s="277"/>
      <c r="TA137" s="277"/>
      <c r="TB137" s="277"/>
      <c r="TC137" s="277"/>
      <c r="TD137" s="277"/>
      <c r="TE137" s="277"/>
      <c r="TF137" s="277"/>
      <c r="TG137" s="277"/>
      <c r="TH137" s="277"/>
      <c r="TI137" s="277"/>
      <c r="TJ137" s="277"/>
      <c r="TK137" s="277"/>
      <c r="TL137" s="277"/>
      <c r="TM137" s="277"/>
      <c r="TN137" s="277"/>
      <c r="TO137" s="277"/>
      <c r="TP137" s="277"/>
      <c r="TQ137" s="277"/>
      <c r="TR137" s="277"/>
      <c r="TS137" s="277"/>
      <c r="TT137" s="277"/>
      <c r="TU137" s="277"/>
      <c r="TV137" s="277"/>
      <c r="TW137" s="277"/>
      <c r="TX137" s="277"/>
      <c r="TY137" s="277"/>
      <c r="TZ137" s="277"/>
      <c r="UA137" s="277"/>
      <c r="UB137" s="277"/>
      <c r="UC137" s="277"/>
      <c r="UD137" s="277"/>
      <c r="UE137" s="277"/>
      <c r="UF137" s="277"/>
      <c r="UG137" s="277"/>
      <c r="UH137" s="277"/>
      <c r="UI137" s="277"/>
      <c r="UJ137" s="277"/>
      <c r="UK137" s="277"/>
      <c r="UL137" s="277"/>
      <c r="UM137" s="277"/>
      <c r="UN137" s="277"/>
      <c r="UO137" s="277"/>
      <c r="UP137" s="277"/>
      <c r="UQ137" s="277"/>
      <c r="UR137" s="277"/>
      <c r="US137" s="277"/>
      <c r="UT137" s="277"/>
      <c r="UU137" s="277"/>
      <c r="UV137" s="277"/>
      <c r="UW137" s="277"/>
      <c r="UX137" s="277"/>
      <c r="UY137" s="277"/>
      <c r="UZ137" s="277"/>
      <c r="VA137" s="277"/>
      <c r="VB137" s="277"/>
      <c r="VC137" s="277"/>
      <c r="VD137" s="277"/>
      <c r="VE137" s="277"/>
      <c r="VF137" s="277"/>
      <c r="VG137" s="277"/>
      <c r="VH137" s="277"/>
      <c r="VI137" s="277"/>
      <c r="VJ137" s="277"/>
      <c r="VK137" s="277"/>
      <c r="VL137" s="277"/>
      <c r="VM137" s="277"/>
      <c r="VN137" s="277"/>
      <c r="VO137" s="277"/>
      <c r="VP137" s="277"/>
      <c r="VQ137" s="277"/>
      <c r="VR137" s="277"/>
      <c r="VS137" s="277"/>
      <c r="VT137" s="277"/>
      <c r="VU137" s="277"/>
      <c r="VV137" s="277"/>
      <c r="VW137" s="277"/>
      <c r="VX137" s="277"/>
      <c r="VY137" s="277"/>
      <c r="VZ137" s="277"/>
      <c r="WA137" s="277"/>
      <c r="WB137" s="277"/>
      <c r="WC137" s="277"/>
      <c r="WD137" s="277"/>
      <c r="WE137" s="277"/>
      <c r="WF137" s="277"/>
      <c r="WG137" s="277"/>
      <c r="WH137" s="277"/>
      <c r="WI137" s="277"/>
      <c r="WJ137" s="277"/>
      <c r="WK137" s="277"/>
      <c r="WL137" s="277"/>
      <c r="WM137" s="277"/>
      <c r="WN137" s="277"/>
      <c r="WO137" s="277"/>
      <c r="WP137" s="277"/>
      <c r="WQ137" s="277"/>
      <c r="WR137" s="277"/>
      <c r="WS137" s="277"/>
      <c r="WT137" s="277"/>
      <c r="WU137" s="277"/>
      <c r="WV137" s="277"/>
      <c r="WW137" s="277"/>
      <c r="WX137" s="277"/>
      <c r="WY137" s="277"/>
      <c r="WZ137" s="277"/>
      <c r="XA137" s="277"/>
      <c r="XB137" s="277"/>
      <c r="XC137" s="277"/>
      <c r="XD137" s="277"/>
      <c r="XE137" s="277"/>
      <c r="XF137" s="277"/>
      <c r="XG137" s="277"/>
      <c r="XH137" s="277"/>
      <c r="XI137" s="277"/>
      <c r="XJ137" s="277"/>
      <c r="XK137" s="277"/>
      <c r="XL137" s="277"/>
      <c r="XM137" s="277"/>
      <c r="XN137" s="277"/>
      <c r="XO137" s="277"/>
      <c r="XP137" s="277"/>
      <c r="XQ137" s="277"/>
      <c r="XR137" s="277"/>
      <c r="XS137" s="277"/>
      <c r="XT137" s="277"/>
      <c r="XU137" s="277"/>
      <c r="XV137" s="277"/>
      <c r="XW137" s="277"/>
      <c r="XX137" s="277"/>
      <c r="XY137" s="277"/>
      <c r="XZ137" s="277"/>
      <c r="YA137" s="277"/>
      <c r="YB137" s="277"/>
      <c r="YC137" s="277"/>
      <c r="YD137" s="277"/>
      <c r="YE137" s="277"/>
      <c r="YF137" s="277"/>
      <c r="YG137" s="277"/>
      <c r="YH137" s="277"/>
      <c r="YI137" s="277"/>
      <c r="YJ137" s="277"/>
      <c r="YK137" s="277"/>
      <c r="YL137" s="277"/>
      <c r="YM137" s="277"/>
      <c r="YN137" s="277"/>
      <c r="YO137" s="277"/>
      <c r="YP137" s="277"/>
      <c r="YQ137" s="277"/>
      <c r="YR137" s="277"/>
      <c r="YS137" s="277"/>
      <c r="YT137" s="277"/>
      <c r="YU137" s="277"/>
      <c r="YV137" s="277"/>
      <c r="YW137" s="277"/>
      <c r="YX137" s="277"/>
      <c r="YY137" s="277"/>
      <c r="YZ137" s="277"/>
      <c r="ZA137" s="277"/>
      <c r="ZB137" s="277"/>
      <c r="ZC137" s="277"/>
      <c r="ZD137" s="277"/>
      <c r="ZE137" s="277"/>
      <c r="ZF137" s="277"/>
      <c r="ZG137" s="277"/>
      <c r="ZH137" s="277"/>
      <c r="ZI137" s="277"/>
      <c r="ZJ137" s="277"/>
      <c r="ZK137" s="277"/>
      <c r="ZL137" s="277"/>
      <c r="ZM137" s="277"/>
      <c r="ZN137" s="277"/>
      <c r="ZO137" s="277"/>
      <c r="ZP137" s="277"/>
      <c r="ZQ137" s="277"/>
      <c r="ZR137" s="277"/>
      <c r="ZS137" s="277"/>
      <c r="ZT137" s="277"/>
      <c r="ZU137" s="277"/>
      <c r="ZV137" s="277"/>
      <c r="ZW137" s="277"/>
      <c r="ZX137" s="277"/>
      <c r="ZY137" s="277"/>
      <c r="ZZ137" s="277"/>
      <c r="AAA137" s="277"/>
      <c r="AAB137" s="277"/>
      <c r="AAC137" s="277"/>
      <c r="AAD137" s="277"/>
      <c r="AAE137" s="277"/>
      <c r="AAF137" s="277"/>
      <c r="AAG137" s="277"/>
      <c r="AAH137" s="277"/>
      <c r="AAI137" s="277"/>
      <c r="AAJ137" s="277"/>
      <c r="AAK137" s="277"/>
      <c r="AAL137" s="277"/>
      <c r="AAM137" s="277"/>
      <c r="AAN137" s="277"/>
      <c r="AAO137" s="277"/>
      <c r="AAP137" s="277"/>
      <c r="AAQ137" s="277"/>
      <c r="AAR137" s="277"/>
      <c r="AAS137" s="277"/>
      <c r="AAT137" s="277"/>
      <c r="AAU137" s="277"/>
      <c r="AAV137" s="277"/>
      <c r="AAW137" s="277"/>
      <c r="AAX137" s="277"/>
      <c r="AAY137" s="277"/>
      <c r="AAZ137" s="277"/>
      <c r="ABA137" s="277"/>
      <c r="ABB137" s="277"/>
      <c r="ABC137" s="277"/>
      <c r="ABD137" s="277"/>
      <c r="ABE137" s="277"/>
      <c r="ABF137" s="277"/>
      <c r="ABG137" s="277"/>
      <c r="ABH137" s="277"/>
      <c r="ABI137" s="277"/>
      <c r="ABJ137" s="277"/>
      <c r="ABK137" s="277"/>
      <c r="ABL137" s="277"/>
      <c r="ABM137" s="277"/>
      <c r="ABN137" s="277"/>
      <c r="ABO137" s="277"/>
      <c r="ABP137" s="277"/>
      <c r="ABQ137" s="277"/>
      <c r="ABR137" s="277"/>
      <c r="ABS137" s="277"/>
      <c r="ABT137" s="277"/>
      <c r="ABU137" s="277"/>
      <c r="ABV137" s="277"/>
      <c r="ABW137" s="277"/>
      <c r="ABX137" s="277"/>
      <c r="ABY137" s="277"/>
      <c r="ABZ137" s="277"/>
      <c r="ACA137" s="277"/>
      <c r="ACB137" s="277"/>
      <c r="ACC137" s="277"/>
      <c r="ACD137" s="277"/>
      <c r="ACE137" s="277"/>
      <c r="ACF137" s="277"/>
      <c r="ACG137" s="277"/>
      <c r="ACH137" s="277"/>
      <c r="ACI137" s="277"/>
      <c r="ACJ137" s="277"/>
      <c r="ACK137" s="277"/>
      <c r="ACL137" s="277"/>
      <c r="ACM137" s="277"/>
      <c r="ACN137" s="277"/>
      <c r="ACO137" s="277"/>
      <c r="ACP137" s="277"/>
      <c r="ACQ137" s="277"/>
      <c r="ACR137" s="277"/>
      <c r="ACS137" s="277"/>
      <c r="ACT137" s="277"/>
      <c r="ACU137" s="277"/>
      <c r="ACV137" s="277"/>
      <c r="ACW137" s="277"/>
      <c r="ACX137" s="277"/>
      <c r="ACY137" s="277"/>
      <c r="ACZ137" s="277"/>
      <c r="ADA137" s="277"/>
      <c r="ADB137" s="277"/>
      <c r="ADC137" s="277"/>
      <c r="ADD137" s="277"/>
      <c r="ADE137" s="277"/>
      <c r="ADF137" s="277"/>
      <c r="ADG137" s="277"/>
      <c r="ADH137" s="277"/>
      <c r="ADI137" s="277"/>
      <c r="ADJ137" s="277"/>
      <c r="ADK137" s="277"/>
      <c r="ADL137" s="277"/>
      <c r="ADM137" s="277"/>
      <c r="ADN137" s="277"/>
      <c r="ADO137" s="277"/>
      <c r="ADP137" s="277"/>
      <c r="ADQ137" s="277"/>
      <c r="ADR137" s="277"/>
      <c r="ADS137" s="277"/>
      <c r="ADT137" s="277"/>
      <c r="ADU137" s="277"/>
      <c r="ADV137" s="277"/>
      <c r="ADW137" s="277"/>
      <c r="ADX137" s="277"/>
      <c r="ADY137" s="277"/>
      <c r="ADZ137" s="277"/>
      <c r="AEA137" s="277"/>
      <c r="AEB137" s="277"/>
      <c r="AEC137" s="277"/>
      <c r="AED137" s="277"/>
      <c r="AEE137" s="277"/>
      <c r="AEF137" s="277"/>
      <c r="AEG137" s="277"/>
      <c r="AEH137" s="277"/>
      <c r="AEI137" s="277"/>
      <c r="AEJ137" s="277"/>
      <c r="AEK137" s="277"/>
      <c r="AEL137" s="277"/>
      <c r="AEM137" s="277"/>
      <c r="AEN137" s="277"/>
      <c r="AEO137" s="277"/>
      <c r="AEP137" s="277"/>
      <c r="AEQ137" s="277"/>
      <c r="AER137" s="277"/>
      <c r="AES137" s="277"/>
      <c r="AET137" s="277"/>
      <c r="AEU137" s="277"/>
      <c r="AEV137" s="277"/>
      <c r="AEW137" s="277"/>
      <c r="AEX137" s="277"/>
      <c r="AEY137" s="277"/>
      <c r="AEZ137" s="277"/>
      <c r="AFA137" s="277"/>
      <c r="AFB137" s="277"/>
      <c r="AFC137" s="277"/>
      <c r="AFD137" s="277"/>
      <c r="AFE137" s="277"/>
      <c r="AFF137" s="277"/>
      <c r="AFG137" s="277"/>
      <c r="AFH137" s="277"/>
      <c r="AFI137" s="277"/>
      <c r="AFJ137" s="277"/>
      <c r="AFK137" s="277"/>
      <c r="AFL137" s="277"/>
      <c r="AFM137" s="277"/>
      <c r="AFN137" s="277"/>
      <c r="AFO137" s="277"/>
      <c r="AFP137" s="277"/>
      <c r="AFQ137" s="277"/>
      <c r="AFR137" s="277"/>
      <c r="AFS137" s="277"/>
      <c r="AFT137" s="277"/>
      <c r="AFU137" s="277"/>
      <c r="AFV137" s="277"/>
      <c r="AFW137" s="277"/>
      <c r="AFX137" s="277"/>
      <c r="AFY137" s="277"/>
      <c r="AFZ137" s="277"/>
      <c r="AGA137" s="277"/>
      <c r="AGB137" s="277"/>
      <c r="AGC137" s="277"/>
      <c r="AGD137" s="277"/>
      <c r="AGE137" s="277"/>
      <c r="AGF137" s="277"/>
      <c r="AGG137" s="277"/>
      <c r="AGH137" s="277"/>
      <c r="AGI137" s="277"/>
      <c r="AGJ137" s="277"/>
      <c r="AGK137" s="277"/>
      <c r="AGL137" s="277"/>
      <c r="AGM137" s="277"/>
      <c r="AGN137" s="277"/>
      <c r="AGO137" s="277"/>
      <c r="AGP137" s="277"/>
      <c r="AGQ137" s="277"/>
      <c r="AGR137" s="277"/>
      <c r="AGS137" s="277"/>
      <c r="AGT137" s="277"/>
      <c r="AGU137" s="277"/>
      <c r="AGV137" s="277"/>
      <c r="AGW137" s="277"/>
      <c r="AGX137" s="277"/>
      <c r="AGY137" s="277"/>
      <c r="AGZ137" s="277"/>
      <c r="AHA137" s="277"/>
      <c r="AHB137" s="277"/>
      <c r="AHC137" s="277"/>
      <c r="AHD137" s="277"/>
      <c r="AHE137" s="277"/>
      <c r="AHF137" s="277"/>
      <c r="AHG137" s="277"/>
      <c r="AHH137" s="277"/>
      <c r="AHI137" s="277"/>
      <c r="AHJ137" s="277"/>
      <c r="AHK137" s="277"/>
      <c r="AHL137" s="277"/>
      <c r="AHM137" s="277"/>
      <c r="AHN137" s="277"/>
      <c r="AHO137" s="277"/>
      <c r="AHP137" s="277"/>
      <c r="AHQ137" s="277"/>
      <c r="AHR137" s="277"/>
      <c r="AHS137" s="277"/>
      <c r="AHT137" s="277"/>
      <c r="AHU137" s="277"/>
      <c r="AHV137" s="277"/>
      <c r="AHW137" s="277"/>
      <c r="AHX137" s="277"/>
      <c r="AHY137" s="277"/>
      <c r="AHZ137" s="277"/>
      <c r="AIA137" s="277"/>
      <c r="AIB137" s="277"/>
      <c r="AIC137" s="277"/>
      <c r="AID137" s="277"/>
      <c r="AIE137" s="277"/>
      <c r="AIF137" s="277"/>
      <c r="AIG137" s="277"/>
      <c r="AIH137" s="277"/>
      <c r="AII137" s="277"/>
      <c r="AIJ137" s="277"/>
      <c r="AIK137" s="277"/>
      <c r="AIL137" s="277"/>
      <c r="AIM137" s="277"/>
      <c r="AIN137" s="277"/>
      <c r="AIO137" s="277"/>
      <c r="AIP137" s="277"/>
      <c r="AIQ137" s="277"/>
      <c r="AIR137" s="277"/>
      <c r="AIS137" s="277"/>
      <c r="AIT137" s="277"/>
      <c r="AIU137" s="277"/>
      <c r="AIV137" s="277"/>
      <c r="AIW137" s="277"/>
      <c r="AIX137" s="277"/>
      <c r="AIY137" s="277"/>
      <c r="AIZ137" s="277"/>
      <c r="AJA137" s="277"/>
      <c r="AJB137" s="277"/>
      <c r="AJC137" s="277"/>
      <c r="AJD137" s="277"/>
      <c r="AJE137" s="277"/>
      <c r="AJF137" s="277"/>
      <c r="AJG137" s="277"/>
      <c r="AJH137" s="277"/>
      <c r="AJI137" s="277"/>
      <c r="AJJ137" s="277"/>
      <c r="AJK137" s="277"/>
      <c r="AJL137" s="277"/>
      <c r="AJM137" s="277"/>
      <c r="AJN137" s="277"/>
      <c r="AJO137" s="277"/>
      <c r="AJP137" s="277"/>
      <c r="AJQ137" s="277"/>
      <c r="AJR137" s="277"/>
      <c r="AJS137" s="277"/>
      <c r="AJT137" s="277"/>
      <c r="AJU137" s="277"/>
      <c r="AJV137" s="277"/>
      <c r="AJW137" s="277"/>
      <c r="AJX137" s="277"/>
      <c r="AJY137" s="277"/>
      <c r="AJZ137" s="277"/>
      <c r="AKA137" s="277"/>
      <c r="AKB137" s="277"/>
      <c r="AKC137" s="277"/>
      <c r="AKD137" s="277"/>
      <c r="AKE137" s="277"/>
      <c r="AKF137" s="277"/>
      <c r="AKG137" s="277"/>
      <c r="AKH137" s="277"/>
      <c r="AKI137" s="277"/>
      <c r="AKJ137" s="277"/>
      <c r="AKK137" s="277"/>
      <c r="AKL137" s="277"/>
      <c r="AKM137" s="277"/>
      <c r="AKN137" s="277"/>
      <c r="AKO137" s="277"/>
      <c r="AKP137" s="277"/>
      <c r="AKQ137" s="277"/>
      <c r="AKR137" s="277"/>
      <c r="AKS137" s="277"/>
      <c r="AKT137" s="277"/>
      <c r="AKU137" s="277"/>
      <c r="AKV137" s="277"/>
      <c r="AKW137" s="277"/>
      <c r="AKX137" s="277"/>
      <c r="AKY137" s="277"/>
      <c r="AKZ137" s="277"/>
      <c r="ALA137" s="277"/>
      <c r="ALB137" s="277"/>
      <c r="ALC137" s="277"/>
      <c r="ALD137" s="277"/>
      <c r="ALE137" s="277"/>
      <c r="ALF137" s="277"/>
      <c r="ALG137" s="277"/>
      <c r="ALH137" s="277"/>
      <c r="ALI137" s="277"/>
      <c r="ALJ137" s="277"/>
      <c r="ALK137" s="277"/>
      <c r="ALL137" s="277"/>
      <c r="ALM137" s="277"/>
      <c r="ALN137" s="277"/>
      <c r="ALO137" s="277"/>
      <c r="ALP137" s="277"/>
      <c r="ALQ137" s="277"/>
      <c r="ALR137" s="277"/>
      <c r="ALS137" s="277"/>
      <c r="ALT137" s="277"/>
      <c r="ALU137" s="277"/>
      <c r="ALV137" s="277"/>
      <c r="ALW137" s="277"/>
      <c r="ALX137" s="277"/>
      <c r="ALY137" s="277"/>
      <c r="ALZ137" s="277"/>
      <c r="AMA137" s="277"/>
      <c r="AMB137" s="277"/>
      <c r="AMC137" s="277"/>
      <c r="AMD137" s="277"/>
      <c r="AME137" s="277"/>
      <c r="AMF137" s="277"/>
      <c r="AMG137" s="277"/>
      <c r="AMH137" s="277"/>
      <c r="AMI137" s="277"/>
      <c r="AMJ137" s="277"/>
      <c r="AMK137" s="277"/>
      <c r="AML137" s="277"/>
      <c r="AMM137" s="277"/>
      <c r="AMN137" s="277"/>
      <c r="AMO137" s="277"/>
      <c r="AMP137" s="277"/>
      <c r="AMQ137" s="277"/>
      <c r="AMR137" s="277"/>
      <c r="AMS137" s="277"/>
      <c r="AMT137" s="277"/>
      <c r="AMU137" s="277"/>
      <c r="AMV137" s="277"/>
      <c r="AMW137" s="277"/>
      <c r="AMX137" s="277"/>
      <c r="AMY137" s="277"/>
      <c r="AMZ137" s="277"/>
      <c r="ANA137" s="277"/>
      <c r="ANB137" s="277"/>
      <c r="ANC137" s="277"/>
      <c r="AND137" s="277"/>
      <c r="ANE137" s="277"/>
      <c r="ANF137" s="277"/>
      <c r="ANG137" s="277"/>
      <c r="ANH137" s="277"/>
      <c r="ANI137" s="277"/>
      <c r="ANJ137" s="277"/>
      <c r="ANK137" s="277"/>
      <c r="ANL137" s="277"/>
      <c r="ANM137" s="277"/>
      <c r="ANN137" s="277"/>
      <c r="ANO137" s="277"/>
      <c r="ANP137" s="277"/>
      <c r="ANQ137" s="277"/>
      <c r="ANR137" s="277"/>
      <c r="ANS137" s="277"/>
      <c r="ANT137" s="277"/>
      <c r="ANU137" s="277"/>
      <c r="ANV137" s="277"/>
      <c r="ANW137" s="277"/>
      <c r="ANX137" s="277"/>
      <c r="ANY137" s="277"/>
      <c r="ANZ137" s="277"/>
      <c r="AOA137" s="277"/>
      <c r="AOB137" s="277"/>
      <c r="AOC137" s="277"/>
      <c r="AOD137" s="277"/>
      <c r="AOE137" s="277"/>
      <c r="AOF137" s="277"/>
      <c r="AOG137" s="277"/>
      <c r="AOH137" s="277"/>
      <c r="AOI137" s="277"/>
      <c r="AOJ137" s="277"/>
      <c r="AOK137" s="277"/>
      <c r="AOL137" s="277"/>
      <c r="AOM137" s="277"/>
      <c r="AON137" s="277"/>
      <c r="AOO137" s="277"/>
      <c r="AOP137" s="277"/>
      <c r="AOQ137" s="277"/>
      <c r="AOR137" s="277"/>
      <c r="AOS137" s="277"/>
      <c r="AOT137" s="277"/>
      <c r="AOU137" s="277"/>
      <c r="AOV137" s="277"/>
      <c r="AOW137" s="277"/>
      <c r="AOX137" s="277"/>
      <c r="AOY137" s="277"/>
      <c r="AOZ137" s="277"/>
      <c r="APA137" s="277"/>
      <c r="APB137" s="277"/>
      <c r="APC137" s="277"/>
      <c r="APD137" s="277"/>
      <c r="APE137" s="277"/>
      <c r="APF137" s="277"/>
      <c r="APG137" s="277"/>
      <c r="APH137" s="277"/>
      <c r="API137" s="277"/>
      <c r="APJ137" s="277"/>
      <c r="APK137" s="277"/>
      <c r="APL137" s="277"/>
      <c r="APM137" s="277"/>
      <c r="APN137" s="277"/>
      <c r="APO137" s="277"/>
      <c r="APP137" s="277"/>
      <c r="APQ137" s="277"/>
      <c r="APR137" s="277"/>
      <c r="APS137" s="277"/>
      <c r="APT137" s="277"/>
      <c r="APU137" s="277"/>
      <c r="APV137" s="277"/>
      <c r="APW137" s="277"/>
      <c r="APX137" s="277"/>
      <c r="APY137" s="277"/>
      <c r="APZ137" s="277"/>
      <c r="AQA137" s="277"/>
      <c r="AQB137" s="277"/>
      <c r="AQC137" s="277"/>
      <c r="AQD137" s="277"/>
      <c r="AQE137" s="277"/>
      <c r="AQF137" s="277"/>
      <c r="AQG137" s="277"/>
      <c r="AQH137" s="277"/>
      <c r="AQI137" s="277"/>
      <c r="AQJ137" s="277"/>
      <c r="AQK137" s="277"/>
      <c r="AQL137" s="277"/>
      <c r="AQM137" s="277"/>
      <c r="AQN137" s="277"/>
      <c r="AQO137" s="277"/>
      <c r="AQP137" s="277"/>
      <c r="AQQ137" s="277"/>
      <c r="AQR137" s="277"/>
      <c r="AQS137" s="277"/>
      <c r="AQT137" s="277"/>
      <c r="AQU137" s="277"/>
      <c r="AQV137" s="277"/>
      <c r="AQW137" s="277"/>
      <c r="AQX137" s="277"/>
      <c r="AQY137" s="277"/>
      <c r="AQZ137" s="277"/>
      <c r="ARA137" s="277"/>
      <c r="ARB137" s="277"/>
      <c r="ARC137" s="277"/>
      <c r="ARD137" s="277"/>
      <c r="ARE137" s="277"/>
      <c r="ARF137" s="277"/>
      <c r="ARG137" s="277"/>
      <c r="ARH137" s="277"/>
      <c r="ARI137" s="277"/>
      <c r="ARJ137" s="277"/>
      <c r="ARK137" s="277"/>
      <c r="ARL137" s="277"/>
      <c r="ARM137" s="277"/>
      <c r="ARN137" s="277"/>
      <c r="ARO137" s="277"/>
      <c r="ARP137" s="277"/>
      <c r="ARQ137" s="277"/>
      <c r="ARR137" s="277"/>
      <c r="ARS137" s="277"/>
      <c r="ART137" s="277"/>
      <c r="ARU137" s="277"/>
      <c r="ARV137" s="277"/>
      <c r="ARW137" s="277"/>
      <c r="ARX137" s="277"/>
      <c r="ARY137" s="277"/>
      <c r="ARZ137" s="277"/>
      <c r="ASA137" s="277"/>
      <c r="ASB137" s="277"/>
      <c r="ASC137" s="277"/>
      <c r="ASD137" s="277"/>
      <c r="ASE137" s="277"/>
      <c r="ASF137" s="277"/>
      <c r="ASG137" s="277"/>
      <c r="ASH137" s="277"/>
      <c r="ASI137" s="277"/>
      <c r="ASJ137" s="277"/>
      <c r="ASK137" s="277"/>
      <c r="ASL137" s="277"/>
      <c r="ASM137" s="277"/>
      <c r="ASN137" s="277"/>
      <c r="ASO137" s="277"/>
      <c r="ASP137" s="277"/>
      <c r="ASQ137" s="277"/>
      <c r="ASR137" s="277"/>
      <c r="ASS137" s="277"/>
      <c r="AST137" s="277"/>
      <c r="ASU137" s="277"/>
      <c r="ASV137" s="277"/>
      <c r="ASW137" s="277"/>
      <c r="ASX137" s="277"/>
      <c r="ASY137" s="277"/>
      <c r="ASZ137" s="277"/>
      <c r="ATA137" s="277"/>
      <c r="ATB137" s="277"/>
      <c r="ATC137" s="277"/>
      <c r="ATD137" s="277"/>
      <c r="ATE137" s="277"/>
      <c r="ATF137" s="277"/>
      <c r="ATG137" s="277"/>
      <c r="ATH137" s="277"/>
      <c r="ATI137" s="277"/>
      <c r="ATJ137" s="277"/>
      <c r="ATK137" s="277"/>
      <c r="ATL137" s="277"/>
      <c r="ATM137" s="277"/>
      <c r="ATN137" s="277"/>
      <c r="ATO137" s="277"/>
      <c r="ATP137" s="277"/>
      <c r="ATQ137" s="277"/>
      <c r="ATR137" s="277"/>
      <c r="ATS137" s="277"/>
      <c r="ATT137" s="277"/>
      <c r="ATU137" s="277"/>
      <c r="ATV137" s="277"/>
      <c r="ATW137" s="277"/>
      <c r="ATX137" s="277"/>
      <c r="ATY137" s="277"/>
      <c r="ATZ137" s="277"/>
      <c r="AUA137" s="277"/>
      <c r="AUB137" s="277"/>
      <c r="AUC137" s="277"/>
      <c r="AUD137" s="277"/>
      <c r="AUE137" s="277"/>
      <c r="AUF137" s="277"/>
      <c r="AUG137" s="277"/>
      <c r="AUH137" s="277"/>
      <c r="AUI137" s="277"/>
      <c r="AUJ137" s="277"/>
      <c r="AUK137" s="277"/>
      <c r="AUL137" s="277"/>
      <c r="AUM137" s="277"/>
      <c r="AUN137" s="277"/>
      <c r="AUO137" s="277"/>
      <c r="AUP137" s="277"/>
      <c r="AUQ137" s="277"/>
      <c r="AUR137" s="277"/>
      <c r="AUS137" s="277"/>
      <c r="AUT137" s="277"/>
      <c r="AUU137" s="277"/>
      <c r="AUV137" s="277"/>
      <c r="AUW137" s="277"/>
      <c r="AUX137" s="277"/>
      <c r="AUY137" s="277"/>
      <c r="AUZ137" s="277"/>
      <c r="AVA137" s="277"/>
      <c r="AVB137" s="277"/>
      <c r="AVC137" s="277"/>
      <c r="AVD137" s="277"/>
      <c r="AVE137" s="277"/>
      <c r="AVF137" s="277"/>
      <c r="AVG137" s="277"/>
      <c r="AVH137" s="277"/>
      <c r="AVI137" s="277"/>
      <c r="AVJ137" s="277"/>
      <c r="AVK137" s="277"/>
      <c r="AVL137" s="277"/>
      <c r="AVM137" s="277"/>
      <c r="AVN137" s="277"/>
      <c r="AVO137" s="277"/>
      <c r="AVP137" s="277"/>
      <c r="AVQ137" s="277"/>
      <c r="AVR137" s="277"/>
      <c r="AVS137" s="277"/>
      <c r="AVT137" s="277"/>
      <c r="AVU137" s="277"/>
      <c r="AVV137" s="277"/>
      <c r="AVW137" s="277"/>
      <c r="AVX137" s="277"/>
      <c r="AVY137" s="277"/>
      <c r="AVZ137" s="277"/>
      <c r="AWA137" s="277"/>
      <c r="AWB137" s="277"/>
      <c r="AWC137" s="277"/>
      <c r="AWD137" s="277"/>
      <c r="AWE137" s="277"/>
      <c r="AWF137" s="277"/>
      <c r="AWG137" s="277"/>
      <c r="AWH137" s="277"/>
      <c r="AWI137" s="277"/>
      <c r="AWJ137" s="277"/>
      <c r="AWK137" s="277"/>
      <c r="AWL137" s="277"/>
      <c r="AWM137" s="277"/>
      <c r="AWN137" s="277"/>
      <c r="AWO137" s="277"/>
      <c r="AWP137" s="277"/>
      <c r="AWQ137" s="277"/>
      <c r="AWR137" s="277"/>
      <c r="AWS137" s="277"/>
      <c r="AWT137" s="277"/>
      <c r="AWU137" s="277"/>
      <c r="AWV137" s="277"/>
      <c r="AWW137" s="277"/>
      <c r="AWX137" s="277"/>
      <c r="AWY137" s="277"/>
      <c r="AWZ137" s="277"/>
      <c r="AXA137" s="277"/>
      <c r="AXB137" s="277"/>
      <c r="AXC137" s="277"/>
      <c r="AXD137" s="277"/>
      <c r="AXE137" s="277"/>
      <c r="AXF137" s="277"/>
      <c r="AXG137" s="277"/>
      <c r="AXH137" s="277"/>
      <c r="AXI137" s="277"/>
      <c r="AXJ137" s="277"/>
      <c r="AXK137" s="277"/>
      <c r="AXL137" s="277"/>
      <c r="AXM137" s="277"/>
      <c r="AXN137" s="277"/>
      <c r="AXO137" s="277"/>
      <c r="AXP137" s="277"/>
      <c r="AXQ137" s="277"/>
      <c r="AXR137" s="277"/>
      <c r="AXS137" s="277"/>
      <c r="AXT137" s="277"/>
      <c r="AXU137" s="277"/>
      <c r="AXV137" s="277"/>
      <c r="AXW137" s="277"/>
      <c r="AXX137" s="277"/>
      <c r="AXY137" s="277"/>
      <c r="AXZ137" s="277"/>
      <c r="AYA137" s="277"/>
      <c r="AYB137" s="277"/>
      <c r="AYC137" s="277"/>
      <c r="AYD137" s="277"/>
      <c r="AYE137" s="277"/>
      <c r="AYF137" s="277"/>
      <c r="AYG137" s="277"/>
      <c r="AYH137" s="277"/>
      <c r="AYI137" s="277"/>
      <c r="AYJ137" s="277"/>
      <c r="AYK137" s="277"/>
      <c r="AYL137" s="277"/>
      <c r="AYM137" s="277"/>
      <c r="AYN137" s="277"/>
      <c r="AYO137" s="277"/>
      <c r="AYP137" s="277"/>
      <c r="AYQ137" s="277"/>
      <c r="AYR137" s="277"/>
      <c r="AYS137" s="277"/>
      <c r="AYT137" s="277"/>
      <c r="AYU137" s="277"/>
      <c r="AYV137" s="277"/>
      <c r="AYW137" s="277"/>
      <c r="AYX137" s="277"/>
      <c r="AYY137" s="277"/>
      <c r="AYZ137" s="277"/>
      <c r="AZA137" s="277"/>
      <c r="AZB137" s="277"/>
      <c r="AZC137" s="277"/>
      <c r="AZD137" s="277"/>
      <c r="AZE137" s="277"/>
      <c r="AZF137" s="277"/>
      <c r="AZG137" s="277"/>
      <c r="AZH137" s="277"/>
      <c r="AZI137" s="277"/>
      <c r="AZJ137" s="277"/>
      <c r="AZK137" s="277"/>
      <c r="AZL137" s="277"/>
      <c r="AZM137" s="277"/>
      <c r="AZN137" s="277"/>
      <c r="AZO137" s="277"/>
      <c r="AZP137" s="277"/>
      <c r="AZQ137" s="277"/>
      <c r="AZR137" s="277"/>
      <c r="AZS137" s="277"/>
      <c r="AZT137" s="277"/>
      <c r="AZU137" s="277"/>
      <c r="AZV137" s="277"/>
      <c r="AZW137" s="277"/>
      <c r="AZX137" s="277"/>
      <c r="AZY137" s="277"/>
      <c r="AZZ137" s="277"/>
      <c r="BAA137" s="277"/>
      <c r="BAB137" s="277"/>
      <c r="BAC137" s="277"/>
      <c r="BAD137" s="277"/>
      <c r="BAE137" s="277"/>
      <c r="BAF137" s="277"/>
      <c r="BAG137" s="277"/>
      <c r="BAH137" s="277"/>
      <c r="BAI137" s="277"/>
      <c r="BAJ137" s="277"/>
      <c r="BAK137" s="277"/>
      <c r="BAL137" s="277"/>
      <c r="BAM137" s="277"/>
      <c r="BAN137" s="277"/>
      <c r="BAO137" s="277"/>
      <c r="BAP137" s="277"/>
      <c r="BAQ137" s="277"/>
      <c r="BAR137" s="277"/>
      <c r="BAS137" s="277"/>
      <c r="BAT137" s="277"/>
      <c r="BAU137" s="277"/>
      <c r="BAV137" s="277"/>
      <c r="BAW137" s="277"/>
      <c r="BAX137" s="277"/>
      <c r="BAY137" s="277"/>
      <c r="BAZ137" s="277"/>
      <c r="BBA137" s="277"/>
      <c r="BBB137" s="277"/>
      <c r="BBC137" s="277"/>
      <c r="BBD137" s="277"/>
      <c r="BBE137" s="277"/>
      <c r="BBF137" s="277"/>
      <c r="BBG137" s="277"/>
      <c r="BBH137" s="277"/>
      <c r="BBI137" s="277"/>
      <c r="BBJ137" s="277"/>
      <c r="BBK137" s="277"/>
      <c r="BBL137" s="277"/>
      <c r="BBM137" s="277"/>
      <c r="BBN137" s="277"/>
      <c r="BBO137" s="277"/>
      <c r="BBP137" s="277"/>
      <c r="BBQ137" s="277"/>
      <c r="BBR137" s="277"/>
      <c r="BBS137" s="277"/>
      <c r="BBT137" s="277"/>
      <c r="BBU137" s="277"/>
      <c r="BBV137" s="277"/>
      <c r="BBW137" s="277"/>
      <c r="BBX137" s="277"/>
      <c r="BBY137" s="277"/>
      <c r="BBZ137" s="277"/>
      <c r="BCA137" s="277"/>
      <c r="BCB137" s="277"/>
      <c r="BCC137" s="277"/>
      <c r="BCD137" s="277"/>
      <c r="BCE137" s="277"/>
      <c r="BCF137" s="277"/>
      <c r="BCG137" s="277"/>
      <c r="BCH137" s="277"/>
      <c r="BCI137" s="277"/>
      <c r="BCJ137" s="277"/>
      <c r="BCK137" s="277"/>
      <c r="BCL137" s="277"/>
      <c r="BCM137" s="277"/>
      <c r="BCN137" s="277"/>
      <c r="BCO137" s="277"/>
      <c r="BCP137" s="277"/>
      <c r="BCQ137" s="277"/>
      <c r="BCR137" s="277"/>
      <c r="BCS137" s="277"/>
      <c r="BCT137" s="277"/>
      <c r="BCU137" s="277"/>
      <c r="BCV137" s="277"/>
      <c r="BCW137" s="277"/>
      <c r="BCX137" s="277"/>
      <c r="BCY137" s="277"/>
      <c r="BCZ137" s="277"/>
      <c r="BDA137" s="277"/>
      <c r="BDB137" s="277"/>
      <c r="BDC137" s="277"/>
      <c r="BDD137" s="277"/>
      <c r="BDE137" s="277"/>
      <c r="BDF137" s="277"/>
      <c r="BDG137" s="277"/>
      <c r="BDH137" s="277"/>
      <c r="BDI137" s="277"/>
      <c r="BDJ137" s="277"/>
      <c r="BDK137" s="277"/>
      <c r="BDL137" s="277"/>
      <c r="BDM137" s="277"/>
      <c r="BDN137" s="277"/>
      <c r="BDO137" s="277"/>
      <c r="BDP137" s="277"/>
      <c r="BDQ137" s="277"/>
      <c r="BDR137" s="277"/>
      <c r="BDS137" s="277"/>
      <c r="BDT137" s="277"/>
      <c r="BDU137" s="277"/>
      <c r="BDV137" s="277"/>
      <c r="BDW137" s="277"/>
      <c r="BDX137" s="277"/>
      <c r="BDY137" s="277"/>
      <c r="BDZ137" s="277"/>
      <c r="BEA137" s="277"/>
      <c r="BEB137" s="277"/>
      <c r="BEC137" s="277"/>
      <c r="BED137" s="277"/>
      <c r="BEE137" s="277"/>
      <c r="BEF137" s="277"/>
      <c r="BEG137" s="277"/>
      <c r="BEH137" s="277"/>
      <c r="BEI137" s="277"/>
      <c r="BEJ137" s="277"/>
      <c r="BEK137" s="277"/>
      <c r="BEL137" s="277"/>
      <c r="BEM137" s="277"/>
      <c r="BEN137" s="277"/>
      <c r="BEO137" s="277"/>
      <c r="BEP137" s="277"/>
      <c r="BEQ137" s="277"/>
      <c r="BER137" s="277"/>
      <c r="BES137" s="277"/>
      <c r="BET137" s="277"/>
      <c r="BEU137" s="277"/>
      <c r="BEV137" s="277"/>
      <c r="BEW137" s="277"/>
      <c r="BEX137" s="277"/>
      <c r="BEY137" s="277"/>
      <c r="BEZ137" s="277"/>
      <c r="BFA137" s="277"/>
      <c r="BFB137" s="277"/>
      <c r="BFC137" s="277"/>
      <c r="BFD137" s="277"/>
      <c r="BFE137" s="277"/>
      <c r="BFF137" s="277"/>
      <c r="BFG137" s="277"/>
      <c r="BFH137" s="277"/>
      <c r="BFI137" s="277"/>
      <c r="BFJ137" s="277"/>
      <c r="BFK137" s="277"/>
      <c r="BFL137" s="277"/>
      <c r="BFM137" s="277"/>
      <c r="BFN137" s="277"/>
      <c r="BFO137" s="277"/>
      <c r="BFP137" s="277"/>
      <c r="BFQ137" s="277"/>
      <c r="BFR137" s="277"/>
      <c r="BFS137" s="277"/>
      <c r="BFT137" s="277"/>
      <c r="BFU137" s="277"/>
      <c r="BFV137" s="277"/>
      <c r="BFW137" s="277"/>
      <c r="BFX137" s="277"/>
      <c r="BFY137" s="277"/>
      <c r="BFZ137" s="277"/>
      <c r="BGA137" s="277"/>
      <c r="BGB137" s="277"/>
      <c r="BGC137" s="277"/>
      <c r="BGD137" s="277"/>
      <c r="BGE137" s="277"/>
      <c r="BGF137" s="277"/>
      <c r="BGG137" s="277"/>
      <c r="BGH137" s="277"/>
      <c r="BGI137" s="277"/>
      <c r="BGJ137" s="277"/>
      <c r="BGK137" s="277"/>
      <c r="BGL137" s="277"/>
      <c r="BGM137" s="277"/>
      <c r="BGN137" s="277"/>
      <c r="BGO137" s="277"/>
      <c r="BGP137" s="277"/>
      <c r="BGQ137" s="277"/>
      <c r="BGR137" s="277"/>
      <c r="BGS137" s="277"/>
      <c r="BGT137" s="277"/>
      <c r="BGU137" s="277"/>
      <c r="BGV137" s="277"/>
      <c r="BGW137" s="277"/>
      <c r="BGX137" s="277"/>
      <c r="BGY137" s="277"/>
      <c r="BGZ137" s="277"/>
      <c r="BHA137" s="277"/>
      <c r="BHB137" s="277"/>
      <c r="BHC137" s="277"/>
      <c r="BHD137" s="277"/>
      <c r="BHE137" s="277"/>
      <c r="BHF137" s="277"/>
      <c r="BHG137" s="277"/>
      <c r="BHH137" s="277"/>
      <c r="BHI137" s="277"/>
      <c r="BHJ137" s="277"/>
      <c r="BHK137" s="277"/>
      <c r="BHL137" s="277"/>
      <c r="BHM137" s="277"/>
      <c r="BHN137" s="277"/>
      <c r="BHO137" s="277"/>
      <c r="BHP137" s="277"/>
      <c r="BHQ137" s="277"/>
      <c r="BHR137" s="277"/>
      <c r="BHS137" s="277"/>
      <c r="BHT137" s="277"/>
      <c r="BHU137" s="277"/>
      <c r="BHV137" s="277"/>
      <c r="BHW137" s="277"/>
      <c r="BHX137" s="277"/>
      <c r="BHY137" s="277"/>
      <c r="BHZ137" s="277"/>
      <c r="BIA137" s="277"/>
      <c r="BIB137" s="277"/>
      <c r="BIC137" s="277"/>
      <c r="BID137" s="277"/>
      <c r="BIE137" s="277"/>
      <c r="BIF137" s="277"/>
      <c r="BIG137" s="277"/>
      <c r="BIH137" s="277"/>
      <c r="BII137" s="277"/>
      <c r="BIJ137" s="277"/>
      <c r="BIK137" s="277"/>
      <c r="BIL137" s="277"/>
      <c r="BIM137" s="277"/>
      <c r="BIN137" s="277"/>
      <c r="BIO137" s="277"/>
      <c r="BIP137" s="277"/>
      <c r="BIQ137" s="277"/>
      <c r="BIR137" s="277"/>
      <c r="BIS137" s="277"/>
      <c r="BIT137" s="277"/>
      <c r="BIU137" s="277"/>
      <c r="BIV137" s="277"/>
      <c r="BIW137" s="277"/>
      <c r="BIX137" s="277"/>
      <c r="BIY137" s="277"/>
      <c r="BIZ137" s="277"/>
      <c r="BJA137" s="277"/>
      <c r="BJB137" s="277"/>
      <c r="BJC137" s="277"/>
      <c r="BJD137" s="277"/>
      <c r="BJE137" s="277"/>
      <c r="BJF137" s="277"/>
      <c r="BJG137" s="277"/>
      <c r="BJH137" s="277"/>
      <c r="BJI137" s="277"/>
      <c r="BJJ137" s="277"/>
      <c r="BJK137" s="277"/>
      <c r="BJL137" s="277"/>
      <c r="BJM137" s="277"/>
      <c r="BJN137" s="277"/>
      <c r="BJO137" s="277"/>
      <c r="BJP137" s="277"/>
      <c r="BJQ137" s="277"/>
      <c r="BJR137" s="277"/>
      <c r="BJS137" s="277"/>
      <c r="BJT137" s="277"/>
      <c r="BJU137" s="277"/>
      <c r="BJV137" s="277"/>
      <c r="BJW137" s="277"/>
      <c r="BJX137" s="277"/>
      <c r="BJY137" s="277"/>
      <c r="BJZ137" s="277"/>
      <c r="BKA137" s="277"/>
      <c r="BKB137" s="277"/>
      <c r="BKC137" s="277"/>
      <c r="BKD137" s="277"/>
      <c r="BKE137" s="277"/>
      <c r="BKF137" s="277"/>
      <c r="BKG137" s="277"/>
      <c r="BKH137" s="277"/>
      <c r="BKI137" s="277"/>
      <c r="BKJ137" s="277"/>
      <c r="BKK137" s="277"/>
      <c r="BKL137" s="277"/>
      <c r="BKM137" s="277"/>
      <c r="BKN137" s="277"/>
      <c r="BKO137" s="277"/>
      <c r="BKP137" s="277"/>
      <c r="BKQ137" s="277"/>
      <c r="BKR137" s="277"/>
      <c r="BKS137" s="277"/>
      <c r="BKT137" s="277"/>
      <c r="BKU137" s="277"/>
      <c r="BKV137" s="277"/>
      <c r="BKW137" s="277"/>
      <c r="BKX137" s="277"/>
      <c r="BKY137" s="277"/>
      <c r="BKZ137" s="277"/>
      <c r="BLA137" s="277"/>
      <c r="BLB137" s="277"/>
      <c r="BLC137" s="277"/>
      <c r="BLD137" s="277"/>
      <c r="BLE137" s="277"/>
      <c r="BLF137" s="277"/>
      <c r="BLG137" s="277"/>
      <c r="BLH137" s="277"/>
      <c r="BLI137" s="277"/>
      <c r="BLJ137" s="277"/>
      <c r="BLK137" s="277"/>
      <c r="BLL137" s="277"/>
      <c r="BLM137" s="277"/>
      <c r="BLN137" s="277"/>
      <c r="BLO137" s="277"/>
      <c r="BLP137" s="277"/>
      <c r="BLQ137" s="277"/>
      <c r="BLR137" s="277"/>
      <c r="BLS137" s="277"/>
      <c r="BLT137" s="277"/>
      <c r="BLU137" s="277"/>
      <c r="BLV137" s="277"/>
      <c r="BLW137" s="277"/>
      <c r="BLX137" s="277"/>
      <c r="BLY137" s="277"/>
      <c r="BLZ137" s="277"/>
      <c r="BMA137" s="277"/>
      <c r="BMB137" s="277"/>
      <c r="BMC137" s="277"/>
      <c r="BMD137" s="277"/>
      <c r="BME137" s="277"/>
      <c r="BMF137" s="277"/>
      <c r="BMG137" s="277"/>
      <c r="BMH137" s="277"/>
      <c r="BMI137" s="277"/>
      <c r="BMJ137" s="277"/>
      <c r="BMK137" s="277"/>
      <c r="BML137" s="277"/>
      <c r="BMM137" s="277"/>
      <c r="BMN137" s="277"/>
      <c r="BMO137" s="277"/>
      <c r="BMP137" s="277"/>
      <c r="BMQ137" s="277"/>
      <c r="BMR137" s="277"/>
      <c r="BMS137" s="277"/>
      <c r="BMT137" s="277"/>
      <c r="BMU137" s="277"/>
      <c r="BMV137" s="277"/>
      <c r="BMW137" s="277"/>
      <c r="BMX137" s="277"/>
      <c r="BMY137" s="277"/>
      <c r="BMZ137" s="277"/>
      <c r="BNA137" s="277"/>
      <c r="BNB137" s="277"/>
      <c r="BNC137" s="277"/>
      <c r="BND137" s="277"/>
      <c r="BNE137" s="277"/>
      <c r="BNF137" s="277"/>
      <c r="BNG137" s="277"/>
      <c r="BNH137" s="277"/>
      <c r="BNI137" s="277"/>
      <c r="BNJ137" s="277"/>
      <c r="BNK137" s="277"/>
      <c r="BNL137" s="277"/>
      <c r="BNM137" s="277"/>
      <c r="BNN137" s="277"/>
      <c r="BNO137" s="277"/>
      <c r="BNP137" s="277"/>
      <c r="BNQ137" s="277"/>
      <c r="BNR137" s="277"/>
      <c r="BNS137" s="277"/>
      <c r="BNT137" s="277"/>
      <c r="BNU137" s="277"/>
      <c r="BNV137" s="277"/>
      <c r="BNW137" s="277"/>
      <c r="BNX137" s="277"/>
      <c r="BNY137" s="277"/>
      <c r="BNZ137" s="277"/>
      <c r="BOA137" s="277"/>
      <c r="BOB137" s="277"/>
      <c r="BOC137" s="277"/>
      <c r="BOD137" s="277"/>
      <c r="BOE137" s="277"/>
      <c r="BOF137" s="277"/>
      <c r="BOG137" s="277"/>
      <c r="BOH137" s="277"/>
      <c r="BOI137" s="277"/>
      <c r="BOJ137" s="277"/>
      <c r="BOK137" s="277"/>
      <c r="BOL137" s="277"/>
      <c r="BOM137" s="277"/>
      <c r="BON137" s="277"/>
      <c r="BOO137" s="277"/>
      <c r="BOP137" s="277"/>
      <c r="BOQ137" s="277"/>
      <c r="BOR137" s="277"/>
      <c r="BOS137" s="277"/>
      <c r="BOT137" s="277"/>
      <c r="BOU137" s="277"/>
      <c r="BOV137" s="277"/>
      <c r="BOW137" s="277"/>
      <c r="BOX137" s="277"/>
      <c r="BOY137" s="277"/>
      <c r="BOZ137" s="277"/>
      <c r="BPA137" s="277"/>
      <c r="BPB137" s="277"/>
      <c r="BPC137" s="277"/>
      <c r="BPD137" s="277"/>
      <c r="BPE137" s="277"/>
      <c r="BPF137" s="277"/>
      <c r="BPG137" s="277"/>
      <c r="BPH137" s="277"/>
      <c r="BPI137" s="277"/>
      <c r="BPJ137" s="277"/>
      <c r="BPK137" s="277"/>
      <c r="BPL137" s="277"/>
      <c r="BPM137" s="277"/>
      <c r="BPN137" s="277"/>
      <c r="BPO137" s="277"/>
      <c r="BPP137" s="277"/>
      <c r="BPQ137" s="277"/>
      <c r="BPR137" s="277"/>
      <c r="BPS137" s="277"/>
      <c r="BPT137" s="277"/>
      <c r="BPU137" s="277"/>
      <c r="BPV137" s="277"/>
      <c r="BPW137" s="277"/>
      <c r="BPX137" s="277"/>
      <c r="BPY137" s="277"/>
      <c r="BPZ137" s="277"/>
      <c r="BQA137" s="277"/>
      <c r="BQB137" s="277"/>
      <c r="BQC137" s="277"/>
      <c r="BQD137" s="277"/>
      <c r="BQE137" s="277"/>
      <c r="BQF137" s="277"/>
      <c r="BQG137" s="277"/>
      <c r="BQH137" s="277"/>
      <c r="BQI137" s="277"/>
      <c r="BQJ137" s="277"/>
      <c r="BQK137" s="277"/>
      <c r="BQL137" s="277"/>
      <c r="BQM137" s="277"/>
      <c r="BQN137" s="277"/>
      <c r="BQO137" s="277"/>
      <c r="BQP137" s="277"/>
      <c r="BQQ137" s="277"/>
      <c r="BQR137" s="277"/>
      <c r="BQS137" s="277"/>
      <c r="BQT137" s="277"/>
      <c r="BQU137" s="277"/>
      <c r="BQV137" s="277"/>
      <c r="BQW137" s="277"/>
      <c r="BQX137" s="277"/>
      <c r="BQY137" s="277"/>
      <c r="BQZ137" s="277"/>
      <c r="BRA137" s="277"/>
      <c r="BRB137" s="277"/>
      <c r="BRC137" s="277"/>
      <c r="BRD137" s="277"/>
      <c r="BRE137" s="277"/>
      <c r="BRF137" s="277"/>
      <c r="BRG137" s="277"/>
      <c r="BRH137" s="277"/>
      <c r="BRI137" s="277"/>
      <c r="BRJ137" s="277"/>
      <c r="BRK137" s="277"/>
      <c r="BRL137" s="277"/>
      <c r="BRM137" s="277"/>
      <c r="BRN137" s="277"/>
      <c r="BRO137" s="277"/>
      <c r="BRP137" s="277"/>
      <c r="BRQ137" s="277"/>
      <c r="BRR137" s="277"/>
      <c r="BRS137" s="277"/>
      <c r="BRT137" s="277"/>
      <c r="BRU137" s="277"/>
      <c r="BRV137" s="277"/>
      <c r="BRW137" s="277"/>
      <c r="BRX137" s="277"/>
      <c r="BRY137" s="277"/>
      <c r="BRZ137" s="277"/>
      <c r="BSA137" s="277"/>
      <c r="BSB137" s="277"/>
      <c r="BSC137" s="277"/>
      <c r="BSD137" s="277"/>
      <c r="BSE137" s="277"/>
      <c r="BSF137" s="277"/>
      <c r="BSG137" s="277"/>
      <c r="BSH137" s="277"/>
      <c r="BSI137" s="277"/>
      <c r="BSJ137" s="277"/>
      <c r="BSK137" s="277"/>
      <c r="BSL137" s="277"/>
      <c r="BSM137" s="277"/>
      <c r="BSN137" s="277"/>
      <c r="BSO137" s="277"/>
      <c r="BSP137" s="277"/>
      <c r="BSQ137" s="277"/>
      <c r="BSR137" s="277"/>
      <c r="BSS137" s="277"/>
      <c r="BST137" s="277"/>
      <c r="BSU137" s="277"/>
      <c r="BSV137" s="277"/>
      <c r="BSW137" s="277"/>
      <c r="BSX137" s="277"/>
      <c r="BSY137" s="277"/>
      <c r="BSZ137" s="277"/>
      <c r="BTA137" s="277"/>
      <c r="BTB137" s="277"/>
      <c r="BTC137" s="277"/>
      <c r="BTD137" s="277"/>
      <c r="BTE137" s="277"/>
      <c r="BTF137" s="277"/>
      <c r="BTG137" s="277"/>
      <c r="BTH137" s="277"/>
      <c r="BTI137" s="277"/>
      <c r="BTJ137" s="277"/>
      <c r="BTK137" s="277"/>
      <c r="BTL137" s="277"/>
      <c r="BTM137" s="277"/>
      <c r="BTN137" s="277"/>
      <c r="BTO137" s="277"/>
      <c r="BTP137" s="277"/>
      <c r="BTQ137" s="277"/>
      <c r="BTR137" s="277"/>
      <c r="BTS137" s="277"/>
      <c r="BTT137" s="277"/>
      <c r="BTU137" s="277"/>
      <c r="BTV137" s="277"/>
      <c r="BTW137" s="277"/>
      <c r="BTX137" s="277"/>
      <c r="BTY137" s="277"/>
      <c r="BTZ137" s="277"/>
      <c r="BUA137" s="277"/>
      <c r="BUB137" s="277"/>
      <c r="BUC137" s="277"/>
      <c r="BUD137" s="277"/>
      <c r="BUE137" s="277"/>
      <c r="BUF137" s="277"/>
      <c r="BUG137" s="277"/>
      <c r="BUH137" s="277"/>
      <c r="BUI137" s="277"/>
      <c r="BUJ137" s="277"/>
      <c r="BUK137" s="277"/>
      <c r="BUL137" s="277"/>
      <c r="BUM137" s="277"/>
      <c r="BUN137" s="277"/>
      <c r="BUO137" s="277"/>
      <c r="BUP137" s="277"/>
      <c r="BUQ137" s="277"/>
      <c r="BUR137" s="277"/>
      <c r="BUS137" s="277"/>
      <c r="BUT137" s="277"/>
      <c r="BUU137" s="277"/>
      <c r="BUV137" s="277"/>
      <c r="BUW137" s="277"/>
      <c r="BUX137" s="277"/>
      <c r="BUY137" s="277"/>
      <c r="BUZ137" s="277"/>
      <c r="BVA137" s="277"/>
      <c r="BVB137" s="277"/>
      <c r="BVC137" s="277"/>
      <c r="BVD137" s="277"/>
      <c r="BVE137" s="277"/>
      <c r="BVF137" s="277"/>
      <c r="BVG137" s="277"/>
      <c r="BVH137" s="277"/>
      <c r="BVI137" s="277"/>
      <c r="BVJ137" s="277"/>
      <c r="BVK137" s="277"/>
      <c r="BVL137" s="277"/>
      <c r="BVM137" s="277"/>
      <c r="BVN137" s="277"/>
      <c r="BVO137" s="277"/>
      <c r="BVP137" s="277"/>
      <c r="BVQ137" s="277"/>
      <c r="BVR137" s="277"/>
      <c r="BVS137" s="277"/>
      <c r="BVT137" s="277"/>
      <c r="BVU137" s="277"/>
      <c r="BVV137" s="277"/>
      <c r="BVW137" s="277"/>
      <c r="BVX137" s="277"/>
      <c r="BVY137" s="277"/>
      <c r="BVZ137" s="277"/>
      <c r="BWA137" s="277"/>
      <c r="BWB137" s="277"/>
      <c r="BWC137" s="277"/>
      <c r="BWD137" s="277"/>
      <c r="BWE137" s="277"/>
      <c r="BWF137" s="277"/>
      <c r="BWG137" s="277"/>
      <c r="BWH137" s="277"/>
      <c r="BWI137" s="277"/>
      <c r="BWJ137" s="277"/>
      <c r="BWK137" s="277"/>
      <c r="BWL137" s="277"/>
      <c r="BWM137" s="277"/>
      <c r="BWN137" s="277"/>
      <c r="BWO137" s="277"/>
      <c r="BWP137" s="277"/>
      <c r="BWQ137" s="277"/>
      <c r="BWR137" s="277"/>
      <c r="BWS137" s="277"/>
      <c r="BWT137" s="277"/>
      <c r="BWU137" s="277"/>
      <c r="BWV137" s="277"/>
      <c r="BWW137" s="277"/>
      <c r="BWX137" s="277"/>
      <c r="BWY137" s="277"/>
      <c r="BWZ137" s="277"/>
      <c r="BXA137" s="277"/>
      <c r="BXB137" s="277"/>
      <c r="BXC137" s="277"/>
      <c r="BXD137" s="277"/>
      <c r="BXE137" s="277"/>
      <c r="BXF137" s="277"/>
      <c r="BXG137" s="277"/>
      <c r="BXH137" s="277"/>
      <c r="BXI137" s="277"/>
      <c r="BXJ137" s="277"/>
      <c r="BXK137" s="277"/>
      <c r="BXL137" s="277"/>
      <c r="BXM137" s="277"/>
      <c r="BXN137" s="277"/>
      <c r="BXO137" s="277"/>
      <c r="BXP137" s="277"/>
      <c r="BXQ137" s="277"/>
      <c r="BXR137" s="277"/>
      <c r="BXS137" s="277"/>
      <c r="BXT137" s="277"/>
      <c r="BXU137" s="277"/>
      <c r="BXV137" s="277"/>
      <c r="BXW137" s="277"/>
      <c r="BXX137" s="277"/>
      <c r="BXY137" s="277"/>
      <c r="BXZ137" s="277"/>
      <c r="BYA137" s="277"/>
      <c r="BYB137" s="277"/>
      <c r="BYC137" s="277"/>
      <c r="BYD137" s="277"/>
      <c r="BYE137" s="277"/>
      <c r="BYF137" s="277"/>
      <c r="BYG137" s="277"/>
      <c r="BYH137" s="277"/>
      <c r="BYI137" s="277"/>
      <c r="BYJ137" s="277"/>
      <c r="BYK137" s="277"/>
      <c r="BYL137" s="277"/>
      <c r="BYM137" s="277"/>
      <c r="BYN137" s="277"/>
      <c r="BYO137" s="277"/>
      <c r="BYP137" s="277"/>
      <c r="BYQ137" s="277"/>
      <c r="BYR137" s="277"/>
      <c r="BYS137" s="277"/>
      <c r="BYT137" s="277"/>
      <c r="BYU137" s="277"/>
      <c r="BYV137" s="277"/>
      <c r="BYW137" s="277"/>
      <c r="BYX137" s="277"/>
      <c r="BYY137" s="277"/>
      <c r="BYZ137" s="277"/>
      <c r="BZA137" s="277"/>
      <c r="BZB137" s="277"/>
      <c r="BZC137" s="277"/>
      <c r="BZD137" s="277"/>
      <c r="BZE137" s="277"/>
      <c r="BZF137" s="277"/>
      <c r="BZG137" s="277"/>
      <c r="BZH137" s="277"/>
      <c r="BZI137" s="277"/>
      <c r="BZJ137" s="277"/>
      <c r="BZK137" s="277"/>
      <c r="BZL137" s="277"/>
      <c r="BZM137" s="277"/>
      <c r="BZN137" s="277"/>
      <c r="BZO137" s="277"/>
      <c r="BZP137" s="277"/>
      <c r="BZQ137" s="277"/>
      <c r="BZR137" s="277"/>
      <c r="BZS137" s="277"/>
      <c r="BZT137" s="277"/>
      <c r="BZU137" s="277"/>
      <c r="BZV137" s="277"/>
      <c r="BZW137" s="277"/>
      <c r="BZX137" s="277"/>
      <c r="BZY137" s="277"/>
      <c r="BZZ137" s="277"/>
      <c r="CAA137" s="277"/>
      <c r="CAB137" s="277"/>
      <c r="CAC137" s="277"/>
      <c r="CAD137" s="277"/>
      <c r="CAE137" s="277"/>
      <c r="CAF137" s="277"/>
      <c r="CAG137" s="277"/>
      <c r="CAH137" s="277"/>
      <c r="CAI137" s="277"/>
      <c r="CAJ137" s="277"/>
      <c r="CAK137" s="277"/>
      <c r="CAL137" s="277"/>
      <c r="CAM137" s="277"/>
      <c r="CAN137" s="277"/>
      <c r="CAO137" s="277"/>
      <c r="CAP137" s="277"/>
      <c r="CAQ137" s="277"/>
      <c r="CAR137" s="277"/>
      <c r="CAS137" s="277"/>
      <c r="CAT137" s="277"/>
      <c r="CAU137" s="277"/>
      <c r="CAV137" s="277"/>
      <c r="CAW137" s="277"/>
      <c r="CAX137" s="277"/>
      <c r="CAY137" s="277"/>
      <c r="CAZ137" s="277"/>
      <c r="CBA137" s="277"/>
      <c r="CBB137" s="277"/>
      <c r="CBC137" s="277"/>
      <c r="CBD137" s="277"/>
      <c r="CBE137" s="277"/>
      <c r="CBF137" s="277"/>
      <c r="CBG137" s="277"/>
      <c r="CBH137" s="277"/>
      <c r="CBI137" s="277"/>
      <c r="CBJ137" s="277"/>
      <c r="CBK137" s="277"/>
      <c r="CBL137" s="277"/>
      <c r="CBM137" s="277"/>
      <c r="CBN137" s="277"/>
      <c r="CBO137" s="277"/>
      <c r="CBP137" s="277"/>
      <c r="CBQ137" s="277"/>
      <c r="CBR137" s="277"/>
      <c r="CBS137" s="277"/>
      <c r="CBT137" s="277"/>
      <c r="CBU137" s="277"/>
      <c r="CBV137" s="277"/>
      <c r="CBW137" s="277"/>
      <c r="CBX137" s="277"/>
      <c r="CBY137" s="277"/>
      <c r="CBZ137" s="277"/>
      <c r="CCA137" s="277"/>
      <c r="CCB137" s="277"/>
      <c r="CCC137" s="277"/>
      <c r="CCD137" s="277"/>
      <c r="CCE137" s="277"/>
      <c r="CCF137" s="277"/>
      <c r="CCG137" s="277"/>
      <c r="CCH137" s="277"/>
      <c r="CCI137" s="277"/>
      <c r="CCJ137" s="277"/>
      <c r="CCK137" s="277"/>
      <c r="CCL137" s="277"/>
      <c r="CCM137" s="277"/>
      <c r="CCN137" s="277"/>
      <c r="CCO137" s="277"/>
      <c r="CCP137" s="277"/>
      <c r="CCQ137" s="277"/>
      <c r="CCR137" s="277"/>
      <c r="CCS137" s="277"/>
      <c r="CCT137" s="277"/>
      <c r="CCU137" s="277"/>
      <c r="CCV137" s="277"/>
      <c r="CCW137" s="277"/>
      <c r="CCX137" s="277"/>
      <c r="CCY137" s="277"/>
      <c r="CCZ137" s="277"/>
      <c r="CDA137" s="277"/>
      <c r="CDB137" s="277"/>
      <c r="CDC137" s="277"/>
      <c r="CDD137" s="277"/>
      <c r="CDE137" s="277"/>
      <c r="CDF137" s="277"/>
      <c r="CDG137" s="277"/>
      <c r="CDH137" s="277"/>
      <c r="CDI137" s="277"/>
      <c r="CDJ137" s="277"/>
      <c r="CDK137" s="277"/>
      <c r="CDL137" s="277"/>
      <c r="CDM137" s="277"/>
      <c r="CDN137" s="277"/>
      <c r="CDO137" s="277"/>
      <c r="CDP137" s="277"/>
      <c r="CDQ137" s="277"/>
      <c r="CDR137" s="277"/>
      <c r="CDS137" s="277"/>
      <c r="CDT137" s="277"/>
      <c r="CDU137" s="277"/>
      <c r="CDV137" s="277"/>
      <c r="CDW137" s="277"/>
      <c r="CDX137" s="277"/>
      <c r="CDY137" s="277"/>
      <c r="CDZ137" s="277"/>
      <c r="CEA137" s="277"/>
      <c r="CEB137" s="277"/>
      <c r="CEC137" s="277"/>
      <c r="CED137" s="277"/>
      <c r="CEE137" s="277"/>
      <c r="CEF137" s="277"/>
      <c r="CEG137" s="277"/>
      <c r="CEH137" s="277"/>
      <c r="CEI137" s="277"/>
      <c r="CEJ137" s="277"/>
      <c r="CEK137" s="277"/>
      <c r="CEL137" s="277"/>
      <c r="CEM137" s="277"/>
      <c r="CEN137" s="277"/>
      <c r="CEO137" s="277"/>
      <c r="CEP137" s="277"/>
      <c r="CEQ137" s="277"/>
      <c r="CER137" s="277"/>
      <c r="CES137" s="277"/>
      <c r="CET137" s="277"/>
      <c r="CEU137" s="277"/>
      <c r="CEV137" s="277"/>
      <c r="CEW137" s="277"/>
      <c r="CEX137" s="277"/>
      <c r="CEY137" s="277"/>
      <c r="CEZ137" s="277"/>
      <c r="CFA137" s="277"/>
      <c r="CFB137" s="277"/>
      <c r="CFC137" s="277"/>
      <c r="CFD137" s="277"/>
      <c r="CFE137" s="277"/>
      <c r="CFF137" s="277"/>
      <c r="CFG137" s="277"/>
      <c r="CFH137" s="277"/>
      <c r="CFI137" s="277"/>
      <c r="CFJ137" s="277"/>
      <c r="CFK137" s="277"/>
      <c r="CFL137" s="277"/>
      <c r="CFM137" s="277"/>
      <c r="CFN137" s="277"/>
      <c r="CFO137" s="277"/>
      <c r="CFP137" s="277"/>
      <c r="CFQ137" s="277"/>
      <c r="CFR137" s="277"/>
      <c r="CFS137" s="277"/>
      <c r="CFT137" s="277"/>
      <c r="CFU137" s="277"/>
      <c r="CFV137" s="277"/>
      <c r="CFW137" s="277"/>
      <c r="CFX137" s="277"/>
      <c r="CFY137" s="277"/>
      <c r="CFZ137" s="277"/>
      <c r="CGA137" s="277"/>
      <c r="CGB137" s="277"/>
      <c r="CGC137" s="277"/>
      <c r="CGD137" s="277"/>
      <c r="CGE137" s="277"/>
      <c r="CGF137" s="277"/>
      <c r="CGG137" s="277"/>
      <c r="CGH137" s="277"/>
      <c r="CGI137" s="277"/>
      <c r="CGJ137" s="277"/>
      <c r="CGK137" s="277"/>
      <c r="CGL137" s="277"/>
      <c r="CGM137" s="277"/>
      <c r="CGN137" s="277"/>
      <c r="CGO137" s="277"/>
      <c r="CGP137" s="277"/>
      <c r="CGQ137" s="277"/>
      <c r="CGR137" s="277"/>
      <c r="CGS137" s="277"/>
      <c r="CGT137" s="277"/>
      <c r="CGU137" s="277"/>
      <c r="CGV137" s="277"/>
      <c r="CGW137" s="277"/>
      <c r="CGX137" s="277"/>
      <c r="CGY137" s="277"/>
      <c r="CGZ137" s="277"/>
      <c r="CHA137" s="277"/>
      <c r="CHB137" s="277"/>
      <c r="CHC137" s="277"/>
      <c r="CHD137" s="277"/>
      <c r="CHE137" s="277"/>
      <c r="CHF137" s="277"/>
      <c r="CHG137" s="277"/>
      <c r="CHH137" s="277"/>
      <c r="CHI137" s="277"/>
      <c r="CHJ137" s="277"/>
      <c r="CHK137" s="277"/>
      <c r="CHL137" s="277"/>
      <c r="CHM137" s="277"/>
      <c r="CHN137" s="277"/>
      <c r="CHO137" s="277"/>
      <c r="CHP137" s="277"/>
      <c r="CHQ137" s="277"/>
      <c r="CHR137" s="277"/>
      <c r="CHS137" s="277"/>
      <c r="CHT137" s="277"/>
      <c r="CHU137" s="277"/>
      <c r="CHV137" s="277"/>
      <c r="CHW137" s="277"/>
      <c r="CHX137" s="277"/>
      <c r="CHY137" s="277"/>
      <c r="CHZ137" s="277"/>
      <c r="CIA137" s="277"/>
      <c r="CIB137" s="277"/>
      <c r="CIC137" s="277"/>
      <c r="CID137" s="277"/>
      <c r="CIE137" s="277"/>
      <c r="CIF137" s="277"/>
      <c r="CIG137" s="277"/>
      <c r="CIH137" s="277"/>
      <c r="CII137" s="277"/>
      <c r="CIJ137" s="277"/>
      <c r="CIK137" s="277"/>
      <c r="CIL137" s="277"/>
      <c r="CIM137" s="277"/>
      <c r="CIN137" s="277"/>
      <c r="CIO137" s="277"/>
      <c r="CIP137" s="277"/>
      <c r="CIQ137" s="277"/>
      <c r="CIR137" s="277"/>
      <c r="CIS137" s="277"/>
      <c r="CIT137" s="277"/>
      <c r="CIU137" s="277"/>
      <c r="CIV137" s="277"/>
      <c r="CIW137" s="277"/>
      <c r="CIX137" s="277"/>
      <c r="CIY137" s="277"/>
      <c r="CIZ137" s="277"/>
      <c r="CJA137" s="277"/>
      <c r="CJB137" s="277"/>
      <c r="CJC137" s="277"/>
      <c r="CJD137" s="277"/>
      <c r="CJE137" s="277"/>
      <c r="CJF137" s="277"/>
      <c r="CJG137" s="277"/>
      <c r="CJH137" s="277"/>
      <c r="CJI137" s="277"/>
      <c r="CJJ137" s="277"/>
      <c r="CJK137" s="277"/>
      <c r="CJL137" s="277"/>
      <c r="CJM137" s="277"/>
      <c r="CJN137" s="277"/>
      <c r="CJO137" s="277"/>
      <c r="CJP137" s="277"/>
      <c r="CJQ137" s="277"/>
      <c r="CJR137" s="277"/>
      <c r="CJS137" s="277"/>
      <c r="CJT137" s="277"/>
      <c r="CJU137" s="277"/>
      <c r="CJV137" s="277"/>
      <c r="CJW137" s="277"/>
      <c r="CJX137" s="277"/>
      <c r="CJY137" s="277"/>
      <c r="CJZ137" s="277"/>
      <c r="CKA137" s="277"/>
      <c r="CKB137" s="277"/>
      <c r="CKC137" s="277"/>
      <c r="CKD137" s="277"/>
      <c r="CKE137" s="277"/>
      <c r="CKF137" s="277"/>
      <c r="CKG137" s="277"/>
      <c r="CKH137" s="277"/>
      <c r="CKI137" s="277"/>
      <c r="CKJ137" s="277"/>
      <c r="CKK137" s="277"/>
      <c r="CKL137" s="277"/>
      <c r="CKM137" s="277"/>
      <c r="CKN137" s="277"/>
      <c r="CKO137" s="277"/>
      <c r="CKP137" s="277"/>
      <c r="CKQ137" s="277"/>
      <c r="CKR137" s="277"/>
      <c r="CKS137" s="277"/>
      <c r="CKT137" s="277"/>
      <c r="CKU137" s="277"/>
      <c r="CKV137" s="277"/>
      <c r="CKW137" s="277"/>
      <c r="CKX137" s="277"/>
      <c r="CKY137" s="277"/>
      <c r="CKZ137" s="277"/>
      <c r="CLA137" s="277"/>
      <c r="CLB137" s="277"/>
      <c r="CLC137" s="277"/>
      <c r="CLD137" s="277"/>
      <c r="CLE137" s="277"/>
      <c r="CLF137" s="277"/>
      <c r="CLG137" s="277"/>
      <c r="CLH137" s="277"/>
      <c r="CLI137" s="277"/>
      <c r="CLJ137" s="277"/>
      <c r="CLK137" s="277"/>
      <c r="CLL137" s="277"/>
      <c r="CLM137" s="277"/>
      <c r="CLN137" s="277"/>
      <c r="CLO137" s="277"/>
      <c r="CLP137" s="277"/>
      <c r="CLQ137" s="277"/>
      <c r="CLR137" s="277"/>
      <c r="CLS137" s="277"/>
      <c r="CLT137" s="277"/>
      <c r="CLU137" s="277"/>
      <c r="CLV137" s="277"/>
      <c r="CLW137" s="277"/>
      <c r="CLX137" s="277"/>
      <c r="CLY137" s="277"/>
      <c r="CLZ137" s="277"/>
      <c r="CMA137" s="277"/>
      <c r="CMB137" s="277"/>
      <c r="CMC137" s="277"/>
      <c r="CMD137" s="277"/>
      <c r="CME137" s="277"/>
      <c r="CMF137" s="277"/>
      <c r="CMG137" s="277"/>
      <c r="CMH137" s="277"/>
      <c r="CMI137" s="277"/>
      <c r="CMJ137" s="277"/>
      <c r="CMK137" s="277"/>
      <c r="CML137" s="277"/>
      <c r="CMM137" s="277"/>
      <c r="CMN137" s="277"/>
      <c r="CMO137" s="277"/>
      <c r="CMP137" s="277"/>
      <c r="CMQ137" s="277"/>
      <c r="CMR137" s="277"/>
      <c r="CMS137" s="277"/>
      <c r="CMT137" s="277"/>
      <c r="CMU137" s="277"/>
      <c r="CMV137" s="277"/>
      <c r="CMW137" s="277"/>
      <c r="CMX137" s="277"/>
      <c r="CMY137" s="277"/>
      <c r="CMZ137" s="277"/>
      <c r="CNA137" s="277"/>
      <c r="CNB137" s="277"/>
      <c r="CNC137" s="277"/>
      <c r="CND137" s="277"/>
      <c r="CNE137" s="277"/>
      <c r="CNF137" s="277"/>
      <c r="CNG137" s="277"/>
      <c r="CNH137" s="277"/>
      <c r="CNI137" s="277"/>
      <c r="CNJ137" s="277"/>
      <c r="CNK137" s="277"/>
      <c r="CNL137" s="277"/>
      <c r="CNM137" s="277"/>
      <c r="CNN137" s="277"/>
      <c r="CNO137" s="277"/>
      <c r="CNP137" s="277"/>
      <c r="CNQ137" s="277"/>
      <c r="CNR137" s="277"/>
      <c r="CNS137" s="277"/>
      <c r="CNT137" s="277"/>
      <c r="CNU137" s="277"/>
      <c r="CNV137" s="277"/>
      <c r="CNW137" s="277"/>
      <c r="CNX137" s="277"/>
      <c r="CNY137" s="277"/>
      <c r="CNZ137" s="277"/>
      <c r="COA137" s="277"/>
      <c r="COB137" s="277"/>
      <c r="COC137" s="277"/>
      <c r="COD137" s="277"/>
      <c r="COE137" s="277"/>
      <c r="COF137" s="277"/>
      <c r="COG137" s="277"/>
      <c r="COH137" s="277"/>
      <c r="COI137" s="277"/>
      <c r="COJ137" s="277"/>
      <c r="COK137" s="277"/>
      <c r="COL137" s="277"/>
      <c r="COM137" s="277"/>
      <c r="CON137" s="277"/>
      <c r="COO137" s="277"/>
      <c r="COP137" s="277"/>
      <c r="COQ137" s="277"/>
      <c r="COR137" s="277"/>
      <c r="COS137" s="277"/>
      <c r="COT137" s="277"/>
      <c r="COU137" s="277"/>
      <c r="COV137" s="277"/>
      <c r="COW137" s="277"/>
      <c r="COX137" s="277"/>
      <c r="COY137" s="277"/>
      <c r="COZ137" s="277"/>
      <c r="CPA137" s="277"/>
      <c r="CPB137" s="277"/>
      <c r="CPC137" s="277"/>
      <c r="CPD137" s="277"/>
      <c r="CPE137" s="277"/>
      <c r="CPF137" s="277"/>
      <c r="CPG137" s="277"/>
      <c r="CPH137" s="277"/>
      <c r="CPI137" s="277"/>
      <c r="CPJ137" s="277"/>
      <c r="CPK137" s="277"/>
      <c r="CPL137" s="277"/>
      <c r="CPM137" s="277"/>
      <c r="CPN137" s="277"/>
      <c r="CPO137" s="277"/>
      <c r="CPP137" s="277"/>
      <c r="CPQ137" s="277"/>
      <c r="CPR137" s="277"/>
      <c r="CPS137" s="277"/>
      <c r="CPT137" s="277"/>
      <c r="CPU137" s="277"/>
      <c r="CPV137" s="277"/>
      <c r="CPW137" s="277"/>
      <c r="CPX137" s="277"/>
      <c r="CPY137" s="277"/>
      <c r="CPZ137" s="277"/>
      <c r="CQA137" s="277"/>
      <c r="CQB137" s="277"/>
      <c r="CQC137" s="277"/>
      <c r="CQD137" s="277"/>
      <c r="CQE137" s="277"/>
      <c r="CQF137" s="277"/>
      <c r="CQG137" s="277"/>
      <c r="CQH137" s="277"/>
      <c r="CQI137" s="277"/>
      <c r="CQJ137" s="277"/>
      <c r="CQK137" s="277"/>
      <c r="CQL137" s="277"/>
      <c r="CQM137" s="277"/>
      <c r="CQN137" s="277"/>
      <c r="CQO137" s="277"/>
      <c r="CQP137" s="277"/>
      <c r="CQQ137" s="277"/>
      <c r="CQR137" s="277"/>
      <c r="CQS137" s="277"/>
      <c r="CQT137" s="277"/>
      <c r="CQU137" s="277"/>
      <c r="CQV137" s="277"/>
      <c r="CQW137" s="277"/>
      <c r="CQX137" s="277"/>
      <c r="CQY137" s="277"/>
      <c r="CQZ137" s="277"/>
      <c r="CRA137" s="277"/>
      <c r="CRB137" s="277"/>
      <c r="CRC137" s="277"/>
      <c r="CRD137" s="277"/>
      <c r="CRE137" s="277"/>
      <c r="CRF137" s="277"/>
      <c r="CRG137" s="277"/>
      <c r="CRH137" s="277"/>
      <c r="CRI137" s="277"/>
      <c r="CRJ137" s="277"/>
      <c r="CRK137" s="277"/>
      <c r="CRL137" s="277"/>
      <c r="CRM137" s="277"/>
      <c r="CRN137" s="277"/>
      <c r="CRO137" s="277"/>
      <c r="CRP137" s="277"/>
      <c r="CRQ137" s="277"/>
      <c r="CRR137" s="277"/>
      <c r="CRS137" s="277"/>
      <c r="CRT137" s="277"/>
      <c r="CRU137" s="277"/>
      <c r="CRV137" s="277"/>
      <c r="CRW137" s="277"/>
      <c r="CRX137" s="277"/>
      <c r="CRY137" s="277"/>
      <c r="CRZ137" s="277"/>
      <c r="CSA137" s="277"/>
      <c r="CSB137" s="277"/>
      <c r="CSC137" s="277"/>
      <c r="CSD137" s="277"/>
      <c r="CSE137" s="277"/>
      <c r="CSF137" s="277"/>
      <c r="CSG137" s="277"/>
      <c r="CSH137" s="277"/>
      <c r="CSI137" s="277"/>
      <c r="CSJ137" s="277"/>
      <c r="CSK137" s="277"/>
      <c r="CSL137" s="277"/>
      <c r="CSM137" s="277"/>
      <c r="CSN137" s="277"/>
      <c r="CSO137" s="277"/>
      <c r="CSP137" s="277"/>
      <c r="CSQ137" s="277"/>
      <c r="CSR137" s="277"/>
      <c r="CSS137" s="277"/>
      <c r="CST137" s="277"/>
      <c r="CSU137" s="277"/>
      <c r="CSV137" s="277"/>
      <c r="CSW137" s="277"/>
      <c r="CSX137" s="277"/>
      <c r="CSY137" s="277"/>
      <c r="CSZ137" s="277"/>
      <c r="CTA137" s="277"/>
      <c r="CTB137" s="277"/>
      <c r="CTC137" s="277"/>
      <c r="CTD137" s="277"/>
      <c r="CTE137" s="277"/>
      <c r="CTF137" s="277"/>
      <c r="CTG137" s="277"/>
      <c r="CTH137" s="277"/>
      <c r="CTI137" s="277"/>
      <c r="CTJ137" s="277"/>
      <c r="CTK137" s="277"/>
      <c r="CTL137" s="277"/>
      <c r="CTM137" s="277"/>
      <c r="CTN137" s="277"/>
      <c r="CTO137" s="277"/>
      <c r="CTP137" s="277"/>
      <c r="CTQ137" s="277"/>
      <c r="CTR137" s="277"/>
      <c r="CTS137" s="277"/>
      <c r="CTT137" s="277"/>
      <c r="CTU137" s="277"/>
      <c r="CTV137" s="277"/>
      <c r="CTW137" s="277"/>
      <c r="CTX137" s="277"/>
      <c r="CTY137" s="277"/>
      <c r="CTZ137" s="277"/>
      <c r="CUA137" s="277"/>
      <c r="CUB137" s="277"/>
      <c r="CUC137" s="277"/>
      <c r="CUD137" s="277"/>
      <c r="CUE137" s="277"/>
      <c r="CUF137" s="277"/>
      <c r="CUG137" s="277"/>
      <c r="CUH137" s="277"/>
      <c r="CUI137" s="277"/>
      <c r="CUJ137" s="277"/>
      <c r="CUK137" s="277"/>
      <c r="CUL137" s="277"/>
      <c r="CUM137" s="277"/>
      <c r="CUN137" s="277"/>
      <c r="CUO137" s="277"/>
      <c r="CUP137" s="277"/>
      <c r="CUQ137" s="277"/>
      <c r="CUR137" s="277"/>
      <c r="CUS137" s="277"/>
      <c r="CUT137" s="277"/>
      <c r="CUU137" s="277"/>
      <c r="CUV137" s="277"/>
      <c r="CUW137" s="277"/>
      <c r="CUX137" s="277"/>
      <c r="CUY137" s="277"/>
      <c r="CUZ137" s="277"/>
      <c r="CVA137" s="277"/>
      <c r="CVB137" s="277"/>
      <c r="CVC137" s="277"/>
      <c r="CVD137" s="277"/>
      <c r="CVE137" s="277"/>
      <c r="CVF137" s="277"/>
      <c r="CVG137" s="277"/>
      <c r="CVH137" s="277"/>
      <c r="CVI137" s="277"/>
      <c r="CVJ137" s="277"/>
      <c r="CVK137" s="277"/>
      <c r="CVL137" s="277"/>
      <c r="CVM137" s="277"/>
      <c r="CVN137" s="277"/>
      <c r="CVO137" s="277"/>
      <c r="CVP137" s="277"/>
      <c r="CVQ137" s="277"/>
      <c r="CVR137" s="277"/>
      <c r="CVS137" s="277"/>
      <c r="CVT137" s="277"/>
      <c r="CVU137" s="277"/>
      <c r="CVV137" s="277"/>
      <c r="CVW137" s="277"/>
      <c r="CVX137" s="277"/>
      <c r="CVY137" s="277"/>
      <c r="CVZ137" s="277"/>
      <c r="CWA137" s="277"/>
      <c r="CWB137" s="277"/>
      <c r="CWC137" s="277"/>
      <c r="CWD137" s="277"/>
      <c r="CWE137" s="277"/>
      <c r="CWF137" s="277"/>
      <c r="CWG137" s="277"/>
      <c r="CWH137" s="277"/>
      <c r="CWI137" s="277"/>
      <c r="CWJ137" s="277"/>
      <c r="CWK137" s="277"/>
      <c r="CWL137" s="277"/>
      <c r="CWM137" s="277"/>
      <c r="CWN137" s="277"/>
      <c r="CWO137" s="277"/>
      <c r="CWP137" s="277"/>
      <c r="CWQ137" s="277"/>
      <c r="CWR137" s="277"/>
      <c r="CWS137" s="277"/>
      <c r="CWT137" s="277"/>
      <c r="CWU137" s="277"/>
      <c r="CWV137" s="277"/>
      <c r="CWW137" s="277"/>
      <c r="CWX137" s="277"/>
      <c r="CWY137" s="277"/>
      <c r="CWZ137" s="277"/>
      <c r="CXA137" s="277"/>
      <c r="CXB137" s="277"/>
      <c r="CXC137" s="277"/>
      <c r="CXD137" s="277"/>
      <c r="CXE137" s="277"/>
      <c r="CXF137" s="277"/>
      <c r="CXG137" s="277"/>
      <c r="CXH137" s="277"/>
      <c r="CXI137" s="277"/>
      <c r="CXJ137" s="277"/>
      <c r="CXK137" s="277"/>
      <c r="CXL137" s="277"/>
      <c r="CXM137" s="277"/>
      <c r="CXN137" s="277"/>
      <c r="CXO137" s="277"/>
      <c r="CXP137" s="277"/>
      <c r="CXQ137" s="277"/>
      <c r="CXR137" s="277"/>
      <c r="CXS137" s="277"/>
      <c r="CXT137" s="277"/>
      <c r="CXU137" s="277"/>
      <c r="CXV137" s="277"/>
      <c r="CXW137" s="277"/>
      <c r="CXX137" s="277"/>
      <c r="CXY137" s="277"/>
      <c r="CXZ137" s="277"/>
      <c r="CYA137" s="277"/>
      <c r="CYB137" s="277"/>
      <c r="CYC137" s="277"/>
      <c r="CYD137" s="277"/>
      <c r="CYE137" s="277"/>
      <c r="CYF137" s="277"/>
      <c r="CYG137" s="277"/>
      <c r="CYH137" s="277"/>
      <c r="CYI137" s="277"/>
      <c r="CYJ137" s="277"/>
      <c r="CYK137" s="277"/>
      <c r="CYL137" s="277"/>
      <c r="CYM137" s="277"/>
      <c r="CYN137" s="277"/>
      <c r="CYO137" s="277"/>
      <c r="CYP137" s="277"/>
      <c r="CYQ137" s="277"/>
      <c r="CYR137" s="277"/>
      <c r="CYS137" s="277"/>
      <c r="CYT137" s="277"/>
      <c r="CYU137" s="277"/>
      <c r="CYV137" s="277"/>
      <c r="CYW137" s="277"/>
      <c r="CYX137" s="277"/>
      <c r="CYY137" s="277"/>
      <c r="CYZ137" s="277"/>
      <c r="CZA137" s="277"/>
      <c r="CZB137" s="277"/>
      <c r="CZC137" s="277"/>
      <c r="CZD137" s="277"/>
      <c r="CZE137" s="277"/>
      <c r="CZF137" s="277"/>
      <c r="CZG137" s="277"/>
      <c r="CZH137" s="277"/>
      <c r="CZI137" s="277"/>
      <c r="CZJ137" s="277"/>
      <c r="CZK137" s="277"/>
      <c r="CZL137" s="277"/>
      <c r="CZM137" s="277"/>
      <c r="CZN137" s="277"/>
      <c r="CZO137" s="277"/>
      <c r="CZP137" s="277"/>
      <c r="CZQ137" s="277"/>
      <c r="CZR137" s="277"/>
      <c r="CZS137" s="277"/>
      <c r="CZT137" s="277"/>
      <c r="CZU137" s="277"/>
      <c r="CZV137" s="277"/>
      <c r="CZW137" s="277"/>
      <c r="CZX137" s="277"/>
      <c r="CZY137" s="277"/>
      <c r="CZZ137" s="277"/>
      <c r="DAA137" s="277"/>
      <c r="DAB137" s="277"/>
      <c r="DAC137" s="277"/>
      <c r="DAD137" s="277"/>
      <c r="DAE137" s="277"/>
      <c r="DAF137" s="277"/>
      <c r="DAG137" s="277"/>
      <c r="DAH137" s="277"/>
      <c r="DAI137" s="277"/>
      <c r="DAJ137" s="277"/>
      <c r="DAK137" s="277"/>
      <c r="DAL137" s="277"/>
      <c r="DAM137" s="277"/>
      <c r="DAN137" s="277"/>
      <c r="DAO137" s="277"/>
      <c r="DAP137" s="277"/>
      <c r="DAQ137" s="277"/>
      <c r="DAR137" s="277"/>
      <c r="DAS137" s="277"/>
      <c r="DAT137" s="277"/>
      <c r="DAU137" s="277"/>
      <c r="DAV137" s="277"/>
      <c r="DAW137" s="277"/>
      <c r="DAX137" s="277"/>
      <c r="DAY137" s="277"/>
      <c r="DAZ137" s="277"/>
      <c r="DBA137" s="277"/>
      <c r="DBB137" s="277"/>
      <c r="DBC137" s="277"/>
      <c r="DBD137" s="277"/>
      <c r="DBE137" s="277"/>
      <c r="DBF137" s="277"/>
      <c r="DBG137" s="277"/>
      <c r="DBH137" s="277"/>
      <c r="DBI137" s="277"/>
      <c r="DBJ137" s="277"/>
      <c r="DBK137" s="277"/>
      <c r="DBL137" s="277"/>
      <c r="DBM137" s="277"/>
      <c r="DBN137" s="277"/>
      <c r="DBO137" s="277"/>
      <c r="DBP137" s="277"/>
      <c r="DBQ137" s="277"/>
      <c r="DBR137" s="277"/>
      <c r="DBS137" s="277"/>
      <c r="DBT137" s="277"/>
      <c r="DBU137" s="277"/>
      <c r="DBV137" s="277"/>
      <c r="DBW137" s="277"/>
      <c r="DBX137" s="277"/>
      <c r="DBY137" s="277"/>
      <c r="DBZ137" s="277"/>
      <c r="DCA137" s="277"/>
      <c r="DCB137" s="277"/>
      <c r="DCC137" s="277"/>
      <c r="DCD137" s="277"/>
      <c r="DCE137" s="277"/>
      <c r="DCF137" s="277"/>
      <c r="DCG137" s="277"/>
      <c r="DCH137" s="277"/>
      <c r="DCI137" s="277"/>
      <c r="DCJ137" s="277"/>
      <c r="DCK137" s="277"/>
      <c r="DCL137" s="277"/>
      <c r="DCM137" s="277"/>
      <c r="DCN137" s="277"/>
      <c r="DCO137" s="277"/>
      <c r="DCP137" s="277"/>
      <c r="DCQ137" s="277"/>
      <c r="DCR137" s="277"/>
      <c r="DCS137" s="277"/>
      <c r="DCT137" s="277"/>
      <c r="DCU137" s="277"/>
      <c r="DCV137" s="277"/>
      <c r="DCW137" s="277"/>
      <c r="DCX137" s="277"/>
      <c r="DCY137" s="277"/>
      <c r="DCZ137" s="277"/>
      <c r="DDA137" s="277"/>
      <c r="DDB137" s="277"/>
      <c r="DDC137" s="277"/>
      <c r="DDD137" s="277"/>
      <c r="DDE137" s="277"/>
      <c r="DDF137" s="277"/>
      <c r="DDG137" s="277"/>
      <c r="DDH137" s="277"/>
      <c r="DDI137" s="277"/>
      <c r="DDJ137" s="277"/>
      <c r="DDK137" s="277"/>
      <c r="DDL137" s="277"/>
      <c r="DDM137" s="277"/>
      <c r="DDN137" s="277"/>
      <c r="DDO137" s="277"/>
      <c r="DDP137" s="277"/>
      <c r="DDQ137" s="277"/>
      <c r="DDR137" s="277"/>
      <c r="DDS137" s="277"/>
      <c r="DDT137" s="277"/>
      <c r="DDU137" s="277"/>
      <c r="DDV137" s="277"/>
      <c r="DDW137" s="277"/>
      <c r="DDX137" s="277"/>
      <c r="DDY137" s="277"/>
      <c r="DDZ137" s="277"/>
      <c r="DEA137" s="277"/>
      <c r="DEB137" s="277"/>
      <c r="DEC137" s="277"/>
      <c r="DED137" s="277"/>
      <c r="DEE137" s="277"/>
      <c r="DEF137" s="277"/>
      <c r="DEG137" s="277"/>
      <c r="DEH137" s="277"/>
      <c r="DEI137" s="277"/>
      <c r="DEJ137" s="277"/>
      <c r="DEK137" s="277"/>
      <c r="DEL137" s="277"/>
      <c r="DEM137" s="277"/>
      <c r="DEN137" s="277"/>
      <c r="DEO137" s="277"/>
      <c r="DEP137" s="277"/>
      <c r="DEQ137" s="277"/>
      <c r="DER137" s="277"/>
      <c r="DES137" s="277"/>
      <c r="DET137" s="277"/>
      <c r="DEU137" s="277"/>
      <c r="DEV137" s="277"/>
      <c r="DEW137" s="277"/>
      <c r="DEX137" s="277"/>
      <c r="DEY137" s="277"/>
      <c r="DEZ137" s="277"/>
      <c r="DFA137" s="277"/>
      <c r="DFB137" s="277"/>
      <c r="DFC137" s="277"/>
      <c r="DFD137" s="277"/>
      <c r="DFE137" s="277"/>
      <c r="DFF137" s="277"/>
      <c r="DFG137" s="277"/>
      <c r="DFH137" s="277"/>
      <c r="DFI137" s="277"/>
      <c r="DFJ137" s="277"/>
      <c r="DFK137" s="277"/>
      <c r="DFL137" s="277"/>
      <c r="DFM137" s="277"/>
      <c r="DFN137" s="277"/>
      <c r="DFO137" s="277"/>
      <c r="DFP137" s="277"/>
      <c r="DFQ137" s="277"/>
      <c r="DFR137" s="277"/>
      <c r="DFS137" s="277"/>
      <c r="DFT137" s="277"/>
      <c r="DFU137" s="277"/>
      <c r="DFV137" s="277"/>
      <c r="DFW137" s="277"/>
      <c r="DFX137" s="277"/>
      <c r="DFY137" s="277"/>
      <c r="DFZ137" s="277"/>
      <c r="DGA137" s="277"/>
      <c r="DGB137" s="277"/>
      <c r="DGC137" s="277"/>
      <c r="DGD137" s="277"/>
      <c r="DGE137" s="277"/>
      <c r="DGF137" s="277"/>
      <c r="DGG137" s="277"/>
      <c r="DGH137" s="277"/>
      <c r="DGI137" s="277"/>
      <c r="DGJ137" s="277"/>
      <c r="DGK137" s="277"/>
      <c r="DGL137" s="277"/>
      <c r="DGM137" s="277"/>
      <c r="DGN137" s="277"/>
      <c r="DGO137" s="277"/>
      <c r="DGP137" s="277"/>
      <c r="DGQ137" s="277"/>
      <c r="DGR137" s="277"/>
      <c r="DGS137" s="277"/>
      <c r="DGT137" s="277"/>
      <c r="DGU137" s="277"/>
      <c r="DGV137" s="277"/>
      <c r="DGW137" s="277"/>
      <c r="DGX137" s="277"/>
      <c r="DGY137" s="277"/>
      <c r="DGZ137" s="277"/>
      <c r="DHA137" s="277"/>
      <c r="DHB137" s="277"/>
      <c r="DHC137" s="277"/>
      <c r="DHD137" s="277"/>
      <c r="DHE137" s="277"/>
      <c r="DHF137" s="277"/>
      <c r="DHG137" s="277"/>
      <c r="DHH137" s="277"/>
      <c r="DHI137" s="277"/>
      <c r="DHJ137" s="277"/>
      <c r="DHK137" s="277"/>
      <c r="DHL137" s="277"/>
      <c r="DHM137" s="277"/>
      <c r="DHN137" s="277"/>
      <c r="DHO137" s="277"/>
      <c r="DHP137" s="277"/>
      <c r="DHQ137" s="277"/>
      <c r="DHR137" s="277"/>
      <c r="DHS137" s="277"/>
      <c r="DHT137" s="277"/>
      <c r="DHU137" s="277"/>
      <c r="DHV137" s="277"/>
      <c r="DHW137" s="277"/>
      <c r="DHX137" s="277"/>
      <c r="DHY137" s="277"/>
      <c r="DHZ137" s="277"/>
      <c r="DIA137" s="277"/>
      <c r="DIB137" s="277"/>
      <c r="DIC137" s="277"/>
      <c r="DID137" s="277"/>
      <c r="DIE137" s="277"/>
      <c r="DIF137" s="277"/>
      <c r="DIG137" s="277"/>
      <c r="DIH137" s="277"/>
      <c r="DII137" s="277"/>
      <c r="DIJ137" s="277"/>
      <c r="DIK137" s="277"/>
      <c r="DIL137" s="277"/>
      <c r="DIM137" s="277"/>
      <c r="DIN137" s="277"/>
      <c r="DIO137" s="277"/>
      <c r="DIP137" s="277"/>
      <c r="DIQ137" s="277"/>
      <c r="DIR137" s="277"/>
      <c r="DIS137" s="277"/>
      <c r="DIT137" s="277"/>
      <c r="DIU137" s="277"/>
      <c r="DIV137" s="277"/>
      <c r="DIW137" s="277"/>
      <c r="DIX137" s="277"/>
      <c r="DIY137" s="277"/>
      <c r="DIZ137" s="277"/>
      <c r="DJA137" s="277"/>
      <c r="DJB137" s="277"/>
      <c r="DJC137" s="277"/>
      <c r="DJD137" s="277"/>
      <c r="DJE137" s="277"/>
      <c r="DJF137" s="277"/>
      <c r="DJG137" s="277"/>
      <c r="DJH137" s="277"/>
      <c r="DJI137" s="277"/>
      <c r="DJJ137" s="277"/>
      <c r="DJK137" s="277"/>
      <c r="DJL137" s="277"/>
      <c r="DJM137" s="277"/>
      <c r="DJN137" s="277"/>
      <c r="DJO137" s="277"/>
      <c r="DJP137" s="277"/>
      <c r="DJQ137" s="277"/>
      <c r="DJR137" s="277"/>
      <c r="DJS137" s="277"/>
      <c r="DJT137" s="277"/>
      <c r="DJU137" s="277"/>
      <c r="DJV137" s="277"/>
      <c r="DJW137" s="277"/>
      <c r="DJX137" s="277"/>
      <c r="DJY137" s="277"/>
      <c r="DJZ137" s="277"/>
      <c r="DKA137" s="277"/>
      <c r="DKB137" s="277"/>
      <c r="DKC137" s="277"/>
      <c r="DKD137" s="277"/>
      <c r="DKE137" s="277"/>
      <c r="DKF137" s="277"/>
      <c r="DKG137" s="277"/>
      <c r="DKH137" s="277"/>
      <c r="DKI137" s="277"/>
      <c r="DKJ137" s="277"/>
      <c r="DKK137" s="277"/>
      <c r="DKL137" s="277"/>
      <c r="DKM137" s="277"/>
      <c r="DKN137" s="277"/>
      <c r="DKO137" s="277"/>
      <c r="DKP137" s="277"/>
      <c r="DKQ137" s="277"/>
      <c r="DKR137" s="277"/>
      <c r="DKS137" s="277"/>
      <c r="DKT137" s="277"/>
      <c r="DKU137" s="277"/>
      <c r="DKV137" s="277"/>
      <c r="DKW137" s="277"/>
      <c r="DKX137" s="277"/>
      <c r="DKY137" s="277"/>
      <c r="DKZ137" s="277"/>
      <c r="DLA137" s="277"/>
      <c r="DLB137" s="277"/>
      <c r="DLC137" s="277"/>
      <c r="DLD137" s="277"/>
      <c r="DLE137" s="277"/>
      <c r="DLF137" s="277"/>
      <c r="DLG137" s="277"/>
      <c r="DLH137" s="277"/>
      <c r="DLI137" s="277"/>
      <c r="DLJ137" s="277"/>
      <c r="DLK137" s="277"/>
      <c r="DLL137" s="277"/>
      <c r="DLM137" s="277"/>
      <c r="DLN137" s="277"/>
      <c r="DLO137" s="277"/>
      <c r="DLP137" s="277"/>
      <c r="DLQ137" s="277"/>
      <c r="DLR137" s="277"/>
      <c r="DLS137" s="277"/>
      <c r="DLT137" s="277"/>
      <c r="DLU137" s="277"/>
      <c r="DLV137" s="277"/>
      <c r="DLW137" s="277"/>
      <c r="DLX137" s="277"/>
      <c r="DLY137" s="277"/>
      <c r="DLZ137" s="277"/>
      <c r="DMA137" s="277"/>
      <c r="DMB137" s="277"/>
      <c r="DMC137" s="277"/>
      <c r="DMD137" s="277"/>
      <c r="DME137" s="277"/>
      <c r="DMF137" s="277"/>
      <c r="DMG137" s="277"/>
      <c r="DMH137" s="277"/>
      <c r="DMI137" s="277"/>
      <c r="DMJ137" s="277"/>
      <c r="DMK137" s="277"/>
      <c r="DML137" s="277"/>
      <c r="DMM137" s="277"/>
      <c r="DMN137" s="277"/>
      <c r="DMO137" s="277"/>
      <c r="DMP137" s="277"/>
      <c r="DMQ137" s="277"/>
      <c r="DMR137" s="277"/>
      <c r="DMS137" s="277"/>
      <c r="DMT137" s="277"/>
      <c r="DMU137" s="277"/>
      <c r="DMV137" s="277"/>
      <c r="DMW137" s="277"/>
      <c r="DMX137" s="277"/>
      <c r="DMY137" s="277"/>
      <c r="DMZ137" s="277"/>
      <c r="DNA137" s="277"/>
      <c r="DNB137" s="277"/>
      <c r="DNC137" s="277"/>
      <c r="DND137" s="277"/>
      <c r="DNE137" s="277"/>
      <c r="DNF137" s="277"/>
      <c r="DNG137" s="277"/>
      <c r="DNH137" s="277"/>
      <c r="DNI137" s="277"/>
      <c r="DNJ137" s="277"/>
      <c r="DNK137" s="277"/>
      <c r="DNL137" s="277"/>
      <c r="DNM137" s="277"/>
      <c r="DNN137" s="277"/>
      <c r="DNO137" s="277"/>
      <c r="DNP137" s="277"/>
      <c r="DNQ137" s="277"/>
      <c r="DNR137" s="277"/>
      <c r="DNS137" s="277"/>
      <c r="DNT137" s="277"/>
      <c r="DNU137" s="277"/>
      <c r="DNV137" s="277"/>
      <c r="DNW137" s="277"/>
      <c r="DNX137" s="277"/>
      <c r="DNY137" s="277"/>
      <c r="DNZ137" s="277"/>
      <c r="DOA137" s="277"/>
      <c r="DOB137" s="277"/>
      <c r="DOC137" s="277"/>
      <c r="DOD137" s="277"/>
      <c r="DOE137" s="277"/>
      <c r="DOF137" s="277"/>
      <c r="DOG137" s="277"/>
      <c r="DOH137" s="277"/>
      <c r="DOI137" s="277"/>
      <c r="DOJ137" s="277"/>
      <c r="DOK137" s="277"/>
      <c r="DOL137" s="277"/>
      <c r="DOM137" s="277"/>
      <c r="DON137" s="277"/>
      <c r="DOO137" s="277"/>
      <c r="DOP137" s="277"/>
      <c r="DOQ137" s="277"/>
      <c r="DOR137" s="277"/>
      <c r="DOS137" s="277"/>
      <c r="DOT137" s="277"/>
      <c r="DOU137" s="277"/>
      <c r="DOV137" s="277"/>
      <c r="DOW137" s="277"/>
      <c r="DOX137" s="277"/>
      <c r="DOY137" s="277"/>
      <c r="DOZ137" s="277"/>
      <c r="DPA137" s="277"/>
      <c r="DPB137" s="277"/>
      <c r="DPC137" s="277"/>
      <c r="DPD137" s="277"/>
      <c r="DPE137" s="277"/>
      <c r="DPF137" s="277"/>
      <c r="DPG137" s="277"/>
      <c r="DPH137" s="277"/>
      <c r="DPI137" s="277"/>
      <c r="DPJ137" s="277"/>
      <c r="DPK137" s="277"/>
      <c r="DPL137" s="277"/>
      <c r="DPM137" s="277"/>
      <c r="DPN137" s="277"/>
      <c r="DPO137" s="277"/>
      <c r="DPP137" s="277"/>
      <c r="DPQ137" s="277"/>
      <c r="DPR137" s="277"/>
      <c r="DPS137" s="277"/>
      <c r="DPT137" s="277"/>
      <c r="DPU137" s="277"/>
      <c r="DPV137" s="277"/>
      <c r="DPW137" s="277"/>
      <c r="DPX137" s="277"/>
      <c r="DPY137" s="277"/>
      <c r="DPZ137" s="277"/>
      <c r="DQA137" s="277"/>
      <c r="DQB137" s="277"/>
      <c r="DQC137" s="277"/>
      <c r="DQD137" s="277"/>
      <c r="DQE137" s="277"/>
      <c r="DQF137" s="277"/>
      <c r="DQG137" s="277"/>
      <c r="DQH137" s="277"/>
      <c r="DQI137" s="277"/>
      <c r="DQJ137" s="277"/>
      <c r="DQK137" s="277"/>
      <c r="DQL137" s="277"/>
      <c r="DQM137" s="277"/>
      <c r="DQN137" s="277"/>
      <c r="DQO137" s="277"/>
      <c r="DQP137" s="277"/>
      <c r="DQQ137" s="277"/>
      <c r="DQR137" s="277"/>
      <c r="DQS137" s="277"/>
      <c r="DQT137" s="277"/>
      <c r="DQU137" s="277"/>
      <c r="DQV137" s="277"/>
      <c r="DQW137" s="277"/>
      <c r="DQX137" s="277"/>
      <c r="DQY137" s="277"/>
      <c r="DQZ137" s="277"/>
      <c r="DRA137" s="277"/>
      <c r="DRB137" s="277"/>
      <c r="DRC137" s="277"/>
      <c r="DRD137" s="277"/>
      <c r="DRE137" s="277"/>
      <c r="DRF137" s="277"/>
      <c r="DRG137" s="277"/>
      <c r="DRH137" s="277"/>
      <c r="DRI137" s="277"/>
      <c r="DRJ137" s="277"/>
      <c r="DRK137" s="277"/>
      <c r="DRL137" s="277"/>
      <c r="DRM137" s="277"/>
      <c r="DRN137" s="277"/>
      <c r="DRO137" s="277"/>
      <c r="DRP137" s="277"/>
      <c r="DRQ137" s="277"/>
      <c r="DRR137" s="277"/>
      <c r="DRS137" s="277"/>
      <c r="DRT137" s="277"/>
      <c r="DRU137" s="277"/>
      <c r="DRV137" s="277"/>
      <c r="DRW137" s="277"/>
      <c r="DRX137" s="277"/>
      <c r="DRY137" s="277"/>
      <c r="DRZ137" s="277"/>
      <c r="DSA137" s="277"/>
      <c r="DSB137" s="277"/>
      <c r="DSC137" s="277"/>
      <c r="DSD137" s="277"/>
      <c r="DSE137" s="277"/>
      <c r="DSF137" s="277"/>
      <c r="DSG137" s="277"/>
      <c r="DSH137" s="277"/>
      <c r="DSI137" s="277"/>
      <c r="DSJ137" s="277"/>
      <c r="DSK137" s="277"/>
      <c r="DSL137" s="277"/>
      <c r="DSM137" s="277"/>
      <c r="DSN137" s="277"/>
      <c r="DSO137" s="277"/>
      <c r="DSP137" s="277"/>
      <c r="DSQ137" s="277"/>
      <c r="DSR137" s="277"/>
      <c r="DSS137" s="277"/>
      <c r="DST137" s="277"/>
      <c r="DSU137" s="277"/>
      <c r="DSV137" s="277"/>
      <c r="DSW137" s="277"/>
      <c r="DSX137" s="277"/>
      <c r="DSY137" s="277"/>
      <c r="DSZ137" s="277"/>
      <c r="DTA137" s="277"/>
      <c r="DTB137" s="277"/>
      <c r="DTC137" s="277"/>
      <c r="DTD137" s="277"/>
      <c r="DTE137" s="277"/>
      <c r="DTF137" s="277"/>
      <c r="DTG137" s="277"/>
      <c r="DTH137" s="277"/>
      <c r="DTI137" s="277"/>
      <c r="DTJ137" s="277"/>
      <c r="DTK137" s="277"/>
      <c r="DTL137" s="277"/>
      <c r="DTM137" s="277"/>
      <c r="DTN137" s="277"/>
      <c r="DTO137" s="277"/>
      <c r="DTP137" s="277"/>
      <c r="DTQ137" s="277"/>
      <c r="DTR137" s="277"/>
      <c r="DTS137" s="277"/>
      <c r="DTT137" s="277"/>
      <c r="DTU137" s="277"/>
      <c r="DTV137" s="277"/>
      <c r="DTW137" s="277"/>
      <c r="DTX137" s="277"/>
      <c r="DTY137" s="277"/>
      <c r="DTZ137" s="277"/>
      <c r="DUA137" s="277"/>
      <c r="DUB137" s="277"/>
      <c r="DUC137" s="277"/>
      <c r="DUD137" s="277"/>
      <c r="DUE137" s="277"/>
      <c r="DUF137" s="277"/>
      <c r="DUG137" s="277"/>
      <c r="DUH137" s="277"/>
      <c r="DUI137" s="277"/>
      <c r="DUJ137" s="277"/>
      <c r="DUK137" s="277"/>
      <c r="DUL137" s="277"/>
      <c r="DUM137" s="277"/>
      <c r="DUN137" s="277"/>
      <c r="DUO137" s="277"/>
      <c r="DUP137" s="277"/>
      <c r="DUQ137" s="277"/>
      <c r="DUR137" s="277"/>
      <c r="DUS137" s="277"/>
      <c r="DUT137" s="277"/>
      <c r="DUU137" s="277"/>
      <c r="DUV137" s="277"/>
      <c r="DUW137" s="277"/>
      <c r="DUX137" s="277"/>
      <c r="DUY137" s="277"/>
      <c r="DUZ137" s="277"/>
      <c r="DVA137" s="277"/>
      <c r="DVB137" s="277"/>
      <c r="DVC137" s="277"/>
      <c r="DVD137" s="277"/>
      <c r="DVE137" s="277"/>
      <c r="DVF137" s="277"/>
      <c r="DVG137" s="277"/>
      <c r="DVH137" s="277"/>
      <c r="DVI137" s="277"/>
      <c r="DVJ137" s="277"/>
      <c r="DVK137" s="277"/>
      <c r="DVL137" s="277"/>
      <c r="DVM137" s="277"/>
      <c r="DVN137" s="277"/>
      <c r="DVO137" s="277"/>
      <c r="DVP137" s="277"/>
      <c r="DVQ137" s="277"/>
      <c r="DVR137" s="277"/>
      <c r="DVS137" s="277"/>
      <c r="DVT137" s="277"/>
      <c r="DVU137" s="277"/>
      <c r="DVV137" s="277"/>
      <c r="DVW137" s="277"/>
      <c r="DVX137" s="277"/>
      <c r="DVY137" s="277"/>
      <c r="DVZ137" s="277"/>
      <c r="DWA137" s="277"/>
      <c r="DWB137" s="277"/>
      <c r="DWC137" s="277"/>
      <c r="DWD137" s="277"/>
      <c r="DWE137" s="277"/>
      <c r="DWF137" s="277"/>
      <c r="DWG137" s="277"/>
      <c r="DWH137" s="277"/>
      <c r="DWI137" s="277"/>
      <c r="DWJ137" s="277"/>
      <c r="DWK137" s="277"/>
      <c r="DWL137" s="277"/>
      <c r="DWM137" s="277"/>
      <c r="DWN137" s="277"/>
      <c r="DWO137" s="277"/>
      <c r="DWP137" s="277"/>
      <c r="DWQ137" s="277"/>
      <c r="DWR137" s="277"/>
      <c r="DWS137" s="277"/>
      <c r="DWT137" s="277"/>
      <c r="DWU137" s="277"/>
      <c r="DWV137" s="277"/>
      <c r="DWW137" s="277"/>
      <c r="DWX137" s="277"/>
      <c r="DWY137" s="277"/>
      <c r="DWZ137" s="277"/>
      <c r="DXA137" s="277"/>
      <c r="DXB137" s="277"/>
      <c r="DXC137" s="277"/>
      <c r="DXD137" s="277"/>
      <c r="DXE137" s="277"/>
      <c r="DXF137" s="277"/>
      <c r="DXG137" s="277"/>
      <c r="DXH137" s="277"/>
      <c r="DXI137" s="277"/>
      <c r="DXJ137" s="277"/>
      <c r="DXK137" s="277"/>
      <c r="DXL137" s="277"/>
      <c r="DXM137" s="277"/>
      <c r="DXN137" s="277"/>
      <c r="DXO137" s="277"/>
      <c r="DXP137" s="277"/>
      <c r="DXQ137" s="277"/>
      <c r="DXR137" s="277"/>
      <c r="DXS137" s="277"/>
      <c r="DXT137" s="277"/>
      <c r="DXU137" s="277"/>
      <c r="DXV137" s="277"/>
      <c r="DXW137" s="277"/>
      <c r="DXX137" s="277"/>
      <c r="DXY137" s="277"/>
      <c r="DXZ137" s="277"/>
      <c r="DYA137" s="277"/>
      <c r="DYB137" s="277"/>
      <c r="DYC137" s="277"/>
      <c r="DYD137" s="277"/>
      <c r="DYE137" s="277"/>
      <c r="DYF137" s="277"/>
      <c r="DYG137" s="277"/>
      <c r="DYH137" s="277"/>
      <c r="DYI137" s="277"/>
      <c r="DYJ137" s="277"/>
      <c r="DYK137" s="277"/>
      <c r="DYL137" s="277"/>
      <c r="DYM137" s="277"/>
      <c r="DYN137" s="277"/>
      <c r="DYO137" s="277"/>
      <c r="DYP137" s="277"/>
      <c r="DYQ137" s="277"/>
      <c r="DYR137" s="277"/>
      <c r="DYS137" s="277"/>
      <c r="DYT137" s="277"/>
      <c r="DYU137" s="277"/>
      <c r="DYV137" s="277"/>
      <c r="DYW137" s="277"/>
      <c r="DYX137" s="277"/>
      <c r="DYY137" s="277"/>
      <c r="DYZ137" s="277"/>
      <c r="DZA137" s="277"/>
      <c r="DZB137" s="277"/>
      <c r="DZC137" s="277"/>
      <c r="DZD137" s="277"/>
      <c r="DZE137" s="277"/>
      <c r="DZF137" s="277"/>
      <c r="DZG137" s="277"/>
      <c r="DZH137" s="277"/>
      <c r="DZI137" s="277"/>
      <c r="DZJ137" s="277"/>
      <c r="DZK137" s="277"/>
      <c r="DZL137" s="277"/>
      <c r="DZM137" s="277"/>
      <c r="DZN137" s="277"/>
      <c r="DZO137" s="277"/>
      <c r="DZP137" s="277"/>
      <c r="DZQ137" s="277"/>
      <c r="DZR137" s="277"/>
      <c r="DZS137" s="277"/>
      <c r="DZT137" s="277"/>
      <c r="DZU137" s="277"/>
      <c r="DZV137" s="277"/>
      <c r="DZW137" s="277"/>
      <c r="DZX137" s="277"/>
      <c r="DZY137" s="277"/>
      <c r="DZZ137" s="277"/>
      <c r="EAA137" s="277"/>
      <c r="EAB137" s="277"/>
      <c r="EAC137" s="277"/>
      <c r="EAD137" s="277"/>
      <c r="EAE137" s="277"/>
      <c r="EAF137" s="277"/>
      <c r="EAG137" s="277"/>
      <c r="EAH137" s="277"/>
      <c r="EAI137" s="277"/>
      <c r="EAJ137" s="277"/>
      <c r="EAK137" s="277"/>
      <c r="EAL137" s="277"/>
      <c r="EAM137" s="277"/>
      <c r="EAN137" s="277"/>
      <c r="EAO137" s="277"/>
      <c r="EAP137" s="277"/>
      <c r="EAQ137" s="277"/>
      <c r="EAR137" s="277"/>
      <c r="EAS137" s="277"/>
      <c r="EAT137" s="277"/>
      <c r="EAU137" s="277"/>
      <c r="EAV137" s="277"/>
      <c r="EAW137" s="277"/>
      <c r="EAX137" s="277"/>
      <c r="EAY137" s="277"/>
      <c r="EAZ137" s="277"/>
      <c r="EBA137" s="277"/>
      <c r="EBB137" s="277"/>
      <c r="EBC137" s="277"/>
      <c r="EBD137" s="277"/>
      <c r="EBE137" s="277"/>
      <c r="EBF137" s="277"/>
      <c r="EBG137" s="277"/>
      <c r="EBH137" s="277"/>
      <c r="EBI137" s="277"/>
      <c r="EBJ137" s="277"/>
      <c r="EBK137" s="277"/>
      <c r="EBL137" s="277"/>
      <c r="EBM137" s="277"/>
      <c r="EBN137" s="277"/>
      <c r="EBO137" s="277"/>
      <c r="EBP137" s="277"/>
      <c r="EBQ137" s="277"/>
      <c r="EBR137" s="277"/>
      <c r="EBS137" s="277"/>
      <c r="EBT137" s="277"/>
      <c r="EBU137" s="277"/>
      <c r="EBV137" s="277"/>
      <c r="EBW137" s="277"/>
      <c r="EBX137" s="277"/>
      <c r="EBY137" s="277"/>
      <c r="EBZ137" s="277"/>
      <c r="ECA137" s="277"/>
      <c r="ECB137" s="277"/>
      <c r="ECC137" s="277"/>
      <c r="ECD137" s="277"/>
      <c r="ECE137" s="277"/>
      <c r="ECF137" s="277"/>
      <c r="ECG137" s="277"/>
      <c r="ECH137" s="277"/>
      <c r="ECI137" s="277"/>
      <c r="ECJ137" s="277"/>
      <c r="ECK137" s="277"/>
      <c r="ECL137" s="277"/>
      <c r="ECM137" s="277"/>
      <c r="ECN137" s="277"/>
      <c r="ECO137" s="277"/>
      <c r="ECP137" s="277"/>
      <c r="ECQ137" s="277"/>
      <c r="ECR137" s="277"/>
      <c r="ECS137" s="277"/>
      <c r="ECT137" s="277"/>
      <c r="ECU137" s="277"/>
      <c r="ECV137" s="277"/>
      <c r="ECW137" s="277"/>
      <c r="ECX137" s="277"/>
      <c r="ECY137" s="277"/>
      <c r="ECZ137" s="277"/>
      <c r="EDA137" s="277"/>
      <c r="EDB137" s="277"/>
      <c r="EDC137" s="277"/>
      <c r="EDD137" s="277"/>
      <c r="EDE137" s="277"/>
      <c r="EDF137" s="277"/>
      <c r="EDG137" s="277"/>
      <c r="EDH137" s="277"/>
      <c r="EDI137" s="277"/>
      <c r="EDJ137" s="277"/>
      <c r="EDK137" s="277"/>
      <c r="EDL137" s="277"/>
      <c r="EDM137" s="277"/>
      <c r="EDN137" s="277"/>
      <c r="EDO137" s="277"/>
      <c r="EDP137" s="277"/>
      <c r="EDQ137" s="277"/>
      <c r="EDR137" s="277"/>
      <c r="EDS137" s="277"/>
      <c r="EDT137" s="277"/>
      <c r="EDU137" s="277"/>
      <c r="EDV137" s="277"/>
      <c r="EDW137" s="277"/>
      <c r="EDX137" s="277"/>
      <c r="EDY137" s="277"/>
      <c r="EDZ137" s="277"/>
      <c r="EEA137" s="277"/>
      <c r="EEB137" s="277"/>
      <c r="EEC137" s="277"/>
      <c r="EED137" s="277"/>
      <c r="EEE137" s="277"/>
      <c r="EEF137" s="277"/>
      <c r="EEG137" s="277"/>
      <c r="EEH137" s="277"/>
      <c r="EEI137" s="277"/>
      <c r="EEJ137" s="277"/>
      <c r="EEK137" s="277"/>
      <c r="EEL137" s="277"/>
      <c r="EEM137" s="277"/>
      <c r="EEN137" s="277"/>
      <c r="EEO137" s="277"/>
      <c r="EEP137" s="277"/>
      <c r="EEQ137" s="277"/>
      <c r="EER137" s="277"/>
      <c r="EES137" s="277"/>
      <c r="EET137" s="277"/>
      <c r="EEU137" s="277"/>
      <c r="EEV137" s="277"/>
      <c r="EEW137" s="277"/>
      <c r="EEX137" s="277"/>
      <c r="EEY137" s="277"/>
      <c r="EEZ137" s="277"/>
      <c r="EFA137" s="277"/>
      <c r="EFB137" s="277"/>
      <c r="EFC137" s="277"/>
      <c r="EFD137" s="277"/>
      <c r="EFE137" s="277"/>
      <c r="EFF137" s="277"/>
      <c r="EFG137" s="277"/>
      <c r="EFH137" s="277"/>
      <c r="EFI137" s="277"/>
      <c r="EFJ137" s="277"/>
      <c r="EFK137" s="277"/>
      <c r="EFL137" s="277"/>
      <c r="EFM137" s="277"/>
      <c r="EFN137" s="277"/>
      <c r="EFO137" s="277"/>
      <c r="EFP137" s="277"/>
      <c r="EFQ137" s="277"/>
      <c r="EFR137" s="277"/>
      <c r="EFS137" s="277"/>
      <c r="EFT137" s="277"/>
      <c r="EFU137" s="277"/>
      <c r="EFV137" s="277"/>
      <c r="EFW137" s="277"/>
      <c r="EFX137" s="277"/>
      <c r="EFY137" s="277"/>
      <c r="EFZ137" s="277"/>
      <c r="EGA137" s="277"/>
      <c r="EGB137" s="277"/>
      <c r="EGC137" s="277"/>
      <c r="EGD137" s="277"/>
      <c r="EGE137" s="277"/>
      <c r="EGF137" s="277"/>
      <c r="EGG137" s="277"/>
      <c r="EGH137" s="277"/>
      <c r="EGI137" s="277"/>
      <c r="EGJ137" s="277"/>
      <c r="EGK137" s="277"/>
      <c r="EGL137" s="277"/>
      <c r="EGM137" s="277"/>
      <c r="EGN137" s="277"/>
      <c r="EGO137" s="277"/>
      <c r="EGP137" s="277"/>
      <c r="EGQ137" s="277"/>
      <c r="EGR137" s="277"/>
      <c r="EGS137" s="277"/>
      <c r="EGT137" s="277"/>
      <c r="EGU137" s="277"/>
      <c r="EGV137" s="277"/>
      <c r="EGW137" s="277"/>
      <c r="EGX137" s="277"/>
      <c r="EGY137" s="277"/>
      <c r="EGZ137" s="277"/>
      <c r="EHA137" s="277"/>
      <c r="EHB137" s="277"/>
      <c r="EHC137" s="277"/>
      <c r="EHD137" s="277"/>
      <c r="EHE137" s="277"/>
      <c r="EHF137" s="277"/>
      <c r="EHG137" s="277"/>
      <c r="EHH137" s="277"/>
      <c r="EHI137" s="277"/>
      <c r="EHJ137" s="277"/>
      <c r="EHK137" s="277"/>
      <c r="EHL137" s="277"/>
      <c r="EHM137" s="277"/>
      <c r="EHN137" s="277"/>
      <c r="EHO137" s="277"/>
      <c r="EHP137" s="277"/>
      <c r="EHQ137" s="277"/>
      <c r="EHR137" s="277"/>
      <c r="EHS137" s="277"/>
      <c r="EHT137" s="277"/>
      <c r="EHU137" s="277"/>
      <c r="EHV137" s="277"/>
      <c r="EHW137" s="277"/>
      <c r="EHX137" s="277"/>
      <c r="EHY137" s="277"/>
      <c r="EHZ137" s="277"/>
      <c r="EIA137" s="277"/>
      <c r="EIB137" s="277"/>
      <c r="EIC137" s="277"/>
      <c r="EID137" s="277"/>
      <c r="EIE137" s="277"/>
      <c r="EIF137" s="277"/>
      <c r="EIG137" s="277"/>
      <c r="EIH137" s="277"/>
      <c r="EII137" s="277"/>
      <c r="EIJ137" s="277"/>
      <c r="EIK137" s="277"/>
      <c r="EIL137" s="277"/>
      <c r="EIM137" s="277"/>
      <c r="EIN137" s="277"/>
      <c r="EIO137" s="277"/>
      <c r="EIP137" s="277"/>
      <c r="EIQ137" s="277"/>
      <c r="EIR137" s="277"/>
      <c r="EIS137" s="277"/>
      <c r="EIT137" s="277"/>
      <c r="EIU137" s="277"/>
      <c r="EIV137" s="277"/>
      <c r="EIW137" s="277"/>
      <c r="EIX137" s="277"/>
      <c r="EIY137" s="277"/>
      <c r="EIZ137" s="277"/>
      <c r="EJA137" s="277"/>
      <c r="EJB137" s="277"/>
      <c r="EJC137" s="277"/>
      <c r="EJD137" s="277"/>
      <c r="EJE137" s="277"/>
      <c r="EJF137" s="277"/>
      <c r="EJG137" s="277"/>
      <c r="EJH137" s="277"/>
      <c r="EJI137" s="277"/>
      <c r="EJJ137" s="277"/>
      <c r="EJK137" s="277"/>
      <c r="EJL137" s="277"/>
      <c r="EJM137" s="277"/>
      <c r="EJN137" s="277"/>
      <c r="EJO137" s="277"/>
      <c r="EJP137" s="277"/>
      <c r="EJQ137" s="277"/>
      <c r="EJR137" s="277"/>
      <c r="EJS137" s="277"/>
      <c r="EJT137" s="277"/>
      <c r="EJU137" s="277"/>
      <c r="EJV137" s="277"/>
      <c r="EJW137" s="277"/>
      <c r="EJX137" s="277"/>
      <c r="EJY137" s="277"/>
      <c r="EJZ137" s="277"/>
      <c r="EKA137" s="277"/>
      <c r="EKB137" s="277"/>
      <c r="EKC137" s="277"/>
      <c r="EKD137" s="277"/>
      <c r="EKE137" s="277"/>
      <c r="EKF137" s="277"/>
      <c r="EKG137" s="277"/>
      <c r="EKH137" s="277"/>
      <c r="EKI137" s="277"/>
      <c r="EKJ137" s="277"/>
      <c r="EKK137" s="277"/>
      <c r="EKL137" s="277"/>
      <c r="EKM137" s="277"/>
      <c r="EKN137" s="277"/>
      <c r="EKO137" s="277"/>
      <c r="EKP137" s="277"/>
      <c r="EKQ137" s="277"/>
      <c r="EKR137" s="277"/>
      <c r="EKS137" s="277"/>
      <c r="EKT137" s="277"/>
      <c r="EKU137" s="277"/>
      <c r="EKV137" s="277"/>
      <c r="EKW137" s="277"/>
      <c r="EKX137" s="277"/>
      <c r="EKY137" s="277"/>
      <c r="EKZ137" s="277"/>
      <c r="ELA137" s="277"/>
      <c r="ELB137" s="277"/>
      <c r="ELC137" s="277"/>
      <c r="ELD137" s="277"/>
      <c r="ELE137" s="277"/>
      <c r="ELF137" s="277"/>
      <c r="ELG137" s="277"/>
      <c r="ELH137" s="277"/>
      <c r="ELI137" s="277"/>
      <c r="ELJ137" s="277"/>
      <c r="ELK137" s="277"/>
      <c r="ELL137" s="277"/>
      <c r="ELM137" s="277"/>
      <c r="ELN137" s="277"/>
      <c r="ELO137" s="277"/>
      <c r="ELP137" s="277"/>
      <c r="ELQ137" s="277"/>
      <c r="ELR137" s="277"/>
      <c r="ELS137" s="277"/>
      <c r="ELT137" s="277"/>
      <c r="ELU137" s="277"/>
      <c r="ELV137" s="277"/>
      <c r="ELW137" s="277"/>
      <c r="ELX137" s="277"/>
      <c r="ELY137" s="277"/>
      <c r="ELZ137" s="277"/>
      <c r="EMA137" s="277"/>
      <c r="EMB137" s="277"/>
      <c r="EMC137" s="277"/>
      <c r="EMD137" s="277"/>
      <c r="EME137" s="277"/>
      <c r="EMF137" s="277"/>
      <c r="EMG137" s="277"/>
      <c r="EMH137" s="277"/>
      <c r="EMI137" s="277"/>
      <c r="EMJ137" s="277"/>
      <c r="EMK137" s="277"/>
      <c r="EML137" s="277"/>
      <c r="EMM137" s="277"/>
      <c r="EMN137" s="277"/>
      <c r="EMO137" s="277"/>
      <c r="EMP137" s="277"/>
      <c r="EMQ137" s="277"/>
      <c r="EMR137" s="277"/>
      <c r="EMS137" s="277"/>
      <c r="EMT137" s="277"/>
      <c r="EMU137" s="277"/>
      <c r="EMV137" s="277"/>
      <c r="EMW137" s="277"/>
      <c r="EMX137" s="277"/>
      <c r="EMY137" s="277"/>
      <c r="EMZ137" s="277"/>
      <c r="ENA137" s="277"/>
      <c r="ENB137" s="277"/>
      <c r="ENC137" s="277"/>
      <c r="END137" s="277"/>
      <c r="ENE137" s="277"/>
      <c r="ENF137" s="277"/>
      <c r="ENG137" s="277"/>
      <c r="ENH137" s="277"/>
      <c r="ENI137" s="277"/>
      <c r="ENJ137" s="277"/>
      <c r="ENK137" s="277"/>
      <c r="ENL137" s="277"/>
      <c r="ENM137" s="277"/>
      <c r="ENN137" s="277"/>
      <c r="ENO137" s="277"/>
      <c r="ENP137" s="277"/>
      <c r="ENQ137" s="277"/>
      <c r="ENR137" s="277"/>
      <c r="ENS137" s="277"/>
      <c r="ENT137" s="277"/>
      <c r="ENU137" s="277"/>
      <c r="ENV137" s="277"/>
      <c r="ENW137" s="277"/>
      <c r="ENX137" s="277"/>
      <c r="ENY137" s="277"/>
      <c r="ENZ137" s="277"/>
      <c r="EOA137" s="277"/>
      <c r="EOB137" s="277"/>
      <c r="EOC137" s="277"/>
      <c r="EOD137" s="277"/>
      <c r="EOE137" s="277"/>
      <c r="EOF137" s="277"/>
      <c r="EOG137" s="277"/>
      <c r="EOH137" s="277"/>
      <c r="EOI137" s="277"/>
      <c r="EOJ137" s="277"/>
      <c r="EOK137" s="277"/>
      <c r="EOL137" s="277"/>
      <c r="EOM137" s="277"/>
      <c r="EON137" s="277"/>
      <c r="EOO137" s="277"/>
      <c r="EOP137" s="277"/>
      <c r="EOQ137" s="277"/>
      <c r="EOR137" s="277"/>
      <c r="EOS137" s="277"/>
      <c r="EOT137" s="277"/>
      <c r="EOU137" s="277"/>
      <c r="EOV137" s="277"/>
      <c r="EOW137" s="277"/>
      <c r="EOX137" s="277"/>
      <c r="EOY137" s="277"/>
      <c r="EOZ137" s="277"/>
      <c r="EPA137" s="277"/>
      <c r="EPB137" s="277"/>
      <c r="EPC137" s="277"/>
      <c r="EPD137" s="277"/>
      <c r="EPE137" s="277"/>
      <c r="EPF137" s="277"/>
      <c r="EPG137" s="277"/>
      <c r="EPH137" s="277"/>
      <c r="EPI137" s="277"/>
      <c r="EPJ137" s="277"/>
      <c r="EPK137" s="277"/>
      <c r="EPL137" s="277"/>
      <c r="EPM137" s="277"/>
      <c r="EPN137" s="277"/>
      <c r="EPO137" s="277"/>
      <c r="EPP137" s="277"/>
      <c r="EPQ137" s="277"/>
      <c r="EPR137" s="277"/>
      <c r="EPS137" s="277"/>
      <c r="EPT137" s="277"/>
      <c r="EPU137" s="277"/>
      <c r="EPV137" s="277"/>
      <c r="EPW137" s="277"/>
      <c r="EPX137" s="277"/>
      <c r="EPY137" s="277"/>
      <c r="EPZ137" s="277"/>
      <c r="EQA137" s="277"/>
      <c r="EQB137" s="277"/>
      <c r="EQC137" s="277"/>
      <c r="EQD137" s="277"/>
      <c r="EQE137" s="277"/>
      <c r="EQF137" s="277"/>
      <c r="EQG137" s="277"/>
      <c r="EQH137" s="277"/>
      <c r="EQI137" s="277"/>
      <c r="EQJ137" s="277"/>
      <c r="EQK137" s="277"/>
      <c r="EQL137" s="277"/>
      <c r="EQM137" s="277"/>
      <c r="EQN137" s="277"/>
      <c r="EQO137" s="277"/>
      <c r="EQP137" s="277"/>
      <c r="EQQ137" s="277"/>
      <c r="EQR137" s="277"/>
      <c r="EQS137" s="277"/>
      <c r="EQT137" s="277"/>
      <c r="EQU137" s="277"/>
      <c r="EQV137" s="277"/>
      <c r="EQW137" s="277"/>
      <c r="EQX137" s="277"/>
      <c r="EQY137" s="277"/>
      <c r="EQZ137" s="277"/>
      <c r="ERA137" s="277"/>
      <c r="ERB137" s="277"/>
      <c r="ERC137" s="277"/>
      <c r="ERD137" s="277"/>
      <c r="ERE137" s="277"/>
      <c r="ERF137" s="277"/>
      <c r="ERG137" s="277"/>
      <c r="ERH137" s="277"/>
      <c r="ERI137" s="277"/>
      <c r="ERJ137" s="277"/>
      <c r="ERK137" s="277"/>
      <c r="ERL137" s="277"/>
      <c r="ERM137" s="277"/>
      <c r="ERN137" s="277"/>
      <c r="ERO137" s="277"/>
      <c r="ERP137" s="277"/>
      <c r="ERQ137" s="277"/>
      <c r="ERR137" s="277"/>
      <c r="ERS137" s="277"/>
      <c r="ERT137" s="277"/>
      <c r="ERU137" s="277"/>
      <c r="ERV137" s="277"/>
      <c r="ERW137" s="277"/>
      <c r="ERX137" s="277"/>
      <c r="ERY137" s="277"/>
      <c r="ERZ137" s="277"/>
      <c r="ESA137" s="277"/>
      <c r="ESB137" s="277"/>
      <c r="ESC137" s="277"/>
      <c r="ESD137" s="277"/>
      <c r="ESE137" s="277"/>
      <c r="ESF137" s="277"/>
      <c r="ESG137" s="277"/>
      <c r="ESH137" s="277"/>
      <c r="ESI137" s="277"/>
      <c r="ESJ137" s="277"/>
      <c r="ESK137" s="277"/>
      <c r="ESL137" s="277"/>
      <c r="ESM137" s="277"/>
      <c r="ESN137" s="277"/>
      <c r="ESO137" s="277"/>
      <c r="ESP137" s="277"/>
      <c r="ESQ137" s="277"/>
      <c r="ESR137" s="277"/>
      <c r="ESS137" s="277"/>
      <c r="EST137" s="277"/>
      <c r="ESU137" s="277"/>
      <c r="ESV137" s="277"/>
      <c r="ESW137" s="277"/>
      <c r="ESX137" s="277"/>
      <c r="ESY137" s="277"/>
      <c r="ESZ137" s="277"/>
      <c r="ETA137" s="277"/>
      <c r="ETB137" s="277"/>
      <c r="ETC137" s="277"/>
      <c r="ETD137" s="277"/>
      <c r="ETE137" s="277"/>
      <c r="ETF137" s="277"/>
      <c r="ETG137" s="277"/>
      <c r="ETH137" s="277"/>
      <c r="ETI137" s="277"/>
      <c r="ETJ137" s="277"/>
      <c r="ETK137" s="277"/>
      <c r="ETL137" s="277"/>
      <c r="ETM137" s="277"/>
      <c r="ETN137" s="277"/>
      <c r="ETO137" s="277"/>
      <c r="ETP137" s="277"/>
      <c r="ETQ137" s="277"/>
      <c r="ETR137" s="277"/>
      <c r="ETS137" s="277"/>
      <c r="ETT137" s="277"/>
      <c r="ETU137" s="277"/>
      <c r="ETV137" s="277"/>
      <c r="ETW137" s="277"/>
      <c r="ETX137" s="277"/>
      <c r="ETY137" s="277"/>
      <c r="ETZ137" s="277"/>
      <c r="EUA137" s="277"/>
      <c r="EUB137" s="277"/>
      <c r="EUC137" s="277"/>
      <c r="EUD137" s="277"/>
      <c r="EUE137" s="277"/>
      <c r="EUF137" s="277"/>
      <c r="EUG137" s="277"/>
      <c r="EUH137" s="277"/>
      <c r="EUI137" s="277"/>
      <c r="EUJ137" s="277"/>
      <c r="EUK137" s="277"/>
      <c r="EUL137" s="277"/>
      <c r="EUM137" s="277"/>
      <c r="EUN137" s="277"/>
      <c r="EUO137" s="277"/>
      <c r="EUP137" s="277"/>
      <c r="EUQ137" s="277"/>
      <c r="EUR137" s="277"/>
      <c r="EUS137" s="277"/>
      <c r="EUT137" s="277"/>
      <c r="EUU137" s="277"/>
      <c r="EUV137" s="277"/>
      <c r="EUW137" s="277"/>
      <c r="EUX137" s="277"/>
      <c r="EUY137" s="277"/>
      <c r="EUZ137" s="277"/>
      <c r="EVA137" s="277"/>
      <c r="EVB137" s="277"/>
      <c r="EVC137" s="277"/>
      <c r="EVD137" s="277"/>
      <c r="EVE137" s="277"/>
      <c r="EVF137" s="277"/>
      <c r="EVG137" s="277"/>
      <c r="EVH137" s="277"/>
      <c r="EVI137" s="277"/>
      <c r="EVJ137" s="277"/>
      <c r="EVK137" s="277"/>
      <c r="EVL137" s="277"/>
      <c r="EVM137" s="277"/>
      <c r="EVN137" s="277"/>
      <c r="EVO137" s="277"/>
      <c r="EVP137" s="277"/>
      <c r="EVQ137" s="277"/>
      <c r="EVR137" s="277"/>
      <c r="EVS137" s="277"/>
      <c r="EVT137" s="277"/>
      <c r="EVU137" s="277"/>
      <c r="EVV137" s="277"/>
      <c r="EVW137" s="277"/>
      <c r="EVX137" s="277"/>
      <c r="EVY137" s="277"/>
      <c r="EVZ137" s="277"/>
      <c r="EWA137" s="277"/>
      <c r="EWB137" s="277"/>
      <c r="EWC137" s="277"/>
      <c r="EWD137" s="277"/>
      <c r="EWE137" s="277"/>
      <c r="EWF137" s="277"/>
      <c r="EWG137" s="277"/>
      <c r="EWH137" s="277"/>
      <c r="EWI137" s="277"/>
      <c r="EWJ137" s="277"/>
      <c r="EWK137" s="277"/>
      <c r="EWL137" s="277"/>
      <c r="EWM137" s="277"/>
      <c r="EWN137" s="277"/>
      <c r="EWO137" s="277"/>
      <c r="EWP137" s="277"/>
      <c r="EWQ137" s="277"/>
      <c r="EWR137" s="277"/>
      <c r="EWS137" s="277"/>
      <c r="EWT137" s="277"/>
      <c r="EWU137" s="277"/>
      <c r="EWV137" s="277"/>
      <c r="EWW137" s="277"/>
      <c r="EWX137" s="277"/>
      <c r="EWY137" s="277"/>
      <c r="EWZ137" s="277"/>
      <c r="EXA137" s="277"/>
      <c r="EXB137" s="277"/>
      <c r="EXC137" s="277"/>
      <c r="EXD137" s="277"/>
      <c r="EXE137" s="277"/>
      <c r="EXF137" s="277"/>
      <c r="EXG137" s="277"/>
      <c r="EXH137" s="277"/>
      <c r="EXI137" s="277"/>
      <c r="EXJ137" s="277"/>
      <c r="EXK137" s="277"/>
      <c r="EXL137" s="277"/>
      <c r="EXM137" s="277"/>
      <c r="EXN137" s="277"/>
      <c r="EXO137" s="277"/>
      <c r="EXP137" s="277"/>
      <c r="EXQ137" s="277"/>
      <c r="EXR137" s="277"/>
      <c r="EXS137" s="277"/>
      <c r="EXT137" s="277"/>
      <c r="EXU137" s="277"/>
      <c r="EXV137" s="277"/>
      <c r="EXW137" s="277"/>
      <c r="EXX137" s="277"/>
      <c r="EXY137" s="277"/>
      <c r="EXZ137" s="277"/>
      <c r="EYA137" s="277"/>
      <c r="EYB137" s="277"/>
      <c r="EYC137" s="277"/>
      <c r="EYD137" s="277"/>
      <c r="EYE137" s="277"/>
      <c r="EYF137" s="277"/>
      <c r="EYG137" s="277"/>
      <c r="EYH137" s="277"/>
      <c r="EYI137" s="277"/>
      <c r="EYJ137" s="277"/>
      <c r="EYK137" s="277"/>
      <c r="EYL137" s="277"/>
      <c r="EYM137" s="277"/>
      <c r="EYN137" s="277"/>
      <c r="EYO137" s="277"/>
      <c r="EYP137" s="277"/>
      <c r="EYQ137" s="277"/>
      <c r="EYR137" s="277"/>
      <c r="EYS137" s="277"/>
      <c r="EYT137" s="277"/>
      <c r="EYU137" s="277"/>
      <c r="EYV137" s="277"/>
      <c r="EYW137" s="277"/>
      <c r="EYX137" s="277"/>
      <c r="EYY137" s="277"/>
      <c r="EYZ137" s="277"/>
      <c r="EZA137" s="277"/>
      <c r="EZB137" s="277"/>
      <c r="EZC137" s="277"/>
      <c r="EZD137" s="277"/>
      <c r="EZE137" s="277"/>
      <c r="EZF137" s="277"/>
      <c r="EZG137" s="277"/>
      <c r="EZH137" s="277"/>
      <c r="EZI137" s="277"/>
      <c r="EZJ137" s="277"/>
      <c r="EZK137" s="277"/>
      <c r="EZL137" s="277"/>
      <c r="EZM137" s="277"/>
      <c r="EZN137" s="277"/>
      <c r="EZO137" s="277"/>
      <c r="EZP137" s="277"/>
      <c r="EZQ137" s="277"/>
      <c r="EZR137" s="277"/>
      <c r="EZS137" s="277"/>
      <c r="EZT137" s="277"/>
      <c r="EZU137" s="277"/>
      <c r="EZV137" s="277"/>
      <c r="EZW137" s="277"/>
      <c r="EZX137" s="277"/>
      <c r="EZY137" s="277"/>
      <c r="EZZ137" s="277"/>
      <c r="FAA137" s="277"/>
      <c r="FAB137" s="277"/>
      <c r="FAC137" s="277"/>
      <c r="FAD137" s="277"/>
      <c r="FAE137" s="277"/>
      <c r="FAF137" s="277"/>
      <c r="FAG137" s="277"/>
      <c r="FAH137" s="277"/>
      <c r="FAI137" s="277"/>
      <c r="FAJ137" s="277"/>
      <c r="FAK137" s="277"/>
      <c r="FAL137" s="277"/>
      <c r="FAM137" s="277"/>
      <c r="FAN137" s="277"/>
      <c r="FAO137" s="277"/>
      <c r="FAP137" s="277"/>
      <c r="FAQ137" s="277"/>
      <c r="FAR137" s="277"/>
      <c r="FAS137" s="277"/>
      <c r="FAT137" s="277"/>
      <c r="FAU137" s="277"/>
      <c r="FAV137" s="277"/>
      <c r="FAW137" s="277"/>
      <c r="FAX137" s="277"/>
      <c r="FAY137" s="277"/>
      <c r="FAZ137" s="277"/>
      <c r="FBA137" s="277"/>
      <c r="FBB137" s="277"/>
      <c r="FBC137" s="277"/>
      <c r="FBD137" s="277"/>
      <c r="FBE137" s="277"/>
      <c r="FBF137" s="277"/>
      <c r="FBG137" s="277"/>
      <c r="FBH137" s="277"/>
      <c r="FBI137" s="277"/>
      <c r="FBJ137" s="277"/>
      <c r="FBK137" s="277"/>
      <c r="FBL137" s="277"/>
      <c r="FBM137" s="277"/>
      <c r="FBN137" s="277"/>
      <c r="FBO137" s="277"/>
      <c r="FBP137" s="277"/>
      <c r="FBQ137" s="277"/>
      <c r="FBR137" s="277"/>
      <c r="FBS137" s="277"/>
      <c r="FBT137" s="277"/>
      <c r="FBU137" s="277"/>
      <c r="FBV137" s="277"/>
      <c r="FBW137" s="277"/>
      <c r="FBX137" s="277"/>
      <c r="FBY137" s="277"/>
      <c r="FBZ137" s="277"/>
      <c r="FCA137" s="277"/>
      <c r="FCB137" s="277"/>
      <c r="FCC137" s="277"/>
      <c r="FCD137" s="277"/>
      <c r="FCE137" s="277"/>
      <c r="FCF137" s="277"/>
      <c r="FCG137" s="277"/>
      <c r="FCH137" s="277"/>
      <c r="FCI137" s="277"/>
      <c r="FCJ137" s="277"/>
      <c r="FCK137" s="277"/>
      <c r="FCL137" s="277"/>
      <c r="FCM137" s="277"/>
      <c r="FCN137" s="277"/>
      <c r="FCO137" s="277"/>
      <c r="FCP137" s="277"/>
      <c r="FCQ137" s="277"/>
      <c r="FCR137" s="277"/>
      <c r="FCS137" s="277"/>
      <c r="FCT137" s="277"/>
      <c r="FCU137" s="277"/>
      <c r="FCV137" s="277"/>
      <c r="FCW137" s="277"/>
      <c r="FCX137" s="277"/>
      <c r="FCY137" s="277"/>
      <c r="FCZ137" s="277"/>
      <c r="FDA137" s="277"/>
      <c r="FDB137" s="277"/>
      <c r="FDC137" s="277"/>
      <c r="FDD137" s="277"/>
      <c r="FDE137" s="277"/>
      <c r="FDF137" s="277"/>
      <c r="FDG137" s="277"/>
      <c r="FDH137" s="277"/>
      <c r="FDI137" s="277"/>
      <c r="FDJ137" s="277"/>
      <c r="FDK137" s="277"/>
      <c r="FDL137" s="277"/>
      <c r="FDM137" s="277"/>
      <c r="FDN137" s="277"/>
      <c r="FDO137" s="277"/>
      <c r="FDP137" s="277"/>
      <c r="FDQ137" s="277"/>
      <c r="FDR137" s="277"/>
      <c r="FDS137" s="277"/>
      <c r="FDT137" s="277"/>
      <c r="FDU137" s="277"/>
      <c r="FDV137" s="277"/>
      <c r="FDW137" s="277"/>
      <c r="FDX137" s="277"/>
      <c r="FDY137" s="277"/>
      <c r="FDZ137" s="277"/>
      <c r="FEA137" s="277"/>
      <c r="FEB137" s="277"/>
      <c r="FEC137" s="277"/>
      <c r="FED137" s="277"/>
      <c r="FEE137" s="277"/>
      <c r="FEF137" s="277"/>
      <c r="FEG137" s="277"/>
      <c r="FEH137" s="277"/>
      <c r="FEI137" s="277"/>
      <c r="FEJ137" s="277"/>
      <c r="FEK137" s="277"/>
      <c r="FEL137" s="277"/>
      <c r="FEM137" s="277"/>
      <c r="FEN137" s="277"/>
      <c r="FEO137" s="277"/>
      <c r="FEP137" s="277"/>
      <c r="FEQ137" s="277"/>
      <c r="FER137" s="277"/>
      <c r="FES137" s="277"/>
      <c r="FET137" s="277"/>
      <c r="FEU137" s="277"/>
      <c r="FEV137" s="277"/>
      <c r="FEW137" s="277"/>
      <c r="FEX137" s="277"/>
      <c r="FEY137" s="277"/>
      <c r="FEZ137" s="277"/>
      <c r="FFA137" s="277"/>
      <c r="FFB137" s="277"/>
      <c r="FFC137" s="277"/>
      <c r="FFD137" s="277"/>
      <c r="FFE137" s="277"/>
      <c r="FFF137" s="277"/>
      <c r="FFG137" s="277"/>
      <c r="FFH137" s="277"/>
      <c r="FFI137" s="277"/>
      <c r="FFJ137" s="277"/>
      <c r="FFK137" s="277"/>
      <c r="FFL137" s="277"/>
      <c r="FFM137" s="277"/>
      <c r="FFN137" s="277"/>
      <c r="FFO137" s="277"/>
      <c r="FFP137" s="277"/>
      <c r="FFQ137" s="277"/>
      <c r="FFR137" s="277"/>
      <c r="FFS137" s="277"/>
      <c r="FFT137" s="277"/>
      <c r="FFU137" s="277"/>
      <c r="FFV137" s="277"/>
      <c r="FFW137" s="277"/>
      <c r="FFX137" s="277"/>
      <c r="FFY137" s="277"/>
      <c r="FFZ137" s="277"/>
      <c r="FGA137" s="277"/>
      <c r="FGB137" s="277"/>
      <c r="FGC137" s="277"/>
      <c r="FGD137" s="277"/>
      <c r="FGE137" s="277"/>
      <c r="FGF137" s="277"/>
      <c r="FGG137" s="277"/>
      <c r="FGH137" s="277"/>
      <c r="FGI137" s="277"/>
      <c r="FGJ137" s="277"/>
      <c r="FGK137" s="277"/>
      <c r="FGL137" s="277"/>
      <c r="FGM137" s="277"/>
      <c r="FGN137" s="277"/>
      <c r="FGO137" s="277"/>
      <c r="FGP137" s="277"/>
      <c r="FGQ137" s="277"/>
      <c r="FGR137" s="277"/>
      <c r="FGS137" s="277"/>
      <c r="FGT137" s="277"/>
      <c r="FGU137" s="277"/>
      <c r="FGV137" s="277"/>
      <c r="FGW137" s="277"/>
      <c r="FGX137" s="277"/>
      <c r="FGY137" s="277"/>
      <c r="FGZ137" s="277"/>
      <c r="FHA137" s="277"/>
      <c r="FHB137" s="277"/>
      <c r="FHC137" s="277"/>
      <c r="FHD137" s="277"/>
      <c r="FHE137" s="277"/>
      <c r="FHF137" s="277"/>
      <c r="FHG137" s="277"/>
      <c r="FHH137" s="277"/>
      <c r="FHI137" s="277"/>
      <c r="FHJ137" s="277"/>
      <c r="FHK137" s="277"/>
      <c r="FHL137" s="277"/>
      <c r="FHM137" s="277"/>
      <c r="FHN137" s="277"/>
      <c r="FHO137" s="277"/>
      <c r="FHP137" s="277"/>
      <c r="FHQ137" s="277"/>
      <c r="FHR137" s="277"/>
      <c r="FHS137" s="277"/>
      <c r="FHT137" s="277"/>
      <c r="FHU137" s="277"/>
      <c r="FHV137" s="277"/>
      <c r="FHW137" s="277"/>
      <c r="FHX137" s="277"/>
      <c r="FHY137" s="277"/>
      <c r="FHZ137" s="277"/>
      <c r="FIA137" s="277"/>
      <c r="FIB137" s="277"/>
      <c r="FIC137" s="277"/>
      <c r="FID137" s="277"/>
      <c r="FIE137" s="277"/>
      <c r="FIF137" s="277"/>
      <c r="FIG137" s="277"/>
      <c r="FIH137" s="277"/>
      <c r="FII137" s="277"/>
      <c r="FIJ137" s="277"/>
      <c r="FIK137" s="277"/>
      <c r="FIL137" s="277"/>
      <c r="FIM137" s="277"/>
      <c r="FIN137" s="277"/>
      <c r="FIO137" s="277"/>
      <c r="FIP137" s="277"/>
      <c r="FIQ137" s="277"/>
      <c r="FIR137" s="277"/>
      <c r="FIS137" s="277"/>
      <c r="FIT137" s="277"/>
      <c r="FIU137" s="277"/>
      <c r="FIV137" s="277"/>
      <c r="FIW137" s="277"/>
      <c r="FIX137" s="277"/>
      <c r="FIY137" s="277"/>
      <c r="FIZ137" s="277"/>
      <c r="FJA137" s="277"/>
      <c r="FJB137" s="277"/>
      <c r="FJC137" s="277"/>
      <c r="FJD137" s="277"/>
      <c r="FJE137" s="277"/>
      <c r="FJF137" s="277"/>
      <c r="FJG137" s="277"/>
      <c r="FJH137" s="277"/>
      <c r="FJI137" s="277"/>
      <c r="FJJ137" s="277"/>
      <c r="FJK137" s="277"/>
      <c r="FJL137" s="277"/>
      <c r="FJM137" s="277"/>
      <c r="FJN137" s="277"/>
      <c r="FJO137" s="277"/>
      <c r="FJP137" s="277"/>
      <c r="FJQ137" s="277"/>
      <c r="FJR137" s="277"/>
      <c r="FJS137" s="277"/>
      <c r="FJT137" s="277"/>
      <c r="FJU137" s="277"/>
      <c r="FJV137" s="277"/>
      <c r="FJW137" s="277"/>
      <c r="FJX137" s="277"/>
      <c r="FJY137" s="277"/>
      <c r="FJZ137" s="277"/>
      <c r="FKA137" s="277"/>
      <c r="FKB137" s="277"/>
      <c r="FKC137" s="277"/>
      <c r="FKD137" s="277"/>
      <c r="FKE137" s="277"/>
      <c r="FKF137" s="277"/>
      <c r="FKG137" s="277"/>
      <c r="FKH137" s="277"/>
      <c r="FKI137" s="277"/>
      <c r="FKJ137" s="277"/>
      <c r="FKK137" s="277"/>
      <c r="FKL137" s="277"/>
      <c r="FKM137" s="277"/>
      <c r="FKN137" s="277"/>
      <c r="FKO137" s="277"/>
      <c r="FKP137" s="277"/>
      <c r="FKQ137" s="277"/>
      <c r="FKR137" s="277"/>
      <c r="FKS137" s="277"/>
      <c r="FKT137" s="277"/>
      <c r="FKU137" s="277"/>
      <c r="FKV137" s="277"/>
      <c r="FKW137" s="277"/>
      <c r="FKX137" s="277"/>
      <c r="FKY137" s="277"/>
      <c r="FKZ137" s="277"/>
      <c r="FLA137" s="277"/>
      <c r="FLB137" s="277"/>
      <c r="FLC137" s="277"/>
      <c r="FLD137" s="277"/>
      <c r="FLE137" s="277"/>
      <c r="FLF137" s="277"/>
      <c r="FLG137" s="277"/>
      <c r="FLH137" s="277"/>
      <c r="FLI137" s="277"/>
      <c r="FLJ137" s="277"/>
      <c r="FLK137" s="277"/>
      <c r="FLL137" s="277"/>
      <c r="FLM137" s="277"/>
      <c r="FLN137" s="277"/>
      <c r="FLO137" s="277"/>
      <c r="FLP137" s="277"/>
      <c r="FLQ137" s="277"/>
      <c r="FLR137" s="277"/>
      <c r="FLS137" s="277"/>
      <c r="FLT137" s="277"/>
      <c r="FLU137" s="277"/>
      <c r="FLV137" s="277"/>
      <c r="FLW137" s="277"/>
      <c r="FLX137" s="277"/>
      <c r="FLY137" s="277"/>
      <c r="FLZ137" s="277"/>
      <c r="FMA137" s="277"/>
      <c r="FMB137" s="277"/>
      <c r="FMC137" s="277"/>
      <c r="FMD137" s="277"/>
      <c r="FME137" s="277"/>
      <c r="FMF137" s="277"/>
      <c r="FMG137" s="277"/>
      <c r="FMH137" s="277"/>
      <c r="FMI137" s="277"/>
      <c r="FMJ137" s="277"/>
      <c r="FMK137" s="277"/>
      <c r="FML137" s="277"/>
      <c r="FMM137" s="277"/>
      <c r="FMN137" s="277"/>
      <c r="FMO137" s="277"/>
      <c r="FMP137" s="277"/>
      <c r="FMQ137" s="277"/>
      <c r="FMR137" s="277"/>
      <c r="FMS137" s="277"/>
      <c r="FMT137" s="277"/>
      <c r="FMU137" s="277"/>
      <c r="FMV137" s="277"/>
      <c r="FMW137" s="277"/>
      <c r="FMX137" s="277"/>
      <c r="FMY137" s="277"/>
      <c r="FMZ137" s="277"/>
      <c r="FNA137" s="277"/>
      <c r="FNB137" s="277"/>
      <c r="FNC137" s="277"/>
      <c r="FND137" s="277"/>
      <c r="FNE137" s="277"/>
      <c r="FNF137" s="277"/>
      <c r="FNG137" s="277"/>
      <c r="FNH137" s="277"/>
      <c r="FNI137" s="277"/>
      <c r="FNJ137" s="277"/>
      <c r="FNK137" s="277"/>
      <c r="FNL137" s="277"/>
      <c r="FNM137" s="277"/>
      <c r="FNN137" s="277"/>
      <c r="FNO137" s="277"/>
      <c r="FNP137" s="277"/>
      <c r="FNQ137" s="277"/>
      <c r="FNR137" s="277"/>
      <c r="FNS137" s="277"/>
      <c r="FNT137" s="277"/>
      <c r="FNU137" s="277"/>
      <c r="FNV137" s="277"/>
      <c r="FNW137" s="277"/>
      <c r="FNX137" s="277"/>
      <c r="FNY137" s="277"/>
      <c r="FNZ137" s="277"/>
      <c r="FOA137" s="277"/>
      <c r="FOB137" s="277"/>
      <c r="FOC137" s="277"/>
      <c r="FOD137" s="277"/>
      <c r="FOE137" s="277"/>
      <c r="FOF137" s="277"/>
      <c r="FOG137" s="277"/>
      <c r="FOH137" s="277"/>
      <c r="FOI137" s="277"/>
      <c r="FOJ137" s="277"/>
      <c r="FOK137" s="277"/>
      <c r="FOL137" s="277"/>
      <c r="FOM137" s="277"/>
      <c r="FON137" s="277"/>
      <c r="FOO137" s="277"/>
      <c r="FOP137" s="277"/>
      <c r="FOQ137" s="277"/>
      <c r="FOR137" s="277"/>
      <c r="FOS137" s="277"/>
      <c r="FOT137" s="277"/>
      <c r="FOU137" s="277"/>
      <c r="FOV137" s="277"/>
      <c r="FOW137" s="277"/>
      <c r="FOX137" s="277"/>
      <c r="FOY137" s="277"/>
      <c r="FOZ137" s="277"/>
      <c r="FPA137" s="277"/>
      <c r="FPB137" s="277"/>
      <c r="FPC137" s="277"/>
      <c r="FPD137" s="277"/>
      <c r="FPE137" s="277"/>
      <c r="FPF137" s="277"/>
      <c r="FPG137" s="277"/>
      <c r="FPH137" s="277"/>
      <c r="FPI137" s="277"/>
      <c r="FPJ137" s="277"/>
      <c r="FPK137" s="277"/>
      <c r="FPL137" s="277"/>
      <c r="FPM137" s="277"/>
      <c r="FPN137" s="277"/>
      <c r="FPO137" s="277"/>
      <c r="FPP137" s="277"/>
      <c r="FPQ137" s="277"/>
      <c r="FPR137" s="277"/>
      <c r="FPS137" s="277"/>
      <c r="FPT137" s="277"/>
      <c r="FPU137" s="277"/>
      <c r="FPV137" s="277"/>
      <c r="FPW137" s="277"/>
      <c r="FPX137" s="277"/>
      <c r="FPY137" s="277"/>
      <c r="FPZ137" s="277"/>
      <c r="FQA137" s="277"/>
      <c r="FQB137" s="277"/>
      <c r="FQC137" s="277"/>
      <c r="FQD137" s="277"/>
      <c r="FQE137" s="277"/>
      <c r="FQF137" s="277"/>
      <c r="FQG137" s="277"/>
      <c r="FQH137" s="277"/>
      <c r="FQI137" s="277"/>
      <c r="FQJ137" s="277"/>
      <c r="FQK137" s="277"/>
      <c r="FQL137" s="277"/>
      <c r="FQM137" s="277"/>
      <c r="FQN137" s="277"/>
      <c r="FQO137" s="277"/>
      <c r="FQP137" s="277"/>
      <c r="FQQ137" s="277"/>
      <c r="FQR137" s="277"/>
      <c r="FQS137" s="277"/>
      <c r="FQT137" s="277"/>
      <c r="FQU137" s="277"/>
      <c r="FQV137" s="277"/>
      <c r="FQW137" s="277"/>
      <c r="FQX137" s="277"/>
      <c r="FQY137" s="277"/>
      <c r="FQZ137" s="277"/>
      <c r="FRA137" s="277"/>
      <c r="FRB137" s="277"/>
      <c r="FRC137" s="277"/>
      <c r="FRD137" s="277"/>
      <c r="FRE137" s="277"/>
      <c r="FRF137" s="277"/>
      <c r="FRG137" s="277"/>
      <c r="FRH137" s="277"/>
      <c r="FRI137" s="277"/>
      <c r="FRJ137" s="277"/>
      <c r="FRK137" s="277"/>
      <c r="FRL137" s="277"/>
      <c r="FRM137" s="277"/>
      <c r="FRN137" s="277"/>
      <c r="FRO137" s="277"/>
      <c r="FRP137" s="277"/>
      <c r="FRQ137" s="277"/>
      <c r="FRR137" s="277"/>
      <c r="FRS137" s="277"/>
      <c r="FRT137" s="277"/>
      <c r="FRU137" s="277"/>
      <c r="FRV137" s="277"/>
      <c r="FRW137" s="277"/>
      <c r="FRX137" s="277"/>
      <c r="FRY137" s="277"/>
      <c r="FRZ137" s="277"/>
      <c r="FSA137" s="277"/>
      <c r="FSB137" s="277"/>
      <c r="FSC137" s="277"/>
      <c r="FSD137" s="277"/>
      <c r="FSE137" s="277"/>
      <c r="FSF137" s="277"/>
      <c r="FSG137" s="277"/>
      <c r="FSH137" s="277"/>
      <c r="FSI137" s="277"/>
      <c r="FSJ137" s="277"/>
      <c r="FSK137" s="277"/>
      <c r="FSL137" s="277"/>
      <c r="FSM137" s="277"/>
      <c r="FSN137" s="277"/>
      <c r="FSO137" s="277"/>
      <c r="FSP137" s="277"/>
      <c r="FSQ137" s="277"/>
      <c r="FSR137" s="277"/>
      <c r="FSS137" s="277"/>
      <c r="FST137" s="277"/>
      <c r="FSU137" s="277"/>
      <c r="FSV137" s="277"/>
      <c r="FSW137" s="277"/>
      <c r="FSX137" s="277"/>
      <c r="FSY137" s="277"/>
      <c r="FSZ137" s="277"/>
      <c r="FTA137" s="277"/>
      <c r="FTB137" s="277"/>
      <c r="FTC137" s="277"/>
      <c r="FTD137" s="277"/>
      <c r="FTE137" s="277"/>
      <c r="FTF137" s="277"/>
      <c r="FTG137" s="277"/>
      <c r="FTH137" s="277"/>
      <c r="FTI137" s="277"/>
      <c r="FTJ137" s="277"/>
      <c r="FTK137" s="277"/>
      <c r="FTL137" s="277"/>
      <c r="FTM137" s="277"/>
      <c r="FTN137" s="277"/>
      <c r="FTO137" s="277"/>
      <c r="FTP137" s="277"/>
      <c r="FTQ137" s="277"/>
      <c r="FTR137" s="277"/>
      <c r="FTS137" s="277"/>
      <c r="FTT137" s="277"/>
      <c r="FTU137" s="277"/>
      <c r="FTV137" s="277"/>
      <c r="FTW137" s="277"/>
      <c r="FTX137" s="277"/>
      <c r="FTY137" s="277"/>
      <c r="FTZ137" s="277"/>
      <c r="FUA137" s="277"/>
      <c r="FUB137" s="277"/>
      <c r="FUC137" s="277"/>
      <c r="FUD137" s="277"/>
      <c r="FUE137" s="277"/>
      <c r="FUF137" s="277"/>
      <c r="FUG137" s="277"/>
      <c r="FUH137" s="277"/>
      <c r="FUI137" s="277"/>
      <c r="FUJ137" s="277"/>
      <c r="FUK137" s="277"/>
      <c r="FUL137" s="277"/>
      <c r="FUM137" s="277"/>
      <c r="FUN137" s="277"/>
      <c r="FUO137" s="277"/>
      <c r="FUP137" s="277"/>
      <c r="FUQ137" s="277"/>
      <c r="FUR137" s="277"/>
      <c r="FUS137" s="277"/>
      <c r="FUT137" s="277"/>
      <c r="FUU137" s="277"/>
      <c r="FUV137" s="277"/>
      <c r="FUW137" s="277"/>
      <c r="FUX137" s="277"/>
      <c r="FUY137" s="277"/>
      <c r="FUZ137" s="277"/>
      <c r="FVA137" s="277"/>
      <c r="FVB137" s="277"/>
      <c r="FVC137" s="277"/>
      <c r="FVD137" s="277"/>
      <c r="FVE137" s="277"/>
      <c r="FVF137" s="277"/>
      <c r="FVG137" s="277"/>
      <c r="FVH137" s="277"/>
      <c r="FVI137" s="277"/>
      <c r="FVJ137" s="277"/>
      <c r="FVK137" s="277"/>
      <c r="FVL137" s="277"/>
      <c r="FVM137" s="277"/>
      <c r="FVN137" s="277"/>
      <c r="FVO137" s="277"/>
      <c r="FVP137" s="277"/>
      <c r="FVQ137" s="277"/>
      <c r="FVR137" s="277"/>
      <c r="FVS137" s="277"/>
      <c r="FVT137" s="277"/>
      <c r="FVU137" s="277"/>
      <c r="FVV137" s="277"/>
      <c r="FVW137" s="277"/>
      <c r="FVX137" s="277"/>
      <c r="FVY137" s="277"/>
      <c r="FVZ137" s="277"/>
      <c r="FWA137" s="277"/>
      <c r="FWB137" s="277"/>
      <c r="FWC137" s="277"/>
      <c r="FWD137" s="277"/>
      <c r="FWE137" s="277"/>
      <c r="FWF137" s="277"/>
      <c r="FWG137" s="277"/>
      <c r="FWH137" s="277"/>
      <c r="FWI137" s="277"/>
      <c r="FWJ137" s="277"/>
      <c r="FWK137" s="277"/>
      <c r="FWL137" s="277"/>
      <c r="FWM137" s="277"/>
      <c r="FWN137" s="277"/>
      <c r="FWO137" s="277"/>
      <c r="FWP137" s="277"/>
      <c r="FWQ137" s="277"/>
      <c r="FWR137" s="277"/>
      <c r="FWS137" s="277"/>
      <c r="FWT137" s="277"/>
      <c r="FWU137" s="277"/>
      <c r="FWV137" s="277"/>
      <c r="FWW137" s="277"/>
      <c r="FWX137" s="277"/>
      <c r="FWY137" s="277"/>
      <c r="FWZ137" s="277"/>
      <c r="FXA137" s="277"/>
      <c r="FXB137" s="277"/>
      <c r="FXC137" s="277"/>
      <c r="FXD137" s="277"/>
      <c r="FXE137" s="277"/>
      <c r="FXF137" s="277"/>
      <c r="FXG137" s="277"/>
      <c r="FXH137" s="277"/>
      <c r="FXI137" s="277"/>
      <c r="FXJ137" s="277"/>
      <c r="FXK137" s="277"/>
      <c r="FXL137" s="277"/>
      <c r="FXM137" s="277"/>
      <c r="FXN137" s="277"/>
      <c r="FXO137" s="277"/>
      <c r="FXP137" s="277"/>
      <c r="FXQ137" s="277"/>
      <c r="FXR137" s="277"/>
      <c r="FXS137" s="277"/>
      <c r="FXT137" s="277"/>
      <c r="FXU137" s="277"/>
      <c r="FXV137" s="277"/>
      <c r="FXW137" s="277"/>
      <c r="FXX137" s="277"/>
      <c r="FXY137" s="277"/>
      <c r="FXZ137" s="277"/>
      <c r="FYA137" s="277"/>
      <c r="FYB137" s="277"/>
      <c r="FYC137" s="277"/>
      <c r="FYD137" s="277"/>
      <c r="FYE137" s="277"/>
      <c r="FYF137" s="277"/>
      <c r="FYG137" s="277"/>
      <c r="FYH137" s="277"/>
      <c r="FYI137" s="277"/>
      <c r="FYJ137" s="277"/>
      <c r="FYK137" s="277"/>
      <c r="FYL137" s="277"/>
      <c r="FYM137" s="277"/>
      <c r="FYN137" s="277"/>
      <c r="FYO137" s="277"/>
      <c r="FYP137" s="277"/>
      <c r="FYQ137" s="277"/>
      <c r="FYR137" s="277"/>
      <c r="FYS137" s="277"/>
      <c r="FYT137" s="277"/>
      <c r="FYU137" s="277"/>
      <c r="FYV137" s="277"/>
      <c r="FYW137" s="277"/>
      <c r="FYX137" s="277"/>
      <c r="FYY137" s="277"/>
      <c r="FYZ137" s="277"/>
      <c r="FZA137" s="277"/>
      <c r="FZB137" s="277"/>
      <c r="FZC137" s="277"/>
      <c r="FZD137" s="277"/>
      <c r="FZE137" s="277"/>
      <c r="FZF137" s="277"/>
      <c r="FZG137" s="277"/>
      <c r="FZH137" s="277"/>
      <c r="FZI137" s="277"/>
      <c r="FZJ137" s="277"/>
      <c r="FZK137" s="277"/>
      <c r="FZL137" s="277"/>
      <c r="FZM137" s="277"/>
      <c r="FZN137" s="277"/>
      <c r="FZO137" s="277"/>
      <c r="FZP137" s="277"/>
      <c r="FZQ137" s="277"/>
      <c r="FZR137" s="277"/>
      <c r="FZS137" s="277"/>
      <c r="FZT137" s="277"/>
      <c r="FZU137" s="277"/>
      <c r="FZV137" s="277"/>
      <c r="FZW137" s="277"/>
      <c r="FZX137" s="277"/>
      <c r="FZY137" s="277"/>
      <c r="FZZ137" s="277"/>
      <c r="GAA137" s="277"/>
      <c r="GAB137" s="277"/>
      <c r="GAC137" s="277"/>
      <c r="GAD137" s="277"/>
      <c r="GAE137" s="277"/>
      <c r="GAF137" s="277"/>
      <c r="GAG137" s="277"/>
      <c r="GAH137" s="277"/>
      <c r="GAI137" s="277"/>
      <c r="GAJ137" s="277"/>
      <c r="GAK137" s="277"/>
      <c r="GAL137" s="277"/>
      <c r="GAM137" s="277"/>
      <c r="GAN137" s="277"/>
      <c r="GAO137" s="277"/>
      <c r="GAP137" s="277"/>
      <c r="GAQ137" s="277"/>
      <c r="GAR137" s="277"/>
      <c r="GAS137" s="277"/>
      <c r="GAT137" s="277"/>
      <c r="GAU137" s="277"/>
      <c r="GAV137" s="277"/>
      <c r="GAW137" s="277"/>
      <c r="GAX137" s="277"/>
      <c r="GAY137" s="277"/>
      <c r="GAZ137" s="277"/>
      <c r="GBA137" s="277"/>
      <c r="GBB137" s="277"/>
      <c r="GBC137" s="277"/>
      <c r="GBD137" s="277"/>
      <c r="GBE137" s="277"/>
      <c r="GBF137" s="277"/>
      <c r="GBG137" s="277"/>
      <c r="GBH137" s="277"/>
      <c r="GBI137" s="277"/>
      <c r="GBJ137" s="277"/>
      <c r="GBK137" s="277"/>
      <c r="GBL137" s="277"/>
      <c r="GBM137" s="277"/>
      <c r="GBN137" s="277"/>
      <c r="GBO137" s="277"/>
      <c r="GBP137" s="277"/>
      <c r="GBQ137" s="277"/>
      <c r="GBR137" s="277"/>
      <c r="GBS137" s="277"/>
      <c r="GBT137" s="277"/>
      <c r="GBU137" s="277"/>
      <c r="GBV137" s="277"/>
      <c r="GBW137" s="277"/>
      <c r="GBX137" s="277"/>
      <c r="GBY137" s="277"/>
      <c r="GBZ137" s="277"/>
      <c r="GCA137" s="277"/>
      <c r="GCB137" s="277"/>
      <c r="GCC137" s="277"/>
      <c r="GCD137" s="277"/>
      <c r="GCE137" s="277"/>
      <c r="GCF137" s="277"/>
      <c r="GCG137" s="277"/>
      <c r="GCH137" s="277"/>
      <c r="GCI137" s="277"/>
      <c r="GCJ137" s="277"/>
      <c r="GCK137" s="277"/>
      <c r="GCL137" s="277"/>
      <c r="GCM137" s="277"/>
      <c r="GCN137" s="277"/>
      <c r="GCO137" s="277"/>
      <c r="GCP137" s="277"/>
      <c r="GCQ137" s="277"/>
      <c r="GCR137" s="277"/>
      <c r="GCS137" s="277"/>
      <c r="GCT137" s="277"/>
      <c r="GCU137" s="277"/>
      <c r="GCV137" s="277"/>
      <c r="GCW137" s="277"/>
      <c r="GCX137" s="277"/>
      <c r="GCY137" s="277"/>
      <c r="GCZ137" s="277"/>
      <c r="GDA137" s="277"/>
      <c r="GDB137" s="277"/>
      <c r="GDC137" s="277"/>
      <c r="GDD137" s="277"/>
      <c r="GDE137" s="277"/>
      <c r="GDF137" s="277"/>
      <c r="GDG137" s="277"/>
      <c r="GDH137" s="277"/>
      <c r="GDI137" s="277"/>
      <c r="GDJ137" s="277"/>
      <c r="GDK137" s="277"/>
      <c r="GDL137" s="277"/>
      <c r="GDM137" s="277"/>
      <c r="GDN137" s="277"/>
      <c r="GDO137" s="277"/>
      <c r="GDP137" s="277"/>
      <c r="GDQ137" s="277"/>
      <c r="GDR137" s="277"/>
      <c r="GDS137" s="277"/>
      <c r="GDT137" s="277"/>
      <c r="GDU137" s="277"/>
      <c r="GDV137" s="277"/>
      <c r="GDW137" s="277"/>
      <c r="GDX137" s="277"/>
      <c r="GDY137" s="277"/>
      <c r="GDZ137" s="277"/>
      <c r="GEA137" s="277"/>
      <c r="GEB137" s="277"/>
      <c r="GEC137" s="277"/>
      <c r="GED137" s="277"/>
      <c r="GEE137" s="277"/>
      <c r="GEF137" s="277"/>
      <c r="GEG137" s="277"/>
      <c r="GEH137" s="277"/>
      <c r="GEI137" s="277"/>
      <c r="GEJ137" s="277"/>
      <c r="GEK137" s="277"/>
      <c r="GEL137" s="277"/>
      <c r="GEM137" s="277"/>
      <c r="GEN137" s="277"/>
      <c r="GEO137" s="277"/>
      <c r="GEP137" s="277"/>
      <c r="GEQ137" s="277"/>
      <c r="GER137" s="277"/>
      <c r="GES137" s="277"/>
      <c r="GET137" s="277"/>
      <c r="GEU137" s="277"/>
      <c r="GEV137" s="277"/>
      <c r="GEW137" s="277"/>
      <c r="GEX137" s="277"/>
      <c r="GEY137" s="277"/>
      <c r="GEZ137" s="277"/>
      <c r="GFA137" s="277"/>
      <c r="GFB137" s="277"/>
      <c r="GFC137" s="277"/>
      <c r="GFD137" s="277"/>
      <c r="GFE137" s="277"/>
      <c r="GFF137" s="277"/>
      <c r="GFG137" s="277"/>
      <c r="GFH137" s="277"/>
      <c r="GFI137" s="277"/>
      <c r="GFJ137" s="277"/>
      <c r="GFK137" s="277"/>
      <c r="GFL137" s="277"/>
      <c r="GFM137" s="277"/>
      <c r="GFN137" s="277"/>
      <c r="GFO137" s="277"/>
      <c r="GFP137" s="277"/>
      <c r="GFQ137" s="277"/>
      <c r="GFR137" s="277"/>
      <c r="GFS137" s="277"/>
      <c r="GFT137" s="277"/>
      <c r="GFU137" s="277"/>
      <c r="GFV137" s="277"/>
      <c r="GFW137" s="277"/>
      <c r="GFX137" s="277"/>
      <c r="GFY137" s="277"/>
      <c r="GFZ137" s="277"/>
      <c r="GGA137" s="277"/>
      <c r="GGB137" s="277"/>
      <c r="GGC137" s="277"/>
      <c r="GGD137" s="277"/>
      <c r="GGE137" s="277"/>
      <c r="GGF137" s="277"/>
      <c r="GGG137" s="277"/>
      <c r="GGH137" s="277"/>
      <c r="GGI137" s="277"/>
      <c r="GGJ137" s="277"/>
      <c r="GGK137" s="277"/>
      <c r="GGL137" s="277"/>
      <c r="GGM137" s="277"/>
      <c r="GGN137" s="277"/>
      <c r="GGO137" s="277"/>
      <c r="GGP137" s="277"/>
      <c r="GGQ137" s="277"/>
      <c r="GGR137" s="277"/>
      <c r="GGS137" s="277"/>
      <c r="GGT137" s="277"/>
      <c r="GGU137" s="277"/>
      <c r="GGV137" s="277"/>
      <c r="GGW137" s="277"/>
      <c r="GGX137" s="277"/>
      <c r="GGY137" s="277"/>
      <c r="GGZ137" s="277"/>
      <c r="GHA137" s="277"/>
      <c r="GHB137" s="277"/>
      <c r="GHC137" s="277"/>
      <c r="GHD137" s="277"/>
      <c r="GHE137" s="277"/>
      <c r="GHF137" s="277"/>
      <c r="GHG137" s="277"/>
      <c r="GHH137" s="277"/>
      <c r="GHI137" s="277"/>
      <c r="GHJ137" s="277"/>
      <c r="GHK137" s="277"/>
      <c r="GHL137" s="277"/>
      <c r="GHM137" s="277"/>
      <c r="GHN137" s="277"/>
      <c r="GHO137" s="277"/>
      <c r="GHP137" s="277"/>
      <c r="GHQ137" s="277"/>
      <c r="GHR137" s="277"/>
      <c r="GHS137" s="277"/>
      <c r="GHT137" s="277"/>
      <c r="GHU137" s="277"/>
      <c r="GHV137" s="277"/>
      <c r="GHW137" s="277"/>
      <c r="GHX137" s="277"/>
      <c r="GHY137" s="277"/>
      <c r="GHZ137" s="277"/>
      <c r="GIA137" s="277"/>
      <c r="GIB137" s="277"/>
      <c r="GIC137" s="277"/>
      <c r="GID137" s="277"/>
      <c r="GIE137" s="277"/>
      <c r="GIF137" s="277"/>
      <c r="GIG137" s="277"/>
      <c r="GIH137" s="277"/>
      <c r="GII137" s="277"/>
      <c r="GIJ137" s="277"/>
      <c r="GIK137" s="277"/>
      <c r="GIL137" s="277"/>
      <c r="GIM137" s="277"/>
      <c r="GIN137" s="277"/>
      <c r="GIO137" s="277"/>
      <c r="GIP137" s="277"/>
      <c r="GIQ137" s="277"/>
      <c r="GIR137" s="277"/>
      <c r="GIS137" s="277"/>
      <c r="GIT137" s="277"/>
      <c r="GIU137" s="277"/>
      <c r="GIV137" s="277"/>
      <c r="GIW137" s="277"/>
      <c r="GIX137" s="277"/>
      <c r="GIY137" s="277"/>
      <c r="GIZ137" s="277"/>
      <c r="GJA137" s="277"/>
      <c r="GJB137" s="277"/>
      <c r="GJC137" s="277"/>
      <c r="GJD137" s="277"/>
      <c r="GJE137" s="277"/>
      <c r="GJF137" s="277"/>
      <c r="GJG137" s="277"/>
      <c r="GJH137" s="277"/>
      <c r="GJI137" s="277"/>
      <c r="GJJ137" s="277"/>
      <c r="GJK137" s="277"/>
      <c r="GJL137" s="277"/>
      <c r="GJM137" s="277"/>
      <c r="GJN137" s="277"/>
      <c r="GJO137" s="277"/>
      <c r="GJP137" s="277"/>
      <c r="GJQ137" s="277"/>
      <c r="GJR137" s="277"/>
      <c r="GJS137" s="277"/>
      <c r="GJT137" s="277"/>
      <c r="GJU137" s="277"/>
      <c r="GJV137" s="277"/>
      <c r="GJW137" s="277"/>
      <c r="GJX137" s="277"/>
      <c r="GJY137" s="277"/>
      <c r="GJZ137" s="277"/>
      <c r="GKA137" s="277"/>
      <c r="GKB137" s="277"/>
      <c r="GKC137" s="277"/>
      <c r="GKD137" s="277"/>
      <c r="GKE137" s="277"/>
      <c r="GKF137" s="277"/>
      <c r="GKG137" s="277"/>
      <c r="GKH137" s="277"/>
      <c r="GKI137" s="277"/>
      <c r="GKJ137" s="277"/>
      <c r="GKK137" s="277"/>
      <c r="GKL137" s="277"/>
      <c r="GKM137" s="277"/>
      <c r="GKN137" s="277"/>
      <c r="GKO137" s="277"/>
      <c r="GKP137" s="277"/>
      <c r="GKQ137" s="277"/>
      <c r="GKR137" s="277"/>
      <c r="GKS137" s="277"/>
      <c r="GKT137" s="277"/>
      <c r="GKU137" s="277"/>
      <c r="GKV137" s="277"/>
      <c r="GKW137" s="277"/>
      <c r="GKX137" s="277"/>
      <c r="GKY137" s="277"/>
      <c r="GKZ137" s="277"/>
      <c r="GLA137" s="277"/>
      <c r="GLB137" s="277"/>
      <c r="GLC137" s="277"/>
      <c r="GLD137" s="277"/>
      <c r="GLE137" s="277"/>
      <c r="GLF137" s="277"/>
      <c r="GLG137" s="277"/>
      <c r="GLH137" s="277"/>
      <c r="GLI137" s="277"/>
      <c r="GLJ137" s="277"/>
      <c r="GLK137" s="277"/>
      <c r="GLL137" s="277"/>
      <c r="GLM137" s="277"/>
      <c r="GLN137" s="277"/>
      <c r="GLO137" s="277"/>
      <c r="GLP137" s="277"/>
      <c r="GLQ137" s="277"/>
      <c r="GLR137" s="277"/>
      <c r="GLS137" s="277"/>
      <c r="GLT137" s="277"/>
      <c r="GLU137" s="277"/>
      <c r="GLV137" s="277"/>
      <c r="GLW137" s="277"/>
      <c r="GLX137" s="277"/>
      <c r="GLY137" s="277"/>
      <c r="GLZ137" s="277"/>
      <c r="GMA137" s="277"/>
      <c r="GMB137" s="277"/>
      <c r="GMC137" s="277"/>
      <c r="GMD137" s="277"/>
      <c r="GME137" s="277"/>
      <c r="GMF137" s="277"/>
      <c r="GMG137" s="277"/>
      <c r="GMH137" s="277"/>
      <c r="GMI137" s="277"/>
      <c r="GMJ137" s="277"/>
      <c r="GMK137" s="277"/>
      <c r="GML137" s="277"/>
      <c r="GMM137" s="277"/>
      <c r="GMN137" s="277"/>
      <c r="GMO137" s="277"/>
      <c r="GMP137" s="277"/>
      <c r="GMQ137" s="277"/>
      <c r="GMR137" s="277"/>
      <c r="GMS137" s="277"/>
      <c r="GMT137" s="277"/>
      <c r="GMU137" s="277"/>
      <c r="GMV137" s="277"/>
      <c r="GMW137" s="277"/>
      <c r="GMX137" s="277"/>
      <c r="GMY137" s="277"/>
      <c r="GMZ137" s="277"/>
      <c r="GNA137" s="277"/>
      <c r="GNB137" s="277"/>
      <c r="GNC137" s="277"/>
      <c r="GND137" s="277"/>
      <c r="GNE137" s="277"/>
      <c r="GNF137" s="277"/>
      <c r="GNG137" s="277"/>
      <c r="GNH137" s="277"/>
      <c r="GNI137" s="277"/>
      <c r="GNJ137" s="277"/>
      <c r="GNK137" s="277"/>
      <c r="GNL137" s="277"/>
      <c r="GNM137" s="277"/>
      <c r="GNN137" s="277"/>
      <c r="GNO137" s="277"/>
      <c r="GNP137" s="277"/>
      <c r="GNQ137" s="277"/>
      <c r="GNR137" s="277"/>
      <c r="GNS137" s="277"/>
      <c r="GNT137" s="277"/>
      <c r="GNU137" s="277"/>
      <c r="GNV137" s="277"/>
      <c r="GNW137" s="277"/>
      <c r="GNX137" s="277"/>
      <c r="GNY137" s="277"/>
      <c r="GNZ137" s="277"/>
      <c r="GOA137" s="277"/>
      <c r="GOB137" s="277"/>
      <c r="GOC137" s="277"/>
      <c r="GOD137" s="277"/>
      <c r="GOE137" s="277"/>
      <c r="GOF137" s="277"/>
      <c r="GOG137" s="277"/>
      <c r="GOH137" s="277"/>
      <c r="GOI137" s="277"/>
      <c r="GOJ137" s="277"/>
      <c r="GOK137" s="277"/>
      <c r="GOL137" s="277"/>
      <c r="GOM137" s="277"/>
      <c r="GON137" s="277"/>
      <c r="GOO137" s="277"/>
      <c r="GOP137" s="277"/>
      <c r="GOQ137" s="277"/>
      <c r="GOR137" s="277"/>
      <c r="GOS137" s="277"/>
      <c r="GOT137" s="277"/>
      <c r="GOU137" s="277"/>
      <c r="GOV137" s="277"/>
      <c r="GOW137" s="277"/>
      <c r="GOX137" s="277"/>
      <c r="GOY137" s="277"/>
      <c r="GOZ137" s="277"/>
      <c r="GPA137" s="277"/>
      <c r="GPB137" s="277"/>
      <c r="GPC137" s="277"/>
      <c r="GPD137" s="277"/>
      <c r="GPE137" s="277"/>
      <c r="GPF137" s="277"/>
      <c r="GPG137" s="277"/>
      <c r="GPH137" s="277"/>
      <c r="GPI137" s="277"/>
      <c r="GPJ137" s="277"/>
      <c r="GPK137" s="277"/>
      <c r="GPL137" s="277"/>
      <c r="GPM137" s="277"/>
      <c r="GPN137" s="277"/>
      <c r="GPO137" s="277"/>
      <c r="GPP137" s="277"/>
      <c r="GPQ137" s="277"/>
      <c r="GPR137" s="277"/>
      <c r="GPS137" s="277"/>
      <c r="GPT137" s="277"/>
      <c r="GPU137" s="277"/>
      <c r="GPV137" s="277"/>
      <c r="GPW137" s="277"/>
      <c r="GPX137" s="277"/>
      <c r="GPY137" s="277"/>
      <c r="GPZ137" s="277"/>
      <c r="GQA137" s="277"/>
      <c r="GQB137" s="277"/>
      <c r="GQC137" s="277"/>
      <c r="GQD137" s="277"/>
      <c r="GQE137" s="277"/>
      <c r="GQF137" s="277"/>
      <c r="GQG137" s="277"/>
      <c r="GQH137" s="277"/>
      <c r="GQI137" s="277"/>
      <c r="GQJ137" s="277"/>
      <c r="GQK137" s="277"/>
      <c r="GQL137" s="277"/>
      <c r="GQM137" s="277"/>
      <c r="GQN137" s="277"/>
      <c r="GQO137" s="277"/>
      <c r="GQP137" s="277"/>
      <c r="GQQ137" s="277"/>
      <c r="GQR137" s="277"/>
      <c r="GQS137" s="277"/>
      <c r="GQT137" s="277"/>
      <c r="GQU137" s="277"/>
      <c r="GQV137" s="277"/>
      <c r="GQW137" s="277"/>
      <c r="GQX137" s="277"/>
      <c r="GQY137" s="277"/>
      <c r="GQZ137" s="277"/>
      <c r="GRA137" s="277"/>
      <c r="GRB137" s="277"/>
      <c r="GRC137" s="277"/>
      <c r="GRD137" s="277"/>
      <c r="GRE137" s="277"/>
      <c r="GRF137" s="277"/>
      <c r="GRG137" s="277"/>
      <c r="GRH137" s="277"/>
      <c r="GRI137" s="277"/>
      <c r="GRJ137" s="277"/>
      <c r="GRK137" s="277"/>
      <c r="GRL137" s="277"/>
      <c r="GRM137" s="277"/>
      <c r="GRN137" s="277"/>
      <c r="GRO137" s="277"/>
      <c r="GRP137" s="277"/>
      <c r="GRQ137" s="277"/>
      <c r="GRR137" s="277"/>
      <c r="GRS137" s="277"/>
      <c r="GRT137" s="277"/>
      <c r="GRU137" s="277"/>
      <c r="GRV137" s="277"/>
      <c r="GRW137" s="277"/>
      <c r="GRX137" s="277"/>
      <c r="GRY137" s="277"/>
      <c r="GRZ137" s="277"/>
      <c r="GSA137" s="277"/>
      <c r="GSB137" s="277"/>
      <c r="GSC137" s="277"/>
      <c r="GSD137" s="277"/>
      <c r="GSE137" s="277"/>
      <c r="GSF137" s="277"/>
      <c r="GSG137" s="277"/>
      <c r="GSH137" s="277"/>
      <c r="GSI137" s="277"/>
      <c r="GSJ137" s="277"/>
      <c r="GSK137" s="277"/>
      <c r="GSL137" s="277"/>
      <c r="GSM137" s="277"/>
      <c r="GSN137" s="277"/>
      <c r="GSO137" s="277"/>
      <c r="GSP137" s="277"/>
      <c r="GSQ137" s="277"/>
      <c r="GSR137" s="277"/>
      <c r="GSS137" s="277"/>
      <c r="GST137" s="277"/>
      <c r="GSU137" s="277"/>
      <c r="GSV137" s="277"/>
      <c r="GSW137" s="277"/>
      <c r="GSX137" s="277"/>
      <c r="GSY137" s="277"/>
      <c r="GSZ137" s="277"/>
      <c r="GTA137" s="277"/>
      <c r="GTB137" s="277"/>
      <c r="GTC137" s="277"/>
      <c r="GTD137" s="277"/>
      <c r="GTE137" s="277"/>
      <c r="GTF137" s="277"/>
      <c r="GTG137" s="277"/>
      <c r="GTH137" s="277"/>
      <c r="GTI137" s="277"/>
      <c r="GTJ137" s="277"/>
      <c r="GTK137" s="277"/>
      <c r="GTL137" s="277"/>
      <c r="GTM137" s="277"/>
      <c r="GTN137" s="277"/>
      <c r="GTO137" s="277"/>
      <c r="GTP137" s="277"/>
      <c r="GTQ137" s="277"/>
      <c r="GTR137" s="277"/>
      <c r="GTS137" s="277"/>
      <c r="GTT137" s="277"/>
      <c r="GTU137" s="277"/>
      <c r="GTV137" s="277"/>
      <c r="GTW137" s="277"/>
      <c r="GTX137" s="277"/>
      <c r="GTY137" s="277"/>
      <c r="GTZ137" s="277"/>
      <c r="GUA137" s="277"/>
      <c r="GUB137" s="277"/>
      <c r="GUC137" s="277"/>
      <c r="GUD137" s="277"/>
      <c r="GUE137" s="277"/>
      <c r="GUF137" s="277"/>
      <c r="GUG137" s="277"/>
      <c r="GUH137" s="277"/>
      <c r="GUI137" s="277"/>
      <c r="GUJ137" s="277"/>
      <c r="GUK137" s="277"/>
      <c r="GUL137" s="277"/>
      <c r="GUM137" s="277"/>
      <c r="GUN137" s="277"/>
      <c r="GUO137" s="277"/>
      <c r="GUP137" s="277"/>
      <c r="GUQ137" s="277"/>
      <c r="GUR137" s="277"/>
      <c r="GUS137" s="277"/>
      <c r="GUT137" s="277"/>
      <c r="GUU137" s="277"/>
      <c r="GUV137" s="277"/>
      <c r="GUW137" s="277"/>
      <c r="GUX137" s="277"/>
      <c r="GUY137" s="277"/>
      <c r="GUZ137" s="277"/>
      <c r="GVA137" s="277"/>
      <c r="GVB137" s="277"/>
      <c r="GVC137" s="277"/>
      <c r="GVD137" s="277"/>
      <c r="GVE137" s="277"/>
      <c r="GVF137" s="277"/>
      <c r="GVG137" s="277"/>
      <c r="GVH137" s="277"/>
      <c r="GVI137" s="277"/>
      <c r="GVJ137" s="277"/>
      <c r="GVK137" s="277"/>
      <c r="GVL137" s="277"/>
      <c r="GVM137" s="277"/>
      <c r="GVN137" s="277"/>
      <c r="GVO137" s="277"/>
      <c r="GVP137" s="277"/>
      <c r="GVQ137" s="277"/>
      <c r="GVR137" s="277"/>
      <c r="GVS137" s="277"/>
      <c r="GVT137" s="277"/>
      <c r="GVU137" s="277"/>
      <c r="GVV137" s="277"/>
      <c r="GVW137" s="277"/>
      <c r="GVX137" s="277"/>
      <c r="GVY137" s="277"/>
      <c r="GVZ137" s="277"/>
      <c r="GWA137" s="277"/>
      <c r="GWB137" s="277"/>
      <c r="GWC137" s="277"/>
      <c r="GWD137" s="277"/>
      <c r="GWE137" s="277"/>
      <c r="GWF137" s="277"/>
      <c r="GWG137" s="277"/>
      <c r="GWH137" s="277"/>
      <c r="GWI137" s="277"/>
      <c r="GWJ137" s="277"/>
      <c r="GWK137" s="277"/>
      <c r="GWL137" s="277"/>
      <c r="GWM137" s="277"/>
      <c r="GWN137" s="277"/>
      <c r="GWO137" s="277"/>
      <c r="GWP137" s="277"/>
      <c r="GWQ137" s="277"/>
      <c r="GWR137" s="277"/>
      <c r="GWS137" s="277"/>
      <c r="GWT137" s="277"/>
      <c r="GWU137" s="277"/>
      <c r="GWV137" s="277"/>
      <c r="GWW137" s="277"/>
      <c r="GWX137" s="277"/>
      <c r="GWY137" s="277"/>
      <c r="GWZ137" s="277"/>
      <c r="GXA137" s="277"/>
      <c r="GXB137" s="277"/>
      <c r="GXC137" s="277"/>
      <c r="GXD137" s="277"/>
      <c r="GXE137" s="277"/>
      <c r="GXF137" s="277"/>
      <c r="GXG137" s="277"/>
      <c r="GXH137" s="277"/>
      <c r="GXI137" s="277"/>
      <c r="GXJ137" s="277"/>
      <c r="GXK137" s="277"/>
      <c r="GXL137" s="277"/>
      <c r="GXM137" s="277"/>
      <c r="GXN137" s="277"/>
      <c r="GXO137" s="277"/>
      <c r="GXP137" s="277"/>
      <c r="GXQ137" s="277"/>
      <c r="GXR137" s="277"/>
      <c r="GXS137" s="277"/>
      <c r="GXT137" s="277"/>
      <c r="GXU137" s="277"/>
      <c r="GXV137" s="277"/>
      <c r="GXW137" s="277"/>
      <c r="GXX137" s="277"/>
      <c r="GXY137" s="277"/>
      <c r="GXZ137" s="277"/>
      <c r="GYA137" s="277"/>
      <c r="GYB137" s="277"/>
      <c r="GYC137" s="277"/>
      <c r="GYD137" s="277"/>
      <c r="GYE137" s="277"/>
      <c r="GYF137" s="277"/>
      <c r="GYG137" s="277"/>
      <c r="GYH137" s="277"/>
      <c r="GYI137" s="277"/>
      <c r="GYJ137" s="277"/>
      <c r="GYK137" s="277"/>
      <c r="GYL137" s="277"/>
      <c r="GYM137" s="277"/>
      <c r="GYN137" s="277"/>
      <c r="GYO137" s="277"/>
      <c r="GYP137" s="277"/>
      <c r="GYQ137" s="277"/>
      <c r="GYR137" s="277"/>
      <c r="GYS137" s="277"/>
      <c r="GYT137" s="277"/>
      <c r="GYU137" s="277"/>
      <c r="GYV137" s="277"/>
      <c r="GYW137" s="277"/>
      <c r="GYX137" s="277"/>
      <c r="GYY137" s="277"/>
      <c r="GYZ137" s="277"/>
      <c r="GZA137" s="277"/>
      <c r="GZB137" s="277"/>
      <c r="GZC137" s="277"/>
      <c r="GZD137" s="277"/>
      <c r="GZE137" s="277"/>
      <c r="GZF137" s="277"/>
      <c r="GZG137" s="277"/>
      <c r="GZH137" s="277"/>
      <c r="GZI137" s="277"/>
      <c r="GZJ137" s="277"/>
      <c r="GZK137" s="277"/>
      <c r="GZL137" s="277"/>
      <c r="GZM137" s="277"/>
      <c r="GZN137" s="277"/>
      <c r="GZO137" s="277"/>
      <c r="GZP137" s="277"/>
      <c r="GZQ137" s="277"/>
      <c r="GZR137" s="277"/>
      <c r="GZS137" s="277"/>
      <c r="GZT137" s="277"/>
      <c r="GZU137" s="277"/>
      <c r="GZV137" s="277"/>
      <c r="GZW137" s="277"/>
      <c r="GZX137" s="277"/>
      <c r="GZY137" s="277"/>
      <c r="GZZ137" s="277"/>
      <c r="HAA137" s="277"/>
      <c r="HAB137" s="277"/>
      <c r="HAC137" s="277"/>
      <c r="HAD137" s="277"/>
      <c r="HAE137" s="277"/>
      <c r="HAF137" s="277"/>
      <c r="HAG137" s="277"/>
      <c r="HAH137" s="277"/>
      <c r="HAI137" s="277"/>
      <c r="HAJ137" s="277"/>
      <c r="HAK137" s="277"/>
      <c r="HAL137" s="277"/>
      <c r="HAM137" s="277"/>
      <c r="HAN137" s="277"/>
      <c r="HAO137" s="277"/>
      <c r="HAP137" s="277"/>
      <c r="HAQ137" s="277"/>
      <c r="HAR137" s="277"/>
      <c r="HAS137" s="277"/>
      <c r="HAT137" s="277"/>
      <c r="HAU137" s="277"/>
      <c r="HAV137" s="277"/>
      <c r="HAW137" s="277"/>
      <c r="HAX137" s="277"/>
      <c r="HAY137" s="277"/>
      <c r="HAZ137" s="277"/>
      <c r="HBA137" s="277"/>
      <c r="HBB137" s="277"/>
      <c r="HBC137" s="277"/>
      <c r="HBD137" s="277"/>
      <c r="HBE137" s="277"/>
      <c r="HBF137" s="277"/>
      <c r="HBG137" s="277"/>
      <c r="HBH137" s="277"/>
      <c r="HBI137" s="277"/>
      <c r="HBJ137" s="277"/>
      <c r="HBK137" s="277"/>
      <c r="HBL137" s="277"/>
      <c r="HBM137" s="277"/>
      <c r="HBN137" s="277"/>
      <c r="HBO137" s="277"/>
      <c r="HBP137" s="277"/>
      <c r="HBQ137" s="277"/>
      <c r="HBR137" s="277"/>
      <c r="HBS137" s="277"/>
      <c r="HBT137" s="277"/>
      <c r="HBU137" s="277"/>
      <c r="HBV137" s="277"/>
      <c r="HBW137" s="277"/>
      <c r="HBX137" s="277"/>
      <c r="HBY137" s="277"/>
      <c r="HBZ137" s="277"/>
      <c r="HCA137" s="277"/>
      <c r="HCB137" s="277"/>
      <c r="HCC137" s="277"/>
      <c r="HCD137" s="277"/>
      <c r="HCE137" s="277"/>
      <c r="HCF137" s="277"/>
      <c r="HCG137" s="277"/>
      <c r="HCH137" s="277"/>
      <c r="HCI137" s="277"/>
      <c r="HCJ137" s="277"/>
      <c r="HCK137" s="277"/>
      <c r="HCL137" s="277"/>
      <c r="HCM137" s="277"/>
      <c r="HCN137" s="277"/>
      <c r="HCO137" s="277"/>
      <c r="HCP137" s="277"/>
      <c r="HCQ137" s="277"/>
      <c r="HCR137" s="277"/>
      <c r="HCS137" s="277"/>
      <c r="HCT137" s="277"/>
      <c r="HCU137" s="277"/>
      <c r="HCV137" s="277"/>
      <c r="HCW137" s="277"/>
      <c r="HCX137" s="277"/>
      <c r="HCY137" s="277"/>
      <c r="HCZ137" s="277"/>
      <c r="HDA137" s="277"/>
      <c r="HDB137" s="277"/>
      <c r="HDC137" s="277"/>
      <c r="HDD137" s="277"/>
      <c r="HDE137" s="277"/>
      <c r="HDF137" s="277"/>
      <c r="HDG137" s="277"/>
      <c r="HDH137" s="277"/>
      <c r="HDI137" s="277"/>
      <c r="HDJ137" s="277"/>
      <c r="HDK137" s="277"/>
      <c r="HDL137" s="277"/>
      <c r="HDM137" s="277"/>
      <c r="HDN137" s="277"/>
      <c r="HDO137" s="277"/>
      <c r="HDP137" s="277"/>
      <c r="HDQ137" s="277"/>
      <c r="HDR137" s="277"/>
      <c r="HDS137" s="277"/>
      <c r="HDT137" s="277"/>
      <c r="HDU137" s="277"/>
      <c r="HDV137" s="277"/>
      <c r="HDW137" s="277"/>
      <c r="HDX137" s="277"/>
      <c r="HDY137" s="277"/>
      <c r="HDZ137" s="277"/>
      <c r="HEA137" s="277"/>
      <c r="HEB137" s="277"/>
      <c r="HEC137" s="277"/>
      <c r="HED137" s="277"/>
      <c r="HEE137" s="277"/>
      <c r="HEF137" s="277"/>
      <c r="HEG137" s="277"/>
      <c r="HEH137" s="277"/>
      <c r="HEI137" s="277"/>
      <c r="HEJ137" s="277"/>
      <c r="HEK137" s="277"/>
      <c r="HEL137" s="277"/>
      <c r="HEM137" s="277"/>
      <c r="HEN137" s="277"/>
      <c r="HEO137" s="277"/>
      <c r="HEP137" s="277"/>
      <c r="HEQ137" s="277"/>
      <c r="HER137" s="277"/>
      <c r="HES137" s="277"/>
      <c r="HET137" s="277"/>
      <c r="HEU137" s="277"/>
      <c r="HEV137" s="277"/>
      <c r="HEW137" s="277"/>
      <c r="HEX137" s="277"/>
      <c r="HEY137" s="277"/>
      <c r="HEZ137" s="277"/>
      <c r="HFA137" s="277"/>
      <c r="HFB137" s="277"/>
      <c r="HFC137" s="277"/>
      <c r="HFD137" s="277"/>
      <c r="HFE137" s="277"/>
      <c r="HFF137" s="277"/>
      <c r="HFG137" s="277"/>
      <c r="HFH137" s="277"/>
      <c r="HFI137" s="277"/>
      <c r="HFJ137" s="277"/>
      <c r="HFK137" s="277"/>
      <c r="HFL137" s="277"/>
      <c r="HFM137" s="277"/>
      <c r="HFN137" s="277"/>
      <c r="HFO137" s="277"/>
      <c r="HFP137" s="277"/>
      <c r="HFQ137" s="277"/>
      <c r="HFR137" s="277"/>
      <c r="HFS137" s="277"/>
      <c r="HFT137" s="277"/>
      <c r="HFU137" s="277"/>
      <c r="HFV137" s="277"/>
      <c r="HFW137" s="277"/>
      <c r="HFX137" s="277"/>
      <c r="HFY137" s="277"/>
      <c r="HFZ137" s="277"/>
      <c r="HGA137" s="277"/>
      <c r="HGB137" s="277"/>
      <c r="HGC137" s="277"/>
      <c r="HGD137" s="277"/>
      <c r="HGE137" s="277"/>
      <c r="HGF137" s="277"/>
      <c r="HGG137" s="277"/>
      <c r="HGH137" s="277"/>
      <c r="HGI137" s="277"/>
      <c r="HGJ137" s="277"/>
      <c r="HGK137" s="277"/>
      <c r="HGL137" s="277"/>
      <c r="HGM137" s="277"/>
      <c r="HGN137" s="277"/>
      <c r="HGO137" s="277"/>
      <c r="HGP137" s="277"/>
      <c r="HGQ137" s="277"/>
      <c r="HGR137" s="277"/>
      <c r="HGS137" s="277"/>
      <c r="HGT137" s="277"/>
      <c r="HGU137" s="277"/>
      <c r="HGV137" s="277"/>
      <c r="HGW137" s="277"/>
      <c r="HGX137" s="277"/>
      <c r="HGY137" s="277"/>
      <c r="HGZ137" s="277"/>
      <c r="HHA137" s="277"/>
      <c r="HHB137" s="277"/>
      <c r="HHC137" s="277"/>
      <c r="HHD137" s="277"/>
      <c r="HHE137" s="277"/>
      <c r="HHF137" s="277"/>
      <c r="HHG137" s="277"/>
      <c r="HHH137" s="277"/>
      <c r="HHI137" s="277"/>
      <c r="HHJ137" s="277"/>
      <c r="HHK137" s="277"/>
      <c r="HHL137" s="277"/>
      <c r="HHM137" s="277"/>
      <c r="HHN137" s="277"/>
      <c r="HHO137" s="277"/>
      <c r="HHP137" s="277"/>
      <c r="HHQ137" s="277"/>
      <c r="HHR137" s="277"/>
      <c r="HHS137" s="277"/>
      <c r="HHT137" s="277"/>
      <c r="HHU137" s="277"/>
      <c r="HHV137" s="277"/>
      <c r="HHW137" s="277"/>
      <c r="HHX137" s="277"/>
      <c r="HHY137" s="277"/>
      <c r="HHZ137" s="277"/>
      <c r="HIA137" s="277"/>
      <c r="HIB137" s="277"/>
      <c r="HIC137" s="277"/>
      <c r="HID137" s="277"/>
      <c r="HIE137" s="277"/>
      <c r="HIF137" s="277"/>
      <c r="HIG137" s="277"/>
      <c r="HIH137" s="277"/>
      <c r="HII137" s="277"/>
      <c r="HIJ137" s="277"/>
      <c r="HIK137" s="277"/>
      <c r="HIL137" s="277"/>
      <c r="HIM137" s="277"/>
      <c r="HIN137" s="277"/>
      <c r="HIO137" s="277"/>
      <c r="HIP137" s="277"/>
      <c r="HIQ137" s="277"/>
      <c r="HIR137" s="277"/>
      <c r="HIS137" s="277"/>
      <c r="HIT137" s="277"/>
      <c r="HIU137" s="277"/>
      <c r="HIV137" s="277"/>
      <c r="HIW137" s="277"/>
      <c r="HIX137" s="277"/>
      <c r="HIY137" s="277"/>
      <c r="HIZ137" s="277"/>
      <c r="HJA137" s="277"/>
      <c r="HJB137" s="277"/>
      <c r="HJC137" s="277"/>
      <c r="HJD137" s="277"/>
      <c r="HJE137" s="277"/>
      <c r="HJF137" s="277"/>
      <c r="HJG137" s="277"/>
      <c r="HJH137" s="277"/>
      <c r="HJI137" s="277"/>
      <c r="HJJ137" s="277"/>
      <c r="HJK137" s="277"/>
      <c r="HJL137" s="277"/>
      <c r="HJM137" s="277"/>
      <c r="HJN137" s="277"/>
      <c r="HJO137" s="277"/>
      <c r="HJP137" s="277"/>
      <c r="HJQ137" s="277"/>
      <c r="HJR137" s="277"/>
      <c r="HJS137" s="277"/>
      <c r="HJT137" s="277"/>
      <c r="HJU137" s="277"/>
      <c r="HJV137" s="277"/>
      <c r="HJW137" s="277"/>
      <c r="HJX137" s="277"/>
      <c r="HJY137" s="277"/>
      <c r="HJZ137" s="277"/>
      <c r="HKA137" s="277"/>
      <c r="HKB137" s="277"/>
      <c r="HKC137" s="277"/>
      <c r="HKD137" s="277"/>
      <c r="HKE137" s="277"/>
      <c r="HKF137" s="277"/>
      <c r="HKG137" s="277"/>
      <c r="HKH137" s="277"/>
      <c r="HKI137" s="277"/>
      <c r="HKJ137" s="277"/>
      <c r="HKK137" s="277"/>
      <c r="HKL137" s="277"/>
      <c r="HKM137" s="277"/>
      <c r="HKN137" s="277"/>
      <c r="HKO137" s="277"/>
      <c r="HKP137" s="277"/>
      <c r="HKQ137" s="277"/>
      <c r="HKR137" s="277"/>
      <c r="HKS137" s="277"/>
      <c r="HKT137" s="277"/>
      <c r="HKU137" s="277"/>
      <c r="HKV137" s="277"/>
      <c r="HKW137" s="277"/>
      <c r="HKX137" s="277"/>
      <c r="HKY137" s="277"/>
      <c r="HKZ137" s="277"/>
      <c r="HLA137" s="277"/>
      <c r="HLB137" s="277"/>
      <c r="HLC137" s="277"/>
      <c r="HLD137" s="277"/>
      <c r="HLE137" s="277"/>
      <c r="HLF137" s="277"/>
      <c r="HLG137" s="277"/>
      <c r="HLH137" s="277"/>
      <c r="HLI137" s="277"/>
      <c r="HLJ137" s="277"/>
      <c r="HLK137" s="277"/>
      <c r="HLL137" s="277"/>
      <c r="HLM137" s="277"/>
      <c r="HLN137" s="277"/>
      <c r="HLO137" s="277"/>
      <c r="HLP137" s="277"/>
      <c r="HLQ137" s="277"/>
      <c r="HLR137" s="277"/>
      <c r="HLS137" s="277"/>
      <c r="HLT137" s="277"/>
      <c r="HLU137" s="277"/>
      <c r="HLV137" s="277"/>
      <c r="HLW137" s="277"/>
      <c r="HLX137" s="277"/>
      <c r="HLY137" s="277"/>
      <c r="HLZ137" s="277"/>
      <c r="HMA137" s="277"/>
      <c r="HMB137" s="277"/>
      <c r="HMC137" s="277"/>
      <c r="HMD137" s="277"/>
      <c r="HME137" s="277"/>
      <c r="HMF137" s="277"/>
      <c r="HMG137" s="277"/>
      <c r="HMH137" s="277"/>
      <c r="HMI137" s="277"/>
      <c r="HMJ137" s="277"/>
      <c r="HMK137" s="277"/>
      <c r="HML137" s="277"/>
      <c r="HMM137" s="277"/>
      <c r="HMN137" s="277"/>
      <c r="HMO137" s="277"/>
      <c r="HMP137" s="277"/>
      <c r="HMQ137" s="277"/>
      <c r="HMR137" s="277"/>
      <c r="HMS137" s="277"/>
      <c r="HMT137" s="277"/>
      <c r="HMU137" s="277"/>
      <c r="HMV137" s="277"/>
      <c r="HMW137" s="277"/>
      <c r="HMX137" s="277"/>
      <c r="HMY137" s="277"/>
      <c r="HMZ137" s="277"/>
      <c r="HNA137" s="277"/>
      <c r="HNB137" s="277"/>
      <c r="HNC137" s="277"/>
      <c r="HND137" s="277"/>
      <c r="HNE137" s="277"/>
      <c r="HNF137" s="277"/>
      <c r="HNG137" s="277"/>
      <c r="HNH137" s="277"/>
      <c r="HNI137" s="277"/>
      <c r="HNJ137" s="277"/>
      <c r="HNK137" s="277"/>
      <c r="HNL137" s="277"/>
      <c r="HNM137" s="277"/>
      <c r="HNN137" s="277"/>
      <c r="HNO137" s="277"/>
      <c r="HNP137" s="277"/>
      <c r="HNQ137" s="277"/>
      <c r="HNR137" s="277"/>
      <c r="HNS137" s="277"/>
      <c r="HNT137" s="277"/>
      <c r="HNU137" s="277"/>
      <c r="HNV137" s="277"/>
      <c r="HNW137" s="277"/>
      <c r="HNX137" s="277"/>
      <c r="HNY137" s="277"/>
      <c r="HNZ137" s="277"/>
      <c r="HOA137" s="277"/>
      <c r="HOB137" s="277"/>
      <c r="HOC137" s="277"/>
      <c r="HOD137" s="277"/>
      <c r="HOE137" s="277"/>
      <c r="HOF137" s="277"/>
      <c r="HOG137" s="277"/>
      <c r="HOH137" s="277"/>
      <c r="HOI137" s="277"/>
      <c r="HOJ137" s="277"/>
      <c r="HOK137" s="277"/>
      <c r="HOL137" s="277"/>
      <c r="HOM137" s="277"/>
      <c r="HON137" s="277"/>
      <c r="HOO137" s="277"/>
      <c r="HOP137" s="277"/>
      <c r="HOQ137" s="277"/>
      <c r="HOR137" s="277"/>
      <c r="HOS137" s="277"/>
      <c r="HOT137" s="277"/>
      <c r="HOU137" s="277"/>
      <c r="HOV137" s="277"/>
      <c r="HOW137" s="277"/>
      <c r="HOX137" s="277"/>
      <c r="HOY137" s="277"/>
      <c r="HOZ137" s="277"/>
      <c r="HPA137" s="277"/>
      <c r="HPB137" s="277"/>
      <c r="HPC137" s="277"/>
      <c r="HPD137" s="277"/>
      <c r="HPE137" s="277"/>
      <c r="HPF137" s="277"/>
      <c r="HPG137" s="277"/>
      <c r="HPH137" s="277"/>
      <c r="HPI137" s="277"/>
      <c r="HPJ137" s="277"/>
      <c r="HPK137" s="277"/>
      <c r="HPL137" s="277"/>
      <c r="HPM137" s="277"/>
      <c r="HPN137" s="277"/>
      <c r="HPO137" s="277"/>
      <c r="HPP137" s="277"/>
      <c r="HPQ137" s="277"/>
      <c r="HPR137" s="277"/>
      <c r="HPS137" s="277"/>
      <c r="HPT137" s="277"/>
      <c r="HPU137" s="277"/>
      <c r="HPV137" s="277"/>
      <c r="HPW137" s="277"/>
      <c r="HPX137" s="277"/>
      <c r="HPY137" s="277"/>
      <c r="HPZ137" s="277"/>
      <c r="HQA137" s="277"/>
      <c r="HQB137" s="277"/>
      <c r="HQC137" s="277"/>
      <c r="HQD137" s="277"/>
      <c r="HQE137" s="277"/>
      <c r="HQF137" s="277"/>
      <c r="HQG137" s="277"/>
      <c r="HQH137" s="277"/>
      <c r="HQI137" s="277"/>
      <c r="HQJ137" s="277"/>
      <c r="HQK137" s="277"/>
      <c r="HQL137" s="277"/>
      <c r="HQM137" s="277"/>
      <c r="HQN137" s="277"/>
      <c r="HQO137" s="277"/>
      <c r="HQP137" s="277"/>
      <c r="HQQ137" s="277"/>
      <c r="HQR137" s="277"/>
      <c r="HQS137" s="277"/>
      <c r="HQT137" s="277"/>
      <c r="HQU137" s="277"/>
      <c r="HQV137" s="277"/>
      <c r="HQW137" s="277"/>
      <c r="HQX137" s="277"/>
      <c r="HQY137" s="277"/>
      <c r="HQZ137" s="277"/>
      <c r="HRA137" s="277"/>
      <c r="HRB137" s="277"/>
      <c r="HRC137" s="277"/>
      <c r="HRD137" s="277"/>
      <c r="HRE137" s="277"/>
      <c r="HRF137" s="277"/>
      <c r="HRG137" s="277"/>
      <c r="HRH137" s="277"/>
      <c r="HRI137" s="277"/>
      <c r="HRJ137" s="277"/>
      <c r="HRK137" s="277"/>
      <c r="HRL137" s="277"/>
      <c r="HRM137" s="277"/>
      <c r="HRN137" s="277"/>
      <c r="HRO137" s="277"/>
      <c r="HRP137" s="277"/>
      <c r="HRQ137" s="277"/>
      <c r="HRR137" s="277"/>
      <c r="HRS137" s="277"/>
      <c r="HRT137" s="277"/>
      <c r="HRU137" s="277"/>
      <c r="HRV137" s="277"/>
      <c r="HRW137" s="277"/>
      <c r="HRX137" s="277"/>
      <c r="HRY137" s="277"/>
      <c r="HRZ137" s="277"/>
      <c r="HSA137" s="277"/>
      <c r="HSB137" s="277"/>
      <c r="HSC137" s="277"/>
      <c r="HSD137" s="277"/>
      <c r="HSE137" s="277"/>
      <c r="HSF137" s="277"/>
      <c r="HSG137" s="277"/>
      <c r="HSH137" s="277"/>
      <c r="HSI137" s="277"/>
      <c r="HSJ137" s="277"/>
      <c r="HSK137" s="277"/>
      <c r="HSL137" s="277"/>
      <c r="HSM137" s="277"/>
      <c r="HSN137" s="277"/>
      <c r="HSO137" s="277"/>
      <c r="HSP137" s="277"/>
      <c r="HSQ137" s="277"/>
      <c r="HSR137" s="277"/>
      <c r="HSS137" s="277"/>
      <c r="HST137" s="277"/>
      <c r="HSU137" s="277"/>
      <c r="HSV137" s="277"/>
      <c r="HSW137" s="277"/>
      <c r="HSX137" s="277"/>
      <c r="HSY137" s="277"/>
      <c r="HSZ137" s="277"/>
      <c r="HTA137" s="277"/>
      <c r="HTB137" s="277"/>
      <c r="HTC137" s="277"/>
      <c r="HTD137" s="277"/>
      <c r="HTE137" s="277"/>
      <c r="HTF137" s="277"/>
      <c r="HTG137" s="277"/>
      <c r="HTH137" s="277"/>
      <c r="HTI137" s="277"/>
      <c r="HTJ137" s="277"/>
      <c r="HTK137" s="277"/>
      <c r="HTL137" s="277"/>
      <c r="HTM137" s="277"/>
      <c r="HTN137" s="277"/>
      <c r="HTO137" s="277"/>
      <c r="HTP137" s="277"/>
      <c r="HTQ137" s="277"/>
      <c r="HTR137" s="277"/>
      <c r="HTS137" s="277"/>
      <c r="HTT137" s="277"/>
      <c r="HTU137" s="277"/>
      <c r="HTV137" s="277"/>
      <c r="HTW137" s="277"/>
      <c r="HTX137" s="277"/>
      <c r="HTY137" s="277"/>
      <c r="HTZ137" s="277"/>
      <c r="HUA137" s="277"/>
      <c r="HUB137" s="277"/>
      <c r="HUC137" s="277"/>
      <c r="HUD137" s="277"/>
      <c r="HUE137" s="277"/>
      <c r="HUF137" s="277"/>
      <c r="HUG137" s="277"/>
      <c r="HUH137" s="277"/>
      <c r="HUI137" s="277"/>
      <c r="HUJ137" s="277"/>
      <c r="HUK137" s="277"/>
      <c r="HUL137" s="277"/>
      <c r="HUM137" s="277"/>
      <c r="HUN137" s="277"/>
      <c r="HUO137" s="277"/>
      <c r="HUP137" s="277"/>
      <c r="HUQ137" s="277"/>
      <c r="HUR137" s="277"/>
      <c r="HUS137" s="277"/>
      <c r="HUT137" s="277"/>
      <c r="HUU137" s="277"/>
      <c r="HUV137" s="277"/>
      <c r="HUW137" s="277"/>
      <c r="HUX137" s="277"/>
      <c r="HUY137" s="277"/>
      <c r="HUZ137" s="277"/>
      <c r="HVA137" s="277"/>
      <c r="HVB137" s="277"/>
      <c r="HVC137" s="277"/>
      <c r="HVD137" s="277"/>
      <c r="HVE137" s="277"/>
      <c r="HVF137" s="277"/>
      <c r="HVG137" s="277"/>
      <c r="HVH137" s="277"/>
      <c r="HVI137" s="277"/>
      <c r="HVJ137" s="277"/>
      <c r="HVK137" s="277"/>
      <c r="HVL137" s="277"/>
      <c r="HVM137" s="277"/>
      <c r="HVN137" s="277"/>
      <c r="HVO137" s="277"/>
      <c r="HVP137" s="277"/>
      <c r="HVQ137" s="277"/>
      <c r="HVR137" s="277"/>
      <c r="HVS137" s="277"/>
      <c r="HVT137" s="277"/>
      <c r="HVU137" s="277"/>
      <c r="HVV137" s="277"/>
      <c r="HVW137" s="277"/>
      <c r="HVX137" s="277"/>
      <c r="HVY137" s="277"/>
      <c r="HVZ137" s="277"/>
      <c r="HWA137" s="277"/>
      <c r="HWB137" s="277"/>
      <c r="HWC137" s="277"/>
      <c r="HWD137" s="277"/>
      <c r="HWE137" s="277"/>
      <c r="HWF137" s="277"/>
      <c r="HWG137" s="277"/>
      <c r="HWH137" s="277"/>
      <c r="HWI137" s="277"/>
      <c r="HWJ137" s="277"/>
      <c r="HWK137" s="277"/>
      <c r="HWL137" s="277"/>
      <c r="HWM137" s="277"/>
      <c r="HWN137" s="277"/>
      <c r="HWO137" s="277"/>
      <c r="HWP137" s="277"/>
      <c r="HWQ137" s="277"/>
      <c r="HWR137" s="277"/>
      <c r="HWS137" s="277"/>
      <c r="HWT137" s="277"/>
      <c r="HWU137" s="277"/>
      <c r="HWV137" s="277"/>
      <c r="HWW137" s="277"/>
      <c r="HWX137" s="277"/>
      <c r="HWY137" s="277"/>
      <c r="HWZ137" s="277"/>
      <c r="HXA137" s="277"/>
      <c r="HXB137" s="277"/>
      <c r="HXC137" s="277"/>
      <c r="HXD137" s="277"/>
      <c r="HXE137" s="277"/>
      <c r="HXF137" s="277"/>
      <c r="HXG137" s="277"/>
      <c r="HXH137" s="277"/>
      <c r="HXI137" s="277"/>
      <c r="HXJ137" s="277"/>
      <c r="HXK137" s="277"/>
      <c r="HXL137" s="277"/>
      <c r="HXM137" s="277"/>
      <c r="HXN137" s="277"/>
      <c r="HXO137" s="277"/>
      <c r="HXP137" s="277"/>
      <c r="HXQ137" s="277"/>
      <c r="HXR137" s="277"/>
      <c r="HXS137" s="277"/>
      <c r="HXT137" s="277"/>
      <c r="HXU137" s="277"/>
      <c r="HXV137" s="277"/>
      <c r="HXW137" s="277"/>
      <c r="HXX137" s="277"/>
      <c r="HXY137" s="277"/>
      <c r="HXZ137" s="277"/>
      <c r="HYA137" s="277"/>
      <c r="HYB137" s="277"/>
      <c r="HYC137" s="277"/>
      <c r="HYD137" s="277"/>
      <c r="HYE137" s="277"/>
      <c r="HYF137" s="277"/>
      <c r="HYG137" s="277"/>
      <c r="HYH137" s="277"/>
      <c r="HYI137" s="277"/>
      <c r="HYJ137" s="277"/>
      <c r="HYK137" s="277"/>
      <c r="HYL137" s="277"/>
      <c r="HYM137" s="277"/>
      <c r="HYN137" s="277"/>
      <c r="HYO137" s="277"/>
      <c r="HYP137" s="277"/>
      <c r="HYQ137" s="277"/>
      <c r="HYR137" s="277"/>
      <c r="HYS137" s="277"/>
      <c r="HYT137" s="277"/>
      <c r="HYU137" s="277"/>
      <c r="HYV137" s="277"/>
      <c r="HYW137" s="277"/>
      <c r="HYX137" s="277"/>
      <c r="HYY137" s="277"/>
      <c r="HYZ137" s="277"/>
      <c r="HZA137" s="277"/>
      <c r="HZB137" s="277"/>
      <c r="HZC137" s="277"/>
      <c r="HZD137" s="277"/>
      <c r="HZE137" s="277"/>
      <c r="HZF137" s="277"/>
      <c r="HZG137" s="277"/>
      <c r="HZH137" s="277"/>
      <c r="HZI137" s="277"/>
      <c r="HZJ137" s="277"/>
      <c r="HZK137" s="277"/>
      <c r="HZL137" s="277"/>
      <c r="HZM137" s="277"/>
      <c r="HZN137" s="277"/>
      <c r="HZO137" s="277"/>
      <c r="HZP137" s="277"/>
      <c r="HZQ137" s="277"/>
      <c r="HZR137" s="277"/>
      <c r="HZS137" s="277"/>
      <c r="HZT137" s="277"/>
      <c r="HZU137" s="277"/>
      <c r="HZV137" s="277"/>
      <c r="HZW137" s="277"/>
      <c r="HZX137" s="277"/>
      <c r="HZY137" s="277"/>
      <c r="HZZ137" s="277"/>
      <c r="IAA137" s="277"/>
      <c r="IAB137" s="277"/>
      <c r="IAC137" s="277"/>
      <c r="IAD137" s="277"/>
      <c r="IAE137" s="277"/>
      <c r="IAF137" s="277"/>
      <c r="IAG137" s="277"/>
      <c r="IAH137" s="277"/>
      <c r="IAI137" s="277"/>
      <c r="IAJ137" s="277"/>
      <c r="IAK137" s="277"/>
      <c r="IAL137" s="277"/>
      <c r="IAM137" s="277"/>
      <c r="IAN137" s="277"/>
      <c r="IAO137" s="277"/>
      <c r="IAP137" s="277"/>
      <c r="IAQ137" s="277"/>
      <c r="IAR137" s="277"/>
      <c r="IAS137" s="277"/>
      <c r="IAT137" s="277"/>
      <c r="IAU137" s="277"/>
      <c r="IAV137" s="277"/>
      <c r="IAW137" s="277"/>
      <c r="IAX137" s="277"/>
      <c r="IAY137" s="277"/>
      <c r="IAZ137" s="277"/>
      <c r="IBA137" s="277"/>
      <c r="IBB137" s="277"/>
      <c r="IBC137" s="277"/>
      <c r="IBD137" s="277"/>
      <c r="IBE137" s="277"/>
      <c r="IBF137" s="277"/>
      <c r="IBG137" s="277"/>
      <c r="IBH137" s="277"/>
      <c r="IBI137" s="277"/>
      <c r="IBJ137" s="277"/>
      <c r="IBK137" s="277"/>
      <c r="IBL137" s="277"/>
      <c r="IBM137" s="277"/>
      <c r="IBN137" s="277"/>
      <c r="IBO137" s="277"/>
      <c r="IBP137" s="277"/>
      <c r="IBQ137" s="277"/>
      <c r="IBR137" s="277"/>
      <c r="IBS137" s="277"/>
      <c r="IBT137" s="277"/>
      <c r="IBU137" s="277"/>
      <c r="IBV137" s="277"/>
      <c r="IBW137" s="277"/>
      <c r="IBX137" s="277"/>
      <c r="IBY137" s="277"/>
      <c r="IBZ137" s="277"/>
      <c r="ICA137" s="277"/>
      <c r="ICB137" s="277"/>
      <c r="ICC137" s="277"/>
      <c r="ICD137" s="277"/>
      <c r="ICE137" s="277"/>
      <c r="ICF137" s="277"/>
      <c r="ICG137" s="277"/>
      <c r="ICH137" s="277"/>
      <c r="ICI137" s="277"/>
      <c r="ICJ137" s="277"/>
      <c r="ICK137" s="277"/>
      <c r="ICL137" s="277"/>
      <c r="ICM137" s="277"/>
      <c r="ICN137" s="277"/>
      <c r="ICO137" s="277"/>
      <c r="ICP137" s="277"/>
      <c r="ICQ137" s="277"/>
      <c r="ICR137" s="277"/>
      <c r="ICS137" s="277"/>
      <c r="ICT137" s="277"/>
      <c r="ICU137" s="277"/>
      <c r="ICV137" s="277"/>
      <c r="ICW137" s="277"/>
      <c r="ICX137" s="277"/>
      <c r="ICY137" s="277"/>
      <c r="ICZ137" s="277"/>
      <c r="IDA137" s="277"/>
      <c r="IDB137" s="277"/>
      <c r="IDC137" s="277"/>
      <c r="IDD137" s="277"/>
      <c r="IDE137" s="277"/>
      <c r="IDF137" s="277"/>
      <c r="IDG137" s="277"/>
      <c r="IDH137" s="277"/>
      <c r="IDI137" s="277"/>
      <c r="IDJ137" s="277"/>
      <c r="IDK137" s="277"/>
      <c r="IDL137" s="277"/>
      <c r="IDM137" s="277"/>
      <c r="IDN137" s="277"/>
      <c r="IDO137" s="277"/>
      <c r="IDP137" s="277"/>
      <c r="IDQ137" s="277"/>
      <c r="IDR137" s="277"/>
      <c r="IDS137" s="277"/>
      <c r="IDT137" s="277"/>
      <c r="IDU137" s="277"/>
      <c r="IDV137" s="277"/>
      <c r="IDW137" s="277"/>
      <c r="IDX137" s="277"/>
      <c r="IDY137" s="277"/>
      <c r="IDZ137" s="277"/>
      <c r="IEA137" s="277"/>
      <c r="IEB137" s="277"/>
      <c r="IEC137" s="277"/>
      <c r="IED137" s="277"/>
      <c r="IEE137" s="277"/>
      <c r="IEF137" s="277"/>
      <c r="IEG137" s="277"/>
      <c r="IEH137" s="277"/>
      <c r="IEI137" s="277"/>
      <c r="IEJ137" s="277"/>
      <c r="IEK137" s="277"/>
      <c r="IEL137" s="277"/>
      <c r="IEM137" s="277"/>
      <c r="IEN137" s="277"/>
      <c r="IEO137" s="277"/>
      <c r="IEP137" s="277"/>
      <c r="IEQ137" s="277"/>
      <c r="IER137" s="277"/>
      <c r="IES137" s="277"/>
      <c r="IET137" s="277"/>
      <c r="IEU137" s="277"/>
      <c r="IEV137" s="277"/>
      <c r="IEW137" s="277"/>
      <c r="IEX137" s="277"/>
      <c r="IEY137" s="277"/>
      <c r="IEZ137" s="277"/>
      <c r="IFA137" s="277"/>
      <c r="IFB137" s="277"/>
      <c r="IFC137" s="277"/>
      <c r="IFD137" s="277"/>
      <c r="IFE137" s="277"/>
      <c r="IFF137" s="277"/>
      <c r="IFG137" s="277"/>
      <c r="IFH137" s="277"/>
      <c r="IFI137" s="277"/>
      <c r="IFJ137" s="277"/>
      <c r="IFK137" s="277"/>
      <c r="IFL137" s="277"/>
      <c r="IFM137" s="277"/>
      <c r="IFN137" s="277"/>
      <c r="IFO137" s="277"/>
      <c r="IFP137" s="277"/>
      <c r="IFQ137" s="277"/>
      <c r="IFR137" s="277"/>
      <c r="IFS137" s="277"/>
      <c r="IFT137" s="277"/>
      <c r="IFU137" s="277"/>
      <c r="IFV137" s="277"/>
      <c r="IFW137" s="277"/>
      <c r="IFX137" s="277"/>
      <c r="IFY137" s="277"/>
      <c r="IFZ137" s="277"/>
      <c r="IGA137" s="277"/>
      <c r="IGB137" s="277"/>
      <c r="IGC137" s="277"/>
      <c r="IGD137" s="277"/>
      <c r="IGE137" s="277"/>
      <c r="IGF137" s="277"/>
      <c r="IGG137" s="277"/>
      <c r="IGH137" s="277"/>
      <c r="IGI137" s="277"/>
      <c r="IGJ137" s="277"/>
      <c r="IGK137" s="277"/>
      <c r="IGL137" s="277"/>
      <c r="IGM137" s="277"/>
      <c r="IGN137" s="277"/>
      <c r="IGO137" s="277"/>
      <c r="IGP137" s="277"/>
      <c r="IGQ137" s="277"/>
      <c r="IGR137" s="277"/>
      <c r="IGS137" s="277"/>
      <c r="IGT137" s="277"/>
      <c r="IGU137" s="277"/>
      <c r="IGV137" s="277"/>
      <c r="IGW137" s="277"/>
      <c r="IGX137" s="277"/>
      <c r="IGY137" s="277"/>
      <c r="IGZ137" s="277"/>
      <c r="IHA137" s="277"/>
      <c r="IHB137" s="277"/>
      <c r="IHC137" s="277"/>
      <c r="IHD137" s="277"/>
      <c r="IHE137" s="277"/>
      <c r="IHF137" s="277"/>
      <c r="IHG137" s="277"/>
      <c r="IHH137" s="277"/>
      <c r="IHI137" s="277"/>
      <c r="IHJ137" s="277"/>
      <c r="IHK137" s="277"/>
      <c r="IHL137" s="277"/>
      <c r="IHM137" s="277"/>
      <c r="IHN137" s="277"/>
      <c r="IHO137" s="277"/>
      <c r="IHP137" s="277"/>
      <c r="IHQ137" s="277"/>
      <c r="IHR137" s="277"/>
      <c r="IHS137" s="277"/>
      <c r="IHT137" s="277"/>
      <c r="IHU137" s="277"/>
      <c r="IHV137" s="277"/>
      <c r="IHW137" s="277"/>
      <c r="IHX137" s="277"/>
      <c r="IHY137" s="277"/>
      <c r="IHZ137" s="277"/>
      <c r="IIA137" s="277"/>
      <c r="IIB137" s="277"/>
      <c r="IIC137" s="277"/>
      <c r="IID137" s="277"/>
      <c r="IIE137" s="277"/>
      <c r="IIF137" s="277"/>
      <c r="IIG137" s="277"/>
      <c r="IIH137" s="277"/>
      <c r="III137" s="277"/>
      <c r="IIJ137" s="277"/>
      <c r="IIK137" s="277"/>
      <c r="IIL137" s="277"/>
      <c r="IIM137" s="277"/>
      <c r="IIN137" s="277"/>
      <c r="IIO137" s="277"/>
      <c r="IIP137" s="277"/>
      <c r="IIQ137" s="277"/>
      <c r="IIR137" s="277"/>
      <c r="IIS137" s="277"/>
      <c r="IIT137" s="277"/>
      <c r="IIU137" s="277"/>
      <c r="IIV137" s="277"/>
      <c r="IIW137" s="277"/>
      <c r="IIX137" s="277"/>
      <c r="IIY137" s="277"/>
      <c r="IIZ137" s="277"/>
      <c r="IJA137" s="277"/>
      <c r="IJB137" s="277"/>
      <c r="IJC137" s="277"/>
      <c r="IJD137" s="277"/>
      <c r="IJE137" s="277"/>
      <c r="IJF137" s="277"/>
      <c r="IJG137" s="277"/>
      <c r="IJH137" s="277"/>
      <c r="IJI137" s="277"/>
      <c r="IJJ137" s="277"/>
      <c r="IJK137" s="277"/>
      <c r="IJL137" s="277"/>
      <c r="IJM137" s="277"/>
      <c r="IJN137" s="277"/>
      <c r="IJO137" s="277"/>
      <c r="IJP137" s="277"/>
      <c r="IJQ137" s="277"/>
      <c r="IJR137" s="277"/>
      <c r="IJS137" s="277"/>
      <c r="IJT137" s="277"/>
      <c r="IJU137" s="277"/>
      <c r="IJV137" s="277"/>
      <c r="IJW137" s="277"/>
      <c r="IJX137" s="277"/>
      <c r="IJY137" s="277"/>
      <c r="IJZ137" s="277"/>
      <c r="IKA137" s="277"/>
      <c r="IKB137" s="277"/>
      <c r="IKC137" s="277"/>
      <c r="IKD137" s="277"/>
      <c r="IKE137" s="277"/>
      <c r="IKF137" s="277"/>
      <c r="IKG137" s="277"/>
      <c r="IKH137" s="277"/>
      <c r="IKI137" s="277"/>
      <c r="IKJ137" s="277"/>
      <c r="IKK137" s="277"/>
      <c r="IKL137" s="277"/>
      <c r="IKM137" s="277"/>
      <c r="IKN137" s="277"/>
      <c r="IKO137" s="277"/>
      <c r="IKP137" s="277"/>
      <c r="IKQ137" s="277"/>
      <c r="IKR137" s="277"/>
      <c r="IKS137" s="277"/>
      <c r="IKT137" s="277"/>
      <c r="IKU137" s="277"/>
      <c r="IKV137" s="277"/>
      <c r="IKW137" s="277"/>
      <c r="IKX137" s="277"/>
      <c r="IKY137" s="277"/>
      <c r="IKZ137" s="277"/>
      <c r="ILA137" s="277"/>
      <c r="ILB137" s="277"/>
      <c r="ILC137" s="277"/>
      <c r="ILD137" s="277"/>
      <c r="ILE137" s="277"/>
      <c r="ILF137" s="277"/>
      <c r="ILG137" s="277"/>
      <c r="ILH137" s="277"/>
      <c r="ILI137" s="277"/>
      <c r="ILJ137" s="277"/>
      <c r="ILK137" s="277"/>
      <c r="ILL137" s="277"/>
      <c r="ILM137" s="277"/>
      <c r="ILN137" s="277"/>
      <c r="ILO137" s="277"/>
      <c r="ILP137" s="277"/>
      <c r="ILQ137" s="277"/>
      <c r="ILR137" s="277"/>
      <c r="ILS137" s="277"/>
      <c r="ILT137" s="277"/>
      <c r="ILU137" s="277"/>
      <c r="ILV137" s="277"/>
      <c r="ILW137" s="277"/>
      <c r="ILX137" s="277"/>
      <c r="ILY137" s="277"/>
      <c r="ILZ137" s="277"/>
      <c r="IMA137" s="277"/>
      <c r="IMB137" s="277"/>
      <c r="IMC137" s="277"/>
      <c r="IMD137" s="277"/>
      <c r="IME137" s="277"/>
      <c r="IMF137" s="277"/>
      <c r="IMG137" s="277"/>
      <c r="IMH137" s="277"/>
      <c r="IMI137" s="277"/>
      <c r="IMJ137" s="277"/>
      <c r="IMK137" s="277"/>
      <c r="IML137" s="277"/>
      <c r="IMM137" s="277"/>
      <c r="IMN137" s="277"/>
      <c r="IMO137" s="277"/>
      <c r="IMP137" s="277"/>
      <c r="IMQ137" s="277"/>
      <c r="IMR137" s="277"/>
      <c r="IMS137" s="277"/>
      <c r="IMT137" s="277"/>
      <c r="IMU137" s="277"/>
      <c r="IMV137" s="277"/>
      <c r="IMW137" s="277"/>
      <c r="IMX137" s="277"/>
      <c r="IMY137" s="277"/>
      <c r="IMZ137" s="277"/>
      <c r="INA137" s="277"/>
      <c r="INB137" s="277"/>
      <c r="INC137" s="277"/>
      <c r="IND137" s="277"/>
      <c r="INE137" s="277"/>
      <c r="INF137" s="277"/>
      <c r="ING137" s="277"/>
      <c r="INH137" s="277"/>
      <c r="INI137" s="277"/>
      <c r="INJ137" s="277"/>
      <c r="INK137" s="277"/>
      <c r="INL137" s="277"/>
      <c r="INM137" s="277"/>
      <c r="INN137" s="277"/>
      <c r="INO137" s="277"/>
      <c r="INP137" s="277"/>
      <c r="INQ137" s="277"/>
      <c r="INR137" s="277"/>
      <c r="INS137" s="277"/>
      <c r="INT137" s="277"/>
      <c r="INU137" s="277"/>
      <c r="INV137" s="277"/>
      <c r="INW137" s="277"/>
      <c r="INX137" s="277"/>
      <c r="INY137" s="277"/>
      <c r="INZ137" s="277"/>
      <c r="IOA137" s="277"/>
      <c r="IOB137" s="277"/>
      <c r="IOC137" s="277"/>
      <c r="IOD137" s="277"/>
      <c r="IOE137" s="277"/>
      <c r="IOF137" s="277"/>
      <c r="IOG137" s="277"/>
      <c r="IOH137" s="277"/>
      <c r="IOI137" s="277"/>
      <c r="IOJ137" s="277"/>
      <c r="IOK137" s="277"/>
      <c r="IOL137" s="277"/>
      <c r="IOM137" s="277"/>
      <c r="ION137" s="277"/>
      <c r="IOO137" s="277"/>
      <c r="IOP137" s="277"/>
      <c r="IOQ137" s="277"/>
      <c r="IOR137" s="277"/>
      <c r="IOS137" s="277"/>
      <c r="IOT137" s="277"/>
      <c r="IOU137" s="277"/>
      <c r="IOV137" s="277"/>
      <c r="IOW137" s="277"/>
      <c r="IOX137" s="277"/>
      <c r="IOY137" s="277"/>
      <c r="IOZ137" s="277"/>
      <c r="IPA137" s="277"/>
      <c r="IPB137" s="277"/>
      <c r="IPC137" s="277"/>
      <c r="IPD137" s="277"/>
      <c r="IPE137" s="277"/>
      <c r="IPF137" s="277"/>
      <c r="IPG137" s="277"/>
      <c r="IPH137" s="277"/>
      <c r="IPI137" s="277"/>
      <c r="IPJ137" s="277"/>
      <c r="IPK137" s="277"/>
      <c r="IPL137" s="277"/>
      <c r="IPM137" s="277"/>
      <c r="IPN137" s="277"/>
      <c r="IPO137" s="277"/>
      <c r="IPP137" s="277"/>
      <c r="IPQ137" s="277"/>
      <c r="IPR137" s="277"/>
      <c r="IPS137" s="277"/>
      <c r="IPT137" s="277"/>
      <c r="IPU137" s="277"/>
      <c r="IPV137" s="277"/>
      <c r="IPW137" s="277"/>
      <c r="IPX137" s="277"/>
      <c r="IPY137" s="277"/>
      <c r="IPZ137" s="277"/>
      <c r="IQA137" s="277"/>
      <c r="IQB137" s="277"/>
      <c r="IQC137" s="277"/>
      <c r="IQD137" s="277"/>
      <c r="IQE137" s="277"/>
      <c r="IQF137" s="277"/>
      <c r="IQG137" s="277"/>
      <c r="IQH137" s="277"/>
      <c r="IQI137" s="277"/>
      <c r="IQJ137" s="277"/>
      <c r="IQK137" s="277"/>
      <c r="IQL137" s="277"/>
      <c r="IQM137" s="277"/>
      <c r="IQN137" s="277"/>
      <c r="IQO137" s="277"/>
      <c r="IQP137" s="277"/>
      <c r="IQQ137" s="277"/>
      <c r="IQR137" s="277"/>
      <c r="IQS137" s="277"/>
      <c r="IQT137" s="277"/>
      <c r="IQU137" s="277"/>
      <c r="IQV137" s="277"/>
      <c r="IQW137" s="277"/>
      <c r="IQX137" s="277"/>
      <c r="IQY137" s="277"/>
      <c r="IQZ137" s="277"/>
      <c r="IRA137" s="277"/>
      <c r="IRB137" s="277"/>
      <c r="IRC137" s="277"/>
      <c r="IRD137" s="277"/>
      <c r="IRE137" s="277"/>
      <c r="IRF137" s="277"/>
      <c r="IRG137" s="277"/>
      <c r="IRH137" s="277"/>
      <c r="IRI137" s="277"/>
      <c r="IRJ137" s="277"/>
      <c r="IRK137" s="277"/>
      <c r="IRL137" s="277"/>
      <c r="IRM137" s="277"/>
      <c r="IRN137" s="277"/>
      <c r="IRO137" s="277"/>
      <c r="IRP137" s="277"/>
      <c r="IRQ137" s="277"/>
      <c r="IRR137" s="277"/>
      <c r="IRS137" s="277"/>
      <c r="IRT137" s="277"/>
      <c r="IRU137" s="277"/>
      <c r="IRV137" s="277"/>
      <c r="IRW137" s="277"/>
      <c r="IRX137" s="277"/>
      <c r="IRY137" s="277"/>
      <c r="IRZ137" s="277"/>
      <c r="ISA137" s="277"/>
      <c r="ISB137" s="277"/>
      <c r="ISC137" s="277"/>
      <c r="ISD137" s="277"/>
      <c r="ISE137" s="277"/>
      <c r="ISF137" s="277"/>
      <c r="ISG137" s="277"/>
      <c r="ISH137" s="277"/>
      <c r="ISI137" s="277"/>
      <c r="ISJ137" s="277"/>
      <c r="ISK137" s="277"/>
      <c r="ISL137" s="277"/>
      <c r="ISM137" s="277"/>
      <c r="ISN137" s="277"/>
      <c r="ISO137" s="277"/>
      <c r="ISP137" s="277"/>
      <c r="ISQ137" s="277"/>
      <c r="ISR137" s="277"/>
      <c r="ISS137" s="277"/>
      <c r="IST137" s="277"/>
      <c r="ISU137" s="277"/>
      <c r="ISV137" s="277"/>
      <c r="ISW137" s="277"/>
      <c r="ISX137" s="277"/>
      <c r="ISY137" s="277"/>
      <c r="ISZ137" s="277"/>
      <c r="ITA137" s="277"/>
      <c r="ITB137" s="277"/>
      <c r="ITC137" s="277"/>
      <c r="ITD137" s="277"/>
      <c r="ITE137" s="277"/>
      <c r="ITF137" s="277"/>
      <c r="ITG137" s="277"/>
      <c r="ITH137" s="277"/>
      <c r="ITI137" s="277"/>
      <c r="ITJ137" s="277"/>
      <c r="ITK137" s="277"/>
      <c r="ITL137" s="277"/>
      <c r="ITM137" s="277"/>
      <c r="ITN137" s="277"/>
      <c r="ITO137" s="277"/>
      <c r="ITP137" s="277"/>
      <c r="ITQ137" s="277"/>
      <c r="ITR137" s="277"/>
      <c r="ITS137" s="277"/>
      <c r="ITT137" s="277"/>
      <c r="ITU137" s="277"/>
      <c r="ITV137" s="277"/>
      <c r="ITW137" s="277"/>
      <c r="ITX137" s="277"/>
      <c r="ITY137" s="277"/>
      <c r="ITZ137" s="277"/>
      <c r="IUA137" s="277"/>
      <c r="IUB137" s="277"/>
      <c r="IUC137" s="277"/>
      <c r="IUD137" s="277"/>
      <c r="IUE137" s="277"/>
      <c r="IUF137" s="277"/>
      <c r="IUG137" s="277"/>
      <c r="IUH137" s="277"/>
      <c r="IUI137" s="277"/>
      <c r="IUJ137" s="277"/>
      <c r="IUK137" s="277"/>
      <c r="IUL137" s="277"/>
      <c r="IUM137" s="277"/>
      <c r="IUN137" s="277"/>
      <c r="IUO137" s="277"/>
      <c r="IUP137" s="277"/>
      <c r="IUQ137" s="277"/>
      <c r="IUR137" s="277"/>
      <c r="IUS137" s="277"/>
      <c r="IUT137" s="277"/>
      <c r="IUU137" s="277"/>
      <c r="IUV137" s="277"/>
      <c r="IUW137" s="277"/>
      <c r="IUX137" s="277"/>
      <c r="IUY137" s="277"/>
      <c r="IUZ137" s="277"/>
      <c r="IVA137" s="277"/>
      <c r="IVB137" s="277"/>
      <c r="IVC137" s="277"/>
      <c r="IVD137" s="277"/>
      <c r="IVE137" s="277"/>
      <c r="IVF137" s="277"/>
      <c r="IVG137" s="277"/>
      <c r="IVH137" s="277"/>
      <c r="IVI137" s="277"/>
      <c r="IVJ137" s="277"/>
      <c r="IVK137" s="277"/>
      <c r="IVL137" s="277"/>
      <c r="IVM137" s="277"/>
      <c r="IVN137" s="277"/>
      <c r="IVO137" s="277"/>
      <c r="IVP137" s="277"/>
      <c r="IVQ137" s="277"/>
      <c r="IVR137" s="277"/>
      <c r="IVS137" s="277"/>
      <c r="IVT137" s="277"/>
      <c r="IVU137" s="277"/>
      <c r="IVV137" s="277"/>
      <c r="IVW137" s="277"/>
      <c r="IVX137" s="277"/>
      <c r="IVY137" s="277"/>
      <c r="IVZ137" s="277"/>
      <c r="IWA137" s="277"/>
      <c r="IWB137" s="277"/>
      <c r="IWC137" s="277"/>
      <c r="IWD137" s="277"/>
      <c r="IWE137" s="277"/>
      <c r="IWF137" s="277"/>
      <c r="IWG137" s="277"/>
      <c r="IWH137" s="277"/>
      <c r="IWI137" s="277"/>
      <c r="IWJ137" s="277"/>
      <c r="IWK137" s="277"/>
      <c r="IWL137" s="277"/>
      <c r="IWM137" s="277"/>
      <c r="IWN137" s="277"/>
      <c r="IWO137" s="277"/>
      <c r="IWP137" s="277"/>
      <c r="IWQ137" s="277"/>
      <c r="IWR137" s="277"/>
      <c r="IWS137" s="277"/>
      <c r="IWT137" s="277"/>
      <c r="IWU137" s="277"/>
      <c r="IWV137" s="277"/>
      <c r="IWW137" s="277"/>
      <c r="IWX137" s="277"/>
      <c r="IWY137" s="277"/>
      <c r="IWZ137" s="277"/>
      <c r="IXA137" s="277"/>
      <c r="IXB137" s="277"/>
      <c r="IXC137" s="277"/>
      <c r="IXD137" s="277"/>
      <c r="IXE137" s="277"/>
      <c r="IXF137" s="277"/>
      <c r="IXG137" s="277"/>
      <c r="IXH137" s="277"/>
      <c r="IXI137" s="277"/>
      <c r="IXJ137" s="277"/>
      <c r="IXK137" s="277"/>
      <c r="IXL137" s="277"/>
      <c r="IXM137" s="277"/>
      <c r="IXN137" s="277"/>
      <c r="IXO137" s="277"/>
      <c r="IXP137" s="277"/>
      <c r="IXQ137" s="277"/>
      <c r="IXR137" s="277"/>
      <c r="IXS137" s="277"/>
      <c r="IXT137" s="277"/>
      <c r="IXU137" s="277"/>
      <c r="IXV137" s="277"/>
      <c r="IXW137" s="277"/>
      <c r="IXX137" s="277"/>
      <c r="IXY137" s="277"/>
      <c r="IXZ137" s="277"/>
      <c r="IYA137" s="277"/>
      <c r="IYB137" s="277"/>
      <c r="IYC137" s="277"/>
      <c r="IYD137" s="277"/>
      <c r="IYE137" s="277"/>
      <c r="IYF137" s="277"/>
      <c r="IYG137" s="277"/>
      <c r="IYH137" s="277"/>
      <c r="IYI137" s="277"/>
      <c r="IYJ137" s="277"/>
      <c r="IYK137" s="277"/>
      <c r="IYL137" s="277"/>
      <c r="IYM137" s="277"/>
      <c r="IYN137" s="277"/>
      <c r="IYO137" s="277"/>
      <c r="IYP137" s="277"/>
      <c r="IYQ137" s="277"/>
      <c r="IYR137" s="277"/>
      <c r="IYS137" s="277"/>
      <c r="IYT137" s="277"/>
      <c r="IYU137" s="277"/>
      <c r="IYV137" s="277"/>
      <c r="IYW137" s="277"/>
      <c r="IYX137" s="277"/>
      <c r="IYY137" s="277"/>
      <c r="IYZ137" s="277"/>
      <c r="IZA137" s="277"/>
      <c r="IZB137" s="277"/>
      <c r="IZC137" s="277"/>
      <c r="IZD137" s="277"/>
      <c r="IZE137" s="277"/>
      <c r="IZF137" s="277"/>
      <c r="IZG137" s="277"/>
      <c r="IZH137" s="277"/>
      <c r="IZI137" s="277"/>
      <c r="IZJ137" s="277"/>
      <c r="IZK137" s="277"/>
      <c r="IZL137" s="277"/>
      <c r="IZM137" s="277"/>
      <c r="IZN137" s="277"/>
      <c r="IZO137" s="277"/>
      <c r="IZP137" s="277"/>
      <c r="IZQ137" s="277"/>
      <c r="IZR137" s="277"/>
      <c r="IZS137" s="277"/>
      <c r="IZT137" s="277"/>
      <c r="IZU137" s="277"/>
      <c r="IZV137" s="277"/>
      <c r="IZW137" s="277"/>
      <c r="IZX137" s="277"/>
      <c r="IZY137" s="277"/>
      <c r="IZZ137" s="277"/>
      <c r="JAA137" s="277"/>
      <c r="JAB137" s="277"/>
      <c r="JAC137" s="277"/>
      <c r="JAD137" s="277"/>
      <c r="JAE137" s="277"/>
      <c r="JAF137" s="277"/>
      <c r="JAG137" s="277"/>
      <c r="JAH137" s="277"/>
      <c r="JAI137" s="277"/>
      <c r="JAJ137" s="277"/>
      <c r="JAK137" s="277"/>
      <c r="JAL137" s="277"/>
      <c r="JAM137" s="277"/>
      <c r="JAN137" s="277"/>
      <c r="JAO137" s="277"/>
      <c r="JAP137" s="277"/>
      <c r="JAQ137" s="277"/>
      <c r="JAR137" s="277"/>
      <c r="JAS137" s="277"/>
      <c r="JAT137" s="277"/>
      <c r="JAU137" s="277"/>
      <c r="JAV137" s="277"/>
      <c r="JAW137" s="277"/>
      <c r="JAX137" s="277"/>
      <c r="JAY137" s="277"/>
      <c r="JAZ137" s="277"/>
      <c r="JBA137" s="277"/>
      <c r="JBB137" s="277"/>
      <c r="JBC137" s="277"/>
      <c r="JBD137" s="277"/>
      <c r="JBE137" s="277"/>
      <c r="JBF137" s="277"/>
      <c r="JBG137" s="277"/>
      <c r="JBH137" s="277"/>
      <c r="JBI137" s="277"/>
      <c r="JBJ137" s="277"/>
      <c r="JBK137" s="277"/>
      <c r="JBL137" s="277"/>
      <c r="JBM137" s="277"/>
      <c r="JBN137" s="277"/>
      <c r="JBO137" s="277"/>
      <c r="JBP137" s="277"/>
      <c r="JBQ137" s="277"/>
      <c r="JBR137" s="277"/>
      <c r="JBS137" s="277"/>
      <c r="JBT137" s="277"/>
      <c r="JBU137" s="277"/>
      <c r="JBV137" s="277"/>
      <c r="JBW137" s="277"/>
      <c r="JBX137" s="277"/>
      <c r="JBY137" s="277"/>
      <c r="JBZ137" s="277"/>
      <c r="JCA137" s="277"/>
      <c r="JCB137" s="277"/>
      <c r="JCC137" s="277"/>
      <c r="JCD137" s="277"/>
      <c r="JCE137" s="277"/>
      <c r="JCF137" s="277"/>
      <c r="JCG137" s="277"/>
      <c r="JCH137" s="277"/>
      <c r="JCI137" s="277"/>
      <c r="JCJ137" s="277"/>
      <c r="JCK137" s="277"/>
      <c r="JCL137" s="277"/>
      <c r="JCM137" s="277"/>
      <c r="JCN137" s="277"/>
      <c r="JCO137" s="277"/>
      <c r="JCP137" s="277"/>
      <c r="JCQ137" s="277"/>
      <c r="JCR137" s="277"/>
      <c r="JCS137" s="277"/>
      <c r="JCT137" s="277"/>
      <c r="JCU137" s="277"/>
      <c r="JCV137" s="277"/>
      <c r="JCW137" s="277"/>
      <c r="JCX137" s="277"/>
      <c r="JCY137" s="277"/>
      <c r="JCZ137" s="277"/>
      <c r="JDA137" s="277"/>
      <c r="JDB137" s="277"/>
      <c r="JDC137" s="277"/>
      <c r="JDD137" s="277"/>
      <c r="JDE137" s="277"/>
      <c r="JDF137" s="277"/>
      <c r="JDG137" s="277"/>
      <c r="JDH137" s="277"/>
      <c r="JDI137" s="277"/>
      <c r="JDJ137" s="277"/>
      <c r="JDK137" s="277"/>
      <c r="JDL137" s="277"/>
      <c r="JDM137" s="277"/>
      <c r="JDN137" s="277"/>
      <c r="JDO137" s="277"/>
      <c r="JDP137" s="277"/>
      <c r="JDQ137" s="277"/>
      <c r="JDR137" s="277"/>
      <c r="JDS137" s="277"/>
      <c r="JDT137" s="277"/>
      <c r="JDU137" s="277"/>
      <c r="JDV137" s="277"/>
      <c r="JDW137" s="277"/>
      <c r="JDX137" s="277"/>
      <c r="JDY137" s="277"/>
      <c r="JDZ137" s="277"/>
      <c r="JEA137" s="277"/>
      <c r="JEB137" s="277"/>
      <c r="JEC137" s="277"/>
      <c r="JED137" s="277"/>
      <c r="JEE137" s="277"/>
      <c r="JEF137" s="277"/>
      <c r="JEG137" s="277"/>
      <c r="JEH137" s="277"/>
      <c r="JEI137" s="277"/>
      <c r="JEJ137" s="277"/>
      <c r="JEK137" s="277"/>
      <c r="JEL137" s="277"/>
      <c r="JEM137" s="277"/>
      <c r="JEN137" s="277"/>
      <c r="JEO137" s="277"/>
      <c r="JEP137" s="277"/>
      <c r="JEQ137" s="277"/>
      <c r="JER137" s="277"/>
      <c r="JES137" s="277"/>
      <c r="JET137" s="277"/>
      <c r="JEU137" s="277"/>
      <c r="JEV137" s="277"/>
      <c r="JEW137" s="277"/>
      <c r="JEX137" s="277"/>
      <c r="JEY137" s="277"/>
      <c r="JEZ137" s="277"/>
      <c r="JFA137" s="277"/>
      <c r="JFB137" s="277"/>
      <c r="JFC137" s="277"/>
      <c r="JFD137" s="277"/>
      <c r="JFE137" s="277"/>
      <c r="JFF137" s="277"/>
      <c r="JFG137" s="277"/>
      <c r="JFH137" s="277"/>
      <c r="JFI137" s="277"/>
      <c r="JFJ137" s="277"/>
      <c r="JFK137" s="277"/>
      <c r="JFL137" s="277"/>
      <c r="JFM137" s="277"/>
      <c r="JFN137" s="277"/>
      <c r="JFO137" s="277"/>
      <c r="JFP137" s="277"/>
      <c r="JFQ137" s="277"/>
      <c r="JFR137" s="277"/>
      <c r="JFS137" s="277"/>
      <c r="JFT137" s="277"/>
      <c r="JFU137" s="277"/>
      <c r="JFV137" s="277"/>
      <c r="JFW137" s="277"/>
      <c r="JFX137" s="277"/>
      <c r="JFY137" s="277"/>
      <c r="JFZ137" s="277"/>
      <c r="JGA137" s="277"/>
      <c r="JGB137" s="277"/>
      <c r="JGC137" s="277"/>
      <c r="JGD137" s="277"/>
      <c r="JGE137" s="277"/>
      <c r="JGF137" s="277"/>
      <c r="JGG137" s="277"/>
      <c r="JGH137" s="277"/>
      <c r="JGI137" s="277"/>
      <c r="JGJ137" s="277"/>
      <c r="JGK137" s="277"/>
      <c r="JGL137" s="277"/>
      <c r="JGM137" s="277"/>
      <c r="JGN137" s="277"/>
      <c r="JGO137" s="277"/>
      <c r="JGP137" s="277"/>
      <c r="JGQ137" s="277"/>
      <c r="JGR137" s="277"/>
      <c r="JGS137" s="277"/>
      <c r="JGT137" s="277"/>
      <c r="JGU137" s="277"/>
      <c r="JGV137" s="277"/>
      <c r="JGW137" s="277"/>
      <c r="JGX137" s="277"/>
      <c r="JGY137" s="277"/>
      <c r="JGZ137" s="277"/>
      <c r="JHA137" s="277"/>
      <c r="JHB137" s="277"/>
      <c r="JHC137" s="277"/>
      <c r="JHD137" s="277"/>
      <c r="JHE137" s="277"/>
      <c r="JHF137" s="277"/>
      <c r="JHG137" s="277"/>
      <c r="JHH137" s="277"/>
      <c r="JHI137" s="277"/>
      <c r="JHJ137" s="277"/>
      <c r="JHK137" s="277"/>
      <c r="JHL137" s="277"/>
      <c r="JHM137" s="277"/>
      <c r="JHN137" s="277"/>
      <c r="JHO137" s="277"/>
      <c r="JHP137" s="277"/>
      <c r="JHQ137" s="277"/>
      <c r="JHR137" s="277"/>
      <c r="JHS137" s="277"/>
      <c r="JHT137" s="277"/>
      <c r="JHU137" s="277"/>
      <c r="JHV137" s="277"/>
      <c r="JHW137" s="277"/>
      <c r="JHX137" s="277"/>
      <c r="JHY137" s="277"/>
      <c r="JHZ137" s="277"/>
      <c r="JIA137" s="277"/>
      <c r="JIB137" s="277"/>
      <c r="JIC137" s="277"/>
      <c r="JID137" s="277"/>
      <c r="JIE137" s="277"/>
      <c r="JIF137" s="277"/>
      <c r="JIG137" s="277"/>
      <c r="JIH137" s="277"/>
      <c r="JII137" s="277"/>
      <c r="JIJ137" s="277"/>
      <c r="JIK137" s="277"/>
      <c r="JIL137" s="277"/>
      <c r="JIM137" s="277"/>
      <c r="JIN137" s="277"/>
      <c r="JIO137" s="277"/>
      <c r="JIP137" s="277"/>
      <c r="JIQ137" s="277"/>
      <c r="JIR137" s="277"/>
      <c r="JIS137" s="277"/>
      <c r="JIT137" s="277"/>
      <c r="JIU137" s="277"/>
      <c r="JIV137" s="277"/>
      <c r="JIW137" s="277"/>
      <c r="JIX137" s="277"/>
      <c r="JIY137" s="277"/>
      <c r="JIZ137" s="277"/>
      <c r="JJA137" s="277"/>
      <c r="JJB137" s="277"/>
      <c r="JJC137" s="277"/>
      <c r="JJD137" s="277"/>
      <c r="JJE137" s="277"/>
      <c r="JJF137" s="277"/>
      <c r="JJG137" s="277"/>
      <c r="JJH137" s="277"/>
      <c r="JJI137" s="277"/>
      <c r="JJJ137" s="277"/>
      <c r="JJK137" s="277"/>
      <c r="JJL137" s="277"/>
      <c r="JJM137" s="277"/>
      <c r="JJN137" s="277"/>
      <c r="JJO137" s="277"/>
      <c r="JJP137" s="277"/>
      <c r="JJQ137" s="277"/>
      <c r="JJR137" s="277"/>
      <c r="JJS137" s="277"/>
      <c r="JJT137" s="277"/>
      <c r="JJU137" s="277"/>
      <c r="JJV137" s="277"/>
      <c r="JJW137" s="277"/>
      <c r="JJX137" s="277"/>
      <c r="JJY137" s="277"/>
      <c r="JJZ137" s="277"/>
      <c r="JKA137" s="277"/>
      <c r="JKB137" s="277"/>
      <c r="JKC137" s="277"/>
      <c r="JKD137" s="277"/>
      <c r="JKE137" s="277"/>
      <c r="JKF137" s="277"/>
      <c r="JKG137" s="277"/>
      <c r="JKH137" s="277"/>
      <c r="JKI137" s="277"/>
      <c r="JKJ137" s="277"/>
      <c r="JKK137" s="277"/>
      <c r="JKL137" s="277"/>
      <c r="JKM137" s="277"/>
      <c r="JKN137" s="277"/>
      <c r="JKO137" s="277"/>
      <c r="JKP137" s="277"/>
      <c r="JKQ137" s="277"/>
      <c r="JKR137" s="277"/>
      <c r="JKS137" s="277"/>
      <c r="JKT137" s="277"/>
      <c r="JKU137" s="277"/>
      <c r="JKV137" s="277"/>
      <c r="JKW137" s="277"/>
      <c r="JKX137" s="277"/>
      <c r="JKY137" s="277"/>
      <c r="JKZ137" s="277"/>
      <c r="JLA137" s="277"/>
      <c r="JLB137" s="277"/>
      <c r="JLC137" s="277"/>
      <c r="JLD137" s="277"/>
      <c r="JLE137" s="277"/>
      <c r="JLF137" s="277"/>
      <c r="JLG137" s="277"/>
      <c r="JLH137" s="277"/>
      <c r="JLI137" s="277"/>
      <c r="JLJ137" s="277"/>
      <c r="JLK137" s="277"/>
      <c r="JLL137" s="277"/>
      <c r="JLM137" s="277"/>
      <c r="JLN137" s="277"/>
      <c r="JLO137" s="277"/>
      <c r="JLP137" s="277"/>
      <c r="JLQ137" s="277"/>
      <c r="JLR137" s="277"/>
      <c r="JLS137" s="277"/>
      <c r="JLT137" s="277"/>
      <c r="JLU137" s="277"/>
      <c r="JLV137" s="277"/>
      <c r="JLW137" s="277"/>
      <c r="JLX137" s="277"/>
      <c r="JLY137" s="277"/>
      <c r="JLZ137" s="277"/>
      <c r="JMA137" s="277"/>
      <c r="JMB137" s="277"/>
      <c r="JMC137" s="277"/>
      <c r="JMD137" s="277"/>
      <c r="JME137" s="277"/>
      <c r="JMF137" s="277"/>
      <c r="JMG137" s="277"/>
      <c r="JMH137" s="277"/>
      <c r="JMI137" s="277"/>
      <c r="JMJ137" s="277"/>
      <c r="JMK137" s="277"/>
      <c r="JML137" s="277"/>
      <c r="JMM137" s="277"/>
      <c r="JMN137" s="277"/>
      <c r="JMO137" s="277"/>
      <c r="JMP137" s="277"/>
      <c r="JMQ137" s="277"/>
      <c r="JMR137" s="277"/>
      <c r="JMS137" s="277"/>
      <c r="JMT137" s="277"/>
      <c r="JMU137" s="277"/>
      <c r="JMV137" s="277"/>
      <c r="JMW137" s="277"/>
      <c r="JMX137" s="277"/>
      <c r="JMY137" s="277"/>
      <c r="JMZ137" s="277"/>
      <c r="JNA137" s="277"/>
      <c r="JNB137" s="277"/>
      <c r="JNC137" s="277"/>
      <c r="JND137" s="277"/>
      <c r="JNE137" s="277"/>
      <c r="JNF137" s="277"/>
      <c r="JNG137" s="277"/>
      <c r="JNH137" s="277"/>
      <c r="JNI137" s="277"/>
      <c r="JNJ137" s="277"/>
      <c r="JNK137" s="277"/>
      <c r="JNL137" s="277"/>
      <c r="JNM137" s="277"/>
      <c r="JNN137" s="277"/>
      <c r="JNO137" s="277"/>
      <c r="JNP137" s="277"/>
      <c r="JNQ137" s="277"/>
      <c r="JNR137" s="277"/>
      <c r="JNS137" s="277"/>
      <c r="JNT137" s="277"/>
      <c r="JNU137" s="277"/>
      <c r="JNV137" s="277"/>
      <c r="JNW137" s="277"/>
      <c r="JNX137" s="277"/>
      <c r="JNY137" s="277"/>
      <c r="JNZ137" s="277"/>
      <c r="JOA137" s="277"/>
      <c r="JOB137" s="277"/>
      <c r="JOC137" s="277"/>
      <c r="JOD137" s="277"/>
      <c r="JOE137" s="277"/>
      <c r="JOF137" s="277"/>
      <c r="JOG137" s="277"/>
      <c r="JOH137" s="277"/>
      <c r="JOI137" s="277"/>
      <c r="JOJ137" s="277"/>
      <c r="JOK137" s="277"/>
      <c r="JOL137" s="277"/>
      <c r="JOM137" s="277"/>
      <c r="JON137" s="277"/>
      <c r="JOO137" s="277"/>
      <c r="JOP137" s="277"/>
      <c r="JOQ137" s="277"/>
      <c r="JOR137" s="277"/>
      <c r="JOS137" s="277"/>
      <c r="JOT137" s="277"/>
      <c r="JOU137" s="277"/>
      <c r="JOV137" s="277"/>
      <c r="JOW137" s="277"/>
      <c r="JOX137" s="277"/>
      <c r="JOY137" s="277"/>
      <c r="JOZ137" s="277"/>
      <c r="JPA137" s="277"/>
      <c r="JPB137" s="277"/>
      <c r="JPC137" s="277"/>
      <c r="JPD137" s="277"/>
      <c r="JPE137" s="277"/>
      <c r="JPF137" s="277"/>
      <c r="JPG137" s="277"/>
      <c r="JPH137" s="277"/>
      <c r="JPI137" s="277"/>
      <c r="JPJ137" s="277"/>
      <c r="JPK137" s="277"/>
      <c r="JPL137" s="277"/>
      <c r="JPM137" s="277"/>
      <c r="JPN137" s="277"/>
      <c r="JPO137" s="277"/>
      <c r="JPP137" s="277"/>
      <c r="JPQ137" s="277"/>
      <c r="JPR137" s="277"/>
      <c r="JPS137" s="277"/>
      <c r="JPT137" s="277"/>
      <c r="JPU137" s="277"/>
      <c r="JPV137" s="277"/>
      <c r="JPW137" s="277"/>
      <c r="JPX137" s="277"/>
      <c r="JPY137" s="277"/>
      <c r="JPZ137" s="277"/>
      <c r="JQA137" s="277"/>
      <c r="JQB137" s="277"/>
      <c r="JQC137" s="277"/>
      <c r="JQD137" s="277"/>
      <c r="JQE137" s="277"/>
      <c r="JQF137" s="277"/>
      <c r="JQG137" s="277"/>
      <c r="JQH137" s="277"/>
      <c r="JQI137" s="277"/>
      <c r="JQJ137" s="277"/>
      <c r="JQK137" s="277"/>
      <c r="JQL137" s="277"/>
      <c r="JQM137" s="277"/>
      <c r="JQN137" s="277"/>
      <c r="JQO137" s="277"/>
      <c r="JQP137" s="277"/>
      <c r="JQQ137" s="277"/>
      <c r="JQR137" s="277"/>
      <c r="JQS137" s="277"/>
      <c r="JQT137" s="277"/>
      <c r="JQU137" s="277"/>
      <c r="JQV137" s="277"/>
      <c r="JQW137" s="277"/>
      <c r="JQX137" s="277"/>
      <c r="JQY137" s="277"/>
      <c r="JQZ137" s="277"/>
      <c r="JRA137" s="277"/>
      <c r="JRB137" s="277"/>
      <c r="JRC137" s="277"/>
      <c r="JRD137" s="277"/>
      <c r="JRE137" s="277"/>
      <c r="JRF137" s="277"/>
      <c r="JRG137" s="277"/>
      <c r="JRH137" s="277"/>
      <c r="JRI137" s="277"/>
      <c r="JRJ137" s="277"/>
      <c r="JRK137" s="277"/>
      <c r="JRL137" s="277"/>
      <c r="JRM137" s="277"/>
      <c r="JRN137" s="277"/>
      <c r="JRO137" s="277"/>
      <c r="JRP137" s="277"/>
      <c r="JRQ137" s="277"/>
      <c r="JRR137" s="277"/>
      <c r="JRS137" s="277"/>
      <c r="JRT137" s="277"/>
      <c r="JRU137" s="277"/>
      <c r="JRV137" s="277"/>
      <c r="JRW137" s="277"/>
      <c r="JRX137" s="277"/>
      <c r="JRY137" s="277"/>
      <c r="JRZ137" s="277"/>
      <c r="JSA137" s="277"/>
      <c r="JSB137" s="277"/>
      <c r="JSC137" s="277"/>
      <c r="JSD137" s="277"/>
      <c r="JSE137" s="277"/>
      <c r="JSF137" s="277"/>
      <c r="JSG137" s="277"/>
      <c r="JSH137" s="277"/>
      <c r="JSI137" s="277"/>
      <c r="JSJ137" s="277"/>
      <c r="JSK137" s="277"/>
      <c r="JSL137" s="277"/>
      <c r="JSM137" s="277"/>
      <c r="JSN137" s="277"/>
      <c r="JSO137" s="277"/>
      <c r="JSP137" s="277"/>
      <c r="JSQ137" s="277"/>
      <c r="JSR137" s="277"/>
      <c r="JSS137" s="277"/>
      <c r="JST137" s="277"/>
      <c r="JSU137" s="277"/>
      <c r="JSV137" s="277"/>
      <c r="JSW137" s="277"/>
      <c r="JSX137" s="277"/>
      <c r="JSY137" s="277"/>
      <c r="JSZ137" s="277"/>
      <c r="JTA137" s="277"/>
      <c r="JTB137" s="277"/>
      <c r="JTC137" s="277"/>
      <c r="JTD137" s="277"/>
      <c r="JTE137" s="277"/>
      <c r="JTF137" s="277"/>
      <c r="JTG137" s="277"/>
      <c r="JTH137" s="277"/>
      <c r="JTI137" s="277"/>
      <c r="JTJ137" s="277"/>
      <c r="JTK137" s="277"/>
      <c r="JTL137" s="277"/>
      <c r="JTM137" s="277"/>
      <c r="JTN137" s="277"/>
      <c r="JTO137" s="277"/>
      <c r="JTP137" s="277"/>
      <c r="JTQ137" s="277"/>
      <c r="JTR137" s="277"/>
      <c r="JTS137" s="277"/>
      <c r="JTT137" s="277"/>
      <c r="JTU137" s="277"/>
      <c r="JTV137" s="277"/>
      <c r="JTW137" s="277"/>
      <c r="JTX137" s="277"/>
      <c r="JTY137" s="277"/>
      <c r="JTZ137" s="277"/>
      <c r="JUA137" s="277"/>
      <c r="JUB137" s="277"/>
      <c r="JUC137" s="277"/>
      <c r="JUD137" s="277"/>
      <c r="JUE137" s="277"/>
      <c r="JUF137" s="277"/>
      <c r="JUG137" s="277"/>
      <c r="JUH137" s="277"/>
      <c r="JUI137" s="277"/>
      <c r="JUJ137" s="277"/>
      <c r="JUK137" s="277"/>
      <c r="JUL137" s="277"/>
      <c r="JUM137" s="277"/>
      <c r="JUN137" s="277"/>
      <c r="JUO137" s="277"/>
      <c r="JUP137" s="277"/>
      <c r="JUQ137" s="277"/>
      <c r="JUR137" s="277"/>
      <c r="JUS137" s="277"/>
      <c r="JUT137" s="277"/>
      <c r="JUU137" s="277"/>
      <c r="JUV137" s="277"/>
      <c r="JUW137" s="277"/>
      <c r="JUX137" s="277"/>
      <c r="JUY137" s="277"/>
      <c r="JUZ137" s="277"/>
      <c r="JVA137" s="277"/>
      <c r="JVB137" s="277"/>
      <c r="JVC137" s="277"/>
      <c r="JVD137" s="277"/>
      <c r="JVE137" s="277"/>
      <c r="JVF137" s="277"/>
      <c r="JVG137" s="277"/>
      <c r="JVH137" s="277"/>
      <c r="JVI137" s="277"/>
      <c r="JVJ137" s="277"/>
      <c r="JVK137" s="277"/>
      <c r="JVL137" s="277"/>
      <c r="JVM137" s="277"/>
      <c r="JVN137" s="277"/>
      <c r="JVO137" s="277"/>
      <c r="JVP137" s="277"/>
      <c r="JVQ137" s="277"/>
      <c r="JVR137" s="277"/>
      <c r="JVS137" s="277"/>
      <c r="JVT137" s="277"/>
      <c r="JVU137" s="277"/>
      <c r="JVV137" s="277"/>
      <c r="JVW137" s="277"/>
      <c r="JVX137" s="277"/>
      <c r="JVY137" s="277"/>
      <c r="JVZ137" s="277"/>
      <c r="JWA137" s="277"/>
      <c r="JWB137" s="277"/>
      <c r="JWC137" s="277"/>
      <c r="JWD137" s="277"/>
      <c r="JWE137" s="277"/>
      <c r="JWF137" s="277"/>
      <c r="JWG137" s="277"/>
      <c r="JWH137" s="277"/>
      <c r="JWI137" s="277"/>
      <c r="JWJ137" s="277"/>
      <c r="JWK137" s="277"/>
      <c r="JWL137" s="277"/>
      <c r="JWM137" s="277"/>
      <c r="JWN137" s="277"/>
      <c r="JWO137" s="277"/>
      <c r="JWP137" s="277"/>
      <c r="JWQ137" s="277"/>
      <c r="JWR137" s="277"/>
      <c r="JWS137" s="277"/>
      <c r="JWT137" s="277"/>
      <c r="JWU137" s="277"/>
      <c r="JWV137" s="277"/>
      <c r="JWW137" s="277"/>
      <c r="JWX137" s="277"/>
      <c r="JWY137" s="277"/>
      <c r="JWZ137" s="277"/>
      <c r="JXA137" s="277"/>
      <c r="JXB137" s="277"/>
      <c r="JXC137" s="277"/>
      <c r="JXD137" s="277"/>
      <c r="JXE137" s="277"/>
      <c r="JXF137" s="277"/>
      <c r="JXG137" s="277"/>
      <c r="JXH137" s="277"/>
      <c r="JXI137" s="277"/>
      <c r="JXJ137" s="277"/>
      <c r="JXK137" s="277"/>
      <c r="JXL137" s="277"/>
      <c r="JXM137" s="277"/>
      <c r="JXN137" s="277"/>
      <c r="JXO137" s="277"/>
      <c r="JXP137" s="277"/>
      <c r="JXQ137" s="277"/>
      <c r="JXR137" s="277"/>
      <c r="JXS137" s="277"/>
      <c r="JXT137" s="277"/>
      <c r="JXU137" s="277"/>
      <c r="JXV137" s="277"/>
      <c r="JXW137" s="277"/>
      <c r="JXX137" s="277"/>
      <c r="JXY137" s="277"/>
      <c r="JXZ137" s="277"/>
      <c r="JYA137" s="277"/>
      <c r="JYB137" s="277"/>
      <c r="JYC137" s="277"/>
      <c r="JYD137" s="277"/>
      <c r="JYE137" s="277"/>
      <c r="JYF137" s="277"/>
      <c r="JYG137" s="277"/>
      <c r="JYH137" s="277"/>
      <c r="JYI137" s="277"/>
      <c r="JYJ137" s="277"/>
      <c r="JYK137" s="277"/>
      <c r="JYL137" s="277"/>
      <c r="JYM137" s="277"/>
      <c r="JYN137" s="277"/>
      <c r="JYO137" s="277"/>
      <c r="JYP137" s="277"/>
      <c r="JYQ137" s="277"/>
      <c r="JYR137" s="277"/>
      <c r="JYS137" s="277"/>
      <c r="JYT137" s="277"/>
      <c r="JYU137" s="277"/>
      <c r="JYV137" s="277"/>
      <c r="JYW137" s="277"/>
      <c r="JYX137" s="277"/>
      <c r="JYY137" s="277"/>
      <c r="JYZ137" s="277"/>
      <c r="JZA137" s="277"/>
      <c r="JZB137" s="277"/>
      <c r="JZC137" s="277"/>
      <c r="JZD137" s="277"/>
      <c r="JZE137" s="277"/>
      <c r="JZF137" s="277"/>
      <c r="JZG137" s="277"/>
      <c r="JZH137" s="277"/>
      <c r="JZI137" s="277"/>
      <c r="JZJ137" s="277"/>
      <c r="JZK137" s="277"/>
      <c r="JZL137" s="277"/>
      <c r="JZM137" s="277"/>
      <c r="JZN137" s="277"/>
      <c r="JZO137" s="277"/>
      <c r="JZP137" s="277"/>
      <c r="JZQ137" s="277"/>
      <c r="JZR137" s="277"/>
      <c r="JZS137" s="277"/>
      <c r="JZT137" s="277"/>
      <c r="JZU137" s="277"/>
      <c r="JZV137" s="277"/>
      <c r="JZW137" s="277"/>
      <c r="JZX137" s="277"/>
      <c r="JZY137" s="277"/>
      <c r="JZZ137" s="277"/>
      <c r="KAA137" s="277"/>
      <c r="KAB137" s="277"/>
      <c r="KAC137" s="277"/>
      <c r="KAD137" s="277"/>
      <c r="KAE137" s="277"/>
      <c r="KAF137" s="277"/>
      <c r="KAG137" s="277"/>
      <c r="KAH137" s="277"/>
      <c r="KAI137" s="277"/>
      <c r="KAJ137" s="277"/>
      <c r="KAK137" s="277"/>
      <c r="KAL137" s="277"/>
      <c r="KAM137" s="277"/>
      <c r="KAN137" s="277"/>
      <c r="KAO137" s="277"/>
      <c r="KAP137" s="277"/>
      <c r="KAQ137" s="277"/>
      <c r="KAR137" s="277"/>
      <c r="KAS137" s="277"/>
      <c r="KAT137" s="277"/>
      <c r="KAU137" s="277"/>
      <c r="KAV137" s="277"/>
      <c r="KAW137" s="277"/>
      <c r="KAX137" s="277"/>
      <c r="KAY137" s="277"/>
      <c r="KAZ137" s="277"/>
      <c r="KBA137" s="277"/>
      <c r="KBB137" s="277"/>
      <c r="KBC137" s="277"/>
      <c r="KBD137" s="277"/>
      <c r="KBE137" s="277"/>
      <c r="KBF137" s="277"/>
      <c r="KBG137" s="277"/>
      <c r="KBH137" s="277"/>
      <c r="KBI137" s="277"/>
      <c r="KBJ137" s="277"/>
      <c r="KBK137" s="277"/>
      <c r="KBL137" s="277"/>
      <c r="KBM137" s="277"/>
      <c r="KBN137" s="277"/>
      <c r="KBO137" s="277"/>
      <c r="KBP137" s="277"/>
      <c r="KBQ137" s="277"/>
      <c r="KBR137" s="277"/>
      <c r="KBS137" s="277"/>
      <c r="KBT137" s="277"/>
      <c r="KBU137" s="277"/>
      <c r="KBV137" s="277"/>
      <c r="KBW137" s="277"/>
      <c r="KBX137" s="277"/>
      <c r="KBY137" s="277"/>
      <c r="KBZ137" s="277"/>
      <c r="KCA137" s="277"/>
      <c r="KCB137" s="277"/>
      <c r="KCC137" s="277"/>
      <c r="KCD137" s="277"/>
      <c r="KCE137" s="277"/>
      <c r="KCF137" s="277"/>
      <c r="KCG137" s="277"/>
      <c r="KCH137" s="277"/>
      <c r="KCI137" s="277"/>
      <c r="KCJ137" s="277"/>
      <c r="KCK137" s="277"/>
      <c r="KCL137" s="277"/>
      <c r="KCM137" s="277"/>
      <c r="KCN137" s="277"/>
      <c r="KCO137" s="277"/>
      <c r="KCP137" s="277"/>
      <c r="KCQ137" s="277"/>
      <c r="KCR137" s="277"/>
      <c r="KCS137" s="277"/>
      <c r="KCT137" s="277"/>
      <c r="KCU137" s="277"/>
      <c r="KCV137" s="277"/>
      <c r="KCW137" s="277"/>
      <c r="KCX137" s="277"/>
      <c r="KCY137" s="277"/>
      <c r="KCZ137" s="277"/>
      <c r="KDA137" s="277"/>
      <c r="KDB137" s="277"/>
      <c r="KDC137" s="277"/>
      <c r="KDD137" s="277"/>
      <c r="KDE137" s="277"/>
      <c r="KDF137" s="277"/>
      <c r="KDG137" s="277"/>
      <c r="KDH137" s="277"/>
      <c r="KDI137" s="277"/>
      <c r="KDJ137" s="277"/>
      <c r="KDK137" s="277"/>
      <c r="KDL137" s="277"/>
      <c r="KDM137" s="277"/>
      <c r="KDN137" s="277"/>
      <c r="KDO137" s="277"/>
      <c r="KDP137" s="277"/>
      <c r="KDQ137" s="277"/>
      <c r="KDR137" s="277"/>
      <c r="KDS137" s="277"/>
      <c r="KDT137" s="277"/>
      <c r="KDU137" s="277"/>
      <c r="KDV137" s="277"/>
      <c r="KDW137" s="277"/>
      <c r="KDX137" s="277"/>
      <c r="KDY137" s="277"/>
      <c r="KDZ137" s="277"/>
      <c r="KEA137" s="277"/>
      <c r="KEB137" s="277"/>
      <c r="KEC137" s="277"/>
      <c r="KED137" s="277"/>
      <c r="KEE137" s="277"/>
      <c r="KEF137" s="277"/>
      <c r="KEG137" s="277"/>
      <c r="KEH137" s="277"/>
      <c r="KEI137" s="277"/>
      <c r="KEJ137" s="277"/>
      <c r="KEK137" s="277"/>
      <c r="KEL137" s="277"/>
      <c r="KEM137" s="277"/>
      <c r="KEN137" s="277"/>
      <c r="KEO137" s="277"/>
      <c r="KEP137" s="277"/>
      <c r="KEQ137" s="277"/>
      <c r="KER137" s="277"/>
      <c r="KES137" s="277"/>
      <c r="KET137" s="277"/>
      <c r="KEU137" s="277"/>
      <c r="KEV137" s="277"/>
      <c r="KEW137" s="277"/>
      <c r="KEX137" s="277"/>
      <c r="KEY137" s="277"/>
      <c r="KEZ137" s="277"/>
      <c r="KFA137" s="277"/>
      <c r="KFB137" s="277"/>
      <c r="KFC137" s="277"/>
      <c r="KFD137" s="277"/>
      <c r="KFE137" s="277"/>
      <c r="KFF137" s="277"/>
      <c r="KFG137" s="277"/>
      <c r="KFH137" s="277"/>
      <c r="KFI137" s="277"/>
      <c r="KFJ137" s="277"/>
      <c r="KFK137" s="277"/>
      <c r="KFL137" s="277"/>
      <c r="KFM137" s="277"/>
      <c r="KFN137" s="277"/>
      <c r="KFO137" s="277"/>
      <c r="KFP137" s="277"/>
      <c r="KFQ137" s="277"/>
      <c r="KFR137" s="277"/>
      <c r="KFS137" s="277"/>
      <c r="KFT137" s="277"/>
      <c r="KFU137" s="277"/>
      <c r="KFV137" s="277"/>
      <c r="KFW137" s="277"/>
      <c r="KFX137" s="277"/>
      <c r="KFY137" s="277"/>
      <c r="KFZ137" s="277"/>
      <c r="KGA137" s="277"/>
      <c r="KGB137" s="277"/>
      <c r="KGC137" s="277"/>
      <c r="KGD137" s="277"/>
      <c r="KGE137" s="277"/>
      <c r="KGF137" s="277"/>
      <c r="KGG137" s="277"/>
      <c r="KGH137" s="277"/>
      <c r="KGI137" s="277"/>
      <c r="KGJ137" s="277"/>
      <c r="KGK137" s="277"/>
      <c r="KGL137" s="277"/>
      <c r="KGM137" s="277"/>
      <c r="KGN137" s="277"/>
      <c r="KGO137" s="277"/>
      <c r="KGP137" s="277"/>
      <c r="KGQ137" s="277"/>
      <c r="KGR137" s="277"/>
      <c r="KGS137" s="277"/>
      <c r="KGT137" s="277"/>
      <c r="KGU137" s="277"/>
      <c r="KGV137" s="277"/>
      <c r="KGW137" s="277"/>
      <c r="KGX137" s="277"/>
      <c r="KGY137" s="277"/>
      <c r="KGZ137" s="277"/>
      <c r="KHA137" s="277"/>
      <c r="KHB137" s="277"/>
      <c r="KHC137" s="277"/>
      <c r="KHD137" s="277"/>
      <c r="KHE137" s="277"/>
      <c r="KHF137" s="277"/>
      <c r="KHG137" s="277"/>
      <c r="KHH137" s="277"/>
      <c r="KHI137" s="277"/>
      <c r="KHJ137" s="277"/>
      <c r="KHK137" s="277"/>
      <c r="KHL137" s="277"/>
      <c r="KHM137" s="277"/>
      <c r="KHN137" s="277"/>
      <c r="KHO137" s="277"/>
      <c r="KHP137" s="277"/>
      <c r="KHQ137" s="277"/>
      <c r="KHR137" s="277"/>
      <c r="KHS137" s="277"/>
      <c r="KHT137" s="277"/>
      <c r="KHU137" s="277"/>
      <c r="KHV137" s="277"/>
      <c r="KHW137" s="277"/>
      <c r="KHX137" s="277"/>
      <c r="KHY137" s="277"/>
      <c r="KHZ137" s="277"/>
      <c r="KIA137" s="277"/>
      <c r="KIB137" s="277"/>
      <c r="KIC137" s="277"/>
      <c r="KID137" s="277"/>
      <c r="KIE137" s="277"/>
      <c r="KIF137" s="277"/>
      <c r="KIG137" s="277"/>
      <c r="KIH137" s="277"/>
      <c r="KII137" s="277"/>
      <c r="KIJ137" s="277"/>
      <c r="KIK137" s="277"/>
      <c r="KIL137" s="277"/>
      <c r="KIM137" s="277"/>
      <c r="KIN137" s="277"/>
      <c r="KIO137" s="277"/>
      <c r="KIP137" s="277"/>
      <c r="KIQ137" s="277"/>
      <c r="KIR137" s="277"/>
      <c r="KIS137" s="277"/>
      <c r="KIT137" s="277"/>
      <c r="KIU137" s="277"/>
      <c r="KIV137" s="277"/>
      <c r="KIW137" s="277"/>
      <c r="KIX137" s="277"/>
      <c r="KIY137" s="277"/>
      <c r="KIZ137" s="277"/>
      <c r="KJA137" s="277"/>
      <c r="KJB137" s="277"/>
      <c r="KJC137" s="277"/>
      <c r="KJD137" s="277"/>
      <c r="KJE137" s="277"/>
      <c r="KJF137" s="277"/>
      <c r="KJG137" s="277"/>
      <c r="KJH137" s="277"/>
      <c r="KJI137" s="277"/>
      <c r="KJJ137" s="277"/>
      <c r="KJK137" s="277"/>
      <c r="KJL137" s="277"/>
      <c r="KJM137" s="277"/>
      <c r="KJN137" s="277"/>
      <c r="KJO137" s="277"/>
      <c r="KJP137" s="277"/>
      <c r="KJQ137" s="277"/>
      <c r="KJR137" s="277"/>
      <c r="KJS137" s="277"/>
      <c r="KJT137" s="277"/>
      <c r="KJU137" s="277"/>
      <c r="KJV137" s="277"/>
      <c r="KJW137" s="277"/>
      <c r="KJX137" s="277"/>
      <c r="KJY137" s="277"/>
      <c r="KJZ137" s="277"/>
      <c r="KKA137" s="277"/>
      <c r="KKB137" s="277"/>
      <c r="KKC137" s="277"/>
      <c r="KKD137" s="277"/>
      <c r="KKE137" s="277"/>
      <c r="KKF137" s="277"/>
      <c r="KKG137" s="277"/>
      <c r="KKH137" s="277"/>
      <c r="KKI137" s="277"/>
      <c r="KKJ137" s="277"/>
      <c r="KKK137" s="277"/>
      <c r="KKL137" s="277"/>
      <c r="KKM137" s="277"/>
      <c r="KKN137" s="277"/>
      <c r="KKO137" s="277"/>
      <c r="KKP137" s="277"/>
      <c r="KKQ137" s="277"/>
      <c r="KKR137" s="277"/>
      <c r="KKS137" s="277"/>
      <c r="KKT137" s="277"/>
      <c r="KKU137" s="277"/>
      <c r="KKV137" s="277"/>
      <c r="KKW137" s="277"/>
      <c r="KKX137" s="277"/>
      <c r="KKY137" s="277"/>
      <c r="KKZ137" s="277"/>
      <c r="KLA137" s="277"/>
      <c r="KLB137" s="277"/>
      <c r="KLC137" s="277"/>
      <c r="KLD137" s="277"/>
      <c r="KLE137" s="277"/>
      <c r="KLF137" s="277"/>
      <c r="KLG137" s="277"/>
      <c r="KLH137" s="277"/>
      <c r="KLI137" s="277"/>
      <c r="KLJ137" s="277"/>
      <c r="KLK137" s="277"/>
      <c r="KLL137" s="277"/>
      <c r="KLM137" s="277"/>
      <c r="KLN137" s="277"/>
      <c r="KLO137" s="277"/>
      <c r="KLP137" s="277"/>
      <c r="KLQ137" s="277"/>
      <c r="KLR137" s="277"/>
      <c r="KLS137" s="277"/>
      <c r="KLT137" s="277"/>
      <c r="KLU137" s="277"/>
      <c r="KLV137" s="277"/>
      <c r="KLW137" s="277"/>
      <c r="KLX137" s="277"/>
      <c r="KLY137" s="277"/>
      <c r="KLZ137" s="277"/>
      <c r="KMA137" s="277"/>
      <c r="KMB137" s="277"/>
      <c r="KMC137" s="277"/>
      <c r="KMD137" s="277"/>
      <c r="KME137" s="277"/>
      <c r="KMF137" s="277"/>
      <c r="KMG137" s="277"/>
      <c r="KMH137" s="277"/>
      <c r="KMI137" s="277"/>
      <c r="KMJ137" s="277"/>
      <c r="KMK137" s="277"/>
      <c r="KML137" s="277"/>
      <c r="KMM137" s="277"/>
      <c r="KMN137" s="277"/>
      <c r="KMO137" s="277"/>
      <c r="KMP137" s="277"/>
      <c r="KMQ137" s="277"/>
      <c r="KMR137" s="277"/>
      <c r="KMS137" s="277"/>
      <c r="KMT137" s="277"/>
      <c r="KMU137" s="277"/>
      <c r="KMV137" s="277"/>
      <c r="KMW137" s="277"/>
      <c r="KMX137" s="277"/>
      <c r="KMY137" s="277"/>
      <c r="KMZ137" s="277"/>
      <c r="KNA137" s="277"/>
      <c r="KNB137" s="277"/>
      <c r="KNC137" s="277"/>
      <c r="KND137" s="277"/>
      <c r="KNE137" s="277"/>
      <c r="KNF137" s="277"/>
      <c r="KNG137" s="277"/>
      <c r="KNH137" s="277"/>
      <c r="KNI137" s="277"/>
      <c r="KNJ137" s="277"/>
      <c r="KNK137" s="277"/>
      <c r="KNL137" s="277"/>
      <c r="KNM137" s="277"/>
      <c r="KNN137" s="277"/>
      <c r="KNO137" s="277"/>
      <c r="KNP137" s="277"/>
      <c r="KNQ137" s="277"/>
      <c r="KNR137" s="277"/>
      <c r="KNS137" s="277"/>
      <c r="KNT137" s="277"/>
      <c r="KNU137" s="277"/>
      <c r="KNV137" s="277"/>
      <c r="KNW137" s="277"/>
      <c r="KNX137" s="277"/>
      <c r="KNY137" s="277"/>
      <c r="KNZ137" s="277"/>
      <c r="KOA137" s="277"/>
      <c r="KOB137" s="277"/>
      <c r="KOC137" s="277"/>
      <c r="KOD137" s="277"/>
      <c r="KOE137" s="277"/>
      <c r="KOF137" s="277"/>
      <c r="KOG137" s="277"/>
      <c r="KOH137" s="277"/>
      <c r="KOI137" s="277"/>
      <c r="KOJ137" s="277"/>
      <c r="KOK137" s="277"/>
      <c r="KOL137" s="277"/>
      <c r="KOM137" s="277"/>
      <c r="KON137" s="277"/>
      <c r="KOO137" s="277"/>
      <c r="KOP137" s="277"/>
      <c r="KOQ137" s="277"/>
      <c r="KOR137" s="277"/>
      <c r="KOS137" s="277"/>
      <c r="KOT137" s="277"/>
      <c r="KOU137" s="277"/>
      <c r="KOV137" s="277"/>
      <c r="KOW137" s="277"/>
      <c r="KOX137" s="277"/>
      <c r="KOY137" s="277"/>
      <c r="KOZ137" s="277"/>
      <c r="KPA137" s="277"/>
      <c r="KPB137" s="277"/>
      <c r="KPC137" s="277"/>
      <c r="KPD137" s="277"/>
      <c r="KPE137" s="277"/>
      <c r="KPF137" s="277"/>
      <c r="KPG137" s="277"/>
      <c r="KPH137" s="277"/>
      <c r="KPI137" s="277"/>
      <c r="KPJ137" s="277"/>
      <c r="KPK137" s="277"/>
      <c r="KPL137" s="277"/>
      <c r="KPM137" s="277"/>
      <c r="KPN137" s="277"/>
      <c r="KPO137" s="277"/>
      <c r="KPP137" s="277"/>
      <c r="KPQ137" s="277"/>
      <c r="KPR137" s="277"/>
      <c r="KPS137" s="277"/>
      <c r="KPT137" s="277"/>
      <c r="KPU137" s="277"/>
      <c r="KPV137" s="277"/>
      <c r="KPW137" s="277"/>
      <c r="KPX137" s="277"/>
      <c r="KPY137" s="277"/>
      <c r="KPZ137" s="277"/>
      <c r="KQA137" s="277"/>
      <c r="KQB137" s="277"/>
      <c r="KQC137" s="277"/>
      <c r="KQD137" s="277"/>
      <c r="KQE137" s="277"/>
      <c r="KQF137" s="277"/>
      <c r="KQG137" s="277"/>
      <c r="KQH137" s="277"/>
      <c r="KQI137" s="277"/>
      <c r="KQJ137" s="277"/>
      <c r="KQK137" s="277"/>
      <c r="KQL137" s="277"/>
      <c r="KQM137" s="277"/>
      <c r="KQN137" s="277"/>
      <c r="KQO137" s="277"/>
      <c r="KQP137" s="277"/>
      <c r="KQQ137" s="277"/>
      <c r="KQR137" s="277"/>
      <c r="KQS137" s="277"/>
      <c r="KQT137" s="277"/>
      <c r="KQU137" s="277"/>
      <c r="KQV137" s="277"/>
      <c r="KQW137" s="277"/>
      <c r="KQX137" s="277"/>
      <c r="KQY137" s="277"/>
      <c r="KQZ137" s="277"/>
      <c r="KRA137" s="277"/>
      <c r="KRB137" s="277"/>
      <c r="KRC137" s="277"/>
      <c r="KRD137" s="277"/>
      <c r="KRE137" s="277"/>
      <c r="KRF137" s="277"/>
      <c r="KRG137" s="277"/>
      <c r="KRH137" s="277"/>
      <c r="KRI137" s="277"/>
      <c r="KRJ137" s="277"/>
      <c r="KRK137" s="277"/>
      <c r="KRL137" s="277"/>
      <c r="KRM137" s="277"/>
      <c r="KRN137" s="277"/>
      <c r="KRO137" s="277"/>
      <c r="KRP137" s="277"/>
      <c r="KRQ137" s="277"/>
      <c r="KRR137" s="277"/>
      <c r="KRS137" s="277"/>
      <c r="KRT137" s="277"/>
      <c r="KRU137" s="277"/>
      <c r="KRV137" s="277"/>
      <c r="KRW137" s="277"/>
      <c r="KRX137" s="277"/>
      <c r="KRY137" s="277"/>
      <c r="KRZ137" s="277"/>
      <c r="KSA137" s="277"/>
      <c r="KSB137" s="277"/>
      <c r="KSC137" s="277"/>
      <c r="KSD137" s="277"/>
      <c r="KSE137" s="277"/>
      <c r="KSF137" s="277"/>
      <c r="KSG137" s="277"/>
      <c r="KSH137" s="277"/>
      <c r="KSI137" s="277"/>
      <c r="KSJ137" s="277"/>
      <c r="KSK137" s="277"/>
      <c r="KSL137" s="277"/>
      <c r="KSM137" s="277"/>
      <c r="KSN137" s="277"/>
      <c r="KSO137" s="277"/>
      <c r="KSP137" s="277"/>
      <c r="KSQ137" s="277"/>
      <c r="KSR137" s="277"/>
      <c r="KSS137" s="277"/>
      <c r="KST137" s="277"/>
      <c r="KSU137" s="277"/>
      <c r="KSV137" s="277"/>
      <c r="KSW137" s="277"/>
      <c r="KSX137" s="277"/>
      <c r="KSY137" s="277"/>
      <c r="KSZ137" s="277"/>
      <c r="KTA137" s="277"/>
      <c r="KTB137" s="277"/>
      <c r="KTC137" s="277"/>
      <c r="KTD137" s="277"/>
      <c r="KTE137" s="277"/>
      <c r="KTF137" s="277"/>
      <c r="KTG137" s="277"/>
      <c r="KTH137" s="277"/>
      <c r="KTI137" s="277"/>
      <c r="KTJ137" s="277"/>
      <c r="KTK137" s="277"/>
      <c r="KTL137" s="277"/>
      <c r="KTM137" s="277"/>
      <c r="KTN137" s="277"/>
      <c r="KTO137" s="277"/>
      <c r="KTP137" s="277"/>
      <c r="KTQ137" s="277"/>
      <c r="KTR137" s="277"/>
      <c r="KTS137" s="277"/>
      <c r="KTT137" s="277"/>
      <c r="KTU137" s="277"/>
      <c r="KTV137" s="277"/>
      <c r="KTW137" s="277"/>
      <c r="KTX137" s="277"/>
      <c r="KTY137" s="277"/>
      <c r="KTZ137" s="277"/>
      <c r="KUA137" s="277"/>
      <c r="KUB137" s="277"/>
      <c r="KUC137" s="277"/>
      <c r="KUD137" s="277"/>
      <c r="KUE137" s="277"/>
      <c r="KUF137" s="277"/>
      <c r="KUG137" s="277"/>
      <c r="KUH137" s="277"/>
      <c r="KUI137" s="277"/>
      <c r="KUJ137" s="277"/>
      <c r="KUK137" s="277"/>
      <c r="KUL137" s="277"/>
      <c r="KUM137" s="277"/>
      <c r="KUN137" s="277"/>
      <c r="KUO137" s="277"/>
      <c r="KUP137" s="277"/>
      <c r="KUQ137" s="277"/>
      <c r="KUR137" s="277"/>
      <c r="KUS137" s="277"/>
      <c r="KUT137" s="277"/>
      <c r="KUU137" s="277"/>
      <c r="KUV137" s="277"/>
      <c r="KUW137" s="277"/>
      <c r="KUX137" s="277"/>
      <c r="KUY137" s="277"/>
      <c r="KUZ137" s="277"/>
      <c r="KVA137" s="277"/>
      <c r="KVB137" s="277"/>
      <c r="KVC137" s="277"/>
      <c r="KVD137" s="277"/>
      <c r="KVE137" s="277"/>
      <c r="KVF137" s="277"/>
      <c r="KVG137" s="277"/>
      <c r="KVH137" s="277"/>
      <c r="KVI137" s="277"/>
      <c r="KVJ137" s="277"/>
      <c r="KVK137" s="277"/>
      <c r="KVL137" s="277"/>
      <c r="KVM137" s="277"/>
      <c r="KVN137" s="277"/>
      <c r="KVO137" s="277"/>
      <c r="KVP137" s="277"/>
      <c r="KVQ137" s="277"/>
      <c r="KVR137" s="277"/>
      <c r="KVS137" s="277"/>
      <c r="KVT137" s="277"/>
      <c r="KVU137" s="277"/>
      <c r="KVV137" s="277"/>
      <c r="KVW137" s="277"/>
      <c r="KVX137" s="277"/>
      <c r="KVY137" s="277"/>
      <c r="KVZ137" s="277"/>
      <c r="KWA137" s="277"/>
      <c r="KWB137" s="277"/>
      <c r="KWC137" s="277"/>
      <c r="KWD137" s="277"/>
      <c r="KWE137" s="277"/>
      <c r="KWF137" s="277"/>
      <c r="KWG137" s="277"/>
      <c r="KWH137" s="277"/>
      <c r="KWI137" s="277"/>
      <c r="KWJ137" s="277"/>
      <c r="KWK137" s="277"/>
      <c r="KWL137" s="277"/>
      <c r="KWM137" s="277"/>
      <c r="KWN137" s="277"/>
      <c r="KWO137" s="277"/>
      <c r="KWP137" s="277"/>
      <c r="KWQ137" s="277"/>
      <c r="KWR137" s="277"/>
      <c r="KWS137" s="277"/>
      <c r="KWT137" s="277"/>
      <c r="KWU137" s="277"/>
      <c r="KWV137" s="277"/>
      <c r="KWW137" s="277"/>
      <c r="KWX137" s="277"/>
      <c r="KWY137" s="277"/>
      <c r="KWZ137" s="277"/>
      <c r="KXA137" s="277"/>
      <c r="KXB137" s="277"/>
      <c r="KXC137" s="277"/>
      <c r="KXD137" s="277"/>
      <c r="KXE137" s="277"/>
      <c r="KXF137" s="277"/>
      <c r="KXG137" s="277"/>
      <c r="KXH137" s="277"/>
      <c r="KXI137" s="277"/>
      <c r="KXJ137" s="277"/>
      <c r="KXK137" s="277"/>
      <c r="KXL137" s="277"/>
      <c r="KXM137" s="277"/>
      <c r="KXN137" s="277"/>
      <c r="KXO137" s="277"/>
      <c r="KXP137" s="277"/>
      <c r="KXQ137" s="277"/>
      <c r="KXR137" s="277"/>
      <c r="KXS137" s="277"/>
      <c r="KXT137" s="277"/>
      <c r="KXU137" s="277"/>
      <c r="KXV137" s="277"/>
      <c r="KXW137" s="277"/>
      <c r="KXX137" s="277"/>
      <c r="KXY137" s="277"/>
      <c r="KXZ137" s="277"/>
      <c r="KYA137" s="277"/>
      <c r="KYB137" s="277"/>
      <c r="KYC137" s="277"/>
      <c r="KYD137" s="277"/>
      <c r="KYE137" s="277"/>
      <c r="KYF137" s="277"/>
      <c r="KYG137" s="277"/>
      <c r="KYH137" s="277"/>
      <c r="KYI137" s="277"/>
      <c r="KYJ137" s="277"/>
      <c r="KYK137" s="277"/>
      <c r="KYL137" s="277"/>
      <c r="KYM137" s="277"/>
      <c r="KYN137" s="277"/>
      <c r="KYO137" s="277"/>
      <c r="KYP137" s="277"/>
      <c r="KYQ137" s="277"/>
      <c r="KYR137" s="277"/>
      <c r="KYS137" s="277"/>
      <c r="KYT137" s="277"/>
      <c r="KYU137" s="277"/>
      <c r="KYV137" s="277"/>
      <c r="KYW137" s="277"/>
      <c r="KYX137" s="277"/>
      <c r="KYY137" s="277"/>
      <c r="KYZ137" s="277"/>
      <c r="KZA137" s="277"/>
      <c r="KZB137" s="277"/>
      <c r="KZC137" s="277"/>
      <c r="KZD137" s="277"/>
      <c r="KZE137" s="277"/>
      <c r="KZF137" s="277"/>
      <c r="KZG137" s="277"/>
      <c r="KZH137" s="277"/>
      <c r="KZI137" s="277"/>
      <c r="KZJ137" s="277"/>
      <c r="KZK137" s="277"/>
      <c r="KZL137" s="277"/>
      <c r="KZM137" s="277"/>
      <c r="KZN137" s="277"/>
      <c r="KZO137" s="277"/>
      <c r="KZP137" s="277"/>
      <c r="KZQ137" s="277"/>
      <c r="KZR137" s="277"/>
      <c r="KZS137" s="277"/>
      <c r="KZT137" s="277"/>
      <c r="KZU137" s="277"/>
      <c r="KZV137" s="277"/>
      <c r="KZW137" s="277"/>
      <c r="KZX137" s="277"/>
      <c r="KZY137" s="277"/>
      <c r="KZZ137" s="277"/>
      <c r="LAA137" s="277"/>
      <c r="LAB137" s="277"/>
      <c r="LAC137" s="277"/>
      <c r="LAD137" s="277"/>
      <c r="LAE137" s="277"/>
      <c r="LAF137" s="277"/>
      <c r="LAG137" s="277"/>
      <c r="LAH137" s="277"/>
      <c r="LAI137" s="277"/>
      <c r="LAJ137" s="277"/>
      <c r="LAK137" s="277"/>
      <c r="LAL137" s="277"/>
      <c r="LAM137" s="277"/>
      <c r="LAN137" s="277"/>
      <c r="LAO137" s="277"/>
      <c r="LAP137" s="277"/>
      <c r="LAQ137" s="277"/>
      <c r="LAR137" s="277"/>
      <c r="LAS137" s="277"/>
      <c r="LAT137" s="277"/>
      <c r="LAU137" s="277"/>
      <c r="LAV137" s="277"/>
      <c r="LAW137" s="277"/>
      <c r="LAX137" s="277"/>
      <c r="LAY137" s="277"/>
      <c r="LAZ137" s="277"/>
      <c r="LBA137" s="277"/>
      <c r="LBB137" s="277"/>
      <c r="LBC137" s="277"/>
      <c r="LBD137" s="277"/>
      <c r="LBE137" s="277"/>
      <c r="LBF137" s="277"/>
      <c r="LBG137" s="277"/>
      <c r="LBH137" s="277"/>
      <c r="LBI137" s="277"/>
      <c r="LBJ137" s="277"/>
      <c r="LBK137" s="277"/>
      <c r="LBL137" s="277"/>
      <c r="LBM137" s="277"/>
      <c r="LBN137" s="277"/>
      <c r="LBO137" s="277"/>
      <c r="LBP137" s="277"/>
      <c r="LBQ137" s="277"/>
      <c r="LBR137" s="277"/>
      <c r="LBS137" s="277"/>
      <c r="LBT137" s="277"/>
      <c r="LBU137" s="277"/>
      <c r="LBV137" s="277"/>
      <c r="LBW137" s="277"/>
      <c r="LBX137" s="277"/>
      <c r="LBY137" s="277"/>
      <c r="LBZ137" s="277"/>
      <c r="LCA137" s="277"/>
      <c r="LCB137" s="277"/>
      <c r="LCC137" s="277"/>
      <c r="LCD137" s="277"/>
      <c r="LCE137" s="277"/>
      <c r="LCF137" s="277"/>
      <c r="LCG137" s="277"/>
      <c r="LCH137" s="277"/>
      <c r="LCI137" s="277"/>
      <c r="LCJ137" s="277"/>
      <c r="LCK137" s="277"/>
      <c r="LCL137" s="277"/>
      <c r="LCM137" s="277"/>
      <c r="LCN137" s="277"/>
      <c r="LCO137" s="277"/>
      <c r="LCP137" s="277"/>
      <c r="LCQ137" s="277"/>
      <c r="LCR137" s="277"/>
      <c r="LCS137" s="277"/>
      <c r="LCT137" s="277"/>
      <c r="LCU137" s="277"/>
      <c r="LCV137" s="277"/>
      <c r="LCW137" s="277"/>
      <c r="LCX137" s="277"/>
      <c r="LCY137" s="277"/>
      <c r="LCZ137" s="277"/>
      <c r="LDA137" s="277"/>
      <c r="LDB137" s="277"/>
      <c r="LDC137" s="277"/>
      <c r="LDD137" s="277"/>
      <c r="LDE137" s="277"/>
      <c r="LDF137" s="277"/>
      <c r="LDG137" s="277"/>
      <c r="LDH137" s="277"/>
      <c r="LDI137" s="277"/>
      <c r="LDJ137" s="277"/>
      <c r="LDK137" s="277"/>
      <c r="LDL137" s="277"/>
      <c r="LDM137" s="277"/>
      <c r="LDN137" s="277"/>
      <c r="LDO137" s="277"/>
      <c r="LDP137" s="277"/>
      <c r="LDQ137" s="277"/>
      <c r="LDR137" s="277"/>
      <c r="LDS137" s="277"/>
      <c r="LDT137" s="277"/>
      <c r="LDU137" s="277"/>
      <c r="LDV137" s="277"/>
      <c r="LDW137" s="277"/>
      <c r="LDX137" s="277"/>
      <c r="LDY137" s="277"/>
      <c r="LDZ137" s="277"/>
      <c r="LEA137" s="277"/>
      <c r="LEB137" s="277"/>
      <c r="LEC137" s="277"/>
      <c r="LED137" s="277"/>
      <c r="LEE137" s="277"/>
      <c r="LEF137" s="277"/>
      <c r="LEG137" s="277"/>
      <c r="LEH137" s="277"/>
      <c r="LEI137" s="277"/>
      <c r="LEJ137" s="277"/>
      <c r="LEK137" s="277"/>
      <c r="LEL137" s="277"/>
      <c r="LEM137" s="277"/>
      <c r="LEN137" s="277"/>
      <c r="LEO137" s="277"/>
      <c r="LEP137" s="277"/>
      <c r="LEQ137" s="277"/>
      <c r="LER137" s="277"/>
      <c r="LES137" s="277"/>
      <c r="LET137" s="277"/>
      <c r="LEU137" s="277"/>
      <c r="LEV137" s="277"/>
      <c r="LEW137" s="277"/>
      <c r="LEX137" s="277"/>
      <c r="LEY137" s="277"/>
      <c r="LEZ137" s="277"/>
      <c r="LFA137" s="277"/>
      <c r="LFB137" s="277"/>
      <c r="LFC137" s="277"/>
      <c r="LFD137" s="277"/>
      <c r="LFE137" s="277"/>
      <c r="LFF137" s="277"/>
      <c r="LFG137" s="277"/>
      <c r="LFH137" s="277"/>
      <c r="LFI137" s="277"/>
      <c r="LFJ137" s="277"/>
      <c r="LFK137" s="277"/>
      <c r="LFL137" s="277"/>
      <c r="LFM137" s="277"/>
      <c r="LFN137" s="277"/>
      <c r="LFO137" s="277"/>
      <c r="LFP137" s="277"/>
      <c r="LFQ137" s="277"/>
      <c r="LFR137" s="277"/>
      <c r="LFS137" s="277"/>
      <c r="LFT137" s="277"/>
      <c r="LFU137" s="277"/>
      <c r="LFV137" s="277"/>
      <c r="LFW137" s="277"/>
      <c r="LFX137" s="277"/>
      <c r="LFY137" s="277"/>
      <c r="LFZ137" s="277"/>
      <c r="LGA137" s="277"/>
      <c r="LGB137" s="277"/>
      <c r="LGC137" s="277"/>
      <c r="LGD137" s="277"/>
      <c r="LGE137" s="277"/>
      <c r="LGF137" s="277"/>
      <c r="LGG137" s="277"/>
      <c r="LGH137" s="277"/>
      <c r="LGI137" s="277"/>
      <c r="LGJ137" s="277"/>
      <c r="LGK137" s="277"/>
      <c r="LGL137" s="277"/>
      <c r="LGM137" s="277"/>
      <c r="LGN137" s="277"/>
      <c r="LGO137" s="277"/>
      <c r="LGP137" s="277"/>
      <c r="LGQ137" s="277"/>
      <c r="LGR137" s="277"/>
      <c r="LGS137" s="277"/>
      <c r="LGT137" s="277"/>
      <c r="LGU137" s="277"/>
      <c r="LGV137" s="277"/>
      <c r="LGW137" s="277"/>
      <c r="LGX137" s="277"/>
      <c r="LGY137" s="277"/>
      <c r="LGZ137" s="277"/>
      <c r="LHA137" s="277"/>
      <c r="LHB137" s="277"/>
      <c r="LHC137" s="277"/>
      <c r="LHD137" s="277"/>
      <c r="LHE137" s="277"/>
      <c r="LHF137" s="277"/>
      <c r="LHG137" s="277"/>
      <c r="LHH137" s="277"/>
      <c r="LHI137" s="277"/>
      <c r="LHJ137" s="277"/>
      <c r="LHK137" s="277"/>
      <c r="LHL137" s="277"/>
      <c r="LHM137" s="277"/>
      <c r="LHN137" s="277"/>
      <c r="LHO137" s="277"/>
      <c r="LHP137" s="277"/>
      <c r="LHQ137" s="277"/>
      <c r="LHR137" s="277"/>
      <c r="LHS137" s="277"/>
      <c r="LHT137" s="277"/>
      <c r="LHU137" s="277"/>
      <c r="LHV137" s="277"/>
      <c r="LHW137" s="277"/>
      <c r="LHX137" s="277"/>
      <c r="LHY137" s="277"/>
      <c r="LHZ137" s="277"/>
      <c r="LIA137" s="277"/>
      <c r="LIB137" s="277"/>
      <c r="LIC137" s="277"/>
      <c r="LID137" s="277"/>
      <c r="LIE137" s="277"/>
      <c r="LIF137" s="277"/>
      <c r="LIG137" s="277"/>
      <c r="LIH137" s="277"/>
      <c r="LII137" s="277"/>
      <c r="LIJ137" s="277"/>
      <c r="LIK137" s="277"/>
      <c r="LIL137" s="277"/>
      <c r="LIM137" s="277"/>
      <c r="LIN137" s="277"/>
      <c r="LIO137" s="277"/>
      <c r="LIP137" s="277"/>
      <c r="LIQ137" s="277"/>
      <c r="LIR137" s="277"/>
      <c r="LIS137" s="277"/>
      <c r="LIT137" s="277"/>
      <c r="LIU137" s="277"/>
      <c r="LIV137" s="277"/>
      <c r="LIW137" s="277"/>
      <c r="LIX137" s="277"/>
      <c r="LIY137" s="277"/>
      <c r="LIZ137" s="277"/>
      <c r="LJA137" s="277"/>
      <c r="LJB137" s="277"/>
      <c r="LJC137" s="277"/>
      <c r="LJD137" s="277"/>
      <c r="LJE137" s="277"/>
      <c r="LJF137" s="277"/>
      <c r="LJG137" s="277"/>
      <c r="LJH137" s="277"/>
      <c r="LJI137" s="277"/>
      <c r="LJJ137" s="277"/>
      <c r="LJK137" s="277"/>
      <c r="LJL137" s="277"/>
      <c r="LJM137" s="277"/>
      <c r="LJN137" s="277"/>
      <c r="LJO137" s="277"/>
      <c r="LJP137" s="277"/>
      <c r="LJQ137" s="277"/>
      <c r="LJR137" s="277"/>
      <c r="LJS137" s="277"/>
      <c r="LJT137" s="277"/>
      <c r="LJU137" s="277"/>
      <c r="LJV137" s="277"/>
      <c r="LJW137" s="277"/>
      <c r="LJX137" s="277"/>
      <c r="LJY137" s="277"/>
      <c r="LJZ137" s="277"/>
      <c r="LKA137" s="277"/>
      <c r="LKB137" s="277"/>
      <c r="LKC137" s="277"/>
      <c r="LKD137" s="277"/>
      <c r="LKE137" s="277"/>
      <c r="LKF137" s="277"/>
      <c r="LKG137" s="277"/>
      <c r="LKH137" s="277"/>
      <c r="LKI137" s="277"/>
      <c r="LKJ137" s="277"/>
      <c r="LKK137" s="277"/>
      <c r="LKL137" s="277"/>
      <c r="LKM137" s="277"/>
      <c r="LKN137" s="277"/>
      <c r="LKO137" s="277"/>
      <c r="LKP137" s="277"/>
      <c r="LKQ137" s="277"/>
      <c r="LKR137" s="277"/>
      <c r="LKS137" s="277"/>
      <c r="LKT137" s="277"/>
      <c r="LKU137" s="277"/>
      <c r="LKV137" s="277"/>
      <c r="LKW137" s="277"/>
      <c r="LKX137" s="277"/>
      <c r="LKY137" s="277"/>
      <c r="LKZ137" s="277"/>
      <c r="LLA137" s="277"/>
      <c r="LLB137" s="277"/>
      <c r="LLC137" s="277"/>
      <c r="LLD137" s="277"/>
      <c r="LLE137" s="277"/>
      <c r="LLF137" s="277"/>
      <c r="LLG137" s="277"/>
      <c r="LLH137" s="277"/>
      <c r="LLI137" s="277"/>
      <c r="LLJ137" s="277"/>
      <c r="LLK137" s="277"/>
      <c r="LLL137" s="277"/>
      <c r="LLM137" s="277"/>
      <c r="LLN137" s="277"/>
      <c r="LLO137" s="277"/>
      <c r="LLP137" s="277"/>
      <c r="LLQ137" s="277"/>
      <c r="LLR137" s="277"/>
      <c r="LLS137" s="277"/>
      <c r="LLT137" s="277"/>
      <c r="LLU137" s="277"/>
      <c r="LLV137" s="277"/>
      <c r="LLW137" s="277"/>
      <c r="LLX137" s="277"/>
      <c r="LLY137" s="277"/>
      <c r="LLZ137" s="277"/>
      <c r="LMA137" s="277"/>
      <c r="LMB137" s="277"/>
      <c r="LMC137" s="277"/>
      <c r="LMD137" s="277"/>
      <c r="LME137" s="277"/>
      <c r="LMF137" s="277"/>
      <c r="LMG137" s="277"/>
      <c r="LMH137" s="277"/>
      <c r="LMI137" s="277"/>
      <c r="LMJ137" s="277"/>
      <c r="LMK137" s="277"/>
      <c r="LML137" s="277"/>
      <c r="LMM137" s="277"/>
      <c r="LMN137" s="277"/>
      <c r="LMO137" s="277"/>
      <c r="LMP137" s="277"/>
      <c r="LMQ137" s="277"/>
      <c r="LMR137" s="277"/>
      <c r="LMS137" s="277"/>
      <c r="LMT137" s="277"/>
      <c r="LMU137" s="277"/>
      <c r="LMV137" s="277"/>
      <c r="LMW137" s="277"/>
      <c r="LMX137" s="277"/>
      <c r="LMY137" s="277"/>
      <c r="LMZ137" s="277"/>
      <c r="LNA137" s="277"/>
      <c r="LNB137" s="277"/>
      <c r="LNC137" s="277"/>
      <c r="LND137" s="277"/>
      <c r="LNE137" s="277"/>
      <c r="LNF137" s="277"/>
      <c r="LNG137" s="277"/>
      <c r="LNH137" s="277"/>
      <c r="LNI137" s="277"/>
      <c r="LNJ137" s="277"/>
      <c r="LNK137" s="277"/>
      <c r="LNL137" s="277"/>
      <c r="LNM137" s="277"/>
      <c r="LNN137" s="277"/>
      <c r="LNO137" s="277"/>
      <c r="LNP137" s="277"/>
      <c r="LNQ137" s="277"/>
      <c r="LNR137" s="277"/>
      <c r="LNS137" s="277"/>
      <c r="LNT137" s="277"/>
      <c r="LNU137" s="277"/>
      <c r="LNV137" s="277"/>
      <c r="LNW137" s="277"/>
      <c r="LNX137" s="277"/>
      <c r="LNY137" s="277"/>
      <c r="LNZ137" s="277"/>
      <c r="LOA137" s="277"/>
      <c r="LOB137" s="277"/>
      <c r="LOC137" s="277"/>
      <c r="LOD137" s="277"/>
      <c r="LOE137" s="277"/>
      <c r="LOF137" s="277"/>
      <c r="LOG137" s="277"/>
      <c r="LOH137" s="277"/>
      <c r="LOI137" s="277"/>
      <c r="LOJ137" s="277"/>
      <c r="LOK137" s="277"/>
      <c r="LOL137" s="277"/>
      <c r="LOM137" s="277"/>
      <c r="LON137" s="277"/>
      <c r="LOO137" s="277"/>
      <c r="LOP137" s="277"/>
      <c r="LOQ137" s="277"/>
      <c r="LOR137" s="277"/>
      <c r="LOS137" s="277"/>
      <c r="LOT137" s="277"/>
      <c r="LOU137" s="277"/>
      <c r="LOV137" s="277"/>
      <c r="LOW137" s="277"/>
      <c r="LOX137" s="277"/>
      <c r="LOY137" s="277"/>
      <c r="LOZ137" s="277"/>
      <c r="LPA137" s="277"/>
      <c r="LPB137" s="277"/>
      <c r="LPC137" s="277"/>
      <c r="LPD137" s="277"/>
      <c r="LPE137" s="277"/>
      <c r="LPF137" s="277"/>
      <c r="LPG137" s="277"/>
      <c r="LPH137" s="277"/>
      <c r="LPI137" s="277"/>
      <c r="LPJ137" s="277"/>
      <c r="LPK137" s="277"/>
      <c r="LPL137" s="277"/>
      <c r="LPM137" s="277"/>
      <c r="LPN137" s="277"/>
      <c r="LPO137" s="277"/>
      <c r="LPP137" s="277"/>
      <c r="LPQ137" s="277"/>
      <c r="LPR137" s="277"/>
      <c r="LPS137" s="277"/>
      <c r="LPT137" s="277"/>
      <c r="LPU137" s="277"/>
      <c r="LPV137" s="277"/>
      <c r="LPW137" s="277"/>
      <c r="LPX137" s="277"/>
      <c r="LPY137" s="277"/>
      <c r="LPZ137" s="277"/>
      <c r="LQA137" s="277"/>
      <c r="LQB137" s="277"/>
      <c r="LQC137" s="277"/>
      <c r="LQD137" s="277"/>
      <c r="LQE137" s="277"/>
      <c r="LQF137" s="277"/>
      <c r="LQG137" s="277"/>
      <c r="LQH137" s="277"/>
      <c r="LQI137" s="277"/>
      <c r="LQJ137" s="277"/>
      <c r="LQK137" s="277"/>
      <c r="LQL137" s="277"/>
      <c r="LQM137" s="277"/>
      <c r="LQN137" s="277"/>
      <c r="LQO137" s="277"/>
      <c r="LQP137" s="277"/>
      <c r="LQQ137" s="277"/>
      <c r="LQR137" s="277"/>
      <c r="LQS137" s="277"/>
      <c r="LQT137" s="277"/>
      <c r="LQU137" s="277"/>
      <c r="LQV137" s="277"/>
      <c r="LQW137" s="277"/>
      <c r="LQX137" s="277"/>
      <c r="LQY137" s="277"/>
      <c r="LQZ137" s="277"/>
      <c r="LRA137" s="277"/>
      <c r="LRB137" s="277"/>
      <c r="LRC137" s="277"/>
      <c r="LRD137" s="277"/>
      <c r="LRE137" s="277"/>
      <c r="LRF137" s="277"/>
      <c r="LRG137" s="277"/>
      <c r="LRH137" s="277"/>
      <c r="LRI137" s="277"/>
      <c r="LRJ137" s="277"/>
      <c r="LRK137" s="277"/>
      <c r="LRL137" s="277"/>
      <c r="LRM137" s="277"/>
      <c r="LRN137" s="277"/>
      <c r="LRO137" s="277"/>
      <c r="LRP137" s="277"/>
      <c r="LRQ137" s="277"/>
      <c r="LRR137" s="277"/>
      <c r="LRS137" s="277"/>
      <c r="LRT137" s="277"/>
      <c r="LRU137" s="277"/>
      <c r="LRV137" s="277"/>
      <c r="LRW137" s="277"/>
      <c r="LRX137" s="277"/>
      <c r="LRY137" s="277"/>
      <c r="LRZ137" s="277"/>
      <c r="LSA137" s="277"/>
      <c r="LSB137" s="277"/>
      <c r="LSC137" s="277"/>
      <c r="LSD137" s="277"/>
      <c r="LSE137" s="277"/>
      <c r="LSF137" s="277"/>
      <c r="LSG137" s="277"/>
      <c r="LSH137" s="277"/>
      <c r="LSI137" s="277"/>
      <c r="LSJ137" s="277"/>
      <c r="LSK137" s="277"/>
      <c r="LSL137" s="277"/>
      <c r="LSM137" s="277"/>
      <c r="LSN137" s="277"/>
      <c r="LSO137" s="277"/>
      <c r="LSP137" s="277"/>
      <c r="LSQ137" s="277"/>
      <c r="LSR137" s="277"/>
      <c r="LSS137" s="277"/>
      <c r="LST137" s="277"/>
      <c r="LSU137" s="277"/>
      <c r="LSV137" s="277"/>
      <c r="LSW137" s="277"/>
      <c r="LSX137" s="277"/>
      <c r="LSY137" s="277"/>
      <c r="LSZ137" s="277"/>
      <c r="LTA137" s="277"/>
      <c r="LTB137" s="277"/>
      <c r="LTC137" s="277"/>
      <c r="LTD137" s="277"/>
      <c r="LTE137" s="277"/>
      <c r="LTF137" s="277"/>
      <c r="LTG137" s="277"/>
      <c r="LTH137" s="277"/>
      <c r="LTI137" s="277"/>
      <c r="LTJ137" s="277"/>
      <c r="LTK137" s="277"/>
      <c r="LTL137" s="277"/>
      <c r="LTM137" s="277"/>
      <c r="LTN137" s="277"/>
      <c r="LTO137" s="277"/>
      <c r="LTP137" s="277"/>
      <c r="LTQ137" s="277"/>
      <c r="LTR137" s="277"/>
      <c r="LTS137" s="277"/>
      <c r="LTT137" s="277"/>
      <c r="LTU137" s="277"/>
      <c r="LTV137" s="277"/>
      <c r="LTW137" s="277"/>
      <c r="LTX137" s="277"/>
      <c r="LTY137" s="277"/>
      <c r="LTZ137" s="277"/>
      <c r="LUA137" s="277"/>
      <c r="LUB137" s="277"/>
      <c r="LUC137" s="277"/>
      <c r="LUD137" s="277"/>
      <c r="LUE137" s="277"/>
      <c r="LUF137" s="277"/>
      <c r="LUG137" s="277"/>
      <c r="LUH137" s="277"/>
      <c r="LUI137" s="277"/>
      <c r="LUJ137" s="277"/>
      <c r="LUK137" s="277"/>
      <c r="LUL137" s="277"/>
      <c r="LUM137" s="277"/>
      <c r="LUN137" s="277"/>
      <c r="LUO137" s="277"/>
      <c r="LUP137" s="277"/>
      <c r="LUQ137" s="277"/>
      <c r="LUR137" s="277"/>
      <c r="LUS137" s="277"/>
      <c r="LUT137" s="277"/>
      <c r="LUU137" s="277"/>
      <c r="LUV137" s="277"/>
      <c r="LUW137" s="277"/>
      <c r="LUX137" s="277"/>
      <c r="LUY137" s="277"/>
      <c r="LUZ137" s="277"/>
      <c r="LVA137" s="277"/>
      <c r="LVB137" s="277"/>
      <c r="LVC137" s="277"/>
      <c r="LVD137" s="277"/>
      <c r="LVE137" s="277"/>
      <c r="LVF137" s="277"/>
      <c r="LVG137" s="277"/>
      <c r="LVH137" s="277"/>
      <c r="LVI137" s="277"/>
      <c r="LVJ137" s="277"/>
      <c r="LVK137" s="277"/>
      <c r="LVL137" s="277"/>
      <c r="LVM137" s="277"/>
      <c r="LVN137" s="277"/>
      <c r="LVO137" s="277"/>
      <c r="LVP137" s="277"/>
      <c r="LVQ137" s="277"/>
      <c r="LVR137" s="277"/>
      <c r="LVS137" s="277"/>
      <c r="LVT137" s="277"/>
      <c r="LVU137" s="277"/>
      <c r="LVV137" s="277"/>
      <c r="LVW137" s="277"/>
      <c r="LVX137" s="277"/>
      <c r="LVY137" s="277"/>
      <c r="LVZ137" s="277"/>
      <c r="LWA137" s="277"/>
      <c r="LWB137" s="277"/>
      <c r="LWC137" s="277"/>
      <c r="LWD137" s="277"/>
      <c r="LWE137" s="277"/>
      <c r="LWF137" s="277"/>
      <c r="LWG137" s="277"/>
      <c r="LWH137" s="277"/>
      <c r="LWI137" s="277"/>
      <c r="LWJ137" s="277"/>
      <c r="LWK137" s="277"/>
      <c r="LWL137" s="277"/>
      <c r="LWM137" s="277"/>
      <c r="LWN137" s="277"/>
      <c r="LWO137" s="277"/>
      <c r="LWP137" s="277"/>
      <c r="LWQ137" s="277"/>
      <c r="LWR137" s="277"/>
      <c r="LWS137" s="277"/>
      <c r="LWT137" s="277"/>
      <c r="LWU137" s="277"/>
      <c r="LWV137" s="277"/>
      <c r="LWW137" s="277"/>
      <c r="LWX137" s="277"/>
      <c r="LWY137" s="277"/>
      <c r="LWZ137" s="277"/>
      <c r="LXA137" s="277"/>
      <c r="LXB137" s="277"/>
      <c r="LXC137" s="277"/>
      <c r="LXD137" s="277"/>
      <c r="LXE137" s="277"/>
      <c r="LXF137" s="277"/>
      <c r="LXG137" s="277"/>
      <c r="LXH137" s="277"/>
      <c r="LXI137" s="277"/>
      <c r="LXJ137" s="277"/>
      <c r="LXK137" s="277"/>
      <c r="LXL137" s="277"/>
      <c r="LXM137" s="277"/>
      <c r="LXN137" s="277"/>
      <c r="LXO137" s="277"/>
      <c r="LXP137" s="277"/>
      <c r="LXQ137" s="277"/>
      <c r="LXR137" s="277"/>
      <c r="LXS137" s="277"/>
      <c r="LXT137" s="277"/>
      <c r="LXU137" s="277"/>
      <c r="LXV137" s="277"/>
      <c r="LXW137" s="277"/>
      <c r="LXX137" s="277"/>
      <c r="LXY137" s="277"/>
      <c r="LXZ137" s="277"/>
      <c r="LYA137" s="277"/>
      <c r="LYB137" s="277"/>
      <c r="LYC137" s="277"/>
      <c r="LYD137" s="277"/>
      <c r="LYE137" s="277"/>
      <c r="LYF137" s="277"/>
      <c r="LYG137" s="277"/>
      <c r="LYH137" s="277"/>
      <c r="LYI137" s="277"/>
      <c r="LYJ137" s="277"/>
      <c r="LYK137" s="277"/>
      <c r="LYL137" s="277"/>
      <c r="LYM137" s="277"/>
      <c r="LYN137" s="277"/>
      <c r="LYO137" s="277"/>
      <c r="LYP137" s="277"/>
      <c r="LYQ137" s="277"/>
      <c r="LYR137" s="277"/>
      <c r="LYS137" s="277"/>
      <c r="LYT137" s="277"/>
      <c r="LYU137" s="277"/>
      <c r="LYV137" s="277"/>
      <c r="LYW137" s="277"/>
      <c r="LYX137" s="277"/>
      <c r="LYY137" s="277"/>
      <c r="LYZ137" s="277"/>
      <c r="LZA137" s="277"/>
      <c r="LZB137" s="277"/>
      <c r="LZC137" s="277"/>
      <c r="LZD137" s="277"/>
      <c r="LZE137" s="277"/>
      <c r="LZF137" s="277"/>
      <c r="LZG137" s="277"/>
      <c r="LZH137" s="277"/>
      <c r="LZI137" s="277"/>
      <c r="LZJ137" s="277"/>
      <c r="LZK137" s="277"/>
      <c r="LZL137" s="277"/>
      <c r="LZM137" s="277"/>
      <c r="LZN137" s="277"/>
      <c r="LZO137" s="277"/>
      <c r="LZP137" s="277"/>
      <c r="LZQ137" s="277"/>
      <c r="LZR137" s="277"/>
      <c r="LZS137" s="277"/>
      <c r="LZT137" s="277"/>
      <c r="LZU137" s="277"/>
      <c r="LZV137" s="277"/>
      <c r="LZW137" s="277"/>
      <c r="LZX137" s="277"/>
      <c r="LZY137" s="277"/>
      <c r="LZZ137" s="277"/>
      <c r="MAA137" s="277"/>
      <c r="MAB137" s="277"/>
      <c r="MAC137" s="277"/>
      <c r="MAD137" s="277"/>
      <c r="MAE137" s="277"/>
      <c r="MAF137" s="277"/>
      <c r="MAG137" s="277"/>
      <c r="MAH137" s="277"/>
      <c r="MAI137" s="277"/>
      <c r="MAJ137" s="277"/>
      <c r="MAK137" s="277"/>
      <c r="MAL137" s="277"/>
      <c r="MAM137" s="277"/>
      <c r="MAN137" s="277"/>
      <c r="MAO137" s="277"/>
      <c r="MAP137" s="277"/>
      <c r="MAQ137" s="277"/>
      <c r="MAR137" s="277"/>
      <c r="MAS137" s="277"/>
      <c r="MAT137" s="277"/>
      <c r="MAU137" s="277"/>
      <c r="MAV137" s="277"/>
      <c r="MAW137" s="277"/>
      <c r="MAX137" s="277"/>
      <c r="MAY137" s="277"/>
      <c r="MAZ137" s="277"/>
      <c r="MBA137" s="277"/>
      <c r="MBB137" s="277"/>
      <c r="MBC137" s="277"/>
      <c r="MBD137" s="277"/>
      <c r="MBE137" s="277"/>
      <c r="MBF137" s="277"/>
      <c r="MBG137" s="277"/>
      <c r="MBH137" s="277"/>
      <c r="MBI137" s="277"/>
      <c r="MBJ137" s="277"/>
      <c r="MBK137" s="277"/>
      <c r="MBL137" s="277"/>
      <c r="MBM137" s="277"/>
      <c r="MBN137" s="277"/>
      <c r="MBO137" s="277"/>
      <c r="MBP137" s="277"/>
      <c r="MBQ137" s="277"/>
      <c r="MBR137" s="277"/>
      <c r="MBS137" s="277"/>
      <c r="MBT137" s="277"/>
      <c r="MBU137" s="277"/>
      <c r="MBV137" s="277"/>
      <c r="MBW137" s="277"/>
      <c r="MBX137" s="277"/>
      <c r="MBY137" s="277"/>
      <c r="MBZ137" s="277"/>
      <c r="MCA137" s="277"/>
      <c r="MCB137" s="277"/>
      <c r="MCC137" s="277"/>
      <c r="MCD137" s="277"/>
      <c r="MCE137" s="277"/>
      <c r="MCF137" s="277"/>
      <c r="MCG137" s="277"/>
      <c r="MCH137" s="277"/>
      <c r="MCI137" s="277"/>
      <c r="MCJ137" s="277"/>
      <c r="MCK137" s="277"/>
      <c r="MCL137" s="277"/>
      <c r="MCM137" s="277"/>
      <c r="MCN137" s="277"/>
      <c r="MCO137" s="277"/>
      <c r="MCP137" s="277"/>
      <c r="MCQ137" s="277"/>
      <c r="MCR137" s="277"/>
      <c r="MCS137" s="277"/>
      <c r="MCT137" s="277"/>
      <c r="MCU137" s="277"/>
      <c r="MCV137" s="277"/>
      <c r="MCW137" s="277"/>
      <c r="MCX137" s="277"/>
      <c r="MCY137" s="277"/>
      <c r="MCZ137" s="277"/>
      <c r="MDA137" s="277"/>
      <c r="MDB137" s="277"/>
      <c r="MDC137" s="277"/>
      <c r="MDD137" s="277"/>
      <c r="MDE137" s="277"/>
      <c r="MDF137" s="277"/>
      <c r="MDG137" s="277"/>
      <c r="MDH137" s="277"/>
      <c r="MDI137" s="277"/>
      <c r="MDJ137" s="277"/>
      <c r="MDK137" s="277"/>
      <c r="MDL137" s="277"/>
      <c r="MDM137" s="277"/>
      <c r="MDN137" s="277"/>
      <c r="MDO137" s="277"/>
      <c r="MDP137" s="277"/>
      <c r="MDQ137" s="277"/>
      <c r="MDR137" s="277"/>
      <c r="MDS137" s="277"/>
      <c r="MDT137" s="277"/>
      <c r="MDU137" s="277"/>
      <c r="MDV137" s="277"/>
      <c r="MDW137" s="277"/>
      <c r="MDX137" s="277"/>
      <c r="MDY137" s="277"/>
      <c r="MDZ137" s="277"/>
      <c r="MEA137" s="277"/>
      <c r="MEB137" s="277"/>
      <c r="MEC137" s="277"/>
      <c r="MED137" s="277"/>
      <c r="MEE137" s="277"/>
      <c r="MEF137" s="277"/>
      <c r="MEG137" s="277"/>
      <c r="MEH137" s="277"/>
      <c r="MEI137" s="277"/>
      <c r="MEJ137" s="277"/>
      <c r="MEK137" s="277"/>
      <c r="MEL137" s="277"/>
      <c r="MEM137" s="277"/>
      <c r="MEN137" s="277"/>
      <c r="MEO137" s="277"/>
      <c r="MEP137" s="277"/>
      <c r="MEQ137" s="277"/>
      <c r="MER137" s="277"/>
      <c r="MES137" s="277"/>
      <c r="MET137" s="277"/>
      <c r="MEU137" s="277"/>
      <c r="MEV137" s="277"/>
      <c r="MEW137" s="277"/>
      <c r="MEX137" s="277"/>
      <c r="MEY137" s="277"/>
      <c r="MEZ137" s="277"/>
      <c r="MFA137" s="277"/>
      <c r="MFB137" s="277"/>
      <c r="MFC137" s="277"/>
      <c r="MFD137" s="277"/>
      <c r="MFE137" s="277"/>
      <c r="MFF137" s="277"/>
      <c r="MFG137" s="277"/>
      <c r="MFH137" s="277"/>
      <c r="MFI137" s="277"/>
      <c r="MFJ137" s="277"/>
      <c r="MFK137" s="277"/>
      <c r="MFL137" s="277"/>
      <c r="MFM137" s="277"/>
      <c r="MFN137" s="277"/>
      <c r="MFO137" s="277"/>
      <c r="MFP137" s="277"/>
      <c r="MFQ137" s="277"/>
      <c r="MFR137" s="277"/>
      <c r="MFS137" s="277"/>
      <c r="MFT137" s="277"/>
      <c r="MFU137" s="277"/>
      <c r="MFV137" s="277"/>
      <c r="MFW137" s="277"/>
      <c r="MFX137" s="277"/>
      <c r="MFY137" s="277"/>
      <c r="MFZ137" s="277"/>
      <c r="MGA137" s="277"/>
      <c r="MGB137" s="277"/>
      <c r="MGC137" s="277"/>
      <c r="MGD137" s="277"/>
      <c r="MGE137" s="277"/>
      <c r="MGF137" s="277"/>
      <c r="MGG137" s="277"/>
      <c r="MGH137" s="277"/>
      <c r="MGI137" s="277"/>
      <c r="MGJ137" s="277"/>
      <c r="MGK137" s="277"/>
      <c r="MGL137" s="277"/>
      <c r="MGM137" s="277"/>
      <c r="MGN137" s="277"/>
      <c r="MGO137" s="277"/>
      <c r="MGP137" s="277"/>
      <c r="MGQ137" s="277"/>
      <c r="MGR137" s="277"/>
      <c r="MGS137" s="277"/>
      <c r="MGT137" s="277"/>
      <c r="MGU137" s="277"/>
      <c r="MGV137" s="277"/>
      <c r="MGW137" s="277"/>
      <c r="MGX137" s="277"/>
      <c r="MGY137" s="277"/>
      <c r="MGZ137" s="277"/>
      <c r="MHA137" s="277"/>
      <c r="MHB137" s="277"/>
      <c r="MHC137" s="277"/>
      <c r="MHD137" s="277"/>
      <c r="MHE137" s="277"/>
      <c r="MHF137" s="277"/>
      <c r="MHG137" s="277"/>
      <c r="MHH137" s="277"/>
      <c r="MHI137" s="277"/>
      <c r="MHJ137" s="277"/>
      <c r="MHK137" s="277"/>
      <c r="MHL137" s="277"/>
      <c r="MHM137" s="277"/>
      <c r="MHN137" s="277"/>
      <c r="MHO137" s="277"/>
      <c r="MHP137" s="277"/>
      <c r="MHQ137" s="277"/>
      <c r="MHR137" s="277"/>
      <c r="MHS137" s="277"/>
      <c r="MHT137" s="277"/>
      <c r="MHU137" s="277"/>
      <c r="MHV137" s="277"/>
      <c r="MHW137" s="277"/>
      <c r="MHX137" s="277"/>
      <c r="MHY137" s="277"/>
      <c r="MHZ137" s="277"/>
      <c r="MIA137" s="277"/>
      <c r="MIB137" s="277"/>
      <c r="MIC137" s="277"/>
      <c r="MID137" s="277"/>
      <c r="MIE137" s="277"/>
      <c r="MIF137" s="277"/>
      <c r="MIG137" s="277"/>
      <c r="MIH137" s="277"/>
      <c r="MII137" s="277"/>
      <c r="MIJ137" s="277"/>
      <c r="MIK137" s="277"/>
      <c r="MIL137" s="277"/>
      <c r="MIM137" s="277"/>
      <c r="MIN137" s="277"/>
      <c r="MIO137" s="277"/>
      <c r="MIP137" s="277"/>
      <c r="MIQ137" s="277"/>
      <c r="MIR137" s="277"/>
      <c r="MIS137" s="277"/>
      <c r="MIT137" s="277"/>
      <c r="MIU137" s="277"/>
      <c r="MIV137" s="277"/>
      <c r="MIW137" s="277"/>
      <c r="MIX137" s="277"/>
      <c r="MIY137" s="277"/>
      <c r="MIZ137" s="277"/>
      <c r="MJA137" s="277"/>
      <c r="MJB137" s="277"/>
      <c r="MJC137" s="277"/>
      <c r="MJD137" s="277"/>
      <c r="MJE137" s="277"/>
      <c r="MJF137" s="277"/>
      <c r="MJG137" s="277"/>
      <c r="MJH137" s="277"/>
      <c r="MJI137" s="277"/>
      <c r="MJJ137" s="277"/>
      <c r="MJK137" s="277"/>
      <c r="MJL137" s="277"/>
      <c r="MJM137" s="277"/>
      <c r="MJN137" s="277"/>
      <c r="MJO137" s="277"/>
      <c r="MJP137" s="277"/>
      <c r="MJQ137" s="277"/>
      <c r="MJR137" s="277"/>
      <c r="MJS137" s="277"/>
      <c r="MJT137" s="277"/>
      <c r="MJU137" s="277"/>
      <c r="MJV137" s="277"/>
      <c r="MJW137" s="277"/>
      <c r="MJX137" s="277"/>
      <c r="MJY137" s="277"/>
      <c r="MJZ137" s="277"/>
      <c r="MKA137" s="277"/>
      <c r="MKB137" s="277"/>
      <c r="MKC137" s="277"/>
      <c r="MKD137" s="277"/>
      <c r="MKE137" s="277"/>
      <c r="MKF137" s="277"/>
      <c r="MKG137" s="277"/>
      <c r="MKH137" s="277"/>
      <c r="MKI137" s="277"/>
      <c r="MKJ137" s="277"/>
      <c r="MKK137" s="277"/>
      <c r="MKL137" s="277"/>
      <c r="MKM137" s="277"/>
      <c r="MKN137" s="277"/>
      <c r="MKO137" s="277"/>
      <c r="MKP137" s="277"/>
      <c r="MKQ137" s="277"/>
      <c r="MKR137" s="277"/>
      <c r="MKS137" s="277"/>
      <c r="MKT137" s="277"/>
      <c r="MKU137" s="277"/>
      <c r="MKV137" s="277"/>
      <c r="MKW137" s="277"/>
      <c r="MKX137" s="277"/>
      <c r="MKY137" s="277"/>
      <c r="MKZ137" s="277"/>
      <c r="MLA137" s="277"/>
      <c r="MLB137" s="277"/>
      <c r="MLC137" s="277"/>
      <c r="MLD137" s="277"/>
      <c r="MLE137" s="277"/>
      <c r="MLF137" s="277"/>
      <c r="MLG137" s="277"/>
      <c r="MLH137" s="277"/>
      <c r="MLI137" s="277"/>
      <c r="MLJ137" s="277"/>
      <c r="MLK137" s="277"/>
      <c r="MLL137" s="277"/>
      <c r="MLM137" s="277"/>
      <c r="MLN137" s="277"/>
      <c r="MLO137" s="277"/>
      <c r="MLP137" s="277"/>
      <c r="MLQ137" s="277"/>
      <c r="MLR137" s="277"/>
      <c r="MLS137" s="277"/>
      <c r="MLT137" s="277"/>
      <c r="MLU137" s="277"/>
      <c r="MLV137" s="277"/>
      <c r="MLW137" s="277"/>
      <c r="MLX137" s="277"/>
      <c r="MLY137" s="277"/>
      <c r="MLZ137" s="277"/>
      <c r="MMA137" s="277"/>
      <c r="MMB137" s="277"/>
      <c r="MMC137" s="277"/>
      <c r="MMD137" s="277"/>
      <c r="MME137" s="277"/>
      <c r="MMF137" s="277"/>
      <c r="MMG137" s="277"/>
      <c r="MMH137" s="277"/>
      <c r="MMI137" s="277"/>
      <c r="MMJ137" s="277"/>
      <c r="MMK137" s="277"/>
      <c r="MML137" s="277"/>
      <c r="MMM137" s="277"/>
      <c r="MMN137" s="277"/>
      <c r="MMO137" s="277"/>
      <c r="MMP137" s="277"/>
      <c r="MMQ137" s="277"/>
      <c r="MMR137" s="277"/>
      <c r="MMS137" s="277"/>
      <c r="MMT137" s="277"/>
      <c r="MMU137" s="277"/>
      <c r="MMV137" s="277"/>
      <c r="MMW137" s="277"/>
      <c r="MMX137" s="277"/>
      <c r="MMY137" s="277"/>
      <c r="MMZ137" s="277"/>
      <c r="MNA137" s="277"/>
      <c r="MNB137" s="277"/>
      <c r="MNC137" s="277"/>
      <c r="MND137" s="277"/>
      <c r="MNE137" s="277"/>
      <c r="MNF137" s="277"/>
      <c r="MNG137" s="277"/>
      <c r="MNH137" s="277"/>
      <c r="MNI137" s="277"/>
      <c r="MNJ137" s="277"/>
      <c r="MNK137" s="277"/>
      <c r="MNL137" s="277"/>
      <c r="MNM137" s="277"/>
      <c r="MNN137" s="277"/>
      <c r="MNO137" s="277"/>
      <c r="MNP137" s="277"/>
      <c r="MNQ137" s="277"/>
      <c r="MNR137" s="277"/>
      <c r="MNS137" s="277"/>
      <c r="MNT137" s="277"/>
      <c r="MNU137" s="277"/>
      <c r="MNV137" s="277"/>
      <c r="MNW137" s="277"/>
      <c r="MNX137" s="277"/>
      <c r="MNY137" s="277"/>
      <c r="MNZ137" s="277"/>
      <c r="MOA137" s="277"/>
      <c r="MOB137" s="277"/>
      <c r="MOC137" s="277"/>
      <c r="MOD137" s="277"/>
      <c r="MOE137" s="277"/>
      <c r="MOF137" s="277"/>
      <c r="MOG137" s="277"/>
      <c r="MOH137" s="277"/>
      <c r="MOI137" s="277"/>
      <c r="MOJ137" s="277"/>
      <c r="MOK137" s="277"/>
      <c r="MOL137" s="277"/>
      <c r="MOM137" s="277"/>
      <c r="MON137" s="277"/>
      <c r="MOO137" s="277"/>
      <c r="MOP137" s="277"/>
      <c r="MOQ137" s="277"/>
      <c r="MOR137" s="277"/>
      <c r="MOS137" s="277"/>
      <c r="MOT137" s="277"/>
      <c r="MOU137" s="277"/>
      <c r="MOV137" s="277"/>
      <c r="MOW137" s="277"/>
      <c r="MOX137" s="277"/>
      <c r="MOY137" s="277"/>
      <c r="MOZ137" s="277"/>
      <c r="MPA137" s="277"/>
      <c r="MPB137" s="277"/>
      <c r="MPC137" s="277"/>
      <c r="MPD137" s="277"/>
      <c r="MPE137" s="277"/>
      <c r="MPF137" s="277"/>
      <c r="MPG137" s="277"/>
      <c r="MPH137" s="277"/>
      <c r="MPI137" s="277"/>
      <c r="MPJ137" s="277"/>
      <c r="MPK137" s="277"/>
      <c r="MPL137" s="277"/>
      <c r="MPM137" s="277"/>
      <c r="MPN137" s="277"/>
      <c r="MPO137" s="277"/>
      <c r="MPP137" s="277"/>
      <c r="MPQ137" s="277"/>
      <c r="MPR137" s="277"/>
      <c r="MPS137" s="277"/>
      <c r="MPT137" s="277"/>
      <c r="MPU137" s="277"/>
      <c r="MPV137" s="277"/>
      <c r="MPW137" s="277"/>
      <c r="MPX137" s="277"/>
      <c r="MPY137" s="277"/>
      <c r="MPZ137" s="277"/>
      <c r="MQA137" s="277"/>
      <c r="MQB137" s="277"/>
      <c r="MQC137" s="277"/>
      <c r="MQD137" s="277"/>
      <c r="MQE137" s="277"/>
      <c r="MQF137" s="277"/>
      <c r="MQG137" s="277"/>
      <c r="MQH137" s="277"/>
      <c r="MQI137" s="277"/>
      <c r="MQJ137" s="277"/>
      <c r="MQK137" s="277"/>
      <c r="MQL137" s="277"/>
      <c r="MQM137" s="277"/>
      <c r="MQN137" s="277"/>
      <c r="MQO137" s="277"/>
      <c r="MQP137" s="277"/>
      <c r="MQQ137" s="277"/>
      <c r="MQR137" s="277"/>
      <c r="MQS137" s="277"/>
      <c r="MQT137" s="277"/>
      <c r="MQU137" s="277"/>
      <c r="MQV137" s="277"/>
      <c r="MQW137" s="277"/>
      <c r="MQX137" s="277"/>
      <c r="MQY137" s="277"/>
      <c r="MQZ137" s="277"/>
      <c r="MRA137" s="277"/>
      <c r="MRB137" s="277"/>
      <c r="MRC137" s="277"/>
      <c r="MRD137" s="277"/>
      <c r="MRE137" s="277"/>
      <c r="MRF137" s="277"/>
      <c r="MRG137" s="277"/>
      <c r="MRH137" s="277"/>
      <c r="MRI137" s="277"/>
      <c r="MRJ137" s="277"/>
      <c r="MRK137" s="277"/>
      <c r="MRL137" s="277"/>
      <c r="MRM137" s="277"/>
      <c r="MRN137" s="277"/>
      <c r="MRO137" s="277"/>
      <c r="MRP137" s="277"/>
      <c r="MRQ137" s="277"/>
      <c r="MRR137" s="277"/>
      <c r="MRS137" s="277"/>
      <c r="MRT137" s="277"/>
      <c r="MRU137" s="277"/>
      <c r="MRV137" s="277"/>
      <c r="MRW137" s="277"/>
      <c r="MRX137" s="277"/>
      <c r="MRY137" s="277"/>
      <c r="MRZ137" s="277"/>
      <c r="MSA137" s="277"/>
      <c r="MSB137" s="277"/>
      <c r="MSC137" s="277"/>
      <c r="MSD137" s="277"/>
      <c r="MSE137" s="277"/>
      <c r="MSF137" s="277"/>
      <c r="MSG137" s="277"/>
      <c r="MSH137" s="277"/>
      <c r="MSI137" s="277"/>
      <c r="MSJ137" s="277"/>
      <c r="MSK137" s="277"/>
      <c r="MSL137" s="277"/>
      <c r="MSM137" s="277"/>
      <c r="MSN137" s="277"/>
      <c r="MSO137" s="277"/>
      <c r="MSP137" s="277"/>
      <c r="MSQ137" s="277"/>
      <c r="MSR137" s="277"/>
      <c r="MSS137" s="277"/>
      <c r="MST137" s="277"/>
      <c r="MSU137" s="277"/>
      <c r="MSV137" s="277"/>
      <c r="MSW137" s="277"/>
      <c r="MSX137" s="277"/>
      <c r="MSY137" s="277"/>
      <c r="MSZ137" s="277"/>
      <c r="MTA137" s="277"/>
      <c r="MTB137" s="277"/>
      <c r="MTC137" s="277"/>
      <c r="MTD137" s="277"/>
      <c r="MTE137" s="277"/>
      <c r="MTF137" s="277"/>
      <c r="MTG137" s="277"/>
      <c r="MTH137" s="277"/>
      <c r="MTI137" s="277"/>
      <c r="MTJ137" s="277"/>
      <c r="MTK137" s="277"/>
      <c r="MTL137" s="277"/>
      <c r="MTM137" s="277"/>
      <c r="MTN137" s="277"/>
      <c r="MTO137" s="277"/>
      <c r="MTP137" s="277"/>
      <c r="MTQ137" s="277"/>
      <c r="MTR137" s="277"/>
      <c r="MTS137" s="277"/>
      <c r="MTT137" s="277"/>
      <c r="MTU137" s="277"/>
      <c r="MTV137" s="277"/>
      <c r="MTW137" s="277"/>
      <c r="MTX137" s="277"/>
      <c r="MTY137" s="277"/>
      <c r="MTZ137" s="277"/>
      <c r="MUA137" s="277"/>
      <c r="MUB137" s="277"/>
      <c r="MUC137" s="277"/>
      <c r="MUD137" s="277"/>
      <c r="MUE137" s="277"/>
      <c r="MUF137" s="277"/>
      <c r="MUG137" s="277"/>
      <c r="MUH137" s="277"/>
      <c r="MUI137" s="277"/>
      <c r="MUJ137" s="277"/>
      <c r="MUK137" s="277"/>
      <c r="MUL137" s="277"/>
      <c r="MUM137" s="277"/>
      <c r="MUN137" s="277"/>
      <c r="MUO137" s="277"/>
      <c r="MUP137" s="277"/>
      <c r="MUQ137" s="277"/>
      <c r="MUR137" s="277"/>
      <c r="MUS137" s="277"/>
      <c r="MUT137" s="277"/>
      <c r="MUU137" s="277"/>
      <c r="MUV137" s="277"/>
      <c r="MUW137" s="277"/>
      <c r="MUX137" s="277"/>
      <c r="MUY137" s="277"/>
      <c r="MUZ137" s="277"/>
      <c r="MVA137" s="277"/>
      <c r="MVB137" s="277"/>
      <c r="MVC137" s="277"/>
      <c r="MVD137" s="277"/>
      <c r="MVE137" s="277"/>
      <c r="MVF137" s="277"/>
      <c r="MVG137" s="277"/>
      <c r="MVH137" s="277"/>
      <c r="MVI137" s="277"/>
      <c r="MVJ137" s="277"/>
      <c r="MVK137" s="277"/>
      <c r="MVL137" s="277"/>
      <c r="MVM137" s="277"/>
      <c r="MVN137" s="277"/>
      <c r="MVO137" s="277"/>
      <c r="MVP137" s="277"/>
      <c r="MVQ137" s="277"/>
      <c r="MVR137" s="277"/>
      <c r="MVS137" s="277"/>
      <c r="MVT137" s="277"/>
      <c r="MVU137" s="277"/>
      <c r="MVV137" s="277"/>
      <c r="MVW137" s="277"/>
      <c r="MVX137" s="277"/>
      <c r="MVY137" s="277"/>
      <c r="MVZ137" s="277"/>
      <c r="MWA137" s="277"/>
      <c r="MWB137" s="277"/>
      <c r="MWC137" s="277"/>
      <c r="MWD137" s="277"/>
      <c r="MWE137" s="277"/>
      <c r="MWF137" s="277"/>
      <c r="MWG137" s="277"/>
      <c r="MWH137" s="277"/>
      <c r="MWI137" s="277"/>
      <c r="MWJ137" s="277"/>
      <c r="MWK137" s="277"/>
      <c r="MWL137" s="277"/>
      <c r="MWM137" s="277"/>
      <c r="MWN137" s="277"/>
      <c r="MWO137" s="277"/>
      <c r="MWP137" s="277"/>
      <c r="MWQ137" s="277"/>
      <c r="MWR137" s="277"/>
      <c r="MWS137" s="277"/>
      <c r="MWT137" s="277"/>
      <c r="MWU137" s="277"/>
      <c r="MWV137" s="277"/>
      <c r="MWW137" s="277"/>
      <c r="MWX137" s="277"/>
      <c r="MWY137" s="277"/>
      <c r="MWZ137" s="277"/>
      <c r="MXA137" s="277"/>
      <c r="MXB137" s="277"/>
      <c r="MXC137" s="277"/>
      <c r="MXD137" s="277"/>
      <c r="MXE137" s="277"/>
      <c r="MXF137" s="277"/>
      <c r="MXG137" s="277"/>
      <c r="MXH137" s="277"/>
      <c r="MXI137" s="277"/>
      <c r="MXJ137" s="277"/>
      <c r="MXK137" s="277"/>
      <c r="MXL137" s="277"/>
      <c r="MXM137" s="277"/>
      <c r="MXN137" s="277"/>
      <c r="MXO137" s="277"/>
      <c r="MXP137" s="277"/>
      <c r="MXQ137" s="277"/>
      <c r="MXR137" s="277"/>
      <c r="MXS137" s="277"/>
      <c r="MXT137" s="277"/>
      <c r="MXU137" s="277"/>
      <c r="MXV137" s="277"/>
      <c r="MXW137" s="277"/>
      <c r="MXX137" s="277"/>
      <c r="MXY137" s="277"/>
      <c r="MXZ137" s="277"/>
      <c r="MYA137" s="277"/>
      <c r="MYB137" s="277"/>
      <c r="MYC137" s="277"/>
      <c r="MYD137" s="277"/>
      <c r="MYE137" s="277"/>
      <c r="MYF137" s="277"/>
      <c r="MYG137" s="277"/>
      <c r="MYH137" s="277"/>
      <c r="MYI137" s="277"/>
      <c r="MYJ137" s="277"/>
      <c r="MYK137" s="277"/>
      <c r="MYL137" s="277"/>
      <c r="MYM137" s="277"/>
      <c r="MYN137" s="277"/>
      <c r="MYO137" s="277"/>
      <c r="MYP137" s="277"/>
      <c r="MYQ137" s="277"/>
      <c r="MYR137" s="277"/>
      <c r="MYS137" s="277"/>
      <c r="MYT137" s="277"/>
      <c r="MYU137" s="277"/>
      <c r="MYV137" s="277"/>
      <c r="MYW137" s="277"/>
      <c r="MYX137" s="277"/>
      <c r="MYY137" s="277"/>
      <c r="MYZ137" s="277"/>
      <c r="MZA137" s="277"/>
      <c r="MZB137" s="277"/>
      <c r="MZC137" s="277"/>
      <c r="MZD137" s="277"/>
      <c r="MZE137" s="277"/>
      <c r="MZF137" s="277"/>
      <c r="MZG137" s="277"/>
      <c r="MZH137" s="277"/>
      <c r="MZI137" s="277"/>
      <c r="MZJ137" s="277"/>
      <c r="MZK137" s="277"/>
      <c r="MZL137" s="277"/>
      <c r="MZM137" s="277"/>
      <c r="MZN137" s="277"/>
      <c r="MZO137" s="277"/>
      <c r="MZP137" s="277"/>
      <c r="MZQ137" s="277"/>
      <c r="MZR137" s="277"/>
      <c r="MZS137" s="277"/>
      <c r="MZT137" s="277"/>
      <c r="MZU137" s="277"/>
      <c r="MZV137" s="277"/>
      <c r="MZW137" s="277"/>
      <c r="MZX137" s="277"/>
      <c r="MZY137" s="277"/>
      <c r="MZZ137" s="277"/>
      <c r="NAA137" s="277"/>
      <c r="NAB137" s="277"/>
      <c r="NAC137" s="277"/>
      <c r="NAD137" s="277"/>
      <c r="NAE137" s="277"/>
      <c r="NAF137" s="277"/>
      <c r="NAG137" s="277"/>
      <c r="NAH137" s="277"/>
      <c r="NAI137" s="277"/>
      <c r="NAJ137" s="277"/>
      <c r="NAK137" s="277"/>
      <c r="NAL137" s="277"/>
      <c r="NAM137" s="277"/>
      <c r="NAN137" s="277"/>
      <c r="NAO137" s="277"/>
      <c r="NAP137" s="277"/>
      <c r="NAQ137" s="277"/>
      <c r="NAR137" s="277"/>
      <c r="NAS137" s="277"/>
      <c r="NAT137" s="277"/>
      <c r="NAU137" s="277"/>
      <c r="NAV137" s="277"/>
      <c r="NAW137" s="277"/>
      <c r="NAX137" s="277"/>
      <c r="NAY137" s="277"/>
      <c r="NAZ137" s="277"/>
      <c r="NBA137" s="277"/>
      <c r="NBB137" s="277"/>
      <c r="NBC137" s="277"/>
      <c r="NBD137" s="277"/>
      <c r="NBE137" s="277"/>
      <c r="NBF137" s="277"/>
      <c r="NBG137" s="277"/>
      <c r="NBH137" s="277"/>
      <c r="NBI137" s="277"/>
      <c r="NBJ137" s="277"/>
      <c r="NBK137" s="277"/>
      <c r="NBL137" s="277"/>
      <c r="NBM137" s="277"/>
      <c r="NBN137" s="277"/>
      <c r="NBO137" s="277"/>
      <c r="NBP137" s="277"/>
      <c r="NBQ137" s="277"/>
      <c r="NBR137" s="277"/>
      <c r="NBS137" s="277"/>
      <c r="NBT137" s="277"/>
      <c r="NBU137" s="277"/>
      <c r="NBV137" s="277"/>
      <c r="NBW137" s="277"/>
      <c r="NBX137" s="277"/>
      <c r="NBY137" s="277"/>
      <c r="NBZ137" s="277"/>
      <c r="NCA137" s="277"/>
      <c r="NCB137" s="277"/>
      <c r="NCC137" s="277"/>
      <c r="NCD137" s="277"/>
      <c r="NCE137" s="277"/>
      <c r="NCF137" s="277"/>
      <c r="NCG137" s="277"/>
      <c r="NCH137" s="277"/>
      <c r="NCI137" s="277"/>
      <c r="NCJ137" s="277"/>
      <c r="NCK137" s="277"/>
      <c r="NCL137" s="277"/>
      <c r="NCM137" s="277"/>
      <c r="NCN137" s="277"/>
      <c r="NCO137" s="277"/>
      <c r="NCP137" s="277"/>
      <c r="NCQ137" s="277"/>
      <c r="NCR137" s="277"/>
      <c r="NCS137" s="277"/>
      <c r="NCT137" s="277"/>
      <c r="NCU137" s="277"/>
      <c r="NCV137" s="277"/>
      <c r="NCW137" s="277"/>
      <c r="NCX137" s="277"/>
      <c r="NCY137" s="277"/>
      <c r="NCZ137" s="277"/>
      <c r="NDA137" s="277"/>
      <c r="NDB137" s="277"/>
      <c r="NDC137" s="277"/>
      <c r="NDD137" s="277"/>
      <c r="NDE137" s="277"/>
      <c r="NDF137" s="277"/>
      <c r="NDG137" s="277"/>
      <c r="NDH137" s="277"/>
      <c r="NDI137" s="277"/>
      <c r="NDJ137" s="277"/>
      <c r="NDK137" s="277"/>
      <c r="NDL137" s="277"/>
      <c r="NDM137" s="277"/>
      <c r="NDN137" s="277"/>
      <c r="NDO137" s="277"/>
      <c r="NDP137" s="277"/>
      <c r="NDQ137" s="277"/>
      <c r="NDR137" s="277"/>
      <c r="NDS137" s="277"/>
      <c r="NDT137" s="277"/>
      <c r="NDU137" s="277"/>
      <c r="NDV137" s="277"/>
      <c r="NDW137" s="277"/>
      <c r="NDX137" s="277"/>
      <c r="NDY137" s="277"/>
      <c r="NDZ137" s="277"/>
      <c r="NEA137" s="277"/>
      <c r="NEB137" s="277"/>
      <c r="NEC137" s="277"/>
      <c r="NED137" s="277"/>
      <c r="NEE137" s="277"/>
      <c r="NEF137" s="277"/>
      <c r="NEG137" s="277"/>
      <c r="NEH137" s="277"/>
      <c r="NEI137" s="277"/>
      <c r="NEJ137" s="277"/>
      <c r="NEK137" s="277"/>
      <c r="NEL137" s="277"/>
      <c r="NEM137" s="277"/>
      <c r="NEN137" s="277"/>
      <c r="NEO137" s="277"/>
      <c r="NEP137" s="277"/>
      <c r="NEQ137" s="277"/>
      <c r="NER137" s="277"/>
      <c r="NES137" s="277"/>
      <c r="NET137" s="277"/>
      <c r="NEU137" s="277"/>
      <c r="NEV137" s="277"/>
      <c r="NEW137" s="277"/>
      <c r="NEX137" s="277"/>
      <c r="NEY137" s="277"/>
      <c r="NEZ137" s="277"/>
      <c r="NFA137" s="277"/>
      <c r="NFB137" s="277"/>
      <c r="NFC137" s="277"/>
      <c r="NFD137" s="277"/>
      <c r="NFE137" s="277"/>
      <c r="NFF137" s="277"/>
      <c r="NFG137" s="277"/>
      <c r="NFH137" s="277"/>
      <c r="NFI137" s="277"/>
      <c r="NFJ137" s="277"/>
      <c r="NFK137" s="277"/>
      <c r="NFL137" s="277"/>
      <c r="NFM137" s="277"/>
      <c r="NFN137" s="277"/>
      <c r="NFO137" s="277"/>
      <c r="NFP137" s="277"/>
      <c r="NFQ137" s="277"/>
      <c r="NFR137" s="277"/>
      <c r="NFS137" s="277"/>
      <c r="NFT137" s="277"/>
      <c r="NFU137" s="277"/>
      <c r="NFV137" s="277"/>
      <c r="NFW137" s="277"/>
      <c r="NFX137" s="277"/>
      <c r="NFY137" s="277"/>
      <c r="NFZ137" s="277"/>
      <c r="NGA137" s="277"/>
      <c r="NGB137" s="277"/>
      <c r="NGC137" s="277"/>
      <c r="NGD137" s="277"/>
      <c r="NGE137" s="277"/>
      <c r="NGF137" s="277"/>
      <c r="NGG137" s="277"/>
      <c r="NGH137" s="277"/>
      <c r="NGI137" s="277"/>
      <c r="NGJ137" s="277"/>
      <c r="NGK137" s="277"/>
      <c r="NGL137" s="277"/>
      <c r="NGM137" s="277"/>
      <c r="NGN137" s="277"/>
      <c r="NGO137" s="277"/>
      <c r="NGP137" s="277"/>
      <c r="NGQ137" s="277"/>
      <c r="NGR137" s="277"/>
      <c r="NGS137" s="277"/>
      <c r="NGT137" s="277"/>
      <c r="NGU137" s="277"/>
      <c r="NGV137" s="277"/>
      <c r="NGW137" s="277"/>
      <c r="NGX137" s="277"/>
      <c r="NGY137" s="277"/>
      <c r="NGZ137" s="277"/>
      <c r="NHA137" s="277"/>
      <c r="NHB137" s="277"/>
      <c r="NHC137" s="277"/>
      <c r="NHD137" s="277"/>
      <c r="NHE137" s="277"/>
      <c r="NHF137" s="277"/>
      <c r="NHG137" s="277"/>
      <c r="NHH137" s="277"/>
      <c r="NHI137" s="277"/>
      <c r="NHJ137" s="277"/>
      <c r="NHK137" s="277"/>
      <c r="NHL137" s="277"/>
      <c r="NHM137" s="277"/>
      <c r="NHN137" s="277"/>
      <c r="NHO137" s="277"/>
      <c r="NHP137" s="277"/>
      <c r="NHQ137" s="277"/>
      <c r="NHR137" s="277"/>
      <c r="NHS137" s="277"/>
      <c r="NHT137" s="277"/>
      <c r="NHU137" s="277"/>
      <c r="NHV137" s="277"/>
      <c r="NHW137" s="277"/>
      <c r="NHX137" s="277"/>
      <c r="NHY137" s="277"/>
      <c r="NHZ137" s="277"/>
      <c r="NIA137" s="277"/>
      <c r="NIB137" s="277"/>
      <c r="NIC137" s="277"/>
      <c r="NID137" s="277"/>
      <c r="NIE137" s="277"/>
      <c r="NIF137" s="277"/>
      <c r="NIG137" s="277"/>
      <c r="NIH137" s="277"/>
      <c r="NII137" s="277"/>
      <c r="NIJ137" s="277"/>
      <c r="NIK137" s="277"/>
      <c r="NIL137" s="277"/>
      <c r="NIM137" s="277"/>
      <c r="NIN137" s="277"/>
      <c r="NIO137" s="277"/>
      <c r="NIP137" s="277"/>
      <c r="NIQ137" s="277"/>
      <c r="NIR137" s="277"/>
      <c r="NIS137" s="277"/>
      <c r="NIT137" s="277"/>
      <c r="NIU137" s="277"/>
      <c r="NIV137" s="277"/>
      <c r="NIW137" s="277"/>
      <c r="NIX137" s="277"/>
      <c r="NIY137" s="277"/>
      <c r="NIZ137" s="277"/>
      <c r="NJA137" s="277"/>
      <c r="NJB137" s="277"/>
      <c r="NJC137" s="277"/>
      <c r="NJD137" s="277"/>
      <c r="NJE137" s="277"/>
      <c r="NJF137" s="277"/>
      <c r="NJG137" s="277"/>
      <c r="NJH137" s="277"/>
      <c r="NJI137" s="277"/>
      <c r="NJJ137" s="277"/>
      <c r="NJK137" s="277"/>
      <c r="NJL137" s="277"/>
      <c r="NJM137" s="277"/>
      <c r="NJN137" s="277"/>
      <c r="NJO137" s="277"/>
      <c r="NJP137" s="277"/>
      <c r="NJQ137" s="277"/>
      <c r="NJR137" s="277"/>
      <c r="NJS137" s="277"/>
      <c r="NJT137" s="277"/>
      <c r="NJU137" s="277"/>
      <c r="NJV137" s="277"/>
      <c r="NJW137" s="277"/>
      <c r="NJX137" s="277"/>
      <c r="NJY137" s="277"/>
      <c r="NJZ137" s="277"/>
      <c r="NKA137" s="277"/>
      <c r="NKB137" s="277"/>
      <c r="NKC137" s="277"/>
      <c r="NKD137" s="277"/>
      <c r="NKE137" s="277"/>
      <c r="NKF137" s="277"/>
      <c r="NKG137" s="277"/>
      <c r="NKH137" s="277"/>
      <c r="NKI137" s="277"/>
      <c r="NKJ137" s="277"/>
      <c r="NKK137" s="277"/>
      <c r="NKL137" s="277"/>
      <c r="NKM137" s="277"/>
      <c r="NKN137" s="277"/>
      <c r="NKO137" s="277"/>
      <c r="NKP137" s="277"/>
      <c r="NKQ137" s="277"/>
      <c r="NKR137" s="277"/>
      <c r="NKS137" s="277"/>
      <c r="NKT137" s="277"/>
      <c r="NKU137" s="277"/>
      <c r="NKV137" s="277"/>
      <c r="NKW137" s="277"/>
      <c r="NKX137" s="277"/>
      <c r="NKY137" s="277"/>
      <c r="NKZ137" s="277"/>
      <c r="NLA137" s="277"/>
      <c r="NLB137" s="277"/>
      <c r="NLC137" s="277"/>
      <c r="NLD137" s="277"/>
      <c r="NLE137" s="277"/>
      <c r="NLF137" s="277"/>
      <c r="NLG137" s="277"/>
      <c r="NLH137" s="277"/>
      <c r="NLI137" s="277"/>
      <c r="NLJ137" s="277"/>
      <c r="NLK137" s="277"/>
      <c r="NLL137" s="277"/>
      <c r="NLM137" s="277"/>
      <c r="NLN137" s="277"/>
      <c r="NLO137" s="277"/>
      <c r="NLP137" s="277"/>
      <c r="NLQ137" s="277"/>
      <c r="NLR137" s="277"/>
      <c r="NLS137" s="277"/>
      <c r="NLT137" s="277"/>
      <c r="NLU137" s="277"/>
      <c r="NLV137" s="277"/>
      <c r="NLW137" s="277"/>
      <c r="NLX137" s="277"/>
      <c r="NLY137" s="277"/>
      <c r="NLZ137" s="277"/>
      <c r="NMA137" s="277"/>
      <c r="NMB137" s="277"/>
      <c r="NMC137" s="277"/>
      <c r="NMD137" s="277"/>
      <c r="NME137" s="277"/>
      <c r="NMF137" s="277"/>
      <c r="NMG137" s="277"/>
      <c r="NMH137" s="277"/>
      <c r="NMI137" s="277"/>
      <c r="NMJ137" s="277"/>
      <c r="NMK137" s="277"/>
      <c r="NML137" s="277"/>
      <c r="NMM137" s="277"/>
      <c r="NMN137" s="277"/>
      <c r="NMO137" s="277"/>
      <c r="NMP137" s="277"/>
      <c r="NMQ137" s="277"/>
      <c r="NMR137" s="277"/>
      <c r="NMS137" s="277"/>
      <c r="NMT137" s="277"/>
      <c r="NMU137" s="277"/>
      <c r="NMV137" s="277"/>
      <c r="NMW137" s="277"/>
      <c r="NMX137" s="277"/>
      <c r="NMY137" s="277"/>
      <c r="NMZ137" s="277"/>
      <c r="NNA137" s="277"/>
      <c r="NNB137" s="277"/>
      <c r="NNC137" s="277"/>
      <c r="NND137" s="277"/>
      <c r="NNE137" s="277"/>
      <c r="NNF137" s="277"/>
      <c r="NNG137" s="277"/>
      <c r="NNH137" s="277"/>
      <c r="NNI137" s="277"/>
      <c r="NNJ137" s="277"/>
      <c r="NNK137" s="277"/>
      <c r="NNL137" s="277"/>
      <c r="NNM137" s="277"/>
      <c r="NNN137" s="277"/>
      <c r="NNO137" s="277"/>
      <c r="NNP137" s="277"/>
      <c r="NNQ137" s="277"/>
      <c r="NNR137" s="277"/>
      <c r="NNS137" s="277"/>
      <c r="NNT137" s="277"/>
      <c r="NNU137" s="277"/>
      <c r="NNV137" s="277"/>
      <c r="NNW137" s="277"/>
      <c r="NNX137" s="277"/>
      <c r="NNY137" s="277"/>
      <c r="NNZ137" s="277"/>
      <c r="NOA137" s="277"/>
      <c r="NOB137" s="277"/>
      <c r="NOC137" s="277"/>
      <c r="NOD137" s="277"/>
      <c r="NOE137" s="277"/>
      <c r="NOF137" s="277"/>
      <c r="NOG137" s="277"/>
      <c r="NOH137" s="277"/>
      <c r="NOI137" s="277"/>
      <c r="NOJ137" s="277"/>
      <c r="NOK137" s="277"/>
      <c r="NOL137" s="277"/>
      <c r="NOM137" s="277"/>
      <c r="NON137" s="277"/>
      <c r="NOO137" s="277"/>
      <c r="NOP137" s="277"/>
      <c r="NOQ137" s="277"/>
      <c r="NOR137" s="277"/>
      <c r="NOS137" s="277"/>
      <c r="NOT137" s="277"/>
      <c r="NOU137" s="277"/>
      <c r="NOV137" s="277"/>
      <c r="NOW137" s="277"/>
      <c r="NOX137" s="277"/>
      <c r="NOY137" s="277"/>
      <c r="NOZ137" s="277"/>
      <c r="NPA137" s="277"/>
      <c r="NPB137" s="277"/>
      <c r="NPC137" s="277"/>
      <c r="NPD137" s="277"/>
      <c r="NPE137" s="277"/>
      <c r="NPF137" s="277"/>
      <c r="NPG137" s="277"/>
      <c r="NPH137" s="277"/>
      <c r="NPI137" s="277"/>
      <c r="NPJ137" s="277"/>
      <c r="NPK137" s="277"/>
      <c r="NPL137" s="277"/>
      <c r="NPM137" s="277"/>
      <c r="NPN137" s="277"/>
      <c r="NPO137" s="277"/>
      <c r="NPP137" s="277"/>
      <c r="NPQ137" s="277"/>
      <c r="NPR137" s="277"/>
      <c r="NPS137" s="277"/>
      <c r="NPT137" s="277"/>
      <c r="NPU137" s="277"/>
      <c r="NPV137" s="277"/>
      <c r="NPW137" s="277"/>
      <c r="NPX137" s="277"/>
      <c r="NPY137" s="277"/>
      <c r="NPZ137" s="277"/>
      <c r="NQA137" s="277"/>
      <c r="NQB137" s="277"/>
      <c r="NQC137" s="277"/>
      <c r="NQD137" s="277"/>
      <c r="NQE137" s="277"/>
      <c r="NQF137" s="277"/>
      <c r="NQG137" s="277"/>
      <c r="NQH137" s="277"/>
      <c r="NQI137" s="277"/>
      <c r="NQJ137" s="277"/>
      <c r="NQK137" s="277"/>
      <c r="NQL137" s="277"/>
      <c r="NQM137" s="277"/>
      <c r="NQN137" s="277"/>
      <c r="NQO137" s="277"/>
      <c r="NQP137" s="277"/>
      <c r="NQQ137" s="277"/>
      <c r="NQR137" s="277"/>
      <c r="NQS137" s="277"/>
      <c r="NQT137" s="277"/>
      <c r="NQU137" s="277"/>
      <c r="NQV137" s="277"/>
      <c r="NQW137" s="277"/>
      <c r="NQX137" s="277"/>
      <c r="NQY137" s="277"/>
      <c r="NQZ137" s="277"/>
      <c r="NRA137" s="277"/>
      <c r="NRB137" s="277"/>
      <c r="NRC137" s="277"/>
      <c r="NRD137" s="277"/>
      <c r="NRE137" s="277"/>
      <c r="NRF137" s="277"/>
      <c r="NRG137" s="277"/>
      <c r="NRH137" s="277"/>
      <c r="NRI137" s="277"/>
      <c r="NRJ137" s="277"/>
      <c r="NRK137" s="277"/>
      <c r="NRL137" s="277"/>
      <c r="NRM137" s="277"/>
      <c r="NRN137" s="277"/>
      <c r="NRO137" s="277"/>
      <c r="NRP137" s="277"/>
      <c r="NRQ137" s="277"/>
      <c r="NRR137" s="277"/>
      <c r="NRS137" s="277"/>
      <c r="NRT137" s="277"/>
      <c r="NRU137" s="277"/>
      <c r="NRV137" s="277"/>
      <c r="NRW137" s="277"/>
      <c r="NRX137" s="277"/>
      <c r="NRY137" s="277"/>
      <c r="NRZ137" s="277"/>
      <c r="NSA137" s="277"/>
      <c r="NSB137" s="277"/>
      <c r="NSC137" s="277"/>
      <c r="NSD137" s="277"/>
      <c r="NSE137" s="277"/>
      <c r="NSF137" s="277"/>
      <c r="NSG137" s="277"/>
      <c r="NSH137" s="277"/>
      <c r="NSI137" s="277"/>
      <c r="NSJ137" s="277"/>
      <c r="NSK137" s="277"/>
      <c r="NSL137" s="277"/>
      <c r="NSM137" s="277"/>
      <c r="NSN137" s="277"/>
      <c r="NSO137" s="277"/>
      <c r="NSP137" s="277"/>
      <c r="NSQ137" s="277"/>
      <c r="NSR137" s="277"/>
      <c r="NSS137" s="277"/>
      <c r="NST137" s="277"/>
      <c r="NSU137" s="277"/>
      <c r="NSV137" s="277"/>
      <c r="NSW137" s="277"/>
      <c r="NSX137" s="277"/>
      <c r="NSY137" s="277"/>
      <c r="NSZ137" s="277"/>
      <c r="NTA137" s="277"/>
      <c r="NTB137" s="277"/>
      <c r="NTC137" s="277"/>
      <c r="NTD137" s="277"/>
      <c r="NTE137" s="277"/>
      <c r="NTF137" s="277"/>
      <c r="NTG137" s="277"/>
      <c r="NTH137" s="277"/>
      <c r="NTI137" s="277"/>
      <c r="NTJ137" s="277"/>
      <c r="NTK137" s="277"/>
      <c r="NTL137" s="277"/>
      <c r="NTM137" s="277"/>
      <c r="NTN137" s="277"/>
      <c r="NTO137" s="277"/>
      <c r="NTP137" s="277"/>
      <c r="NTQ137" s="277"/>
      <c r="NTR137" s="277"/>
      <c r="NTS137" s="277"/>
      <c r="NTT137" s="277"/>
      <c r="NTU137" s="277"/>
      <c r="NTV137" s="277"/>
      <c r="NTW137" s="277"/>
      <c r="NTX137" s="277"/>
      <c r="NTY137" s="277"/>
      <c r="NTZ137" s="277"/>
      <c r="NUA137" s="277"/>
      <c r="NUB137" s="277"/>
      <c r="NUC137" s="277"/>
      <c r="NUD137" s="277"/>
      <c r="NUE137" s="277"/>
      <c r="NUF137" s="277"/>
      <c r="NUG137" s="277"/>
      <c r="NUH137" s="277"/>
      <c r="NUI137" s="277"/>
      <c r="NUJ137" s="277"/>
      <c r="NUK137" s="277"/>
      <c r="NUL137" s="277"/>
      <c r="NUM137" s="277"/>
      <c r="NUN137" s="277"/>
      <c r="NUO137" s="277"/>
      <c r="NUP137" s="277"/>
      <c r="NUQ137" s="277"/>
      <c r="NUR137" s="277"/>
      <c r="NUS137" s="277"/>
      <c r="NUT137" s="277"/>
      <c r="NUU137" s="277"/>
      <c r="NUV137" s="277"/>
      <c r="NUW137" s="277"/>
      <c r="NUX137" s="277"/>
      <c r="NUY137" s="277"/>
      <c r="NUZ137" s="277"/>
      <c r="NVA137" s="277"/>
      <c r="NVB137" s="277"/>
      <c r="NVC137" s="277"/>
      <c r="NVD137" s="277"/>
      <c r="NVE137" s="277"/>
      <c r="NVF137" s="277"/>
      <c r="NVG137" s="277"/>
      <c r="NVH137" s="277"/>
      <c r="NVI137" s="277"/>
      <c r="NVJ137" s="277"/>
      <c r="NVK137" s="277"/>
      <c r="NVL137" s="277"/>
      <c r="NVM137" s="277"/>
      <c r="NVN137" s="277"/>
      <c r="NVO137" s="277"/>
      <c r="NVP137" s="277"/>
      <c r="NVQ137" s="277"/>
      <c r="NVR137" s="277"/>
      <c r="NVS137" s="277"/>
      <c r="NVT137" s="277"/>
      <c r="NVU137" s="277"/>
      <c r="NVV137" s="277"/>
      <c r="NVW137" s="277"/>
      <c r="NVX137" s="277"/>
      <c r="NVY137" s="277"/>
      <c r="NVZ137" s="277"/>
      <c r="NWA137" s="277"/>
      <c r="NWB137" s="277"/>
      <c r="NWC137" s="277"/>
      <c r="NWD137" s="277"/>
      <c r="NWE137" s="277"/>
      <c r="NWF137" s="277"/>
      <c r="NWG137" s="277"/>
      <c r="NWH137" s="277"/>
      <c r="NWI137" s="277"/>
      <c r="NWJ137" s="277"/>
      <c r="NWK137" s="277"/>
      <c r="NWL137" s="277"/>
      <c r="NWM137" s="277"/>
      <c r="NWN137" s="277"/>
      <c r="NWO137" s="277"/>
      <c r="NWP137" s="277"/>
      <c r="NWQ137" s="277"/>
      <c r="NWR137" s="277"/>
      <c r="NWS137" s="277"/>
      <c r="NWT137" s="277"/>
      <c r="NWU137" s="277"/>
      <c r="NWV137" s="277"/>
      <c r="NWW137" s="277"/>
      <c r="NWX137" s="277"/>
      <c r="NWY137" s="277"/>
      <c r="NWZ137" s="277"/>
      <c r="NXA137" s="277"/>
      <c r="NXB137" s="277"/>
      <c r="NXC137" s="277"/>
      <c r="NXD137" s="277"/>
      <c r="NXE137" s="277"/>
      <c r="NXF137" s="277"/>
      <c r="NXG137" s="277"/>
      <c r="NXH137" s="277"/>
      <c r="NXI137" s="277"/>
      <c r="NXJ137" s="277"/>
      <c r="NXK137" s="277"/>
      <c r="NXL137" s="277"/>
      <c r="NXM137" s="277"/>
      <c r="NXN137" s="277"/>
      <c r="NXO137" s="277"/>
      <c r="NXP137" s="277"/>
      <c r="NXQ137" s="277"/>
      <c r="NXR137" s="277"/>
      <c r="NXS137" s="277"/>
      <c r="NXT137" s="277"/>
      <c r="NXU137" s="277"/>
      <c r="NXV137" s="277"/>
      <c r="NXW137" s="277"/>
      <c r="NXX137" s="277"/>
      <c r="NXY137" s="277"/>
      <c r="NXZ137" s="277"/>
      <c r="NYA137" s="277"/>
      <c r="NYB137" s="277"/>
      <c r="NYC137" s="277"/>
      <c r="NYD137" s="277"/>
      <c r="NYE137" s="277"/>
      <c r="NYF137" s="277"/>
      <c r="NYG137" s="277"/>
      <c r="NYH137" s="277"/>
      <c r="NYI137" s="277"/>
      <c r="NYJ137" s="277"/>
      <c r="NYK137" s="277"/>
      <c r="NYL137" s="277"/>
      <c r="NYM137" s="277"/>
      <c r="NYN137" s="277"/>
      <c r="NYO137" s="277"/>
      <c r="NYP137" s="277"/>
      <c r="NYQ137" s="277"/>
      <c r="NYR137" s="277"/>
      <c r="NYS137" s="277"/>
      <c r="NYT137" s="277"/>
      <c r="NYU137" s="277"/>
      <c r="NYV137" s="277"/>
      <c r="NYW137" s="277"/>
      <c r="NYX137" s="277"/>
      <c r="NYY137" s="277"/>
      <c r="NYZ137" s="277"/>
      <c r="NZA137" s="277"/>
      <c r="NZB137" s="277"/>
      <c r="NZC137" s="277"/>
      <c r="NZD137" s="277"/>
      <c r="NZE137" s="277"/>
      <c r="NZF137" s="277"/>
      <c r="NZG137" s="277"/>
      <c r="NZH137" s="277"/>
      <c r="NZI137" s="277"/>
      <c r="NZJ137" s="277"/>
      <c r="NZK137" s="277"/>
      <c r="NZL137" s="277"/>
      <c r="NZM137" s="277"/>
      <c r="NZN137" s="277"/>
      <c r="NZO137" s="277"/>
      <c r="NZP137" s="277"/>
      <c r="NZQ137" s="277"/>
      <c r="NZR137" s="277"/>
      <c r="NZS137" s="277"/>
      <c r="NZT137" s="277"/>
      <c r="NZU137" s="277"/>
      <c r="NZV137" s="277"/>
      <c r="NZW137" s="277"/>
      <c r="NZX137" s="277"/>
      <c r="NZY137" s="277"/>
      <c r="NZZ137" s="277"/>
      <c r="OAA137" s="277"/>
      <c r="OAB137" s="277"/>
      <c r="OAC137" s="277"/>
      <c r="OAD137" s="277"/>
      <c r="OAE137" s="277"/>
      <c r="OAF137" s="277"/>
      <c r="OAG137" s="277"/>
      <c r="OAH137" s="277"/>
      <c r="OAI137" s="277"/>
      <c r="OAJ137" s="277"/>
      <c r="OAK137" s="277"/>
      <c r="OAL137" s="277"/>
      <c r="OAM137" s="277"/>
      <c r="OAN137" s="277"/>
      <c r="OAO137" s="277"/>
      <c r="OAP137" s="277"/>
      <c r="OAQ137" s="277"/>
      <c r="OAR137" s="277"/>
      <c r="OAS137" s="277"/>
      <c r="OAT137" s="277"/>
      <c r="OAU137" s="277"/>
      <c r="OAV137" s="277"/>
      <c r="OAW137" s="277"/>
      <c r="OAX137" s="277"/>
      <c r="OAY137" s="277"/>
      <c r="OAZ137" s="277"/>
      <c r="OBA137" s="277"/>
      <c r="OBB137" s="277"/>
      <c r="OBC137" s="277"/>
      <c r="OBD137" s="277"/>
      <c r="OBE137" s="277"/>
      <c r="OBF137" s="277"/>
      <c r="OBG137" s="277"/>
      <c r="OBH137" s="277"/>
      <c r="OBI137" s="277"/>
      <c r="OBJ137" s="277"/>
      <c r="OBK137" s="277"/>
      <c r="OBL137" s="277"/>
      <c r="OBM137" s="277"/>
      <c r="OBN137" s="277"/>
      <c r="OBO137" s="277"/>
      <c r="OBP137" s="277"/>
      <c r="OBQ137" s="277"/>
      <c r="OBR137" s="277"/>
      <c r="OBS137" s="277"/>
      <c r="OBT137" s="277"/>
      <c r="OBU137" s="277"/>
      <c r="OBV137" s="277"/>
      <c r="OBW137" s="277"/>
      <c r="OBX137" s="277"/>
      <c r="OBY137" s="277"/>
      <c r="OBZ137" s="277"/>
      <c r="OCA137" s="277"/>
      <c r="OCB137" s="277"/>
      <c r="OCC137" s="277"/>
      <c r="OCD137" s="277"/>
      <c r="OCE137" s="277"/>
      <c r="OCF137" s="277"/>
      <c r="OCG137" s="277"/>
      <c r="OCH137" s="277"/>
      <c r="OCI137" s="277"/>
      <c r="OCJ137" s="277"/>
      <c r="OCK137" s="277"/>
      <c r="OCL137" s="277"/>
      <c r="OCM137" s="277"/>
      <c r="OCN137" s="277"/>
      <c r="OCO137" s="277"/>
      <c r="OCP137" s="277"/>
      <c r="OCQ137" s="277"/>
      <c r="OCR137" s="277"/>
      <c r="OCS137" s="277"/>
      <c r="OCT137" s="277"/>
      <c r="OCU137" s="277"/>
      <c r="OCV137" s="277"/>
      <c r="OCW137" s="277"/>
      <c r="OCX137" s="277"/>
      <c r="OCY137" s="277"/>
      <c r="OCZ137" s="277"/>
      <c r="ODA137" s="277"/>
      <c r="ODB137" s="277"/>
      <c r="ODC137" s="277"/>
      <c r="ODD137" s="277"/>
      <c r="ODE137" s="277"/>
      <c r="ODF137" s="277"/>
      <c r="ODG137" s="277"/>
      <c r="ODH137" s="277"/>
      <c r="ODI137" s="277"/>
      <c r="ODJ137" s="277"/>
      <c r="ODK137" s="277"/>
      <c r="ODL137" s="277"/>
      <c r="ODM137" s="277"/>
      <c r="ODN137" s="277"/>
      <c r="ODO137" s="277"/>
      <c r="ODP137" s="277"/>
      <c r="ODQ137" s="277"/>
      <c r="ODR137" s="277"/>
      <c r="ODS137" s="277"/>
      <c r="ODT137" s="277"/>
      <c r="ODU137" s="277"/>
      <c r="ODV137" s="277"/>
      <c r="ODW137" s="277"/>
      <c r="ODX137" s="277"/>
      <c r="ODY137" s="277"/>
      <c r="ODZ137" s="277"/>
      <c r="OEA137" s="277"/>
      <c r="OEB137" s="277"/>
      <c r="OEC137" s="277"/>
      <c r="OED137" s="277"/>
      <c r="OEE137" s="277"/>
      <c r="OEF137" s="277"/>
      <c r="OEG137" s="277"/>
      <c r="OEH137" s="277"/>
      <c r="OEI137" s="277"/>
      <c r="OEJ137" s="277"/>
      <c r="OEK137" s="277"/>
      <c r="OEL137" s="277"/>
      <c r="OEM137" s="277"/>
      <c r="OEN137" s="277"/>
      <c r="OEO137" s="277"/>
      <c r="OEP137" s="277"/>
      <c r="OEQ137" s="277"/>
      <c r="OER137" s="277"/>
      <c r="OES137" s="277"/>
      <c r="OET137" s="277"/>
      <c r="OEU137" s="277"/>
      <c r="OEV137" s="277"/>
      <c r="OEW137" s="277"/>
      <c r="OEX137" s="277"/>
      <c r="OEY137" s="277"/>
      <c r="OEZ137" s="277"/>
      <c r="OFA137" s="277"/>
      <c r="OFB137" s="277"/>
      <c r="OFC137" s="277"/>
      <c r="OFD137" s="277"/>
      <c r="OFE137" s="277"/>
      <c r="OFF137" s="277"/>
      <c r="OFG137" s="277"/>
      <c r="OFH137" s="277"/>
      <c r="OFI137" s="277"/>
      <c r="OFJ137" s="277"/>
      <c r="OFK137" s="277"/>
      <c r="OFL137" s="277"/>
      <c r="OFM137" s="277"/>
      <c r="OFN137" s="277"/>
      <c r="OFO137" s="277"/>
      <c r="OFP137" s="277"/>
      <c r="OFQ137" s="277"/>
      <c r="OFR137" s="277"/>
      <c r="OFS137" s="277"/>
      <c r="OFT137" s="277"/>
      <c r="OFU137" s="277"/>
      <c r="OFV137" s="277"/>
      <c r="OFW137" s="277"/>
      <c r="OFX137" s="277"/>
      <c r="OFY137" s="277"/>
      <c r="OFZ137" s="277"/>
      <c r="OGA137" s="277"/>
      <c r="OGB137" s="277"/>
      <c r="OGC137" s="277"/>
      <c r="OGD137" s="277"/>
      <c r="OGE137" s="277"/>
      <c r="OGF137" s="277"/>
      <c r="OGG137" s="277"/>
      <c r="OGH137" s="277"/>
      <c r="OGI137" s="277"/>
      <c r="OGJ137" s="277"/>
      <c r="OGK137" s="277"/>
      <c r="OGL137" s="277"/>
      <c r="OGM137" s="277"/>
      <c r="OGN137" s="277"/>
      <c r="OGO137" s="277"/>
      <c r="OGP137" s="277"/>
      <c r="OGQ137" s="277"/>
      <c r="OGR137" s="277"/>
      <c r="OGS137" s="277"/>
      <c r="OGT137" s="277"/>
      <c r="OGU137" s="277"/>
      <c r="OGV137" s="277"/>
      <c r="OGW137" s="277"/>
      <c r="OGX137" s="277"/>
      <c r="OGY137" s="277"/>
      <c r="OGZ137" s="277"/>
      <c r="OHA137" s="277"/>
      <c r="OHB137" s="277"/>
      <c r="OHC137" s="277"/>
      <c r="OHD137" s="277"/>
      <c r="OHE137" s="277"/>
      <c r="OHF137" s="277"/>
      <c r="OHG137" s="277"/>
      <c r="OHH137" s="277"/>
      <c r="OHI137" s="277"/>
      <c r="OHJ137" s="277"/>
      <c r="OHK137" s="277"/>
      <c r="OHL137" s="277"/>
      <c r="OHM137" s="277"/>
      <c r="OHN137" s="277"/>
      <c r="OHO137" s="277"/>
      <c r="OHP137" s="277"/>
      <c r="OHQ137" s="277"/>
      <c r="OHR137" s="277"/>
      <c r="OHS137" s="277"/>
      <c r="OHT137" s="277"/>
      <c r="OHU137" s="277"/>
      <c r="OHV137" s="277"/>
      <c r="OHW137" s="277"/>
      <c r="OHX137" s="277"/>
      <c r="OHY137" s="277"/>
      <c r="OHZ137" s="277"/>
      <c r="OIA137" s="277"/>
      <c r="OIB137" s="277"/>
      <c r="OIC137" s="277"/>
      <c r="OID137" s="277"/>
      <c r="OIE137" s="277"/>
      <c r="OIF137" s="277"/>
      <c r="OIG137" s="277"/>
      <c r="OIH137" s="277"/>
      <c r="OII137" s="277"/>
      <c r="OIJ137" s="277"/>
      <c r="OIK137" s="277"/>
      <c r="OIL137" s="277"/>
      <c r="OIM137" s="277"/>
      <c r="OIN137" s="277"/>
      <c r="OIO137" s="277"/>
      <c r="OIP137" s="277"/>
      <c r="OIQ137" s="277"/>
      <c r="OIR137" s="277"/>
      <c r="OIS137" s="277"/>
      <c r="OIT137" s="277"/>
      <c r="OIU137" s="277"/>
      <c r="OIV137" s="277"/>
      <c r="OIW137" s="277"/>
      <c r="OIX137" s="277"/>
      <c r="OIY137" s="277"/>
      <c r="OIZ137" s="277"/>
      <c r="OJA137" s="277"/>
      <c r="OJB137" s="277"/>
      <c r="OJC137" s="277"/>
      <c r="OJD137" s="277"/>
      <c r="OJE137" s="277"/>
      <c r="OJF137" s="277"/>
      <c r="OJG137" s="277"/>
      <c r="OJH137" s="277"/>
      <c r="OJI137" s="277"/>
      <c r="OJJ137" s="277"/>
      <c r="OJK137" s="277"/>
      <c r="OJL137" s="277"/>
      <c r="OJM137" s="277"/>
      <c r="OJN137" s="277"/>
      <c r="OJO137" s="277"/>
      <c r="OJP137" s="277"/>
      <c r="OJQ137" s="277"/>
      <c r="OJR137" s="277"/>
      <c r="OJS137" s="277"/>
      <c r="OJT137" s="277"/>
      <c r="OJU137" s="277"/>
      <c r="OJV137" s="277"/>
      <c r="OJW137" s="277"/>
      <c r="OJX137" s="277"/>
      <c r="OJY137" s="277"/>
      <c r="OJZ137" s="277"/>
      <c r="OKA137" s="277"/>
      <c r="OKB137" s="277"/>
      <c r="OKC137" s="277"/>
      <c r="OKD137" s="277"/>
      <c r="OKE137" s="277"/>
      <c r="OKF137" s="277"/>
      <c r="OKG137" s="277"/>
      <c r="OKH137" s="277"/>
      <c r="OKI137" s="277"/>
      <c r="OKJ137" s="277"/>
      <c r="OKK137" s="277"/>
      <c r="OKL137" s="277"/>
      <c r="OKM137" s="277"/>
      <c r="OKN137" s="277"/>
      <c r="OKO137" s="277"/>
      <c r="OKP137" s="277"/>
      <c r="OKQ137" s="277"/>
      <c r="OKR137" s="277"/>
      <c r="OKS137" s="277"/>
      <c r="OKT137" s="277"/>
      <c r="OKU137" s="277"/>
      <c r="OKV137" s="277"/>
      <c r="OKW137" s="277"/>
      <c r="OKX137" s="277"/>
      <c r="OKY137" s="277"/>
      <c r="OKZ137" s="277"/>
      <c r="OLA137" s="277"/>
      <c r="OLB137" s="277"/>
      <c r="OLC137" s="277"/>
      <c r="OLD137" s="277"/>
      <c r="OLE137" s="277"/>
      <c r="OLF137" s="277"/>
      <c r="OLG137" s="277"/>
      <c r="OLH137" s="277"/>
      <c r="OLI137" s="277"/>
      <c r="OLJ137" s="277"/>
      <c r="OLK137" s="277"/>
      <c r="OLL137" s="277"/>
      <c r="OLM137" s="277"/>
      <c r="OLN137" s="277"/>
      <c r="OLO137" s="277"/>
      <c r="OLP137" s="277"/>
      <c r="OLQ137" s="277"/>
      <c r="OLR137" s="277"/>
      <c r="OLS137" s="277"/>
      <c r="OLT137" s="277"/>
      <c r="OLU137" s="277"/>
      <c r="OLV137" s="277"/>
      <c r="OLW137" s="277"/>
      <c r="OLX137" s="277"/>
      <c r="OLY137" s="277"/>
      <c r="OLZ137" s="277"/>
      <c r="OMA137" s="277"/>
      <c r="OMB137" s="277"/>
      <c r="OMC137" s="277"/>
      <c r="OMD137" s="277"/>
      <c r="OME137" s="277"/>
      <c r="OMF137" s="277"/>
      <c r="OMG137" s="277"/>
      <c r="OMH137" s="277"/>
      <c r="OMI137" s="277"/>
      <c r="OMJ137" s="277"/>
      <c r="OMK137" s="277"/>
      <c r="OML137" s="277"/>
      <c r="OMM137" s="277"/>
      <c r="OMN137" s="277"/>
      <c r="OMO137" s="277"/>
      <c r="OMP137" s="277"/>
      <c r="OMQ137" s="277"/>
      <c r="OMR137" s="277"/>
      <c r="OMS137" s="277"/>
      <c r="OMT137" s="277"/>
      <c r="OMU137" s="277"/>
      <c r="OMV137" s="277"/>
      <c r="OMW137" s="277"/>
      <c r="OMX137" s="277"/>
      <c r="OMY137" s="277"/>
      <c r="OMZ137" s="277"/>
      <c r="ONA137" s="277"/>
      <c r="ONB137" s="277"/>
      <c r="ONC137" s="277"/>
      <c r="OND137" s="277"/>
      <c r="ONE137" s="277"/>
      <c r="ONF137" s="277"/>
      <c r="ONG137" s="277"/>
      <c r="ONH137" s="277"/>
      <c r="ONI137" s="277"/>
      <c r="ONJ137" s="277"/>
      <c r="ONK137" s="277"/>
      <c r="ONL137" s="277"/>
      <c r="ONM137" s="277"/>
      <c r="ONN137" s="277"/>
      <c r="ONO137" s="277"/>
      <c r="ONP137" s="277"/>
      <c r="ONQ137" s="277"/>
      <c r="ONR137" s="277"/>
      <c r="ONS137" s="277"/>
      <c r="ONT137" s="277"/>
      <c r="ONU137" s="277"/>
      <c r="ONV137" s="277"/>
      <c r="ONW137" s="277"/>
      <c r="ONX137" s="277"/>
      <c r="ONY137" s="277"/>
      <c r="ONZ137" s="277"/>
      <c r="OOA137" s="277"/>
      <c r="OOB137" s="277"/>
      <c r="OOC137" s="277"/>
      <c r="OOD137" s="277"/>
      <c r="OOE137" s="277"/>
      <c r="OOF137" s="277"/>
      <c r="OOG137" s="277"/>
      <c r="OOH137" s="277"/>
      <c r="OOI137" s="277"/>
      <c r="OOJ137" s="277"/>
      <c r="OOK137" s="277"/>
      <c r="OOL137" s="277"/>
      <c r="OOM137" s="277"/>
      <c r="OON137" s="277"/>
      <c r="OOO137" s="277"/>
      <c r="OOP137" s="277"/>
      <c r="OOQ137" s="277"/>
      <c r="OOR137" s="277"/>
      <c r="OOS137" s="277"/>
      <c r="OOT137" s="277"/>
      <c r="OOU137" s="277"/>
      <c r="OOV137" s="277"/>
      <c r="OOW137" s="277"/>
      <c r="OOX137" s="277"/>
      <c r="OOY137" s="277"/>
      <c r="OOZ137" s="277"/>
      <c r="OPA137" s="277"/>
      <c r="OPB137" s="277"/>
      <c r="OPC137" s="277"/>
      <c r="OPD137" s="277"/>
      <c r="OPE137" s="277"/>
      <c r="OPF137" s="277"/>
      <c r="OPG137" s="277"/>
      <c r="OPH137" s="277"/>
      <c r="OPI137" s="277"/>
      <c r="OPJ137" s="277"/>
      <c r="OPK137" s="277"/>
      <c r="OPL137" s="277"/>
      <c r="OPM137" s="277"/>
      <c r="OPN137" s="277"/>
      <c r="OPO137" s="277"/>
      <c r="OPP137" s="277"/>
      <c r="OPQ137" s="277"/>
      <c r="OPR137" s="277"/>
      <c r="OPS137" s="277"/>
      <c r="OPT137" s="277"/>
      <c r="OPU137" s="277"/>
      <c r="OPV137" s="277"/>
      <c r="OPW137" s="277"/>
      <c r="OPX137" s="277"/>
      <c r="OPY137" s="277"/>
      <c r="OPZ137" s="277"/>
      <c r="OQA137" s="277"/>
      <c r="OQB137" s="277"/>
      <c r="OQC137" s="277"/>
      <c r="OQD137" s="277"/>
      <c r="OQE137" s="277"/>
      <c r="OQF137" s="277"/>
      <c r="OQG137" s="277"/>
      <c r="OQH137" s="277"/>
      <c r="OQI137" s="277"/>
      <c r="OQJ137" s="277"/>
      <c r="OQK137" s="277"/>
      <c r="OQL137" s="277"/>
      <c r="OQM137" s="277"/>
      <c r="OQN137" s="277"/>
      <c r="OQO137" s="277"/>
      <c r="OQP137" s="277"/>
      <c r="OQQ137" s="277"/>
      <c r="OQR137" s="277"/>
      <c r="OQS137" s="277"/>
      <c r="OQT137" s="277"/>
      <c r="OQU137" s="277"/>
      <c r="OQV137" s="277"/>
      <c r="OQW137" s="277"/>
      <c r="OQX137" s="277"/>
      <c r="OQY137" s="277"/>
      <c r="OQZ137" s="277"/>
      <c r="ORA137" s="277"/>
      <c r="ORB137" s="277"/>
      <c r="ORC137" s="277"/>
      <c r="ORD137" s="277"/>
      <c r="ORE137" s="277"/>
      <c r="ORF137" s="277"/>
      <c r="ORG137" s="277"/>
      <c r="ORH137" s="277"/>
      <c r="ORI137" s="277"/>
      <c r="ORJ137" s="277"/>
      <c r="ORK137" s="277"/>
      <c r="ORL137" s="277"/>
      <c r="ORM137" s="277"/>
      <c r="ORN137" s="277"/>
      <c r="ORO137" s="277"/>
      <c r="ORP137" s="277"/>
      <c r="ORQ137" s="277"/>
      <c r="ORR137" s="277"/>
      <c r="ORS137" s="277"/>
      <c r="ORT137" s="277"/>
      <c r="ORU137" s="277"/>
      <c r="ORV137" s="277"/>
      <c r="ORW137" s="277"/>
      <c r="ORX137" s="277"/>
      <c r="ORY137" s="277"/>
      <c r="ORZ137" s="277"/>
      <c r="OSA137" s="277"/>
      <c r="OSB137" s="277"/>
      <c r="OSC137" s="277"/>
      <c r="OSD137" s="277"/>
      <c r="OSE137" s="277"/>
      <c r="OSF137" s="277"/>
      <c r="OSG137" s="277"/>
      <c r="OSH137" s="277"/>
      <c r="OSI137" s="277"/>
      <c r="OSJ137" s="277"/>
      <c r="OSK137" s="277"/>
      <c r="OSL137" s="277"/>
      <c r="OSM137" s="277"/>
      <c r="OSN137" s="277"/>
      <c r="OSO137" s="277"/>
      <c r="OSP137" s="277"/>
      <c r="OSQ137" s="277"/>
      <c r="OSR137" s="277"/>
      <c r="OSS137" s="277"/>
      <c r="OST137" s="277"/>
      <c r="OSU137" s="277"/>
      <c r="OSV137" s="277"/>
      <c r="OSW137" s="277"/>
      <c r="OSX137" s="277"/>
      <c r="OSY137" s="277"/>
      <c r="OSZ137" s="277"/>
      <c r="OTA137" s="277"/>
      <c r="OTB137" s="277"/>
      <c r="OTC137" s="277"/>
      <c r="OTD137" s="277"/>
      <c r="OTE137" s="277"/>
      <c r="OTF137" s="277"/>
      <c r="OTG137" s="277"/>
      <c r="OTH137" s="277"/>
      <c r="OTI137" s="277"/>
      <c r="OTJ137" s="277"/>
      <c r="OTK137" s="277"/>
      <c r="OTL137" s="277"/>
      <c r="OTM137" s="277"/>
      <c r="OTN137" s="277"/>
      <c r="OTO137" s="277"/>
      <c r="OTP137" s="277"/>
      <c r="OTQ137" s="277"/>
      <c r="OTR137" s="277"/>
      <c r="OTS137" s="277"/>
      <c r="OTT137" s="277"/>
      <c r="OTU137" s="277"/>
      <c r="OTV137" s="277"/>
      <c r="OTW137" s="277"/>
      <c r="OTX137" s="277"/>
      <c r="OTY137" s="277"/>
      <c r="OTZ137" s="277"/>
      <c r="OUA137" s="277"/>
      <c r="OUB137" s="277"/>
      <c r="OUC137" s="277"/>
      <c r="OUD137" s="277"/>
      <c r="OUE137" s="277"/>
      <c r="OUF137" s="277"/>
      <c r="OUG137" s="277"/>
      <c r="OUH137" s="277"/>
      <c r="OUI137" s="277"/>
      <c r="OUJ137" s="277"/>
      <c r="OUK137" s="277"/>
      <c r="OUL137" s="277"/>
      <c r="OUM137" s="277"/>
      <c r="OUN137" s="277"/>
      <c r="OUO137" s="277"/>
      <c r="OUP137" s="277"/>
      <c r="OUQ137" s="277"/>
      <c r="OUR137" s="277"/>
      <c r="OUS137" s="277"/>
      <c r="OUT137" s="277"/>
      <c r="OUU137" s="277"/>
      <c r="OUV137" s="277"/>
      <c r="OUW137" s="277"/>
      <c r="OUX137" s="277"/>
      <c r="OUY137" s="277"/>
      <c r="OUZ137" s="277"/>
      <c r="OVA137" s="277"/>
      <c r="OVB137" s="277"/>
      <c r="OVC137" s="277"/>
      <c r="OVD137" s="277"/>
      <c r="OVE137" s="277"/>
      <c r="OVF137" s="277"/>
      <c r="OVG137" s="277"/>
      <c r="OVH137" s="277"/>
      <c r="OVI137" s="277"/>
      <c r="OVJ137" s="277"/>
      <c r="OVK137" s="277"/>
      <c r="OVL137" s="277"/>
      <c r="OVM137" s="277"/>
      <c r="OVN137" s="277"/>
      <c r="OVO137" s="277"/>
      <c r="OVP137" s="277"/>
      <c r="OVQ137" s="277"/>
      <c r="OVR137" s="277"/>
      <c r="OVS137" s="277"/>
      <c r="OVT137" s="277"/>
      <c r="OVU137" s="277"/>
      <c r="OVV137" s="277"/>
      <c r="OVW137" s="277"/>
      <c r="OVX137" s="277"/>
      <c r="OVY137" s="277"/>
      <c r="OVZ137" s="277"/>
      <c r="OWA137" s="277"/>
      <c r="OWB137" s="277"/>
      <c r="OWC137" s="277"/>
      <c r="OWD137" s="277"/>
      <c r="OWE137" s="277"/>
      <c r="OWF137" s="277"/>
      <c r="OWG137" s="277"/>
      <c r="OWH137" s="277"/>
      <c r="OWI137" s="277"/>
      <c r="OWJ137" s="277"/>
      <c r="OWK137" s="277"/>
      <c r="OWL137" s="277"/>
      <c r="OWM137" s="277"/>
      <c r="OWN137" s="277"/>
      <c r="OWO137" s="277"/>
      <c r="OWP137" s="277"/>
      <c r="OWQ137" s="277"/>
      <c r="OWR137" s="277"/>
      <c r="OWS137" s="277"/>
      <c r="OWT137" s="277"/>
      <c r="OWU137" s="277"/>
      <c r="OWV137" s="277"/>
      <c r="OWW137" s="277"/>
      <c r="OWX137" s="277"/>
      <c r="OWY137" s="277"/>
      <c r="OWZ137" s="277"/>
      <c r="OXA137" s="277"/>
      <c r="OXB137" s="277"/>
      <c r="OXC137" s="277"/>
      <c r="OXD137" s="277"/>
      <c r="OXE137" s="277"/>
      <c r="OXF137" s="277"/>
      <c r="OXG137" s="277"/>
      <c r="OXH137" s="277"/>
      <c r="OXI137" s="277"/>
      <c r="OXJ137" s="277"/>
      <c r="OXK137" s="277"/>
      <c r="OXL137" s="277"/>
      <c r="OXM137" s="277"/>
      <c r="OXN137" s="277"/>
      <c r="OXO137" s="277"/>
      <c r="OXP137" s="277"/>
      <c r="OXQ137" s="277"/>
      <c r="OXR137" s="277"/>
      <c r="OXS137" s="277"/>
      <c r="OXT137" s="277"/>
      <c r="OXU137" s="277"/>
      <c r="OXV137" s="277"/>
      <c r="OXW137" s="277"/>
      <c r="OXX137" s="277"/>
      <c r="OXY137" s="277"/>
      <c r="OXZ137" s="277"/>
      <c r="OYA137" s="277"/>
      <c r="OYB137" s="277"/>
      <c r="OYC137" s="277"/>
      <c r="OYD137" s="277"/>
      <c r="OYE137" s="277"/>
      <c r="OYF137" s="277"/>
      <c r="OYG137" s="277"/>
      <c r="OYH137" s="277"/>
      <c r="OYI137" s="277"/>
      <c r="OYJ137" s="277"/>
      <c r="OYK137" s="277"/>
      <c r="OYL137" s="277"/>
      <c r="OYM137" s="277"/>
      <c r="OYN137" s="277"/>
      <c r="OYO137" s="277"/>
      <c r="OYP137" s="277"/>
      <c r="OYQ137" s="277"/>
      <c r="OYR137" s="277"/>
      <c r="OYS137" s="277"/>
      <c r="OYT137" s="277"/>
      <c r="OYU137" s="277"/>
      <c r="OYV137" s="277"/>
      <c r="OYW137" s="277"/>
      <c r="OYX137" s="277"/>
      <c r="OYY137" s="277"/>
      <c r="OYZ137" s="277"/>
      <c r="OZA137" s="277"/>
      <c r="OZB137" s="277"/>
      <c r="OZC137" s="277"/>
      <c r="OZD137" s="277"/>
      <c r="OZE137" s="277"/>
      <c r="OZF137" s="277"/>
      <c r="OZG137" s="277"/>
      <c r="OZH137" s="277"/>
      <c r="OZI137" s="277"/>
      <c r="OZJ137" s="277"/>
      <c r="OZK137" s="277"/>
      <c r="OZL137" s="277"/>
      <c r="OZM137" s="277"/>
      <c r="OZN137" s="277"/>
      <c r="OZO137" s="277"/>
      <c r="OZP137" s="277"/>
      <c r="OZQ137" s="277"/>
      <c r="OZR137" s="277"/>
      <c r="OZS137" s="277"/>
      <c r="OZT137" s="277"/>
      <c r="OZU137" s="277"/>
      <c r="OZV137" s="277"/>
      <c r="OZW137" s="277"/>
      <c r="OZX137" s="277"/>
      <c r="OZY137" s="277"/>
      <c r="OZZ137" s="277"/>
      <c r="PAA137" s="277"/>
      <c r="PAB137" s="277"/>
      <c r="PAC137" s="277"/>
      <c r="PAD137" s="277"/>
      <c r="PAE137" s="277"/>
      <c r="PAF137" s="277"/>
      <c r="PAG137" s="277"/>
      <c r="PAH137" s="277"/>
      <c r="PAI137" s="277"/>
      <c r="PAJ137" s="277"/>
      <c r="PAK137" s="277"/>
      <c r="PAL137" s="277"/>
      <c r="PAM137" s="277"/>
      <c r="PAN137" s="277"/>
      <c r="PAO137" s="277"/>
      <c r="PAP137" s="277"/>
      <c r="PAQ137" s="277"/>
      <c r="PAR137" s="277"/>
      <c r="PAS137" s="277"/>
      <c r="PAT137" s="277"/>
      <c r="PAU137" s="277"/>
      <c r="PAV137" s="277"/>
      <c r="PAW137" s="277"/>
      <c r="PAX137" s="277"/>
      <c r="PAY137" s="277"/>
      <c r="PAZ137" s="277"/>
      <c r="PBA137" s="277"/>
      <c r="PBB137" s="277"/>
      <c r="PBC137" s="277"/>
      <c r="PBD137" s="277"/>
      <c r="PBE137" s="277"/>
      <c r="PBF137" s="277"/>
      <c r="PBG137" s="277"/>
      <c r="PBH137" s="277"/>
      <c r="PBI137" s="277"/>
      <c r="PBJ137" s="277"/>
      <c r="PBK137" s="277"/>
      <c r="PBL137" s="277"/>
      <c r="PBM137" s="277"/>
      <c r="PBN137" s="277"/>
      <c r="PBO137" s="277"/>
      <c r="PBP137" s="277"/>
      <c r="PBQ137" s="277"/>
      <c r="PBR137" s="277"/>
      <c r="PBS137" s="277"/>
      <c r="PBT137" s="277"/>
      <c r="PBU137" s="277"/>
      <c r="PBV137" s="277"/>
      <c r="PBW137" s="277"/>
      <c r="PBX137" s="277"/>
      <c r="PBY137" s="277"/>
      <c r="PBZ137" s="277"/>
      <c r="PCA137" s="277"/>
      <c r="PCB137" s="277"/>
      <c r="PCC137" s="277"/>
      <c r="PCD137" s="277"/>
      <c r="PCE137" s="277"/>
      <c r="PCF137" s="277"/>
      <c r="PCG137" s="277"/>
      <c r="PCH137" s="277"/>
      <c r="PCI137" s="277"/>
      <c r="PCJ137" s="277"/>
      <c r="PCK137" s="277"/>
      <c r="PCL137" s="277"/>
      <c r="PCM137" s="277"/>
      <c r="PCN137" s="277"/>
      <c r="PCO137" s="277"/>
      <c r="PCP137" s="277"/>
      <c r="PCQ137" s="277"/>
      <c r="PCR137" s="277"/>
      <c r="PCS137" s="277"/>
      <c r="PCT137" s="277"/>
      <c r="PCU137" s="277"/>
      <c r="PCV137" s="277"/>
      <c r="PCW137" s="277"/>
      <c r="PCX137" s="277"/>
      <c r="PCY137" s="277"/>
      <c r="PCZ137" s="277"/>
      <c r="PDA137" s="277"/>
      <c r="PDB137" s="277"/>
      <c r="PDC137" s="277"/>
      <c r="PDD137" s="277"/>
      <c r="PDE137" s="277"/>
      <c r="PDF137" s="277"/>
      <c r="PDG137" s="277"/>
      <c r="PDH137" s="277"/>
      <c r="PDI137" s="277"/>
      <c r="PDJ137" s="277"/>
      <c r="PDK137" s="277"/>
      <c r="PDL137" s="277"/>
      <c r="PDM137" s="277"/>
      <c r="PDN137" s="277"/>
      <c r="PDO137" s="277"/>
      <c r="PDP137" s="277"/>
      <c r="PDQ137" s="277"/>
      <c r="PDR137" s="277"/>
      <c r="PDS137" s="277"/>
      <c r="PDT137" s="277"/>
      <c r="PDU137" s="277"/>
      <c r="PDV137" s="277"/>
      <c r="PDW137" s="277"/>
      <c r="PDX137" s="277"/>
      <c r="PDY137" s="277"/>
      <c r="PDZ137" s="277"/>
      <c r="PEA137" s="277"/>
      <c r="PEB137" s="277"/>
      <c r="PEC137" s="277"/>
      <c r="PED137" s="277"/>
      <c r="PEE137" s="277"/>
      <c r="PEF137" s="277"/>
      <c r="PEG137" s="277"/>
      <c r="PEH137" s="277"/>
      <c r="PEI137" s="277"/>
      <c r="PEJ137" s="277"/>
      <c r="PEK137" s="277"/>
      <c r="PEL137" s="277"/>
      <c r="PEM137" s="277"/>
      <c r="PEN137" s="277"/>
      <c r="PEO137" s="277"/>
      <c r="PEP137" s="277"/>
      <c r="PEQ137" s="277"/>
      <c r="PER137" s="277"/>
      <c r="PES137" s="277"/>
      <c r="PET137" s="277"/>
      <c r="PEU137" s="277"/>
      <c r="PEV137" s="277"/>
      <c r="PEW137" s="277"/>
      <c r="PEX137" s="277"/>
      <c r="PEY137" s="277"/>
      <c r="PEZ137" s="277"/>
      <c r="PFA137" s="277"/>
      <c r="PFB137" s="277"/>
      <c r="PFC137" s="277"/>
      <c r="PFD137" s="277"/>
      <c r="PFE137" s="277"/>
      <c r="PFF137" s="277"/>
      <c r="PFG137" s="277"/>
      <c r="PFH137" s="277"/>
      <c r="PFI137" s="277"/>
      <c r="PFJ137" s="277"/>
      <c r="PFK137" s="277"/>
      <c r="PFL137" s="277"/>
      <c r="PFM137" s="277"/>
      <c r="PFN137" s="277"/>
      <c r="PFO137" s="277"/>
      <c r="PFP137" s="277"/>
      <c r="PFQ137" s="277"/>
      <c r="PFR137" s="277"/>
      <c r="PFS137" s="277"/>
      <c r="PFT137" s="277"/>
      <c r="PFU137" s="277"/>
      <c r="PFV137" s="277"/>
      <c r="PFW137" s="277"/>
      <c r="PFX137" s="277"/>
      <c r="PFY137" s="277"/>
      <c r="PFZ137" s="277"/>
      <c r="PGA137" s="277"/>
      <c r="PGB137" s="277"/>
      <c r="PGC137" s="277"/>
      <c r="PGD137" s="277"/>
      <c r="PGE137" s="277"/>
      <c r="PGF137" s="277"/>
      <c r="PGG137" s="277"/>
      <c r="PGH137" s="277"/>
      <c r="PGI137" s="277"/>
      <c r="PGJ137" s="277"/>
      <c r="PGK137" s="277"/>
      <c r="PGL137" s="277"/>
      <c r="PGM137" s="277"/>
      <c r="PGN137" s="277"/>
      <c r="PGO137" s="277"/>
      <c r="PGP137" s="277"/>
      <c r="PGQ137" s="277"/>
      <c r="PGR137" s="277"/>
      <c r="PGS137" s="277"/>
      <c r="PGT137" s="277"/>
      <c r="PGU137" s="277"/>
      <c r="PGV137" s="277"/>
      <c r="PGW137" s="277"/>
      <c r="PGX137" s="277"/>
      <c r="PGY137" s="277"/>
      <c r="PGZ137" s="277"/>
      <c r="PHA137" s="277"/>
      <c r="PHB137" s="277"/>
      <c r="PHC137" s="277"/>
      <c r="PHD137" s="277"/>
      <c r="PHE137" s="277"/>
      <c r="PHF137" s="277"/>
      <c r="PHG137" s="277"/>
      <c r="PHH137" s="277"/>
      <c r="PHI137" s="277"/>
      <c r="PHJ137" s="277"/>
      <c r="PHK137" s="277"/>
      <c r="PHL137" s="277"/>
      <c r="PHM137" s="277"/>
      <c r="PHN137" s="277"/>
      <c r="PHO137" s="277"/>
      <c r="PHP137" s="277"/>
      <c r="PHQ137" s="277"/>
      <c r="PHR137" s="277"/>
      <c r="PHS137" s="277"/>
      <c r="PHT137" s="277"/>
      <c r="PHU137" s="277"/>
      <c r="PHV137" s="277"/>
      <c r="PHW137" s="277"/>
      <c r="PHX137" s="277"/>
      <c r="PHY137" s="277"/>
      <c r="PHZ137" s="277"/>
      <c r="PIA137" s="277"/>
      <c r="PIB137" s="277"/>
      <c r="PIC137" s="277"/>
      <c r="PID137" s="277"/>
      <c r="PIE137" s="277"/>
      <c r="PIF137" s="277"/>
      <c r="PIG137" s="277"/>
      <c r="PIH137" s="277"/>
      <c r="PII137" s="277"/>
      <c r="PIJ137" s="277"/>
      <c r="PIK137" s="277"/>
      <c r="PIL137" s="277"/>
      <c r="PIM137" s="277"/>
      <c r="PIN137" s="277"/>
      <c r="PIO137" s="277"/>
      <c r="PIP137" s="277"/>
      <c r="PIQ137" s="277"/>
      <c r="PIR137" s="277"/>
      <c r="PIS137" s="277"/>
      <c r="PIT137" s="277"/>
      <c r="PIU137" s="277"/>
      <c r="PIV137" s="277"/>
      <c r="PIW137" s="277"/>
      <c r="PIX137" s="277"/>
      <c r="PIY137" s="277"/>
      <c r="PIZ137" s="277"/>
      <c r="PJA137" s="277"/>
      <c r="PJB137" s="277"/>
      <c r="PJC137" s="277"/>
      <c r="PJD137" s="277"/>
      <c r="PJE137" s="277"/>
      <c r="PJF137" s="277"/>
      <c r="PJG137" s="277"/>
      <c r="PJH137" s="277"/>
      <c r="PJI137" s="277"/>
      <c r="PJJ137" s="277"/>
      <c r="PJK137" s="277"/>
      <c r="PJL137" s="277"/>
      <c r="PJM137" s="277"/>
      <c r="PJN137" s="277"/>
      <c r="PJO137" s="277"/>
      <c r="PJP137" s="277"/>
      <c r="PJQ137" s="277"/>
      <c r="PJR137" s="277"/>
      <c r="PJS137" s="277"/>
      <c r="PJT137" s="277"/>
      <c r="PJU137" s="277"/>
      <c r="PJV137" s="277"/>
      <c r="PJW137" s="277"/>
      <c r="PJX137" s="277"/>
      <c r="PJY137" s="277"/>
      <c r="PJZ137" s="277"/>
      <c r="PKA137" s="277"/>
      <c r="PKB137" s="277"/>
      <c r="PKC137" s="277"/>
      <c r="PKD137" s="277"/>
      <c r="PKE137" s="277"/>
      <c r="PKF137" s="277"/>
      <c r="PKG137" s="277"/>
      <c r="PKH137" s="277"/>
      <c r="PKI137" s="277"/>
      <c r="PKJ137" s="277"/>
      <c r="PKK137" s="277"/>
      <c r="PKL137" s="277"/>
      <c r="PKM137" s="277"/>
      <c r="PKN137" s="277"/>
      <c r="PKO137" s="277"/>
      <c r="PKP137" s="277"/>
      <c r="PKQ137" s="277"/>
      <c r="PKR137" s="277"/>
      <c r="PKS137" s="277"/>
      <c r="PKT137" s="277"/>
      <c r="PKU137" s="277"/>
      <c r="PKV137" s="277"/>
      <c r="PKW137" s="277"/>
      <c r="PKX137" s="277"/>
      <c r="PKY137" s="277"/>
      <c r="PKZ137" s="277"/>
      <c r="PLA137" s="277"/>
      <c r="PLB137" s="277"/>
      <c r="PLC137" s="277"/>
      <c r="PLD137" s="277"/>
      <c r="PLE137" s="277"/>
      <c r="PLF137" s="277"/>
      <c r="PLG137" s="277"/>
      <c r="PLH137" s="277"/>
      <c r="PLI137" s="277"/>
      <c r="PLJ137" s="277"/>
      <c r="PLK137" s="277"/>
      <c r="PLL137" s="277"/>
      <c r="PLM137" s="277"/>
      <c r="PLN137" s="277"/>
      <c r="PLO137" s="277"/>
      <c r="PLP137" s="277"/>
      <c r="PLQ137" s="277"/>
      <c r="PLR137" s="277"/>
      <c r="PLS137" s="277"/>
      <c r="PLT137" s="277"/>
      <c r="PLU137" s="277"/>
      <c r="PLV137" s="277"/>
      <c r="PLW137" s="277"/>
      <c r="PLX137" s="277"/>
      <c r="PLY137" s="277"/>
      <c r="PLZ137" s="277"/>
      <c r="PMA137" s="277"/>
      <c r="PMB137" s="277"/>
      <c r="PMC137" s="277"/>
      <c r="PMD137" s="277"/>
      <c r="PME137" s="277"/>
      <c r="PMF137" s="277"/>
      <c r="PMG137" s="277"/>
      <c r="PMH137" s="277"/>
      <c r="PMI137" s="277"/>
      <c r="PMJ137" s="277"/>
      <c r="PMK137" s="277"/>
      <c r="PML137" s="277"/>
      <c r="PMM137" s="277"/>
      <c r="PMN137" s="277"/>
      <c r="PMO137" s="277"/>
      <c r="PMP137" s="277"/>
      <c r="PMQ137" s="277"/>
      <c r="PMR137" s="277"/>
      <c r="PMS137" s="277"/>
      <c r="PMT137" s="277"/>
      <c r="PMU137" s="277"/>
      <c r="PMV137" s="277"/>
      <c r="PMW137" s="277"/>
      <c r="PMX137" s="277"/>
      <c r="PMY137" s="277"/>
      <c r="PMZ137" s="277"/>
      <c r="PNA137" s="277"/>
      <c r="PNB137" s="277"/>
      <c r="PNC137" s="277"/>
      <c r="PND137" s="277"/>
      <c r="PNE137" s="277"/>
      <c r="PNF137" s="277"/>
      <c r="PNG137" s="277"/>
      <c r="PNH137" s="277"/>
      <c r="PNI137" s="277"/>
      <c r="PNJ137" s="277"/>
      <c r="PNK137" s="277"/>
      <c r="PNL137" s="277"/>
      <c r="PNM137" s="277"/>
      <c r="PNN137" s="277"/>
      <c r="PNO137" s="277"/>
      <c r="PNP137" s="277"/>
      <c r="PNQ137" s="277"/>
      <c r="PNR137" s="277"/>
      <c r="PNS137" s="277"/>
      <c r="PNT137" s="277"/>
      <c r="PNU137" s="277"/>
      <c r="PNV137" s="277"/>
      <c r="PNW137" s="277"/>
      <c r="PNX137" s="277"/>
      <c r="PNY137" s="277"/>
      <c r="PNZ137" s="277"/>
      <c r="POA137" s="277"/>
      <c r="POB137" s="277"/>
      <c r="POC137" s="277"/>
      <c r="POD137" s="277"/>
      <c r="POE137" s="277"/>
      <c r="POF137" s="277"/>
      <c r="POG137" s="277"/>
      <c r="POH137" s="277"/>
      <c r="POI137" s="277"/>
      <c r="POJ137" s="277"/>
      <c r="POK137" s="277"/>
      <c r="POL137" s="277"/>
      <c r="POM137" s="277"/>
      <c r="PON137" s="277"/>
      <c r="POO137" s="277"/>
      <c r="POP137" s="277"/>
      <c r="POQ137" s="277"/>
      <c r="POR137" s="277"/>
      <c r="POS137" s="277"/>
      <c r="POT137" s="277"/>
      <c r="POU137" s="277"/>
      <c r="POV137" s="277"/>
      <c r="POW137" s="277"/>
      <c r="POX137" s="277"/>
      <c r="POY137" s="277"/>
      <c r="POZ137" s="277"/>
      <c r="PPA137" s="277"/>
      <c r="PPB137" s="277"/>
      <c r="PPC137" s="277"/>
      <c r="PPD137" s="277"/>
      <c r="PPE137" s="277"/>
      <c r="PPF137" s="277"/>
      <c r="PPG137" s="277"/>
      <c r="PPH137" s="277"/>
      <c r="PPI137" s="277"/>
      <c r="PPJ137" s="277"/>
      <c r="PPK137" s="277"/>
      <c r="PPL137" s="277"/>
      <c r="PPM137" s="277"/>
      <c r="PPN137" s="277"/>
      <c r="PPO137" s="277"/>
      <c r="PPP137" s="277"/>
      <c r="PPQ137" s="277"/>
      <c r="PPR137" s="277"/>
      <c r="PPS137" s="277"/>
      <c r="PPT137" s="277"/>
      <c r="PPU137" s="277"/>
      <c r="PPV137" s="277"/>
      <c r="PPW137" s="277"/>
      <c r="PPX137" s="277"/>
      <c r="PPY137" s="277"/>
      <c r="PPZ137" s="277"/>
      <c r="PQA137" s="277"/>
      <c r="PQB137" s="277"/>
      <c r="PQC137" s="277"/>
      <c r="PQD137" s="277"/>
      <c r="PQE137" s="277"/>
      <c r="PQF137" s="277"/>
      <c r="PQG137" s="277"/>
      <c r="PQH137" s="277"/>
      <c r="PQI137" s="277"/>
      <c r="PQJ137" s="277"/>
      <c r="PQK137" s="277"/>
      <c r="PQL137" s="277"/>
      <c r="PQM137" s="277"/>
      <c r="PQN137" s="277"/>
      <c r="PQO137" s="277"/>
      <c r="PQP137" s="277"/>
      <c r="PQQ137" s="277"/>
      <c r="PQR137" s="277"/>
      <c r="PQS137" s="277"/>
      <c r="PQT137" s="277"/>
      <c r="PQU137" s="277"/>
      <c r="PQV137" s="277"/>
      <c r="PQW137" s="277"/>
      <c r="PQX137" s="277"/>
      <c r="PQY137" s="277"/>
      <c r="PQZ137" s="277"/>
      <c r="PRA137" s="277"/>
      <c r="PRB137" s="277"/>
      <c r="PRC137" s="277"/>
      <c r="PRD137" s="277"/>
      <c r="PRE137" s="277"/>
      <c r="PRF137" s="277"/>
      <c r="PRG137" s="277"/>
      <c r="PRH137" s="277"/>
      <c r="PRI137" s="277"/>
      <c r="PRJ137" s="277"/>
      <c r="PRK137" s="277"/>
      <c r="PRL137" s="277"/>
      <c r="PRM137" s="277"/>
      <c r="PRN137" s="277"/>
      <c r="PRO137" s="277"/>
      <c r="PRP137" s="277"/>
      <c r="PRQ137" s="277"/>
      <c r="PRR137" s="277"/>
      <c r="PRS137" s="277"/>
      <c r="PRT137" s="277"/>
      <c r="PRU137" s="277"/>
      <c r="PRV137" s="277"/>
      <c r="PRW137" s="277"/>
      <c r="PRX137" s="277"/>
      <c r="PRY137" s="277"/>
      <c r="PRZ137" s="277"/>
      <c r="PSA137" s="277"/>
      <c r="PSB137" s="277"/>
      <c r="PSC137" s="277"/>
      <c r="PSD137" s="277"/>
      <c r="PSE137" s="277"/>
      <c r="PSF137" s="277"/>
      <c r="PSG137" s="277"/>
      <c r="PSH137" s="277"/>
      <c r="PSI137" s="277"/>
      <c r="PSJ137" s="277"/>
      <c r="PSK137" s="277"/>
      <c r="PSL137" s="277"/>
      <c r="PSM137" s="277"/>
      <c r="PSN137" s="277"/>
      <c r="PSO137" s="277"/>
      <c r="PSP137" s="277"/>
      <c r="PSQ137" s="277"/>
      <c r="PSR137" s="277"/>
      <c r="PSS137" s="277"/>
      <c r="PST137" s="277"/>
      <c r="PSU137" s="277"/>
      <c r="PSV137" s="277"/>
      <c r="PSW137" s="277"/>
      <c r="PSX137" s="277"/>
      <c r="PSY137" s="277"/>
      <c r="PSZ137" s="277"/>
      <c r="PTA137" s="277"/>
      <c r="PTB137" s="277"/>
      <c r="PTC137" s="277"/>
      <c r="PTD137" s="277"/>
      <c r="PTE137" s="277"/>
      <c r="PTF137" s="277"/>
      <c r="PTG137" s="277"/>
      <c r="PTH137" s="277"/>
      <c r="PTI137" s="277"/>
      <c r="PTJ137" s="277"/>
      <c r="PTK137" s="277"/>
      <c r="PTL137" s="277"/>
      <c r="PTM137" s="277"/>
      <c r="PTN137" s="277"/>
      <c r="PTO137" s="277"/>
      <c r="PTP137" s="277"/>
      <c r="PTQ137" s="277"/>
      <c r="PTR137" s="277"/>
      <c r="PTS137" s="277"/>
      <c r="PTT137" s="277"/>
      <c r="PTU137" s="277"/>
      <c r="PTV137" s="277"/>
      <c r="PTW137" s="277"/>
      <c r="PTX137" s="277"/>
      <c r="PTY137" s="277"/>
      <c r="PTZ137" s="277"/>
      <c r="PUA137" s="277"/>
      <c r="PUB137" s="277"/>
      <c r="PUC137" s="277"/>
      <c r="PUD137" s="277"/>
      <c r="PUE137" s="277"/>
      <c r="PUF137" s="277"/>
      <c r="PUG137" s="277"/>
      <c r="PUH137" s="277"/>
      <c r="PUI137" s="277"/>
      <c r="PUJ137" s="277"/>
      <c r="PUK137" s="277"/>
      <c r="PUL137" s="277"/>
      <c r="PUM137" s="277"/>
      <c r="PUN137" s="277"/>
      <c r="PUO137" s="277"/>
      <c r="PUP137" s="277"/>
      <c r="PUQ137" s="277"/>
      <c r="PUR137" s="277"/>
      <c r="PUS137" s="277"/>
      <c r="PUT137" s="277"/>
      <c r="PUU137" s="277"/>
      <c r="PUV137" s="277"/>
      <c r="PUW137" s="277"/>
      <c r="PUX137" s="277"/>
      <c r="PUY137" s="277"/>
      <c r="PUZ137" s="277"/>
      <c r="PVA137" s="277"/>
      <c r="PVB137" s="277"/>
      <c r="PVC137" s="277"/>
      <c r="PVD137" s="277"/>
      <c r="PVE137" s="277"/>
      <c r="PVF137" s="277"/>
      <c r="PVG137" s="277"/>
      <c r="PVH137" s="277"/>
      <c r="PVI137" s="277"/>
      <c r="PVJ137" s="277"/>
      <c r="PVK137" s="277"/>
      <c r="PVL137" s="277"/>
      <c r="PVM137" s="277"/>
      <c r="PVN137" s="277"/>
      <c r="PVO137" s="277"/>
      <c r="PVP137" s="277"/>
      <c r="PVQ137" s="277"/>
      <c r="PVR137" s="277"/>
      <c r="PVS137" s="277"/>
      <c r="PVT137" s="277"/>
      <c r="PVU137" s="277"/>
      <c r="PVV137" s="277"/>
      <c r="PVW137" s="277"/>
      <c r="PVX137" s="277"/>
      <c r="PVY137" s="277"/>
      <c r="PVZ137" s="277"/>
      <c r="PWA137" s="277"/>
      <c r="PWB137" s="277"/>
      <c r="PWC137" s="277"/>
      <c r="PWD137" s="277"/>
      <c r="PWE137" s="277"/>
      <c r="PWF137" s="277"/>
      <c r="PWG137" s="277"/>
      <c r="PWH137" s="277"/>
      <c r="PWI137" s="277"/>
      <c r="PWJ137" s="277"/>
      <c r="PWK137" s="277"/>
      <c r="PWL137" s="277"/>
      <c r="PWM137" s="277"/>
      <c r="PWN137" s="277"/>
      <c r="PWO137" s="277"/>
      <c r="PWP137" s="277"/>
      <c r="PWQ137" s="277"/>
      <c r="PWR137" s="277"/>
      <c r="PWS137" s="277"/>
      <c r="PWT137" s="277"/>
      <c r="PWU137" s="277"/>
      <c r="PWV137" s="277"/>
      <c r="PWW137" s="277"/>
      <c r="PWX137" s="277"/>
      <c r="PWY137" s="277"/>
      <c r="PWZ137" s="277"/>
      <c r="PXA137" s="277"/>
      <c r="PXB137" s="277"/>
      <c r="PXC137" s="277"/>
      <c r="PXD137" s="277"/>
      <c r="PXE137" s="277"/>
      <c r="PXF137" s="277"/>
      <c r="PXG137" s="277"/>
      <c r="PXH137" s="277"/>
      <c r="PXI137" s="277"/>
      <c r="PXJ137" s="277"/>
      <c r="PXK137" s="277"/>
      <c r="PXL137" s="277"/>
      <c r="PXM137" s="277"/>
      <c r="PXN137" s="277"/>
      <c r="PXO137" s="277"/>
      <c r="PXP137" s="277"/>
      <c r="PXQ137" s="277"/>
      <c r="PXR137" s="277"/>
      <c r="PXS137" s="277"/>
      <c r="PXT137" s="277"/>
      <c r="PXU137" s="277"/>
      <c r="PXV137" s="277"/>
      <c r="PXW137" s="277"/>
      <c r="PXX137" s="277"/>
      <c r="PXY137" s="277"/>
      <c r="PXZ137" s="277"/>
      <c r="PYA137" s="277"/>
      <c r="PYB137" s="277"/>
      <c r="PYC137" s="277"/>
      <c r="PYD137" s="277"/>
      <c r="PYE137" s="277"/>
      <c r="PYF137" s="277"/>
      <c r="PYG137" s="277"/>
      <c r="PYH137" s="277"/>
      <c r="PYI137" s="277"/>
      <c r="PYJ137" s="277"/>
      <c r="PYK137" s="277"/>
      <c r="PYL137" s="277"/>
      <c r="PYM137" s="277"/>
      <c r="PYN137" s="277"/>
      <c r="PYO137" s="277"/>
      <c r="PYP137" s="277"/>
      <c r="PYQ137" s="277"/>
      <c r="PYR137" s="277"/>
      <c r="PYS137" s="277"/>
      <c r="PYT137" s="277"/>
      <c r="PYU137" s="277"/>
      <c r="PYV137" s="277"/>
      <c r="PYW137" s="277"/>
      <c r="PYX137" s="277"/>
      <c r="PYY137" s="277"/>
      <c r="PYZ137" s="277"/>
      <c r="PZA137" s="277"/>
      <c r="PZB137" s="277"/>
      <c r="PZC137" s="277"/>
      <c r="PZD137" s="277"/>
      <c r="PZE137" s="277"/>
      <c r="PZF137" s="277"/>
      <c r="PZG137" s="277"/>
      <c r="PZH137" s="277"/>
      <c r="PZI137" s="277"/>
      <c r="PZJ137" s="277"/>
      <c r="PZK137" s="277"/>
      <c r="PZL137" s="277"/>
      <c r="PZM137" s="277"/>
      <c r="PZN137" s="277"/>
      <c r="PZO137" s="277"/>
      <c r="PZP137" s="277"/>
      <c r="PZQ137" s="277"/>
      <c r="PZR137" s="277"/>
      <c r="PZS137" s="277"/>
      <c r="PZT137" s="277"/>
      <c r="PZU137" s="277"/>
      <c r="PZV137" s="277"/>
      <c r="PZW137" s="277"/>
      <c r="PZX137" s="277"/>
      <c r="PZY137" s="277"/>
      <c r="PZZ137" s="277"/>
      <c r="QAA137" s="277"/>
      <c r="QAB137" s="277"/>
      <c r="QAC137" s="277"/>
      <c r="QAD137" s="277"/>
      <c r="QAE137" s="277"/>
      <c r="QAF137" s="277"/>
      <c r="QAG137" s="277"/>
      <c r="QAH137" s="277"/>
      <c r="QAI137" s="277"/>
      <c r="QAJ137" s="277"/>
      <c r="QAK137" s="277"/>
      <c r="QAL137" s="277"/>
      <c r="QAM137" s="277"/>
      <c r="QAN137" s="277"/>
      <c r="QAO137" s="277"/>
      <c r="QAP137" s="277"/>
      <c r="QAQ137" s="277"/>
      <c r="QAR137" s="277"/>
      <c r="QAS137" s="277"/>
      <c r="QAT137" s="277"/>
      <c r="QAU137" s="277"/>
      <c r="QAV137" s="277"/>
      <c r="QAW137" s="277"/>
      <c r="QAX137" s="277"/>
      <c r="QAY137" s="277"/>
      <c r="QAZ137" s="277"/>
      <c r="QBA137" s="277"/>
      <c r="QBB137" s="277"/>
      <c r="QBC137" s="277"/>
      <c r="QBD137" s="277"/>
      <c r="QBE137" s="277"/>
      <c r="QBF137" s="277"/>
      <c r="QBG137" s="277"/>
      <c r="QBH137" s="277"/>
      <c r="QBI137" s="277"/>
      <c r="QBJ137" s="277"/>
      <c r="QBK137" s="277"/>
      <c r="QBL137" s="277"/>
      <c r="QBM137" s="277"/>
      <c r="QBN137" s="277"/>
      <c r="QBO137" s="277"/>
      <c r="QBP137" s="277"/>
      <c r="QBQ137" s="277"/>
      <c r="QBR137" s="277"/>
      <c r="QBS137" s="277"/>
      <c r="QBT137" s="277"/>
      <c r="QBU137" s="277"/>
      <c r="QBV137" s="277"/>
      <c r="QBW137" s="277"/>
      <c r="QBX137" s="277"/>
      <c r="QBY137" s="277"/>
      <c r="QBZ137" s="277"/>
      <c r="QCA137" s="277"/>
      <c r="QCB137" s="277"/>
      <c r="QCC137" s="277"/>
      <c r="QCD137" s="277"/>
      <c r="QCE137" s="277"/>
      <c r="QCF137" s="277"/>
      <c r="QCG137" s="277"/>
      <c r="QCH137" s="277"/>
      <c r="QCI137" s="277"/>
      <c r="QCJ137" s="277"/>
      <c r="QCK137" s="277"/>
      <c r="QCL137" s="277"/>
      <c r="QCM137" s="277"/>
      <c r="QCN137" s="277"/>
      <c r="QCO137" s="277"/>
      <c r="QCP137" s="277"/>
      <c r="QCQ137" s="277"/>
      <c r="QCR137" s="277"/>
      <c r="QCS137" s="277"/>
      <c r="QCT137" s="277"/>
      <c r="QCU137" s="277"/>
      <c r="QCV137" s="277"/>
      <c r="QCW137" s="277"/>
      <c r="QCX137" s="277"/>
      <c r="QCY137" s="277"/>
      <c r="QCZ137" s="277"/>
      <c r="QDA137" s="277"/>
      <c r="QDB137" s="277"/>
      <c r="QDC137" s="277"/>
      <c r="QDD137" s="277"/>
      <c r="QDE137" s="277"/>
      <c r="QDF137" s="277"/>
      <c r="QDG137" s="277"/>
      <c r="QDH137" s="277"/>
      <c r="QDI137" s="277"/>
      <c r="QDJ137" s="277"/>
      <c r="QDK137" s="277"/>
      <c r="QDL137" s="277"/>
      <c r="QDM137" s="277"/>
      <c r="QDN137" s="277"/>
      <c r="QDO137" s="277"/>
      <c r="QDP137" s="277"/>
      <c r="QDQ137" s="277"/>
      <c r="QDR137" s="277"/>
      <c r="QDS137" s="277"/>
      <c r="QDT137" s="277"/>
      <c r="QDU137" s="277"/>
      <c r="QDV137" s="277"/>
      <c r="QDW137" s="277"/>
      <c r="QDX137" s="277"/>
      <c r="QDY137" s="277"/>
      <c r="QDZ137" s="277"/>
      <c r="QEA137" s="277"/>
      <c r="QEB137" s="277"/>
      <c r="QEC137" s="277"/>
      <c r="QED137" s="277"/>
      <c r="QEE137" s="277"/>
      <c r="QEF137" s="277"/>
      <c r="QEG137" s="277"/>
      <c r="QEH137" s="277"/>
      <c r="QEI137" s="277"/>
      <c r="QEJ137" s="277"/>
      <c r="QEK137" s="277"/>
      <c r="QEL137" s="277"/>
      <c r="QEM137" s="277"/>
      <c r="QEN137" s="277"/>
      <c r="QEO137" s="277"/>
      <c r="QEP137" s="277"/>
      <c r="QEQ137" s="277"/>
      <c r="QER137" s="277"/>
      <c r="QES137" s="277"/>
      <c r="QET137" s="277"/>
      <c r="QEU137" s="277"/>
      <c r="QEV137" s="277"/>
      <c r="QEW137" s="277"/>
      <c r="QEX137" s="277"/>
      <c r="QEY137" s="277"/>
      <c r="QEZ137" s="277"/>
      <c r="QFA137" s="277"/>
      <c r="QFB137" s="277"/>
      <c r="QFC137" s="277"/>
      <c r="QFD137" s="277"/>
      <c r="QFE137" s="277"/>
      <c r="QFF137" s="277"/>
      <c r="QFG137" s="277"/>
      <c r="QFH137" s="277"/>
      <c r="QFI137" s="277"/>
      <c r="QFJ137" s="277"/>
      <c r="QFK137" s="277"/>
      <c r="QFL137" s="277"/>
      <c r="QFM137" s="277"/>
      <c r="QFN137" s="277"/>
      <c r="QFO137" s="277"/>
      <c r="QFP137" s="277"/>
      <c r="QFQ137" s="277"/>
      <c r="QFR137" s="277"/>
      <c r="QFS137" s="277"/>
      <c r="QFT137" s="277"/>
      <c r="QFU137" s="277"/>
      <c r="QFV137" s="277"/>
      <c r="QFW137" s="277"/>
      <c r="QFX137" s="277"/>
      <c r="QFY137" s="277"/>
      <c r="QFZ137" s="277"/>
      <c r="QGA137" s="277"/>
      <c r="QGB137" s="277"/>
      <c r="QGC137" s="277"/>
      <c r="QGD137" s="277"/>
      <c r="QGE137" s="277"/>
      <c r="QGF137" s="277"/>
      <c r="QGG137" s="277"/>
      <c r="QGH137" s="277"/>
      <c r="QGI137" s="277"/>
      <c r="QGJ137" s="277"/>
      <c r="QGK137" s="277"/>
      <c r="QGL137" s="277"/>
      <c r="QGM137" s="277"/>
      <c r="QGN137" s="277"/>
      <c r="QGO137" s="277"/>
      <c r="QGP137" s="277"/>
      <c r="QGQ137" s="277"/>
      <c r="QGR137" s="277"/>
      <c r="QGS137" s="277"/>
      <c r="QGT137" s="277"/>
      <c r="QGU137" s="277"/>
      <c r="QGV137" s="277"/>
      <c r="QGW137" s="277"/>
      <c r="QGX137" s="277"/>
      <c r="QGY137" s="277"/>
      <c r="QGZ137" s="277"/>
      <c r="QHA137" s="277"/>
      <c r="QHB137" s="277"/>
      <c r="QHC137" s="277"/>
      <c r="QHD137" s="277"/>
      <c r="QHE137" s="277"/>
      <c r="QHF137" s="277"/>
      <c r="QHG137" s="277"/>
      <c r="QHH137" s="277"/>
      <c r="QHI137" s="277"/>
      <c r="QHJ137" s="277"/>
      <c r="QHK137" s="277"/>
      <c r="QHL137" s="277"/>
      <c r="QHM137" s="277"/>
      <c r="QHN137" s="277"/>
      <c r="QHO137" s="277"/>
      <c r="QHP137" s="277"/>
      <c r="QHQ137" s="277"/>
      <c r="QHR137" s="277"/>
      <c r="QHS137" s="277"/>
      <c r="QHT137" s="277"/>
      <c r="QHU137" s="277"/>
      <c r="QHV137" s="277"/>
      <c r="QHW137" s="277"/>
      <c r="QHX137" s="277"/>
      <c r="QHY137" s="277"/>
      <c r="QHZ137" s="277"/>
      <c r="QIA137" s="277"/>
      <c r="QIB137" s="277"/>
      <c r="QIC137" s="277"/>
      <c r="QID137" s="277"/>
      <c r="QIE137" s="277"/>
      <c r="QIF137" s="277"/>
      <c r="QIG137" s="277"/>
      <c r="QIH137" s="277"/>
      <c r="QII137" s="277"/>
      <c r="QIJ137" s="277"/>
      <c r="QIK137" s="277"/>
      <c r="QIL137" s="277"/>
      <c r="QIM137" s="277"/>
      <c r="QIN137" s="277"/>
      <c r="QIO137" s="277"/>
      <c r="QIP137" s="277"/>
      <c r="QIQ137" s="277"/>
      <c r="QIR137" s="277"/>
      <c r="QIS137" s="277"/>
      <c r="QIT137" s="277"/>
      <c r="QIU137" s="277"/>
      <c r="QIV137" s="277"/>
      <c r="QIW137" s="277"/>
      <c r="QIX137" s="277"/>
      <c r="QIY137" s="277"/>
      <c r="QIZ137" s="277"/>
      <c r="QJA137" s="277"/>
      <c r="QJB137" s="277"/>
      <c r="QJC137" s="277"/>
      <c r="QJD137" s="277"/>
      <c r="QJE137" s="277"/>
      <c r="QJF137" s="277"/>
      <c r="QJG137" s="277"/>
      <c r="QJH137" s="277"/>
      <c r="QJI137" s="277"/>
      <c r="QJJ137" s="277"/>
      <c r="QJK137" s="277"/>
      <c r="QJL137" s="277"/>
      <c r="QJM137" s="277"/>
      <c r="QJN137" s="277"/>
      <c r="QJO137" s="277"/>
      <c r="QJP137" s="277"/>
      <c r="QJQ137" s="277"/>
      <c r="QJR137" s="277"/>
      <c r="QJS137" s="277"/>
      <c r="QJT137" s="277"/>
      <c r="QJU137" s="277"/>
      <c r="QJV137" s="277"/>
      <c r="QJW137" s="277"/>
      <c r="QJX137" s="277"/>
      <c r="QJY137" s="277"/>
      <c r="QJZ137" s="277"/>
      <c r="QKA137" s="277"/>
      <c r="QKB137" s="277"/>
      <c r="QKC137" s="277"/>
      <c r="QKD137" s="277"/>
      <c r="QKE137" s="277"/>
      <c r="QKF137" s="277"/>
      <c r="QKG137" s="277"/>
      <c r="QKH137" s="277"/>
      <c r="QKI137" s="277"/>
      <c r="QKJ137" s="277"/>
      <c r="QKK137" s="277"/>
      <c r="QKL137" s="277"/>
      <c r="QKM137" s="277"/>
      <c r="QKN137" s="277"/>
      <c r="QKO137" s="277"/>
      <c r="QKP137" s="277"/>
      <c r="QKQ137" s="277"/>
      <c r="QKR137" s="277"/>
      <c r="QKS137" s="277"/>
      <c r="QKT137" s="277"/>
      <c r="QKU137" s="277"/>
      <c r="QKV137" s="277"/>
      <c r="QKW137" s="277"/>
      <c r="QKX137" s="277"/>
      <c r="QKY137" s="277"/>
      <c r="QKZ137" s="277"/>
      <c r="QLA137" s="277"/>
      <c r="QLB137" s="277"/>
      <c r="QLC137" s="277"/>
      <c r="QLD137" s="277"/>
      <c r="QLE137" s="277"/>
      <c r="QLF137" s="277"/>
      <c r="QLG137" s="277"/>
      <c r="QLH137" s="277"/>
      <c r="QLI137" s="277"/>
      <c r="QLJ137" s="277"/>
      <c r="QLK137" s="277"/>
      <c r="QLL137" s="277"/>
      <c r="QLM137" s="277"/>
      <c r="QLN137" s="277"/>
      <c r="QLO137" s="277"/>
      <c r="QLP137" s="277"/>
      <c r="QLQ137" s="277"/>
      <c r="QLR137" s="277"/>
      <c r="QLS137" s="277"/>
      <c r="QLT137" s="277"/>
      <c r="QLU137" s="277"/>
      <c r="QLV137" s="277"/>
      <c r="QLW137" s="277"/>
      <c r="QLX137" s="277"/>
      <c r="QLY137" s="277"/>
      <c r="QLZ137" s="277"/>
      <c r="QMA137" s="277"/>
      <c r="QMB137" s="277"/>
      <c r="QMC137" s="277"/>
      <c r="QMD137" s="277"/>
      <c r="QME137" s="277"/>
      <c r="QMF137" s="277"/>
      <c r="QMG137" s="277"/>
      <c r="QMH137" s="277"/>
      <c r="QMI137" s="277"/>
      <c r="QMJ137" s="277"/>
      <c r="QMK137" s="277"/>
      <c r="QML137" s="277"/>
      <c r="QMM137" s="277"/>
      <c r="QMN137" s="277"/>
      <c r="QMO137" s="277"/>
      <c r="QMP137" s="277"/>
      <c r="QMQ137" s="277"/>
      <c r="QMR137" s="277"/>
      <c r="QMS137" s="277"/>
      <c r="QMT137" s="277"/>
      <c r="QMU137" s="277"/>
      <c r="QMV137" s="277"/>
      <c r="QMW137" s="277"/>
      <c r="QMX137" s="277"/>
      <c r="QMY137" s="277"/>
      <c r="QMZ137" s="277"/>
      <c r="QNA137" s="277"/>
      <c r="QNB137" s="277"/>
      <c r="QNC137" s="277"/>
      <c r="QND137" s="277"/>
      <c r="QNE137" s="277"/>
      <c r="QNF137" s="277"/>
      <c r="QNG137" s="277"/>
      <c r="QNH137" s="277"/>
      <c r="QNI137" s="277"/>
      <c r="QNJ137" s="277"/>
      <c r="QNK137" s="277"/>
      <c r="QNL137" s="277"/>
      <c r="QNM137" s="277"/>
      <c r="QNN137" s="277"/>
      <c r="QNO137" s="277"/>
      <c r="QNP137" s="277"/>
      <c r="QNQ137" s="277"/>
      <c r="QNR137" s="277"/>
      <c r="QNS137" s="277"/>
      <c r="QNT137" s="277"/>
      <c r="QNU137" s="277"/>
      <c r="QNV137" s="277"/>
      <c r="QNW137" s="277"/>
      <c r="QNX137" s="277"/>
      <c r="QNY137" s="277"/>
      <c r="QNZ137" s="277"/>
      <c r="QOA137" s="277"/>
      <c r="QOB137" s="277"/>
      <c r="QOC137" s="277"/>
      <c r="QOD137" s="277"/>
      <c r="QOE137" s="277"/>
      <c r="QOF137" s="277"/>
      <c r="QOG137" s="277"/>
      <c r="QOH137" s="277"/>
      <c r="QOI137" s="277"/>
      <c r="QOJ137" s="277"/>
      <c r="QOK137" s="277"/>
      <c r="QOL137" s="277"/>
      <c r="QOM137" s="277"/>
      <c r="QON137" s="277"/>
      <c r="QOO137" s="277"/>
      <c r="QOP137" s="277"/>
      <c r="QOQ137" s="277"/>
      <c r="QOR137" s="277"/>
      <c r="QOS137" s="277"/>
      <c r="QOT137" s="277"/>
      <c r="QOU137" s="277"/>
      <c r="QOV137" s="277"/>
      <c r="QOW137" s="277"/>
      <c r="QOX137" s="277"/>
      <c r="QOY137" s="277"/>
      <c r="QOZ137" s="277"/>
      <c r="QPA137" s="277"/>
      <c r="QPB137" s="277"/>
      <c r="QPC137" s="277"/>
      <c r="QPD137" s="277"/>
      <c r="QPE137" s="277"/>
      <c r="QPF137" s="277"/>
      <c r="QPG137" s="277"/>
      <c r="QPH137" s="277"/>
      <c r="QPI137" s="277"/>
      <c r="QPJ137" s="277"/>
      <c r="QPK137" s="277"/>
      <c r="QPL137" s="277"/>
      <c r="QPM137" s="277"/>
      <c r="QPN137" s="277"/>
      <c r="QPO137" s="277"/>
      <c r="QPP137" s="277"/>
      <c r="QPQ137" s="277"/>
      <c r="QPR137" s="277"/>
      <c r="QPS137" s="277"/>
      <c r="QPT137" s="277"/>
      <c r="QPU137" s="277"/>
      <c r="QPV137" s="277"/>
      <c r="QPW137" s="277"/>
      <c r="QPX137" s="277"/>
      <c r="QPY137" s="277"/>
      <c r="QPZ137" s="277"/>
      <c r="QQA137" s="277"/>
      <c r="QQB137" s="277"/>
      <c r="QQC137" s="277"/>
      <c r="QQD137" s="277"/>
      <c r="QQE137" s="277"/>
      <c r="QQF137" s="277"/>
      <c r="QQG137" s="277"/>
      <c r="QQH137" s="277"/>
      <c r="QQI137" s="277"/>
      <c r="QQJ137" s="277"/>
      <c r="QQK137" s="277"/>
      <c r="QQL137" s="277"/>
      <c r="QQM137" s="277"/>
      <c r="QQN137" s="277"/>
      <c r="QQO137" s="277"/>
      <c r="QQP137" s="277"/>
      <c r="QQQ137" s="277"/>
      <c r="QQR137" s="277"/>
      <c r="QQS137" s="277"/>
      <c r="QQT137" s="277"/>
      <c r="QQU137" s="277"/>
      <c r="QQV137" s="277"/>
      <c r="QQW137" s="277"/>
      <c r="QQX137" s="277"/>
      <c r="QQY137" s="277"/>
      <c r="QQZ137" s="277"/>
      <c r="QRA137" s="277"/>
      <c r="QRB137" s="277"/>
      <c r="QRC137" s="277"/>
      <c r="QRD137" s="277"/>
      <c r="QRE137" s="277"/>
      <c r="QRF137" s="277"/>
      <c r="QRG137" s="277"/>
      <c r="QRH137" s="277"/>
      <c r="QRI137" s="277"/>
      <c r="QRJ137" s="277"/>
      <c r="QRK137" s="277"/>
      <c r="QRL137" s="277"/>
      <c r="QRM137" s="277"/>
      <c r="QRN137" s="277"/>
      <c r="QRO137" s="277"/>
      <c r="QRP137" s="277"/>
      <c r="QRQ137" s="277"/>
      <c r="QRR137" s="277"/>
      <c r="QRS137" s="277"/>
      <c r="QRT137" s="277"/>
      <c r="QRU137" s="277"/>
      <c r="QRV137" s="277"/>
      <c r="QRW137" s="277"/>
      <c r="QRX137" s="277"/>
      <c r="QRY137" s="277"/>
      <c r="QRZ137" s="277"/>
      <c r="QSA137" s="277"/>
      <c r="QSB137" s="277"/>
      <c r="QSC137" s="277"/>
      <c r="QSD137" s="277"/>
      <c r="QSE137" s="277"/>
      <c r="QSF137" s="277"/>
      <c r="QSG137" s="277"/>
      <c r="QSH137" s="277"/>
      <c r="QSI137" s="277"/>
      <c r="QSJ137" s="277"/>
      <c r="QSK137" s="277"/>
      <c r="QSL137" s="277"/>
      <c r="QSM137" s="277"/>
      <c r="QSN137" s="277"/>
      <c r="QSO137" s="277"/>
      <c r="QSP137" s="277"/>
      <c r="QSQ137" s="277"/>
      <c r="QSR137" s="277"/>
      <c r="QSS137" s="277"/>
      <c r="QST137" s="277"/>
      <c r="QSU137" s="277"/>
      <c r="QSV137" s="277"/>
      <c r="QSW137" s="277"/>
      <c r="QSX137" s="277"/>
      <c r="QSY137" s="277"/>
      <c r="QSZ137" s="277"/>
      <c r="QTA137" s="277"/>
      <c r="QTB137" s="277"/>
      <c r="QTC137" s="277"/>
      <c r="QTD137" s="277"/>
      <c r="QTE137" s="277"/>
      <c r="QTF137" s="277"/>
      <c r="QTG137" s="277"/>
      <c r="QTH137" s="277"/>
      <c r="QTI137" s="277"/>
      <c r="QTJ137" s="277"/>
      <c r="QTK137" s="277"/>
      <c r="QTL137" s="277"/>
      <c r="QTM137" s="277"/>
      <c r="QTN137" s="277"/>
      <c r="QTO137" s="277"/>
      <c r="QTP137" s="277"/>
      <c r="QTQ137" s="277"/>
      <c r="QTR137" s="277"/>
      <c r="QTS137" s="277"/>
      <c r="QTT137" s="277"/>
      <c r="QTU137" s="277"/>
      <c r="QTV137" s="277"/>
      <c r="QTW137" s="277"/>
      <c r="QTX137" s="277"/>
      <c r="QTY137" s="277"/>
      <c r="QTZ137" s="277"/>
      <c r="QUA137" s="277"/>
      <c r="QUB137" s="277"/>
      <c r="QUC137" s="277"/>
      <c r="QUD137" s="277"/>
      <c r="QUE137" s="277"/>
      <c r="QUF137" s="277"/>
      <c r="QUG137" s="277"/>
      <c r="QUH137" s="277"/>
      <c r="QUI137" s="277"/>
      <c r="QUJ137" s="277"/>
      <c r="QUK137" s="277"/>
      <c r="QUL137" s="277"/>
      <c r="QUM137" s="277"/>
      <c r="QUN137" s="277"/>
      <c r="QUO137" s="277"/>
      <c r="QUP137" s="277"/>
      <c r="QUQ137" s="277"/>
      <c r="QUR137" s="277"/>
      <c r="QUS137" s="277"/>
      <c r="QUT137" s="277"/>
      <c r="QUU137" s="277"/>
      <c r="QUV137" s="277"/>
      <c r="QUW137" s="277"/>
      <c r="QUX137" s="277"/>
      <c r="QUY137" s="277"/>
      <c r="QUZ137" s="277"/>
      <c r="QVA137" s="277"/>
      <c r="QVB137" s="277"/>
      <c r="QVC137" s="277"/>
      <c r="QVD137" s="277"/>
      <c r="QVE137" s="277"/>
      <c r="QVF137" s="277"/>
      <c r="QVG137" s="277"/>
      <c r="QVH137" s="277"/>
      <c r="QVI137" s="277"/>
      <c r="QVJ137" s="277"/>
      <c r="QVK137" s="277"/>
      <c r="QVL137" s="277"/>
      <c r="QVM137" s="277"/>
      <c r="QVN137" s="277"/>
      <c r="QVO137" s="277"/>
      <c r="QVP137" s="277"/>
      <c r="QVQ137" s="277"/>
      <c r="QVR137" s="277"/>
      <c r="QVS137" s="277"/>
      <c r="QVT137" s="277"/>
      <c r="QVU137" s="277"/>
      <c r="QVV137" s="277"/>
      <c r="QVW137" s="277"/>
      <c r="QVX137" s="277"/>
      <c r="QVY137" s="277"/>
      <c r="QVZ137" s="277"/>
      <c r="QWA137" s="277"/>
      <c r="QWB137" s="277"/>
      <c r="QWC137" s="277"/>
      <c r="QWD137" s="277"/>
      <c r="QWE137" s="277"/>
      <c r="QWF137" s="277"/>
      <c r="QWG137" s="277"/>
      <c r="QWH137" s="277"/>
      <c r="QWI137" s="277"/>
      <c r="QWJ137" s="277"/>
      <c r="QWK137" s="277"/>
      <c r="QWL137" s="277"/>
      <c r="QWM137" s="277"/>
      <c r="QWN137" s="277"/>
      <c r="QWO137" s="277"/>
      <c r="QWP137" s="277"/>
      <c r="QWQ137" s="277"/>
      <c r="QWR137" s="277"/>
      <c r="QWS137" s="277"/>
      <c r="QWT137" s="277"/>
      <c r="QWU137" s="277"/>
      <c r="QWV137" s="277"/>
      <c r="QWW137" s="277"/>
      <c r="QWX137" s="277"/>
      <c r="QWY137" s="277"/>
      <c r="QWZ137" s="277"/>
      <c r="QXA137" s="277"/>
      <c r="QXB137" s="277"/>
      <c r="QXC137" s="277"/>
      <c r="QXD137" s="277"/>
      <c r="QXE137" s="277"/>
      <c r="QXF137" s="277"/>
      <c r="QXG137" s="277"/>
      <c r="QXH137" s="277"/>
      <c r="QXI137" s="277"/>
      <c r="QXJ137" s="277"/>
      <c r="QXK137" s="277"/>
      <c r="QXL137" s="277"/>
      <c r="QXM137" s="277"/>
      <c r="QXN137" s="277"/>
      <c r="QXO137" s="277"/>
      <c r="QXP137" s="277"/>
      <c r="QXQ137" s="277"/>
      <c r="QXR137" s="277"/>
      <c r="QXS137" s="277"/>
      <c r="QXT137" s="277"/>
      <c r="QXU137" s="277"/>
      <c r="QXV137" s="277"/>
      <c r="QXW137" s="277"/>
      <c r="QXX137" s="277"/>
      <c r="QXY137" s="277"/>
      <c r="QXZ137" s="277"/>
      <c r="QYA137" s="277"/>
      <c r="QYB137" s="277"/>
      <c r="QYC137" s="277"/>
      <c r="QYD137" s="277"/>
      <c r="QYE137" s="277"/>
      <c r="QYF137" s="277"/>
      <c r="QYG137" s="277"/>
      <c r="QYH137" s="277"/>
      <c r="QYI137" s="277"/>
      <c r="QYJ137" s="277"/>
      <c r="QYK137" s="277"/>
      <c r="QYL137" s="277"/>
      <c r="QYM137" s="277"/>
      <c r="QYN137" s="277"/>
      <c r="QYO137" s="277"/>
      <c r="QYP137" s="277"/>
      <c r="QYQ137" s="277"/>
      <c r="QYR137" s="277"/>
      <c r="QYS137" s="277"/>
      <c r="QYT137" s="277"/>
      <c r="QYU137" s="277"/>
      <c r="QYV137" s="277"/>
      <c r="QYW137" s="277"/>
      <c r="QYX137" s="277"/>
      <c r="QYY137" s="277"/>
      <c r="QYZ137" s="277"/>
      <c r="QZA137" s="277"/>
      <c r="QZB137" s="277"/>
      <c r="QZC137" s="277"/>
      <c r="QZD137" s="277"/>
      <c r="QZE137" s="277"/>
      <c r="QZF137" s="277"/>
      <c r="QZG137" s="277"/>
      <c r="QZH137" s="277"/>
      <c r="QZI137" s="277"/>
      <c r="QZJ137" s="277"/>
      <c r="QZK137" s="277"/>
      <c r="QZL137" s="277"/>
      <c r="QZM137" s="277"/>
      <c r="QZN137" s="277"/>
      <c r="QZO137" s="277"/>
      <c r="QZP137" s="277"/>
      <c r="QZQ137" s="277"/>
      <c r="QZR137" s="277"/>
      <c r="QZS137" s="277"/>
      <c r="QZT137" s="277"/>
      <c r="QZU137" s="277"/>
      <c r="QZV137" s="277"/>
      <c r="QZW137" s="277"/>
      <c r="QZX137" s="277"/>
      <c r="QZY137" s="277"/>
      <c r="QZZ137" s="277"/>
      <c r="RAA137" s="277"/>
      <c r="RAB137" s="277"/>
      <c r="RAC137" s="277"/>
      <c r="RAD137" s="277"/>
      <c r="RAE137" s="277"/>
      <c r="RAF137" s="277"/>
      <c r="RAG137" s="277"/>
      <c r="RAH137" s="277"/>
      <c r="RAI137" s="277"/>
      <c r="RAJ137" s="277"/>
      <c r="RAK137" s="277"/>
      <c r="RAL137" s="277"/>
      <c r="RAM137" s="277"/>
      <c r="RAN137" s="277"/>
      <c r="RAO137" s="277"/>
      <c r="RAP137" s="277"/>
      <c r="RAQ137" s="277"/>
      <c r="RAR137" s="277"/>
      <c r="RAS137" s="277"/>
      <c r="RAT137" s="277"/>
      <c r="RAU137" s="277"/>
      <c r="RAV137" s="277"/>
      <c r="RAW137" s="277"/>
      <c r="RAX137" s="277"/>
      <c r="RAY137" s="277"/>
      <c r="RAZ137" s="277"/>
      <c r="RBA137" s="277"/>
      <c r="RBB137" s="277"/>
      <c r="RBC137" s="277"/>
      <c r="RBD137" s="277"/>
      <c r="RBE137" s="277"/>
      <c r="RBF137" s="277"/>
      <c r="RBG137" s="277"/>
      <c r="RBH137" s="277"/>
      <c r="RBI137" s="277"/>
      <c r="RBJ137" s="277"/>
      <c r="RBK137" s="277"/>
      <c r="RBL137" s="277"/>
      <c r="RBM137" s="277"/>
      <c r="RBN137" s="277"/>
      <c r="RBO137" s="277"/>
      <c r="RBP137" s="277"/>
      <c r="RBQ137" s="277"/>
      <c r="RBR137" s="277"/>
      <c r="RBS137" s="277"/>
      <c r="RBT137" s="277"/>
      <c r="RBU137" s="277"/>
      <c r="RBV137" s="277"/>
      <c r="RBW137" s="277"/>
      <c r="RBX137" s="277"/>
      <c r="RBY137" s="277"/>
      <c r="RBZ137" s="277"/>
      <c r="RCA137" s="277"/>
      <c r="RCB137" s="277"/>
      <c r="RCC137" s="277"/>
      <c r="RCD137" s="277"/>
      <c r="RCE137" s="277"/>
      <c r="RCF137" s="277"/>
      <c r="RCG137" s="277"/>
      <c r="RCH137" s="277"/>
      <c r="RCI137" s="277"/>
      <c r="RCJ137" s="277"/>
      <c r="RCK137" s="277"/>
      <c r="RCL137" s="277"/>
      <c r="RCM137" s="277"/>
      <c r="RCN137" s="277"/>
      <c r="RCO137" s="277"/>
      <c r="RCP137" s="277"/>
      <c r="RCQ137" s="277"/>
      <c r="RCR137" s="277"/>
      <c r="RCS137" s="277"/>
      <c r="RCT137" s="277"/>
      <c r="RCU137" s="277"/>
      <c r="RCV137" s="277"/>
      <c r="RCW137" s="277"/>
      <c r="RCX137" s="277"/>
      <c r="RCY137" s="277"/>
      <c r="RCZ137" s="277"/>
      <c r="RDA137" s="277"/>
      <c r="RDB137" s="277"/>
      <c r="RDC137" s="277"/>
      <c r="RDD137" s="277"/>
      <c r="RDE137" s="277"/>
      <c r="RDF137" s="277"/>
      <c r="RDG137" s="277"/>
      <c r="RDH137" s="277"/>
      <c r="RDI137" s="277"/>
      <c r="RDJ137" s="277"/>
      <c r="RDK137" s="277"/>
      <c r="RDL137" s="277"/>
      <c r="RDM137" s="277"/>
      <c r="RDN137" s="277"/>
      <c r="RDO137" s="277"/>
      <c r="RDP137" s="277"/>
      <c r="RDQ137" s="277"/>
      <c r="RDR137" s="277"/>
      <c r="RDS137" s="277"/>
      <c r="RDT137" s="277"/>
      <c r="RDU137" s="277"/>
      <c r="RDV137" s="277"/>
      <c r="RDW137" s="277"/>
      <c r="RDX137" s="277"/>
      <c r="RDY137" s="277"/>
      <c r="RDZ137" s="277"/>
      <c r="REA137" s="277"/>
      <c r="REB137" s="277"/>
      <c r="REC137" s="277"/>
      <c r="RED137" s="277"/>
      <c r="REE137" s="277"/>
      <c r="REF137" s="277"/>
      <c r="REG137" s="277"/>
      <c r="REH137" s="277"/>
      <c r="REI137" s="277"/>
      <c r="REJ137" s="277"/>
      <c r="REK137" s="277"/>
      <c r="REL137" s="277"/>
      <c r="REM137" s="277"/>
      <c r="REN137" s="277"/>
      <c r="REO137" s="277"/>
      <c r="REP137" s="277"/>
      <c r="REQ137" s="277"/>
      <c r="RER137" s="277"/>
      <c r="RES137" s="277"/>
      <c r="RET137" s="277"/>
      <c r="REU137" s="277"/>
      <c r="REV137" s="277"/>
      <c r="REW137" s="277"/>
      <c r="REX137" s="277"/>
      <c r="REY137" s="277"/>
      <c r="REZ137" s="277"/>
      <c r="RFA137" s="277"/>
      <c r="RFB137" s="277"/>
      <c r="RFC137" s="277"/>
      <c r="RFD137" s="277"/>
      <c r="RFE137" s="277"/>
      <c r="RFF137" s="277"/>
      <c r="RFG137" s="277"/>
      <c r="RFH137" s="277"/>
      <c r="RFI137" s="277"/>
      <c r="RFJ137" s="277"/>
      <c r="RFK137" s="277"/>
      <c r="RFL137" s="277"/>
      <c r="RFM137" s="277"/>
      <c r="RFN137" s="277"/>
      <c r="RFO137" s="277"/>
      <c r="RFP137" s="277"/>
      <c r="RFQ137" s="277"/>
      <c r="RFR137" s="277"/>
      <c r="RFS137" s="277"/>
      <c r="RFT137" s="277"/>
      <c r="RFU137" s="277"/>
      <c r="RFV137" s="277"/>
      <c r="RFW137" s="277"/>
      <c r="RFX137" s="277"/>
      <c r="RFY137" s="277"/>
      <c r="RFZ137" s="277"/>
      <c r="RGA137" s="277"/>
      <c r="RGB137" s="277"/>
      <c r="RGC137" s="277"/>
      <c r="RGD137" s="277"/>
      <c r="RGE137" s="277"/>
      <c r="RGF137" s="277"/>
      <c r="RGG137" s="277"/>
      <c r="RGH137" s="277"/>
      <c r="RGI137" s="277"/>
      <c r="RGJ137" s="277"/>
      <c r="RGK137" s="277"/>
      <c r="RGL137" s="277"/>
      <c r="RGM137" s="277"/>
      <c r="RGN137" s="277"/>
      <c r="RGO137" s="277"/>
      <c r="RGP137" s="277"/>
      <c r="RGQ137" s="277"/>
      <c r="RGR137" s="277"/>
      <c r="RGS137" s="277"/>
      <c r="RGT137" s="277"/>
      <c r="RGU137" s="277"/>
      <c r="RGV137" s="277"/>
      <c r="RGW137" s="277"/>
      <c r="RGX137" s="277"/>
      <c r="RGY137" s="277"/>
      <c r="RGZ137" s="277"/>
      <c r="RHA137" s="277"/>
      <c r="RHB137" s="277"/>
      <c r="RHC137" s="277"/>
      <c r="RHD137" s="277"/>
      <c r="RHE137" s="277"/>
      <c r="RHF137" s="277"/>
      <c r="RHG137" s="277"/>
      <c r="RHH137" s="277"/>
      <c r="RHI137" s="277"/>
      <c r="RHJ137" s="277"/>
      <c r="RHK137" s="277"/>
      <c r="RHL137" s="277"/>
      <c r="RHM137" s="277"/>
      <c r="RHN137" s="277"/>
      <c r="RHO137" s="277"/>
      <c r="RHP137" s="277"/>
      <c r="RHQ137" s="277"/>
      <c r="RHR137" s="277"/>
      <c r="RHS137" s="277"/>
      <c r="RHT137" s="277"/>
      <c r="RHU137" s="277"/>
      <c r="RHV137" s="277"/>
      <c r="RHW137" s="277"/>
      <c r="RHX137" s="277"/>
      <c r="RHY137" s="277"/>
      <c r="RHZ137" s="277"/>
      <c r="RIA137" s="277"/>
      <c r="RIB137" s="277"/>
      <c r="RIC137" s="277"/>
      <c r="RID137" s="277"/>
      <c r="RIE137" s="277"/>
      <c r="RIF137" s="277"/>
      <c r="RIG137" s="277"/>
      <c r="RIH137" s="277"/>
      <c r="RII137" s="277"/>
      <c r="RIJ137" s="277"/>
      <c r="RIK137" s="277"/>
      <c r="RIL137" s="277"/>
      <c r="RIM137" s="277"/>
      <c r="RIN137" s="277"/>
      <c r="RIO137" s="277"/>
      <c r="RIP137" s="277"/>
      <c r="RIQ137" s="277"/>
      <c r="RIR137" s="277"/>
      <c r="RIS137" s="277"/>
      <c r="RIT137" s="277"/>
      <c r="RIU137" s="277"/>
      <c r="RIV137" s="277"/>
      <c r="RIW137" s="277"/>
      <c r="RIX137" s="277"/>
      <c r="RIY137" s="277"/>
      <c r="RIZ137" s="277"/>
      <c r="RJA137" s="277"/>
      <c r="RJB137" s="277"/>
      <c r="RJC137" s="277"/>
      <c r="RJD137" s="277"/>
      <c r="RJE137" s="277"/>
      <c r="RJF137" s="277"/>
      <c r="RJG137" s="277"/>
      <c r="RJH137" s="277"/>
      <c r="RJI137" s="277"/>
      <c r="RJJ137" s="277"/>
      <c r="RJK137" s="277"/>
      <c r="RJL137" s="277"/>
      <c r="RJM137" s="277"/>
      <c r="RJN137" s="277"/>
      <c r="RJO137" s="277"/>
      <c r="RJP137" s="277"/>
      <c r="RJQ137" s="277"/>
      <c r="RJR137" s="277"/>
      <c r="RJS137" s="277"/>
      <c r="RJT137" s="277"/>
      <c r="RJU137" s="277"/>
      <c r="RJV137" s="277"/>
      <c r="RJW137" s="277"/>
      <c r="RJX137" s="277"/>
      <c r="RJY137" s="277"/>
      <c r="RJZ137" s="277"/>
      <c r="RKA137" s="277"/>
      <c r="RKB137" s="277"/>
      <c r="RKC137" s="277"/>
      <c r="RKD137" s="277"/>
      <c r="RKE137" s="277"/>
      <c r="RKF137" s="277"/>
      <c r="RKG137" s="277"/>
      <c r="RKH137" s="277"/>
      <c r="RKI137" s="277"/>
      <c r="RKJ137" s="277"/>
      <c r="RKK137" s="277"/>
      <c r="RKL137" s="277"/>
      <c r="RKM137" s="277"/>
      <c r="RKN137" s="277"/>
      <c r="RKO137" s="277"/>
      <c r="RKP137" s="277"/>
      <c r="RKQ137" s="277"/>
      <c r="RKR137" s="277"/>
      <c r="RKS137" s="277"/>
      <c r="RKT137" s="277"/>
      <c r="RKU137" s="277"/>
      <c r="RKV137" s="277"/>
      <c r="RKW137" s="277"/>
      <c r="RKX137" s="277"/>
      <c r="RKY137" s="277"/>
      <c r="RKZ137" s="277"/>
      <c r="RLA137" s="277"/>
      <c r="RLB137" s="277"/>
      <c r="RLC137" s="277"/>
      <c r="RLD137" s="277"/>
      <c r="RLE137" s="277"/>
      <c r="RLF137" s="277"/>
      <c r="RLG137" s="277"/>
      <c r="RLH137" s="277"/>
      <c r="RLI137" s="277"/>
      <c r="RLJ137" s="277"/>
      <c r="RLK137" s="277"/>
      <c r="RLL137" s="277"/>
      <c r="RLM137" s="277"/>
      <c r="RLN137" s="277"/>
      <c r="RLO137" s="277"/>
      <c r="RLP137" s="277"/>
      <c r="RLQ137" s="277"/>
      <c r="RLR137" s="277"/>
      <c r="RLS137" s="277"/>
      <c r="RLT137" s="277"/>
      <c r="RLU137" s="277"/>
      <c r="RLV137" s="277"/>
      <c r="RLW137" s="277"/>
      <c r="RLX137" s="277"/>
      <c r="RLY137" s="277"/>
      <c r="RLZ137" s="277"/>
      <c r="RMA137" s="277"/>
      <c r="RMB137" s="277"/>
      <c r="RMC137" s="277"/>
      <c r="RMD137" s="277"/>
      <c r="RME137" s="277"/>
      <c r="RMF137" s="277"/>
      <c r="RMG137" s="277"/>
      <c r="RMH137" s="277"/>
      <c r="RMI137" s="277"/>
      <c r="RMJ137" s="277"/>
      <c r="RMK137" s="277"/>
      <c r="RML137" s="277"/>
      <c r="RMM137" s="277"/>
      <c r="RMN137" s="277"/>
      <c r="RMO137" s="277"/>
      <c r="RMP137" s="277"/>
      <c r="RMQ137" s="277"/>
      <c r="RMR137" s="277"/>
      <c r="RMS137" s="277"/>
      <c r="RMT137" s="277"/>
      <c r="RMU137" s="277"/>
      <c r="RMV137" s="277"/>
      <c r="RMW137" s="277"/>
      <c r="RMX137" s="277"/>
      <c r="RMY137" s="277"/>
      <c r="RMZ137" s="277"/>
      <c r="RNA137" s="277"/>
      <c r="RNB137" s="277"/>
      <c r="RNC137" s="277"/>
      <c r="RND137" s="277"/>
      <c r="RNE137" s="277"/>
      <c r="RNF137" s="277"/>
      <c r="RNG137" s="277"/>
      <c r="RNH137" s="277"/>
      <c r="RNI137" s="277"/>
      <c r="RNJ137" s="277"/>
      <c r="RNK137" s="277"/>
      <c r="RNL137" s="277"/>
      <c r="RNM137" s="277"/>
      <c r="RNN137" s="277"/>
      <c r="RNO137" s="277"/>
      <c r="RNP137" s="277"/>
      <c r="RNQ137" s="277"/>
      <c r="RNR137" s="277"/>
      <c r="RNS137" s="277"/>
      <c r="RNT137" s="277"/>
      <c r="RNU137" s="277"/>
      <c r="RNV137" s="277"/>
      <c r="RNW137" s="277"/>
      <c r="RNX137" s="277"/>
      <c r="RNY137" s="277"/>
      <c r="RNZ137" s="277"/>
      <c r="ROA137" s="277"/>
      <c r="ROB137" s="277"/>
      <c r="ROC137" s="277"/>
      <c r="ROD137" s="277"/>
      <c r="ROE137" s="277"/>
      <c r="ROF137" s="277"/>
      <c r="ROG137" s="277"/>
      <c r="ROH137" s="277"/>
      <c r="ROI137" s="277"/>
      <c r="ROJ137" s="277"/>
      <c r="ROK137" s="277"/>
      <c r="ROL137" s="277"/>
      <c r="ROM137" s="277"/>
      <c r="RON137" s="277"/>
      <c r="ROO137" s="277"/>
      <c r="ROP137" s="277"/>
      <c r="ROQ137" s="277"/>
      <c r="ROR137" s="277"/>
      <c r="ROS137" s="277"/>
      <c r="ROT137" s="277"/>
      <c r="ROU137" s="277"/>
      <c r="ROV137" s="277"/>
      <c r="ROW137" s="277"/>
      <c r="ROX137" s="277"/>
      <c r="ROY137" s="277"/>
      <c r="ROZ137" s="277"/>
      <c r="RPA137" s="277"/>
      <c r="RPB137" s="277"/>
      <c r="RPC137" s="277"/>
      <c r="RPD137" s="277"/>
      <c r="RPE137" s="277"/>
      <c r="RPF137" s="277"/>
      <c r="RPG137" s="277"/>
      <c r="RPH137" s="277"/>
      <c r="RPI137" s="277"/>
      <c r="RPJ137" s="277"/>
      <c r="RPK137" s="277"/>
      <c r="RPL137" s="277"/>
      <c r="RPM137" s="277"/>
      <c r="RPN137" s="277"/>
      <c r="RPO137" s="277"/>
      <c r="RPP137" s="277"/>
      <c r="RPQ137" s="277"/>
      <c r="RPR137" s="277"/>
      <c r="RPS137" s="277"/>
      <c r="RPT137" s="277"/>
      <c r="RPU137" s="277"/>
      <c r="RPV137" s="277"/>
      <c r="RPW137" s="277"/>
      <c r="RPX137" s="277"/>
      <c r="RPY137" s="277"/>
      <c r="RPZ137" s="277"/>
      <c r="RQA137" s="277"/>
      <c r="RQB137" s="277"/>
      <c r="RQC137" s="277"/>
      <c r="RQD137" s="277"/>
      <c r="RQE137" s="277"/>
      <c r="RQF137" s="277"/>
      <c r="RQG137" s="277"/>
      <c r="RQH137" s="277"/>
      <c r="RQI137" s="277"/>
      <c r="RQJ137" s="277"/>
      <c r="RQK137" s="277"/>
      <c r="RQL137" s="277"/>
      <c r="RQM137" s="277"/>
      <c r="RQN137" s="277"/>
      <c r="RQO137" s="277"/>
      <c r="RQP137" s="277"/>
      <c r="RQQ137" s="277"/>
      <c r="RQR137" s="277"/>
      <c r="RQS137" s="277"/>
      <c r="RQT137" s="277"/>
      <c r="RQU137" s="277"/>
      <c r="RQV137" s="277"/>
      <c r="RQW137" s="277"/>
      <c r="RQX137" s="277"/>
      <c r="RQY137" s="277"/>
      <c r="RQZ137" s="277"/>
      <c r="RRA137" s="277"/>
      <c r="RRB137" s="277"/>
      <c r="RRC137" s="277"/>
      <c r="RRD137" s="277"/>
      <c r="RRE137" s="277"/>
      <c r="RRF137" s="277"/>
      <c r="RRG137" s="277"/>
      <c r="RRH137" s="277"/>
      <c r="RRI137" s="277"/>
      <c r="RRJ137" s="277"/>
      <c r="RRK137" s="277"/>
      <c r="RRL137" s="277"/>
      <c r="RRM137" s="277"/>
      <c r="RRN137" s="277"/>
      <c r="RRO137" s="277"/>
      <c r="RRP137" s="277"/>
      <c r="RRQ137" s="277"/>
      <c r="RRR137" s="277"/>
      <c r="RRS137" s="277"/>
      <c r="RRT137" s="277"/>
      <c r="RRU137" s="277"/>
      <c r="RRV137" s="277"/>
      <c r="RRW137" s="277"/>
      <c r="RRX137" s="277"/>
      <c r="RRY137" s="277"/>
      <c r="RRZ137" s="277"/>
      <c r="RSA137" s="277"/>
      <c r="RSB137" s="277"/>
      <c r="RSC137" s="277"/>
      <c r="RSD137" s="277"/>
      <c r="RSE137" s="277"/>
      <c r="RSF137" s="277"/>
      <c r="RSG137" s="277"/>
      <c r="RSH137" s="277"/>
      <c r="RSI137" s="277"/>
      <c r="RSJ137" s="277"/>
      <c r="RSK137" s="277"/>
      <c r="RSL137" s="277"/>
      <c r="RSM137" s="277"/>
      <c r="RSN137" s="277"/>
      <c r="RSO137" s="277"/>
      <c r="RSP137" s="277"/>
      <c r="RSQ137" s="277"/>
      <c r="RSR137" s="277"/>
      <c r="RSS137" s="277"/>
      <c r="RST137" s="277"/>
      <c r="RSU137" s="277"/>
      <c r="RSV137" s="277"/>
      <c r="RSW137" s="277"/>
      <c r="RSX137" s="277"/>
      <c r="RSY137" s="277"/>
      <c r="RSZ137" s="277"/>
      <c r="RTA137" s="277"/>
      <c r="RTB137" s="277"/>
      <c r="RTC137" s="277"/>
      <c r="RTD137" s="277"/>
      <c r="RTE137" s="277"/>
      <c r="RTF137" s="277"/>
      <c r="RTG137" s="277"/>
      <c r="RTH137" s="277"/>
      <c r="RTI137" s="277"/>
      <c r="RTJ137" s="277"/>
      <c r="RTK137" s="277"/>
      <c r="RTL137" s="277"/>
      <c r="RTM137" s="277"/>
      <c r="RTN137" s="277"/>
      <c r="RTO137" s="277"/>
      <c r="RTP137" s="277"/>
      <c r="RTQ137" s="277"/>
      <c r="RTR137" s="277"/>
      <c r="RTS137" s="277"/>
      <c r="RTT137" s="277"/>
      <c r="RTU137" s="277"/>
      <c r="RTV137" s="277"/>
      <c r="RTW137" s="277"/>
      <c r="RTX137" s="277"/>
      <c r="RTY137" s="277"/>
      <c r="RTZ137" s="277"/>
      <c r="RUA137" s="277"/>
      <c r="RUB137" s="277"/>
      <c r="RUC137" s="277"/>
      <c r="RUD137" s="277"/>
      <c r="RUE137" s="277"/>
      <c r="RUF137" s="277"/>
      <c r="RUG137" s="277"/>
      <c r="RUH137" s="277"/>
      <c r="RUI137" s="277"/>
      <c r="RUJ137" s="277"/>
      <c r="RUK137" s="277"/>
      <c r="RUL137" s="277"/>
      <c r="RUM137" s="277"/>
      <c r="RUN137" s="277"/>
      <c r="RUO137" s="277"/>
      <c r="RUP137" s="277"/>
      <c r="RUQ137" s="277"/>
      <c r="RUR137" s="277"/>
      <c r="RUS137" s="277"/>
      <c r="RUT137" s="277"/>
      <c r="RUU137" s="277"/>
      <c r="RUV137" s="277"/>
      <c r="RUW137" s="277"/>
      <c r="RUX137" s="277"/>
      <c r="RUY137" s="277"/>
      <c r="RUZ137" s="277"/>
      <c r="RVA137" s="277"/>
      <c r="RVB137" s="277"/>
      <c r="RVC137" s="277"/>
      <c r="RVD137" s="277"/>
      <c r="RVE137" s="277"/>
      <c r="RVF137" s="277"/>
      <c r="RVG137" s="277"/>
      <c r="RVH137" s="277"/>
      <c r="RVI137" s="277"/>
      <c r="RVJ137" s="277"/>
      <c r="RVK137" s="277"/>
      <c r="RVL137" s="277"/>
      <c r="RVM137" s="277"/>
      <c r="RVN137" s="277"/>
      <c r="RVO137" s="277"/>
      <c r="RVP137" s="277"/>
      <c r="RVQ137" s="277"/>
      <c r="RVR137" s="277"/>
      <c r="RVS137" s="277"/>
      <c r="RVT137" s="277"/>
      <c r="RVU137" s="277"/>
      <c r="RVV137" s="277"/>
      <c r="RVW137" s="277"/>
      <c r="RVX137" s="277"/>
      <c r="RVY137" s="277"/>
      <c r="RVZ137" s="277"/>
      <c r="RWA137" s="277"/>
      <c r="RWB137" s="277"/>
      <c r="RWC137" s="277"/>
      <c r="RWD137" s="277"/>
      <c r="RWE137" s="277"/>
      <c r="RWF137" s="277"/>
      <c r="RWG137" s="277"/>
      <c r="RWH137" s="277"/>
      <c r="RWI137" s="277"/>
      <c r="RWJ137" s="277"/>
      <c r="RWK137" s="277"/>
      <c r="RWL137" s="277"/>
      <c r="RWM137" s="277"/>
      <c r="RWN137" s="277"/>
      <c r="RWO137" s="277"/>
      <c r="RWP137" s="277"/>
      <c r="RWQ137" s="277"/>
      <c r="RWR137" s="277"/>
      <c r="RWS137" s="277"/>
      <c r="RWT137" s="277"/>
      <c r="RWU137" s="277"/>
      <c r="RWV137" s="277"/>
      <c r="RWW137" s="277"/>
      <c r="RWX137" s="277"/>
      <c r="RWY137" s="277"/>
      <c r="RWZ137" s="277"/>
      <c r="RXA137" s="277"/>
      <c r="RXB137" s="277"/>
      <c r="RXC137" s="277"/>
      <c r="RXD137" s="277"/>
      <c r="RXE137" s="277"/>
      <c r="RXF137" s="277"/>
      <c r="RXG137" s="277"/>
      <c r="RXH137" s="277"/>
      <c r="RXI137" s="277"/>
      <c r="RXJ137" s="277"/>
      <c r="RXK137" s="277"/>
      <c r="RXL137" s="277"/>
      <c r="RXM137" s="277"/>
      <c r="RXN137" s="277"/>
      <c r="RXO137" s="277"/>
      <c r="RXP137" s="277"/>
      <c r="RXQ137" s="277"/>
      <c r="RXR137" s="277"/>
      <c r="RXS137" s="277"/>
      <c r="RXT137" s="277"/>
      <c r="RXU137" s="277"/>
      <c r="RXV137" s="277"/>
      <c r="RXW137" s="277"/>
      <c r="RXX137" s="277"/>
      <c r="RXY137" s="277"/>
      <c r="RXZ137" s="277"/>
      <c r="RYA137" s="277"/>
      <c r="RYB137" s="277"/>
      <c r="RYC137" s="277"/>
      <c r="RYD137" s="277"/>
      <c r="RYE137" s="277"/>
      <c r="RYF137" s="277"/>
      <c r="RYG137" s="277"/>
      <c r="RYH137" s="277"/>
      <c r="RYI137" s="277"/>
      <c r="RYJ137" s="277"/>
      <c r="RYK137" s="277"/>
      <c r="RYL137" s="277"/>
      <c r="RYM137" s="277"/>
      <c r="RYN137" s="277"/>
      <c r="RYO137" s="277"/>
      <c r="RYP137" s="277"/>
      <c r="RYQ137" s="277"/>
      <c r="RYR137" s="277"/>
      <c r="RYS137" s="277"/>
      <c r="RYT137" s="277"/>
      <c r="RYU137" s="277"/>
      <c r="RYV137" s="277"/>
      <c r="RYW137" s="277"/>
      <c r="RYX137" s="277"/>
      <c r="RYY137" s="277"/>
      <c r="RYZ137" s="277"/>
      <c r="RZA137" s="277"/>
      <c r="RZB137" s="277"/>
      <c r="RZC137" s="277"/>
      <c r="RZD137" s="277"/>
      <c r="RZE137" s="277"/>
      <c r="RZF137" s="277"/>
      <c r="RZG137" s="277"/>
      <c r="RZH137" s="277"/>
      <c r="RZI137" s="277"/>
      <c r="RZJ137" s="277"/>
      <c r="RZK137" s="277"/>
      <c r="RZL137" s="277"/>
      <c r="RZM137" s="277"/>
      <c r="RZN137" s="277"/>
      <c r="RZO137" s="277"/>
      <c r="RZP137" s="277"/>
      <c r="RZQ137" s="277"/>
      <c r="RZR137" s="277"/>
      <c r="RZS137" s="277"/>
      <c r="RZT137" s="277"/>
      <c r="RZU137" s="277"/>
      <c r="RZV137" s="277"/>
      <c r="RZW137" s="277"/>
      <c r="RZX137" s="277"/>
      <c r="RZY137" s="277"/>
      <c r="RZZ137" s="277"/>
      <c r="SAA137" s="277"/>
      <c r="SAB137" s="277"/>
      <c r="SAC137" s="277"/>
      <c r="SAD137" s="277"/>
      <c r="SAE137" s="277"/>
      <c r="SAF137" s="277"/>
      <c r="SAG137" s="277"/>
      <c r="SAH137" s="277"/>
      <c r="SAI137" s="277"/>
      <c r="SAJ137" s="277"/>
      <c r="SAK137" s="277"/>
      <c r="SAL137" s="277"/>
      <c r="SAM137" s="277"/>
      <c r="SAN137" s="277"/>
      <c r="SAO137" s="277"/>
      <c r="SAP137" s="277"/>
      <c r="SAQ137" s="277"/>
      <c r="SAR137" s="277"/>
      <c r="SAS137" s="277"/>
      <c r="SAT137" s="277"/>
      <c r="SAU137" s="277"/>
      <c r="SAV137" s="277"/>
      <c r="SAW137" s="277"/>
      <c r="SAX137" s="277"/>
      <c r="SAY137" s="277"/>
      <c r="SAZ137" s="277"/>
      <c r="SBA137" s="277"/>
      <c r="SBB137" s="277"/>
      <c r="SBC137" s="277"/>
      <c r="SBD137" s="277"/>
      <c r="SBE137" s="277"/>
      <c r="SBF137" s="277"/>
      <c r="SBG137" s="277"/>
      <c r="SBH137" s="277"/>
      <c r="SBI137" s="277"/>
      <c r="SBJ137" s="277"/>
      <c r="SBK137" s="277"/>
      <c r="SBL137" s="277"/>
      <c r="SBM137" s="277"/>
      <c r="SBN137" s="277"/>
      <c r="SBO137" s="277"/>
      <c r="SBP137" s="277"/>
      <c r="SBQ137" s="277"/>
      <c r="SBR137" s="277"/>
      <c r="SBS137" s="277"/>
      <c r="SBT137" s="277"/>
      <c r="SBU137" s="277"/>
      <c r="SBV137" s="277"/>
      <c r="SBW137" s="277"/>
      <c r="SBX137" s="277"/>
      <c r="SBY137" s="277"/>
      <c r="SBZ137" s="277"/>
      <c r="SCA137" s="277"/>
      <c r="SCB137" s="277"/>
      <c r="SCC137" s="277"/>
      <c r="SCD137" s="277"/>
      <c r="SCE137" s="277"/>
      <c r="SCF137" s="277"/>
      <c r="SCG137" s="277"/>
      <c r="SCH137" s="277"/>
      <c r="SCI137" s="277"/>
      <c r="SCJ137" s="277"/>
      <c r="SCK137" s="277"/>
      <c r="SCL137" s="277"/>
      <c r="SCM137" s="277"/>
      <c r="SCN137" s="277"/>
      <c r="SCO137" s="277"/>
      <c r="SCP137" s="277"/>
      <c r="SCQ137" s="277"/>
      <c r="SCR137" s="277"/>
      <c r="SCS137" s="277"/>
      <c r="SCT137" s="277"/>
      <c r="SCU137" s="277"/>
      <c r="SCV137" s="277"/>
      <c r="SCW137" s="277"/>
      <c r="SCX137" s="277"/>
      <c r="SCY137" s="277"/>
      <c r="SCZ137" s="277"/>
      <c r="SDA137" s="277"/>
      <c r="SDB137" s="277"/>
      <c r="SDC137" s="277"/>
      <c r="SDD137" s="277"/>
      <c r="SDE137" s="277"/>
      <c r="SDF137" s="277"/>
      <c r="SDG137" s="277"/>
      <c r="SDH137" s="277"/>
      <c r="SDI137" s="277"/>
      <c r="SDJ137" s="277"/>
      <c r="SDK137" s="277"/>
      <c r="SDL137" s="277"/>
      <c r="SDM137" s="277"/>
      <c r="SDN137" s="277"/>
      <c r="SDO137" s="277"/>
      <c r="SDP137" s="277"/>
      <c r="SDQ137" s="277"/>
      <c r="SDR137" s="277"/>
      <c r="SDS137" s="277"/>
      <c r="SDT137" s="277"/>
      <c r="SDU137" s="277"/>
      <c r="SDV137" s="277"/>
      <c r="SDW137" s="277"/>
      <c r="SDX137" s="277"/>
      <c r="SDY137" s="277"/>
      <c r="SDZ137" s="277"/>
      <c r="SEA137" s="277"/>
      <c r="SEB137" s="277"/>
      <c r="SEC137" s="277"/>
      <c r="SED137" s="277"/>
      <c r="SEE137" s="277"/>
      <c r="SEF137" s="277"/>
      <c r="SEG137" s="277"/>
      <c r="SEH137" s="277"/>
      <c r="SEI137" s="277"/>
      <c r="SEJ137" s="277"/>
      <c r="SEK137" s="277"/>
      <c r="SEL137" s="277"/>
      <c r="SEM137" s="277"/>
      <c r="SEN137" s="277"/>
      <c r="SEO137" s="277"/>
      <c r="SEP137" s="277"/>
      <c r="SEQ137" s="277"/>
      <c r="SER137" s="277"/>
      <c r="SES137" s="277"/>
      <c r="SET137" s="277"/>
      <c r="SEU137" s="277"/>
      <c r="SEV137" s="277"/>
      <c r="SEW137" s="277"/>
      <c r="SEX137" s="277"/>
      <c r="SEY137" s="277"/>
      <c r="SEZ137" s="277"/>
      <c r="SFA137" s="277"/>
      <c r="SFB137" s="277"/>
      <c r="SFC137" s="277"/>
      <c r="SFD137" s="277"/>
      <c r="SFE137" s="277"/>
      <c r="SFF137" s="277"/>
      <c r="SFG137" s="277"/>
      <c r="SFH137" s="277"/>
      <c r="SFI137" s="277"/>
      <c r="SFJ137" s="277"/>
      <c r="SFK137" s="277"/>
      <c r="SFL137" s="277"/>
      <c r="SFM137" s="277"/>
      <c r="SFN137" s="277"/>
      <c r="SFO137" s="277"/>
      <c r="SFP137" s="277"/>
      <c r="SFQ137" s="277"/>
      <c r="SFR137" s="277"/>
      <c r="SFS137" s="277"/>
      <c r="SFT137" s="277"/>
      <c r="SFU137" s="277"/>
      <c r="SFV137" s="277"/>
      <c r="SFW137" s="277"/>
      <c r="SFX137" s="277"/>
      <c r="SFY137" s="277"/>
      <c r="SFZ137" s="277"/>
      <c r="SGA137" s="277"/>
      <c r="SGB137" s="277"/>
      <c r="SGC137" s="277"/>
      <c r="SGD137" s="277"/>
      <c r="SGE137" s="277"/>
      <c r="SGF137" s="277"/>
      <c r="SGG137" s="277"/>
      <c r="SGH137" s="277"/>
      <c r="SGI137" s="277"/>
      <c r="SGJ137" s="277"/>
      <c r="SGK137" s="277"/>
      <c r="SGL137" s="277"/>
      <c r="SGM137" s="277"/>
      <c r="SGN137" s="277"/>
      <c r="SGO137" s="277"/>
      <c r="SGP137" s="277"/>
      <c r="SGQ137" s="277"/>
      <c r="SGR137" s="277"/>
      <c r="SGS137" s="277"/>
      <c r="SGT137" s="277"/>
      <c r="SGU137" s="277"/>
      <c r="SGV137" s="277"/>
      <c r="SGW137" s="277"/>
      <c r="SGX137" s="277"/>
      <c r="SGY137" s="277"/>
      <c r="SGZ137" s="277"/>
      <c r="SHA137" s="277"/>
      <c r="SHB137" s="277"/>
      <c r="SHC137" s="277"/>
      <c r="SHD137" s="277"/>
      <c r="SHE137" s="277"/>
      <c r="SHF137" s="277"/>
      <c r="SHG137" s="277"/>
      <c r="SHH137" s="277"/>
      <c r="SHI137" s="277"/>
      <c r="SHJ137" s="277"/>
      <c r="SHK137" s="277"/>
      <c r="SHL137" s="277"/>
      <c r="SHM137" s="277"/>
      <c r="SHN137" s="277"/>
      <c r="SHO137" s="277"/>
      <c r="SHP137" s="277"/>
      <c r="SHQ137" s="277"/>
      <c r="SHR137" s="277"/>
      <c r="SHS137" s="277"/>
      <c r="SHT137" s="277"/>
      <c r="SHU137" s="277"/>
      <c r="SHV137" s="277"/>
      <c r="SHW137" s="277"/>
      <c r="SHX137" s="277"/>
      <c r="SHY137" s="277"/>
      <c r="SHZ137" s="277"/>
      <c r="SIA137" s="277"/>
      <c r="SIB137" s="277"/>
      <c r="SIC137" s="277"/>
      <c r="SID137" s="277"/>
      <c r="SIE137" s="277"/>
      <c r="SIF137" s="277"/>
      <c r="SIG137" s="277"/>
      <c r="SIH137" s="277"/>
      <c r="SII137" s="277"/>
      <c r="SIJ137" s="277"/>
      <c r="SIK137" s="277"/>
      <c r="SIL137" s="277"/>
      <c r="SIM137" s="277"/>
      <c r="SIN137" s="277"/>
      <c r="SIO137" s="277"/>
      <c r="SIP137" s="277"/>
      <c r="SIQ137" s="277"/>
      <c r="SIR137" s="277"/>
      <c r="SIS137" s="277"/>
      <c r="SIT137" s="277"/>
      <c r="SIU137" s="277"/>
      <c r="SIV137" s="277"/>
      <c r="SIW137" s="277"/>
      <c r="SIX137" s="277"/>
      <c r="SIY137" s="277"/>
      <c r="SIZ137" s="277"/>
      <c r="SJA137" s="277"/>
      <c r="SJB137" s="277"/>
      <c r="SJC137" s="277"/>
      <c r="SJD137" s="277"/>
      <c r="SJE137" s="277"/>
      <c r="SJF137" s="277"/>
      <c r="SJG137" s="277"/>
      <c r="SJH137" s="277"/>
      <c r="SJI137" s="277"/>
      <c r="SJJ137" s="277"/>
      <c r="SJK137" s="277"/>
      <c r="SJL137" s="277"/>
      <c r="SJM137" s="277"/>
      <c r="SJN137" s="277"/>
      <c r="SJO137" s="277"/>
      <c r="SJP137" s="277"/>
      <c r="SJQ137" s="277"/>
      <c r="SJR137" s="277"/>
      <c r="SJS137" s="277"/>
      <c r="SJT137" s="277"/>
      <c r="SJU137" s="277"/>
      <c r="SJV137" s="277"/>
      <c r="SJW137" s="277"/>
      <c r="SJX137" s="277"/>
      <c r="SJY137" s="277"/>
      <c r="SJZ137" s="277"/>
      <c r="SKA137" s="277"/>
      <c r="SKB137" s="277"/>
      <c r="SKC137" s="277"/>
      <c r="SKD137" s="277"/>
      <c r="SKE137" s="277"/>
      <c r="SKF137" s="277"/>
      <c r="SKG137" s="277"/>
      <c r="SKH137" s="277"/>
      <c r="SKI137" s="277"/>
      <c r="SKJ137" s="277"/>
      <c r="SKK137" s="277"/>
      <c r="SKL137" s="277"/>
      <c r="SKM137" s="277"/>
      <c r="SKN137" s="277"/>
      <c r="SKO137" s="277"/>
      <c r="SKP137" s="277"/>
      <c r="SKQ137" s="277"/>
      <c r="SKR137" s="277"/>
      <c r="SKS137" s="277"/>
      <c r="SKT137" s="277"/>
      <c r="SKU137" s="277"/>
      <c r="SKV137" s="277"/>
      <c r="SKW137" s="277"/>
      <c r="SKX137" s="277"/>
      <c r="SKY137" s="277"/>
      <c r="SKZ137" s="277"/>
      <c r="SLA137" s="277"/>
      <c r="SLB137" s="277"/>
      <c r="SLC137" s="277"/>
      <c r="SLD137" s="277"/>
      <c r="SLE137" s="277"/>
      <c r="SLF137" s="277"/>
      <c r="SLG137" s="277"/>
      <c r="SLH137" s="277"/>
      <c r="SLI137" s="277"/>
      <c r="SLJ137" s="277"/>
      <c r="SLK137" s="277"/>
      <c r="SLL137" s="277"/>
      <c r="SLM137" s="277"/>
      <c r="SLN137" s="277"/>
      <c r="SLO137" s="277"/>
      <c r="SLP137" s="277"/>
      <c r="SLQ137" s="277"/>
      <c r="SLR137" s="277"/>
      <c r="SLS137" s="277"/>
      <c r="SLT137" s="277"/>
      <c r="SLU137" s="277"/>
      <c r="SLV137" s="277"/>
      <c r="SLW137" s="277"/>
      <c r="SLX137" s="277"/>
      <c r="SLY137" s="277"/>
      <c r="SLZ137" s="277"/>
      <c r="SMA137" s="277"/>
      <c r="SMB137" s="277"/>
      <c r="SMC137" s="277"/>
      <c r="SMD137" s="277"/>
      <c r="SME137" s="277"/>
      <c r="SMF137" s="277"/>
      <c r="SMG137" s="277"/>
      <c r="SMH137" s="277"/>
      <c r="SMI137" s="277"/>
      <c r="SMJ137" s="277"/>
      <c r="SMK137" s="277"/>
      <c r="SML137" s="277"/>
      <c r="SMM137" s="277"/>
      <c r="SMN137" s="277"/>
      <c r="SMO137" s="277"/>
      <c r="SMP137" s="277"/>
      <c r="SMQ137" s="277"/>
      <c r="SMR137" s="277"/>
      <c r="SMS137" s="277"/>
      <c r="SMT137" s="277"/>
      <c r="SMU137" s="277"/>
      <c r="SMV137" s="277"/>
      <c r="SMW137" s="277"/>
      <c r="SMX137" s="277"/>
      <c r="SMY137" s="277"/>
      <c r="SMZ137" s="277"/>
      <c r="SNA137" s="277"/>
      <c r="SNB137" s="277"/>
      <c r="SNC137" s="277"/>
      <c r="SND137" s="277"/>
      <c r="SNE137" s="277"/>
      <c r="SNF137" s="277"/>
      <c r="SNG137" s="277"/>
      <c r="SNH137" s="277"/>
      <c r="SNI137" s="277"/>
      <c r="SNJ137" s="277"/>
      <c r="SNK137" s="277"/>
      <c r="SNL137" s="277"/>
      <c r="SNM137" s="277"/>
      <c r="SNN137" s="277"/>
      <c r="SNO137" s="277"/>
      <c r="SNP137" s="277"/>
      <c r="SNQ137" s="277"/>
      <c r="SNR137" s="277"/>
      <c r="SNS137" s="277"/>
      <c r="SNT137" s="277"/>
      <c r="SNU137" s="277"/>
      <c r="SNV137" s="277"/>
      <c r="SNW137" s="277"/>
      <c r="SNX137" s="277"/>
      <c r="SNY137" s="277"/>
      <c r="SNZ137" s="277"/>
      <c r="SOA137" s="277"/>
      <c r="SOB137" s="277"/>
      <c r="SOC137" s="277"/>
      <c r="SOD137" s="277"/>
      <c r="SOE137" s="277"/>
      <c r="SOF137" s="277"/>
      <c r="SOG137" s="277"/>
      <c r="SOH137" s="277"/>
      <c r="SOI137" s="277"/>
      <c r="SOJ137" s="277"/>
      <c r="SOK137" s="277"/>
      <c r="SOL137" s="277"/>
      <c r="SOM137" s="277"/>
      <c r="SON137" s="277"/>
      <c r="SOO137" s="277"/>
      <c r="SOP137" s="277"/>
      <c r="SOQ137" s="277"/>
      <c r="SOR137" s="277"/>
      <c r="SOS137" s="277"/>
      <c r="SOT137" s="277"/>
      <c r="SOU137" s="277"/>
      <c r="SOV137" s="277"/>
      <c r="SOW137" s="277"/>
      <c r="SOX137" s="277"/>
      <c r="SOY137" s="277"/>
      <c r="SOZ137" s="277"/>
      <c r="SPA137" s="277"/>
      <c r="SPB137" s="277"/>
      <c r="SPC137" s="277"/>
      <c r="SPD137" s="277"/>
      <c r="SPE137" s="277"/>
      <c r="SPF137" s="277"/>
      <c r="SPG137" s="277"/>
      <c r="SPH137" s="277"/>
      <c r="SPI137" s="277"/>
      <c r="SPJ137" s="277"/>
      <c r="SPK137" s="277"/>
      <c r="SPL137" s="277"/>
      <c r="SPM137" s="277"/>
      <c r="SPN137" s="277"/>
      <c r="SPO137" s="277"/>
      <c r="SPP137" s="277"/>
      <c r="SPQ137" s="277"/>
      <c r="SPR137" s="277"/>
      <c r="SPS137" s="277"/>
      <c r="SPT137" s="277"/>
      <c r="SPU137" s="277"/>
      <c r="SPV137" s="277"/>
      <c r="SPW137" s="277"/>
      <c r="SPX137" s="277"/>
      <c r="SPY137" s="277"/>
      <c r="SPZ137" s="277"/>
      <c r="SQA137" s="277"/>
      <c r="SQB137" s="277"/>
      <c r="SQC137" s="277"/>
      <c r="SQD137" s="277"/>
      <c r="SQE137" s="277"/>
      <c r="SQF137" s="277"/>
      <c r="SQG137" s="277"/>
      <c r="SQH137" s="277"/>
      <c r="SQI137" s="277"/>
      <c r="SQJ137" s="277"/>
      <c r="SQK137" s="277"/>
      <c r="SQL137" s="277"/>
      <c r="SQM137" s="277"/>
      <c r="SQN137" s="277"/>
      <c r="SQO137" s="277"/>
      <c r="SQP137" s="277"/>
      <c r="SQQ137" s="277"/>
      <c r="SQR137" s="277"/>
      <c r="SQS137" s="277"/>
      <c r="SQT137" s="277"/>
      <c r="SQU137" s="277"/>
      <c r="SQV137" s="277"/>
      <c r="SQW137" s="277"/>
      <c r="SQX137" s="277"/>
      <c r="SQY137" s="277"/>
      <c r="SQZ137" s="277"/>
      <c r="SRA137" s="277"/>
      <c r="SRB137" s="277"/>
      <c r="SRC137" s="277"/>
      <c r="SRD137" s="277"/>
      <c r="SRE137" s="277"/>
      <c r="SRF137" s="277"/>
      <c r="SRG137" s="277"/>
      <c r="SRH137" s="277"/>
      <c r="SRI137" s="277"/>
      <c r="SRJ137" s="277"/>
      <c r="SRK137" s="277"/>
      <c r="SRL137" s="277"/>
      <c r="SRM137" s="277"/>
      <c r="SRN137" s="277"/>
      <c r="SRO137" s="277"/>
      <c r="SRP137" s="277"/>
      <c r="SRQ137" s="277"/>
      <c r="SRR137" s="277"/>
      <c r="SRS137" s="277"/>
      <c r="SRT137" s="277"/>
      <c r="SRU137" s="277"/>
      <c r="SRV137" s="277"/>
      <c r="SRW137" s="277"/>
      <c r="SRX137" s="277"/>
      <c r="SRY137" s="277"/>
      <c r="SRZ137" s="277"/>
      <c r="SSA137" s="277"/>
      <c r="SSB137" s="277"/>
      <c r="SSC137" s="277"/>
      <c r="SSD137" s="277"/>
      <c r="SSE137" s="277"/>
      <c r="SSF137" s="277"/>
      <c r="SSG137" s="277"/>
      <c r="SSH137" s="277"/>
      <c r="SSI137" s="277"/>
      <c r="SSJ137" s="277"/>
      <c r="SSK137" s="277"/>
      <c r="SSL137" s="277"/>
      <c r="SSM137" s="277"/>
      <c r="SSN137" s="277"/>
      <c r="SSO137" s="277"/>
      <c r="SSP137" s="277"/>
      <c r="SSQ137" s="277"/>
      <c r="SSR137" s="277"/>
      <c r="SSS137" s="277"/>
      <c r="SST137" s="277"/>
      <c r="SSU137" s="277"/>
      <c r="SSV137" s="277"/>
      <c r="SSW137" s="277"/>
      <c r="SSX137" s="277"/>
      <c r="SSY137" s="277"/>
      <c r="SSZ137" s="277"/>
      <c r="STA137" s="277"/>
      <c r="STB137" s="277"/>
      <c r="STC137" s="277"/>
      <c r="STD137" s="277"/>
      <c r="STE137" s="277"/>
      <c r="STF137" s="277"/>
      <c r="STG137" s="277"/>
      <c r="STH137" s="277"/>
      <c r="STI137" s="277"/>
      <c r="STJ137" s="277"/>
      <c r="STK137" s="277"/>
      <c r="STL137" s="277"/>
      <c r="STM137" s="277"/>
      <c r="STN137" s="277"/>
      <c r="STO137" s="277"/>
      <c r="STP137" s="277"/>
      <c r="STQ137" s="277"/>
      <c r="STR137" s="277"/>
      <c r="STS137" s="277"/>
      <c r="STT137" s="277"/>
      <c r="STU137" s="277"/>
      <c r="STV137" s="277"/>
      <c r="STW137" s="277"/>
      <c r="STX137" s="277"/>
      <c r="STY137" s="277"/>
      <c r="STZ137" s="277"/>
      <c r="SUA137" s="277"/>
      <c r="SUB137" s="277"/>
      <c r="SUC137" s="277"/>
      <c r="SUD137" s="277"/>
      <c r="SUE137" s="277"/>
      <c r="SUF137" s="277"/>
      <c r="SUG137" s="277"/>
      <c r="SUH137" s="277"/>
      <c r="SUI137" s="277"/>
      <c r="SUJ137" s="277"/>
      <c r="SUK137" s="277"/>
      <c r="SUL137" s="277"/>
      <c r="SUM137" s="277"/>
      <c r="SUN137" s="277"/>
      <c r="SUO137" s="277"/>
      <c r="SUP137" s="277"/>
      <c r="SUQ137" s="277"/>
      <c r="SUR137" s="277"/>
      <c r="SUS137" s="277"/>
      <c r="SUT137" s="277"/>
      <c r="SUU137" s="277"/>
      <c r="SUV137" s="277"/>
      <c r="SUW137" s="277"/>
      <c r="SUX137" s="277"/>
      <c r="SUY137" s="277"/>
      <c r="SUZ137" s="277"/>
      <c r="SVA137" s="277"/>
      <c r="SVB137" s="277"/>
      <c r="SVC137" s="277"/>
      <c r="SVD137" s="277"/>
      <c r="SVE137" s="277"/>
      <c r="SVF137" s="277"/>
      <c r="SVG137" s="277"/>
      <c r="SVH137" s="277"/>
      <c r="SVI137" s="277"/>
      <c r="SVJ137" s="277"/>
      <c r="SVK137" s="277"/>
      <c r="SVL137" s="277"/>
      <c r="SVM137" s="277"/>
      <c r="SVN137" s="277"/>
      <c r="SVO137" s="277"/>
      <c r="SVP137" s="277"/>
      <c r="SVQ137" s="277"/>
      <c r="SVR137" s="277"/>
      <c r="SVS137" s="277"/>
      <c r="SVT137" s="277"/>
      <c r="SVU137" s="277"/>
      <c r="SVV137" s="277"/>
      <c r="SVW137" s="277"/>
      <c r="SVX137" s="277"/>
      <c r="SVY137" s="277"/>
      <c r="SVZ137" s="277"/>
      <c r="SWA137" s="277"/>
      <c r="SWB137" s="277"/>
      <c r="SWC137" s="277"/>
      <c r="SWD137" s="277"/>
      <c r="SWE137" s="277"/>
      <c r="SWF137" s="277"/>
      <c r="SWG137" s="277"/>
      <c r="SWH137" s="277"/>
      <c r="SWI137" s="277"/>
      <c r="SWJ137" s="277"/>
      <c r="SWK137" s="277"/>
      <c r="SWL137" s="277"/>
      <c r="SWM137" s="277"/>
      <c r="SWN137" s="277"/>
      <c r="SWO137" s="277"/>
      <c r="SWP137" s="277"/>
      <c r="SWQ137" s="277"/>
      <c r="SWR137" s="277"/>
      <c r="SWS137" s="277"/>
      <c r="SWT137" s="277"/>
      <c r="SWU137" s="277"/>
      <c r="SWV137" s="277"/>
      <c r="SWW137" s="277"/>
      <c r="SWX137" s="277"/>
      <c r="SWY137" s="277"/>
      <c r="SWZ137" s="277"/>
      <c r="SXA137" s="277"/>
      <c r="SXB137" s="277"/>
      <c r="SXC137" s="277"/>
      <c r="SXD137" s="277"/>
      <c r="SXE137" s="277"/>
      <c r="SXF137" s="277"/>
      <c r="SXG137" s="277"/>
      <c r="SXH137" s="277"/>
      <c r="SXI137" s="277"/>
      <c r="SXJ137" s="277"/>
      <c r="SXK137" s="277"/>
      <c r="SXL137" s="277"/>
      <c r="SXM137" s="277"/>
      <c r="SXN137" s="277"/>
      <c r="SXO137" s="277"/>
      <c r="SXP137" s="277"/>
      <c r="SXQ137" s="277"/>
      <c r="SXR137" s="277"/>
      <c r="SXS137" s="277"/>
      <c r="SXT137" s="277"/>
      <c r="SXU137" s="277"/>
      <c r="SXV137" s="277"/>
      <c r="SXW137" s="277"/>
      <c r="SXX137" s="277"/>
      <c r="SXY137" s="277"/>
      <c r="SXZ137" s="277"/>
      <c r="SYA137" s="277"/>
      <c r="SYB137" s="277"/>
      <c r="SYC137" s="277"/>
      <c r="SYD137" s="277"/>
      <c r="SYE137" s="277"/>
      <c r="SYF137" s="277"/>
      <c r="SYG137" s="277"/>
      <c r="SYH137" s="277"/>
      <c r="SYI137" s="277"/>
      <c r="SYJ137" s="277"/>
      <c r="SYK137" s="277"/>
      <c r="SYL137" s="277"/>
      <c r="SYM137" s="277"/>
      <c r="SYN137" s="277"/>
      <c r="SYO137" s="277"/>
      <c r="SYP137" s="277"/>
      <c r="SYQ137" s="277"/>
      <c r="SYR137" s="277"/>
      <c r="SYS137" s="277"/>
      <c r="SYT137" s="277"/>
      <c r="SYU137" s="277"/>
      <c r="SYV137" s="277"/>
      <c r="SYW137" s="277"/>
      <c r="SYX137" s="277"/>
      <c r="SYY137" s="277"/>
      <c r="SYZ137" s="277"/>
      <c r="SZA137" s="277"/>
      <c r="SZB137" s="277"/>
      <c r="SZC137" s="277"/>
      <c r="SZD137" s="277"/>
      <c r="SZE137" s="277"/>
      <c r="SZF137" s="277"/>
      <c r="SZG137" s="277"/>
      <c r="SZH137" s="277"/>
      <c r="SZI137" s="277"/>
      <c r="SZJ137" s="277"/>
      <c r="SZK137" s="277"/>
      <c r="SZL137" s="277"/>
      <c r="SZM137" s="277"/>
      <c r="SZN137" s="277"/>
      <c r="SZO137" s="277"/>
      <c r="SZP137" s="277"/>
      <c r="SZQ137" s="277"/>
      <c r="SZR137" s="277"/>
      <c r="SZS137" s="277"/>
      <c r="SZT137" s="277"/>
      <c r="SZU137" s="277"/>
      <c r="SZV137" s="277"/>
      <c r="SZW137" s="277"/>
      <c r="SZX137" s="277"/>
      <c r="SZY137" s="277"/>
      <c r="SZZ137" s="277"/>
      <c r="TAA137" s="277"/>
      <c r="TAB137" s="277"/>
      <c r="TAC137" s="277"/>
      <c r="TAD137" s="277"/>
      <c r="TAE137" s="277"/>
      <c r="TAF137" s="277"/>
      <c r="TAG137" s="277"/>
      <c r="TAH137" s="277"/>
      <c r="TAI137" s="277"/>
      <c r="TAJ137" s="277"/>
      <c r="TAK137" s="277"/>
      <c r="TAL137" s="277"/>
      <c r="TAM137" s="277"/>
      <c r="TAN137" s="277"/>
      <c r="TAO137" s="277"/>
      <c r="TAP137" s="277"/>
      <c r="TAQ137" s="277"/>
      <c r="TAR137" s="277"/>
      <c r="TAS137" s="277"/>
      <c r="TAT137" s="277"/>
      <c r="TAU137" s="277"/>
      <c r="TAV137" s="277"/>
      <c r="TAW137" s="277"/>
      <c r="TAX137" s="277"/>
      <c r="TAY137" s="277"/>
      <c r="TAZ137" s="277"/>
      <c r="TBA137" s="277"/>
      <c r="TBB137" s="277"/>
      <c r="TBC137" s="277"/>
      <c r="TBD137" s="277"/>
      <c r="TBE137" s="277"/>
      <c r="TBF137" s="277"/>
      <c r="TBG137" s="277"/>
      <c r="TBH137" s="277"/>
      <c r="TBI137" s="277"/>
      <c r="TBJ137" s="277"/>
      <c r="TBK137" s="277"/>
      <c r="TBL137" s="277"/>
      <c r="TBM137" s="277"/>
      <c r="TBN137" s="277"/>
      <c r="TBO137" s="277"/>
      <c r="TBP137" s="277"/>
      <c r="TBQ137" s="277"/>
      <c r="TBR137" s="277"/>
      <c r="TBS137" s="277"/>
      <c r="TBT137" s="277"/>
      <c r="TBU137" s="277"/>
      <c r="TBV137" s="277"/>
      <c r="TBW137" s="277"/>
      <c r="TBX137" s="277"/>
      <c r="TBY137" s="277"/>
      <c r="TBZ137" s="277"/>
      <c r="TCA137" s="277"/>
      <c r="TCB137" s="277"/>
      <c r="TCC137" s="277"/>
      <c r="TCD137" s="277"/>
      <c r="TCE137" s="277"/>
      <c r="TCF137" s="277"/>
      <c r="TCG137" s="277"/>
      <c r="TCH137" s="277"/>
      <c r="TCI137" s="277"/>
      <c r="TCJ137" s="277"/>
      <c r="TCK137" s="277"/>
      <c r="TCL137" s="277"/>
      <c r="TCM137" s="277"/>
      <c r="TCN137" s="277"/>
      <c r="TCO137" s="277"/>
      <c r="TCP137" s="277"/>
      <c r="TCQ137" s="277"/>
      <c r="TCR137" s="277"/>
      <c r="TCS137" s="277"/>
      <c r="TCT137" s="277"/>
      <c r="TCU137" s="277"/>
      <c r="TCV137" s="277"/>
      <c r="TCW137" s="277"/>
      <c r="TCX137" s="277"/>
      <c r="TCY137" s="277"/>
      <c r="TCZ137" s="277"/>
      <c r="TDA137" s="277"/>
      <c r="TDB137" s="277"/>
      <c r="TDC137" s="277"/>
      <c r="TDD137" s="277"/>
      <c r="TDE137" s="277"/>
      <c r="TDF137" s="277"/>
      <c r="TDG137" s="277"/>
      <c r="TDH137" s="277"/>
      <c r="TDI137" s="277"/>
      <c r="TDJ137" s="277"/>
      <c r="TDK137" s="277"/>
      <c r="TDL137" s="277"/>
      <c r="TDM137" s="277"/>
      <c r="TDN137" s="277"/>
      <c r="TDO137" s="277"/>
      <c r="TDP137" s="277"/>
      <c r="TDQ137" s="277"/>
      <c r="TDR137" s="277"/>
      <c r="TDS137" s="277"/>
      <c r="TDT137" s="277"/>
      <c r="TDU137" s="277"/>
      <c r="TDV137" s="277"/>
      <c r="TDW137" s="277"/>
      <c r="TDX137" s="277"/>
      <c r="TDY137" s="277"/>
      <c r="TDZ137" s="277"/>
      <c r="TEA137" s="277"/>
      <c r="TEB137" s="277"/>
      <c r="TEC137" s="277"/>
      <c r="TED137" s="277"/>
      <c r="TEE137" s="277"/>
      <c r="TEF137" s="277"/>
      <c r="TEG137" s="277"/>
      <c r="TEH137" s="277"/>
      <c r="TEI137" s="277"/>
      <c r="TEJ137" s="277"/>
      <c r="TEK137" s="277"/>
      <c r="TEL137" s="277"/>
      <c r="TEM137" s="277"/>
      <c r="TEN137" s="277"/>
      <c r="TEO137" s="277"/>
      <c r="TEP137" s="277"/>
      <c r="TEQ137" s="277"/>
      <c r="TER137" s="277"/>
      <c r="TES137" s="277"/>
      <c r="TET137" s="277"/>
      <c r="TEU137" s="277"/>
      <c r="TEV137" s="277"/>
      <c r="TEW137" s="277"/>
      <c r="TEX137" s="277"/>
      <c r="TEY137" s="277"/>
      <c r="TEZ137" s="277"/>
      <c r="TFA137" s="277"/>
      <c r="TFB137" s="277"/>
      <c r="TFC137" s="277"/>
      <c r="TFD137" s="277"/>
      <c r="TFE137" s="277"/>
      <c r="TFF137" s="277"/>
      <c r="TFG137" s="277"/>
      <c r="TFH137" s="277"/>
      <c r="TFI137" s="277"/>
      <c r="TFJ137" s="277"/>
      <c r="TFK137" s="277"/>
      <c r="TFL137" s="277"/>
      <c r="TFM137" s="277"/>
      <c r="TFN137" s="277"/>
      <c r="TFO137" s="277"/>
      <c r="TFP137" s="277"/>
      <c r="TFQ137" s="277"/>
      <c r="TFR137" s="277"/>
      <c r="TFS137" s="277"/>
      <c r="TFT137" s="277"/>
      <c r="TFU137" s="277"/>
      <c r="TFV137" s="277"/>
      <c r="TFW137" s="277"/>
      <c r="TFX137" s="277"/>
      <c r="TFY137" s="277"/>
      <c r="TFZ137" s="277"/>
      <c r="TGA137" s="277"/>
      <c r="TGB137" s="277"/>
      <c r="TGC137" s="277"/>
      <c r="TGD137" s="277"/>
      <c r="TGE137" s="277"/>
      <c r="TGF137" s="277"/>
      <c r="TGG137" s="277"/>
      <c r="TGH137" s="277"/>
      <c r="TGI137" s="277"/>
      <c r="TGJ137" s="277"/>
      <c r="TGK137" s="277"/>
      <c r="TGL137" s="277"/>
      <c r="TGM137" s="277"/>
      <c r="TGN137" s="277"/>
      <c r="TGO137" s="277"/>
      <c r="TGP137" s="277"/>
      <c r="TGQ137" s="277"/>
      <c r="TGR137" s="277"/>
      <c r="TGS137" s="277"/>
      <c r="TGT137" s="277"/>
      <c r="TGU137" s="277"/>
      <c r="TGV137" s="277"/>
      <c r="TGW137" s="277"/>
      <c r="TGX137" s="277"/>
      <c r="TGY137" s="277"/>
      <c r="TGZ137" s="277"/>
      <c r="THA137" s="277"/>
      <c r="THB137" s="277"/>
      <c r="THC137" s="277"/>
      <c r="THD137" s="277"/>
      <c r="THE137" s="277"/>
      <c r="THF137" s="277"/>
      <c r="THG137" s="277"/>
      <c r="THH137" s="277"/>
      <c r="THI137" s="277"/>
      <c r="THJ137" s="277"/>
      <c r="THK137" s="277"/>
      <c r="THL137" s="277"/>
      <c r="THM137" s="277"/>
      <c r="THN137" s="277"/>
      <c r="THO137" s="277"/>
      <c r="THP137" s="277"/>
      <c r="THQ137" s="277"/>
      <c r="THR137" s="277"/>
      <c r="THS137" s="277"/>
      <c r="THT137" s="277"/>
      <c r="THU137" s="277"/>
      <c r="THV137" s="277"/>
      <c r="THW137" s="277"/>
      <c r="THX137" s="277"/>
      <c r="THY137" s="277"/>
      <c r="THZ137" s="277"/>
      <c r="TIA137" s="277"/>
      <c r="TIB137" s="277"/>
      <c r="TIC137" s="277"/>
      <c r="TID137" s="277"/>
      <c r="TIE137" s="277"/>
      <c r="TIF137" s="277"/>
      <c r="TIG137" s="277"/>
      <c r="TIH137" s="277"/>
      <c r="TII137" s="277"/>
      <c r="TIJ137" s="277"/>
      <c r="TIK137" s="277"/>
      <c r="TIL137" s="277"/>
      <c r="TIM137" s="277"/>
      <c r="TIN137" s="277"/>
      <c r="TIO137" s="277"/>
      <c r="TIP137" s="277"/>
      <c r="TIQ137" s="277"/>
      <c r="TIR137" s="277"/>
      <c r="TIS137" s="277"/>
      <c r="TIT137" s="277"/>
      <c r="TIU137" s="277"/>
      <c r="TIV137" s="277"/>
      <c r="TIW137" s="277"/>
      <c r="TIX137" s="277"/>
      <c r="TIY137" s="277"/>
      <c r="TIZ137" s="277"/>
      <c r="TJA137" s="277"/>
      <c r="TJB137" s="277"/>
      <c r="TJC137" s="277"/>
      <c r="TJD137" s="277"/>
      <c r="TJE137" s="277"/>
      <c r="TJF137" s="277"/>
      <c r="TJG137" s="277"/>
      <c r="TJH137" s="277"/>
      <c r="TJI137" s="277"/>
      <c r="TJJ137" s="277"/>
      <c r="TJK137" s="277"/>
      <c r="TJL137" s="277"/>
      <c r="TJM137" s="277"/>
      <c r="TJN137" s="277"/>
      <c r="TJO137" s="277"/>
      <c r="TJP137" s="277"/>
      <c r="TJQ137" s="277"/>
      <c r="TJR137" s="277"/>
      <c r="TJS137" s="277"/>
      <c r="TJT137" s="277"/>
      <c r="TJU137" s="277"/>
      <c r="TJV137" s="277"/>
      <c r="TJW137" s="277"/>
      <c r="TJX137" s="277"/>
      <c r="TJY137" s="277"/>
      <c r="TJZ137" s="277"/>
      <c r="TKA137" s="277"/>
      <c r="TKB137" s="277"/>
      <c r="TKC137" s="277"/>
      <c r="TKD137" s="277"/>
      <c r="TKE137" s="277"/>
      <c r="TKF137" s="277"/>
      <c r="TKG137" s="277"/>
      <c r="TKH137" s="277"/>
      <c r="TKI137" s="277"/>
      <c r="TKJ137" s="277"/>
      <c r="TKK137" s="277"/>
      <c r="TKL137" s="277"/>
      <c r="TKM137" s="277"/>
      <c r="TKN137" s="277"/>
      <c r="TKO137" s="277"/>
      <c r="TKP137" s="277"/>
      <c r="TKQ137" s="277"/>
      <c r="TKR137" s="277"/>
      <c r="TKS137" s="277"/>
      <c r="TKT137" s="277"/>
      <c r="TKU137" s="277"/>
      <c r="TKV137" s="277"/>
      <c r="TKW137" s="277"/>
      <c r="TKX137" s="277"/>
      <c r="TKY137" s="277"/>
      <c r="TKZ137" s="277"/>
      <c r="TLA137" s="277"/>
      <c r="TLB137" s="277"/>
      <c r="TLC137" s="277"/>
      <c r="TLD137" s="277"/>
      <c r="TLE137" s="277"/>
      <c r="TLF137" s="277"/>
      <c r="TLG137" s="277"/>
      <c r="TLH137" s="277"/>
      <c r="TLI137" s="277"/>
      <c r="TLJ137" s="277"/>
      <c r="TLK137" s="277"/>
      <c r="TLL137" s="277"/>
      <c r="TLM137" s="277"/>
      <c r="TLN137" s="277"/>
      <c r="TLO137" s="277"/>
      <c r="TLP137" s="277"/>
      <c r="TLQ137" s="277"/>
      <c r="TLR137" s="277"/>
      <c r="TLS137" s="277"/>
      <c r="TLT137" s="277"/>
      <c r="TLU137" s="277"/>
      <c r="TLV137" s="277"/>
      <c r="TLW137" s="277"/>
      <c r="TLX137" s="277"/>
      <c r="TLY137" s="277"/>
      <c r="TLZ137" s="277"/>
      <c r="TMA137" s="277"/>
      <c r="TMB137" s="277"/>
      <c r="TMC137" s="277"/>
      <c r="TMD137" s="277"/>
      <c r="TME137" s="277"/>
      <c r="TMF137" s="277"/>
      <c r="TMG137" s="277"/>
      <c r="TMH137" s="277"/>
      <c r="TMI137" s="277"/>
      <c r="TMJ137" s="277"/>
      <c r="TMK137" s="277"/>
      <c r="TML137" s="277"/>
      <c r="TMM137" s="277"/>
      <c r="TMN137" s="277"/>
      <c r="TMO137" s="277"/>
      <c r="TMP137" s="277"/>
      <c r="TMQ137" s="277"/>
      <c r="TMR137" s="277"/>
      <c r="TMS137" s="277"/>
      <c r="TMT137" s="277"/>
      <c r="TMU137" s="277"/>
      <c r="TMV137" s="277"/>
      <c r="TMW137" s="277"/>
      <c r="TMX137" s="277"/>
      <c r="TMY137" s="277"/>
      <c r="TMZ137" s="277"/>
      <c r="TNA137" s="277"/>
      <c r="TNB137" s="277"/>
      <c r="TNC137" s="277"/>
      <c r="TND137" s="277"/>
      <c r="TNE137" s="277"/>
      <c r="TNF137" s="277"/>
      <c r="TNG137" s="277"/>
      <c r="TNH137" s="277"/>
      <c r="TNI137" s="277"/>
      <c r="TNJ137" s="277"/>
      <c r="TNK137" s="277"/>
      <c r="TNL137" s="277"/>
      <c r="TNM137" s="277"/>
      <c r="TNN137" s="277"/>
      <c r="TNO137" s="277"/>
      <c r="TNP137" s="277"/>
      <c r="TNQ137" s="277"/>
      <c r="TNR137" s="277"/>
      <c r="TNS137" s="277"/>
      <c r="TNT137" s="277"/>
      <c r="TNU137" s="277"/>
      <c r="TNV137" s="277"/>
      <c r="TNW137" s="277"/>
      <c r="TNX137" s="277"/>
      <c r="TNY137" s="277"/>
      <c r="TNZ137" s="277"/>
      <c r="TOA137" s="277"/>
      <c r="TOB137" s="277"/>
      <c r="TOC137" s="277"/>
      <c r="TOD137" s="277"/>
      <c r="TOE137" s="277"/>
      <c r="TOF137" s="277"/>
      <c r="TOG137" s="277"/>
      <c r="TOH137" s="277"/>
      <c r="TOI137" s="277"/>
      <c r="TOJ137" s="277"/>
      <c r="TOK137" s="277"/>
      <c r="TOL137" s="277"/>
      <c r="TOM137" s="277"/>
      <c r="TON137" s="277"/>
      <c r="TOO137" s="277"/>
      <c r="TOP137" s="277"/>
      <c r="TOQ137" s="277"/>
      <c r="TOR137" s="277"/>
      <c r="TOS137" s="277"/>
      <c r="TOT137" s="277"/>
      <c r="TOU137" s="277"/>
      <c r="TOV137" s="277"/>
      <c r="TOW137" s="277"/>
      <c r="TOX137" s="277"/>
      <c r="TOY137" s="277"/>
      <c r="TOZ137" s="277"/>
      <c r="TPA137" s="277"/>
      <c r="TPB137" s="277"/>
      <c r="TPC137" s="277"/>
      <c r="TPD137" s="277"/>
      <c r="TPE137" s="277"/>
      <c r="TPF137" s="277"/>
      <c r="TPG137" s="277"/>
      <c r="TPH137" s="277"/>
      <c r="TPI137" s="277"/>
      <c r="TPJ137" s="277"/>
      <c r="TPK137" s="277"/>
      <c r="TPL137" s="277"/>
      <c r="TPM137" s="277"/>
      <c r="TPN137" s="277"/>
      <c r="TPO137" s="277"/>
      <c r="TPP137" s="277"/>
      <c r="TPQ137" s="277"/>
      <c r="TPR137" s="277"/>
      <c r="TPS137" s="277"/>
      <c r="TPT137" s="277"/>
      <c r="TPU137" s="277"/>
      <c r="TPV137" s="277"/>
      <c r="TPW137" s="277"/>
      <c r="TPX137" s="277"/>
      <c r="TPY137" s="277"/>
      <c r="TPZ137" s="277"/>
      <c r="TQA137" s="277"/>
      <c r="TQB137" s="277"/>
      <c r="TQC137" s="277"/>
      <c r="TQD137" s="277"/>
      <c r="TQE137" s="277"/>
      <c r="TQF137" s="277"/>
      <c r="TQG137" s="277"/>
      <c r="TQH137" s="277"/>
      <c r="TQI137" s="277"/>
      <c r="TQJ137" s="277"/>
      <c r="TQK137" s="277"/>
      <c r="TQL137" s="277"/>
      <c r="TQM137" s="277"/>
      <c r="TQN137" s="277"/>
      <c r="TQO137" s="277"/>
      <c r="TQP137" s="277"/>
      <c r="TQQ137" s="277"/>
      <c r="TQR137" s="277"/>
      <c r="TQS137" s="277"/>
      <c r="TQT137" s="277"/>
      <c r="TQU137" s="277"/>
      <c r="TQV137" s="277"/>
      <c r="TQW137" s="277"/>
      <c r="TQX137" s="277"/>
      <c r="TQY137" s="277"/>
      <c r="TQZ137" s="277"/>
      <c r="TRA137" s="277"/>
      <c r="TRB137" s="277"/>
      <c r="TRC137" s="277"/>
      <c r="TRD137" s="277"/>
      <c r="TRE137" s="277"/>
      <c r="TRF137" s="277"/>
      <c r="TRG137" s="277"/>
      <c r="TRH137" s="277"/>
      <c r="TRI137" s="277"/>
      <c r="TRJ137" s="277"/>
      <c r="TRK137" s="277"/>
      <c r="TRL137" s="277"/>
      <c r="TRM137" s="277"/>
      <c r="TRN137" s="277"/>
      <c r="TRO137" s="277"/>
      <c r="TRP137" s="277"/>
      <c r="TRQ137" s="277"/>
      <c r="TRR137" s="277"/>
      <c r="TRS137" s="277"/>
      <c r="TRT137" s="277"/>
      <c r="TRU137" s="277"/>
      <c r="TRV137" s="277"/>
      <c r="TRW137" s="277"/>
      <c r="TRX137" s="277"/>
      <c r="TRY137" s="277"/>
      <c r="TRZ137" s="277"/>
      <c r="TSA137" s="277"/>
      <c r="TSB137" s="277"/>
      <c r="TSC137" s="277"/>
      <c r="TSD137" s="277"/>
      <c r="TSE137" s="277"/>
      <c r="TSF137" s="277"/>
      <c r="TSG137" s="277"/>
      <c r="TSH137" s="277"/>
      <c r="TSI137" s="277"/>
      <c r="TSJ137" s="277"/>
      <c r="TSK137" s="277"/>
      <c r="TSL137" s="277"/>
      <c r="TSM137" s="277"/>
      <c r="TSN137" s="277"/>
      <c r="TSO137" s="277"/>
      <c r="TSP137" s="277"/>
      <c r="TSQ137" s="277"/>
      <c r="TSR137" s="277"/>
      <c r="TSS137" s="277"/>
      <c r="TST137" s="277"/>
      <c r="TSU137" s="277"/>
      <c r="TSV137" s="277"/>
      <c r="TSW137" s="277"/>
      <c r="TSX137" s="277"/>
      <c r="TSY137" s="277"/>
      <c r="TSZ137" s="277"/>
      <c r="TTA137" s="277"/>
      <c r="TTB137" s="277"/>
      <c r="TTC137" s="277"/>
      <c r="TTD137" s="277"/>
      <c r="TTE137" s="277"/>
      <c r="TTF137" s="277"/>
      <c r="TTG137" s="277"/>
      <c r="TTH137" s="277"/>
      <c r="TTI137" s="277"/>
      <c r="TTJ137" s="277"/>
      <c r="TTK137" s="277"/>
      <c r="TTL137" s="277"/>
      <c r="TTM137" s="277"/>
      <c r="TTN137" s="277"/>
      <c r="TTO137" s="277"/>
      <c r="TTP137" s="277"/>
      <c r="TTQ137" s="277"/>
      <c r="TTR137" s="277"/>
      <c r="TTS137" s="277"/>
      <c r="TTT137" s="277"/>
      <c r="TTU137" s="277"/>
      <c r="TTV137" s="277"/>
      <c r="TTW137" s="277"/>
      <c r="TTX137" s="277"/>
      <c r="TTY137" s="277"/>
      <c r="TTZ137" s="277"/>
      <c r="TUA137" s="277"/>
      <c r="TUB137" s="277"/>
      <c r="TUC137" s="277"/>
      <c r="TUD137" s="277"/>
      <c r="TUE137" s="277"/>
      <c r="TUF137" s="277"/>
      <c r="TUG137" s="277"/>
      <c r="TUH137" s="277"/>
      <c r="TUI137" s="277"/>
      <c r="TUJ137" s="277"/>
      <c r="TUK137" s="277"/>
      <c r="TUL137" s="277"/>
      <c r="TUM137" s="277"/>
      <c r="TUN137" s="277"/>
      <c r="TUO137" s="277"/>
      <c r="TUP137" s="277"/>
      <c r="TUQ137" s="277"/>
      <c r="TUR137" s="277"/>
      <c r="TUS137" s="277"/>
      <c r="TUT137" s="277"/>
      <c r="TUU137" s="277"/>
      <c r="TUV137" s="277"/>
      <c r="TUW137" s="277"/>
      <c r="TUX137" s="277"/>
      <c r="TUY137" s="277"/>
      <c r="TUZ137" s="277"/>
      <c r="TVA137" s="277"/>
      <c r="TVB137" s="277"/>
      <c r="TVC137" s="277"/>
      <c r="TVD137" s="277"/>
      <c r="TVE137" s="277"/>
      <c r="TVF137" s="277"/>
      <c r="TVG137" s="277"/>
      <c r="TVH137" s="277"/>
      <c r="TVI137" s="277"/>
      <c r="TVJ137" s="277"/>
      <c r="TVK137" s="277"/>
      <c r="TVL137" s="277"/>
      <c r="TVM137" s="277"/>
      <c r="TVN137" s="277"/>
      <c r="TVO137" s="277"/>
      <c r="TVP137" s="277"/>
      <c r="TVQ137" s="277"/>
      <c r="TVR137" s="277"/>
      <c r="TVS137" s="277"/>
      <c r="TVT137" s="277"/>
      <c r="TVU137" s="277"/>
      <c r="TVV137" s="277"/>
      <c r="TVW137" s="277"/>
      <c r="TVX137" s="277"/>
      <c r="TVY137" s="277"/>
      <c r="TVZ137" s="277"/>
      <c r="TWA137" s="277"/>
      <c r="TWB137" s="277"/>
      <c r="TWC137" s="277"/>
      <c r="TWD137" s="277"/>
      <c r="TWE137" s="277"/>
      <c r="TWF137" s="277"/>
      <c r="TWG137" s="277"/>
      <c r="TWH137" s="277"/>
      <c r="TWI137" s="277"/>
      <c r="TWJ137" s="277"/>
      <c r="TWK137" s="277"/>
      <c r="TWL137" s="277"/>
      <c r="TWM137" s="277"/>
      <c r="TWN137" s="277"/>
      <c r="TWO137" s="277"/>
      <c r="TWP137" s="277"/>
      <c r="TWQ137" s="277"/>
      <c r="TWR137" s="277"/>
      <c r="TWS137" s="277"/>
      <c r="TWT137" s="277"/>
      <c r="TWU137" s="277"/>
      <c r="TWV137" s="277"/>
      <c r="TWW137" s="277"/>
      <c r="TWX137" s="277"/>
      <c r="TWY137" s="277"/>
      <c r="TWZ137" s="277"/>
      <c r="TXA137" s="277"/>
      <c r="TXB137" s="277"/>
      <c r="TXC137" s="277"/>
      <c r="TXD137" s="277"/>
      <c r="TXE137" s="277"/>
      <c r="TXF137" s="277"/>
      <c r="TXG137" s="277"/>
      <c r="TXH137" s="277"/>
      <c r="TXI137" s="277"/>
      <c r="TXJ137" s="277"/>
      <c r="TXK137" s="277"/>
      <c r="TXL137" s="277"/>
      <c r="TXM137" s="277"/>
      <c r="TXN137" s="277"/>
      <c r="TXO137" s="277"/>
      <c r="TXP137" s="277"/>
      <c r="TXQ137" s="277"/>
      <c r="TXR137" s="277"/>
      <c r="TXS137" s="277"/>
      <c r="TXT137" s="277"/>
      <c r="TXU137" s="277"/>
      <c r="TXV137" s="277"/>
      <c r="TXW137" s="277"/>
      <c r="TXX137" s="277"/>
      <c r="TXY137" s="277"/>
      <c r="TXZ137" s="277"/>
      <c r="TYA137" s="277"/>
      <c r="TYB137" s="277"/>
      <c r="TYC137" s="277"/>
      <c r="TYD137" s="277"/>
      <c r="TYE137" s="277"/>
      <c r="TYF137" s="277"/>
      <c r="TYG137" s="277"/>
      <c r="TYH137" s="277"/>
      <c r="TYI137" s="277"/>
      <c r="TYJ137" s="277"/>
      <c r="TYK137" s="277"/>
      <c r="TYL137" s="277"/>
      <c r="TYM137" s="277"/>
      <c r="TYN137" s="277"/>
      <c r="TYO137" s="277"/>
      <c r="TYP137" s="277"/>
      <c r="TYQ137" s="277"/>
      <c r="TYR137" s="277"/>
      <c r="TYS137" s="277"/>
      <c r="TYT137" s="277"/>
      <c r="TYU137" s="277"/>
      <c r="TYV137" s="277"/>
      <c r="TYW137" s="277"/>
      <c r="TYX137" s="277"/>
      <c r="TYY137" s="277"/>
      <c r="TYZ137" s="277"/>
      <c r="TZA137" s="277"/>
      <c r="TZB137" s="277"/>
      <c r="TZC137" s="277"/>
      <c r="TZD137" s="277"/>
      <c r="TZE137" s="277"/>
      <c r="TZF137" s="277"/>
      <c r="TZG137" s="277"/>
      <c r="TZH137" s="277"/>
      <c r="TZI137" s="277"/>
      <c r="TZJ137" s="277"/>
      <c r="TZK137" s="277"/>
      <c r="TZL137" s="277"/>
      <c r="TZM137" s="277"/>
      <c r="TZN137" s="277"/>
      <c r="TZO137" s="277"/>
      <c r="TZP137" s="277"/>
      <c r="TZQ137" s="277"/>
      <c r="TZR137" s="277"/>
      <c r="TZS137" s="277"/>
      <c r="TZT137" s="277"/>
      <c r="TZU137" s="277"/>
      <c r="TZV137" s="277"/>
      <c r="TZW137" s="277"/>
      <c r="TZX137" s="277"/>
      <c r="TZY137" s="277"/>
      <c r="TZZ137" s="277"/>
      <c r="UAA137" s="277"/>
      <c r="UAB137" s="277"/>
      <c r="UAC137" s="277"/>
      <c r="UAD137" s="277"/>
      <c r="UAE137" s="277"/>
      <c r="UAF137" s="277"/>
      <c r="UAG137" s="277"/>
      <c r="UAH137" s="277"/>
      <c r="UAI137" s="277"/>
      <c r="UAJ137" s="277"/>
      <c r="UAK137" s="277"/>
      <c r="UAL137" s="277"/>
      <c r="UAM137" s="277"/>
      <c r="UAN137" s="277"/>
      <c r="UAO137" s="277"/>
      <c r="UAP137" s="277"/>
      <c r="UAQ137" s="277"/>
      <c r="UAR137" s="277"/>
      <c r="UAS137" s="277"/>
      <c r="UAT137" s="277"/>
      <c r="UAU137" s="277"/>
      <c r="UAV137" s="277"/>
      <c r="UAW137" s="277"/>
      <c r="UAX137" s="277"/>
      <c r="UAY137" s="277"/>
      <c r="UAZ137" s="277"/>
      <c r="UBA137" s="277"/>
      <c r="UBB137" s="277"/>
      <c r="UBC137" s="277"/>
      <c r="UBD137" s="277"/>
      <c r="UBE137" s="277"/>
      <c r="UBF137" s="277"/>
      <c r="UBG137" s="277"/>
      <c r="UBH137" s="277"/>
      <c r="UBI137" s="277"/>
      <c r="UBJ137" s="277"/>
      <c r="UBK137" s="277"/>
      <c r="UBL137" s="277"/>
      <c r="UBM137" s="277"/>
      <c r="UBN137" s="277"/>
      <c r="UBO137" s="277"/>
      <c r="UBP137" s="277"/>
      <c r="UBQ137" s="277"/>
      <c r="UBR137" s="277"/>
      <c r="UBS137" s="277"/>
      <c r="UBT137" s="277"/>
      <c r="UBU137" s="277"/>
      <c r="UBV137" s="277"/>
      <c r="UBW137" s="277"/>
      <c r="UBX137" s="277"/>
      <c r="UBY137" s="277"/>
      <c r="UBZ137" s="277"/>
      <c r="UCA137" s="277"/>
      <c r="UCB137" s="277"/>
      <c r="UCC137" s="277"/>
      <c r="UCD137" s="277"/>
      <c r="UCE137" s="277"/>
      <c r="UCF137" s="277"/>
      <c r="UCG137" s="277"/>
      <c r="UCH137" s="277"/>
      <c r="UCI137" s="277"/>
      <c r="UCJ137" s="277"/>
      <c r="UCK137" s="277"/>
      <c r="UCL137" s="277"/>
      <c r="UCM137" s="277"/>
      <c r="UCN137" s="277"/>
      <c r="UCO137" s="277"/>
      <c r="UCP137" s="277"/>
      <c r="UCQ137" s="277"/>
      <c r="UCR137" s="277"/>
      <c r="UCS137" s="277"/>
      <c r="UCT137" s="277"/>
      <c r="UCU137" s="277"/>
      <c r="UCV137" s="277"/>
      <c r="UCW137" s="277"/>
      <c r="UCX137" s="277"/>
      <c r="UCY137" s="277"/>
      <c r="UCZ137" s="277"/>
      <c r="UDA137" s="277"/>
      <c r="UDB137" s="277"/>
      <c r="UDC137" s="277"/>
      <c r="UDD137" s="277"/>
      <c r="UDE137" s="277"/>
      <c r="UDF137" s="277"/>
      <c r="UDG137" s="277"/>
      <c r="UDH137" s="277"/>
      <c r="UDI137" s="277"/>
      <c r="UDJ137" s="277"/>
      <c r="UDK137" s="277"/>
      <c r="UDL137" s="277"/>
      <c r="UDM137" s="277"/>
      <c r="UDN137" s="277"/>
      <c r="UDO137" s="277"/>
      <c r="UDP137" s="277"/>
      <c r="UDQ137" s="277"/>
      <c r="UDR137" s="277"/>
      <c r="UDS137" s="277"/>
      <c r="UDT137" s="277"/>
      <c r="UDU137" s="277"/>
      <c r="UDV137" s="277"/>
      <c r="UDW137" s="277"/>
      <c r="UDX137" s="277"/>
      <c r="UDY137" s="277"/>
      <c r="UDZ137" s="277"/>
      <c r="UEA137" s="277"/>
      <c r="UEB137" s="277"/>
      <c r="UEC137" s="277"/>
      <c r="UED137" s="277"/>
      <c r="UEE137" s="277"/>
      <c r="UEF137" s="277"/>
      <c r="UEG137" s="277"/>
      <c r="UEH137" s="277"/>
      <c r="UEI137" s="277"/>
      <c r="UEJ137" s="277"/>
      <c r="UEK137" s="277"/>
      <c r="UEL137" s="277"/>
      <c r="UEM137" s="277"/>
      <c r="UEN137" s="277"/>
      <c r="UEO137" s="277"/>
      <c r="UEP137" s="277"/>
      <c r="UEQ137" s="277"/>
      <c r="UER137" s="277"/>
      <c r="UES137" s="277"/>
      <c r="UET137" s="277"/>
      <c r="UEU137" s="277"/>
      <c r="UEV137" s="277"/>
      <c r="UEW137" s="277"/>
      <c r="UEX137" s="277"/>
      <c r="UEY137" s="277"/>
      <c r="UEZ137" s="277"/>
      <c r="UFA137" s="277"/>
      <c r="UFB137" s="277"/>
      <c r="UFC137" s="277"/>
      <c r="UFD137" s="277"/>
      <c r="UFE137" s="277"/>
      <c r="UFF137" s="277"/>
      <c r="UFG137" s="277"/>
      <c r="UFH137" s="277"/>
      <c r="UFI137" s="277"/>
      <c r="UFJ137" s="277"/>
      <c r="UFK137" s="277"/>
      <c r="UFL137" s="277"/>
      <c r="UFM137" s="277"/>
      <c r="UFN137" s="277"/>
      <c r="UFO137" s="277"/>
      <c r="UFP137" s="277"/>
      <c r="UFQ137" s="277"/>
      <c r="UFR137" s="277"/>
      <c r="UFS137" s="277"/>
      <c r="UFT137" s="277"/>
      <c r="UFU137" s="277"/>
      <c r="UFV137" s="277"/>
      <c r="UFW137" s="277"/>
      <c r="UFX137" s="277"/>
      <c r="UFY137" s="277"/>
      <c r="UFZ137" s="277"/>
      <c r="UGA137" s="277"/>
      <c r="UGB137" s="277"/>
      <c r="UGC137" s="277"/>
      <c r="UGD137" s="277"/>
      <c r="UGE137" s="277"/>
      <c r="UGF137" s="277"/>
      <c r="UGG137" s="277"/>
      <c r="UGH137" s="277"/>
      <c r="UGI137" s="277"/>
      <c r="UGJ137" s="277"/>
      <c r="UGK137" s="277"/>
      <c r="UGL137" s="277"/>
      <c r="UGM137" s="277"/>
      <c r="UGN137" s="277"/>
      <c r="UGO137" s="277"/>
      <c r="UGP137" s="277"/>
      <c r="UGQ137" s="277"/>
      <c r="UGR137" s="277"/>
      <c r="UGS137" s="277"/>
      <c r="UGT137" s="277"/>
      <c r="UGU137" s="277"/>
      <c r="UGV137" s="277"/>
      <c r="UGW137" s="277"/>
      <c r="UGX137" s="277"/>
      <c r="UGY137" s="277"/>
      <c r="UGZ137" s="277"/>
      <c r="UHA137" s="277"/>
      <c r="UHB137" s="277"/>
      <c r="UHC137" s="277"/>
      <c r="UHD137" s="277"/>
      <c r="UHE137" s="277"/>
      <c r="UHF137" s="277"/>
      <c r="UHG137" s="277"/>
      <c r="UHH137" s="277"/>
      <c r="UHI137" s="277"/>
      <c r="UHJ137" s="277"/>
      <c r="UHK137" s="277"/>
      <c r="UHL137" s="277"/>
      <c r="UHM137" s="277"/>
      <c r="UHN137" s="277"/>
      <c r="UHO137" s="277"/>
      <c r="UHP137" s="277"/>
      <c r="UHQ137" s="277"/>
      <c r="UHR137" s="277"/>
      <c r="UHS137" s="277"/>
      <c r="UHT137" s="277"/>
      <c r="UHU137" s="277"/>
      <c r="UHV137" s="277"/>
      <c r="UHW137" s="277"/>
      <c r="UHX137" s="277"/>
      <c r="UHY137" s="277"/>
      <c r="UHZ137" s="277"/>
      <c r="UIA137" s="277"/>
      <c r="UIB137" s="277"/>
      <c r="UIC137" s="277"/>
      <c r="UID137" s="277"/>
      <c r="UIE137" s="277"/>
      <c r="UIF137" s="277"/>
      <c r="UIG137" s="277"/>
      <c r="UIH137" s="277"/>
      <c r="UII137" s="277"/>
      <c r="UIJ137" s="277"/>
      <c r="UIK137" s="277"/>
      <c r="UIL137" s="277"/>
      <c r="UIM137" s="277"/>
      <c r="UIN137" s="277"/>
      <c r="UIO137" s="277"/>
      <c r="UIP137" s="277"/>
      <c r="UIQ137" s="277"/>
      <c r="UIR137" s="277"/>
      <c r="UIS137" s="277"/>
      <c r="UIT137" s="277"/>
      <c r="UIU137" s="277"/>
      <c r="UIV137" s="277"/>
      <c r="UIW137" s="277"/>
      <c r="UIX137" s="277"/>
      <c r="UIY137" s="277"/>
      <c r="UIZ137" s="277"/>
      <c r="UJA137" s="277"/>
      <c r="UJB137" s="277"/>
      <c r="UJC137" s="277"/>
      <c r="UJD137" s="277"/>
      <c r="UJE137" s="277"/>
      <c r="UJF137" s="277"/>
      <c r="UJG137" s="277"/>
      <c r="UJH137" s="277"/>
      <c r="UJI137" s="277"/>
      <c r="UJJ137" s="277"/>
      <c r="UJK137" s="277"/>
      <c r="UJL137" s="277"/>
      <c r="UJM137" s="277"/>
      <c r="UJN137" s="277"/>
      <c r="UJO137" s="277"/>
      <c r="UJP137" s="277"/>
      <c r="UJQ137" s="277"/>
      <c r="UJR137" s="277"/>
      <c r="UJS137" s="277"/>
      <c r="UJT137" s="277"/>
      <c r="UJU137" s="277"/>
      <c r="UJV137" s="277"/>
      <c r="UJW137" s="277"/>
      <c r="UJX137" s="277"/>
      <c r="UJY137" s="277"/>
      <c r="UJZ137" s="277"/>
      <c r="UKA137" s="277"/>
      <c r="UKB137" s="277"/>
      <c r="UKC137" s="277"/>
      <c r="UKD137" s="277"/>
      <c r="UKE137" s="277"/>
      <c r="UKF137" s="277"/>
      <c r="UKG137" s="277"/>
      <c r="UKH137" s="277"/>
      <c r="UKI137" s="277"/>
      <c r="UKJ137" s="277"/>
      <c r="UKK137" s="277"/>
      <c r="UKL137" s="277"/>
      <c r="UKM137" s="277"/>
      <c r="UKN137" s="277"/>
      <c r="UKO137" s="277"/>
      <c r="UKP137" s="277"/>
      <c r="UKQ137" s="277"/>
      <c r="UKR137" s="277"/>
      <c r="UKS137" s="277"/>
      <c r="UKT137" s="277"/>
      <c r="UKU137" s="277"/>
      <c r="UKV137" s="277"/>
      <c r="UKW137" s="277"/>
      <c r="UKX137" s="277"/>
      <c r="UKY137" s="277"/>
      <c r="UKZ137" s="277"/>
      <c r="ULA137" s="277"/>
      <c r="ULB137" s="277"/>
      <c r="ULC137" s="277"/>
      <c r="ULD137" s="277"/>
      <c r="ULE137" s="277"/>
      <c r="ULF137" s="277"/>
      <c r="ULG137" s="277"/>
      <c r="ULH137" s="277"/>
      <c r="ULI137" s="277"/>
      <c r="ULJ137" s="277"/>
      <c r="ULK137" s="277"/>
      <c r="ULL137" s="277"/>
      <c r="ULM137" s="277"/>
      <c r="ULN137" s="277"/>
      <c r="ULO137" s="277"/>
      <c r="ULP137" s="277"/>
      <c r="ULQ137" s="277"/>
      <c r="ULR137" s="277"/>
      <c r="ULS137" s="277"/>
      <c r="ULT137" s="277"/>
      <c r="ULU137" s="277"/>
      <c r="ULV137" s="277"/>
      <c r="ULW137" s="277"/>
      <c r="ULX137" s="277"/>
      <c r="ULY137" s="277"/>
      <c r="ULZ137" s="277"/>
      <c r="UMA137" s="277"/>
      <c r="UMB137" s="277"/>
      <c r="UMC137" s="277"/>
      <c r="UMD137" s="277"/>
      <c r="UME137" s="277"/>
      <c r="UMF137" s="277"/>
      <c r="UMG137" s="277"/>
      <c r="UMH137" s="277"/>
      <c r="UMI137" s="277"/>
      <c r="UMJ137" s="277"/>
      <c r="UMK137" s="277"/>
      <c r="UML137" s="277"/>
      <c r="UMM137" s="277"/>
      <c r="UMN137" s="277"/>
      <c r="UMO137" s="277"/>
      <c r="UMP137" s="277"/>
      <c r="UMQ137" s="277"/>
      <c r="UMR137" s="277"/>
      <c r="UMS137" s="277"/>
      <c r="UMT137" s="277"/>
      <c r="UMU137" s="277"/>
      <c r="UMV137" s="277"/>
      <c r="UMW137" s="277"/>
      <c r="UMX137" s="277"/>
      <c r="UMY137" s="277"/>
      <c r="UMZ137" s="277"/>
      <c r="UNA137" s="277"/>
      <c r="UNB137" s="277"/>
      <c r="UNC137" s="277"/>
      <c r="UND137" s="277"/>
      <c r="UNE137" s="277"/>
      <c r="UNF137" s="277"/>
      <c r="UNG137" s="277"/>
      <c r="UNH137" s="277"/>
      <c r="UNI137" s="277"/>
      <c r="UNJ137" s="277"/>
      <c r="UNK137" s="277"/>
      <c r="UNL137" s="277"/>
      <c r="UNM137" s="277"/>
      <c r="UNN137" s="277"/>
      <c r="UNO137" s="277"/>
      <c r="UNP137" s="277"/>
      <c r="UNQ137" s="277"/>
      <c r="UNR137" s="277"/>
      <c r="UNS137" s="277"/>
      <c r="UNT137" s="277"/>
      <c r="UNU137" s="277"/>
      <c r="UNV137" s="277"/>
      <c r="UNW137" s="277"/>
      <c r="UNX137" s="277"/>
      <c r="UNY137" s="277"/>
      <c r="UNZ137" s="277"/>
      <c r="UOA137" s="277"/>
      <c r="UOB137" s="277"/>
      <c r="UOC137" s="277"/>
      <c r="UOD137" s="277"/>
      <c r="UOE137" s="277"/>
      <c r="UOF137" s="277"/>
      <c r="UOG137" s="277"/>
      <c r="UOH137" s="277"/>
      <c r="UOI137" s="277"/>
      <c r="UOJ137" s="277"/>
      <c r="UOK137" s="277"/>
      <c r="UOL137" s="277"/>
      <c r="UOM137" s="277"/>
      <c r="UON137" s="277"/>
      <c r="UOO137" s="277"/>
      <c r="UOP137" s="277"/>
      <c r="UOQ137" s="277"/>
      <c r="UOR137" s="277"/>
      <c r="UOS137" s="277"/>
      <c r="UOT137" s="277"/>
      <c r="UOU137" s="277"/>
      <c r="UOV137" s="277"/>
      <c r="UOW137" s="277"/>
      <c r="UOX137" s="277"/>
      <c r="UOY137" s="277"/>
      <c r="UOZ137" s="277"/>
      <c r="UPA137" s="277"/>
      <c r="UPB137" s="277"/>
      <c r="UPC137" s="277"/>
      <c r="UPD137" s="277"/>
      <c r="UPE137" s="277"/>
      <c r="UPF137" s="277"/>
      <c r="UPG137" s="277"/>
      <c r="UPH137" s="277"/>
      <c r="UPI137" s="277"/>
      <c r="UPJ137" s="277"/>
      <c r="UPK137" s="277"/>
      <c r="UPL137" s="277"/>
      <c r="UPM137" s="277"/>
      <c r="UPN137" s="277"/>
      <c r="UPO137" s="277"/>
      <c r="UPP137" s="277"/>
      <c r="UPQ137" s="277"/>
      <c r="UPR137" s="277"/>
      <c r="UPS137" s="277"/>
      <c r="UPT137" s="277"/>
      <c r="UPU137" s="277"/>
      <c r="UPV137" s="277"/>
      <c r="UPW137" s="277"/>
      <c r="UPX137" s="277"/>
      <c r="UPY137" s="277"/>
      <c r="UPZ137" s="277"/>
      <c r="UQA137" s="277"/>
      <c r="UQB137" s="277"/>
      <c r="UQC137" s="277"/>
      <c r="UQD137" s="277"/>
      <c r="UQE137" s="277"/>
      <c r="UQF137" s="277"/>
      <c r="UQG137" s="277"/>
      <c r="UQH137" s="277"/>
      <c r="UQI137" s="277"/>
      <c r="UQJ137" s="277"/>
      <c r="UQK137" s="277"/>
      <c r="UQL137" s="277"/>
      <c r="UQM137" s="277"/>
      <c r="UQN137" s="277"/>
      <c r="UQO137" s="277"/>
      <c r="UQP137" s="277"/>
      <c r="UQQ137" s="277"/>
      <c r="UQR137" s="277"/>
      <c r="UQS137" s="277"/>
      <c r="UQT137" s="277"/>
      <c r="UQU137" s="277"/>
      <c r="UQV137" s="277"/>
      <c r="UQW137" s="277"/>
      <c r="UQX137" s="277"/>
      <c r="UQY137" s="277"/>
      <c r="UQZ137" s="277"/>
      <c r="URA137" s="277"/>
      <c r="URB137" s="277"/>
      <c r="URC137" s="277"/>
      <c r="URD137" s="277"/>
      <c r="URE137" s="277"/>
      <c r="URF137" s="277"/>
      <c r="URG137" s="277"/>
      <c r="URH137" s="277"/>
      <c r="URI137" s="277"/>
      <c r="URJ137" s="277"/>
      <c r="URK137" s="277"/>
      <c r="URL137" s="277"/>
      <c r="URM137" s="277"/>
      <c r="URN137" s="277"/>
      <c r="URO137" s="277"/>
      <c r="URP137" s="277"/>
      <c r="URQ137" s="277"/>
      <c r="URR137" s="277"/>
      <c r="URS137" s="277"/>
      <c r="URT137" s="277"/>
      <c r="URU137" s="277"/>
      <c r="URV137" s="277"/>
      <c r="URW137" s="277"/>
      <c r="URX137" s="277"/>
      <c r="URY137" s="277"/>
      <c r="URZ137" s="277"/>
      <c r="USA137" s="277"/>
      <c r="USB137" s="277"/>
      <c r="USC137" s="277"/>
      <c r="USD137" s="277"/>
      <c r="USE137" s="277"/>
      <c r="USF137" s="277"/>
      <c r="USG137" s="277"/>
      <c r="USH137" s="277"/>
      <c r="USI137" s="277"/>
      <c r="USJ137" s="277"/>
      <c r="USK137" s="277"/>
      <c r="USL137" s="277"/>
      <c r="USM137" s="277"/>
      <c r="USN137" s="277"/>
      <c r="USO137" s="277"/>
      <c r="USP137" s="277"/>
      <c r="USQ137" s="277"/>
      <c r="USR137" s="277"/>
      <c r="USS137" s="277"/>
      <c r="UST137" s="277"/>
      <c r="USU137" s="277"/>
      <c r="USV137" s="277"/>
      <c r="USW137" s="277"/>
      <c r="USX137" s="277"/>
      <c r="USY137" s="277"/>
      <c r="USZ137" s="277"/>
      <c r="UTA137" s="277"/>
      <c r="UTB137" s="277"/>
      <c r="UTC137" s="277"/>
      <c r="UTD137" s="277"/>
      <c r="UTE137" s="277"/>
      <c r="UTF137" s="277"/>
      <c r="UTG137" s="277"/>
      <c r="UTH137" s="277"/>
      <c r="UTI137" s="277"/>
      <c r="UTJ137" s="277"/>
      <c r="UTK137" s="277"/>
      <c r="UTL137" s="277"/>
      <c r="UTM137" s="277"/>
      <c r="UTN137" s="277"/>
      <c r="UTO137" s="277"/>
      <c r="UTP137" s="277"/>
      <c r="UTQ137" s="277"/>
      <c r="UTR137" s="277"/>
      <c r="UTS137" s="277"/>
      <c r="UTT137" s="277"/>
      <c r="UTU137" s="277"/>
      <c r="UTV137" s="277"/>
      <c r="UTW137" s="277"/>
      <c r="UTX137" s="277"/>
      <c r="UTY137" s="277"/>
      <c r="UTZ137" s="277"/>
      <c r="UUA137" s="277"/>
      <c r="UUB137" s="277"/>
      <c r="UUC137" s="277"/>
      <c r="UUD137" s="277"/>
      <c r="UUE137" s="277"/>
      <c r="UUF137" s="277"/>
      <c r="UUG137" s="277"/>
      <c r="UUH137" s="277"/>
      <c r="UUI137" s="277"/>
      <c r="UUJ137" s="277"/>
      <c r="UUK137" s="277"/>
      <c r="UUL137" s="277"/>
      <c r="UUM137" s="277"/>
      <c r="UUN137" s="277"/>
      <c r="UUO137" s="277"/>
      <c r="UUP137" s="277"/>
      <c r="UUQ137" s="277"/>
      <c r="UUR137" s="277"/>
      <c r="UUS137" s="277"/>
      <c r="UUT137" s="277"/>
      <c r="UUU137" s="277"/>
      <c r="UUV137" s="277"/>
      <c r="UUW137" s="277"/>
      <c r="UUX137" s="277"/>
      <c r="UUY137" s="277"/>
      <c r="UUZ137" s="277"/>
      <c r="UVA137" s="277"/>
      <c r="UVB137" s="277"/>
      <c r="UVC137" s="277"/>
      <c r="UVD137" s="277"/>
      <c r="UVE137" s="277"/>
      <c r="UVF137" s="277"/>
      <c r="UVG137" s="277"/>
      <c r="UVH137" s="277"/>
      <c r="UVI137" s="277"/>
      <c r="UVJ137" s="277"/>
      <c r="UVK137" s="277"/>
      <c r="UVL137" s="277"/>
      <c r="UVM137" s="277"/>
      <c r="UVN137" s="277"/>
      <c r="UVO137" s="277"/>
      <c r="UVP137" s="277"/>
      <c r="UVQ137" s="277"/>
      <c r="UVR137" s="277"/>
      <c r="UVS137" s="277"/>
      <c r="UVT137" s="277"/>
      <c r="UVU137" s="277"/>
      <c r="UVV137" s="277"/>
      <c r="UVW137" s="277"/>
      <c r="UVX137" s="277"/>
      <c r="UVY137" s="277"/>
      <c r="UVZ137" s="277"/>
      <c r="UWA137" s="277"/>
      <c r="UWB137" s="277"/>
      <c r="UWC137" s="277"/>
      <c r="UWD137" s="277"/>
      <c r="UWE137" s="277"/>
      <c r="UWF137" s="277"/>
      <c r="UWG137" s="277"/>
      <c r="UWH137" s="277"/>
      <c r="UWI137" s="277"/>
      <c r="UWJ137" s="277"/>
      <c r="UWK137" s="277"/>
      <c r="UWL137" s="277"/>
      <c r="UWM137" s="277"/>
      <c r="UWN137" s="277"/>
      <c r="UWO137" s="277"/>
      <c r="UWP137" s="277"/>
      <c r="UWQ137" s="277"/>
      <c r="UWR137" s="277"/>
      <c r="UWS137" s="277"/>
      <c r="UWT137" s="277"/>
      <c r="UWU137" s="277"/>
      <c r="UWV137" s="277"/>
      <c r="UWW137" s="277"/>
      <c r="UWX137" s="277"/>
      <c r="UWY137" s="277"/>
      <c r="UWZ137" s="277"/>
      <c r="UXA137" s="277"/>
      <c r="UXB137" s="277"/>
      <c r="UXC137" s="277"/>
      <c r="UXD137" s="277"/>
      <c r="UXE137" s="277"/>
      <c r="UXF137" s="277"/>
      <c r="UXG137" s="277"/>
      <c r="UXH137" s="277"/>
      <c r="UXI137" s="277"/>
      <c r="UXJ137" s="277"/>
      <c r="UXK137" s="277"/>
      <c r="UXL137" s="277"/>
      <c r="UXM137" s="277"/>
      <c r="UXN137" s="277"/>
      <c r="UXO137" s="277"/>
      <c r="UXP137" s="277"/>
      <c r="UXQ137" s="277"/>
      <c r="UXR137" s="277"/>
      <c r="UXS137" s="277"/>
      <c r="UXT137" s="277"/>
      <c r="UXU137" s="277"/>
      <c r="UXV137" s="277"/>
      <c r="UXW137" s="277"/>
      <c r="UXX137" s="277"/>
      <c r="UXY137" s="277"/>
      <c r="UXZ137" s="277"/>
      <c r="UYA137" s="277"/>
      <c r="UYB137" s="277"/>
      <c r="UYC137" s="277"/>
      <c r="UYD137" s="277"/>
      <c r="UYE137" s="277"/>
      <c r="UYF137" s="277"/>
      <c r="UYG137" s="277"/>
      <c r="UYH137" s="277"/>
      <c r="UYI137" s="277"/>
      <c r="UYJ137" s="277"/>
      <c r="UYK137" s="277"/>
      <c r="UYL137" s="277"/>
      <c r="UYM137" s="277"/>
      <c r="UYN137" s="277"/>
      <c r="UYO137" s="277"/>
      <c r="UYP137" s="277"/>
      <c r="UYQ137" s="277"/>
      <c r="UYR137" s="277"/>
      <c r="UYS137" s="277"/>
      <c r="UYT137" s="277"/>
      <c r="UYU137" s="277"/>
      <c r="UYV137" s="277"/>
      <c r="UYW137" s="277"/>
      <c r="UYX137" s="277"/>
      <c r="UYY137" s="277"/>
      <c r="UYZ137" s="277"/>
      <c r="UZA137" s="277"/>
      <c r="UZB137" s="277"/>
      <c r="UZC137" s="277"/>
      <c r="UZD137" s="277"/>
      <c r="UZE137" s="277"/>
      <c r="UZF137" s="277"/>
      <c r="UZG137" s="277"/>
      <c r="UZH137" s="277"/>
      <c r="UZI137" s="277"/>
      <c r="UZJ137" s="277"/>
      <c r="UZK137" s="277"/>
      <c r="UZL137" s="277"/>
      <c r="UZM137" s="277"/>
      <c r="UZN137" s="277"/>
      <c r="UZO137" s="277"/>
      <c r="UZP137" s="277"/>
      <c r="UZQ137" s="277"/>
      <c r="UZR137" s="277"/>
      <c r="UZS137" s="277"/>
      <c r="UZT137" s="277"/>
      <c r="UZU137" s="277"/>
      <c r="UZV137" s="277"/>
      <c r="UZW137" s="277"/>
      <c r="UZX137" s="277"/>
      <c r="UZY137" s="277"/>
      <c r="UZZ137" s="277"/>
      <c r="VAA137" s="277"/>
      <c r="VAB137" s="277"/>
      <c r="VAC137" s="277"/>
      <c r="VAD137" s="277"/>
      <c r="VAE137" s="277"/>
      <c r="VAF137" s="277"/>
      <c r="VAG137" s="277"/>
      <c r="VAH137" s="277"/>
      <c r="VAI137" s="277"/>
      <c r="VAJ137" s="277"/>
      <c r="VAK137" s="277"/>
      <c r="VAL137" s="277"/>
      <c r="VAM137" s="277"/>
      <c r="VAN137" s="277"/>
      <c r="VAO137" s="277"/>
      <c r="VAP137" s="277"/>
      <c r="VAQ137" s="277"/>
      <c r="VAR137" s="277"/>
      <c r="VAS137" s="277"/>
      <c r="VAT137" s="277"/>
      <c r="VAU137" s="277"/>
      <c r="VAV137" s="277"/>
      <c r="VAW137" s="277"/>
      <c r="VAX137" s="277"/>
      <c r="VAY137" s="277"/>
      <c r="VAZ137" s="277"/>
      <c r="VBA137" s="277"/>
      <c r="VBB137" s="277"/>
      <c r="VBC137" s="277"/>
      <c r="VBD137" s="277"/>
      <c r="VBE137" s="277"/>
      <c r="VBF137" s="277"/>
      <c r="VBG137" s="277"/>
      <c r="VBH137" s="277"/>
      <c r="VBI137" s="277"/>
      <c r="VBJ137" s="277"/>
      <c r="VBK137" s="277"/>
      <c r="VBL137" s="277"/>
      <c r="VBM137" s="277"/>
      <c r="VBN137" s="277"/>
      <c r="VBO137" s="277"/>
      <c r="VBP137" s="277"/>
      <c r="VBQ137" s="277"/>
      <c r="VBR137" s="277"/>
      <c r="VBS137" s="277"/>
      <c r="VBT137" s="277"/>
      <c r="VBU137" s="277"/>
      <c r="VBV137" s="277"/>
      <c r="VBW137" s="277"/>
      <c r="VBX137" s="277"/>
      <c r="VBY137" s="277"/>
      <c r="VBZ137" s="277"/>
      <c r="VCA137" s="277"/>
      <c r="VCB137" s="277"/>
      <c r="VCC137" s="277"/>
      <c r="VCD137" s="277"/>
      <c r="VCE137" s="277"/>
      <c r="VCF137" s="277"/>
      <c r="VCG137" s="277"/>
      <c r="VCH137" s="277"/>
      <c r="VCI137" s="277"/>
      <c r="VCJ137" s="277"/>
      <c r="VCK137" s="277"/>
      <c r="VCL137" s="277"/>
      <c r="VCM137" s="277"/>
      <c r="VCN137" s="277"/>
      <c r="VCO137" s="277"/>
      <c r="VCP137" s="277"/>
      <c r="VCQ137" s="277"/>
      <c r="VCR137" s="277"/>
      <c r="VCS137" s="277"/>
      <c r="VCT137" s="277"/>
      <c r="VCU137" s="277"/>
      <c r="VCV137" s="277"/>
      <c r="VCW137" s="277"/>
      <c r="VCX137" s="277"/>
      <c r="VCY137" s="277"/>
      <c r="VCZ137" s="277"/>
      <c r="VDA137" s="277"/>
      <c r="VDB137" s="277"/>
      <c r="VDC137" s="277"/>
      <c r="VDD137" s="277"/>
      <c r="VDE137" s="277"/>
      <c r="VDF137" s="277"/>
      <c r="VDG137" s="277"/>
      <c r="VDH137" s="277"/>
      <c r="VDI137" s="277"/>
      <c r="VDJ137" s="277"/>
      <c r="VDK137" s="277"/>
      <c r="VDL137" s="277"/>
      <c r="VDM137" s="277"/>
      <c r="VDN137" s="277"/>
      <c r="VDO137" s="277"/>
      <c r="VDP137" s="277"/>
      <c r="VDQ137" s="277"/>
      <c r="VDR137" s="277"/>
      <c r="VDS137" s="277"/>
      <c r="VDT137" s="277"/>
      <c r="VDU137" s="277"/>
      <c r="VDV137" s="277"/>
      <c r="VDW137" s="277"/>
      <c r="VDX137" s="277"/>
      <c r="VDY137" s="277"/>
      <c r="VDZ137" s="277"/>
      <c r="VEA137" s="277"/>
      <c r="VEB137" s="277"/>
      <c r="VEC137" s="277"/>
      <c r="VED137" s="277"/>
      <c r="VEE137" s="277"/>
      <c r="VEF137" s="277"/>
      <c r="VEG137" s="277"/>
      <c r="VEH137" s="277"/>
      <c r="VEI137" s="277"/>
      <c r="VEJ137" s="277"/>
      <c r="VEK137" s="277"/>
      <c r="VEL137" s="277"/>
      <c r="VEM137" s="277"/>
      <c r="VEN137" s="277"/>
      <c r="VEO137" s="277"/>
      <c r="VEP137" s="277"/>
      <c r="VEQ137" s="277"/>
      <c r="VER137" s="277"/>
      <c r="VES137" s="277"/>
      <c r="VET137" s="277"/>
      <c r="VEU137" s="277"/>
      <c r="VEV137" s="277"/>
      <c r="VEW137" s="277"/>
      <c r="VEX137" s="277"/>
      <c r="VEY137" s="277"/>
      <c r="VEZ137" s="277"/>
      <c r="VFA137" s="277"/>
      <c r="VFB137" s="277"/>
      <c r="VFC137" s="277"/>
      <c r="VFD137" s="277"/>
      <c r="VFE137" s="277"/>
      <c r="VFF137" s="277"/>
      <c r="VFG137" s="277"/>
      <c r="VFH137" s="277"/>
      <c r="VFI137" s="277"/>
      <c r="VFJ137" s="277"/>
      <c r="VFK137" s="277"/>
      <c r="VFL137" s="277"/>
      <c r="VFM137" s="277"/>
      <c r="VFN137" s="277"/>
      <c r="VFO137" s="277"/>
      <c r="VFP137" s="277"/>
      <c r="VFQ137" s="277"/>
      <c r="VFR137" s="277"/>
      <c r="VFS137" s="277"/>
      <c r="VFT137" s="277"/>
      <c r="VFU137" s="277"/>
      <c r="VFV137" s="277"/>
      <c r="VFW137" s="277"/>
      <c r="VFX137" s="277"/>
      <c r="VFY137" s="277"/>
      <c r="VFZ137" s="277"/>
      <c r="VGA137" s="277"/>
      <c r="VGB137" s="277"/>
      <c r="VGC137" s="277"/>
      <c r="VGD137" s="277"/>
      <c r="VGE137" s="277"/>
      <c r="VGF137" s="277"/>
      <c r="VGG137" s="277"/>
      <c r="VGH137" s="277"/>
      <c r="VGI137" s="277"/>
      <c r="VGJ137" s="277"/>
      <c r="VGK137" s="277"/>
      <c r="VGL137" s="277"/>
      <c r="VGM137" s="277"/>
      <c r="VGN137" s="277"/>
      <c r="VGO137" s="277"/>
      <c r="VGP137" s="277"/>
      <c r="VGQ137" s="277"/>
      <c r="VGR137" s="277"/>
      <c r="VGS137" s="277"/>
      <c r="VGT137" s="277"/>
      <c r="VGU137" s="277"/>
      <c r="VGV137" s="277"/>
      <c r="VGW137" s="277"/>
      <c r="VGX137" s="277"/>
      <c r="VGY137" s="277"/>
      <c r="VGZ137" s="277"/>
      <c r="VHA137" s="277"/>
      <c r="VHB137" s="277"/>
      <c r="VHC137" s="277"/>
      <c r="VHD137" s="277"/>
      <c r="VHE137" s="277"/>
      <c r="VHF137" s="277"/>
      <c r="VHG137" s="277"/>
      <c r="VHH137" s="277"/>
      <c r="VHI137" s="277"/>
      <c r="VHJ137" s="277"/>
      <c r="VHK137" s="277"/>
      <c r="VHL137" s="277"/>
      <c r="VHM137" s="277"/>
      <c r="VHN137" s="277"/>
      <c r="VHO137" s="277"/>
      <c r="VHP137" s="277"/>
      <c r="VHQ137" s="277"/>
      <c r="VHR137" s="277"/>
      <c r="VHS137" s="277"/>
      <c r="VHT137" s="277"/>
      <c r="VHU137" s="277"/>
      <c r="VHV137" s="277"/>
      <c r="VHW137" s="277"/>
      <c r="VHX137" s="277"/>
      <c r="VHY137" s="277"/>
      <c r="VHZ137" s="277"/>
      <c r="VIA137" s="277"/>
      <c r="VIB137" s="277"/>
      <c r="VIC137" s="277"/>
      <c r="VID137" s="277"/>
      <c r="VIE137" s="277"/>
      <c r="VIF137" s="277"/>
      <c r="VIG137" s="277"/>
      <c r="VIH137" s="277"/>
      <c r="VII137" s="277"/>
      <c r="VIJ137" s="277"/>
      <c r="VIK137" s="277"/>
      <c r="VIL137" s="277"/>
      <c r="VIM137" s="277"/>
      <c r="VIN137" s="277"/>
      <c r="VIO137" s="277"/>
      <c r="VIP137" s="277"/>
      <c r="VIQ137" s="277"/>
      <c r="VIR137" s="277"/>
      <c r="VIS137" s="277"/>
      <c r="VIT137" s="277"/>
      <c r="VIU137" s="277"/>
      <c r="VIV137" s="277"/>
      <c r="VIW137" s="277"/>
      <c r="VIX137" s="277"/>
      <c r="VIY137" s="277"/>
      <c r="VIZ137" s="277"/>
      <c r="VJA137" s="277"/>
      <c r="VJB137" s="277"/>
      <c r="VJC137" s="277"/>
      <c r="VJD137" s="277"/>
      <c r="VJE137" s="277"/>
      <c r="VJF137" s="277"/>
      <c r="VJG137" s="277"/>
      <c r="VJH137" s="277"/>
      <c r="VJI137" s="277"/>
      <c r="VJJ137" s="277"/>
      <c r="VJK137" s="277"/>
      <c r="VJL137" s="277"/>
      <c r="VJM137" s="277"/>
      <c r="VJN137" s="277"/>
      <c r="VJO137" s="277"/>
      <c r="VJP137" s="277"/>
      <c r="VJQ137" s="277"/>
      <c r="VJR137" s="277"/>
      <c r="VJS137" s="277"/>
      <c r="VJT137" s="277"/>
      <c r="VJU137" s="277"/>
      <c r="VJV137" s="277"/>
      <c r="VJW137" s="277"/>
      <c r="VJX137" s="277"/>
      <c r="VJY137" s="277"/>
      <c r="VJZ137" s="277"/>
      <c r="VKA137" s="277"/>
      <c r="VKB137" s="277"/>
      <c r="VKC137" s="277"/>
      <c r="VKD137" s="277"/>
      <c r="VKE137" s="277"/>
      <c r="VKF137" s="277"/>
      <c r="VKG137" s="277"/>
      <c r="VKH137" s="277"/>
      <c r="VKI137" s="277"/>
      <c r="VKJ137" s="277"/>
      <c r="VKK137" s="277"/>
      <c r="VKL137" s="277"/>
      <c r="VKM137" s="277"/>
      <c r="VKN137" s="277"/>
      <c r="VKO137" s="277"/>
      <c r="VKP137" s="277"/>
      <c r="VKQ137" s="277"/>
      <c r="VKR137" s="277"/>
      <c r="VKS137" s="277"/>
      <c r="VKT137" s="277"/>
      <c r="VKU137" s="277"/>
      <c r="VKV137" s="277"/>
      <c r="VKW137" s="277"/>
      <c r="VKX137" s="277"/>
      <c r="VKY137" s="277"/>
      <c r="VKZ137" s="277"/>
      <c r="VLA137" s="277"/>
      <c r="VLB137" s="277"/>
      <c r="VLC137" s="277"/>
      <c r="VLD137" s="277"/>
      <c r="VLE137" s="277"/>
      <c r="VLF137" s="277"/>
      <c r="VLG137" s="277"/>
      <c r="VLH137" s="277"/>
      <c r="VLI137" s="277"/>
      <c r="VLJ137" s="277"/>
      <c r="VLK137" s="277"/>
      <c r="VLL137" s="277"/>
      <c r="VLM137" s="277"/>
      <c r="VLN137" s="277"/>
      <c r="VLO137" s="277"/>
      <c r="VLP137" s="277"/>
      <c r="VLQ137" s="277"/>
      <c r="VLR137" s="277"/>
      <c r="VLS137" s="277"/>
      <c r="VLT137" s="277"/>
      <c r="VLU137" s="277"/>
      <c r="VLV137" s="277"/>
      <c r="VLW137" s="277"/>
      <c r="VLX137" s="277"/>
      <c r="VLY137" s="277"/>
      <c r="VLZ137" s="277"/>
      <c r="VMA137" s="277"/>
      <c r="VMB137" s="277"/>
      <c r="VMC137" s="277"/>
      <c r="VMD137" s="277"/>
      <c r="VME137" s="277"/>
      <c r="VMF137" s="277"/>
      <c r="VMG137" s="277"/>
      <c r="VMH137" s="277"/>
      <c r="VMI137" s="277"/>
      <c r="VMJ137" s="277"/>
      <c r="VMK137" s="277"/>
      <c r="VML137" s="277"/>
      <c r="VMM137" s="277"/>
      <c r="VMN137" s="277"/>
      <c r="VMO137" s="277"/>
      <c r="VMP137" s="277"/>
      <c r="VMQ137" s="277"/>
      <c r="VMR137" s="277"/>
      <c r="VMS137" s="277"/>
      <c r="VMT137" s="277"/>
      <c r="VMU137" s="277"/>
      <c r="VMV137" s="277"/>
      <c r="VMW137" s="277"/>
      <c r="VMX137" s="277"/>
      <c r="VMY137" s="277"/>
      <c r="VMZ137" s="277"/>
      <c r="VNA137" s="277"/>
      <c r="VNB137" s="277"/>
      <c r="VNC137" s="277"/>
      <c r="VND137" s="277"/>
      <c r="VNE137" s="277"/>
      <c r="VNF137" s="277"/>
      <c r="VNG137" s="277"/>
      <c r="VNH137" s="277"/>
      <c r="VNI137" s="277"/>
      <c r="VNJ137" s="277"/>
      <c r="VNK137" s="277"/>
      <c r="VNL137" s="277"/>
      <c r="VNM137" s="277"/>
      <c r="VNN137" s="277"/>
      <c r="VNO137" s="277"/>
      <c r="VNP137" s="277"/>
      <c r="VNQ137" s="277"/>
      <c r="VNR137" s="277"/>
      <c r="VNS137" s="277"/>
      <c r="VNT137" s="277"/>
      <c r="VNU137" s="277"/>
      <c r="VNV137" s="277"/>
      <c r="VNW137" s="277"/>
      <c r="VNX137" s="277"/>
      <c r="VNY137" s="277"/>
      <c r="VNZ137" s="277"/>
      <c r="VOA137" s="277"/>
      <c r="VOB137" s="277"/>
      <c r="VOC137" s="277"/>
      <c r="VOD137" s="277"/>
      <c r="VOE137" s="277"/>
      <c r="VOF137" s="277"/>
      <c r="VOG137" s="277"/>
      <c r="VOH137" s="277"/>
      <c r="VOI137" s="277"/>
      <c r="VOJ137" s="277"/>
      <c r="VOK137" s="277"/>
      <c r="VOL137" s="277"/>
      <c r="VOM137" s="277"/>
      <c r="VON137" s="277"/>
      <c r="VOO137" s="277"/>
      <c r="VOP137" s="277"/>
      <c r="VOQ137" s="277"/>
      <c r="VOR137" s="277"/>
      <c r="VOS137" s="277"/>
      <c r="VOT137" s="277"/>
      <c r="VOU137" s="277"/>
      <c r="VOV137" s="277"/>
      <c r="VOW137" s="277"/>
      <c r="VOX137" s="277"/>
      <c r="VOY137" s="277"/>
      <c r="VOZ137" s="277"/>
      <c r="VPA137" s="277"/>
      <c r="VPB137" s="277"/>
      <c r="VPC137" s="277"/>
      <c r="VPD137" s="277"/>
      <c r="VPE137" s="277"/>
      <c r="VPF137" s="277"/>
      <c r="VPG137" s="277"/>
      <c r="VPH137" s="277"/>
      <c r="VPI137" s="277"/>
      <c r="VPJ137" s="277"/>
      <c r="VPK137" s="277"/>
      <c r="VPL137" s="277"/>
      <c r="VPM137" s="277"/>
      <c r="VPN137" s="277"/>
      <c r="VPO137" s="277"/>
      <c r="VPP137" s="277"/>
      <c r="VPQ137" s="277"/>
      <c r="VPR137" s="277"/>
      <c r="VPS137" s="277"/>
      <c r="VPT137" s="277"/>
      <c r="VPU137" s="277"/>
      <c r="VPV137" s="277"/>
      <c r="VPW137" s="277"/>
      <c r="VPX137" s="277"/>
      <c r="VPY137" s="277"/>
      <c r="VPZ137" s="277"/>
      <c r="VQA137" s="277"/>
      <c r="VQB137" s="277"/>
      <c r="VQC137" s="277"/>
      <c r="VQD137" s="277"/>
      <c r="VQE137" s="277"/>
      <c r="VQF137" s="277"/>
      <c r="VQG137" s="277"/>
      <c r="VQH137" s="277"/>
      <c r="VQI137" s="277"/>
      <c r="VQJ137" s="277"/>
      <c r="VQK137" s="277"/>
      <c r="VQL137" s="277"/>
      <c r="VQM137" s="277"/>
      <c r="VQN137" s="277"/>
      <c r="VQO137" s="277"/>
      <c r="VQP137" s="277"/>
      <c r="VQQ137" s="277"/>
      <c r="VQR137" s="277"/>
      <c r="VQS137" s="277"/>
      <c r="VQT137" s="277"/>
      <c r="VQU137" s="277"/>
      <c r="VQV137" s="277"/>
      <c r="VQW137" s="277"/>
      <c r="VQX137" s="277"/>
      <c r="VQY137" s="277"/>
      <c r="VQZ137" s="277"/>
      <c r="VRA137" s="277"/>
      <c r="VRB137" s="277"/>
      <c r="VRC137" s="277"/>
      <c r="VRD137" s="277"/>
      <c r="VRE137" s="277"/>
      <c r="VRF137" s="277"/>
      <c r="VRG137" s="277"/>
      <c r="VRH137" s="277"/>
      <c r="VRI137" s="277"/>
      <c r="VRJ137" s="277"/>
      <c r="VRK137" s="277"/>
      <c r="VRL137" s="277"/>
      <c r="VRM137" s="277"/>
      <c r="VRN137" s="277"/>
      <c r="VRO137" s="277"/>
      <c r="VRP137" s="277"/>
      <c r="VRQ137" s="277"/>
      <c r="VRR137" s="277"/>
      <c r="VRS137" s="277"/>
      <c r="VRT137" s="277"/>
      <c r="VRU137" s="277"/>
      <c r="VRV137" s="277"/>
      <c r="VRW137" s="277"/>
      <c r="VRX137" s="277"/>
      <c r="VRY137" s="277"/>
      <c r="VRZ137" s="277"/>
      <c r="VSA137" s="277"/>
      <c r="VSB137" s="277"/>
      <c r="VSC137" s="277"/>
      <c r="VSD137" s="277"/>
      <c r="VSE137" s="277"/>
      <c r="VSF137" s="277"/>
      <c r="VSG137" s="277"/>
      <c r="VSH137" s="277"/>
      <c r="VSI137" s="277"/>
      <c r="VSJ137" s="277"/>
      <c r="VSK137" s="277"/>
      <c r="VSL137" s="277"/>
      <c r="VSM137" s="277"/>
      <c r="VSN137" s="277"/>
      <c r="VSO137" s="277"/>
      <c r="VSP137" s="277"/>
      <c r="VSQ137" s="277"/>
      <c r="VSR137" s="277"/>
      <c r="VSS137" s="277"/>
      <c r="VST137" s="277"/>
      <c r="VSU137" s="277"/>
      <c r="VSV137" s="277"/>
      <c r="VSW137" s="277"/>
      <c r="VSX137" s="277"/>
      <c r="VSY137" s="277"/>
      <c r="VSZ137" s="277"/>
      <c r="VTA137" s="277"/>
      <c r="VTB137" s="277"/>
      <c r="VTC137" s="277"/>
      <c r="VTD137" s="277"/>
      <c r="VTE137" s="277"/>
      <c r="VTF137" s="277"/>
      <c r="VTG137" s="277"/>
      <c r="VTH137" s="277"/>
      <c r="VTI137" s="277"/>
      <c r="VTJ137" s="277"/>
      <c r="VTK137" s="277"/>
      <c r="VTL137" s="277"/>
      <c r="VTM137" s="277"/>
      <c r="VTN137" s="277"/>
      <c r="VTO137" s="277"/>
      <c r="VTP137" s="277"/>
      <c r="VTQ137" s="277"/>
      <c r="VTR137" s="277"/>
      <c r="VTS137" s="277"/>
      <c r="VTT137" s="277"/>
      <c r="VTU137" s="277"/>
      <c r="VTV137" s="277"/>
      <c r="VTW137" s="277"/>
      <c r="VTX137" s="277"/>
      <c r="VTY137" s="277"/>
      <c r="VTZ137" s="277"/>
      <c r="VUA137" s="277"/>
      <c r="VUB137" s="277"/>
      <c r="VUC137" s="277"/>
      <c r="VUD137" s="277"/>
      <c r="VUE137" s="277"/>
      <c r="VUF137" s="277"/>
      <c r="VUG137" s="277"/>
      <c r="VUH137" s="277"/>
      <c r="VUI137" s="277"/>
      <c r="VUJ137" s="277"/>
      <c r="VUK137" s="277"/>
      <c r="VUL137" s="277"/>
      <c r="VUM137" s="277"/>
      <c r="VUN137" s="277"/>
      <c r="VUO137" s="277"/>
      <c r="VUP137" s="277"/>
      <c r="VUQ137" s="277"/>
      <c r="VUR137" s="277"/>
      <c r="VUS137" s="277"/>
      <c r="VUT137" s="277"/>
      <c r="VUU137" s="277"/>
      <c r="VUV137" s="277"/>
      <c r="VUW137" s="277"/>
      <c r="VUX137" s="277"/>
      <c r="VUY137" s="277"/>
      <c r="VUZ137" s="277"/>
      <c r="VVA137" s="277"/>
      <c r="VVB137" s="277"/>
      <c r="VVC137" s="277"/>
      <c r="VVD137" s="277"/>
      <c r="VVE137" s="277"/>
      <c r="VVF137" s="277"/>
      <c r="VVG137" s="277"/>
      <c r="VVH137" s="277"/>
      <c r="VVI137" s="277"/>
      <c r="VVJ137" s="277"/>
      <c r="VVK137" s="277"/>
      <c r="VVL137" s="277"/>
      <c r="VVM137" s="277"/>
      <c r="VVN137" s="277"/>
      <c r="VVO137" s="277"/>
      <c r="VVP137" s="277"/>
      <c r="VVQ137" s="277"/>
      <c r="VVR137" s="277"/>
      <c r="VVS137" s="277"/>
      <c r="VVT137" s="277"/>
      <c r="VVU137" s="277"/>
      <c r="VVV137" s="277"/>
      <c r="VVW137" s="277"/>
      <c r="VVX137" s="277"/>
      <c r="VVY137" s="277"/>
      <c r="VVZ137" s="277"/>
      <c r="VWA137" s="277"/>
      <c r="VWB137" s="277"/>
      <c r="VWC137" s="277"/>
      <c r="VWD137" s="277"/>
      <c r="VWE137" s="277"/>
      <c r="VWF137" s="277"/>
      <c r="VWG137" s="277"/>
      <c r="VWH137" s="277"/>
      <c r="VWI137" s="277"/>
      <c r="VWJ137" s="277"/>
      <c r="VWK137" s="277"/>
      <c r="VWL137" s="277"/>
      <c r="VWM137" s="277"/>
      <c r="VWN137" s="277"/>
      <c r="VWO137" s="277"/>
      <c r="VWP137" s="277"/>
      <c r="VWQ137" s="277"/>
      <c r="VWR137" s="277"/>
      <c r="VWS137" s="277"/>
      <c r="VWT137" s="277"/>
      <c r="VWU137" s="277"/>
      <c r="VWV137" s="277"/>
      <c r="VWW137" s="277"/>
      <c r="VWX137" s="277"/>
      <c r="VWY137" s="277"/>
      <c r="VWZ137" s="277"/>
      <c r="VXA137" s="277"/>
      <c r="VXB137" s="277"/>
      <c r="VXC137" s="277"/>
      <c r="VXD137" s="277"/>
      <c r="VXE137" s="277"/>
      <c r="VXF137" s="277"/>
      <c r="VXG137" s="277"/>
      <c r="VXH137" s="277"/>
      <c r="VXI137" s="277"/>
      <c r="VXJ137" s="277"/>
      <c r="VXK137" s="277"/>
      <c r="VXL137" s="277"/>
      <c r="VXM137" s="277"/>
      <c r="VXN137" s="277"/>
      <c r="VXO137" s="277"/>
      <c r="VXP137" s="277"/>
      <c r="VXQ137" s="277"/>
      <c r="VXR137" s="277"/>
      <c r="VXS137" s="277"/>
      <c r="VXT137" s="277"/>
      <c r="VXU137" s="277"/>
      <c r="VXV137" s="277"/>
      <c r="VXW137" s="277"/>
      <c r="VXX137" s="277"/>
      <c r="VXY137" s="277"/>
      <c r="VXZ137" s="277"/>
      <c r="VYA137" s="277"/>
      <c r="VYB137" s="277"/>
      <c r="VYC137" s="277"/>
      <c r="VYD137" s="277"/>
      <c r="VYE137" s="277"/>
      <c r="VYF137" s="277"/>
      <c r="VYG137" s="277"/>
      <c r="VYH137" s="277"/>
      <c r="VYI137" s="277"/>
      <c r="VYJ137" s="277"/>
      <c r="VYK137" s="277"/>
      <c r="VYL137" s="277"/>
      <c r="VYM137" s="277"/>
      <c r="VYN137" s="277"/>
      <c r="VYO137" s="277"/>
      <c r="VYP137" s="277"/>
      <c r="VYQ137" s="277"/>
      <c r="VYR137" s="277"/>
      <c r="VYS137" s="277"/>
      <c r="VYT137" s="277"/>
      <c r="VYU137" s="277"/>
      <c r="VYV137" s="277"/>
      <c r="VYW137" s="277"/>
      <c r="VYX137" s="277"/>
      <c r="VYY137" s="277"/>
      <c r="VYZ137" s="277"/>
      <c r="VZA137" s="277"/>
      <c r="VZB137" s="277"/>
      <c r="VZC137" s="277"/>
      <c r="VZD137" s="277"/>
      <c r="VZE137" s="277"/>
      <c r="VZF137" s="277"/>
      <c r="VZG137" s="277"/>
      <c r="VZH137" s="277"/>
      <c r="VZI137" s="277"/>
      <c r="VZJ137" s="277"/>
      <c r="VZK137" s="277"/>
      <c r="VZL137" s="277"/>
      <c r="VZM137" s="277"/>
      <c r="VZN137" s="277"/>
      <c r="VZO137" s="277"/>
      <c r="VZP137" s="277"/>
      <c r="VZQ137" s="277"/>
      <c r="VZR137" s="277"/>
      <c r="VZS137" s="277"/>
      <c r="VZT137" s="277"/>
      <c r="VZU137" s="277"/>
      <c r="VZV137" s="277"/>
      <c r="VZW137" s="277"/>
      <c r="VZX137" s="277"/>
      <c r="VZY137" s="277"/>
      <c r="VZZ137" s="277"/>
      <c r="WAA137" s="277"/>
      <c r="WAB137" s="277"/>
      <c r="WAC137" s="277"/>
      <c r="WAD137" s="277"/>
      <c r="WAE137" s="277"/>
      <c r="WAF137" s="277"/>
      <c r="WAG137" s="277"/>
      <c r="WAH137" s="277"/>
      <c r="WAI137" s="277"/>
      <c r="WAJ137" s="277"/>
      <c r="WAK137" s="277"/>
      <c r="WAL137" s="277"/>
      <c r="WAM137" s="277"/>
      <c r="WAN137" s="277"/>
      <c r="WAO137" s="277"/>
      <c r="WAP137" s="277"/>
      <c r="WAQ137" s="277"/>
      <c r="WAR137" s="277"/>
      <c r="WAS137" s="277"/>
      <c r="WAT137" s="277"/>
      <c r="WAU137" s="277"/>
      <c r="WAV137" s="277"/>
      <c r="WAW137" s="277"/>
      <c r="WAX137" s="277"/>
      <c r="WAY137" s="277"/>
      <c r="WAZ137" s="277"/>
      <c r="WBA137" s="277"/>
      <c r="WBB137" s="277"/>
      <c r="WBC137" s="277"/>
      <c r="WBD137" s="277"/>
      <c r="WBE137" s="277"/>
      <c r="WBF137" s="277"/>
      <c r="WBG137" s="277"/>
      <c r="WBH137" s="277"/>
      <c r="WBI137" s="277"/>
      <c r="WBJ137" s="277"/>
      <c r="WBK137" s="277"/>
      <c r="WBL137" s="277"/>
      <c r="WBM137" s="277"/>
      <c r="WBN137" s="277"/>
      <c r="WBO137" s="277"/>
      <c r="WBP137" s="277"/>
      <c r="WBQ137" s="277"/>
      <c r="WBR137" s="277"/>
      <c r="WBS137" s="277"/>
      <c r="WBT137" s="277"/>
      <c r="WBU137" s="277"/>
      <c r="WBV137" s="277"/>
      <c r="WBW137" s="277"/>
      <c r="WBX137" s="277"/>
      <c r="WBY137" s="277"/>
      <c r="WBZ137" s="277"/>
      <c r="WCA137" s="277"/>
      <c r="WCB137" s="277"/>
      <c r="WCC137" s="277"/>
      <c r="WCD137" s="277"/>
      <c r="WCE137" s="277"/>
      <c r="WCF137" s="277"/>
      <c r="WCG137" s="277"/>
      <c r="WCH137" s="277"/>
      <c r="WCI137" s="277"/>
      <c r="WCJ137" s="277"/>
      <c r="WCK137" s="277"/>
      <c r="WCL137" s="277"/>
      <c r="WCM137" s="277"/>
      <c r="WCN137" s="277"/>
      <c r="WCO137" s="277"/>
      <c r="WCP137" s="277"/>
      <c r="WCQ137" s="277"/>
      <c r="WCR137" s="277"/>
      <c r="WCS137" s="277"/>
      <c r="WCT137" s="277"/>
      <c r="WCU137" s="277"/>
      <c r="WCV137" s="277"/>
      <c r="WCW137" s="277"/>
      <c r="WCX137" s="277"/>
      <c r="WCY137" s="277"/>
      <c r="WCZ137" s="277"/>
      <c r="WDA137" s="277"/>
      <c r="WDB137" s="277"/>
      <c r="WDC137" s="277"/>
      <c r="WDD137" s="277"/>
      <c r="WDE137" s="277"/>
      <c r="WDF137" s="277"/>
      <c r="WDG137" s="277"/>
      <c r="WDH137" s="277"/>
      <c r="WDI137" s="277"/>
      <c r="WDJ137" s="277"/>
      <c r="WDK137" s="277"/>
      <c r="WDL137" s="277"/>
      <c r="WDM137" s="277"/>
      <c r="WDN137" s="277"/>
      <c r="WDO137" s="277"/>
      <c r="WDP137" s="277"/>
      <c r="WDQ137" s="277"/>
      <c r="WDR137" s="277"/>
      <c r="WDS137" s="277"/>
      <c r="WDT137" s="277"/>
      <c r="WDU137" s="277"/>
      <c r="WDV137" s="277"/>
      <c r="WDW137" s="277"/>
      <c r="WDX137" s="277"/>
      <c r="WDY137" s="277"/>
      <c r="WDZ137" s="277"/>
      <c r="WEA137" s="277"/>
      <c r="WEB137" s="277"/>
      <c r="WEC137" s="277"/>
      <c r="WED137" s="277"/>
      <c r="WEE137" s="277"/>
      <c r="WEF137" s="277"/>
      <c r="WEG137" s="277"/>
      <c r="WEH137" s="277"/>
      <c r="WEI137" s="277"/>
      <c r="WEJ137" s="277"/>
      <c r="WEK137" s="277"/>
      <c r="WEL137" s="277"/>
      <c r="WEM137" s="277"/>
      <c r="WEN137" s="277"/>
      <c r="WEO137" s="277"/>
      <c r="WEP137" s="277"/>
      <c r="WEQ137" s="277"/>
      <c r="WER137" s="277"/>
      <c r="WES137" s="277"/>
      <c r="WET137" s="277"/>
      <c r="WEU137" s="277"/>
      <c r="WEV137" s="277"/>
      <c r="WEW137" s="277"/>
      <c r="WEX137" s="277"/>
      <c r="WEY137" s="277"/>
      <c r="WEZ137" s="277"/>
      <c r="WFA137" s="277"/>
      <c r="WFB137" s="277"/>
      <c r="WFC137" s="277"/>
      <c r="WFD137" s="277"/>
      <c r="WFE137" s="277"/>
      <c r="WFF137" s="277"/>
      <c r="WFG137" s="277"/>
      <c r="WFH137" s="277"/>
      <c r="WFI137" s="277"/>
      <c r="WFJ137" s="277"/>
      <c r="WFK137" s="277"/>
      <c r="WFL137" s="277"/>
      <c r="WFM137" s="277"/>
      <c r="WFN137" s="277"/>
      <c r="WFO137" s="277"/>
      <c r="WFP137" s="277"/>
      <c r="WFQ137" s="277"/>
      <c r="WFR137" s="277"/>
      <c r="WFS137" s="277"/>
      <c r="WFT137" s="277"/>
      <c r="WFU137" s="277"/>
      <c r="WFV137" s="277"/>
      <c r="WFW137" s="277"/>
      <c r="WFX137" s="277"/>
      <c r="WFY137" s="277"/>
      <c r="WFZ137" s="277"/>
      <c r="WGA137" s="277"/>
      <c r="WGB137" s="277"/>
      <c r="WGC137" s="277"/>
      <c r="WGD137" s="277"/>
      <c r="WGE137" s="277"/>
      <c r="WGF137" s="277"/>
      <c r="WGG137" s="277"/>
      <c r="WGH137" s="277"/>
      <c r="WGI137" s="277"/>
      <c r="WGJ137" s="277"/>
      <c r="WGK137" s="277"/>
      <c r="WGL137" s="277"/>
      <c r="WGM137" s="277"/>
      <c r="WGN137" s="277"/>
      <c r="WGO137" s="277"/>
      <c r="WGP137" s="277"/>
      <c r="WGQ137" s="277"/>
      <c r="WGR137" s="277"/>
      <c r="WGS137" s="277"/>
      <c r="WGT137" s="277"/>
      <c r="WGU137" s="277"/>
      <c r="WGV137" s="277"/>
      <c r="WGW137" s="277"/>
      <c r="WGX137" s="277"/>
      <c r="WGY137" s="277"/>
      <c r="WGZ137" s="277"/>
      <c r="WHA137" s="277"/>
      <c r="WHB137" s="277"/>
      <c r="WHC137" s="277"/>
      <c r="WHD137" s="277"/>
      <c r="WHE137" s="277"/>
      <c r="WHF137" s="277"/>
      <c r="WHG137" s="277"/>
      <c r="WHH137" s="277"/>
      <c r="WHI137" s="277"/>
      <c r="WHJ137" s="277"/>
      <c r="WHK137" s="277"/>
      <c r="WHL137" s="277"/>
      <c r="WHM137" s="277"/>
      <c r="WHN137" s="277"/>
      <c r="WHO137" s="277"/>
      <c r="WHP137" s="277"/>
      <c r="WHQ137" s="277"/>
      <c r="WHR137" s="277"/>
      <c r="WHS137" s="277"/>
      <c r="WHT137" s="277"/>
      <c r="WHU137" s="277"/>
      <c r="WHV137" s="277"/>
      <c r="WHW137" s="277"/>
      <c r="WHX137" s="277"/>
      <c r="WHY137" s="277"/>
      <c r="WHZ137" s="277"/>
      <c r="WIA137" s="277"/>
      <c r="WIB137" s="277"/>
      <c r="WIC137" s="277"/>
      <c r="WID137" s="277"/>
      <c r="WIE137" s="277"/>
      <c r="WIF137" s="277"/>
      <c r="WIG137" s="277"/>
      <c r="WIH137" s="277"/>
      <c r="WII137" s="277"/>
      <c r="WIJ137" s="277"/>
      <c r="WIK137" s="277"/>
      <c r="WIL137" s="277"/>
      <c r="WIM137" s="277"/>
      <c r="WIN137" s="277"/>
      <c r="WIO137" s="277"/>
      <c r="WIP137" s="277"/>
      <c r="WIQ137" s="277"/>
      <c r="WIR137" s="277"/>
      <c r="WIS137" s="277"/>
      <c r="WIT137" s="277"/>
      <c r="WIU137" s="277"/>
      <c r="WIV137" s="277"/>
      <c r="WIW137" s="277"/>
      <c r="WIX137" s="277"/>
      <c r="WIY137" s="277"/>
      <c r="WIZ137" s="277"/>
      <c r="WJA137" s="277"/>
      <c r="WJB137" s="277"/>
      <c r="WJC137" s="277"/>
      <c r="WJD137" s="277"/>
      <c r="WJE137" s="277"/>
      <c r="WJF137" s="277"/>
      <c r="WJG137" s="277"/>
      <c r="WJH137" s="277"/>
      <c r="WJI137" s="277"/>
      <c r="WJJ137" s="277"/>
      <c r="WJK137" s="277"/>
      <c r="WJL137" s="277"/>
      <c r="WJM137" s="277"/>
      <c r="WJN137" s="277"/>
      <c r="WJO137" s="277"/>
      <c r="WJP137" s="277"/>
      <c r="WJQ137" s="277"/>
      <c r="WJR137" s="277"/>
      <c r="WJS137" s="277"/>
      <c r="WJT137" s="277"/>
      <c r="WJU137" s="277"/>
      <c r="WJV137" s="277"/>
      <c r="WJW137" s="277"/>
      <c r="WJX137" s="277"/>
      <c r="WJY137" s="277"/>
      <c r="WJZ137" s="277"/>
      <c r="WKA137" s="277"/>
      <c r="WKB137" s="277"/>
      <c r="WKC137" s="277"/>
      <c r="WKD137" s="277"/>
      <c r="WKE137" s="277"/>
      <c r="WKF137" s="277"/>
      <c r="WKG137" s="277"/>
      <c r="WKH137" s="277"/>
      <c r="WKI137" s="277"/>
      <c r="WKJ137" s="277"/>
      <c r="WKK137" s="277"/>
      <c r="WKL137" s="277"/>
      <c r="WKM137" s="277"/>
      <c r="WKN137" s="277"/>
      <c r="WKO137" s="277"/>
      <c r="WKP137" s="277"/>
      <c r="WKQ137" s="277"/>
      <c r="WKR137" s="277"/>
      <c r="WKS137" s="277"/>
      <c r="WKT137" s="277"/>
      <c r="WKU137" s="277"/>
      <c r="WKV137" s="277"/>
      <c r="WKW137" s="277"/>
      <c r="WKX137" s="277"/>
      <c r="WKY137" s="277"/>
      <c r="WKZ137" s="277"/>
      <c r="WLA137" s="277"/>
      <c r="WLB137" s="277"/>
      <c r="WLC137" s="277"/>
      <c r="WLD137" s="277"/>
      <c r="WLE137" s="277"/>
      <c r="WLF137" s="277"/>
      <c r="WLG137" s="277"/>
      <c r="WLH137" s="277"/>
      <c r="WLI137" s="277"/>
      <c r="WLJ137" s="277"/>
      <c r="WLK137" s="277"/>
      <c r="WLL137" s="277"/>
      <c r="WLM137" s="277"/>
      <c r="WLN137" s="277"/>
      <c r="WLO137" s="277"/>
      <c r="WLP137" s="277"/>
      <c r="WLQ137" s="277"/>
      <c r="WLR137" s="277"/>
      <c r="WLS137" s="277"/>
      <c r="WLT137" s="277"/>
      <c r="WLU137" s="277"/>
      <c r="WLV137" s="277"/>
      <c r="WLW137" s="277"/>
      <c r="WLX137" s="277"/>
      <c r="WLY137" s="277"/>
      <c r="WLZ137" s="277"/>
      <c r="WMA137" s="277"/>
      <c r="WMB137" s="277"/>
      <c r="WMC137" s="277"/>
      <c r="WMD137" s="277"/>
      <c r="WME137" s="277"/>
      <c r="WMF137" s="277"/>
      <c r="WMG137" s="277"/>
      <c r="WMH137" s="277"/>
      <c r="WMI137" s="277"/>
      <c r="WMJ137" s="277"/>
      <c r="WMK137" s="277"/>
      <c r="WML137" s="277"/>
      <c r="WMM137" s="277"/>
      <c r="WMN137" s="277"/>
      <c r="WMO137" s="277"/>
      <c r="WMP137" s="277"/>
      <c r="WMQ137" s="277"/>
      <c r="WMR137" s="277"/>
      <c r="WMS137" s="277"/>
      <c r="WMT137" s="277"/>
      <c r="WMU137" s="277"/>
      <c r="WMV137" s="277"/>
      <c r="WMW137" s="277"/>
      <c r="WMX137" s="277"/>
      <c r="WMY137" s="277"/>
      <c r="WMZ137" s="277"/>
      <c r="WNA137" s="277"/>
      <c r="WNB137" s="277"/>
      <c r="WNC137" s="277"/>
      <c r="WND137" s="277"/>
      <c r="WNE137" s="277"/>
      <c r="WNF137" s="277"/>
      <c r="WNG137" s="277"/>
      <c r="WNH137" s="277"/>
      <c r="WNI137" s="277"/>
      <c r="WNJ137" s="277"/>
      <c r="WNK137" s="277"/>
      <c r="WNL137" s="277"/>
      <c r="WNM137" s="277"/>
      <c r="WNN137" s="277"/>
      <c r="WNO137" s="277"/>
      <c r="WNP137" s="277"/>
      <c r="WNQ137" s="277"/>
      <c r="WNR137" s="277"/>
      <c r="WNS137" s="277"/>
      <c r="WNT137" s="277"/>
      <c r="WNU137" s="277"/>
      <c r="WNV137" s="277"/>
      <c r="WNW137" s="277"/>
      <c r="WNX137" s="277"/>
      <c r="WNY137" s="277"/>
      <c r="WNZ137" s="277"/>
      <c r="WOA137" s="277"/>
      <c r="WOB137" s="277"/>
      <c r="WOC137" s="277"/>
      <c r="WOD137" s="277"/>
      <c r="WOE137" s="277"/>
      <c r="WOF137" s="277"/>
      <c r="WOG137" s="277"/>
      <c r="WOH137" s="277"/>
      <c r="WOI137" s="277"/>
      <c r="WOJ137" s="277"/>
      <c r="WOK137" s="277"/>
      <c r="WOL137" s="277"/>
      <c r="WOM137" s="277"/>
      <c r="WON137" s="277"/>
      <c r="WOO137" s="277"/>
      <c r="WOP137" s="277"/>
      <c r="WOQ137" s="277"/>
      <c r="WOR137" s="277"/>
      <c r="WOS137" s="277"/>
      <c r="WOT137" s="277"/>
      <c r="WOU137" s="277"/>
      <c r="WOV137" s="277"/>
      <c r="WOW137" s="277"/>
      <c r="WOX137" s="277"/>
      <c r="WOY137" s="277"/>
      <c r="WOZ137" s="277"/>
      <c r="WPA137" s="277"/>
      <c r="WPB137" s="277"/>
      <c r="WPC137" s="277"/>
      <c r="WPD137" s="277"/>
      <c r="WPE137" s="277"/>
      <c r="WPF137" s="277"/>
      <c r="WPG137" s="277"/>
      <c r="WPH137" s="277"/>
      <c r="WPI137" s="277"/>
      <c r="WPJ137" s="277"/>
      <c r="WPK137" s="277"/>
      <c r="WPL137" s="277"/>
      <c r="WPM137" s="277"/>
      <c r="WPN137" s="277"/>
      <c r="WPO137" s="277"/>
      <c r="WPP137" s="277"/>
      <c r="WPQ137" s="277"/>
      <c r="WPR137" s="277"/>
      <c r="WPS137" s="277"/>
      <c r="WPT137" s="277"/>
      <c r="WPU137" s="277"/>
      <c r="WPV137" s="277"/>
      <c r="WPW137" s="277"/>
      <c r="WPX137" s="277"/>
      <c r="WPY137" s="277"/>
      <c r="WPZ137" s="277"/>
      <c r="WQA137" s="277"/>
      <c r="WQB137" s="277"/>
      <c r="WQC137" s="277"/>
      <c r="WQD137" s="277"/>
      <c r="WQE137" s="277"/>
      <c r="WQF137" s="277"/>
      <c r="WQG137" s="277"/>
      <c r="WQH137" s="277"/>
      <c r="WQI137" s="277"/>
      <c r="WQJ137" s="277"/>
      <c r="WQK137" s="277"/>
      <c r="WQL137" s="277"/>
      <c r="WQM137" s="277"/>
      <c r="WQN137" s="277"/>
      <c r="WQO137" s="277"/>
      <c r="WQP137" s="277"/>
      <c r="WQQ137" s="277"/>
      <c r="WQR137" s="277"/>
      <c r="WQS137" s="277"/>
      <c r="WQT137" s="277"/>
      <c r="WQU137" s="277"/>
      <c r="WQV137" s="277"/>
      <c r="WQW137" s="277"/>
      <c r="WQX137" s="277"/>
      <c r="WQY137" s="277"/>
      <c r="WQZ137" s="277"/>
      <c r="WRA137" s="277"/>
      <c r="WRB137" s="277"/>
      <c r="WRC137" s="277"/>
      <c r="WRD137" s="277"/>
      <c r="WRE137" s="277"/>
      <c r="WRF137" s="277"/>
      <c r="WRG137" s="277"/>
      <c r="WRH137" s="277"/>
      <c r="WRI137" s="277"/>
      <c r="WRJ137" s="277"/>
      <c r="WRK137" s="277"/>
      <c r="WRL137" s="277"/>
      <c r="WRM137" s="277"/>
      <c r="WRN137" s="277"/>
      <c r="WRO137" s="277"/>
      <c r="WRP137" s="277"/>
      <c r="WRQ137" s="277"/>
      <c r="WRR137" s="277"/>
      <c r="WRS137" s="277"/>
      <c r="WRT137" s="277"/>
      <c r="WRU137" s="277"/>
      <c r="WRV137" s="277"/>
      <c r="WRW137" s="277"/>
      <c r="WRX137" s="277"/>
      <c r="WRY137" s="277"/>
      <c r="WRZ137" s="277"/>
      <c r="WSA137" s="277"/>
      <c r="WSB137" s="277"/>
      <c r="WSC137" s="277"/>
      <c r="WSD137" s="277"/>
      <c r="WSE137" s="277"/>
      <c r="WSF137" s="277"/>
      <c r="WSG137" s="277"/>
      <c r="WSH137" s="277"/>
      <c r="WSI137" s="277"/>
      <c r="WSJ137" s="277"/>
      <c r="WSK137" s="277"/>
      <c r="WSL137" s="277"/>
      <c r="WSM137" s="277"/>
      <c r="WSN137" s="277"/>
      <c r="WSO137" s="277"/>
      <c r="WSP137" s="277"/>
      <c r="WSQ137" s="277"/>
      <c r="WSR137" s="277"/>
      <c r="WSS137" s="277"/>
      <c r="WST137" s="277"/>
      <c r="WSU137" s="277"/>
      <c r="WSV137" s="277"/>
      <c r="WSW137" s="277"/>
      <c r="WSX137" s="277"/>
      <c r="WSY137" s="277"/>
      <c r="WSZ137" s="277"/>
      <c r="WTA137" s="277"/>
      <c r="WTB137" s="277"/>
      <c r="WTC137" s="277"/>
      <c r="WTD137" s="277"/>
      <c r="WTE137" s="277"/>
      <c r="WTF137" s="277"/>
      <c r="WTG137" s="277"/>
      <c r="WTH137" s="277"/>
      <c r="WTI137" s="277"/>
      <c r="WTJ137" s="277"/>
      <c r="WTK137" s="277"/>
      <c r="WTL137" s="277"/>
      <c r="WTM137" s="277"/>
      <c r="WTN137" s="277"/>
      <c r="WTO137" s="277"/>
      <c r="WTP137" s="277"/>
      <c r="WTQ137" s="277"/>
      <c r="WTR137" s="277"/>
      <c r="WTS137" s="277"/>
      <c r="WTT137" s="277"/>
      <c r="WTU137" s="277"/>
      <c r="WTV137" s="277"/>
      <c r="WTW137" s="277"/>
      <c r="WTX137" s="277"/>
      <c r="WTY137" s="277"/>
      <c r="WTZ137" s="277"/>
      <c r="WUA137" s="277"/>
      <c r="WUB137" s="277"/>
      <c r="WUC137" s="277"/>
      <c r="WUD137" s="277"/>
      <c r="WUE137" s="277"/>
      <c r="WUF137" s="277"/>
      <c r="WUG137" s="277"/>
      <c r="WUH137" s="277"/>
      <c r="WUI137" s="277"/>
      <c r="WUJ137" s="277"/>
      <c r="WUK137" s="277"/>
      <c r="WUL137" s="277"/>
      <c r="WUM137" s="277"/>
      <c r="WUN137" s="277"/>
      <c r="WUO137" s="277"/>
      <c r="WUP137" s="277"/>
      <c r="WUQ137" s="277"/>
      <c r="WUR137" s="277"/>
      <c r="WUS137" s="277"/>
      <c r="WUT137" s="277"/>
      <c r="WUU137" s="277"/>
      <c r="WUV137" s="277"/>
      <c r="WUW137" s="277"/>
      <c r="WUX137" s="277"/>
      <c r="WUY137" s="277"/>
      <c r="WUZ137" s="277"/>
      <c r="WVA137" s="277"/>
      <c r="WVB137" s="277"/>
      <c r="WVC137" s="277"/>
      <c r="WVD137" s="277"/>
      <c r="WVE137" s="277"/>
      <c r="WVF137" s="277"/>
      <c r="WVG137" s="277"/>
      <c r="WVH137" s="277"/>
      <c r="WVI137" s="277"/>
      <c r="WVJ137" s="277"/>
      <c r="WVK137" s="277"/>
      <c r="WVL137" s="277"/>
      <c r="WVM137" s="277"/>
      <c r="WVN137" s="277"/>
      <c r="WVO137" s="277"/>
      <c r="WVP137" s="277"/>
      <c r="WVQ137" s="277"/>
      <c r="WVR137" s="277"/>
      <c r="WVS137" s="277"/>
      <c r="WVT137" s="277"/>
      <c r="WVU137" s="277"/>
      <c r="WVV137" s="277"/>
      <c r="WVW137" s="277"/>
      <c r="WVX137" s="277"/>
      <c r="WVY137" s="277"/>
      <c r="WVZ137" s="277"/>
      <c r="WWA137" s="277"/>
      <c r="WWB137" s="277"/>
      <c r="WWC137" s="277"/>
      <c r="WWD137" s="277"/>
      <c r="WWE137" s="277"/>
      <c r="WWF137" s="277"/>
      <c r="WWG137" s="277"/>
      <c r="WWH137" s="277"/>
      <c r="WWI137" s="277"/>
      <c r="WWJ137" s="277"/>
      <c r="WWK137" s="277"/>
      <c r="WWL137" s="277"/>
      <c r="WWM137" s="277"/>
      <c r="WWN137" s="277"/>
      <c r="WWO137" s="277"/>
      <c r="WWP137" s="277"/>
      <c r="WWQ137" s="277"/>
      <c r="WWR137" s="277"/>
      <c r="WWS137" s="277"/>
      <c r="WWT137" s="277"/>
      <c r="WWU137" s="277"/>
      <c r="WWV137" s="277"/>
      <c r="WWW137" s="277"/>
      <c r="WWX137" s="277"/>
      <c r="WWY137" s="277"/>
      <c r="WWZ137" s="277"/>
      <c r="WXA137" s="277"/>
      <c r="WXB137" s="277"/>
      <c r="WXC137" s="277"/>
      <c r="WXD137" s="277"/>
      <c r="WXE137" s="277"/>
      <c r="WXF137" s="277"/>
      <c r="WXG137" s="277"/>
      <c r="WXH137" s="277"/>
      <c r="WXI137" s="277"/>
      <c r="WXJ137" s="277"/>
      <c r="WXK137" s="277"/>
      <c r="WXL137" s="277"/>
      <c r="WXM137" s="277"/>
      <c r="WXN137" s="277"/>
      <c r="WXO137" s="277"/>
      <c r="WXP137" s="277"/>
      <c r="WXQ137" s="277"/>
      <c r="WXR137" s="277"/>
      <c r="WXS137" s="277"/>
      <c r="WXT137" s="277"/>
      <c r="WXU137" s="277"/>
      <c r="WXV137" s="277"/>
      <c r="WXW137" s="277"/>
      <c r="WXX137" s="277"/>
      <c r="WXY137" s="277"/>
      <c r="WXZ137" s="277"/>
      <c r="WYA137" s="277"/>
      <c r="WYB137" s="277"/>
      <c r="WYC137" s="277"/>
      <c r="WYD137" s="277"/>
      <c r="WYE137" s="277"/>
      <c r="WYF137" s="277"/>
      <c r="WYG137" s="277"/>
      <c r="WYH137" s="277"/>
      <c r="WYI137" s="277"/>
      <c r="WYJ137" s="277"/>
      <c r="WYK137" s="277"/>
      <c r="WYL137" s="277"/>
      <c r="WYM137" s="277"/>
      <c r="WYN137" s="277"/>
      <c r="WYO137" s="277"/>
      <c r="WYP137" s="277"/>
      <c r="WYQ137" s="277"/>
      <c r="WYR137" s="277"/>
      <c r="WYS137" s="277"/>
      <c r="WYT137" s="277"/>
      <c r="WYU137" s="277"/>
      <c r="WYV137" s="277"/>
      <c r="WYW137" s="277"/>
      <c r="WYX137" s="277"/>
      <c r="WYY137" s="277"/>
      <c r="WYZ137" s="277"/>
      <c r="WZA137" s="277"/>
      <c r="WZB137" s="277"/>
      <c r="WZC137" s="277"/>
      <c r="WZD137" s="277"/>
      <c r="WZE137" s="277"/>
      <c r="WZF137" s="277"/>
      <c r="WZG137" s="277"/>
      <c r="WZH137" s="277"/>
      <c r="WZI137" s="277"/>
      <c r="WZJ137" s="277"/>
      <c r="WZK137" s="277"/>
      <c r="WZL137" s="277"/>
      <c r="WZM137" s="277"/>
      <c r="WZN137" s="277"/>
      <c r="WZO137" s="277"/>
      <c r="WZP137" s="277"/>
      <c r="WZQ137" s="277"/>
      <c r="WZR137" s="277"/>
      <c r="WZS137" s="277"/>
      <c r="WZT137" s="277"/>
      <c r="WZU137" s="277"/>
      <c r="WZV137" s="277"/>
      <c r="WZW137" s="277"/>
      <c r="WZX137" s="277"/>
      <c r="WZY137" s="277"/>
      <c r="WZZ137" s="277"/>
      <c r="XAA137" s="277"/>
      <c r="XAB137" s="277"/>
      <c r="XAC137" s="277"/>
      <c r="XAD137" s="277"/>
      <c r="XAE137" s="277"/>
      <c r="XAF137" s="277"/>
      <c r="XAG137" s="277"/>
      <c r="XAH137" s="277"/>
      <c r="XAI137" s="277"/>
      <c r="XAJ137" s="277"/>
      <c r="XAK137" s="277"/>
      <c r="XAL137" s="277"/>
      <c r="XAM137" s="277"/>
      <c r="XAN137" s="277"/>
      <c r="XAO137" s="277"/>
      <c r="XAP137" s="277"/>
      <c r="XAQ137" s="277"/>
      <c r="XAR137" s="277"/>
      <c r="XAS137" s="277"/>
      <c r="XAT137" s="277"/>
      <c r="XAU137" s="277"/>
      <c r="XAV137" s="277"/>
      <c r="XAW137" s="277"/>
      <c r="XAX137" s="277"/>
      <c r="XAY137" s="277"/>
      <c r="XAZ137" s="277"/>
      <c r="XBA137" s="277"/>
      <c r="XBB137" s="277"/>
      <c r="XBC137" s="277"/>
      <c r="XBD137" s="277"/>
      <c r="XBE137" s="277"/>
      <c r="XBF137" s="277"/>
      <c r="XBG137" s="277"/>
      <c r="XBH137" s="277"/>
      <c r="XBI137" s="277"/>
      <c r="XBJ137" s="277"/>
      <c r="XBK137" s="277"/>
      <c r="XBL137" s="277"/>
      <c r="XBM137" s="277"/>
      <c r="XBN137" s="277"/>
      <c r="XBO137" s="277"/>
      <c r="XBP137" s="277"/>
      <c r="XBQ137" s="277"/>
      <c r="XBR137" s="277"/>
      <c r="XBS137" s="277"/>
      <c r="XBT137" s="277"/>
      <c r="XBU137" s="277"/>
      <c r="XBV137" s="277"/>
      <c r="XBW137" s="277"/>
      <c r="XBX137" s="277"/>
      <c r="XBY137" s="277"/>
      <c r="XBZ137" s="277"/>
      <c r="XCA137" s="277"/>
      <c r="XCB137" s="277"/>
      <c r="XCC137" s="277"/>
      <c r="XCD137" s="277"/>
      <c r="XCE137" s="277"/>
      <c r="XCF137" s="277"/>
      <c r="XCG137" s="277"/>
      <c r="XCH137" s="277"/>
      <c r="XCI137" s="277"/>
      <c r="XCJ137" s="277"/>
      <c r="XCK137" s="277"/>
      <c r="XCL137" s="277"/>
      <c r="XCM137" s="277"/>
      <c r="XCN137" s="277"/>
      <c r="XCO137" s="277"/>
      <c r="XCP137" s="277"/>
      <c r="XCQ137" s="277"/>
      <c r="XCR137" s="277"/>
      <c r="XCS137" s="277"/>
      <c r="XCT137" s="277"/>
      <c r="XCU137" s="277"/>
      <c r="XCV137" s="277"/>
      <c r="XCW137" s="277"/>
      <c r="XCX137" s="277"/>
      <c r="XCY137" s="277"/>
      <c r="XCZ137" s="277"/>
      <c r="XDA137" s="277"/>
      <c r="XDB137" s="277"/>
      <c r="XDC137" s="277"/>
      <c r="XDD137" s="277"/>
      <c r="XDE137" s="277"/>
      <c r="XDF137" s="277"/>
      <c r="XDG137" s="277"/>
      <c r="XDH137" s="277"/>
      <c r="XDI137" s="277"/>
      <c r="XDJ137" s="277"/>
      <c r="XDK137" s="277"/>
      <c r="XDL137" s="277"/>
      <c r="XDM137" s="277"/>
      <c r="XDN137" s="277"/>
      <c r="XDO137" s="277"/>
      <c r="XDP137" s="277"/>
      <c r="XDQ137" s="277"/>
      <c r="XDR137" s="277"/>
      <c r="XDS137" s="277"/>
      <c r="XDT137" s="277"/>
      <c r="XDU137" s="277"/>
      <c r="XDV137" s="277"/>
      <c r="XDW137" s="277"/>
      <c r="XDX137" s="277"/>
      <c r="XDY137" s="277"/>
      <c r="XDZ137" s="277"/>
    </row>
    <row r="138" spans="2:16359">
      <c r="C138" s="319" t="s">
        <v>249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H138" s="277"/>
      <c r="AI138" s="277"/>
      <c r="AJ138" s="277"/>
      <c r="AK138" s="277"/>
      <c r="AL138" s="277"/>
      <c r="AM138" s="277"/>
      <c r="AN138" s="277"/>
      <c r="AO138" s="277"/>
      <c r="AP138" s="277"/>
      <c r="AQ138" s="277"/>
      <c r="AR138" s="277"/>
      <c r="AS138" s="277"/>
      <c r="AT138" s="277"/>
      <c r="AU138" s="277"/>
      <c r="AV138" s="277"/>
      <c r="AW138" s="277"/>
      <c r="AX138" s="277"/>
      <c r="AY138" s="277"/>
      <c r="AZ138" s="277"/>
      <c r="BA138" s="277"/>
      <c r="BB138" s="277"/>
      <c r="BC138" s="277"/>
      <c r="BD138" s="277"/>
      <c r="BE138" s="277"/>
      <c r="BF138" s="277"/>
      <c r="BG138" s="277"/>
      <c r="BH138" s="277"/>
      <c r="BI138" s="277"/>
      <c r="BJ138" s="277"/>
      <c r="BK138" s="277"/>
      <c r="BL138" s="277"/>
      <c r="BM138" s="277"/>
      <c r="BN138" s="277"/>
      <c r="BO138" s="277"/>
      <c r="BP138" s="277"/>
      <c r="BQ138" s="277"/>
      <c r="BR138" s="277"/>
      <c r="BS138" s="277"/>
      <c r="BT138" s="277"/>
      <c r="BU138" s="277"/>
      <c r="BV138" s="277"/>
      <c r="BW138" s="277"/>
      <c r="BX138" s="277"/>
      <c r="BY138" s="277"/>
      <c r="BZ138" s="277"/>
      <c r="CA138" s="277"/>
      <c r="CB138" s="277"/>
      <c r="CC138" s="277"/>
      <c r="CD138" s="277"/>
      <c r="CE138" s="277"/>
      <c r="CF138" s="277"/>
      <c r="CG138" s="277"/>
      <c r="CH138" s="277"/>
      <c r="CI138" s="277"/>
      <c r="CJ138" s="277"/>
      <c r="CK138" s="277"/>
      <c r="CL138" s="277"/>
      <c r="CM138" s="277"/>
      <c r="CN138" s="277"/>
      <c r="CO138" s="277"/>
      <c r="CP138" s="277"/>
      <c r="CQ138" s="277"/>
      <c r="CR138" s="277"/>
      <c r="CS138" s="277"/>
      <c r="CT138" s="277"/>
      <c r="CU138" s="277"/>
      <c r="CV138" s="277"/>
      <c r="CW138" s="277"/>
      <c r="CX138" s="277"/>
      <c r="CY138" s="277"/>
      <c r="CZ138" s="277"/>
      <c r="DA138" s="277"/>
      <c r="DB138" s="277"/>
      <c r="DC138" s="277"/>
      <c r="DD138" s="277"/>
      <c r="DE138" s="277"/>
      <c r="DF138" s="277"/>
      <c r="DG138" s="277"/>
      <c r="DH138" s="277"/>
      <c r="DI138" s="277"/>
      <c r="DJ138" s="277"/>
      <c r="DK138" s="277"/>
      <c r="DL138" s="277"/>
      <c r="DM138" s="277"/>
      <c r="DN138" s="277"/>
      <c r="DO138" s="277"/>
      <c r="DP138" s="277"/>
      <c r="DQ138" s="277"/>
      <c r="DR138" s="277"/>
      <c r="DS138" s="277"/>
      <c r="DT138" s="277"/>
      <c r="DU138" s="277"/>
      <c r="DV138" s="277"/>
      <c r="DW138" s="277"/>
      <c r="DX138" s="277"/>
      <c r="DY138" s="277"/>
      <c r="DZ138" s="277"/>
      <c r="EA138" s="277"/>
      <c r="EB138" s="277"/>
      <c r="EC138" s="277"/>
      <c r="ED138" s="277"/>
      <c r="EE138" s="277"/>
      <c r="EF138" s="277"/>
      <c r="EG138" s="277"/>
      <c r="EH138" s="277"/>
      <c r="EI138" s="277"/>
      <c r="EJ138" s="277"/>
      <c r="EK138" s="277"/>
      <c r="EL138" s="277"/>
      <c r="EM138" s="277"/>
      <c r="EN138" s="277"/>
      <c r="EO138" s="277"/>
      <c r="EP138" s="277"/>
      <c r="EQ138" s="277"/>
      <c r="ER138" s="277"/>
      <c r="ES138" s="277"/>
      <c r="ET138" s="277"/>
      <c r="EU138" s="277"/>
      <c r="EV138" s="277"/>
      <c r="EW138" s="277"/>
      <c r="EX138" s="277"/>
      <c r="EY138" s="277"/>
      <c r="EZ138" s="277"/>
      <c r="FA138" s="277"/>
      <c r="FB138" s="277"/>
      <c r="FC138" s="277"/>
      <c r="FD138" s="277"/>
      <c r="FE138" s="277"/>
      <c r="FF138" s="277"/>
      <c r="FG138" s="277"/>
      <c r="FH138" s="277"/>
      <c r="FI138" s="277"/>
      <c r="FJ138" s="277"/>
      <c r="FK138" s="277"/>
      <c r="FL138" s="277"/>
      <c r="FM138" s="277"/>
      <c r="FN138" s="277"/>
      <c r="FO138" s="277"/>
      <c r="FP138" s="277"/>
      <c r="FQ138" s="277"/>
      <c r="FR138" s="277"/>
      <c r="FS138" s="277"/>
      <c r="FT138" s="277"/>
      <c r="FU138" s="277"/>
      <c r="FV138" s="277"/>
      <c r="FW138" s="277"/>
      <c r="FX138" s="277"/>
      <c r="FY138" s="277"/>
      <c r="FZ138" s="277"/>
      <c r="GA138" s="277"/>
      <c r="GB138" s="277"/>
      <c r="GC138" s="277"/>
      <c r="GD138" s="277"/>
      <c r="GE138" s="277"/>
      <c r="GF138" s="277"/>
      <c r="GG138" s="277"/>
      <c r="GH138" s="277"/>
      <c r="GI138" s="277"/>
      <c r="GJ138" s="277"/>
      <c r="GK138" s="277"/>
      <c r="GL138" s="277"/>
      <c r="GM138" s="277"/>
      <c r="GN138" s="277"/>
      <c r="GO138" s="277"/>
      <c r="GP138" s="277"/>
      <c r="GQ138" s="277"/>
      <c r="GR138" s="277"/>
      <c r="GS138" s="277"/>
      <c r="GT138" s="277"/>
      <c r="GU138" s="277"/>
      <c r="GV138" s="277"/>
      <c r="GW138" s="277"/>
      <c r="GX138" s="277"/>
      <c r="GY138" s="277"/>
      <c r="GZ138" s="277"/>
      <c r="HA138" s="277"/>
      <c r="HB138" s="277"/>
      <c r="HC138" s="277"/>
      <c r="HD138" s="277"/>
      <c r="HE138" s="277"/>
      <c r="HF138" s="277"/>
      <c r="HG138" s="277"/>
      <c r="HH138" s="277"/>
      <c r="HI138" s="277"/>
      <c r="HJ138" s="277"/>
      <c r="HK138" s="277"/>
      <c r="HL138" s="277"/>
      <c r="HM138" s="277"/>
      <c r="HN138" s="277"/>
      <c r="HO138" s="277"/>
      <c r="HP138" s="277"/>
      <c r="HQ138" s="277"/>
      <c r="HR138" s="277"/>
      <c r="HS138" s="277"/>
      <c r="HT138" s="277"/>
      <c r="HU138" s="277"/>
      <c r="HV138" s="277"/>
      <c r="HW138" s="277"/>
      <c r="HX138" s="277"/>
      <c r="HY138" s="277"/>
      <c r="HZ138" s="277"/>
      <c r="IA138" s="277"/>
      <c r="IB138" s="277"/>
      <c r="IC138" s="277"/>
      <c r="ID138" s="277"/>
      <c r="IE138" s="277"/>
      <c r="IF138" s="277"/>
      <c r="IG138" s="277"/>
      <c r="IH138" s="277"/>
      <c r="II138" s="277"/>
      <c r="IJ138" s="277"/>
      <c r="IK138" s="277"/>
      <c r="IL138" s="277"/>
      <c r="IM138" s="277"/>
      <c r="IN138" s="277"/>
      <c r="IO138" s="277"/>
      <c r="IP138" s="277"/>
      <c r="IQ138" s="277"/>
      <c r="IR138" s="277"/>
      <c r="IS138" s="277"/>
      <c r="IT138" s="277"/>
      <c r="IU138" s="277"/>
      <c r="IV138" s="277"/>
      <c r="IW138" s="277"/>
      <c r="IX138" s="277"/>
      <c r="IY138" s="277"/>
      <c r="IZ138" s="277"/>
      <c r="JA138" s="277"/>
      <c r="JB138" s="277"/>
      <c r="JC138" s="277"/>
      <c r="JD138" s="277"/>
      <c r="JE138" s="277"/>
      <c r="JF138" s="277"/>
      <c r="JG138" s="277"/>
      <c r="JH138" s="277"/>
      <c r="JI138" s="277"/>
      <c r="JJ138" s="277"/>
      <c r="JK138" s="277"/>
      <c r="JL138" s="277"/>
      <c r="JM138" s="277"/>
      <c r="JN138" s="277"/>
      <c r="JO138" s="277"/>
      <c r="JP138" s="277"/>
      <c r="JQ138" s="277"/>
      <c r="JR138" s="277"/>
      <c r="JS138" s="277"/>
      <c r="JT138" s="277"/>
      <c r="JU138" s="277"/>
      <c r="JV138" s="277"/>
      <c r="JW138" s="277"/>
      <c r="JX138" s="277"/>
      <c r="JY138" s="277"/>
      <c r="JZ138" s="277"/>
      <c r="KA138" s="277"/>
      <c r="KB138" s="277"/>
      <c r="KC138" s="277"/>
      <c r="KD138" s="277"/>
      <c r="KE138" s="277"/>
      <c r="KF138" s="277"/>
      <c r="KG138" s="277"/>
      <c r="KH138" s="277"/>
      <c r="KI138" s="277"/>
      <c r="KJ138" s="277"/>
      <c r="KK138" s="277"/>
      <c r="KL138" s="277"/>
      <c r="KM138" s="277"/>
      <c r="KN138" s="277"/>
      <c r="KO138" s="277"/>
      <c r="KP138" s="277"/>
      <c r="KQ138" s="277"/>
      <c r="KR138" s="277"/>
      <c r="KS138" s="277"/>
      <c r="KT138" s="277"/>
      <c r="KU138" s="277"/>
      <c r="KV138" s="277"/>
      <c r="KW138" s="277"/>
      <c r="KX138" s="277"/>
      <c r="KY138" s="277"/>
      <c r="KZ138" s="277"/>
      <c r="LA138" s="277"/>
      <c r="LB138" s="277"/>
      <c r="LC138" s="277"/>
      <c r="LD138" s="277"/>
      <c r="LE138" s="277"/>
      <c r="LF138" s="277"/>
      <c r="LG138" s="277"/>
      <c r="LH138" s="277"/>
      <c r="LI138" s="277"/>
      <c r="LJ138" s="277"/>
      <c r="LK138" s="277"/>
      <c r="LL138" s="277"/>
      <c r="LM138" s="277"/>
      <c r="LN138" s="277"/>
      <c r="LO138" s="277"/>
      <c r="LP138" s="277"/>
      <c r="LQ138" s="277"/>
      <c r="LR138" s="277"/>
      <c r="LS138" s="277"/>
      <c r="LT138" s="277"/>
      <c r="LU138" s="277"/>
      <c r="LV138" s="277"/>
      <c r="LW138" s="277"/>
      <c r="LX138" s="277"/>
      <c r="LY138" s="277"/>
      <c r="LZ138" s="277"/>
      <c r="MA138" s="277"/>
      <c r="MB138" s="277"/>
      <c r="MC138" s="277"/>
      <c r="MD138" s="277"/>
      <c r="ME138" s="277"/>
      <c r="MF138" s="277"/>
      <c r="MG138" s="277"/>
      <c r="MH138" s="277"/>
      <c r="MI138" s="277"/>
      <c r="MJ138" s="277"/>
      <c r="MK138" s="277"/>
      <c r="ML138" s="277"/>
      <c r="MM138" s="277"/>
      <c r="MN138" s="277"/>
      <c r="MO138" s="277"/>
      <c r="MP138" s="277"/>
      <c r="MQ138" s="277"/>
      <c r="MR138" s="277"/>
      <c r="MS138" s="277"/>
      <c r="MT138" s="277"/>
      <c r="MU138" s="277"/>
      <c r="MV138" s="277"/>
      <c r="MW138" s="277"/>
      <c r="MX138" s="277"/>
      <c r="MY138" s="277"/>
      <c r="MZ138" s="277"/>
      <c r="NA138" s="277"/>
      <c r="NB138" s="277"/>
      <c r="NC138" s="277"/>
      <c r="ND138" s="277"/>
      <c r="NE138" s="277"/>
      <c r="NF138" s="277"/>
      <c r="NG138" s="277"/>
      <c r="NH138" s="277"/>
      <c r="NI138" s="277"/>
      <c r="NJ138" s="277"/>
      <c r="NK138" s="277"/>
      <c r="NL138" s="277"/>
      <c r="NM138" s="277"/>
      <c r="NN138" s="277"/>
      <c r="NO138" s="277"/>
      <c r="NP138" s="277"/>
      <c r="NQ138" s="277"/>
      <c r="NR138" s="277"/>
      <c r="NS138" s="277"/>
      <c r="NT138" s="277"/>
      <c r="NU138" s="277"/>
      <c r="NV138" s="277"/>
      <c r="NW138" s="277"/>
      <c r="NX138" s="277"/>
      <c r="NY138" s="277"/>
      <c r="NZ138" s="277"/>
      <c r="OA138" s="277"/>
      <c r="OB138" s="277"/>
      <c r="OC138" s="277"/>
      <c r="OD138" s="277"/>
      <c r="OE138" s="277"/>
      <c r="OF138" s="277"/>
      <c r="OG138" s="277"/>
      <c r="OH138" s="277"/>
      <c r="OI138" s="277"/>
      <c r="OJ138" s="277"/>
      <c r="OK138" s="277"/>
      <c r="OL138" s="277"/>
      <c r="OM138" s="277"/>
      <c r="ON138" s="277"/>
      <c r="OO138" s="277"/>
      <c r="OP138" s="277"/>
      <c r="OQ138" s="277"/>
      <c r="OR138" s="277"/>
      <c r="OS138" s="277"/>
      <c r="OT138" s="277"/>
      <c r="OU138" s="277"/>
      <c r="OV138" s="277"/>
      <c r="OW138" s="277"/>
      <c r="OX138" s="277"/>
      <c r="OY138" s="277"/>
      <c r="OZ138" s="277"/>
      <c r="PA138" s="277"/>
      <c r="PB138" s="277"/>
      <c r="PC138" s="277"/>
      <c r="PD138" s="277"/>
      <c r="PE138" s="277"/>
      <c r="PF138" s="277"/>
      <c r="PG138" s="277"/>
      <c r="PH138" s="277"/>
      <c r="PI138" s="277"/>
      <c r="PJ138" s="277"/>
      <c r="PK138" s="277"/>
      <c r="PL138" s="277"/>
      <c r="PM138" s="277"/>
      <c r="PN138" s="277"/>
      <c r="PO138" s="277"/>
      <c r="PP138" s="277"/>
      <c r="PQ138" s="277"/>
      <c r="PR138" s="277"/>
      <c r="PS138" s="277"/>
      <c r="PT138" s="277"/>
      <c r="PU138" s="277"/>
      <c r="PV138" s="277"/>
      <c r="PW138" s="277"/>
      <c r="PX138" s="277"/>
      <c r="PY138" s="277"/>
      <c r="PZ138" s="277"/>
      <c r="QA138" s="277"/>
      <c r="QB138" s="277"/>
      <c r="QC138" s="277"/>
      <c r="QD138" s="277"/>
      <c r="QE138" s="277"/>
      <c r="QF138" s="277"/>
      <c r="QG138" s="277"/>
      <c r="QH138" s="277"/>
      <c r="QI138" s="277"/>
      <c r="QJ138" s="277"/>
      <c r="QK138" s="277"/>
      <c r="QL138" s="277"/>
      <c r="QM138" s="277"/>
      <c r="QN138" s="277"/>
      <c r="QO138" s="277"/>
      <c r="QP138" s="277"/>
      <c r="QQ138" s="277"/>
      <c r="QR138" s="277"/>
      <c r="QS138" s="277"/>
      <c r="QT138" s="277"/>
      <c r="QU138" s="277"/>
      <c r="QV138" s="277"/>
      <c r="QW138" s="277"/>
      <c r="QX138" s="277"/>
      <c r="QY138" s="277"/>
      <c r="QZ138" s="277"/>
      <c r="RA138" s="277"/>
      <c r="RB138" s="277"/>
      <c r="RC138" s="277"/>
      <c r="RD138" s="277"/>
      <c r="RE138" s="277"/>
      <c r="RF138" s="277"/>
      <c r="RG138" s="277"/>
      <c r="RH138" s="277"/>
      <c r="RI138" s="277"/>
      <c r="RJ138" s="277"/>
      <c r="RK138" s="277"/>
      <c r="RL138" s="277"/>
      <c r="RM138" s="277"/>
      <c r="RN138" s="277"/>
      <c r="RO138" s="277"/>
      <c r="RP138" s="277"/>
      <c r="RQ138" s="277"/>
      <c r="RR138" s="277"/>
      <c r="RS138" s="277"/>
      <c r="RT138" s="277"/>
      <c r="RU138" s="277"/>
      <c r="RV138" s="277"/>
      <c r="RW138" s="277"/>
      <c r="RX138" s="277"/>
      <c r="RY138" s="277"/>
      <c r="RZ138" s="277"/>
      <c r="SA138" s="277"/>
      <c r="SB138" s="277"/>
      <c r="SC138" s="277"/>
      <c r="SD138" s="277"/>
      <c r="SE138" s="277"/>
      <c r="SF138" s="277"/>
      <c r="SG138" s="277"/>
      <c r="SH138" s="277"/>
      <c r="SI138" s="277"/>
      <c r="SJ138" s="277"/>
      <c r="SK138" s="277"/>
      <c r="SL138" s="277"/>
      <c r="SM138" s="277"/>
      <c r="SN138" s="277"/>
      <c r="SO138" s="277"/>
      <c r="SP138" s="277"/>
      <c r="SQ138" s="277"/>
      <c r="SR138" s="277"/>
      <c r="SS138" s="277"/>
      <c r="ST138" s="277"/>
      <c r="SU138" s="277"/>
      <c r="SV138" s="277"/>
      <c r="SW138" s="277"/>
      <c r="SX138" s="277"/>
      <c r="SY138" s="277"/>
      <c r="SZ138" s="277"/>
      <c r="TA138" s="277"/>
      <c r="TB138" s="277"/>
      <c r="TC138" s="277"/>
      <c r="TD138" s="277"/>
      <c r="TE138" s="277"/>
      <c r="TF138" s="277"/>
      <c r="TG138" s="277"/>
      <c r="TH138" s="277"/>
      <c r="TI138" s="277"/>
      <c r="TJ138" s="277"/>
      <c r="TK138" s="277"/>
      <c r="TL138" s="277"/>
      <c r="TM138" s="277"/>
      <c r="TN138" s="277"/>
      <c r="TO138" s="277"/>
      <c r="TP138" s="277"/>
      <c r="TQ138" s="277"/>
      <c r="TR138" s="277"/>
      <c r="TS138" s="277"/>
      <c r="TT138" s="277"/>
      <c r="TU138" s="277"/>
      <c r="TV138" s="277"/>
      <c r="TW138" s="277"/>
      <c r="TX138" s="277"/>
      <c r="TY138" s="277"/>
      <c r="TZ138" s="277"/>
      <c r="UA138" s="277"/>
      <c r="UB138" s="277"/>
      <c r="UC138" s="277"/>
      <c r="UD138" s="277"/>
      <c r="UE138" s="277"/>
      <c r="UF138" s="277"/>
      <c r="UG138" s="277"/>
      <c r="UH138" s="277"/>
      <c r="UI138" s="277"/>
      <c r="UJ138" s="277"/>
      <c r="UK138" s="277"/>
      <c r="UL138" s="277"/>
      <c r="UM138" s="277"/>
      <c r="UN138" s="277"/>
      <c r="UO138" s="277"/>
      <c r="UP138" s="277"/>
      <c r="UQ138" s="277"/>
      <c r="UR138" s="277"/>
      <c r="US138" s="277"/>
      <c r="UT138" s="277"/>
      <c r="UU138" s="277"/>
      <c r="UV138" s="277"/>
      <c r="UW138" s="277"/>
      <c r="UX138" s="277"/>
      <c r="UY138" s="277"/>
      <c r="UZ138" s="277"/>
      <c r="VA138" s="277"/>
      <c r="VB138" s="277"/>
      <c r="VC138" s="277"/>
      <c r="VD138" s="277"/>
      <c r="VE138" s="277"/>
      <c r="VF138" s="277"/>
      <c r="VG138" s="277"/>
      <c r="VH138" s="277"/>
      <c r="VI138" s="277"/>
      <c r="VJ138" s="277"/>
      <c r="VK138" s="277"/>
      <c r="VL138" s="277"/>
      <c r="VM138" s="277"/>
      <c r="VN138" s="277"/>
      <c r="VO138" s="277"/>
      <c r="VP138" s="277"/>
      <c r="VQ138" s="277"/>
      <c r="VR138" s="277"/>
      <c r="VS138" s="277"/>
      <c r="VT138" s="277"/>
      <c r="VU138" s="277"/>
      <c r="VV138" s="277"/>
      <c r="VW138" s="277"/>
      <c r="VX138" s="277"/>
      <c r="VY138" s="277"/>
      <c r="VZ138" s="277"/>
      <c r="WA138" s="277"/>
      <c r="WB138" s="277"/>
      <c r="WC138" s="277"/>
      <c r="WD138" s="277"/>
      <c r="WE138" s="277"/>
      <c r="WF138" s="277"/>
      <c r="WG138" s="277"/>
      <c r="WH138" s="277"/>
      <c r="WI138" s="277"/>
      <c r="WJ138" s="277"/>
      <c r="WK138" s="277"/>
      <c r="WL138" s="277"/>
      <c r="WM138" s="277"/>
      <c r="WN138" s="277"/>
      <c r="WO138" s="277"/>
      <c r="WP138" s="277"/>
      <c r="WQ138" s="277"/>
      <c r="WR138" s="277"/>
      <c r="WS138" s="277"/>
      <c r="WT138" s="277"/>
      <c r="WU138" s="277"/>
      <c r="WV138" s="277"/>
      <c r="WW138" s="277"/>
      <c r="WX138" s="277"/>
      <c r="WY138" s="277"/>
      <c r="WZ138" s="277"/>
      <c r="XA138" s="277"/>
      <c r="XB138" s="277"/>
      <c r="XC138" s="277"/>
      <c r="XD138" s="277"/>
      <c r="XE138" s="277"/>
      <c r="XF138" s="277"/>
      <c r="XG138" s="277"/>
      <c r="XH138" s="277"/>
      <c r="XI138" s="277"/>
      <c r="XJ138" s="277"/>
      <c r="XK138" s="277"/>
      <c r="XL138" s="277"/>
      <c r="XM138" s="277"/>
      <c r="XN138" s="277"/>
      <c r="XO138" s="277"/>
      <c r="XP138" s="277"/>
      <c r="XQ138" s="277"/>
      <c r="XR138" s="277"/>
      <c r="XS138" s="277"/>
      <c r="XT138" s="277"/>
      <c r="XU138" s="277"/>
      <c r="XV138" s="277"/>
      <c r="XW138" s="277"/>
      <c r="XX138" s="277"/>
      <c r="XY138" s="277"/>
      <c r="XZ138" s="277"/>
      <c r="YA138" s="277"/>
      <c r="YB138" s="277"/>
      <c r="YC138" s="277"/>
      <c r="YD138" s="277"/>
      <c r="YE138" s="277"/>
      <c r="YF138" s="277"/>
      <c r="YG138" s="277"/>
      <c r="YH138" s="277"/>
      <c r="YI138" s="277"/>
      <c r="YJ138" s="277"/>
      <c r="YK138" s="277"/>
      <c r="YL138" s="277"/>
      <c r="YM138" s="277"/>
      <c r="YN138" s="277"/>
      <c r="YO138" s="277"/>
      <c r="YP138" s="277"/>
      <c r="YQ138" s="277"/>
      <c r="YR138" s="277"/>
      <c r="YS138" s="277"/>
      <c r="YT138" s="277"/>
      <c r="YU138" s="277"/>
      <c r="YV138" s="277"/>
      <c r="YW138" s="277"/>
      <c r="YX138" s="277"/>
      <c r="YY138" s="277"/>
      <c r="YZ138" s="277"/>
      <c r="ZA138" s="277"/>
      <c r="ZB138" s="277"/>
      <c r="ZC138" s="277"/>
      <c r="ZD138" s="277"/>
      <c r="ZE138" s="277"/>
      <c r="ZF138" s="277"/>
      <c r="ZG138" s="277"/>
      <c r="ZH138" s="277"/>
      <c r="ZI138" s="277"/>
      <c r="ZJ138" s="277"/>
      <c r="ZK138" s="277"/>
      <c r="ZL138" s="277"/>
      <c r="ZM138" s="277"/>
      <c r="ZN138" s="277"/>
      <c r="ZO138" s="277"/>
      <c r="ZP138" s="277"/>
      <c r="ZQ138" s="277"/>
      <c r="ZR138" s="277"/>
      <c r="ZS138" s="277"/>
      <c r="ZT138" s="277"/>
      <c r="ZU138" s="277"/>
      <c r="ZV138" s="277"/>
      <c r="ZW138" s="277"/>
      <c r="ZX138" s="277"/>
      <c r="ZY138" s="277"/>
      <c r="ZZ138" s="277"/>
      <c r="AAA138" s="277"/>
      <c r="AAB138" s="277"/>
      <c r="AAC138" s="277"/>
      <c r="AAD138" s="277"/>
      <c r="AAE138" s="277"/>
      <c r="AAF138" s="277"/>
      <c r="AAG138" s="277"/>
      <c r="AAH138" s="277"/>
      <c r="AAI138" s="277"/>
      <c r="AAJ138" s="277"/>
      <c r="AAK138" s="277"/>
      <c r="AAL138" s="277"/>
      <c r="AAM138" s="277"/>
      <c r="AAN138" s="277"/>
      <c r="AAO138" s="277"/>
      <c r="AAP138" s="277"/>
      <c r="AAQ138" s="277"/>
      <c r="AAR138" s="277"/>
      <c r="AAS138" s="277"/>
      <c r="AAT138" s="277"/>
      <c r="AAU138" s="277"/>
      <c r="AAV138" s="277"/>
      <c r="AAW138" s="277"/>
      <c r="AAX138" s="277"/>
      <c r="AAY138" s="277"/>
      <c r="AAZ138" s="277"/>
      <c r="ABA138" s="277"/>
      <c r="ABB138" s="277"/>
      <c r="ABC138" s="277"/>
      <c r="ABD138" s="277"/>
      <c r="ABE138" s="277"/>
      <c r="ABF138" s="277"/>
      <c r="ABG138" s="277"/>
      <c r="ABH138" s="277"/>
      <c r="ABI138" s="277"/>
      <c r="ABJ138" s="277"/>
      <c r="ABK138" s="277"/>
      <c r="ABL138" s="277"/>
      <c r="ABM138" s="277"/>
      <c r="ABN138" s="277"/>
      <c r="ABO138" s="277"/>
      <c r="ABP138" s="277"/>
      <c r="ABQ138" s="277"/>
      <c r="ABR138" s="277"/>
      <c r="ABS138" s="277"/>
      <c r="ABT138" s="277"/>
      <c r="ABU138" s="277"/>
      <c r="ABV138" s="277"/>
      <c r="ABW138" s="277"/>
      <c r="ABX138" s="277"/>
      <c r="ABY138" s="277"/>
      <c r="ABZ138" s="277"/>
      <c r="ACA138" s="277"/>
      <c r="ACB138" s="277"/>
      <c r="ACC138" s="277"/>
      <c r="ACD138" s="277"/>
      <c r="ACE138" s="277"/>
      <c r="ACF138" s="277"/>
      <c r="ACG138" s="277"/>
      <c r="ACH138" s="277"/>
      <c r="ACI138" s="277"/>
      <c r="ACJ138" s="277"/>
      <c r="ACK138" s="277"/>
      <c r="ACL138" s="277"/>
      <c r="ACM138" s="277"/>
      <c r="ACN138" s="277"/>
      <c r="ACO138" s="277"/>
      <c r="ACP138" s="277"/>
      <c r="ACQ138" s="277"/>
      <c r="ACR138" s="277"/>
      <c r="ACS138" s="277"/>
      <c r="ACT138" s="277"/>
      <c r="ACU138" s="277"/>
      <c r="ACV138" s="277"/>
      <c r="ACW138" s="277"/>
      <c r="ACX138" s="277"/>
      <c r="ACY138" s="277"/>
      <c r="ACZ138" s="277"/>
      <c r="ADA138" s="277"/>
      <c r="ADB138" s="277"/>
      <c r="ADC138" s="277"/>
      <c r="ADD138" s="277"/>
      <c r="ADE138" s="277"/>
      <c r="ADF138" s="277"/>
      <c r="ADG138" s="277"/>
      <c r="ADH138" s="277"/>
      <c r="ADI138" s="277"/>
      <c r="ADJ138" s="277"/>
      <c r="ADK138" s="277"/>
      <c r="ADL138" s="277"/>
      <c r="ADM138" s="277"/>
      <c r="ADN138" s="277"/>
      <c r="ADO138" s="277"/>
      <c r="ADP138" s="277"/>
      <c r="ADQ138" s="277"/>
      <c r="ADR138" s="277"/>
      <c r="ADS138" s="277"/>
      <c r="ADT138" s="277"/>
      <c r="ADU138" s="277"/>
      <c r="ADV138" s="277"/>
      <c r="ADW138" s="277"/>
      <c r="ADX138" s="277"/>
      <c r="ADY138" s="277"/>
      <c r="ADZ138" s="277"/>
      <c r="AEA138" s="277"/>
      <c r="AEB138" s="277"/>
      <c r="AEC138" s="277"/>
      <c r="AED138" s="277"/>
      <c r="AEE138" s="277"/>
      <c r="AEF138" s="277"/>
      <c r="AEG138" s="277"/>
      <c r="AEH138" s="277"/>
      <c r="AEI138" s="277"/>
      <c r="AEJ138" s="277"/>
      <c r="AEK138" s="277"/>
      <c r="AEL138" s="277"/>
      <c r="AEM138" s="277"/>
      <c r="AEN138" s="277"/>
      <c r="AEO138" s="277"/>
      <c r="AEP138" s="277"/>
      <c r="AEQ138" s="277"/>
      <c r="AER138" s="277"/>
      <c r="AES138" s="277"/>
      <c r="AET138" s="277"/>
      <c r="AEU138" s="277"/>
      <c r="AEV138" s="277"/>
      <c r="AEW138" s="277"/>
      <c r="AEX138" s="277"/>
      <c r="AEY138" s="277"/>
      <c r="AEZ138" s="277"/>
      <c r="AFA138" s="277"/>
      <c r="AFB138" s="277"/>
      <c r="AFC138" s="277"/>
      <c r="AFD138" s="277"/>
      <c r="AFE138" s="277"/>
      <c r="AFF138" s="277"/>
      <c r="AFG138" s="277"/>
      <c r="AFH138" s="277"/>
      <c r="AFI138" s="277"/>
      <c r="AFJ138" s="277"/>
      <c r="AFK138" s="277"/>
      <c r="AFL138" s="277"/>
      <c r="AFM138" s="277"/>
      <c r="AFN138" s="277"/>
      <c r="AFO138" s="277"/>
      <c r="AFP138" s="277"/>
      <c r="AFQ138" s="277"/>
      <c r="AFR138" s="277"/>
      <c r="AFS138" s="277"/>
      <c r="AFT138" s="277"/>
      <c r="AFU138" s="277"/>
      <c r="AFV138" s="277"/>
      <c r="AFW138" s="277"/>
      <c r="AFX138" s="277"/>
      <c r="AFY138" s="277"/>
      <c r="AFZ138" s="277"/>
      <c r="AGA138" s="277"/>
      <c r="AGB138" s="277"/>
      <c r="AGC138" s="277"/>
      <c r="AGD138" s="277"/>
      <c r="AGE138" s="277"/>
      <c r="AGF138" s="277"/>
      <c r="AGG138" s="277"/>
      <c r="AGH138" s="277"/>
      <c r="AGI138" s="277"/>
      <c r="AGJ138" s="277"/>
      <c r="AGK138" s="277"/>
      <c r="AGL138" s="277"/>
      <c r="AGM138" s="277"/>
      <c r="AGN138" s="277"/>
      <c r="AGO138" s="277"/>
      <c r="AGP138" s="277"/>
      <c r="AGQ138" s="277"/>
      <c r="AGR138" s="277"/>
      <c r="AGS138" s="277"/>
      <c r="AGT138" s="277"/>
      <c r="AGU138" s="277"/>
      <c r="AGV138" s="277"/>
      <c r="AGW138" s="277"/>
      <c r="AGX138" s="277"/>
      <c r="AGY138" s="277"/>
      <c r="AGZ138" s="277"/>
      <c r="AHA138" s="277"/>
      <c r="AHB138" s="277"/>
      <c r="AHC138" s="277"/>
      <c r="AHD138" s="277"/>
      <c r="AHE138" s="277"/>
      <c r="AHF138" s="277"/>
      <c r="AHG138" s="277"/>
      <c r="AHH138" s="277"/>
      <c r="AHI138" s="277"/>
      <c r="AHJ138" s="277"/>
      <c r="AHK138" s="277"/>
      <c r="AHL138" s="277"/>
      <c r="AHM138" s="277"/>
      <c r="AHN138" s="277"/>
      <c r="AHO138" s="277"/>
      <c r="AHP138" s="277"/>
      <c r="AHQ138" s="277"/>
      <c r="AHR138" s="277"/>
      <c r="AHS138" s="277"/>
      <c r="AHT138" s="277"/>
      <c r="AHU138" s="277"/>
      <c r="AHV138" s="277"/>
      <c r="AHW138" s="277"/>
      <c r="AHX138" s="277"/>
      <c r="AHY138" s="277"/>
      <c r="AHZ138" s="277"/>
      <c r="AIA138" s="277"/>
      <c r="AIB138" s="277"/>
      <c r="AIC138" s="277"/>
      <c r="AID138" s="277"/>
      <c r="AIE138" s="277"/>
      <c r="AIF138" s="277"/>
      <c r="AIG138" s="277"/>
      <c r="AIH138" s="277"/>
      <c r="AII138" s="277"/>
      <c r="AIJ138" s="277"/>
      <c r="AIK138" s="277"/>
      <c r="AIL138" s="277"/>
      <c r="AIM138" s="277"/>
      <c r="AIN138" s="277"/>
      <c r="AIO138" s="277"/>
      <c r="AIP138" s="277"/>
      <c r="AIQ138" s="277"/>
      <c r="AIR138" s="277"/>
      <c r="AIS138" s="277"/>
      <c r="AIT138" s="277"/>
      <c r="AIU138" s="277"/>
      <c r="AIV138" s="277"/>
      <c r="AIW138" s="277"/>
      <c r="AIX138" s="277"/>
      <c r="AIY138" s="277"/>
      <c r="AIZ138" s="277"/>
      <c r="AJA138" s="277"/>
      <c r="AJB138" s="277"/>
      <c r="AJC138" s="277"/>
      <c r="AJD138" s="277"/>
      <c r="AJE138" s="277"/>
      <c r="AJF138" s="277"/>
      <c r="AJG138" s="277"/>
      <c r="AJH138" s="277"/>
      <c r="AJI138" s="277"/>
      <c r="AJJ138" s="277"/>
      <c r="AJK138" s="277"/>
      <c r="AJL138" s="277"/>
      <c r="AJM138" s="277"/>
      <c r="AJN138" s="277"/>
      <c r="AJO138" s="277"/>
      <c r="AJP138" s="277"/>
      <c r="AJQ138" s="277"/>
      <c r="AJR138" s="277"/>
      <c r="AJS138" s="277"/>
      <c r="AJT138" s="277"/>
      <c r="AJU138" s="277"/>
      <c r="AJV138" s="277"/>
      <c r="AJW138" s="277"/>
      <c r="AJX138" s="277"/>
      <c r="AJY138" s="277"/>
      <c r="AJZ138" s="277"/>
      <c r="AKA138" s="277"/>
      <c r="AKB138" s="277"/>
      <c r="AKC138" s="277"/>
      <c r="AKD138" s="277"/>
      <c r="AKE138" s="277"/>
      <c r="AKF138" s="277"/>
      <c r="AKG138" s="277"/>
      <c r="AKH138" s="277"/>
      <c r="AKI138" s="277"/>
      <c r="AKJ138" s="277"/>
      <c r="AKK138" s="277"/>
      <c r="AKL138" s="277"/>
      <c r="AKM138" s="277"/>
      <c r="AKN138" s="277"/>
      <c r="AKO138" s="277"/>
      <c r="AKP138" s="277"/>
      <c r="AKQ138" s="277"/>
      <c r="AKR138" s="277"/>
      <c r="AKS138" s="277"/>
      <c r="AKT138" s="277"/>
      <c r="AKU138" s="277"/>
      <c r="AKV138" s="277"/>
      <c r="AKW138" s="277"/>
      <c r="AKX138" s="277"/>
      <c r="AKY138" s="277"/>
      <c r="AKZ138" s="277"/>
      <c r="ALA138" s="277"/>
      <c r="ALB138" s="277"/>
      <c r="ALC138" s="277"/>
      <c r="ALD138" s="277"/>
      <c r="ALE138" s="277"/>
      <c r="ALF138" s="277"/>
      <c r="ALG138" s="277"/>
      <c r="ALH138" s="277"/>
      <c r="ALI138" s="277"/>
      <c r="ALJ138" s="277"/>
      <c r="ALK138" s="277"/>
      <c r="ALL138" s="277"/>
      <c r="ALM138" s="277"/>
      <c r="ALN138" s="277"/>
      <c r="ALO138" s="277"/>
      <c r="ALP138" s="277"/>
      <c r="ALQ138" s="277"/>
      <c r="ALR138" s="277"/>
      <c r="ALS138" s="277"/>
      <c r="ALT138" s="277"/>
      <c r="ALU138" s="277"/>
      <c r="ALV138" s="277"/>
      <c r="ALW138" s="277"/>
      <c r="ALX138" s="277"/>
      <c r="ALY138" s="277"/>
      <c r="ALZ138" s="277"/>
      <c r="AMA138" s="277"/>
      <c r="AMB138" s="277"/>
      <c r="AMC138" s="277"/>
      <c r="AMD138" s="277"/>
      <c r="AME138" s="277"/>
      <c r="AMF138" s="277"/>
      <c r="AMG138" s="277"/>
      <c r="AMH138" s="277"/>
      <c r="AMI138" s="277"/>
      <c r="AMJ138" s="277"/>
      <c r="AMK138" s="277"/>
      <c r="AML138" s="277"/>
      <c r="AMM138" s="277"/>
      <c r="AMN138" s="277"/>
      <c r="AMO138" s="277"/>
      <c r="AMP138" s="277"/>
      <c r="AMQ138" s="277"/>
      <c r="AMR138" s="277"/>
      <c r="AMS138" s="277"/>
      <c r="AMT138" s="277"/>
      <c r="AMU138" s="277"/>
      <c r="AMV138" s="277"/>
      <c r="AMW138" s="277"/>
      <c r="AMX138" s="277"/>
      <c r="AMY138" s="277"/>
      <c r="AMZ138" s="277"/>
      <c r="ANA138" s="277"/>
      <c r="ANB138" s="277"/>
      <c r="ANC138" s="277"/>
      <c r="AND138" s="277"/>
      <c r="ANE138" s="277"/>
      <c r="ANF138" s="277"/>
      <c r="ANG138" s="277"/>
      <c r="ANH138" s="277"/>
      <c r="ANI138" s="277"/>
      <c r="ANJ138" s="277"/>
      <c r="ANK138" s="277"/>
      <c r="ANL138" s="277"/>
      <c r="ANM138" s="277"/>
      <c r="ANN138" s="277"/>
      <c r="ANO138" s="277"/>
      <c r="ANP138" s="277"/>
      <c r="ANQ138" s="277"/>
      <c r="ANR138" s="277"/>
      <c r="ANS138" s="277"/>
      <c r="ANT138" s="277"/>
      <c r="ANU138" s="277"/>
      <c r="ANV138" s="277"/>
      <c r="ANW138" s="277"/>
      <c r="ANX138" s="277"/>
      <c r="ANY138" s="277"/>
      <c r="ANZ138" s="277"/>
      <c r="AOA138" s="277"/>
      <c r="AOB138" s="277"/>
      <c r="AOC138" s="277"/>
      <c r="AOD138" s="277"/>
      <c r="AOE138" s="277"/>
      <c r="AOF138" s="277"/>
      <c r="AOG138" s="277"/>
      <c r="AOH138" s="277"/>
      <c r="AOI138" s="277"/>
      <c r="AOJ138" s="277"/>
      <c r="AOK138" s="277"/>
      <c r="AOL138" s="277"/>
      <c r="AOM138" s="277"/>
      <c r="AON138" s="277"/>
      <c r="AOO138" s="277"/>
      <c r="AOP138" s="277"/>
      <c r="AOQ138" s="277"/>
      <c r="AOR138" s="277"/>
      <c r="AOS138" s="277"/>
      <c r="AOT138" s="277"/>
      <c r="AOU138" s="277"/>
      <c r="AOV138" s="277"/>
      <c r="AOW138" s="277"/>
      <c r="AOX138" s="277"/>
      <c r="AOY138" s="277"/>
      <c r="AOZ138" s="277"/>
      <c r="APA138" s="277"/>
      <c r="APB138" s="277"/>
      <c r="APC138" s="277"/>
      <c r="APD138" s="277"/>
      <c r="APE138" s="277"/>
      <c r="APF138" s="277"/>
      <c r="APG138" s="277"/>
      <c r="APH138" s="277"/>
      <c r="API138" s="277"/>
      <c r="APJ138" s="277"/>
      <c r="APK138" s="277"/>
      <c r="APL138" s="277"/>
      <c r="APM138" s="277"/>
      <c r="APN138" s="277"/>
      <c r="APO138" s="277"/>
      <c r="APP138" s="277"/>
      <c r="APQ138" s="277"/>
      <c r="APR138" s="277"/>
      <c r="APS138" s="277"/>
      <c r="APT138" s="277"/>
      <c r="APU138" s="277"/>
      <c r="APV138" s="277"/>
      <c r="APW138" s="277"/>
      <c r="APX138" s="277"/>
      <c r="APY138" s="277"/>
      <c r="APZ138" s="277"/>
      <c r="AQA138" s="277"/>
      <c r="AQB138" s="277"/>
      <c r="AQC138" s="277"/>
      <c r="AQD138" s="277"/>
      <c r="AQE138" s="277"/>
      <c r="AQF138" s="277"/>
      <c r="AQG138" s="277"/>
      <c r="AQH138" s="277"/>
      <c r="AQI138" s="277"/>
      <c r="AQJ138" s="277"/>
      <c r="AQK138" s="277"/>
      <c r="AQL138" s="277"/>
      <c r="AQM138" s="277"/>
      <c r="AQN138" s="277"/>
      <c r="AQO138" s="277"/>
      <c r="AQP138" s="277"/>
      <c r="AQQ138" s="277"/>
      <c r="AQR138" s="277"/>
      <c r="AQS138" s="277"/>
      <c r="AQT138" s="277"/>
      <c r="AQU138" s="277"/>
      <c r="AQV138" s="277"/>
      <c r="AQW138" s="277"/>
      <c r="AQX138" s="277"/>
      <c r="AQY138" s="277"/>
      <c r="AQZ138" s="277"/>
      <c r="ARA138" s="277"/>
      <c r="ARB138" s="277"/>
      <c r="ARC138" s="277"/>
      <c r="ARD138" s="277"/>
      <c r="ARE138" s="277"/>
      <c r="ARF138" s="277"/>
      <c r="ARG138" s="277"/>
      <c r="ARH138" s="277"/>
      <c r="ARI138" s="277"/>
      <c r="ARJ138" s="277"/>
      <c r="ARK138" s="277"/>
      <c r="ARL138" s="277"/>
      <c r="ARM138" s="277"/>
      <c r="ARN138" s="277"/>
      <c r="ARO138" s="277"/>
      <c r="ARP138" s="277"/>
      <c r="ARQ138" s="277"/>
      <c r="ARR138" s="277"/>
      <c r="ARS138" s="277"/>
      <c r="ART138" s="277"/>
      <c r="ARU138" s="277"/>
      <c r="ARV138" s="277"/>
      <c r="ARW138" s="277"/>
      <c r="ARX138" s="277"/>
      <c r="ARY138" s="277"/>
      <c r="ARZ138" s="277"/>
      <c r="ASA138" s="277"/>
      <c r="ASB138" s="277"/>
      <c r="ASC138" s="277"/>
      <c r="ASD138" s="277"/>
      <c r="ASE138" s="277"/>
      <c r="ASF138" s="277"/>
      <c r="ASG138" s="277"/>
      <c r="ASH138" s="277"/>
      <c r="ASI138" s="277"/>
      <c r="ASJ138" s="277"/>
      <c r="ASK138" s="277"/>
      <c r="ASL138" s="277"/>
      <c r="ASM138" s="277"/>
      <c r="ASN138" s="277"/>
      <c r="ASO138" s="277"/>
      <c r="ASP138" s="277"/>
      <c r="ASQ138" s="277"/>
      <c r="ASR138" s="277"/>
      <c r="ASS138" s="277"/>
      <c r="AST138" s="277"/>
      <c r="ASU138" s="277"/>
      <c r="ASV138" s="277"/>
      <c r="ASW138" s="277"/>
      <c r="ASX138" s="277"/>
      <c r="ASY138" s="277"/>
      <c r="ASZ138" s="277"/>
      <c r="ATA138" s="277"/>
      <c r="ATB138" s="277"/>
      <c r="ATC138" s="277"/>
      <c r="ATD138" s="277"/>
      <c r="ATE138" s="277"/>
      <c r="ATF138" s="277"/>
      <c r="ATG138" s="277"/>
      <c r="ATH138" s="277"/>
      <c r="ATI138" s="277"/>
      <c r="ATJ138" s="277"/>
      <c r="ATK138" s="277"/>
      <c r="ATL138" s="277"/>
      <c r="ATM138" s="277"/>
      <c r="ATN138" s="277"/>
      <c r="ATO138" s="277"/>
      <c r="ATP138" s="277"/>
      <c r="ATQ138" s="277"/>
      <c r="ATR138" s="277"/>
      <c r="ATS138" s="277"/>
      <c r="ATT138" s="277"/>
      <c r="ATU138" s="277"/>
      <c r="ATV138" s="277"/>
      <c r="ATW138" s="277"/>
      <c r="ATX138" s="277"/>
      <c r="ATY138" s="277"/>
      <c r="ATZ138" s="277"/>
      <c r="AUA138" s="277"/>
      <c r="AUB138" s="277"/>
      <c r="AUC138" s="277"/>
      <c r="AUD138" s="277"/>
      <c r="AUE138" s="277"/>
      <c r="AUF138" s="277"/>
      <c r="AUG138" s="277"/>
      <c r="AUH138" s="277"/>
      <c r="AUI138" s="277"/>
      <c r="AUJ138" s="277"/>
      <c r="AUK138" s="277"/>
      <c r="AUL138" s="277"/>
      <c r="AUM138" s="277"/>
      <c r="AUN138" s="277"/>
      <c r="AUO138" s="277"/>
      <c r="AUP138" s="277"/>
      <c r="AUQ138" s="277"/>
      <c r="AUR138" s="277"/>
      <c r="AUS138" s="277"/>
      <c r="AUT138" s="277"/>
      <c r="AUU138" s="277"/>
      <c r="AUV138" s="277"/>
      <c r="AUW138" s="277"/>
      <c r="AUX138" s="277"/>
      <c r="AUY138" s="277"/>
      <c r="AUZ138" s="277"/>
      <c r="AVA138" s="277"/>
      <c r="AVB138" s="277"/>
      <c r="AVC138" s="277"/>
      <c r="AVD138" s="277"/>
      <c r="AVE138" s="277"/>
      <c r="AVF138" s="277"/>
      <c r="AVG138" s="277"/>
      <c r="AVH138" s="277"/>
      <c r="AVI138" s="277"/>
      <c r="AVJ138" s="277"/>
      <c r="AVK138" s="277"/>
      <c r="AVL138" s="277"/>
      <c r="AVM138" s="277"/>
      <c r="AVN138" s="277"/>
      <c r="AVO138" s="277"/>
      <c r="AVP138" s="277"/>
      <c r="AVQ138" s="277"/>
      <c r="AVR138" s="277"/>
      <c r="AVS138" s="277"/>
      <c r="AVT138" s="277"/>
      <c r="AVU138" s="277"/>
      <c r="AVV138" s="277"/>
      <c r="AVW138" s="277"/>
      <c r="AVX138" s="277"/>
      <c r="AVY138" s="277"/>
      <c r="AVZ138" s="277"/>
      <c r="AWA138" s="277"/>
      <c r="AWB138" s="277"/>
      <c r="AWC138" s="277"/>
      <c r="AWD138" s="277"/>
      <c r="AWE138" s="277"/>
      <c r="AWF138" s="277"/>
      <c r="AWG138" s="277"/>
      <c r="AWH138" s="277"/>
      <c r="AWI138" s="277"/>
      <c r="AWJ138" s="277"/>
      <c r="AWK138" s="277"/>
      <c r="AWL138" s="277"/>
      <c r="AWM138" s="277"/>
      <c r="AWN138" s="277"/>
      <c r="AWO138" s="277"/>
      <c r="AWP138" s="277"/>
      <c r="AWQ138" s="277"/>
      <c r="AWR138" s="277"/>
      <c r="AWS138" s="277"/>
      <c r="AWT138" s="277"/>
      <c r="AWU138" s="277"/>
      <c r="AWV138" s="277"/>
      <c r="AWW138" s="277"/>
      <c r="AWX138" s="277"/>
      <c r="AWY138" s="277"/>
      <c r="AWZ138" s="277"/>
      <c r="AXA138" s="277"/>
      <c r="AXB138" s="277"/>
      <c r="AXC138" s="277"/>
      <c r="AXD138" s="277"/>
      <c r="AXE138" s="277"/>
      <c r="AXF138" s="277"/>
      <c r="AXG138" s="277"/>
      <c r="AXH138" s="277"/>
      <c r="AXI138" s="277"/>
      <c r="AXJ138" s="277"/>
      <c r="AXK138" s="277"/>
      <c r="AXL138" s="277"/>
      <c r="AXM138" s="277"/>
      <c r="AXN138" s="277"/>
      <c r="AXO138" s="277"/>
      <c r="AXP138" s="277"/>
      <c r="AXQ138" s="277"/>
      <c r="AXR138" s="277"/>
      <c r="AXS138" s="277"/>
      <c r="AXT138" s="277"/>
      <c r="AXU138" s="277"/>
      <c r="AXV138" s="277"/>
      <c r="AXW138" s="277"/>
      <c r="AXX138" s="277"/>
      <c r="AXY138" s="277"/>
      <c r="AXZ138" s="277"/>
      <c r="AYA138" s="277"/>
      <c r="AYB138" s="277"/>
      <c r="AYC138" s="277"/>
      <c r="AYD138" s="277"/>
      <c r="AYE138" s="277"/>
      <c r="AYF138" s="277"/>
      <c r="AYG138" s="277"/>
      <c r="AYH138" s="277"/>
      <c r="AYI138" s="277"/>
      <c r="AYJ138" s="277"/>
      <c r="AYK138" s="277"/>
      <c r="AYL138" s="277"/>
      <c r="AYM138" s="277"/>
      <c r="AYN138" s="277"/>
      <c r="AYO138" s="277"/>
      <c r="AYP138" s="277"/>
      <c r="AYQ138" s="277"/>
      <c r="AYR138" s="277"/>
      <c r="AYS138" s="277"/>
      <c r="AYT138" s="277"/>
      <c r="AYU138" s="277"/>
      <c r="AYV138" s="277"/>
      <c r="AYW138" s="277"/>
      <c r="AYX138" s="277"/>
      <c r="AYY138" s="277"/>
      <c r="AYZ138" s="277"/>
      <c r="AZA138" s="277"/>
      <c r="AZB138" s="277"/>
      <c r="AZC138" s="277"/>
      <c r="AZD138" s="277"/>
      <c r="AZE138" s="277"/>
      <c r="AZF138" s="277"/>
      <c r="AZG138" s="277"/>
      <c r="AZH138" s="277"/>
      <c r="AZI138" s="277"/>
      <c r="AZJ138" s="277"/>
      <c r="AZK138" s="277"/>
      <c r="AZL138" s="277"/>
      <c r="AZM138" s="277"/>
      <c r="AZN138" s="277"/>
      <c r="AZO138" s="277"/>
      <c r="AZP138" s="277"/>
      <c r="AZQ138" s="277"/>
      <c r="AZR138" s="277"/>
      <c r="AZS138" s="277"/>
      <c r="AZT138" s="277"/>
      <c r="AZU138" s="277"/>
      <c r="AZV138" s="277"/>
      <c r="AZW138" s="277"/>
      <c r="AZX138" s="277"/>
      <c r="AZY138" s="277"/>
      <c r="AZZ138" s="277"/>
      <c r="BAA138" s="277"/>
      <c r="BAB138" s="277"/>
      <c r="BAC138" s="277"/>
      <c r="BAD138" s="277"/>
      <c r="BAE138" s="277"/>
      <c r="BAF138" s="277"/>
      <c r="BAG138" s="277"/>
      <c r="BAH138" s="277"/>
      <c r="BAI138" s="277"/>
      <c r="BAJ138" s="277"/>
      <c r="BAK138" s="277"/>
      <c r="BAL138" s="277"/>
      <c r="BAM138" s="277"/>
      <c r="BAN138" s="277"/>
      <c r="BAO138" s="277"/>
      <c r="BAP138" s="277"/>
      <c r="BAQ138" s="277"/>
      <c r="BAR138" s="277"/>
      <c r="BAS138" s="277"/>
      <c r="BAT138" s="277"/>
      <c r="BAU138" s="277"/>
      <c r="BAV138" s="277"/>
      <c r="BAW138" s="277"/>
      <c r="BAX138" s="277"/>
      <c r="BAY138" s="277"/>
      <c r="BAZ138" s="277"/>
      <c r="BBA138" s="277"/>
      <c r="BBB138" s="277"/>
      <c r="BBC138" s="277"/>
      <c r="BBD138" s="277"/>
      <c r="BBE138" s="277"/>
      <c r="BBF138" s="277"/>
      <c r="BBG138" s="277"/>
      <c r="BBH138" s="277"/>
      <c r="BBI138" s="277"/>
      <c r="BBJ138" s="277"/>
      <c r="BBK138" s="277"/>
      <c r="BBL138" s="277"/>
      <c r="BBM138" s="277"/>
      <c r="BBN138" s="277"/>
      <c r="BBO138" s="277"/>
      <c r="BBP138" s="277"/>
      <c r="BBQ138" s="277"/>
      <c r="BBR138" s="277"/>
      <c r="BBS138" s="277"/>
      <c r="BBT138" s="277"/>
      <c r="BBU138" s="277"/>
      <c r="BBV138" s="277"/>
      <c r="BBW138" s="277"/>
      <c r="BBX138" s="277"/>
      <c r="BBY138" s="277"/>
      <c r="BBZ138" s="277"/>
      <c r="BCA138" s="277"/>
      <c r="BCB138" s="277"/>
      <c r="BCC138" s="277"/>
      <c r="BCD138" s="277"/>
      <c r="BCE138" s="277"/>
      <c r="BCF138" s="277"/>
      <c r="BCG138" s="277"/>
      <c r="BCH138" s="277"/>
      <c r="BCI138" s="277"/>
      <c r="BCJ138" s="277"/>
      <c r="BCK138" s="277"/>
      <c r="BCL138" s="277"/>
      <c r="BCM138" s="277"/>
      <c r="BCN138" s="277"/>
      <c r="BCO138" s="277"/>
      <c r="BCP138" s="277"/>
      <c r="BCQ138" s="277"/>
      <c r="BCR138" s="277"/>
      <c r="BCS138" s="277"/>
      <c r="BCT138" s="277"/>
      <c r="BCU138" s="277"/>
      <c r="BCV138" s="277"/>
      <c r="BCW138" s="277"/>
      <c r="BCX138" s="277"/>
      <c r="BCY138" s="277"/>
      <c r="BCZ138" s="277"/>
      <c r="BDA138" s="277"/>
      <c r="BDB138" s="277"/>
      <c r="BDC138" s="277"/>
      <c r="BDD138" s="277"/>
      <c r="BDE138" s="277"/>
      <c r="BDF138" s="277"/>
      <c r="BDG138" s="277"/>
      <c r="BDH138" s="277"/>
      <c r="BDI138" s="277"/>
      <c r="BDJ138" s="277"/>
      <c r="BDK138" s="277"/>
      <c r="BDL138" s="277"/>
      <c r="BDM138" s="277"/>
      <c r="BDN138" s="277"/>
      <c r="BDO138" s="277"/>
      <c r="BDP138" s="277"/>
      <c r="BDQ138" s="277"/>
      <c r="BDR138" s="277"/>
      <c r="BDS138" s="277"/>
      <c r="BDT138" s="277"/>
      <c r="BDU138" s="277"/>
      <c r="BDV138" s="277"/>
      <c r="BDW138" s="277"/>
      <c r="BDX138" s="277"/>
      <c r="BDY138" s="277"/>
      <c r="BDZ138" s="277"/>
      <c r="BEA138" s="277"/>
      <c r="BEB138" s="277"/>
      <c r="BEC138" s="277"/>
      <c r="BED138" s="277"/>
      <c r="BEE138" s="277"/>
      <c r="BEF138" s="277"/>
      <c r="BEG138" s="277"/>
      <c r="BEH138" s="277"/>
      <c r="BEI138" s="277"/>
      <c r="BEJ138" s="277"/>
      <c r="BEK138" s="277"/>
      <c r="BEL138" s="277"/>
      <c r="BEM138" s="277"/>
      <c r="BEN138" s="277"/>
      <c r="BEO138" s="277"/>
      <c r="BEP138" s="277"/>
      <c r="BEQ138" s="277"/>
      <c r="BER138" s="277"/>
      <c r="BES138" s="277"/>
      <c r="BET138" s="277"/>
      <c r="BEU138" s="277"/>
      <c r="BEV138" s="277"/>
      <c r="BEW138" s="277"/>
      <c r="BEX138" s="277"/>
      <c r="BEY138" s="277"/>
      <c r="BEZ138" s="277"/>
      <c r="BFA138" s="277"/>
      <c r="BFB138" s="277"/>
      <c r="BFC138" s="277"/>
      <c r="BFD138" s="277"/>
      <c r="BFE138" s="277"/>
      <c r="BFF138" s="277"/>
      <c r="BFG138" s="277"/>
      <c r="BFH138" s="277"/>
      <c r="BFI138" s="277"/>
      <c r="BFJ138" s="277"/>
      <c r="BFK138" s="277"/>
      <c r="BFL138" s="277"/>
      <c r="BFM138" s="277"/>
      <c r="BFN138" s="277"/>
      <c r="BFO138" s="277"/>
      <c r="BFP138" s="277"/>
      <c r="BFQ138" s="277"/>
      <c r="BFR138" s="277"/>
      <c r="BFS138" s="277"/>
      <c r="BFT138" s="277"/>
      <c r="BFU138" s="277"/>
      <c r="BFV138" s="277"/>
      <c r="BFW138" s="277"/>
      <c r="BFX138" s="277"/>
      <c r="BFY138" s="277"/>
      <c r="BFZ138" s="277"/>
      <c r="BGA138" s="277"/>
      <c r="BGB138" s="277"/>
      <c r="BGC138" s="277"/>
      <c r="BGD138" s="277"/>
      <c r="BGE138" s="277"/>
      <c r="BGF138" s="277"/>
      <c r="BGG138" s="277"/>
      <c r="BGH138" s="277"/>
      <c r="BGI138" s="277"/>
      <c r="BGJ138" s="277"/>
      <c r="BGK138" s="277"/>
      <c r="BGL138" s="277"/>
      <c r="BGM138" s="277"/>
      <c r="BGN138" s="277"/>
      <c r="BGO138" s="277"/>
      <c r="BGP138" s="277"/>
      <c r="BGQ138" s="277"/>
      <c r="BGR138" s="277"/>
      <c r="BGS138" s="277"/>
      <c r="BGT138" s="277"/>
      <c r="BGU138" s="277"/>
      <c r="BGV138" s="277"/>
      <c r="BGW138" s="277"/>
      <c r="BGX138" s="277"/>
      <c r="BGY138" s="277"/>
      <c r="BGZ138" s="277"/>
      <c r="BHA138" s="277"/>
      <c r="BHB138" s="277"/>
      <c r="BHC138" s="277"/>
      <c r="BHD138" s="277"/>
      <c r="BHE138" s="277"/>
      <c r="BHF138" s="277"/>
      <c r="BHG138" s="277"/>
      <c r="BHH138" s="277"/>
      <c r="BHI138" s="277"/>
      <c r="BHJ138" s="277"/>
      <c r="BHK138" s="277"/>
      <c r="BHL138" s="277"/>
      <c r="BHM138" s="277"/>
      <c r="BHN138" s="277"/>
      <c r="BHO138" s="277"/>
      <c r="BHP138" s="277"/>
      <c r="BHQ138" s="277"/>
      <c r="BHR138" s="277"/>
      <c r="BHS138" s="277"/>
      <c r="BHT138" s="277"/>
      <c r="BHU138" s="277"/>
      <c r="BHV138" s="277"/>
      <c r="BHW138" s="277"/>
      <c r="BHX138" s="277"/>
      <c r="BHY138" s="277"/>
      <c r="BHZ138" s="277"/>
      <c r="BIA138" s="277"/>
      <c r="BIB138" s="277"/>
      <c r="BIC138" s="277"/>
      <c r="BID138" s="277"/>
      <c r="BIE138" s="277"/>
      <c r="BIF138" s="277"/>
      <c r="BIG138" s="277"/>
      <c r="BIH138" s="277"/>
      <c r="BII138" s="277"/>
      <c r="BIJ138" s="277"/>
      <c r="BIK138" s="277"/>
      <c r="BIL138" s="277"/>
      <c r="BIM138" s="277"/>
      <c r="BIN138" s="277"/>
      <c r="BIO138" s="277"/>
      <c r="BIP138" s="277"/>
      <c r="BIQ138" s="277"/>
      <c r="BIR138" s="277"/>
      <c r="BIS138" s="277"/>
      <c r="BIT138" s="277"/>
      <c r="BIU138" s="277"/>
      <c r="BIV138" s="277"/>
      <c r="BIW138" s="277"/>
      <c r="BIX138" s="277"/>
      <c r="BIY138" s="277"/>
      <c r="BIZ138" s="277"/>
      <c r="BJA138" s="277"/>
      <c r="BJB138" s="277"/>
      <c r="BJC138" s="277"/>
      <c r="BJD138" s="277"/>
      <c r="BJE138" s="277"/>
      <c r="BJF138" s="277"/>
      <c r="BJG138" s="277"/>
      <c r="BJH138" s="277"/>
      <c r="BJI138" s="277"/>
      <c r="BJJ138" s="277"/>
      <c r="BJK138" s="277"/>
      <c r="BJL138" s="277"/>
      <c r="BJM138" s="277"/>
      <c r="BJN138" s="277"/>
      <c r="BJO138" s="277"/>
      <c r="BJP138" s="277"/>
      <c r="BJQ138" s="277"/>
      <c r="BJR138" s="277"/>
      <c r="BJS138" s="277"/>
      <c r="BJT138" s="277"/>
      <c r="BJU138" s="277"/>
      <c r="BJV138" s="277"/>
      <c r="BJW138" s="277"/>
      <c r="BJX138" s="277"/>
      <c r="BJY138" s="277"/>
      <c r="BJZ138" s="277"/>
      <c r="BKA138" s="277"/>
      <c r="BKB138" s="277"/>
      <c r="BKC138" s="277"/>
      <c r="BKD138" s="277"/>
      <c r="BKE138" s="277"/>
      <c r="BKF138" s="277"/>
      <c r="BKG138" s="277"/>
      <c r="BKH138" s="277"/>
      <c r="BKI138" s="277"/>
      <c r="BKJ138" s="277"/>
      <c r="BKK138" s="277"/>
      <c r="BKL138" s="277"/>
      <c r="BKM138" s="277"/>
      <c r="BKN138" s="277"/>
      <c r="BKO138" s="277"/>
      <c r="BKP138" s="277"/>
      <c r="BKQ138" s="277"/>
      <c r="BKR138" s="277"/>
      <c r="BKS138" s="277"/>
      <c r="BKT138" s="277"/>
      <c r="BKU138" s="277"/>
      <c r="BKV138" s="277"/>
      <c r="BKW138" s="277"/>
      <c r="BKX138" s="277"/>
      <c r="BKY138" s="277"/>
      <c r="BKZ138" s="277"/>
      <c r="BLA138" s="277"/>
      <c r="BLB138" s="277"/>
      <c r="BLC138" s="277"/>
      <c r="BLD138" s="277"/>
      <c r="BLE138" s="277"/>
      <c r="BLF138" s="277"/>
      <c r="BLG138" s="277"/>
      <c r="BLH138" s="277"/>
      <c r="BLI138" s="277"/>
      <c r="BLJ138" s="277"/>
      <c r="BLK138" s="277"/>
      <c r="BLL138" s="277"/>
      <c r="BLM138" s="277"/>
      <c r="BLN138" s="277"/>
      <c r="BLO138" s="277"/>
      <c r="BLP138" s="277"/>
      <c r="BLQ138" s="277"/>
      <c r="BLR138" s="277"/>
      <c r="BLS138" s="277"/>
      <c r="BLT138" s="277"/>
      <c r="BLU138" s="277"/>
      <c r="BLV138" s="277"/>
      <c r="BLW138" s="277"/>
      <c r="BLX138" s="277"/>
      <c r="BLY138" s="277"/>
      <c r="BLZ138" s="277"/>
      <c r="BMA138" s="277"/>
      <c r="BMB138" s="277"/>
      <c r="BMC138" s="277"/>
      <c r="BMD138" s="277"/>
      <c r="BME138" s="277"/>
      <c r="BMF138" s="277"/>
      <c r="BMG138" s="277"/>
      <c r="BMH138" s="277"/>
      <c r="BMI138" s="277"/>
      <c r="BMJ138" s="277"/>
      <c r="BMK138" s="277"/>
      <c r="BML138" s="277"/>
      <c r="BMM138" s="277"/>
      <c r="BMN138" s="277"/>
      <c r="BMO138" s="277"/>
      <c r="BMP138" s="277"/>
      <c r="BMQ138" s="277"/>
      <c r="BMR138" s="277"/>
      <c r="BMS138" s="277"/>
      <c r="BMT138" s="277"/>
      <c r="BMU138" s="277"/>
      <c r="BMV138" s="277"/>
      <c r="BMW138" s="277"/>
      <c r="BMX138" s="277"/>
      <c r="BMY138" s="277"/>
      <c r="BMZ138" s="277"/>
      <c r="BNA138" s="277"/>
      <c r="BNB138" s="277"/>
      <c r="BNC138" s="277"/>
      <c r="BND138" s="277"/>
      <c r="BNE138" s="277"/>
      <c r="BNF138" s="277"/>
      <c r="BNG138" s="277"/>
      <c r="BNH138" s="277"/>
      <c r="BNI138" s="277"/>
      <c r="BNJ138" s="277"/>
      <c r="BNK138" s="277"/>
      <c r="BNL138" s="277"/>
      <c r="BNM138" s="277"/>
      <c r="BNN138" s="277"/>
      <c r="BNO138" s="277"/>
      <c r="BNP138" s="277"/>
      <c r="BNQ138" s="277"/>
      <c r="BNR138" s="277"/>
      <c r="BNS138" s="277"/>
      <c r="BNT138" s="277"/>
      <c r="BNU138" s="277"/>
      <c r="BNV138" s="277"/>
      <c r="BNW138" s="277"/>
      <c r="BNX138" s="277"/>
      <c r="BNY138" s="277"/>
      <c r="BNZ138" s="277"/>
      <c r="BOA138" s="277"/>
      <c r="BOB138" s="277"/>
      <c r="BOC138" s="277"/>
      <c r="BOD138" s="277"/>
      <c r="BOE138" s="277"/>
      <c r="BOF138" s="277"/>
      <c r="BOG138" s="277"/>
      <c r="BOH138" s="277"/>
      <c r="BOI138" s="277"/>
      <c r="BOJ138" s="277"/>
      <c r="BOK138" s="277"/>
      <c r="BOL138" s="277"/>
      <c r="BOM138" s="277"/>
      <c r="BON138" s="277"/>
      <c r="BOO138" s="277"/>
      <c r="BOP138" s="277"/>
      <c r="BOQ138" s="277"/>
      <c r="BOR138" s="277"/>
      <c r="BOS138" s="277"/>
      <c r="BOT138" s="277"/>
      <c r="BOU138" s="277"/>
      <c r="BOV138" s="277"/>
      <c r="BOW138" s="277"/>
      <c r="BOX138" s="277"/>
      <c r="BOY138" s="277"/>
      <c r="BOZ138" s="277"/>
      <c r="BPA138" s="277"/>
      <c r="BPB138" s="277"/>
      <c r="BPC138" s="277"/>
      <c r="BPD138" s="277"/>
      <c r="BPE138" s="277"/>
      <c r="BPF138" s="277"/>
      <c r="BPG138" s="277"/>
      <c r="BPH138" s="277"/>
      <c r="BPI138" s="277"/>
      <c r="BPJ138" s="277"/>
      <c r="BPK138" s="277"/>
      <c r="BPL138" s="277"/>
      <c r="BPM138" s="277"/>
      <c r="BPN138" s="277"/>
      <c r="BPO138" s="277"/>
      <c r="BPP138" s="277"/>
      <c r="BPQ138" s="277"/>
      <c r="BPR138" s="277"/>
      <c r="BPS138" s="277"/>
      <c r="BPT138" s="277"/>
      <c r="BPU138" s="277"/>
      <c r="BPV138" s="277"/>
      <c r="BPW138" s="277"/>
      <c r="BPX138" s="277"/>
      <c r="BPY138" s="277"/>
      <c r="BPZ138" s="277"/>
      <c r="BQA138" s="277"/>
      <c r="BQB138" s="277"/>
      <c r="BQC138" s="277"/>
      <c r="BQD138" s="277"/>
      <c r="BQE138" s="277"/>
      <c r="BQF138" s="277"/>
      <c r="BQG138" s="277"/>
      <c r="BQH138" s="277"/>
      <c r="BQI138" s="277"/>
      <c r="BQJ138" s="277"/>
      <c r="BQK138" s="277"/>
      <c r="BQL138" s="277"/>
      <c r="BQM138" s="277"/>
      <c r="BQN138" s="277"/>
      <c r="BQO138" s="277"/>
      <c r="BQP138" s="277"/>
      <c r="BQQ138" s="277"/>
      <c r="BQR138" s="277"/>
      <c r="BQS138" s="277"/>
      <c r="BQT138" s="277"/>
      <c r="BQU138" s="277"/>
      <c r="BQV138" s="277"/>
      <c r="BQW138" s="277"/>
      <c r="BQX138" s="277"/>
      <c r="BQY138" s="277"/>
      <c r="BQZ138" s="277"/>
      <c r="BRA138" s="277"/>
      <c r="BRB138" s="277"/>
      <c r="BRC138" s="277"/>
      <c r="BRD138" s="277"/>
      <c r="BRE138" s="277"/>
      <c r="BRF138" s="277"/>
      <c r="BRG138" s="277"/>
      <c r="BRH138" s="277"/>
      <c r="BRI138" s="277"/>
      <c r="BRJ138" s="277"/>
      <c r="BRK138" s="277"/>
      <c r="BRL138" s="277"/>
      <c r="BRM138" s="277"/>
      <c r="BRN138" s="277"/>
      <c r="BRO138" s="277"/>
      <c r="BRP138" s="277"/>
      <c r="BRQ138" s="277"/>
      <c r="BRR138" s="277"/>
      <c r="BRS138" s="277"/>
      <c r="BRT138" s="277"/>
      <c r="BRU138" s="277"/>
      <c r="BRV138" s="277"/>
      <c r="BRW138" s="277"/>
      <c r="BRX138" s="277"/>
      <c r="BRY138" s="277"/>
      <c r="BRZ138" s="277"/>
      <c r="BSA138" s="277"/>
      <c r="BSB138" s="277"/>
      <c r="BSC138" s="277"/>
      <c r="BSD138" s="277"/>
      <c r="BSE138" s="277"/>
      <c r="BSF138" s="277"/>
      <c r="BSG138" s="277"/>
      <c r="BSH138" s="277"/>
      <c r="BSI138" s="277"/>
      <c r="BSJ138" s="277"/>
      <c r="BSK138" s="277"/>
      <c r="BSL138" s="277"/>
      <c r="BSM138" s="277"/>
      <c r="BSN138" s="277"/>
      <c r="BSO138" s="277"/>
      <c r="BSP138" s="277"/>
      <c r="BSQ138" s="277"/>
      <c r="BSR138" s="277"/>
      <c r="BSS138" s="277"/>
      <c r="BST138" s="277"/>
      <c r="BSU138" s="277"/>
      <c r="BSV138" s="277"/>
      <c r="BSW138" s="277"/>
      <c r="BSX138" s="277"/>
      <c r="BSY138" s="277"/>
      <c r="BSZ138" s="277"/>
      <c r="BTA138" s="277"/>
      <c r="BTB138" s="277"/>
      <c r="BTC138" s="277"/>
      <c r="BTD138" s="277"/>
      <c r="BTE138" s="277"/>
      <c r="BTF138" s="277"/>
      <c r="BTG138" s="277"/>
      <c r="BTH138" s="277"/>
      <c r="BTI138" s="277"/>
      <c r="BTJ138" s="277"/>
      <c r="BTK138" s="277"/>
      <c r="BTL138" s="277"/>
      <c r="BTM138" s="277"/>
      <c r="BTN138" s="277"/>
      <c r="BTO138" s="277"/>
      <c r="BTP138" s="277"/>
      <c r="BTQ138" s="277"/>
      <c r="BTR138" s="277"/>
      <c r="BTS138" s="277"/>
      <c r="BTT138" s="277"/>
      <c r="BTU138" s="277"/>
      <c r="BTV138" s="277"/>
      <c r="BTW138" s="277"/>
      <c r="BTX138" s="277"/>
      <c r="BTY138" s="277"/>
      <c r="BTZ138" s="277"/>
      <c r="BUA138" s="277"/>
      <c r="BUB138" s="277"/>
      <c r="BUC138" s="277"/>
      <c r="BUD138" s="277"/>
      <c r="BUE138" s="277"/>
      <c r="BUF138" s="277"/>
      <c r="BUG138" s="277"/>
      <c r="BUH138" s="277"/>
      <c r="BUI138" s="277"/>
      <c r="BUJ138" s="277"/>
      <c r="BUK138" s="277"/>
      <c r="BUL138" s="277"/>
      <c r="BUM138" s="277"/>
      <c r="BUN138" s="277"/>
      <c r="BUO138" s="277"/>
      <c r="BUP138" s="277"/>
      <c r="BUQ138" s="277"/>
      <c r="BUR138" s="277"/>
      <c r="BUS138" s="277"/>
      <c r="BUT138" s="277"/>
      <c r="BUU138" s="277"/>
      <c r="BUV138" s="277"/>
      <c r="BUW138" s="277"/>
      <c r="BUX138" s="277"/>
      <c r="BUY138" s="277"/>
      <c r="BUZ138" s="277"/>
      <c r="BVA138" s="277"/>
      <c r="BVB138" s="277"/>
      <c r="BVC138" s="277"/>
      <c r="BVD138" s="277"/>
      <c r="BVE138" s="277"/>
      <c r="BVF138" s="277"/>
      <c r="BVG138" s="277"/>
      <c r="BVH138" s="277"/>
      <c r="BVI138" s="277"/>
      <c r="BVJ138" s="277"/>
      <c r="BVK138" s="277"/>
      <c r="BVL138" s="277"/>
      <c r="BVM138" s="277"/>
      <c r="BVN138" s="277"/>
      <c r="BVO138" s="277"/>
      <c r="BVP138" s="277"/>
      <c r="BVQ138" s="277"/>
      <c r="BVR138" s="277"/>
      <c r="BVS138" s="277"/>
      <c r="BVT138" s="277"/>
      <c r="BVU138" s="277"/>
      <c r="BVV138" s="277"/>
      <c r="BVW138" s="277"/>
      <c r="BVX138" s="277"/>
      <c r="BVY138" s="277"/>
      <c r="BVZ138" s="277"/>
      <c r="BWA138" s="277"/>
      <c r="BWB138" s="277"/>
      <c r="BWC138" s="277"/>
      <c r="BWD138" s="277"/>
      <c r="BWE138" s="277"/>
      <c r="BWF138" s="277"/>
      <c r="BWG138" s="277"/>
      <c r="BWH138" s="277"/>
      <c r="BWI138" s="277"/>
      <c r="BWJ138" s="277"/>
      <c r="BWK138" s="277"/>
      <c r="BWL138" s="277"/>
      <c r="BWM138" s="277"/>
      <c r="BWN138" s="277"/>
      <c r="BWO138" s="277"/>
      <c r="BWP138" s="277"/>
      <c r="BWQ138" s="277"/>
      <c r="BWR138" s="277"/>
      <c r="BWS138" s="277"/>
      <c r="BWT138" s="277"/>
      <c r="BWU138" s="277"/>
      <c r="BWV138" s="277"/>
      <c r="BWW138" s="277"/>
      <c r="BWX138" s="277"/>
      <c r="BWY138" s="277"/>
      <c r="BWZ138" s="277"/>
      <c r="BXA138" s="277"/>
      <c r="BXB138" s="277"/>
      <c r="BXC138" s="277"/>
      <c r="BXD138" s="277"/>
      <c r="BXE138" s="277"/>
      <c r="BXF138" s="277"/>
      <c r="BXG138" s="277"/>
      <c r="BXH138" s="277"/>
      <c r="BXI138" s="277"/>
      <c r="BXJ138" s="277"/>
      <c r="BXK138" s="277"/>
      <c r="BXL138" s="277"/>
      <c r="BXM138" s="277"/>
      <c r="BXN138" s="277"/>
      <c r="BXO138" s="277"/>
      <c r="BXP138" s="277"/>
      <c r="BXQ138" s="277"/>
      <c r="BXR138" s="277"/>
      <c r="BXS138" s="277"/>
      <c r="BXT138" s="277"/>
      <c r="BXU138" s="277"/>
      <c r="BXV138" s="277"/>
      <c r="BXW138" s="277"/>
      <c r="BXX138" s="277"/>
      <c r="BXY138" s="277"/>
      <c r="BXZ138" s="277"/>
      <c r="BYA138" s="277"/>
      <c r="BYB138" s="277"/>
      <c r="BYC138" s="277"/>
      <c r="BYD138" s="277"/>
      <c r="BYE138" s="277"/>
      <c r="BYF138" s="277"/>
      <c r="BYG138" s="277"/>
      <c r="BYH138" s="277"/>
      <c r="BYI138" s="277"/>
      <c r="BYJ138" s="277"/>
      <c r="BYK138" s="277"/>
      <c r="BYL138" s="277"/>
      <c r="BYM138" s="277"/>
      <c r="BYN138" s="277"/>
      <c r="BYO138" s="277"/>
      <c r="BYP138" s="277"/>
      <c r="BYQ138" s="277"/>
      <c r="BYR138" s="277"/>
      <c r="BYS138" s="277"/>
      <c r="BYT138" s="277"/>
      <c r="BYU138" s="277"/>
      <c r="BYV138" s="277"/>
      <c r="BYW138" s="277"/>
      <c r="BYX138" s="277"/>
      <c r="BYY138" s="277"/>
      <c r="BYZ138" s="277"/>
      <c r="BZA138" s="277"/>
      <c r="BZB138" s="277"/>
      <c r="BZC138" s="277"/>
      <c r="BZD138" s="277"/>
      <c r="BZE138" s="277"/>
      <c r="BZF138" s="277"/>
      <c r="BZG138" s="277"/>
      <c r="BZH138" s="277"/>
      <c r="BZI138" s="277"/>
      <c r="BZJ138" s="277"/>
      <c r="BZK138" s="277"/>
      <c r="BZL138" s="277"/>
      <c r="BZM138" s="277"/>
      <c r="BZN138" s="277"/>
      <c r="BZO138" s="277"/>
      <c r="BZP138" s="277"/>
      <c r="BZQ138" s="277"/>
      <c r="BZR138" s="277"/>
      <c r="BZS138" s="277"/>
      <c r="BZT138" s="277"/>
      <c r="BZU138" s="277"/>
      <c r="BZV138" s="277"/>
      <c r="BZW138" s="277"/>
      <c r="BZX138" s="277"/>
      <c r="BZY138" s="277"/>
      <c r="BZZ138" s="277"/>
      <c r="CAA138" s="277"/>
      <c r="CAB138" s="277"/>
      <c r="CAC138" s="277"/>
      <c r="CAD138" s="277"/>
      <c r="CAE138" s="277"/>
      <c r="CAF138" s="277"/>
      <c r="CAG138" s="277"/>
      <c r="CAH138" s="277"/>
      <c r="CAI138" s="277"/>
      <c r="CAJ138" s="277"/>
      <c r="CAK138" s="277"/>
      <c r="CAL138" s="277"/>
      <c r="CAM138" s="277"/>
      <c r="CAN138" s="277"/>
      <c r="CAO138" s="277"/>
      <c r="CAP138" s="277"/>
      <c r="CAQ138" s="277"/>
      <c r="CAR138" s="277"/>
      <c r="CAS138" s="277"/>
      <c r="CAT138" s="277"/>
      <c r="CAU138" s="277"/>
      <c r="CAV138" s="277"/>
      <c r="CAW138" s="277"/>
      <c r="CAX138" s="277"/>
      <c r="CAY138" s="277"/>
      <c r="CAZ138" s="277"/>
      <c r="CBA138" s="277"/>
      <c r="CBB138" s="277"/>
      <c r="CBC138" s="277"/>
      <c r="CBD138" s="277"/>
      <c r="CBE138" s="277"/>
      <c r="CBF138" s="277"/>
      <c r="CBG138" s="277"/>
      <c r="CBH138" s="277"/>
      <c r="CBI138" s="277"/>
      <c r="CBJ138" s="277"/>
      <c r="CBK138" s="277"/>
      <c r="CBL138" s="277"/>
      <c r="CBM138" s="277"/>
      <c r="CBN138" s="277"/>
      <c r="CBO138" s="277"/>
      <c r="CBP138" s="277"/>
      <c r="CBQ138" s="277"/>
      <c r="CBR138" s="277"/>
      <c r="CBS138" s="277"/>
      <c r="CBT138" s="277"/>
      <c r="CBU138" s="277"/>
      <c r="CBV138" s="277"/>
      <c r="CBW138" s="277"/>
      <c r="CBX138" s="277"/>
      <c r="CBY138" s="277"/>
      <c r="CBZ138" s="277"/>
      <c r="CCA138" s="277"/>
      <c r="CCB138" s="277"/>
      <c r="CCC138" s="277"/>
      <c r="CCD138" s="277"/>
      <c r="CCE138" s="277"/>
      <c r="CCF138" s="277"/>
      <c r="CCG138" s="277"/>
      <c r="CCH138" s="277"/>
      <c r="CCI138" s="277"/>
      <c r="CCJ138" s="277"/>
      <c r="CCK138" s="277"/>
      <c r="CCL138" s="277"/>
      <c r="CCM138" s="277"/>
      <c r="CCN138" s="277"/>
      <c r="CCO138" s="277"/>
      <c r="CCP138" s="277"/>
      <c r="CCQ138" s="277"/>
      <c r="CCR138" s="277"/>
      <c r="CCS138" s="277"/>
      <c r="CCT138" s="277"/>
      <c r="CCU138" s="277"/>
      <c r="CCV138" s="277"/>
      <c r="CCW138" s="277"/>
      <c r="CCX138" s="277"/>
      <c r="CCY138" s="277"/>
      <c r="CCZ138" s="277"/>
      <c r="CDA138" s="277"/>
      <c r="CDB138" s="277"/>
      <c r="CDC138" s="277"/>
      <c r="CDD138" s="277"/>
      <c r="CDE138" s="277"/>
      <c r="CDF138" s="277"/>
      <c r="CDG138" s="277"/>
      <c r="CDH138" s="277"/>
      <c r="CDI138" s="277"/>
      <c r="CDJ138" s="277"/>
      <c r="CDK138" s="277"/>
      <c r="CDL138" s="277"/>
      <c r="CDM138" s="277"/>
      <c r="CDN138" s="277"/>
      <c r="CDO138" s="277"/>
      <c r="CDP138" s="277"/>
      <c r="CDQ138" s="277"/>
      <c r="CDR138" s="277"/>
      <c r="CDS138" s="277"/>
      <c r="CDT138" s="277"/>
      <c r="CDU138" s="277"/>
      <c r="CDV138" s="277"/>
      <c r="CDW138" s="277"/>
      <c r="CDX138" s="277"/>
      <c r="CDY138" s="277"/>
      <c r="CDZ138" s="277"/>
      <c r="CEA138" s="277"/>
      <c r="CEB138" s="277"/>
      <c r="CEC138" s="277"/>
      <c r="CED138" s="277"/>
      <c r="CEE138" s="277"/>
      <c r="CEF138" s="277"/>
      <c r="CEG138" s="277"/>
      <c r="CEH138" s="277"/>
      <c r="CEI138" s="277"/>
      <c r="CEJ138" s="277"/>
      <c r="CEK138" s="277"/>
      <c r="CEL138" s="277"/>
      <c r="CEM138" s="277"/>
      <c r="CEN138" s="277"/>
      <c r="CEO138" s="277"/>
      <c r="CEP138" s="277"/>
      <c r="CEQ138" s="277"/>
      <c r="CER138" s="277"/>
      <c r="CES138" s="277"/>
      <c r="CET138" s="277"/>
      <c r="CEU138" s="277"/>
      <c r="CEV138" s="277"/>
      <c r="CEW138" s="277"/>
      <c r="CEX138" s="277"/>
      <c r="CEY138" s="277"/>
      <c r="CEZ138" s="277"/>
      <c r="CFA138" s="277"/>
      <c r="CFB138" s="277"/>
      <c r="CFC138" s="277"/>
      <c r="CFD138" s="277"/>
      <c r="CFE138" s="277"/>
      <c r="CFF138" s="277"/>
      <c r="CFG138" s="277"/>
      <c r="CFH138" s="277"/>
      <c r="CFI138" s="277"/>
      <c r="CFJ138" s="277"/>
      <c r="CFK138" s="277"/>
      <c r="CFL138" s="277"/>
      <c r="CFM138" s="277"/>
      <c r="CFN138" s="277"/>
      <c r="CFO138" s="277"/>
      <c r="CFP138" s="277"/>
      <c r="CFQ138" s="277"/>
      <c r="CFR138" s="277"/>
      <c r="CFS138" s="277"/>
      <c r="CFT138" s="277"/>
      <c r="CFU138" s="277"/>
      <c r="CFV138" s="277"/>
      <c r="CFW138" s="277"/>
      <c r="CFX138" s="277"/>
      <c r="CFY138" s="277"/>
      <c r="CFZ138" s="277"/>
      <c r="CGA138" s="277"/>
      <c r="CGB138" s="277"/>
      <c r="CGC138" s="277"/>
      <c r="CGD138" s="277"/>
      <c r="CGE138" s="277"/>
      <c r="CGF138" s="277"/>
      <c r="CGG138" s="277"/>
      <c r="CGH138" s="277"/>
      <c r="CGI138" s="277"/>
      <c r="CGJ138" s="277"/>
      <c r="CGK138" s="277"/>
      <c r="CGL138" s="277"/>
      <c r="CGM138" s="277"/>
      <c r="CGN138" s="277"/>
      <c r="CGO138" s="277"/>
      <c r="CGP138" s="277"/>
      <c r="CGQ138" s="277"/>
      <c r="CGR138" s="277"/>
      <c r="CGS138" s="277"/>
      <c r="CGT138" s="277"/>
      <c r="CGU138" s="277"/>
      <c r="CGV138" s="277"/>
      <c r="CGW138" s="277"/>
      <c r="CGX138" s="277"/>
      <c r="CGY138" s="277"/>
      <c r="CGZ138" s="277"/>
      <c r="CHA138" s="277"/>
      <c r="CHB138" s="277"/>
      <c r="CHC138" s="277"/>
      <c r="CHD138" s="277"/>
      <c r="CHE138" s="277"/>
      <c r="CHF138" s="277"/>
      <c r="CHG138" s="277"/>
      <c r="CHH138" s="277"/>
      <c r="CHI138" s="277"/>
      <c r="CHJ138" s="277"/>
      <c r="CHK138" s="277"/>
      <c r="CHL138" s="277"/>
      <c r="CHM138" s="277"/>
      <c r="CHN138" s="277"/>
      <c r="CHO138" s="277"/>
      <c r="CHP138" s="277"/>
      <c r="CHQ138" s="277"/>
      <c r="CHR138" s="277"/>
      <c r="CHS138" s="277"/>
      <c r="CHT138" s="277"/>
      <c r="CHU138" s="277"/>
      <c r="CHV138" s="277"/>
      <c r="CHW138" s="277"/>
      <c r="CHX138" s="277"/>
      <c r="CHY138" s="277"/>
      <c r="CHZ138" s="277"/>
      <c r="CIA138" s="277"/>
      <c r="CIB138" s="277"/>
      <c r="CIC138" s="277"/>
      <c r="CID138" s="277"/>
      <c r="CIE138" s="277"/>
      <c r="CIF138" s="277"/>
      <c r="CIG138" s="277"/>
      <c r="CIH138" s="277"/>
      <c r="CII138" s="277"/>
      <c r="CIJ138" s="277"/>
      <c r="CIK138" s="277"/>
      <c r="CIL138" s="277"/>
      <c r="CIM138" s="277"/>
      <c r="CIN138" s="277"/>
      <c r="CIO138" s="277"/>
      <c r="CIP138" s="277"/>
      <c r="CIQ138" s="277"/>
      <c r="CIR138" s="277"/>
      <c r="CIS138" s="277"/>
      <c r="CIT138" s="277"/>
      <c r="CIU138" s="277"/>
      <c r="CIV138" s="277"/>
      <c r="CIW138" s="277"/>
      <c r="CIX138" s="277"/>
      <c r="CIY138" s="277"/>
      <c r="CIZ138" s="277"/>
      <c r="CJA138" s="277"/>
      <c r="CJB138" s="277"/>
      <c r="CJC138" s="277"/>
      <c r="CJD138" s="277"/>
      <c r="CJE138" s="277"/>
      <c r="CJF138" s="277"/>
      <c r="CJG138" s="277"/>
      <c r="CJH138" s="277"/>
      <c r="CJI138" s="277"/>
      <c r="CJJ138" s="277"/>
      <c r="CJK138" s="277"/>
      <c r="CJL138" s="277"/>
      <c r="CJM138" s="277"/>
      <c r="CJN138" s="277"/>
      <c r="CJO138" s="277"/>
      <c r="CJP138" s="277"/>
      <c r="CJQ138" s="277"/>
      <c r="CJR138" s="277"/>
      <c r="CJS138" s="277"/>
      <c r="CJT138" s="277"/>
      <c r="CJU138" s="277"/>
      <c r="CJV138" s="277"/>
      <c r="CJW138" s="277"/>
      <c r="CJX138" s="277"/>
      <c r="CJY138" s="277"/>
      <c r="CJZ138" s="277"/>
      <c r="CKA138" s="277"/>
      <c r="CKB138" s="277"/>
      <c r="CKC138" s="277"/>
      <c r="CKD138" s="277"/>
      <c r="CKE138" s="277"/>
      <c r="CKF138" s="277"/>
      <c r="CKG138" s="277"/>
      <c r="CKH138" s="277"/>
      <c r="CKI138" s="277"/>
      <c r="CKJ138" s="277"/>
      <c r="CKK138" s="277"/>
      <c r="CKL138" s="277"/>
      <c r="CKM138" s="277"/>
      <c r="CKN138" s="277"/>
      <c r="CKO138" s="277"/>
      <c r="CKP138" s="277"/>
      <c r="CKQ138" s="277"/>
      <c r="CKR138" s="277"/>
      <c r="CKS138" s="277"/>
      <c r="CKT138" s="277"/>
      <c r="CKU138" s="277"/>
      <c r="CKV138" s="277"/>
      <c r="CKW138" s="277"/>
      <c r="CKX138" s="277"/>
      <c r="CKY138" s="277"/>
      <c r="CKZ138" s="277"/>
      <c r="CLA138" s="277"/>
      <c r="CLB138" s="277"/>
      <c r="CLC138" s="277"/>
      <c r="CLD138" s="277"/>
      <c r="CLE138" s="277"/>
      <c r="CLF138" s="277"/>
      <c r="CLG138" s="277"/>
      <c r="CLH138" s="277"/>
      <c r="CLI138" s="277"/>
      <c r="CLJ138" s="277"/>
      <c r="CLK138" s="277"/>
      <c r="CLL138" s="277"/>
      <c r="CLM138" s="277"/>
      <c r="CLN138" s="277"/>
      <c r="CLO138" s="277"/>
      <c r="CLP138" s="277"/>
      <c r="CLQ138" s="277"/>
      <c r="CLR138" s="277"/>
      <c r="CLS138" s="277"/>
      <c r="CLT138" s="277"/>
      <c r="CLU138" s="277"/>
      <c r="CLV138" s="277"/>
      <c r="CLW138" s="277"/>
      <c r="CLX138" s="277"/>
      <c r="CLY138" s="277"/>
      <c r="CLZ138" s="277"/>
      <c r="CMA138" s="277"/>
      <c r="CMB138" s="277"/>
      <c r="CMC138" s="277"/>
      <c r="CMD138" s="277"/>
      <c r="CME138" s="277"/>
      <c r="CMF138" s="277"/>
      <c r="CMG138" s="277"/>
      <c r="CMH138" s="277"/>
      <c r="CMI138" s="277"/>
      <c r="CMJ138" s="277"/>
      <c r="CMK138" s="277"/>
      <c r="CML138" s="277"/>
      <c r="CMM138" s="277"/>
      <c r="CMN138" s="277"/>
      <c r="CMO138" s="277"/>
      <c r="CMP138" s="277"/>
      <c r="CMQ138" s="277"/>
      <c r="CMR138" s="277"/>
      <c r="CMS138" s="277"/>
      <c r="CMT138" s="277"/>
      <c r="CMU138" s="277"/>
      <c r="CMV138" s="277"/>
      <c r="CMW138" s="277"/>
      <c r="CMX138" s="277"/>
      <c r="CMY138" s="277"/>
      <c r="CMZ138" s="277"/>
      <c r="CNA138" s="277"/>
      <c r="CNB138" s="277"/>
      <c r="CNC138" s="277"/>
      <c r="CND138" s="277"/>
      <c r="CNE138" s="277"/>
      <c r="CNF138" s="277"/>
      <c r="CNG138" s="277"/>
      <c r="CNH138" s="277"/>
      <c r="CNI138" s="277"/>
      <c r="CNJ138" s="277"/>
      <c r="CNK138" s="277"/>
      <c r="CNL138" s="277"/>
      <c r="CNM138" s="277"/>
      <c r="CNN138" s="277"/>
      <c r="CNO138" s="277"/>
      <c r="CNP138" s="277"/>
      <c r="CNQ138" s="277"/>
      <c r="CNR138" s="277"/>
      <c r="CNS138" s="277"/>
      <c r="CNT138" s="277"/>
      <c r="CNU138" s="277"/>
      <c r="CNV138" s="277"/>
      <c r="CNW138" s="277"/>
      <c r="CNX138" s="277"/>
      <c r="CNY138" s="277"/>
      <c r="CNZ138" s="277"/>
      <c r="COA138" s="277"/>
      <c r="COB138" s="277"/>
      <c r="COC138" s="277"/>
      <c r="COD138" s="277"/>
      <c r="COE138" s="277"/>
      <c r="COF138" s="277"/>
      <c r="COG138" s="277"/>
      <c r="COH138" s="277"/>
      <c r="COI138" s="277"/>
      <c r="COJ138" s="277"/>
      <c r="COK138" s="277"/>
      <c r="COL138" s="277"/>
      <c r="COM138" s="277"/>
      <c r="CON138" s="277"/>
      <c r="COO138" s="277"/>
      <c r="COP138" s="277"/>
      <c r="COQ138" s="277"/>
      <c r="COR138" s="277"/>
      <c r="COS138" s="277"/>
      <c r="COT138" s="277"/>
      <c r="COU138" s="277"/>
      <c r="COV138" s="277"/>
      <c r="COW138" s="277"/>
      <c r="COX138" s="277"/>
      <c r="COY138" s="277"/>
      <c r="COZ138" s="277"/>
      <c r="CPA138" s="277"/>
      <c r="CPB138" s="277"/>
      <c r="CPC138" s="277"/>
      <c r="CPD138" s="277"/>
      <c r="CPE138" s="277"/>
      <c r="CPF138" s="277"/>
      <c r="CPG138" s="277"/>
      <c r="CPH138" s="277"/>
      <c r="CPI138" s="277"/>
      <c r="CPJ138" s="277"/>
      <c r="CPK138" s="277"/>
      <c r="CPL138" s="277"/>
      <c r="CPM138" s="277"/>
      <c r="CPN138" s="277"/>
      <c r="CPO138" s="277"/>
      <c r="CPP138" s="277"/>
      <c r="CPQ138" s="277"/>
      <c r="CPR138" s="277"/>
      <c r="CPS138" s="277"/>
      <c r="CPT138" s="277"/>
      <c r="CPU138" s="277"/>
      <c r="CPV138" s="277"/>
      <c r="CPW138" s="277"/>
      <c r="CPX138" s="277"/>
      <c r="CPY138" s="277"/>
      <c r="CPZ138" s="277"/>
      <c r="CQA138" s="277"/>
      <c r="CQB138" s="277"/>
      <c r="CQC138" s="277"/>
      <c r="CQD138" s="277"/>
      <c r="CQE138" s="277"/>
      <c r="CQF138" s="277"/>
      <c r="CQG138" s="277"/>
      <c r="CQH138" s="277"/>
      <c r="CQI138" s="277"/>
      <c r="CQJ138" s="277"/>
      <c r="CQK138" s="277"/>
      <c r="CQL138" s="277"/>
      <c r="CQM138" s="277"/>
      <c r="CQN138" s="277"/>
      <c r="CQO138" s="277"/>
      <c r="CQP138" s="277"/>
      <c r="CQQ138" s="277"/>
      <c r="CQR138" s="277"/>
      <c r="CQS138" s="277"/>
      <c r="CQT138" s="277"/>
      <c r="CQU138" s="277"/>
      <c r="CQV138" s="277"/>
      <c r="CQW138" s="277"/>
      <c r="CQX138" s="277"/>
      <c r="CQY138" s="277"/>
      <c r="CQZ138" s="277"/>
      <c r="CRA138" s="277"/>
      <c r="CRB138" s="277"/>
      <c r="CRC138" s="277"/>
      <c r="CRD138" s="277"/>
      <c r="CRE138" s="277"/>
      <c r="CRF138" s="277"/>
      <c r="CRG138" s="277"/>
      <c r="CRH138" s="277"/>
      <c r="CRI138" s="277"/>
      <c r="CRJ138" s="277"/>
      <c r="CRK138" s="277"/>
      <c r="CRL138" s="277"/>
      <c r="CRM138" s="277"/>
      <c r="CRN138" s="277"/>
      <c r="CRO138" s="277"/>
      <c r="CRP138" s="277"/>
      <c r="CRQ138" s="277"/>
      <c r="CRR138" s="277"/>
      <c r="CRS138" s="277"/>
      <c r="CRT138" s="277"/>
      <c r="CRU138" s="277"/>
      <c r="CRV138" s="277"/>
      <c r="CRW138" s="277"/>
      <c r="CRX138" s="277"/>
      <c r="CRY138" s="277"/>
      <c r="CRZ138" s="277"/>
      <c r="CSA138" s="277"/>
      <c r="CSB138" s="277"/>
      <c r="CSC138" s="277"/>
      <c r="CSD138" s="277"/>
      <c r="CSE138" s="277"/>
      <c r="CSF138" s="277"/>
      <c r="CSG138" s="277"/>
      <c r="CSH138" s="277"/>
      <c r="CSI138" s="277"/>
      <c r="CSJ138" s="277"/>
      <c r="CSK138" s="277"/>
      <c r="CSL138" s="277"/>
      <c r="CSM138" s="277"/>
      <c r="CSN138" s="277"/>
      <c r="CSO138" s="277"/>
      <c r="CSP138" s="277"/>
      <c r="CSQ138" s="277"/>
      <c r="CSR138" s="277"/>
      <c r="CSS138" s="277"/>
      <c r="CST138" s="277"/>
      <c r="CSU138" s="277"/>
      <c r="CSV138" s="277"/>
      <c r="CSW138" s="277"/>
      <c r="CSX138" s="277"/>
      <c r="CSY138" s="277"/>
      <c r="CSZ138" s="277"/>
      <c r="CTA138" s="277"/>
      <c r="CTB138" s="277"/>
      <c r="CTC138" s="277"/>
      <c r="CTD138" s="277"/>
      <c r="CTE138" s="277"/>
      <c r="CTF138" s="277"/>
      <c r="CTG138" s="277"/>
      <c r="CTH138" s="277"/>
      <c r="CTI138" s="277"/>
      <c r="CTJ138" s="277"/>
      <c r="CTK138" s="277"/>
      <c r="CTL138" s="277"/>
      <c r="CTM138" s="277"/>
      <c r="CTN138" s="277"/>
      <c r="CTO138" s="277"/>
      <c r="CTP138" s="277"/>
      <c r="CTQ138" s="277"/>
      <c r="CTR138" s="277"/>
      <c r="CTS138" s="277"/>
      <c r="CTT138" s="277"/>
      <c r="CTU138" s="277"/>
      <c r="CTV138" s="277"/>
      <c r="CTW138" s="277"/>
      <c r="CTX138" s="277"/>
      <c r="CTY138" s="277"/>
      <c r="CTZ138" s="277"/>
      <c r="CUA138" s="277"/>
      <c r="CUB138" s="277"/>
      <c r="CUC138" s="277"/>
      <c r="CUD138" s="277"/>
      <c r="CUE138" s="277"/>
      <c r="CUF138" s="277"/>
      <c r="CUG138" s="277"/>
      <c r="CUH138" s="277"/>
      <c r="CUI138" s="277"/>
      <c r="CUJ138" s="277"/>
      <c r="CUK138" s="277"/>
      <c r="CUL138" s="277"/>
      <c r="CUM138" s="277"/>
      <c r="CUN138" s="277"/>
      <c r="CUO138" s="277"/>
      <c r="CUP138" s="277"/>
      <c r="CUQ138" s="277"/>
      <c r="CUR138" s="277"/>
      <c r="CUS138" s="277"/>
      <c r="CUT138" s="277"/>
      <c r="CUU138" s="277"/>
      <c r="CUV138" s="277"/>
      <c r="CUW138" s="277"/>
      <c r="CUX138" s="277"/>
      <c r="CUY138" s="277"/>
      <c r="CUZ138" s="277"/>
      <c r="CVA138" s="277"/>
      <c r="CVB138" s="277"/>
      <c r="CVC138" s="277"/>
      <c r="CVD138" s="277"/>
      <c r="CVE138" s="277"/>
      <c r="CVF138" s="277"/>
      <c r="CVG138" s="277"/>
      <c r="CVH138" s="277"/>
      <c r="CVI138" s="277"/>
      <c r="CVJ138" s="277"/>
      <c r="CVK138" s="277"/>
      <c r="CVL138" s="277"/>
      <c r="CVM138" s="277"/>
      <c r="CVN138" s="277"/>
      <c r="CVO138" s="277"/>
      <c r="CVP138" s="277"/>
      <c r="CVQ138" s="277"/>
      <c r="CVR138" s="277"/>
      <c r="CVS138" s="277"/>
      <c r="CVT138" s="277"/>
      <c r="CVU138" s="277"/>
      <c r="CVV138" s="277"/>
      <c r="CVW138" s="277"/>
      <c r="CVX138" s="277"/>
      <c r="CVY138" s="277"/>
      <c r="CVZ138" s="277"/>
      <c r="CWA138" s="277"/>
      <c r="CWB138" s="277"/>
      <c r="CWC138" s="277"/>
      <c r="CWD138" s="277"/>
      <c r="CWE138" s="277"/>
      <c r="CWF138" s="277"/>
      <c r="CWG138" s="277"/>
      <c r="CWH138" s="277"/>
      <c r="CWI138" s="277"/>
      <c r="CWJ138" s="277"/>
      <c r="CWK138" s="277"/>
      <c r="CWL138" s="277"/>
      <c r="CWM138" s="277"/>
      <c r="CWN138" s="277"/>
      <c r="CWO138" s="277"/>
      <c r="CWP138" s="277"/>
      <c r="CWQ138" s="277"/>
      <c r="CWR138" s="277"/>
      <c r="CWS138" s="277"/>
      <c r="CWT138" s="277"/>
      <c r="CWU138" s="277"/>
      <c r="CWV138" s="277"/>
      <c r="CWW138" s="277"/>
      <c r="CWX138" s="277"/>
      <c r="CWY138" s="277"/>
      <c r="CWZ138" s="277"/>
      <c r="CXA138" s="277"/>
      <c r="CXB138" s="277"/>
      <c r="CXC138" s="277"/>
      <c r="CXD138" s="277"/>
      <c r="CXE138" s="277"/>
      <c r="CXF138" s="277"/>
      <c r="CXG138" s="277"/>
      <c r="CXH138" s="277"/>
      <c r="CXI138" s="277"/>
      <c r="CXJ138" s="277"/>
      <c r="CXK138" s="277"/>
      <c r="CXL138" s="277"/>
      <c r="CXM138" s="277"/>
      <c r="CXN138" s="277"/>
      <c r="CXO138" s="277"/>
      <c r="CXP138" s="277"/>
      <c r="CXQ138" s="277"/>
      <c r="CXR138" s="277"/>
      <c r="CXS138" s="277"/>
      <c r="CXT138" s="277"/>
      <c r="CXU138" s="277"/>
      <c r="CXV138" s="277"/>
      <c r="CXW138" s="277"/>
      <c r="CXX138" s="277"/>
      <c r="CXY138" s="277"/>
      <c r="CXZ138" s="277"/>
      <c r="CYA138" s="277"/>
      <c r="CYB138" s="277"/>
      <c r="CYC138" s="277"/>
      <c r="CYD138" s="277"/>
      <c r="CYE138" s="277"/>
      <c r="CYF138" s="277"/>
      <c r="CYG138" s="277"/>
      <c r="CYH138" s="277"/>
      <c r="CYI138" s="277"/>
      <c r="CYJ138" s="277"/>
      <c r="CYK138" s="277"/>
      <c r="CYL138" s="277"/>
      <c r="CYM138" s="277"/>
      <c r="CYN138" s="277"/>
      <c r="CYO138" s="277"/>
      <c r="CYP138" s="277"/>
      <c r="CYQ138" s="277"/>
      <c r="CYR138" s="277"/>
      <c r="CYS138" s="277"/>
      <c r="CYT138" s="277"/>
      <c r="CYU138" s="277"/>
      <c r="CYV138" s="277"/>
      <c r="CYW138" s="277"/>
      <c r="CYX138" s="277"/>
      <c r="CYY138" s="277"/>
      <c r="CYZ138" s="277"/>
      <c r="CZA138" s="277"/>
      <c r="CZB138" s="277"/>
      <c r="CZC138" s="277"/>
      <c r="CZD138" s="277"/>
      <c r="CZE138" s="277"/>
      <c r="CZF138" s="277"/>
      <c r="CZG138" s="277"/>
      <c r="CZH138" s="277"/>
      <c r="CZI138" s="277"/>
      <c r="CZJ138" s="277"/>
      <c r="CZK138" s="277"/>
      <c r="CZL138" s="277"/>
      <c r="CZM138" s="277"/>
      <c r="CZN138" s="277"/>
      <c r="CZO138" s="277"/>
      <c r="CZP138" s="277"/>
      <c r="CZQ138" s="277"/>
      <c r="CZR138" s="277"/>
      <c r="CZS138" s="277"/>
      <c r="CZT138" s="277"/>
      <c r="CZU138" s="277"/>
      <c r="CZV138" s="277"/>
      <c r="CZW138" s="277"/>
      <c r="CZX138" s="277"/>
      <c r="CZY138" s="277"/>
      <c r="CZZ138" s="277"/>
      <c r="DAA138" s="277"/>
      <c r="DAB138" s="277"/>
      <c r="DAC138" s="277"/>
      <c r="DAD138" s="277"/>
      <c r="DAE138" s="277"/>
      <c r="DAF138" s="277"/>
      <c r="DAG138" s="277"/>
      <c r="DAH138" s="277"/>
      <c r="DAI138" s="277"/>
      <c r="DAJ138" s="277"/>
      <c r="DAK138" s="277"/>
      <c r="DAL138" s="277"/>
      <c r="DAM138" s="277"/>
      <c r="DAN138" s="277"/>
      <c r="DAO138" s="277"/>
      <c r="DAP138" s="277"/>
      <c r="DAQ138" s="277"/>
      <c r="DAR138" s="277"/>
      <c r="DAS138" s="277"/>
      <c r="DAT138" s="277"/>
      <c r="DAU138" s="277"/>
      <c r="DAV138" s="277"/>
      <c r="DAW138" s="277"/>
      <c r="DAX138" s="277"/>
      <c r="DAY138" s="277"/>
      <c r="DAZ138" s="277"/>
      <c r="DBA138" s="277"/>
      <c r="DBB138" s="277"/>
      <c r="DBC138" s="277"/>
      <c r="DBD138" s="277"/>
      <c r="DBE138" s="277"/>
      <c r="DBF138" s="277"/>
      <c r="DBG138" s="277"/>
      <c r="DBH138" s="277"/>
      <c r="DBI138" s="277"/>
      <c r="DBJ138" s="277"/>
      <c r="DBK138" s="277"/>
      <c r="DBL138" s="277"/>
      <c r="DBM138" s="277"/>
      <c r="DBN138" s="277"/>
      <c r="DBO138" s="277"/>
      <c r="DBP138" s="277"/>
      <c r="DBQ138" s="277"/>
      <c r="DBR138" s="277"/>
      <c r="DBS138" s="277"/>
      <c r="DBT138" s="277"/>
      <c r="DBU138" s="277"/>
      <c r="DBV138" s="277"/>
      <c r="DBW138" s="277"/>
      <c r="DBX138" s="277"/>
      <c r="DBY138" s="277"/>
      <c r="DBZ138" s="277"/>
      <c r="DCA138" s="277"/>
      <c r="DCB138" s="277"/>
      <c r="DCC138" s="277"/>
      <c r="DCD138" s="277"/>
      <c r="DCE138" s="277"/>
      <c r="DCF138" s="277"/>
      <c r="DCG138" s="277"/>
      <c r="DCH138" s="277"/>
      <c r="DCI138" s="277"/>
      <c r="DCJ138" s="277"/>
      <c r="DCK138" s="277"/>
      <c r="DCL138" s="277"/>
      <c r="DCM138" s="277"/>
      <c r="DCN138" s="277"/>
      <c r="DCO138" s="277"/>
      <c r="DCP138" s="277"/>
      <c r="DCQ138" s="277"/>
      <c r="DCR138" s="277"/>
      <c r="DCS138" s="277"/>
      <c r="DCT138" s="277"/>
      <c r="DCU138" s="277"/>
      <c r="DCV138" s="277"/>
      <c r="DCW138" s="277"/>
      <c r="DCX138" s="277"/>
      <c r="DCY138" s="277"/>
      <c r="DCZ138" s="277"/>
      <c r="DDA138" s="277"/>
      <c r="DDB138" s="277"/>
      <c r="DDC138" s="277"/>
      <c r="DDD138" s="277"/>
      <c r="DDE138" s="277"/>
      <c r="DDF138" s="277"/>
      <c r="DDG138" s="277"/>
      <c r="DDH138" s="277"/>
      <c r="DDI138" s="277"/>
      <c r="DDJ138" s="277"/>
      <c r="DDK138" s="277"/>
      <c r="DDL138" s="277"/>
      <c r="DDM138" s="277"/>
      <c r="DDN138" s="277"/>
      <c r="DDO138" s="277"/>
      <c r="DDP138" s="277"/>
      <c r="DDQ138" s="277"/>
      <c r="DDR138" s="277"/>
      <c r="DDS138" s="277"/>
      <c r="DDT138" s="277"/>
      <c r="DDU138" s="277"/>
      <c r="DDV138" s="277"/>
      <c r="DDW138" s="277"/>
      <c r="DDX138" s="277"/>
      <c r="DDY138" s="277"/>
      <c r="DDZ138" s="277"/>
      <c r="DEA138" s="277"/>
      <c r="DEB138" s="277"/>
      <c r="DEC138" s="277"/>
      <c r="DED138" s="277"/>
      <c r="DEE138" s="277"/>
      <c r="DEF138" s="277"/>
      <c r="DEG138" s="277"/>
      <c r="DEH138" s="277"/>
      <c r="DEI138" s="277"/>
      <c r="DEJ138" s="277"/>
      <c r="DEK138" s="277"/>
      <c r="DEL138" s="277"/>
      <c r="DEM138" s="277"/>
      <c r="DEN138" s="277"/>
      <c r="DEO138" s="277"/>
      <c r="DEP138" s="277"/>
      <c r="DEQ138" s="277"/>
      <c r="DER138" s="277"/>
      <c r="DES138" s="277"/>
      <c r="DET138" s="277"/>
      <c r="DEU138" s="277"/>
      <c r="DEV138" s="277"/>
      <c r="DEW138" s="277"/>
      <c r="DEX138" s="277"/>
      <c r="DEY138" s="277"/>
      <c r="DEZ138" s="277"/>
      <c r="DFA138" s="277"/>
      <c r="DFB138" s="277"/>
      <c r="DFC138" s="277"/>
      <c r="DFD138" s="277"/>
      <c r="DFE138" s="277"/>
      <c r="DFF138" s="277"/>
      <c r="DFG138" s="277"/>
      <c r="DFH138" s="277"/>
      <c r="DFI138" s="277"/>
      <c r="DFJ138" s="277"/>
      <c r="DFK138" s="277"/>
      <c r="DFL138" s="277"/>
      <c r="DFM138" s="277"/>
      <c r="DFN138" s="277"/>
      <c r="DFO138" s="277"/>
      <c r="DFP138" s="277"/>
      <c r="DFQ138" s="277"/>
      <c r="DFR138" s="277"/>
      <c r="DFS138" s="277"/>
      <c r="DFT138" s="277"/>
      <c r="DFU138" s="277"/>
      <c r="DFV138" s="277"/>
      <c r="DFW138" s="277"/>
      <c r="DFX138" s="277"/>
      <c r="DFY138" s="277"/>
      <c r="DFZ138" s="277"/>
      <c r="DGA138" s="277"/>
      <c r="DGB138" s="277"/>
      <c r="DGC138" s="277"/>
      <c r="DGD138" s="277"/>
      <c r="DGE138" s="277"/>
      <c r="DGF138" s="277"/>
      <c r="DGG138" s="277"/>
      <c r="DGH138" s="277"/>
      <c r="DGI138" s="277"/>
      <c r="DGJ138" s="277"/>
      <c r="DGK138" s="277"/>
      <c r="DGL138" s="277"/>
      <c r="DGM138" s="277"/>
      <c r="DGN138" s="277"/>
      <c r="DGO138" s="277"/>
      <c r="DGP138" s="277"/>
      <c r="DGQ138" s="277"/>
      <c r="DGR138" s="277"/>
      <c r="DGS138" s="277"/>
      <c r="DGT138" s="277"/>
      <c r="DGU138" s="277"/>
      <c r="DGV138" s="277"/>
      <c r="DGW138" s="277"/>
      <c r="DGX138" s="277"/>
      <c r="DGY138" s="277"/>
      <c r="DGZ138" s="277"/>
      <c r="DHA138" s="277"/>
      <c r="DHB138" s="277"/>
      <c r="DHC138" s="277"/>
      <c r="DHD138" s="277"/>
      <c r="DHE138" s="277"/>
      <c r="DHF138" s="277"/>
      <c r="DHG138" s="277"/>
      <c r="DHH138" s="277"/>
      <c r="DHI138" s="277"/>
      <c r="DHJ138" s="277"/>
      <c r="DHK138" s="277"/>
      <c r="DHL138" s="277"/>
      <c r="DHM138" s="277"/>
      <c r="DHN138" s="277"/>
      <c r="DHO138" s="277"/>
      <c r="DHP138" s="277"/>
      <c r="DHQ138" s="277"/>
      <c r="DHR138" s="277"/>
      <c r="DHS138" s="277"/>
      <c r="DHT138" s="277"/>
      <c r="DHU138" s="277"/>
      <c r="DHV138" s="277"/>
      <c r="DHW138" s="277"/>
      <c r="DHX138" s="277"/>
      <c r="DHY138" s="277"/>
      <c r="DHZ138" s="277"/>
      <c r="DIA138" s="277"/>
      <c r="DIB138" s="277"/>
      <c r="DIC138" s="277"/>
      <c r="DID138" s="277"/>
      <c r="DIE138" s="277"/>
      <c r="DIF138" s="277"/>
      <c r="DIG138" s="277"/>
      <c r="DIH138" s="277"/>
      <c r="DII138" s="277"/>
      <c r="DIJ138" s="277"/>
      <c r="DIK138" s="277"/>
      <c r="DIL138" s="277"/>
      <c r="DIM138" s="277"/>
      <c r="DIN138" s="277"/>
      <c r="DIO138" s="277"/>
      <c r="DIP138" s="277"/>
      <c r="DIQ138" s="277"/>
      <c r="DIR138" s="277"/>
      <c r="DIS138" s="277"/>
      <c r="DIT138" s="277"/>
      <c r="DIU138" s="277"/>
      <c r="DIV138" s="277"/>
      <c r="DIW138" s="277"/>
      <c r="DIX138" s="277"/>
      <c r="DIY138" s="277"/>
      <c r="DIZ138" s="277"/>
      <c r="DJA138" s="277"/>
      <c r="DJB138" s="277"/>
      <c r="DJC138" s="277"/>
      <c r="DJD138" s="277"/>
      <c r="DJE138" s="277"/>
      <c r="DJF138" s="277"/>
      <c r="DJG138" s="277"/>
      <c r="DJH138" s="277"/>
      <c r="DJI138" s="277"/>
      <c r="DJJ138" s="277"/>
      <c r="DJK138" s="277"/>
      <c r="DJL138" s="277"/>
      <c r="DJM138" s="277"/>
      <c r="DJN138" s="277"/>
      <c r="DJO138" s="277"/>
      <c r="DJP138" s="277"/>
      <c r="DJQ138" s="277"/>
      <c r="DJR138" s="277"/>
      <c r="DJS138" s="277"/>
      <c r="DJT138" s="277"/>
      <c r="DJU138" s="277"/>
      <c r="DJV138" s="277"/>
      <c r="DJW138" s="277"/>
      <c r="DJX138" s="277"/>
      <c r="DJY138" s="277"/>
      <c r="DJZ138" s="277"/>
      <c r="DKA138" s="277"/>
      <c r="DKB138" s="277"/>
      <c r="DKC138" s="277"/>
      <c r="DKD138" s="277"/>
      <c r="DKE138" s="277"/>
      <c r="DKF138" s="277"/>
      <c r="DKG138" s="277"/>
      <c r="DKH138" s="277"/>
      <c r="DKI138" s="277"/>
      <c r="DKJ138" s="277"/>
      <c r="DKK138" s="277"/>
      <c r="DKL138" s="277"/>
      <c r="DKM138" s="277"/>
      <c r="DKN138" s="277"/>
      <c r="DKO138" s="277"/>
      <c r="DKP138" s="277"/>
      <c r="DKQ138" s="277"/>
      <c r="DKR138" s="277"/>
      <c r="DKS138" s="277"/>
      <c r="DKT138" s="277"/>
      <c r="DKU138" s="277"/>
      <c r="DKV138" s="277"/>
      <c r="DKW138" s="277"/>
      <c r="DKX138" s="277"/>
      <c r="DKY138" s="277"/>
      <c r="DKZ138" s="277"/>
      <c r="DLA138" s="277"/>
      <c r="DLB138" s="277"/>
      <c r="DLC138" s="277"/>
      <c r="DLD138" s="277"/>
      <c r="DLE138" s="277"/>
      <c r="DLF138" s="277"/>
      <c r="DLG138" s="277"/>
      <c r="DLH138" s="277"/>
      <c r="DLI138" s="277"/>
      <c r="DLJ138" s="277"/>
      <c r="DLK138" s="277"/>
      <c r="DLL138" s="277"/>
      <c r="DLM138" s="277"/>
      <c r="DLN138" s="277"/>
      <c r="DLO138" s="277"/>
      <c r="DLP138" s="277"/>
      <c r="DLQ138" s="277"/>
      <c r="DLR138" s="277"/>
      <c r="DLS138" s="277"/>
      <c r="DLT138" s="277"/>
      <c r="DLU138" s="277"/>
      <c r="DLV138" s="277"/>
      <c r="DLW138" s="277"/>
      <c r="DLX138" s="277"/>
      <c r="DLY138" s="277"/>
      <c r="DLZ138" s="277"/>
      <c r="DMA138" s="277"/>
      <c r="DMB138" s="277"/>
      <c r="DMC138" s="277"/>
      <c r="DMD138" s="277"/>
      <c r="DME138" s="277"/>
      <c r="DMF138" s="277"/>
      <c r="DMG138" s="277"/>
      <c r="DMH138" s="277"/>
      <c r="DMI138" s="277"/>
      <c r="DMJ138" s="277"/>
      <c r="DMK138" s="277"/>
      <c r="DML138" s="277"/>
      <c r="DMM138" s="277"/>
      <c r="DMN138" s="277"/>
      <c r="DMO138" s="277"/>
      <c r="DMP138" s="277"/>
      <c r="DMQ138" s="277"/>
      <c r="DMR138" s="277"/>
      <c r="DMS138" s="277"/>
      <c r="DMT138" s="277"/>
      <c r="DMU138" s="277"/>
      <c r="DMV138" s="277"/>
      <c r="DMW138" s="277"/>
      <c r="DMX138" s="277"/>
      <c r="DMY138" s="277"/>
      <c r="DMZ138" s="277"/>
      <c r="DNA138" s="277"/>
      <c r="DNB138" s="277"/>
      <c r="DNC138" s="277"/>
      <c r="DND138" s="277"/>
      <c r="DNE138" s="277"/>
      <c r="DNF138" s="277"/>
      <c r="DNG138" s="277"/>
      <c r="DNH138" s="277"/>
      <c r="DNI138" s="277"/>
      <c r="DNJ138" s="277"/>
      <c r="DNK138" s="277"/>
      <c r="DNL138" s="277"/>
      <c r="DNM138" s="277"/>
      <c r="DNN138" s="277"/>
      <c r="DNO138" s="277"/>
      <c r="DNP138" s="277"/>
      <c r="DNQ138" s="277"/>
      <c r="DNR138" s="277"/>
      <c r="DNS138" s="277"/>
      <c r="DNT138" s="277"/>
      <c r="DNU138" s="277"/>
      <c r="DNV138" s="277"/>
      <c r="DNW138" s="277"/>
      <c r="DNX138" s="277"/>
      <c r="DNY138" s="277"/>
      <c r="DNZ138" s="277"/>
      <c r="DOA138" s="277"/>
      <c r="DOB138" s="277"/>
      <c r="DOC138" s="277"/>
      <c r="DOD138" s="277"/>
      <c r="DOE138" s="277"/>
      <c r="DOF138" s="277"/>
      <c r="DOG138" s="277"/>
      <c r="DOH138" s="277"/>
      <c r="DOI138" s="277"/>
      <c r="DOJ138" s="277"/>
      <c r="DOK138" s="277"/>
      <c r="DOL138" s="277"/>
      <c r="DOM138" s="277"/>
      <c r="DON138" s="277"/>
      <c r="DOO138" s="277"/>
      <c r="DOP138" s="277"/>
      <c r="DOQ138" s="277"/>
      <c r="DOR138" s="277"/>
      <c r="DOS138" s="277"/>
      <c r="DOT138" s="277"/>
      <c r="DOU138" s="277"/>
      <c r="DOV138" s="277"/>
      <c r="DOW138" s="277"/>
      <c r="DOX138" s="277"/>
      <c r="DOY138" s="277"/>
      <c r="DOZ138" s="277"/>
      <c r="DPA138" s="277"/>
      <c r="DPB138" s="277"/>
      <c r="DPC138" s="277"/>
      <c r="DPD138" s="277"/>
      <c r="DPE138" s="277"/>
      <c r="DPF138" s="277"/>
      <c r="DPG138" s="277"/>
      <c r="DPH138" s="277"/>
      <c r="DPI138" s="277"/>
      <c r="DPJ138" s="277"/>
      <c r="DPK138" s="277"/>
      <c r="DPL138" s="277"/>
      <c r="DPM138" s="277"/>
      <c r="DPN138" s="277"/>
      <c r="DPO138" s="277"/>
      <c r="DPP138" s="277"/>
      <c r="DPQ138" s="277"/>
      <c r="DPR138" s="277"/>
      <c r="DPS138" s="277"/>
      <c r="DPT138" s="277"/>
      <c r="DPU138" s="277"/>
      <c r="DPV138" s="277"/>
      <c r="DPW138" s="277"/>
      <c r="DPX138" s="277"/>
      <c r="DPY138" s="277"/>
      <c r="DPZ138" s="277"/>
      <c r="DQA138" s="277"/>
      <c r="DQB138" s="277"/>
      <c r="DQC138" s="277"/>
      <c r="DQD138" s="277"/>
      <c r="DQE138" s="277"/>
      <c r="DQF138" s="277"/>
      <c r="DQG138" s="277"/>
      <c r="DQH138" s="277"/>
      <c r="DQI138" s="277"/>
      <c r="DQJ138" s="277"/>
      <c r="DQK138" s="277"/>
      <c r="DQL138" s="277"/>
      <c r="DQM138" s="277"/>
      <c r="DQN138" s="277"/>
      <c r="DQO138" s="277"/>
      <c r="DQP138" s="277"/>
      <c r="DQQ138" s="277"/>
      <c r="DQR138" s="277"/>
      <c r="DQS138" s="277"/>
      <c r="DQT138" s="277"/>
      <c r="DQU138" s="277"/>
      <c r="DQV138" s="277"/>
      <c r="DQW138" s="277"/>
      <c r="DQX138" s="277"/>
      <c r="DQY138" s="277"/>
      <c r="DQZ138" s="277"/>
      <c r="DRA138" s="277"/>
      <c r="DRB138" s="277"/>
      <c r="DRC138" s="277"/>
      <c r="DRD138" s="277"/>
      <c r="DRE138" s="277"/>
      <c r="DRF138" s="277"/>
      <c r="DRG138" s="277"/>
      <c r="DRH138" s="277"/>
      <c r="DRI138" s="277"/>
      <c r="DRJ138" s="277"/>
      <c r="DRK138" s="277"/>
      <c r="DRL138" s="277"/>
      <c r="DRM138" s="277"/>
      <c r="DRN138" s="277"/>
      <c r="DRO138" s="277"/>
      <c r="DRP138" s="277"/>
      <c r="DRQ138" s="277"/>
      <c r="DRR138" s="277"/>
      <c r="DRS138" s="277"/>
      <c r="DRT138" s="277"/>
      <c r="DRU138" s="277"/>
      <c r="DRV138" s="277"/>
      <c r="DRW138" s="277"/>
      <c r="DRX138" s="277"/>
      <c r="DRY138" s="277"/>
      <c r="DRZ138" s="277"/>
      <c r="DSA138" s="277"/>
      <c r="DSB138" s="277"/>
      <c r="DSC138" s="277"/>
      <c r="DSD138" s="277"/>
      <c r="DSE138" s="277"/>
      <c r="DSF138" s="277"/>
      <c r="DSG138" s="277"/>
      <c r="DSH138" s="277"/>
      <c r="DSI138" s="277"/>
      <c r="DSJ138" s="277"/>
      <c r="DSK138" s="277"/>
      <c r="DSL138" s="277"/>
      <c r="DSM138" s="277"/>
      <c r="DSN138" s="277"/>
      <c r="DSO138" s="277"/>
      <c r="DSP138" s="277"/>
      <c r="DSQ138" s="277"/>
      <c r="DSR138" s="277"/>
      <c r="DSS138" s="277"/>
      <c r="DST138" s="277"/>
      <c r="DSU138" s="277"/>
      <c r="DSV138" s="277"/>
      <c r="DSW138" s="277"/>
      <c r="DSX138" s="277"/>
      <c r="DSY138" s="277"/>
      <c r="DSZ138" s="277"/>
      <c r="DTA138" s="277"/>
      <c r="DTB138" s="277"/>
      <c r="DTC138" s="277"/>
      <c r="DTD138" s="277"/>
      <c r="DTE138" s="277"/>
      <c r="DTF138" s="277"/>
      <c r="DTG138" s="277"/>
      <c r="DTH138" s="277"/>
      <c r="DTI138" s="277"/>
      <c r="DTJ138" s="277"/>
      <c r="DTK138" s="277"/>
      <c r="DTL138" s="277"/>
      <c r="DTM138" s="277"/>
      <c r="DTN138" s="277"/>
      <c r="DTO138" s="277"/>
      <c r="DTP138" s="277"/>
      <c r="DTQ138" s="277"/>
      <c r="DTR138" s="277"/>
      <c r="DTS138" s="277"/>
      <c r="DTT138" s="277"/>
      <c r="DTU138" s="277"/>
      <c r="DTV138" s="277"/>
      <c r="DTW138" s="277"/>
      <c r="DTX138" s="277"/>
      <c r="DTY138" s="277"/>
      <c r="DTZ138" s="277"/>
      <c r="DUA138" s="277"/>
      <c r="DUB138" s="277"/>
      <c r="DUC138" s="277"/>
      <c r="DUD138" s="277"/>
      <c r="DUE138" s="277"/>
      <c r="DUF138" s="277"/>
      <c r="DUG138" s="277"/>
      <c r="DUH138" s="277"/>
      <c r="DUI138" s="277"/>
      <c r="DUJ138" s="277"/>
      <c r="DUK138" s="277"/>
      <c r="DUL138" s="277"/>
      <c r="DUM138" s="277"/>
      <c r="DUN138" s="277"/>
      <c r="DUO138" s="277"/>
      <c r="DUP138" s="277"/>
      <c r="DUQ138" s="277"/>
      <c r="DUR138" s="277"/>
      <c r="DUS138" s="277"/>
      <c r="DUT138" s="277"/>
      <c r="DUU138" s="277"/>
      <c r="DUV138" s="277"/>
      <c r="DUW138" s="277"/>
      <c r="DUX138" s="277"/>
      <c r="DUY138" s="277"/>
      <c r="DUZ138" s="277"/>
      <c r="DVA138" s="277"/>
      <c r="DVB138" s="277"/>
      <c r="DVC138" s="277"/>
      <c r="DVD138" s="277"/>
      <c r="DVE138" s="277"/>
      <c r="DVF138" s="277"/>
      <c r="DVG138" s="277"/>
      <c r="DVH138" s="277"/>
      <c r="DVI138" s="277"/>
      <c r="DVJ138" s="277"/>
      <c r="DVK138" s="277"/>
      <c r="DVL138" s="277"/>
      <c r="DVM138" s="277"/>
      <c r="DVN138" s="277"/>
      <c r="DVO138" s="277"/>
      <c r="DVP138" s="277"/>
      <c r="DVQ138" s="277"/>
      <c r="DVR138" s="277"/>
      <c r="DVS138" s="277"/>
      <c r="DVT138" s="277"/>
      <c r="DVU138" s="277"/>
      <c r="DVV138" s="277"/>
      <c r="DVW138" s="277"/>
      <c r="DVX138" s="277"/>
      <c r="DVY138" s="277"/>
      <c r="DVZ138" s="277"/>
      <c r="DWA138" s="277"/>
      <c r="DWB138" s="277"/>
      <c r="DWC138" s="277"/>
      <c r="DWD138" s="277"/>
      <c r="DWE138" s="277"/>
      <c r="DWF138" s="277"/>
      <c r="DWG138" s="277"/>
      <c r="DWH138" s="277"/>
      <c r="DWI138" s="277"/>
      <c r="DWJ138" s="277"/>
      <c r="DWK138" s="277"/>
      <c r="DWL138" s="277"/>
      <c r="DWM138" s="277"/>
      <c r="DWN138" s="277"/>
      <c r="DWO138" s="277"/>
      <c r="DWP138" s="277"/>
      <c r="DWQ138" s="277"/>
      <c r="DWR138" s="277"/>
      <c r="DWS138" s="277"/>
      <c r="DWT138" s="277"/>
      <c r="DWU138" s="277"/>
      <c r="DWV138" s="277"/>
      <c r="DWW138" s="277"/>
      <c r="DWX138" s="277"/>
      <c r="DWY138" s="277"/>
      <c r="DWZ138" s="277"/>
      <c r="DXA138" s="277"/>
      <c r="DXB138" s="277"/>
      <c r="DXC138" s="277"/>
      <c r="DXD138" s="277"/>
      <c r="DXE138" s="277"/>
      <c r="DXF138" s="277"/>
      <c r="DXG138" s="277"/>
      <c r="DXH138" s="277"/>
      <c r="DXI138" s="277"/>
      <c r="DXJ138" s="277"/>
      <c r="DXK138" s="277"/>
      <c r="DXL138" s="277"/>
      <c r="DXM138" s="277"/>
      <c r="DXN138" s="277"/>
      <c r="DXO138" s="277"/>
      <c r="DXP138" s="277"/>
      <c r="DXQ138" s="277"/>
      <c r="DXR138" s="277"/>
      <c r="DXS138" s="277"/>
      <c r="DXT138" s="277"/>
      <c r="DXU138" s="277"/>
      <c r="DXV138" s="277"/>
      <c r="DXW138" s="277"/>
      <c r="DXX138" s="277"/>
      <c r="DXY138" s="277"/>
      <c r="DXZ138" s="277"/>
      <c r="DYA138" s="277"/>
      <c r="DYB138" s="277"/>
      <c r="DYC138" s="277"/>
      <c r="DYD138" s="277"/>
      <c r="DYE138" s="277"/>
      <c r="DYF138" s="277"/>
      <c r="DYG138" s="277"/>
      <c r="DYH138" s="277"/>
      <c r="DYI138" s="277"/>
      <c r="DYJ138" s="277"/>
      <c r="DYK138" s="277"/>
      <c r="DYL138" s="277"/>
      <c r="DYM138" s="277"/>
      <c r="DYN138" s="277"/>
      <c r="DYO138" s="277"/>
      <c r="DYP138" s="277"/>
      <c r="DYQ138" s="277"/>
      <c r="DYR138" s="277"/>
      <c r="DYS138" s="277"/>
      <c r="DYT138" s="277"/>
      <c r="DYU138" s="277"/>
      <c r="DYV138" s="277"/>
      <c r="DYW138" s="277"/>
      <c r="DYX138" s="277"/>
      <c r="DYY138" s="277"/>
      <c r="DYZ138" s="277"/>
      <c r="DZA138" s="277"/>
      <c r="DZB138" s="277"/>
      <c r="DZC138" s="277"/>
      <c r="DZD138" s="277"/>
      <c r="DZE138" s="277"/>
      <c r="DZF138" s="277"/>
      <c r="DZG138" s="277"/>
      <c r="DZH138" s="277"/>
      <c r="DZI138" s="277"/>
      <c r="DZJ138" s="277"/>
      <c r="DZK138" s="277"/>
      <c r="DZL138" s="277"/>
      <c r="DZM138" s="277"/>
      <c r="DZN138" s="277"/>
      <c r="DZO138" s="277"/>
      <c r="DZP138" s="277"/>
      <c r="DZQ138" s="277"/>
      <c r="DZR138" s="277"/>
      <c r="DZS138" s="277"/>
      <c r="DZT138" s="277"/>
      <c r="DZU138" s="277"/>
      <c r="DZV138" s="277"/>
      <c r="DZW138" s="277"/>
      <c r="DZX138" s="277"/>
      <c r="DZY138" s="277"/>
      <c r="DZZ138" s="277"/>
      <c r="EAA138" s="277"/>
      <c r="EAB138" s="277"/>
      <c r="EAC138" s="277"/>
      <c r="EAD138" s="277"/>
      <c r="EAE138" s="277"/>
      <c r="EAF138" s="277"/>
      <c r="EAG138" s="277"/>
      <c r="EAH138" s="277"/>
      <c r="EAI138" s="277"/>
      <c r="EAJ138" s="277"/>
      <c r="EAK138" s="277"/>
      <c r="EAL138" s="277"/>
      <c r="EAM138" s="277"/>
      <c r="EAN138" s="277"/>
      <c r="EAO138" s="277"/>
      <c r="EAP138" s="277"/>
      <c r="EAQ138" s="277"/>
      <c r="EAR138" s="277"/>
      <c r="EAS138" s="277"/>
      <c r="EAT138" s="277"/>
      <c r="EAU138" s="277"/>
      <c r="EAV138" s="277"/>
      <c r="EAW138" s="277"/>
      <c r="EAX138" s="277"/>
      <c r="EAY138" s="277"/>
      <c r="EAZ138" s="277"/>
      <c r="EBA138" s="277"/>
      <c r="EBB138" s="277"/>
      <c r="EBC138" s="277"/>
      <c r="EBD138" s="277"/>
      <c r="EBE138" s="277"/>
      <c r="EBF138" s="277"/>
      <c r="EBG138" s="277"/>
      <c r="EBH138" s="277"/>
      <c r="EBI138" s="277"/>
      <c r="EBJ138" s="277"/>
      <c r="EBK138" s="277"/>
      <c r="EBL138" s="277"/>
      <c r="EBM138" s="277"/>
      <c r="EBN138" s="277"/>
      <c r="EBO138" s="277"/>
      <c r="EBP138" s="277"/>
      <c r="EBQ138" s="277"/>
      <c r="EBR138" s="277"/>
      <c r="EBS138" s="277"/>
      <c r="EBT138" s="277"/>
      <c r="EBU138" s="277"/>
      <c r="EBV138" s="277"/>
      <c r="EBW138" s="277"/>
      <c r="EBX138" s="277"/>
      <c r="EBY138" s="277"/>
      <c r="EBZ138" s="277"/>
      <c r="ECA138" s="277"/>
      <c r="ECB138" s="277"/>
      <c r="ECC138" s="277"/>
      <c r="ECD138" s="277"/>
      <c r="ECE138" s="277"/>
      <c r="ECF138" s="277"/>
      <c r="ECG138" s="277"/>
      <c r="ECH138" s="277"/>
      <c r="ECI138" s="277"/>
      <c r="ECJ138" s="277"/>
      <c r="ECK138" s="277"/>
      <c r="ECL138" s="277"/>
      <c r="ECM138" s="277"/>
      <c r="ECN138" s="277"/>
      <c r="ECO138" s="277"/>
      <c r="ECP138" s="277"/>
      <c r="ECQ138" s="277"/>
      <c r="ECR138" s="277"/>
      <c r="ECS138" s="277"/>
      <c r="ECT138" s="277"/>
      <c r="ECU138" s="277"/>
      <c r="ECV138" s="277"/>
      <c r="ECW138" s="277"/>
      <c r="ECX138" s="277"/>
      <c r="ECY138" s="277"/>
      <c r="ECZ138" s="277"/>
      <c r="EDA138" s="277"/>
      <c r="EDB138" s="277"/>
      <c r="EDC138" s="277"/>
      <c r="EDD138" s="277"/>
      <c r="EDE138" s="277"/>
      <c r="EDF138" s="277"/>
      <c r="EDG138" s="277"/>
      <c r="EDH138" s="277"/>
      <c r="EDI138" s="277"/>
      <c r="EDJ138" s="277"/>
      <c r="EDK138" s="277"/>
      <c r="EDL138" s="277"/>
      <c r="EDM138" s="277"/>
      <c r="EDN138" s="277"/>
      <c r="EDO138" s="277"/>
      <c r="EDP138" s="277"/>
      <c r="EDQ138" s="277"/>
      <c r="EDR138" s="277"/>
      <c r="EDS138" s="277"/>
      <c r="EDT138" s="277"/>
      <c r="EDU138" s="277"/>
      <c r="EDV138" s="277"/>
      <c r="EDW138" s="277"/>
      <c r="EDX138" s="277"/>
      <c r="EDY138" s="277"/>
      <c r="EDZ138" s="277"/>
      <c r="EEA138" s="277"/>
      <c r="EEB138" s="277"/>
      <c r="EEC138" s="277"/>
      <c r="EED138" s="277"/>
      <c r="EEE138" s="277"/>
      <c r="EEF138" s="277"/>
      <c r="EEG138" s="277"/>
      <c r="EEH138" s="277"/>
      <c r="EEI138" s="277"/>
      <c r="EEJ138" s="277"/>
      <c r="EEK138" s="277"/>
      <c r="EEL138" s="277"/>
      <c r="EEM138" s="277"/>
      <c r="EEN138" s="277"/>
      <c r="EEO138" s="277"/>
      <c r="EEP138" s="277"/>
      <c r="EEQ138" s="277"/>
      <c r="EER138" s="277"/>
      <c r="EES138" s="277"/>
      <c r="EET138" s="277"/>
      <c r="EEU138" s="277"/>
      <c r="EEV138" s="277"/>
      <c r="EEW138" s="277"/>
      <c r="EEX138" s="277"/>
      <c r="EEY138" s="277"/>
      <c r="EEZ138" s="277"/>
      <c r="EFA138" s="277"/>
      <c r="EFB138" s="277"/>
      <c r="EFC138" s="277"/>
      <c r="EFD138" s="277"/>
      <c r="EFE138" s="277"/>
      <c r="EFF138" s="277"/>
      <c r="EFG138" s="277"/>
      <c r="EFH138" s="277"/>
      <c r="EFI138" s="277"/>
      <c r="EFJ138" s="277"/>
      <c r="EFK138" s="277"/>
      <c r="EFL138" s="277"/>
      <c r="EFM138" s="277"/>
      <c r="EFN138" s="277"/>
      <c r="EFO138" s="277"/>
      <c r="EFP138" s="277"/>
      <c r="EFQ138" s="277"/>
      <c r="EFR138" s="277"/>
      <c r="EFS138" s="277"/>
      <c r="EFT138" s="277"/>
      <c r="EFU138" s="277"/>
      <c r="EFV138" s="277"/>
      <c r="EFW138" s="277"/>
      <c r="EFX138" s="277"/>
      <c r="EFY138" s="277"/>
      <c r="EFZ138" s="277"/>
      <c r="EGA138" s="277"/>
      <c r="EGB138" s="277"/>
      <c r="EGC138" s="277"/>
      <c r="EGD138" s="277"/>
      <c r="EGE138" s="277"/>
      <c r="EGF138" s="277"/>
      <c r="EGG138" s="277"/>
      <c r="EGH138" s="277"/>
      <c r="EGI138" s="277"/>
      <c r="EGJ138" s="277"/>
      <c r="EGK138" s="277"/>
      <c r="EGL138" s="277"/>
      <c r="EGM138" s="277"/>
      <c r="EGN138" s="277"/>
      <c r="EGO138" s="277"/>
      <c r="EGP138" s="277"/>
      <c r="EGQ138" s="277"/>
      <c r="EGR138" s="277"/>
      <c r="EGS138" s="277"/>
      <c r="EGT138" s="277"/>
      <c r="EGU138" s="277"/>
      <c r="EGV138" s="277"/>
      <c r="EGW138" s="277"/>
      <c r="EGX138" s="277"/>
      <c r="EGY138" s="277"/>
      <c r="EGZ138" s="277"/>
      <c r="EHA138" s="277"/>
      <c r="EHB138" s="277"/>
      <c r="EHC138" s="277"/>
      <c r="EHD138" s="277"/>
      <c r="EHE138" s="277"/>
      <c r="EHF138" s="277"/>
      <c r="EHG138" s="277"/>
      <c r="EHH138" s="277"/>
      <c r="EHI138" s="277"/>
      <c r="EHJ138" s="277"/>
      <c r="EHK138" s="277"/>
      <c r="EHL138" s="277"/>
      <c r="EHM138" s="277"/>
      <c r="EHN138" s="277"/>
      <c r="EHO138" s="277"/>
      <c r="EHP138" s="277"/>
      <c r="EHQ138" s="277"/>
      <c r="EHR138" s="277"/>
      <c r="EHS138" s="277"/>
      <c r="EHT138" s="277"/>
      <c r="EHU138" s="277"/>
      <c r="EHV138" s="277"/>
      <c r="EHW138" s="277"/>
      <c r="EHX138" s="277"/>
      <c r="EHY138" s="277"/>
      <c r="EHZ138" s="277"/>
      <c r="EIA138" s="277"/>
      <c r="EIB138" s="277"/>
      <c r="EIC138" s="277"/>
      <c r="EID138" s="277"/>
      <c r="EIE138" s="277"/>
      <c r="EIF138" s="277"/>
      <c r="EIG138" s="277"/>
      <c r="EIH138" s="277"/>
      <c r="EII138" s="277"/>
      <c r="EIJ138" s="277"/>
      <c r="EIK138" s="277"/>
      <c r="EIL138" s="277"/>
      <c r="EIM138" s="277"/>
      <c r="EIN138" s="277"/>
      <c r="EIO138" s="277"/>
      <c r="EIP138" s="277"/>
      <c r="EIQ138" s="277"/>
      <c r="EIR138" s="277"/>
      <c r="EIS138" s="277"/>
      <c r="EIT138" s="277"/>
      <c r="EIU138" s="277"/>
      <c r="EIV138" s="277"/>
      <c r="EIW138" s="277"/>
      <c r="EIX138" s="277"/>
      <c r="EIY138" s="277"/>
      <c r="EIZ138" s="277"/>
      <c r="EJA138" s="277"/>
      <c r="EJB138" s="277"/>
      <c r="EJC138" s="277"/>
      <c r="EJD138" s="277"/>
      <c r="EJE138" s="277"/>
      <c r="EJF138" s="277"/>
      <c r="EJG138" s="277"/>
      <c r="EJH138" s="277"/>
      <c r="EJI138" s="277"/>
      <c r="EJJ138" s="277"/>
      <c r="EJK138" s="277"/>
      <c r="EJL138" s="277"/>
      <c r="EJM138" s="277"/>
      <c r="EJN138" s="277"/>
      <c r="EJO138" s="277"/>
      <c r="EJP138" s="277"/>
      <c r="EJQ138" s="277"/>
      <c r="EJR138" s="277"/>
      <c r="EJS138" s="277"/>
      <c r="EJT138" s="277"/>
      <c r="EJU138" s="277"/>
      <c r="EJV138" s="277"/>
      <c r="EJW138" s="277"/>
      <c r="EJX138" s="277"/>
      <c r="EJY138" s="277"/>
      <c r="EJZ138" s="277"/>
      <c r="EKA138" s="277"/>
      <c r="EKB138" s="277"/>
      <c r="EKC138" s="277"/>
      <c r="EKD138" s="277"/>
      <c r="EKE138" s="277"/>
      <c r="EKF138" s="277"/>
      <c r="EKG138" s="277"/>
      <c r="EKH138" s="277"/>
      <c r="EKI138" s="277"/>
      <c r="EKJ138" s="277"/>
      <c r="EKK138" s="277"/>
      <c r="EKL138" s="277"/>
      <c r="EKM138" s="277"/>
      <c r="EKN138" s="277"/>
      <c r="EKO138" s="277"/>
      <c r="EKP138" s="277"/>
      <c r="EKQ138" s="277"/>
      <c r="EKR138" s="277"/>
      <c r="EKS138" s="277"/>
      <c r="EKT138" s="277"/>
      <c r="EKU138" s="277"/>
      <c r="EKV138" s="277"/>
      <c r="EKW138" s="277"/>
      <c r="EKX138" s="277"/>
      <c r="EKY138" s="277"/>
      <c r="EKZ138" s="277"/>
      <c r="ELA138" s="277"/>
      <c r="ELB138" s="277"/>
      <c r="ELC138" s="277"/>
      <c r="ELD138" s="277"/>
      <c r="ELE138" s="277"/>
      <c r="ELF138" s="277"/>
      <c r="ELG138" s="277"/>
      <c r="ELH138" s="277"/>
      <c r="ELI138" s="277"/>
      <c r="ELJ138" s="277"/>
      <c r="ELK138" s="277"/>
      <c r="ELL138" s="277"/>
      <c r="ELM138" s="277"/>
      <c r="ELN138" s="277"/>
      <c r="ELO138" s="277"/>
      <c r="ELP138" s="277"/>
      <c r="ELQ138" s="277"/>
      <c r="ELR138" s="277"/>
      <c r="ELS138" s="277"/>
      <c r="ELT138" s="277"/>
      <c r="ELU138" s="277"/>
      <c r="ELV138" s="277"/>
      <c r="ELW138" s="277"/>
      <c r="ELX138" s="277"/>
      <c r="ELY138" s="277"/>
      <c r="ELZ138" s="277"/>
      <c r="EMA138" s="277"/>
      <c r="EMB138" s="277"/>
      <c r="EMC138" s="277"/>
      <c r="EMD138" s="277"/>
      <c r="EME138" s="277"/>
      <c r="EMF138" s="277"/>
      <c r="EMG138" s="277"/>
      <c r="EMH138" s="277"/>
      <c r="EMI138" s="277"/>
      <c r="EMJ138" s="277"/>
      <c r="EMK138" s="277"/>
      <c r="EML138" s="277"/>
      <c r="EMM138" s="277"/>
      <c r="EMN138" s="277"/>
      <c r="EMO138" s="277"/>
      <c r="EMP138" s="277"/>
      <c r="EMQ138" s="277"/>
      <c r="EMR138" s="277"/>
      <c r="EMS138" s="277"/>
      <c r="EMT138" s="277"/>
      <c r="EMU138" s="277"/>
      <c r="EMV138" s="277"/>
      <c r="EMW138" s="277"/>
      <c r="EMX138" s="277"/>
      <c r="EMY138" s="277"/>
      <c r="EMZ138" s="277"/>
      <c r="ENA138" s="277"/>
      <c r="ENB138" s="277"/>
      <c r="ENC138" s="277"/>
      <c r="END138" s="277"/>
      <c r="ENE138" s="277"/>
      <c r="ENF138" s="277"/>
      <c r="ENG138" s="277"/>
      <c r="ENH138" s="277"/>
      <c r="ENI138" s="277"/>
      <c r="ENJ138" s="277"/>
      <c r="ENK138" s="277"/>
      <c r="ENL138" s="277"/>
      <c r="ENM138" s="277"/>
      <c r="ENN138" s="277"/>
      <c r="ENO138" s="277"/>
      <c r="ENP138" s="277"/>
      <c r="ENQ138" s="277"/>
      <c r="ENR138" s="277"/>
      <c r="ENS138" s="277"/>
      <c r="ENT138" s="277"/>
      <c r="ENU138" s="277"/>
      <c r="ENV138" s="277"/>
      <c r="ENW138" s="277"/>
      <c r="ENX138" s="277"/>
      <c r="ENY138" s="277"/>
      <c r="ENZ138" s="277"/>
      <c r="EOA138" s="277"/>
      <c r="EOB138" s="277"/>
      <c r="EOC138" s="277"/>
      <c r="EOD138" s="277"/>
      <c r="EOE138" s="277"/>
      <c r="EOF138" s="277"/>
      <c r="EOG138" s="277"/>
      <c r="EOH138" s="277"/>
      <c r="EOI138" s="277"/>
      <c r="EOJ138" s="277"/>
      <c r="EOK138" s="277"/>
      <c r="EOL138" s="277"/>
      <c r="EOM138" s="277"/>
      <c r="EON138" s="277"/>
      <c r="EOO138" s="277"/>
      <c r="EOP138" s="277"/>
      <c r="EOQ138" s="277"/>
      <c r="EOR138" s="277"/>
      <c r="EOS138" s="277"/>
      <c r="EOT138" s="277"/>
      <c r="EOU138" s="277"/>
      <c r="EOV138" s="277"/>
      <c r="EOW138" s="277"/>
      <c r="EOX138" s="277"/>
      <c r="EOY138" s="277"/>
      <c r="EOZ138" s="277"/>
      <c r="EPA138" s="277"/>
      <c r="EPB138" s="277"/>
      <c r="EPC138" s="277"/>
      <c r="EPD138" s="277"/>
      <c r="EPE138" s="277"/>
      <c r="EPF138" s="277"/>
      <c r="EPG138" s="277"/>
      <c r="EPH138" s="277"/>
      <c r="EPI138" s="277"/>
      <c r="EPJ138" s="277"/>
      <c r="EPK138" s="277"/>
      <c r="EPL138" s="277"/>
      <c r="EPM138" s="277"/>
      <c r="EPN138" s="277"/>
      <c r="EPO138" s="277"/>
      <c r="EPP138" s="277"/>
      <c r="EPQ138" s="277"/>
      <c r="EPR138" s="277"/>
      <c r="EPS138" s="277"/>
      <c r="EPT138" s="277"/>
      <c r="EPU138" s="277"/>
      <c r="EPV138" s="277"/>
      <c r="EPW138" s="277"/>
      <c r="EPX138" s="277"/>
      <c r="EPY138" s="277"/>
      <c r="EPZ138" s="277"/>
      <c r="EQA138" s="277"/>
      <c r="EQB138" s="277"/>
      <c r="EQC138" s="277"/>
      <c r="EQD138" s="277"/>
      <c r="EQE138" s="277"/>
      <c r="EQF138" s="277"/>
      <c r="EQG138" s="277"/>
      <c r="EQH138" s="277"/>
      <c r="EQI138" s="277"/>
      <c r="EQJ138" s="277"/>
      <c r="EQK138" s="277"/>
      <c r="EQL138" s="277"/>
      <c r="EQM138" s="277"/>
      <c r="EQN138" s="277"/>
      <c r="EQO138" s="277"/>
      <c r="EQP138" s="277"/>
      <c r="EQQ138" s="277"/>
      <c r="EQR138" s="277"/>
      <c r="EQS138" s="277"/>
      <c r="EQT138" s="277"/>
      <c r="EQU138" s="277"/>
      <c r="EQV138" s="277"/>
      <c r="EQW138" s="277"/>
      <c r="EQX138" s="277"/>
      <c r="EQY138" s="277"/>
      <c r="EQZ138" s="277"/>
      <c r="ERA138" s="277"/>
      <c r="ERB138" s="277"/>
      <c r="ERC138" s="277"/>
      <c r="ERD138" s="277"/>
      <c r="ERE138" s="277"/>
      <c r="ERF138" s="277"/>
      <c r="ERG138" s="277"/>
      <c r="ERH138" s="277"/>
      <c r="ERI138" s="277"/>
      <c r="ERJ138" s="277"/>
      <c r="ERK138" s="277"/>
      <c r="ERL138" s="277"/>
      <c r="ERM138" s="277"/>
      <c r="ERN138" s="277"/>
      <c r="ERO138" s="277"/>
      <c r="ERP138" s="277"/>
      <c r="ERQ138" s="277"/>
      <c r="ERR138" s="277"/>
      <c r="ERS138" s="277"/>
      <c r="ERT138" s="277"/>
      <c r="ERU138" s="277"/>
      <c r="ERV138" s="277"/>
      <c r="ERW138" s="277"/>
      <c r="ERX138" s="277"/>
      <c r="ERY138" s="277"/>
      <c r="ERZ138" s="277"/>
      <c r="ESA138" s="277"/>
      <c r="ESB138" s="277"/>
      <c r="ESC138" s="277"/>
      <c r="ESD138" s="277"/>
      <c r="ESE138" s="277"/>
      <c r="ESF138" s="277"/>
      <c r="ESG138" s="277"/>
      <c r="ESH138" s="277"/>
      <c r="ESI138" s="277"/>
      <c r="ESJ138" s="277"/>
      <c r="ESK138" s="277"/>
      <c r="ESL138" s="277"/>
      <c r="ESM138" s="277"/>
      <c r="ESN138" s="277"/>
      <c r="ESO138" s="277"/>
      <c r="ESP138" s="277"/>
      <c r="ESQ138" s="277"/>
      <c r="ESR138" s="277"/>
      <c r="ESS138" s="277"/>
      <c r="EST138" s="277"/>
      <c r="ESU138" s="277"/>
      <c r="ESV138" s="277"/>
      <c r="ESW138" s="277"/>
      <c r="ESX138" s="277"/>
      <c r="ESY138" s="277"/>
      <c r="ESZ138" s="277"/>
      <c r="ETA138" s="277"/>
      <c r="ETB138" s="277"/>
      <c r="ETC138" s="277"/>
      <c r="ETD138" s="277"/>
      <c r="ETE138" s="277"/>
      <c r="ETF138" s="277"/>
      <c r="ETG138" s="277"/>
      <c r="ETH138" s="277"/>
      <c r="ETI138" s="277"/>
      <c r="ETJ138" s="277"/>
      <c r="ETK138" s="277"/>
      <c r="ETL138" s="277"/>
      <c r="ETM138" s="277"/>
      <c r="ETN138" s="277"/>
      <c r="ETO138" s="277"/>
      <c r="ETP138" s="277"/>
      <c r="ETQ138" s="277"/>
      <c r="ETR138" s="277"/>
      <c r="ETS138" s="277"/>
      <c r="ETT138" s="277"/>
      <c r="ETU138" s="277"/>
      <c r="ETV138" s="277"/>
      <c r="ETW138" s="277"/>
      <c r="ETX138" s="277"/>
      <c r="ETY138" s="277"/>
      <c r="ETZ138" s="277"/>
      <c r="EUA138" s="277"/>
      <c r="EUB138" s="277"/>
      <c r="EUC138" s="277"/>
      <c r="EUD138" s="277"/>
      <c r="EUE138" s="277"/>
      <c r="EUF138" s="277"/>
      <c r="EUG138" s="277"/>
      <c r="EUH138" s="277"/>
      <c r="EUI138" s="277"/>
      <c r="EUJ138" s="277"/>
      <c r="EUK138" s="277"/>
      <c r="EUL138" s="277"/>
      <c r="EUM138" s="277"/>
      <c r="EUN138" s="277"/>
      <c r="EUO138" s="277"/>
      <c r="EUP138" s="277"/>
      <c r="EUQ138" s="277"/>
      <c r="EUR138" s="277"/>
      <c r="EUS138" s="277"/>
      <c r="EUT138" s="277"/>
      <c r="EUU138" s="277"/>
      <c r="EUV138" s="277"/>
      <c r="EUW138" s="277"/>
      <c r="EUX138" s="277"/>
      <c r="EUY138" s="277"/>
      <c r="EUZ138" s="277"/>
      <c r="EVA138" s="277"/>
      <c r="EVB138" s="277"/>
      <c r="EVC138" s="277"/>
      <c r="EVD138" s="277"/>
      <c r="EVE138" s="277"/>
      <c r="EVF138" s="277"/>
      <c r="EVG138" s="277"/>
      <c r="EVH138" s="277"/>
      <c r="EVI138" s="277"/>
      <c r="EVJ138" s="277"/>
      <c r="EVK138" s="277"/>
      <c r="EVL138" s="277"/>
      <c r="EVM138" s="277"/>
      <c r="EVN138" s="277"/>
      <c r="EVO138" s="277"/>
      <c r="EVP138" s="277"/>
      <c r="EVQ138" s="277"/>
      <c r="EVR138" s="277"/>
      <c r="EVS138" s="277"/>
      <c r="EVT138" s="277"/>
      <c r="EVU138" s="277"/>
      <c r="EVV138" s="277"/>
      <c r="EVW138" s="277"/>
      <c r="EVX138" s="277"/>
      <c r="EVY138" s="277"/>
      <c r="EVZ138" s="277"/>
      <c r="EWA138" s="277"/>
      <c r="EWB138" s="277"/>
      <c r="EWC138" s="277"/>
      <c r="EWD138" s="277"/>
      <c r="EWE138" s="277"/>
      <c r="EWF138" s="277"/>
      <c r="EWG138" s="277"/>
      <c r="EWH138" s="277"/>
      <c r="EWI138" s="277"/>
      <c r="EWJ138" s="277"/>
      <c r="EWK138" s="277"/>
      <c r="EWL138" s="277"/>
      <c r="EWM138" s="277"/>
      <c r="EWN138" s="277"/>
      <c r="EWO138" s="277"/>
      <c r="EWP138" s="277"/>
      <c r="EWQ138" s="277"/>
      <c r="EWR138" s="277"/>
      <c r="EWS138" s="277"/>
      <c r="EWT138" s="277"/>
      <c r="EWU138" s="277"/>
      <c r="EWV138" s="277"/>
      <c r="EWW138" s="277"/>
      <c r="EWX138" s="277"/>
      <c r="EWY138" s="277"/>
      <c r="EWZ138" s="277"/>
      <c r="EXA138" s="277"/>
      <c r="EXB138" s="277"/>
      <c r="EXC138" s="277"/>
      <c r="EXD138" s="277"/>
      <c r="EXE138" s="277"/>
      <c r="EXF138" s="277"/>
      <c r="EXG138" s="277"/>
      <c r="EXH138" s="277"/>
      <c r="EXI138" s="277"/>
      <c r="EXJ138" s="277"/>
      <c r="EXK138" s="277"/>
      <c r="EXL138" s="277"/>
      <c r="EXM138" s="277"/>
      <c r="EXN138" s="277"/>
      <c r="EXO138" s="277"/>
      <c r="EXP138" s="277"/>
      <c r="EXQ138" s="277"/>
      <c r="EXR138" s="277"/>
      <c r="EXS138" s="277"/>
      <c r="EXT138" s="277"/>
      <c r="EXU138" s="277"/>
      <c r="EXV138" s="277"/>
      <c r="EXW138" s="277"/>
      <c r="EXX138" s="277"/>
      <c r="EXY138" s="277"/>
      <c r="EXZ138" s="277"/>
      <c r="EYA138" s="277"/>
      <c r="EYB138" s="277"/>
      <c r="EYC138" s="277"/>
      <c r="EYD138" s="277"/>
      <c r="EYE138" s="277"/>
      <c r="EYF138" s="277"/>
      <c r="EYG138" s="277"/>
      <c r="EYH138" s="277"/>
      <c r="EYI138" s="277"/>
      <c r="EYJ138" s="277"/>
      <c r="EYK138" s="277"/>
      <c r="EYL138" s="277"/>
      <c r="EYM138" s="277"/>
      <c r="EYN138" s="277"/>
      <c r="EYO138" s="277"/>
      <c r="EYP138" s="277"/>
      <c r="EYQ138" s="277"/>
      <c r="EYR138" s="277"/>
      <c r="EYS138" s="277"/>
      <c r="EYT138" s="277"/>
      <c r="EYU138" s="277"/>
      <c r="EYV138" s="277"/>
      <c r="EYW138" s="277"/>
      <c r="EYX138" s="277"/>
      <c r="EYY138" s="277"/>
      <c r="EYZ138" s="277"/>
      <c r="EZA138" s="277"/>
      <c r="EZB138" s="277"/>
      <c r="EZC138" s="277"/>
      <c r="EZD138" s="277"/>
      <c r="EZE138" s="277"/>
      <c r="EZF138" s="277"/>
      <c r="EZG138" s="277"/>
      <c r="EZH138" s="277"/>
      <c r="EZI138" s="277"/>
      <c r="EZJ138" s="277"/>
      <c r="EZK138" s="277"/>
      <c r="EZL138" s="277"/>
      <c r="EZM138" s="277"/>
      <c r="EZN138" s="277"/>
      <c r="EZO138" s="277"/>
      <c r="EZP138" s="277"/>
      <c r="EZQ138" s="277"/>
      <c r="EZR138" s="277"/>
      <c r="EZS138" s="277"/>
      <c r="EZT138" s="277"/>
      <c r="EZU138" s="277"/>
      <c r="EZV138" s="277"/>
      <c r="EZW138" s="277"/>
      <c r="EZX138" s="277"/>
      <c r="EZY138" s="277"/>
      <c r="EZZ138" s="277"/>
      <c r="FAA138" s="277"/>
      <c r="FAB138" s="277"/>
      <c r="FAC138" s="277"/>
      <c r="FAD138" s="277"/>
      <c r="FAE138" s="277"/>
      <c r="FAF138" s="277"/>
      <c r="FAG138" s="277"/>
      <c r="FAH138" s="277"/>
      <c r="FAI138" s="277"/>
      <c r="FAJ138" s="277"/>
      <c r="FAK138" s="277"/>
      <c r="FAL138" s="277"/>
      <c r="FAM138" s="277"/>
      <c r="FAN138" s="277"/>
      <c r="FAO138" s="277"/>
      <c r="FAP138" s="277"/>
      <c r="FAQ138" s="277"/>
      <c r="FAR138" s="277"/>
      <c r="FAS138" s="277"/>
      <c r="FAT138" s="277"/>
      <c r="FAU138" s="277"/>
      <c r="FAV138" s="277"/>
      <c r="FAW138" s="277"/>
      <c r="FAX138" s="277"/>
      <c r="FAY138" s="277"/>
      <c r="FAZ138" s="277"/>
      <c r="FBA138" s="277"/>
      <c r="FBB138" s="277"/>
      <c r="FBC138" s="277"/>
      <c r="FBD138" s="277"/>
      <c r="FBE138" s="277"/>
      <c r="FBF138" s="277"/>
      <c r="FBG138" s="277"/>
      <c r="FBH138" s="277"/>
      <c r="FBI138" s="277"/>
      <c r="FBJ138" s="277"/>
      <c r="FBK138" s="277"/>
      <c r="FBL138" s="277"/>
      <c r="FBM138" s="277"/>
      <c r="FBN138" s="277"/>
      <c r="FBO138" s="277"/>
      <c r="FBP138" s="277"/>
      <c r="FBQ138" s="277"/>
      <c r="FBR138" s="277"/>
      <c r="FBS138" s="277"/>
      <c r="FBT138" s="277"/>
      <c r="FBU138" s="277"/>
      <c r="FBV138" s="277"/>
      <c r="FBW138" s="277"/>
      <c r="FBX138" s="277"/>
      <c r="FBY138" s="277"/>
      <c r="FBZ138" s="277"/>
      <c r="FCA138" s="277"/>
      <c r="FCB138" s="277"/>
      <c r="FCC138" s="277"/>
      <c r="FCD138" s="277"/>
      <c r="FCE138" s="277"/>
      <c r="FCF138" s="277"/>
      <c r="FCG138" s="277"/>
      <c r="FCH138" s="277"/>
      <c r="FCI138" s="277"/>
      <c r="FCJ138" s="277"/>
      <c r="FCK138" s="277"/>
      <c r="FCL138" s="277"/>
      <c r="FCM138" s="277"/>
      <c r="FCN138" s="277"/>
      <c r="FCO138" s="277"/>
      <c r="FCP138" s="277"/>
      <c r="FCQ138" s="277"/>
      <c r="FCR138" s="277"/>
      <c r="FCS138" s="277"/>
      <c r="FCT138" s="277"/>
      <c r="FCU138" s="277"/>
      <c r="FCV138" s="277"/>
      <c r="FCW138" s="277"/>
      <c r="FCX138" s="277"/>
      <c r="FCY138" s="277"/>
      <c r="FCZ138" s="277"/>
      <c r="FDA138" s="277"/>
      <c r="FDB138" s="277"/>
      <c r="FDC138" s="277"/>
      <c r="FDD138" s="277"/>
      <c r="FDE138" s="277"/>
      <c r="FDF138" s="277"/>
      <c r="FDG138" s="277"/>
      <c r="FDH138" s="277"/>
      <c r="FDI138" s="277"/>
      <c r="FDJ138" s="277"/>
      <c r="FDK138" s="277"/>
      <c r="FDL138" s="277"/>
      <c r="FDM138" s="277"/>
      <c r="FDN138" s="277"/>
      <c r="FDO138" s="277"/>
      <c r="FDP138" s="277"/>
      <c r="FDQ138" s="277"/>
      <c r="FDR138" s="277"/>
      <c r="FDS138" s="277"/>
      <c r="FDT138" s="277"/>
      <c r="FDU138" s="277"/>
      <c r="FDV138" s="277"/>
      <c r="FDW138" s="277"/>
      <c r="FDX138" s="277"/>
      <c r="FDY138" s="277"/>
      <c r="FDZ138" s="277"/>
      <c r="FEA138" s="277"/>
      <c r="FEB138" s="277"/>
      <c r="FEC138" s="277"/>
      <c r="FED138" s="277"/>
      <c r="FEE138" s="277"/>
      <c r="FEF138" s="277"/>
      <c r="FEG138" s="277"/>
      <c r="FEH138" s="277"/>
      <c r="FEI138" s="277"/>
      <c r="FEJ138" s="277"/>
      <c r="FEK138" s="277"/>
      <c r="FEL138" s="277"/>
      <c r="FEM138" s="277"/>
      <c r="FEN138" s="277"/>
      <c r="FEO138" s="277"/>
      <c r="FEP138" s="277"/>
      <c r="FEQ138" s="277"/>
      <c r="FER138" s="277"/>
      <c r="FES138" s="277"/>
      <c r="FET138" s="277"/>
      <c r="FEU138" s="277"/>
      <c r="FEV138" s="277"/>
      <c r="FEW138" s="277"/>
      <c r="FEX138" s="277"/>
      <c r="FEY138" s="277"/>
      <c r="FEZ138" s="277"/>
      <c r="FFA138" s="277"/>
      <c r="FFB138" s="277"/>
      <c r="FFC138" s="277"/>
      <c r="FFD138" s="277"/>
      <c r="FFE138" s="277"/>
      <c r="FFF138" s="277"/>
      <c r="FFG138" s="277"/>
      <c r="FFH138" s="277"/>
      <c r="FFI138" s="277"/>
      <c r="FFJ138" s="277"/>
      <c r="FFK138" s="277"/>
      <c r="FFL138" s="277"/>
      <c r="FFM138" s="277"/>
      <c r="FFN138" s="277"/>
      <c r="FFO138" s="277"/>
      <c r="FFP138" s="277"/>
      <c r="FFQ138" s="277"/>
      <c r="FFR138" s="277"/>
      <c r="FFS138" s="277"/>
      <c r="FFT138" s="277"/>
      <c r="FFU138" s="277"/>
      <c r="FFV138" s="277"/>
      <c r="FFW138" s="277"/>
      <c r="FFX138" s="277"/>
      <c r="FFY138" s="277"/>
      <c r="FFZ138" s="277"/>
      <c r="FGA138" s="277"/>
      <c r="FGB138" s="277"/>
      <c r="FGC138" s="277"/>
      <c r="FGD138" s="277"/>
      <c r="FGE138" s="277"/>
      <c r="FGF138" s="277"/>
      <c r="FGG138" s="277"/>
      <c r="FGH138" s="277"/>
      <c r="FGI138" s="277"/>
      <c r="FGJ138" s="277"/>
      <c r="FGK138" s="277"/>
      <c r="FGL138" s="277"/>
      <c r="FGM138" s="277"/>
      <c r="FGN138" s="277"/>
      <c r="FGO138" s="277"/>
      <c r="FGP138" s="277"/>
      <c r="FGQ138" s="277"/>
      <c r="FGR138" s="277"/>
      <c r="FGS138" s="277"/>
      <c r="FGT138" s="277"/>
      <c r="FGU138" s="277"/>
      <c r="FGV138" s="277"/>
      <c r="FGW138" s="277"/>
      <c r="FGX138" s="277"/>
      <c r="FGY138" s="277"/>
      <c r="FGZ138" s="277"/>
      <c r="FHA138" s="277"/>
      <c r="FHB138" s="277"/>
      <c r="FHC138" s="277"/>
      <c r="FHD138" s="277"/>
      <c r="FHE138" s="277"/>
      <c r="FHF138" s="277"/>
      <c r="FHG138" s="277"/>
      <c r="FHH138" s="277"/>
      <c r="FHI138" s="277"/>
      <c r="FHJ138" s="277"/>
      <c r="FHK138" s="277"/>
      <c r="FHL138" s="277"/>
      <c r="FHM138" s="277"/>
      <c r="FHN138" s="277"/>
      <c r="FHO138" s="277"/>
      <c r="FHP138" s="277"/>
      <c r="FHQ138" s="277"/>
      <c r="FHR138" s="277"/>
      <c r="FHS138" s="277"/>
      <c r="FHT138" s="277"/>
      <c r="FHU138" s="277"/>
      <c r="FHV138" s="277"/>
      <c r="FHW138" s="277"/>
      <c r="FHX138" s="277"/>
      <c r="FHY138" s="277"/>
      <c r="FHZ138" s="277"/>
      <c r="FIA138" s="277"/>
      <c r="FIB138" s="277"/>
      <c r="FIC138" s="277"/>
      <c r="FID138" s="277"/>
      <c r="FIE138" s="277"/>
      <c r="FIF138" s="277"/>
      <c r="FIG138" s="277"/>
      <c r="FIH138" s="277"/>
      <c r="FII138" s="277"/>
      <c r="FIJ138" s="277"/>
      <c r="FIK138" s="277"/>
      <c r="FIL138" s="277"/>
      <c r="FIM138" s="277"/>
      <c r="FIN138" s="277"/>
      <c r="FIO138" s="277"/>
      <c r="FIP138" s="277"/>
      <c r="FIQ138" s="277"/>
      <c r="FIR138" s="277"/>
      <c r="FIS138" s="277"/>
      <c r="FIT138" s="277"/>
      <c r="FIU138" s="277"/>
      <c r="FIV138" s="277"/>
      <c r="FIW138" s="277"/>
      <c r="FIX138" s="277"/>
      <c r="FIY138" s="277"/>
      <c r="FIZ138" s="277"/>
      <c r="FJA138" s="277"/>
      <c r="FJB138" s="277"/>
      <c r="FJC138" s="277"/>
      <c r="FJD138" s="277"/>
      <c r="FJE138" s="277"/>
      <c r="FJF138" s="277"/>
      <c r="FJG138" s="277"/>
      <c r="FJH138" s="277"/>
      <c r="FJI138" s="277"/>
      <c r="FJJ138" s="277"/>
      <c r="FJK138" s="277"/>
      <c r="FJL138" s="277"/>
      <c r="FJM138" s="277"/>
      <c r="FJN138" s="277"/>
      <c r="FJO138" s="277"/>
      <c r="FJP138" s="277"/>
      <c r="FJQ138" s="277"/>
      <c r="FJR138" s="277"/>
      <c r="FJS138" s="277"/>
      <c r="FJT138" s="277"/>
      <c r="FJU138" s="277"/>
      <c r="FJV138" s="277"/>
      <c r="FJW138" s="277"/>
      <c r="FJX138" s="277"/>
      <c r="FJY138" s="277"/>
      <c r="FJZ138" s="277"/>
      <c r="FKA138" s="277"/>
      <c r="FKB138" s="277"/>
      <c r="FKC138" s="277"/>
      <c r="FKD138" s="277"/>
      <c r="FKE138" s="277"/>
      <c r="FKF138" s="277"/>
      <c r="FKG138" s="277"/>
      <c r="FKH138" s="277"/>
      <c r="FKI138" s="277"/>
      <c r="FKJ138" s="277"/>
      <c r="FKK138" s="277"/>
      <c r="FKL138" s="277"/>
      <c r="FKM138" s="277"/>
      <c r="FKN138" s="277"/>
      <c r="FKO138" s="277"/>
      <c r="FKP138" s="277"/>
      <c r="FKQ138" s="277"/>
      <c r="FKR138" s="277"/>
      <c r="FKS138" s="277"/>
      <c r="FKT138" s="277"/>
      <c r="FKU138" s="277"/>
      <c r="FKV138" s="277"/>
      <c r="FKW138" s="277"/>
      <c r="FKX138" s="277"/>
      <c r="FKY138" s="277"/>
      <c r="FKZ138" s="277"/>
      <c r="FLA138" s="277"/>
      <c r="FLB138" s="277"/>
      <c r="FLC138" s="277"/>
      <c r="FLD138" s="277"/>
      <c r="FLE138" s="277"/>
      <c r="FLF138" s="277"/>
      <c r="FLG138" s="277"/>
      <c r="FLH138" s="277"/>
      <c r="FLI138" s="277"/>
      <c r="FLJ138" s="277"/>
      <c r="FLK138" s="277"/>
      <c r="FLL138" s="277"/>
      <c r="FLM138" s="277"/>
      <c r="FLN138" s="277"/>
      <c r="FLO138" s="277"/>
      <c r="FLP138" s="277"/>
      <c r="FLQ138" s="277"/>
      <c r="FLR138" s="277"/>
      <c r="FLS138" s="277"/>
      <c r="FLT138" s="277"/>
      <c r="FLU138" s="277"/>
      <c r="FLV138" s="277"/>
      <c r="FLW138" s="277"/>
      <c r="FLX138" s="277"/>
      <c r="FLY138" s="277"/>
      <c r="FLZ138" s="277"/>
      <c r="FMA138" s="277"/>
      <c r="FMB138" s="277"/>
      <c r="FMC138" s="277"/>
      <c r="FMD138" s="277"/>
      <c r="FME138" s="277"/>
      <c r="FMF138" s="277"/>
      <c r="FMG138" s="277"/>
      <c r="FMH138" s="277"/>
      <c r="FMI138" s="277"/>
      <c r="FMJ138" s="277"/>
      <c r="FMK138" s="277"/>
      <c r="FML138" s="277"/>
      <c r="FMM138" s="277"/>
      <c r="FMN138" s="277"/>
      <c r="FMO138" s="277"/>
      <c r="FMP138" s="277"/>
      <c r="FMQ138" s="277"/>
      <c r="FMR138" s="277"/>
      <c r="FMS138" s="277"/>
      <c r="FMT138" s="277"/>
      <c r="FMU138" s="277"/>
      <c r="FMV138" s="277"/>
      <c r="FMW138" s="277"/>
      <c r="FMX138" s="277"/>
      <c r="FMY138" s="277"/>
      <c r="FMZ138" s="277"/>
      <c r="FNA138" s="277"/>
      <c r="FNB138" s="277"/>
      <c r="FNC138" s="277"/>
      <c r="FND138" s="277"/>
      <c r="FNE138" s="277"/>
      <c r="FNF138" s="277"/>
      <c r="FNG138" s="277"/>
      <c r="FNH138" s="277"/>
      <c r="FNI138" s="277"/>
      <c r="FNJ138" s="277"/>
      <c r="FNK138" s="277"/>
      <c r="FNL138" s="277"/>
      <c r="FNM138" s="277"/>
      <c r="FNN138" s="277"/>
      <c r="FNO138" s="277"/>
      <c r="FNP138" s="277"/>
      <c r="FNQ138" s="277"/>
      <c r="FNR138" s="277"/>
      <c r="FNS138" s="277"/>
      <c r="FNT138" s="277"/>
      <c r="FNU138" s="277"/>
      <c r="FNV138" s="277"/>
      <c r="FNW138" s="277"/>
      <c r="FNX138" s="277"/>
      <c r="FNY138" s="277"/>
      <c r="FNZ138" s="277"/>
      <c r="FOA138" s="277"/>
      <c r="FOB138" s="277"/>
      <c r="FOC138" s="277"/>
      <c r="FOD138" s="277"/>
      <c r="FOE138" s="277"/>
      <c r="FOF138" s="277"/>
      <c r="FOG138" s="277"/>
      <c r="FOH138" s="277"/>
      <c r="FOI138" s="277"/>
      <c r="FOJ138" s="277"/>
      <c r="FOK138" s="277"/>
      <c r="FOL138" s="277"/>
      <c r="FOM138" s="277"/>
      <c r="FON138" s="277"/>
      <c r="FOO138" s="277"/>
      <c r="FOP138" s="277"/>
      <c r="FOQ138" s="277"/>
      <c r="FOR138" s="277"/>
      <c r="FOS138" s="277"/>
      <c r="FOT138" s="277"/>
      <c r="FOU138" s="277"/>
      <c r="FOV138" s="277"/>
      <c r="FOW138" s="277"/>
      <c r="FOX138" s="277"/>
      <c r="FOY138" s="277"/>
      <c r="FOZ138" s="277"/>
      <c r="FPA138" s="277"/>
      <c r="FPB138" s="277"/>
      <c r="FPC138" s="277"/>
      <c r="FPD138" s="277"/>
      <c r="FPE138" s="277"/>
      <c r="FPF138" s="277"/>
      <c r="FPG138" s="277"/>
      <c r="FPH138" s="277"/>
      <c r="FPI138" s="277"/>
      <c r="FPJ138" s="277"/>
      <c r="FPK138" s="277"/>
      <c r="FPL138" s="277"/>
      <c r="FPM138" s="277"/>
      <c r="FPN138" s="277"/>
      <c r="FPO138" s="277"/>
      <c r="FPP138" s="277"/>
      <c r="FPQ138" s="277"/>
      <c r="FPR138" s="277"/>
      <c r="FPS138" s="277"/>
      <c r="FPT138" s="277"/>
      <c r="FPU138" s="277"/>
      <c r="FPV138" s="277"/>
      <c r="FPW138" s="277"/>
      <c r="FPX138" s="277"/>
      <c r="FPY138" s="277"/>
      <c r="FPZ138" s="277"/>
      <c r="FQA138" s="277"/>
      <c r="FQB138" s="277"/>
      <c r="FQC138" s="277"/>
      <c r="FQD138" s="277"/>
      <c r="FQE138" s="277"/>
      <c r="FQF138" s="277"/>
      <c r="FQG138" s="277"/>
      <c r="FQH138" s="277"/>
      <c r="FQI138" s="277"/>
      <c r="FQJ138" s="277"/>
      <c r="FQK138" s="277"/>
      <c r="FQL138" s="277"/>
      <c r="FQM138" s="277"/>
      <c r="FQN138" s="277"/>
      <c r="FQO138" s="277"/>
      <c r="FQP138" s="277"/>
      <c r="FQQ138" s="277"/>
      <c r="FQR138" s="277"/>
      <c r="FQS138" s="277"/>
      <c r="FQT138" s="277"/>
      <c r="FQU138" s="277"/>
      <c r="FQV138" s="277"/>
      <c r="FQW138" s="277"/>
      <c r="FQX138" s="277"/>
      <c r="FQY138" s="277"/>
      <c r="FQZ138" s="277"/>
      <c r="FRA138" s="277"/>
      <c r="FRB138" s="277"/>
      <c r="FRC138" s="277"/>
      <c r="FRD138" s="277"/>
      <c r="FRE138" s="277"/>
      <c r="FRF138" s="277"/>
      <c r="FRG138" s="277"/>
      <c r="FRH138" s="277"/>
      <c r="FRI138" s="277"/>
      <c r="FRJ138" s="277"/>
      <c r="FRK138" s="277"/>
      <c r="FRL138" s="277"/>
      <c r="FRM138" s="277"/>
      <c r="FRN138" s="277"/>
      <c r="FRO138" s="277"/>
      <c r="FRP138" s="277"/>
      <c r="FRQ138" s="277"/>
      <c r="FRR138" s="277"/>
      <c r="FRS138" s="277"/>
      <c r="FRT138" s="277"/>
      <c r="FRU138" s="277"/>
      <c r="FRV138" s="277"/>
      <c r="FRW138" s="277"/>
      <c r="FRX138" s="277"/>
      <c r="FRY138" s="277"/>
      <c r="FRZ138" s="277"/>
      <c r="FSA138" s="277"/>
      <c r="FSB138" s="277"/>
      <c r="FSC138" s="277"/>
      <c r="FSD138" s="277"/>
      <c r="FSE138" s="277"/>
      <c r="FSF138" s="277"/>
      <c r="FSG138" s="277"/>
      <c r="FSH138" s="277"/>
      <c r="FSI138" s="277"/>
      <c r="FSJ138" s="277"/>
      <c r="FSK138" s="277"/>
      <c r="FSL138" s="277"/>
      <c r="FSM138" s="277"/>
      <c r="FSN138" s="277"/>
      <c r="FSO138" s="277"/>
      <c r="FSP138" s="277"/>
      <c r="FSQ138" s="277"/>
      <c r="FSR138" s="277"/>
      <c r="FSS138" s="277"/>
      <c r="FST138" s="277"/>
      <c r="FSU138" s="277"/>
      <c r="FSV138" s="277"/>
      <c r="FSW138" s="277"/>
      <c r="FSX138" s="277"/>
      <c r="FSY138" s="277"/>
      <c r="FSZ138" s="277"/>
      <c r="FTA138" s="277"/>
      <c r="FTB138" s="277"/>
      <c r="FTC138" s="277"/>
      <c r="FTD138" s="277"/>
      <c r="FTE138" s="277"/>
      <c r="FTF138" s="277"/>
      <c r="FTG138" s="277"/>
      <c r="FTH138" s="277"/>
      <c r="FTI138" s="277"/>
      <c r="FTJ138" s="277"/>
      <c r="FTK138" s="277"/>
      <c r="FTL138" s="277"/>
      <c r="FTM138" s="277"/>
      <c r="FTN138" s="277"/>
      <c r="FTO138" s="277"/>
      <c r="FTP138" s="277"/>
      <c r="FTQ138" s="277"/>
      <c r="FTR138" s="277"/>
      <c r="FTS138" s="277"/>
      <c r="FTT138" s="277"/>
      <c r="FTU138" s="277"/>
      <c r="FTV138" s="277"/>
      <c r="FTW138" s="277"/>
      <c r="FTX138" s="277"/>
      <c r="FTY138" s="277"/>
      <c r="FTZ138" s="277"/>
      <c r="FUA138" s="277"/>
      <c r="FUB138" s="277"/>
      <c r="FUC138" s="277"/>
      <c r="FUD138" s="277"/>
      <c r="FUE138" s="277"/>
      <c r="FUF138" s="277"/>
      <c r="FUG138" s="277"/>
      <c r="FUH138" s="277"/>
      <c r="FUI138" s="277"/>
      <c r="FUJ138" s="277"/>
      <c r="FUK138" s="277"/>
      <c r="FUL138" s="277"/>
      <c r="FUM138" s="277"/>
      <c r="FUN138" s="277"/>
      <c r="FUO138" s="277"/>
      <c r="FUP138" s="277"/>
      <c r="FUQ138" s="277"/>
      <c r="FUR138" s="277"/>
      <c r="FUS138" s="277"/>
      <c r="FUT138" s="277"/>
      <c r="FUU138" s="277"/>
      <c r="FUV138" s="277"/>
      <c r="FUW138" s="277"/>
      <c r="FUX138" s="277"/>
      <c r="FUY138" s="277"/>
      <c r="FUZ138" s="277"/>
      <c r="FVA138" s="277"/>
      <c r="FVB138" s="277"/>
      <c r="FVC138" s="277"/>
      <c r="FVD138" s="277"/>
      <c r="FVE138" s="277"/>
      <c r="FVF138" s="277"/>
      <c r="FVG138" s="277"/>
      <c r="FVH138" s="277"/>
      <c r="FVI138" s="277"/>
      <c r="FVJ138" s="277"/>
      <c r="FVK138" s="277"/>
      <c r="FVL138" s="277"/>
      <c r="FVM138" s="277"/>
      <c r="FVN138" s="277"/>
      <c r="FVO138" s="277"/>
      <c r="FVP138" s="277"/>
      <c r="FVQ138" s="277"/>
      <c r="FVR138" s="277"/>
      <c r="FVS138" s="277"/>
      <c r="FVT138" s="277"/>
      <c r="FVU138" s="277"/>
      <c r="FVV138" s="277"/>
      <c r="FVW138" s="277"/>
      <c r="FVX138" s="277"/>
      <c r="FVY138" s="277"/>
      <c r="FVZ138" s="277"/>
      <c r="FWA138" s="277"/>
      <c r="FWB138" s="277"/>
      <c r="FWC138" s="277"/>
      <c r="FWD138" s="277"/>
      <c r="FWE138" s="277"/>
      <c r="FWF138" s="277"/>
      <c r="FWG138" s="277"/>
      <c r="FWH138" s="277"/>
      <c r="FWI138" s="277"/>
      <c r="FWJ138" s="277"/>
      <c r="FWK138" s="277"/>
      <c r="FWL138" s="277"/>
      <c r="FWM138" s="277"/>
      <c r="FWN138" s="277"/>
      <c r="FWO138" s="277"/>
      <c r="FWP138" s="277"/>
      <c r="FWQ138" s="277"/>
      <c r="FWR138" s="277"/>
      <c r="FWS138" s="277"/>
      <c r="FWT138" s="277"/>
      <c r="FWU138" s="277"/>
      <c r="FWV138" s="277"/>
      <c r="FWW138" s="277"/>
      <c r="FWX138" s="277"/>
      <c r="FWY138" s="277"/>
      <c r="FWZ138" s="277"/>
      <c r="FXA138" s="277"/>
      <c r="FXB138" s="277"/>
      <c r="FXC138" s="277"/>
      <c r="FXD138" s="277"/>
      <c r="FXE138" s="277"/>
      <c r="FXF138" s="277"/>
      <c r="FXG138" s="277"/>
      <c r="FXH138" s="277"/>
      <c r="FXI138" s="277"/>
      <c r="FXJ138" s="277"/>
      <c r="FXK138" s="277"/>
      <c r="FXL138" s="277"/>
      <c r="FXM138" s="277"/>
      <c r="FXN138" s="277"/>
      <c r="FXO138" s="277"/>
      <c r="FXP138" s="277"/>
      <c r="FXQ138" s="277"/>
      <c r="FXR138" s="277"/>
      <c r="FXS138" s="277"/>
      <c r="FXT138" s="277"/>
      <c r="FXU138" s="277"/>
      <c r="FXV138" s="277"/>
      <c r="FXW138" s="277"/>
      <c r="FXX138" s="277"/>
      <c r="FXY138" s="277"/>
      <c r="FXZ138" s="277"/>
      <c r="FYA138" s="277"/>
      <c r="FYB138" s="277"/>
      <c r="FYC138" s="277"/>
      <c r="FYD138" s="277"/>
      <c r="FYE138" s="277"/>
      <c r="FYF138" s="277"/>
      <c r="FYG138" s="277"/>
      <c r="FYH138" s="277"/>
      <c r="FYI138" s="277"/>
      <c r="FYJ138" s="277"/>
      <c r="FYK138" s="277"/>
      <c r="FYL138" s="277"/>
      <c r="FYM138" s="277"/>
      <c r="FYN138" s="277"/>
      <c r="FYO138" s="277"/>
      <c r="FYP138" s="277"/>
      <c r="FYQ138" s="277"/>
      <c r="FYR138" s="277"/>
      <c r="FYS138" s="277"/>
      <c r="FYT138" s="277"/>
      <c r="FYU138" s="277"/>
      <c r="FYV138" s="277"/>
      <c r="FYW138" s="277"/>
      <c r="FYX138" s="277"/>
      <c r="FYY138" s="277"/>
      <c r="FYZ138" s="277"/>
      <c r="FZA138" s="277"/>
      <c r="FZB138" s="277"/>
      <c r="FZC138" s="277"/>
      <c r="FZD138" s="277"/>
      <c r="FZE138" s="277"/>
      <c r="FZF138" s="277"/>
      <c r="FZG138" s="277"/>
      <c r="FZH138" s="277"/>
      <c r="FZI138" s="277"/>
      <c r="FZJ138" s="277"/>
      <c r="FZK138" s="277"/>
      <c r="FZL138" s="277"/>
      <c r="FZM138" s="277"/>
      <c r="FZN138" s="277"/>
      <c r="FZO138" s="277"/>
      <c r="FZP138" s="277"/>
      <c r="FZQ138" s="277"/>
      <c r="FZR138" s="277"/>
      <c r="FZS138" s="277"/>
      <c r="FZT138" s="277"/>
      <c r="FZU138" s="277"/>
      <c r="FZV138" s="277"/>
      <c r="FZW138" s="277"/>
      <c r="FZX138" s="277"/>
      <c r="FZY138" s="277"/>
      <c r="FZZ138" s="277"/>
      <c r="GAA138" s="277"/>
      <c r="GAB138" s="277"/>
      <c r="GAC138" s="277"/>
      <c r="GAD138" s="277"/>
      <c r="GAE138" s="277"/>
      <c r="GAF138" s="277"/>
      <c r="GAG138" s="277"/>
      <c r="GAH138" s="277"/>
      <c r="GAI138" s="277"/>
      <c r="GAJ138" s="277"/>
      <c r="GAK138" s="277"/>
      <c r="GAL138" s="277"/>
      <c r="GAM138" s="277"/>
      <c r="GAN138" s="277"/>
      <c r="GAO138" s="277"/>
      <c r="GAP138" s="277"/>
      <c r="GAQ138" s="277"/>
      <c r="GAR138" s="277"/>
      <c r="GAS138" s="277"/>
      <c r="GAT138" s="277"/>
      <c r="GAU138" s="277"/>
      <c r="GAV138" s="277"/>
      <c r="GAW138" s="277"/>
      <c r="GAX138" s="277"/>
      <c r="GAY138" s="277"/>
      <c r="GAZ138" s="277"/>
      <c r="GBA138" s="277"/>
      <c r="GBB138" s="277"/>
      <c r="GBC138" s="277"/>
      <c r="GBD138" s="277"/>
      <c r="GBE138" s="277"/>
      <c r="GBF138" s="277"/>
      <c r="GBG138" s="277"/>
      <c r="GBH138" s="277"/>
      <c r="GBI138" s="277"/>
      <c r="GBJ138" s="277"/>
      <c r="GBK138" s="277"/>
      <c r="GBL138" s="277"/>
      <c r="GBM138" s="277"/>
      <c r="GBN138" s="277"/>
      <c r="GBO138" s="277"/>
      <c r="GBP138" s="277"/>
      <c r="GBQ138" s="277"/>
      <c r="GBR138" s="277"/>
      <c r="GBS138" s="277"/>
      <c r="GBT138" s="277"/>
      <c r="GBU138" s="277"/>
      <c r="GBV138" s="277"/>
      <c r="GBW138" s="277"/>
      <c r="GBX138" s="277"/>
      <c r="GBY138" s="277"/>
      <c r="GBZ138" s="277"/>
      <c r="GCA138" s="277"/>
      <c r="GCB138" s="277"/>
      <c r="GCC138" s="277"/>
      <c r="GCD138" s="277"/>
      <c r="GCE138" s="277"/>
      <c r="GCF138" s="277"/>
      <c r="GCG138" s="277"/>
      <c r="GCH138" s="277"/>
      <c r="GCI138" s="277"/>
      <c r="GCJ138" s="277"/>
      <c r="GCK138" s="277"/>
      <c r="GCL138" s="277"/>
      <c r="GCM138" s="277"/>
      <c r="GCN138" s="277"/>
      <c r="GCO138" s="277"/>
      <c r="GCP138" s="277"/>
      <c r="GCQ138" s="277"/>
      <c r="GCR138" s="277"/>
      <c r="GCS138" s="277"/>
      <c r="GCT138" s="277"/>
      <c r="GCU138" s="277"/>
      <c r="GCV138" s="277"/>
      <c r="GCW138" s="277"/>
      <c r="GCX138" s="277"/>
      <c r="GCY138" s="277"/>
      <c r="GCZ138" s="277"/>
      <c r="GDA138" s="277"/>
      <c r="GDB138" s="277"/>
      <c r="GDC138" s="277"/>
      <c r="GDD138" s="277"/>
      <c r="GDE138" s="277"/>
      <c r="GDF138" s="277"/>
      <c r="GDG138" s="277"/>
      <c r="GDH138" s="277"/>
      <c r="GDI138" s="277"/>
      <c r="GDJ138" s="277"/>
      <c r="GDK138" s="277"/>
      <c r="GDL138" s="277"/>
      <c r="GDM138" s="277"/>
      <c r="GDN138" s="277"/>
      <c r="GDO138" s="277"/>
      <c r="GDP138" s="277"/>
      <c r="GDQ138" s="277"/>
      <c r="GDR138" s="277"/>
      <c r="GDS138" s="277"/>
      <c r="GDT138" s="277"/>
      <c r="GDU138" s="277"/>
      <c r="GDV138" s="277"/>
      <c r="GDW138" s="277"/>
      <c r="GDX138" s="277"/>
      <c r="GDY138" s="277"/>
      <c r="GDZ138" s="277"/>
      <c r="GEA138" s="277"/>
      <c r="GEB138" s="277"/>
      <c r="GEC138" s="277"/>
      <c r="GED138" s="277"/>
      <c r="GEE138" s="277"/>
      <c r="GEF138" s="277"/>
      <c r="GEG138" s="277"/>
      <c r="GEH138" s="277"/>
      <c r="GEI138" s="277"/>
      <c r="GEJ138" s="277"/>
      <c r="GEK138" s="277"/>
      <c r="GEL138" s="277"/>
      <c r="GEM138" s="277"/>
      <c r="GEN138" s="277"/>
      <c r="GEO138" s="277"/>
      <c r="GEP138" s="277"/>
      <c r="GEQ138" s="277"/>
      <c r="GER138" s="277"/>
      <c r="GES138" s="277"/>
      <c r="GET138" s="277"/>
      <c r="GEU138" s="277"/>
      <c r="GEV138" s="277"/>
      <c r="GEW138" s="277"/>
      <c r="GEX138" s="277"/>
      <c r="GEY138" s="277"/>
      <c r="GEZ138" s="277"/>
      <c r="GFA138" s="277"/>
      <c r="GFB138" s="277"/>
      <c r="GFC138" s="277"/>
      <c r="GFD138" s="277"/>
      <c r="GFE138" s="277"/>
      <c r="GFF138" s="277"/>
      <c r="GFG138" s="277"/>
      <c r="GFH138" s="277"/>
      <c r="GFI138" s="277"/>
      <c r="GFJ138" s="277"/>
      <c r="GFK138" s="277"/>
      <c r="GFL138" s="277"/>
      <c r="GFM138" s="277"/>
      <c r="GFN138" s="277"/>
      <c r="GFO138" s="277"/>
      <c r="GFP138" s="277"/>
      <c r="GFQ138" s="277"/>
      <c r="GFR138" s="277"/>
      <c r="GFS138" s="277"/>
      <c r="GFT138" s="277"/>
      <c r="GFU138" s="277"/>
      <c r="GFV138" s="277"/>
      <c r="GFW138" s="277"/>
      <c r="GFX138" s="277"/>
      <c r="GFY138" s="277"/>
      <c r="GFZ138" s="277"/>
      <c r="GGA138" s="277"/>
      <c r="GGB138" s="277"/>
      <c r="GGC138" s="277"/>
      <c r="GGD138" s="277"/>
      <c r="GGE138" s="277"/>
      <c r="GGF138" s="277"/>
      <c r="GGG138" s="277"/>
      <c r="GGH138" s="277"/>
      <c r="GGI138" s="277"/>
      <c r="GGJ138" s="277"/>
      <c r="GGK138" s="277"/>
      <c r="GGL138" s="277"/>
      <c r="GGM138" s="277"/>
      <c r="GGN138" s="277"/>
      <c r="GGO138" s="277"/>
      <c r="GGP138" s="277"/>
      <c r="GGQ138" s="277"/>
      <c r="GGR138" s="277"/>
      <c r="GGS138" s="277"/>
      <c r="GGT138" s="277"/>
      <c r="GGU138" s="277"/>
      <c r="GGV138" s="277"/>
      <c r="GGW138" s="277"/>
      <c r="GGX138" s="277"/>
      <c r="GGY138" s="277"/>
      <c r="GGZ138" s="277"/>
      <c r="GHA138" s="277"/>
      <c r="GHB138" s="277"/>
      <c r="GHC138" s="277"/>
      <c r="GHD138" s="277"/>
      <c r="GHE138" s="277"/>
      <c r="GHF138" s="277"/>
      <c r="GHG138" s="277"/>
      <c r="GHH138" s="277"/>
      <c r="GHI138" s="277"/>
      <c r="GHJ138" s="277"/>
      <c r="GHK138" s="277"/>
      <c r="GHL138" s="277"/>
      <c r="GHM138" s="277"/>
      <c r="GHN138" s="277"/>
      <c r="GHO138" s="277"/>
      <c r="GHP138" s="277"/>
      <c r="GHQ138" s="277"/>
      <c r="GHR138" s="277"/>
      <c r="GHS138" s="277"/>
      <c r="GHT138" s="277"/>
      <c r="GHU138" s="277"/>
      <c r="GHV138" s="277"/>
      <c r="GHW138" s="277"/>
      <c r="GHX138" s="277"/>
      <c r="GHY138" s="277"/>
      <c r="GHZ138" s="277"/>
      <c r="GIA138" s="277"/>
      <c r="GIB138" s="277"/>
      <c r="GIC138" s="277"/>
      <c r="GID138" s="277"/>
      <c r="GIE138" s="277"/>
      <c r="GIF138" s="277"/>
      <c r="GIG138" s="277"/>
      <c r="GIH138" s="277"/>
      <c r="GII138" s="277"/>
      <c r="GIJ138" s="277"/>
      <c r="GIK138" s="277"/>
      <c r="GIL138" s="277"/>
      <c r="GIM138" s="277"/>
      <c r="GIN138" s="277"/>
      <c r="GIO138" s="277"/>
      <c r="GIP138" s="277"/>
      <c r="GIQ138" s="277"/>
      <c r="GIR138" s="277"/>
      <c r="GIS138" s="277"/>
      <c r="GIT138" s="277"/>
      <c r="GIU138" s="277"/>
      <c r="GIV138" s="277"/>
      <c r="GIW138" s="277"/>
      <c r="GIX138" s="277"/>
      <c r="GIY138" s="277"/>
      <c r="GIZ138" s="277"/>
      <c r="GJA138" s="277"/>
      <c r="GJB138" s="277"/>
      <c r="GJC138" s="277"/>
      <c r="GJD138" s="277"/>
      <c r="GJE138" s="277"/>
      <c r="GJF138" s="277"/>
      <c r="GJG138" s="277"/>
      <c r="GJH138" s="277"/>
      <c r="GJI138" s="277"/>
      <c r="GJJ138" s="277"/>
      <c r="GJK138" s="277"/>
      <c r="GJL138" s="277"/>
      <c r="GJM138" s="277"/>
      <c r="GJN138" s="277"/>
      <c r="GJO138" s="277"/>
      <c r="GJP138" s="277"/>
      <c r="GJQ138" s="277"/>
      <c r="GJR138" s="277"/>
      <c r="GJS138" s="277"/>
      <c r="GJT138" s="277"/>
      <c r="GJU138" s="277"/>
      <c r="GJV138" s="277"/>
      <c r="GJW138" s="277"/>
      <c r="GJX138" s="277"/>
      <c r="GJY138" s="277"/>
      <c r="GJZ138" s="277"/>
      <c r="GKA138" s="277"/>
      <c r="GKB138" s="277"/>
      <c r="GKC138" s="277"/>
      <c r="GKD138" s="277"/>
      <c r="GKE138" s="277"/>
      <c r="GKF138" s="277"/>
      <c r="GKG138" s="277"/>
      <c r="GKH138" s="277"/>
      <c r="GKI138" s="277"/>
      <c r="GKJ138" s="277"/>
      <c r="GKK138" s="277"/>
      <c r="GKL138" s="277"/>
      <c r="GKM138" s="277"/>
      <c r="GKN138" s="277"/>
      <c r="GKO138" s="277"/>
      <c r="GKP138" s="277"/>
      <c r="GKQ138" s="277"/>
      <c r="GKR138" s="277"/>
      <c r="GKS138" s="277"/>
      <c r="GKT138" s="277"/>
      <c r="GKU138" s="277"/>
      <c r="GKV138" s="277"/>
      <c r="GKW138" s="277"/>
      <c r="GKX138" s="277"/>
      <c r="GKY138" s="277"/>
      <c r="GKZ138" s="277"/>
      <c r="GLA138" s="277"/>
      <c r="GLB138" s="277"/>
      <c r="GLC138" s="277"/>
      <c r="GLD138" s="277"/>
      <c r="GLE138" s="277"/>
      <c r="GLF138" s="277"/>
      <c r="GLG138" s="277"/>
      <c r="GLH138" s="277"/>
      <c r="GLI138" s="277"/>
      <c r="GLJ138" s="277"/>
      <c r="GLK138" s="277"/>
      <c r="GLL138" s="277"/>
      <c r="GLM138" s="277"/>
      <c r="GLN138" s="277"/>
      <c r="GLO138" s="277"/>
      <c r="GLP138" s="277"/>
      <c r="GLQ138" s="277"/>
      <c r="GLR138" s="277"/>
      <c r="GLS138" s="277"/>
      <c r="GLT138" s="277"/>
      <c r="GLU138" s="277"/>
      <c r="GLV138" s="277"/>
      <c r="GLW138" s="277"/>
      <c r="GLX138" s="277"/>
      <c r="GLY138" s="277"/>
      <c r="GLZ138" s="277"/>
      <c r="GMA138" s="277"/>
      <c r="GMB138" s="277"/>
      <c r="GMC138" s="277"/>
      <c r="GMD138" s="277"/>
      <c r="GME138" s="277"/>
      <c r="GMF138" s="277"/>
      <c r="GMG138" s="277"/>
      <c r="GMH138" s="277"/>
      <c r="GMI138" s="277"/>
      <c r="GMJ138" s="277"/>
      <c r="GMK138" s="277"/>
      <c r="GML138" s="277"/>
      <c r="GMM138" s="277"/>
      <c r="GMN138" s="277"/>
      <c r="GMO138" s="277"/>
      <c r="GMP138" s="277"/>
      <c r="GMQ138" s="277"/>
      <c r="GMR138" s="277"/>
      <c r="GMS138" s="277"/>
      <c r="GMT138" s="277"/>
      <c r="GMU138" s="277"/>
      <c r="GMV138" s="277"/>
      <c r="GMW138" s="277"/>
      <c r="GMX138" s="277"/>
      <c r="GMY138" s="277"/>
      <c r="GMZ138" s="277"/>
      <c r="GNA138" s="277"/>
      <c r="GNB138" s="277"/>
      <c r="GNC138" s="277"/>
      <c r="GND138" s="277"/>
      <c r="GNE138" s="277"/>
      <c r="GNF138" s="277"/>
      <c r="GNG138" s="277"/>
      <c r="GNH138" s="277"/>
      <c r="GNI138" s="277"/>
      <c r="GNJ138" s="277"/>
      <c r="GNK138" s="277"/>
      <c r="GNL138" s="277"/>
      <c r="GNM138" s="277"/>
      <c r="GNN138" s="277"/>
      <c r="GNO138" s="277"/>
      <c r="GNP138" s="277"/>
      <c r="GNQ138" s="277"/>
      <c r="GNR138" s="277"/>
      <c r="GNS138" s="277"/>
      <c r="GNT138" s="277"/>
      <c r="GNU138" s="277"/>
      <c r="GNV138" s="277"/>
      <c r="GNW138" s="277"/>
      <c r="GNX138" s="277"/>
      <c r="GNY138" s="277"/>
      <c r="GNZ138" s="277"/>
      <c r="GOA138" s="277"/>
      <c r="GOB138" s="277"/>
      <c r="GOC138" s="277"/>
      <c r="GOD138" s="277"/>
      <c r="GOE138" s="277"/>
      <c r="GOF138" s="277"/>
      <c r="GOG138" s="277"/>
      <c r="GOH138" s="277"/>
      <c r="GOI138" s="277"/>
      <c r="GOJ138" s="277"/>
      <c r="GOK138" s="277"/>
      <c r="GOL138" s="277"/>
      <c r="GOM138" s="277"/>
      <c r="GON138" s="277"/>
      <c r="GOO138" s="277"/>
      <c r="GOP138" s="277"/>
      <c r="GOQ138" s="277"/>
      <c r="GOR138" s="277"/>
      <c r="GOS138" s="277"/>
      <c r="GOT138" s="277"/>
      <c r="GOU138" s="277"/>
      <c r="GOV138" s="277"/>
      <c r="GOW138" s="277"/>
      <c r="GOX138" s="277"/>
      <c r="GOY138" s="277"/>
      <c r="GOZ138" s="277"/>
      <c r="GPA138" s="277"/>
      <c r="GPB138" s="277"/>
      <c r="GPC138" s="277"/>
      <c r="GPD138" s="277"/>
      <c r="GPE138" s="277"/>
      <c r="GPF138" s="277"/>
      <c r="GPG138" s="277"/>
      <c r="GPH138" s="277"/>
      <c r="GPI138" s="277"/>
      <c r="GPJ138" s="277"/>
      <c r="GPK138" s="277"/>
      <c r="GPL138" s="277"/>
      <c r="GPM138" s="277"/>
      <c r="GPN138" s="277"/>
      <c r="GPO138" s="277"/>
      <c r="GPP138" s="277"/>
      <c r="GPQ138" s="277"/>
      <c r="GPR138" s="277"/>
      <c r="GPS138" s="277"/>
      <c r="GPT138" s="277"/>
      <c r="GPU138" s="277"/>
      <c r="GPV138" s="277"/>
      <c r="GPW138" s="277"/>
      <c r="GPX138" s="277"/>
      <c r="GPY138" s="277"/>
      <c r="GPZ138" s="277"/>
      <c r="GQA138" s="277"/>
      <c r="GQB138" s="277"/>
      <c r="GQC138" s="277"/>
      <c r="GQD138" s="277"/>
      <c r="GQE138" s="277"/>
      <c r="GQF138" s="277"/>
      <c r="GQG138" s="277"/>
      <c r="GQH138" s="277"/>
      <c r="GQI138" s="277"/>
      <c r="GQJ138" s="277"/>
      <c r="GQK138" s="277"/>
      <c r="GQL138" s="277"/>
      <c r="GQM138" s="277"/>
      <c r="GQN138" s="277"/>
      <c r="GQO138" s="277"/>
      <c r="GQP138" s="277"/>
      <c r="GQQ138" s="277"/>
      <c r="GQR138" s="277"/>
      <c r="GQS138" s="277"/>
      <c r="GQT138" s="277"/>
      <c r="GQU138" s="277"/>
      <c r="GQV138" s="277"/>
      <c r="GQW138" s="277"/>
      <c r="GQX138" s="277"/>
      <c r="GQY138" s="277"/>
      <c r="GQZ138" s="277"/>
      <c r="GRA138" s="277"/>
      <c r="GRB138" s="277"/>
      <c r="GRC138" s="277"/>
      <c r="GRD138" s="277"/>
      <c r="GRE138" s="277"/>
      <c r="GRF138" s="277"/>
      <c r="GRG138" s="277"/>
      <c r="GRH138" s="277"/>
      <c r="GRI138" s="277"/>
      <c r="GRJ138" s="277"/>
      <c r="GRK138" s="277"/>
      <c r="GRL138" s="277"/>
      <c r="GRM138" s="277"/>
      <c r="GRN138" s="277"/>
      <c r="GRO138" s="277"/>
      <c r="GRP138" s="277"/>
      <c r="GRQ138" s="277"/>
      <c r="GRR138" s="277"/>
      <c r="GRS138" s="277"/>
      <c r="GRT138" s="277"/>
      <c r="GRU138" s="277"/>
      <c r="GRV138" s="277"/>
      <c r="GRW138" s="277"/>
      <c r="GRX138" s="277"/>
      <c r="GRY138" s="277"/>
      <c r="GRZ138" s="277"/>
      <c r="GSA138" s="277"/>
      <c r="GSB138" s="277"/>
      <c r="GSC138" s="277"/>
      <c r="GSD138" s="277"/>
      <c r="GSE138" s="277"/>
      <c r="GSF138" s="277"/>
      <c r="GSG138" s="277"/>
      <c r="GSH138" s="277"/>
      <c r="GSI138" s="277"/>
      <c r="GSJ138" s="277"/>
      <c r="GSK138" s="277"/>
      <c r="GSL138" s="277"/>
      <c r="GSM138" s="277"/>
      <c r="GSN138" s="277"/>
      <c r="GSO138" s="277"/>
      <c r="GSP138" s="277"/>
      <c r="GSQ138" s="277"/>
      <c r="GSR138" s="277"/>
      <c r="GSS138" s="277"/>
      <c r="GST138" s="277"/>
      <c r="GSU138" s="277"/>
      <c r="GSV138" s="277"/>
      <c r="GSW138" s="277"/>
      <c r="GSX138" s="277"/>
      <c r="GSY138" s="277"/>
      <c r="GSZ138" s="277"/>
      <c r="GTA138" s="277"/>
      <c r="GTB138" s="277"/>
      <c r="GTC138" s="277"/>
      <c r="GTD138" s="277"/>
      <c r="GTE138" s="277"/>
      <c r="GTF138" s="277"/>
      <c r="GTG138" s="277"/>
      <c r="GTH138" s="277"/>
      <c r="GTI138" s="277"/>
      <c r="GTJ138" s="277"/>
      <c r="GTK138" s="277"/>
      <c r="GTL138" s="277"/>
      <c r="GTM138" s="277"/>
      <c r="GTN138" s="277"/>
      <c r="GTO138" s="277"/>
      <c r="GTP138" s="277"/>
      <c r="GTQ138" s="277"/>
      <c r="GTR138" s="277"/>
      <c r="GTS138" s="277"/>
      <c r="GTT138" s="277"/>
      <c r="GTU138" s="277"/>
      <c r="GTV138" s="277"/>
      <c r="GTW138" s="277"/>
      <c r="GTX138" s="277"/>
      <c r="GTY138" s="277"/>
      <c r="GTZ138" s="277"/>
      <c r="GUA138" s="277"/>
      <c r="GUB138" s="277"/>
      <c r="GUC138" s="277"/>
      <c r="GUD138" s="277"/>
      <c r="GUE138" s="277"/>
      <c r="GUF138" s="277"/>
      <c r="GUG138" s="277"/>
      <c r="GUH138" s="277"/>
      <c r="GUI138" s="277"/>
      <c r="GUJ138" s="277"/>
      <c r="GUK138" s="277"/>
      <c r="GUL138" s="277"/>
      <c r="GUM138" s="277"/>
      <c r="GUN138" s="277"/>
      <c r="GUO138" s="277"/>
      <c r="GUP138" s="277"/>
      <c r="GUQ138" s="277"/>
      <c r="GUR138" s="277"/>
      <c r="GUS138" s="277"/>
      <c r="GUT138" s="277"/>
      <c r="GUU138" s="277"/>
      <c r="GUV138" s="277"/>
      <c r="GUW138" s="277"/>
      <c r="GUX138" s="277"/>
      <c r="GUY138" s="277"/>
      <c r="GUZ138" s="277"/>
      <c r="GVA138" s="277"/>
      <c r="GVB138" s="277"/>
      <c r="GVC138" s="277"/>
      <c r="GVD138" s="277"/>
      <c r="GVE138" s="277"/>
      <c r="GVF138" s="277"/>
      <c r="GVG138" s="277"/>
      <c r="GVH138" s="277"/>
      <c r="GVI138" s="277"/>
      <c r="GVJ138" s="277"/>
      <c r="GVK138" s="277"/>
      <c r="GVL138" s="277"/>
      <c r="GVM138" s="277"/>
      <c r="GVN138" s="277"/>
      <c r="GVO138" s="277"/>
      <c r="GVP138" s="277"/>
      <c r="GVQ138" s="277"/>
      <c r="GVR138" s="277"/>
      <c r="GVS138" s="277"/>
      <c r="GVT138" s="277"/>
      <c r="GVU138" s="277"/>
      <c r="GVV138" s="277"/>
      <c r="GVW138" s="277"/>
      <c r="GVX138" s="277"/>
      <c r="GVY138" s="277"/>
      <c r="GVZ138" s="277"/>
      <c r="GWA138" s="277"/>
      <c r="GWB138" s="277"/>
      <c r="GWC138" s="277"/>
      <c r="GWD138" s="277"/>
      <c r="GWE138" s="277"/>
      <c r="GWF138" s="277"/>
      <c r="GWG138" s="277"/>
      <c r="GWH138" s="277"/>
      <c r="GWI138" s="277"/>
      <c r="GWJ138" s="277"/>
      <c r="GWK138" s="277"/>
      <c r="GWL138" s="277"/>
      <c r="GWM138" s="277"/>
      <c r="GWN138" s="277"/>
      <c r="GWO138" s="277"/>
      <c r="GWP138" s="277"/>
      <c r="GWQ138" s="277"/>
      <c r="GWR138" s="277"/>
      <c r="GWS138" s="277"/>
      <c r="GWT138" s="277"/>
      <c r="GWU138" s="277"/>
      <c r="GWV138" s="277"/>
      <c r="GWW138" s="277"/>
      <c r="GWX138" s="277"/>
      <c r="GWY138" s="277"/>
      <c r="GWZ138" s="277"/>
      <c r="GXA138" s="277"/>
      <c r="GXB138" s="277"/>
      <c r="GXC138" s="277"/>
      <c r="GXD138" s="277"/>
      <c r="GXE138" s="277"/>
      <c r="GXF138" s="277"/>
      <c r="GXG138" s="277"/>
      <c r="GXH138" s="277"/>
      <c r="GXI138" s="277"/>
      <c r="GXJ138" s="277"/>
      <c r="GXK138" s="277"/>
      <c r="GXL138" s="277"/>
      <c r="GXM138" s="277"/>
      <c r="GXN138" s="277"/>
      <c r="GXO138" s="277"/>
      <c r="GXP138" s="277"/>
      <c r="GXQ138" s="277"/>
      <c r="GXR138" s="277"/>
      <c r="GXS138" s="277"/>
      <c r="GXT138" s="277"/>
      <c r="GXU138" s="277"/>
      <c r="GXV138" s="277"/>
      <c r="GXW138" s="277"/>
      <c r="GXX138" s="277"/>
      <c r="GXY138" s="277"/>
      <c r="GXZ138" s="277"/>
      <c r="GYA138" s="277"/>
      <c r="GYB138" s="277"/>
      <c r="GYC138" s="277"/>
      <c r="GYD138" s="277"/>
      <c r="GYE138" s="277"/>
      <c r="GYF138" s="277"/>
      <c r="GYG138" s="277"/>
      <c r="GYH138" s="277"/>
      <c r="GYI138" s="277"/>
      <c r="GYJ138" s="277"/>
      <c r="GYK138" s="277"/>
      <c r="GYL138" s="277"/>
      <c r="GYM138" s="277"/>
      <c r="GYN138" s="277"/>
      <c r="GYO138" s="277"/>
      <c r="GYP138" s="277"/>
      <c r="GYQ138" s="277"/>
      <c r="GYR138" s="277"/>
      <c r="GYS138" s="277"/>
      <c r="GYT138" s="277"/>
      <c r="GYU138" s="277"/>
      <c r="GYV138" s="277"/>
      <c r="GYW138" s="277"/>
      <c r="GYX138" s="277"/>
      <c r="GYY138" s="277"/>
      <c r="GYZ138" s="277"/>
      <c r="GZA138" s="277"/>
      <c r="GZB138" s="277"/>
      <c r="GZC138" s="277"/>
      <c r="GZD138" s="277"/>
      <c r="GZE138" s="277"/>
      <c r="GZF138" s="277"/>
      <c r="GZG138" s="277"/>
      <c r="GZH138" s="277"/>
      <c r="GZI138" s="277"/>
      <c r="GZJ138" s="277"/>
      <c r="GZK138" s="277"/>
      <c r="GZL138" s="277"/>
      <c r="GZM138" s="277"/>
      <c r="GZN138" s="277"/>
      <c r="GZO138" s="277"/>
      <c r="GZP138" s="277"/>
      <c r="GZQ138" s="277"/>
      <c r="GZR138" s="277"/>
      <c r="GZS138" s="277"/>
      <c r="GZT138" s="277"/>
      <c r="GZU138" s="277"/>
      <c r="GZV138" s="277"/>
      <c r="GZW138" s="277"/>
      <c r="GZX138" s="277"/>
      <c r="GZY138" s="277"/>
      <c r="GZZ138" s="277"/>
      <c r="HAA138" s="277"/>
      <c r="HAB138" s="277"/>
      <c r="HAC138" s="277"/>
      <c r="HAD138" s="277"/>
      <c r="HAE138" s="277"/>
      <c r="HAF138" s="277"/>
      <c r="HAG138" s="277"/>
      <c r="HAH138" s="277"/>
      <c r="HAI138" s="277"/>
      <c r="HAJ138" s="277"/>
      <c r="HAK138" s="277"/>
      <c r="HAL138" s="277"/>
      <c r="HAM138" s="277"/>
      <c r="HAN138" s="277"/>
      <c r="HAO138" s="277"/>
      <c r="HAP138" s="277"/>
      <c r="HAQ138" s="277"/>
      <c r="HAR138" s="277"/>
      <c r="HAS138" s="277"/>
      <c r="HAT138" s="277"/>
      <c r="HAU138" s="277"/>
      <c r="HAV138" s="277"/>
      <c r="HAW138" s="277"/>
      <c r="HAX138" s="277"/>
      <c r="HAY138" s="277"/>
      <c r="HAZ138" s="277"/>
      <c r="HBA138" s="277"/>
      <c r="HBB138" s="277"/>
      <c r="HBC138" s="277"/>
      <c r="HBD138" s="277"/>
      <c r="HBE138" s="277"/>
      <c r="HBF138" s="277"/>
      <c r="HBG138" s="277"/>
      <c r="HBH138" s="277"/>
      <c r="HBI138" s="277"/>
      <c r="HBJ138" s="277"/>
      <c r="HBK138" s="277"/>
      <c r="HBL138" s="277"/>
      <c r="HBM138" s="277"/>
      <c r="HBN138" s="277"/>
      <c r="HBO138" s="277"/>
      <c r="HBP138" s="277"/>
      <c r="HBQ138" s="277"/>
      <c r="HBR138" s="277"/>
      <c r="HBS138" s="277"/>
      <c r="HBT138" s="277"/>
      <c r="HBU138" s="277"/>
      <c r="HBV138" s="277"/>
      <c r="HBW138" s="277"/>
      <c r="HBX138" s="277"/>
      <c r="HBY138" s="277"/>
      <c r="HBZ138" s="277"/>
      <c r="HCA138" s="277"/>
      <c r="HCB138" s="277"/>
      <c r="HCC138" s="277"/>
      <c r="HCD138" s="277"/>
      <c r="HCE138" s="277"/>
      <c r="HCF138" s="277"/>
      <c r="HCG138" s="277"/>
      <c r="HCH138" s="277"/>
      <c r="HCI138" s="277"/>
      <c r="HCJ138" s="277"/>
      <c r="HCK138" s="277"/>
      <c r="HCL138" s="277"/>
      <c r="HCM138" s="277"/>
      <c r="HCN138" s="277"/>
      <c r="HCO138" s="277"/>
      <c r="HCP138" s="277"/>
      <c r="HCQ138" s="277"/>
      <c r="HCR138" s="277"/>
      <c r="HCS138" s="277"/>
      <c r="HCT138" s="277"/>
      <c r="HCU138" s="277"/>
      <c r="HCV138" s="277"/>
      <c r="HCW138" s="277"/>
      <c r="HCX138" s="277"/>
      <c r="HCY138" s="277"/>
      <c r="HCZ138" s="277"/>
      <c r="HDA138" s="277"/>
      <c r="HDB138" s="277"/>
      <c r="HDC138" s="277"/>
      <c r="HDD138" s="277"/>
      <c r="HDE138" s="277"/>
      <c r="HDF138" s="277"/>
      <c r="HDG138" s="277"/>
      <c r="HDH138" s="277"/>
      <c r="HDI138" s="277"/>
      <c r="HDJ138" s="277"/>
      <c r="HDK138" s="277"/>
      <c r="HDL138" s="277"/>
      <c r="HDM138" s="277"/>
      <c r="HDN138" s="277"/>
      <c r="HDO138" s="277"/>
      <c r="HDP138" s="277"/>
      <c r="HDQ138" s="277"/>
      <c r="HDR138" s="277"/>
      <c r="HDS138" s="277"/>
      <c r="HDT138" s="277"/>
      <c r="HDU138" s="277"/>
      <c r="HDV138" s="277"/>
      <c r="HDW138" s="277"/>
      <c r="HDX138" s="277"/>
      <c r="HDY138" s="277"/>
      <c r="HDZ138" s="277"/>
      <c r="HEA138" s="277"/>
      <c r="HEB138" s="277"/>
      <c r="HEC138" s="277"/>
      <c r="HED138" s="277"/>
      <c r="HEE138" s="277"/>
      <c r="HEF138" s="277"/>
      <c r="HEG138" s="277"/>
      <c r="HEH138" s="277"/>
      <c r="HEI138" s="277"/>
      <c r="HEJ138" s="277"/>
      <c r="HEK138" s="277"/>
      <c r="HEL138" s="277"/>
      <c r="HEM138" s="277"/>
      <c r="HEN138" s="277"/>
      <c r="HEO138" s="277"/>
      <c r="HEP138" s="277"/>
      <c r="HEQ138" s="277"/>
      <c r="HER138" s="277"/>
      <c r="HES138" s="277"/>
      <c r="HET138" s="277"/>
      <c r="HEU138" s="277"/>
      <c r="HEV138" s="277"/>
      <c r="HEW138" s="277"/>
      <c r="HEX138" s="277"/>
      <c r="HEY138" s="277"/>
      <c r="HEZ138" s="277"/>
      <c r="HFA138" s="277"/>
      <c r="HFB138" s="277"/>
      <c r="HFC138" s="277"/>
      <c r="HFD138" s="277"/>
      <c r="HFE138" s="277"/>
      <c r="HFF138" s="277"/>
      <c r="HFG138" s="277"/>
      <c r="HFH138" s="277"/>
      <c r="HFI138" s="277"/>
      <c r="HFJ138" s="277"/>
      <c r="HFK138" s="277"/>
      <c r="HFL138" s="277"/>
      <c r="HFM138" s="277"/>
      <c r="HFN138" s="277"/>
      <c r="HFO138" s="277"/>
      <c r="HFP138" s="277"/>
      <c r="HFQ138" s="277"/>
      <c r="HFR138" s="277"/>
      <c r="HFS138" s="277"/>
      <c r="HFT138" s="277"/>
      <c r="HFU138" s="277"/>
      <c r="HFV138" s="277"/>
      <c r="HFW138" s="277"/>
      <c r="HFX138" s="277"/>
      <c r="HFY138" s="277"/>
      <c r="HFZ138" s="277"/>
      <c r="HGA138" s="277"/>
      <c r="HGB138" s="277"/>
      <c r="HGC138" s="277"/>
      <c r="HGD138" s="277"/>
      <c r="HGE138" s="277"/>
      <c r="HGF138" s="277"/>
      <c r="HGG138" s="277"/>
      <c r="HGH138" s="277"/>
      <c r="HGI138" s="277"/>
      <c r="HGJ138" s="277"/>
      <c r="HGK138" s="277"/>
      <c r="HGL138" s="277"/>
      <c r="HGM138" s="277"/>
      <c r="HGN138" s="277"/>
      <c r="HGO138" s="277"/>
      <c r="HGP138" s="277"/>
      <c r="HGQ138" s="277"/>
      <c r="HGR138" s="277"/>
      <c r="HGS138" s="277"/>
      <c r="HGT138" s="277"/>
      <c r="HGU138" s="277"/>
      <c r="HGV138" s="277"/>
      <c r="HGW138" s="277"/>
      <c r="HGX138" s="277"/>
      <c r="HGY138" s="277"/>
      <c r="HGZ138" s="277"/>
      <c r="HHA138" s="277"/>
      <c r="HHB138" s="277"/>
      <c r="HHC138" s="277"/>
      <c r="HHD138" s="277"/>
      <c r="HHE138" s="277"/>
      <c r="HHF138" s="277"/>
      <c r="HHG138" s="277"/>
      <c r="HHH138" s="277"/>
      <c r="HHI138" s="277"/>
      <c r="HHJ138" s="277"/>
      <c r="HHK138" s="277"/>
      <c r="HHL138" s="277"/>
      <c r="HHM138" s="277"/>
      <c r="HHN138" s="277"/>
      <c r="HHO138" s="277"/>
      <c r="HHP138" s="277"/>
      <c r="HHQ138" s="277"/>
      <c r="HHR138" s="277"/>
      <c r="HHS138" s="277"/>
      <c r="HHT138" s="277"/>
      <c r="HHU138" s="277"/>
      <c r="HHV138" s="277"/>
      <c r="HHW138" s="277"/>
      <c r="HHX138" s="277"/>
      <c r="HHY138" s="277"/>
      <c r="HHZ138" s="277"/>
      <c r="HIA138" s="277"/>
      <c r="HIB138" s="277"/>
      <c r="HIC138" s="277"/>
      <c r="HID138" s="277"/>
      <c r="HIE138" s="277"/>
      <c r="HIF138" s="277"/>
      <c r="HIG138" s="277"/>
      <c r="HIH138" s="277"/>
      <c r="HII138" s="277"/>
      <c r="HIJ138" s="277"/>
      <c r="HIK138" s="277"/>
      <c r="HIL138" s="277"/>
      <c r="HIM138" s="277"/>
      <c r="HIN138" s="277"/>
      <c r="HIO138" s="277"/>
      <c r="HIP138" s="277"/>
      <c r="HIQ138" s="277"/>
      <c r="HIR138" s="277"/>
      <c r="HIS138" s="277"/>
      <c r="HIT138" s="277"/>
      <c r="HIU138" s="277"/>
      <c r="HIV138" s="277"/>
      <c r="HIW138" s="277"/>
      <c r="HIX138" s="277"/>
      <c r="HIY138" s="277"/>
      <c r="HIZ138" s="277"/>
      <c r="HJA138" s="277"/>
      <c r="HJB138" s="277"/>
      <c r="HJC138" s="277"/>
      <c r="HJD138" s="277"/>
      <c r="HJE138" s="277"/>
      <c r="HJF138" s="277"/>
      <c r="HJG138" s="277"/>
      <c r="HJH138" s="277"/>
      <c r="HJI138" s="277"/>
      <c r="HJJ138" s="277"/>
      <c r="HJK138" s="277"/>
      <c r="HJL138" s="277"/>
      <c r="HJM138" s="277"/>
      <c r="HJN138" s="277"/>
      <c r="HJO138" s="277"/>
      <c r="HJP138" s="277"/>
      <c r="HJQ138" s="277"/>
      <c r="HJR138" s="277"/>
      <c r="HJS138" s="277"/>
      <c r="HJT138" s="277"/>
      <c r="HJU138" s="277"/>
      <c r="HJV138" s="277"/>
      <c r="HJW138" s="277"/>
      <c r="HJX138" s="277"/>
      <c r="HJY138" s="277"/>
      <c r="HJZ138" s="277"/>
      <c r="HKA138" s="277"/>
      <c r="HKB138" s="277"/>
      <c r="HKC138" s="277"/>
      <c r="HKD138" s="277"/>
      <c r="HKE138" s="277"/>
      <c r="HKF138" s="277"/>
      <c r="HKG138" s="277"/>
      <c r="HKH138" s="277"/>
      <c r="HKI138" s="277"/>
      <c r="HKJ138" s="277"/>
      <c r="HKK138" s="277"/>
      <c r="HKL138" s="277"/>
      <c r="HKM138" s="277"/>
      <c r="HKN138" s="277"/>
      <c r="HKO138" s="277"/>
      <c r="HKP138" s="277"/>
      <c r="HKQ138" s="277"/>
      <c r="HKR138" s="277"/>
      <c r="HKS138" s="277"/>
      <c r="HKT138" s="277"/>
      <c r="HKU138" s="277"/>
      <c r="HKV138" s="277"/>
      <c r="HKW138" s="277"/>
      <c r="HKX138" s="277"/>
      <c r="HKY138" s="277"/>
      <c r="HKZ138" s="277"/>
      <c r="HLA138" s="277"/>
      <c r="HLB138" s="277"/>
      <c r="HLC138" s="277"/>
      <c r="HLD138" s="277"/>
      <c r="HLE138" s="277"/>
      <c r="HLF138" s="277"/>
      <c r="HLG138" s="277"/>
      <c r="HLH138" s="277"/>
      <c r="HLI138" s="277"/>
      <c r="HLJ138" s="277"/>
      <c r="HLK138" s="277"/>
      <c r="HLL138" s="277"/>
      <c r="HLM138" s="277"/>
      <c r="HLN138" s="277"/>
      <c r="HLO138" s="277"/>
      <c r="HLP138" s="277"/>
      <c r="HLQ138" s="277"/>
      <c r="HLR138" s="277"/>
      <c r="HLS138" s="277"/>
      <c r="HLT138" s="277"/>
      <c r="HLU138" s="277"/>
      <c r="HLV138" s="277"/>
      <c r="HLW138" s="277"/>
      <c r="HLX138" s="277"/>
      <c r="HLY138" s="277"/>
      <c r="HLZ138" s="277"/>
      <c r="HMA138" s="277"/>
      <c r="HMB138" s="277"/>
      <c r="HMC138" s="277"/>
      <c r="HMD138" s="277"/>
      <c r="HME138" s="277"/>
      <c r="HMF138" s="277"/>
      <c r="HMG138" s="277"/>
      <c r="HMH138" s="277"/>
      <c r="HMI138" s="277"/>
      <c r="HMJ138" s="277"/>
      <c r="HMK138" s="277"/>
      <c r="HML138" s="277"/>
      <c r="HMM138" s="277"/>
      <c r="HMN138" s="277"/>
      <c r="HMO138" s="277"/>
      <c r="HMP138" s="277"/>
      <c r="HMQ138" s="277"/>
      <c r="HMR138" s="277"/>
      <c r="HMS138" s="277"/>
      <c r="HMT138" s="277"/>
      <c r="HMU138" s="277"/>
      <c r="HMV138" s="277"/>
      <c r="HMW138" s="277"/>
      <c r="HMX138" s="277"/>
      <c r="HMY138" s="277"/>
      <c r="HMZ138" s="277"/>
      <c r="HNA138" s="277"/>
      <c r="HNB138" s="277"/>
      <c r="HNC138" s="277"/>
      <c r="HND138" s="277"/>
      <c r="HNE138" s="277"/>
      <c r="HNF138" s="277"/>
      <c r="HNG138" s="277"/>
      <c r="HNH138" s="277"/>
      <c r="HNI138" s="277"/>
      <c r="HNJ138" s="277"/>
      <c r="HNK138" s="277"/>
      <c r="HNL138" s="277"/>
      <c r="HNM138" s="277"/>
      <c r="HNN138" s="277"/>
      <c r="HNO138" s="277"/>
      <c r="HNP138" s="277"/>
      <c r="HNQ138" s="277"/>
      <c r="HNR138" s="277"/>
      <c r="HNS138" s="277"/>
      <c r="HNT138" s="277"/>
      <c r="HNU138" s="277"/>
      <c r="HNV138" s="277"/>
      <c r="HNW138" s="277"/>
      <c r="HNX138" s="277"/>
      <c r="HNY138" s="277"/>
      <c r="HNZ138" s="277"/>
      <c r="HOA138" s="277"/>
      <c r="HOB138" s="277"/>
      <c r="HOC138" s="277"/>
      <c r="HOD138" s="277"/>
      <c r="HOE138" s="277"/>
      <c r="HOF138" s="277"/>
      <c r="HOG138" s="277"/>
      <c r="HOH138" s="277"/>
      <c r="HOI138" s="277"/>
      <c r="HOJ138" s="277"/>
      <c r="HOK138" s="277"/>
      <c r="HOL138" s="277"/>
      <c r="HOM138" s="277"/>
      <c r="HON138" s="277"/>
      <c r="HOO138" s="277"/>
      <c r="HOP138" s="277"/>
      <c r="HOQ138" s="277"/>
      <c r="HOR138" s="277"/>
      <c r="HOS138" s="277"/>
      <c r="HOT138" s="277"/>
      <c r="HOU138" s="277"/>
      <c r="HOV138" s="277"/>
      <c r="HOW138" s="277"/>
      <c r="HOX138" s="277"/>
      <c r="HOY138" s="277"/>
      <c r="HOZ138" s="277"/>
      <c r="HPA138" s="277"/>
      <c r="HPB138" s="277"/>
      <c r="HPC138" s="277"/>
      <c r="HPD138" s="277"/>
      <c r="HPE138" s="277"/>
      <c r="HPF138" s="277"/>
      <c r="HPG138" s="277"/>
      <c r="HPH138" s="277"/>
      <c r="HPI138" s="277"/>
      <c r="HPJ138" s="277"/>
      <c r="HPK138" s="277"/>
      <c r="HPL138" s="277"/>
      <c r="HPM138" s="277"/>
      <c r="HPN138" s="277"/>
      <c r="HPO138" s="277"/>
      <c r="HPP138" s="277"/>
      <c r="HPQ138" s="277"/>
      <c r="HPR138" s="277"/>
      <c r="HPS138" s="277"/>
      <c r="HPT138" s="277"/>
      <c r="HPU138" s="277"/>
      <c r="HPV138" s="277"/>
      <c r="HPW138" s="277"/>
      <c r="HPX138" s="277"/>
      <c r="HPY138" s="277"/>
      <c r="HPZ138" s="277"/>
      <c r="HQA138" s="277"/>
      <c r="HQB138" s="277"/>
      <c r="HQC138" s="277"/>
      <c r="HQD138" s="277"/>
      <c r="HQE138" s="277"/>
      <c r="HQF138" s="277"/>
      <c r="HQG138" s="277"/>
      <c r="HQH138" s="277"/>
      <c r="HQI138" s="277"/>
      <c r="HQJ138" s="277"/>
      <c r="HQK138" s="277"/>
      <c r="HQL138" s="277"/>
      <c r="HQM138" s="277"/>
      <c r="HQN138" s="277"/>
      <c r="HQO138" s="277"/>
      <c r="HQP138" s="277"/>
      <c r="HQQ138" s="277"/>
      <c r="HQR138" s="277"/>
      <c r="HQS138" s="277"/>
      <c r="HQT138" s="277"/>
      <c r="HQU138" s="277"/>
      <c r="HQV138" s="277"/>
      <c r="HQW138" s="277"/>
      <c r="HQX138" s="277"/>
      <c r="HQY138" s="277"/>
      <c r="HQZ138" s="277"/>
      <c r="HRA138" s="277"/>
      <c r="HRB138" s="277"/>
      <c r="HRC138" s="277"/>
      <c r="HRD138" s="277"/>
      <c r="HRE138" s="277"/>
      <c r="HRF138" s="277"/>
      <c r="HRG138" s="277"/>
      <c r="HRH138" s="277"/>
      <c r="HRI138" s="277"/>
      <c r="HRJ138" s="277"/>
      <c r="HRK138" s="277"/>
      <c r="HRL138" s="277"/>
      <c r="HRM138" s="277"/>
      <c r="HRN138" s="277"/>
      <c r="HRO138" s="277"/>
      <c r="HRP138" s="277"/>
      <c r="HRQ138" s="277"/>
      <c r="HRR138" s="277"/>
      <c r="HRS138" s="277"/>
      <c r="HRT138" s="277"/>
      <c r="HRU138" s="277"/>
      <c r="HRV138" s="277"/>
      <c r="HRW138" s="277"/>
      <c r="HRX138" s="277"/>
      <c r="HRY138" s="277"/>
      <c r="HRZ138" s="277"/>
      <c r="HSA138" s="277"/>
      <c r="HSB138" s="277"/>
      <c r="HSC138" s="277"/>
      <c r="HSD138" s="277"/>
      <c r="HSE138" s="277"/>
      <c r="HSF138" s="277"/>
      <c r="HSG138" s="277"/>
      <c r="HSH138" s="277"/>
      <c r="HSI138" s="277"/>
      <c r="HSJ138" s="277"/>
      <c r="HSK138" s="277"/>
      <c r="HSL138" s="277"/>
      <c r="HSM138" s="277"/>
      <c r="HSN138" s="277"/>
      <c r="HSO138" s="277"/>
      <c r="HSP138" s="277"/>
      <c r="HSQ138" s="277"/>
      <c r="HSR138" s="277"/>
      <c r="HSS138" s="277"/>
      <c r="HST138" s="277"/>
      <c r="HSU138" s="277"/>
      <c r="HSV138" s="277"/>
      <c r="HSW138" s="277"/>
      <c r="HSX138" s="277"/>
      <c r="HSY138" s="277"/>
      <c r="HSZ138" s="277"/>
      <c r="HTA138" s="277"/>
      <c r="HTB138" s="277"/>
      <c r="HTC138" s="277"/>
      <c r="HTD138" s="277"/>
      <c r="HTE138" s="277"/>
      <c r="HTF138" s="277"/>
      <c r="HTG138" s="277"/>
      <c r="HTH138" s="277"/>
      <c r="HTI138" s="277"/>
      <c r="HTJ138" s="277"/>
      <c r="HTK138" s="277"/>
      <c r="HTL138" s="277"/>
      <c r="HTM138" s="277"/>
      <c r="HTN138" s="277"/>
      <c r="HTO138" s="277"/>
      <c r="HTP138" s="277"/>
      <c r="HTQ138" s="277"/>
      <c r="HTR138" s="277"/>
      <c r="HTS138" s="277"/>
      <c r="HTT138" s="277"/>
      <c r="HTU138" s="277"/>
      <c r="HTV138" s="277"/>
      <c r="HTW138" s="277"/>
      <c r="HTX138" s="277"/>
      <c r="HTY138" s="277"/>
      <c r="HTZ138" s="277"/>
      <c r="HUA138" s="277"/>
      <c r="HUB138" s="277"/>
      <c r="HUC138" s="277"/>
      <c r="HUD138" s="277"/>
      <c r="HUE138" s="277"/>
      <c r="HUF138" s="277"/>
      <c r="HUG138" s="277"/>
      <c r="HUH138" s="277"/>
      <c r="HUI138" s="277"/>
      <c r="HUJ138" s="277"/>
      <c r="HUK138" s="277"/>
      <c r="HUL138" s="277"/>
      <c r="HUM138" s="277"/>
      <c r="HUN138" s="277"/>
      <c r="HUO138" s="277"/>
      <c r="HUP138" s="277"/>
      <c r="HUQ138" s="277"/>
      <c r="HUR138" s="277"/>
      <c r="HUS138" s="277"/>
      <c r="HUT138" s="277"/>
      <c r="HUU138" s="277"/>
      <c r="HUV138" s="277"/>
      <c r="HUW138" s="277"/>
      <c r="HUX138" s="277"/>
      <c r="HUY138" s="277"/>
      <c r="HUZ138" s="277"/>
      <c r="HVA138" s="277"/>
      <c r="HVB138" s="277"/>
      <c r="HVC138" s="277"/>
      <c r="HVD138" s="277"/>
      <c r="HVE138" s="277"/>
      <c r="HVF138" s="277"/>
      <c r="HVG138" s="277"/>
      <c r="HVH138" s="277"/>
      <c r="HVI138" s="277"/>
      <c r="HVJ138" s="277"/>
      <c r="HVK138" s="277"/>
      <c r="HVL138" s="277"/>
      <c r="HVM138" s="277"/>
      <c r="HVN138" s="277"/>
      <c r="HVO138" s="277"/>
      <c r="HVP138" s="277"/>
      <c r="HVQ138" s="277"/>
      <c r="HVR138" s="277"/>
      <c r="HVS138" s="277"/>
      <c r="HVT138" s="277"/>
      <c r="HVU138" s="277"/>
      <c r="HVV138" s="277"/>
      <c r="HVW138" s="277"/>
      <c r="HVX138" s="277"/>
      <c r="HVY138" s="277"/>
      <c r="HVZ138" s="277"/>
      <c r="HWA138" s="277"/>
      <c r="HWB138" s="277"/>
      <c r="HWC138" s="277"/>
      <c r="HWD138" s="277"/>
      <c r="HWE138" s="277"/>
      <c r="HWF138" s="277"/>
      <c r="HWG138" s="277"/>
      <c r="HWH138" s="277"/>
      <c r="HWI138" s="277"/>
      <c r="HWJ138" s="277"/>
      <c r="HWK138" s="277"/>
      <c r="HWL138" s="277"/>
      <c r="HWM138" s="277"/>
      <c r="HWN138" s="277"/>
      <c r="HWO138" s="277"/>
      <c r="HWP138" s="277"/>
      <c r="HWQ138" s="277"/>
      <c r="HWR138" s="277"/>
      <c r="HWS138" s="277"/>
      <c r="HWT138" s="277"/>
      <c r="HWU138" s="277"/>
      <c r="HWV138" s="277"/>
      <c r="HWW138" s="277"/>
      <c r="HWX138" s="277"/>
      <c r="HWY138" s="277"/>
      <c r="HWZ138" s="277"/>
      <c r="HXA138" s="277"/>
      <c r="HXB138" s="277"/>
      <c r="HXC138" s="277"/>
      <c r="HXD138" s="277"/>
      <c r="HXE138" s="277"/>
      <c r="HXF138" s="277"/>
      <c r="HXG138" s="277"/>
      <c r="HXH138" s="277"/>
      <c r="HXI138" s="277"/>
      <c r="HXJ138" s="277"/>
      <c r="HXK138" s="277"/>
      <c r="HXL138" s="277"/>
      <c r="HXM138" s="277"/>
      <c r="HXN138" s="277"/>
      <c r="HXO138" s="277"/>
      <c r="HXP138" s="277"/>
      <c r="HXQ138" s="277"/>
      <c r="HXR138" s="277"/>
      <c r="HXS138" s="277"/>
      <c r="HXT138" s="277"/>
      <c r="HXU138" s="277"/>
      <c r="HXV138" s="277"/>
      <c r="HXW138" s="277"/>
      <c r="HXX138" s="277"/>
      <c r="HXY138" s="277"/>
      <c r="HXZ138" s="277"/>
      <c r="HYA138" s="277"/>
      <c r="HYB138" s="277"/>
      <c r="HYC138" s="277"/>
      <c r="HYD138" s="277"/>
      <c r="HYE138" s="277"/>
      <c r="HYF138" s="277"/>
      <c r="HYG138" s="277"/>
      <c r="HYH138" s="277"/>
      <c r="HYI138" s="277"/>
      <c r="HYJ138" s="277"/>
      <c r="HYK138" s="277"/>
      <c r="HYL138" s="277"/>
      <c r="HYM138" s="277"/>
      <c r="HYN138" s="277"/>
      <c r="HYO138" s="277"/>
      <c r="HYP138" s="277"/>
      <c r="HYQ138" s="277"/>
      <c r="HYR138" s="277"/>
      <c r="HYS138" s="277"/>
      <c r="HYT138" s="277"/>
      <c r="HYU138" s="277"/>
      <c r="HYV138" s="277"/>
      <c r="HYW138" s="277"/>
      <c r="HYX138" s="277"/>
      <c r="HYY138" s="277"/>
      <c r="HYZ138" s="277"/>
      <c r="HZA138" s="277"/>
      <c r="HZB138" s="277"/>
      <c r="HZC138" s="277"/>
      <c r="HZD138" s="277"/>
      <c r="HZE138" s="277"/>
      <c r="HZF138" s="277"/>
      <c r="HZG138" s="277"/>
      <c r="HZH138" s="277"/>
      <c r="HZI138" s="277"/>
      <c r="HZJ138" s="277"/>
      <c r="HZK138" s="277"/>
      <c r="HZL138" s="277"/>
      <c r="HZM138" s="277"/>
      <c r="HZN138" s="277"/>
      <c r="HZO138" s="277"/>
      <c r="HZP138" s="277"/>
      <c r="HZQ138" s="277"/>
      <c r="HZR138" s="277"/>
      <c r="HZS138" s="277"/>
      <c r="HZT138" s="277"/>
      <c r="HZU138" s="277"/>
      <c r="HZV138" s="277"/>
      <c r="HZW138" s="277"/>
      <c r="HZX138" s="277"/>
      <c r="HZY138" s="277"/>
      <c r="HZZ138" s="277"/>
      <c r="IAA138" s="277"/>
      <c r="IAB138" s="277"/>
      <c r="IAC138" s="277"/>
      <c r="IAD138" s="277"/>
      <c r="IAE138" s="277"/>
      <c r="IAF138" s="277"/>
      <c r="IAG138" s="277"/>
      <c r="IAH138" s="277"/>
      <c r="IAI138" s="277"/>
      <c r="IAJ138" s="277"/>
      <c r="IAK138" s="277"/>
      <c r="IAL138" s="277"/>
      <c r="IAM138" s="277"/>
      <c r="IAN138" s="277"/>
      <c r="IAO138" s="277"/>
      <c r="IAP138" s="277"/>
      <c r="IAQ138" s="277"/>
      <c r="IAR138" s="277"/>
      <c r="IAS138" s="277"/>
      <c r="IAT138" s="277"/>
      <c r="IAU138" s="277"/>
      <c r="IAV138" s="277"/>
      <c r="IAW138" s="277"/>
      <c r="IAX138" s="277"/>
      <c r="IAY138" s="277"/>
      <c r="IAZ138" s="277"/>
      <c r="IBA138" s="277"/>
      <c r="IBB138" s="277"/>
      <c r="IBC138" s="277"/>
      <c r="IBD138" s="277"/>
      <c r="IBE138" s="277"/>
      <c r="IBF138" s="277"/>
      <c r="IBG138" s="277"/>
      <c r="IBH138" s="277"/>
      <c r="IBI138" s="277"/>
      <c r="IBJ138" s="277"/>
      <c r="IBK138" s="277"/>
      <c r="IBL138" s="277"/>
      <c r="IBM138" s="277"/>
      <c r="IBN138" s="277"/>
      <c r="IBO138" s="277"/>
      <c r="IBP138" s="277"/>
      <c r="IBQ138" s="277"/>
      <c r="IBR138" s="277"/>
      <c r="IBS138" s="277"/>
      <c r="IBT138" s="277"/>
      <c r="IBU138" s="277"/>
      <c r="IBV138" s="277"/>
      <c r="IBW138" s="277"/>
      <c r="IBX138" s="277"/>
      <c r="IBY138" s="277"/>
      <c r="IBZ138" s="277"/>
      <c r="ICA138" s="277"/>
      <c r="ICB138" s="277"/>
      <c r="ICC138" s="277"/>
      <c r="ICD138" s="277"/>
      <c r="ICE138" s="277"/>
      <c r="ICF138" s="277"/>
      <c r="ICG138" s="277"/>
      <c r="ICH138" s="277"/>
      <c r="ICI138" s="277"/>
      <c r="ICJ138" s="277"/>
      <c r="ICK138" s="277"/>
      <c r="ICL138" s="277"/>
      <c r="ICM138" s="277"/>
      <c r="ICN138" s="277"/>
      <c r="ICO138" s="277"/>
      <c r="ICP138" s="277"/>
      <c r="ICQ138" s="277"/>
      <c r="ICR138" s="277"/>
      <c r="ICS138" s="277"/>
      <c r="ICT138" s="277"/>
      <c r="ICU138" s="277"/>
      <c r="ICV138" s="277"/>
      <c r="ICW138" s="277"/>
      <c r="ICX138" s="277"/>
      <c r="ICY138" s="277"/>
      <c r="ICZ138" s="277"/>
      <c r="IDA138" s="277"/>
      <c r="IDB138" s="277"/>
      <c r="IDC138" s="277"/>
      <c r="IDD138" s="277"/>
      <c r="IDE138" s="277"/>
      <c r="IDF138" s="277"/>
      <c r="IDG138" s="277"/>
      <c r="IDH138" s="277"/>
      <c r="IDI138" s="277"/>
      <c r="IDJ138" s="277"/>
      <c r="IDK138" s="277"/>
      <c r="IDL138" s="277"/>
      <c r="IDM138" s="277"/>
      <c r="IDN138" s="277"/>
      <c r="IDO138" s="277"/>
      <c r="IDP138" s="277"/>
      <c r="IDQ138" s="277"/>
      <c r="IDR138" s="277"/>
      <c r="IDS138" s="277"/>
      <c r="IDT138" s="277"/>
      <c r="IDU138" s="277"/>
      <c r="IDV138" s="277"/>
      <c r="IDW138" s="277"/>
      <c r="IDX138" s="277"/>
      <c r="IDY138" s="277"/>
      <c r="IDZ138" s="277"/>
      <c r="IEA138" s="277"/>
      <c r="IEB138" s="277"/>
      <c r="IEC138" s="277"/>
      <c r="IED138" s="277"/>
      <c r="IEE138" s="277"/>
      <c r="IEF138" s="277"/>
      <c r="IEG138" s="277"/>
      <c r="IEH138" s="277"/>
      <c r="IEI138" s="277"/>
      <c r="IEJ138" s="277"/>
      <c r="IEK138" s="277"/>
      <c r="IEL138" s="277"/>
      <c r="IEM138" s="277"/>
      <c r="IEN138" s="277"/>
      <c r="IEO138" s="277"/>
      <c r="IEP138" s="277"/>
      <c r="IEQ138" s="277"/>
      <c r="IER138" s="277"/>
      <c r="IES138" s="277"/>
      <c r="IET138" s="277"/>
      <c r="IEU138" s="277"/>
      <c r="IEV138" s="277"/>
      <c r="IEW138" s="277"/>
      <c r="IEX138" s="277"/>
      <c r="IEY138" s="277"/>
      <c r="IEZ138" s="277"/>
      <c r="IFA138" s="277"/>
      <c r="IFB138" s="277"/>
      <c r="IFC138" s="277"/>
      <c r="IFD138" s="277"/>
      <c r="IFE138" s="277"/>
      <c r="IFF138" s="277"/>
      <c r="IFG138" s="277"/>
      <c r="IFH138" s="277"/>
      <c r="IFI138" s="277"/>
      <c r="IFJ138" s="277"/>
      <c r="IFK138" s="277"/>
      <c r="IFL138" s="277"/>
      <c r="IFM138" s="277"/>
      <c r="IFN138" s="277"/>
      <c r="IFO138" s="277"/>
      <c r="IFP138" s="277"/>
      <c r="IFQ138" s="277"/>
      <c r="IFR138" s="277"/>
      <c r="IFS138" s="277"/>
      <c r="IFT138" s="277"/>
      <c r="IFU138" s="277"/>
      <c r="IFV138" s="277"/>
      <c r="IFW138" s="277"/>
      <c r="IFX138" s="277"/>
      <c r="IFY138" s="277"/>
      <c r="IFZ138" s="277"/>
      <c r="IGA138" s="277"/>
      <c r="IGB138" s="277"/>
      <c r="IGC138" s="277"/>
      <c r="IGD138" s="277"/>
      <c r="IGE138" s="277"/>
      <c r="IGF138" s="277"/>
      <c r="IGG138" s="277"/>
      <c r="IGH138" s="277"/>
      <c r="IGI138" s="277"/>
      <c r="IGJ138" s="277"/>
      <c r="IGK138" s="277"/>
      <c r="IGL138" s="277"/>
      <c r="IGM138" s="277"/>
      <c r="IGN138" s="277"/>
      <c r="IGO138" s="277"/>
      <c r="IGP138" s="277"/>
      <c r="IGQ138" s="277"/>
      <c r="IGR138" s="277"/>
      <c r="IGS138" s="277"/>
      <c r="IGT138" s="277"/>
      <c r="IGU138" s="277"/>
      <c r="IGV138" s="277"/>
      <c r="IGW138" s="277"/>
      <c r="IGX138" s="277"/>
      <c r="IGY138" s="277"/>
      <c r="IGZ138" s="277"/>
      <c r="IHA138" s="277"/>
      <c r="IHB138" s="277"/>
      <c r="IHC138" s="277"/>
      <c r="IHD138" s="277"/>
      <c r="IHE138" s="277"/>
      <c r="IHF138" s="277"/>
      <c r="IHG138" s="277"/>
      <c r="IHH138" s="277"/>
      <c r="IHI138" s="277"/>
      <c r="IHJ138" s="277"/>
      <c r="IHK138" s="277"/>
      <c r="IHL138" s="277"/>
      <c r="IHM138" s="277"/>
      <c r="IHN138" s="277"/>
      <c r="IHO138" s="277"/>
      <c r="IHP138" s="277"/>
      <c r="IHQ138" s="277"/>
      <c r="IHR138" s="277"/>
      <c r="IHS138" s="277"/>
      <c r="IHT138" s="277"/>
      <c r="IHU138" s="277"/>
      <c r="IHV138" s="277"/>
      <c r="IHW138" s="277"/>
      <c r="IHX138" s="277"/>
      <c r="IHY138" s="277"/>
      <c r="IHZ138" s="277"/>
      <c r="IIA138" s="277"/>
      <c r="IIB138" s="277"/>
      <c r="IIC138" s="277"/>
      <c r="IID138" s="277"/>
      <c r="IIE138" s="277"/>
      <c r="IIF138" s="277"/>
      <c r="IIG138" s="277"/>
      <c r="IIH138" s="277"/>
      <c r="III138" s="277"/>
      <c r="IIJ138" s="277"/>
      <c r="IIK138" s="277"/>
      <c r="IIL138" s="277"/>
      <c r="IIM138" s="277"/>
      <c r="IIN138" s="277"/>
      <c r="IIO138" s="277"/>
      <c r="IIP138" s="277"/>
      <c r="IIQ138" s="277"/>
      <c r="IIR138" s="277"/>
      <c r="IIS138" s="277"/>
      <c r="IIT138" s="277"/>
      <c r="IIU138" s="277"/>
      <c r="IIV138" s="277"/>
      <c r="IIW138" s="277"/>
      <c r="IIX138" s="277"/>
      <c r="IIY138" s="277"/>
      <c r="IIZ138" s="277"/>
      <c r="IJA138" s="277"/>
      <c r="IJB138" s="277"/>
      <c r="IJC138" s="277"/>
      <c r="IJD138" s="277"/>
      <c r="IJE138" s="277"/>
      <c r="IJF138" s="277"/>
      <c r="IJG138" s="277"/>
      <c r="IJH138" s="277"/>
      <c r="IJI138" s="277"/>
      <c r="IJJ138" s="277"/>
      <c r="IJK138" s="277"/>
      <c r="IJL138" s="277"/>
      <c r="IJM138" s="277"/>
      <c r="IJN138" s="277"/>
      <c r="IJO138" s="277"/>
      <c r="IJP138" s="277"/>
      <c r="IJQ138" s="277"/>
      <c r="IJR138" s="277"/>
      <c r="IJS138" s="277"/>
      <c r="IJT138" s="277"/>
      <c r="IJU138" s="277"/>
      <c r="IJV138" s="277"/>
      <c r="IJW138" s="277"/>
      <c r="IJX138" s="277"/>
      <c r="IJY138" s="277"/>
      <c r="IJZ138" s="277"/>
      <c r="IKA138" s="277"/>
      <c r="IKB138" s="277"/>
      <c r="IKC138" s="277"/>
      <c r="IKD138" s="277"/>
      <c r="IKE138" s="277"/>
      <c r="IKF138" s="277"/>
      <c r="IKG138" s="277"/>
      <c r="IKH138" s="277"/>
      <c r="IKI138" s="277"/>
      <c r="IKJ138" s="277"/>
      <c r="IKK138" s="277"/>
      <c r="IKL138" s="277"/>
      <c r="IKM138" s="277"/>
      <c r="IKN138" s="277"/>
      <c r="IKO138" s="277"/>
      <c r="IKP138" s="277"/>
      <c r="IKQ138" s="277"/>
      <c r="IKR138" s="277"/>
      <c r="IKS138" s="277"/>
      <c r="IKT138" s="277"/>
      <c r="IKU138" s="277"/>
      <c r="IKV138" s="277"/>
      <c r="IKW138" s="277"/>
      <c r="IKX138" s="277"/>
      <c r="IKY138" s="277"/>
      <c r="IKZ138" s="277"/>
      <c r="ILA138" s="277"/>
      <c r="ILB138" s="277"/>
      <c r="ILC138" s="277"/>
      <c r="ILD138" s="277"/>
      <c r="ILE138" s="277"/>
      <c r="ILF138" s="277"/>
      <c r="ILG138" s="277"/>
      <c r="ILH138" s="277"/>
      <c r="ILI138" s="277"/>
      <c r="ILJ138" s="277"/>
      <c r="ILK138" s="277"/>
      <c r="ILL138" s="277"/>
      <c r="ILM138" s="277"/>
      <c r="ILN138" s="277"/>
      <c r="ILO138" s="277"/>
      <c r="ILP138" s="277"/>
      <c r="ILQ138" s="277"/>
      <c r="ILR138" s="277"/>
      <c r="ILS138" s="277"/>
      <c r="ILT138" s="277"/>
      <c r="ILU138" s="277"/>
      <c r="ILV138" s="277"/>
      <c r="ILW138" s="277"/>
      <c r="ILX138" s="277"/>
      <c r="ILY138" s="277"/>
      <c r="ILZ138" s="277"/>
      <c r="IMA138" s="277"/>
      <c r="IMB138" s="277"/>
      <c r="IMC138" s="277"/>
      <c r="IMD138" s="277"/>
      <c r="IME138" s="277"/>
      <c r="IMF138" s="277"/>
      <c r="IMG138" s="277"/>
      <c r="IMH138" s="277"/>
      <c r="IMI138" s="277"/>
      <c r="IMJ138" s="277"/>
      <c r="IMK138" s="277"/>
      <c r="IML138" s="277"/>
      <c r="IMM138" s="277"/>
      <c r="IMN138" s="277"/>
      <c r="IMO138" s="277"/>
      <c r="IMP138" s="277"/>
      <c r="IMQ138" s="277"/>
      <c r="IMR138" s="277"/>
      <c r="IMS138" s="277"/>
      <c r="IMT138" s="277"/>
      <c r="IMU138" s="277"/>
      <c r="IMV138" s="277"/>
      <c r="IMW138" s="277"/>
      <c r="IMX138" s="277"/>
      <c r="IMY138" s="277"/>
      <c r="IMZ138" s="277"/>
      <c r="INA138" s="277"/>
      <c r="INB138" s="277"/>
      <c r="INC138" s="277"/>
      <c r="IND138" s="277"/>
      <c r="INE138" s="277"/>
      <c r="INF138" s="277"/>
      <c r="ING138" s="277"/>
      <c r="INH138" s="277"/>
      <c r="INI138" s="277"/>
      <c r="INJ138" s="277"/>
      <c r="INK138" s="277"/>
      <c r="INL138" s="277"/>
      <c r="INM138" s="277"/>
      <c r="INN138" s="277"/>
      <c r="INO138" s="277"/>
      <c r="INP138" s="277"/>
      <c r="INQ138" s="277"/>
      <c r="INR138" s="277"/>
      <c r="INS138" s="277"/>
      <c r="INT138" s="277"/>
      <c r="INU138" s="277"/>
      <c r="INV138" s="277"/>
      <c r="INW138" s="277"/>
      <c r="INX138" s="277"/>
      <c r="INY138" s="277"/>
      <c r="INZ138" s="277"/>
      <c r="IOA138" s="277"/>
      <c r="IOB138" s="277"/>
      <c r="IOC138" s="277"/>
      <c r="IOD138" s="277"/>
      <c r="IOE138" s="277"/>
      <c r="IOF138" s="277"/>
      <c r="IOG138" s="277"/>
      <c r="IOH138" s="277"/>
      <c r="IOI138" s="277"/>
      <c r="IOJ138" s="277"/>
      <c r="IOK138" s="277"/>
      <c r="IOL138" s="277"/>
      <c r="IOM138" s="277"/>
      <c r="ION138" s="277"/>
      <c r="IOO138" s="277"/>
      <c r="IOP138" s="277"/>
      <c r="IOQ138" s="277"/>
      <c r="IOR138" s="277"/>
      <c r="IOS138" s="277"/>
      <c r="IOT138" s="277"/>
      <c r="IOU138" s="277"/>
      <c r="IOV138" s="277"/>
      <c r="IOW138" s="277"/>
      <c r="IOX138" s="277"/>
      <c r="IOY138" s="277"/>
      <c r="IOZ138" s="277"/>
      <c r="IPA138" s="277"/>
      <c r="IPB138" s="277"/>
      <c r="IPC138" s="277"/>
      <c r="IPD138" s="277"/>
      <c r="IPE138" s="277"/>
      <c r="IPF138" s="277"/>
      <c r="IPG138" s="277"/>
      <c r="IPH138" s="277"/>
      <c r="IPI138" s="277"/>
      <c r="IPJ138" s="277"/>
      <c r="IPK138" s="277"/>
      <c r="IPL138" s="277"/>
      <c r="IPM138" s="277"/>
      <c r="IPN138" s="277"/>
      <c r="IPO138" s="277"/>
      <c r="IPP138" s="277"/>
      <c r="IPQ138" s="277"/>
      <c r="IPR138" s="277"/>
      <c r="IPS138" s="277"/>
      <c r="IPT138" s="277"/>
      <c r="IPU138" s="277"/>
      <c r="IPV138" s="277"/>
      <c r="IPW138" s="277"/>
      <c r="IPX138" s="277"/>
      <c r="IPY138" s="277"/>
      <c r="IPZ138" s="277"/>
      <c r="IQA138" s="277"/>
      <c r="IQB138" s="277"/>
      <c r="IQC138" s="277"/>
      <c r="IQD138" s="277"/>
      <c r="IQE138" s="277"/>
      <c r="IQF138" s="277"/>
      <c r="IQG138" s="277"/>
      <c r="IQH138" s="277"/>
      <c r="IQI138" s="277"/>
      <c r="IQJ138" s="277"/>
      <c r="IQK138" s="277"/>
      <c r="IQL138" s="277"/>
      <c r="IQM138" s="277"/>
      <c r="IQN138" s="277"/>
      <c r="IQO138" s="277"/>
      <c r="IQP138" s="277"/>
      <c r="IQQ138" s="277"/>
      <c r="IQR138" s="277"/>
      <c r="IQS138" s="277"/>
      <c r="IQT138" s="277"/>
      <c r="IQU138" s="277"/>
      <c r="IQV138" s="277"/>
      <c r="IQW138" s="277"/>
      <c r="IQX138" s="277"/>
      <c r="IQY138" s="277"/>
      <c r="IQZ138" s="277"/>
      <c r="IRA138" s="277"/>
      <c r="IRB138" s="277"/>
      <c r="IRC138" s="277"/>
      <c r="IRD138" s="277"/>
      <c r="IRE138" s="277"/>
      <c r="IRF138" s="277"/>
      <c r="IRG138" s="277"/>
      <c r="IRH138" s="277"/>
      <c r="IRI138" s="277"/>
      <c r="IRJ138" s="277"/>
      <c r="IRK138" s="277"/>
      <c r="IRL138" s="277"/>
      <c r="IRM138" s="277"/>
      <c r="IRN138" s="277"/>
      <c r="IRO138" s="277"/>
      <c r="IRP138" s="277"/>
      <c r="IRQ138" s="277"/>
      <c r="IRR138" s="277"/>
      <c r="IRS138" s="277"/>
      <c r="IRT138" s="277"/>
      <c r="IRU138" s="277"/>
      <c r="IRV138" s="277"/>
      <c r="IRW138" s="277"/>
      <c r="IRX138" s="277"/>
      <c r="IRY138" s="277"/>
      <c r="IRZ138" s="277"/>
      <c r="ISA138" s="277"/>
      <c r="ISB138" s="277"/>
      <c r="ISC138" s="277"/>
      <c r="ISD138" s="277"/>
      <c r="ISE138" s="277"/>
      <c r="ISF138" s="277"/>
      <c r="ISG138" s="277"/>
      <c r="ISH138" s="277"/>
      <c r="ISI138" s="277"/>
      <c r="ISJ138" s="277"/>
      <c r="ISK138" s="277"/>
      <c r="ISL138" s="277"/>
      <c r="ISM138" s="277"/>
      <c r="ISN138" s="277"/>
      <c r="ISO138" s="277"/>
      <c r="ISP138" s="277"/>
      <c r="ISQ138" s="277"/>
      <c r="ISR138" s="277"/>
      <c r="ISS138" s="277"/>
      <c r="IST138" s="277"/>
      <c r="ISU138" s="277"/>
      <c r="ISV138" s="277"/>
      <c r="ISW138" s="277"/>
      <c r="ISX138" s="277"/>
      <c r="ISY138" s="277"/>
      <c r="ISZ138" s="277"/>
      <c r="ITA138" s="277"/>
      <c r="ITB138" s="277"/>
      <c r="ITC138" s="277"/>
      <c r="ITD138" s="277"/>
      <c r="ITE138" s="277"/>
      <c r="ITF138" s="277"/>
      <c r="ITG138" s="277"/>
      <c r="ITH138" s="277"/>
      <c r="ITI138" s="277"/>
      <c r="ITJ138" s="277"/>
      <c r="ITK138" s="277"/>
      <c r="ITL138" s="277"/>
      <c r="ITM138" s="277"/>
      <c r="ITN138" s="277"/>
      <c r="ITO138" s="277"/>
      <c r="ITP138" s="277"/>
      <c r="ITQ138" s="277"/>
      <c r="ITR138" s="277"/>
      <c r="ITS138" s="277"/>
      <c r="ITT138" s="277"/>
      <c r="ITU138" s="277"/>
      <c r="ITV138" s="277"/>
      <c r="ITW138" s="277"/>
      <c r="ITX138" s="277"/>
      <c r="ITY138" s="277"/>
      <c r="ITZ138" s="277"/>
      <c r="IUA138" s="277"/>
      <c r="IUB138" s="277"/>
      <c r="IUC138" s="277"/>
      <c r="IUD138" s="277"/>
      <c r="IUE138" s="277"/>
      <c r="IUF138" s="277"/>
      <c r="IUG138" s="277"/>
      <c r="IUH138" s="277"/>
      <c r="IUI138" s="277"/>
      <c r="IUJ138" s="277"/>
      <c r="IUK138" s="277"/>
      <c r="IUL138" s="277"/>
      <c r="IUM138" s="277"/>
      <c r="IUN138" s="277"/>
      <c r="IUO138" s="277"/>
      <c r="IUP138" s="277"/>
      <c r="IUQ138" s="277"/>
      <c r="IUR138" s="277"/>
      <c r="IUS138" s="277"/>
      <c r="IUT138" s="277"/>
      <c r="IUU138" s="277"/>
      <c r="IUV138" s="277"/>
      <c r="IUW138" s="277"/>
      <c r="IUX138" s="277"/>
      <c r="IUY138" s="277"/>
      <c r="IUZ138" s="277"/>
      <c r="IVA138" s="277"/>
      <c r="IVB138" s="277"/>
      <c r="IVC138" s="277"/>
      <c r="IVD138" s="277"/>
      <c r="IVE138" s="277"/>
      <c r="IVF138" s="277"/>
      <c r="IVG138" s="277"/>
      <c r="IVH138" s="277"/>
      <c r="IVI138" s="277"/>
      <c r="IVJ138" s="277"/>
      <c r="IVK138" s="277"/>
      <c r="IVL138" s="277"/>
      <c r="IVM138" s="277"/>
      <c r="IVN138" s="277"/>
      <c r="IVO138" s="277"/>
      <c r="IVP138" s="277"/>
      <c r="IVQ138" s="277"/>
      <c r="IVR138" s="277"/>
      <c r="IVS138" s="277"/>
      <c r="IVT138" s="277"/>
      <c r="IVU138" s="277"/>
      <c r="IVV138" s="277"/>
      <c r="IVW138" s="277"/>
      <c r="IVX138" s="277"/>
      <c r="IVY138" s="277"/>
      <c r="IVZ138" s="277"/>
      <c r="IWA138" s="277"/>
      <c r="IWB138" s="277"/>
      <c r="IWC138" s="277"/>
      <c r="IWD138" s="277"/>
      <c r="IWE138" s="277"/>
      <c r="IWF138" s="277"/>
      <c r="IWG138" s="277"/>
      <c r="IWH138" s="277"/>
      <c r="IWI138" s="277"/>
      <c r="IWJ138" s="277"/>
      <c r="IWK138" s="277"/>
      <c r="IWL138" s="277"/>
      <c r="IWM138" s="277"/>
      <c r="IWN138" s="277"/>
      <c r="IWO138" s="277"/>
      <c r="IWP138" s="277"/>
      <c r="IWQ138" s="277"/>
      <c r="IWR138" s="277"/>
      <c r="IWS138" s="277"/>
      <c r="IWT138" s="277"/>
      <c r="IWU138" s="277"/>
      <c r="IWV138" s="277"/>
      <c r="IWW138" s="277"/>
      <c r="IWX138" s="277"/>
      <c r="IWY138" s="277"/>
      <c r="IWZ138" s="277"/>
      <c r="IXA138" s="277"/>
      <c r="IXB138" s="277"/>
      <c r="IXC138" s="277"/>
      <c r="IXD138" s="277"/>
      <c r="IXE138" s="277"/>
      <c r="IXF138" s="277"/>
      <c r="IXG138" s="277"/>
      <c r="IXH138" s="277"/>
      <c r="IXI138" s="277"/>
      <c r="IXJ138" s="277"/>
      <c r="IXK138" s="277"/>
      <c r="IXL138" s="277"/>
      <c r="IXM138" s="277"/>
      <c r="IXN138" s="277"/>
      <c r="IXO138" s="277"/>
      <c r="IXP138" s="277"/>
      <c r="IXQ138" s="277"/>
      <c r="IXR138" s="277"/>
      <c r="IXS138" s="277"/>
      <c r="IXT138" s="277"/>
      <c r="IXU138" s="277"/>
      <c r="IXV138" s="277"/>
      <c r="IXW138" s="277"/>
      <c r="IXX138" s="277"/>
      <c r="IXY138" s="277"/>
      <c r="IXZ138" s="277"/>
      <c r="IYA138" s="277"/>
      <c r="IYB138" s="277"/>
      <c r="IYC138" s="277"/>
      <c r="IYD138" s="277"/>
      <c r="IYE138" s="277"/>
      <c r="IYF138" s="277"/>
      <c r="IYG138" s="277"/>
      <c r="IYH138" s="277"/>
      <c r="IYI138" s="277"/>
      <c r="IYJ138" s="277"/>
      <c r="IYK138" s="277"/>
      <c r="IYL138" s="277"/>
      <c r="IYM138" s="277"/>
      <c r="IYN138" s="277"/>
      <c r="IYO138" s="277"/>
      <c r="IYP138" s="277"/>
      <c r="IYQ138" s="277"/>
      <c r="IYR138" s="277"/>
      <c r="IYS138" s="277"/>
      <c r="IYT138" s="277"/>
      <c r="IYU138" s="277"/>
      <c r="IYV138" s="277"/>
      <c r="IYW138" s="277"/>
      <c r="IYX138" s="277"/>
      <c r="IYY138" s="277"/>
      <c r="IYZ138" s="277"/>
      <c r="IZA138" s="277"/>
      <c r="IZB138" s="277"/>
      <c r="IZC138" s="277"/>
      <c r="IZD138" s="277"/>
      <c r="IZE138" s="277"/>
      <c r="IZF138" s="277"/>
      <c r="IZG138" s="277"/>
      <c r="IZH138" s="277"/>
      <c r="IZI138" s="277"/>
      <c r="IZJ138" s="277"/>
      <c r="IZK138" s="277"/>
      <c r="IZL138" s="277"/>
      <c r="IZM138" s="277"/>
      <c r="IZN138" s="277"/>
      <c r="IZO138" s="277"/>
      <c r="IZP138" s="277"/>
      <c r="IZQ138" s="277"/>
      <c r="IZR138" s="277"/>
      <c r="IZS138" s="277"/>
      <c r="IZT138" s="277"/>
      <c r="IZU138" s="277"/>
      <c r="IZV138" s="277"/>
      <c r="IZW138" s="277"/>
      <c r="IZX138" s="277"/>
      <c r="IZY138" s="277"/>
      <c r="IZZ138" s="277"/>
      <c r="JAA138" s="277"/>
      <c r="JAB138" s="277"/>
      <c r="JAC138" s="277"/>
      <c r="JAD138" s="277"/>
      <c r="JAE138" s="277"/>
      <c r="JAF138" s="277"/>
      <c r="JAG138" s="277"/>
      <c r="JAH138" s="277"/>
      <c r="JAI138" s="277"/>
      <c r="JAJ138" s="277"/>
      <c r="JAK138" s="277"/>
      <c r="JAL138" s="277"/>
      <c r="JAM138" s="277"/>
      <c r="JAN138" s="277"/>
      <c r="JAO138" s="277"/>
      <c r="JAP138" s="277"/>
      <c r="JAQ138" s="277"/>
      <c r="JAR138" s="277"/>
      <c r="JAS138" s="277"/>
      <c r="JAT138" s="277"/>
      <c r="JAU138" s="277"/>
      <c r="JAV138" s="277"/>
      <c r="JAW138" s="277"/>
      <c r="JAX138" s="277"/>
      <c r="JAY138" s="277"/>
      <c r="JAZ138" s="277"/>
      <c r="JBA138" s="277"/>
      <c r="JBB138" s="277"/>
      <c r="JBC138" s="277"/>
      <c r="JBD138" s="277"/>
      <c r="JBE138" s="277"/>
      <c r="JBF138" s="277"/>
      <c r="JBG138" s="277"/>
      <c r="JBH138" s="277"/>
      <c r="JBI138" s="277"/>
      <c r="JBJ138" s="277"/>
      <c r="JBK138" s="277"/>
      <c r="JBL138" s="277"/>
      <c r="JBM138" s="277"/>
      <c r="JBN138" s="277"/>
      <c r="JBO138" s="277"/>
      <c r="JBP138" s="277"/>
      <c r="JBQ138" s="277"/>
      <c r="JBR138" s="277"/>
      <c r="JBS138" s="277"/>
      <c r="JBT138" s="277"/>
      <c r="JBU138" s="277"/>
      <c r="JBV138" s="277"/>
      <c r="JBW138" s="277"/>
      <c r="JBX138" s="277"/>
      <c r="JBY138" s="277"/>
      <c r="JBZ138" s="277"/>
      <c r="JCA138" s="277"/>
      <c r="JCB138" s="277"/>
      <c r="JCC138" s="277"/>
      <c r="JCD138" s="277"/>
      <c r="JCE138" s="277"/>
      <c r="JCF138" s="277"/>
      <c r="JCG138" s="277"/>
      <c r="JCH138" s="277"/>
      <c r="JCI138" s="277"/>
      <c r="JCJ138" s="277"/>
      <c r="JCK138" s="277"/>
      <c r="JCL138" s="277"/>
      <c r="JCM138" s="277"/>
      <c r="JCN138" s="277"/>
      <c r="JCO138" s="277"/>
      <c r="JCP138" s="277"/>
      <c r="JCQ138" s="277"/>
      <c r="JCR138" s="277"/>
      <c r="JCS138" s="277"/>
      <c r="JCT138" s="277"/>
      <c r="JCU138" s="277"/>
      <c r="JCV138" s="277"/>
      <c r="JCW138" s="277"/>
      <c r="JCX138" s="277"/>
      <c r="JCY138" s="277"/>
      <c r="JCZ138" s="277"/>
      <c r="JDA138" s="277"/>
      <c r="JDB138" s="277"/>
      <c r="JDC138" s="277"/>
      <c r="JDD138" s="277"/>
      <c r="JDE138" s="277"/>
      <c r="JDF138" s="277"/>
      <c r="JDG138" s="277"/>
      <c r="JDH138" s="277"/>
      <c r="JDI138" s="277"/>
      <c r="JDJ138" s="277"/>
      <c r="JDK138" s="277"/>
      <c r="JDL138" s="277"/>
      <c r="JDM138" s="277"/>
      <c r="JDN138" s="277"/>
      <c r="JDO138" s="277"/>
      <c r="JDP138" s="277"/>
      <c r="JDQ138" s="277"/>
      <c r="JDR138" s="277"/>
      <c r="JDS138" s="277"/>
      <c r="JDT138" s="277"/>
      <c r="JDU138" s="277"/>
      <c r="JDV138" s="277"/>
      <c r="JDW138" s="277"/>
      <c r="JDX138" s="277"/>
      <c r="JDY138" s="277"/>
      <c r="JDZ138" s="277"/>
      <c r="JEA138" s="277"/>
      <c r="JEB138" s="277"/>
      <c r="JEC138" s="277"/>
      <c r="JED138" s="277"/>
      <c r="JEE138" s="277"/>
      <c r="JEF138" s="277"/>
      <c r="JEG138" s="277"/>
      <c r="JEH138" s="277"/>
      <c r="JEI138" s="277"/>
      <c r="JEJ138" s="277"/>
      <c r="JEK138" s="277"/>
      <c r="JEL138" s="277"/>
      <c r="JEM138" s="277"/>
      <c r="JEN138" s="277"/>
      <c r="JEO138" s="277"/>
      <c r="JEP138" s="277"/>
      <c r="JEQ138" s="277"/>
      <c r="JER138" s="277"/>
      <c r="JES138" s="277"/>
      <c r="JET138" s="277"/>
      <c r="JEU138" s="277"/>
      <c r="JEV138" s="277"/>
      <c r="JEW138" s="277"/>
      <c r="JEX138" s="277"/>
      <c r="JEY138" s="277"/>
      <c r="JEZ138" s="277"/>
      <c r="JFA138" s="277"/>
      <c r="JFB138" s="277"/>
      <c r="JFC138" s="277"/>
      <c r="JFD138" s="277"/>
      <c r="JFE138" s="277"/>
      <c r="JFF138" s="277"/>
      <c r="JFG138" s="277"/>
      <c r="JFH138" s="277"/>
      <c r="JFI138" s="277"/>
      <c r="JFJ138" s="277"/>
      <c r="JFK138" s="277"/>
      <c r="JFL138" s="277"/>
      <c r="JFM138" s="277"/>
      <c r="JFN138" s="277"/>
      <c r="JFO138" s="277"/>
      <c r="JFP138" s="277"/>
      <c r="JFQ138" s="277"/>
      <c r="JFR138" s="277"/>
      <c r="JFS138" s="277"/>
      <c r="JFT138" s="277"/>
      <c r="JFU138" s="277"/>
      <c r="JFV138" s="277"/>
      <c r="JFW138" s="277"/>
      <c r="JFX138" s="277"/>
      <c r="JFY138" s="277"/>
      <c r="JFZ138" s="277"/>
      <c r="JGA138" s="277"/>
      <c r="JGB138" s="277"/>
      <c r="JGC138" s="277"/>
      <c r="JGD138" s="277"/>
      <c r="JGE138" s="277"/>
      <c r="JGF138" s="277"/>
      <c r="JGG138" s="277"/>
      <c r="JGH138" s="277"/>
      <c r="JGI138" s="277"/>
      <c r="JGJ138" s="277"/>
      <c r="JGK138" s="277"/>
      <c r="JGL138" s="277"/>
      <c r="JGM138" s="277"/>
      <c r="JGN138" s="277"/>
      <c r="JGO138" s="277"/>
      <c r="JGP138" s="277"/>
      <c r="JGQ138" s="277"/>
      <c r="JGR138" s="277"/>
      <c r="JGS138" s="277"/>
      <c r="JGT138" s="277"/>
      <c r="JGU138" s="277"/>
      <c r="JGV138" s="277"/>
      <c r="JGW138" s="277"/>
      <c r="JGX138" s="277"/>
      <c r="JGY138" s="277"/>
      <c r="JGZ138" s="277"/>
      <c r="JHA138" s="277"/>
      <c r="JHB138" s="277"/>
      <c r="JHC138" s="277"/>
      <c r="JHD138" s="277"/>
      <c r="JHE138" s="277"/>
      <c r="JHF138" s="277"/>
      <c r="JHG138" s="277"/>
      <c r="JHH138" s="277"/>
      <c r="JHI138" s="277"/>
      <c r="JHJ138" s="277"/>
      <c r="JHK138" s="277"/>
      <c r="JHL138" s="277"/>
      <c r="JHM138" s="277"/>
      <c r="JHN138" s="277"/>
      <c r="JHO138" s="277"/>
      <c r="JHP138" s="277"/>
      <c r="JHQ138" s="277"/>
      <c r="JHR138" s="277"/>
      <c r="JHS138" s="277"/>
      <c r="JHT138" s="277"/>
      <c r="JHU138" s="277"/>
      <c r="JHV138" s="277"/>
      <c r="JHW138" s="277"/>
      <c r="JHX138" s="277"/>
      <c r="JHY138" s="277"/>
      <c r="JHZ138" s="277"/>
      <c r="JIA138" s="277"/>
      <c r="JIB138" s="277"/>
      <c r="JIC138" s="277"/>
      <c r="JID138" s="277"/>
      <c r="JIE138" s="277"/>
      <c r="JIF138" s="277"/>
      <c r="JIG138" s="277"/>
      <c r="JIH138" s="277"/>
      <c r="JII138" s="277"/>
      <c r="JIJ138" s="277"/>
      <c r="JIK138" s="277"/>
      <c r="JIL138" s="277"/>
      <c r="JIM138" s="277"/>
      <c r="JIN138" s="277"/>
      <c r="JIO138" s="277"/>
      <c r="JIP138" s="277"/>
      <c r="JIQ138" s="277"/>
      <c r="JIR138" s="277"/>
      <c r="JIS138" s="277"/>
      <c r="JIT138" s="277"/>
      <c r="JIU138" s="277"/>
      <c r="JIV138" s="277"/>
      <c r="JIW138" s="277"/>
      <c r="JIX138" s="277"/>
      <c r="JIY138" s="277"/>
      <c r="JIZ138" s="277"/>
      <c r="JJA138" s="277"/>
      <c r="JJB138" s="277"/>
      <c r="JJC138" s="277"/>
      <c r="JJD138" s="277"/>
      <c r="JJE138" s="277"/>
      <c r="JJF138" s="277"/>
      <c r="JJG138" s="277"/>
      <c r="JJH138" s="277"/>
      <c r="JJI138" s="277"/>
      <c r="JJJ138" s="277"/>
      <c r="JJK138" s="277"/>
      <c r="JJL138" s="277"/>
      <c r="JJM138" s="277"/>
      <c r="JJN138" s="277"/>
      <c r="JJO138" s="277"/>
      <c r="JJP138" s="277"/>
      <c r="JJQ138" s="277"/>
      <c r="JJR138" s="277"/>
      <c r="JJS138" s="277"/>
      <c r="JJT138" s="277"/>
      <c r="JJU138" s="277"/>
      <c r="JJV138" s="277"/>
      <c r="JJW138" s="277"/>
      <c r="JJX138" s="277"/>
      <c r="JJY138" s="277"/>
      <c r="JJZ138" s="277"/>
      <c r="JKA138" s="277"/>
      <c r="JKB138" s="277"/>
      <c r="JKC138" s="277"/>
      <c r="JKD138" s="277"/>
      <c r="JKE138" s="277"/>
      <c r="JKF138" s="277"/>
      <c r="JKG138" s="277"/>
      <c r="JKH138" s="277"/>
      <c r="JKI138" s="277"/>
      <c r="JKJ138" s="277"/>
      <c r="JKK138" s="277"/>
      <c r="JKL138" s="277"/>
      <c r="JKM138" s="277"/>
      <c r="JKN138" s="277"/>
      <c r="JKO138" s="277"/>
      <c r="JKP138" s="277"/>
      <c r="JKQ138" s="277"/>
      <c r="JKR138" s="277"/>
      <c r="JKS138" s="277"/>
      <c r="JKT138" s="277"/>
      <c r="JKU138" s="277"/>
      <c r="JKV138" s="277"/>
      <c r="JKW138" s="277"/>
      <c r="JKX138" s="277"/>
      <c r="JKY138" s="277"/>
      <c r="JKZ138" s="277"/>
      <c r="JLA138" s="277"/>
      <c r="JLB138" s="277"/>
      <c r="JLC138" s="277"/>
      <c r="JLD138" s="277"/>
      <c r="JLE138" s="277"/>
      <c r="JLF138" s="277"/>
      <c r="JLG138" s="277"/>
      <c r="JLH138" s="277"/>
      <c r="JLI138" s="277"/>
      <c r="JLJ138" s="277"/>
      <c r="JLK138" s="277"/>
      <c r="JLL138" s="277"/>
      <c r="JLM138" s="277"/>
      <c r="JLN138" s="277"/>
      <c r="JLO138" s="277"/>
      <c r="JLP138" s="277"/>
      <c r="JLQ138" s="277"/>
      <c r="JLR138" s="277"/>
      <c r="JLS138" s="277"/>
      <c r="JLT138" s="277"/>
      <c r="JLU138" s="277"/>
      <c r="JLV138" s="277"/>
      <c r="JLW138" s="277"/>
      <c r="JLX138" s="277"/>
      <c r="JLY138" s="277"/>
      <c r="JLZ138" s="277"/>
      <c r="JMA138" s="277"/>
      <c r="JMB138" s="277"/>
      <c r="JMC138" s="277"/>
      <c r="JMD138" s="277"/>
      <c r="JME138" s="277"/>
      <c r="JMF138" s="277"/>
      <c r="JMG138" s="277"/>
      <c r="JMH138" s="277"/>
      <c r="JMI138" s="277"/>
      <c r="JMJ138" s="277"/>
      <c r="JMK138" s="277"/>
      <c r="JML138" s="277"/>
      <c r="JMM138" s="277"/>
      <c r="JMN138" s="277"/>
      <c r="JMO138" s="277"/>
      <c r="JMP138" s="277"/>
      <c r="JMQ138" s="277"/>
      <c r="JMR138" s="277"/>
      <c r="JMS138" s="277"/>
      <c r="JMT138" s="277"/>
      <c r="JMU138" s="277"/>
      <c r="JMV138" s="277"/>
      <c r="JMW138" s="277"/>
      <c r="JMX138" s="277"/>
      <c r="JMY138" s="277"/>
      <c r="JMZ138" s="277"/>
      <c r="JNA138" s="277"/>
      <c r="JNB138" s="277"/>
      <c r="JNC138" s="277"/>
      <c r="JND138" s="277"/>
      <c r="JNE138" s="277"/>
      <c r="JNF138" s="277"/>
      <c r="JNG138" s="277"/>
      <c r="JNH138" s="277"/>
      <c r="JNI138" s="277"/>
      <c r="JNJ138" s="277"/>
      <c r="JNK138" s="277"/>
      <c r="JNL138" s="277"/>
      <c r="JNM138" s="277"/>
      <c r="JNN138" s="277"/>
      <c r="JNO138" s="277"/>
      <c r="JNP138" s="277"/>
      <c r="JNQ138" s="277"/>
      <c r="JNR138" s="277"/>
      <c r="JNS138" s="277"/>
      <c r="JNT138" s="277"/>
      <c r="JNU138" s="277"/>
      <c r="JNV138" s="277"/>
      <c r="JNW138" s="277"/>
      <c r="JNX138" s="277"/>
      <c r="JNY138" s="277"/>
      <c r="JNZ138" s="277"/>
      <c r="JOA138" s="277"/>
      <c r="JOB138" s="277"/>
      <c r="JOC138" s="277"/>
      <c r="JOD138" s="277"/>
      <c r="JOE138" s="277"/>
      <c r="JOF138" s="277"/>
      <c r="JOG138" s="277"/>
      <c r="JOH138" s="277"/>
      <c r="JOI138" s="277"/>
      <c r="JOJ138" s="277"/>
      <c r="JOK138" s="277"/>
      <c r="JOL138" s="277"/>
      <c r="JOM138" s="277"/>
      <c r="JON138" s="277"/>
      <c r="JOO138" s="277"/>
      <c r="JOP138" s="277"/>
      <c r="JOQ138" s="277"/>
      <c r="JOR138" s="277"/>
      <c r="JOS138" s="277"/>
      <c r="JOT138" s="277"/>
      <c r="JOU138" s="277"/>
      <c r="JOV138" s="277"/>
      <c r="JOW138" s="277"/>
      <c r="JOX138" s="277"/>
      <c r="JOY138" s="277"/>
      <c r="JOZ138" s="277"/>
      <c r="JPA138" s="277"/>
      <c r="JPB138" s="277"/>
      <c r="JPC138" s="277"/>
      <c r="JPD138" s="277"/>
      <c r="JPE138" s="277"/>
      <c r="JPF138" s="277"/>
      <c r="JPG138" s="277"/>
      <c r="JPH138" s="277"/>
      <c r="JPI138" s="277"/>
      <c r="JPJ138" s="277"/>
      <c r="JPK138" s="277"/>
      <c r="JPL138" s="277"/>
      <c r="JPM138" s="277"/>
      <c r="JPN138" s="277"/>
      <c r="JPO138" s="277"/>
      <c r="JPP138" s="277"/>
      <c r="JPQ138" s="277"/>
      <c r="JPR138" s="277"/>
      <c r="JPS138" s="277"/>
      <c r="JPT138" s="277"/>
      <c r="JPU138" s="277"/>
      <c r="JPV138" s="277"/>
      <c r="JPW138" s="277"/>
      <c r="JPX138" s="277"/>
      <c r="JPY138" s="277"/>
      <c r="JPZ138" s="277"/>
      <c r="JQA138" s="277"/>
      <c r="JQB138" s="277"/>
      <c r="JQC138" s="277"/>
      <c r="JQD138" s="277"/>
      <c r="JQE138" s="277"/>
      <c r="JQF138" s="277"/>
      <c r="JQG138" s="277"/>
      <c r="JQH138" s="277"/>
      <c r="JQI138" s="277"/>
      <c r="JQJ138" s="277"/>
      <c r="JQK138" s="277"/>
      <c r="JQL138" s="277"/>
      <c r="JQM138" s="277"/>
      <c r="JQN138" s="277"/>
      <c r="JQO138" s="277"/>
      <c r="JQP138" s="277"/>
      <c r="JQQ138" s="277"/>
      <c r="JQR138" s="277"/>
      <c r="JQS138" s="277"/>
      <c r="JQT138" s="277"/>
      <c r="JQU138" s="277"/>
      <c r="JQV138" s="277"/>
      <c r="JQW138" s="277"/>
      <c r="JQX138" s="277"/>
      <c r="JQY138" s="277"/>
      <c r="JQZ138" s="277"/>
      <c r="JRA138" s="277"/>
      <c r="JRB138" s="277"/>
      <c r="JRC138" s="277"/>
      <c r="JRD138" s="277"/>
      <c r="JRE138" s="277"/>
      <c r="JRF138" s="277"/>
      <c r="JRG138" s="277"/>
      <c r="JRH138" s="277"/>
      <c r="JRI138" s="277"/>
      <c r="JRJ138" s="277"/>
      <c r="JRK138" s="277"/>
      <c r="JRL138" s="277"/>
      <c r="JRM138" s="277"/>
      <c r="JRN138" s="277"/>
      <c r="JRO138" s="277"/>
      <c r="JRP138" s="277"/>
      <c r="JRQ138" s="277"/>
      <c r="JRR138" s="277"/>
      <c r="JRS138" s="277"/>
      <c r="JRT138" s="277"/>
      <c r="JRU138" s="277"/>
      <c r="JRV138" s="277"/>
      <c r="JRW138" s="277"/>
      <c r="JRX138" s="277"/>
      <c r="JRY138" s="277"/>
      <c r="JRZ138" s="277"/>
      <c r="JSA138" s="277"/>
      <c r="JSB138" s="277"/>
      <c r="JSC138" s="277"/>
      <c r="JSD138" s="277"/>
      <c r="JSE138" s="277"/>
      <c r="JSF138" s="277"/>
      <c r="JSG138" s="277"/>
      <c r="JSH138" s="277"/>
      <c r="JSI138" s="277"/>
      <c r="JSJ138" s="277"/>
      <c r="JSK138" s="277"/>
      <c r="JSL138" s="277"/>
      <c r="JSM138" s="277"/>
      <c r="JSN138" s="277"/>
      <c r="JSO138" s="277"/>
      <c r="JSP138" s="277"/>
      <c r="JSQ138" s="277"/>
      <c r="JSR138" s="277"/>
      <c r="JSS138" s="277"/>
      <c r="JST138" s="277"/>
      <c r="JSU138" s="277"/>
      <c r="JSV138" s="277"/>
      <c r="JSW138" s="277"/>
      <c r="JSX138" s="277"/>
      <c r="JSY138" s="277"/>
      <c r="JSZ138" s="277"/>
      <c r="JTA138" s="277"/>
      <c r="JTB138" s="277"/>
      <c r="JTC138" s="277"/>
      <c r="JTD138" s="277"/>
      <c r="JTE138" s="277"/>
      <c r="JTF138" s="277"/>
      <c r="JTG138" s="277"/>
      <c r="JTH138" s="277"/>
      <c r="JTI138" s="277"/>
      <c r="JTJ138" s="277"/>
      <c r="JTK138" s="277"/>
      <c r="JTL138" s="277"/>
      <c r="JTM138" s="277"/>
      <c r="JTN138" s="277"/>
      <c r="JTO138" s="277"/>
      <c r="JTP138" s="277"/>
      <c r="JTQ138" s="277"/>
      <c r="JTR138" s="277"/>
      <c r="JTS138" s="277"/>
      <c r="JTT138" s="277"/>
      <c r="JTU138" s="277"/>
      <c r="JTV138" s="277"/>
      <c r="JTW138" s="277"/>
      <c r="JTX138" s="277"/>
      <c r="JTY138" s="277"/>
      <c r="JTZ138" s="277"/>
      <c r="JUA138" s="277"/>
      <c r="JUB138" s="277"/>
      <c r="JUC138" s="277"/>
      <c r="JUD138" s="277"/>
      <c r="JUE138" s="277"/>
      <c r="JUF138" s="277"/>
      <c r="JUG138" s="277"/>
      <c r="JUH138" s="277"/>
      <c r="JUI138" s="277"/>
      <c r="JUJ138" s="277"/>
      <c r="JUK138" s="277"/>
      <c r="JUL138" s="277"/>
      <c r="JUM138" s="277"/>
      <c r="JUN138" s="277"/>
      <c r="JUO138" s="277"/>
      <c r="JUP138" s="277"/>
      <c r="JUQ138" s="277"/>
      <c r="JUR138" s="277"/>
      <c r="JUS138" s="277"/>
      <c r="JUT138" s="277"/>
      <c r="JUU138" s="277"/>
      <c r="JUV138" s="277"/>
      <c r="JUW138" s="277"/>
      <c r="JUX138" s="277"/>
      <c r="JUY138" s="277"/>
      <c r="JUZ138" s="277"/>
      <c r="JVA138" s="277"/>
      <c r="JVB138" s="277"/>
      <c r="JVC138" s="277"/>
      <c r="JVD138" s="277"/>
      <c r="JVE138" s="277"/>
      <c r="JVF138" s="277"/>
      <c r="JVG138" s="277"/>
      <c r="JVH138" s="277"/>
      <c r="JVI138" s="277"/>
      <c r="JVJ138" s="277"/>
      <c r="JVK138" s="277"/>
      <c r="JVL138" s="277"/>
      <c r="JVM138" s="277"/>
      <c r="JVN138" s="277"/>
      <c r="JVO138" s="277"/>
      <c r="JVP138" s="277"/>
      <c r="JVQ138" s="277"/>
      <c r="JVR138" s="277"/>
      <c r="JVS138" s="277"/>
      <c r="JVT138" s="277"/>
      <c r="JVU138" s="277"/>
      <c r="JVV138" s="277"/>
      <c r="JVW138" s="277"/>
      <c r="JVX138" s="277"/>
      <c r="JVY138" s="277"/>
      <c r="JVZ138" s="277"/>
      <c r="JWA138" s="277"/>
      <c r="JWB138" s="277"/>
      <c r="JWC138" s="277"/>
      <c r="JWD138" s="277"/>
      <c r="JWE138" s="277"/>
      <c r="JWF138" s="277"/>
      <c r="JWG138" s="277"/>
      <c r="JWH138" s="277"/>
      <c r="JWI138" s="277"/>
      <c r="JWJ138" s="277"/>
      <c r="JWK138" s="277"/>
      <c r="JWL138" s="277"/>
      <c r="JWM138" s="277"/>
      <c r="JWN138" s="277"/>
      <c r="JWO138" s="277"/>
      <c r="JWP138" s="277"/>
      <c r="JWQ138" s="277"/>
      <c r="JWR138" s="277"/>
      <c r="JWS138" s="277"/>
      <c r="JWT138" s="277"/>
      <c r="JWU138" s="277"/>
      <c r="JWV138" s="277"/>
      <c r="JWW138" s="277"/>
      <c r="JWX138" s="277"/>
      <c r="JWY138" s="277"/>
      <c r="JWZ138" s="277"/>
      <c r="JXA138" s="277"/>
      <c r="JXB138" s="277"/>
      <c r="JXC138" s="277"/>
      <c r="JXD138" s="277"/>
      <c r="JXE138" s="277"/>
      <c r="JXF138" s="277"/>
      <c r="JXG138" s="277"/>
      <c r="JXH138" s="277"/>
      <c r="JXI138" s="277"/>
      <c r="JXJ138" s="277"/>
      <c r="JXK138" s="277"/>
      <c r="JXL138" s="277"/>
      <c r="JXM138" s="277"/>
      <c r="JXN138" s="277"/>
      <c r="JXO138" s="277"/>
      <c r="JXP138" s="277"/>
      <c r="JXQ138" s="277"/>
      <c r="JXR138" s="277"/>
      <c r="JXS138" s="277"/>
      <c r="JXT138" s="277"/>
      <c r="JXU138" s="277"/>
      <c r="JXV138" s="277"/>
      <c r="JXW138" s="277"/>
      <c r="JXX138" s="277"/>
      <c r="JXY138" s="277"/>
      <c r="JXZ138" s="277"/>
      <c r="JYA138" s="277"/>
      <c r="JYB138" s="277"/>
      <c r="JYC138" s="277"/>
      <c r="JYD138" s="277"/>
      <c r="JYE138" s="277"/>
      <c r="JYF138" s="277"/>
      <c r="JYG138" s="277"/>
      <c r="JYH138" s="277"/>
      <c r="JYI138" s="277"/>
      <c r="JYJ138" s="277"/>
      <c r="JYK138" s="277"/>
      <c r="JYL138" s="277"/>
      <c r="JYM138" s="277"/>
      <c r="JYN138" s="277"/>
      <c r="JYO138" s="277"/>
      <c r="JYP138" s="277"/>
      <c r="JYQ138" s="277"/>
      <c r="JYR138" s="277"/>
      <c r="JYS138" s="277"/>
      <c r="JYT138" s="277"/>
      <c r="JYU138" s="277"/>
      <c r="JYV138" s="277"/>
      <c r="JYW138" s="277"/>
      <c r="JYX138" s="277"/>
      <c r="JYY138" s="277"/>
      <c r="JYZ138" s="277"/>
      <c r="JZA138" s="277"/>
      <c r="JZB138" s="277"/>
      <c r="JZC138" s="277"/>
      <c r="JZD138" s="277"/>
      <c r="JZE138" s="277"/>
      <c r="JZF138" s="277"/>
      <c r="JZG138" s="277"/>
      <c r="JZH138" s="277"/>
      <c r="JZI138" s="277"/>
      <c r="JZJ138" s="277"/>
      <c r="JZK138" s="277"/>
      <c r="JZL138" s="277"/>
      <c r="JZM138" s="277"/>
      <c r="JZN138" s="277"/>
      <c r="JZO138" s="277"/>
      <c r="JZP138" s="277"/>
      <c r="JZQ138" s="277"/>
      <c r="JZR138" s="277"/>
      <c r="JZS138" s="277"/>
      <c r="JZT138" s="277"/>
      <c r="JZU138" s="277"/>
      <c r="JZV138" s="277"/>
      <c r="JZW138" s="277"/>
      <c r="JZX138" s="277"/>
      <c r="JZY138" s="277"/>
      <c r="JZZ138" s="277"/>
      <c r="KAA138" s="277"/>
      <c r="KAB138" s="277"/>
      <c r="KAC138" s="277"/>
      <c r="KAD138" s="277"/>
      <c r="KAE138" s="277"/>
      <c r="KAF138" s="277"/>
      <c r="KAG138" s="277"/>
      <c r="KAH138" s="277"/>
      <c r="KAI138" s="277"/>
      <c r="KAJ138" s="277"/>
      <c r="KAK138" s="277"/>
      <c r="KAL138" s="277"/>
      <c r="KAM138" s="277"/>
      <c r="KAN138" s="277"/>
      <c r="KAO138" s="277"/>
      <c r="KAP138" s="277"/>
      <c r="KAQ138" s="277"/>
      <c r="KAR138" s="277"/>
      <c r="KAS138" s="277"/>
      <c r="KAT138" s="277"/>
      <c r="KAU138" s="277"/>
      <c r="KAV138" s="277"/>
      <c r="KAW138" s="277"/>
      <c r="KAX138" s="277"/>
      <c r="KAY138" s="277"/>
      <c r="KAZ138" s="277"/>
      <c r="KBA138" s="277"/>
      <c r="KBB138" s="277"/>
      <c r="KBC138" s="277"/>
      <c r="KBD138" s="277"/>
      <c r="KBE138" s="277"/>
      <c r="KBF138" s="277"/>
      <c r="KBG138" s="277"/>
      <c r="KBH138" s="277"/>
      <c r="KBI138" s="277"/>
      <c r="KBJ138" s="277"/>
      <c r="KBK138" s="277"/>
      <c r="KBL138" s="277"/>
      <c r="KBM138" s="277"/>
      <c r="KBN138" s="277"/>
      <c r="KBO138" s="277"/>
      <c r="KBP138" s="277"/>
      <c r="KBQ138" s="277"/>
      <c r="KBR138" s="277"/>
      <c r="KBS138" s="277"/>
      <c r="KBT138" s="277"/>
      <c r="KBU138" s="277"/>
      <c r="KBV138" s="277"/>
      <c r="KBW138" s="277"/>
      <c r="KBX138" s="277"/>
      <c r="KBY138" s="277"/>
      <c r="KBZ138" s="277"/>
      <c r="KCA138" s="277"/>
      <c r="KCB138" s="277"/>
      <c r="KCC138" s="277"/>
      <c r="KCD138" s="277"/>
      <c r="KCE138" s="277"/>
      <c r="KCF138" s="277"/>
      <c r="KCG138" s="277"/>
      <c r="KCH138" s="277"/>
      <c r="KCI138" s="277"/>
      <c r="KCJ138" s="277"/>
      <c r="KCK138" s="277"/>
      <c r="KCL138" s="277"/>
      <c r="KCM138" s="277"/>
      <c r="KCN138" s="277"/>
      <c r="KCO138" s="277"/>
      <c r="KCP138" s="277"/>
      <c r="KCQ138" s="277"/>
      <c r="KCR138" s="277"/>
      <c r="KCS138" s="277"/>
      <c r="KCT138" s="277"/>
      <c r="KCU138" s="277"/>
      <c r="KCV138" s="277"/>
      <c r="KCW138" s="277"/>
      <c r="KCX138" s="277"/>
      <c r="KCY138" s="277"/>
      <c r="KCZ138" s="277"/>
      <c r="KDA138" s="277"/>
      <c r="KDB138" s="277"/>
      <c r="KDC138" s="277"/>
      <c r="KDD138" s="277"/>
      <c r="KDE138" s="277"/>
      <c r="KDF138" s="277"/>
      <c r="KDG138" s="277"/>
      <c r="KDH138" s="277"/>
      <c r="KDI138" s="277"/>
      <c r="KDJ138" s="277"/>
      <c r="KDK138" s="277"/>
      <c r="KDL138" s="277"/>
      <c r="KDM138" s="277"/>
      <c r="KDN138" s="277"/>
      <c r="KDO138" s="277"/>
      <c r="KDP138" s="277"/>
      <c r="KDQ138" s="277"/>
      <c r="KDR138" s="277"/>
      <c r="KDS138" s="277"/>
      <c r="KDT138" s="277"/>
      <c r="KDU138" s="277"/>
      <c r="KDV138" s="277"/>
      <c r="KDW138" s="277"/>
      <c r="KDX138" s="277"/>
      <c r="KDY138" s="277"/>
      <c r="KDZ138" s="277"/>
      <c r="KEA138" s="277"/>
      <c r="KEB138" s="277"/>
      <c r="KEC138" s="277"/>
      <c r="KED138" s="277"/>
      <c r="KEE138" s="277"/>
      <c r="KEF138" s="277"/>
      <c r="KEG138" s="277"/>
      <c r="KEH138" s="277"/>
      <c r="KEI138" s="277"/>
      <c r="KEJ138" s="277"/>
      <c r="KEK138" s="277"/>
      <c r="KEL138" s="277"/>
      <c r="KEM138" s="277"/>
      <c r="KEN138" s="277"/>
      <c r="KEO138" s="277"/>
      <c r="KEP138" s="277"/>
      <c r="KEQ138" s="277"/>
      <c r="KER138" s="277"/>
      <c r="KES138" s="277"/>
      <c r="KET138" s="277"/>
      <c r="KEU138" s="277"/>
      <c r="KEV138" s="277"/>
      <c r="KEW138" s="277"/>
      <c r="KEX138" s="277"/>
      <c r="KEY138" s="277"/>
      <c r="KEZ138" s="277"/>
      <c r="KFA138" s="277"/>
      <c r="KFB138" s="277"/>
      <c r="KFC138" s="277"/>
      <c r="KFD138" s="277"/>
      <c r="KFE138" s="277"/>
      <c r="KFF138" s="277"/>
      <c r="KFG138" s="277"/>
      <c r="KFH138" s="277"/>
      <c r="KFI138" s="277"/>
      <c r="KFJ138" s="277"/>
      <c r="KFK138" s="277"/>
      <c r="KFL138" s="277"/>
      <c r="KFM138" s="277"/>
      <c r="KFN138" s="277"/>
      <c r="KFO138" s="277"/>
      <c r="KFP138" s="277"/>
      <c r="KFQ138" s="277"/>
      <c r="KFR138" s="277"/>
      <c r="KFS138" s="277"/>
      <c r="KFT138" s="277"/>
      <c r="KFU138" s="277"/>
      <c r="KFV138" s="277"/>
      <c r="KFW138" s="277"/>
      <c r="KFX138" s="277"/>
      <c r="KFY138" s="277"/>
      <c r="KFZ138" s="277"/>
      <c r="KGA138" s="277"/>
      <c r="KGB138" s="277"/>
      <c r="KGC138" s="277"/>
      <c r="KGD138" s="277"/>
      <c r="KGE138" s="277"/>
      <c r="KGF138" s="277"/>
      <c r="KGG138" s="277"/>
      <c r="KGH138" s="277"/>
      <c r="KGI138" s="277"/>
      <c r="KGJ138" s="277"/>
      <c r="KGK138" s="277"/>
      <c r="KGL138" s="277"/>
      <c r="KGM138" s="277"/>
      <c r="KGN138" s="277"/>
      <c r="KGO138" s="277"/>
      <c r="KGP138" s="277"/>
      <c r="KGQ138" s="277"/>
      <c r="KGR138" s="277"/>
      <c r="KGS138" s="277"/>
      <c r="KGT138" s="277"/>
      <c r="KGU138" s="277"/>
      <c r="KGV138" s="277"/>
      <c r="KGW138" s="277"/>
      <c r="KGX138" s="277"/>
      <c r="KGY138" s="277"/>
      <c r="KGZ138" s="277"/>
      <c r="KHA138" s="277"/>
      <c r="KHB138" s="277"/>
      <c r="KHC138" s="277"/>
      <c r="KHD138" s="277"/>
      <c r="KHE138" s="277"/>
      <c r="KHF138" s="277"/>
      <c r="KHG138" s="277"/>
      <c r="KHH138" s="277"/>
      <c r="KHI138" s="277"/>
      <c r="KHJ138" s="277"/>
      <c r="KHK138" s="277"/>
      <c r="KHL138" s="277"/>
      <c r="KHM138" s="277"/>
      <c r="KHN138" s="277"/>
      <c r="KHO138" s="277"/>
      <c r="KHP138" s="277"/>
      <c r="KHQ138" s="277"/>
      <c r="KHR138" s="277"/>
      <c r="KHS138" s="277"/>
      <c r="KHT138" s="277"/>
      <c r="KHU138" s="277"/>
      <c r="KHV138" s="277"/>
      <c r="KHW138" s="277"/>
      <c r="KHX138" s="277"/>
      <c r="KHY138" s="277"/>
      <c r="KHZ138" s="277"/>
      <c r="KIA138" s="277"/>
      <c r="KIB138" s="277"/>
      <c r="KIC138" s="277"/>
      <c r="KID138" s="277"/>
      <c r="KIE138" s="277"/>
      <c r="KIF138" s="277"/>
      <c r="KIG138" s="277"/>
      <c r="KIH138" s="277"/>
      <c r="KII138" s="277"/>
      <c r="KIJ138" s="277"/>
      <c r="KIK138" s="277"/>
      <c r="KIL138" s="277"/>
      <c r="KIM138" s="277"/>
      <c r="KIN138" s="277"/>
      <c r="KIO138" s="277"/>
      <c r="KIP138" s="277"/>
      <c r="KIQ138" s="277"/>
      <c r="KIR138" s="277"/>
      <c r="KIS138" s="277"/>
      <c r="KIT138" s="277"/>
      <c r="KIU138" s="277"/>
      <c r="KIV138" s="277"/>
      <c r="KIW138" s="277"/>
      <c r="KIX138" s="277"/>
      <c r="KIY138" s="277"/>
      <c r="KIZ138" s="277"/>
      <c r="KJA138" s="277"/>
      <c r="KJB138" s="277"/>
      <c r="KJC138" s="277"/>
      <c r="KJD138" s="277"/>
      <c r="KJE138" s="277"/>
      <c r="KJF138" s="277"/>
      <c r="KJG138" s="277"/>
      <c r="KJH138" s="277"/>
      <c r="KJI138" s="277"/>
      <c r="KJJ138" s="277"/>
      <c r="KJK138" s="277"/>
      <c r="KJL138" s="277"/>
      <c r="KJM138" s="277"/>
      <c r="KJN138" s="277"/>
      <c r="KJO138" s="277"/>
      <c r="KJP138" s="277"/>
      <c r="KJQ138" s="277"/>
      <c r="KJR138" s="277"/>
      <c r="KJS138" s="277"/>
      <c r="KJT138" s="277"/>
      <c r="KJU138" s="277"/>
      <c r="KJV138" s="277"/>
      <c r="KJW138" s="277"/>
      <c r="KJX138" s="277"/>
      <c r="KJY138" s="277"/>
      <c r="KJZ138" s="277"/>
      <c r="KKA138" s="277"/>
      <c r="KKB138" s="277"/>
      <c r="KKC138" s="277"/>
      <c r="KKD138" s="277"/>
      <c r="KKE138" s="277"/>
      <c r="KKF138" s="277"/>
      <c r="KKG138" s="277"/>
      <c r="KKH138" s="277"/>
      <c r="KKI138" s="277"/>
      <c r="KKJ138" s="277"/>
      <c r="KKK138" s="277"/>
      <c r="KKL138" s="277"/>
      <c r="KKM138" s="277"/>
      <c r="KKN138" s="277"/>
      <c r="KKO138" s="277"/>
      <c r="KKP138" s="277"/>
      <c r="KKQ138" s="277"/>
      <c r="KKR138" s="277"/>
      <c r="KKS138" s="277"/>
      <c r="KKT138" s="277"/>
      <c r="KKU138" s="277"/>
      <c r="KKV138" s="277"/>
      <c r="KKW138" s="277"/>
      <c r="KKX138" s="277"/>
      <c r="KKY138" s="277"/>
      <c r="KKZ138" s="277"/>
      <c r="KLA138" s="277"/>
      <c r="KLB138" s="277"/>
      <c r="KLC138" s="277"/>
      <c r="KLD138" s="277"/>
      <c r="KLE138" s="277"/>
      <c r="KLF138" s="277"/>
      <c r="KLG138" s="277"/>
      <c r="KLH138" s="277"/>
      <c r="KLI138" s="277"/>
      <c r="KLJ138" s="277"/>
      <c r="KLK138" s="277"/>
      <c r="KLL138" s="277"/>
      <c r="KLM138" s="277"/>
      <c r="KLN138" s="277"/>
      <c r="KLO138" s="277"/>
      <c r="KLP138" s="277"/>
      <c r="KLQ138" s="277"/>
      <c r="KLR138" s="277"/>
      <c r="KLS138" s="277"/>
      <c r="KLT138" s="277"/>
      <c r="KLU138" s="277"/>
      <c r="KLV138" s="277"/>
      <c r="KLW138" s="277"/>
      <c r="KLX138" s="277"/>
      <c r="KLY138" s="277"/>
      <c r="KLZ138" s="277"/>
      <c r="KMA138" s="277"/>
      <c r="KMB138" s="277"/>
      <c r="KMC138" s="277"/>
      <c r="KMD138" s="277"/>
      <c r="KME138" s="277"/>
      <c r="KMF138" s="277"/>
      <c r="KMG138" s="277"/>
      <c r="KMH138" s="277"/>
      <c r="KMI138" s="277"/>
      <c r="KMJ138" s="277"/>
      <c r="KMK138" s="277"/>
      <c r="KML138" s="277"/>
      <c r="KMM138" s="277"/>
      <c r="KMN138" s="277"/>
      <c r="KMO138" s="277"/>
      <c r="KMP138" s="277"/>
      <c r="KMQ138" s="277"/>
      <c r="KMR138" s="277"/>
      <c r="KMS138" s="277"/>
      <c r="KMT138" s="277"/>
      <c r="KMU138" s="277"/>
      <c r="KMV138" s="277"/>
      <c r="KMW138" s="277"/>
      <c r="KMX138" s="277"/>
      <c r="KMY138" s="277"/>
      <c r="KMZ138" s="277"/>
      <c r="KNA138" s="277"/>
      <c r="KNB138" s="277"/>
      <c r="KNC138" s="277"/>
      <c r="KND138" s="277"/>
      <c r="KNE138" s="277"/>
      <c r="KNF138" s="277"/>
      <c r="KNG138" s="277"/>
      <c r="KNH138" s="277"/>
      <c r="KNI138" s="277"/>
      <c r="KNJ138" s="277"/>
      <c r="KNK138" s="277"/>
      <c r="KNL138" s="277"/>
      <c r="KNM138" s="277"/>
      <c r="KNN138" s="277"/>
      <c r="KNO138" s="277"/>
      <c r="KNP138" s="277"/>
      <c r="KNQ138" s="277"/>
      <c r="KNR138" s="277"/>
      <c r="KNS138" s="277"/>
      <c r="KNT138" s="277"/>
      <c r="KNU138" s="277"/>
      <c r="KNV138" s="277"/>
      <c r="KNW138" s="277"/>
      <c r="KNX138" s="277"/>
      <c r="KNY138" s="277"/>
      <c r="KNZ138" s="277"/>
      <c r="KOA138" s="277"/>
      <c r="KOB138" s="277"/>
      <c r="KOC138" s="277"/>
      <c r="KOD138" s="277"/>
      <c r="KOE138" s="277"/>
      <c r="KOF138" s="277"/>
      <c r="KOG138" s="277"/>
      <c r="KOH138" s="277"/>
      <c r="KOI138" s="277"/>
      <c r="KOJ138" s="277"/>
      <c r="KOK138" s="277"/>
      <c r="KOL138" s="277"/>
      <c r="KOM138" s="277"/>
      <c r="KON138" s="277"/>
      <c r="KOO138" s="277"/>
      <c r="KOP138" s="277"/>
      <c r="KOQ138" s="277"/>
      <c r="KOR138" s="277"/>
      <c r="KOS138" s="277"/>
      <c r="KOT138" s="277"/>
      <c r="KOU138" s="277"/>
      <c r="KOV138" s="277"/>
      <c r="KOW138" s="277"/>
      <c r="KOX138" s="277"/>
      <c r="KOY138" s="277"/>
      <c r="KOZ138" s="277"/>
      <c r="KPA138" s="277"/>
      <c r="KPB138" s="277"/>
      <c r="KPC138" s="277"/>
      <c r="KPD138" s="277"/>
      <c r="KPE138" s="277"/>
      <c r="KPF138" s="277"/>
      <c r="KPG138" s="277"/>
      <c r="KPH138" s="277"/>
      <c r="KPI138" s="277"/>
      <c r="KPJ138" s="277"/>
      <c r="KPK138" s="277"/>
      <c r="KPL138" s="277"/>
      <c r="KPM138" s="277"/>
      <c r="KPN138" s="277"/>
      <c r="KPO138" s="277"/>
      <c r="KPP138" s="277"/>
      <c r="KPQ138" s="277"/>
      <c r="KPR138" s="277"/>
      <c r="KPS138" s="277"/>
      <c r="KPT138" s="277"/>
      <c r="KPU138" s="277"/>
      <c r="KPV138" s="277"/>
      <c r="KPW138" s="277"/>
      <c r="KPX138" s="277"/>
      <c r="KPY138" s="277"/>
      <c r="KPZ138" s="277"/>
      <c r="KQA138" s="277"/>
      <c r="KQB138" s="277"/>
      <c r="KQC138" s="277"/>
      <c r="KQD138" s="277"/>
      <c r="KQE138" s="277"/>
      <c r="KQF138" s="277"/>
      <c r="KQG138" s="277"/>
      <c r="KQH138" s="277"/>
      <c r="KQI138" s="277"/>
      <c r="KQJ138" s="277"/>
      <c r="KQK138" s="277"/>
      <c r="KQL138" s="277"/>
      <c r="KQM138" s="277"/>
      <c r="KQN138" s="277"/>
      <c r="KQO138" s="277"/>
      <c r="KQP138" s="277"/>
      <c r="KQQ138" s="277"/>
      <c r="KQR138" s="277"/>
      <c r="KQS138" s="277"/>
      <c r="KQT138" s="277"/>
      <c r="KQU138" s="277"/>
      <c r="KQV138" s="277"/>
      <c r="KQW138" s="277"/>
      <c r="KQX138" s="277"/>
      <c r="KQY138" s="277"/>
      <c r="KQZ138" s="277"/>
      <c r="KRA138" s="277"/>
      <c r="KRB138" s="277"/>
      <c r="KRC138" s="277"/>
      <c r="KRD138" s="277"/>
      <c r="KRE138" s="277"/>
      <c r="KRF138" s="277"/>
      <c r="KRG138" s="277"/>
      <c r="KRH138" s="277"/>
      <c r="KRI138" s="277"/>
      <c r="KRJ138" s="277"/>
      <c r="KRK138" s="277"/>
      <c r="KRL138" s="277"/>
      <c r="KRM138" s="277"/>
      <c r="KRN138" s="277"/>
      <c r="KRO138" s="277"/>
      <c r="KRP138" s="277"/>
      <c r="KRQ138" s="277"/>
      <c r="KRR138" s="277"/>
      <c r="KRS138" s="277"/>
      <c r="KRT138" s="277"/>
      <c r="KRU138" s="277"/>
      <c r="KRV138" s="277"/>
      <c r="KRW138" s="277"/>
      <c r="KRX138" s="277"/>
      <c r="KRY138" s="277"/>
      <c r="KRZ138" s="277"/>
      <c r="KSA138" s="277"/>
      <c r="KSB138" s="277"/>
      <c r="KSC138" s="277"/>
      <c r="KSD138" s="277"/>
      <c r="KSE138" s="277"/>
      <c r="KSF138" s="277"/>
      <c r="KSG138" s="277"/>
      <c r="KSH138" s="277"/>
      <c r="KSI138" s="277"/>
      <c r="KSJ138" s="277"/>
      <c r="KSK138" s="277"/>
      <c r="KSL138" s="277"/>
      <c r="KSM138" s="277"/>
      <c r="KSN138" s="277"/>
      <c r="KSO138" s="277"/>
      <c r="KSP138" s="277"/>
      <c r="KSQ138" s="277"/>
      <c r="KSR138" s="277"/>
      <c r="KSS138" s="277"/>
      <c r="KST138" s="277"/>
      <c r="KSU138" s="277"/>
      <c r="KSV138" s="277"/>
      <c r="KSW138" s="277"/>
      <c r="KSX138" s="277"/>
      <c r="KSY138" s="277"/>
      <c r="KSZ138" s="277"/>
      <c r="KTA138" s="277"/>
      <c r="KTB138" s="277"/>
      <c r="KTC138" s="277"/>
      <c r="KTD138" s="277"/>
      <c r="KTE138" s="277"/>
      <c r="KTF138" s="277"/>
      <c r="KTG138" s="277"/>
      <c r="KTH138" s="277"/>
      <c r="KTI138" s="277"/>
      <c r="KTJ138" s="277"/>
      <c r="KTK138" s="277"/>
      <c r="KTL138" s="277"/>
      <c r="KTM138" s="277"/>
      <c r="KTN138" s="277"/>
      <c r="KTO138" s="277"/>
      <c r="KTP138" s="277"/>
      <c r="KTQ138" s="277"/>
      <c r="KTR138" s="277"/>
      <c r="KTS138" s="277"/>
      <c r="KTT138" s="277"/>
      <c r="KTU138" s="277"/>
      <c r="KTV138" s="277"/>
      <c r="KTW138" s="277"/>
      <c r="KTX138" s="277"/>
      <c r="KTY138" s="277"/>
      <c r="KTZ138" s="277"/>
      <c r="KUA138" s="277"/>
      <c r="KUB138" s="277"/>
      <c r="KUC138" s="277"/>
      <c r="KUD138" s="277"/>
      <c r="KUE138" s="277"/>
      <c r="KUF138" s="277"/>
      <c r="KUG138" s="277"/>
      <c r="KUH138" s="277"/>
      <c r="KUI138" s="277"/>
      <c r="KUJ138" s="277"/>
      <c r="KUK138" s="277"/>
      <c r="KUL138" s="277"/>
      <c r="KUM138" s="277"/>
      <c r="KUN138" s="277"/>
      <c r="KUO138" s="277"/>
      <c r="KUP138" s="277"/>
      <c r="KUQ138" s="277"/>
      <c r="KUR138" s="277"/>
      <c r="KUS138" s="277"/>
      <c r="KUT138" s="277"/>
      <c r="KUU138" s="277"/>
      <c r="KUV138" s="277"/>
      <c r="KUW138" s="277"/>
      <c r="KUX138" s="277"/>
      <c r="KUY138" s="277"/>
      <c r="KUZ138" s="277"/>
      <c r="KVA138" s="277"/>
      <c r="KVB138" s="277"/>
      <c r="KVC138" s="277"/>
      <c r="KVD138" s="277"/>
      <c r="KVE138" s="277"/>
      <c r="KVF138" s="277"/>
      <c r="KVG138" s="277"/>
      <c r="KVH138" s="277"/>
      <c r="KVI138" s="277"/>
      <c r="KVJ138" s="277"/>
      <c r="KVK138" s="277"/>
      <c r="KVL138" s="277"/>
      <c r="KVM138" s="277"/>
      <c r="KVN138" s="277"/>
      <c r="KVO138" s="277"/>
      <c r="KVP138" s="277"/>
      <c r="KVQ138" s="277"/>
      <c r="KVR138" s="277"/>
      <c r="KVS138" s="277"/>
      <c r="KVT138" s="277"/>
      <c r="KVU138" s="277"/>
      <c r="KVV138" s="277"/>
      <c r="KVW138" s="277"/>
      <c r="KVX138" s="277"/>
      <c r="KVY138" s="277"/>
      <c r="KVZ138" s="277"/>
      <c r="KWA138" s="277"/>
      <c r="KWB138" s="277"/>
      <c r="KWC138" s="277"/>
      <c r="KWD138" s="277"/>
      <c r="KWE138" s="277"/>
      <c r="KWF138" s="277"/>
      <c r="KWG138" s="277"/>
      <c r="KWH138" s="277"/>
      <c r="KWI138" s="277"/>
      <c r="KWJ138" s="277"/>
      <c r="KWK138" s="277"/>
      <c r="KWL138" s="277"/>
      <c r="KWM138" s="277"/>
      <c r="KWN138" s="277"/>
      <c r="KWO138" s="277"/>
      <c r="KWP138" s="277"/>
      <c r="KWQ138" s="277"/>
      <c r="KWR138" s="277"/>
      <c r="KWS138" s="277"/>
      <c r="KWT138" s="277"/>
      <c r="KWU138" s="277"/>
      <c r="KWV138" s="277"/>
      <c r="KWW138" s="277"/>
      <c r="KWX138" s="277"/>
      <c r="KWY138" s="277"/>
      <c r="KWZ138" s="277"/>
      <c r="KXA138" s="277"/>
      <c r="KXB138" s="277"/>
      <c r="KXC138" s="277"/>
      <c r="KXD138" s="277"/>
      <c r="KXE138" s="277"/>
      <c r="KXF138" s="277"/>
      <c r="KXG138" s="277"/>
      <c r="KXH138" s="277"/>
      <c r="KXI138" s="277"/>
      <c r="KXJ138" s="277"/>
      <c r="KXK138" s="277"/>
      <c r="KXL138" s="277"/>
      <c r="KXM138" s="277"/>
      <c r="KXN138" s="277"/>
      <c r="KXO138" s="277"/>
      <c r="KXP138" s="277"/>
      <c r="KXQ138" s="277"/>
      <c r="KXR138" s="277"/>
      <c r="KXS138" s="277"/>
      <c r="KXT138" s="277"/>
      <c r="KXU138" s="277"/>
      <c r="KXV138" s="277"/>
      <c r="KXW138" s="277"/>
      <c r="KXX138" s="277"/>
      <c r="KXY138" s="277"/>
      <c r="KXZ138" s="277"/>
      <c r="KYA138" s="277"/>
      <c r="KYB138" s="277"/>
      <c r="KYC138" s="277"/>
      <c r="KYD138" s="277"/>
      <c r="KYE138" s="277"/>
      <c r="KYF138" s="277"/>
      <c r="KYG138" s="277"/>
      <c r="KYH138" s="277"/>
      <c r="KYI138" s="277"/>
      <c r="KYJ138" s="277"/>
      <c r="KYK138" s="277"/>
      <c r="KYL138" s="277"/>
      <c r="KYM138" s="277"/>
      <c r="KYN138" s="277"/>
      <c r="KYO138" s="277"/>
      <c r="KYP138" s="277"/>
      <c r="KYQ138" s="277"/>
      <c r="KYR138" s="277"/>
      <c r="KYS138" s="277"/>
      <c r="KYT138" s="277"/>
      <c r="KYU138" s="277"/>
      <c r="KYV138" s="277"/>
      <c r="KYW138" s="277"/>
      <c r="KYX138" s="277"/>
      <c r="KYY138" s="277"/>
      <c r="KYZ138" s="277"/>
      <c r="KZA138" s="277"/>
      <c r="KZB138" s="277"/>
      <c r="KZC138" s="277"/>
      <c r="KZD138" s="277"/>
      <c r="KZE138" s="277"/>
      <c r="KZF138" s="277"/>
      <c r="KZG138" s="277"/>
      <c r="KZH138" s="277"/>
      <c r="KZI138" s="277"/>
      <c r="KZJ138" s="277"/>
      <c r="KZK138" s="277"/>
      <c r="KZL138" s="277"/>
      <c r="KZM138" s="277"/>
      <c r="KZN138" s="277"/>
      <c r="KZO138" s="277"/>
      <c r="KZP138" s="277"/>
      <c r="KZQ138" s="277"/>
      <c r="KZR138" s="277"/>
      <c r="KZS138" s="277"/>
      <c r="KZT138" s="277"/>
      <c r="KZU138" s="277"/>
      <c r="KZV138" s="277"/>
      <c r="KZW138" s="277"/>
      <c r="KZX138" s="277"/>
      <c r="KZY138" s="277"/>
      <c r="KZZ138" s="277"/>
      <c r="LAA138" s="277"/>
      <c r="LAB138" s="277"/>
      <c r="LAC138" s="277"/>
      <c r="LAD138" s="277"/>
      <c r="LAE138" s="277"/>
      <c r="LAF138" s="277"/>
      <c r="LAG138" s="277"/>
      <c r="LAH138" s="277"/>
      <c r="LAI138" s="277"/>
      <c r="LAJ138" s="277"/>
      <c r="LAK138" s="277"/>
      <c r="LAL138" s="277"/>
      <c r="LAM138" s="277"/>
      <c r="LAN138" s="277"/>
      <c r="LAO138" s="277"/>
      <c r="LAP138" s="277"/>
      <c r="LAQ138" s="277"/>
      <c r="LAR138" s="277"/>
      <c r="LAS138" s="277"/>
      <c r="LAT138" s="277"/>
      <c r="LAU138" s="277"/>
      <c r="LAV138" s="277"/>
      <c r="LAW138" s="277"/>
      <c r="LAX138" s="277"/>
      <c r="LAY138" s="277"/>
      <c r="LAZ138" s="277"/>
      <c r="LBA138" s="277"/>
      <c r="LBB138" s="277"/>
      <c r="LBC138" s="277"/>
      <c r="LBD138" s="277"/>
      <c r="LBE138" s="277"/>
      <c r="LBF138" s="277"/>
      <c r="LBG138" s="277"/>
      <c r="LBH138" s="277"/>
      <c r="LBI138" s="277"/>
      <c r="LBJ138" s="277"/>
      <c r="LBK138" s="277"/>
      <c r="LBL138" s="277"/>
      <c r="LBM138" s="277"/>
      <c r="LBN138" s="277"/>
      <c r="LBO138" s="277"/>
      <c r="LBP138" s="277"/>
      <c r="LBQ138" s="277"/>
      <c r="LBR138" s="277"/>
      <c r="LBS138" s="277"/>
      <c r="LBT138" s="277"/>
      <c r="LBU138" s="277"/>
      <c r="LBV138" s="277"/>
      <c r="LBW138" s="277"/>
      <c r="LBX138" s="277"/>
      <c r="LBY138" s="277"/>
      <c r="LBZ138" s="277"/>
      <c r="LCA138" s="277"/>
      <c r="LCB138" s="277"/>
      <c r="LCC138" s="277"/>
      <c r="LCD138" s="277"/>
      <c r="LCE138" s="277"/>
      <c r="LCF138" s="277"/>
      <c r="LCG138" s="277"/>
      <c r="LCH138" s="277"/>
      <c r="LCI138" s="277"/>
      <c r="LCJ138" s="277"/>
      <c r="LCK138" s="277"/>
      <c r="LCL138" s="277"/>
      <c r="LCM138" s="277"/>
      <c r="LCN138" s="277"/>
      <c r="LCO138" s="277"/>
      <c r="LCP138" s="277"/>
      <c r="LCQ138" s="277"/>
      <c r="LCR138" s="277"/>
      <c r="LCS138" s="277"/>
      <c r="LCT138" s="277"/>
      <c r="LCU138" s="277"/>
      <c r="LCV138" s="277"/>
      <c r="LCW138" s="277"/>
      <c r="LCX138" s="277"/>
      <c r="LCY138" s="277"/>
      <c r="LCZ138" s="277"/>
      <c r="LDA138" s="277"/>
      <c r="LDB138" s="277"/>
      <c r="LDC138" s="277"/>
      <c r="LDD138" s="277"/>
      <c r="LDE138" s="277"/>
      <c r="LDF138" s="277"/>
      <c r="LDG138" s="277"/>
      <c r="LDH138" s="277"/>
      <c r="LDI138" s="277"/>
      <c r="LDJ138" s="277"/>
      <c r="LDK138" s="277"/>
      <c r="LDL138" s="277"/>
      <c r="LDM138" s="277"/>
      <c r="LDN138" s="277"/>
      <c r="LDO138" s="277"/>
      <c r="LDP138" s="277"/>
      <c r="LDQ138" s="277"/>
      <c r="LDR138" s="277"/>
      <c r="LDS138" s="277"/>
      <c r="LDT138" s="277"/>
      <c r="LDU138" s="277"/>
      <c r="LDV138" s="277"/>
      <c r="LDW138" s="277"/>
      <c r="LDX138" s="277"/>
      <c r="LDY138" s="277"/>
      <c r="LDZ138" s="277"/>
      <c r="LEA138" s="277"/>
      <c r="LEB138" s="277"/>
      <c r="LEC138" s="277"/>
      <c r="LED138" s="277"/>
      <c r="LEE138" s="277"/>
      <c r="LEF138" s="277"/>
      <c r="LEG138" s="277"/>
      <c r="LEH138" s="277"/>
      <c r="LEI138" s="277"/>
      <c r="LEJ138" s="277"/>
      <c r="LEK138" s="277"/>
      <c r="LEL138" s="277"/>
      <c r="LEM138" s="277"/>
      <c r="LEN138" s="277"/>
      <c r="LEO138" s="277"/>
      <c r="LEP138" s="277"/>
      <c r="LEQ138" s="277"/>
      <c r="LER138" s="277"/>
      <c r="LES138" s="277"/>
      <c r="LET138" s="277"/>
      <c r="LEU138" s="277"/>
      <c r="LEV138" s="277"/>
      <c r="LEW138" s="277"/>
      <c r="LEX138" s="277"/>
      <c r="LEY138" s="277"/>
      <c r="LEZ138" s="277"/>
      <c r="LFA138" s="277"/>
      <c r="LFB138" s="277"/>
      <c r="LFC138" s="277"/>
      <c r="LFD138" s="277"/>
      <c r="LFE138" s="277"/>
      <c r="LFF138" s="277"/>
      <c r="LFG138" s="277"/>
      <c r="LFH138" s="277"/>
      <c r="LFI138" s="277"/>
      <c r="LFJ138" s="277"/>
      <c r="LFK138" s="277"/>
      <c r="LFL138" s="277"/>
      <c r="LFM138" s="277"/>
      <c r="LFN138" s="277"/>
      <c r="LFO138" s="277"/>
      <c r="LFP138" s="277"/>
      <c r="LFQ138" s="277"/>
      <c r="LFR138" s="277"/>
      <c r="LFS138" s="277"/>
      <c r="LFT138" s="277"/>
      <c r="LFU138" s="277"/>
      <c r="LFV138" s="277"/>
      <c r="LFW138" s="277"/>
      <c r="LFX138" s="277"/>
      <c r="LFY138" s="277"/>
      <c r="LFZ138" s="277"/>
      <c r="LGA138" s="277"/>
      <c r="LGB138" s="277"/>
      <c r="LGC138" s="277"/>
      <c r="LGD138" s="277"/>
      <c r="LGE138" s="277"/>
      <c r="LGF138" s="277"/>
      <c r="LGG138" s="277"/>
      <c r="LGH138" s="277"/>
      <c r="LGI138" s="277"/>
      <c r="LGJ138" s="277"/>
      <c r="LGK138" s="277"/>
      <c r="LGL138" s="277"/>
      <c r="LGM138" s="277"/>
      <c r="LGN138" s="277"/>
      <c r="LGO138" s="277"/>
      <c r="LGP138" s="277"/>
      <c r="LGQ138" s="277"/>
      <c r="LGR138" s="277"/>
      <c r="LGS138" s="277"/>
      <c r="LGT138" s="277"/>
      <c r="LGU138" s="277"/>
      <c r="LGV138" s="277"/>
      <c r="LGW138" s="277"/>
      <c r="LGX138" s="277"/>
      <c r="LGY138" s="277"/>
      <c r="LGZ138" s="277"/>
      <c r="LHA138" s="277"/>
      <c r="LHB138" s="277"/>
      <c r="LHC138" s="277"/>
      <c r="LHD138" s="277"/>
      <c r="LHE138" s="277"/>
      <c r="LHF138" s="277"/>
      <c r="LHG138" s="277"/>
      <c r="LHH138" s="277"/>
      <c r="LHI138" s="277"/>
      <c r="LHJ138" s="277"/>
      <c r="LHK138" s="277"/>
      <c r="LHL138" s="277"/>
      <c r="LHM138" s="277"/>
      <c r="LHN138" s="277"/>
      <c r="LHO138" s="277"/>
      <c r="LHP138" s="277"/>
      <c r="LHQ138" s="277"/>
      <c r="LHR138" s="277"/>
      <c r="LHS138" s="277"/>
      <c r="LHT138" s="277"/>
      <c r="LHU138" s="277"/>
      <c r="LHV138" s="277"/>
      <c r="LHW138" s="277"/>
      <c r="LHX138" s="277"/>
      <c r="LHY138" s="277"/>
      <c r="LHZ138" s="277"/>
      <c r="LIA138" s="277"/>
      <c r="LIB138" s="277"/>
      <c r="LIC138" s="277"/>
      <c r="LID138" s="277"/>
      <c r="LIE138" s="277"/>
      <c r="LIF138" s="277"/>
      <c r="LIG138" s="277"/>
      <c r="LIH138" s="277"/>
      <c r="LII138" s="277"/>
      <c r="LIJ138" s="277"/>
      <c r="LIK138" s="277"/>
      <c r="LIL138" s="277"/>
      <c r="LIM138" s="277"/>
      <c r="LIN138" s="277"/>
      <c r="LIO138" s="277"/>
      <c r="LIP138" s="277"/>
      <c r="LIQ138" s="277"/>
      <c r="LIR138" s="277"/>
      <c r="LIS138" s="277"/>
      <c r="LIT138" s="277"/>
      <c r="LIU138" s="277"/>
      <c r="LIV138" s="277"/>
      <c r="LIW138" s="277"/>
      <c r="LIX138" s="277"/>
      <c r="LIY138" s="277"/>
      <c r="LIZ138" s="277"/>
      <c r="LJA138" s="277"/>
      <c r="LJB138" s="277"/>
      <c r="LJC138" s="277"/>
      <c r="LJD138" s="277"/>
      <c r="LJE138" s="277"/>
      <c r="LJF138" s="277"/>
      <c r="LJG138" s="277"/>
      <c r="LJH138" s="277"/>
      <c r="LJI138" s="277"/>
      <c r="LJJ138" s="277"/>
      <c r="LJK138" s="277"/>
      <c r="LJL138" s="277"/>
      <c r="LJM138" s="277"/>
      <c r="LJN138" s="277"/>
      <c r="LJO138" s="277"/>
      <c r="LJP138" s="277"/>
      <c r="LJQ138" s="277"/>
      <c r="LJR138" s="277"/>
      <c r="LJS138" s="277"/>
      <c r="LJT138" s="277"/>
      <c r="LJU138" s="277"/>
      <c r="LJV138" s="277"/>
      <c r="LJW138" s="277"/>
      <c r="LJX138" s="277"/>
      <c r="LJY138" s="277"/>
      <c r="LJZ138" s="277"/>
      <c r="LKA138" s="277"/>
      <c r="LKB138" s="277"/>
      <c r="LKC138" s="277"/>
      <c r="LKD138" s="277"/>
      <c r="LKE138" s="277"/>
      <c r="LKF138" s="277"/>
      <c r="LKG138" s="277"/>
      <c r="LKH138" s="277"/>
      <c r="LKI138" s="277"/>
      <c r="LKJ138" s="277"/>
      <c r="LKK138" s="277"/>
      <c r="LKL138" s="277"/>
      <c r="LKM138" s="277"/>
      <c r="LKN138" s="277"/>
      <c r="LKO138" s="277"/>
      <c r="LKP138" s="277"/>
      <c r="LKQ138" s="277"/>
      <c r="LKR138" s="277"/>
      <c r="LKS138" s="277"/>
      <c r="LKT138" s="277"/>
      <c r="LKU138" s="277"/>
      <c r="LKV138" s="277"/>
      <c r="LKW138" s="277"/>
      <c r="LKX138" s="277"/>
      <c r="LKY138" s="277"/>
      <c r="LKZ138" s="277"/>
      <c r="LLA138" s="277"/>
      <c r="LLB138" s="277"/>
      <c r="LLC138" s="277"/>
      <c r="LLD138" s="277"/>
      <c r="LLE138" s="277"/>
      <c r="LLF138" s="277"/>
      <c r="LLG138" s="277"/>
      <c r="LLH138" s="277"/>
      <c r="LLI138" s="277"/>
      <c r="LLJ138" s="277"/>
      <c r="LLK138" s="277"/>
      <c r="LLL138" s="277"/>
      <c r="LLM138" s="277"/>
      <c r="LLN138" s="277"/>
      <c r="LLO138" s="277"/>
      <c r="LLP138" s="277"/>
      <c r="LLQ138" s="277"/>
      <c r="LLR138" s="277"/>
      <c r="LLS138" s="277"/>
      <c r="LLT138" s="277"/>
      <c r="LLU138" s="277"/>
      <c r="LLV138" s="277"/>
      <c r="LLW138" s="277"/>
      <c r="LLX138" s="277"/>
      <c r="LLY138" s="277"/>
      <c r="LLZ138" s="277"/>
      <c r="LMA138" s="277"/>
      <c r="LMB138" s="277"/>
      <c r="LMC138" s="277"/>
      <c r="LMD138" s="277"/>
      <c r="LME138" s="277"/>
      <c r="LMF138" s="277"/>
      <c r="LMG138" s="277"/>
      <c r="LMH138" s="277"/>
      <c r="LMI138" s="277"/>
      <c r="LMJ138" s="277"/>
      <c r="LMK138" s="277"/>
      <c r="LML138" s="277"/>
      <c r="LMM138" s="277"/>
      <c r="LMN138" s="277"/>
      <c r="LMO138" s="277"/>
      <c r="LMP138" s="277"/>
      <c r="LMQ138" s="277"/>
      <c r="LMR138" s="277"/>
      <c r="LMS138" s="277"/>
      <c r="LMT138" s="277"/>
      <c r="LMU138" s="277"/>
      <c r="LMV138" s="277"/>
      <c r="LMW138" s="277"/>
      <c r="LMX138" s="277"/>
      <c r="LMY138" s="277"/>
      <c r="LMZ138" s="277"/>
      <c r="LNA138" s="277"/>
      <c r="LNB138" s="277"/>
      <c r="LNC138" s="277"/>
      <c r="LND138" s="277"/>
      <c r="LNE138" s="277"/>
      <c r="LNF138" s="277"/>
      <c r="LNG138" s="277"/>
      <c r="LNH138" s="277"/>
      <c r="LNI138" s="277"/>
      <c r="LNJ138" s="277"/>
      <c r="LNK138" s="277"/>
      <c r="LNL138" s="277"/>
      <c r="LNM138" s="277"/>
      <c r="LNN138" s="277"/>
      <c r="LNO138" s="277"/>
      <c r="LNP138" s="277"/>
      <c r="LNQ138" s="277"/>
      <c r="LNR138" s="277"/>
      <c r="LNS138" s="277"/>
      <c r="LNT138" s="277"/>
      <c r="LNU138" s="277"/>
      <c r="LNV138" s="277"/>
      <c r="LNW138" s="277"/>
      <c r="LNX138" s="277"/>
      <c r="LNY138" s="277"/>
      <c r="LNZ138" s="277"/>
      <c r="LOA138" s="277"/>
      <c r="LOB138" s="277"/>
      <c r="LOC138" s="277"/>
      <c r="LOD138" s="277"/>
      <c r="LOE138" s="277"/>
      <c r="LOF138" s="277"/>
      <c r="LOG138" s="277"/>
      <c r="LOH138" s="277"/>
      <c r="LOI138" s="277"/>
      <c r="LOJ138" s="277"/>
      <c r="LOK138" s="277"/>
      <c r="LOL138" s="277"/>
      <c r="LOM138" s="277"/>
      <c r="LON138" s="277"/>
      <c r="LOO138" s="277"/>
      <c r="LOP138" s="277"/>
      <c r="LOQ138" s="277"/>
      <c r="LOR138" s="277"/>
      <c r="LOS138" s="277"/>
      <c r="LOT138" s="277"/>
      <c r="LOU138" s="277"/>
      <c r="LOV138" s="277"/>
      <c r="LOW138" s="277"/>
      <c r="LOX138" s="277"/>
      <c r="LOY138" s="277"/>
      <c r="LOZ138" s="277"/>
      <c r="LPA138" s="277"/>
      <c r="LPB138" s="277"/>
      <c r="LPC138" s="277"/>
      <c r="LPD138" s="277"/>
      <c r="LPE138" s="277"/>
      <c r="LPF138" s="277"/>
      <c r="LPG138" s="277"/>
      <c r="LPH138" s="277"/>
      <c r="LPI138" s="277"/>
      <c r="LPJ138" s="277"/>
      <c r="LPK138" s="277"/>
      <c r="LPL138" s="277"/>
      <c r="LPM138" s="277"/>
      <c r="LPN138" s="277"/>
      <c r="LPO138" s="277"/>
      <c r="LPP138" s="277"/>
      <c r="LPQ138" s="277"/>
      <c r="LPR138" s="277"/>
      <c r="LPS138" s="277"/>
      <c r="LPT138" s="277"/>
      <c r="LPU138" s="277"/>
      <c r="LPV138" s="277"/>
      <c r="LPW138" s="277"/>
      <c r="LPX138" s="277"/>
      <c r="LPY138" s="277"/>
      <c r="LPZ138" s="277"/>
      <c r="LQA138" s="277"/>
      <c r="LQB138" s="277"/>
      <c r="LQC138" s="277"/>
      <c r="LQD138" s="277"/>
      <c r="LQE138" s="277"/>
      <c r="LQF138" s="277"/>
      <c r="LQG138" s="277"/>
      <c r="LQH138" s="277"/>
      <c r="LQI138" s="277"/>
      <c r="LQJ138" s="277"/>
      <c r="LQK138" s="277"/>
      <c r="LQL138" s="277"/>
      <c r="LQM138" s="277"/>
      <c r="LQN138" s="277"/>
      <c r="LQO138" s="277"/>
      <c r="LQP138" s="277"/>
      <c r="LQQ138" s="277"/>
      <c r="LQR138" s="277"/>
      <c r="LQS138" s="277"/>
      <c r="LQT138" s="277"/>
      <c r="LQU138" s="277"/>
      <c r="LQV138" s="277"/>
      <c r="LQW138" s="277"/>
      <c r="LQX138" s="277"/>
      <c r="LQY138" s="277"/>
      <c r="LQZ138" s="277"/>
      <c r="LRA138" s="277"/>
      <c r="LRB138" s="277"/>
      <c r="LRC138" s="277"/>
      <c r="LRD138" s="277"/>
      <c r="LRE138" s="277"/>
      <c r="LRF138" s="277"/>
      <c r="LRG138" s="277"/>
      <c r="LRH138" s="277"/>
      <c r="LRI138" s="277"/>
      <c r="LRJ138" s="277"/>
      <c r="LRK138" s="277"/>
      <c r="LRL138" s="277"/>
      <c r="LRM138" s="277"/>
      <c r="LRN138" s="277"/>
      <c r="LRO138" s="277"/>
      <c r="LRP138" s="277"/>
      <c r="LRQ138" s="277"/>
      <c r="LRR138" s="277"/>
      <c r="LRS138" s="277"/>
      <c r="LRT138" s="277"/>
      <c r="LRU138" s="277"/>
      <c r="LRV138" s="277"/>
      <c r="LRW138" s="277"/>
      <c r="LRX138" s="277"/>
      <c r="LRY138" s="277"/>
      <c r="LRZ138" s="277"/>
      <c r="LSA138" s="277"/>
      <c r="LSB138" s="277"/>
      <c r="LSC138" s="277"/>
      <c r="LSD138" s="277"/>
      <c r="LSE138" s="277"/>
      <c r="LSF138" s="277"/>
      <c r="LSG138" s="277"/>
      <c r="LSH138" s="277"/>
      <c r="LSI138" s="277"/>
      <c r="LSJ138" s="277"/>
      <c r="LSK138" s="277"/>
      <c r="LSL138" s="277"/>
      <c r="LSM138" s="277"/>
      <c r="LSN138" s="277"/>
      <c r="LSO138" s="277"/>
      <c r="LSP138" s="277"/>
      <c r="LSQ138" s="277"/>
      <c r="LSR138" s="277"/>
      <c r="LSS138" s="277"/>
      <c r="LST138" s="277"/>
      <c r="LSU138" s="277"/>
      <c r="LSV138" s="277"/>
      <c r="LSW138" s="277"/>
      <c r="LSX138" s="277"/>
      <c r="LSY138" s="277"/>
      <c r="LSZ138" s="277"/>
      <c r="LTA138" s="277"/>
      <c r="LTB138" s="277"/>
      <c r="LTC138" s="277"/>
      <c r="LTD138" s="277"/>
      <c r="LTE138" s="277"/>
      <c r="LTF138" s="277"/>
      <c r="LTG138" s="277"/>
      <c r="LTH138" s="277"/>
      <c r="LTI138" s="277"/>
      <c r="LTJ138" s="277"/>
      <c r="LTK138" s="277"/>
      <c r="LTL138" s="277"/>
      <c r="LTM138" s="277"/>
      <c r="LTN138" s="277"/>
      <c r="LTO138" s="277"/>
      <c r="LTP138" s="277"/>
      <c r="LTQ138" s="277"/>
      <c r="LTR138" s="277"/>
      <c r="LTS138" s="277"/>
      <c r="LTT138" s="277"/>
      <c r="LTU138" s="277"/>
      <c r="LTV138" s="277"/>
      <c r="LTW138" s="277"/>
      <c r="LTX138" s="277"/>
      <c r="LTY138" s="277"/>
      <c r="LTZ138" s="277"/>
      <c r="LUA138" s="277"/>
      <c r="LUB138" s="277"/>
      <c r="LUC138" s="277"/>
      <c r="LUD138" s="277"/>
      <c r="LUE138" s="277"/>
      <c r="LUF138" s="277"/>
      <c r="LUG138" s="277"/>
      <c r="LUH138" s="277"/>
      <c r="LUI138" s="277"/>
      <c r="LUJ138" s="277"/>
      <c r="LUK138" s="277"/>
      <c r="LUL138" s="277"/>
      <c r="LUM138" s="277"/>
      <c r="LUN138" s="277"/>
      <c r="LUO138" s="277"/>
      <c r="LUP138" s="277"/>
      <c r="LUQ138" s="277"/>
      <c r="LUR138" s="277"/>
      <c r="LUS138" s="277"/>
      <c r="LUT138" s="277"/>
      <c r="LUU138" s="277"/>
      <c r="LUV138" s="277"/>
      <c r="LUW138" s="277"/>
      <c r="LUX138" s="277"/>
      <c r="LUY138" s="277"/>
      <c r="LUZ138" s="277"/>
      <c r="LVA138" s="277"/>
      <c r="LVB138" s="277"/>
      <c r="LVC138" s="277"/>
      <c r="LVD138" s="277"/>
      <c r="LVE138" s="277"/>
      <c r="LVF138" s="277"/>
      <c r="LVG138" s="277"/>
      <c r="LVH138" s="277"/>
      <c r="LVI138" s="277"/>
      <c r="LVJ138" s="277"/>
      <c r="LVK138" s="277"/>
      <c r="LVL138" s="277"/>
      <c r="LVM138" s="277"/>
      <c r="LVN138" s="277"/>
      <c r="LVO138" s="277"/>
      <c r="LVP138" s="277"/>
      <c r="LVQ138" s="277"/>
      <c r="LVR138" s="277"/>
      <c r="LVS138" s="277"/>
      <c r="LVT138" s="277"/>
      <c r="LVU138" s="277"/>
      <c r="LVV138" s="277"/>
      <c r="LVW138" s="277"/>
      <c r="LVX138" s="277"/>
      <c r="LVY138" s="277"/>
      <c r="LVZ138" s="277"/>
      <c r="LWA138" s="277"/>
      <c r="LWB138" s="277"/>
      <c r="LWC138" s="277"/>
      <c r="LWD138" s="277"/>
      <c r="LWE138" s="277"/>
      <c r="LWF138" s="277"/>
      <c r="LWG138" s="277"/>
      <c r="LWH138" s="277"/>
      <c r="LWI138" s="277"/>
      <c r="LWJ138" s="277"/>
      <c r="LWK138" s="277"/>
      <c r="LWL138" s="277"/>
      <c r="LWM138" s="277"/>
      <c r="LWN138" s="277"/>
      <c r="LWO138" s="277"/>
      <c r="LWP138" s="277"/>
      <c r="LWQ138" s="277"/>
      <c r="LWR138" s="277"/>
      <c r="LWS138" s="277"/>
      <c r="LWT138" s="277"/>
      <c r="LWU138" s="277"/>
      <c r="LWV138" s="277"/>
      <c r="LWW138" s="277"/>
      <c r="LWX138" s="277"/>
      <c r="LWY138" s="277"/>
      <c r="LWZ138" s="277"/>
      <c r="LXA138" s="277"/>
      <c r="LXB138" s="277"/>
      <c r="LXC138" s="277"/>
      <c r="LXD138" s="277"/>
      <c r="LXE138" s="277"/>
      <c r="LXF138" s="277"/>
      <c r="LXG138" s="277"/>
      <c r="LXH138" s="277"/>
      <c r="LXI138" s="277"/>
      <c r="LXJ138" s="277"/>
      <c r="LXK138" s="277"/>
      <c r="LXL138" s="277"/>
      <c r="LXM138" s="277"/>
      <c r="LXN138" s="277"/>
      <c r="LXO138" s="277"/>
      <c r="LXP138" s="277"/>
      <c r="LXQ138" s="277"/>
      <c r="LXR138" s="277"/>
      <c r="LXS138" s="277"/>
      <c r="LXT138" s="277"/>
      <c r="LXU138" s="277"/>
      <c r="LXV138" s="277"/>
      <c r="LXW138" s="277"/>
      <c r="LXX138" s="277"/>
      <c r="LXY138" s="277"/>
      <c r="LXZ138" s="277"/>
      <c r="LYA138" s="277"/>
      <c r="LYB138" s="277"/>
      <c r="LYC138" s="277"/>
      <c r="LYD138" s="277"/>
      <c r="LYE138" s="277"/>
      <c r="LYF138" s="277"/>
      <c r="LYG138" s="277"/>
      <c r="LYH138" s="277"/>
      <c r="LYI138" s="277"/>
      <c r="LYJ138" s="277"/>
      <c r="LYK138" s="277"/>
      <c r="LYL138" s="277"/>
      <c r="LYM138" s="277"/>
      <c r="LYN138" s="277"/>
      <c r="LYO138" s="277"/>
      <c r="LYP138" s="277"/>
      <c r="LYQ138" s="277"/>
      <c r="LYR138" s="277"/>
      <c r="LYS138" s="277"/>
      <c r="LYT138" s="277"/>
      <c r="LYU138" s="277"/>
      <c r="LYV138" s="277"/>
      <c r="LYW138" s="277"/>
      <c r="LYX138" s="277"/>
      <c r="LYY138" s="277"/>
      <c r="LYZ138" s="277"/>
      <c r="LZA138" s="277"/>
      <c r="LZB138" s="277"/>
      <c r="LZC138" s="277"/>
      <c r="LZD138" s="277"/>
      <c r="LZE138" s="277"/>
      <c r="LZF138" s="277"/>
      <c r="LZG138" s="277"/>
      <c r="LZH138" s="277"/>
      <c r="LZI138" s="277"/>
      <c r="LZJ138" s="277"/>
      <c r="LZK138" s="277"/>
      <c r="LZL138" s="277"/>
      <c r="LZM138" s="277"/>
      <c r="LZN138" s="277"/>
      <c r="LZO138" s="277"/>
      <c r="LZP138" s="277"/>
      <c r="LZQ138" s="277"/>
      <c r="LZR138" s="277"/>
      <c r="LZS138" s="277"/>
      <c r="LZT138" s="277"/>
      <c r="LZU138" s="277"/>
      <c r="LZV138" s="277"/>
      <c r="LZW138" s="277"/>
      <c r="LZX138" s="277"/>
      <c r="LZY138" s="277"/>
      <c r="LZZ138" s="277"/>
      <c r="MAA138" s="277"/>
      <c r="MAB138" s="277"/>
      <c r="MAC138" s="277"/>
      <c r="MAD138" s="277"/>
      <c r="MAE138" s="277"/>
      <c r="MAF138" s="277"/>
      <c r="MAG138" s="277"/>
      <c r="MAH138" s="277"/>
      <c r="MAI138" s="277"/>
      <c r="MAJ138" s="277"/>
      <c r="MAK138" s="277"/>
      <c r="MAL138" s="277"/>
      <c r="MAM138" s="277"/>
      <c r="MAN138" s="277"/>
      <c r="MAO138" s="277"/>
      <c r="MAP138" s="277"/>
      <c r="MAQ138" s="277"/>
      <c r="MAR138" s="277"/>
      <c r="MAS138" s="277"/>
      <c r="MAT138" s="277"/>
      <c r="MAU138" s="277"/>
      <c r="MAV138" s="277"/>
      <c r="MAW138" s="277"/>
      <c r="MAX138" s="277"/>
      <c r="MAY138" s="277"/>
      <c r="MAZ138" s="277"/>
      <c r="MBA138" s="277"/>
      <c r="MBB138" s="277"/>
      <c r="MBC138" s="277"/>
      <c r="MBD138" s="277"/>
      <c r="MBE138" s="277"/>
      <c r="MBF138" s="277"/>
      <c r="MBG138" s="277"/>
      <c r="MBH138" s="277"/>
      <c r="MBI138" s="277"/>
      <c r="MBJ138" s="277"/>
      <c r="MBK138" s="277"/>
      <c r="MBL138" s="277"/>
      <c r="MBM138" s="277"/>
      <c r="MBN138" s="277"/>
      <c r="MBO138" s="277"/>
      <c r="MBP138" s="277"/>
      <c r="MBQ138" s="277"/>
      <c r="MBR138" s="277"/>
      <c r="MBS138" s="277"/>
      <c r="MBT138" s="277"/>
      <c r="MBU138" s="277"/>
      <c r="MBV138" s="277"/>
      <c r="MBW138" s="277"/>
      <c r="MBX138" s="277"/>
      <c r="MBY138" s="277"/>
      <c r="MBZ138" s="277"/>
      <c r="MCA138" s="277"/>
      <c r="MCB138" s="277"/>
      <c r="MCC138" s="277"/>
      <c r="MCD138" s="277"/>
      <c r="MCE138" s="277"/>
      <c r="MCF138" s="277"/>
      <c r="MCG138" s="277"/>
      <c r="MCH138" s="277"/>
      <c r="MCI138" s="277"/>
      <c r="MCJ138" s="277"/>
      <c r="MCK138" s="277"/>
      <c r="MCL138" s="277"/>
      <c r="MCM138" s="277"/>
      <c r="MCN138" s="277"/>
      <c r="MCO138" s="277"/>
      <c r="MCP138" s="277"/>
      <c r="MCQ138" s="277"/>
      <c r="MCR138" s="277"/>
      <c r="MCS138" s="277"/>
      <c r="MCT138" s="277"/>
      <c r="MCU138" s="277"/>
      <c r="MCV138" s="277"/>
      <c r="MCW138" s="277"/>
      <c r="MCX138" s="277"/>
      <c r="MCY138" s="277"/>
      <c r="MCZ138" s="277"/>
      <c r="MDA138" s="277"/>
      <c r="MDB138" s="277"/>
      <c r="MDC138" s="277"/>
      <c r="MDD138" s="277"/>
      <c r="MDE138" s="277"/>
      <c r="MDF138" s="277"/>
      <c r="MDG138" s="277"/>
      <c r="MDH138" s="277"/>
      <c r="MDI138" s="277"/>
      <c r="MDJ138" s="277"/>
      <c r="MDK138" s="277"/>
      <c r="MDL138" s="277"/>
      <c r="MDM138" s="277"/>
      <c r="MDN138" s="277"/>
      <c r="MDO138" s="277"/>
      <c r="MDP138" s="277"/>
      <c r="MDQ138" s="277"/>
      <c r="MDR138" s="277"/>
      <c r="MDS138" s="277"/>
      <c r="MDT138" s="277"/>
      <c r="MDU138" s="277"/>
      <c r="MDV138" s="277"/>
      <c r="MDW138" s="277"/>
      <c r="MDX138" s="277"/>
      <c r="MDY138" s="277"/>
      <c r="MDZ138" s="277"/>
      <c r="MEA138" s="277"/>
      <c r="MEB138" s="277"/>
      <c r="MEC138" s="277"/>
      <c r="MED138" s="277"/>
      <c r="MEE138" s="277"/>
      <c r="MEF138" s="277"/>
      <c r="MEG138" s="277"/>
      <c r="MEH138" s="277"/>
      <c r="MEI138" s="277"/>
      <c r="MEJ138" s="277"/>
      <c r="MEK138" s="277"/>
      <c r="MEL138" s="277"/>
      <c r="MEM138" s="277"/>
      <c r="MEN138" s="277"/>
      <c r="MEO138" s="277"/>
      <c r="MEP138" s="277"/>
      <c r="MEQ138" s="277"/>
      <c r="MER138" s="277"/>
      <c r="MES138" s="277"/>
      <c r="MET138" s="277"/>
      <c r="MEU138" s="277"/>
      <c r="MEV138" s="277"/>
      <c r="MEW138" s="277"/>
      <c r="MEX138" s="277"/>
      <c r="MEY138" s="277"/>
      <c r="MEZ138" s="277"/>
      <c r="MFA138" s="277"/>
      <c r="MFB138" s="277"/>
      <c r="MFC138" s="277"/>
      <c r="MFD138" s="277"/>
      <c r="MFE138" s="277"/>
      <c r="MFF138" s="277"/>
      <c r="MFG138" s="277"/>
      <c r="MFH138" s="277"/>
      <c r="MFI138" s="277"/>
      <c r="MFJ138" s="277"/>
      <c r="MFK138" s="277"/>
      <c r="MFL138" s="277"/>
      <c r="MFM138" s="277"/>
      <c r="MFN138" s="277"/>
      <c r="MFO138" s="277"/>
      <c r="MFP138" s="277"/>
      <c r="MFQ138" s="277"/>
      <c r="MFR138" s="277"/>
      <c r="MFS138" s="277"/>
      <c r="MFT138" s="277"/>
      <c r="MFU138" s="277"/>
      <c r="MFV138" s="277"/>
      <c r="MFW138" s="277"/>
      <c r="MFX138" s="277"/>
      <c r="MFY138" s="277"/>
      <c r="MFZ138" s="277"/>
      <c r="MGA138" s="277"/>
      <c r="MGB138" s="277"/>
      <c r="MGC138" s="277"/>
      <c r="MGD138" s="277"/>
      <c r="MGE138" s="277"/>
      <c r="MGF138" s="277"/>
      <c r="MGG138" s="277"/>
      <c r="MGH138" s="277"/>
      <c r="MGI138" s="277"/>
      <c r="MGJ138" s="277"/>
      <c r="MGK138" s="277"/>
      <c r="MGL138" s="277"/>
      <c r="MGM138" s="277"/>
      <c r="MGN138" s="277"/>
      <c r="MGO138" s="277"/>
      <c r="MGP138" s="277"/>
      <c r="MGQ138" s="277"/>
      <c r="MGR138" s="277"/>
      <c r="MGS138" s="277"/>
      <c r="MGT138" s="277"/>
      <c r="MGU138" s="277"/>
      <c r="MGV138" s="277"/>
      <c r="MGW138" s="277"/>
      <c r="MGX138" s="277"/>
      <c r="MGY138" s="277"/>
      <c r="MGZ138" s="277"/>
      <c r="MHA138" s="277"/>
      <c r="MHB138" s="277"/>
      <c r="MHC138" s="277"/>
      <c r="MHD138" s="277"/>
      <c r="MHE138" s="277"/>
      <c r="MHF138" s="277"/>
      <c r="MHG138" s="277"/>
      <c r="MHH138" s="277"/>
      <c r="MHI138" s="277"/>
      <c r="MHJ138" s="277"/>
      <c r="MHK138" s="277"/>
      <c r="MHL138" s="277"/>
      <c r="MHM138" s="277"/>
      <c r="MHN138" s="277"/>
      <c r="MHO138" s="277"/>
      <c r="MHP138" s="277"/>
      <c r="MHQ138" s="277"/>
      <c r="MHR138" s="277"/>
      <c r="MHS138" s="277"/>
      <c r="MHT138" s="277"/>
      <c r="MHU138" s="277"/>
      <c r="MHV138" s="277"/>
      <c r="MHW138" s="277"/>
      <c r="MHX138" s="277"/>
      <c r="MHY138" s="277"/>
      <c r="MHZ138" s="277"/>
      <c r="MIA138" s="277"/>
      <c r="MIB138" s="277"/>
      <c r="MIC138" s="277"/>
      <c r="MID138" s="277"/>
      <c r="MIE138" s="277"/>
      <c r="MIF138" s="277"/>
      <c r="MIG138" s="277"/>
      <c r="MIH138" s="277"/>
      <c r="MII138" s="277"/>
      <c r="MIJ138" s="277"/>
      <c r="MIK138" s="277"/>
      <c r="MIL138" s="277"/>
      <c r="MIM138" s="277"/>
      <c r="MIN138" s="277"/>
      <c r="MIO138" s="277"/>
      <c r="MIP138" s="277"/>
      <c r="MIQ138" s="277"/>
      <c r="MIR138" s="277"/>
      <c r="MIS138" s="277"/>
      <c r="MIT138" s="277"/>
      <c r="MIU138" s="277"/>
      <c r="MIV138" s="277"/>
      <c r="MIW138" s="277"/>
      <c r="MIX138" s="277"/>
      <c r="MIY138" s="277"/>
      <c r="MIZ138" s="277"/>
      <c r="MJA138" s="277"/>
      <c r="MJB138" s="277"/>
      <c r="MJC138" s="277"/>
      <c r="MJD138" s="277"/>
      <c r="MJE138" s="277"/>
      <c r="MJF138" s="277"/>
      <c r="MJG138" s="277"/>
      <c r="MJH138" s="277"/>
      <c r="MJI138" s="277"/>
      <c r="MJJ138" s="277"/>
      <c r="MJK138" s="277"/>
      <c r="MJL138" s="277"/>
      <c r="MJM138" s="277"/>
      <c r="MJN138" s="277"/>
      <c r="MJO138" s="277"/>
      <c r="MJP138" s="277"/>
      <c r="MJQ138" s="277"/>
      <c r="MJR138" s="277"/>
      <c r="MJS138" s="277"/>
      <c r="MJT138" s="277"/>
      <c r="MJU138" s="277"/>
      <c r="MJV138" s="277"/>
      <c r="MJW138" s="277"/>
      <c r="MJX138" s="277"/>
      <c r="MJY138" s="277"/>
      <c r="MJZ138" s="277"/>
      <c r="MKA138" s="277"/>
      <c r="MKB138" s="277"/>
      <c r="MKC138" s="277"/>
      <c r="MKD138" s="277"/>
      <c r="MKE138" s="277"/>
      <c r="MKF138" s="277"/>
      <c r="MKG138" s="277"/>
      <c r="MKH138" s="277"/>
      <c r="MKI138" s="277"/>
      <c r="MKJ138" s="277"/>
      <c r="MKK138" s="277"/>
      <c r="MKL138" s="277"/>
      <c r="MKM138" s="277"/>
      <c r="MKN138" s="277"/>
      <c r="MKO138" s="277"/>
      <c r="MKP138" s="277"/>
      <c r="MKQ138" s="277"/>
      <c r="MKR138" s="277"/>
      <c r="MKS138" s="277"/>
      <c r="MKT138" s="277"/>
      <c r="MKU138" s="277"/>
      <c r="MKV138" s="277"/>
      <c r="MKW138" s="277"/>
      <c r="MKX138" s="277"/>
      <c r="MKY138" s="277"/>
      <c r="MKZ138" s="277"/>
      <c r="MLA138" s="277"/>
      <c r="MLB138" s="277"/>
      <c r="MLC138" s="277"/>
      <c r="MLD138" s="277"/>
      <c r="MLE138" s="277"/>
      <c r="MLF138" s="277"/>
      <c r="MLG138" s="277"/>
      <c r="MLH138" s="277"/>
      <c r="MLI138" s="277"/>
      <c r="MLJ138" s="277"/>
      <c r="MLK138" s="277"/>
      <c r="MLL138" s="277"/>
      <c r="MLM138" s="277"/>
      <c r="MLN138" s="277"/>
      <c r="MLO138" s="277"/>
      <c r="MLP138" s="277"/>
      <c r="MLQ138" s="277"/>
      <c r="MLR138" s="277"/>
      <c r="MLS138" s="277"/>
      <c r="MLT138" s="277"/>
      <c r="MLU138" s="277"/>
      <c r="MLV138" s="277"/>
      <c r="MLW138" s="277"/>
      <c r="MLX138" s="277"/>
      <c r="MLY138" s="277"/>
      <c r="MLZ138" s="277"/>
      <c r="MMA138" s="277"/>
      <c r="MMB138" s="277"/>
      <c r="MMC138" s="277"/>
      <c r="MMD138" s="277"/>
      <c r="MME138" s="277"/>
      <c r="MMF138" s="277"/>
      <c r="MMG138" s="277"/>
      <c r="MMH138" s="277"/>
      <c r="MMI138" s="277"/>
      <c r="MMJ138" s="277"/>
      <c r="MMK138" s="277"/>
      <c r="MML138" s="277"/>
      <c r="MMM138" s="277"/>
      <c r="MMN138" s="277"/>
      <c r="MMO138" s="277"/>
      <c r="MMP138" s="277"/>
      <c r="MMQ138" s="277"/>
      <c r="MMR138" s="277"/>
      <c r="MMS138" s="277"/>
      <c r="MMT138" s="277"/>
      <c r="MMU138" s="277"/>
      <c r="MMV138" s="277"/>
      <c r="MMW138" s="277"/>
      <c r="MMX138" s="277"/>
      <c r="MMY138" s="277"/>
      <c r="MMZ138" s="277"/>
      <c r="MNA138" s="277"/>
      <c r="MNB138" s="277"/>
      <c r="MNC138" s="277"/>
      <c r="MND138" s="277"/>
      <c r="MNE138" s="277"/>
      <c r="MNF138" s="277"/>
      <c r="MNG138" s="277"/>
      <c r="MNH138" s="277"/>
      <c r="MNI138" s="277"/>
      <c r="MNJ138" s="277"/>
      <c r="MNK138" s="277"/>
      <c r="MNL138" s="277"/>
      <c r="MNM138" s="277"/>
      <c r="MNN138" s="277"/>
      <c r="MNO138" s="277"/>
      <c r="MNP138" s="277"/>
      <c r="MNQ138" s="277"/>
      <c r="MNR138" s="277"/>
      <c r="MNS138" s="277"/>
      <c r="MNT138" s="277"/>
      <c r="MNU138" s="277"/>
      <c r="MNV138" s="277"/>
      <c r="MNW138" s="277"/>
      <c r="MNX138" s="277"/>
      <c r="MNY138" s="277"/>
      <c r="MNZ138" s="277"/>
      <c r="MOA138" s="277"/>
      <c r="MOB138" s="277"/>
      <c r="MOC138" s="277"/>
      <c r="MOD138" s="277"/>
      <c r="MOE138" s="277"/>
      <c r="MOF138" s="277"/>
      <c r="MOG138" s="277"/>
      <c r="MOH138" s="277"/>
      <c r="MOI138" s="277"/>
      <c r="MOJ138" s="277"/>
      <c r="MOK138" s="277"/>
      <c r="MOL138" s="277"/>
      <c r="MOM138" s="277"/>
      <c r="MON138" s="277"/>
      <c r="MOO138" s="277"/>
      <c r="MOP138" s="277"/>
      <c r="MOQ138" s="277"/>
      <c r="MOR138" s="277"/>
      <c r="MOS138" s="277"/>
      <c r="MOT138" s="277"/>
      <c r="MOU138" s="277"/>
      <c r="MOV138" s="277"/>
      <c r="MOW138" s="277"/>
      <c r="MOX138" s="277"/>
      <c r="MOY138" s="277"/>
      <c r="MOZ138" s="277"/>
      <c r="MPA138" s="277"/>
      <c r="MPB138" s="277"/>
      <c r="MPC138" s="277"/>
      <c r="MPD138" s="277"/>
      <c r="MPE138" s="277"/>
      <c r="MPF138" s="277"/>
      <c r="MPG138" s="277"/>
      <c r="MPH138" s="277"/>
      <c r="MPI138" s="277"/>
      <c r="MPJ138" s="277"/>
      <c r="MPK138" s="277"/>
      <c r="MPL138" s="277"/>
      <c r="MPM138" s="277"/>
      <c r="MPN138" s="277"/>
      <c r="MPO138" s="277"/>
      <c r="MPP138" s="277"/>
      <c r="MPQ138" s="277"/>
      <c r="MPR138" s="277"/>
      <c r="MPS138" s="277"/>
      <c r="MPT138" s="277"/>
      <c r="MPU138" s="277"/>
      <c r="MPV138" s="277"/>
      <c r="MPW138" s="277"/>
      <c r="MPX138" s="277"/>
      <c r="MPY138" s="277"/>
      <c r="MPZ138" s="277"/>
      <c r="MQA138" s="277"/>
      <c r="MQB138" s="277"/>
      <c r="MQC138" s="277"/>
      <c r="MQD138" s="277"/>
      <c r="MQE138" s="277"/>
      <c r="MQF138" s="277"/>
      <c r="MQG138" s="277"/>
      <c r="MQH138" s="277"/>
      <c r="MQI138" s="277"/>
      <c r="MQJ138" s="277"/>
      <c r="MQK138" s="277"/>
      <c r="MQL138" s="277"/>
      <c r="MQM138" s="277"/>
      <c r="MQN138" s="277"/>
      <c r="MQO138" s="277"/>
      <c r="MQP138" s="277"/>
      <c r="MQQ138" s="277"/>
      <c r="MQR138" s="277"/>
      <c r="MQS138" s="277"/>
      <c r="MQT138" s="277"/>
      <c r="MQU138" s="277"/>
      <c r="MQV138" s="277"/>
      <c r="MQW138" s="277"/>
      <c r="MQX138" s="277"/>
      <c r="MQY138" s="277"/>
      <c r="MQZ138" s="277"/>
      <c r="MRA138" s="277"/>
      <c r="MRB138" s="277"/>
      <c r="MRC138" s="277"/>
      <c r="MRD138" s="277"/>
      <c r="MRE138" s="277"/>
      <c r="MRF138" s="277"/>
      <c r="MRG138" s="277"/>
      <c r="MRH138" s="277"/>
      <c r="MRI138" s="277"/>
      <c r="MRJ138" s="277"/>
      <c r="MRK138" s="277"/>
      <c r="MRL138" s="277"/>
      <c r="MRM138" s="277"/>
      <c r="MRN138" s="277"/>
      <c r="MRO138" s="277"/>
      <c r="MRP138" s="277"/>
      <c r="MRQ138" s="277"/>
      <c r="MRR138" s="277"/>
      <c r="MRS138" s="277"/>
      <c r="MRT138" s="277"/>
      <c r="MRU138" s="277"/>
      <c r="MRV138" s="277"/>
      <c r="MRW138" s="277"/>
      <c r="MRX138" s="277"/>
      <c r="MRY138" s="277"/>
      <c r="MRZ138" s="277"/>
      <c r="MSA138" s="277"/>
      <c r="MSB138" s="277"/>
      <c r="MSC138" s="277"/>
      <c r="MSD138" s="277"/>
      <c r="MSE138" s="277"/>
      <c r="MSF138" s="277"/>
      <c r="MSG138" s="277"/>
      <c r="MSH138" s="277"/>
      <c r="MSI138" s="277"/>
      <c r="MSJ138" s="277"/>
      <c r="MSK138" s="277"/>
      <c r="MSL138" s="277"/>
      <c r="MSM138" s="277"/>
      <c r="MSN138" s="277"/>
      <c r="MSO138" s="277"/>
      <c r="MSP138" s="277"/>
      <c r="MSQ138" s="277"/>
      <c r="MSR138" s="277"/>
      <c r="MSS138" s="277"/>
      <c r="MST138" s="277"/>
      <c r="MSU138" s="277"/>
      <c r="MSV138" s="277"/>
      <c r="MSW138" s="277"/>
      <c r="MSX138" s="277"/>
      <c r="MSY138" s="277"/>
      <c r="MSZ138" s="277"/>
      <c r="MTA138" s="277"/>
      <c r="MTB138" s="277"/>
      <c r="MTC138" s="277"/>
      <c r="MTD138" s="277"/>
      <c r="MTE138" s="277"/>
      <c r="MTF138" s="277"/>
      <c r="MTG138" s="277"/>
      <c r="MTH138" s="277"/>
      <c r="MTI138" s="277"/>
      <c r="MTJ138" s="277"/>
      <c r="MTK138" s="277"/>
      <c r="MTL138" s="277"/>
      <c r="MTM138" s="277"/>
      <c r="MTN138" s="277"/>
      <c r="MTO138" s="277"/>
      <c r="MTP138" s="277"/>
      <c r="MTQ138" s="277"/>
      <c r="MTR138" s="277"/>
      <c r="MTS138" s="277"/>
      <c r="MTT138" s="277"/>
      <c r="MTU138" s="277"/>
      <c r="MTV138" s="277"/>
      <c r="MTW138" s="277"/>
      <c r="MTX138" s="277"/>
      <c r="MTY138" s="277"/>
      <c r="MTZ138" s="277"/>
      <c r="MUA138" s="277"/>
      <c r="MUB138" s="277"/>
      <c r="MUC138" s="277"/>
      <c r="MUD138" s="277"/>
      <c r="MUE138" s="277"/>
      <c r="MUF138" s="277"/>
      <c r="MUG138" s="277"/>
      <c r="MUH138" s="277"/>
      <c r="MUI138" s="277"/>
      <c r="MUJ138" s="277"/>
      <c r="MUK138" s="277"/>
      <c r="MUL138" s="277"/>
      <c r="MUM138" s="277"/>
      <c r="MUN138" s="277"/>
      <c r="MUO138" s="277"/>
      <c r="MUP138" s="277"/>
      <c r="MUQ138" s="277"/>
      <c r="MUR138" s="277"/>
      <c r="MUS138" s="277"/>
      <c r="MUT138" s="277"/>
      <c r="MUU138" s="277"/>
      <c r="MUV138" s="277"/>
      <c r="MUW138" s="277"/>
      <c r="MUX138" s="277"/>
      <c r="MUY138" s="277"/>
      <c r="MUZ138" s="277"/>
      <c r="MVA138" s="277"/>
      <c r="MVB138" s="277"/>
      <c r="MVC138" s="277"/>
      <c r="MVD138" s="277"/>
      <c r="MVE138" s="277"/>
      <c r="MVF138" s="277"/>
      <c r="MVG138" s="277"/>
      <c r="MVH138" s="277"/>
      <c r="MVI138" s="277"/>
      <c r="MVJ138" s="277"/>
      <c r="MVK138" s="277"/>
      <c r="MVL138" s="277"/>
      <c r="MVM138" s="277"/>
      <c r="MVN138" s="277"/>
      <c r="MVO138" s="277"/>
      <c r="MVP138" s="277"/>
      <c r="MVQ138" s="277"/>
      <c r="MVR138" s="277"/>
      <c r="MVS138" s="277"/>
      <c r="MVT138" s="277"/>
      <c r="MVU138" s="277"/>
      <c r="MVV138" s="277"/>
      <c r="MVW138" s="277"/>
      <c r="MVX138" s="277"/>
      <c r="MVY138" s="277"/>
      <c r="MVZ138" s="277"/>
      <c r="MWA138" s="277"/>
      <c r="MWB138" s="277"/>
      <c r="MWC138" s="277"/>
      <c r="MWD138" s="277"/>
      <c r="MWE138" s="277"/>
      <c r="MWF138" s="277"/>
      <c r="MWG138" s="277"/>
      <c r="MWH138" s="277"/>
      <c r="MWI138" s="277"/>
      <c r="MWJ138" s="277"/>
      <c r="MWK138" s="277"/>
      <c r="MWL138" s="277"/>
      <c r="MWM138" s="277"/>
      <c r="MWN138" s="277"/>
      <c r="MWO138" s="277"/>
      <c r="MWP138" s="277"/>
      <c r="MWQ138" s="277"/>
      <c r="MWR138" s="277"/>
      <c r="MWS138" s="277"/>
      <c r="MWT138" s="277"/>
      <c r="MWU138" s="277"/>
      <c r="MWV138" s="277"/>
      <c r="MWW138" s="277"/>
      <c r="MWX138" s="277"/>
      <c r="MWY138" s="277"/>
      <c r="MWZ138" s="277"/>
      <c r="MXA138" s="277"/>
      <c r="MXB138" s="277"/>
      <c r="MXC138" s="277"/>
      <c r="MXD138" s="277"/>
      <c r="MXE138" s="277"/>
      <c r="MXF138" s="277"/>
      <c r="MXG138" s="277"/>
      <c r="MXH138" s="277"/>
      <c r="MXI138" s="277"/>
      <c r="MXJ138" s="277"/>
      <c r="MXK138" s="277"/>
      <c r="MXL138" s="277"/>
      <c r="MXM138" s="277"/>
      <c r="MXN138" s="277"/>
      <c r="MXO138" s="277"/>
      <c r="MXP138" s="277"/>
      <c r="MXQ138" s="277"/>
      <c r="MXR138" s="277"/>
      <c r="MXS138" s="277"/>
      <c r="MXT138" s="277"/>
      <c r="MXU138" s="277"/>
      <c r="MXV138" s="277"/>
      <c r="MXW138" s="277"/>
      <c r="MXX138" s="277"/>
      <c r="MXY138" s="277"/>
      <c r="MXZ138" s="277"/>
      <c r="MYA138" s="277"/>
      <c r="MYB138" s="277"/>
      <c r="MYC138" s="277"/>
      <c r="MYD138" s="277"/>
      <c r="MYE138" s="277"/>
      <c r="MYF138" s="277"/>
      <c r="MYG138" s="277"/>
      <c r="MYH138" s="277"/>
      <c r="MYI138" s="277"/>
      <c r="MYJ138" s="277"/>
      <c r="MYK138" s="277"/>
      <c r="MYL138" s="277"/>
      <c r="MYM138" s="277"/>
      <c r="MYN138" s="277"/>
      <c r="MYO138" s="277"/>
      <c r="MYP138" s="277"/>
      <c r="MYQ138" s="277"/>
      <c r="MYR138" s="277"/>
      <c r="MYS138" s="277"/>
      <c r="MYT138" s="277"/>
      <c r="MYU138" s="277"/>
      <c r="MYV138" s="277"/>
      <c r="MYW138" s="277"/>
      <c r="MYX138" s="277"/>
      <c r="MYY138" s="277"/>
      <c r="MYZ138" s="277"/>
      <c r="MZA138" s="277"/>
      <c r="MZB138" s="277"/>
      <c r="MZC138" s="277"/>
      <c r="MZD138" s="277"/>
      <c r="MZE138" s="277"/>
      <c r="MZF138" s="277"/>
      <c r="MZG138" s="277"/>
      <c r="MZH138" s="277"/>
      <c r="MZI138" s="277"/>
      <c r="MZJ138" s="277"/>
      <c r="MZK138" s="277"/>
      <c r="MZL138" s="277"/>
      <c r="MZM138" s="277"/>
      <c r="MZN138" s="277"/>
      <c r="MZO138" s="277"/>
      <c r="MZP138" s="277"/>
      <c r="MZQ138" s="277"/>
      <c r="MZR138" s="277"/>
      <c r="MZS138" s="277"/>
      <c r="MZT138" s="277"/>
      <c r="MZU138" s="277"/>
      <c r="MZV138" s="277"/>
      <c r="MZW138" s="277"/>
      <c r="MZX138" s="277"/>
      <c r="MZY138" s="277"/>
      <c r="MZZ138" s="277"/>
      <c r="NAA138" s="277"/>
      <c r="NAB138" s="277"/>
      <c r="NAC138" s="277"/>
      <c r="NAD138" s="277"/>
      <c r="NAE138" s="277"/>
      <c r="NAF138" s="277"/>
      <c r="NAG138" s="277"/>
      <c r="NAH138" s="277"/>
      <c r="NAI138" s="277"/>
      <c r="NAJ138" s="277"/>
      <c r="NAK138" s="277"/>
      <c r="NAL138" s="277"/>
      <c r="NAM138" s="277"/>
      <c r="NAN138" s="277"/>
      <c r="NAO138" s="277"/>
      <c r="NAP138" s="277"/>
      <c r="NAQ138" s="277"/>
      <c r="NAR138" s="277"/>
      <c r="NAS138" s="277"/>
      <c r="NAT138" s="277"/>
      <c r="NAU138" s="277"/>
      <c r="NAV138" s="277"/>
      <c r="NAW138" s="277"/>
      <c r="NAX138" s="277"/>
      <c r="NAY138" s="277"/>
      <c r="NAZ138" s="277"/>
      <c r="NBA138" s="277"/>
      <c r="NBB138" s="277"/>
      <c r="NBC138" s="277"/>
      <c r="NBD138" s="277"/>
      <c r="NBE138" s="277"/>
      <c r="NBF138" s="277"/>
      <c r="NBG138" s="277"/>
      <c r="NBH138" s="277"/>
      <c r="NBI138" s="277"/>
      <c r="NBJ138" s="277"/>
      <c r="NBK138" s="277"/>
      <c r="NBL138" s="277"/>
      <c r="NBM138" s="277"/>
      <c r="NBN138" s="277"/>
      <c r="NBO138" s="277"/>
      <c r="NBP138" s="277"/>
      <c r="NBQ138" s="277"/>
      <c r="NBR138" s="277"/>
      <c r="NBS138" s="277"/>
      <c r="NBT138" s="277"/>
      <c r="NBU138" s="277"/>
      <c r="NBV138" s="277"/>
      <c r="NBW138" s="277"/>
      <c r="NBX138" s="277"/>
      <c r="NBY138" s="277"/>
      <c r="NBZ138" s="277"/>
      <c r="NCA138" s="277"/>
      <c r="NCB138" s="277"/>
      <c r="NCC138" s="277"/>
      <c r="NCD138" s="277"/>
      <c r="NCE138" s="277"/>
      <c r="NCF138" s="277"/>
      <c r="NCG138" s="277"/>
      <c r="NCH138" s="277"/>
      <c r="NCI138" s="277"/>
      <c r="NCJ138" s="277"/>
      <c r="NCK138" s="277"/>
      <c r="NCL138" s="277"/>
      <c r="NCM138" s="277"/>
      <c r="NCN138" s="277"/>
      <c r="NCO138" s="277"/>
      <c r="NCP138" s="277"/>
      <c r="NCQ138" s="277"/>
      <c r="NCR138" s="277"/>
      <c r="NCS138" s="277"/>
      <c r="NCT138" s="277"/>
      <c r="NCU138" s="277"/>
      <c r="NCV138" s="277"/>
      <c r="NCW138" s="277"/>
      <c r="NCX138" s="277"/>
      <c r="NCY138" s="277"/>
      <c r="NCZ138" s="277"/>
      <c r="NDA138" s="277"/>
      <c r="NDB138" s="277"/>
      <c r="NDC138" s="277"/>
      <c r="NDD138" s="277"/>
      <c r="NDE138" s="277"/>
      <c r="NDF138" s="277"/>
      <c r="NDG138" s="277"/>
      <c r="NDH138" s="277"/>
      <c r="NDI138" s="277"/>
      <c r="NDJ138" s="277"/>
      <c r="NDK138" s="277"/>
      <c r="NDL138" s="277"/>
      <c r="NDM138" s="277"/>
      <c r="NDN138" s="277"/>
      <c r="NDO138" s="277"/>
      <c r="NDP138" s="277"/>
      <c r="NDQ138" s="277"/>
      <c r="NDR138" s="277"/>
      <c r="NDS138" s="277"/>
      <c r="NDT138" s="277"/>
      <c r="NDU138" s="277"/>
      <c r="NDV138" s="277"/>
      <c r="NDW138" s="277"/>
      <c r="NDX138" s="277"/>
      <c r="NDY138" s="277"/>
      <c r="NDZ138" s="277"/>
      <c r="NEA138" s="277"/>
      <c r="NEB138" s="277"/>
      <c r="NEC138" s="277"/>
      <c r="NED138" s="277"/>
      <c r="NEE138" s="277"/>
      <c r="NEF138" s="277"/>
      <c r="NEG138" s="277"/>
      <c r="NEH138" s="277"/>
      <c r="NEI138" s="277"/>
      <c r="NEJ138" s="277"/>
      <c r="NEK138" s="277"/>
      <c r="NEL138" s="277"/>
      <c r="NEM138" s="277"/>
      <c r="NEN138" s="277"/>
      <c r="NEO138" s="277"/>
      <c r="NEP138" s="277"/>
      <c r="NEQ138" s="277"/>
      <c r="NER138" s="277"/>
      <c r="NES138" s="277"/>
      <c r="NET138" s="277"/>
      <c r="NEU138" s="277"/>
      <c r="NEV138" s="277"/>
      <c r="NEW138" s="277"/>
      <c r="NEX138" s="277"/>
      <c r="NEY138" s="277"/>
      <c r="NEZ138" s="277"/>
      <c r="NFA138" s="277"/>
      <c r="NFB138" s="277"/>
      <c r="NFC138" s="277"/>
      <c r="NFD138" s="277"/>
      <c r="NFE138" s="277"/>
      <c r="NFF138" s="277"/>
      <c r="NFG138" s="277"/>
      <c r="NFH138" s="277"/>
      <c r="NFI138" s="277"/>
      <c r="NFJ138" s="277"/>
      <c r="NFK138" s="277"/>
      <c r="NFL138" s="277"/>
      <c r="NFM138" s="277"/>
      <c r="NFN138" s="277"/>
      <c r="NFO138" s="277"/>
      <c r="NFP138" s="277"/>
      <c r="NFQ138" s="277"/>
      <c r="NFR138" s="277"/>
      <c r="NFS138" s="277"/>
      <c r="NFT138" s="277"/>
      <c r="NFU138" s="277"/>
      <c r="NFV138" s="277"/>
      <c r="NFW138" s="277"/>
      <c r="NFX138" s="277"/>
      <c r="NFY138" s="277"/>
      <c r="NFZ138" s="277"/>
      <c r="NGA138" s="277"/>
      <c r="NGB138" s="277"/>
      <c r="NGC138" s="277"/>
      <c r="NGD138" s="277"/>
      <c r="NGE138" s="277"/>
      <c r="NGF138" s="277"/>
      <c r="NGG138" s="277"/>
      <c r="NGH138" s="277"/>
      <c r="NGI138" s="277"/>
      <c r="NGJ138" s="277"/>
      <c r="NGK138" s="277"/>
      <c r="NGL138" s="277"/>
      <c r="NGM138" s="277"/>
      <c r="NGN138" s="277"/>
      <c r="NGO138" s="277"/>
      <c r="NGP138" s="277"/>
      <c r="NGQ138" s="277"/>
      <c r="NGR138" s="277"/>
      <c r="NGS138" s="277"/>
      <c r="NGT138" s="277"/>
      <c r="NGU138" s="277"/>
      <c r="NGV138" s="277"/>
      <c r="NGW138" s="277"/>
      <c r="NGX138" s="277"/>
      <c r="NGY138" s="277"/>
      <c r="NGZ138" s="277"/>
      <c r="NHA138" s="277"/>
      <c r="NHB138" s="277"/>
      <c r="NHC138" s="277"/>
      <c r="NHD138" s="277"/>
      <c r="NHE138" s="277"/>
      <c r="NHF138" s="277"/>
      <c r="NHG138" s="277"/>
      <c r="NHH138" s="277"/>
      <c r="NHI138" s="277"/>
      <c r="NHJ138" s="277"/>
      <c r="NHK138" s="277"/>
      <c r="NHL138" s="277"/>
      <c r="NHM138" s="277"/>
      <c r="NHN138" s="277"/>
      <c r="NHO138" s="277"/>
      <c r="NHP138" s="277"/>
      <c r="NHQ138" s="277"/>
      <c r="NHR138" s="277"/>
      <c r="NHS138" s="277"/>
      <c r="NHT138" s="277"/>
      <c r="NHU138" s="277"/>
      <c r="NHV138" s="277"/>
      <c r="NHW138" s="277"/>
      <c r="NHX138" s="277"/>
      <c r="NHY138" s="277"/>
      <c r="NHZ138" s="277"/>
      <c r="NIA138" s="277"/>
      <c r="NIB138" s="277"/>
      <c r="NIC138" s="277"/>
      <c r="NID138" s="277"/>
      <c r="NIE138" s="277"/>
      <c r="NIF138" s="277"/>
      <c r="NIG138" s="277"/>
      <c r="NIH138" s="277"/>
      <c r="NII138" s="277"/>
      <c r="NIJ138" s="277"/>
      <c r="NIK138" s="277"/>
      <c r="NIL138" s="277"/>
      <c r="NIM138" s="277"/>
      <c r="NIN138" s="277"/>
      <c r="NIO138" s="277"/>
      <c r="NIP138" s="277"/>
      <c r="NIQ138" s="277"/>
      <c r="NIR138" s="277"/>
      <c r="NIS138" s="277"/>
      <c r="NIT138" s="277"/>
      <c r="NIU138" s="277"/>
      <c r="NIV138" s="277"/>
      <c r="NIW138" s="277"/>
      <c r="NIX138" s="277"/>
      <c r="NIY138" s="277"/>
      <c r="NIZ138" s="277"/>
      <c r="NJA138" s="277"/>
      <c r="NJB138" s="277"/>
      <c r="NJC138" s="277"/>
      <c r="NJD138" s="277"/>
      <c r="NJE138" s="277"/>
      <c r="NJF138" s="277"/>
      <c r="NJG138" s="277"/>
      <c r="NJH138" s="277"/>
      <c r="NJI138" s="277"/>
      <c r="NJJ138" s="277"/>
      <c r="NJK138" s="277"/>
      <c r="NJL138" s="277"/>
      <c r="NJM138" s="277"/>
      <c r="NJN138" s="277"/>
      <c r="NJO138" s="277"/>
      <c r="NJP138" s="277"/>
      <c r="NJQ138" s="277"/>
      <c r="NJR138" s="277"/>
      <c r="NJS138" s="277"/>
      <c r="NJT138" s="277"/>
      <c r="NJU138" s="277"/>
      <c r="NJV138" s="277"/>
      <c r="NJW138" s="277"/>
      <c r="NJX138" s="277"/>
      <c r="NJY138" s="277"/>
      <c r="NJZ138" s="277"/>
      <c r="NKA138" s="277"/>
      <c r="NKB138" s="277"/>
      <c r="NKC138" s="277"/>
      <c r="NKD138" s="277"/>
      <c r="NKE138" s="277"/>
      <c r="NKF138" s="277"/>
      <c r="NKG138" s="277"/>
      <c r="NKH138" s="277"/>
      <c r="NKI138" s="277"/>
      <c r="NKJ138" s="277"/>
      <c r="NKK138" s="277"/>
      <c r="NKL138" s="277"/>
      <c r="NKM138" s="277"/>
      <c r="NKN138" s="277"/>
      <c r="NKO138" s="277"/>
      <c r="NKP138" s="277"/>
      <c r="NKQ138" s="277"/>
      <c r="NKR138" s="277"/>
      <c r="NKS138" s="277"/>
      <c r="NKT138" s="277"/>
      <c r="NKU138" s="277"/>
      <c r="NKV138" s="277"/>
      <c r="NKW138" s="277"/>
      <c r="NKX138" s="277"/>
      <c r="NKY138" s="277"/>
      <c r="NKZ138" s="277"/>
      <c r="NLA138" s="277"/>
      <c r="NLB138" s="277"/>
      <c r="NLC138" s="277"/>
      <c r="NLD138" s="277"/>
      <c r="NLE138" s="277"/>
      <c r="NLF138" s="277"/>
      <c r="NLG138" s="277"/>
      <c r="NLH138" s="277"/>
      <c r="NLI138" s="277"/>
      <c r="NLJ138" s="277"/>
      <c r="NLK138" s="277"/>
      <c r="NLL138" s="277"/>
      <c r="NLM138" s="277"/>
      <c r="NLN138" s="277"/>
      <c r="NLO138" s="277"/>
      <c r="NLP138" s="277"/>
      <c r="NLQ138" s="277"/>
      <c r="NLR138" s="277"/>
      <c r="NLS138" s="277"/>
      <c r="NLT138" s="277"/>
      <c r="NLU138" s="277"/>
      <c r="NLV138" s="277"/>
      <c r="NLW138" s="277"/>
      <c r="NLX138" s="277"/>
      <c r="NLY138" s="277"/>
      <c r="NLZ138" s="277"/>
      <c r="NMA138" s="277"/>
      <c r="NMB138" s="277"/>
      <c r="NMC138" s="277"/>
      <c r="NMD138" s="277"/>
      <c r="NME138" s="277"/>
      <c r="NMF138" s="277"/>
      <c r="NMG138" s="277"/>
      <c r="NMH138" s="277"/>
      <c r="NMI138" s="277"/>
      <c r="NMJ138" s="277"/>
      <c r="NMK138" s="277"/>
      <c r="NML138" s="277"/>
      <c r="NMM138" s="277"/>
      <c r="NMN138" s="277"/>
      <c r="NMO138" s="277"/>
      <c r="NMP138" s="277"/>
      <c r="NMQ138" s="277"/>
      <c r="NMR138" s="277"/>
      <c r="NMS138" s="277"/>
      <c r="NMT138" s="277"/>
      <c r="NMU138" s="277"/>
      <c r="NMV138" s="277"/>
      <c r="NMW138" s="277"/>
      <c r="NMX138" s="277"/>
      <c r="NMY138" s="277"/>
      <c r="NMZ138" s="277"/>
      <c r="NNA138" s="277"/>
      <c r="NNB138" s="277"/>
      <c r="NNC138" s="277"/>
      <c r="NND138" s="277"/>
      <c r="NNE138" s="277"/>
      <c r="NNF138" s="277"/>
      <c r="NNG138" s="277"/>
      <c r="NNH138" s="277"/>
      <c r="NNI138" s="277"/>
      <c r="NNJ138" s="277"/>
      <c r="NNK138" s="277"/>
      <c r="NNL138" s="277"/>
      <c r="NNM138" s="277"/>
      <c r="NNN138" s="277"/>
      <c r="NNO138" s="277"/>
      <c r="NNP138" s="277"/>
      <c r="NNQ138" s="277"/>
      <c r="NNR138" s="277"/>
      <c r="NNS138" s="277"/>
      <c r="NNT138" s="277"/>
      <c r="NNU138" s="277"/>
      <c r="NNV138" s="277"/>
      <c r="NNW138" s="277"/>
      <c r="NNX138" s="277"/>
      <c r="NNY138" s="277"/>
      <c r="NNZ138" s="277"/>
      <c r="NOA138" s="277"/>
      <c r="NOB138" s="277"/>
      <c r="NOC138" s="277"/>
      <c r="NOD138" s="277"/>
      <c r="NOE138" s="277"/>
      <c r="NOF138" s="277"/>
      <c r="NOG138" s="277"/>
      <c r="NOH138" s="277"/>
      <c r="NOI138" s="277"/>
      <c r="NOJ138" s="277"/>
      <c r="NOK138" s="277"/>
      <c r="NOL138" s="277"/>
      <c r="NOM138" s="277"/>
      <c r="NON138" s="277"/>
      <c r="NOO138" s="277"/>
      <c r="NOP138" s="277"/>
      <c r="NOQ138" s="277"/>
      <c r="NOR138" s="277"/>
      <c r="NOS138" s="277"/>
      <c r="NOT138" s="277"/>
      <c r="NOU138" s="277"/>
      <c r="NOV138" s="277"/>
      <c r="NOW138" s="277"/>
      <c r="NOX138" s="277"/>
      <c r="NOY138" s="277"/>
      <c r="NOZ138" s="277"/>
      <c r="NPA138" s="277"/>
      <c r="NPB138" s="277"/>
      <c r="NPC138" s="277"/>
      <c r="NPD138" s="277"/>
      <c r="NPE138" s="277"/>
      <c r="NPF138" s="277"/>
      <c r="NPG138" s="277"/>
      <c r="NPH138" s="277"/>
      <c r="NPI138" s="277"/>
      <c r="NPJ138" s="277"/>
      <c r="NPK138" s="277"/>
      <c r="NPL138" s="277"/>
      <c r="NPM138" s="277"/>
      <c r="NPN138" s="277"/>
      <c r="NPO138" s="277"/>
      <c r="NPP138" s="277"/>
      <c r="NPQ138" s="277"/>
      <c r="NPR138" s="277"/>
      <c r="NPS138" s="277"/>
      <c r="NPT138" s="277"/>
      <c r="NPU138" s="277"/>
      <c r="NPV138" s="277"/>
      <c r="NPW138" s="277"/>
      <c r="NPX138" s="277"/>
      <c r="NPY138" s="277"/>
      <c r="NPZ138" s="277"/>
      <c r="NQA138" s="277"/>
      <c r="NQB138" s="277"/>
      <c r="NQC138" s="277"/>
      <c r="NQD138" s="277"/>
      <c r="NQE138" s="277"/>
      <c r="NQF138" s="277"/>
      <c r="NQG138" s="277"/>
      <c r="NQH138" s="277"/>
      <c r="NQI138" s="277"/>
      <c r="NQJ138" s="277"/>
      <c r="NQK138" s="277"/>
      <c r="NQL138" s="277"/>
      <c r="NQM138" s="277"/>
      <c r="NQN138" s="277"/>
      <c r="NQO138" s="277"/>
      <c r="NQP138" s="277"/>
      <c r="NQQ138" s="277"/>
      <c r="NQR138" s="277"/>
      <c r="NQS138" s="277"/>
      <c r="NQT138" s="277"/>
      <c r="NQU138" s="277"/>
      <c r="NQV138" s="277"/>
      <c r="NQW138" s="277"/>
      <c r="NQX138" s="277"/>
      <c r="NQY138" s="277"/>
      <c r="NQZ138" s="277"/>
      <c r="NRA138" s="277"/>
      <c r="NRB138" s="277"/>
      <c r="NRC138" s="277"/>
      <c r="NRD138" s="277"/>
      <c r="NRE138" s="277"/>
      <c r="NRF138" s="277"/>
      <c r="NRG138" s="277"/>
      <c r="NRH138" s="277"/>
      <c r="NRI138" s="277"/>
      <c r="NRJ138" s="277"/>
      <c r="NRK138" s="277"/>
      <c r="NRL138" s="277"/>
      <c r="NRM138" s="277"/>
      <c r="NRN138" s="277"/>
      <c r="NRO138" s="277"/>
      <c r="NRP138" s="277"/>
      <c r="NRQ138" s="277"/>
      <c r="NRR138" s="277"/>
      <c r="NRS138" s="277"/>
      <c r="NRT138" s="277"/>
      <c r="NRU138" s="277"/>
      <c r="NRV138" s="277"/>
      <c r="NRW138" s="277"/>
      <c r="NRX138" s="277"/>
      <c r="NRY138" s="277"/>
      <c r="NRZ138" s="277"/>
      <c r="NSA138" s="277"/>
      <c r="NSB138" s="277"/>
      <c r="NSC138" s="277"/>
      <c r="NSD138" s="277"/>
      <c r="NSE138" s="277"/>
      <c r="NSF138" s="277"/>
      <c r="NSG138" s="277"/>
      <c r="NSH138" s="277"/>
      <c r="NSI138" s="277"/>
      <c r="NSJ138" s="277"/>
      <c r="NSK138" s="277"/>
      <c r="NSL138" s="277"/>
      <c r="NSM138" s="277"/>
      <c r="NSN138" s="277"/>
      <c r="NSO138" s="277"/>
      <c r="NSP138" s="277"/>
      <c r="NSQ138" s="277"/>
      <c r="NSR138" s="277"/>
      <c r="NSS138" s="277"/>
      <c r="NST138" s="277"/>
      <c r="NSU138" s="277"/>
      <c r="NSV138" s="277"/>
      <c r="NSW138" s="277"/>
      <c r="NSX138" s="277"/>
      <c r="NSY138" s="277"/>
      <c r="NSZ138" s="277"/>
      <c r="NTA138" s="277"/>
      <c r="NTB138" s="277"/>
      <c r="NTC138" s="277"/>
      <c r="NTD138" s="277"/>
      <c r="NTE138" s="277"/>
      <c r="NTF138" s="277"/>
      <c r="NTG138" s="277"/>
      <c r="NTH138" s="277"/>
      <c r="NTI138" s="277"/>
      <c r="NTJ138" s="277"/>
      <c r="NTK138" s="277"/>
      <c r="NTL138" s="277"/>
      <c r="NTM138" s="277"/>
      <c r="NTN138" s="277"/>
      <c r="NTO138" s="277"/>
      <c r="NTP138" s="277"/>
      <c r="NTQ138" s="277"/>
      <c r="NTR138" s="277"/>
      <c r="NTS138" s="277"/>
      <c r="NTT138" s="277"/>
      <c r="NTU138" s="277"/>
      <c r="NTV138" s="277"/>
      <c r="NTW138" s="277"/>
      <c r="NTX138" s="277"/>
      <c r="NTY138" s="277"/>
      <c r="NTZ138" s="277"/>
      <c r="NUA138" s="277"/>
      <c r="NUB138" s="277"/>
      <c r="NUC138" s="277"/>
      <c r="NUD138" s="277"/>
      <c r="NUE138" s="277"/>
      <c r="NUF138" s="277"/>
      <c r="NUG138" s="277"/>
      <c r="NUH138" s="277"/>
      <c r="NUI138" s="277"/>
      <c r="NUJ138" s="277"/>
      <c r="NUK138" s="277"/>
      <c r="NUL138" s="277"/>
      <c r="NUM138" s="277"/>
      <c r="NUN138" s="277"/>
      <c r="NUO138" s="277"/>
      <c r="NUP138" s="277"/>
      <c r="NUQ138" s="277"/>
      <c r="NUR138" s="277"/>
      <c r="NUS138" s="277"/>
      <c r="NUT138" s="277"/>
      <c r="NUU138" s="277"/>
      <c r="NUV138" s="277"/>
      <c r="NUW138" s="277"/>
      <c r="NUX138" s="277"/>
      <c r="NUY138" s="277"/>
      <c r="NUZ138" s="277"/>
      <c r="NVA138" s="277"/>
      <c r="NVB138" s="277"/>
      <c r="NVC138" s="277"/>
      <c r="NVD138" s="277"/>
      <c r="NVE138" s="277"/>
      <c r="NVF138" s="277"/>
      <c r="NVG138" s="277"/>
      <c r="NVH138" s="277"/>
      <c r="NVI138" s="277"/>
      <c r="NVJ138" s="277"/>
      <c r="NVK138" s="277"/>
      <c r="NVL138" s="277"/>
      <c r="NVM138" s="277"/>
      <c r="NVN138" s="277"/>
      <c r="NVO138" s="277"/>
      <c r="NVP138" s="277"/>
      <c r="NVQ138" s="277"/>
      <c r="NVR138" s="277"/>
      <c r="NVS138" s="277"/>
      <c r="NVT138" s="277"/>
      <c r="NVU138" s="277"/>
      <c r="NVV138" s="277"/>
      <c r="NVW138" s="277"/>
      <c r="NVX138" s="277"/>
      <c r="NVY138" s="277"/>
      <c r="NVZ138" s="277"/>
      <c r="NWA138" s="277"/>
      <c r="NWB138" s="277"/>
      <c r="NWC138" s="277"/>
      <c r="NWD138" s="277"/>
      <c r="NWE138" s="277"/>
      <c r="NWF138" s="277"/>
      <c r="NWG138" s="277"/>
      <c r="NWH138" s="277"/>
      <c r="NWI138" s="277"/>
      <c r="NWJ138" s="277"/>
      <c r="NWK138" s="277"/>
      <c r="NWL138" s="277"/>
      <c r="NWM138" s="277"/>
      <c r="NWN138" s="277"/>
      <c r="NWO138" s="277"/>
      <c r="NWP138" s="277"/>
      <c r="NWQ138" s="277"/>
      <c r="NWR138" s="277"/>
      <c r="NWS138" s="277"/>
      <c r="NWT138" s="277"/>
      <c r="NWU138" s="277"/>
      <c r="NWV138" s="277"/>
      <c r="NWW138" s="277"/>
      <c r="NWX138" s="277"/>
      <c r="NWY138" s="277"/>
      <c r="NWZ138" s="277"/>
      <c r="NXA138" s="277"/>
      <c r="NXB138" s="277"/>
      <c r="NXC138" s="277"/>
      <c r="NXD138" s="277"/>
      <c r="NXE138" s="277"/>
      <c r="NXF138" s="277"/>
      <c r="NXG138" s="277"/>
      <c r="NXH138" s="277"/>
      <c r="NXI138" s="277"/>
      <c r="NXJ138" s="277"/>
      <c r="NXK138" s="277"/>
      <c r="NXL138" s="277"/>
      <c r="NXM138" s="277"/>
      <c r="NXN138" s="277"/>
      <c r="NXO138" s="277"/>
      <c r="NXP138" s="277"/>
      <c r="NXQ138" s="277"/>
      <c r="NXR138" s="277"/>
      <c r="NXS138" s="277"/>
      <c r="NXT138" s="277"/>
      <c r="NXU138" s="277"/>
      <c r="NXV138" s="277"/>
      <c r="NXW138" s="277"/>
      <c r="NXX138" s="277"/>
      <c r="NXY138" s="277"/>
      <c r="NXZ138" s="277"/>
      <c r="NYA138" s="277"/>
      <c r="NYB138" s="277"/>
      <c r="NYC138" s="277"/>
      <c r="NYD138" s="277"/>
      <c r="NYE138" s="277"/>
      <c r="NYF138" s="277"/>
      <c r="NYG138" s="277"/>
      <c r="NYH138" s="277"/>
      <c r="NYI138" s="277"/>
      <c r="NYJ138" s="277"/>
      <c r="NYK138" s="277"/>
      <c r="NYL138" s="277"/>
      <c r="NYM138" s="277"/>
      <c r="NYN138" s="277"/>
      <c r="NYO138" s="277"/>
      <c r="NYP138" s="277"/>
      <c r="NYQ138" s="277"/>
      <c r="NYR138" s="277"/>
      <c r="NYS138" s="277"/>
      <c r="NYT138" s="277"/>
      <c r="NYU138" s="277"/>
      <c r="NYV138" s="277"/>
      <c r="NYW138" s="277"/>
      <c r="NYX138" s="277"/>
      <c r="NYY138" s="277"/>
      <c r="NYZ138" s="277"/>
      <c r="NZA138" s="277"/>
      <c r="NZB138" s="277"/>
      <c r="NZC138" s="277"/>
      <c r="NZD138" s="277"/>
      <c r="NZE138" s="277"/>
      <c r="NZF138" s="277"/>
      <c r="NZG138" s="277"/>
      <c r="NZH138" s="277"/>
      <c r="NZI138" s="277"/>
      <c r="NZJ138" s="277"/>
      <c r="NZK138" s="277"/>
      <c r="NZL138" s="277"/>
      <c r="NZM138" s="277"/>
      <c r="NZN138" s="277"/>
      <c r="NZO138" s="277"/>
      <c r="NZP138" s="277"/>
      <c r="NZQ138" s="277"/>
      <c r="NZR138" s="277"/>
      <c r="NZS138" s="277"/>
      <c r="NZT138" s="277"/>
      <c r="NZU138" s="277"/>
      <c r="NZV138" s="277"/>
      <c r="NZW138" s="277"/>
      <c r="NZX138" s="277"/>
      <c r="NZY138" s="277"/>
      <c r="NZZ138" s="277"/>
      <c r="OAA138" s="277"/>
      <c r="OAB138" s="277"/>
      <c r="OAC138" s="277"/>
      <c r="OAD138" s="277"/>
      <c r="OAE138" s="277"/>
      <c r="OAF138" s="277"/>
      <c r="OAG138" s="277"/>
      <c r="OAH138" s="277"/>
      <c r="OAI138" s="277"/>
      <c r="OAJ138" s="277"/>
      <c r="OAK138" s="277"/>
      <c r="OAL138" s="277"/>
      <c r="OAM138" s="277"/>
      <c r="OAN138" s="277"/>
      <c r="OAO138" s="277"/>
      <c r="OAP138" s="277"/>
      <c r="OAQ138" s="277"/>
      <c r="OAR138" s="277"/>
      <c r="OAS138" s="277"/>
      <c r="OAT138" s="277"/>
      <c r="OAU138" s="277"/>
      <c r="OAV138" s="277"/>
      <c r="OAW138" s="277"/>
      <c r="OAX138" s="277"/>
      <c r="OAY138" s="277"/>
      <c r="OAZ138" s="277"/>
      <c r="OBA138" s="277"/>
      <c r="OBB138" s="277"/>
      <c r="OBC138" s="277"/>
      <c r="OBD138" s="277"/>
      <c r="OBE138" s="277"/>
      <c r="OBF138" s="277"/>
      <c r="OBG138" s="277"/>
      <c r="OBH138" s="277"/>
      <c r="OBI138" s="277"/>
      <c r="OBJ138" s="277"/>
      <c r="OBK138" s="277"/>
      <c r="OBL138" s="277"/>
      <c r="OBM138" s="277"/>
      <c r="OBN138" s="277"/>
      <c r="OBO138" s="277"/>
      <c r="OBP138" s="277"/>
      <c r="OBQ138" s="277"/>
      <c r="OBR138" s="277"/>
      <c r="OBS138" s="277"/>
      <c r="OBT138" s="277"/>
      <c r="OBU138" s="277"/>
      <c r="OBV138" s="277"/>
      <c r="OBW138" s="277"/>
      <c r="OBX138" s="277"/>
      <c r="OBY138" s="277"/>
      <c r="OBZ138" s="277"/>
      <c r="OCA138" s="277"/>
      <c r="OCB138" s="277"/>
      <c r="OCC138" s="277"/>
      <c r="OCD138" s="277"/>
      <c r="OCE138" s="277"/>
      <c r="OCF138" s="277"/>
      <c r="OCG138" s="277"/>
      <c r="OCH138" s="277"/>
      <c r="OCI138" s="277"/>
      <c r="OCJ138" s="277"/>
      <c r="OCK138" s="277"/>
      <c r="OCL138" s="277"/>
      <c r="OCM138" s="277"/>
      <c r="OCN138" s="277"/>
      <c r="OCO138" s="277"/>
      <c r="OCP138" s="277"/>
      <c r="OCQ138" s="277"/>
      <c r="OCR138" s="277"/>
      <c r="OCS138" s="277"/>
      <c r="OCT138" s="277"/>
      <c r="OCU138" s="277"/>
      <c r="OCV138" s="277"/>
      <c r="OCW138" s="277"/>
      <c r="OCX138" s="277"/>
      <c r="OCY138" s="277"/>
      <c r="OCZ138" s="277"/>
      <c r="ODA138" s="277"/>
      <c r="ODB138" s="277"/>
      <c r="ODC138" s="277"/>
      <c r="ODD138" s="277"/>
      <c r="ODE138" s="277"/>
      <c r="ODF138" s="277"/>
      <c r="ODG138" s="277"/>
      <c r="ODH138" s="277"/>
      <c r="ODI138" s="277"/>
      <c r="ODJ138" s="277"/>
      <c r="ODK138" s="277"/>
      <c r="ODL138" s="277"/>
      <c r="ODM138" s="277"/>
      <c r="ODN138" s="277"/>
      <c r="ODO138" s="277"/>
      <c r="ODP138" s="277"/>
      <c r="ODQ138" s="277"/>
      <c r="ODR138" s="277"/>
      <c r="ODS138" s="277"/>
      <c r="ODT138" s="277"/>
      <c r="ODU138" s="277"/>
      <c r="ODV138" s="277"/>
      <c r="ODW138" s="277"/>
      <c r="ODX138" s="277"/>
      <c r="ODY138" s="277"/>
      <c r="ODZ138" s="277"/>
      <c r="OEA138" s="277"/>
      <c r="OEB138" s="277"/>
      <c r="OEC138" s="277"/>
      <c r="OED138" s="277"/>
      <c r="OEE138" s="277"/>
      <c r="OEF138" s="277"/>
      <c r="OEG138" s="277"/>
      <c r="OEH138" s="277"/>
      <c r="OEI138" s="277"/>
      <c r="OEJ138" s="277"/>
      <c r="OEK138" s="277"/>
      <c r="OEL138" s="277"/>
      <c r="OEM138" s="277"/>
      <c r="OEN138" s="277"/>
      <c r="OEO138" s="277"/>
      <c r="OEP138" s="277"/>
      <c r="OEQ138" s="277"/>
      <c r="OER138" s="277"/>
      <c r="OES138" s="277"/>
      <c r="OET138" s="277"/>
      <c r="OEU138" s="277"/>
      <c r="OEV138" s="277"/>
      <c r="OEW138" s="277"/>
      <c r="OEX138" s="277"/>
      <c r="OEY138" s="277"/>
      <c r="OEZ138" s="277"/>
      <c r="OFA138" s="277"/>
      <c r="OFB138" s="277"/>
      <c r="OFC138" s="277"/>
      <c r="OFD138" s="277"/>
      <c r="OFE138" s="277"/>
      <c r="OFF138" s="277"/>
      <c r="OFG138" s="277"/>
      <c r="OFH138" s="277"/>
      <c r="OFI138" s="277"/>
      <c r="OFJ138" s="277"/>
      <c r="OFK138" s="277"/>
      <c r="OFL138" s="277"/>
      <c r="OFM138" s="277"/>
      <c r="OFN138" s="277"/>
      <c r="OFO138" s="277"/>
      <c r="OFP138" s="277"/>
      <c r="OFQ138" s="277"/>
      <c r="OFR138" s="277"/>
      <c r="OFS138" s="277"/>
      <c r="OFT138" s="277"/>
      <c r="OFU138" s="277"/>
      <c r="OFV138" s="277"/>
      <c r="OFW138" s="277"/>
      <c r="OFX138" s="277"/>
      <c r="OFY138" s="277"/>
      <c r="OFZ138" s="277"/>
      <c r="OGA138" s="277"/>
      <c r="OGB138" s="277"/>
      <c r="OGC138" s="277"/>
      <c r="OGD138" s="277"/>
      <c r="OGE138" s="277"/>
      <c r="OGF138" s="277"/>
      <c r="OGG138" s="277"/>
      <c r="OGH138" s="277"/>
      <c r="OGI138" s="277"/>
      <c r="OGJ138" s="277"/>
      <c r="OGK138" s="277"/>
      <c r="OGL138" s="277"/>
      <c r="OGM138" s="277"/>
      <c r="OGN138" s="277"/>
      <c r="OGO138" s="277"/>
      <c r="OGP138" s="277"/>
      <c r="OGQ138" s="277"/>
      <c r="OGR138" s="277"/>
      <c r="OGS138" s="277"/>
      <c r="OGT138" s="277"/>
      <c r="OGU138" s="277"/>
      <c r="OGV138" s="277"/>
      <c r="OGW138" s="277"/>
      <c r="OGX138" s="277"/>
      <c r="OGY138" s="277"/>
      <c r="OGZ138" s="277"/>
      <c r="OHA138" s="277"/>
      <c r="OHB138" s="277"/>
      <c r="OHC138" s="277"/>
      <c r="OHD138" s="277"/>
      <c r="OHE138" s="277"/>
      <c r="OHF138" s="277"/>
      <c r="OHG138" s="277"/>
      <c r="OHH138" s="277"/>
      <c r="OHI138" s="277"/>
      <c r="OHJ138" s="277"/>
      <c r="OHK138" s="277"/>
      <c r="OHL138" s="277"/>
      <c r="OHM138" s="277"/>
      <c r="OHN138" s="277"/>
      <c r="OHO138" s="277"/>
      <c r="OHP138" s="277"/>
      <c r="OHQ138" s="277"/>
      <c r="OHR138" s="277"/>
      <c r="OHS138" s="277"/>
      <c r="OHT138" s="277"/>
      <c r="OHU138" s="277"/>
      <c r="OHV138" s="277"/>
      <c r="OHW138" s="277"/>
      <c r="OHX138" s="277"/>
      <c r="OHY138" s="277"/>
      <c r="OHZ138" s="277"/>
      <c r="OIA138" s="277"/>
      <c r="OIB138" s="277"/>
      <c r="OIC138" s="277"/>
      <c r="OID138" s="277"/>
      <c r="OIE138" s="277"/>
      <c r="OIF138" s="277"/>
      <c r="OIG138" s="277"/>
      <c r="OIH138" s="277"/>
      <c r="OII138" s="277"/>
      <c r="OIJ138" s="277"/>
      <c r="OIK138" s="277"/>
      <c r="OIL138" s="277"/>
      <c r="OIM138" s="277"/>
      <c r="OIN138" s="277"/>
      <c r="OIO138" s="277"/>
      <c r="OIP138" s="277"/>
      <c r="OIQ138" s="277"/>
      <c r="OIR138" s="277"/>
      <c r="OIS138" s="277"/>
      <c r="OIT138" s="277"/>
      <c r="OIU138" s="277"/>
      <c r="OIV138" s="277"/>
      <c r="OIW138" s="277"/>
      <c r="OIX138" s="277"/>
      <c r="OIY138" s="277"/>
      <c r="OIZ138" s="277"/>
      <c r="OJA138" s="277"/>
      <c r="OJB138" s="277"/>
      <c r="OJC138" s="277"/>
      <c r="OJD138" s="277"/>
      <c r="OJE138" s="277"/>
      <c r="OJF138" s="277"/>
      <c r="OJG138" s="277"/>
      <c r="OJH138" s="277"/>
      <c r="OJI138" s="277"/>
      <c r="OJJ138" s="277"/>
      <c r="OJK138" s="277"/>
      <c r="OJL138" s="277"/>
      <c r="OJM138" s="277"/>
      <c r="OJN138" s="277"/>
      <c r="OJO138" s="277"/>
      <c r="OJP138" s="277"/>
      <c r="OJQ138" s="277"/>
      <c r="OJR138" s="277"/>
      <c r="OJS138" s="277"/>
      <c r="OJT138" s="277"/>
      <c r="OJU138" s="277"/>
      <c r="OJV138" s="277"/>
      <c r="OJW138" s="277"/>
      <c r="OJX138" s="277"/>
      <c r="OJY138" s="277"/>
      <c r="OJZ138" s="277"/>
      <c r="OKA138" s="277"/>
      <c r="OKB138" s="277"/>
      <c r="OKC138" s="277"/>
      <c r="OKD138" s="277"/>
      <c r="OKE138" s="277"/>
      <c r="OKF138" s="277"/>
      <c r="OKG138" s="277"/>
      <c r="OKH138" s="277"/>
      <c r="OKI138" s="277"/>
      <c r="OKJ138" s="277"/>
      <c r="OKK138" s="277"/>
      <c r="OKL138" s="277"/>
      <c r="OKM138" s="277"/>
      <c r="OKN138" s="277"/>
      <c r="OKO138" s="277"/>
      <c r="OKP138" s="277"/>
      <c r="OKQ138" s="277"/>
      <c r="OKR138" s="277"/>
      <c r="OKS138" s="277"/>
      <c r="OKT138" s="277"/>
      <c r="OKU138" s="277"/>
      <c r="OKV138" s="277"/>
      <c r="OKW138" s="277"/>
      <c r="OKX138" s="277"/>
      <c r="OKY138" s="277"/>
      <c r="OKZ138" s="277"/>
      <c r="OLA138" s="277"/>
      <c r="OLB138" s="277"/>
      <c r="OLC138" s="277"/>
      <c r="OLD138" s="277"/>
      <c r="OLE138" s="277"/>
      <c r="OLF138" s="277"/>
      <c r="OLG138" s="277"/>
      <c r="OLH138" s="277"/>
      <c r="OLI138" s="277"/>
      <c r="OLJ138" s="277"/>
      <c r="OLK138" s="277"/>
      <c r="OLL138" s="277"/>
      <c r="OLM138" s="277"/>
      <c r="OLN138" s="277"/>
      <c r="OLO138" s="277"/>
      <c r="OLP138" s="277"/>
      <c r="OLQ138" s="277"/>
      <c r="OLR138" s="277"/>
      <c r="OLS138" s="277"/>
      <c r="OLT138" s="277"/>
      <c r="OLU138" s="277"/>
      <c r="OLV138" s="277"/>
      <c r="OLW138" s="277"/>
      <c r="OLX138" s="277"/>
      <c r="OLY138" s="277"/>
      <c r="OLZ138" s="277"/>
      <c r="OMA138" s="277"/>
      <c r="OMB138" s="277"/>
      <c r="OMC138" s="277"/>
      <c r="OMD138" s="277"/>
      <c r="OME138" s="277"/>
      <c r="OMF138" s="277"/>
      <c r="OMG138" s="277"/>
      <c r="OMH138" s="277"/>
      <c r="OMI138" s="277"/>
      <c r="OMJ138" s="277"/>
      <c r="OMK138" s="277"/>
      <c r="OML138" s="277"/>
      <c r="OMM138" s="277"/>
      <c r="OMN138" s="277"/>
      <c r="OMO138" s="277"/>
      <c r="OMP138" s="277"/>
      <c r="OMQ138" s="277"/>
      <c r="OMR138" s="277"/>
      <c r="OMS138" s="277"/>
      <c r="OMT138" s="277"/>
      <c r="OMU138" s="277"/>
      <c r="OMV138" s="277"/>
      <c r="OMW138" s="277"/>
      <c r="OMX138" s="277"/>
      <c r="OMY138" s="277"/>
      <c r="OMZ138" s="277"/>
      <c r="ONA138" s="277"/>
      <c r="ONB138" s="277"/>
      <c r="ONC138" s="277"/>
      <c r="OND138" s="277"/>
      <c r="ONE138" s="277"/>
      <c r="ONF138" s="277"/>
      <c r="ONG138" s="277"/>
      <c r="ONH138" s="277"/>
      <c r="ONI138" s="277"/>
      <c r="ONJ138" s="277"/>
      <c r="ONK138" s="277"/>
      <c r="ONL138" s="277"/>
      <c r="ONM138" s="277"/>
      <c r="ONN138" s="277"/>
      <c r="ONO138" s="277"/>
      <c r="ONP138" s="277"/>
      <c r="ONQ138" s="277"/>
      <c r="ONR138" s="277"/>
      <c r="ONS138" s="277"/>
      <c r="ONT138" s="277"/>
      <c r="ONU138" s="277"/>
      <c r="ONV138" s="277"/>
      <c r="ONW138" s="277"/>
      <c r="ONX138" s="277"/>
      <c r="ONY138" s="277"/>
      <c r="ONZ138" s="277"/>
      <c r="OOA138" s="277"/>
      <c r="OOB138" s="277"/>
      <c r="OOC138" s="277"/>
      <c r="OOD138" s="277"/>
      <c r="OOE138" s="277"/>
      <c r="OOF138" s="277"/>
      <c r="OOG138" s="277"/>
      <c r="OOH138" s="277"/>
      <c r="OOI138" s="277"/>
      <c r="OOJ138" s="277"/>
      <c r="OOK138" s="277"/>
      <c r="OOL138" s="277"/>
      <c r="OOM138" s="277"/>
      <c r="OON138" s="277"/>
      <c r="OOO138" s="277"/>
      <c r="OOP138" s="277"/>
      <c r="OOQ138" s="277"/>
      <c r="OOR138" s="277"/>
      <c r="OOS138" s="277"/>
      <c r="OOT138" s="277"/>
      <c r="OOU138" s="277"/>
      <c r="OOV138" s="277"/>
      <c r="OOW138" s="277"/>
      <c r="OOX138" s="277"/>
      <c r="OOY138" s="277"/>
      <c r="OOZ138" s="277"/>
      <c r="OPA138" s="277"/>
      <c r="OPB138" s="277"/>
      <c r="OPC138" s="277"/>
      <c r="OPD138" s="277"/>
      <c r="OPE138" s="277"/>
      <c r="OPF138" s="277"/>
      <c r="OPG138" s="277"/>
      <c r="OPH138" s="277"/>
      <c r="OPI138" s="277"/>
      <c r="OPJ138" s="277"/>
      <c r="OPK138" s="277"/>
      <c r="OPL138" s="277"/>
      <c r="OPM138" s="277"/>
      <c r="OPN138" s="277"/>
      <c r="OPO138" s="277"/>
      <c r="OPP138" s="277"/>
      <c r="OPQ138" s="277"/>
      <c r="OPR138" s="277"/>
      <c r="OPS138" s="277"/>
      <c r="OPT138" s="277"/>
      <c r="OPU138" s="277"/>
      <c r="OPV138" s="277"/>
      <c r="OPW138" s="277"/>
      <c r="OPX138" s="277"/>
      <c r="OPY138" s="277"/>
      <c r="OPZ138" s="277"/>
      <c r="OQA138" s="277"/>
      <c r="OQB138" s="277"/>
      <c r="OQC138" s="277"/>
      <c r="OQD138" s="277"/>
      <c r="OQE138" s="277"/>
      <c r="OQF138" s="277"/>
      <c r="OQG138" s="277"/>
      <c r="OQH138" s="277"/>
      <c r="OQI138" s="277"/>
      <c r="OQJ138" s="277"/>
      <c r="OQK138" s="277"/>
      <c r="OQL138" s="277"/>
      <c r="OQM138" s="277"/>
      <c r="OQN138" s="277"/>
      <c r="OQO138" s="277"/>
      <c r="OQP138" s="277"/>
      <c r="OQQ138" s="277"/>
      <c r="OQR138" s="277"/>
      <c r="OQS138" s="277"/>
      <c r="OQT138" s="277"/>
      <c r="OQU138" s="277"/>
      <c r="OQV138" s="277"/>
      <c r="OQW138" s="277"/>
      <c r="OQX138" s="277"/>
      <c r="OQY138" s="277"/>
      <c r="OQZ138" s="277"/>
      <c r="ORA138" s="277"/>
      <c r="ORB138" s="277"/>
      <c r="ORC138" s="277"/>
      <c r="ORD138" s="277"/>
      <c r="ORE138" s="277"/>
      <c r="ORF138" s="277"/>
      <c r="ORG138" s="277"/>
      <c r="ORH138" s="277"/>
      <c r="ORI138" s="277"/>
      <c r="ORJ138" s="277"/>
      <c r="ORK138" s="277"/>
      <c r="ORL138" s="277"/>
      <c r="ORM138" s="277"/>
      <c r="ORN138" s="277"/>
      <c r="ORO138" s="277"/>
      <c r="ORP138" s="277"/>
      <c r="ORQ138" s="277"/>
      <c r="ORR138" s="277"/>
      <c r="ORS138" s="277"/>
      <c r="ORT138" s="277"/>
      <c r="ORU138" s="277"/>
      <c r="ORV138" s="277"/>
      <c r="ORW138" s="277"/>
      <c r="ORX138" s="277"/>
      <c r="ORY138" s="277"/>
      <c r="ORZ138" s="277"/>
      <c r="OSA138" s="277"/>
      <c r="OSB138" s="277"/>
      <c r="OSC138" s="277"/>
      <c r="OSD138" s="277"/>
      <c r="OSE138" s="277"/>
      <c r="OSF138" s="277"/>
      <c r="OSG138" s="277"/>
      <c r="OSH138" s="277"/>
      <c r="OSI138" s="277"/>
      <c r="OSJ138" s="277"/>
      <c r="OSK138" s="277"/>
      <c r="OSL138" s="277"/>
      <c r="OSM138" s="277"/>
      <c r="OSN138" s="277"/>
      <c r="OSO138" s="277"/>
      <c r="OSP138" s="277"/>
      <c r="OSQ138" s="277"/>
      <c r="OSR138" s="277"/>
      <c r="OSS138" s="277"/>
      <c r="OST138" s="277"/>
      <c r="OSU138" s="277"/>
      <c r="OSV138" s="277"/>
      <c r="OSW138" s="277"/>
      <c r="OSX138" s="277"/>
      <c r="OSY138" s="277"/>
      <c r="OSZ138" s="277"/>
      <c r="OTA138" s="277"/>
      <c r="OTB138" s="277"/>
      <c r="OTC138" s="277"/>
      <c r="OTD138" s="277"/>
      <c r="OTE138" s="277"/>
      <c r="OTF138" s="277"/>
      <c r="OTG138" s="277"/>
      <c r="OTH138" s="277"/>
      <c r="OTI138" s="277"/>
      <c r="OTJ138" s="277"/>
      <c r="OTK138" s="277"/>
      <c r="OTL138" s="277"/>
      <c r="OTM138" s="277"/>
      <c r="OTN138" s="277"/>
      <c r="OTO138" s="277"/>
      <c r="OTP138" s="277"/>
      <c r="OTQ138" s="277"/>
      <c r="OTR138" s="277"/>
      <c r="OTS138" s="277"/>
      <c r="OTT138" s="277"/>
      <c r="OTU138" s="277"/>
      <c r="OTV138" s="277"/>
      <c r="OTW138" s="277"/>
      <c r="OTX138" s="277"/>
      <c r="OTY138" s="277"/>
      <c r="OTZ138" s="277"/>
      <c r="OUA138" s="277"/>
      <c r="OUB138" s="277"/>
      <c r="OUC138" s="277"/>
      <c r="OUD138" s="277"/>
      <c r="OUE138" s="277"/>
      <c r="OUF138" s="277"/>
      <c r="OUG138" s="277"/>
      <c r="OUH138" s="277"/>
      <c r="OUI138" s="277"/>
      <c r="OUJ138" s="277"/>
      <c r="OUK138" s="277"/>
      <c r="OUL138" s="277"/>
      <c r="OUM138" s="277"/>
      <c r="OUN138" s="277"/>
      <c r="OUO138" s="277"/>
      <c r="OUP138" s="277"/>
      <c r="OUQ138" s="277"/>
      <c r="OUR138" s="277"/>
      <c r="OUS138" s="277"/>
      <c r="OUT138" s="277"/>
      <c r="OUU138" s="277"/>
      <c r="OUV138" s="277"/>
      <c r="OUW138" s="277"/>
      <c r="OUX138" s="277"/>
      <c r="OUY138" s="277"/>
      <c r="OUZ138" s="277"/>
      <c r="OVA138" s="277"/>
      <c r="OVB138" s="277"/>
      <c r="OVC138" s="277"/>
      <c r="OVD138" s="277"/>
      <c r="OVE138" s="277"/>
      <c r="OVF138" s="277"/>
      <c r="OVG138" s="277"/>
      <c r="OVH138" s="277"/>
      <c r="OVI138" s="277"/>
      <c r="OVJ138" s="277"/>
      <c r="OVK138" s="277"/>
      <c r="OVL138" s="277"/>
      <c r="OVM138" s="277"/>
      <c r="OVN138" s="277"/>
      <c r="OVO138" s="277"/>
      <c r="OVP138" s="277"/>
      <c r="OVQ138" s="277"/>
      <c r="OVR138" s="277"/>
      <c r="OVS138" s="277"/>
      <c r="OVT138" s="277"/>
      <c r="OVU138" s="277"/>
      <c r="OVV138" s="277"/>
      <c r="OVW138" s="277"/>
      <c r="OVX138" s="277"/>
      <c r="OVY138" s="277"/>
      <c r="OVZ138" s="277"/>
      <c r="OWA138" s="277"/>
      <c r="OWB138" s="277"/>
      <c r="OWC138" s="277"/>
      <c r="OWD138" s="277"/>
      <c r="OWE138" s="277"/>
      <c r="OWF138" s="277"/>
      <c r="OWG138" s="277"/>
      <c r="OWH138" s="277"/>
      <c r="OWI138" s="277"/>
      <c r="OWJ138" s="277"/>
      <c r="OWK138" s="277"/>
      <c r="OWL138" s="277"/>
      <c r="OWM138" s="277"/>
      <c r="OWN138" s="277"/>
      <c r="OWO138" s="277"/>
      <c r="OWP138" s="277"/>
      <c r="OWQ138" s="277"/>
      <c r="OWR138" s="277"/>
      <c r="OWS138" s="277"/>
      <c r="OWT138" s="277"/>
      <c r="OWU138" s="277"/>
      <c r="OWV138" s="277"/>
      <c r="OWW138" s="277"/>
      <c r="OWX138" s="277"/>
      <c r="OWY138" s="277"/>
      <c r="OWZ138" s="277"/>
      <c r="OXA138" s="277"/>
      <c r="OXB138" s="277"/>
      <c r="OXC138" s="277"/>
      <c r="OXD138" s="277"/>
      <c r="OXE138" s="277"/>
      <c r="OXF138" s="277"/>
      <c r="OXG138" s="277"/>
      <c r="OXH138" s="277"/>
      <c r="OXI138" s="277"/>
      <c r="OXJ138" s="277"/>
      <c r="OXK138" s="277"/>
      <c r="OXL138" s="277"/>
      <c r="OXM138" s="277"/>
      <c r="OXN138" s="277"/>
      <c r="OXO138" s="277"/>
      <c r="OXP138" s="277"/>
      <c r="OXQ138" s="277"/>
      <c r="OXR138" s="277"/>
      <c r="OXS138" s="277"/>
      <c r="OXT138" s="277"/>
      <c r="OXU138" s="277"/>
      <c r="OXV138" s="277"/>
      <c r="OXW138" s="277"/>
      <c r="OXX138" s="277"/>
      <c r="OXY138" s="277"/>
      <c r="OXZ138" s="277"/>
      <c r="OYA138" s="277"/>
      <c r="OYB138" s="277"/>
      <c r="OYC138" s="277"/>
      <c r="OYD138" s="277"/>
      <c r="OYE138" s="277"/>
      <c r="OYF138" s="277"/>
      <c r="OYG138" s="277"/>
      <c r="OYH138" s="277"/>
      <c r="OYI138" s="277"/>
      <c r="OYJ138" s="277"/>
      <c r="OYK138" s="277"/>
      <c r="OYL138" s="277"/>
      <c r="OYM138" s="277"/>
      <c r="OYN138" s="277"/>
      <c r="OYO138" s="277"/>
      <c r="OYP138" s="277"/>
      <c r="OYQ138" s="277"/>
      <c r="OYR138" s="277"/>
      <c r="OYS138" s="277"/>
      <c r="OYT138" s="277"/>
      <c r="OYU138" s="277"/>
      <c r="OYV138" s="277"/>
      <c r="OYW138" s="277"/>
      <c r="OYX138" s="277"/>
      <c r="OYY138" s="277"/>
      <c r="OYZ138" s="277"/>
      <c r="OZA138" s="277"/>
      <c r="OZB138" s="277"/>
      <c r="OZC138" s="277"/>
      <c r="OZD138" s="277"/>
      <c r="OZE138" s="277"/>
      <c r="OZF138" s="277"/>
      <c r="OZG138" s="277"/>
      <c r="OZH138" s="277"/>
      <c r="OZI138" s="277"/>
      <c r="OZJ138" s="277"/>
      <c r="OZK138" s="277"/>
      <c r="OZL138" s="277"/>
      <c r="OZM138" s="277"/>
      <c r="OZN138" s="277"/>
      <c r="OZO138" s="277"/>
      <c r="OZP138" s="277"/>
      <c r="OZQ138" s="277"/>
      <c r="OZR138" s="277"/>
      <c r="OZS138" s="277"/>
      <c r="OZT138" s="277"/>
      <c r="OZU138" s="277"/>
      <c r="OZV138" s="277"/>
      <c r="OZW138" s="277"/>
      <c r="OZX138" s="277"/>
      <c r="OZY138" s="277"/>
      <c r="OZZ138" s="277"/>
      <c r="PAA138" s="277"/>
      <c r="PAB138" s="277"/>
      <c r="PAC138" s="277"/>
      <c r="PAD138" s="277"/>
      <c r="PAE138" s="277"/>
      <c r="PAF138" s="277"/>
      <c r="PAG138" s="277"/>
      <c r="PAH138" s="277"/>
      <c r="PAI138" s="277"/>
      <c r="PAJ138" s="277"/>
      <c r="PAK138" s="277"/>
      <c r="PAL138" s="277"/>
      <c r="PAM138" s="277"/>
      <c r="PAN138" s="277"/>
      <c r="PAO138" s="277"/>
      <c r="PAP138" s="277"/>
      <c r="PAQ138" s="277"/>
      <c r="PAR138" s="277"/>
      <c r="PAS138" s="277"/>
      <c r="PAT138" s="277"/>
      <c r="PAU138" s="277"/>
      <c r="PAV138" s="277"/>
      <c r="PAW138" s="277"/>
      <c r="PAX138" s="277"/>
      <c r="PAY138" s="277"/>
      <c r="PAZ138" s="277"/>
      <c r="PBA138" s="277"/>
      <c r="PBB138" s="277"/>
      <c r="PBC138" s="277"/>
      <c r="PBD138" s="277"/>
      <c r="PBE138" s="277"/>
      <c r="PBF138" s="277"/>
      <c r="PBG138" s="277"/>
      <c r="PBH138" s="277"/>
      <c r="PBI138" s="277"/>
      <c r="PBJ138" s="277"/>
      <c r="PBK138" s="277"/>
      <c r="PBL138" s="277"/>
      <c r="PBM138" s="277"/>
      <c r="PBN138" s="277"/>
      <c r="PBO138" s="277"/>
      <c r="PBP138" s="277"/>
      <c r="PBQ138" s="277"/>
      <c r="PBR138" s="277"/>
      <c r="PBS138" s="277"/>
      <c r="PBT138" s="277"/>
      <c r="PBU138" s="277"/>
      <c r="PBV138" s="277"/>
      <c r="PBW138" s="277"/>
      <c r="PBX138" s="277"/>
      <c r="PBY138" s="277"/>
      <c r="PBZ138" s="277"/>
      <c r="PCA138" s="277"/>
      <c r="PCB138" s="277"/>
      <c r="PCC138" s="277"/>
      <c r="PCD138" s="277"/>
      <c r="PCE138" s="277"/>
      <c r="PCF138" s="277"/>
      <c r="PCG138" s="277"/>
      <c r="PCH138" s="277"/>
      <c r="PCI138" s="277"/>
      <c r="PCJ138" s="277"/>
      <c r="PCK138" s="277"/>
      <c r="PCL138" s="277"/>
      <c r="PCM138" s="277"/>
      <c r="PCN138" s="277"/>
      <c r="PCO138" s="277"/>
      <c r="PCP138" s="277"/>
      <c r="PCQ138" s="277"/>
      <c r="PCR138" s="277"/>
      <c r="PCS138" s="277"/>
      <c r="PCT138" s="277"/>
      <c r="PCU138" s="277"/>
      <c r="PCV138" s="277"/>
      <c r="PCW138" s="277"/>
      <c r="PCX138" s="277"/>
      <c r="PCY138" s="277"/>
      <c r="PCZ138" s="277"/>
      <c r="PDA138" s="277"/>
      <c r="PDB138" s="277"/>
      <c r="PDC138" s="277"/>
      <c r="PDD138" s="277"/>
      <c r="PDE138" s="277"/>
      <c r="PDF138" s="277"/>
      <c r="PDG138" s="277"/>
      <c r="PDH138" s="277"/>
      <c r="PDI138" s="277"/>
      <c r="PDJ138" s="277"/>
      <c r="PDK138" s="277"/>
      <c r="PDL138" s="277"/>
      <c r="PDM138" s="277"/>
      <c r="PDN138" s="277"/>
      <c r="PDO138" s="277"/>
      <c r="PDP138" s="277"/>
      <c r="PDQ138" s="277"/>
      <c r="PDR138" s="277"/>
      <c r="PDS138" s="277"/>
      <c r="PDT138" s="277"/>
      <c r="PDU138" s="277"/>
      <c r="PDV138" s="277"/>
      <c r="PDW138" s="277"/>
      <c r="PDX138" s="277"/>
      <c r="PDY138" s="277"/>
      <c r="PDZ138" s="277"/>
      <c r="PEA138" s="277"/>
      <c r="PEB138" s="277"/>
      <c r="PEC138" s="277"/>
      <c r="PED138" s="277"/>
      <c r="PEE138" s="277"/>
      <c r="PEF138" s="277"/>
      <c r="PEG138" s="277"/>
      <c r="PEH138" s="277"/>
      <c r="PEI138" s="277"/>
      <c r="PEJ138" s="277"/>
      <c r="PEK138" s="277"/>
      <c r="PEL138" s="277"/>
      <c r="PEM138" s="277"/>
      <c r="PEN138" s="277"/>
      <c r="PEO138" s="277"/>
      <c r="PEP138" s="277"/>
      <c r="PEQ138" s="277"/>
      <c r="PER138" s="277"/>
      <c r="PES138" s="277"/>
      <c r="PET138" s="277"/>
      <c r="PEU138" s="277"/>
      <c r="PEV138" s="277"/>
      <c r="PEW138" s="277"/>
      <c r="PEX138" s="277"/>
      <c r="PEY138" s="277"/>
      <c r="PEZ138" s="277"/>
      <c r="PFA138" s="277"/>
      <c r="PFB138" s="277"/>
      <c r="PFC138" s="277"/>
      <c r="PFD138" s="277"/>
      <c r="PFE138" s="277"/>
      <c r="PFF138" s="277"/>
      <c r="PFG138" s="277"/>
      <c r="PFH138" s="277"/>
      <c r="PFI138" s="277"/>
      <c r="PFJ138" s="277"/>
      <c r="PFK138" s="277"/>
      <c r="PFL138" s="277"/>
      <c r="PFM138" s="277"/>
      <c r="PFN138" s="277"/>
      <c r="PFO138" s="277"/>
      <c r="PFP138" s="277"/>
      <c r="PFQ138" s="277"/>
      <c r="PFR138" s="277"/>
      <c r="PFS138" s="277"/>
      <c r="PFT138" s="277"/>
      <c r="PFU138" s="277"/>
      <c r="PFV138" s="277"/>
      <c r="PFW138" s="277"/>
      <c r="PFX138" s="277"/>
      <c r="PFY138" s="277"/>
      <c r="PFZ138" s="277"/>
      <c r="PGA138" s="277"/>
      <c r="PGB138" s="277"/>
      <c r="PGC138" s="277"/>
      <c r="PGD138" s="277"/>
      <c r="PGE138" s="277"/>
      <c r="PGF138" s="277"/>
      <c r="PGG138" s="277"/>
      <c r="PGH138" s="277"/>
      <c r="PGI138" s="277"/>
      <c r="PGJ138" s="277"/>
      <c r="PGK138" s="277"/>
      <c r="PGL138" s="277"/>
      <c r="PGM138" s="277"/>
      <c r="PGN138" s="277"/>
      <c r="PGO138" s="277"/>
      <c r="PGP138" s="277"/>
      <c r="PGQ138" s="277"/>
      <c r="PGR138" s="277"/>
      <c r="PGS138" s="277"/>
      <c r="PGT138" s="277"/>
      <c r="PGU138" s="277"/>
      <c r="PGV138" s="277"/>
      <c r="PGW138" s="277"/>
      <c r="PGX138" s="277"/>
      <c r="PGY138" s="277"/>
      <c r="PGZ138" s="277"/>
      <c r="PHA138" s="277"/>
      <c r="PHB138" s="277"/>
      <c r="PHC138" s="277"/>
      <c r="PHD138" s="277"/>
      <c r="PHE138" s="277"/>
      <c r="PHF138" s="277"/>
      <c r="PHG138" s="277"/>
      <c r="PHH138" s="277"/>
      <c r="PHI138" s="277"/>
      <c r="PHJ138" s="277"/>
      <c r="PHK138" s="277"/>
      <c r="PHL138" s="277"/>
      <c r="PHM138" s="277"/>
      <c r="PHN138" s="277"/>
      <c r="PHO138" s="277"/>
      <c r="PHP138" s="277"/>
      <c r="PHQ138" s="277"/>
      <c r="PHR138" s="277"/>
      <c r="PHS138" s="277"/>
      <c r="PHT138" s="277"/>
      <c r="PHU138" s="277"/>
      <c r="PHV138" s="277"/>
      <c r="PHW138" s="277"/>
      <c r="PHX138" s="277"/>
      <c r="PHY138" s="277"/>
      <c r="PHZ138" s="277"/>
      <c r="PIA138" s="277"/>
      <c r="PIB138" s="277"/>
      <c r="PIC138" s="277"/>
      <c r="PID138" s="277"/>
      <c r="PIE138" s="277"/>
      <c r="PIF138" s="277"/>
      <c r="PIG138" s="277"/>
      <c r="PIH138" s="277"/>
      <c r="PII138" s="277"/>
      <c r="PIJ138" s="277"/>
      <c r="PIK138" s="277"/>
      <c r="PIL138" s="277"/>
      <c r="PIM138" s="277"/>
      <c r="PIN138" s="277"/>
      <c r="PIO138" s="277"/>
      <c r="PIP138" s="277"/>
      <c r="PIQ138" s="277"/>
      <c r="PIR138" s="277"/>
      <c r="PIS138" s="277"/>
      <c r="PIT138" s="277"/>
      <c r="PIU138" s="277"/>
      <c r="PIV138" s="277"/>
      <c r="PIW138" s="277"/>
      <c r="PIX138" s="277"/>
      <c r="PIY138" s="277"/>
      <c r="PIZ138" s="277"/>
      <c r="PJA138" s="277"/>
      <c r="PJB138" s="277"/>
      <c r="PJC138" s="277"/>
      <c r="PJD138" s="277"/>
      <c r="PJE138" s="277"/>
      <c r="PJF138" s="277"/>
      <c r="PJG138" s="277"/>
      <c r="PJH138" s="277"/>
      <c r="PJI138" s="277"/>
      <c r="PJJ138" s="277"/>
      <c r="PJK138" s="277"/>
      <c r="PJL138" s="277"/>
      <c r="PJM138" s="277"/>
      <c r="PJN138" s="277"/>
      <c r="PJO138" s="277"/>
      <c r="PJP138" s="277"/>
      <c r="PJQ138" s="277"/>
      <c r="PJR138" s="277"/>
      <c r="PJS138" s="277"/>
      <c r="PJT138" s="277"/>
      <c r="PJU138" s="277"/>
      <c r="PJV138" s="277"/>
      <c r="PJW138" s="277"/>
      <c r="PJX138" s="277"/>
      <c r="PJY138" s="277"/>
      <c r="PJZ138" s="277"/>
      <c r="PKA138" s="277"/>
      <c r="PKB138" s="277"/>
      <c r="PKC138" s="277"/>
      <c r="PKD138" s="277"/>
      <c r="PKE138" s="277"/>
      <c r="PKF138" s="277"/>
      <c r="PKG138" s="277"/>
      <c r="PKH138" s="277"/>
      <c r="PKI138" s="277"/>
      <c r="PKJ138" s="277"/>
      <c r="PKK138" s="277"/>
      <c r="PKL138" s="277"/>
      <c r="PKM138" s="277"/>
      <c r="PKN138" s="277"/>
      <c r="PKO138" s="277"/>
      <c r="PKP138" s="277"/>
      <c r="PKQ138" s="277"/>
      <c r="PKR138" s="277"/>
      <c r="PKS138" s="277"/>
      <c r="PKT138" s="277"/>
      <c r="PKU138" s="277"/>
      <c r="PKV138" s="277"/>
      <c r="PKW138" s="277"/>
      <c r="PKX138" s="277"/>
      <c r="PKY138" s="277"/>
      <c r="PKZ138" s="277"/>
      <c r="PLA138" s="277"/>
      <c r="PLB138" s="277"/>
      <c r="PLC138" s="277"/>
      <c r="PLD138" s="277"/>
      <c r="PLE138" s="277"/>
      <c r="PLF138" s="277"/>
      <c r="PLG138" s="277"/>
      <c r="PLH138" s="277"/>
      <c r="PLI138" s="277"/>
      <c r="PLJ138" s="277"/>
      <c r="PLK138" s="277"/>
      <c r="PLL138" s="277"/>
      <c r="PLM138" s="277"/>
      <c r="PLN138" s="277"/>
      <c r="PLO138" s="277"/>
      <c r="PLP138" s="277"/>
      <c r="PLQ138" s="277"/>
      <c r="PLR138" s="277"/>
      <c r="PLS138" s="277"/>
      <c r="PLT138" s="277"/>
      <c r="PLU138" s="277"/>
      <c r="PLV138" s="277"/>
      <c r="PLW138" s="277"/>
      <c r="PLX138" s="277"/>
      <c r="PLY138" s="277"/>
      <c r="PLZ138" s="277"/>
      <c r="PMA138" s="277"/>
      <c r="PMB138" s="277"/>
      <c r="PMC138" s="277"/>
      <c r="PMD138" s="277"/>
      <c r="PME138" s="277"/>
      <c r="PMF138" s="277"/>
      <c r="PMG138" s="277"/>
      <c r="PMH138" s="277"/>
      <c r="PMI138" s="277"/>
      <c r="PMJ138" s="277"/>
      <c r="PMK138" s="277"/>
      <c r="PML138" s="277"/>
      <c r="PMM138" s="277"/>
      <c r="PMN138" s="277"/>
      <c r="PMO138" s="277"/>
      <c r="PMP138" s="277"/>
      <c r="PMQ138" s="277"/>
      <c r="PMR138" s="277"/>
      <c r="PMS138" s="277"/>
      <c r="PMT138" s="277"/>
      <c r="PMU138" s="277"/>
      <c r="PMV138" s="277"/>
      <c r="PMW138" s="277"/>
      <c r="PMX138" s="277"/>
      <c r="PMY138" s="277"/>
      <c r="PMZ138" s="277"/>
      <c r="PNA138" s="277"/>
      <c r="PNB138" s="277"/>
      <c r="PNC138" s="277"/>
      <c r="PND138" s="277"/>
      <c r="PNE138" s="277"/>
      <c r="PNF138" s="277"/>
      <c r="PNG138" s="277"/>
      <c r="PNH138" s="277"/>
      <c r="PNI138" s="277"/>
      <c r="PNJ138" s="277"/>
      <c r="PNK138" s="277"/>
      <c r="PNL138" s="277"/>
      <c r="PNM138" s="277"/>
      <c r="PNN138" s="277"/>
      <c r="PNO138" s="277"/>
      <c r="PNP138" s="277"/>
      <c r="PNQ138" s="277"/>
      <c r="PNR138" s="277"/>
      <c r="PNS138" s="277"/>
      <c r="PNT138" s="277"/>
      <c r="PNU138" s="277"/>
      <c r="PNV138" s="277"/>
      <c r="PNW138" s="277"/>
      <c r="PNX138" s="277"/>
      <c r="PNY138" s="277"/>
      <c r="PNZ138" s="277"/>
      <c r="POA138" s="277"/>
      <c r="POB138" s="277"/>
      <c r="POC138" s="277"/>
      <c r="POD138" s="277"/>
      <c r="POE138" s="277"/>
      <c r="POF138" s="277"/>
      <c r="POG138" s="277"/>
      <c r="POH138" s="277"/>
      <c r="POI138" s="277"/>
      <c r="POJ138" s="277"/>
      <c r="POK138" s="277"/>
      <c r="POL138" s="277"/>
      <c r="POM138" s="277"/>
      <c r="PON138" s="277"/>
      <c r="POO138" s="277"/>
      <c r="POP138" s="277"/>
      <c r="POQ138" s="277"/>
      <c r="POR138" s="277"/>
      <c r="POS138" s="277"/>
      <c r="POT138" s="277"/>
      <c r="POU138" s="277"/>
      <c r="POV138" s="277"/>
      <c r="POW138" s="277"/>
      <c r="POX138" s="277"/>
      <c r="POY138" s="277"/>
      <c r="POZ138" s="277"/>
      <c r="PPA138" s="277"/>
      <c r="PPB138" s="277"/>
      <c r="PPC138" s="277"/>
      <c r="PPD138" s="277"/>
      <c r="PPE138" s="277"/>
      <c r="PPF138" s="277"/>
      <c r="PPG138" s="277"/>
      <c r="PPH138" s="277"/>
      <c r="PPI138" s="277"/>
      <c r="PPJ138" s="277"/>
      <c r="PPK138" s="277"/>
      <c r="PPL138" s="277"/>
      <c r="PPM138" s="277"/>
      <c r="PPN138" s="277"/>
      <c r="PPO138" s="277"/>
      <c r="PPP138" s="277"/>
      <c r="PPQ138" s="277"/>
      <c r="PPR138" s="277"/>
      <c r="PPS138" s="277"/>
      <c r="PPT138" s="277"/>
      <c r="PPU138" s="277"/>
      <c r="PPV138" s="277"/>
      <c r="PPW138" s="277"/>
      <c r="PPX138" s="277"/>
      <c r="PPY138" s="277"/>
      <c r="PPZ138" s="277"/>
      <c r="PQA138" s="277"/>
      <c r="PQB138" s="277"/>
      <c r="PQC138" s="277"/>
      <c r="PQD138" s="277"/>
      <c r="PQE138" s="277"/>
      <c r="PQF138" s="277"/>
      <c r="PQG138" s="277"/>
      <c r="PQH138" s="277"/>
      <c r="PQI138" s="277"/>
      <c r="PQJ138" s="277"/>
      <c r="PQK138" s="277"/>
      <c r="PQL138" s="277"/>
      <c r="PQM138" s="277"/>
      <c r="PQN138" s="277"/>
      <c r="PQO138" s="277"/>
      <c r="PQP138" s="277"/>
      <c r="PQQ138" s="277"/>
      <c r="PQR138" s="277"/>
      <c r="PQS138" s="277"/>
      <c r="PQT138" s="277"/>
      <c r="PQU138" s="277"/>
      <c r="PQV138" s="277"/>
      <c r="PQW138" s="277"/>
      <c r="PQX138" s="277"/>
      <c r="PQY138" s="277"/>
      <c r="PQZ138" s="277"/>
      <c r="PRA138" s="277"/>
      <c r="PRB138" s="277"/>
      <c r="PRC138" s="277"/>
      <c r="PRD138" s="277"/>
      <c r="PRE138" s="277"/>
      <c r="PRF138" s="277"/>
      <c r="PRG138" s="277"/>
      <c r="PRH138" s="277"/>
      <c r="PRI138" s="277"/>
      <c r="PRJ138" s="277"/>
      <c r="PRK138" s="277"/>
      <c r="PRL138" s="277"/>
      <c r="PRM138" s="277"/>
      <c r="PRN138" s="277"/>
      <c r="PRO138" s="277"/>
      <c r="PRP138" s="277"/>
      <c r="PRQ138" s="277"/>
      <c r="PRR138" s="277"/>
      <c r="PRS138" s="277"/>
      <c r="PRT138" s="277"/>
      <c r="PRU138" s="277"/>
      <c r="PRV138" s="277"/>
      <c r="PRW138" s="277"/>
      <c r="PRX138" s="277"/>
      <c r="PRY138" s="277"/>
      <c r="PRZ138" s="277"/>
      <c r="PSA138" s="277"/>
      <c r="PSB138" s="277"/>
      <c r="PSC138" s="277"/>
      <c r="PSD138" s="277"/>
      <c r="PSE138" s="277"/>
      <c r="PSF138" s="277"/>
      <c r="PSG138" s="277"/>
      <c r="PSH138" s="277"/>
      <c r="PSI138" s="277"/>
      <c r="PSJ138" s="277"/>
      <c r="PSK138" s="277"/>
      <c r="PSL138" s="277"/>
      <c r="PSM138" s="277"/>
      <c r="PSN138" s="277"/>
      <c r="PSO138" s="277"/>
      <c r="PSP138" s="277"/>
      <c r="PSQ138" s="277"/>
      <c r="PSR138" s="277"/>
      <c r="PSS138" s="277"/>
      <c r="PST138" s="277"/>
      <c r="PSU138" s="277"/>
      <c r="PSV138" s="277"/>
      <c r="PSW138" s="277"/>
      <c r="PSX138" s="277"/>
      <c r="PSY138" s="277"/>
      <c r="PSZ138" s="277"/>
      <c r="PTA138" s="277"/>
      <c r="PTB138" s="277"/>
      <c r="PTC138" s="277"/>
      <c r="PTD138" s="277"/>
      <c r="PTE138" s="277"/>
      <c r="PTF138" s="277"/>
      <c r="PTG138" s="277"/>
      <c r="PTH138" s="277"/>
      <c r="PTI138" s="277"/>
      <c r="PTJ138" s="277"/>
      <c r="PTK138" s="277"/>
      <c r="PTL138" s="277"/>
      <c r="PTM138" s="277"/>
      <c r="PTN138" s="277"/>
      <c r="PTO138" s="277"/>
      <c r="PTP138" s="277"/>
      <c r="PTQ138" s="277"/>
      <c r="PTR138" s="277"/>
      <c r="PTS138" s="277"/>
      <c r="PTT138" s="277"/>
      <c r="PTU138" s="277"/>
      <c r="PTV138" s="277"/>
      <c r="PTW138" s="277"/>
      <c r="PTX138" s="277"/>
      <c r="PTY138" s="277"/>
      <c r="PTZ138" s="277"/>
      <c r="PUA138" s="277"/>
      <c r="PUB138" s="277"/>
      <c r="PUC138" s="277"/>
      <c r="PUD138" s="277"/>
      <c r="PUE138" s="277"/>
      <c r="PUF138" s="277"/>
      <c r="PUG138" s="277"/>
      <c r="PUH138" s="277"/>
      <c r="PUI138" s="277"/>
      <c r="PUJ138" s="277"/>
      <c r="PUK138" s="277"/>
      <c r="PUL138" s="277"/>
      <c r="PUM138" s="277"/>
      <c r="PUN138" s="277"/>
      <c r="PUO138" s="277"/>
      <c r="PUP138" s="277"/>
      <c r="PUQ138" s="277"/>
      <c r="PUR138" s="277"/>
      <c r="PUS138" s="277"/>
      <c r="PUT138" s="277"/>
      <c r="PUU138" s="277"/>
      <c r="PUV138" s="277"/>
      <c r="PUW138" s="277"/>
      <c r="PUX138" s="277"/>
      <c r="PUY138" s="277"/>
      <c r="PUZ138" s="277"/>
      <c r="PVA138" s="277"/>
      <c r="PVB138" s="277"/>
      <c r="PVC138" s="277"/>
      <c r="PVD138" s="277"/>
      <c r="PVE138" s="277"/>
      <c r="PVF138" s="277"/>
      <c r="PVG138" s="277"/>
      <c r="PVH138" s="277"/>
      <c r="PVI138" s="277"/>
      <c r="PVJ138" s="277"/>
      <c r="PVK138" s="277"/>
      <c r="PVL138" s="277"/>
      <c r="PVM138" s="277"/>
      <c r="PVN138" s="277"/>
      <c r="PVO138" s="277"/>
      <c r="PVP138" s="277"/>
      <c r="PVQ138" s="277"/>
      <c r="PVR138" s="277"/>
      <c r="PVS138" s="277"/>
      <c r="PVT138" s="277"/>
      <c r="PVU138" s="277"/>
      <c r="PVV138" s="277"/>
      <c r="PVW138" s="277"/>
      <c r="PVX138" s="277"/>
      <c r="PVY138" s="277"/>
      <c r="PVZ138" s="277"/>
      <c r="PWA138" s="277"/>
      <c r="PWB138" s="277"/>
      <c r="PWC138" s="277"/>
      <c r="PWD138" s="277"/>
      <c r="PWE138" s="277"/>
      <c r="PWF138" s="277"/>
      <c r="PWG138" s="277"/>
      <c r="PWH138" s="277"/>
      <c r="PWI138" s="277"/>
      <c r="PWJ138" s="277"/>
      <c r="PWK138" s="277"/>
      <c r="PWL138" s="277"/>
      <c r="PWM138" s="277"/>
      <c r="PWN138" s="277"/>
      <c r="PWO138" s="277"/>
      <c r="PWP138" s="277"/>
      <c r="PWQ138" s="277"/>
      <c r="PWR138" s="277"/>
      <c r="PWS138" s="277"/>
      <c r="PWT138" s="277"/>
      <c r="PWU138" s="277"/>
      <c r="PWV138" s="277"/>
      <c r="PWW138" s="277"/>
      <c r="PWX138" s="277"/>
      <c r="PWY138" s="277"/>
      <c r="PWZ138" s="277"/>
      <c r="PXA138" s="277"/>
      <c r="PXB138" s="277"/>
      <c r="PXC138" s="277"/>
      <c r="PXD138" s="277"/>
      <c r="PXE138" s="277"/>
      <c r="PXF138" s="277"/>
      <c r="PXG138" s="277"/>
      <c r="PXH138" s="277"/>
      <c r="PXI138" s="277"/>
      <c r="PXJ138" s="277"/>
      <c r="PXK138" s="277"/>
      <c r="PXL138" s="277"/>
      <c r="PXM138" s="277"/>
      <c r="PXN138" s="277"/>
      <c r="PXO138" s="277"/>
      <c r="PXP138" s="277"/>
      <c r="PXQ138" s="277"/>
      <c r="PXR138" s="277"/>
      <c r="PXS138" s="277"/>
      <c r="PXT138" s="277"/>
      <c r="PXU138" s="277"/>
      <c r="PXV138" s="277"/>
      <c r="PXW138" s="277"/>
      <c r="PXX138" s="277"/>
      <c r="PXY138" s="277"/>
      <c r="PXZ138" s="277"/>
      <c r="PYA138" s="277"/>
      <c r="PYB138" s="277"/>
      <c r="PYC138" s="277"/>
      <c r="PYD138" s="277"/>
      <c r="PYE138" s="277"/>
      <c r="PYF138" s="277"/>
      <c r="PYG138" s="277"/>
      <c r="PYH138" s="277"/>
      <c r="PYI138" s="277"/>
      <c r="PYJ138" s="277"/>
      <c r="PYK138" s="277"/>
      <c r="PYL138" s="277"/>
      <c r="PYM138" s="277"/>
      <c r="PYN138" s="277"/>
      <c r="PYO138" s="277"/>
      <c r="PYP138" s="277"/>
      <c r="PYQ138" s="277"/>
      <c r="PYR138" s="277"/>
      <c r="PYS138" s="277"/>
      <c r="PYT138" s="277"/>
      <c r="PYU138" s="277"/>
      <c r="PYV138" s="277"/>
      <c r="PYW138" s="277"/>
      <c r="PYX138" s="277"/>
      <c r="PYY138" s="277"/>
      <c r="PYZ138" s="277"/>
      <c r="PZA138" s="277"/>
      <c r="PZB138" s="277"/>
      <c r="PZC138" s="277"/>
      <c r="PZD138" s="277"/>
      <c r="PZE138" s="277"/>
      <c r="PZF138" s="277"/>
      <c r="PZG138" s="277"/>
      <c r="PZH138" s="277"/>
      <c r="PZI138" s="277"/>
      <c r="PZJ138" s="277"/>
      <c r="PZK138" s="277"/>
      <c r="PZL138" s="277"/>
      <c r="PZM138" s="277"/>
      <c r="PZN138" s="277"/>
      <c r="PZO138" s="277"/>
      <c r="PZP138" s="277"/>
      <c r="PZQ138" s="277"/>
      <c r="PZR138" s="277"/>
      <c r="PZS138" s="277"/>
      <c r="PZT138" s="277"/>
      <c r="PZU138" s="277"/>
      <c r="PZV138" s="277"/>
      <c r="PZW138" s="277"/>
      <c r="PZX138" s="277"/>
      <c r="PZY138" s="277"/>
      <c r="PZZ138" s="277"/>
      <c r="QAA138" s="277"/>
      <c r="QAB138" s="277"/>
      <c r="QAC138" s="277"/>
      <c r="QAD138" s="277"/>
      <c r="QAE138" s="277"/>
      <c r="QAF138" s="277"/>
      <c r="QAG138" s="277"/>
      <c r="QAH138" s="277"/>
      <c r="QAI138" s="277"/>
      <c r="QAJ138" s="277"/>
      <c r="QAK138" s="277"/>
      <c r="QAL138" s="277"/>
      <c r="QAM138" s="277"/>
      <c r="QAN138" s="277"/>
      <c r="QAO138" s="277"/>
      <c r="QAP138" s="277"/>
      <c r="QAQ138" s="277"/>
      <c r="QAR138" s="277"/>
      <c r="QAS138" s="277"/>
      <c r="QAT138" s="277"/>
      <c r="QAU138" s="277"/>
      <c r="QAV138" s="277"/>
      <c r="QAW138" s="277"/>
      <c r="QAX138" s="277"/>
      <c r="QAY138" s="277"/>
      <c r="QAZ138" s="277"/>
      <c r="QBA138" s="277"/>
      <c r="QBB138" s="277"/>
      <c r="QBC138" s="277"/>
      <c r="QBD138" s="277"/>
      <c r="QBE138" s="277"/>
      <c r="QBF138" s="277"/>
      <c r="QBG138" s="277"/>
      <c r="QBH138" s="277"/>
      <c r="QBI138" s="277"/>
      <c r="QBJ138" s="277"/>
      <c r="QBK138" s="277"/>
      <c r="QBL138" s="277"/>
      <c r="QBM138" s="277"/>
      <c r="QBN138" s="277"/>
      <c r="QBO138" s="277"/>
      <c r="QBP138" s="277"/>
      <c r="QBQ138" s="277"/>
      <c r="QBR138" s="277"/>
      <c r="QBS138" s="277"/>
      <c r="QBT138" s="277"/>
      <c r="QBU138" s="277"/>
      <c r="QBV138" s="277"/>
      <c r="QBW138" s="277"/>
      <c r="QBX138" s="277"/>
      <c r="QBY138" s="277"/>
      <c r="QBZ138" s="277"/>
      <c r="QCA138" s="277"/>
      <c r="QCB138" s="277"/>
      <c r="QCC138" s="277"/>
      <c r="QCD138" s="277"/>
      <c r="QCE138" s="277"/>
      <c r="QCF138" s="277"/>
      <c r="QCG138" s="277"/>
      <c r="QCH138" s="277"/>
      <c r="QCI138" s="277"/>
      <c r="QCJ138" s="277"/>
      <c r="QCK138" s="277"/>
      <c r="QCL138" s="277"/>
      <c r="QCM138" s="277"/>
      <c r="QCN138" s="277"/>
      <c r="QCO138" s="277"/>
      <c r="QCP138" s="277"/>
      <c r="QCQ138" s="277"/>
      <c r="QCR138" s="277"/>
      <c r="QCS138" s="277"/>
      <c r="QCT138" s="277"/>
      <c r="QCU138" s="277"/>
      <c r="QCV138" s="277"/>
      <c r="QCW138" s="277"/>
      <c r="QCX138" s="277"/>
      <c r="QCY138" s="277"/>
      <c r="QCZ138" s="277"/>
      <c r="QDA138" s="277"/>
      <c r="QDB138" s="277"/>
      <c r="QDC138" s="277"/>
      <c r="QDD138" s="277"/>
      <c r="QDE138" s="277"/>
      <c r="QDF138" s="277"/>
      <c r="QDG138" s="277"/>
      <c r="QDH138" s="277"/>
      <c r="QDI138" s="277"/>
      <c r="QDJ138" s="277"/>
      <c r="QDK138" s="277"/>
      <c r="QDL138" s="277"/>
      <c r="QDM138" s="277"/>
      <c r="QDN138" s="277"/>
      <c r="QDO138" s="277"/>
      <c r="QDP138" s="277"/>
      <c r="QDQ138" s="277"/>
      <c r="QDR138" s="277"/>
      <c r="QDS138" s="277"/>
      <c r="QDT138" s="277"/>
      <c r="QDU138" s="277"/>
      <c r="QDV138" s="277"/>
      <c r="QDW138" s="277"/>
      <c r="QDX138" s="277"/>
      <c r="QDY138" s="277"/>
      <c r="QDZ138" s="277"/>
      <c r="QEA138" s="277"/>
      <c r="QEB138" s="277"/>
      <c r="QEC138" s="277"/>
      <c r="QED138" s="277"/>
      <c r="QEE138" s="277"/>
      <c r="QEF138" s="277"/>
      <c r="QEG138" s="277"/>
      <c r="QEH138" s="277"/>
      <c r="QEI138" s="277"/>
      <c r="QEJ138" s="277"/>
      <c r="QEK138" s="277"/>
      <c r="QEL138" s="277"/>
      <c r="QEM138" s="277"/>
      <c r="QEN138" s="277"/>
      <c r="QEO138" s="277"/>
      <c r="QEP138" s="277"/>
      <c r="QEQ138" s="277"/>
      <c r="QER138" s="277"/>
      <c r="QES138" s="277"/>
      <c r="QET138" s="277"/>
      <c r="QEU138" s="277"/>
      <c r="QEV138" s="277"/>
      <c r="QEW138" s="277"/>
      <c r="QEX138" s="277"/>
      <c r="QEY138" s="277"/>
      <c r="QEZ138" s="277"/>
      <c r="QFA138" s="277"/>
      <c r="QFB138" s="277"/>
      <c r="QFC138" s="277"/>
      <c r="QFD138" s="277"/>
      <c r="QFE138" s="277"/>
      <c r="QFF138" s="277"/>
      <c r="QFG138" s="277"/>
      <c r="QFH138" s="277"/>
      <c r="QFI138" s="277"/>
      <c r="QFJ138" s="277"/>
      <c r="QFK138" s="277"/>
      <c r="QFL138" s="277"/>
      <c r="QFM138" s="277"/>
      <c r="QFN138" s="277"/>
      <c r="QFO138" s="277"/>
      <c r="QFP138" s="277"/>
      <c r="QFQ138" s="277"/>
      <c r="QFR138" s="277"/>
      <c r="QFS138" s="277"/>
      <c r="QFT138" s="277"/>
      <c r="QFU138" s="277"/>
      <c r="QFV138" s="277"/>
      <c r="QFW138" s="277"/>
      <c r="QFX138" s="277"/>
      <c r="QFY138" s="277"/>
      <c r="QFZ138" s="277"/>
      <c r="QGA138" s="277"/>
      <c r="QGB138" s="277"/>
      <c r="QGC138" s="277"/>
      <c r="QGD138" s="277"/>
      <c r="QGE138" s="277"/>
      <c r="QGF138" s="277"/>
      <c r="QGG138" s="277"/>
      <c r="QGH138" s="277"/>
      <c r="QGI138" s="277"/>
      <c r="QGJ138" s="277"/>
      <c r="QGK138" s="277"/>
      <c r="QGL138" s="277"/>
      <c r="QGM138" s="277"/>
      <c r="QGN138" s="277"/>
      <c r="QGO138" s="277"/>
      <c r="QGP138" s="277"/>
      <c r="QGQ138" s="277"/>
      <c r="QGR138" s="277"/>
      <c r="QGS138" s="277"/>
      <c r="QGT138" s="277"/>
      <c r="QGU138" s="277"/>
      <c r="QGV138" s="277"/>
      <c r="QGW138" s="277"/>
      <c r="QGX138" s="277"/>
      <c r="QGY138" s="277"/>
      <c r="QGZ138" s="277"/>
      <c r="QHA138" s="277"/>
      <c r="QHB138" s="277"/>
      <c r="QHC138" s="277"/>
      <c r="QHD138" s="277"/>
      <c r="QHE138" s="277"/>
      <c r="QHF138" s="277"/>
      <c r="QHG138" s="277"/>
      <c r="QHH138" s="277"/>
      <c r="QHI138" s="277"/>
      <c r="QHJ138" s="277"/>
      <c r="QHK138" s="277"/>
      <c r="QHL138" s="277"/>
      <c r="QHM138" s="277"/>
      <c r="QHN138" s="277"/>
      <c r="QHO138" s="277"/>
      <c r="QHP138" s="277"/>
      <c r="QHQ138" s="277"/>
      <c r="QHR138" s="277"/>
      <c r="QHS138" s="277"/>
      <c r="QHT138" s="277"/>
      <c r="QHU138" s="277"/>
      <c r="QHV138" s="277"/>
      <c r="QHW138" s="277"/>
      <c r="QHX138" s="277"/>
      <c r="QHY138" s="277"/>
      <c r="QHZ138" s="277"/>
      <c r="QIA138" s="277"/>
      <c r="QIB138" s="277"/>
      <c r="QIC138" s="277"/>
      <c r="QID138" s="277"/>
      <c r="QIE138" s="277"/>
      <c r="QIF138" s="277"/>
      <c r="QIG138" s="277"/>
      <c r="QIH138" s="277"/>
      <c r="QII138" s="277"/>
      <c r="QIJ138" s="277"/>
      <c r="QIK138" s="277"/>
      <c r="QIL138" s="277"/>
      <c r="QIM138" s="277"/>
      <c r="QIN138" s="277"/>
      <c r="QIO138" s="277"/>
      <c r="QIP138" s="277"/>
      <c r="QIQ138" s="277"/>
      <c r="QIR138" s="277"/>
      <c r="QIS138" s="277"/>
      <c r="QIT138" s="277"/>
      <c r="QIU138" s="277"/>
      <c r="QIV138" s="277"/>
      <c r="QIW138" s="277"/>
      <c r="QIX138" s="277"/>
      <c r="QIY138" s="277"/>
      <c r="QIZ138" s="277"/>
      <c r="QJA138" s="277"/>
      <c r="QJB138" s="277"/>
      <c r="QJC138" s="277"/>
      <c r="QJD138" s="277"/>
      <c r="QJE138" s="277"/>
      <c r="QJF138" s="277"/>
      <c r="QJG138" s="277"/>
      <c r="QJH138" s="277"/>
      <c r="QJI138" s="277"/>
      <c r="QJJ138" s="277"/>
      <c r="QJK138" s="277"/>
      <c r="QJL138" s="277"/>
      <c r="QJM138" s="277"/>
      <c r="QJN138" s="277"/>
      <c r="QJO138" s="277"/>
      <c r="QJP138" s="277"/>
      <c r="QJQ138" s="277"/>
      <c r="QJR138" s="277"/>
      <c r="QJS138" s="277"/>
      <c r="QJT138" s="277"/>
      <c r="QJU138" s="277"/>
      <c r="QJV138" s="277"/>
      <c r="QJW138" s="277"/>
      <c r="QJX138" s="277"/>
      <c r="QJY138" s="277"/>
      <c r="QJZ138" s="277"/>
      <c r="QKA138" s="277"/>
      <c r="QKB138" s="277"/>
      <c r="QKC138" s="277"/>
      <c r="QKD138" s="277"/>
      <c r="QKE138" s="277"/>
      <c r="QKF138" s="277"/>
      <c r="QKG138" s="277"/>
      <c r="QKH138" s="277"/>
      <c r="QKI138" s="277"/>
      <c r="QKJ138" s="277"/>
      <c r="QKK138" s="277"/>
      <c r="QKL138" s="277"/>
      <c r="QKM138" s="277"/>
      <c r="QKN138" s="277"/>
      <c r="QKO138" s="277"/>
      <c r="QKP138" s="277"/>
      <c r="QKQ138" s="277"/>
      <c r="QKR138" s="277"/>
      <c r="QKS138" s="277"/>
      <c r="QKT138" s="277"/>
      <c r="QKU138" s="277"/>
      <c r="QKV138" s="277"/>
      <c r="QKW138" s="277"/>
      <c r="QKX138" s="277"/>
      <c r="QKY138" s="277"/>
      <c r="QKZ138" s="277"/>
      <c r="QLA138" s="277"/>
      <c r="QLB138" s="277"/>
      <c r="QLC138" s="277"/>
      <c r="QLD138" s="277"/>
      <c r="QLE138" s="277"/>
      <c r="QLF138" s="277"/>
      <c r="QLG138" s="277"/>
      <c r="QLH138" s="277"/>
      <c r="QLI138" s="277"/>
      <c r="QLJ138" s="277"/>
      <c r="QLK138" s="277"/>
      <c r="QLL138" s="277"/>
      <c r="QLM138" s="277"/>
      <c r="QLN138" s="277"/>
      <c r="QLO138" s="277"/>
      <c r="QLP138" s="277"/>
      <c r="QLQ138" s="277"/>
      <c r="QLR138" s="277"/>
      <c r="QLS138" s="277"/>
      <c r="QLT138" s="277"/>
      <c r="QLU138" s="277"/>
      <c r="QLV138" s="277"/>
      <c r="QLW138" s="277"/>
      <c r="QLX138" s="277"/>
      <c r="QLY138" s="277"/>
      <c r="QLZ138" s="277"/>
      <c r="QMA138" s="277"/>
      <c r="QMB138" s="277"/>
      <c r="QMC138" s="277"/>
      <c r="QMD138" s="277"/>
      <c r="QME138" s="277"/>
      <c r="QMF138" s="277"/>
      <c r="QMG138" s="277"/>
      <c r="QMH138" s="277"/>
      <c r="QMI138" s="277"/>
      <c r="QMJ138" s="277"/>
      <c r="QMK138" s="277"/>
      <c r="QML138" s="277"/>
      <c r="QMM138" s="277"/>
      <c r="QMN138" s="277"/>
      <c r="QMO138" s="277"/>
      <c r="QMP138" s="277"/>
      <c r="QMQ138" s="277"/>
      <c r="QMR138" s="277"/>
      <c r="QMS138" s="277"/>
      <c r="QMT138" s="277"/>
      <c r="QMU138" s="277"/>
      <c r="QMV138" s="277"/>
      <c r="QMW138" s="277"/>
      <c r="QMX138" s="277"/>
      <c r="QMY138" s="277"/>
      <c r="QMZ138" s="277"/>
      <c r="QNA138" s="277"/>
      <c r="QNB138" s="277"/>
      <c r="QNC138" s="277"/>
      <c r="QND138" s="277"/>
      <c r="QNE138" s="277"/>
      <c r="QNF138" s="277"/>
      <c r="QNG138" s="277"/>
      <c r="QNH138" s="277"/>
      <c r="QNI138" s="277"/>
      <c r="QNJ138" s="277"/>
      <c r="QNK138" s="277"/>
      <c r="QNL138" s="277"/>
      <c r="QNM138" s="277"/>
      <c r="QNN138" s="277"/>
      <c r="QNO138" s="277"/>
      <c r="QNP138" s="277"/>
      <c r="QNQ138" s="277"/>
      <c r="QNR138" s="277"/>
      <c r="QNS138" s="277"/>
      <c r="QNT138" s="277"/>
      <c r="QNU138" s="277"/>
      <c r="QNV138" s="277"/>
      <c r="QNW138" s="277"/>
      <c r="QNX138" s="277"/>
      <c r="QNY138" s="277"/>
      <c r="QNZ138" s="277"/>
      <c r="QOA138" s="277"/>
      <c r="QOB138" s="277"/>
      <c r="QOC138" s="277"/>
      <c r="QOD138" s="277"/>
      <c r="QOE138" s="277"/>
      <c r="QOF138" s="277"/>
      <c r="QOG138" s="277"/>
      <c r="QOH138" s="277"/>
      <c r="QOI138" s="277"/>
      <c r="QOJ138" s="277"/>
      <c r="QOK138" s="277"/>
      <c r="QOL138" s="277"/>
      <c r="QOM138" s="277"/>
      <c r="QON138" s="277"/>
      <c r="QOO138" s="277"/>
      <c r="QOP138" s="277"/>
      <c r="QOQ138" s="277"/>
      <c r="QOR138" s="277"/>
      <c r="QOS138" s="277"/>
      <c r="QOT138" s="277"/>
      <c r="QOU138" s="277"/>
      <c r="QOV138" s="277"/>
      <c r="QOW138" s="277"/>
      <c r="QOX138" s="277"/>
      <c r="QOY138" s="277"/>
      <c r="QOZ138" s="277"/>
      <c r="QPA138" s="277"/>
      <c r="QPB138" s="277"/>
      <c r="QPC138" s="277"/>
      <c r="QPD138" s="277"/>
      <c r="QPE138" s="277"/>
      <c r="QPF138" s="277"/>
      <c r="QPG138" s="277"/>
      <c r="QPH138" s="277"/>
      <c r="QPI138" s="277"/>
      <c r="QPJ138" s="277"/>
      <c r="QPK138" s="277"/>
      <c r="QPL138" s="277"/>
      <c r="QPM138" s="277"/>
      <c r="QPN138" s="277"/>
      <c r="QPO138" s="277"/>
      <c r="QPP138" s="277"/>
      <c r="QPQ138" s="277"/>
      <c r="QPR138" s="277"/>
      <c r="QPS138" s="277"/>
      <c r="QPT138" s="277"/>
      <c r="QPU138" s="277"/>
      <c r="QPV138" s="277"/>
      <c r="QPW138" s="277"/>
      <c r="QPX138" s="277"/>
      <c r="QPY138" s="277"/>
      <c r="QPZ138" s="277"/>
      <c r="QQA138" s="277"/>
      <c r="QQB138" s="277"/>
      <c r="QQC138" s="277"/>
      <c r="QQD138" s="277"/>
      <c r="QQE138" s="277"/>
      <c r="QQF138" s="277"/>
      <c r="QQG138" s="277"/>
      <c r="QQH138" s="277"/>
      <c r="QQI138" s="277"/>
      <c r="QQJ138" s="277"/>
      <c r="QQK138" s="277"/>
      <c r="QQL138" s="277"/>
      <c r="QQM138" s="277"/>
      <c r="QQN138" s="277"/>
      <c r="QQO138" s="277"/>
      <c r="QQP138" s="277"/>
      <c r="QQQ138" s="277"/>
      <c r="QQR138" s="277"/>
      <c r="QQS138" s="277"/>
      <c r="QQT138" s="277"/>
      <c r="QQU138" s="277"/>
      <c r="QQV138" s="277"/>
      <c r="QQW138" s="277"/>
      <c r="QQX138" s="277"/>
      <c r="QQY138" s="277"/>
      <c r="QQZ138" s="277"/>
      <c r="QRA138" s="277"/>
      <c r="QRB138" s="277"/>
      <c r="QRC138" s="277"/>
      <c r="QRD138" s="277"/>
      <c r="QRE138" s="277"/>
      <c r="QRF138" s="277"/>
      <c r="QRG138" s="277"/>
      <c r="QRH138" s="277"/>
      <c r="QRI138" s="277"/>
      <c r="QRJ138" s="277"/>
      <c r="QRK138" s="277"/>
      <c r="QRL138" s="277"/>
      <c r="QRM138" s="277"/>
      <c r="QRN138" s="277"/>
      <c r="QRO138" s="277"/>
      <c r="QRP138" s="277"/>
      <c r="QRQ138" s="277"/>
      <c r="QRR138" s="277"/>
      <c r="QRS138" s="277"/>
      <c r="QRT138" s="277"/>
      <c r="QRU138" s="277"/>
      <c r="QRV138" s="277"/>
      <c r="QRW138" s="277"/>
      <c r="QRX138" s="277"/>
      <c r="QRY138" s="277"/>
      <c r="QRZ138" s="277"/>
      <c r="QSA138" s="277"/>
      <c r="QSB138" s="277"/>
      <c r="QSC138" s="277"/>
      <c r="QSD138" s="277"/>
      <c r="QSE138" s="277"/>
      <c r="QSF138" s="277"/>
      <c r="QSG138" s="277"/>
      <c r="QSH138" s="277"/>
      <c r="QSI138" s="277"/>
      <c r="QSJ138" s="277"/>
      <c r="QSK138" s="277"/>
      <c r="QSL138" s="277"/>
      <c r="QSM138" s="277"/>
      <c r="QSN138" s="277"/>
      <c r="QSO138" s="277"/>
      <c r="QSP138" s="277"/>
      <c r="QSQ138" s="277"/>
      <c r="QSR138" s="277"/>
      <c r="QSS138" s="277"/>
      <c r="QST138" s="277"/>
      <c r="QSU138" s="277"/>
      <c r="QSV138" s="277"/>
      <c r="QSW138" s="277"/>
      <c r="QSX138" s="277"/>
      <c r="QSY138" s="277"/>
      <c r="QSZ138" s="277"/>
      <c r="QTA138" s="277"/>
      <c r="QTB138" s="277"/>
      <c r="QTC138" s="277"/>
      <c r="QTD138" s="277"/>
      <c r="QTE138" s="277"/>
      <c r="QTF138" s="277"/>
      <c r="QTG138" s="277"/>
      <c r="QTH138" s="277"/>
      <c r="QTI138" s="277"/>
      <c r="QTJ138" s="277"/>
      <c r="QTK138" s="277"/>
      <c r="QTL138" s="277"/>
      <c r="QTM138" s="277"/>
      <c r="QTN138" s="277"/>
      <c r="QTO138" s="277"/>
      <c r="QTP138" s="277"/>
      <c r="QTQ138" s="277"/>
      <c r="QTR138" s="277"/>
      <c r="QTS138" s="277"/>
      <c r="QTT138" s="277"/>
      <c r="QTU138" s="277"/>
      <c r="QTV138" s="277"/>
      <c r="QTW138" s="277"/>
      <c r="QTX138" s="277"/>
      <c r="QTY138" s="277"/>
      <c r="QTZ138" s="277"/>
      <c r="QUA138" s="277"/>
      <c r="QUB138" s="277"/>
      <c r="QUC138" s="277"/>
      <c r="QUD138" s="277"/>
      <c r="QUE138" s="277"/>
      <c r="QUF138" s="277"/>
      <c r="QUG138" s="277"/>
      <c r="QUH138" s="277"/>
      <c r="QUI138" s="277"/>
      <c r="QUJ138" s="277"/>
      <c r="QUK138" s="277"/>
      <c r="QUL138" s="277"/>
      <c r="QUM138" s="277"/>
      <c r="QUN138" s="277"/>
      <c r="QUO138" s="277"/>
      <c r="QUP138" s="277"/>
      <c r="QUQ138" s="277"/>
      <c r="QUR138" s="277"/>
      <c r="QUS138" s="277"/>
      <c r="QUT138" s="277"/>
      <c r="QUU138" s="277"/>
      <c r="QUV138" s="277"/>
      <c r="QUW138" s="277"/>
      <c r="QUX138" s="277"/>
      <c r="QUY138" s="277"/>
      <c r="QUZ138" s="277"/>
      <c r="QVA138" s="277"/>
      <c r="QVB138" s="277"/>
      <c r="QVC138" s="277"/>
      <c r="QVD138" s="277"/>
      <c r="QVE138" s="277"/>
      <c r="QVF138" s="277"/>
      <c r="QVG138" s="277"/>
      <c r="QVH138" s="277"/>
      <c r="QVI138" s="277"/>
      <c r="QVJ138" s="277"/>
      <c r="QVK138" s="277"/>
      <c r="QVL138" s="277"/>
      <c r="QVM138" s="277"/>
      <c r="QVN138" s="277"/>
      <c r="QVO138" s="277"/>
      <c r="QVP138" s="277"/>
      <c r="QVQ138" s="277"/>
      <c r="QVR138" s="277"/>
      <c r="QVS138" s="277"/>
      <c r="QVT138" s="277"/>
      <c r="QVU138" s="277"/>
      <c r="QVV138" s="277"/>
      <c r="QVW138" s="277"/>
      <c r="QVX138" s="277"/>
      <c r="QVY138" s="277"/>
      <c r="QVZ138" s="277"/>
      <c r="QWA138" s="277"/>
      <c r="QWB138" s="277"/>
      <c r="QWC138" s="277"/>
      <c r="QWD138" s="277"/>
      <c r="QWE138" s="277"/>
      <c r="QWF138" s="277"/>
      <c r="QWG138" s="277"/>
      <c r="QWH138" s="277"/>
      <c r="QWI138" s="277"/>
      <c r="QWJ138" s="277"/>
      <c r="QWK138" s="277"/>
      <c r="QWL138" s="277"/>
      <c r="QWM138" s="277"/>
      <c r="QWN138" s="277"/>
      <c r="QWO138" s="277"/>
      <c r="QWP138" s="277"/>
      <c r="QWQ138" s="277"/>
      <c r="QWR138" s="277"/>
      <c r="QWS138" s="277"/>
      <c r="QWT138" s="277"/>
      <c r="QWU138" s="277"/>
      <c r="QWV138" s="277"/>
      <c r="QWW138" s="277"/>
      <c r="QWX138" s="277"/>
      <c r="QWY138" s="277"/>
      <c r="QWZ138" s="277"/>
      <c r="QXA138" s="277"/>
      <c r="QXB138" s="277"/>
      <c r="QXC138" s="277"/>
      <c r="QXD138" s="277"/>
      <c r="QXE138" s="277"/>
      <c r="QXF138" s="277"/>
      <c r="QXG138" s="277"/>
      <c r="QXH138" s="277"/>
      <c r="QXI138" s="277"/>
      <c r="QXJ138" s="277"/>
      <c r="QXK138" s="277"/>
      <c r="QXL138" s="277"/>
      <c r="QXM138" s="277"/>
      <c r="QXN138" s="277"/>
      <c r="QXO138" s="277"/>
      <c r="QXP138" s="277"/>
      <c r="QXQ138" s="277"/>
      <c r="QXR138" s="277"/>
      <c r="QXS138" s="277"/>
      <c r="QXT138" s="277"/>
      <c r="QXU138" s="277"/>
      <c r="QXV138" s="277"/>
      <c r="QXW138" s="277"/>
      <c r="QXX138" s="277"/>
      <c r="QXY138" s="277"/>
      <c r="QXZ138" s="277"/>
      <c r="QYA138" s="277"/>
      <c r="QYB138" s="277"/>
      <c r="QYC138" s="277"/>
      <c r="QYD138" s="277"/>
      <c r="QYE138" s="277"/>
      <c r="QYF138" s="277"/>
      <c r="QYG138" s="277"/>
      <c r="QYH138" s="277"/>
      <c r="QYI138" s="277"/>
      <c r="QYJ138" s="277"/>
      <c r="QYK138" s="277"/>
      <c r="QYL138" s="277"/>
      <c r="QYM138" s="277"/>
      <c r="QYN138" s="277"/>
      <c r="QYO138" s="277"/>
      <c r="QYP138" s="277"/>
      <c r="QYQ138" s="277"/>
      <c r="QYR138" s="277"/>
      <c r="QYS138" s="277"/>
      <c r="QYT138" s="277"/>
      <c r="QYU138" s="277"/>
      <c r="QYV138" s="277"/>
      <c r="QYW138" s="277"/>
      <c r="QYX138" s="277"/>
      <c r="QYY138" s="277"/>
      <c r="QYZ138" s="277"/>
      <c r="QZA138" s="277"/>
      <c r="QZB138" s="277"/>
      <c r="QZC138" s="277"/>
      <c r="QZD138" s="277"/>
      <c r="QZE138" s="277"/>
      <c r="QZF138" s="277"/>
      <c r="QZG138" s="277"/>
      <c r="QZH138" s="277"/>
      <c r="QZI138" s="277"/>
      <c r="QZJ138" s="277"/>
      <c r="QZK138" s="277"/>
      <c r="QZL138" s="277"/>
      <c r="QZM138" s="277"/>
      <c r="QZN138" s="277"/>
      <c r="QZO138" s="277"/>
      <c r="QZP138" s="277"/>
      <c r="QZQ138" s="277"/>
      <c r="QZR138" s="277"/>
      <c r="QZS138" s="277"/>
      <c r="QZT138" s="277"/>
      <c r="QZU138" s="277"/>
      <c r="QZV138" s="277"/>
      <c r="QZW138" s="277"/>
      <c r="QZX138" s="277"/>
      <c r="QZY138" s="277"/>
      <c r="QZZ138" s="277"/>
      <c r="RAA138" s="277"/>
      <c r="RAB138" s="277"/>
      <c r="RAC138" s="277"/>
      <c r="RAD138" s="277"/>
      <c r="RAE138" s="277"/>
      <c r="RAF138" s="277"/>
      <c r="RAG138" s="277"/>
      <c r="RAH138" s="277"/>
      <c r="RAI138" s="277"/>
      <c r="RAJ138" s="277"/>
      <c r="RAK138" s="277"/>
      <c r="RAL138" s="277"/>
      <c r="RAM138" s="277"/>
      <c r="RAN138" s="277"/>
      <c r="RAO138" s="277"/>
      <c r="RAP138" s="277"/>
      <c r="RAQ138" s="277"/>
      <c r="RAR138" s="277"/>
      <c r="RAS138" s="277"/>
      <c r="RAT138" s="277"/>
      <c r="RAU138" s="277"/>
      <c r="RAV138" s="277"/>
      <c r="RAW138" s="277"/>
      <c r="RAX138" s="277"/>
      <c r="RAY138" s="277"/>
      <c r="RAZ138" s="277"/>
      <c r="RBA138" s="277"/>
      <c r="RBB138" s="277"/>
      <c r="RBC138" s="277"/>
      <c r="RBD138" s="277"/>
      <c r="RBE138" s="277"/>
      <c r="RBF138" s="277"/>
      <c r="RBG138" s="277"/>
      <c r="RBH138" s="277"/>
      <c r="RBI138" s="277"/>
      <c r="RBJ138" s="277"/>
      <c r="RBK138" s="277"/>
      <c r="RBL138" s="277"/>
      <c r="RBM138" s="277"/>
      <c r="RBN138" s="277"/>
      <c r="RBO138" s="277"/>
      <c r="RBP138" s="277"/>
      <c r="RBQ138" s="277"/>
      <c r="RBR138" s="277"/>
      <c r="RBS138" s="277"/>
      <c r="RBT138" s="277"/>
      <c r="RBU138" s="277"/>
      <c r="RBV138" s="277"/>
      <c r="RBW138" s="277"/>
      <c r="RBX138" s="277"/>
      <c r="RBY138" s="277"/>
      <c r="RBZ138" s="277"/>
      <c r="RCA138" s="277"/>
      <c r="RCB138" s="277"/>
      <c r="RCC138" s="277"/>
      <c r="RCD138" s="277"/>
      <c r="RCE138" s="277"/>
      <c r="RCF138" s="277"/>
      <c r="RCG138" s="277"/>
      <c r="RCH138" s="277"/>
      <c r="RCI138" s="277"/>
      <c r="RCJ138" s="277"/>
      <c r="RCK138" s="277"/>
      <c r="RCL138" s="277"/>
      <c r="RCM138" s="277"/>
      <c r="RCN138" s="277"/>
      <c r="RCO138" s="277"/>
      <c r="RCP138" s="277"/>
      <c r="RCQ138" s="277"/>
      <c r="RCR138" s="277"/>
      <c r="RCS138" s="277"/>
      <c r="RCT138" s="277"/>
      <c r="RCU138" s="277"/>
      <c r="RCV138" s="277"/>
      <c r="RCW138" s="277"/>
      <c r="RCX138" s="277"/>
      <c r="RCY138" s="277"/>
      <c r="RCZ138" s="277"/>
      <c r="RDA138" s="277"/>
      <c r="RDB138" s="277"/>
      <c r="RDC138" s="277"/>
      <c r="RDD138" s="277"/>
      <c r="RDE138" s="277"/>
      <c r="RDF138" s="277"/>
      <c r="RDG138" s="277"/>
      <c r="RDH138" s="277"/>
      <c r="RDI138" s="277"/>
      <c r="RDJ138" s="277"/>
      <c r="RDK138" s="277"/>
      <c r="RDL138" s="277"/>
      <c r="RDM138" s="277"/>
      <c r="RDN138" s="277"/>
      <c r="RDO138" s="277"/>
      <c r="RDP138" s="277"/>
      <c r="RDQ138" s="277"/>
      <c r="RDR138" s="277"/>
      <c r="RDS138" s="277"/>
      <c r="RDT138" s="277"/>
      <c r="RDU138" s="277"/>
      <c r="RDV138" s="277"/>
      <c r="RDW138" s="277"/>
      <c r="RDX138" s="277"/>
      <c r="RDY138" s="277"/>
      <c r="RDZ138" s="277"/>
      <c r="REA138" s="277"/>
      <c r="REB138" s="277"/>
      <c r="REC138" s="277"/>
      <c r="RED138" s="277"/>
      <c r="REE138" s="277"/>
      <c r="REF138" s="277"/>
      <c r="REG138" s="277"/>
      <c r="REH138" s="277"/>
      <c r="REI138" s="277"/>
      <c r="REJ138" s="277"/>
      <c r="REK138" s="277"/>
      <c r="REL138" s="277"/>
      <c r="REM138" s="277"/>
      <c r="REN138" s="277"/>
      <c r="REO138" s="277"/>
      <c r="REP138" s="277"/>
      <c r="REQ138" s="277"/>
      <c r="RER138" s="277"/>
      <c r="RES138" s="277"/>
      <c r="RET138" s="277"/>
      <c r="REU138" s="277"/>
      <c r="REV138" s="277"/>
      <c r="REW138" s="277"/>
      <c r="REX138" s="277"/>
      <c r="REY138" s="277"/>
      <c r="REZ138" s="277"/>
      <c r="RFA138" s="277"/>
      <c r="RFB138" s="277"/>
      <c r="RFC138" s="277"/>
      <c r="RFD138" s="277"/>
      <c r="RFE138" s="277"/>
      <c r="RFF138" s="277"/>
      <c r="RFG138" s="277"/>
      <c r="RFH138" s="277"/>
      <c r="RFI138" s="277"/>
      <c r="RFJ138" s="277"/>
      <c r="RFK138" s="277"/>
      <c r="RFL138" s="277"/>
      <c r="RFM138" s="277"/>
      <c r="RFN138" s="277"/>
      <c r="RFO138" s="277"/>
      <c r="RFP138" s="277"/>
      <c r="RFQ138" s="277"/>
      <c r="RFR138" s="277"/>
      <c r="RFS138" s="277"/>
      <c r="RFT138" s="277"/>
      <c r="RFU138" s="277"/>
      <c r="RFV138" s="277"/>
      <c r="RFW138" s="277"/>
      <c r="RFX138" s="277"/>
      <c r="RFY138" s="277"/>
      <c r="RFZ138" s="277"/>
      <c r="RGA138" s="277"/>
      <c r="RGB138" s="277"/>
      <c r="RGC138" s="277"/>
      <c r="RGD138" s="277"/>
      <c r="RGE138" s="277"/>
      <c r="RGF138" s="277"/>
      <c r="RGG138" s="277"/>
      <c r="RGH138" s="277"/>
      <c r="RGI138" s="277"/>
      <c r="RGJ138" s="277"/>
      <c r="RGK138" s="277"/>
      <c r="RGL138" s="277"/>
      <c r="RGM138" s="277"/>
      <c r="RGN138" s="277"/>
      <c r="RGO138" s="277"/>
      <c r="RGP138" s="277"/>
      <c r="RGQ138" s="277"/>
      <c r="RGR138" s="277"/>
      <c r="RGS138" s="277"/>
      <c r="RGT138" s="277"/>
      <c r="RGU138" s="277"/>
      <c r="RGV138" s="277"/>
      <c r="RGW138" s="277"/>
      <c r="RGX138" s="277"/>
      <c r="RGY138" s="277"/>
      <c r="RGZ138" s="277"/>
      <c r="RHA138" s="277"/>
      <c r="RHB138" s="277"/>
      <c r="RHC138" s="277"/>
      <c r="RHD138" s="277"/>
      <c r="RHE138" s="277"/>
      <c r="RHF138" s="277"/>
      <c r="RHG138" s="277"/>
      <c r="RHH138" s="277"/>
      <c r="RHI138" s="277"/>
      <c r="RHJ138" s="277"/>
      <c r="RHK138" s="277"/>
      <c r="RHL138" s="277"/>
      <c r="RHM138" s="277"/>
      <c r="RHN138" s="277"/>
      <c r="RHO138" s="277"/>
      <c r="RHP138" s="277"/>
      <c r="RHQ138" s="277"/>
      <c r="RHR138" s="277"/>
      <c r="RHS138" s="277"/>
      <c r="RHT138" s="277"/>
      <c r="RHU138" s="277"/>
      <c r="RHV138" s="277"/>
      <c r="RHW138" s="277"/>
      <c r="RHX138" s="277"/>
      <c r="RHY138" s="277"/>
      <c r="RHZ138" s="277"/>
      <c r="RIA138" s="277"/>
      <c r="RIB138" s="277"/>
      <c r="RIC138" s="277"/>
      <c r="RID138" s="277"/>
      <c r="RIE138" s="277"/>
      <c r="RIF138" s="277"/>
      <c r="RIG138" s="277"/>
      <c r="RIH138" s="277"/>
      <c r="RII138" s="277"/>
      <c r="RIJ138" s="277"/>
      <c r="RIK138" s="277"/>
      <c r="RIL138" s="277"/>
      <c r="RIM138" s="277"/>
      <c r="RIN138" s="277"/>
      <c r="RIO138" s="277"/>
      <c r="RIP138" s="277"/>
      <c r="RIQ138" s="277"/>
      <c r="RIR138" s="277"/>
      <c r="RIS138" s="277"/>
      <c r="RIT138" s="277"/>
      <c r="RIU138" s="277"/>
      <c r="RIV138" s="277"/>
      <c r="RIW138" s="277"/>
      <c r="RIX138" s="277"/>
      <c r="RIY138" s="277"/>
      <c r="RIZ138" s="277"/>
      <c r="RJA138" s="277"/>
      <c r="RJB138" s="277"/>
      <c r="RJC138" s="277"/>
      <c r="RJD138" s="277"/>
      <c r="RJE138" s="277"/>
      <c r="RJF138" s="277"/>
      <c r="RJG138" s="277"/>
      <c r="RJH138" s="277"/>
      <c r="RJI138" s="277"/>
      <c r="RJJ138" s="277"/>
      <c r="RJK138" s="277"/>
      <c r="RJL138" s="277"/>
      <c r="RJM138" s="277"/>
      <c r="RJN138" s="277"/>
      <c r="RJO138" s="277"/>
      <c r="RJP138" s="277"/>
      <c r="RJQ138" s="277"/>
      <c r="RJR138" s="277"/>
      <c r="RJS138" s="277"/>
      <c r="RJT138" s="277"/>
      <c r="RJU138" s="277"/>
      <c r="RJV138" s="277"/>
      <c r="RJW138" s="277"/>
      <c r="RJX138" s="277"/>
      <c r="RJY138" s="277"/>
      <c r="RJZ138" s="277"/>
      <c r="RKA138" s="277"/>
      <c r="RKB138" s="277"/>
      <c r="RKC138" s="277"/>
      <c r="RKD138" s="277"/>
      <c r="RKE138" s="277"/>
      <c r="RKF138" s="277"/>
      <c r="RKG138" s="277"/>
      <c r="RKH138" s="277"/>
      <c r="RKI138" s="277"/>
      <c r="RKJ138" s="277"/>
      <c r="RKK138" s="277"/>
      <c r="RKL138" s="277"/>
      <c r="RKM138" s="277"/>
      <c r="RKN138" s="277"/>
      <c r="RKO138" s="277"/>
      <c r="RKP138" s="277"/>
      <c r="RKQ138" s="277"/>
      <c r="RKR138" s="277"/>
      <c r="RKS138" s="277"/>
      <c r="RKT138" s="277"/>
      <c r="RKU138" s="277"/>
      <c r="RKV138" s="277"/>
      <c r="RKW138" s="277"/>
      <c r="RKX138" s="277"/>
      <c r="RKY138" s="277"/>
      <c r="RKZ138" s="277"/>
      <c r="RLA138" s="277"/>
      <c r="RLB138" s="277"/>
      <c r="RLC138" s="277"/>
      <c r="RLD138" s="277"/>
      <c r="RLE138" s="277"/>
      <c r="RLF138" s="277"/>
      <c r="RLG138" s="277"/>
      <c r="RLH138" s="277"/>
      <c r="RLI138" s="277"/>
      <c r="RLJ138" s="277"/>
      <c r="RLK138" s="277"/>
      <c r="RLL138" s="277"/>
      <c r="RLM138" s="277"/>
      <c r="RLN138" s="277"/>
      <c r="RLO138" s="277"/>
      <c r="RLP138" s="277"/>
      <c r="RLQ138" s="277"/>
      <c r="RLR138" s="277"/>
      <c r="RLS138" s="277"/>
      <c r="RLT138" s="277"/>
      <c r="RLU138" s="277"/>
      <c r="RLV138" s="277"/>
      <c r="RLW138" s="277"/>
      <c r="RLX138" s="277"/>
      <c r="RLY138" s="277"/>
      <c r="RLZ138" s="277"/>
      <c r="RMA138" s="277"/>
      <c r="RMB138" s="277"/>
      <c r="RMC138" s="277"/>
      <c r="RMD138" s="277"/>
      <c r="RME138" s="277"/>
      <c r="RMF138" s="277"/>
      <c r="RMG138" s="277"/>
      <c r="RMH138" s="277"/>
      <c r="RMI138" s="277"/>
      <c r="RMJ138" s="277"/>
      <c r="RMK138" s="277"/>
      <c r="RML138" s="277"/>
      <c r="RMM138" s="277"/>
      <c r="RMN138" s="277"/>
      <c r="RMO138" s="277"/>
      <c r="RMP138" s="277"/>
      <c r="RMQ138" s="277"/>
      <c r="RMR138" s="277"/>
      <c r="RMS138" s="277"/>
      <c r="RMT138" s="277"/>
      <c r="RMU138" s="277"/>
      <c r="RMV138" s="277"/>
      <c r="RMW138" s="277"/>
      <c r="RMX138" s="277"/>
      <c r="RMY138" s="277"/>
      <c r="RMZ138" s="277"/>
      <c r="RNA138" s="277"/>
      <c r="RNB138" s="277"/>
      <c r="RNC138" s="277"/>
      <c r="RND138" s="277"/>
      <c r="RNE138" s="277"/>
      <c r="RNF138" s="277"/>
      <c r="RNG138" s="277"/>
      <c r="RNH138" s="277"/>
      <c r="RNI138" s="277"/>
      <c r="RNJ138" s="277"/>
      <c r="RNK138" s="277"/>
      <c r="RNL138" s="277"/>
      <c r="RNM138" s="277"/>
      <c r="RNN138" s="277"/>
      <c r="RNO138" s="277"/>
      <c r="RNP138" s="277"/>
      <c r="RNQ138" s="277"/>
      <c r="RNR138" s="277"/>
      <c r="RNS138" s="277"/>
      <c r="RNT138" s="277"/>
      <c r="RNU138" s="277"/>
      <c r="RNV138" s="277"/>
      <c r="RNW138" s="277"/>
      <c r="RNX138" s="277"/>
      <c r="RNY138" s="277"/>
      <c r="RNZ138" s="277"/>
      <c r="ROA138" s="277"/>
      <c r="ROB138" s="277"/>
      <c r="ROC138" s="277"/>
      <c r="ROD138" s="277"/>
      <c r="ROE138" s="277"/>
      <c r="ROF138" s="277"/>
      <c r="ROG138" s="277"/>
      <c r="ROH138" s="277"/>
      <c r="ROI138" s="277"/>
      <c r="ROJ138" s="277"/>
      <c r="ROK138" s="277"/>
      <c r="ROL138" s="277"/>
      <c r="ROM138" s="277"/>
      <c r="RON138" s="277"/>
      <c r="ROO138" s="277"/>
      <c r="ROP138" s="277"/>
      <c r="ROQ138" s="277"/>
      <c r="ROR138" s="277"/>
      <c r="ROS138" s="277"/>
      <c r="ROT138" s="277"/>
      <c r="ROU138" s="277"/>
      <c r="ROV138" s="277"/>
      <c r="ROW138" s="277"/>
      <c r="ROX138" s="277"/>
      <c r="ROY138" s="277"/>
      <c r="ROZ138" s="277"/>
      <c r="RPA138" s="277"/>
      <c r="RPB138" s="277"/>
      <c r="RPC138" s="277"/>
      <c r="RPD138" s="277"/>
      <c r="RPE138" s="277"/>
      <c r="RPF138" s="277"/>
      <c r="RPG138" s="277"/>
      <c r="RPH138" s="277"/>
      <c r="RPI138" s="277"/>
      <c r="RPJ138" s="277"/>
      <c r="RPK138" s="277"/>
      <c r="RPL138" s="277"/>
      <c r="RPM138" s="277"/>
      <c r="RPN138" s="277"/>
      <c r="RPO138" s="277"/>
      <c r="RPP138" s="277"/>
      <c r="RPQ138" s="277"/>
      <c r="RPR138" s="277"/>
      <c r="RPS138" s="277"/>
      <c r="RPT138" s="277"/>
      <c r="RPU138" s="277"/>
      <c r="RPV138" s="277"/>
      <c r="RPW138" s="277"/>
      <c r="RPX138" s="277"/>
      <c r="RPY138" s="277"/>
      <c r="RPZ138" s="277"/>
      <c r="RQA138" s="277"/>
      <c r="RQB138" s="277"/>
      <c r="RQC138" s="277"/>
      <c r="RQD138" s="277"/>
      <c r="RQE138" s="277"/>
      <c r="RQF138" s="277"/>
      <c r="RQG138" s="277"/>
      <c r="RQH138" s="277"/>
      <c r="RQI138" s="277"/>
      <c r="RQJ138" s="277"/>
      <c r="RQK138" s="277"/>
      <c r="RQL138" s="277"/>
      <c r="RQM138" s="277"/>
      <c r="RQN138" s="277"/>
      <c r="RQO138" s="277"/>
      <c r="RQP138" s="277"/>
      <c r="RQQ138" s="277"/>
      <c r="RQR138" s="277"/>
      <c r="RQS138" s="277"/>
      <c r="RQT138" s="277"/>
      <c r="RQU138" s="277"/>
      <c r="RQV138" s="277"/>
      <c r="RQW138" s="277"/>
      <c r="RQX138" s="277"/>
      <c r="RQY138" s="277"/>
      <c r="RQZ138" s="277"/>
      <c r="RRA138" s="277"/>
      <c r="RRB138" s="277"/>
      <c r="RRC138" s="277"/>
      <c r="RRD138" s="277"/>
      <c r="RRE138" s="277"/>
      <c r="RRF138" s="277"/>
      <c r="RRG138" s="277"/>
      <c r="RRH138" s="277"/>
      <c r="RRI138" s="277"/>
      <c r="RRJ138" s="277"/>
      <c r="RRK138" s="277"/>
      <c r="RRL138" s="277"/>
      <c r="RRM138" s="277"/>
      <c r="RRN138" s="277"/>
      <c r="RRO138" s="277"/>
      <c r="RRP138" s="277"/>
      <c r="RRQ138" s="277"/>
      <c r="RRR138" s="277"/>
      <c r="RRS138" s="277"/>
      <c r="RRT138" s="277"/>
      <c r="RRU138" s="277"/>
      <c r="RRV138" s="277"/>
      <c r="RRW138" s="277"/>
      <c r="RRX138" s="277"/>
      <c r="RRY138" s="277"/>
      <c r="RRZ138" s="277"/>
      <c r="RSA138" s="277"/>
      <c r="RSB138" s="277"/>
      <c r="RSC138" s="277"/>
      <c r="RSD138" s="277"/>
      <c r="RSE138" s="277"/>
      <c r="RSF138" s="277"/>
      <c r="RSG138" s="277"/>
      <c r="RSH138" s="277"/>
      <c r="RSI138" s="277"/>
      <c r="RSJ138" s="277"/>
      <c r="RSK138" s="277"/>
      <c r="RSL138" s="277"/>
      <c r="RSM138" s="277"/>
      <c r="RSN138" s="277"/>
      <c r="RSO138" s="277"/>
      <c r="RSP138" s="277"/>
      <c r="RSQ138" s="277"/>
      <c r="RSR138" s="277"/>
      <c r="RSS138" s="277"/>
      <c r="RST138" s="277"/>
      <c r="RSU138" s="277"/>
      <c r="RSV138" s="277"/>
      <c r="RSW138" s="277"/>
      <c r="RSX138" s="277"/>
      <c r="RSY138" s="277"/>
      <c r="RSZ138" s="277"/>
      <c r="RTA138" s="277"/>
      <c r="RTB138" s="277"/>
      <c r="RTC138" s="277"/>
      <c r="RTD138" s="277"/>
      <c r="RTE138" s="277"/>
      <c r="RTF138" s="277"/>
      <c r="RTG138" s="277"/>
      <c r="RTH138" s="277"/>
      <c r="RTI138" s="277"/>
      <c r="RTJ138" s="277"/>
      <c r="RTK138" s="277"/>
      <c r="RTL138" s="277"/>
      <c r="RTM138" s="277"/>
      <c r="RTN138" s="277"/>
      <c r="RTO138" s="277"/>
      <c r="RTP138" s="277"/>
      <c r="RTQ138" s="277"/>
      <c r="RTR138" s="277"/>
      <c r="RTS138" s="277"/>
      <c r="RTT138" s="277"/>
      <c r="RTU138" s="277"/>
      <c r="RTV138" s="277"/>
      <c r="RTW138" s="277"/>
      <c r="RTX138" s="277"/>
      <c r="RTY138" s="277"/>
      <c r="RTZ138" s="277"/>
      <c r="RUA138" s="277"/>
      <c r="RUB138" s="277"/>
      <c r="RUC138" s="277"/>
      <c r="RUD138" s="277"/>
      <c r="RUE138" s="277"/>
      <c r="RUF138" s="277"/>
      <c r="RUG138" s="277"/>
      <c r="RUH138" s="277"/>
      <c r="RUI138" s="277"/>
      <c r="RUJ138" s="277"/>
      <c r="RUK138" s="277"/>
      <c r="RUL138" s="277"/>
      <c r="RUM138" s="277"/>
      <c r="RUN138" s="277"/>
      <c r="RUO138" s="277"/>
      <c r="RUP138" s="277"/>
      <c r="RUQ138" s="277"/>
      <c r="RUR138" s="277"/>
      <c r="RUS138" s="277"/>
      <c r="RUT138" s="277"/>
      <c r="RUU138" s="277"/>
      <c r="RUV138" s="277"/>
      <c r="RUW138" s="277"/>
      <c r="RUX138" s="277"/>
      <c r="RUY138" s="277"/>
      <c r="RUZ138" s="277"/>
      <c r="RVA138" s="277"/>
      <c r="RVB138" s="277"/>
      <c r="RVC138" s="277"/>
      <c r="RVD138" s="277"/>
      <c r="RVE138" s="277"/>
      <c r="RVF138" s="277"/>
      <c r="RVG138" s="277"/>
      <c r="RVH138" s="277"/>
      <c r="RVI138" s="277"/>
      <c r="RVJ138" s="277"/>
      <c r="RVK138" s="277"/>
      <c r="RVL138" s="277"/>
      <c r="RVM138" s="277"/>
      <c r="RVN138" s="277"/>
      <c r="RVO138" s="277"/>
      <c r="RVP138" s="277"/>
      <c r="RVQ138" s="277"/>
      <c r="RVR138" s="277"/>
      <c r="RVS138" s="277"/>
      <c r="RVT138" s="277"/>
      <c r="RVU138" s="277"/>
      <c r="RVV138" s="277"/>
      <c r="RVW138" s="277"/>
      <c r="RVX138" s="277"/>
      <c r="RVY138" s="277"/>
      <c r="RVZ138" s="277"/>
      <c r="RWA138" s="277"/>
      <c r="RWB138" s="277"/>
      <c r="RWC138" s="277"/>
      <c r="RWD138" s="277"/>
      <c r="RWE138" s="277"/>
      <c r="RWF138" s="277"/>
      <c r="RWG138" s="277"/>
      <c r="RWH138" s="277"/>
      <c r="RWI138" s="277"/>
      <c r="RWJ138" s="277"/>
      <c r="RWK138" s="277"/>
      <c r="RWL138" s="277"/>
      <c r="RWM138" s="277"/>
      <c r="RWN138" s="277"/>
      <c r="RWO138" s="277"/>
      <c r="RWP138" s="277"/>
      <c r="RWQ138" s="277"/>
      <c r="RWR138" s="277"/>
      <c r="RWS138" s="277"/>
      <c r="RWT138" s="277"/>
      <c r="RWU138" s="277"/>
      <c r="RWV138" s="277"/>
      <c r="RWW138" s="277"/>
      <c r="RWX138" s="277"/>
      <c r="RWY138" s="277"/>
      <c r="RWZ138" s="277"/>
      <c r="RXA138" s="277"/>
      <c r="RXB138" s="277"/>
      <c r="RXC138" s="277"/>
      <c r="RXD138" s="277"/>
      <c r="RXE138" s="277"/>
      <c r="RXF138" s="277"/>
      <c r="RXG138" s="277"/>
      <c r="RXH138" s="277"/>
      <c r="RXI138" s="277"/>
      <c r="RXJ138" s="277"/>
      <c r="RXK138" s="277"/>
      <c r="RXL138" s="277"/>
      <c r="RXM138" s="277"/>
      <c r="RXN138" s="277"/>
      <c r="RXO138" s="277"/>
      <c r="RXP138" s="277"/>
      <c r="RXQ138" s="277"/>
      <c r="RXR138" s="277"/>
      <c r="RXS138" s="277"/>
      <c r="RXT138" s="277"/>
      <c r="RXU138" s="277"/>
      <c r="RXV138" s="277"/>
      <c r="RXW138" s="277"/>
      <c r="RXX138" s="277"/>
      <c r="RXY138" s="277"/>
      <c r="RXZ138" s="277"/>
      <c r="RYA138" s="277"/>
      <c r="RYB138" s="277"/>
      <c r="RYC138" s="277"/>
      <c r="RYD138" s="277"/>
      <c r="RYE138" s="277"/>
      <c r="RYF138" s="277"/>
      <c r="RYG138" s="277"/>
      <c r="RYH138" s="277"/>
      <c r="RYI138" s="277"/>
      <c r="RYJ138" s="277"/>
      <c r="RYK138" s="277"/>
      <c r="RYL138" s="277"/>
      <c r="RYM138" s="277"/>
      <c r="RYN138" s="277"/>
      <c r="RYO138" s="277"/>
      <c r="RYP138" s="277"/>
      <c r="RYQ138" s="277"/>
      <c r="RYR138" s="277"/>
      <c r="RYS138" s="277"/>
      <c r="RYT138" s="277"/>
      <c r="RYU138" s="277"/>
      <c r="RYV138" s="277"/>
      <c r="RYW138" s="277"/>
      <c r="RYX138" s="277"/>
      <c r="RYY138" s="277"/>
      <c r="RYZ138" s="277"/>
      <c r="RZA138" s="277"/>
      <c r="RZB138" s="277"/>
      <c r="RZC138" s="277"/>
      <c r="RZD138" s="277"/>
      <c r="RZE138" s="277"/>
      <c r="RZF138" s="277"/>
      <c r="RZG138" s="277"/>
      <c r="RZH138" s="277"/>
      <c r="RZI138" s="277"/>
      <c r="RZJ138" s="277"/>
      <c r="RZK138" s="277"/>
      <c r="RZL138" s="277"/>
      <c r="RZM138" s="277"/>
      <c r="RZN138" s="277"/>
      <c r="RZO138" s="277"/>
      <c r="RZP138" s="277"/>
      <c r="RZQ138" s="277"/>
      <c r="RZR138" s="277"/>
      <c r="RZS138" s="277"/>
      <c r="RZT138" s="277"/>
      <c r="RZU138" s="277"/>
      <c r="RZV138" s="277"/>
      <c r="RZW138" s="277"/>
      <c r="RZX138" s="277"/>
      <c r="RZY138" s="277"/>
      <c r="RZZ138" s="277"/>
      <c r="SAA138" s="277"/>
      <c r="SAB138" s="277"/>
      <c r="SAC138" s="277"/>
      <c r="SAD138" s="277"/>
      <c r="SAE138" s="277"/>
      <c r="SAF138" s="277"/>
      <c r="SAG138" s="277"/>
      <c r="SAH138" s="277"/>
      <c r="SAI138" s="277"/>
      <c r="SAJ138" s="277"/>
      <c r="SAK138" s="277"/>
      <c r="SAL138" s="277"/>
      <c r="SAM138" s="277"/>
      <c r="SAN138" s="277"/>
      <c r="SAO138" s="277"/>
      <c r="SAP138" s="277"/>
      <c r="SAQ138" s="277"/>
      <c r="SAR138" s="277"/>
      <c r="SAS138" s="277"/>
      <c r="SAT138" s="277"/>
      <c r="SAU138" s="277"/>
      <c r="SAV138" s="277"/>
      <c r="SAW138" s="277"/>
      <c r="SAX138" s="277"/>
      <c r="SAY138" s="277"/>
      <c r="SAZ138" s="277"/>
      <c r="SBA138" s="277"/>
      <c r="SBB138" s="277"/>
      <c r="SBC138" s="277"/>
      <c r="SBD138" s="277"/>
      <c r="SBE138" s="277"/>
      <c r="SBF138" s="277"/>
      <c r="SBG138" s="277"/>
      <c r="SBH138" s="277"/>
      <c r="SBI138" s="277"/>
      <c r="SBJ138" s="277"/>
      <c r="SBK138" s="277"/>
      <c r="SBL138" s="277"/>
      <c r="SBM138" s="277"/>
      <c r="SBN138" s="277"/>
      <c r="SBO138" s="277"/>
      <c r="SBP138" s="277"/>
      <c r="SBQ138" s="277"/>
      <c r="SBR138" s="277"/>
      <c r="SBS138" s="277"/>
      <c r="SBT138" s="277"/>
      <c r="SBU138" s="277"/>
      <c r="SBV138" s="277"/>
      <c r="SBW138" s="277"/>
      <c r="SBX138" s="277"/>
      <c r="SBY138" s="277"/>
      <c r="SBZ138" s="277"/>
      <c r="SCA138" s="277"/>
      <c r="SCB138" s="277"/>
      <c r="SCC138" s="277"/>
      <c r="SCD138" s="277"/>
      <c r="SCE138" s="277"/>
      <c r="SCF138" s="277"/>
      <c r="SCG138" s="277"/>
      <c r="SCH138" s="277"/>
      <c r="SCI138" s="277"/>
      <c r="SCJ138" s="277"/>
      <c r="SCK138" s="277"/>
      <c r="SCL138" s="277"/>
      <c r="SCM138" s="277"/>
      <c r="SCN138" s="277"/>
      <c r="SCO138" s="277"/>
      <c r="SCP138" s="277"/>
      <c r="SCQ138" s="277"/>
      <c r="SCR138" s="277"/>
      <c r="SCS138" s="277"/>
      <c r="SCT138" s="277"/>
      <c r="SCU138" s="277"/>
      <c r="SCV138" s="277"/>
      <c r="SCW138" s="277"/>
      <c r="SCX138" s="277"/>
      <c r="SCY138" s="277"/>
      <c r="SCZ138" s="277"/>
      <c r="SDA138" s="277"/>
      <c r="SDB138" s="277"/>
      <c r="SDC138" s="277"/>
      <c r="SDD138" s="277"/>
      <c r="SDE138" s="277"/>
      <c r="SDF138" s="277"/>
      <c r="SDG138" s="277"/>
      <c r="SDH138" s="277"/>
      <c r="SDI138" s="277"/>
      <c r="SDJ138" s="277"/>
      <c r="SDK138" s="277"/>
      <c r="SDL138" s="277"/>
      <c r="SDM138" s="277"/>
      <c r="SDN138" s="277"/>
      <c r="SDO138" s="277"/>
      <c r="SDP138" s="277"/>
      <c r="SDQ138" s="277"/>
      <c r="SDR138" s="277"/>
      <c r="SDS138" s="277"/>
      <c r="SDT138" s="277"/>
      <c r="SDU138" s="277"/>
      <c r="SDV138" s="277"/>
      <c r="SDW138" s="277"/>
      <c r="SDX138" s="277"/>
      <c r="SDY138" s="277"/>
      <c r="SDZ138" s="277"/>
      <c r="SEA138" s="277"/>
      <c r="SEB138" s="277"/>
      <c r="SEC138" s="277"/>
      <c r="SED138" s="277"/>
      <c r="SEE138" s="277"/>
      <c r="SEF138" s="277"/>
      <c r="SEG138" s="277"/>
      <c r="SEH138" s="277"/>
      <c r="SEI138" s="277"/>
      <c r="SEJ138" s="277"/>
      <c r="SEK138" s="277"/>
      <c r="SEL138" s="277"/>
      <c r="SEM138" s="277"/>
      <c r="SEN138" s="277"/>
      <c r="SEO138" s="277"/>
      <c r="SEP138" s="277"/>
      <c r="SEQ138" s="277"/>
      <c r="SER138" s="277"/>
      <c r="SES138" s="277"/>
      <c r="SET138" s="277"/>
      <c r="SEU138" s="277"/>
      <c r="SEV138" s="277"/>
      <c r="SEW138" s="277"/>
      <c r="SEX138" s="277"/>
      <c r="SEY138" s="277"/>
      <c r="SEZ138" s="277"/>
      <c r="SFA138" s="277"/>
      <c r="SFB138" s="277"/>
      <c r="SFC138" s="277"/>
      <c r="SFD138" s="277"/>
      <c r="SFE138" s="277"/>
      <c r="SFF138" s="277"/>
      <c r="SFG138" s="277"/>
      <c r="SFH138" s="277"/>
      <c r="SFI138" s="277"/>
      <c r="SFJ138" s="277"/>
      <c r="SFK138" s="277"/>
      <c r="SFL138" s="277"/>
      <c r="SFM138" s="277"/>
      <c r="SFN138" s="277"/>
      <c r="SFO138" s="277"/>
      <c r="SFP138" s="277"/>
      <c r="SFQ138" s="277"/>
      <c r="SFR138" s="277"/>
      <c r="SFS138" s="277"/>
      <c r="SFT138" s="277"/>
      <c r="SFU138" s="277"/>
      <c r="SFV138" s="277"/>
      <c r="SFW138" s="277"/>
      <c r="SFX138" s="277"/>
      <c r="SFY138" s="277"/>
      <c r="SFZ138" s="277"/>
      <c r="SGA138" s="277"/>
      <c r="SGB138" s="277"/>
      <c r="SGC138" s="277"/>
      <c r="SGD138" s="277"/>
      <c r="SGE138" s="277"/>
      <c r="SGF138" s="277"/>
      <c r="SGG138" s="277"/>
      <c r="SGH138" s="277"/>
      <c r="SGI138" s="277"/>
      <c r="SGJ138" s="277"/>
      <c r="SGK138" s="277"/>
      <c r="SGL138" s="277"/>
      <c r="SGM138" s="277"/>
      <c r="SGN138" s="277"/>
      <c r="SGO138" s="277"/>
      <c r="SGP138" s="277"/>
      <c r="SGQ138" s="277"/>
      <c r="SGR138" s="277"/>
      <c r="SGS138" s="277"/>
      <c r="SGT138" s="277"/>
      <c r="SGU138" s="277"/>
      <c r="SGV138" s="277"/>
      <c r="SGW138" s="277"/>
      <c r="SGX138" s="277"/>
      <c r="SGY138" s="277"/>
      <c r="SGZ138" s="277"/>
      <c r="SHA138" s="277"/>
      <c r="SHB138" s="277"/>
      <c r="SHC138" s="277"/>
      <c r="SHD138" s="277"/>
      <c r="SHE138" s="277"/>
      <c r="SHF138" s="277"/>
      <c r="SHG138" s="277"/>
      <c r="SHH138" s="277"/>
      <c r="SHI138" s="277"/>
      <c r="SHJ138" s="277"/>
      <c r="SHK138" s="277"/>
      <c r="SHL138" s="277"/>
      <c r="SHM138" s="277"/>
      <c r="SHN138" s="277"/>
      <c r="SHO138" s="277"/>
      <c r="SHP138" s="277"/>
      <c r="SHQ138" s="277"/>
      <c r="SHR138" s="277"/>
      <c r="SHS138" s="277"/>
      <c r="SHT138" s="277"/>
      <c r="SHU138" s="277"/>
      <c r="SHV138" s="277"/>
      <c r="SHW138" s="277"/>
      <c r="SHX138" s="277"/>
      <c r="SHY138" s="277"/>
      <c r="SHZ138" s="277"/>
      <c r="SIA138" s="277"/>
      <c r="SIB138" s="277"/>
      <c r="SIC138" s="277"/>
      <c r="SID138" s="277"/>
      <c r="SIE138" s="277"/>
      <c r="SIF138" s="277"/>
      <c r="SIG138" s="277"/>
      <c r="SIH138" s="277"/>
      <c r="SII138" s="277"/>
      <c r="SIJ138" s="277"/>
      <c r="SIK138" s="277"/>
      <c r="SIL138" s="277"/>
      <c r="SIM138" s="277"/>
      <c r="SIN138" s="277"/>
      <c r="SIO138" s="277"/>
      <c r="SIP138" s="277"/>
      <c r="SIQ138" s="277"/>
      <c r="SIR138" s="277"/>
      <c r="SIS138" s="277"/>
      <c r="SIT138" s="277"/>
      <c r="SIU138" s="277"/>
      <c r="SIV138" s="277"/>
      <c r="SIW138" s="277"/>
      <c r="SIX138" s="277"/>
      <c r="SIY138" s="277"/>
      <c r="SIZ138" s="277"/>
      <c r="SJA138" s="277"/>
      <c r="SJB138" s="277"/>
      <c r="SJC138" s="277"/>
      <c r="SJD138" s="277"/>
      <c r="SJE138" s="277"/>
      <c r="SJF138" s="277"/>
      <c r="SJG138" s="277"/>
      <c r="SJH138" s="277"/>
      <c r="SJI138" s="277"/>
      <c r="SJJ138" s="277"/>
      <c r="SJK138" s="277"/>
      <c r="SJL138" s="277"/>
      <c r="SJM138" s="277"/>
      <c r="SJN138" s="277"/>
      <c r="SJO138" s="277"/>
      <c r="SJP138" s="277"/>
      <c r="SJQ138" s="277"/>
      <c r="SJR138" s="277"/>
      <c r="SJS138" s="277"/>
      <c r="SJT138" s="277"/>
      <c r="SJU138" s="277"/>
      <c r="SJV138" s="277"/>
      <c r="SJW138" s="277"/>
      <c r="SJX138" s="277"/>
      <c r="SJY138" s="277"/>
      <c r="SJZ138" s="277"/>
      <c r="SKA138" s="277"/>
      <c r="SKB138" s="277"/>
      <c r="SKC138" s="277"/>
      <c r="SKD138" s="277"/>
      <c r="SKE138" s="277"/>
      <c r="SKF138" s="277"/>
      <c r="SKG138" s="277"/>
      <c r="SKH138" s="277"/>
      <c r="SKI138" s="277"/>
      <c r="SKJ138" s="277"/>
      <c r="SKK138" s="277"/>
      <c r="SKL138" s="277"/>
      <c r="SKM138" s="277"/>
      <c r="SKN138" s="277"/>
      <c r="SKO138" s="277"/>
      <c r="SKP138" s="277"/>
      <c r="SKQ138" s="277"/>
      <c r="SKR138" s="277"/>
      <c r="SKS138" s="277"/>
      <c r="SKT138" s="277"/>
      <c r="SKU138" s="277"/>
      <c r="SKV138" s="277"/>
      <c r="SKW138" s="277"/>
      <c r="SKX138" s="277"/>
      <c r="SKY138" s="277"/>
      <c r="SKZ138" s="277"/>
      <c r="SLA138" s="277"/>
      <c r="SLB138" s="277"/>
      <c r="SLC138" s="277"/>
      <c r="SLD138" s="277"/>
      <c r="SLE138" s="277"/>
      <c r="SLF138" s="277"/>
      <c r="SLG138" s="277"/>
      <c r="SLH138" s="277"/>
      <c r="SLI138" s="277"/>
      <c r="SLJ138" s="277"/>
      <c r="SLK138" s="277"/>
      <c r="SLL138" s="277"/>
      <c r="SLM138" s="277"/>
      <c r="SLN138" s="277"/>
      <c r="SLO138" s="277"/>
      <c r="SLP138" s="277"/>
      <c r="SLQ138" s="277"/>
      <c r="SLR138" s="277"/>
      <c r="SLS138" s="277"/>
      <c r="SLT138" s="277"/>
      <c r="SLU138" s="277"/>
      <c r="SLV138" s="277"/>
      <c r="SLW138" s="277"/>
      <c r="SLX138" s="277"/>
      <c r="SLY138" s="277"/>
      <c r="SLZ138" s="277"/>
      <c r="SMA138" s="277"/>
      <c r="SMB138" s="277"/>
      <c r="SMC138" s="277"/>
      <c r="SMD138" s="277"/>
      <c r="SME138" s="277"/>
      <c r="SMF138" s="277"/>
      <c r="SMG138" s="277"/>
      <c r="SMH138" s="277"/>
      <c r="SMI138" s="277"/>
      <c r="SMJ138" s="277"/>
      <c r="SMK138" s="277"/>
      <c r="SML138" s="277"/>
      <c r="SMM138" s="277"/>
      <c r="SMN138" s="277"/>
      <c r="SMO138" s="277"/>
      <c r="SMP138" s="277"/>
      <c r="SMQ138" s="277"/>
      <c r="SMR138" s="277"/>
      <c r="SMS138" s="277"/>
      <c r="SMT138" s="277"/>
      <c r="SMU138" s="277"/>
      <c r="SMV138" s="277"/>
      <c r="SMW138" s="277"/>
      <c r="SMX138" s="277"/>
      <c r="SMY138" s="277"/>
      <c r="SMZ138" s="277"/>
      <c r="SNA138" s="277"/>
      <c r="SNB138" s="277"/>
      <c r="SNC138" s="277"/>
      <c r="SND138" s="277"/>
      <c r="SNE138" s="277"/>
      <c r="SNF138" s="277"/>
      <c r="SNG138" s="277"/>
      <c r="SNH138" s="277"/>
      <c r="SNI138" s="277"/>
      <c r="SNJ138" s="277"/>
      <c r="SNK138" s="277"/>
      <c r="SNL138" s="277"/>
      <c r="SNM138" s="277"/>
      <c r="SNN138" s="277"/>
      <c r="SNO138" s="277"/>
      <c r="SNP138" s="277"/>
      <c r="SNQ138" s="277"/>
      <c r="SNR138" s="277"/>
      <c r="SNS138" s="277"/>
      <c r="SNT138" s="277"/>
      <c r="SNU138" s="277"/>
      <c r="SNV138" s="277"/>
      <c r="SNW138" s="277"/>
      <c r="SNX138" s="277"/>
      <c r="SNY138" s="277"/>
      <c r="SNZ138" s="277"/>
      <c r="SOA138" s="277"/>
      <c r="SOB138" s="277"/>
      <c r="SOC138" s="277"/>
      <c r="SOD138" s="277"/>
      <c r="SOE138" s="277"/>
      <c r="SOF138" s="277"/>
      <c r="SOG138" s="277"/>
      <c r="SOH138" s="277"/>
      <c r="SOI138" s="277"/>
      <c r="SOJ138" s="277"/>
      <c r="SOK138" s="277"/>
      <c r="SOL138" s="277"/>
      <c r="SOM138" s="277"/>
      <c r="SON138" s="277"/>
      <c r="SOO138" s="277"/>
      <c r="SOP138" s="277"/>
      <c r="SOQ138" s="277"/>
      <c r="SOR138" s="277"/>
      <c r="SOS138" s="277"/>
      <c r="SOT138" s="277"/>
      <c r="SOU138" s="277"/>
      <c r="SOV138" s="277"/>
      <c r="SOW138" s="277"/>
      <c r="SOX138" s="277"/>
      <c r="SOY138" s="277"/>
      <c r="SOZ138" s="277"/>
      <c r="SPA138" s="277"/>
      <c r="SPB138" s="277"/>
      <c r="SPC138" s="277"/>
      <c r="SPD138" s="277"/>
      <c r="SPE138" s="277"/>
      <c r="SPF138" s="277"/>
      <c r="SPG138" s="277"/>
      <c r="SPH138" s="277"/>
      <c r="SPI138" s="277"/>
      <c r="SPJ138" s="277"/>
      <c r="SPK138" s="277"/>
      <c r="SPL138" s="277"/>
      <c r="SPM138" s="277"/>
      <c r="SPN138" s="277"/>
      <c r="SPO138" s="277"/>
      <c r="SPP138" s="277"/>
      <c r="SPQ138" s="277"/>
      <c r="SPR138" s="277"/>
      <c r="SPS138" s="277"/>
      <c r="SPT138" s="277"/>
      <c r="SPU138" s="277"/>
      <c r="SPV138" s="277"/>
      <c r="SPW138" s="277"/>
      <c r="SPX138" s="277"/>
      <c r="SPY138" s="277"/>
      <c r="SPZ138" s="277"/>
      <c r="SQA138" s="277"/>
      <c r="SQB138" s="277"/>
      <c r="SQC138" s="277"/>
      <c r="SQD138" s="277"/>
      <c r="SQE138" s="277"/>
      <c r="SQF138" s="277"/>
      <c r="SQG138" s="277"/>
      <c r="SQH138" s="277"/>
      <c r="SQI138" s="277"/>
      <c r="SQJ138" s="277"/>
      <c r="SQK138" s="277"/>
      <c r="SQL138" s="277"/>
      <c r="SQM138" s="277"/>
      <c r="SQN138" s="277"/>
      <c r="SQO138" s="277"/>
      <c r="SQP138" s="277"/>
      <c r="SQQ138" s="277"/>
      <c r="SQR138" s="277"/>
      <c r="SQS138" s="277"/>
      <c r="SQT138" s="277"/>
      <c r="SQU138" s="277"/>
      <c r="SQV138" s="277"/>
      <c r="SQW138" s="277"/>
      <c r="SQX138" s="277"/>
      <c r="SQY138" s="277"/>
      <c r="SQZ138" s="277"/>
      <c r="SRA138" s="277"/>
      <c r="SRB138" s="277"/>
      <c r="SRC138" s="277"/>
      <c r="SRD138" s="277"/>
      <c r="SRE138" s="277"/>
      <c r="SRF138" s="277"/>
      <c r="SRG138" s="277"/>
      <c r="SRH138" s="277"/>
      <c r="SRI138" s="277"/>
      <c r="SRJ138" s="277"/>
      <c r="SRK138" s="277"/>
      <c r="SRL138" s="277"/>
      <c r="SRM138" s="277"/>
      <c r="SRN138" s="277"/>
      <c r="SRO138" s="277"/>
      <c r="SRP138" s="277"/>
      <c r="SRQ138" s="277"/>
      <c r="SRR138" s="277"/>
      <c r="SRS138" s="277"/>
      <c r="SRT138" s="277"/>
      <c r="SRU138" s="277"/>
      <c r="SRV138" s="277"/>
      <c r="SRW138" s="277"/>
      <c r="SRX138" s="277"/>
      <c r="SRY138" s="277"/>
      <c r="SRZ138" s="277"/>
      <c r="SSA138" s="277"/>
      <c r="SSB138" s="277"/>
      <c r="SSC138" s="277"/>
      <c r="SSD138" s="277"/>
      <c r="SSE138" s="277"/>
      <c r="SSF138" s="277"/>
      <c r="SSG138" s="277"/>
      <c r="SSH138" s="277"/>
      <c r="SSI138" s="277"/>
      <c r="SSJ138" s="277"/>
      <c r="SSK138" s="277"/>
      <c r="SSL138" s="277"/>
      <c r="SSM138" s="277"/>
      <c r="SSN138" s="277"/>
      <c r="SSO138" s="277"/>
      <c r="SSP138" s="277"/>
      <c r="SSQ138" s="277"/>
      <c r="SSR138" s="277"/>
      <c r="SSS138" s="277"/>
      <c r="SST138" s="277"/>
      <c r="SSU138" s="277"/>
      <c r="SSV138" s="277"/>
      <c r="SSW138" s="277"/>
      <c r="SSX138" s="277"/>
      <c r="SSY138" s="277"/>
      <c r="SSZ138" s="277"/>
      <c r="STA138" s="277"/>
      <c r="STB138" s="277"/>
      <c r="STC138" s="277"/>
      <c r="STD138" s="277"/>
      <c r="STE138" s="277"/>
      <c r="STF138" s="277"/>
      <c r="STG138" s="277"/>
      <c r="STH138" s="277"/>
      <c r="STI138" s="277"/>
      <c r="STJ138" s="277"/>
      <c r="STK138" s="277"/>
      <c r="STL138" s="277"/>
      <c r="STM138" s="277"/>
      <c r="STN138" s="277"/>
      <c r="STO138" s="277"/>
      <c r="STP138" s="277"/>
      <c r="STQ138" s="277"/>
      <c r="STR138" s="277"/>
      <c r="STS138" s="277"/>
      <c r="STT138" s="277"/>
      <c r="STU138" s="277"/>
      <c r="STV138" s="277"/>
      <c r="STW138" s="277"/>
      <c r="STX138" s="277"/>
      <c r="STY138" s="277"/>
      <c r="STZ138" s="277"/>
      <c r="SUA138" s="277"/>
      <c r="SUB138" s="277"/>
      <c r="SUC138" s="277"/>
      <c r="SUD138" s="277"/>
      <c r="SUE138" s="277"/>
      <c r="SUF138" s="277"/>
      <c r="SUG138" s="277"/>
      <c r="SUH138" s="277"/>
      <c r="SUI138" s="277"/>
      <c r="SUJ138" s="277"/>
      <c r="SUK138" s="277"/>
      <c r="SUL138" s="277"/>
      <c r="SUM138" s="277"/>
      <c r="SUN138" s="277"/>
      <c r="SUO138" s="277"/>
      <c r="SUP138" s="277"/>
      <c r="SUQ138" s="277"/>
      <c r="SUR138" s="277"/>
      <c r="SUS138" s="277"/>
      <c r="SUT138" s="277"/>
      <c r="SUU138" s="277"/>
      <c r="SUV138" s="277"/>
      <c r="SUW138" s="277"/>
      <c r="SUX138" s="277"/>
      <c r="SUY138" s="277"/>
      <c r="SUZ138" s="277"/>
      <c r="SVA138" s="277"/>
      <c r="SVB138" s="277"/>
      <c r="SVC138" s="277"/>
      <c r="SVD138" s="277"/>
      <c r="SVE138" s="277"/>
      <c r="SVF138" s="277"/>
      <c r="SVG138" s="277"/>
      <c r="SVH138" s="277"/>
      <c r="SVI138" s="277"/>
      <c r="SVJ138" s="277"/>
      <c r="SVK138" s="277"/>
      <c r="SVL138" s="277"/>
      <c r="SVM138" s="277"/>
      <c r="SVN138" s="277"/>
      <c r="SVO138" s="277"/>
      <c r="SVP138" s="277"/>
      <c r="SVQ138" s="277"/>
      <c r="SVR138" s="277"/>
      <c r="SVS138" s="277"/>
      <c r="SVT138" s="277"/>
      <c r="SVU138" s="277"/>
      <c r="SVV138" s="277"/>
      <c r="SVW138" s="277"/>
      <c r="SVX138" s="277"/>
      <c r="SVY138" s="277"/>
      <c r="SVZ138" s="277"/>
      <c r="SWA138" s="277"/>
      <c r="SWB138" s="277"/>
      <c r="SWC138" s="277"/>
      <c r="SWD138" s="277"/>
      <c r="SWE138" s="277"/>
      <c r="SWF138" s="277"/>
      <c r="SWG138" s="277"/>
      <c r="SWH138" s="277"/>
      <c r="SWI138" s="277"/>
      <c r="SWJ138" s="277"/>
      <c r="SWK138" s="277"/>
      <c r="SWL138" s="277"/>
      <c r="SWM138" s="277"/>
      <c r="SWN138" s="277"/>
      <c r="SWO138" s="277"/>
      <c r="SWP138" s="277"/>
      <c r="SWQ138" s="277"/>
      <c r="SWR138" s="277"/>
      <c r="SWS138" s="277"/>
      <c r="SWT138" s="277"/>
      <c r="SWU138" s="277"/>
      <c r="SWV138" s="277"/>
      <c r="SWW138" s="277"/>
      <c r="SWX138" s="277"/>
      <c r="SWY138" s="277"/>
      <c r="SWZ138" s="277"/>
      <c r="SXA138" s="277"/>
      <c r="SXB138" s="277"/>
      <c r="SXC138" s="277"/>
      <c r="SXD138" s="277"/>
      <c r="SXE138" s="277"/>
      <c r="SXF138" s="277"/>
      <c r="SXG138" s="277"/>
      <c r="SXH138" s="277"/>
      <c r="SXI138" s="277"/>
      <c r="SXJ138" s="277"/>
      <c r="SXK138" s="277"/>
      <c r="SXL138" s="277"/>
      <c r="SXM138" s="277"/>
      <c r="SXN138" s="277"/>
      <c r="SXO138" s="277"/>
      <c r="SXP138" s="277"/>
      <c r="SXQ138" s="277"/>
      <c r="SXR138" s="277"/>
      <c r="SXS138" s="277"/>
      <c r="SXT138" s="277"/>
      <c r="SXU138" s="277"/>
      <c r="SXV138" s="277"/>
      <c r="SXW138" s="277"/>
      <c r="SXX138" s="277"/>
      <c r="SXY138" s="277"/>
      <c r="SXZ138" s="277"/>
      <c r="SYA138" s="277"/>
      <c r="SYB138" s="277"/>
      <c r="SYC138" s="277"/>
      <c r="SYD138" s="277"/>
      <c r="SYE138" s="277"/>
      <c r="SYF138" s="277"/>
      <c r="SYG138" s="277"/>
      <c r="SYH138" s="277"/>
      <c r="SYI138" s="277"/>
      <c r="SYJ138" s="277"/>
      <c r="SYK138" s="277"/>
      <c r="SYL138" s="277"/>
      <c r="SYM138" s="277"/>
      <c r="SYN138" s="277"/>
      <c r="SYO138" s="277"/>
      <c r="SYP138" s="277"/>
      <c r="SYQ138" s="277"/>
      <c r="SYR138" s="277"/>
      <c r="SYS138" s="277"/>
      <c r="SYT138" s="277"/>
      <c r="SYU138" s="277"/>
      <c r="SYV138" s="277"/>
      <c r="SYW138" s="277"/>
      <c r="SYX138" s="277"/>
      <c r="SYY138" s="277"/>
      <c r="SYZ138" s="277"/>
      <c r="SZA138" s="277"/>
      <c r="SZB138" s="277"/>
      <c r="SZC138" s="277"/>
      <c r="SZD138" s="277"/>
      <c r="SZE138" s="277"/>
      <c r="SZF138" s="277"/>
      <c r="SZG138" s="277"/>
      <c r="SZH138" s="277"/>
      <c r="SZI138" s="277"/>
      <c r="SZJ138" s="277"/>
      <c r="SZK138" s="277"/>
      <c r="SZL138" s="277"/>
      <c r="SZM138" s="277"/>
      <c r="SZN138" s="277"/>
      <c r="SZO138" s="277"/>
      <c r="SZP138" s="277"/>
      <c r="SZQ138" s="277"/>
      <c r="SZR138" s="277"/>
      <c r="SZS138" s="277"/>
      <c r="SZT138" s="277"/>
      <c r="SZU138" s="277"/>
      <c r="SZV138" s="277"/>
      <c r="SZW138" s="277"/>
      <c r="SZX138" s="277"/>
      <c r="SZY138" s="277"/>
      <c r="SZZ138" s="277"/>
      <c r="TAA138" s="277"/>
      <c r="TAB138" s="277"/>
      <c r="TAC138" s="277"/>
      <c r="TAD138" s="277"/>
      <c r="TAE138" s="277"/>
      <c r="TAF138" s="277"/>
      <c r="TAG138" s="277"/>
      <c r="TAH138" s="277"/>
      <c r="TAI138" s="277"/>
      <c r="TAJ138" s="277"/>
      <c r="TAK138" s="277"/>
      <c r="TAL138" s="277"/>
      <c r="TAM138" s="277"/>
      <c r="TAN138" s="277"/>
      <c r="TAO138" s="277"/>
      <c r="TAP138" s="277"/>
      <c r="TAQ138" s="277"/>
      <c r="TAR138" s="277"/>
      <c r="TAS138" s="277"/>
      <c r="TAT138" s="277"/>
      <c r="TAU138" s="277"/>
      <c r="TAV138" s="277"/>
      <c r="TAW138" s="277"/>
      <c r="TAX138" s="277"/>
      <c r="TAY138" s="277"/>
      <c r="TAZ138" s="277"/>
      <c r="TBA138" s="277"/>
      <c r="TBB138" s="277"/>
      <c r="TBC138" s="277"/>
      <c r="TBD138" s="277"/>
      <c r="TBE138" s="277"/>
      <c r="TBF138" s="277"/>
      <c r="TBG138" s="277"/>
      <c r="TBH138" s="277"/>
      <c r="TBI138" s="277"/>
      <c r="TBJ138" s="277"/>
      <c r="TBK138" s="277"/>
      <c r="TBL138" s="277"/>
      <c r="TBM138" s="277"/>
      <c r="TBN138" s="277"/>
      <c r="TBO138" s="277"/>
      <c r="TBP138" s="277"/>
      <c r="TBQ138" s="277"/>
      <c r="TBR138" s="277"/>
      <c r="TBS138" s="277"/>
      <c r="TBT138" s="277"/>
      <c r="TBU138" s="277"/>
      <c r="TBV138" s="277"/>
      <c r="TBW138" s="277"/>
      <c r="TBX138" s="277"/>
      <c r="TBY138" s="277"/>
      <c r="TBZ138" s="277"/>
      <c r="TCA138" s="277"/>
      <c r="TCB138" s="277"/>
      <c r="TCC138" s="277"/>
      <c r="TCD138" s="277"/>
      <c r="TCE138" s="277"/>
      <c r="TCF138" s="277"/>
      <c r="TCG138" s="277"/>
      <c r="TCH138" s="277"/>
      <c r="TCI138" s="277"/>
      <c r="TCJ138" s="277"/>
      <c r="TCK138" s="277"/>
      <c r="TCL138" s="277"/>
      <c r="TCM138" s="277"/>
      <c r="TCN138" s="277"/>
      <c r="TCO138" s="277"/>
      <c r="TCP138" s="277"/>
      <c r="TCQ138" s="277"/>
      <c r="TCR138" s="277"/>
      <c r="TCS138" s="277"/>
      <c r="TCT138" s="277"/>
      <c r="TCU138" s="277"/>
      <c r="TCV138" s="277"/>
      <c r="TCW138" s="277"/>
      <c r="TCX138" s="277"/>
      <c r="TCY138" s="277"/>
      <c r="TCZ138" s="277"/>
      <c r="TDA138" s="277"/>
      <c r="TDB138" s="277"/>
      <c r="TDC138" s="277"/>
      <c r="TDD138" s="277"/>
      <c r="TDE138" s="277"/>
      <c r="TDF138" s="277"/>
      <c r="TDG138" s="277"/>
      <c r="TDH138" s="277"/>
      <c r="TDI138" s="277"/>
      <c r="TDJ138" s="277"/>
      <c r="TDK138" s="277"/>
      <c r="TDL138" s="277"/>
      <c r="TDM138" s="277"/>
      <c r="TDN138" s="277"/>
      <c r="TDO138" s="277"/>
      <c r="TDP138" s="277"/>
      <c r="TDQ138" s="277"/>
      <c r="TDR138" s="277"/>
      <c r="TDS138" s="277"/>
      <c r="TDT138" s="277"/>
      <c r="TDU138" s="277"/>
      <c r="TDV138" s="277"/>
      <c r="TDW138" s="277"/>
      <c r="TDX138" s="277"/>
      <c r="TDY138" s="277"/>
      <c r="TDZ138" s="277"/>
      <c r="TEA138" s="277"/>
      <c r="TEB138" s="277"/>
      <c r="TEC138" s="277"/>
      <c r="TED138" s="277"/>
      <c r="TEE138" s="277"/>
      <c r="TEF138" s="277"/>
      <c r="TEG138" s="277"/>
      <c r="TEH138" s="277"/>
      <c r="TEI138" s="277"/>
      <c r="TEJ138" s="277"/>
      <c r="TEK138" s="277"/>
      <c r="TEL138" s="277"/>
      <c r="TEM138" s="277"/>
      <c r="TEN138" s="277"/>
      <c r="TEO138" s="277"/>
      <c r="TEP138" s="277"/>
      <c r="TEQ138" s="277"/>
      <c r="TER138" s="277"/>
      <c r="TES138" s="277"/>
      <c r="TET138" s="277"/>
      <c r="TEU138" s="277"/>
      <c r="TEV138" s="277"/>
      <c r="TEW138" s="277"/>
      <c r="TEX138" s="277"/>
      <c r="TEY138" s="277"/>
      <c r="TEZ138" s="277"/>
      <c r="TFA138" s="277"/>
      <c r="TFB138" s="277"/>
      <c r="TFC138" s="277"/>
      <c r="TFD138" s="277"/>
      <c r="TFE138" s="277"/>
      <c r="TFF138" s="277"/>
      <c r="TFG138" s="277"/>
      <c r="TFH138" s="277"/>
      <c r="TFI138" s="277"/>
      <c r="TFJ138" s="277"/>
      <c r="TFK138" s="277"/>
      <c r="TFL138" s="277"/>
      <c r="TFM138" s="277"/>
      <c r="TFN138" s="277"/>
      <c r="TFO138" s="277"/>
      <c r="TFP138" s="277"/>
      <c r="TFQ138" s="277"/>
      <c r="TFR138" s="277"/>
      <c r="TFS138" s="277"/>
      <c r="TFT138" s="277"/>
      <c r="TFU138" s="277"/>
      <c r="TFV138" s="277"/>
      <c r="TFW138" s="277"/>
      <c r="TFX138" s="277"/>
      <c r="TFY138" s="277"/>
      <c r="TFZ138" s="277"/>
      <c r="TGA138" s="277"/>
      <c r="TGB138" s="277"/>
      <c r="TGC138" s="277"/>
      <c r="TGD138" s="277"/>
      <c r="TGE138" s="277"/>
      <c r="TGF138" s="277"/>
      <c r="TGG138" s="277"/>
      <c r="TGH138" s="277"/>
      <c r="TGI138" s="277"/>
      <c r="TGJ138" s="277"/>
      <c r="TGK138" s="277"/>
      <c r="TGL138" s="277"/>
      <c r="TGM138" s="277"/>
      <c r="TGN138" s="277"/>
      <c r="TGO138" s="277"/>
      <c r="TGP138" s="277"/>
      <c r="TGQ138" s="277"/>
      <c r="TGR138" s="277"/>
      <c r="TGS138" s="277"/>
      <c r="TGT138" s="277"/>
      <c r="TGU138" s="277"/>
      <c r="TGV138" s="277"/>
      <c r="TGW138" s="277"/>
      <c r="TGX138" s="277"/>
      <c r="TGY138" s="277"/>
      <c r="TGZ138" s="277"/>
      <c r="THA138" s="277"/>
      <c r="THB138" s="277"/>
      <c r="THC138" s="277"/>
      <c r="THD138" s="277"/>
      <c r="THE138" s="277"/>
      <c r="THF138" s="277"/>
      <c r="THG138" s="277"/>
      <c r="THH138" s="277"/>
      <c r="THI138" s="277"/>
      <c r="THJ138" s="277"/>
      <c r="THK138" s="277"/>
      <c r="THL138" s="277"/>
      <c r="THM138" s="277"/>
      <c r="THN138" s="277"/>
      <c r="THO138" s="277"/>
      <c r="THP138" s="277"/>
      <c r="THQ138" s="277"/>
      <c r="THR138" s="277"/>
      <c r="THS138" s="277"/>
      <c r="THT138" s="277"/>
      <c r="THU138" s="277"/>
      <c r="THV138" s="277"/>
      <c r="THW138" s="277"/>
      <c r="THX138" s="277"/>
      <c r="THY138" s="277"/>
      <c r="THZ138" s="277"/>
      <c r="TIA138" s="277"/>
      <c r="TIB138" s="277"/>
      <c r="TIC138" s="277"/>
      <c r="TID138" s="277"/>
      <c r="TIE138" s="277"/>
      <c r="TIF138" s="277"/>
      <c r="TIG138" s="277"/>
      <c r="TIH138" s="277"/>
      <c r="TII138" s="277"/>
      <c r="TIJ138" s="277"/>
      <c r="TIK138" s="277"/>
      <c r="TIL138" s="277"/>
      <c r="TIM138" s="277"/>
      <c r="TIN138" s="277"/>
      <c r="TIO138" s="277"/>
      <c r="TIP138" s="277"/>
      <c r="TIQ138" s="277"/>
      <c r="TIR138" s="277"/>
      <c r="TIS138" s="277"/>
      <c r="TIT138" s="277"/>
      <c r="TIU138" s="277"/>
      <c r="TIV138" s="277"/>
      <c r="TIW138" s="277"/>
      <c r="TIX138" s="277"/>
      <c r="TIY138" s="277"/>
      <c r="TIZ138" s="277"/>
      <c r="TJA138" s="277"/>
      <c r="TJB138" s="277"/>
      <c r="TJC138" s="277"/>
      <c r="TJD138" s="277"/>
      <c r="TJE138" s="277"/>
      <c r="TJF138" s="277"/>
      <c r="TJG138" s="277"/>
      <c r="TJH138" s="277"/>
      <c r="TJI138" s="277"/>
      <c r="TJJ138" s="277"/>
      <c r="TJK138" s="277"/>
      <c r="TJL138" s="277"/>
      <c r="TJM138" s="277"/>
      <c r="TJN138" s="277"/>
      <c r="TJO138" s="277"/>
      <c r="TJP138" s="277"/>
      <c r="TJQ138" s="277"/>
      <c r="TJR138" s="277"/>
      <c r="TJS138" s="277"/>
      <c r="TJT138" s="277"/>
      <c r="TJU138" s="277"/>
      <c r="TJV138" s="277"/>
      <c r="TJW138" s="277"/>
      <c r="TJX138" s="277"/>
      <c r="TJY138" s="277"/>
      <c r="TJZ138" s="277"/>
      <c r="TKA138" s="277"/>
      <c r="TKB138" s="277"/>
      <c r="TKC138" s="277"/>
      <c r="TKD138" s="277"/>
      <c r="TKE138" s="277"/>
      <c r="TKF138" s="277"/>
      <c r="TKG138" s="277"/>
      <c r="TKH138" s="277"/>
      <c r="TKI138" s="277"/>
      <c r="TKJ138" s="277"/>
      <c r="TKK138" s="277"/>
      <c r="TKL138" s="277"/>
      <c r="TKM138" s="277"/>
      <c r="TKN138" s="277"/>
      <c r="TKO138" s="277"/>
      <c r="TKP138" s="277"/>
      <c r="TKQ138" s="277"/>
      <c r="TKR138" s="277"/>
      <c r="TKS138" s="277"/>
      <c r="TKT138" s="277"/>
      <c r="TKU138" s="277"/>
      <c r="TKV138" s="277"/>
      <c r="TKW138" s="277"/>
      <c r="TKX138" s="277"/>
      <c r="TKY138" s="277"/>
      <c r="TKZ138" s="277"/>
      <c r="TLA138" s="277"/>
      <c r="TLB138" s="277"/>
      <c r="TLC138" s="277"/>
      <c r="TLD138" s="277"/>
      <c r="TLE138" s="277"/>
      <c r="TLF138" s="277"/>
      <c r="TLG138" s="277"/>
      <c r="TLH138" s="277"/>
      <c r="TLI138" s="277"/>
      <c r="TLJ138" s="277"/>
      <c r="TLK138" s="277"/>
      <c r="TLL138" s="277"/>
      <c r="TLM138" s="277"/>
      <c r="TLN138" s="277"/>
      <c r="TLO138" s="277"/>
      <c r="TLP138" s="277"/>
      <c r="TLQ138" s="277"/>
      <c r="TLR138" s="277"/>
      <c r="TLS138" s="277"/>
      <c r="TLT138" s="277"/>
      <c r="TLU138" s="277"/>
      <c r="TLV138" s="277"/>
      <c r="TLW138" s="277"/>
      <c r="TLX138" s="277"/>
      <c r="TLY138" s="277"/>
      <c r="TLZ138" s="277"/>
      <c r="TMA138" s="277"/>
      <c r="TMB138" s="277"/>
      <c r="TMC138" s="277"/>
      <c r="TMD138" s="277"/>
      <c r="TME138" s="277"/>
      <c r="TMF138" s="277"/>
      <c r="TMG138" s="277"/>
      <c r="TMH138" s="277"/>
      <c r="TMI138" s="277"/>
      <c r="TMJ138" s="277"/>
      <c r="TMK138" s="277"/>
      <c r="TML138" s="277"/>
      <c r="TMM138" s="277"/>
      <c r="TMN138" s="277"/>
      <c r="TMO138" s="277"/>
      <c r="TMP138" s="277"/>
      <c r="TMQ138" s="277"/>
      <c r="TMR138" s="277"/>
      <c r="TMS138" s="277"/>
      <c r="TMT138" s="277"/>
      <c r="TMU138" s="277"/>
      <c r="TMV138" s="277"/>
      <c r="TMW138" s="277"/>
      <c r="TMX138" s="277"/>
      <c r="TMY138" s="277"/>
      <c r="TMZ138" s="277"/>
      <c r="TNA138" s="277"/>
      <c r="TNB138" s="277"/>
      <c r="TNC138" s="277"/>
      <c r="TND138" s="277"/>
      <c r="TNE138" s="277"/>
      <c r="TNF138" s="277"/>
      <c r="TNG138" s="277"/>
      <c r="TNH138" s="277"/>
      <c r="TNI138" s="277"/>
      <c r="TNJ138" s="277"/>
      <c r="TNK138" s="277"/>
      <c r="TNL138" s="277"/>
      <c r="TNM138" s="277"/>
      <c r="TNN138" s="277"/>
      <c r="TNO138" s="277"/>
      <c r="TNP138" s="277"/>
      <c r="TNQ138" s="277"/>
      <c r="TNR138" s="277"/>
      <c r="TNS138" s="277"/>
      <c r="TNT138" s="277"/>
      <c r="TNU138" s="277"/>
      <c r="TNV138" s="277"/>
      <c r="TNW138" s="277"/>
      <c r="TNX138" s="277"/>
      <c r="TNY138" s="277"/>
      <c r="TNZ138" s="277"/>
      <c r="TOA138" s="277"/>
      <c r="TOB138" s="277"/>
      <c r="TOC138" s="277"/>
      <c r="TOD138" s="277"/>
      <c r="TOE138" s="277"/>
      <c r="TOF138" s="277"/>
      <c r="TOG138" s="277"/>
      <c r="TOH138" s="277"/>
      <c r="TOI138" s="277"/>
      <c r="TOJ138" s="277"/>
      <c r="TOK138" s="277"/>
      <c r="TOL138" s="277"/>
      <c r="TOM138" s="277"/>
      <c r="TON138" s="277"/>
      <c r="TOO138" s="277"/>
      <c r="TOP138" s="277"/>
      <c r="TOQ138" s="277"/>
      <c r="TOR138" s="277"/>
      <c r="TOS138" s="277"/>
      <c r="TOT138" s="277"/>
      <c r="TOU138" s="277"/>
      <c r="TOV138" s="277"/>
      <c r="TOW138" s="277"/>
      <c r="TOX138" s="277"/>
      <c r="TOY138" s="277"/>
      <c r="TOZ138" s="277"/>
      <c r="TPA138" s="277"/>
      <c r="TPB138" s="277"/>
      <c r="TPC138" s="277"/>
      <c r="TPD138" s="277"/>
      <c r="TPE138" s="277"/>
      <c r="TPF138" s="277"/>
      <c r="TPG138" s="277"/>
      <c r="TPH138" s="277"/>
      <c r="TPI138" s="277"/>
      <c r="TPJ138" s="277"/>
      <c r="TPK138" s="277"/>
      <c r="TPL138" s="277"/>
      <c r="TPM138" s="277"/>
      <c r="TPN138" s="277"/>
      <c r="TPO138" s="277"/>
      <c r="TPP138" s="277"/>
      <c r="TPQ138" s="277"/>
      <c r="TPR138" s="277"/>
      <c r="TPS138" s="277"/>
      <c r="TPT138" s="277"/>
      <c r="TPU138" s="277"/>
      <c r="TPV138" s="277"/>
      <c r="TPW138" s="277"/>
      <c r="TPX138" s="277"/>
      <c r="TPY138" s="277"/>
      <c r="TPZ138" s="277"/>
      <c r="TQA138" s="277"/>
      <c r="TQB138" s="277"/>
      <c r="TQC138" s="277"/>
      <c r="TQD138" s="277"/>
      <c r="TQE138" s="277"/>
      <c r="TQF138" s="277"/>
      <c r="TQG138" s="277"/>
      <c r="TQH138" s="277"/>
      <c r="TQI138" s="277"/>
      <c r="TQJ138" s="277"/>
      <c r="TQK138" s="277"/>
      <c r="TQL138" s="277"/>
      <c r="TQM138" s="277"/>
      <c r="TQN138" s="277"/>
      <c r="TQO138" s="277"/>
      <c r="TQP138" s="277"/>
      <c r="TQQ138" s="277"/>
      <c r="TQR138" s="277"/>
      <c r="TQS138" s="277"/>
      <c r="TQT138" s="277"/>
      <c r="TQU138" s="277"/>
      <c r="TQV138" s="277"/>
      <c r="TQW138" s="277"/>
      <c r="TQX138" s="277"/>
      <c r="TQY138" s="277"/>
      <c r="TQZ138" s="277"/>
      <c r="TRA138" s="277"/>
      <c r="TRB138" s="277"/>
      <c r="TRC138" s="277"/>
      <c r="TRD138" s="277"/>
      <c r="TRE138" s="277"/>
      <c r="TRF138" s="277"/>
      <c r="TRG138" s="277"/>
      <c r="TRH138" s="277"/>
      <c r="TRI138" s="277"/>
      <c r="TRJ138" s="277"/>
      <c r="TRK138" s="277"/>
      <c r="TRL138" s="277"/>
      <c r="TRM138" s="277"/>
      <c r="TRN138" s="277"/>
      <c r="TRO138" s="277"/>
      <c r="TRP138" s="277"/>
      <c r="TRQ138" s="277"/>
      <c r="TRR138" s="277"/>
      <c r="TRS138" s="277"/>
      <c r="TRT138" s="277"/>
      <c r="TRU138" s="277"/>
      <c r="TRV138" s="277"/>
      <c r="TRW138" s="277"/>
      <c r="TRX138" s="277"/>
      <c r="TRY138" s="277"/>
      <c r="TRZ138" s="277"/>
      <c r="TSA138" s="277"/>
      <c r="TSB138" s="277"/>
      <c r="TSC138" s="277"/>
      <c r="TSD138" s="277"/>
      <c r="TSE138" s="277"/>
      <c r="TSF138" s="277"/>
      <c r="TSG138" s="277"/>
      <c r="TSH138" s="277"/>
      <c r="TSI138" s="277"/>
      <c r="TSJ138" s="277"/>
      <c r="TSK138" s="277"/>
      <c r="TSL138" s="277"/>
      <c r="TSM138" s="277"/>
      <c r="TSN138" s="277"/>
      <c r="TSO138" s="277"/>
      <c r="TSP138" s="277"/>
      <c r="TSQ138" s="277"/>
      <c r="TSR138" s="277"/>
      <c r="TSS138" s="277"/>
      <c r="TST138" s="277"/>
      <c r="TSU138" s="277"/>
      <c r="TSV138" s="277"/>
      <c r="TSW138" s="277"/>
      <c r="TSX138" s="277"/>
      <c r="TSY138" s="277"/>
      <c r="TSZ138" s="277"/>
      <c r="TTA138" s="277"/>
      <c r="TTB138" s="277"/>
      <c r="TTC138" s="277"/>
      <c r="TTD138" s="277"/>
      <c r="TTE138" s="277"/>
      <c r="TTF138" s="277"/>
      <c r="TTG138" s="277"/>
      <c r="TTH138" s="277"/>
      <c r="TTI138" s="277"/>
      <c r="TTJ138" s="277"/>
      <c r="TTK138" s="277"/>
      <c r="TTL138" s="277"/>
      <c r="TTM138" s="277"/>
      <c r="TTN138" s="277"/>
      <c r="TTO138" s="277"/>
      <c r="TTP138" s="277"/>
      <c r="TTQ138" s="277"/>
      <c r="TTR138" s="277"/>
      <c r="TTS138" s="277"/>
      <c r="TTT138" s="277"/>
      <c r="TTU138" s="277"/>
      <c r="TTV138" s="277"/>
      <c r="TTW138" s="277"/>
      <c r="TTX138" s="277"/>
      <c r="TTY138" s="277"/>
      <c r="TTZ138" s="277"/>
      <c r="TUA138" s="277"/>
      <c r="TUB138" s="277"/>
      <c r="TUC138" s="277"/>
      <c r="TUD138" s="277"/>
      <c r="TUE138" s="277"/>
      <c r="TUF138" s="277"/>
      <c r="TUG138" s="277"/>
      <c r="TUH138" s="277"/>
      <c r="TUI138" s="277"/>
      <c r="TUJ138" s="277"/>
      <c r="TUK138" s="277"/>
      <c r="TUL138" s="277"/>
      <c r="TUM138" s="277"/>
      <c r="TUN138" s="277"/>
      <c r="TUO138" s="277"/>
      <c r="TUP138" s="277"/>
      <c r="TUQ138" s="277"/>
      <c r="TUR138" s="277"/>
      <c r="TUS138" s="277"/>
      <c r="TUT138" s="277"/>
      <c r="TUU138" s="277"/>
      <c r="TUV138" s="277"/>
      <c r="TUW138" s="277"/>
      <c r="TUX138" s="277"/>
      <c r="TUY138" s="277"/>
      <c r="TUZ138" s="277"/>
      <c r="TVA138" s="277"/>
      <c r="TVB138" s="277"/>
      <c r="TVC138" s="277"/>
      <c r="TVD138" s="277"/>
      <c r="TVE138" s="277"/>
      <c r="TVF138" s="277"/>
      <c r="TVG138" s="277"/>
      <c r="TVH138" s="277"/>
      <c r="TVI138" s="277"/>
      <c r="TVJ138" s="277"/>
      <c r="TVK138" s="277"/>
      <c r="TVL138" s="277"/>
      <c r="TVM138" s="277"/>
      <c r="TVN138" s="277"/>
      <c r="TVO138" s="277"/>
      <c r="TVP138" s="277"/>
      <c r="TVQ138" s="277"/>
      <c r="TVR138" s="277"/>
      <c r="TVS138" s="277"/>
      <c r="TVT138" s="277"/>
      <c r="TVU138" s="277"/>
      <c r="TVV138" s="277"/>
      <c r="TVW138" s="277"/>
      <c r="TVX138" s="277"/>
      <c r="TVY138" s="277"/>
      <c r="TVZ138" s="277"/>
      <c r="TWA138" s="277"/>
      <c r="TWB138" s="277"/>
      <c r="TWC138" s="277"/>
      <c r="TWD138" s="277"/>
      <c r="TWE138" s="277"/>
      <c r="TWF138" s="277"/>
      <c r="TWG138" s="277"/>
      <c r="TWH138" s="277"/>
      <c r="TWI138" s="277"/>
      <c r="TWJ138" s="277"/>
      <c r="TWK138" s="277"/>
      <c r="TWL138" s="277"/>
      <c r="TWM138" s="277"/>
      <c r="TWN138" s="277"/>
      <c r="TWO138" s="277"/>
      <c r="TWP138" s="277"/>
      <c r="TWQ138" s="277"/>
      <c r="TWR138" s="277"/>
      <c r="TWS138" s="277"/>
      <c r="TWT138" s="277"/>
      <c r="TWU138" s="277"/>
      <c r="TWV138" s="277"/>
      <c r="TWW138" s="277"/>
      <c r="TWX138" s="277"/>
      <c r="TWY138" s="277"/>
      <c r="TWZ138" s="277"/>
      <c r="TXA138" s="277"/>
      <c r="TXB138" s="277"/>
      <c r="TXC138" s="277"/>
      <c r="TXD138" s="277"/>
      <c r="TXE138" s="277"/>
      <c r="TXF138" s="277"/>
      <c r="TXG138" s="277"/>
      <c r="TXH138" s="277"/>
      <c r="TXI138" s="277"/>
      <c r="TXJ138" s="277"/>
      <c r="TXK138" s="277"/>
      <c r="TXL138" s="277"/>
      <c r="TXM138" s="277"/>
      <c r="TXN138" s="277"/>
      <c r="TXO138" s="277"/>
      <c r="TXP138" s="277"/>
      <c r="TXQ138" s="277"/>
      <c r="TXR138" s="277"/>
      <c r="TXS138" s="277"/>
      <c r="TXT138" s="277"/>
      <c r="TXU138" s="277"/>
      <c r="TXV138" s="277"/>
      <c r="TXW138" s="277"/>
      <c r="TXX138" s="277"/>
      <c r="TXY138" s="277"/>
      <c r="TXZ138" s="277"/>
      <c r="TYA138" s="277"/>
      <c r="TYB138" s="277"/>
      <c r="TYC138" s="277"/>
      <c r="TYD138" s="277"/>
      <c r="TYE138" s="277"/>
      <c r="TYF138" s="277"/>
      <c r="TYG138" s="277"/>
      <c r="TYH138" s="277"/>
      <c r="TYI138" s="277"/>
      <c r="TYJ138" s="277"/>
      <c r="TYK138" s="277"/>
      <c r="TYL138" s="277"/>
      <c r="TYM138" s="277"/>
      <c r="TYN138" s="277"/>
      <c r="TYO138" s="277"/>
      <c r="TYP138" s="277"/>
      <c r="TYQ138" s="277"/>
      <c r="TYR138" s="277"/>
      <c r="TYS138" s="277"/>
      <c r="TYT138" s="277"/>
      <c r="TYU138" s="277"/>
      <c r="TYV138" s="277"/>
      <c r="TYW138" s="277"/>
      <c r="TYX138" s="277"/>
      <c r="TYY138" s="277"/>
      <c r="TYZ138" s="277"/>
      <c r="TZA138" s="277"/>
      <c r="TZB138" s="277"/>
      <c r="TZC138" s="277"/>
      <c r="TZD138" s="277"/>
      <c r="TZE138" s="277"/>
      <c r="TZF138" s="277"/>
      <c r="TZG138" s="277"/>
      <c r="TZH138" s="277"/>
      <c r="TZI138" s="277"/>
      <c r="TZJ138" s="277"/>
      <c r="TZK138" s="277"/>
      <c r="TZL138" s="277"/>
      <c r="TZM138" s="277"/>
      <c r="TZN138" s="277"/>
      <c r="TZO138" s="277"/>
      <c r="TZP138" s="277"/>
      <c r="TZQ138" s="277"/>
      <c r="TZR138" s="277"/>
      <c r="TZS138" s="277"/>
      <c r="TZT138" s="277"/>
      <c r="TZU138" s="277"/>
      <c r="TZV138" s="277"/>
      <c r="TZW138" s="277"/>
      <c r="TZX138" s="277"/>
      <c r="TZY138" s="277"/>
      <c r="TZZ138" s="277"/>
      <c r="UAA138" s="277"/>
      <c r="UAB138" s="277"/>
      <c r="UAC138" s="277"/>
      <c r="UAD138" s="277"/>
      <c r="UAE138" s="277"/>
      <c r="UAF138" s="277"/>
      <c r="UAG138" s="277"/>
      <c r="UAH138" s="277"/>
      <c r="UAI138" s="277"/>
      <c r="UAJ138" s="277"/>
      <c r="UAK138" s="277"/>
      <c r="UAL138" s="277"/>
      <c r="UAM138" s="277"/>
      <c r="UAN138" s="277"/>
      <c r="UAO138" s="277"/>
      <c r="UAP138" s="277"/>
      <c r="UAQ138" s="277"/>
      <c r="UAR138" s="277"/>
      <c r="UAS138" s="277"/>
      <c r="UAT138" s="277"/>
      <c r="UAU138" s="277"/>
      <c r="UAV138" s="277"/>
      <c r="UAW138" s="277"/>
      <c r="UAX138" s="277"/>
      <c r="UAY138" s="277"/>
      <c r="UAZ138" s="277"/>
      <c r="UBA138" s="277"/>
      <c r="UBB138" s="277"/>
      <c r="UBC138" s="277"/>
      <c r="UBD138" s="277"/>
      <c r="UBE138" s="277"/>
      <c r="UBF138" s="277"/>
      <c r="UBG138" s="277"/>
      <c r="UBH138" s="277"/>
      <c r="UBI138" s="277"/>
      <c r="UBJ138" s="277"/>
      <c r="UBK138" s="277"/>
      <c r="UBL138" s="277"/>
      <c r="UBM138" s="277"/>
      <c r="UBN138" s="277"/>
      <c r="UBO138" s="277"/>
      <c r="UBP138" s="277"/>
      <c r="UBQ138" s="277"/>
      <c r="UBR138" s="277"/>
      <c r="UBS138" s="277"/>
      <c r="UBT138" s="277"/>
      <c r="UBU138" s="277"/>
      <c r="UBV138" s="277"/>
      <c r="UBW138" s="277"/>
      <c r="UBX138" s="277"/>
      <c r="UBY138" s="277"/>
      <c r="UBZ138" s="277"/>
      <c r="UCA138" s="277"/>
      <c r="UCB138" s="277"/>
      <c r="UCC138" s="277"/>
      <c r="UCD138" s="277"/>
      <c r="UCE138" s="277"/>
      <c r="UCF138" s="277"/>
      <c r="UCG138" s="277"/>
      <c r="UCH138" s="277"/>
      <c r="UCI138" s="277"/>
      <c r="UCJ138" s="277"/>
      <c r="UCK138" s="277"/>
      <c r="UCL138" s="277"/>
      <c r="UCM138" s="277"/>
      <c r="UCN138" s="277"/>
      <c r="UCO138" s="277"/>
      <c r="UCP138" s="277"/>
      <c r="UCQ138" s="277"/>
      <c r="UCR138" s="277"/>
      <c r="UCS138" s="277"/>
      <c r="UCT138" s="277"/>
      <c r="UCU138" s="277"/>
      <c r="UCV138" s="277"/>
      <c r="UCW138" s="277"/>
      <c r="UCX138" s="277"/>
      <c r="UCY138" s="277"/>
      <c r="UCZ138" s="277"/>
      <c r="UDA138" s="277"/>
      <c r="UDB138" s="277"/>
      <c r="UDC138" s="277"/>
      <c r="UDD138" s="277"/>
      <c r="UDE138" s="277"/>
      <c r="UDF138" s="277"/>
      <c r="UDG138" s="277"/>
      <c r="UDH138" s="277"/>
      <c r="UDI138" s="277"/>
      <c r="UDJ138" s="277"/>
      <c r="UDK138" s="277"/>
      <c r="UDL138" s="277"/>
      <c r="UDM138" s="277"/>
      <c r="UDN138" s="277"/>
      <c r="UDO138" s="277"/>
      <c r="UDP138" s="277"/>
      <c r="UDQ138" s="277"/>
      <c r="UDR138" s="277"/>
      <c r="UDS138" s="277"/>
      <c r="UDT138" s="277"/>
      <c r="UDU138" s="277"/>
      <c r="UDV138" s="277"/>
      <c r="UDW138" s="277"/>
      <c r="UDX138" s="277"/>
      <c r="UDY138" s="277"/>
      <c r="UDZ138" s="277"/>
      <c r="UEA138" s="277"/>
      <c r="UEB138" s="277"/>
      <c r="UEC138" s="277"/>
      <c r="UED138" s="277"/>
      <c r="UEE138" s="277"/>
      <c r="UEF138" s="277"/>
      <c r="UEG138" s="277"/>
      <c r="UEH138" s="277"/>
      <c r="UEI138" s="277"/>
      <c r="UEJ138" s="277"/>
      <c r="UEK138" s="277"/>
      <c r="UEL138" s="277"/>
      <c r="UEM138" s="277"/>
      <c r="UEN138" s="277"/>
      <c r="UEO138" s="277"/>
      <c r="UEP138" s="277"/>
      <c r="UEQ138" s="277"/>
      <c r="UER138" s="277"/>
      <c r="UES138" s="277"/>
      <c r="UET138" s="277"/>
      <c r="UEU138" s="277"/>
      <c r="UEV138" s="277"/>
      <c r="UEW138" s="277"/>
      <c r="UEX138" s="277"/>
      <c r="UEY138" s="277"/>
      <c r="UEZ138" s="277"/>
      <c r="UFA138" s="277"/>
      <c r="UFB138" s="277"/>
      <c r="UFC138" s="277"/>
      <c r="UFD138" s="277"/>
      <c r="UFE138" s="277"/>
      <c r="UFF138" s="277"/>
      <c r="UFG138" s="277"/>
      <c r="UFH138" s="277"/>
      <c r="UFI138" s="277"/>
      <c r="UFJ138" s="277"/>
      <c r="UFK138" s="277"/>
      <c r="UFL138" s="277"/>
      <c r="UFM138" s="277"/>
      <c r="UFN138" s="277"/>
      <c r="UFO138" s="277"/>
      <c r="UFP138" s="277"/>
      <c r="UFQ138" s="277"/>
      <c r="UFR138" s="277"/>
      <c r="UFS138" s="277"/>
      <c r="UFT138" s="277"/>
      <c r="UFU138" s="277"/>
      <c r="UFV138" s="277"/>
      <c r="UFW138" s="277"/>
      <c r="UFX138" s="277"/>
      <c r="UFY138" s="277"/>
      <c r="UFZ138" s="277"/>
      <c r="UGA138" s="277"/>
      <c r="UGB138" s="277"/>
      <c r="UGC138" s="277"/>
      <c r="UGD138" s="277"/>
      <c r="UGE138" s="277"/>
      <c r="UGF138" s="277"/>
      <c r="UGG138" s="277"/>
      <c r="UGH138" s="277"/>
      <c r="UGI138" s="277"/>
      <c r="UGJ138" s="277"/>
      <c r="UGK138" s="277"/>
      <c r="UGL138" s="277"/>
      <c r="UGM138" s="277"/>
      <c r="UGN138" s="277"/>
      <c r="UGO138" s="277"/>
      <c r="UGP138" s="277"/>
      <c r="UGQ138" s="277"/>
      <c r="UGR138" s="277"/>
      <c r="UGS138" s="277"/>
      <c r="UGT138" s="277"/>
      <c r="UGU138" s="277"/>
      <c r="UGV138" s="277"/>
      <c r="UGW138" s="277"/>
      <c r="UGX138" s="277"/>
      <c r="UGY138" s="277"/>
      <c r="UGZ138" s="277"/>
      <c r="UHA138" s="277"/>
      <c r="UHB138" s="277"/>
      <c r="UHC138" s="277"/>
      <c r="UHD138" s="277"/>
      <c r="UHE138" s="277"/>
      <c r="UHF138" s="277"/>
      <c r="UHG138" s="277"/>
      <c r="UHH138" s="277"/>
      <c r="UHI138" s="277"/>
      <c r="UHJ138" s="277"/>
      <c r="UHK138" s="277"/>
      <c r="UHL138" s="277"/>
      <c r="UHM138" s="277"/>
      <c r="UHN138" s="277"/>
      <c r="UHO138" s="277"/>
      <c r="UHP138" s="277"/>
      <c r="UHQ138" s="277"/>
      <c r="UHR138" s="277"/>
      <c r="UHS138" s="277"/>
      <c r="UHT138" s="277"/>
      <c r="UHU138" s="277"/>
      <c r="UHV138" s="277"/>
      <c r="UHW138" s="277"/>
      <c r="UHX138" s="277"/>
      <c r="UHY138" s="277"/>
      <c r="UHZ138" s="277"/>
      <c r="UIA138" s="277"/>
      <c r="UIB138" s="277"/>
      <c r="UIC138" s="277"/>
      <c r="UID138" s="277"/>
      <c r="UIE138" s="277"/>
      <c r="UIF138" s="277"/>
      <c r="UIG138" s="277"/>
      <c r="UIH138" s="277"/>
      <c r="UII138" s="277"/>
      <c r="UIJ138" s="277"/>
      <c r="UIK138" s="277"/>
      <c r="UIL138" s="277"/>
      <c r="UIM138" s="277"/>
      <c r="UIN138" s="277"/>
      <c r="UIO138" s="277"/>
      <c r="UIP138" s="277"/>
      <c r="UIQ138" s="277"/>
      <c r="UIR138" s="277"/>
      <c r="UIS138" s="277"/>
      <c r="UIT138" s="277"/>
      <c r="UIU138" s="277"/>
      <c r="UIV138" s="277"/>
      <c r="UIW138" s="277"/>
      <c r="UIX138" s="277"/>
      <c r="UIY138" s="277"/>
      <c r="UIZ138" s="277"/>
      <c r="UJA138" s="277"/>
      <c r="UJB138" s="277"/>
      <c r="UJC138" s="277"/>
      <c r="UJD138" s="277"/>
      <c r="UJE138" s="277"/>
      <c r="UJF138" s="277"/>
      <c r="UJG138" s="277"/>
      <c r="UJH138" s="277"/>
      <c r="UJI138" s="277"/>
      <c r="UJJ138" s="277"/>
      <c r="UJK138" s="277"/>
      <c r="UJL138" s="277"/>
      <c r="UJM138" s="277"/>
      <c r="UJN138" s="277"/>
      <c r="UJO138" s="277"/>
      <c r="UJP138" s="277"/>
      <c r="UJQ138" s="277"/>
      <c r="UJR138" s="277"/>
      <c r="UJS138" s="277"/>
      <c r="UJT138" s="277"/>
      <c r="UJU138" s="277"/>
      <c r="UJV138" s="277"/>
      <c r="UJW138" s="277"/>
      <c r="UJX138" s="277"/>
      <c r="UJY138" s="277"/>
      <c r="UJZ138" s="277"/>
      <c r="UKA138" s="277"/>
      <c r="UKB138" s="277"/>
      <c r="UKC138" s="277"/>
      <c r="UKD138" s="277"/>
      <c r="UKE138" s="277"/>
      <c r="UKF138" s="277"/>
      <c r="UKG138" s="277"/>
      <c r="UKH138" s="277"/>
      <c r="UKI138" s="277"/>
      <c r="UKJ138" s="277"/>
      <c r="UKK138" s="277"/>
      <c r="UKL138" s="277"/>
      <c r="UKM138" s="277"/>
      <c r="UKN138" s="277"/>
      <c r="UKO138" s="277"/>
      <c r="UKP138" s="277"/>
      <c r="UKQ138" s="277"/>
      <c r="UKR138" s="277"/>
      <c r="UKS138" s="277"/>
      <c r="UKT138" s="277"/>
      <c r="UKU138" s="277"/>
      <c r="UKV138" s="277"/>
      <c r="UKW138" s="277"/>
      <c r="UKX138" s="277"/>
      <c r="UKY138" s="277"/>
      <c r="UKZ138" s="277"/>
      <c r="ULA138" s="277"/>
      <c r="ULB138" s="277"/>
      <c r="ULC138" s="277"/>
      <c r="ULD138" s="277"/>
      <c r="ULE138" s="277"/>
      <c r="ULF138" s="277"/>
      <c r="ULG138" s="277"/>
      <c r="ULH138" s="277"/>
      <c r="ULI138" s="277"/>
      <c r="ULJ138" s="277"/>
      <c r="ULK138" s="277"/>
      <c r="ULL138" s="277"/>
      <c r="ULM138" s="277"/>
      <c r="ULN138" s="277"/>
      <c r="ULO138" s="277"/>
      <c r="ULP138" s="277"/>
      <c r="ULQ138" s="277"/>
      <c r="ULR138" s="277"/>
      <c r="ULS138" s="277"/>
      <c r="ULT138" s="277"/>
      <c r="ULU138" s="277"/>
      <c r="ULV138" s="277"/>
      <c r="ULW138" s="277"/>
      <c r="ULX138" s="277"/>
      <c r="ULY138" s="277"/>
      <c r="ULZ138" s="277"/>
      <c r="UMA138" s="277"/>
      <c r="UMB138" s="277"/>
      <c r="UMC138" s="277"/>
      <c r="UMD138" s="277"/>
      <c r="UME138" s="277"/>
      <c r="UMF138" s="277"/>
      <c r="UMG138" s="277"/>
      <c r="UMH138" s="277"/>
      <c r="UMI138" s="277"/>
      <c r="UMJ138" s="277"/>
      <c r="UMK138" s="277"/>
      <c r="UML138" s="277"/>
      <c r="UMM138" s="277"/>
      <c r="UMN138" s="277"/>
      <c r="UMO138" s="277"/>
      <c r="UMP138" s="277"/>
      <c r="UMQ138" s="277"/>
      <c r="UMR138" s="277"/>
      <c r="UMS138" s="277"/>
      <c r="UMT138" s="277"/>
      <c r="UMU138" s="277"/>
      <c r="UMV138" s="277"/>
      <c r="UMW138" s="277"/>
      <c r="UMX138" s="277"/>
      <c r="UMY138" s="277"/>
      <c r="UMZ138" s="277"/>
      <c r="UNA138" s="277"/>
      <c r="UNB138" s="277"/>
      <c r="UNC138" s="277"/>
      <c r="UND138" s="277"/>
      <c r="UNE138" s="277"/>
      <c r="UNF138" s="277"/>
      <c r="UNG138" s="277"/>
      <c r="UNH138" s="277"/>
      <c r="UNI138" s="277"/>
      <c r="UNJ138" s="277"/>
      <c r="UNK138" s="277"/>
      <c r="UNL138" s="277"/>
      <c r="UNM138" s="277"/>
      <c r="UNN138" s="277"/>
      <c r="UNO138" s="277"/>
      <c r="UNP138" s="277"/>
      <c r="UNQ138" s="277"/>
      <c r="UNR138" s="277"/>
      <c r="UNS138" s="277"/>
      <c r="UNT138" s="277"/>
      <c r="UNU138" s="277"/>
      <c r="UNV138" s="277"/>
      <c r="UNW138" s="277"/>
      <c r="UNX138" s="277"/>
      <c r="UNY138" s="277"/>
      <c r="UNZ138" s="277"/>
      <c r="UOA138" s="277"/>
      <c r="UOB138" s="277"/>
      <c r="UOC138" s="277"/>
      <c r="UOD138" s="277"/>
      <c r="UOE138" s="277"/>
      <c r="UOF138" s="277"/>
      <c r="UOG138" s="277"/>
      <c r="UOH138" s="277"/>
      <c r="UOI138" s="277"/>
      <c r="UOJ138" s="277"/>
      <c r="UOK138" s="277"/>
      <c r="UOL138" s="277"/>
      <c r="UOM138" s="277"/>
      <c r="UON138" s="277"/>
      <c r="UOO138" s="277"/>
      <c r="UOP138" s="277"/>
      <c r="UOQ138" s="277"/>
      <c r="UOR138" s="277"/>
      <c r="UOS138" s="277"/>
      <c r="UOT138" s="277"/>
      <c r="UOU138" s="277"/>
      <c r="UOV138" s="277"/>
      <c r="UOW138" s="277"/>
      <c r="UOX138" s="277"/>
      <c r="UOY138" s="277"/>
      <c r="UOZ138" s="277"/>
      <c r="UPA138" s="277"/>
      <c r="UPB138" s="277"/>
      <c r="UPC138" s="277"/>
      <c r="UPD138" s="277"/>
      <c r="UPE138" s="277"/>
      <c r="UPF138" s="277"/>
      <c r="UPG138" s="277"/>
      <c r="UPH138" s="277"/>
      <c r="UPI138" s="277"/>
      <c r="UPJ138" s="277"/>
      <c r="UPK138" s="277"/>
      <c r="UPL138" s="277"/>
      <c r="UPM138" s="277"/>
      <c r="UPN138" s="277"/>
      <c r="UPO138" s="277"/>
      <c r="UPP138" s="277"/>
      <c r="UPQ138" s="277"/>
      <c r="UPR138" s="277"/>
      <c r="UPS138" s="277"/>
      <c r="UPT138" s="277"/>
      <c r="UPU138" s="277"/>
      <c r="UPV138" s="277"/>
      <c r="UPW138" s="277"/>
      <c r="UPX138" s="277"/>
      <c r="UPY138" s="277"/>
      <c r="UPZ138" s="277"/>
      <c r="UQA138" s="277"/>
      <c r="UQB138" s="277"/>
      <c r="UQC138" s="277"/>
      <c r="UQD138" s="277"/>
      <c r="UQE138" s="277"/>
      <c r="UQF138" s="277"/>
      <c r="UQG138" s="277"/>
      <c r="UQH138" s="277"/>
      <c r="UQI138" s="277"/>
      <c r="UQJ138" s="277"/>
      <c r="UQK138" s="277"/>
      <c r="UQL138" s="277"/>
      <c r="UQM138" s="277"/>
      <c r="UQN138" s="277"/>
      <c r="UQO138" s="277"/>
      <c r="UQP138" s="277"/>
      <c r="UQQ138" s="277"/>
      <c r="UQR138" s="277"/>
      <c r="UQS138" s="277"/>
      <c r="UQT138" s="277"/>
      <c r="UQU138" s="277"/>
      <c r="UQV138" s="277"/>
      <c r="UQW138" s="277"/>
      <c r="UQX138" s="277"/>
      <c r="UQY138" s="277"/>
      <c r="UQZ138" s="277"/>
      <c r="URA138" s="277"/>
      <c r="URB138" s="277"/>
      <c r="URC138" s="277"/>
      <c r="URD138" s="277"/>
      <c r="URE138" s="277"/>
      <c r="URF138" s="277"/>
      <c r="URG138" s="277"/>
      <c r="URH138" s="277"/>
      <c r="URI138" s="277"/>
      <c r="URJ138" s="277"/>
      <c r="URK138" s="277"/>
      <c r="URL138" s="277"/>
      <c r="URM138" s="277"/>
      <c r="URN138" s="277"/>
      <c r="URO138" s="277"/>
      <c r="URP138" s="277"/>
      <c r="URQ138" s="277"/>
      <c r="URR138" s="277"/>
      <c r="URS138" s="277"/>
      <c r="URT138" s="277"/>
      <c r="URU138" s="277"/>
      <c r="URV138" s="277"/>
      <c r="URW138" s="277"/>
      <c r="URX138" s="277"/>
      <c r="URY138" s="277"/>
      <c r="URZ138" s="277"/>
      <c r="USA138" s="277"/>
      <c r="USB138" s="277"/>
      <c r="USC138" s="277"/>
      <c r="USD138" s="277"/>
      <c r="USE138" s="277"/>
      <c r="USF138" s="277"/>
      <c r="USG138" s="277"/>
      <c r="USH138" s="277"/>
      <c r="USI138" s="277"/>
      <c r="USJ138" s="277"/>
      <c r="USK138" s="277"/>
      <c r="USL138" s="277"/>
      <c r="USM138" s="277"/>
      <c r="USN138" s="277"/>
      <c r="USO138" s="277"/>
      <c r="USP138" s="277"/>
      <c r="USQ138" s="277"/>
      <c r="USR138" s="277"/>
      <c r="USS138" s="277"/>
      <c r="UST138" s="277"/>
      <c r="USU138" s="277"/>
      <c r="USV138" s="277"/>
      <c r="USW138" s="277"/>
      <c r="USX138" s="277"/>
      <c r="USY138" s="277"/>
      <c r="USZ138" s="277"/>
      <c r="UTA138" s="277"/>
      <c r="UTB138" s="277"/>
      <c r="UTC138" s="277"/>
      <c r="UTD138" s="277"/>
      <c r="UTE138" s="277"/>
      <c r="UTF138" s="277"/>
      <c r="UTG138" s="277"/>
      <c r="UTH138" s="277"/>
      <c r="UTI138" s="277"/>
      <c r="UTJ138" s="277"/>
      <c r="UTK138" s="277"/>
      <c r="UTL138" s="277"/>
      <c r="UTM138" s="277"/>
      <c r="UTN138" s="277"/>
      <c r="UTO138" s="277"/>
      <c r="UTP138" s="277"/>
      <c r="UTQ138" s="277"/>
      <c r="UTR138" s="277"/>
      <c r="UTS138" s="277"/>
      <c r="UTT138" s="277"/>
      <c r="UTU138" s="277"/>
      <c r="UTV138" s="277"/>
      <c r="UTW138" s="277"/>
      <c r="UTX138" s="277"/>
      <c r="UTY138" s="277"/>
      <c r="UTZ138" s="277"/>
      <c r="UUA138" s="277"/>
      <c r="UUB138" s="277"/>
      <c r="UUC138" s="277"/>
      <c r="UUD138" s="277"/>
      <c r="UUE138" s="277"/>
      <c r="UUF138" s="277"/>
      <c r="UUG138" s="277"/>
      <c r="UUH138" s="277"/>
      <c r="UUI138" s="277"/>
      <c r="UUJ138" s="277"/>
      <c r="UUK138" s="277"/>
      <c r="UUL138" s="277"/>
      <c r="UUM138" s="277"/>
      <c r="UUN138" s="277"/>
      <c r="UUO138" s="277"/>
      <c r="UUP138" s="277"/>
      <c r="UUQ138" s="277"/>
      <c r="UUR138" s="277"/>
      <c r="UUS138" s="277"/>
      <c r="UUT138" s="277"/>
      <c r="UUU138" s="277"/>
      <c r="UUV138" s="277"/>
      <c r="UUW138" s="277"/>
      <c r="UUX138" s="277"/>
      <c r="UUY138" s="277"/>
      <c r="UUZ138" s="277"/>
      <c r="UVA138" s="277"/>
      <c r="UVB138" s="277"/>
      <c r="UVC138" s="277"/>
      <c r="UVD138" s="277"/>
      <c r="UVE138" s="277"/>
      <c r="UVF138" s="277"/>
      <c r="UVG138" s="277"/>
      <c r="UVH138" s="277"/>
      <c r="UVI138" s="277"/>
      <c r="UVJ138" s="277"/>
      <c r="UVK138" s="277"/>
      <c r="UVL138" s="277"/>
      <c r="UVM138" s="277"/>
      <c r="UVN138" s="277"/>
      <c r="UVO138" s="277"/>
      <c r="UVP138" s="277"/>
      <c r="UVQ138" s="277"/>
      <c r="UVR138" s="277"/>
      <c r="UVS138" s="277"/>
      <c r="UVT138" s="277"/>
      <c r="UVU138" s="277"/>
      <c r="UVV138" s="277"/>
      <c r="UVW138" s="277"/>
      <c r="UVX138" s="277"/>
      <c r="UVY138" s="277"/>
      <c r="UVZ138" s="277"/>
      <c r="UWA138" s="277"/>
      <c r="UWB138" s="277"/>
      <c r="UWC138" s="277"/>
      <c r="UWD138" s="277"/>
      <c r="UWE138" s="277"/>
      <c r="UWF138" s="277"/>
      <c r="UWG138" s="277"/>
      <c r="UWH138" s="277"/>
      <c r="UWI138" s="277"/>
      <c r="UWJ138" s="277"/>
      <c r="UWK138" s="277"/>
      <c r="UWL138" s="277"/>
      <c r="UWM138" s="277"/>
      <c r="UWN138" s="277"/>
      <c r="UWO138" s="277"/>
      <c r="UWP138" s="277"/>
      <c r="UWQ138" s="277"/>
      <c r="UWR138" s="277"/>
      <c r="UWS138" s="277"/>
      <c r="UWT138" s="277"/>
      <c r="UWU138" s="277"/>
      <c r="UWV138" s="277"/>
      <c r="UWW138" s="277"/>
      <c r="UWX138" s="277"/>
      <c r="UWY138" s="277"/>
      <c r="UWZ138" s="277"/>
      <c r="UXA138" s="277"/>
      <c r="UXB138" s="277"/>
      <c r="UXC138" s="277"/>
      <c r="UXD138" s="277"/>
      <c r="UXE138" s="277"/>
      <c r="UXF138" s="277"/>
      <c r="UXG138" s="277"/>
      <c r="UXH138" s="277"/>
      <c r="UXI138" s="277"/>
      <c r="UXJ138" s="277"/>
      <c r="UXK138" s="277"/>
      <c r="UXL138" s="277"/>
      <c r="UXM138" s="277"/>
      <c r="UXN138" s="277"/>
      <c r="UXO138" s="277"/>
      <c r="UXP138" s="277"/>
      <c r="UXQ138" s="277"/>
      <c r="UXR138" s="277"/>
      <c r="UXS138" s="277"/>
      <c r="UXT138" s="277"/>
      <c r="UXU138" s="277"/>
      <c r="UXV138" s="277"/>
      <c r="UXW138" s="277"/>
      <c r="UXX138" s="277"/>
      <c r="UXY138" s="277"/>
      <c r="UXZ138" s="277"/>
      <c r="UYA138" s="277"/>
      <c r="UYB138" s="277"/>
      <c r="UYC138" s="277"/>
      <c r="UYD138" s="277"/>
      <c r="UYE138" s="277"/>
      <c r="UYF138" s="277"/>
      <c r="UYG138" s="277"/>
      <c r="UYH138" s="277"/>
      <c r="UYI138" s="277"/>
      <c r="UYJ138" s="277"/>
      <c r="UYK138" s="277"/>
      <c r="UYL138" s="277"/>
      <c r="UYM138" s="277"/>
      <c r="UYN138" s="277"/>
      <c r="UYO138" s="277"/>
      <c r="UYP138" s="277"/>
      <c r="UYQ138" s="277"/>
      <c r="UYR138" s="277"/>
      <c r="UYS138" s="277"/>
      <c r="UYT138" s="277"/>
      <c r="UYU138" s="277"/>
      <c r="UYV138" s="277"/>
      <c r="UYW138" s="277"/>
      <c r="UYX138" s="277"/>
      <c r="UYY138" s="277"/>
      <c r="UYZ138" s="277"/>
      <c r="UZA138" s="277"/>
      <c r="UZB138" s="277"/>
      <c r="UZC138" s="277"/>
      <c r="UZD138" s="277"/>
      <c r="UZE138" s="277"/>
      <c r="UZF138" s="277"/>
      <c r="UZG138" s="277"/>
      <c r="UZH138" s="277"/>
      <c r="UZI138" s="277"/>
      <c r="UZJ138" s="277"/>
      <c r="UZK138" s="277"/>
      <c r="UZL138" s="277"/>
      <c r="UZM138" s="277"/>
      <c r="UZN138" s="277"/>
      <c r="UZO138" s="277"/>
      <c r="UZP138" s="277"/>
      <c r="UZQ138" s="277"/>
      <c r="UZR138" s="277"/>
      <c r="UZS138" s="277"/>
      <c r="UZT138" s="277"/>
      <c r="UZU138" s="277"/>
      <c r="UZV138" s="277"/>
      <c r="UZW138" s="277"/>
      <c r="UZX138" s="277"/>
      <c r="UZY138" s="277"/>
      <c r="UZZ138" s="277"/>
      <c r="VAA138" s="277"/>
      <c r="VAB138" s="277"/>
      <c r="VAC138" s="277"/>
      <c r="VAD138" s="277"/>
      <c r="VAE138" s="277"/>
      <c r="VAF138" s="277"/>
      <c r="VAG138" s="277"/>
      <c r="VAH138" s="277"/>
      <c r="VAI138" s="277"/>
      <c r="VAJ138" s="277"/>
      <c r="VAK138" s="277"/>
      <c r="VAL138" s="277"/>
      <c r="VAM138" s="277"/>
      <c r="VAN138" s="277"/>
      <c r="VAO138" s="277"/>
      <c r="VAP138" s="277"/>
      <c r="VAQ138" s="277"/>
      <c r="VAR138" s="277"/>
      <c r="VAS138" s="277"/>
      <c r="VAT138" s="277"/>
      <c r="VAU138" s="277"/>
      <c r="VAV138" s="277"/>
      <c r="VAW138" s="277"/>
      <c r="VAX138" s="277"/>
      <c r="VAY138" s="277"/>
      <c r="VAZ138" s="277"/>
      <c r="VBA138" s="277"/>
      <c r="VBB138" s="277"/>
      <c r="VBC138" s="277"/>
      <c r="VBD138" s="277"/>
      <c r="VBE138" s="277"/>
      <c r="VBF138" s="277"/>
      <c r="VBG138" s="277"/>
      <c r="VBH138" s="277"/>
      <c r="VBI138" s="277"/>
      <c r="VBJ138" s="277"/>
      <c r="VBK138" s="277"/>
      <c r="VBL138" s="277"/>
      <c r="VBM138" s="277"/>
      <c r="VBN138" s="277"/>
      <c r="VBO138" s="277"/>
      <c r="VBP138" s="277"/>
      <c r="VBQ138" s="277"/>
      <c r="VBR138" s="277"/>
      <c r="VBS138" s="277"/>
      <c r="VBT138" s="277"/>
      <c r="VBU138" s="277"/>
      <c r="VBV138" s="277"/>
      <c r="VBW138" s="277"/>
      <c r="VBX138" s="277"/>
      <c r="VBY138" s="277"/>
      <c r="VBZ138" s="277"/>
      <c r="VCA138" s="277"/>
      <c r="VCB138" s="277"/>
      <c r="VCC138" s="277"/>
      <c r="VCD138" s="277"/>
      <c r="VCE138" s="277"/>
      <c r="VCF138" s="277"/>
      <c r="VCG138" s="277"/>
      <c r="VCH138" s="277"/>
      <c r="VCI138" s="277"/>
      <c r="VCJ138" s="277"/>
      <c r="VCK138" s="277"/>
      <c r="VCL138" s="277"/>
      <c r="VCM138" s="277"/>
      <c r="VCN138" s="277"/>
      <c r="VCO138" s="277"/>
      <c r="VCP138" s="277"/>
      <c r="VCQ138" s="277"/>
      <c r="VCR138" s="277"/>
      <c r="VCS138" s="277"/>
      <c r="VCT138" s="277"/>
      <c r="VCU138" s="277"/>
      <c r="VCV138" s="277"/>
      <c r="VCW138" s="277"/>
      <c r="VCX138" s="277"/>
      <c r="VCY138" s="277"/>
      <c r="VCZ138" s="277"/>
      <c r="VDA138" s="277"/>
      <c r="VDB138" s="277"/>
      <c r="VDC138" s="277"/>
      <c r="VDD138" s="277"/>
      <c r="VDE138" s="277"/>
      <c r="VDF138" s="277"/>
      <c r="VDG138" s="277"/>
      <c r="VDH138" s="277"/>
      <c r="VDI138" s="277"/>
      <c r="VDJ138" s="277"/>
      <c r="VDK138" s="277"/>
      <c r="VDL138" s="277"/>
      <c r="VDM138" s="277"/>
      <c r="VDN138" s="277"/>
      <c r="VDO138" s="277"/>
      <c r="VDP138" s="277"/>
      <c r="VDQ138" s="277"/>
      <c r="VDR138" s="277"/>
      <c r="VDS138" s="277"/>
      <c r="VDT138" s="277"/>
      <c r="VDU138" s="277"/>
      <c r="VDV138" s="277"/>
      <c r="VDW138" s="277"/>
      <c r="VDX138" s="277"/>
      <c r="VDY138" s="277"/>
      <c r="VDZ138" s="277"/>
      <c r="VEA138" s="277"/>
      <c r="VEB138" s="277"/>
      <c r="VEC138" s="277"/>
      <c r="VED138" s="277"/>
      <c r="VEE138" s="277"/>
      <c r="VEF138" s="277"/>
      <c r="VEG138" s="277"/>
      <c r="VEH138" s="277"/>
      <c r="VEI138" s="277"/>
      <c r="VEJ138" s="277"/>
      <c r="VEK138" s="277"/>
      <c r="VEL138" s="277"/>
      <c r="VEM138" s="277"/>
      <c r="VEN138" s="277"/>
      <c r="VEO138" s="277"/>
      <c r="VEP138" s="277"/>
      <c r="VEQ138" s="277"/>
      <c r="VER138" s="277"/>
      <c r="VES138" s="277"/>
      <c r="VET138" s="277"/>
      <c r="VEU138" s="277"/>
      <c r="VEV138" s="277"/>
      <c r="VEW138" s="277"/>
      <c r="VEX138" s="277"/>
      <c r="VEY138" s="277"/>
      <c r="VEZ138" s="277"/>
      <c r="VFA138" s="277"/>
      <c r="VFB138" s="277"/>
      <c r="VFC138" s="277"/>
      <c r="VFD138" s="277"/>
      <c r="VFE138" s="277"/>
      <c r="VFF138" s="277"/>
      <c r="VFG138" s="277"/>
      <c r="VFH138" s="277"/>
      <c r="VFI138" s="277"/>
      <c r="VFJ138" s="277"/>
      <c r="VFK138" s="277"/>
      <c r="VFL138" s="277"/>
      <c r="VFM138" s="277"/>
      <c r="VFN138" s="277"/>
      <c r="VFO138" s="277"/>
      <c r="VFP138" s="277"/>
      <c r="VFQ138" s="277"/>
      <c r="VFR138" s="277"/>
      <c r="VFS138" s="277"/>
      <c r="VFT138" s="277"/>
      <c r="VFU138" s="277"/>
      <c r="VFV138" s="277"/>
      <c r="VFW138" s="277"/>
      <c r="VFX138" s="277"/>
      <c r="VFY138" s="277"/>
      <c r="VFZ138" s="277"/>
      <c r="VGA138" s="277"/>
      <c r="VGB138" s="277"/>
      <c r="VGC138" s="277"/>
      <c r="VGD138" s="277"/>
      <c r="VGE138" s="277"/>
      <c r="VGF138" s="277"/>
      <c r="VGG138" s="277"/>
      <c r="VGH138" s="277"/>
      <c r="VGI138" s="277"/>
      <c r="VGJ138" s="277"/>
      <c r="VGK138" s="277"/>
      <c r="VGL138" s="277"/>
      <c r="VGM138" s="277"/>
      <c r="VGN138" s="277"/>
      <c r="VGO138" s="277"/>
      <c r="VGP138" s="277"/>
      <c r="VGQ138" s="277"/>
      <c r="VGR138" s="277"/>
      <c r="VGS138" s="277"/>
      <c r="VGT138" s="277"/>
      <c r="VGU138" s="277"/>
      <c r="VGV138" s="277"/>
      <c r="VGW138" s="277"/>
      <c r="VGX138" s="277"/>
      <c r="VGY138" s="277"/>
      <c r="VGZ138" s="277"/>
      <c r="VHA138" s="277"/>
      <c r="VHB138" s="277"/>
      <c r="VHC138" s="277"/>
      <c r="VHD138" s="277"/>
      <c r="VHE138" s="277"/>
      <c r="VHF138" s="277"/>
      <c r="VHG138" s="277"/>
      <c r="VHH138" s="277"/>
      <c r="VHI138" s="277"/>
      <c r="VHJ138" s="277"/>
      <c r="VHK138" s="277"/>
      <c r="VHL138" s="277"/>
      <c r="VHM138" s="277"/>
      <c r="VHN138" s="277"/>
      <c r="VHO138" s="277"/>
      <c r="VHP138" s="277"/>
      <c r="VHQ138" s="277"/>
      <c r="VHR138" s="277"/>
      <c r="VHS138" s="277"/>
      <c r="VHT138" s="277"/>
      <c r="VHU138" s="277"/>
      <c r="VHV138" s="277"/>
      <c r="VHW138" s="277"/>
      <c r="VHX138" s="277"/>
      <c r="VHY138" s="277"/>
      <c r="VHZ138" s="277"/>
      <c r="VIA138" s="277"/>
      <c r="VIB138" s="277"/>
      <c r="VIC138" s="277"/>
      <c r="VID138" s="277"/>
      <c r="VIE138" s="277"/>
      <c r="VIF138" s="277"/>
      <c r="VIG138" s="277"/>
      <c r="VIH138" s="277"/>
      <c r="VII138" s="277"/>
      <c r="VIJ138" s="277"/>
      <c r="VIK138" s="277"/>
      <c r="VIL138" s="277"/>
      <c r="VIM138" s="277"/>
      <c r="VIN138" s="277"/>
      <c r="VIO138" s="277"/>
      <c r="VIP138" s="277"/>
      <c r="VIQ138" s="277"/>
      <c r="VIR138" s="277"/>
      <c r="VIS138" s="277"/>
      <c r="VIT138" s="277"/>
      <c r="VIU138" s="277"/>
      <c r="VIV138" s="277"/>
      <c r="VIW138" s="277"/>
      <c r="VIX138" s="277"/>
      <c r="VIY138" s="277"/>
      <c r="VIZ138" s="277"/>
      <c r="VJA138" s="277"/>
      <c r="VJB138" s="277"/>
      <c r="VJC138" s="277"/>
      <c r="VJD138" s="277"/>
      <c r="VJE138" s="277"/>
      <c r="VJF138" s="277"/>
      <c r="VJG138" s="277"/>
      <c r="VJH138" s="277"/>
      <c r="VJI138" s="277"/>
      <c r="VJJ138" s="277"/>
      <c r="VJK138" s="277"/>
      <c r="VJL138" s="277"/>
      <c r="VJM138" s="277"/>
      <c r="VJN138" s="277"/>
      <c r="VJO138" s="277"/>
      <c r="VJP138" s="277"/>
      <c r="VJQ138" s="277"/>
      <c r="VJR138" s="277"/>
      <c r="VJS138" s="277"/>
      <c r="VJT138" s="277"/>
      <c r="VJU138" s="277"/>
      <c r="VJV138" s="277"/>
      <c r="VJW138" s="277"/>
      <c r="VJX138" s="277"/>
      <c r="VJY138" s="277"/>
      <c r="VJZ138" s="277"/>
      <c r="VKA138" s="277"/>
      <c r="VKB138" s="277"/>
      <c r="VKC138" s="277"/>
      <c r="VKD138" s="277"/>
      <c r="VKE138" s="277"/>
      <c r="VKF138" s="277"/>
      <c r="VKG138" s="277"/>
      <c r="VKH138" s="277"/>
      <c r="VKI138" s="277"/>
      <c r="VKJ138" s="277"/>
      <c r="VKK138" s="277"/>
      <c r="VKL138" s="277"/>
      <c r="VKM138" s="277"/>
      <c r="VKN138" s="277"/>
      <c r="VKO138" s="277"/>
      <c r="VKP138" s="277"/>
      <c r="VKQ138" s="277"/>
      <c r="VKR138" s="277"/>
      <c r="VKS138" s="277"/>
      <c r="VKT138" s="277"/>
      <c r="VKU138" s="277"/>
      <c r="VKV138" s="277"/>
      <c r="VKW138" s="277"/>
      <c r="VKX138" s="277"/>
      <c r="VKY138" s="277"/>
      <c r="VKZ138" s="277"/>
      <c r="VLA138" s="277"/>
      <c r="VLB138" s="277"/>
      <c r="VLC138" s="277"/>
      <c r="VLD138" s="277"/>
      <c r="VLE138" s="277"/>
      <c r="VLF138" s="277"/>
      <c r="VLG138" s="277"/>
      <c r="VLH138" s="277"/>
      <c r="VLI138" s="277"/>
      <c r="VLJ138" s="277"/>
      <c r="VLK138" s="277"/>
      <c r="VLL138" s="277"/>
      <c r="VLM138" s="277"/>
      <c r="VLN138" s="277"/>
      <c r="VLO138" s="277"/>
      <c r="VLP138" s="277"/>
      <c r="VLQ138" s="277"/>
      <c r="VLR138" s="277"/>
      <c r="VLS138" s="277"/>
      <c r="VLT138" s="277"/>
      <c r="VLU138" s="277"/>
      <c r="VLV138" s="277"/>
      <c r="VLW138" s="277"/>
      <c r="VLX138" s="277"/>
      <c r="VLY138" s="277"/>
      <c r="VLZ138" s="277"/>
      <c r="VMA138" s="277"/>
      <c r="VMB138" s="277"/>
      <c r="VMC138" s="277"/>
      <c r="VMD138" s="277"/>
      <c r="VME138" s="277"/>
      <c r="VMF138" s="277"/>
      <c r="VMG138" s="277"/>
      <c r="VMH138" s="277"/>
      <c r="VMI138" s="277"/>
      <c r="VMJ138" s="277"/>
      <c r="VMK138" s="277"/>
      <c r="VML138" s="277"/>
      <c r="VMM138" s="277"/>
      <c r="VMN138" s="277"/>
      <c r="VMO138" s="277"/>
      <c r="VMP138" s="277"/>
      <c r="VMQ138" s="277"/>
      <c r="VMR138" s="277"/>
      <c r="VMS138" s="277"/>
      <c r="VMT138" s="277"/>
      <c r="VMU138" s="277"/>
      <c r="VMV138" s="277"/>
      <c r="VMW138" s="277"/>
      <c r="VMX138" s="277"/>
      <c r="VMY138" s="277"/>
      <c r="VMZ138" s="277"/>
      <c r="VNA138" s="277"/>
      <c r="VNB138" s="277"/>
      <c r="VNC138" s="277"/>
      <c r="VND138" s="277"/>
      <c r="VNE138" s="277"/>
      <c r="VNF138" s="277"/>
      <c r="VNG138" s="277"/>
      <c r="VNH138" s="277"/>
      <c r="VNI138" s="277"/>
      <c r="VNJ138" s="277"/>
      <c r="VNK138" s="277"/>
      <c r="VNL138" s="277"/>
      <c r="VNM138" s="277"/>
      <c r="VNN138" s="277"/>
      <c r="VNO138" s="277"/>
      <c r="VNP138" s="277"/>
      <c r="VNQ138" s="277"/>
      <c r="VNR138" s="277"/>
      <c r="VNS138" s="277"/>
      <c r="VNT138" s="277"/>
      <c r="VNU138" s="277"/>
      <c r="VNV138" s="277"/>
      <c r="VNW138" s="277"/>
      <c r="VNX138" s="277"/>
      <c r="VNY138" s="277"/>
      <c r="VNZ138" s="277"/>
      <c r="VOA138" s="277"/>
      <c r="VOB138" s="277"/>
      <c r="VOC138" s="277"/>
      <c r="VOD138" s="277"/>
      <c r="VOE138" s="277"/>
      <c r="VOF138" s="277"/>
      <c r="VOG138" s="277"/>
      <c r="VOH138" s="277"/>
      <c r="VOI138" s="277"/>
      <c r="VOJ138" s="277"/>
      <c r="VOK138" s="277"/>
      <c r="VOL138" s="277"/>
      <c r="VOM138" s="277"/>
      <c r="VON138" s="277"/>
      <c r="VOO138" s="277"/>
      <c r="VOP138" s="277"/>
      <c r="VOQ138" s="277"/>
      <c r="VOR138" s="277"/>
      <c r="VOS138" s="277"/>
      <c r="VOT138" s="277"/>
      <c r="VOU138" s="277"/>
      <c r="VOV138" s="277"/>
      <c r="VOW138" s="277"/>
      <c r="VOX138" s="277"/>
      <c r="VOY138" s="277"/>
      <c r="VOZ138" s="277"/>
      <c r="VPA138" s="277"/>
      <c r="VPB138" s="277"/>
      <c r="VPC138" s="277"/>
      <c r="VPD138" s="277"/>
      <c r="VPE138" s="277"/>
      <c r="VPF138" s="277"/>
      <c r="VPG138" s="277"/>
      <c r="VPH138" s="277"/>
      <c r="VPI138" s="277"/>
      <c r="VPJ138" s="277"/>
      <c r="VPK138" s="277"/>
      <c r="VPL138" s="277"/>
      <c r="VPM138" s="277"/>
      <c r="VPN138" s="277"/>
      <c r="VPO138" s="277"/>
      <c r="VPP138" s="277"/>
      <c r="VPQ138" s="277"/>
      <c r="VPR138" s="277"/>
      <c r="VPS138" s="277"/>
      <c r="VPT138" s="277"/>
      <c r="VPU138" s="277"/>
      <c r="VPV138" s="277"/>
      <c r="VPW138" s="277"/>
      <c r="VPX138" s="277"/>
      <c r="VPY138" s="277"/>
      <c r="VPZ138" s="277"/>
      <c r="VQA138" s="277"/>
      <c r="VQB138" s="277"/>
      <c r="VQC138" s="277"/>
      <c r="VQD138" s="277"/>
      <c r="VQE138" s="277"/>
      <c r="VQF138" s="277"/>
      <c r="VQG138" s="277"/>
      <c r="VQH138" s="277"/>
      <c r="VQI138" s="277"/>
      <c r="VQJ138" s="277"/>
      <c r="VQK138" s="277"/>
      <c r="VQL138" s="277"/>
      <c r="VQM138" s="277"/>
      <c r="VQN138" s="277"/>
      <c r="VQO138" s="277"/>
      <c r="VQP138" s="277"/>
      <c r="VQQ138" s="277"/>
      <c r="VQR138" s="277"/>
      <c r="VQS138" s="277"/>
      <c r="VQT138" s="277"/>
      <c r="VQU138" s="277"/>
      <c r="VQV138" s="277"/>
      <c r="VQW138" s="277"/>
      <c r="VQX138" s="277"/>
      <c r="VQY138" s="277"/>
      <c r="VQZ138" s="277"/>
      <c r="VRA138" s="277"/>
      <c r="VRB138" s="277"/>
      <c r="VRC138" s="277"/>
      <c r="VRD138" s="277"/>
      <c r="VRE138" s="277"/>
      <c r="VRF138" s="277"/>
      <c r="VRG138" s="277"/>
      <c r="VRH138" s="277"/>
      <c r="VRI138" s="277"/>
      <c r="VRJ138" s="277"/>
      <c r="VRK138" s="277"/>
      <c r="VRL138" s="277"/>
      <c r="VRM138" s="277"/>
      <c r="VRN138" s="277"/>
      <c r="VRO138" s="277"/>
      <c r="VRP138" s="277"/>
      <c r="VRQ138" s="277"/>
      <c r="VRR138" s="277"/>
      <c r="VRS138" s="277"/>
      <c r="VRT138" s="277"/>
      <c r="VRU138" s="277"/>
      <c r="VRV138" s="277"/>
      <c r="VRW138" s="277"/>
      <c r="VRX138" s="277"/>
      <c r="VRY138" s="277"/>
      <c r="VRZ138" s="277"/>
      <c r="VSA138" s="277"/>
      <c r="VSB138" s="277"/>
      <c r="VSC138" s="277"/>
      <c r="VSD138" s="277"/>
      <c r="VSE138" s="277"/>
      <c r="VSF138" s="277"/>
      <c r="VSG138" s="277"/>
      <c r="VSH138" s="277"/>
      <c r="VSI138" s="277"/>
      <c r="VSJ138" s="277"/>
      <c r="VSK138" s="277"/>
      <c r="VSL138" s="277"/>
      <c r="VSM138" s="277"/>
      <c r="VSN138" s="277"/>
      <c r="VSO138" s="277"/>
      <c r="VSP138" s="277"/>
      <c r="VSQ138" s="277"/>
      <c r="VSR138" s="277"/>
      <c r="VSS138" s="277"/>
      <c r="VST138" s="277"/>
      <c r="VSU138" s="277"/>
      <c r="VSV138" s="277"/>
      <c r="VSW138" s="277"/>
      <c r="VSX138" s="277"/>
      <c r="VSY138" s="277"/>
      <c r="VSZ138" s="277"/>
      <c r="VTA138" s="277"/>
      <c r="VTB138" s="277"/>
      <c r="VTC138" s="277"/>
      <c r="VTD138" s="277"/>
      <c r="VTE138" s="277"/>
      <c r="VTF138" s="277"/>
      <c r="VTG138" s="277"/>
      <c r="VTH138" s="277"/>
      <c r="VTI138" s="277"/>
      <c r="VTJ138" s="277"/>
      <c r="VTK138" s="277"/>
      <c r="VTL138" s="277"/>
      <c r="VTM138" s="277"/>
      <c r="VTN138" s="277"/>
      <c r="VTO138" s="277"/>
      <c r="VTP138" s="277"/>
      <c r="VTQ138" s="277"/>
      <c r="VTR138" s="277"/>
      <c r="VTS138" s="277"/>
      <c r="VTT138" s="277"/>
      <c r="VTU138" s="277"/>
      <c r="VTV138" s="277"/>
      <c r="VTW138" s="277"/>
      <c r="VTX138" s="277"/>
      <c r="VTY138" s="277"/>
      <c r="VTZ138" s="277"/>
      <c r="VUA138" s="277"/>
      <c r="VUB138" s="277"/>
      <c r="VUC138" s="277"/>
      <c r="VUD138" s="277"/>
      <c r="VUE138" s="277"/>
      <c r="VUF138" s="277"/>
      <c r="VUG138" s="277"/>
      <c r="VUH138" s="277"/>
      <c r="VUI138" s="277"/>
      <c r="VUJ138" s="277"/>
      <c r="VUK138" s="277"/>
      <c r="VUL138" s="277"/>
      <c r="VUM138" s="277"/>
      <c r="VUN138" s="277"/>
      <c r="VUO138" s="277"/>
      <c r="VUP138" s="277"/>
      <c r="VUQ138" s="277"/>
      <c r="VUR138" s="277"/>
      <c r="VUS138" s="277"/>
      <c r="VUT138" s="277"/>
      <c r="VUU138" s="277"/>
      <c r="VUV138" s="277"/>
      <c r="VUW138" s="277"/>
      <c r="VUX138" s="277"/>
      <c r="VUY138" s="277"/>
      <c r="VUZ138" s="277"/>
      <c r="VVA138" s="277"/>
      <c r="VVB138" s="277"/>
      <c r="VVC138" s="277"/>
      <c r="VVD138" s="277"/>
      <c r="VVE138" s="277"/>
      <c r="VVF138" s="277"/>
      <c r="VVG138" s="277"/>
      <c r="VVH138" s="277"/>
      <c r="VVI138" s="277"/>
      <c r="VVJ138" s="277"/>
      <c r="VVK138" s="277"/>
      <c r="VVL138" s="277"/>
      <c r="VVM138" s="277"/>
      <c r="VVN138" s="277"/>
      <c r="VVO138" s="277"/>
      <c r="VVP138" s="277"/>
      <c r="VVQ138" s="277"/>
      <c r="VVR138" s="277"/>
      <c r="VVS138" s="277"/>
      <c r="VVT138" s="277"/>
      <c r="VVU138" s="277"/>
      <c r="VVV138" s="277"/>
      <c r="VVW138" s="277"/>
      <c r="VVX138" s="277"/>
      <c r="VVY138" s="277"/>
      <c r="VVZ138" s="277"/>
      <c r="VWA138" s="277"/>
      <c r="VWB138" s="277"/>
      <c r="VWC138" s="277"/>
      <c r="VWD138" s="277"/>
      <c r="VWE138" s="277"/>
      <c r="VWF138" s="277"/>
      <c r="VWG138" s="277"/>
      <c r="VWH138" s="277"/>
      <c r="VWI138" s="277"/>
      <c r="VWJ138" s="277"/>
      <c r="VWK138" s="277"/>
      <c r="VWL138" s="277"/>
      <c r="VWM138" s="277"/>
      <c r="VWN138" s="277"/>
      <c r="VWO138" s="277"/>
      <c r="VWP138" s="277"/>
      <c r="VWQ138" s="277"/>
      <c r="VWR138" s="277"/>
      <c r="VWS138" s="277"/>
      <c r="VWT138" s="277"/>
      <c r="VWU138" s="277"/>
      <c r="VWV138" s="277"/>
      <c r="VWW138" s="277"/>
      <c r="VWX138" s="277"/>
      <c r="VWY138" s="277"/>
      <c r="VWZ138" s="277"/>
      <c r="VXA138" s="277"/>
      <c r="VXB138" s="277"/>
      <c r="VXC138" s="277"/>
      <c r="VXD138" s="277"/>
      <c r="VXE138" s="277"/>
      <c r="VXF138" s="277"/>
      <c r="VXG138" s="277"/>
      <c r="VXH138" s="277"/>
      <c r="VXI138" s="277"/>
      <c r="VXJ138" s="277"/>
      <c r="VXK138" s="277"/>
      <c r="VXL138" s="277"/>
      <c r="VXM138" s="277"/>
      <c r="VXN138" s="277"/>
      <c r="VXO138" s="277"/>
      <c r="VXP138" s="277"/>
      <c r="VXQ138" s="277"/>
      <c r="VXR138" s="277"/>
      <c r="VXS138" s="277"/>
      <c r="VXT138" s="277"/>
      <c r="VXU138" s="277"/>
      <c r="VXV138" s="277"/>
      <c r="VXW138" s="277"/>
      <c r="VXX138" s="277"/>
      <c r="VXY138" s="277"/>
      <c r="VXZ138" s="277"/>
      <c r="VYA138" s="277"/>
      <c r="VYB138" s="277"/>
      <c r="VYC138" s="277"/>
      <c r="VYD138" s="277"/>
      <c r="VYE138" s="277"/>
      <c r="VYF138" s="277"/>
      <c r="VYG138" s="277"/>
      <c r="VYH138" s="277"/>
      <c r="VYI138" s="277"/>
      <c r="VYJ138" s="277"/>
      <c r="VYK138" s="277"/>
      <c r="VYL138" s="277"/>
      <c r="VYM138" s="277"/>
      <c r="VYN138" s="277"/>
      <c r="VYO138" s="277"/>
      <c r="VYP138" s="277"/>
      <c r="VYQ138" s="277"/>
      <c r="VYR138" s="277"/>
      <c r="VYS138" s="277"/>
      <c r="VYT138" s="277"/>
      <c r="VYU138" s="277"/>
      <c r="VYV138" s="277"/>
      <c r="VYW138" s="277"/>
      <c r="VYX138" s="277"/>
      <c r="VYY138" s="277"/>
      <c r="VYZ138" s="277"/>
      <c r="VZA138" s="277"/>
      <c r="VZB138" s="277"/>
      <c r="VZC138" s="277"/>
      <c r="VZD138" s="277"/>
      <c r="VZE138" s="277"/>
      <c r="VZF138" s="277"/>
      <c r="VZG138" s="277"/>
      <c r="VZH138" s="277"/>
      <c r="VZI138" s="277"/>
      <c r="VZJ138" s="277"/>
      <c r="VZK138" s="277"/>
      <c r="VZL138" s="277"/>
      <c r="VZM138" s="277"/>
      <c r="VZN138" s="277"/>
      <c r="VZO138" s="277"/>
      <c r="VZP138" s="277"/>
      <c r="VZQ138" s="277"/>
      <c r="VZR138" s="277"/>
      <c r="VZS138" s="277"/>
      <c r="VZT138" s="277"/>
      <c r="VZU138" s="277"/>
      <c r="VZV138" s="277"/>
      <c r="VZW138" s="277"/>
      <c r="VZX138" s="277"/>
      <c r="VZY138" s="277"/>
      <c r="VZZ138" s="277"/>
      <c r="WAA138" s="277"/>
      <c r="WAB138" s="277"/>
      <c r="WAC138" s="277"/>
      <c r="WAD138" s="277"/>
      <c r="WAE138" s="277"/>
      <c r="WAF138" s="277"/>
      <c r="WAG138" s="277"/>
      <c r="WAH138" s="277"/>
      <c r="WAI138" s="277"/>
      <c r="WAJ138" s="277"/>
      <c r="WAK138" s="277"/>
      <c r="WAL138" s="277"/>
      <c r="WAM138" s="277"/>
      <c r="WAN138" s="277"/>
      <c r="WAO138" s="277"/>
      <c r="WAP138" s="277"/>
      <c r="WAQ138" s="277"/>
      <c r="WAR138" s="277"/>
      <c r="WAS138" s="277"/>
      <c r="WAT138" s="277"/>
      <c r="WAU138" s="277"/>
      <c r="WAV138" s="277"/>
      <c r="WAW138" s="277"/>
      <c r="WAX138" s="277"/>
      <c r="WAY138" s="277"/>
      <c r="WAZ138" s="277"/>
      <c r="WBA138" s="277"/>
      <c r="WBB138" s="277"/>
      <c r="WBC138" s="277"/>
      <c r="WBD138" s="277"/>
      <c r="WBE138" s="277"/>
      <c r="WBF138" s="277"/>
      <c r="WBG138" s="277"/>
      <c r="WBH138" s="277"/>
      <c r="WBI138" s="277"/>
      <c r="WBJ138" s="277"/>
      <c r="WBK138" s="277"/>
      <c r="WBL138" s="277"/>
      <c r="WBM138" s="277"/>
      <c r="WBN138" s="277"/>
      <c r="WBO138" s="277"/>
      <c r="WBP138" s="277"/>
      <c r="WBQ138" s="277"/>
      <c r="WBR138" s="277"/>
      <c r="WBS138" s="277"/>
      <c r="WBT138" s="277"/>
      <c r="WBU138" s="277"/>
      <c r="WBV138" s="277"/>
      <c r="WBW138" s="277"/>
      <c r="WBX138" s="277"/>
      <c r="WBY138" s="277"/>
      <c r="WBZ138" s="277"/>
      <c r="WCA138" s="277"/>
      <c r="WCB138" s="277"/>
      <c r="WCC138" s="277"/>
      <c r="WCD138" s="277"/>
      <c r="WCE138" s="277"/>
      <c r="WCF138" s="277"/>
      <c r="WCG138" s="277"/>
      <c r="WCH138" s="277"/>
      <c r="WCI138" s="277"/>
      <c r="WCJ138" s="277"/>
      <c r="WCK138" s="277"/>
      <c r="WCL138" s="277"/>
      <c r="WCM138" s="277"/>
      <c r="WCN138" s="277"/>
      <c r="WCO138" s="277"/>
      <c r="WCP138" s="277"/>
      <c r="WCQ138" s="277"/>
      <c r="WCR138" s="277"/>
      <c r="WCS138" s="277"/>
      <c r="WCT138" s="277"/>
      <c r="WCU138" s="277"/>
      <c r="WCV138" s="277"/>
      <c r="WCW138" s="277"/>
      <c r="WCX138" s="277"/>
      <c r="WCY138" s="277"/>
      <c r="WCZ138" s="277"/>
      <c r="WDA138" s="277"/>
      <c r="WDB138" s="277"/>
      <c r="WDC138" s="277"/>
      <c r="WDD138" s="277"/>
      <c r="WDE138" s="277"/>
      <c r="WDF138" s="277"/>
      <c r="WDG138" s="277"/>
      <c r="WDH138" s="277"/>
      <c r="WDI138" s="277"/>
      <c r="WDJ138" s="277"/>
      <c r="WDK138" s="277"/>
      <c r="WDL138" s="277"/>
      <c r="WDM138" s="277"/>
      <c r="WDN138" s="277"/>
      <c r="WDO138" s="277"/>
      <c r="WDP138" s="277"/>
      <c r="WDQ138" s="277"/>
      <c r="WDR138" s="277"/>
      <c r="WDS138" s="277"/>
      <c r="WDT138" s="277"/>
      <c r="WDU138" s="277"/>
      <c r="WDV138" s="277"/>
      <c r="WDW138" s="277"/>
      <c r="WDX138" s="277"/>
      <c r="WDY138" s="277"/>
      <c r="WDZ138" s="277"/>
      <c r="WEA138" s="277"/>
      <c r="WEB138" s="277"/>
      <c r="WEC138" s="277"/>
      <c r="WED138" s="277"/>
      <c r="WEE138" s="277"/>
      <c r="WEF138" s="277"/>
      <c r="WEG138" s="277"/>
      <c r="WEH138" s="277"/>
      <c r="WEI138" s="277"/>
      <c r="WEJ138" s="277"/>
      <c r="WEK138" s="277"/>
      <c r="WEL138" s="277"/>
      <c r="WEM138" s="277"/>
      <c r="WEN138" s="277"/>
      <c r="WEO138" s="277"/>
      <c r="WEP138" s="277"/>
      <c r="WEQ138" s="277"/>
      <c r="WER138" s="277"/>
      <c r="WES138" s="277"/>
      <c r="WET138" s="277"/>
      <c r="WEU138" s="277"/>
      <c r="WEV138" s="277"/>
      <c r="WEW138" s="277"/>
      <c r="WEX138" s="277"/>
      <c r="WEY138" s="277"/>
      <c r="WEZ138" s="277"/>
      <c r="WFA138" s="277"/>
      <c r="WFB138" s="277"/>
      <c r="WFC138" s="277"/>
      <c r="WFD138" s="277"/>
      <c r="WFE138" s="277"/>
      <c r="WFF138" s="277"/>
      <c r="WFG138" s="277"/>
      <c r="WFH138" s="277"/>
      <c r="WFI138" s="277"/>
      <c r="WFJ138" s="277"/>
      <c r="WFK138" s="277"/>
      <c r="WFL138" s="277"/>
      <c r="WFM138" s="277"/>
      <c r="WFN138" s="277"/>
      <c r="WFO138" s="277"/>
      <c r="WFP138" s="277"/>
      <c r="WFQ138" s="277"/>
      <c r="WFR138" s="277"/>
      <c r="WFS138" s="277"/>
      <c r="WFT138" s="277"/>
      <c r="WFU138" s="277"/>
      <c r="WFV138" s="277"/>
      <c r="WFW138" s="277"/>
      <c r="WFX138" s="277"/>
      <c r="WFY138" s="277"/>
      <c r="WFZ138" s="277"/>
      <c r="WGA138" s="277"/>
      <c r="WGB138" s="277"/>
      <c r="WGC138" s="277"/>
      <c r="WGD138" s="277"/>
      <c r="WGE138" s="277"/>
      <c r="WGF138" s="277"/>
      <c r="WGG138" s="277"/>
      <c r="WGH138" s="277"/>
      <c r="WGI138" s="277"/>
      <c r="WGJ138" s="277"/>
      <c r="WGK138" s="277"/>
      <c r="WGL138" s="277"/>
      <c r="WGM138" s="277"/>
      <c r="WGN138" s="277"/>
      <c r="WGO138" s="277"/>
      <c r="WGP138" s="277"/>
      <c r="WGQ138" s="277"/>
      <c r="WGR138" s="277"/>
      <c r="WGS138" s="277"/>
      <c r="WGT138" s="277"/>
      <c r="WGU138" s="277"/>
      <c r="WGV138" s="277"/>
      <c r="WGW138" s="277"/>
      <c r="WGX138" s="277"/>
      <c r="WGY138" s="277"/>
      <c r="WGZ138" s="277"/>
      <c r="WHA138" s="277"/>
      <c r="WHB138" s="277"/>
      <c r="WHC138" s="277"/>
      <c r="WHD138" s="277"/>
      <c r="WHE138" s="277"/>
      <c r="WHF138" s="277"/>
      <c r="WHG138" s="277"/>
      <c r="WHH138" s="277"/>
      <c r="WHI138" s="277"/>
      <c r="WHJ138" s="277"/>
      <c r="WHK138" s="277"/>
      <c r="WHL138" s="277"/>
      <c r="WHM138" s="277"/>
      <c r="WHN138" s="277"/>
      <c r="WHO138" s="277"/>
      <c r="WHP138" s="277"/>
      <c r="WHQ138" s="277"/>
      <c r="WHR138" s="277"/>
      <c r="WHS138" s="277"/>
      <c r="WHT138" s="277"/>
      <c r="WHU138" s="277"/>
      <c r="WHV138" s="277"/>
      <c r="WHW138" s="277"/>
      <c r="WHX138" s="277"/>
      <c r="WHY138" s="277"/>
      <c r="WHZ138" s="277"/>
      <c r="WIA138" s="277"/>
      <c r="WIB138" s="277"/>
      <c r="WIC138" s="277"/>
      <c r="WID138" s="277"/>
      <c r="WIE138" s="277"/>
      <c r="WIF138" s="277"/>
      <c r="WIG138" s="277"/>
      <c r="WIH138" s="277"/>
      <c r="WII138" s="277"/>
      <c r="WIJ138" s="277"/>
      <c r="WIK138" s="277"/>
      <c r="WIL138" s="277"/>
      <c r="WIM138" s="277"/>
      <c r="WIN138" s="277"/>
      <c r="WIO138" s="277"/>
      <c r="WIP138" s="277"/>
      <c r="WIQ138" s="277"/>
      <c r="WIR138" s="277"/>
      <c r="WIS138" s="277"/>
      <c r="WIT138" s="277"/>
      <c r="WIU138" s="277"/>
      <c r="WIV138" s="277"/>
      <c r="WIW138" s="277"/>
      <c r="WIX138" s="277"/>
      <c r="WIY138" s="277"/>
      <c r="WIZ138" s="277"/>
      <c r="WJA138" s="277"/>
      <c r="WJB138" s="277"/>
      <c r="WJC138" s="277"/>
      <c r="WJD138" s="277"/>
      <c r="WJE138" s="277"/>
      <c r="WJF138" s="277"/>
      <c r="WJG138" s="277"/>
      <c r="WJH138" s="277"/>
      <c r="WJI138" s="277"/>
      <c r="WJJ138" s="277"/>
      <c r="WJK138" s="277"/>
      <c r="WJL138" s="277"/>
      <c r="WJM138" s="277"/>
      <c r="WJN138" s="277"/>
      <c r="WJO138" s="277"/>
      <c r="WJP138" s="277"/>
      <c r="WJQ138" s="277"/>
      <c r="WJR138" s="277"/>
      <c r="WJS138" s="277"/>
      <c r="WJT138" s="277"/>
      <c r="WJU138" s="277"/>
      <c r="WJV138" s="277"/>
      <c r="WJW138" s="277"/>
      <c r="WJX138" s="277"/>
      <c r="WJY138" s="277"/>
      <c r="WJZ138" s="277"/>
      <c r="WKA138" s="277"/>
      <c r="WKB138" s="277"/>
      <c r="WKC138" s="277"/>
      <c r="WKD138" s="277"/>
      <c r="WKE138" s="277"/>
      <c r="WKF138" s="277"/>
      <c r="WKG138" s="277"/>
      <c r="WKH138" s="277"/>
      <c r="WKI138" s="277"/>
      <c r="WKJ138" s="277"/>
      <c r="WKK138" s="277"/>
      <c r="WKL138" s="277"/>
      <c r="WKM138" s="277"/>
      <c r="WKN138" s="277"/>
      <c r="WKO138" s="277"/>
      <c r="WKP138" s="277"/>
      <c r="WKQ138" s="277"/>
      <c r="WKR138" s="277"/>
      <c r="WKS138" s="277"/>
      <c r="WKT138" s="277"/>
      <c r="WKU138" s="277"/>
      <c r="WKV138" s="277"/>
      <c r="WKW138" s="277"/>
      <c r="WKX138" s="277"/>
      <c r="WKY138" s="277"/>
      <c r="WKZ138" s="277"/>
      <c r="WLA138" s="277"/>
      <c r="WLB138" s="277"/>
      <c r="WLC138" s="277"/>
      <c r="WLD138" s="277"/>
      <c r="WLE138" s="277"/>
      <c r="WLF138" s="277"/>
      <c r="WLG138" s="277"/>
      <c r="WLH138" s="277"/>
      <c r="WLI138" s="277"/>
      <c r="WLJ138" s="277"/>
      <c r="WLK138" s="277"/>
      <c r="WLL138" s="277"/>
      <c r="WLM138" s="277"/>
      <c r="WLN138" s="277"/>
      <c r="WLO138" s="277"/>
      <c r="WLP138" s="277"/>
      <c r="WLQ138" s="277"/>
      <c r="WLR138" s="277"/>
      <c r="WLS138" s="277"/>
      <c r="WLT138" s="277"/>
      <c r="WLU138" s="277"/>
      <c r="WLV138" s="277"/>
      <c r="WLW138" s="277"/>
      <c r="WLX138" s="277"/>
      <c r="WLY138" s="277"/>
      <c r="WLZ138" s="277"/>
      <c r="WMA138" s="277"/>
      <c r="WMB138" s="277"/>
      <c r="WMC138" s="277"/>
      <c r="WMD138" s="277"/>
      <c r="WME138" s="277"/>
      <c r="WMF138" s="277"/>
      <c r="WMG138" s="277"/>
      <c r="WMH138" s="277"/>
      <c r="WMI138" s="277"/>
      <c r="WMJ138" s="277"/>
      <c r="WMK138" s="277"/>
      <c r="WML138" s="277"/>
      <c r="WMM138" s="277"/>
      <c r="WMN138" s="277"/>
      <c r="WMO138" s="277"/>
      <c r="WMP138" s="277"/>
      <c r="WMQ138" s="277"/>
      <c r="WMR138" s="277"/>
      <c r="WMS138" s="277"/>
      <c r="WMT138" s="277"/>
      <c r="WMU138" s="277"/>
      <c r="WMV138" s="277"/>
      <c r="WMW138" s="277"/>
      <c r="WMX138" s="277"/>
      <c r="WMY138" s="277"/>
      <c r="WMZ138" s="277"/>
      <c r="WNA138" s="277"/>
      <c r="WNB138" s="277"/>
      <c r="WNC138" s="277"/>
      <c r="WND138" s="277"/>
      <c r="WNE138" s="277"/>
      <c r="WNF138" s="277"/>
      <c r="WNG138" s="277"/>
      <c r="WNH138" s="277"/>
      <c r="WNI138" s="277"/>
      <c r="WNJ138" s="277"/>
      <c r="WNK138" s="277"/>
      <c r="WNL138" s="277"/>
      <c r="WNM138" s="277"/>
      <c r="WNN138" s="277"/>
      <c r="WNO138" s="277"/>
      <c r="WNP138" s="277"/>
      <c r="WNQ138" s="277"/>
      <c r="WNR138" s="277"/>
      <c r="WNS138" s="277"/>
      <c r="WNT138" s="277"/>
      <c r="WNU138" s="277"/>
      <c r="WNV138" s="277"/>
      <c r="WNW138" s="277"/>
      <c r="WNX138" s="277"/>
      <c r="WNY138" s="277"/>
      <c r="WNZ138" s="277"/>
      <c r="WOA138" s="277"/>
      <c r="WOB138" s="277"/>
      <c r="WOC138" s="277"/>
      <c r="WOD138" s="277"/>
      <c r="WOE138" s="277"/>
      <c r="WOF138" s="277"/>
      <c r="WOG138" s="277"/>
      <c r="WOH138" s="277"/>
      <c r="WOI138" s="277"/>
      <c r="WOJ138" s="277"/>
      <c r="WOK138" s="277"/>
      <c r="WOL138" s="277"/>
      <c r="WOM138" s="277"/>
      <c r="WON138" s="277"/>
      <c r="WOO138" s="277"/>
      <c r="WOP138" s="277"/>
      <c r="WOQ138" s="277"/>
      <c r="WOR138" s="277"/>
      <c r="WOS138" s="277"/>
      <c r="WOT138" s="277"/>
      <c r="WOU138" s="277"/>
      <c r="WOV138" s="277"/>
      <c r="WOW138" s="277"/>
      <c r="WOX138" s="277"/>
      <c r="WOY138" s="277"/>
      <c r="WOZ138" s="277"/>
      <c r="WPA138" s="277"/>
      <c r="WPB138" s="277"/>
      <c r="WPC138" s="277"/>
      <c r="WPD138" s="277"/>
      <c r="WPE138" s="277"/>
      <c r="WPF138" s="277"/>
      <c r="WPG138" s="277"/>
      <c r="WPH138" s="277"/>
      <c r="WPI138" s="277"/>
      <c r="WPJ138" s="277"/>
      <c r="WPK138" s="277"/>
      <c r="WPL138" s="277"/>
      <c r="WPM138" s="277"/>
      <c r="WPN138" s="277"/>
      <c r="WPO138" s="277"/>
      <c r="WPP138" s="277"/>
      <c r="WPQ138" s="277"/>
      <c r="WPR138" s="277"/>
      <c r="WPS138" s="277"/>
      <c r="WPT138" s="277"/>
      <c r="WPU138" s="277"/>
      <c r="WPV138" s="277"/>
      <c r="WPW138" s="277"/>
      <c r="WPX138" s="277"/>
      <c r="WPY138" s="277"/>
      <c r="WPZ138" s="277"/>
      <c r="WQA138" s="277"/>
      <c r="WQB138" s="277"/>
      <c r="WQC138" s="277"/>
      <c r="WQD138" s="277"/>
      <c r="WQE138" s="277"/>
      <c r="WQF138" s="277"/>
      <c r="WQG138" s="277"/>
      <c r="WQH138" s="277"/>
      <c r="WQI138" s="277"/>
      <c r="WQJ138" s="277"/>
      <c r="WQK138" s="277"/>
      <c r="WQL138" s="277"/>
      <c r="WQM138" s="277"/>
      <c r="WQN138" s="277"/>
      <c r="WQO138" s="277"/>
      <c r="WQP138" s="277"/>
      <c r="WQQ138" s="277"/>
      <c r="WQR138" s="277"/>
      <c r="WQS138" s="277"/>
      <c r="WQT138" s="277"/>
      <c r="WQU138" s="277"/>
      <c r="WQV138" s="277"/>
      <c r="WQW138" s="277"/>
      <c r="WQX138" s="277"/>
      <c r="WQY138" s="277"/>
      <c r="WQZ138" s="277"/>
      <c r="WRA138" s="277"/>
      <c r="WRB138" s="277"/>
      <c r="WRC138" s="277"/>
      <c r="WRD138" s="277"/>
      <c r="WRE138" s="277"/>
      <c r="WRF138" s="277"/>
      <c r="WRG138" s="277"/>
      <c r="WRH138" s="277"/>
      <c r="WRI138" s="277"/>
      <c r="WRJ138" s="277"/>
      <c r="WRK138" s="277"/>
      <c r="WRL138" s="277"/>
      <c r="WRM138" s="277"/>
      <c r="WRN138" s="277"/>
      <c r="WRO138" s="277"/>
      <c r="WRP138" s="277"/>
      <c r="WRQ138" s="277"/>
      <c r="WRR138" s="277"/>
      <c r="WRS138" s="277"/>
      <c r="WRT138" s="277"/>
      <c r="WRU138" s="277"/>
      <c r="WRV138" s="277"/>
      <c r="WRW138" s="277"/>
      <c r="WRX138" s="277"/>
      <c r="WRY138" s="277"/>
      <c r="WRZ138" s="277"/>
      <c r="WSA138" s="277"/>
      <c r="WSB138" s="277"/>
      <c r="WSC138" s="277"/>
      <c r="WSD138" s="277"/>
      <c r="WSE138" s="277"/>
      <c r="WSF138" s="277"/>
      <c r="WSG138" s="277"/>
      <c r="WSH138" s="277"/>
      <c r="WSI138" s="277"/>
      <c r="WSJ138" s="277"/>
      <c r="WSK138" s="277"/>
      <c r="WSL138" s="277"/>
      <c r="WSM138" s="277"/>
      <c r="WSN138" s="277"/>
      <c r="WSO138" s="277"/>
      <c r="WSP138" s="277"/>
      <c r="WSQ138" s="277"/>
      <c r="WSR138" s="277"/>
      <c r="WSS138" s="277"/>
      <c r="WST138" s="277"/>
      <c r="WSU138" s="277"/>
      <c r="WSV138" s="277"/>
      <c r="WSW138" s="277"/>
      <c r="WSX138" s="277"/>
      <c r="WSY138" s="277"/>
      <c r="WSZ138" s="277"/>
      <c r="WTA138" s="277"/>
      <c r="WTB138" s="277"/>
      <c r="WTC138" s="277"/>
      <c r="WTD138" s="277"/>
      <c r="WTE138" s="277"/>
      <c r="WTF138" s="277"/>
      <c r="WTG138" s="277"/>
      <c r="WTH138" s="277"/>
      <c r="WTI138" s="277"/>
      <c r="WTJ138" s="277"/>
      <c r="WTK138" s="277"/>
      <c r="WTL138" s="277"/>
      <c r="WTM138" s="277"/>
      <c r="WTN138" s="277"/>
      <c r="WTO138" s="277"/>
      <c r="WTP138" s="277"/>
      <c r="WTQ138" s="277"/>
      <c r="WTR138" s="277"/>
      <c r="WTS138" s="277"/>
      <c r="WTT138" s="277"/>
      <c r="WTU138" s="277"/>
      <c r="WTV138" s="277"/>
      <c r="WTW138" s="277"/>
      <c r="WTX138" s="277"/>
      <c r="WTY138" s="277"/>
      <c r="WTZ138" s="277"/>
      <c r="WUA138" s="277"/>
      <c r="WUB138" s="277"/>
      <c r="WUC138" s="277"/>
      <c r="WUD138" s="277"/>
      <c r="WUE138" s="277"/>
      <c r="WUF138" s="277"/>
      <c r="WUG138" s="277"/>
      <c r="WUH138" s="277"/>
      <c r="WUI138" s="277"/>
      <c r="WUJ138" s="277"/>
      <c r="WUK138" s="277"/>
      <c r="WUL138" s="277"/>
      <c r="WUM138" s="277"/>
      <c r="WUN138" s="277"/>
      <c r="WUO138" s="277"/>
      <c r="WUP138" s="277"/>
      <c r="WUQ138" s="277"/>
      <c r="WUR138" s="277"/>
      <c r="WUS138" s="277"/>
      <c r="WUT138" s="277"/>
      <c r="WUU138" s="277"/>
      <c r="WUV138" s="277"/>
      <c r="WUW138" s="277"/>
      <c r="WUX138" s="277"/>
      <c r="WUY138" s="277"/>
      <c r="WUZ138" s="277"/>
      <c r="WVA138" s="277"/>
      <c r="WVB138" s="277"/>
      <c r="WVC138" s="277"/>
      <c r="WVD138" s="277"/>
      <c r="WVE138" s="277"/>
      <c r="WVF138" s="277"/>
      <c r="WVG138" s="277"/>
      <c r="WVH138" s="277"/>
      <c r="WVI138" s="277"/>
      <c r="WVJ138" s="277"/>
      <c r="WVK138" s="277"/>
      <c r="WVL138" s="277"/>
      <c r="WVM138" s="277"/>
      <c r="WVN138" s="277"/>
      <c r="WVO138" s="277"/>
      <c r="WVP138" s="277"/>
      <c r="WVQ138" s="277"/>
      <c r="WVR138" s="277"/>
      <c r="WVS138" s="277"/>
      <c r="WVT138" s="277"/>
      <c r="WVU138" s="277"/>
      <c r="WVV138" s="277"/>
      <c r="WVW138" s="277"/>
      <c r="WVX138" s="277"/>
      <c r="WVY138" s="277"/>
      <c r="WVZ138" s="277"/>
      <c r="WWA138" s="277"/>
      <c r="WWB138" s="277"/>
      <c r="WWC138" s="277"/>
      <c r="WWD138" s="277"/>
      <c r="WWE138" s="277"/>
      <c r="WWF138" s="277"/>
      <c r="WWG138" s="277"/>
      <c r="WWH138" s="277"/>
      <c r="WWI138" s="277"/>
      <c r="WWJ138" s="277"/>
      <c r="WWK138" s="277"/>
      <c r="WWL138" s="277"/>
      <c r="WWM138" s="277"/>
      <c r="WWN138" s="277"/>
      <c r="WWO138" s="277"/>
      <c r="WWP138" s="277"/>
      <c r="WWQ138" s="277"/>
      <c r="WWR138" s="277"/>
      <c r="WWS138" s="277"/>
      <c r="WWT138" s="277"/>
      <c r="WWU138" s="277"/>
      <c r="WWV138" s="277"/>
      <c r="WWW138" s="277"/>
      <c r="WWX138" s="277"/>
      <c r="WWY138" s="277"/>
      <c r="WWZ138" s="277"/>
      <c r="WXA138" s="277"/>
      <c r="WXB138" s="277"/>
      <c r="WXC138" s="277"/>
      <c r="WXD138" s="277"/>
      <c r="WXE138" s="277"/>
      <c r="WXF138" s="277"/>
      <c r="WXG138" s="277"/>
      <c r="WXH138" s="277"/>
      <c r="WXI138" s="277"/>
      <c r="WXJ138" s="277"/>
      <c r="WXK138" s="277"/>
      <c r="WXL138" s="277"/>
      <c r="WXM138" s="277"/>
      <c r="WXN138" s="277"/>
      <c r="WXO138" s="277"/>
      <c r="WXP138" s="277"/>
      <c r="WXQ138" s="277"/>
      <c r="WXR138" s="277"/>
      <c r="WXS138" s="277"/>
      <c r="WXT138" s="277"/>
      <c r="WXU138" s="277"/>
      <c r="WXV138" s="277"/>
      <c r="WXW138" s="277"/>
      <c r="WXX138" s="277"/>
      <c r="WXY138" s="277"/>
      <c r="WXZ138" s="277"/>
      <c r="WYA138" s="277"/>
      <c r="WYB138" s="277"/>
      <c r="WYC138" s="277"/>
      <c r="WYD138" s="277"/>
      <c r="WYE138" s="277"/>
      <c r="WYF138" s="277"/>
      <c r="WYG138" s="277"/>
      <c r="WYH138" s="277"/>
      <c r="WYI138" s="277"/>
      <c r="WYJ138" s="277"/>
      <c r="WYK138" s="277"/>
      <c r="WYL138" s="277"/>
      <c r="WYM138" s="277"/>
      <c r="WYN138" s="277"/>
      <c r="WYO138" s="277"/>
      <c r="WYP138" s="277"/>
      <c r="WYQ138" s="277"/>
      <c r="WYR138" s="277"/>
      <c r="WYS138" s="277"/>
      <c r="WYT138" s="277"/>
      <c r="WYU138" s="277"/>
      <c r="WYV138" s="277"/>
      <c r="WYW138" s="277"/>
      <c r="WYX138" s="277"/>
      <c r="WYY138" s="277"/>
      <c r="WYZ138" s="277"/>
      <c r="WZA138" s="277"/>
      <c r="WZB138" s="277"/>
      <c r="WZC138" s="277"/>
      <c r="WZD138" s="277"/>
      <c r="WZE138" s="277"/>
      <c r="WZF138" s="277"/>
      <c r="WZG138" s="277"/>
      <c r="WZH138" s="277"/>
      <c r="WZI138" s="277"/>
      <c r="WZJ138" s="277"/>
      <c r="WZK138" s="277"/>
      <c r="WZL138" s="277"/>
      <c r="WZM138" s="277"/>
      <c r="WZN138" s="277"/>
      <c r="WZO138" s="277"/>
      <c r="WZP138" s="277"/>
      <c r="WZQ138" s="277"/>
      <c r="WZR138" s="277"/>
      <c r="WZS138" s="277"/>
      <c r="WZT138" s="277"/>
      <c r="WZU138" s="277"/>
      <c r="WZV138" s="277"/>
      <c r="WZW138" s="277"/>
      <c r="WZX138" s="277"/>
      <c r="WZY138" s="277"/>
      <c r="WZZ138" s="277"/>
      <c r="XAA138" s="277"/>
      <c r="XAB138" s="277"/>
      <c r="XAC138" s="277"/>
      <c r="XAD138" s="277"/>
      <c r="XAE138" s="277"/>
      <c r="XAF138" s="277"/>
      <c r="XAG138" s="277"/>
      <c r="XAH138" s="277"/>
      <c r="XAI138" s="277"/>
      <c r="XAJ138" s="277"/>
      <c r="XAK138" s="277"/>
      <c r="XAL138" s="277"/>
      <c r="XAM138" s="277"/>
      <c r="XAN138" s="277"/>
      <c r="XAO138" s="277"/>
      <c r="XAP138" s="277"/>
      <c r="XAQ138" s="277"/>
      <c r="XAR138" s="277"/>
      <c r="XAS138" s="277"/>
      <c r="XAT138" s="277"/>
      <c r="XAU138" s="277"/>
      <c r="XAV138" s="277"/>
      <c r="XAW138" s="277"/>
      <c r="XAX138" s="277"/>
      <c r="XAY138" s="277"/>
      <c r="XAZ138" s="277"/>
      <c r="XBA138" s="277"/>
      <c r="XBB138" s="277"/>
      <c r="XBC138" s="277"/>
      <c r="XBD138" s="277"/>
      <c r="XBE138" s="277"/>
      <c r="XBF138" s="277"/>
      <c r="XBG138" s="277"/>
      <c r="XBH138" s="277"/>
      <c r="XBI138" s="277"/>
      <c r="XBJ138" s="277"/>
      <c r="XBK138" s="277"/>
      <c r="XBL138" s="277"/>
      <c r="XBM138" s="277"/>
      <c r="XBN138" s="277"/>
      <c r="XBO138" s="277"/>
      <c r="XBP138" s="277"/>
      <c r="XBQ138" s="277"/>
      <c r="XBR138" s="277"/>
      <c r="XBS138" s="277"/>
      <c r="XBT138" s="277"/>
      <c r="XBU138" s="277"/>
      <c r="XBV138" s="277"/>
      <c r="XBW138" s="277"/>
      <c r="XBX138" s="277"/>
      <c r="XBY138" s="277"/>
      <c r="XBZ138" s="277"/>
      <c r="XCA138" s="277"/>
      <c r="XCB138" s="277"/>
      <c r="XCC138" s="277"/>
      <c r="XCD138" s="277"/>
      <c r="XCE138" s="277"/>
      <c r="XCF138" s="277"/>
      <c r="XCG138" s="277"/>
      <c r="XCH138" s="277"/>
      <c r="XCI138" s="277"/>
      <c r="XCJ138" s="277"/>
      <c r="XCK138" s="277"/>
      <c r="XCL138" s="277"/>
      <c r="XCM138" s="277"/>
      <c r="XCN138" s="277"/>
      <c r="XCO138" s="277"/>
      <c r="XCP138" s="277"/>
      <c r="XCQ138" s="277"/>
      <c r="XCR138" s="277"/>
      <c r="XCS138" s="277"/>
      <c r="XCT138" s="277"/>
      <c r="XCU138" s="277"/>
      <c r="XCV138" s="277"/>
      <c r="XCW138" s="277"/>
      <c r="XCX138" s="277"/>
      <c r="XCY138" s="277"/>
      <c r="XCZ138" s="277"/>
      <c r="XDA138" s="277"/>
      <c r="XDB138" s="277"/>
      <c r="XDC138" s="277"/>
      <c r="XDD138" s="277"/>
      <c r="XDE138" s="277"/>
      <c r="XDF138" s="277"/>
      <c r="XDG138" s="277"/>
      <c r="XDH138" s="277"/>
      <c r="XDI138" s="277"/>
      <c r="XDJ138" s="277"/>
      <c r="XDK138" s="277"/>
      <c r="XDL138" s="277"/>
      <c r="XDM138" s="277"/>
      <c r="XDN138" s="277"/>
      <c r="XDO138" s="277"/>
      <c r="XDP138" s="277"/>
      <c r="XDQ138" s="277"/>
      <c r="XDR138" s="277"/>
      <c r="XDS138" s="277"/>
      <c r="XDT138" s="277"/>
      <c r="XDU138" s="277"/>
      <c r="XDV138" s="277"/>
      <c r="XDW138" s="277"/>
      <c r="XDX138" s="277"/>
      <c r="XDY138" s="277"/>
      <c r="XDZ138" s="277"/>
    </row>
    <row r="139" spans="2:16359">
      <c r="C139" s="318" t="s">
        <v>257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H139" s="277"/>
      <c r="AI139" s="277"/>
      <c r="AJ139" s="277"/>
      <c r="AK139" s="277"/>
      <c r="AL139" s="277"/>
      <c r="AM139" s="277"/>
      <c r="AN139" s="277"/>
      <c r="AO139" s="277"/>
      <c r="AP139" s="277"/>
      <c r="AQ139" s="277"/>
      <c r="AR139" s="277"/>
      <c r="AS139" s="277"/>
      <c r="AT139" s="277"/>
      <c r="AU139" s="277"/>
      <c r="AV139" s="277"/>
      <c r="AW139" s="277"/>
      <c r="AX139" s="277"/>
      <c r="AY139" s="277"/>
      <c r="AZ139" s="277"/>
      <c r="BA139" s="277"/>
      <c r="BB139" s="277"/>
      <c r="BC139" s="277"/>
      <c r="BD139" s="277"/>
      <c r="BE139" s="277"/>
      <c r="BF139" s="277"/>
      <c r="BG139" s="277"/>
      <c r="BH139" s="277"/>
      <c r="BI139" s="277"/>
      <c r="BJ139" s="277"/>
      <c r="BK139" s="277"/>
      <c r="BL139" s="277"/>
      <c r="BM139" s="277"/>
      <c r="BN139" s="277"/>
      <c r="BO139" s="277"/>
      <c r="BP139" s="277"/>
      <c r="BQ139" s="277"/>
      <c r="BR139" s="277"/>
      <c r="BS139" s="277"/>
      <c r="BT139" s="277"/>
      <c r="BU139" s="277"/>
      <c r="BV139" s="277"/>
      <c r="BW139" s="277"/>
      <c r="BX139" s="277"/>
      <c r="BY139" s="277"/>
      <c r="BZ139" s="277"/>
      <c r="CA139" s="277"/>
      <c r="CB139" s="277"/>
      <c r="CC139" s="277"/>
      <c r="CD139" s="277"/>
      <c r="CE139" s="277"/>
      <c r="CF139" s="277"/>
      <c r="CG139" s="277"/>
      <c r="CH139" s="277"/>
      <c r="CI139" s="277"/>
      <c r="CJ139" s="277"/>
      <c r="CK139" s="277"/>
      <c r="CL139" s="277"/>
      <c r="CM139" s="277"/>
      <c r="CN139" s="277"/>
      <c r="CO139" s="277"/>
      <c r="CP139" s="277"/>
      <c r="CQ139" s="277"/>
      <c r="CR139" s="277"/>
      <c r="CS139" s="277"/>
      <c r="CT139" s="277"/>
      <c r="CU139" s="277"/>
      <c r="CV139" s="277"/>
      <c r="CW139" s="277"/>
      <c r="CX139" s="277"/>
      <c r="CY139" s="277"/>
      <c r="CZ139" s="277"/>
      <c r="DA139" s="277"/>
      <c r="DB139" s="277"/>
      <c r="DC139" s="277"/>
      <c r="DD139" s="277"/>
      <c r="DE139" s="277"/>
      <c r="DF139" s="277"/>
      <c r="DG139" s="277"/>
      <c r="DH139" s="277"/>
      <c r="DI139" s="277"/>
      <c r="DJ139" s="277"/>
      <c r="DK139" s="277"/>
      <c r="DL139" s="277"/>
      <c r="DM139" s="277"/>
      <c r="DN139" s="277"/>
      <c r="DO139" s="277"/>
      <c r="DP139" s="277"/>
      <c r="DQ139" s="277"/>
      <c r="DR139" s="277"/>
      <c r="DS139" s="277"/>
      <c r="DT139" s="277"/>
      <c r="DU139" s="277"/>
      <c r="DV139" s="277"/>
      <c r="DW139" s="277"/>
      <c r="DX139" s="277"/>
      <c r="DY139" s="277"/>
      <c r="DZ139" s="277"/>
      <c r="EA139" s="277"/>
      <c r="EB139" s="277"/>
      <c r="EC139" s="277"/>
      <c r="ED139" s="277"/>
      <c r="EE139" s="277"/>
      <c r="EF139" s="277"/>
      <c r="EG139" s="277"/>
      <c r="EH139" s="277"/>
      <c r="EI139" s="277"/>
      <c r="EJ139" s="277"/>
      <c r="EK139" s="277"/>
      <c r="EL139" s="277"/>
      <c r="EM139" s="277"/>
      <c r="EN139" s="277"/>
      <c r="EO139" s="277"/>
      <c r="EP139" s="277"/>
      <c r="EQ139" s="277"/>
      <c r="ER139" s="277"/>
      <c r="ES139" s="277"/>
      <c r="ET139" s="277"/>
      <c r="EU139" s="277"/>
      <c r="EV139" s="277"/>
      <c r="EW139" s="277"/>
      <c r="EX139" s="277"/>
      <c r="EY139" s="277"/>
      <c r="EZ139" s="277"/>
      <c r="FA139" s="277"/>
      <c r="FB139" s="277"/>
      <c r="FC139" s="277"/>
      <c r="FD139" s="277"/>
      <c r="FE139" s="277"/>
      <c r="FF139" s="277"/>
      <c r="FG139" s="277"/>
      <c r="FH139" s="277"/>
      <c r="FI139" s="277"/>
      <c r="FJ139" s="277"/>
      <c r="FK139" s="277"/>
      <c r="FL139" s="277"/>
      <c r="FM139" s="277"/>
      <c r="FN139" s="277"/>
      <c r="FO139" s="277"/>
      <c r="FP139" s="277"/>
      <c r="FQ139" s="277"/>
      <c r="FR139" s="277"/>
      <c r="FS139" s="277"/>
      <c r="FT139" s="277"/>
      <c r="FU139" s="277"/>
      <c r="FV139" s="277"/>
      <c r="FW139" s="277"/>
      <c r="FX139" s="277"/>
      <c r="FY139" s="277"/>
      <c r="FZ139" s="277"/>
      <c r="GA139" s="277"/>
      <c r="GB139" s="277"/>
      <c r="GC139" s="277"/>
      <c r="GD139" s="277"/>
      <c r="GE139" s="277"/>
      <c r="GF139" s="277"/>
      <c r="GG139" s="277"/>
      <c r="GH139" s="277"/>
      <c r="GI139" s="277"/>
      <c r="GJ139" s="277"/>
      <c r="GK139" s="277"/>
      <c r="GL139" s="277"/>
      <c r="GM139" s="277"/>
      <c r="GN139" s="277"/>
      <c r="GO139" s="277"/>
      <c r="GP139" s="277"/>
      <c r="GQ139" s="277"/>
      <c r="GR139" s="277"/>
      <c r="GS139" s="277"/>
      <c r="GT139" s="277"/>
      <c r="GU139" s="277"/>
      <c r="GV139" s="277"/>
      <c r="GW139" s="277"/>
      <c r="GX139" s="277"/>
      <c r="GY139" s="277"/>
      <c r="GZ139" s="277"/>
      <c r="HA139" s="277"/>
      <c r="HB139" s="277"/>
      <c r="HC139" s="277"/>
      <c r="HD139" s="277"/>
      <c r="HE139" s="277"/>
      <c r="HF139" s="277"/>
      <c r="HG139" s="277"/>
      <c r="HH139" s="277"/>
      <c r="HI139" s="277"/>
      <c r="HJ139" s="277"/>
      <c r="HK139" s="277"/>
      <c r="HL139" s="277"/>
      <c r="HM139" s="277"/>
      <c r="HN139" s="277"/>
      <c r="HO139" s="277"/>
      <c r="HP139" s="277"/>
      <c r="HQ139" s="277"/>
      <c r="HR139" s="277"/>
      <c r="HS139" s="277"/>
      <c r="HT139" s="277"/>
      <c r="HU139" s="277"/>
      <c r="HV139" s="277"/>
      <c r="HW139" s="277"/>
      <c r="HX139" s="277"/>
      <c r="HY139" s="277"/>
      <c r="HZ139" s="277"/>
      <c r="IA139" s="277"/>
      <c r="IB139" s="277"/>
      <c r="IC139" s="277"/>
      <c r="ID139" s="277"/>
      <c r="IE139" s="277"/>
      <c r="IF139" s="277"/>
      <c r="IG139" s="277"/>
      <c r="IH139" s="277"/>
      <c r="II139" s="277"/>
      <c r="IJ139" s="277"/>
      <c r="IK139" s="277"/>
      <c r="IL139" s="277"/>
      <c r="IM139" s="277"/>
      <c r="IN139" s="277"/>
      <c r="IO139" s="277"/>
      <c r="IP139" s="277"/>
      <c r="IQ139" s="277"/>
      <c r="IR139" s="277"/>
      <c r="IS139" s="277"/>
      <c r="IT139" s="277"/>
      <c r="IU139" s="277"/>
      <c r="IV139" s="277"/>
      <c r="IW139" s="277"/>
      <c r="IX139" s="277"/>
      <c r="IY139" s="277"/>
      <c r="IZ139" s="277"/>
      <c r="JA139" s="277"/>
      <c r="JB139" s="277"/>
      <c r="JC139" s="277"/>
      <c r="JD139" s="277"/>
      <c r="JE139" s="277"/>
      <c r="JF139" s="277"/>
      <c r="JG139" s="277"/>
      <c r="JH139" s="277"/>
      <c r="JI139" s="277"/>
      <c r="JJ139" s="277"/>
      <c r="JK139" s="277"/>
      <c r="JL139" s="277"/>
      <c r="JM139" s="277"/>
      <c r="JN139" s="277"/>
      <c r="JO139" s="277"/>
      <c r="JP139" s="277"/>
      <c r="JQ139" s="277"/>
      <c r="JR139" s="277"/>
      <c r="JS139" s="277"/>
      <c r="JT139" s="277"/>
      <c r="JU139" s="277"/>
      <c r="JV139" s="277"/>
      <c r="JW139" s="277"/>
      <c r="JX139" s="277"/>
      <c r="JY139" s="277"/>
      <c r="JZ139" s="277"/>
      <c r="KA139" s="277"/>
      <c r="KB139" s="277"/>
      <c r="KC139" s="277"/>
      <c r="KD139" s="277"/>
      <c r="KE139" s="277"/>
      <c r="KF139" s="277"/>
      <c r="KG139" s="277"/>
      <c r="KH139" s="277"/>
      <c r="KI139" s="277"/>
      <c r="KJ139" s="277"/>
      <c r="KK139" s="277"/>
      <c r="KL139" s="277"/>
      <c r="KM139" s="277"/>
      <c r="KN139" s="277"/>
      <c r="KO139" s="277"/>
      <c r="KP139" s="277"/>
      <c r="KQ139" s="277"/>
      <c r="KR139" s="277"/>
      <c r="KS139" s="277"/>
      <c r="KT139" s="277"/>
      <c r="KU139" s="277"/>
      <c r="KV139" s="277"/>
      <c r="KW139" s="277"/>
      <c r="KX139" s="277"/>
      <c r="KY139" s="277"/>
      <c r="KZ139" s="277"/>
      <c r="LA139" s="277"/>
      <c r="LB139" s="277"/>
      <c r="LC139" s="277"/>
      <c r="LD139" s="277"/>
      <c r="LE139" s="277"/>
      <c r="LF139" s="277"/>
      <c r="LG139" s="277"/>
      <c r="LH139" s="277"/>
      <c r="LI139" s="277"/>
      <c r="LJ139" s="277"/>
      <c r="LK139" s="277"/>
      <c r="LL139" s="277"/>
      <c r="LM139" s="277"/>
      <c r="LN139" s="277"/>
      <c r="LO139" s="277"/>
      <c r="LP139" s="277"/>
      <c r="LQ139" s="277"/>
      <c r="LR139" s="277"/>
      <c r="LS139" s="277"/>
      <c r="LT139" s="277"/>
      <c r="LU139" s="277"/>
      <c r="LV139" s="277"/>
      <c r="LW139" s="277"/>
      <c r="LX139" s="277"/>
      <c r="LY139" s="277"/>
      <c r="LZ139" s="277"/>
      <c r="MA139" s="277"/>
      <c r="MB139" s="277"/>
      <c r="MC139" s="277"/>
      <c r="MD139" s="277"/>
      <c r="ME139" s="277"/>
      <c r="MF139" s="277"/>
      <c r="MG139" s="277"/>
      <c r="MH139" s="277"/>
      <c r="MI139" s="277"/>
      <c r="MJ139" s="277"/>
      <c r="MK139" s="277"/>
      <c r="ML139" s="277"/>
      <c r="MM139" s="277"/>
      <c r="MN139" s="277"/>
      <c r="MO139" s="277"/>
      <c r="MP139" s="277"/>
      <c r="MQ139" s="277"/>
      <c r="MR139" s="277"/>
      <c r="MS139" s="277"/>
      <c r="MT139" s="277"/>
      <c r="MU139" s="277"/>
      <c r="MV139" s="277"/>
      <c r="MW139" s="277"/>
      <c r="MX139" s="277"/>
      <c r="MY139" s="277"/>
      <c r="MZ139" s="277"/>
      <c r="NA139" s="277"/>
      <c r="NB139" s="277"/>
      <c r="NC139" s="277"/>
      <c r="ND139" s="277"/>
      <c r="NE139" s="277"/>
      <c r="NF139" s="277"/>
      <c r="NG139" s="277"/>
      <c r="NH139" s="277"/>
      <c r="NI139" s="277"/>
      <c r="NJ139" s="277"/>
      <c r="NK139" s="277"/>
      <c r="NL139" s="277"/>
      <c r="NM139" s="277"/>
      <c r="NN139" s="277"/>
      <c r="NO139" s="277"/>
      <c r="NP139" s="277"/>
      <c r="NQ139" s="277"/>
      <c r="NR139" s="277"/>
      <c r="NS139" s="277"/>
      <c r="NT139" s="277"/>
      <c r="NU139" s="277"/>
      <c r="NV139" s="277"/>
      <c r="NW139" s="277"/>
      <c r="NX139" s="277"/>
      <c r="NY139" s="277"/>
      <c r="NZ139" s="277"/>
      <c r="OA139" s="277"/>
      <c r="OB139" s="277"/>
      <c r="OC139" s="277"/>
      <c r="OD139" s="277"/>
      <c r="OE139" s="277"/>
      <c r="OF139" s="277"/>
      <c r="OG139" s="277"/>
      <c r="OH139" s="277"/>
      <c r="OI139" s="277"/>
      <c r="OJ139" s="277"/>
      <c r="OK139" s="277"/>
      <c r="OL139" s="277"/>
      <c r="OM139" s="277"/>
      <c r="ON139" s="277"/>
      <c r="OO139" s="277"/>
      <c r="OP139" s="277"/>
      <c r="OQ139" s="277"/>
      <c r="OR139" s="277"/>
      <c r="OS139" s="277"/>
      <c r="OT139" s="277"/>
      <c r="OU139" s="277"/>
      <c r="OV139" s="277"/>
      <c r="OW139" s="277"/>
      <c r="OX139" s="277"/>
      <c r="OY139" s="277"/>
      <c r="OZ139" s="277"/>
      <c r="PA139" s="277"/>
      <c r="PB139" s="277"/>
      <c r="PC139" s="277"/>
      <c r="PD139" s="277"/>
      <c r="PE139" s="277"/>
      <c r="PF139" s="277"/>
      <c r="PG139" s="277"/>
      <c r="PH139" s="277"/>
      <c r="PI139" s="277"/>
      <c r="PJ139" s="277"/>
      <c r="PK139" s="277"/>
      <c r="PL139" s="277"/>
      <c r="PM139" s="277"/>
      <c r="PN139" s="277"/>
      <c r="PO139" s="277"/>
      <c r="PP139" s="277"/>
      <c r="PQ139" s="277"/>
      <c r="PR139" s="277"/>
      <c r="PS139" s="277"/>
      <c r="PT139" s="277"/>
      <c r="PU139" s="277"/>
      <c r="PV139" s="277"/>
      <c r="PW139" s="277"/>
      <c r="PX139" s="277"/>
      <c r="PY139" s="277"/>
      <c r="PZ139" s="277"/>
      <c r="QA139" s="277"/>
      <c r="QB139" s="277"/>
      <c r="QC139" s="277"/>
      <c r="QD139" s="277"/>
      <c r="QE139" s="277"/>
      <c r="QF139" s="277"/>
      <c r="QG139" s="277"/>
      <c r="QH139" s="277"/>
      <c r="QI139" s="277"/>
      <c r="QJ139" s="277"/>
      <c r="QK139" s="277"/>
      <c r="QL139" s="277"/>
      <c r="QM139" s="277"/>
      <c r="QN139" s="277"/>
      <c r="QO139" s="277"/>
      <c r="QP139" s="277"/>
      <c r="QQ139" s="277"/>
      <c r="QR139" s="277"/>
      <c r="QS139" s="277"/>
      <c r="QT139" s="277"/>
      <c r="QU139" s="277"/>
      <c r="QV139" s="277"/>
      <c r="QW139" s="277"/>
      <c r="QX139" s="277"/>
      <c r="QY139" s="277"/>
      <c r="QZ139" s="277"/>
      <c r="RA139" s="277"/>
      <c r="RB139" s="277"/>
      <c r="RC139" s="277"/>
      <c r="RD139" s="277"/>
      <c r="RE139" s="277"/>
      <c r="RF139" s="277"/>
      <c r="RG139" s="277"/>
      <c r="RH139" s="277"/>
      <c r="RI139" s="277"/>
      <c r="RJ139" s="277"/>
      <c r="RK139" s="277"/>
      <c r="RL139" s="277"/>
      <c r="RM139" s="277"/>
      <c r="RN139" s="277"/>
      <c r="RO139" s="277"/>
      <c r="RP139" s="277"/>
      <c r="RQ139" s="277"/>
      <c r="RR139" s="277"/>
      <c r="RS139" s="277"/>
      <c r="RT139" s="277"/>
      <c r="RU139" s="277"/>
      <c r="RV139" s="277"/>
      <c r="RW139" s="277"/>
      <c r="RX139" s="277"/>
      <c r="RY139" s="277"/>
      <c r="RZ139" s="277"/>
      <c r="SA139" s="277"/>
      <c r="SB139" s="277"/>
      <c r="SC139" s="277"/>
      <c r="SD139" s="277"/>
      <c r="SE139" s="277"/>
      <c r="SF139" s="277"/>
      <c r="SG139" s="277"/>
      <c r="SH139" s="277"/>
      <c r="SI139" s="277"/>
      <c r="SJ139" s="277"/>
      <c r="SK139" s="277"/>
      <c r="SL139" s="277"/>
      <c r="SM139" s="277"/>
      <c r="SN139" s="277"/>
      <c r="SO139" s="277"/>
      <c r="SP139" s="277"/>
      <c r="SQ139" s="277"/>
      <c r="SR139" s="277"/>
      <c r="SS139" s="277"/>
      <c r="ST139" s="277"/>
      <c r="SU139" s="277"/>
      <c r="SV139" s="277"/>
      <c r="SW139" s="277"/>
      <c r="SX139" s="277"/>
      <c r="SY139" s="277"/>
      <c r="SZ139" s="277"/>
      <c r="TA139" s="277"/>
      <c r="TB139" s="277"/>
      <c r="TC139" s="277"/>
      <c r="TD139" s="277"/>
      <c r="TE139" s="277"/>
      <c r="TF139" s="277"/>
      <c r="TG139" s="277"/>
      <c r="TH139" s="277"/>
      <c r="TI139" s="277"/>
      <c r="TJ139" s="277"/>
      <c r="TK139" s="277"/>
      <c r="TL139" s="277"/>
      <c r="TM139" s="277"/>
      <c r="TN139" s="277"/>
      <c r="TO139" s="277"/>
      <c r="TP139" s="277"/>
      <c r="TQ139" s="277"/>
      <c r="TR139" s="277"/>
      <c r="TS139" s="277"/>
      <c r="TT139" s="277"/>
      <c r="TU139" s="277"/>
      <c r="TV139" s="277"/>
      <c r="TW139" s="277"/>
      <c r="TX139" s="277"/>
      <c r="TY139" s="277"/>
      <c r="TZ139" s="277"/>
      <c r="UA139" s="277"/>
      <c r="UB139" s="277"/>
      <c r="UC139" s="277"/>
      <c r="UD139" s="277"/>
      <c r="UE139" s="277"/>
      <c r="UF139" s="277"/>
      <c r="UG139" s="277"/>
      <c r="UH139" s="277"/>
      <c r="UI139" s="277"/>
      <c r="UJ139" s="277"/>
      <c r="UK139" s="277"/>
      <c r="UL139" s="277"/>
      <c r="UM139" s="277"/>
      <c r="UN139" s="277"/>
      <c r="UO139" s="277"/>
      <c r="UP139" s="277"/>
      <c r="UQ139" s="277"/>
      <c r="UR139" s="277"/>
      <c r="US139" s="277"/>
      <c r="UT139" s="277"/>
      <c r="UU139" s="277"/>
      <c r="UV139" s="277"/>
      <c r="UW139" s="277"/>
      <c r="UX139" s="277"/>
      <c r="UY139" s="277"/>
      <c r="UZ139" s="277"/>
      <c r="VA139" s="277"/>
      <c r="VB139" s="277"/>
      <c r="VC139" s="277"/>
      <c r="VD139" s="277"/>
      <c r="VE139" s="277"/>
      <c r="VF139" s="277"/>
      <c r="VG139" s="277"/>
      <c r="VH139" s="277"/>
      <c r="VI139" s="277"/>
      <c r="VJ139" s="277"/>
      <c r="VK139" s="277"/>
      <c r="VL139" s="277"/>
      <c r="VM139" s="277"/>
      <c r="VN139" s="277"/>
      <c r="VO139" s="277"/>
      <c r="VP139" s="277"/>
      <c r="VQ139" s="277"/>
      <c r="VR139" s="277"/>
      <c r="VS139" s="277"/>
      <c r="VT139" s="277"/>
      <c r="VU139" s="277"/>
      <c r="VV139" s="277"/>
      <c r="VW139" s="277"/>
      <c r="VX139" s="277"/>
      <c r="VY139" s="277"/>
      <c r="VZ139" s="277"/>
      <c r="WA139" s="277"/>
      <c r="WB139" s="277"/>
      <c r="WC139" s="277"/>
      <c r="WD139" s="277"/>
      <c r="WE139" s="277"/>
      <c r="WF139" s="277"/>
      <c r="WG139" s="277"/>
      <c r="WH139" s="277"/>
      <c r="WI139" s="277"/>
      <c r="WJ139" s="277"/>
      <c r="WK139" s="277"/>
      <c r="WL139" s="277"/>
      <c r="WM139" s="277"/>
      <c r="WN139" s="277"/>
      <c r="WO139" s="277"/>
      <c r="WP139" s="277"/>
      <c r="WQ139" s="277"/>
      <c r="WR139" s="277"/>
      <c r="WS139" s="277"/>
      <c r="WT139" s="277"/>
      <c r="WU139" s="277"/>
      <c r="WV139" s="277"/>
      <c r="WW139" s="277"/>
      <c r="WX139" s="277"/>
      <c r="WY139" s="277"/>
      <c r="WZ139" s="277"/>
      <c r="XA139" s="277"/>
      <c r="XB139" s="277"/>
      <c r="XC139" s="277"/>
      <c r="XD139" s="277"/>
      <c r="XE139" s="277"/>
      <c r="XF139" s="277"/>
      <c r="XG139" s="277"/>
      <c r="XH139" s="277"/>
      <c r="XI139" s="277"/>
      <c r="XJ139" s="277"/>
      <c r="XK139" s="277"/>
      <c r="XL139" s="277"/>
      <c r="XM139" s="277"/>
      <c r="XN139" s="277"/>
      <c r="XO139" s="277"/>
      <c r="XP139" s="277"/>
      <c r="XQ139" s="277"/>
      <c r="XR139" s="277"/>
      <c r="XS139" s="277"/>
      <c r="XT139" s="277"/>
      <c r="XU139" s="277"/>
      <c r="XV139" s="277"/>
      <c r="XW139" s="277"/>
      <c r="XX139" s="277"/>
      <c r="XY139" s="277"/>
      <c r="XZ139" s="277"/>
      <c r="YA139" s="277"/>
      <c r="YB139" s="277"/>
      <c r="YC139" s="277"/>
      <c r="YD139" s="277"/>
      <c r="YE139" s="277"/>
      <c r="YF139" s="277"/>
      <c r="YG139" s="277"/>
      <c r="YH139" s="277"/>
      <c r="YI139" s="277"/>
      <c r="YJ139" s="277"/>
      <c r="YK139" s="277"/>
      <c r="YL139" s="277"/>
      <c r="YM139" s="277"/>
      <c r="YN139" s="277"/>
      <c r="YO139" s="277"/>
      <c r="YP139" s="277"/>
      <c r="YQ139" s="277"/>
      <c r="YR139" s="277"/>
      <c r="YS139" s="277"/>
      <c r="YT139" s="277"/>
      <c r="YU139" s="277"/>
      <c r="YV139" s="277"/>
      <c r="YW139" s="277"/>
      <c r="YX139" s="277"/>
      <c r="YY139" s="277"/>
      <c r="YZ139" s="277"/>
      <c r="ZA139" s="277"/>
      <c r="ZB139" s="277"/>
      <c r="ZC139" s="277"/>
      <c r="ZD139" s="277"/>
      <c r="ZE139" s="277"/>
      <c r="ZF139" s="277"/>
      <c r="ZG139" s="277"/>
      <c r="ZH139" s="277"/>
      <c r="ZI139" s="277"/>
      <c r="ZJ139" s="277"/>
      <c r="ZK139" s="277"/>
      <c r="ZL139" s="277"/>
      <c r="ZM139" s="277"/>
      <c r="ZN139" s="277"/>
      <c r="ZO139" s="277"/>
      <c r="ZP139" s="277"/>
      <c r="ZQ139" s="277"/>
      <c r="ZR139" s="277"/>
      <c r="ZS139" s="277"/>
      <c r="ZT139" s="277"/>
      <c r="ZU139" s="277"/>
      <c r="ZV139" s="277"/>
      <c r="ZW139" s="277"/>
      <c r="ZX139" s="277"/>
      <c r="ZY139" s="277"/>
      <c r="ZZ139" s="277"/>
      <c r="AAA139" s="277"/>
      <c r="AAB139" s="277"/>
      <c r="AAC139" s="277"/>
      <c r="AAD139" s="277"/>
      <c r="AAE139" s="277"/>
      <c r="AAF139" s="277"/>
      <c r="AAG139" s="277"/>
      <c r="AAH139" s="277"/>
      <c r="AAI139" s="277"/>
      <c r="AAJ139" s="277"/>
      <c r="AAK139" s="277"/>
      <c r="AAL139" s="277"/>
      <c r="AAM139" s="277"/>
      <c r="AAN139" s="277"/>
      <c r="AAO139" s="277"/>
      <c r="AAP139" s="277"/>
      <c r="AAQ139" s="277"/>
      <c r="AAR139" s="277"/>
      <c r="AAS139" s="277"/>
      <c r="AAT139" s="277"/>
      <c r="AAU139" s="277"/>
      <c r="AAV139" s="277"/>
      <c r="AAW139" s="277"/>
      <c r="AAX139" s="277"/>
      <c r="AAY139" s="277"/>
      <c r="AAZ139" s="277"/>
      <c r="ABA139" s="277"/>
      <c r="ABB139" s="277"/>
      <c r="ABC139" s="277"/>
      <c r="ABD139" s="277"/>
      <c r="ABE139" s="277"/>
      <c r="ABF139" s="277"/>
      <c r="ABG139" s="277"/>
      <c r="ABH139" s="277"/>
      <c r="ABI139" s="277"/>
      <c r="ABJ139" s="277"/>
      <c r="ABK139" s="277"/>
      <c r="ABL139" s="277"/>
      <c r="ABM139" s="277"/>
      <c r="ABN139" s="277"/>
      <c r="ABO139" s="277"/>
      <c r="ABP139" s="277"/>
      <c r="ABQ139" s="277"/>
      <c r="ABR139" s="277"/>
      <c r="ABS139" s="277"/>
      <c r="ABT139" s="277"/>
      <c r="ABU139" s="277"/>
      <c r="ABV139" s="277"/>
      <c r="ABW139" s="277"/>
      <c r="ABX139" s="277"/>
      <c r="ABY139" s="277"/>
      <c r="ABZ139" s="277"/>
      <c r="ACA139" s="277"/>
      <c r="ACB139" s="277"/>
      <c r="ACC139" s="277"/>
      <c r="ACD139" s="277"/>
      <c r="ACE139" s="277"/>
      <c r="ACF139" s="277"/>
      <c r="ACG139" s="277"/>
      <c r="ACH139" s="277"/>
      <c r="ACI139" s="277"/>
      <c r="ACJ139" s="277"/>
      <c r="ACK139" s="277"/>
      <c r="ACL139" s="277"/>
      <c r="ACM139" s="277"/>
      <c r="ACN139" s="277"/>
      <c r="ACO139" s="277"/>
      <c r="ACP139" s="277"/>
      <c r="ACQ139" s="277"/>
      <c r="ACR139" s="277"/>
      <c r="ACS139" s="277"/>
      <c r="ACT139" s="277"/>
      <c r="ACU139" s="277"/>
      <c r="ACV139" s="277"/>
      <c r="ACW139" s="277"/>
      <c r="ACX139" s="277"/>
      <c r="ACY139" s="277"/>
      <c r="ACZ139" s="277"/>
      <c r="ADA139" s="277"/>
      <c r="ADB139" s="277"/>
      <c r="ADC139" s="277"/>
      <c r="ADD139" s="277"/>
      <c r="ADE139" s="277"/>
      <c r="ADF139" s="277"/>
      <c r="ADG139" s="277"/>
      <c r="ADH139" s="277"/>
      <c r="ADI139" s="277"/>
      <c r="ADJ139" s="277"/>
      <c r="ADK139" s="277"/>
      <c r="ADL139" s="277"/>
      <c r="ADM139" s="277"/>
      <c r="ADN139" s="277"/>
      <c r="ADO139" s="277"/>
      <c r="ADP139" s="277"/>
      <c r="ADQ139" s="277"/>
      <c r="ADR139" s="277"/>
      <c r="ADS139" s="277"/>
      <c r="ADT139" s="277"/>
      <c r="ADU139" s="277"/>
      <c r="ADV139" s="277"/>
      <c r="ADW139" s="277"/>
      <c r="ADX139" s="277"/>
      <c r="ADY139" s="277"/>
      <c r="ADZ139" s="277"/>
      <c r="AEA139" s="277"/>
      <c r="AEB139" s="277"/>
      <c r="AEC139" s="277"/>
      <c r="AED139" s="277"/>
      <c r="AEE139" s="277"/>
      <c r="AEF139" s="277"/>
      <c r="AEG139" s="277"/>
      <c r="AEH139" s="277"/>
      <c r="AEI139" s="277"/>
      <c r="AEJ139" s="277"/>
      <c r="AEK139" s="277"/>
      <c r="AEL139" s="277"/>
      <c r="AEM139" s="277"/>
      <c r="AEN139" s="277"/>
      <c r="AEO139" s="277"/>
      <c r="AEP139" s="277"/>
      <c r="AEQ139" s="277"/>
      <c r="AER139" s="277"/>
      <c r="AES139" s="277"/>
      <c r="AET139" s="277"/>
      <c r="AEU139" s="277"/>
      <c r="AEV139" s="277"/>
      <c r="AEW139" s="277"/>
      <c r="AEX139" s="277"/>
      <c r="AEY139" s="277"/>
      <c r="AEZ139" s="277"/>
      <c r="AFA139" s="277"/>
      <c r="AFB139" s="277"/>
      <c r="AFC139" s="277"/>
      <c r="AFD139" s="277"/>
      <c r="AFE139" s="277"/>
      <c r="AFF139" s="277"/>
      <c r="AFG139" s="277"/>
      <c r="AFH139" s="277"/>
      <c r="AFI139" s="277"/>
      <c r="AFJ139" s="277"/>
      <c r="AFK139" s="277"/>
      <c r="AFL139" s="277"/>
      <c r="AFM139" s="277"/>
      <c r="AFN139" s="277"/>
      <c r="AFO139" s="277"/>
      <c r="AFP139" s="277"/>
      <c r="AFQ139" s="277"/>
      <c r="AFR139" s="277"/>
      <c r="AFS139" s="277"/>
      <c r="AFT139" s="277"/>
      <c r="AFU139" s="277"/>
      <c r="AFV139" s="277"/>
      <c r="AFW139" s="277"/>
      <c r="AFX139" s="277"/>
      <c r="AFY139" s="277"/>
      <c r="AFZ139" s="277"/>
      <c r="AGA139" s="277"/>
      <c r="AGB139" s="277"/>
      <c r="AGC139" s="277"/>
      <c r="AGD139" s="277"/>
      <c r="AGE139" s="277"/>
      <c r="AGF139" s="277"/>
      <c r="AGG139" s="277"/>
      <c r="AGH139" s="277"/>
      <c r="AGI139" s="277"/>
      <c r="AGJ139" s="277"/>
      <c r="AGK139" s="277"/>
      <c r="AGL139" s="277"/>
      <c r="AGM139" s="277"/>
      <c r="AGN139" s="277"/>
      <c r="AGO139" s="277"/>
      <c r="AGP139" s="277"/>
      <c r="AGQ139" s="277"/>
      <c r="AGR139" s="277"/>
      <c r="AGS139" s="277"/>
      <c r="AGT139" s="277"/>
      <c r="AGU139" s="277"/>
      <c r="AGV139" s="277"/>
      <c r="AGW139" s="277"/>
      <c r="AGX139" s="277"/>
      <c r="AGY139" s="277"/>
      <c r="AGZ139" s="277"/>
      <c r="AHA139" s="277"/>
      <c r="AHB139" s="277"/>
      <c r="AHC139" s="277"/>
      <c r="AHD139" s="277"/>
      <c r="AHE139" s="277"/>
      <c r="AHF139" s="277"/>
      <c r="AHG139" s="277"/>
      <c r="AHH139" s="277"/>
      <c r="AHI139" s="277"/>
      <c r="AHJ139" s="277"/>
      <c r="AHK139" s="277"/>
      <c r="AHL139" s="277"/>
      <c r="AHM139" s="277"/>
      <c r="AHN139" s="277"/>
      <c r="AHO139" s="277"/>
      <c r="AHP139" s="277"/>
      <c r="AHQ139" s="277"/>
      <c r="AHR139" s="277"/>
      <c r="AHS139" s="277"/>
      <c r="AHT139" s="277"/>
      <c r="AHU139" s="277"/>
      <c r="AHV139" s="277"/>
      <c r="AHW139" s="277"/>
      <c r="AHX139" s="277"/>
      <c r="AHY139" s="277"/>
      <c r="AHZ139" s="277"/>
      <c r="AIA139" s="277"/>
      <c r="AIB139" s="277"/>
      <c r="AIC139" s="277"/>
      <c r="AID139" s="277"/>
      <c r="AIE139" s="277"/>
      <c r="AIF139" s="277"/>
      <c r="AIG139" s="277"/>
      <c r="AIH139" s="277"/>
      <c r="AII139" s="277"/>
      <c r="AIJ139" s="277"/>
      <c r="AIK139" s="277"/>
      <c r="AIL139" s="277"/>
      <c r="AIM139" s="277"/>
      <c r="AIN139" s="277"/>
      <c r="AIO139" s="277"/>
      <c r="AIP139" s="277"/>
      <c r="AIQ139" s="277"/>
      <c r="AIR139" s="277"/>
      <c r="AIS139" s="277"/>
      <c r="AIT139" s="277"/>
      <c r="AIU139" s="277"/>
      <c r="AIV139" s="277"/>
      <c r="AIW139" s="277"/>
      <c r="AIX139" s="277"/>
      <c r="AIY139" s="277"/>
      <c r="AIZ139" s="277"/>
      <c r="AJA139" s="277"/>
      <c r="AJB139" s="277"/>
      <c r="AJC139" s="277"/>
      <c r="AJD139" s="277"/>
      <c r="AJE139" s="277"/>
      <c r="AJF139" s="277"/>
      <c r="AJG139" s="277"/>
      <c r="AJH139" s="277"/>
      <c r="AJI139" s="277"/>
      <c r="AJJ139" s="277"/>
      <c r="AJK139" s="277"/>
      <c r="AJL139" s="277"/>
      <c r="AJM139" s="277"/>
      <c r="AJN139" s="277"/>
      <c r="AJO139" s="277"/>
      <c r="AJP139" s="277"/>
      <c r="AJQ139" s="277"/>
      <c r="AJR139" s="277"/>
      <c r="AJS139" s="277"/>
      <c r="AJT139" s="277"/>
      <c r="AJU139" s="277"/>
      <c r="AJV139" s="277"/>
      <c r="AJW139" s="277"/>
      <c r="AJX139" s="277"/>
      <c r="AJY139" s="277"/>
      <c r="AJZ139" s="277"/>
      <c r="AKA139" s="277"/>
      <c r="AKB139" s="277"/>
      <c r="AKC139" s="277"/>
      <c r="AKD139" s="277"/>
      <c r="AKE139" s="277"/>
      <c r="AKF139" s="277"/>
      <c r="AKG139" s="277"/>
      <c r="AKH139" s="277"/>
      <c r="AKI139" s="277"/>
      <c r="AKJ139" s="277"/>
      <c r="AKK139" s="277"/>
      <c r="AKL139" s="277"/>
      <c r="AKM139" s="277"/>
      <c r="AKN139" s="277"/>
      <c r="AKO139" s="277"/>
      <c r="AKP139" s="277"/>
      <c r="AKQ139" s="277"/>
      <c r="AKR139" s="277"/>
      <c r="AKS139" s="277"/>
      <c r="AKT139" s="277"/>
      <c r="AKU139" s="277"/>
      <c r="AKV139" s="277"/>
      <c r="AKW139" s="277"/>
      <c r="AKX139" s="277"/>
      <c r="AKY139" s="277"/>
      <c r="AKZ139" s="277"/>
      <c r="ALA139" s="277"/>
      <c r="ALB139" s="277"/>
      <c r="ALC139" s="277"/>
      <c r="ALD139" s="277"/>
      <c r="ALE139" s="277"/>
      <c r="ALF139" s="277"/>
      <c r="ALG139" s="277"/>
      <c r="ALH139" s="277"/>
      <c r="ALI139" s="277"/>
      <c r="ALJ139" s="277"/>
      <c r="ALK139" s="277"/>
      <c r="ALL139" s="277"/>
      <c r="ALM139" s="277"/>
      <c r="ALN139" s="277"/>
      <c r="ALO139" s="277"/>
      <c r="ALP139" s="277"/>
      <c r="ALQ139" s="277"/>
      <c r="ALR139" s="277"/>
      <c r="ALS139" s="277"/>
      <c r="ALT139" s="277"/>
      <c r="ALU139" s="277"/>
      <c r="ALV139" s="277"/>
      <c r="ALW139" s="277"/>
      <c r="ALX139" s="277"/>
      <c r="ALY139" s="277"/>
      <c r="ALZ139" s="277"/>
      <c r="AMA139" s="277"/>
      <c r="AMB139" s="277"/>
      <c r="AMC139" s="277"/>
      <c r="AMD139" s="277"/>
      <c r="AME139" s="277"/>
      <c r="AMF139" s="277"/>
      <c r="AMG139" s="277"/>
      <c r="AMH139" s="277"/>
      <c r="AMI139" s="277"/>
      <c r="AMJ139" s="277"/>
      <c r="AMK139" s="277"/>
      <c r="AML139" s="277"/>
      <c r="AMM139" s="277"/>
      <c r="AMN139" s="277"/>
      <c r="AMO139" s="277"/>
      <c r="AMP139" s="277"/>
      <c r="AMQ139" s="277"/>
      <c r="AMR139" s="277"/>
      <c r="AMS139" s="277"/>
      <c r="AMT139" s="277"/>
      <c r="AMU139" s="277"/>
      <c r="AMV139" s="277"/>
      <c r="AMW139" s="277"/>
      <c r="AMX139" s="277"/>
      <c r="AMY139" s="277"/>
      <c r="AMZ139" s="277"/>
      <c r="ANA139" s="277"/>
      <c r="ANB139" s="277"/>
      <c r="ANC139" s="277"/>
      <c r="AND139" s="277"/>
      <c r="ANE139" s="277"/>
      <c r="ANF139" s="277"/>
      <c r="ANG139" s="277"/>
      <c r="ANH139" s="277"/>
      <c r="ANI139" s="277"/>
      <c r="ANJ139" s="277"/>
      <c r="ANK139" s="277"/>
      <c r="ANL139" s="277"/>
      <c r="ANM139" s="277"/>
      <c r="ANN139" s="277"/>
      <c r="ANO139" s="277"/>
      <c r="ANP139" s="277"/>
      <c r="ANQ139" s="277"/>
      <c r="ANR139" s="277"/>
      <c r="ANS139" s="277"/>
      <c r="ANT139" s="277"/>
      <c r="ANU139" s="277"/>
      <c r="ANV139" s="277"/>
      <c r="ANW139" s="277"/>
      <c r="ANX139" s="277"/>
      <c r="ANY139" s="277"/>
      <c r="ANZ139" s="277"/>
      <c r="AOA139" s="277"/>
      <c r="AOB139" s="277"/>
      <c r="AOC139" s="277"/>
      <c r="AOD139" s="277"/>
      <c r="AOE139" s="277"/>
      <c r="AOF139" s="277"/>
      <c r="AOG139" s="277"/>
      <c r="AOH139" s="277"/>
      <c r="AOI139" s="277"/>
      <c r="AOJ139" s="277"/>
      <c r="AOK139" s="277"/>
      <c r="AOL139" s="277"/>
      <c r="AOM139" s="277"/>
      <c r="AON139" s="277"/>
      <c r="AOO139" s="277"/>
      <c r="AOP139" s="277"/>
      <c r="AOQ139" s="277"/>
      <c r="AOR139" s="277"/>
      <c r="AOS139" s="277"/>
      <c r="AOT139" s="277"/>
      <c r="AOU139" s="277"/>
      <c r="AOV139" s="277"/>
      <c r="AOW139" s="277"/>
      <c r="AOX139" s="277"/>
      <c r="AOY139" s="277"/>
      <c r="AOZ139" s="277"/>
      <c r="APA139" s="277"/>
      <c r="APB139" s="277"/>
      <c r="APC139" s="277"/>
      <c r="APD139" s="277"/>
      <c r="APE139" s="277"/>
      <c r="APF139" s="277"/>
      <c r="APG139" s="277"/>
      <c r="APH139" s="277"/>
      <c r="API139" s="277"/>
      <c r="APJ139" s="277"/>
      <c r="APK139" s="277"/>
      <c r="APL139" s="277"/>
      <c r="APM139" s="277"/>
      <c r="APN139" s="277"/>
      <c r="APO139" s="277"/>
      <c r="APP139" s="277"/>
      <c r="APQ139" s="277"/>
      <c r="APR139" s="277"/>
      <c r="APS139" s="277"/>
      <c r="APT139" s="277"/>
      <c r="APU139" s="277"/>
      <c r="APV139" s="277"/>
      <c r="APW139" s="277"/>
      <c r="APX139" s="277"/>
      <c r="APY139" s="277"/>
      <c r="APZ139" s="277"/>
      <c r="AQA139" s="277"/>
      <c r="AQB139" s="277"/>
      <c r="AQC139" s="277"/>
      <c r="AQD139" s="277"/>
      <c r="AQE139" s="277"/>
      <c r="AQF139" s="277"/>
      <c r="AQG139" s="277"/>
      <c r="AQH139" s="277"/>
      <c r="AQI139" s="277"/>
      <c r="AQJ139" s="277"/>
      <c r="AQK139" s="277"/>
      <c r="AQL139" s="277"/>
      <c r="AQM139" s="277"/>
      <c r="AQN139" s="277"/>
      <c r="AQO139" s="277"/>
      <c r="AQP139" s="277"/>
      <c r="AQQ139" s="277"/>
      <c r="AQR139" s="277"/>
      <c r="AQS139" s="277"/>
      <c r="AQT139" s="277"/>
      <c r="AQU139" s="277"/>
      <c r="AQV139" s="277"/>
      <c r="AQW139" s="277"/>
      <c r="AQX139" s="277"/>
      <c r="AQY139" s="277"/>
      <c r="AQZ139" s="277"/>
      <c r="ARA139" s="277"/>
      <c r="ARB139" s="277"/>
      <c r="ARC139" s="277"/>
      <c r="ARD139" s="277"/>
      <c r="ARE139" s="277"/>
      <c r="ARF139" s="277"/>
      <c r="ARG139" s="277"/>
      <c r="ARH139" s="277"/>
      <c r="ARI139" s="277"/>
      <c r="ARJ139" s="277"/>
      <c r="ARK139" s="277"/>
      <c r="ARL139" s="277"/>
      <c r="ARM139" s="277"/>
      <c r="ARN139" s="277"/>
      <c r="ARO139" s="277"/>
      <c r="ARP139" s="277"/>
      <c r="ARQ139" s="277"/>
      <c r="ARR139" s="277"/>
      <c r="ARS139" s="277"/>
      <c r="ART139" s="277"/>
      <c r="ARU139" s="277"/>
      <c r="ARV139" s="277"/>
      <c r="ARW139" s="277"/>
      <c r="ARX139" s="277"/>
      <c r="ARY139" s="277"/>
      <c r="ARZ139" s="277"/>
      <c r="ASA139" s="277"/>
      <c r="ASB139" s="277"/>
      <c r="ASC139" s="277"/>
      <c r="ASD139" s="277"/>
      <c r="ASE139" s="277"/>
      <c r="ASF139" s="277"/>
      <c r="ASG139" s="277"/>
      <c r="ASH139" s="277"/>
      <c r="ASI139" s="277"/>
      <c r="ASJ139" s="277"/>
      <c r="ASK139" s="277"/>
      <c r="ASL139" s="277"/>
      <c r="ASM139" s="277"/>
      <c r="ASN139" s="277"/>
      <c r="ASO139" s="277"/>
      <c r="ASP139" s="277"/>
      <c r="ASQ139" s="277"/>
      <c r="ASR139" s="277"/>
      <c r="ASS139" s="277"/>
      <c r="AST139" s="277"/>
      <c r="ASU139" s="277"/>
      <c r="ASV139" s="277"/>
      <c r="ASW139" s="277"/>
      <c r="ASX139" s="277"/>
      <c r="ASY139" s="277"/>
      <c r="ASZ139" s="277"/>
      <c r="ATA139" s="277"/>
      <c r="ATB139" s="277"/>
      <c r="ATC139" s="277"/>
      <c r="ATD139" s="277"/>
      <c r="ATE139" s="277"/>
      <c r="ATF139" s="277"/>
      <c r="ATG139" s="277"/>
      <c r="ATH139" s="277"/>
      <c r="ATI139" s="277"/>
      <c r="ATJ139" s="277"/>
      <c r="ATK139" s="277"/>
      <c r="ATL139" s="277"/>
      <c r="ATM139" s="277"/>
      <c r="ATN139" s="277"/>
      <c r="ATO139" s="277"/>
      <c r="ATP139" s="277"/>
      <c r="ATQ139" s="277"/>
      <c r="ATR139" s="277"/>
      <c r="ATS139" s="277"/>
      <c r="ATT139" s="277"/>
      <c r="ATU139" s="277"/>
      <c r="ATV139" s="277"/>
      <c r="ATW139" s="277"/>
      <c r="ATX139" s="277"/>
      <c r="ATY139" s="277"/>
      <c r="ATZ139" s="277"/>
      <c r="AUA139" s="277"/>
      <c r="AUB139" s="277"/>
      <c r="AUC139" s="277"/>
      <c r="AUD139" s="277"/>
      <c r="AUE139" s="277"/>
      <c r="AUF139" s="277"/>
      <c r="AUG139" s="277"/>
      <c r="AUH139" s="277"/>
      <c r="AUI139" s="277"/>
      <c r="AUJ139" s="277"/>
      <c r="AUK139" s="277"/>
      <c r="AUL139" s="277"/>
      <c r="AUM139" s="277"/>
      <c r="AUN139" s="277"/>
      <c r="AUO139" s="277"/>
      <c r="AUP139" s="277"/>
      <c r="AUQ139" s="277"/>
      <c r="AUR139" s="277"/>
      <c r="AUS139" s="277"/>
      <c r="AUT139" s="277"/>
      <c r="AUU139" s="277"/>
      <c r="AUV139" s="277"/>
      <c r="AUW139" s="277"/>
      <c r="AUX139" s="277"/>
      <c r="AUY139" s="277"/>
      <c r="AUZ139" s="277"/>
      <c r="AVA139" s="277"/>
      <c r="AVB139" s="277"/>
      <c r="AVC139" s="277"/>
      <c r="AVD139" s="277"/>
      <c r="AVE139" s="277"/>
      <c r="AVF139" s="277"/>
      <c r="AVG139" s="277"/>
      <c r="AVH139" s="277"/>
      <c r="AVI139" s="277"/>
      <c r="AVJ139" s="277"/>
      <c r="AVK139" s="277"/>
      <c r="AVL139" s="277"/>
      <c r="AVM139" s="277"/>
      <c r="AVN139" s="277"/>
      <c r="AVO139" s="277"/>
      <c r="AVP139" s="277"/>
      <c r="AVQ139" s="277"/>
      <c r="AVR139" s="277"/>
      <c r="AVS139" s="277"/>
      <c r="AVT139" s="277"/>
      <c r="AVU139" s="277"/>
      <c r="AVV139" s="277"/>
      <c r="AVW139" s="277"/>
      <c r="AVX139" s="277"/>
      <c r="AVY139" s="277"/>
      <c r="AVZ139" s="277"/>
      <c r="AWA139" s="277"/>
      <c r="AWB139" s="277"/>
      <c r="AWC139" s="277"/>
      <c r="AWD139" s="277"/>
      <c r="AWE139" s="277"/>
      <c r="AWF139" s="277"/>
      <c r="AWG139" s="277"/>
      <c r="AWH139" s="277"/>
      <c r="AWI139" s="277"/>
      <c r="AWJ139" s="277"/>
      <c r="AWK139" s="277"/>
      <c r="AWL139" s="277"/>
      <c r="AWM139" s="277"/>
      <c r="AWN139" s="277"/>
      <c r="AWO139" s="277"/>
      <c r="AWP139" s="277"/>
      <c r="AWQ139" s="277"/>
      <c r="AWR139" s="277"/>
      <c r="AWS139" s="277"/>
      <c r="AWT139" s="277"/>
      <c r="AWU139" s="277"/>
      <c r="AWV139" s="277"/>
      <c r="AWW139" s="277"/>
      <c r="AWX139" s="277"/>
      <c r="AWY139" s="277"/>
      <c r="AWZ139" s="277"/>
      <c r="AXA139" s="277"/>
      <c r="AXB139" s="277"/>
      <c r="AXC139" s="277"/>
      <c r="AXD139" s="277"/>
      <c r="AXE139" s="277"/>
      <c r="AXF139" s="277"/>
      <c r="AXG139" s="277"/>
      <c r="AXH139" s="277"/>
      <c r="AXI139" s="277"/>
      <c r="AXJ139" s="277"/>
      <c r="AXK139" s="277"/>
      <c r="AXL139" s="277"/>
      <c r="AXM139" s="277"/>
      <c r="AXN139" s="277"/>
      <c r="AXO139" s="277"/>
      <c r="AXP139" s="277"/>
      <c r="AXQ139" s="277"/>
      <c r="AXR139" s="277"/>
      <c r="AXS139" s="277"/>
      <c r="AXT139" s="277"/>
      <c r="AXU139" s="277"/>
      <c r="AXV139" s="277"/>
      <c r="AXW139" s="277"/>
      <c r="AXX139" s="277"/>
      <c r="AXY139" s="277"/>
      <c r="AXZ139" s="277"/>
      <c r="AYA139" s="277"/>
      <c r="AYB139" s="277"/>
      <c r="AYC139" s="277"/>
      <c r="AYD139" s="277"/>
      <c r="AYE139" s="277"/>
      <c r="AYF139" s="277"/>
      <c r="AYG139" s="277"/>
      <c r="AYH139" s="277"/>
      <c r="AYI139" s="277"/>
      <c r="AYJ139" s="277"/>
      <c r="AYK139" s="277"/>
      <c r="AYL139" s="277"/>
      <c r="AYM139" s="277"/>
      <c r="AYN139" s="277"/>
      <c r="AYO139" s="277"/>
      <c r="AYP139" s="277"/>
      <c r="AYQ139" s="277"/>
      <c r="AYR139" s="277"/>
      <c r="AYS139" s="277"/>
      <c r="AYT139" s="277"/>
      <c r="AYU139" s="277"/>
      <c r="AYV139" s="277"/>
      <c r="AYW139" s="277"/>
      <c r="AYX139" s="277"/>
      <c r="AYY139" s="277"/>
      <c r="AYZ139" s="277"/>
      <c r="AZA139" s="277"/>
      <c r="AZB139" s="277"/>
      <c r="AZC139" s="277"/>
      <c r="AZD139" s="277"/>
      <c r="AZE139" s="277"/>
      <c r="AZF139" s="277"/>
      <c r="AZG139" s="277"/>
      <c r="AZH139" s="277"/>
      <c r="AZI139" s="277"/>
      <c r="AZJ139" s="277"/>
      <c r="AZK139" s="277"/>
      <c r="AZL139" s="277"/>
      <c r="AZM139" s="277"/>
      <c r="AZN139" s="277"/>
      <c r="AZO139" s="277"/>
      <c r="AZP139" s="277"/>
      <c r="AZQ139" s="277"/>
      <c r="AZR139" s="277"/>
      <c r="AZS139" s="277"/>
      <c r="AZT139" s="277"/>
      <c r="AZU139" s="277"/>
      <c r="AZV139" s="277"/>
      <c r="AZW139" s="277"/>
      <c r="AZX139" s="277"/>
      <c r="AZY139" s="277"/>
      <c r="AZZ139" s="277"/>
      <c r="BAA139" s="277"/>
      <c r="BAB139" s="277"/>
      <c r="BAC139" s="277"/>
      <c r="BAD139" s="277"/>
      <c r="BAE139" s="277"/>
      <c r="BAF139" s="277"/>
      <c r="BAG139" s="277"/>
      <c r="BAH139" s="277"/>
      <c r="BAI139" s="277"/>
      <c r="BAJ139" s="277"/>
      <c r="BAK139" s="277"/>
      <c r="BAL139" s="277"/>
      <c r="BAM139" s="277"/>
      <c r="BAN139" s="277"/>
      <c r="BAO139" s="277"/>
      <c r="BAP139" s="277"/>
      <c r="BAQ139" s="277"/>
      <c r="BAR139" s="277"/>
      <c r="BAS139" s="277"/>
      <c r="BAT139" s="277"/>
      <c r="BAU139" s="277"/>
      <c r="BAV139" s="277"/>
      <c r="BAW139" s="277"/>
      <c r="BAX139" s="277"/>
      <c r="BAY139" s="277"/>
      <c r="BAZ139" s="277"/>
      <c r="BBA139" s="277"/>
      <c r="BBB139" s="277"/>
      <c r="BBC139" s="277"/>
      <c r="BBD139" s="277"/>
      <c r="BBE139" s="277"/>
      <c r="BBF139" s="277"/>
      <c r="BBG139" s="277"/>
      <c r="BBH139" s="277"/>
      <c r="BBI139" s="277"/>
      <c r="BBJ139" s="277"/>
      <c r="BBK139" s="277"/>
      <c r="BBL139" s="277"/>
      <c r="BBM139" s="277"/>
      <c r="BBN139" s="277"/>
      <c r="BBO139" s="277"/>
      <c r="BBP139" s="277"/>
      <c r="BBQ139" s="277"/>
      <c r="BBR139" s="277"/>
      <c r="BBS139" s="277"/>
      <c r="BBT139" s="277"/>
      <c r="BBU139" s="277"/>
      <c r="BBV139" s="277"/>
      <c r="BBW139" s="277"/>
      <c r="BBX139" s="277"/>
      <c r="BBY139" s="277"/>
      <c r="BBZ139" s="277"/>
      <c r="BCA139" s="277"/>
      <c r="BCB139" s="277"/>
      <c r="BCC139" s="277"/>
      <c r="BCD139" s="277"/>
      <c r="BCE139" s="277"/>
      <c r="BCF139" s="277"/>
      <c r="BCG139" s="277"/>
      <c r="BCH139" s="277"/>
      <c r="BCI139" s="277"/>
      <c r="BCJ139" s="277"/>
      <c r="BCK139" s="277"/>
      <c r="BCL139" s="277"/>
      <c r="BCM139" s="277"/>
      <c r="BCN139" s="277"/>
      <c r="BCO139" s="277"/>
      <c r="BCP139" s="277"/>
      <c r="BCQ139" s="277"/>
      <c r="BCR139" s="277"/>
      <c r="BCS139" s="277"/>
      <c r="BCT139" s="277"/>
      <c r="BCU139" s="277"/>
      <c r="BCV139" s="277"/>
      <c r="BCW139" s="277"/>
      <c r="BCX139" s="277"/>
      <c r="BCY139" s="277"/>
      <c r="BCZ139" s="277"/>
      <c r="BDA139" s="277"/>
      <c r="BDB139" s="277"/>
      <c r="BDC139" s="277"/>
      <c r="BDD139" s="277"/>
      <c r="BDE139" s="277"/>
      <c r="BDF139" s="277"/>
      <c r="BDG139" s="277"/>
      <c r="BDH139" s="277"/>
      <c r="BDI139" s="277"/>
      <c r="BDJ139" s="277"/>
      <c r="BDK139" s="277"/>
      <c r="BDL139" s="277"/>
      <c r="BDM139" s="277"/>
      <c r="BDN139" s="277"/>
      <c r="BDO139" s="277"/>
      <c r="BDP139" s="277"/>
      <c r="BDQ139" s="277"/>
      <c r="BDR139" s="277"/>
      <c r="BDS139" s="277"/>
      <c r="BDT139" s="277"/>
      <c r="BDU139" s="277"/>
      <c r="BDV139" s="277"/>
      <c r="BDW139" s="277"/>
      <c r="BDX139" s="277"/>
      <c r="BDY139" s="277"/>
      <c r="BDZ139" s="277"/>
      <c r="BEA139" s="277"/>
      <c r="BEB139" s="277"/>
      <c r="BEC139" s="277"/>
      <c r="BED139" s="277"/>
      <c r="BEE139" s="277"/>
      <c r="BEF139" s="277"/>
      <c r="BEG139" s="277"/>
      <c r="BEH139" s="277"/>
      <c r="BEI139" s="277"/>
      <c r="BEJ139" s="277"/>
      <c r="BEK139" s="277"/>
      <c r="BEL139" s="277"/>
      <c r="BEM139" s="277"/>
      <c r="BEN139" s="277"/>
      <c r="BEO139" s="277"/>
      <c r="BEP139" s="277"/>
      <c r="BEQ139" s="277"/>
      <c r="BER139" s="277"/>
      <c r="BES139" s="277"/>
      <c r="BET139" s="277"/>
      <c r="BEU139" s="277"/>
      <c r="BEV139" s="277"/>
      <c r="BEW139" s="277"/>
      <c r="BEX139" s="277"/>
      <c r="BEY139" s="277"/>
      <c r="BEZ139" s="277"/>
      <c r="BFA139" s="277"/>
      <c r="BFB139" s="277"/>
      <c r="BFC139" s="277"/>
      <c r="BFD139" s="277"/>
      <c r="BFE139" s="277"/>
      <c r="BFF139" s="277"/>
      <c r="BFG139" s="277"/>
      <c r="BFH139" s="277"/>
      <c r="BFI139" s="277"/>
      <c r="BFJ139" s="277"/>
      <c r="BFK139" s="277"/>
      <c r="BFL139" s="277"/>
      <c r="BFM139" s="277"/>
      <c r="BFN139" s="277"/>
      <c r="BFO139" s="277"/>
      <c r="BFP139" s="277"/>
      <c r="BFQ139" s="277"/>
      <c r="BFR139" s="277"/>
      <c r="BFS139" s="277"/>
      <c r="BFT139" s="277"/>
      <c r="BFU139" s="277"/>
      <c r="BFV139" s="277"/>
      <c r="BFW139" s="277"/>
      <c r="BFX139" s="277"/>
      <c r="BFY139" s="277"/>
      <c r="BFZ139" s="277"/>
      <c r="BGA139" s="277"/>
      <c r="BGB139" s="277"/>
      <c r="BGC139" s="277"/>
      <c r="BGD139" s="277"/>
      <c r="BGE139" s="277"/>
      <c r="BGF139" s="277"/>
      <c r="BGG139" s="277"/>
      <c r="BGH139" s="277"/>
      <c r="BGI139" s="277"/>
      <c r="BGJ139" s="277"/>
      <c r="BGK139" s="277"/>
      <c r="BGL139" s="277"/>
      <c r="BGM139" s="277"/>
      <c r="BGN139" s="277"/>
      <c r="BGO139" s="277"/>
      <c r="BGP139" s="277"/>
      <c r="BGQ139" s="277"/>
      <c r="BGR139" s="277"/>
      <c r="BGS139" s="277"/>
      <c r="BGT139" s="277"/>
      <c r="BGU139" s="277"/>
      <c r="BGV139" s="277"/>
      <c r="BGW139" s="277"/>
      <c r="BGX139" s="277"/>
      <c r="BGY139" s="277"/>
      <c r="BGZ139" s="277"/>
      <c r="BHA139" s="277"/>
      <c r="BHB139" s="277"/>
      <c r="BHC139" s="277"/>
      <c r="BHD139" s="277"/>
      <c r="BHE139" s="277"/>
      <c r="BHF139" s="277"/>
      <c r="BHG139" s="277"/>
      <c r="BHH139" s="277"/>
      <c r="BHI139" s="277"/>
      <c r="BHJ139" s="277"/>
      <c r="BHK139" s="277"/>
      <c r="BHL139" s="277"/>
      <c r="BHM139" s="277"/>
      <c r="BHN139" s="277"/>
      <c r="BHO139" s="277"/>
      <c r="BHP139" s="277"/>
      <c r="BHQ139" s="277"/>
      <c r="BHR139" s="277"/>
      <c r="BHS139" s="277"/>
      <c r="BHT139" s="277"/>
      <c r="BHU139" s="277"/>
      <c r="BHV139" s="277"/>
      <c r="BHW139" s="277"/>
      <c r="BHX139" s="277"/>
      <c r="BHY139" s="277"/>
      <c r="BHZ139" s="277"/>
      <c r="BIA139" s="277"/>
      <c r="BIB139" s="277"/>
      <c r="BIC139" s="277"/>
      <c r="BID139" s="277"/>
      <c r="BIE139" s="277"/>
      <c r="BIF139" s="277"/>
      <c r="BIG139" s="277"/>
      <c r="BIH139" s="277"/>
      <c r="BII139" s="277"/>
      <c r="BIJ139" s="277"/>
      <c r="BIK139" s="277"/>
      <c r="BIL139" s="277"/>
      <c r="BIM139" s="277"/>
      <c r="BIN139" s="277"/>
      <c r="BIO139" s="277"/>
      <c r="BIP139" s="277"/>
      <c r="BIQ139" s="277"/>
      <c r="BIR139" s="277"/>
      <c r="BIS139" s="277"/>
      <c r="BIT139" s="277"/>
      <c r="BIU139" s="277"/>
      <c r="BIV139" s="277"/>
      <c r="BIW139" s="277"/>
      <c r="BIX139" s="277"/>
      <c r="BIY139" s="277"/>
      <c r="BIZ139" s="277"/>
      <c r="BJA139" s="277"/>
      <c r="BJB139" s="277"/>
      <c r="BJC139" s="277"/>
      <c r="BJD139" s="277"/>
      <c r="BJE139" s="277"/>
      <c r="BJF139" s="277"/>
      <c r="BJG139" s="277"/>
      <c r="BJH139" s="277"/>
      <c r="BJI139" s="277"/>
      <c r="BJJ139" s="277"/>
      <c r="BJK139" s="277"/>
      <c r="BJL139" s="277"/>
      <c r="BJM139" s="277"/>
      <c r="BJN139" s="277"/>
      <c r="BJO139" s="277"/>
      <c r="BJP139" s="277"/>
      <c r="BJQ139" s="277"/>
      <c r="BJR139" s="277"/>
      <c r="BJS139" s="277"/>
      <c r="BJT139" s="277"/>
      <c r="BJU139" s="277"/>
      <c r="BJV139" s="277"/>
      <c r="BJW139" s="277"/>
      <c r="BJX139" s="277"/>
      <c r="BJY139" s="277"/>
      <c r="BJZ139" s="277"/>
      <c r="BKA139" s="277"/>
      <c r="BKB139" s="277"/>
      <c r="BKC139" s="277"/>
      <c r="BKD139" s="277"/>
      <c r="BKE139" s="277"/>
      <c r="BKF139" s="277"/>
      <c r="BKG139" s="277"/>
      <c r="BKH139" s="277"/>
      <c r="BKI139" s="277"/>
      <c r="BKJ139" s="277"/>
      <c r="BKK139" s="277"/>
      <c r="BKL139" s="277"/>
      <c r="BKM139" s="277"/>
      <c r="BKN139" s="277"/>
      <c r="BKO139" s="277"/>
      <c r="BKP139" s="277"/>
      <c r="BKQ139" s="277"/>
      <c r="BKR139" s="277"/>
      <c r="BKS139" s="277"/>
      <c r="BKT139" s="277"/>
      <c r="BKU139" s="277"/>
      <c r="BKV139" s="277"/>
      <c r="BKW139" s="277"/>
      <c r="BKX139" s="277"/>
      <c r="BKY139" s="277"/>
      <c r="BKZ139" s="277"/>
      <c r="BLA139" s="277"/>
      <c r="BLB139" s="277"/>
      <c r="BLC139" s="277"/>
      <c r="BLD139" s="277"/>
      <c r="BLE139" s="277"/>
      <c r="BLF139" s="277"/>
      <c r="BLG139" s="277"/>
      <c r="BLH139" s="277"/>
      <c r="BLI139" s="277"/>
      <c r="BLJ139" s="277"/>
      <c r="BLK139" s="277"/>
      <c r="BLL139" s="277"/>
      <c r="BLM139" s="277"/>
      <c r="BLN139" s="277"/>
      <c r="BLO139" s="277"/>
      <c r="BLP139" s="277"/>
      <c r="BLQ139" s="277"/>
      <c r="BLR139" s="277"/>
      <c r="BLS139" s="277"/>
      <c r="BLT139" s="277"/>
      <c r="BLU139" s="277"/>
      <c r="BLV139" s="277"/>
      <c r="BLW139" s="277"/>
      <c r="BLX139" s="277"/>
      <c r="BLY139" s="277"/>
      <c r="BLZ139" s="277"/>
      <c r="BMA139" s="277"/>
      <c r="BMB139" s="277"/>
      <c r="BMC139" s="277"/>
      <c r="BMD139" s="277"/>
      <c r="BME139" s="277"/>
      <c r="BMF139" s="277"/>
      <c r="BMG139" s="277"/>
      <c r="BMH139" s="277"/>
      <c r="BMI139" s="277"/>
      <c r="BMJ139" s="277"/>
      <c r="BMK139" s="277"/>
      <c r="BML139" s="277"/>
      <c r="BMM139" s="277"/>
      <c r="BMN139" s="277"/>
      <c r="BMO139" s="277"/>
      <c r="BMP139" s="277"/>
      <c r="BMQ139" s="277"/>
      <c r="BMR139" s="277"/>
      <c r="BMS139" s="277"/>
      <c r="BMT139" s="277"/>
      <c r="BMU139" s="277"/>
      <c r="BMV139" s="277"/>
      <c r="BMW139" s="277"/>
      <c r="BMX139" s="277"/>
      <c r="BMY139" s="277"/>
      <c r="BMZ139" s="277"/>
      <c r="BNA139" s="277"/>
      <c r="BNB139" s="277"/>
      <c r="BNC139" s="277"/>
      <c r="BND139" s="277"/>
      <c r="BNE139" s="277"/>
      <c r="BNF139" s="277"/>
      <c r="BNG139" s="277"/>
      <c r="BNH139" s="277"/>
      <c r="BNI139" s="277"/>
      <c r="BNJ139" s="277"/>
      <c r="BNK139" s="277"/>
      <c r="BNL139" s="277"/>
      <c r="BNM139" s="277"/>
      <c r="BNN139" s="277"/>
      <c r="BNO139" s="277"/>
      <c r="BNP139" s="277"/>
      <c r="BNQ139" s="277"/>
      <c r="BNR139" s="277"/>
      <c r="BNS139" s="277"/>
      <c r="BNT139" s="277"/>
      <c r="BNU139" s="277"/>
      <c r="BNV139" s="277"/>
      <c r="BNW139" s="277"/>
      <c r="BNX139" s="277"/>
      <c r="BNY139" s="277"/>
      <c r="BNZ139" s="277"/>
      <c r="BOA139" s="277"/>
      <c r="BOB139" s="277"/>
      <c r="BOC139" s="277"/>
      <c r="BOD139" s="277"/>
      <c r="BOE139" s="277"/>
      <c r="BOF139" s="277"/>
      <c r="BOG139" s="277"/>
      <c r="BOH139" s="277"/>
      <c r="BOI139" s="277"/>
      <c r="BOJ139" s="277"/>
      <c r="BOK139" s="277"/>
      <c r="BOL139" s="277"/>
      <c r="BOM139" s="277"/>
      <c r="BON139" s="277"/>
      <c r="BOO139" s="277"/>
      <c r="BOP139" s="277"/>
      <c r="BOQ139" s="277"/>
      <c r="BOR139" s="277"/>
      <c r="BOS139" s="277"/>
      <c r="BOT139" s="277"/>
      <c r="BOU139" s="277"/>
      <c r="BOV139" s="277"/>
      <c r="BOW139" s="277"/>
      <c r="BOX139" s="277"/>
      <c r="BOY139" s="277"/>
      <c r="BOZ139" s="277"/>
      <c r="BPA139" s="277"/>
      <c r="BPB139" s="277"/>
      <c r="BPC139" s="277"/>
      <c r="BPD139" s="277"/>
      <c r="BPE139" s="277"/>
      <c r="BPF139" s="277"/>
      <c r="BPG139" s="277"/>
      <c r="BPH139" s="277"/>
      <c r="BPI139" s="277"/>
      <c r="BPJ139" s="277"/>
      <c r="BPK139" s="277"/>
      <c r="BPL139" s="277"/>
      <c r="BPM139" s="277"/>
      <c r="BPN139" s="277"/>
      <c r="BPO139" s="277"/>
      <c r="BPP139" s="277"/>
      <c r="BPQ139" s="277"/>
      <c r="BPR139" s="277"/>
      <c r="BPS139" s="277"/>
      <c r="BPT139" s="277"/>
      <c r="BPU139" s="277"/>
      <c r="BPV139" s="277"/>
      <c r="BPW139" s="277"/>
      <c r="BPX139" s="277"/>
      <c r="BPY139" s="277"/>
      <c r="BPZ139" s="277"/>
      <c r="BQA139" s="277"/>
      <c r="BQB139" s="277"/>
      <c r="BQC139" s="277"/>
      <c r="BQD139" s="277"/>
      <c r="BQE139" s="277"/>
      <c r="BQF139" s="277"/>
      <c r="BQG139" s="277"/>
      <c r="BQH139" s="277"/>
      <c r="BQI139" s="277"/>
      <c r="BQJ139" s="277"/>
      <c r="BQK139" s="277"/>
      <c r="BQL139" s="277"/>
      <c r="BQM139" s="277"/>
      <c r="BQN139" s="277"/>
      <c r="BQO139" s="277"/>
      <c r="BQP139" s="277"/>
      <c r="BQQ139" s="277"/>
      <c r="BQR139" s="277"/>
      <c r="BQS139" s="277"/>
      <c r="BQT139" s="277"/>
      <c r="BQU139" s="277"/>
      <c r="BQV139" s="277"/>
      <c r="BQW139" s="277"/>
      <c r="BQX139" s="277"/>
      <c r="BQY139" s="277"/>
      <c r="BQZ139" s="277"/>
      <c r="BRA139" s="277"/>
      <c r="BRB139" s="277"/>
      <c r="BRC139" s="277"/>
      <c r="BRD139" s="277"/>
      <c r="BRE139" s="277"/>
      <c r="BRF139" s="277"/>
      <c r="BRG139" s="277"/>
      <c r="BRH139" s="277"/>
      <c r="BRI139" s="277"/>
      <c r="BRJ139" s="277"/>
      <c r="BRK139" s="277"/>
      <c r="BRL139" s="277"/>
      <c r="BRM139" s="277"/>
      <c r="BRN139" s="277"/>
      <c r="BRO139" s="277"/>
      <c r="BRP139" s="277"/>
      <c r="BRQ139" s="277"/>
      <c r="BRR139" s="277"/>
      <c r="BRS139" s="277"/>
      <c r="BRT139" s="277"/>
      <c r="BRU139" s="277"/>
      <c r="BRV139" s="277"/>
      <c r="BRW139" s="277"/>
      <c r="BRX139" s="277"/>
      <c r="BRY139" s="277"/>
      <c r="BRZ139" s="277"/>
      <c r="BSA139" s="277"/>
      <c r="BSB139" s="277"/>
      <c r="BSC139" s="277"/>
      <c r="BSD139" s="277"/>
      <c r="BSE139" s="277"/>
      <c r="BSF139" s="277"/>
      <c r="BSG139" s="277"/>
      <c r="BSH139" s="277"/>
      <c r="BSI139" s="277"/>
      <c r="BSJ139" s="277"/>
      <c r="BSK139" s="277"/>
      <c r="BSL139" s="277"/>
      <c r="BSM139" s="277"/>
      <c r="BSN139" s="277"/>
      <c r="BSO139" s="277"/>
      <c r="BSP139" s="277"/>
      <c r="BSQ139" s="277"/>
      <c r="BSR139" s="277"/>
      <c r="BSS139" s="277"/>
      <c r="BST139" s="277"/>
      <c r="BSU139" s="277"/>
      <c r="BSV139" s="277"/>
      <c r="BSW139" s="277"/>
      <c r="BSX139" s="277"/>
      <c r="BSY139" s="277"/>
      <c r="BSZ139" s="277"/>
      <c r="BTA139" s="277"/>
      <c r="BTB139" s="277"/>
      <c r="BTC139" s="277"/>
      <c r="BTD139" s="277"/>
      <c r="BTE139" s="277"/>
      <c r="BTF139" s="277"/>
      <c r="BTG139" s="277"/>
      <c r="BTH139" s="277"/>
      <c r="BTI139" s="277"/>
      <c r="BTJ139" s="277"/>
      <c r="BTK139" s="277"/>
      <c r="BTL139" s="277"/>
      <c r="BTM139" s="277"/>
      <c r="BTN139" s="277"/>
      <c r="BTO139" s="277"/>
      <c r="BTP139" s="277"/>
      <c r="BTQ139" s="277"/>
      <c r="BTR139" s="277"/>
      <c r="BTS139" s="277"/>
      <c r="BTT139" s="277"/>
      <c r="BTU139" s="277"/>
      <c r="BTV139" s="277"/>
      <c r="BTW139" s="277"/>
      <c r="BTX139" s="277"/>
      <c r="BTY139" s="277"/>
      <c r="BTZ139" s="277"/>
      <c r="BUA139" s="277"/>
      <c r="BUB139" s="277"/>
      <c r="BUC139" s="277"/>
      <c r="BUD139" s="277"/>
      <c r="BUE139" s="277"/>
      <c r="BUF139" s="277"/>
      <c r="BUG139" s="277"/>
      <c r="BUH139" s="277"/>
      <c r="BUI139" s="277"/>
      <c r="BUJ139" s="277"/>
      <c r="BUK139" s="277"/>
      <c r="BUL139" s="277"/>
      <c r="BUM139" s="277"/>
      <c r="BUN139" s="277"/>
      <c r="BUO139" s="277"/>
      <c r="BUP139" s="277"/>
      <c r="BUQ139" s="277"/>
      <c r="BUR139" s="277"/>
      <c r="BUS139" s="277"/>
      <c r="BUT139" s="277"/>
      <c r="BUU139" s="277"/>
      <c r="BUV139" s="277"/>
      <c r="BUW139" s="277"/>
      <c r="BUX139" s="277"/>
      <c r="BUY139" s="277"/>
      <c r="BUZ139" s="277"/>
      <c r="BVA139" s="277"/>
      <c r="BVB139" s="277"/>
      <c r="BVC139" s="277"/>
      <c r="BVD139" s="277"/>
      <c r="BVE139" s="277"/>
      <c r="BVF139" s="277"/>
      <c r="BVG139" s="277"/>
      <c r="BVH139" s="277"/>
      <c r="BVI139" s="277"/>
      <c r="BVJ139" s="277"/>
      <c r="BVK139" s="277"/>
      <c r="BVL139" s="277"/>
      <c r="BVM139" s="277"/>
      <c r="BVN139" s="277"/>
      <c r="BVO139" s="277"/>
      <c r="BVP139" s="277"/>
      <c r="BVQ139" s="277"/>
      <c r="BVR139" s="277"/>
      <c r="BVS139" s="277"/>
      <c r="BVT139" s="277"/>
      <c r="BVU139" s="277"/>
      <c r="BVV139" s="277"/>
      <c r="BVW139" s="277"/>
      <c r="BVX139" s="277"/>
      <c r="BVY139" s="277"/>
      <c r="BVZ139" s="277"/>
      <c r="BWA139" s="277"/>
      <c r="BWB139" s="277"/>
      <c r="BWC139" s="277"/>
      <c r="BWD139" s="277"/>
      <c r="BWE139" s="277"/>
      <c r="BWF139" s="277"/>
      <c r="BWG139" s="277"/>
      <c r="BWH139" s="277"/>
      <c r="BWI139" s="277"/>
      <c r="BWJ139" s="277"/>
      <c r="BWK139" s="277"/>
      <c r="BWL139" s="277"/>
      <c r="BWM139" s="277"/>
      <c r="BWN139" s="277"/>
      <c r="BWO139" s="277"/>
      <c r="BWP139" s="277"/>
      <c r="BWQ139" s="277"/>
      <c r="BWR139" s="277"/>
      <c r="BWS139" s="277"/>
      <c r="BWT139" s="277"/>
      <c r="BWU139" s="277"/>
      <c r="BWV139" s="277"/>
      <c r="BWW139" s="277"/>
      <c r="BWX139" s="277"/>
      <c r="BWY139" s="277"/>
      <c r="BWZ139" s="277"/>
      <c r="BXA139" s="277"/>
      <c r="BXB139" s="277"/>
      <c r="BXC139" s="277"/>
      <c r="BXD139" s="277"/>
      <c r="BXE139" s="277"/>
      <c r="BXF139" s="277"/>
      <c r="BXG139" s="277"/>
      <c r="BXH139" s="277"/>
      <c r="BXI139" s="277"/>
      <c r="BXJ139" s="277"/>
      <c r="BXK139" s="277"/>
      <c r="BXL139" s="277"/>
      <c r="BXM139" s="277"/>
      <c r="BXN139" s="277"/>
      <c r="BXO139" s="277"/>
      <c r="BXP139" s="277"/>
      <c r="BXQ139" s="277"/>
      <c r="BXR139" s="277"/>
      <c r="BXS139" s="277"/>
      <c r="BXT139" s="277"/>
      <c r="BXU139" s="277"/>
      <c r="BXV139" s="277"/>
      <c r="BXW139" s="277"/>
      <c r="BXX139" s="277"/>
      <c r="BXY139" s="277"/>
      <c r="BXZ139" s="277"/>
      <c r="BYA139" s="277"/>
      <c r="BYB139" s="277"/>
      <c r="BYC139" s="277"/>
      <c r="BYD139" s="277"/>
      <c r="BYE139" s="277"/>
      <c r="BYF139" s="277"/>
      <c r="BYG139" s="277"/>
      <c r="BYH139" s="277"/>
      <c r="BYI139" s="277"/>
      <c r="BYJ139" s="277"/>
      <c r="BYK139" s="277"/>
      <c r="BYL139" s="277"/>
      <c r="BYM139" s="277"/>
      <c r="BYN139" s="277"/>
      <c r="BYO139" s="277"/>
      <c r="BYP139" s="277"/>
      <c r="BYQ139" s="277"/>
      <c r="BYR139" s="277"/>
      <c r="BYS139" s="277"/>
      <c r="BYT139" s="277"/>
      <c r="BYU139" s="277"/>
      <c r="BYV139" s="277"/>
      <c r="BYW139" s="277"/>
      <c r="BYX139" s="277"/>
      <c r="BYY139" s="277"/>
      <c r="BYZ139" s="277"/>
      <c r="BZA139" s="277"/>
      <c r="BZB139" s="277"/>
      <c r="BZC139" s="277"/>
      <c r="BZD139" s="277"/>
      <c r="BZE139" s="277"/>
      <c r="BZF139" s="277"/>
      <c r="BZG139" s="277"/>
      <c r="BZH139" s="277"/>
      <c r="BZI139" s="277"/>
      <c r="BZJ139" s="277"/>
      <c r="BZK139" s="277"/>
      <c r="BZL139" s="277"/>
      <c r="BZM139" s="277"/>
      <c r="BZN139" s="277"/>
      <c r="BZO139" s="277"/>
      <c r="BZP139" s="277"/>
      <c r="BZQ139" s="277"/>
      <c r="BZR139" s="277"/>
      <c r="BZS139" s="277"/>
      <c r="BZT139" s="277"/>
      <c r="BZU139" s="277"/>
      <c r="BZV139" s="277"/>
      <c r="BZW139" s="277"/>
      <c r="BZX139" s="277"/>
      <c r="BZY139" s="277"/>
      <c r="BZZ139" s="277"/>
      <c r="CAA139" s="277"/>
      <c r="CAB139" s="277"/>
      <c r="CAC139" s="277"/>
      <c r="CAD139" s="277"/>
      <c r="CAE139" s="277"/>
      <c r="CAF139" s="277"/>
      <c r="CAG139" s="277"/>
      <c r="CAH139" s="277"/>
      <c r="CAI139" s="277"/>
      <c r="CAJ139" s="277"/>
      <c r="CAK139" s="277"/>
      <c r="CAL139" s="277"/>
      <c r="CAM139" s="277"/>
      <c r="CAN139" s="277"/>
      <c r="CAO139" s="277"/>
      <c r="CAP139" s="277"/>
      <c r="CAQ139" s="277"/>
      <c r="CAR139" s="277"/>
      <c r="CAS139" s="277"/>
      <c r="CAT139" s="277"/>
      <c r="CAU139" s="277"/>
      <c r="CAV139" s="277"/>
      <c r="CAW139" s="277"/>
      <c r="CAX139" s="277"/>
      <c r="CAY139" s="277"/>
      <c r="CAZ139" s="277"/>
      <c r="CBA139" s="277"/>
      <c r="CBB139" s="277"/>
      <c r="CBC139" s="277"/>
      <c r="CBD139" s="277"/>
      <c r="CBE139" s="277"/>
      <c r="CBF139" s="277"/>
      <c r="CBG139" s="277"/>
      <c r="CBH139" s="277"/>
      <c r="CBI139" s="277"/>
      <c r="CBJ139" s="277"/>
      <c r="CBK139" s="277"/>
      <c r="CBL139" s="277"/>
      <c r="CBM139" s="277"/>
      <c r="CBN139" s="277"/>
      <c r="CBO139" s="277"/>
      <c r="CBP139" s="277"/>
      <c r="CBQ139" s="277"/>
      <c r="CBR139" s="277"/>
      <c r="CBS139" s="277"/>
      <c r="CBT139" s="277"/>
      <c r="CBU139" s="277"/>
      <c r="CBV139" s="277"/>
      <c r="CBW139" s="277"/>
      <c r="CBX139" s="277"/>
      <c r="CBY139" s="277"/>
      <c r="CBZ139" s="277"/>
      <c r="CCA139" s="277"/>
      <c r="CCB139" s="277"/>
      <c r="CCC139" s="277"/>
      <c r="CCD139" s="277"/>
      <c r="CCE139" s="277"/>
      <c r="CCF139" s="277"/>
      <c r="CCG139" s="277"/>
      <c r="CCH139" s="277"/>
      <c r="CCI139" s="277"/>
      <c r="CCJ139" s="277"/>
      <c r="CCK139" s="277"/>
      <c r="CCL139" s="277"/>
      <c r="CCM139" s="277"/>
      <c r="CCN139" s="277"/>
      <c r="CCO139" s="277"/>
      <c r="CCP139" s="277"/>
      <c r="CCQ139" s="277"/>
      <c r="CCR139" s="277"/>
      <c r="CCS139" s="277"/>
      <c r="CCT139" s="277"/>
      <c r="CCU139" s="277"/>
      <c r="CCV139" s="277"/>
      <c r="CCW139" s="277"/>
      <c r="CCX139" s="277"/>
      <c r="CCY139" s="277"/>
      <c r="CCZ139" s="277"/>
      <c r="CDA139" s="277"/>
      <c r="CDB139" s="277"/>
      <c r="CDC139" s="277"/>
      <c r="CDD139" s="277"/>
      <c r="CDE139" s="277"/>
      <c r="CDF139" s="277"/>
      <c r="CDG139" s="277"/>
      <c r="CDH139" s="277"/>
      <c r="CDI139" s="277"/>
      <c r="CDJ139" s="277"/>
      <c r="CDK139" s="277"/>
      <c r="CDL139" s="277"/>
      <c r="CDM139" s="277"/>
      <c r="CDN139" s="277"/>
      <c r="CDO139" s="277"/>
      <c r="CDP139" s="277"/>
      <c r="CDQ139" s="277"/>
      <c r="CDR139" s="277"/>
      <c r="CDS139" s="277"/>
      <c r="CDT139" s="277"/>
      <c r="CDU139" s="277"/>
      <c r="CDV139" s="277"/>
      <c r="CDW139" s="277"/>
      <c r="CDX139" s="277"/>
      <c r="CDY139" s="277"/>
      <c r="CDZ139" s="277"/>
      <c r="CEA139" s="277"/>
      <c r="CEB139" s="277"/>
      <c r="CEC139" s="277"/>
      <c r="CED139" s="277"/>
      <c r="CEE139" s="277"/>
      <c r="CEF139" s="277"/>
      <c r="CEG139" s="277"/>
      <c r="CEH139" s="277"/>
      <c r="CEI139" s="277"/>
      <c r="CEJ139" s="277"/>
      <c r="CEK139" s="277"/>
      <c r="CEL139" s="277"/>
      <c r="CEM139" s="277"/>
      <c r="CEN139" s="277"/>
      <c r="CEO139" s="277"/>
      <c r="CEP139" s="277"/>
      <c r="CEQ139" s="277"/>
      <c r="CER139" s="277"/>
      <c r="CES139" s="277"/>
      <c r="CET139" s="277"/>
      <c r="CEU139" s="277"/>
      <c r="CEV139" s="277"/>
      <c r="CEW139" s="277"/>
      <c r="CEX139" s="277"/>
      <c r="CEY139" s="277"/>
      <c r="CEZ139" s="277"/>
      <c r="CFA139" s="277"/>
      <c r="CFB139" s="277"/>
      <c r="CFC139" s="277"/>
      <c r="CFD139" s="277"/>
      <c r="CFE139" s="277"/>
      <c r="CFF139" s="277"/>
      <c r="CFG139" s="277"/>
      <c r="CFH139" s="277"/>
      <c r="CFI139" s="277"/>
      <c r="CFJ139" s="277"/>
      <c r="CFK139" s="277"/>
      <c r="CFL139" s="277"/>
      <c r="CFM139" s="277"/>
      <c r="CFN139" s="277"/>
      <c r="CFO139" s="277"/>
      <c r="CFP139" s="277"/>
      <c r="CFQ139" s="277"/>
      <c r="CFR139" s="277"/>
      <c r="CFS139" s="277"/>
      <c r="CFT139" s="277"/>
      <c r="CFU139" s="277"/>
      <c r="CFV139" s="277"/>
      <c r="CFW139" s="277"/>
      <c r="CFX139" s="277"/>
      <c r="CFY139" s="277"/>
      <c r="CFZ139" s="277"/>
      <c r="CGA139" s="277"/>
      <c r="CGB139" s="277"/>
      <c r="CGC139" s="277"/>
      <c r="CGD139" s="277"/>
      <c r="CGE139" s="277"/>
      <c r="CGF139" s="277"/>
      <c r="CGG139" s="277"/>
      <c r="CGH139" s="277"/>
      <c r="CGI139" s="277"/>
      <c r="CGJ139" s="277"/>
      <c r="CGK139" s="277"/>
      <c r="CGL139" s="277"/>
      <c r="CGM139" s="277"/>
      <c r="CGN139" s="277"/>
      <c r="CGO139" s="277"/>
      <c r="CGP139" s="277"/>
      <c r="CGQ139" s="277"/>
      <c r="CGR139" s="277"/>
      <c r="CGS139" s="277"/>
      <c r="CGT139" s="277"/>
      <c r="CGU139" s="277"/>
      <c r="CGV139" s="277"/>
      <c r="CGW139" s="277"/>
      <c r="CGX139" s="277"/>
      <c r="CGY139" s="277"/>
      <c r="CGZ139" s="277"/>
      <c r="CHA139" s="277"/>
      <c r="CHB139" s="277"/>
      <c r="CHC139" s="277"/>
      <c r="CHD139" s="277"/>
      <c r="CHE139" s="277"/>
      <c r="CHF139" s="277"/>
      <c r="CHG139" s="277"/>
      <c r="CHH139" s="277"/>
      <c r="CHI139" s="277"/>
      <c r="CHJ139" s="277"/>
      <c r="CHK139" s="277"/>
      <c r="CHL139" s="277"/>
      <c r="CHM139" s="277"/>
      <c r="CHN139" s="277"/>
      <c r="CHO139" s="277"/>
      <c r="CHP139" s="277"/>
      <c r="CHQ139" s="277"/>
      <c r="CHR139" s="277"/>
      <c r="CHS139" s="277"/>
      <c r="CHT139" s="277"/>
      <c r="CHU139" s="277"/>
      <c r="CHV139" s="277"/>
      <c r="CHW139" s="277"/>
      <c r="CHX139" s="277"/>
      <c r="CHY139" s="277"/>
      <c r="CHZ139" s="277"/>
      <c r="CIA139" s="277"/>
      <c r="CIB139" s="277"/>
      <c r="CIC139" s="277"/>
      <c r="CID139" s="277"/>
      <c r="CIE139" s="277"/>
      <c r="CIF139" s="277"/>
      <c r="CIG139" s="277"/>
      <c r="CIH139" s="277"/>
      <c r="CII139" s="277"/>
      <c r="CIJ139" s="277"/>
      <c r="CIK139" s="277"/>
      <c r="CIL139" s="277"/>
      <c r="CIM139" s="277"/>
      <c r="CIN139" s="277"/>
      <c r="CIO139" s="277"/>
      <c r="CIP139" s="277"/>
      <c r="CIQ139" s="277"/>
      <c r="CIR139" s="277"/>
      <c r="CIS139" s="277"/>
      <c r="CIT139" s="277"/>
      <c r="CIU139" s="277"/>
      <c r="CIV139" s="277"/>
      <c r="CIW139" s="277"/>
      <c r="CIX139" s="277"/>
      <c r="CIY139" s="277"/>
      <c r="CIZ139" s="277"/>
      <c r="CJA139" s="277"/>
      <c r="CJB139" s="277"/>
      <c r="CJC139" s="277"/>
      <c r="CJD139" s="277"/>
      <c r="CJE139" s="277"/>
      <c r="CJF139" s="277"/>
      <c r="CJG139" s="277"/>
      <c r="CJH139" s="277"/>
      <c r="CJI139" s="277"/>
      <c r="CJJ139" s="277"/>
      <c r="CJK139" s="277"/>
      <c r="CJL139" s="277"/>
      <c r="CJM139" s="277"/>
      <c r="CJN139" s="277"/>
      <c r="CJO139" s="277"/>
      <c r="CJP139" s="277"/>
      <c r="CJQ139" s="277"/>
      <c r="CJR139" s="277"/>
      <c r="CJS139" s="277"/>
      <c r="CJT139" s="277"/>
      <c r="CJU139" s="277"/>
      <c r="CJV139" s="277"/>
      <c r="CJW139" s="277"/>
      <c r="CJX139" s="277"/>
      <c r="CJY139" s="277"/>
      <c r="CJZ139" s="277"/>
      <c r="CKA139" s="277"/>
      <c r="CKB139" s="277"/>
      <c r="CKC139" s="277"/>
      <c r="CKD139" s="277"/>
      <c r="CKE139" s="277"/>
      <c r="CKF139" s="277"/>
      <c r="CKG139" s="277"/>
      <c r="CKH139" s="277"/>
      <c r="CKI139" s="277"/>
      <c r="CKJ139" s="277"/>
      <c r="CKK139" s="277"/>
      <c r="CKL139" s="277"/>
      <c r="CKM139" s="277"/>
      <c r="CKN139" s="277"/>
      <c r="CKO139" s="277"/>
      <c r="CKP139" s="277"/>
      <c r="CKQ139" s="277"/>
      <c r="CKR139" s="277"/>
      <c r="CKS139" s="277"/>
      <c r="CKT139" s="277"/>
      <c r="CKU139" s="277"/>
      <c r="CKV139" s="277"/>
      <c r="CKW139" s="277"/>
      <c r="CKX139" s="277"/>
      <c r="CKY139" s="277"/>
      <c r="CKZ139" s="277"/>
      <c r="CLA139" s="277"/>
      <c r="CLB139" s="277"/>
      <c r="CLC139" s="277"/>
      <c r="CLD139" s="277"/>
      <c r="CLE139" s="277"/>
      <c r="CLF139" s="277"/>
      <c r="CLG139" s="277"/>
      <c r="CLH139" s="277"/>
      <c r="CLI139" s="277"/>
      <c r="CLJ139" s="277"/>
      <c r="CLK139" s="277"/>
      <c r="CLL139" s="277"/>
      <c r="CLM139" s="277"/>
      <c r="CLN139" s="277"/>
      <c r="CLO139" s="277"/>
      <c r="CLP139" s="277"/>
      <c r="CLQ139" s="277"/>
      <c r="CLR139" s="277"/>
      <c r="CLS139" s="277"/>
      <c r="CLT139" s="277"/>
      <c r="CLU139" s="277"/>
      <c r="CLV139" s="277"/>
      <c r="CLW139" s="277"/>
      <c r="CLX139" s="277"/>
      <c r="CLY139" s="277"/>
      <c r="CLZ139" s="277"/>
      <c r="CMA139" s="277"/>
      <c r="CMB139" s="277"/>
      <c r="CMC139" s="277"/>
      <c r="CMD139" s="277"/>
      <c r="CME139" s="277"/>
      <c r="CMF139" s="277"/>
      <c r="CMG139" s="277"/>
      <c r="CMH139" s="277"/>
      <c r="CMI139" s="277"/>
      <c r="CMJ139" s="277"/>
      <c r="CMK139" s="277"/>
      <c r="CML139" s="277"/>
      <c r="CMM139" s="277"/>
      <c r="CMN139" s="277"/>
      <c r="CMO139" s="277"/>
      <c r="CMP139" s="277"/>
      <c r="CMQ139" s="277"/>
      <c r="CMR139" s="277"/>
      <c r="CMS139" s="277"/>
      <c r="CMT139" s="277"/>
      <c r="CMU139" s="277"/>
      <c r="CMV139" s="277"/>
      <c r="CMW139" s="277"/>
      <c r="CMX139" s="277"/>
      <c r="CMY139" s="277"/>
      <c r="CMZ139" s="277"/>
      <c r="CNA139" s="277"/>
      <c r="CNB139" s="277"/>
      <c r="CNC139" s="277"/>
      <c r="CND139" s="277"/>
      <c r="CNE139" s="277"/>
      <c r="CNF139" s="277"/>
      <c r="CNG139" s="277"/>
      <c r="CNH139" s="277"/>
      <c r="CNI139" s="277"/>
      <c r="CNJ139" s="277"/>
      <c r="CNK139" s="277"/>
      <c r="CNL139" s="277"/>
      <c r="CNM139" s="277"/>
      <c r="CNN139" s="277"/>
      <c r="CNO139" s="277"/>
      <c r="CNP139" s="277"/>
      <c r="CNQ139" s="277"/>
      <c r="CNR139" s="277"/>
      <c r="CNS139" s="277"/>
      <c r="CNT139" s="277"/>
      <c r="CNU139" s="277"/>
      <c r="CNV139" s="277"/>
      <c r="CNW139" s="277"/>
      <c r="CNX139" s="277"/>
      <c r="CNY139" s="277"/>
      <c r="CNZ139" s="277"/>
      <c r="COA139" s="277"/>
      <c r="COB139" s="277"/>
      <c r="COC139" s="277"/>
      <c r="COD139" s="277"/>
      <c r="COE139" s="277"/>
      <c r="COF139" s="277"/>
      <c r="COG139" s="277"/>
      <c r="COH139" s="277"/>
      <c r="COI139" s="277"/>
      <c r="COJ139" s="277"/>
      <c r="COK139" s="277"/>
      <c r="COL139" s="277"/>
      <c r="COM139" s="277"/>
      <c r="CON139" s="277"/>
      <c r="COO139" s="277"/>
      <c r="COP139" s="277"/>
      <c r="COQ139" s="277"/>
      <c r="COR139" s="277"/>
      <c r="COS139" s="277"/>
      <c r="COT139" s="277"/>
      <c r="COU139" s="277"/>
      <c r="COV139" s="277"/>
      <c r="COW139" s="277"/>
      <c r="COX139" s="277"/>
      <c r="COY139" s="277"/>
      <c r="COZ139" s="277"/>
      <c r="CPA139" s="277"/>
      <c r="CPB139" s="277"/>
      <c r="CPC139" s="277"/>
      <c r="CPD139" s="277"/>
      <c r="CPE139" s="277"/>
      <c r="CPF139" s="277"/>
      <c r="CPG139" s="277"/>
      <c r="CPH139" s="277"/>
      <c r="CPI139" s="277"/>
      <c r="CPJ139" s="277"/>
      <c r="CPK139" s="277"/>
      <c r="CPL139" s="277"/>
      <c r="CPM139" s="277"/>
      <c r="CPN139" s="277"/>
      <c r="CPO139" s="277"/>
      <c r="CPP139" s="277"/>
      <c r="CPQ139" s="277"/>
      <c r="CPR139" s="277"/>
      <c r="CPS139" s="277"/>
      <c r="CPT139" s="277"/>
      <c r="CPU139" s="277"/>
      <c r="CPV139" s="277"/>
      <c r="CPW139" s="277"/>
      <c r="CPX139" s="277"/>
      <c r="CPY139" s="277"/>
      <c r="CPZ139" s="277"/>
      <c r="CQA139" s="277"/>
      <c r="CQB139" s="277"/>
      <c r="CQC139" s="277"/>
      <c r="CQD139" s="277"/>
      <c r="CQE139" s="277"/>
      <c r="CQF139" s="277"/>
      <c r="CQG139" s="277"/>
      <c r="CQH139" s="277"/>
      <c r="CQI139" s="277"/>
      <c r="CQJ139" s="277"/>
      <c r="CQK139" s="277"/>
      <c r="CQL139" s="277"/>
      <c r="CQM139" s="277"/>
      <c r="CQN139" s="277"/>
      <c r="CQO139" s="277"/>
      <c r="CQP139" s="277"/>
      <c r="CQQ139" s="277"/>
      <c r="CQR139" s="277"/>
      <c r="CQS139" s="277"/>
      <c r="CQT139" s="277"/>
      <c r="CQU139" s="277"/>
      <c r="CQV139" s="277"/>
      <c r="CQW139" s="277"/>
      <c r="CQX139" s="277"/>
      <c r="CQY139" s="277"/>
      <c r="CQZ139" s="277"/>
      <c r="CRA139" s="277"/>
      <c r="CRB139" s="277"/>
      <c r="CRC139" s="277"/>
      <c r="CRD139" s="277"/>
      <c r="CRE139" s="277"/>
      <c r="CRF139" s="277"/>
      <c r="CRG139" s="277"/>
      <c r="CRH139" s="277"/>
      <c r="CRI139" s="277"/>
      <c r="CRJ139" s="277"/>
      <c r="CRK139" s="277"/>
      <c r="CRL139" s="277"/>
      <c r="CRM139" s="277"/>
      <c r="CRN139" s="277"/>
      <c r="CRO139" s="277"/>
      <c r="CRP139" s="277"/>
      <c r="CRQ139" s="277"/>
      <c r="CRR139" s="277"/>
      <c r="CRS139" s="277"/>
      <c r="CRT139" s="277"/>
      <c r="CRU139" s="277"/>
      <c r="CRV139" s="277"/>
      <c r="CRW139" s="277"/>
      <c r="CRX139" s="277"/>
      <c r="CRY139" s="277"/>
      <c r="CRZ139" s="277"/>
      <c r="CSA139" s="277"/>
      <c r="CSB139" s="277"/>
      <c r="CSC139" s="277"/>
      <c r="CSD139" s="277"/>
      <c r="CSE139" s="277"/>
      <c r="CSF139" s="277"/>
      <c r="CSG139" s="277"/>
      <c r="CSH139" s="277"/>
      <c r="CSI139" s="277"/>
      <c r="CSJ139" s="277"/>
      <c r="CSK139" s="277"/>
      <c r="CSL139" s="277"/>
      <c r="CSM139" s="277"/>
      <c r="CSN139" s="277"/>
      <c r="CSO139" s="277"/>
      <c r="CSP139" s="277"/>
      <c r="CSQ139" s="277"/>
      <c r="CSR139" s="277"/>
      <c r="CSS139" s="277"/>
      <c r="CST139" s="277"/>
      <c r="CSU139" s="277"/>
      <c r="CSV139" s="277"/>
      <c r="CSW139" s="277"/>
      <c r="CSX139" s="277"/>
      <c r="CSY139" s="277"/>
      <c r="CSZ139" s="277"/>
      <c r="CTA139" s="277"/>
      <c r="CTB139" s="277"/>
      <c r="CTC139" s="277"/>
      <c r="CTD139" s="277"/>
      <c r="CTE139" s="277"/>
      <c r="CTF139" s="277"/>
      <c r="CTG139" s="277"/>
      <c r="CTH139" s="277"/>
      <c r="CTI139" s="277"/>
      <c r="CTJ139" s="277"/>
      <c r="CTK139" s="277"/>
      <c r="CTL139" s="277"/>
      <c r="CTM139" s="277"/>
      <c r="CTN139" s="277"/>
      <c r="CTO139" s="277"/>
      <c r="CTP139" s="277"/>
      <c r="CTQ139" s="277"/>
      <c r="CTR139" s="277"/>
      <c r="CTS139" s="277"/>
      <c r="CTT139" s="277"/>
      <c r="CTU139" s="277"/>
      <c r="CTV139" s="277"/>
      <c r="CTW139" s="277"/>
      <c r="CTX139" s="277"/>
      <c r="CTY139" s="277"/>
      <c r="CTZ139" s="277"/>
      <c r="CUA139" s="277"/>
      <c r="CUB139" s="277"/>
      <c r="CUC139" s="277"/>
      <c r="CUD139" s="277"/>
      <c r="CUE139" s="277"/>
      <c r="CUF139" s="277"/>
      <c r="CUG139" s="277"/>
      <c r="CUH139" s="277"/>
      <c r="CUI139" s="277"/>
      <c r="CUJ139" s="277"/>
      <c r="CUK139" s="277"/>
      <c r="CUL139" s="277"/>
      <c r="CUM139" s="277"/>
      <c r="CUN139" s="277"/>
      <c r="CUO139" s="277"/>
      <c r="CUP139" s="277"/>
      <c r="CUQ139" s="277"/>
      <c r="CUR139" s="277"/>
      <c r="CUS139" s="277"/>
      <c r="CUT139" s="277"/>
      <c r="CUU139" s="277"/>
      <c r="CUV139" s="277"/>
      <c r="CUW139" s="277"/>
      <c r="CUX139" s="277"/>
      <c r="CUY139" s="277"/>
      <c r="CUZ139" s="277"/>
      <c r="CVA139" s="277"/>
      <c r="CVB139" s="277"/>
      <c r="CVC139" s="277"/>
      <c r="CVD139" s="277"/>
      <c r="CVE139" s="277"/>
      <c r="CVF139" s="277"/>
      <c r="CVG139" s="277"/>
      <c r="CVH139" s="277"/>
      <c r="CVI139" s="277"/>
      <c r="CVJ139" s="277"/>
      <c r="CVK139" s="277"/>
      <c r="CVL139" s="277"/>
      <c r="CVM139" s="277"/>
      <c r="CVN139" s="277"/>
      <c r="CVO139" s="277"/>
      <c r="CVP139" s="277"/>
      <c r="CVQ139" s="277"/>
      <c r="CVR139" s="277"/>
      <c r="CVS139" s="277"/>
      <c r="CVT139" s="277"/>
      <c r="CVU139" s="277"/>
      <c r="CVV139" s="277"/>
      <c r="CVW139" s="277"/>
      <c r="CVX139" s="277"/>
      <c r="CVY139" s="277"/>
      <c r="CVZ139" s="277"/>
      <c r="CWA139" s="277"/>
      <c r="CWB139" s="277"/>
      <c r="CWC139" s="277"/>
      <c r="CWD139" s="277"/>
      <c r="CWE139" s="277"/>
      <c r="CWF139" s="277"/>
      <c r="CWG139" s="277"/>
      <c r="CWH139" s="277"/>
      <c r="CWI139" s="277"/>
      <c r="CWJ139" s="277"/>
      <c r="CWK139" s="277"/>
      <c r="CWL139" s="277"/>
      <c r="CWM139" s="277"/>
      <c r="CWN139" s="277"/>
      <c r="CWO139" s="277"/>
      <c r="CWP139" s="277"/>
      <c r="CWQ139" s="277"/>
      <c r="CWR139" s="277"/>
      <c r="CWS139" s="277"/>
      <c r="CWT139" s="277"/>
      <c r="CWU139" s="277"/>
      <c r="CWV139" s="277"/>
      <c r="CWW139" s="277"/>
      <c r="CWX139" s="277"/>
      <c r="CWY139" s="277"/>
      <c r="CWZ139" s="277"/>
      <c r="CXA139" s="277"/>
      <c r="CXB139" s="277"/>
      <c r="CXC139" s="277"/>
      <c r="CXD139" s="277"/>
      <c r="CXE139" s="277"/>
      <c r="CXF139" s="277"/>
      <c r="CXG139" s="277"/>
      <c r="CXH139" s="277"/>
      <c r="CXI139" s="277"/>
      <c r="CXJ139" s="277"/>
      <c r="CXK139" s="277"/>
      <c r="CXL139" s="277"/>
      <c r="CXM139" s="277"/>
      <c r="CXN139" s="277"/>
      <c r="CXO139" s="277"/>
      <c r="CXP139" s="277"/>
      <c r="CXQ139" s="277"/>
      <c r="CXR139" s="277"/>
      <c r="CXS139" s="277"/>
      <c r="CXT139" s="277"/>
      <c r="CXU139" s="277"/>
      <c r="CXV139" s="277"/>
      <c r="CXW139" s="277"/>
      <c r="CXX139" s="277"/>
      <c r="CXY139" s="277"/>
      <c r="CXZ139" s="277"/>
      <c r="CYA139" s="277"/>
      <c r="CYB139" s="277"/>
      <c r="CYC139" s="277"/>
      <c r="CYD139" s="277"/>
      <c r="CYE139" s="277"/>
      <c r="CYF139" s="277"/>
      <c r="CYG139" s="277"/>
      <c r="CYH139" s="277"/>
      <c r="CYI139" s="277"/>
      <c r="CYJ139" s="277"/>
      <c r="CYK139" s="277"/>
      <c r="CYL139" s="277"/>
      <c r="CYM139" s="277"/>
      <c r="CYN139" s="277"/>
      <c r="CYO139" s="277"/>
      <c r="CYP139" s="277"/>
      <c r="CYQ139" s="277"/>
      <c r="CYR139" s="277"/>
      <c r="CYS139" s="277"/>
      <c r="CYT139" s="277"/>
      <c r="CYU139" s="277"/>
      <c r="CYV139" s="277"/>
      <c r="CYW139" s="277"/>
      <c r="CYX139" s="277"/>
      <c r="CYY139" s="277"/>
      <c r="CYZ139" s="277"/>
      <c r="CZA139" s="277"/>
      <c r="CZB139" s="277"/>
      <c r="CZC139" s="277"/>
      <c r="CZD139" s="277"/>
      <c r="CZE139" s="277"/>
      <c r="CZF139" s="277"/>
      <c r="CZG139" s="277"/>
      <c r="CZH139" s="277"/>
      <c r="CZI139" s="277"/>
      <c r="CZJ139" s="277"/>
      <c r="CZK139" s="277"/>
      <c r="CZL139" s="277"/>
      <c r="CZM139" s="277"/>
      <c r="CZN139" s="277"/>
      <c r="CZO139" s="277"/>
      <c r="CZP139" s="277"/>
      <c r="CZQ139" s="277"/>
      <c r="CZR139" s="277"/>
      <c r="CZS139" s="277"/>
      <c r="CZT139" s="277"/>
      <c r="CZU139" s="277"/>
      <c r="CZV139" s="277"/>
      <c r="CZW139" s="277"/>
      <c r="CZX139" s="277"/>
      <c r="CZY139" s="277"/>
      <c r="CZZ139" s="277"/>
      <c r="DAA139" s="277"/>
      <c r="DAB139" s="277"/>
      <c r="DAC139" s="277"/>
      <c r="DAD139" s="277"/>
      <c r="DAE139" s="277"/>
      <c r="DAF139" s="277"/>
      <c r="DAG139" s="277"/>
      <c r="DAH139" s="277"/>
      <c r="DAI139" s="277"/>
      <c r="DAJ139" s="277"/>
      <c r="DAK139" s="277"/>
      <c r="DAL139" s="277"/>
      <c r="DAM139" s="277"/>
      <c r="DAN139" s="277"/>
      <c r="DAO139" s="277"/>
      <c r="DAP139" s="277"/>
      <c r="DAQ139" s="277"/>
      <c r="DAR139" s="277"/>
      <c r="DAS139" s="277"/>
      <c r="DAT139" s="277"/>
      <c r="DAU139" s="277"/>
      <c r="DAV139" s="277"/>
      <c r="DAW139" s="277"/>
      <c r="DAX139" s="277"/>
      <c r="DAY139" s="277"/>
      <c r="DAZ139" s="277"/>
      <c r="DBA139" s="277"/>
      <c r="DBB139" s="277"/>
      <c r="DBC139" s="277"/>
      <c r="DBD139" s="277"/>
      <c r="DBE139" s="277"/>
      <c r="DBF139" s="277"/>
      <c r="DBG139" s="277"/>
      <c r="DBH139" s="277"/>
      <c r="DBI139" s="277"/>
      <c r="DBJ139" s="277"/>
      <c r="DBK139" s="277"/>
      <c r="DBL139" s="277"/>
      <c r="DBM139" s="277"/>
      <c r="DBN139" s="277"/>
      <c r="DBO139" s="277"/>
      <c r="DBP139" s="277"/>
      <c r="DBQ139" s="277"/>
      <c r="DBR139" s="277"/>
      <c r="DBS139" s="277"/>
      <c r="DBT139" s="277"/>
      <c r="DBU139" s="277"/>
      <c r="DBV139" s="277"/>
      <c r="DBW139" s="277"/>
      <c r="DBX139" s="277"/>
      <c r="DBY139" s="277"/>
      <c r="DBZ139" s="277"/>
      <c r="DCA139" s="277"/>
      <c r="DCB139" s="277"/>
      <c r="DCC139" s="277"/>
      <c r="DCD139" s="277"/>
      <c r="DCE139" s="277"/>
      <c r="DCF139" s="277"/>
      <c r="DCG139" s="277"/>
      <c r="DCH139" s="277"/>
      <c r="DCI139" s="277"/>
      <c r="DCJ139" s="277"/>
      <c r="DCK139" s="277"/>
      <c r="DCL139" s="277"/>
      <c r="DCM139" s="277"/>
      <c r="DCN139" s="277"/>
      <c r="DCO139" s="277"/>
      <c r="DCP139" s="277"/>
      <c r="DCQ139" s="277"/>
      <c r="DCR139" s="277"/>
      <c r="DCS139" s="277"/>
      <c r="DCT139" s="277"/>
      <c r="DCU139" s="277"/>
      <c r="DCV139" s="277"/>
      <c r="DCW139" s="277"/>
      <c r="DCX139" s="277"/>
      <c r="DCY139" s="277"/>
      <c r="DCZ139" s="277"/>
      <c r="DDA139" s="277"/>
      <c r="DDB139" s="277"/>
      <c r="DDC139" s="277"/>
      <c r="DDD139" s="277"/>
      <c r="DDE139" s="277"/>
      <c r="DDF139" s="277"/>
      <c r="DDG139" s="277"/>
      <c r="DDH139" s="277"/>
      <c r="DDI139" s="277"/>
      <c r="DDJ139" s="277"/>
      <c r="DDK139" s="277"/>
      <c r="DDL139" s="277"/>
      <c r="DDM139" s="277"/>
      <c r="DDN139" s="277"/>
      <c r="DDO139" s="277"/>
      <c r="DDP139" s="277"/>
      <c r="DDQ139" s="277"/>
      <c r="DDR139" s="277"/>
      <c r="DDS139" s="277"/>
      <c r="DDT139" s="277"/>
      <c r="DDU139" s="277"/>
      <c r="DDV139" s="277"/>
      <c r="DDW139" s="277"/>
      <c r="DDX139" s="277"/>
      <c r="DDY139" s="277"/>
      <c r="DDZ139" s="277"/>
      <c r="DEA139" s="277"/>
      <c r="DEB139" s="277"/>
      <c r="DEC139" s="277"/>
      <c r="DED139" s="277"/>
      <c r="DEE139" s="277"/>
      <c r="DEF139" s="277"/>
      <c r="DEG139" s="277"/>
      <c r="DEH139" s="277"/>
      <c r="DEI139" s="277"/>
      <c r="DEJ139" s="277"/>
      <c r="DEK139" s="277"/>
      <c r="DEL139" s="277"/>
      <c r="DEM139" s="277"/>
      <c r="DEN139" s="277"/>
      <c r="DEO139" s="277"/>
      <c r="DEP139" s="277"/>
      <c r="DEQ139" s="277"/>
      <c r="DER139" s="277"/>
      <c r="DES139" s="277"/>
      <c r="DET139" s="277"/>
      <c r="DEU139" s="277"/>
      <c r="DEV139" s="277"/>
      <c r="DEW139" s="277"/>
      <c r="DEX139" s="277"/>
      <c r="DEY139" s="277"/>
      <c r="DEZ139" s="277"/>
      <c r="DFA139" s="277"/>
      <c r="DFB139" s="277"/>
      <c r="DFC139" s="277"/>
      <c r="DFD139" s="277"/>
      <c r="DFE139" s="277"/>
      <c r="DFF139" s="277"/>
      <c r="DFG139" s="277"/>
      <c r="DFH139" s="277"/>
      <c r="DFI139" s="277"/>
      <c r="DFJ139" s="277"/>
      <c r="DFK139" s="277"/>
      <c r="DFL139" s="277"/>
      <c r="DFM139" s="277"/>
      <c r="DFN139" s="277"/>
      <c r="DFO139" s="277"/>
      <c r="DFP139" s="277"/>
      <c r="DFQ139" s="277"/>
      <c r="DFR139" s="277"/>
      <c r="DFS139" s="277"/>
      <c r="DFT139" s="277"/>
      <c r="DFU139" s="277"/>
      <c r="DFV139" s="277"/>
      <c r="DFW139" s="277"/>
      <c r="DFX139" s="277"/>
      <c r="DFY139" s="277"/>
      <c r="DFZ139" s="277"/>
      <c r="DGA139" s="277"/>
      <c r="DGB139" s="277"/>
      <c r="DGC139" s="277"/>
      <c r="DGD139" s="277"/>
      <c r="DGE139" s="277"/>
      <c r="DGF139" s="277"/>
      <c r="DGG139" s="277"/>
      <c r="DGH139" s="277"/>
      <c r="DGI139" s="277"/>
      <c r="DGJ139" s="277"/>
      <c r="DGK139" s="277"/>
      <c r="DGL139" s="277"/>
      <c r="DGM139" s="277"/>
      <c r="DGN139" s="277"/>
      <c r="DGO139" s="277"/>
      <c r="DGP139" s="277"/>
      <c r="DGQ139" s="277"/>
      <c r="DGR139" s="277"/>
      <c r="DGS139" s="277"/>
      <c r="DGT139" s="277"/>
      <c r="DGU139" s="277"/>
      <c r="DGV139" s="277"/>
      <c r="DGW139" s="277"/>
      <c r="DGX139" s="277"/>
      <c r="DGY139" s="277"/>
      <c r="DGZ139" s="277"/>
      <c r="DHA139" s="277"/>
      <c r="DHB139" s="277"/>
      <c r="DHC139" s="277"/>
      <c r="DHD139" s="277"/>
      <c r="DHE139" s="277"/>
      <c r="DHF139" s="277"/>
      <c r="DHG139" s="277"/>
      <c r="DHH139" s="277"/>
      <c r="DHI139" s="277"/>
      <c r="DHJ139" s="277"/>
      <c r="DHK139" s="277"/>
      <c r="DHL139" s="277"/>
      <c r="DHM139" s="277"/>
      <c r="DHN139" s="277"/>
      <c r="DHO139" s="277"/>
      <c r="DHP139" s="277"/>
      <c r="DHQ139" s="277"/>
      <c r="DHR139" s="277"/>
      <c r="DHS139" s="277"/>
      <c r="DHT139" s="277"/>
      <c r="DHU139" s="277"/>
      <c r="DHV139" s="277"/>
      <c r="DHW139" s="277"/>
      <c r="DHX139" s="277"/>
      <c r="DHY139" s="277"/>
      <c r="DHZ139" s="277"/>
      <c r="DIA139" s="277"/>
      <c r="DIB139" s="277"/>
      <c r="DIC139" s="277"/>
      <c r="DID139" s="277"/>
      <c r="DIE139" s="277"/>
      <c r="DIF139" s="277"/>
      <c r="DIG139" s="277"/>
      <c r="DIH139" s="277"/>
      <c r="DII139" s="277"/>
      <c r="DIJ139" s="277"/>
      <c r="DIK139" s="277"/>
      <c r="DIL139" s="277"/>
      <c r="DIM139" s="277"/>
      <c r="DIN139" s="277"/>
      <c r="DIO139" s="277"/>
      <c r="DIP139" s="277"/>
      <c r="DIQ139" s="277"/>
      <c r="DIR139" s="277"/>
      <c r="DIS139" s="277"/>
      <c r="DIT139" s="277"/>
      <c r="DIU139" s="277"/>
      <c r="DIV139" s="277"/>
      <c r="DIW139" s="277"/>
      <c r="DIX139" s="277"/>
      <c r="DIY139" s="277"/>
      <c r="DIZ139" s="277"/>
      <c r="DJA139" s="277"/>
      <c r="DJB139" s="277"/>
      <c r="DJC139" s="277"/>
      <c r="DJD139" s="277"/>
      <c r="DJE139" s="277"/>
      <c r="DJF139" s="277"/>
      <c r="DJG139" s="277"/>
      <c r="DJH139" s="277"/>
      <c r="DJI139" s="277"/>
      <c r="DJJ139" s="277"/>
      <c r="DJK139" s="277"/>
      <c r="DJL139" s="277"/>
      <c r="DJM139" s="277"/>
      <c r="DJN139" s="277"/>
      <c r="DJO139" s="277"/>
      <c r="DJP139" s="277"/>
      <c r="DJQ139" s="277"/>
      <c r="DJR139" s="277"/>
      <c r="DJS139" s="277"/>
      <c r="DJT139" s="277"/>
      <c r="DJU139" s="277"/>
      <c r="DJV139" s="277"/>
      <c r="DJW139" s="277"/>
      <c r="DJX139" s="277"/>
      <c r="DJY139" s="277"/>
      <c r="DJZ139" s="277"/>
      <c r="DKA139" s="277"/>
      <c r="DKB139" s="277"/>
      <c r="DKC139" s="277"/>
      <c r="DKD139" s="277"/>
      <c r="DKE139" s="277"/>
      <c r="DKF139" s="277"/>
      <c r="DKG139" s="277"/>
      <c r="DKH139" s="277"/>
      <c r="DKI139" s="277"/>
      <c r="DKJ139" s="277"/>
      <c r="DKK139" s="277"/>
      <c r="DKL139" s="277"/>
      <c r="DKM139" s="277"/>
      <c r="DKN139" s="277"/>
      <c r="DKO139" s="277"/>
      <c r="DKP139" s="277"/>
      <c r="DKQ139" s="277"/>
      <c r="DKR139" s="277"/>
      <c r="DKS139" s="277"/>
      <c r="DKT139" s="277"/>
      <c r="DKU139" s="277"/>
      <c r="DKV139" s="277"/>
      <c r="DKW139" s="277"/>
      <c r="DKX139" s="277"/>
      <c r="DKY139" s="277"/>
      <c r="DKZ139" s="277"/>
      <c r="DLA139" s="277"/>
      <c r="DLB139" s="277"/>
      <c r="DLC139" s="277"/>
      <c r="DLD139" s="277"/>
      <c r="DLE139" s="277"/>
      <c r="DLF139" s="277"/>
      <c r="DLG139" s="277"/>
      <c r="DLH139" s="277"/>
      <c r="DLI139" s="277"/>
      <c r="DLJ139" s="277"/>
      <c r="DLK139" s="277"/>
      <c r="DLL139" s="277"/>
      <c r="DLM139" s="277"/>
      <c r="DLN139" s="277"/>
      <c r="DLO139" s="277"/>
      <c r="DLP139" s="277"/>
      <c r="DLQ139" s="277"/>
      <c r="DLR139" s="277"/>
      <c r="DLS139" s="277"/>
      <c r="DLT139" s="277"/>
      <c r="DLU139" s="277"/>
      <c r="DLV139" s="277"/>
      <c r="DLW139" s="277"/>
      <c r="DLX139" s="277"/>
      <c r="DLY139" s="277"/>
      <c r="DLZ139" s="277"/>
      <c r="DMA139" s="277"/>
      <c r="DMB139" s="277"/>
      <c r="DMC139" s="277"/>
      <c r="DMD139" s="277"/>
      <c r="DME139" s="277"/>
      <c r="DMF139" s="277"/>
      <c r="DMG139" s="277"/>
      <c r="DMH139" s="277"/>
      <c r="DMI139" s="277"/>
      <c r="DMJ139" s="277"/>
      <c r="DMK139" s="277"/>
      <c r="DML139" s="277"/>
      <c r="DMM139" s="277"/>
      <c r="DMN139" s="277"/>
      <c r="DMO139" s="277"/>
      <c r="DMP139" s="277"/>
      <c r="DMQ139" s="277"/>
      <c r="DMR139" s="277"/>
      <c r="DMS139" s="277"/>
      <c r="DMT139" s="277"/>
      <c r="DMU139" s="277"/>
      <c r="DMV139" s="277"/>
      <c r="DMW139" s="277"/>
      <c r="DMX139" s="277"/>
      <c r="DMY139" s="277"/>
      <c r="DMZ139" s="277"/>
      <c r="DNA139" s="277"/>
      <c r="DNB139" s="277"/>
      <c r="DNC139" s="277"/>
      <c r="DND139" s="277"/>
      <c r="DNE139" s="277"/>
      <c r="DNF139" s="277"/>
      <c r="DNG139" s="277"/>
      <c r="DNH139" s="277"/>
      <c r="DNI139" s="277"/>
      <c r="DNJ139" s="277"/>
      <c r="DNK139" s="277"/>
      <c r="DNL139" s="277"/>
      <c r="DNM139" s="277"/>
      <c r="DNN139" s="277"/>
      <c r="DNO139" s="277"/>
      <c r="DNP139" s="277"/>
      <c r="DNQ139" s="277"/>
      <c r="DNR139" s="277"/>
      <c r="DNS139" s="277"/>
      <c r="DNT139" s="277"/>
      <c r="DNU139" s="277"/>
      <c r="DNV139" s="277"/>
      <c r="DNW139" s="277"/>
      <c r="DNX139" s="277"/>
      <c r="DNY139" s="277"/>
      <c r="DNZ139" s="277"/>
      <c r="DOA139" s="277"/>
      <c r="DOB139" s="277"/>
      <c r="DOC139" s="277"/>
      <c r="DOD139" s="277"/>
      <c r="DOE139" s="277"/>
      <c r="DOF139" s="277"/>
      <c r="DOG139" s="277"/>
      <c r="DOH139" s="277"/>
      <c r="DOI139" s="277"/>
      <c r="DOJ139" s="277"/>
      <c r="DOK139" s="277"/>
      <c r="DOL139" s="277"/>
      <c r="DOM139" s="277"/>
      <c r="DON139" s="277"/>
      <c r="DOO139" s="277"/>
      <c r="DOP139" s="277"/>
      <c r="DOQ139" s="277"/>
      <c r="DOR139" s="277"/>
      <c r="DOS139" s="277"/>
      <c r="DOT139" s="277"/>
      <c r="DOU139" s="277"/>
      <c r="DOV139" s="277"/>
      <c r="DOW139" s="277"/>
      <c r="DOX139" s="277"/>
      <c r="DOY139" s="277"/>
      <c r="DOZ139" s="277"/>
      <c r="DPA139" s="277"/>
      <c r="DPB139" s="277"/>
      <c r="DPC139" s="277"/>
      <c r="DPD139" s="277"/>
      <c r="DPE139" s="277"/>
      <c r="DPF139" s="277"/>
      <c r="DPG139" s="277"/>
      <c r="DPH139" s="277"/>
      <c r="DPI139" s="277"/>
      <c r="DPJ139" s="277"/>
      <c r="DPK139" s="277"/>
      <c r="DPL139" s="277"/>
      <c r="DPM139" s="277"/>
      <c r="DPN139" s="277"/>
      <c r="DPO139" s="277"/>
      <c r="DPP139" s="277"/>
      <c r="DPQ139" s="277"/>
      <c r="DPR139" s="277"/>
      <c r="DPS139" s="277"/>
      <c r="DPT139" s="277"/>
      <c r="DPU139" s="277"/>
      <c r="DPV139" s="277"/>
      <c r="DPW139" s="277"/>
      <c r="DPX139" s="277"/>
      <c r="DPY139" s="277"/>
      <c r="DPZ139" s="277"/>
      <c r="DQA139" s="277"/>
      <c r="DQB139" s="277"/>
      <c r="DQC139" s="277"/>
      <c r="DQD139" s="277"/>
      <c r="DQE139" s="277"/>
      <c r="DQF139" s="277"/>
      <c r="DQG139" s="277"/>
      <c r="DQH139" s="277"/>
      <c r="DQI139" s="277"/>
      <c r="DQJ139" s="277"/>
      <c r="DQK139" s="277"/>
      <c r="DQL139" s="277"/>
      <c r="DQM139" s="277"/>
      <c r="DQN139" s="277"/>
      <c r="DQO139" s="277"/>
      <c r="DQP139" s="277"/>
      <c r="DQQ139" s="277"/>
      <c r="DQR139" s="277"/>
      <c r="DQS139" s="277"/>
      <c r="DQT139" s="277"/>
      <c r="DQU139" s="277"/>
      <c r="DQV139" s="277"/>
      <c r="DQW139" s="277"/>
      <c r="DQX139" s="277"/>
      <c r="DQY139" s="277"/>
      <c r="DQZ139" s="277"/>
      <c r="DRA139" s="277"/>
      <c r="DRB139" s="277"/>
      <c r="DRC139" s="277"/>
      <c r="DRD139" s="277"/>
      <c r="DRE139" s="277"/>
      <c r="DRF139" s="277"/>
      <c r="DRG139" s="277"/>
      <c r="DRH139" s="277"/>
      <c r="DRI139" s="277"/>
      <c r="DRJ139" s="277"/>
      <c r="DRK139" s="277"/>
      <c r="DRL139" s="277"/>
      <c r="DRM139" s="277"/>
      <c r="DRN139" s="277"/>
      <c r="DRO139" s="277"/>
      <c r="DRP139" s="277"/>
      <c r="DRQ139" s="277"/>
      <c r="DRR139" s="277"/>
      <c r="DRS139" s="277"/>
      <c r="DRT139" s="277"/>
      <c r="DRU139" s="277"/>
      <c r="DRV139" s="277"/>
      <c r="DRW139" s="277"/>
      <c r="DRX139" s="277"/>
      <c r="DRY139" s="277"/>
      <c r="DRZ139" s="277"/>
      <c r="DSA139" s="277"/>
      <c r="DSB139" s="277"/>
      <c r="DSC139" s="277"/>
      <c r="DSD139" s="277"/>
      <c r="DSE139" s="277"/>
      <c r="DSF139" s="277"/>
      <c r="DSG139" s="277"/>
      <c r="DSH139" s="277"/>
      <c r="DSI139" s="277"/>
      <c r="DSJ139" s="277"/>
      <c r="DSK139" s="277"/>
      <c r="DSL139" s="277"/>
      <c r="DSM139" s="277"/>
      <c r="DSN139" s="277"/>
      <c r="DSO139" s="277"/>
      <c r="DSP139" s="277"/>
      <c r="DSQ139" s="277"/>
      <c r="DSR139" s="277"/>
      <c r="DSS139" s="277"/>
      <c r="DST139" s="277"/>
      <c r="DSU139" s="277"/>
      <c r="DSV139" s="277"/>
      <c r="DSW139" s="277"/>
      <c r="DSX139" s="277"/>
      <c r="DSY139" s="277"/>
      <c r="DSZ139" s="277"/>
      <c r="DTA139" s="277"/>
      <c r="DTB139" s="277"/>
      <c r="DTC139" s="277"/>
      <c r="DTD139" s="277"/>
      <c r="DTE139" s="277"/>
      <c r="DTF139" s="277"/>
      <c r="DTG139" s="277"/>
      <c r="DTH139" s="277"/>
      <c r="DTI139" s="277"/>
      <c r="DTJ139" s="277"/>
      <c r="DTK139" s="277"/>
      <c r="DTL139" s="277"/>
      <c r="DTM139" s="277"/>
      <c r="DTN139" s="277"/>
      <c r="DTO139" s="277"/>
      <c r="DTP139" s="277"/>
      <c r="DTQ139" s="277"/>
      <c r="DTR139" s="277"/>
      <c r="DTS139" s="277"/>
      <c r="DTT139" s="277"/>
      <c r="DTU139" s="277"/>
      <c r="DTV139" s="277"/>
      <c r="DTW139" s="277"/>
      <c r="DTX139" s="277"/>
      <c r="DTY139" s="277"/>
      <c r="DTZ139" s="277"/>
      <c r="DUA139" s="277"/>
      <c r="DUB139" s="277"/>
      <c r="DUC139" s="277"/>
      <c r="DUD139" s="277"/>
      <c r="DUE139" s="277"/>
      <c r="DUF139" s="277"/>
      <c r="DUG139" s="277"/>
      <c r="DUH139" s="277"/>
      <c r="DUI139" s="277"/>
      <c r="DUJ139" s="277"/>
      <c r="DUK139" s="277"/>
      <c r="DUL139" s="277"/>
      <c r="DUM139" s="277"/>
      <c r="DUN139" s="277"/>
      <c r="DUO139" s="277"/>
      <c r="DUP139" s="277"/>
      <c r="DUQ139" s="277"/>
      <c r="DUR139" s="277"/>
      <c r="DUS139" s="277"/>
      <c r="DUT139" s="277"/>
      <c r="DUU139" s="277"/>
      <c r="DUV139" s="277"/>
      <c r="DUW139" s="277"/>
      <c r="DUX139" s="277"/>
      <c r="DUY139" s="277"/>
      <c r="DUZ139" s="277"/>
      <c r="DVA139" s="277"/>
      <c r="DVB139" s="277"/>
      <c r="DVC139" s="277"/>
      <c r="DVD139" s="277"/>
      <c r="DVE139" s="277"/>
      <c r="DVF139" s="277"/>
      <c r="DVG139" s="277"/>
      <c r="DVH139" s="277"/>
      <c r="DVI139" s="277"/>
      <c r="DVJ139" s="277"/>
      <c r="DVK139" s="277"/>
      <c r="DVL139" s="277"/>
      <c r="DVM139" s="277"/>
      <c r="DVN139" s="277"/>
      <c r="DVO139" s="277"/>
      <c r="DVP139" s="277"/>
      <c r="DVQ139" s="277"/>
      <c r="DVR139" s="277"/>
      <c r="DVS139" s="277"/>
      <c r="DVT139" s="277"/>
      <c r="DVU139" s="277"/>
      <c r="DVV139" s="277"/>
      <c r="DVW139" s="277"/>
      <c r="DVX139" s="277"/>
      <c r="DVY139" s="277"/>
      <c r="DVZ139" s="277"/>
      <c r="DWA139" s="277"/>
      <c r="DWB139" s="277"/>
      <c r="DWC139" s="277"/>
      <c r="DWD139" s="277"/>
      <c r="DWE139" s="277"/>
      <c r="DWF139" s="277"/>
      <c r="DWG139" s="277"/>
      <c r="DWH139" s="277"/>
      <c r="DWI139" s="277"/>
      <c r="DWJ139" s="277"/>
      <c r="DWK139" s="277"/>
      <c r="DWL139" s="277"/>
      <c r="DWM139" s="277"/>
      <c r="DWN139" s="277"/>
      <c r="DWO139" s="277"/>
      <c r="DWP139" s="277"/>
      <c r="DWQ139" s="277"/>
      <c r="DWR139" s="277"/>
      <c r="DWS139" s="277"/>
      <c r="DWT139" s="277"/>
      <c r="DWU139" s="277"/>
      <c r="DWV139" s="277"/>
      <c r="DWW139" s="277"/>
      <c r="DWX139" s="277"/>
      <c r="DWY139" s="277"/>
      <c r="DWZ139" s="277"/>
      <c r="DXA139" s="277"/>
      <c r="DXB139" s="277"/>
      <c r="DXC139" s="277"/>
      <c r="DXD139" s="277"/>
      <c r="DXE139" s="277"/>
      <c r="DXF139" s="277"/>
      <c r="DXG139" s="277"/>
      <c r="DXH139" s="277"/>
      <c r="DXI139" s="277"/>
      <c r="DXJ139" s="277"/>
      <c r="DXK139" s="277"/>
      <c r="DXL139" s="277"/>
      <c r="DXM139" s="277"/>
      <c r="DXN139" s="277"/>
      <c r="DXO139" s="277"/>
      <c r="DXP139" s="277"/>
      <c r="DXQ139" s="277"/>
      <c r="DXR139" s="277"/>
      <c r="DXS139" s="277"/>
      <c r="DXT139" s="277"/>
      <c r="DXU139" s="277"/>
      <c r="DXV139" s="277"/>
      <c r="DXW139" s="277"/>
      <c r="DXX139" s="277"/>
      <c r="DXY139" s="277"/>
      <c r="DXZ139" s="277"/>
      <c r="DYA139" s="277"/>
      <c r="DYB139" s="277"/>
      <c r="DYC139" s="277"/>
      <c r="DYD139" s="277"/>
      <c r="DYE139" s="277"/>
      <c r="DYF139" s="277"/>
      <c r="DYG139" s="277"/>
      <c r="DYH139" s="277"/>
      <c r="DYI139" s="277"/>
      <c r="DYJ139" s="277"/>
      <c r="DYK139" s="277"/>
      <c r="DYL139" s="277"/>
      <c r="DYM139" s="277"/>
      <c r="DYN139" s="277"/>
      <c r="DYO139" s="277"/>
      <c r="DYP139" s="277"/>
      <c r="DYQ139" s="277"/>
      <c r="DYR139" s="277"/>
      <c r="DYS139" s="277"/>
      <c r="DYT139" s="277"/>
      <c r="DYU139" s="277"/>
      <c r="DYV139" s="277"/>
      <c r="DYW139" s="277"/>
      <c r="DYX139" s="277"/>
      <c r="DYY139" s="277"/>
      <c r="DYZ139" s="277"/>
      <c r="DZA139" s="277"/>
      <c r="DZB139" s="277"/>
      <c r="DZC139" s="277"/>
      <c r="DZD139" s="277"/>
      <c r="DZE139" s="277"/>
      <c r="DZF139" s="277"/>
      <c r="DZG139" s="277"/>
      <c r="DZH139" s="277"/>
      <c r="DZI139" s="277"/>
      <c r="DZJ139" s="277"/>
      <c r="DZK139" s="277"/>
      <c r="DZL139" s="277"/>
      <c r="DZM139" s="277"/>
      <c r="DZN139" s="277"/>
      <c r="DZO139" s="277"/>
      <c r="DZP139" s="277"/>
      <c r="DZQ139" s="277"/>
      <c r="DZR139" s="277"/>
      <c r="DZS139" s="277"/>
      <c r="DZT139" s="277"/>
      <c r="DZU139" s="277"/>
      <c r="DZV139" s="277"/>
      <c r="DZW139" s="277"/>
      <c r="DZX139" s="277"/>
      <c r="DZY139" s="277"/>
      <c r="DZZ139" s="277"/>
      <c r="EAA139" s="277"/>
      <c r="EAB139" s="277"/>
      <c r="EAC139" s="277"/>
      <c r="EAD139" s="277"/>
      <c r="EAE139" s="277"/>
      <c r="EAF139" s="277"/>
      <c r="EAG139" s="277"/>
      <c r="EAH139" s="277"/>
      <c r="EAI139" s="277"/>
      <c r="EAJ139" s="277"/>
      <c r="EAK139" s="277"/>
      <c r="EAL139" s="277"/>
      <c r="EAM139" s="277"/>
      <c r="EAN139" s="277"/>
      <c r="EAO139" s="277"/>
      <c r="EAP139" s="277"/>
      <c r="EAQ139" s="277"/>
      <c r="EAR139" s="277"/>
      <c r="EAS139" s="277"/>
      <c r="EAT139" s="277"/>
      <c r="EAU139" s="277"/>
      <c r="EAV139" s="277"/>
      <c r="EAW139" s="277"/>
      <c r="EAX139" s="277"/>
      <c r="EAY139" s="277"/>
      <c r="EAZ139" s="277"/>
      <c r="EBA139" s="277"/>
      <c r="EBB139" s="277"/>
      <c r="EBC139" s="277"/>
      <c r="EBD139" s="277"/>
      <c r="EBE139" s="277"/>
      <c r="EBF139" s="277"/>
      <c r="EBG139" s="277"/>
      <c r="EBH139" s="277"/>
      <c r="EBI139" s="277"/>
      <c r="EBJ139" s="277"/>
      <c r="EBK139" s="277"/>
      <c r="EBL139" s="277"/>
      <c r="EBM139" s="277"/>
      <c r="EBN139" s="277"/>
      <c r="EBO139" s="277"/>
      <c r="EBP139" s="277"/>
      <c r="EBQ139" s="277"/>
      <c r="EBR139" s="277"/>
      <c r="EBS139" s="277"/>
      <c r="EBT139" s="277"/>
      <c r="EBU139" s="277"/>
      <c r="EBV139" s="277"/>
      <c r="EBW139" s="277"/>
      <c r="EBX139" s="277"/>
      <c r="EBY139" s="277"/>
      <c r="EBZ139" s="277"/>
      <c r="ECA139" s="277"/>
      <c r="ECB139" s="277"/>
      <c r="ECC139" s="277"/>
      <c r="ECD139" s="277"/>
      <c r="ECE139" s="277"/>
      <c r="ECF139" s="277"/>
      <c r="ECG139" s="277"/>
      <c r="ECH139" s="277"/>
      <c r="ECI139" s="277"/>
      <c r="ECJ139" s="277"/>
      <c r="ECK139" s="277"/>
      <c r="ECL139" s="277"/>
      <c r="ECM139" s="277"/>
      <c r="ECN139" s="277"/>
      <c r="ECO139" s="277"/>
      <c r="ECP139" s="277"/>
      <c r="ECQ139" s="277"/>
      <c r="ECR139" s="277"/>
      <c r="ECS139" s="277"/>
      <c r="ECT139" s="277"/>
      <c r="ECU139" s="277"/>
      <c r="ECV139" s="277"/>
      <c r="ECW139" s="277"/>
      <c r="ECX139" s="277"/>
      <c r="ECY139" s="277"/>
      <c r="ECZ139" s="277"/>
      <c r="EDA139" s="277"/>
      <c r="EDB139" s="277"/>
      <c r="EDC139" s="277"/>
      <c r="EDD139" s="277"/>
      <c r="EDE139" s="277"/>
      <c r="EDF139" s="277"/>
      <c r="EDG139" s="277"/>
      <c r="EDH139" s="277"/>
      <c r="EDI139" s="277"/>
      <c r="EDJ139" s="277"/>
      <c r="EDK139" s="277"/>
      <c r="EDL139" s="277"/>
      <c r="EDM139" s="277"/>
      <c r="EDN139" s="277"/>
      <c r="EDO139" s="277"/>
      <c r="EDP139" s="277"/>
      <c r="EDQ139" s="277"/>
      <c r="EDR139" s="277"/>
      <c r="EDS139" s="277"/>
      <c r="EDT139" s="277"/>
      <c r="EDU139" s="277"/>
      <c r="EDV139" s="277"/>
      <c r="EDW139" s="277"/>
      <c r="EDX139" s="277"/>
      <c r="EDY139" s="277"/>
      <c r="EDZ139" s="277"/>
      <c r="EEA139" s="277"/>
      <c r="EEB139" s="277"/>
      <c r="EEC139" s="277"/>
      <c r="EED139" s="277"/>
      <c r="EEE139" s="277"/>
      <c r="EEF139" s="277"/>
      <c r="EEG139" s="277"/>
      <c r="EEH139" s="277"/>
      <c r="EEI139" s="277"/>
      <c r="EEJ139" s="277"/>
      <c r="EEK139" s="277"/>
      <c r="EEL139" s="277"/>
      <c r="EEM139" s="277"/>
      <c r="EEN139" s="277"/>
      <c r="EEO139" s="277"/>
      <c r="EEP139" s="277"/>
      <c r="EEQ139" s="277"/>
      <c r="EER139" s="277"/>
      <c r="EES139" s="277"/>
      <c r="EET139" s="277"/>
      <c r="EEU139" s="277"/>
      <c r="EEV139" s="277"/>
      <c r="EEW139" s="277"/>
      <c r="EEX139" s="277"/>
      <c r="EEY139" s="277"/>
      <c r="EEZ139" s="277"/>
      <c r="EFA139" s="277"/>
      <c r="EFB139" s="277"/>
      <c r="EFC139" s="277"/>
      <c r="EFD139" s="277"/>
      <c r="EFE139" s="277"/>
      <c r="EFF139" s="277"/>
      <c r="EFG139" s="277"/>
      <c r="EFH139" s="277"/>
      <c r="EFI139" s="277"/>
      <c r="EFJ139" s="277"/>
      <c r="EFK139" s="277"/>
      <c r="EFL139" s="277"/>
      <c r="EFM139" s="277"/>
      <c r="EFN139" s="277"/>
      <c r="EFO139" s="277"/>
      <c r="EFP139" s="277"/>
      <c r="EFQ139" s="277"/>
      <c r="EFR139" s="277"/>
      <c r="EFS139" s="277"/>
      <c r="EFT139" s="277"/>
      <c r="EFU139" s="277"/>
      <c r="EFV139" s="277"/>
      <c r="EFW139" s="277"/>
      <c r="EFX139" s="277"/>
      <c r="EFY139" s="277"/>
      <c r="EFZ139" s="277"/>
      <c r="EGA139" s="277"/>
      <c r="EGB139" s="277"/>
      <c r="EGC139" s="277"/>
      <c r="EGD139" s="277"/>
      <c r="EGE139" s="277"/>
      <c r="EGF139" s="277"/>
      <c r="EGG139" s="277"/>
      <c r="EGH139" s="277"/>
      <c r="EGI139" s="277"/>
      <c r="EGJ139" s="277"/>
      <c r="EGK139" s="277"/>
      <c r="EGL139" s="277"/>
      <c r="EGM139" s="277"/>
      <c r="EGN139" s="277"/>
      <c r="EGO139" s="277"/>
      <c r="EGP139" s="277"/>
      <c r="EGQ139" s="277"/>
      <c r="EGR139" s="277"/>
      <c r="EGS139" s="277"/>
      <c r="EGT139" s="277"/>
      <c r="EGU139" s="277"/>
      <c r="EGV139" s="277"/>
      <c r="EGW139" s="277"/>
      <c r="EGX139" s="277"/>
      <c r="EGY139" s="277"/>
      <c r="EGZ139" s="277"/>
      <c r="EHA139" s="277"/>
      <c r="EHB139" s="277"/>
      <c r="EHC139" s="277"/>
      <c r="EHD139" s="277"/>
      <c r="EHE139" s="277"/>
      <c r="EHF139" s="277"/>
      <c r="EHG139" s="277"/>
      <c r="EHH139" s="277"/>
      <c r="EHI139" s="277"/>
      <c r="EHJ139" s="277"/>
      <c r="EHK139" s="277"/>
      <c r="EHL139" s="277"/>
      <c r="EHM139" s="277"/>
      <c r="EHN139" s="277"/>
      <c r="EHO139" s="277"/>
      <c r="EHP139" s="277"/>
      <c r="EHQ139" s="277"/>
      <c r="EHR139" s="277"/>
      <c r="EHS139" s="277"/>
      <c r="EHT139" s="277"/>
      <c r="EHU139" s="277"/>
      <c r="EHV139" s="277"/>
      <c r="EHW139" s="277"/>
      <c r="EHX139" s="277"/>
      <c r="EHY139" s="277"/>
      <c r="EHZ139" s="277"/>
      <c r="EIA139" s="277"/>
      <c r="EIB139" s="277"/>
      <c r="EIC139" s="277"/>
      <c r="EID139" s="277"/>
      <c r="EIE139" s="277"/>
      <c r="EIF139" s="277"/>
      <c r="EIG139" s="277"/>
      <c r="EIH139" s="277"/>
      <c r="EII139" s="277"/>
      <c r="EIJ139" s="277"/>
      <c r="EIK139" s="277"/>
      <c r="EIL139" s="277"/>
      <c r="EIM139" s="277"/>
      <c r="EIN139" s="277"/>
      <c r="EIO139" s="277"/>
      <c r="EIP139" s="277"/>
      <c r="EIQ139" s="277"/>
      <c r="EIR139" s="277"/>
      <c r="EIS139" s="277"/>
      <c r="EIT139" s="277"/>
      <c r="EIU139" s="277"/>
      <c r="EIV139" s="277"/>
      <c r="EIW139" s="277"/>
      <c r="EIX139" s="277"/>
      <c r="EIY139" s="277"/>
      <c r="EIZ139" s="277"/>
      <c r="EJA139" s="277"/>
      <c r="EJB139" s="277"/>
      <c r="EJC139" s="277"/>
      <c r="EJD139" s="277"/>
      <c r="EJE139" s="277"/>
      <c r="EJF139" s="277"/>
      <c r="EJG139" s="277"/>
      <c r="EJH139" s="277"/>
      <c r="EJI139" s="277"/>
      <c r="EJJ139" s="277"/>
      <c r="EJK139" s="277"/>
      <c r="EJL139" s="277"/>
      <c r="EJM139" s="277"/>
      <c r="EJN139" s="277"/>
      <c r="EJO139" s="277"/>
      <c r="EJP139" s="277"/>
      <c r="EJQ139" s="277"/>
      <c r="EJR139" s="277"/>
      <c r="EJS139" s="277"/>
      <c r="EJT139" s="277"/>
      <c r="EJU139" s="277"/>
      <c r="EJV139" s="277"/>
      <c r="EJW139" s="277"/>
      <c r="EJX139" s="277"/>
      <c r="EJY139" s="277"/>
      <c r="EJZ139" s="277"/>
      <c r="EKA139" s="277"/>
      <c r="EKB139" s="277"/>
      <c r="EKC139" s="277"/>
      <c r="EKD139" s="277"/>
      <c r="EKE139" s="277"/>
      <c r="EKF139" s="277"/>
      <c r="EKG139" s="277"/>
      <c r="EKH139" s="277"/>
      <c r="EKI139" s="277"/>
      <c r="EKJ139" s="277"/>
      <c r="EKK139" s="277"/>
      <c r="EKL139" s="277"/>
      <c r="EKM139" s="277"/>
      <c r="EKN139" s="277"/>
      <c r="EKO139" s="277"/>
      <c r="EKP139" s="277"/>
      <c r="EKQ139" s="277"/>
      <c r="EKR139" s="277"/>
      <c r="EKS139" s="277"/>
      <c r="EKT139" s="277"/>
      <c r="EKU139" s="277"/>
      <c r="EKV139" s="277"/>
      <c r="EKW139" s="277"/>
      <c r="EKX139" s="277"/>
      <c r="EKY139" s="277"/>
      <c r="EKZ139" s="277"/>
      <c r="ELA139" s="277"/>
      <c r="ELB139" s="277"/>
      <c r="ELC139" s="277"/>
      <c r="ELD139" s="277"/>
      <c r="ELE139" s="277"/>
      <c r="ELF139" s="277"/>
      <c r="ELG139" s="277"/>
      <c r="ELH139" s="277"/>
      <c r="ELI139" s="277"/>
      <c r="ELJ139" s="277"/>
      <c r="ELK139" s="277"/>
      <c r="ELL139" s="277"/>
      <c r="ELM139" s="277"/>
      <c r="ELN139" s="277"/>
      <c r="ELO139" s="277"/>
      <c r="ELP139" s="277"/>
      <c r="ELQ139" s="277"/>
      <c r="ELR139" s="277"/>
      <c r="ELS139" s="277"/>
      <c r="ELT139" s="277"/>
      <c r="ELU139" s="277"/>
      <c r="ELV139" s="277"/>
      <c r="ELW139" s="277"/>
      <c r="ELX139" s="277"/>
      <c r="ELY139" s="277"/>
      <c r="ELZ139" s="277"/>
      <c r="EMA139" s="277"/>
      <c r="EMB139" s="277"/>
      <c r="EMC139" s="277"/>
      <c r="EMD139" s="277"/>
      <c r="EME139" s="277"/>
      <c r="EMF139" s="277"/>
      <c r="EMG139" s="277"/>
      <c r="EMH139" s="277"/>
      <c r="EMI139" s="277"/>
      <c r="EMJ139" s="277"/>
      <c r="EMK139" s="277"/>
      <c r="EML139" s="277"/>
      <c r="EMM139" s="277"/>
      <c r="EMN139" s="277"/>
      <c r="EMO139" s="277"/>
      <c r="EMP139" s="277"/>
      <c r="EMQ139" s="277"/>
      <c r="EMR139" s="277"/>
      <c r="EMS139" s="277"/>
      <c r="EMT139" s="277"/>
      <c r="EMU139" s="277"/>
      <c r="EMV139" s="277"/>
      <c r="EMW139" s="277"/>
      <c r="EMX139" s="277"/>
      <c r="EMY139" s="277"/>
      <c r="EMZ139" s="277"/>
      <c r="ENA139" s="277"/>
      <c r="ENB139" s="277"/>
      <c r="ENC139" s="277"/>
      <c r="END139" s="277"/>
      <c r="ENE139" s="277"/>
      <c r="ENF139" s="277"/>
      <c r="ENG139" s="277"/>
      <c r="ENH139" s="277"/>
      <c r="ENI139" s="277"/>
      <c r="ENJ139" s="277"/>
      <c r="ENK139" s="277"/>
      <c r="ENL139" s="277"/>
      <c r="ENM139" s="277"/>
      <c r="ENN139" s="277"/>
      <c r="ENO139" s="277"/>
      <c r="ENP139" s="277"/>
      <c r="ENQ139" s="277"/>
      <c r="ENR139" s="277"/>
      <c r="ENS139" s="277"/>
      <c r="ENT139" s="277"/>
      <c r="ENU139" s="277"/>
      <c r="ENV139" s="277"/>
      <c r="ENW139" s="277"/>
      <c r="ENX139" s="277"/>
      <c r="ENY139" s="277"/>
      <c r="ENZ139" s="277"/>
      <c r="EOA139" s="277"/>
      <c r="EOB139" s="277"/>
      <c r="EOC139" s="277"/>
      <c r="EOD139" s="277"/>
      <c r="EOE139" s="277"/>
      <c r="EOF139" s="277"/>
      <c r="EOG139" s="277"/>
      <c r="EOH139" s="277"/>
      <c r="EOI139" s="277"/>
      <c r="EOJ139" s="277"/>
      <c r="EOK139" s="277"/>
      <c r="EOL139" s="277"/>
      <c r="EOM139" s="277"/>
      <c r="EON139" s="277"/>
      <c r="EOO139" s="277"/>
      <c r="EOP139" s="277"/>
      <c r="EOQ139" s="277"/>
      <c r="EOR139" s="277"/>
      <c r="EOS139" s="277"/>
      <c r="EOT139" s="277"/>
      <c r="EOU139" s="277"/>
      <c r="EOV139" s="277"/>
      <c r="EOW139" s="277"/>
      <c r="EOX139" s="277"/>
      <c r="EOY139" s="277"/>
      <c r="EOZ139" s="277"/>
      <c r="EPA139" s="277"/>
      <c r="EPB139" s="277"/>
      <c r="EPC139" s="277"/>
      <c r="EPD139" s="277"/>
      <c r="EPE139" s="277"/>
      <c r="EPF139" s="277"/>
      <c r="EPG139" s="277"/>
      <c r="EPH139" s="277"/>
      <c r="EPI139" s="277"/>
      <c r="EPJ139" s="277"/>
      <c r="EPK139" s="277"/>
      <c r="EPL139" s="277"/>
      <c r="EPM139" s="277"/>
      <c r="EPN139" s="277"/>
      <c r="EPO139" s="277"/>
      <c r="EPP139" s="277"/>
      <c r="EPQ139" s="277"/>
      <c r="EPR139" s="277"/>
      <c r="EPS139" s="277"/>
      <c r="EPT139" s="277"/>
      <c r="EPU139" s="277"/>
      <c r="EPV139" s="277"/>
      <c r="EPW139" s="277"/>
      <c r="EPX139" s="277"/>
      <c r="EPY139" s="277"/>
      <c r="EPZ139" s="277"/>
      <c r="EQA139" s="277"/>
      <c r="EQB139" s="277"/>
      <c r="EQC139" s="277"/>
      <c r="EQD139" s="277"/>
      <c r="EQE139" s="277"/>
      <c r="EQF139" s="277"/>
      <c r="EQG139" s="277"/>
      <c r="EQH139" s="277"/>
      <c r="EQI139" s="277"/>
      <c r="EQJ139" s="277"/>
      <c r="EQK139" s="277"/>
      <c r="EQL139" s="277"/>
      <c r="EQM139" s="277"/>
      <c r="EQN139" s="277"/>
      <c r="EQO139" s="277"/>
      <c r="EQP139" s="277"/>
      <c r="EQQ139" s="277"/>
      <c r="EQR139" s="277"/>
      <c r="EQS139" s="277"/>
      <c r="EQT139" s="277"/>
      <c r="EQU139" s="277"/>
      <c r="EQV139" s="277"/>
      <c r="EQW139" s="277"/>
      <c r="EQX139" s="277"/>
      <c r="EQY139" s="277"/>
      <c r="EQZ139" s="277"/>
      <c r="ERA139" s="277"/>
      <c r="ERB139" s="277"/>
      <c r="ERC139" s="277"/>
      <c r="ERD139" s="277"/>
      <c r="ERE139" s="277"/>
      <c r="ERF139" s="277"/>
      <c r="ERG139" s="277"/>
      <c r="ERH139" s="277"/>
      <c r="ERI139" s="277"/>
      <c r="ERJ139" s="277"/>
      <c r="ERK139" s="277"/>
      <c r="ERL139" s="277"/>
      <c r="ERM139" s="277"/>
      <c r="ERN139" s="277"/>
      <c r="ERO139" s="277"/>
      <c r="ERP139" s="277"/>
      <c r="ERQ139" s="277"/>
      <c r="ERR139" s="277"/>
      <c r="ERS139" s="277"/>
      <c r="ERT139" s="277"/>
      <c r="ERU139" s="277"/>
      <c r="ERV139" s="277"/>
      <c r="ERW139" s="277"/>
      <c r="ERX139" s="277"/>
      <c r="ERY139" s="277"/>
      <c r="ERZ139" s="277"/>
      <c r="ESA139" s="277"/>
      <c r="ESB139" s="277"/>
      <c r="ESC139" s="277"/>
      <c r="ESD139" s="277"/>
      <c r="ESE139" s="277"/>
      <c r="ESF139" s="277"/>
      <c r="ESG139" s="277"/>
      <c r="ESH139" s="277"/>
      <c r="ESI139" s="277"/>
      <c r="ESJ139" s="277"/>
      <c r="ESK139" s="277"/>
      <c r="ESL139" s="277"/>
      <c r="ESM139" s="277"/>
      <c r="ESN139" s="277"/>
      <c r="ESO139" s="277"/>
      <c r="ESP139" s="277"/>
      <c r="ESQ139" s="277"/>
      <c r="ESR139" s="277"/>
      <c r="ESS139" s="277"/>
      <c r="EST139" s="277"/>
      <c r="ESU139" s="277"/>
      <c r="ESV139" s="277"/>
      <c r="ESW139" s="277"/>
      <c r="ESX139" s="277"/>
      <c r="ESY139" s="277"/>
      <c r="ESZ139" s="277"/>
      <c r="ETA139" s="277"/>
      <c r="ETB139" s="277"/>
      <c r="ETC139" s="277"/>
      <c r="ETD139" s="277"/>
      <c r="ETE139" s="277"/>
      <c r="ETF139" s="277"/>
      <c r="ETG139" s="277"/>
      <c r="ETH139" s="277"/>
      <c r="ETI139" s="277"/>
      <c r="ETJ139" s="277"/>
      <c r="ETK139" s="277"/>
      <c r="ETL139" s="277"/>
      <c r="ETM139" s="277"/>
      <c r="ETN139" s="277"/>
      <c r="ETO139" s="277"/>
      <c r="ETP139" s="277"/>
      <c r="ETQ139" s="277"/>
      <c r="ETR139" s="277"/>
      <c r="ETS139" s="277"/>
      <c r="ETT139" s="277"/>
      <c r="ETU139" s="277"/>
      <c r="ETV139" s="277"/>
      <c r="ETW139" s="277"/>
      <c r="ETX139" s="277"/>
      <c r="ETY139" s="277"/>
      <c r="ETZ139" s="277"/>
      <c r="EUA139" s="277"/>
      <c r="EUB139" s="277"/>
      <c r="EUC139" s="277"/>
      <c r="EUD139" s="277"/>
      <c r="EUE139" s="277"/>
      <c r="EUF139" s="277"/>
      <c r="EUG139" s="277"/>
      <c r="EUH139" s="277"/>
      <c r="EUI139" s="277"/>
      <c r="EUJ139" s="277"/>
      <c r="EUK139" s="277"/>
      <c r="EUL139" s="277"/>
      <c r="EUM139" s="277"/>
      <c r="EUN139" s="277"/>
      <c r="EUO139" s="277"/>
      <c r="EUP139" s="277"/>
      <c r="EUQ139" s="277"/>
      <c r="EUR139" s="277"/>
      <c r="EUS139" s="277"/>
      <c r="EUT139" s="277"/>
      <c r="EUU139" s="277"/>
      <c r="EUV139" s="277"/>
      <c r="EUW139" s="277"/>
      <c r="EUX139" s="277"/>
      <c r="EUY139" s="277"/>
      <c r="EUZ139" s="277"/>
      <c r="EVA139" s="277"/>
      <c r="EVB139" s="277"/>
      <c r="EVC139" s="277"/>
      <c r="EVD139" s="277"/>
      <c r="EVE139" s="277"/>
      <c r="EVF139" s="277"/>
      <c r="EVG139" s="277"/>
      <c r="EVH139" s="277"/>
      <c r="EVI139" s="277"/>
      <c r="EVJ139" s="277"/>
      <c r="EVK139" s="277"/>
      <c r="EVL139" s="277"/>
      <c r="EVM139" s="277"/>
      <c r="EVN139" s="277"/>
      <c r="EVO139" s="277"/>
      <c r="EVP139" s="277"/>
      <c r="EVQ139" s="277"/>
      <c r="EVR139" s="277"/>
      <c r="EVS139" s="277"/>
      <c r="EVT139" s="277"/>
      <c r="EVU139" s="277"/>
      <c r="EVV139" s="277"/>
      <c r="EVW139" s="277"/>
      <c r="EVX139" s="277"/>
      <c r="EVY139" s="277"/>
      <c r="EVZ139" s="277"/>
      <c r="EWA139" s="277"/>
      <c r="EWB139" s="277"/>
      <c r="EWC139" s="277"/>
      <c r="EWD139" s="277"/>
      <c r="EWE139" s="277"/>
      <c r="EWF139" s="277"/>
      <c r="EWG139" s="277"/>
      <c r="EWH139" s="277"/>
      <c r="EWI139" s="277"/>
      <c r="EWJ139" s="277"/>
      <c r="EWK139" s="277"/>
      <c r="EWL139" s="277"/>
      <c r="EWM139" s="277"/>
      <c r="EWN139" s="277"/>
      <c r="EWO139" s="277"/>
      <c r="EWP139" s="277"/>
      <c r="EWQ139" s="277"/>
      <c r="EWR139" s="277"/>
      <c r="EWS139" s="277"/>
      <c r="EWT139" s="277"/>
      <c r="EWU139" s="277"/>
      <c r="EWV139" s="277"/>
      <c r="EWW139" s="277"/>
      <c r="EWX139" s="277"/>
      <c r="EWY139" s="277"/>
      <c r="EWZ139" s="277"/>
      <c r="EXA139" s="277"/>
      <c r="EXB139" s="277"/>
      <c r="EXC139" s="277"/>
      <c r="EXD139" s="277"/>
      <c r="EXE139" s="277"/>
      <c r="EXF139" s="277"/>
      <c r="EXG139" s="277"/>
      <c r="EXH139" s="277"/>
      <c r="EXI139" s="277"/>
      <c r="EXJ139" s="277"/>
      <c r="EXK139" s="277"/>
      <c r="EXL139" s="277"/>
      <c r="EXM139" s="277"/>
      <c r="EXN139" s="277"/>
      <c r="EXO139" s="277"/>
      <c r="EXP139" s="277"/>
      <c r="EXQ139" s="277"/>
      <c r="EXR139" s="277"/>
      <c r="EXS139" s="277"/>
      <c r="EXT139" s="277"/>
      <c r="EXU139" s="277"/>
      <c r="EXV139" s="277"/>
      <c r="EXW139" s="277"/>
      <c r="EXX139" s="277"/>
      <c r="EXY139" s="277"/>
      <c r="EXZ139" s="277"/>
      <c r="EYA139" s="277"/>
      <c r="EYB139" s="277"/>
      <c r="EYC139" s="277"/>
      <c r="EYD139" s="277"/>
      <c r="EYE139" s="277"/>
      <c r="EYF139" s="277"/>
      <c r="EYG139" s="277"/>
      <c r="EYH139" s="277"/>
      <c r="EYI139" s="277"/>
      <c r="EYJ139" s="277"/>
      <c r="EYK139" s="277"/>
      <c r="EYL139" s="277"/>
      <c r="EYM139" s="277"/>
      <c r="EYN139" s="277"/>
      <c r="EYO139" s="277"/>
      <c r="EYP139" s="277"/>
      <c r="EYQ139" s="277"/>
      <c r="EYR139" s="277"/>
      <c r="EYS139" s="277"/>
      <c r="EYT139" s="277"/>
      <c r="EYU139" s="277"/>
      <c r="EYV139" s="277"/>
      <c r="EYW139" s="277"/>
      <c r="EYX139" s="277"/>
      <c r="EYY139" s="277"/>
      <c r="EYZ139" s="277"/>
      <c r="EZA139" s="277"/>
      <c r="EZB139" s="277"/>
      <c r="EZC139" s="277"/>
      <c r="EZD139" s="277"/>
      <c r="EZE139" s="277"/>
      <c r="EZF139" s="277"/>
      <c r="EZG139" s="277"/>
      <c r="EZH139" s="277"/>
      <c r="EZI139" s="277"/>
      <c r="EZJ139" s="277"/>
      <c r="EZK139" s="277"/>
      <c r="EZL139" s="277"/>
      <c r="EZM139" s="277"/>
      <c r="EZN139" s="277"/>
      <c r="EZO139" s="277"/>
      <c r="EZP139" s="277"/>
      <c r="EZQ139" s="277"/>
      <c r="EZR139" s="277"/>
      <c r="EZS139" s="277"/>
      <c r="EZT139" s="277"/>
      <c r="EZU139" s="277"/>
      <c r="EZV139" s="277"/>
      <c r="EZW139" s="277"/>
      <c r="EZX139" s="277"/>
      <c r="EZY139" s="277"/>
      <c r="EZZ139" s="277"/>
      <c r="FAA139" s="277"/>
      <c r="FAB139" s="277"/>
      <c r="FAC139" s="277"/>
      <c r="FAD139" s="277"/>
      <c r="FAE139" s="277"/>
      <c r="FAF139" s="277"/>
      <c r="FAG139" s="277"/>
      <c r="FAH139" s="277"/>
      <c r="FAI139" s="277"/>
      <c r="FAJ139" s="277"/>
      <c r="FAK139" s="277"/>
      <c r="FAL139" s="277"/>
      <c r="FAM139" s="277"/>
      <c r="FAN139" s="277"/>
      <c r="FAO139" s="277"/>
      <c r="FAP139" s="277"/>
      <c r="FAQ139" s="277"/>
      <c r="FAR139" s="277"/>
      <c r="FAS139" s="277"/>
      <c r="FAT139" s="277"/>
      <c r="FAU139" s="277"/>
      <c r="FAV139" s="277"/>
      <c r="FAW139" s="277"/>
      <c r="FAX139" s="277"/>
      <c r="FAY139" s="277"/>
      <c r="FAZ139" s="277"/>
      <c r="FBA139" s="277"/>
      <c r="FBB139" s="277"/>
      <c r="FBC139" s="277"/>
      <c r="FBD139" s="277"/>
      <c r="FBE139" s="277"/>
      <c r="FBF139" s="277"/>
      <c r="FBG139" s="277"/>
      <c r="FBH139" s="277"/>
      <c r="FBI139" s="277"/>
      <c r="FBJ139" s="277"/>
      <c r="FBK139" s="277"/>
      <c r="FBL139" s="277"/>
      <c r="FBM139" s="277"/>
      <c r="FBN139" s="277"/>
      <c r="FBO139" s="277"/>
      <c r="FBP139" s="277"/>
      <c r="FBQ139" s="277"/>
      <c r="FBR139" s="277"/>
      <c r="FBS139" s="277"/>
      <c r="FBT139" s="277"/>
      <c r="FBU139" s="277"/>
      <c r="FBV139" s="277"/>
      <c r="FBW139" s="277"/>
      <c r="FBX139" s="277"/>
      <c r="FBY139" s="277"/>
      <c r="FBZ139" s="277"/>
      <c r="FCA139" s="277"/>
      <c r="FCB139" s="277"/>
      <c r="FCC139" s="277"/>
      <c r="FCD139" s="277"/>
      <c r="FCE139" s="277"/>
      <c r="FCF139" s="277"/>
      <c r="FCG139" s="277"/>
      <c r="FCH139" s="277"/>
      <c r="FCI139" s="277"/>
      <c r="FCJ139" s="277"/>
      <c r="FCK139" s="277"/>
      <c r="FCL139" s="277"/>
      <c r="FCM139" s="277"/>
      <c r="FCN139" s="277"/>
      <c r="FCO139" s="277"/>
      <c r="FCP139" s="277"/>
      <c r="FCQ139" s="277"/>
      <c r="FCR139" s="277"/>
      <c r="FCS139" s="277"/>
      <c r="FCT139" s="277"/>
      <c r="FCU139" s="277"/>
      <c r="FCV139" s="277"/>
      <c r="FCW139" s="277"/>
      <c r="FCX139" s="277"/>
      <c r="FCY139" s="277"/>
      <c r="FCZ139" s="277"/>
      <c r="FDA139" s="277"/>
      <c r="FDB139" s="277"/>
      <c r="FDC139" s="277"/>
      <c r="FDD139" s="277"/>
      <c r="FDE139" s="277"/>
      <c r="FDF139" s="277"/>
      <c r="FDG139" s="277"/>
      <c r="FDH139" s="277"/>
      <c r="FDI139" s="277"/>
      <c r="FDJ139" s="277"/>
      <c r="FDK139" s="277"/>
      <c r="FDL139" s="277"/>
      <c r="FDM139" s="277"/>
      <c r="FDN139" s="277"/>
      <c r="FDO139" s="277"/>
      <c r="FDP139" s="277"/>
      <c r="FDQ139" s="277"/>
      <c r="FDR139" s="277"/>
      <c r="FDS139" s="277"/>
      <c r="FDT139" s="277"/>
      <c r="FDU139" s="277"/>
      <c r="FDV139" s="277"/>
      <c r="FDW139" s="277"/>
      <c r="FDX139" s="277"/>
      <c r="FDY139" s="277"/>
      <c r="FDZ139" s="277"/>
      <c r="FEA139" s="277"/>
      <c r="FEB139" s="277"/>
      <c r="FEC139" s="277"/>
      <c r="FED139" s="277"/>
      <c r="FEE139" s="277"/>
      <c r="FEF139" s="277"/>
      <c r="FEG139" s="277"/>
      <c r="FEH139" s="277"/>
      <c r="FEI139" s="277"/>
      <c r="FEJ139" s="277"/>
      <c r="FEK139" s="277"/>
      <c r="FEL139" s="277"/>
      <c r="FEM139" s="277"/>
      <c r="FEN139" s="277"/>
      <c r="FEO139" s="277"/>
      <c r="FEP139" s="277"/>
      <c r="FEQ139" s="277"/>
      <c r="FER139" s="277"/>
      <c r="FES139" s="277"/>
      <c r="FET139" s="277"/>
      <c r="FEU139" s="277"/>
      <c r="FEV139" s="277"/>
      <c r="FEW139" s="277"/>
      <c r="FEX139" s="277"/>
      <c r="FEY139" s="277"/>
      <c r="FEZ139" s="277"/>
      <c r="FFA139" s="277"/>
      <c r="FFB139" s="277"/>
      <c r="FFC139" s="277"/>
      <c r="FFD139" s="277"/>
      <c r="FFE139" s="277"/>
      <c r="FFF139" s="277"/>
      <c r="FFG139" s="277"/>
      <c r="FFH139" s="277"/>
      <c r="FFI139" s="277"/>
      <c r="FFJ139" s="277"/>
      <c r="FFK139" s="277"/>
      <c r="FFL139" s="277"/>
      <c r="FFM139" s="277"/>
      <c r="FFN139" s="277"/>
      <c r="FFO139" s="277"/>
      <c r="FFP139" s="277"/>
      <c r="FFQ139" s="277"/>
      <c r="FFR139" s="277"/>
      <c r="FFS139" s="277"/>
      <c r="FFT139" s="277"/>
      <c r="FFU139" s="277"/>
      <c r="FFV139" s="277"/>
      <c r="FFW139" s="277"/>
      <c r="FFX139" s="277"/>
      <c r="FFY139" s="277"/>
      <c r="FFZ139" s="277"/>
      <c r="FGA139" s="277"/>
      <c r="FGB139" s="277"/>
      <c r="FGC139" s="277"/>
      <c r="FGD139" s="277"/>
      <c r="FGE139" s="277"/>
      <c r="FGF139" s="277"/>
      <c r="FGG139" s="277"/>
      <c r="FGH139" s="277"/>
      <c r="FGI139" s="277"/>
      <c r="FGJ139" s="277"/>
      <c r="FGK139" s="277"/>
      <c r="FGL139" s="277"/>
      <c r="FGM139" s="277"/>
      <c r="FGN139" s="277"/>
      <c r="FGO139" s="277"/>
      <c r="FGP139" s="277"/>
      <c r="FGQ139" s="277"/>
      <c r="FGR139" s="277"/>
      <c r="FGS139" s="277"/>
      <c r="FGT139" s="277"/>
      <c r="FGU139" s="277"/>
      <c r="FGV139" s="277"/>
      <c r="FGW139" s="277"/>
      <c r="FGX139" s="277"/>
      <c r="FGY139" s="277"/>
      <c r="FGZ139" s="277"/>
      <c r="FHA139" s="277"/>
      <c r="FHB139" s="277"/>
      <c r="FHC139" s="277"/>
      <c r="FHD139" s="277"/>
      <c r="FHE139" s="277"/>
      <c r="FHF139" s="277"/>
      <c r="FHG139" s="277"/>
      <c r="FHH139" s="277"/>
      <c r="FHI139" s="277"/>
      <c r="FHJ139" s="277"/>
      <c r="FHK139" s="277"/>
      <c r="FHL139" s="277"/>
      <c r="FHM139" s="277"/>
      <c r="FHN139" s="277"/>
      <c r="FHO139" s="277"/>
      <c r="FHP139" s="277"/>
      <c r="FHQ139" s="277"/>
      <c r="FHR139" s="277"/>
      <c r="FHS139" s="277"/>
      <c r="FHT139" s="277"/>
      <c r="FHU139" s="277"/>
      <c r="FHV139" s="277"/>
      <c r="FHW139" s="277"/>
      <c r="FHX139" s="277"/>
      <c r="FHY139" s="277"/>
      <c r="FHZ139" s="277"/>
      <c r="FIA139" s="277"/>
      <c r="FIB139" s="277"/>
      <c r="FIC139" s="277"/>
      <c r="FID139" s="277"/>
      <c r="FIE139" s="277"/>
      <c r="FIF139" s="277"/>
      <c r="FIG139" s="277"/>
      <c r="FIH139" s="277"/>
      <c r="FII139" s="277"/>
      <c r="FIJ139" s="277"/>
      <c r="FIK139" s="277"/>
      <c r="FIL139" s="277"/>
      <c r="FIM139" s="277"/>
      <c r="FIN139" s="277"/>
      <c r="FIO139" s="277"/>
      <c r="FIP139" s="277"/>
      <c r="FIQ139" s="277"/>
      <c r="FIR139" s="277"/>
      <c r="FIS139" s="277"/>
      <c r="FIT139" s="277"/>
      <c r="FIU139" s="277"/>
      <c r="FIV139" s="277"/>
      <c r="FIW139" s="277"/>
      <c r="FIX139" s="277"/>
      <c r="FIY139" s="277"/>
      <c r="FIZ139" s="277"/>
      <c r="FJA139" s="277"/>
      <c r="FJB139" s="277"/>
      <c r="FJC139" s="277"/>
      <c r="FJD139" s="277"/>
      <c r="FJE139" s="277"/>
      <c r="FJF139" s="277"/>
      <c r="FJG139" s="277"/>
      <c r="FJH139" s="277"/>
      <c r="FJI139" s="277"/>
      <c r="FJJ139" s="277"/>
      <c r="FJK139" s="277"/>
      <c r="FJL139" s="277"/>
      <c r="FJM139" s="277"/>
      <c r="FJN139" s="277"/>
      <c r="FJO139" s="277"/>
      <c r="FJP139" s="277"/>
      <c r="FJQ139" s="277"/>
      <c r="FJR139" s="277"/>
      <c r="FJS139" s="277"/>
      <c r="FJT139" s="277"/>
      <c r="FJU139" s="277"/>
      <c r="FJV139" s="277"/>
      <c r="FJW139" s="277"/>
      <c r="FJX139" s="277"/>
      <c r="FJY139" s="277"/>
      <c r="FJZ139" s="277"/>
      <c r="FKA139" s="277"/>
      <c r="FKB139" s="277"/>
      <c r="FKC139" s="277"/>
      <c r="FKD139" s="277"/>
      <c r="FKE139" s="277"/>
      <c r="FKF139" s="277"/>
      <c r="FKG139" s="277"/>
      <c r="FKH139" s="277"/>
      <c r="FKI139" s="277"/>
      <c r="FKJ139" s="277"/>
      <c r="FKK139" s="277"/>
      <c r="FKL139" s="277"/>
      <c r="FKM139" s="277"/>
      <c r="FKN139" s="277"/>
      <c r="FKO139" s="277"/>
      <c r="FKP139" s="277"/>
      <c r="FKQ139" s="277"/>
      <c r="FKR139" s="277"/>
      <c r="FKS139" s="277"/>
      <c r="FKT139" s="277"/>
      <c r="FKU139" s="277"/>
      <c r="FKV139" s="277"/>
      <c r="FKW139" s="277"/>
      <c r="FKX139" s="277"/>
      <c r="FKY139" s="277"/>
      <c r="FKZ139" s="277"/>
      <c r="FLA139" s="277"/>
      <c r="FLB139" s="277"/>
      <c r="FLC139" s="277"/>
      <c r="FLD139" s="277"/>
      <c r="FLE139" s="277"/>
      <c r="FLF139" s="277"/>
      <c r="FLG139" s="277"/>
      <c r="FLH139" s="277"/>
      <c r="FLI139" s="277"/>
      <c r="FLJ139" s="277"/>
      <c r="FLK139" s="277"/>
      <c r="FLL139" s="277"/>
      <c r="FLM139" s="277"/>
      <c r="FLN139" s="277"/>
      <c r="FLO139" s="277"/>
      <c r="FLP139" s="277"/>
      <c r="FLQ139" s="277"/>
      <c r="FLR139" s="277"/>
      <c r="FLS139" s="277"/>
      <c r="FLT139" s="277"/>
      <c r="FLU139" s="277"/>
      <c r="FLV139" s="277"/>
      <c r="FLW139" s="277"/>
      <c r="FLX139" s="277"/>
      <c r="FLY139" s="277"/>
      <c r="FLZ139" s="277"/>
      <c r="FMA139" s="277"/>
      <c r="FMB139" s="277"/>
      <c r="FMC139" s="277"/>
      <c r="FMD139" s="277"/>
      <c r="FME139" s="277"/>
      <c r="FMF139" s="277"/>
      <c r="FMG139" s="277"/>
      <c r="FMH139" s="277"/>
      <c r="FMI139" s="277"/>
      <c r="FMJ139" s="277"/>
      <c r="FMK139" s="277"/>
      <c r="FML139" s="277"/>
      <c r="FMM139" s="277"/>
      <c r="FMN139" s="277"/>
      <c r="FMO139" s="277"/>
      <c r="FMP139" s="277"/>
      <c r="FMQ139" s="277"/>
      <c r="FMR139" s="277"/>
      <c r="FMS139" s="277"/>
      <c r="FMT139" s="277"/>
      <c r="FMU139" s="277"/>
      <c r="FMV139" s="277"/>
      <c r="FMW139" s="277"/>
      <c r="FMX139" s="277"/>
      <c r="FMY139" s="277"/>
      <c r="FMZ139" s="277"/>
      <c r="FNA139" s="277"/>
      <c r="FNB139" s="277"/>
      <c r="FNC139" s="277"/>
      <c r="FND139" s="277"/>
      <c r="FNE139" s="277"/>
      <c r="FNF139" s="277"/>
      <c r="FNG139" s="277"/>
      <c r="FNH139" s="277"/>
      <c r="FNI139" s="277"/>
      <c r="FNJ139" s="277"/>
      <c r="FNK139" s="277"/>
      <c r="FNL139" s="277"/>
      <c r="FNM139" s="277"/>
      <c r="FNN139" s="277"/>
      <c r="FNO139" s="277"/>
      <c r="FNP139" s="277"/>
      <c r="FNQ139" s="277"/>
      <c r="FNR139" s="277"/>
      <c r="FNS139" s="277"/>
      <c r="FNT139" s="277"/>
      <c r="FNU139" s="277"/>
      <c r="FNV139" s="277"/>
      <c r="FNW139" s="277"/>
      <c r="FNX139" s="277"/>
      <c r="FNY139" s="277"/>
      <c r="FNZ139" s="277"/>
      <c r="FOA139" s="277"/>
      <c r="FOB139" s="277"/>
      <c r="FOC139" s="277"/>
      <c r="FOD139" s="277"/>
      <c r="FOE139" s="277"/>
      <c r="FOF139" s="277"/>
      <c r="FOG139" s="277"/>
      <c r="FOH139" s="277"/>
      <c r="FOI139" s="277"/>
      <c r="FOJ139" s="277"/>
      <c r="FOK139" s="277"/>
      <c r="FOL139" s="277"/>
      <c r="FOM139" s="277"/>
      <c r="FON139" s="277"/>
      <c r="FOO139" s="277"/>
      <c r="FOP139" s="277"/>
      <c r="FOQ139" s="277"/>
      <c r="FOR139" s="277"/>
      <c r="FOS139" s="277"/>
      <c r="FOT139" s="277"/>
      <c r="FOU139" s="277"/>
      <c r="FOV139" s="277"/>
      <c r="FOW139" s="277"/>
      <c r="FOX139" s="277"/>
      <c r="FOY139" s="277"/>
      <c r="FOZ139" s="277"/>
      <c r="FPA139" s="277"/>
      <c r="FPB139" s="277"/>
      <c r="FPC139" s="277"/>
      <c r="FPD139" s="277"/>
      <c r="FPE139" s="277"/>
      <c r="FPF139" s="277"/>
      <c r="FPG139" s="277"/>
      <c r="FPH139" s="277"/>
      <c r="FPI139" s="277"/>
      <c r="FPJ139" s="277"/>
      <c r="FPK139" s="277"/>
      <c r="FPL139" s="277"/>
      <c r="FPM139" s="277"/>
      <c r="FPN139" s="277"/>
      <c r="FPO139" s="277"/>
      <c r="FPP139" s="277"/>
      <c r="FPQ139" s="277"/>
      <c r="FPR139" s="277"/>
      <c r="FPS139" s="277"/>
      <c r="FPT139" s="277"/>
      <c r="FPU139" s="277"/>
      <c r="FPV139" s="277"/>
      <c r="FPW139" s="277"/>
      <c r="FPX139" s="277"/>
      <c r="FPY139" s="277"/>
      <c r="FPZ139" s="277"/>
      <c r="FQA139" s="277"/>
      <c r="FQB139" s="277"/>
      <c r="FQC139" s="277"/>
      <c r="FQD139" s="277"/>
      <c r="FQE139" s="277"/>
      <c r="FQF139" s="277"/>
      <c r="FQG139" s="277"/>
      <c r="FQH139" s="277"/>
      <c r="FQI139" s="277"/>
      <c r="FQJ139" s="277"/>
      <c r="FQK139" s="277"/>
      <c r="FQL139" s="277"/>
      <c r="FQM139" s="277"/>
      <c r="FQN139" s="277"/>
      <c r="FQO139" s="277"/>
      <c r="FQP139" s="277"/>
      <c r="FQQ139" s="277"/>
      <c r="FQR139" s="277"/>
      <c r="FQS139" s="277"/>
      <c r="FQT139" s="277"/>
      <c r="FQU139" s="277"/>
      <c r="FQV139" s="277"/>
      <c r="FQW139" s="277"/>
      <c r="FQX139" s="277"/>
      <c r="FQY139" s="277"/>
      <c r="FQZ139" s="277"/>
      <c r="FRA139" s="277"/>
      <c r="FRB139" s="277"/>
      <c r="FRC139" s="277"/>
      <c r="FRD139" s="277"/>
      <c r="FRE139" s="277"/>
      <c r="FRF139" s="277"/>
      <c r="FRG139" s="277"/>
      <c r="FRH139" s="277"/>
      <c r="FRI139" s="277"/>
      <c r="FRJ139" s="277"/>
      <c r="FRK139" s="277"/>
      <c r="FRL139" s="277"/>
      <c r="FRM139" s="277"/>
      <c r="FRN139" s="277"/>
      <c r="FRO139" s="277"/>
      <c r="FRP139" s="277"/>
      <c r="FRQ139" s="277"/>
      <c r="FRR139" s="277"/>
      <c r="FRS139" s="277"/>
      <c r="FRT139" s="277"/>
      <c r="FRU139" s="277"/>
      <c r="FRV139" s="277"/>
      <c r="FRW139" s="277"/>
      <c r="FRX139" s="277"/>
      <c r="FRY139" s="277"/>
      <c r="FRZ139" s="277"/>
      <c r="FSA139" s="277"/>
      <c r="FSB139" s="277"/>
      <c r="FSC139" s="277"/>
      <c r="FSD139" s="277"/>
      <c r="FSE139" s="277"/>
      <c r="FSF139" s="277"/>
      <c r="FSG139" s="277"/>
      <c r="FSH139" s="277"/>
      <c r="FSI139" s="277"/>
      <c r="FSJ139" s="277"/>
      <c r="FSK139" s="277"/>
      <c r="FSL139" s="277"/>
      <c r="FSM139" s="277"/>
      <c r="FSN139" s="277"/>
      <c r="FSO139" s="277"/>
      <c r="FSP139" s="277"/>
      <c r="FSQ139" s="277"/>
      <c r="FSR139" s="277"/>
      <c r="FSS139" s="277"/>
      <c r="FST139" s="277"/>
      <c r="FSU139" s="277"/>
      <c r="FSV139" s="277"/>
      <c r="FSW139" s="277"/>
      <c r="FSX139" s="277"/>
      <c r="FSY139" s="277"/>
      <c r="FSZ139" s="277"/>
      <c r="FTA139" s="277"/>
      <c r="FTB139" s="277"/>
      <c r="FTC139" s="277"/>
      <c r="FTD139" s="277"/>
      <c r="FTE139" s="277"/>
      <c r="FTF139" s="277"/>
      <c r="FTG139" s="277"/>
      <c r="FTH139" s="277"/>
      <c r="FTI139" s="277"/>
      <c r="FTJ139" s="277"/>
      <c r="FTK139" s="277"/>
      <c r="FTL139" s="277"/>
      <c r="FTM139" s="277"/>
      <c r="FTN139" s="277"/>
      <c r="FTO139" s="277"/>
      <c r="FTP139" s="277"/>
      <c r="FTQ139" s="277"/>
      <c r="FTR139" s="277"/>
      <c r="FTS139" s="277"/>
      <c r="FTT139" s="277"/>
      <c r="FTU139" s="277"/>
      <c r="FTV139" s="277"/>
      <c r="FTW139" s="277"/>
      <c r="FTX139" s="277"/>
      <c r="FTY139" s="277"/>
      <c r="FTZ139" s="277"/>
      <c r="FUA139" s="277"/>
      <c r="FUB139" s="277"/>
      <c r="FUC139" s="277"/>
      <c r="FUD139" s="277"/>
      <c r="FUE139" s="277"/>
      <c r="FUF139" s="277"/>
      <c r="FUG139" s="277"/>
      <c r="FUH139" s="277"/>
      <c r="FUI139" s="277"/>
      <c r="FUJ139" s="277"/>
      <c r="FUK139" s="277"/>
      <c r="FUL139" s="277"/>
      <c r="FUM139" s="277"/>
      <c r="FUN139" s="277"/>
      <c r="FUO139" s="277"/>
      <c r="FUP139" s="277"/>
      <c r="FUQ139" s="277"/>
      <c r="FUR139" s="277"/>
      <c r="FUS139" s="277"/>
      <c r="FUT139" s="277"/>
      <c r="FUU139" s="277"/>
      <c r="FUV139" s="277"/>
      <c r="FUW139" s="277"/>
      <c r="FUX139" s="277"/>
      <c r="FUY139" s="277"/>
      <c r="FUZ139" s="277"/>
      <c r="FVA139" s="277"/>
      <c r="FVB139" s="277"/>
      <c r="FVC139" s="277"/>
      <c r="FVD139" s="277"/>
      <c r="FVE139" s="277"/>
      <c r="FVF139" s="277"/>
      <c r="FVG139" s="277"/>
      <c r="FVH139" s="277"/>
      <c r="FVI139" s="277"/>
      <c r="FVJ139" s="277"/>
      <c r="FVK139" s="277"/>
      <c r="FVL139" s="277"/>
      <c r="FVM139" s="277"/>
      <c r="FVN139" s="277"/>
      <c r="FVO139" s="277"/>
      <c r="FVP139" s="277"/>
      <c r="FVQ139" s="277"/>
      <c r="FVR139" s="277"/>
      <c r="FVS139" s="277"/>
      <c r="FVT139" s="277"/>
      <c r="FVU139" s="277"/>
      <c r="FVV139" s="277"/>
      <c r="FVW139" s="277"/>
      <c r="FVX139" s="277"/>
      <c r="FVY139" s="277"/>
      <c r="FVZ139" s="277"/>
      <c r="FWA139" s="277"/>
      <c r="FWB139" s="277"/>
      <c r="FWC139" s="277"/>
      <c r="FWD139" s="277"/>
      <c r="FWE139" s="277"/>
      <c r="FWF139" s="277"/>
      <c r="FWG139" s="277"/>
      <c r="FWH139" s="277"/>
      <c r="FWI139" s="277"/>
      <c r="FWJ139" s="277"/>
      <c r="FWK139" s="277"/>
      <c r="FWL139" s="277"/>
      <c r="FWM139" s="277"/>
      <c r="FWN139" s="277"/>
      <c r="FWO139" s="277"/>
      <c r="FWP139" s="277"/>
      <c r="FWQ139" s="277"/>
      <c r="FWR139" s="277"/>
      <c r="FWS139" s="277"/>
      <c r="FWT139" s="277"/>
      <c r="FWU139" s="277"/>
      <c r="FWV139" s="277"/>
      <c r="FWW139" s="277"/>
      <c r="FWX139" s="277"/>
      <c r="FWY139" s="277"/>
      <c r="FWZ139" s="277"/>
      <c r="FXA139" s="277"/>
      <c r="FXB139" s="277"/>
      <c r="FXC139" s="277"/>
      <c r="FXD139" s="277"/>
      <c r="FXE139" s="277"/>
      <c r="FXF139" s="277"/>
      <c r="FXG139" s="277"/>
      <c r="FXH139" s="277"/>
      <c r="FXI139" s="277"/>
      <c r="FXJ139" s="277"/>
      <c r="FXK139" s="277"/>
      <c r="FXL139" s="277"/>
      <c r="FXM139" s="277"/>
      <c r="FXN139" s="277"/>
      <c r="FXO139" s="277"/>
      <c r="FXP139" s="277"/>
      <c r="FXQ139" s="277"/>
      <c r="FXR139" s="277"/>
      <c r="FXS139" s="277"/>
      <c r="FXT139" s="277"/>
      <c r="FXU139" s="277"/>
      <c r="FXV139" s="277"/>
      <c r="FXW139" s="277"/>
      <c r="FXX139" s="277"/>
      <c r="FXY139" s="277"/>
      <c r="FXZ139" s="277"/>
      <c r="FYA139" s="277"/>
      <c r="FYB139" s="277"/>
      <c r="FYC139" s="277"/>
      <c r="FYD139" s="277"/>
      <c r="FYE139" s="277"/>
      <c r="FYF139" s="277"/>
      <c r="FYG139" s="277"/>
      <c r="FYH139" s="277"/>
      <c r="FYI139" s="277"/>
      <c r="FYJ139" s="277"/>
      <c r="FYK139" s="277"/>
      <c r="FYL139" s="277"/>
      <c r="FYM139" s="277"/>
      <c r="FYN139" s="277"/>
      <c r="FYO139" s="277"/>
      <c r="FYP139" s="277"/>
      <c r="FYQ139" s="277"/>
      <c r="FYR139" s="277"/>
      <c r="FYS139" s="277"/>
      <c r="FYT139" s="277"/>
      <c r="FYU139" s="277"/>
      <c r="FYV139" s="277"/>
      <c r="FYW139" s="277"/>
      <c r="FYX139" s="277"/>
      <c r="FYY139" s="277"/>
      <c r="FYZ139" s="277"/>
      <c r="FZA139" s="277"/>
      <c r="FZB139" s="277"/>
      <c r="FZC139" s="277"/>
      <c r="FZD139" s="277"/>
      <c r="FZE139" s="277"/>
      <c r="FZF139" s="277"/>
      <c r="FZG139" s="277"/>
      <c r="FZH139" s="277"/>
      <c r="FZI139" s="277"/>
      <c r="FZJ139" s="277"/>
      <c r="FZK139" s="277"/>
      <c r="FZL139" s="277"/>
      <c r="FZM139" s="277"/>
      <c r="FZN139" s="277"/>
      <c r="FZO139" s="277"/>
      <c r="FZP139" s="277"/>
      <c r="FZQ139" s="277"/>
      <c r="FZR139" s="277"/>
      <c r="FZS139" s="277"/>
      <c r="FZT139" s="277"/>
      <c r="FZU139" s="277"/>
      <c r="FZV139" s="277"/>
      <c r="FZW139" s="277"/>
      <c r="FZX139" s="277"/>
      <c r="FZY139" s="277"/>
      <c r="FZZ139" s="277"/>
      <c r="GAA139" s="277"/>
      <c r="GAB139" s="277"/>
      <c r="GAC139" s="277"/>
      <c r="GAD139" s="277"/>
      <c r="GAE139" s="277"/>
      <c r="GAF139" s="277"/>
      <c r="GAG139" s="277"/>
      <c r="GAH139" s="277"/>
      <c r="GAI139" s="277"/>
      <c r="GAJ139" s="277"/>
      <c r="GAK139" s="277"/>
      <c r="GAL139" s="277"/>
      <c r="GAM139" s="277"/>
      <c r="GAN139" s="277"/>
      <c r="GAO139" s="277"/>
      <c r="GAP139" s="277"/>
      <c r="GAQ139" s="277"/>
      <c r="GAR139" s="277"/>
      <c r="GAS139" s="277"/>
      <c r="GAT139" s="277"/>
      <c r="GAU139" s="277"/>
      <c r="GAV139" s="277"/>
      <c r="GAW139" s="277"/>
      <c r="GAX139" s="277"/>
      <c r="GAY139" s="277"/>
      <c r="GAZ139" s="277"/>
      <c r="GBA139" s="277"/>
      <c r="GBB139" s="277"/>
      <c r="GBC139" s="277"/>
      <c r="GBD139" s="277"/>
      <c r="GBE139" s="277"/>
      <c r="GBF139" s="277"/>
      <c r="GBG139" s="277"/>
      <c r="GBH139" s="277"/>
      <c r="GBI139" s="277"/>
      <c r="GBJ139" s="277"/>
      <c r="GBK139" s="277"/>
      <c r="GBL139" s="277"/>
      <c r="GBM139" s="277"/>
      <c r="GBN139" s="277"/>
      <c r="GBO139" s="277"/>
      <c r="GBP139" s="277"/>
      <c r="GBQ139" s="277"/>
      <c r="GBR139" s="277"/>
      <c r="GBS139" s="277"/>
      <c r="GBT139" s="277"/>
      <c r="GBU139" s="277"/>
      <c r="GBV139" s="277"/>
      <c r="GBW139" s="277"/>
      <c r="GBX139" s="277"/>
      <c r="GBY139" s="277"/>
      <c r="GBZ139" s="277"/>
      <c r="GCA139" s="277"/>
      <c r="GCB139" s="277"/>
      <c r="GCC139" s="277"/>
      <c r="GCD139" s="277"/>
      <c r="GCE139" s="277"/>
      <c r="GCF139" s="277"/>
      <c r="GCG139" s="277"/>
      <c r="GCH139" s="277"/>
      <c r="GCI139" s="277"/>
      <c r="GCJ139" s="277"/>
      <c r="GCK139" s="277"/>
      <c r="GCL139" s="277"/>
      <c r="GCM139" s="277"/>
      <c r="GCN139" s="277"/>
      <c r="GCO139" s="277"/>
      <c r="GCP139" s="277"/>
      <c r="GCQ139" s="277"/>
      <c r="GCR139" s="277"/>
      <c r="GCS139" s="277"/>
      <c r="GCT139" s="277"/>
      <c r="GCU139" s="277"/>
      <c r="GCV139" s="277"/>
      <c r="GCW139" s="277"/>
      <c r="GCX139" s="277"/>
      <c r="GCY139" s="277"/>
      <c r="GCZ139" s="277"/>
      <c r="GDA139" s="277"/>
      <c r="GDB139" s="277"/>
      <c r="GDC139" s="277"/>
      <c r="GDD139" s="277"/>
      <c r="GDE139" s="277"/>
      <c r="GDF139" s="277"/>
      <c r="GDG139" s="277"/>
      <c r="GDH139" s="277"/>
      <c r="GDI139" s="277"/>
      <c r="GDJ139" s="277"/>
      <c r="GDK139" s="277"/>
      <c r="GDL139" s="277"/>
      <c r="GDM139" s="277"/>
      <c r="GDN139" s="277"/>
      <c r="GDO139" s="277"/>
      <c r="GDP139" s="277"/>
      <c r="GDQ139" s="277"/>
      <c r="GDR139" s="277"/>
      <c r="GDS139" s="277"/>
      <c r="GDT139" s="277"/>
      <c r="GDU139" s="277"/>
      <c r="GDV139" s="277"/>
      <c r="GDW139" s="277"/>
      <c r="GDX139" s="277"/>
      <c r="GDY139" s="277"/>
      <c r="GDZ139" s="277"/>
      <c r="GEA139" s="277"/>
      <c r="GEB139" s="277"/>
      <c r="GEC139" s="277"/>
      <c r="GED139" s="277"/>
      <c r="GEE139" s="277"/>
      <c r="GEF139" s="277"/>
      <c r="GEG139" s="277"/>
      <c r="GEH139" s="277"/>
      <c r="GEI139" s="277"/>
      <c r="GEJ139" s="277"/>
      <c r="GEK139" s="277"/>
      <c r="GEL139" s="277"/>
      <c r="GEM139" s="277"/>
      <c r="GEN139" s="277"/>
      <c r="GEO139" s="277"/>
      <c r="GEP139" s="277"/>
      <c r="GEQ139" s="277"/>
      <c r="GER139" s="277"/>
      <c r="GES139" s="277"/>
      <c r="GET139" s="277"/>
      <c r="GEU139" s="277"/>
      <c r="GEV139" s="277"/>
      <c r="GEW139" s="277"/>
      <c r="GEX139" s="277"/>
      <c r="GEY139" s="277"/>
      <c r="GEZ139" s="277"/>
      <c r="GFA139" s="277"/>
      <c r="GFB139" s="277"/>
      <c r="GFC139" s="277"/>
      <c r="GFD139" s="277"/>
      <c r="GFE139" s="277"/>
      <c r="GFF139" s="277"/>
      <c r="GFG139" s="277"/>
      <c r="GFH139" s="277"/>
      <c r="GFI139" s="277"/>
      <c r="GFJ139" s="277"/>
      <c r="GFK139" s="277"/>
      <c r="GFL139" s="277"/>
      <c r="GFM139" s="277"/>
      <c r="GFN139" s="277"/>
      <c r="GFO139" s="277"/>
      <c r="GFP139" s="277"/>
      <c r="GFQ139" s="277"/>
      <c r="GFR139" s="277"/>
      <c r="GFS139" s="277"/>
      <c r="GFT139" s="277"/>
      <c r="GFU139" s="277"/>
      <c r="GFV139" s="277"/>
      <c r="GFW139" s="277"/>
      <c r="GFX139" s="277"/>
      <c r="GFY139" s="277"/>
      <c r="GFZ139" s="277"/>
      <c r="GGA139" s="277"/>
      <c r="GGB139" s="277"/>
      <c r="GGC139" s="277"/>
      <c r="GGD139" s="277"/>
      <c r="GGE139" s="277"/>
      <c r="GGF139" s="277"/>
      <c r="GGG139" s="277"/>
      <c r="GGH139" s="277"/>
      <c r="GGI139" s="277"/>
      <c r="GGJ139" s="277"/>
      <c r="GGK139" s="277"/>
      <c r="GGL139" s="277"/>
      <c r="GGM139" s="277"/>
      <c r="GGN139" s="277"/>
      <c r="GGO139" s="277"/>
      <c r="GGP139" s="277"/>
      <c r="GGQ139" s="277"/>
      <c r="GGR139" s="277"/>
      <c r="GGS139" s="277"/>
      <c r="GGT139" s="277"/>
      <c r="GGU139" s="277"/>
      <c r="GGV139" s="277"/>
      <c r="GGW139" s="277"/>
      <c r="GGX139" s="277"/>
      <c r="GGY139" s="277"/>
      <c r="GGZ139" s="277"/>
      <c r="GHA139" s="277"/>
      <c r="GHB139" s="277"/>
      <c r="GHC139" s="277"/>
      <c r="GHD139" s="277"/>
      <c r="GHE139" s="277"/>
      <c r="GHF139" s="277"/>
      <c r="GHG139" s="277"/>
      <c r="GHH139" s="277"/>
      <c r="GHI139" s="277"/>
      <c r="GHJ139" s="277"/>
      <c r="GHK139" s="277"/>
      <c r="GHL139" s="277"/>
      <c r="GHM139" s="277"/>
      <c r="GHN139" s="277"/>
      <c r="GHO139" s="277"/>
      <c r="GHP139" s="277"/>
      <c r="GHQ139" s="277"/>
      <c r="GHR139" s="277"/>
      <c r="GHS139" s="277"/>
      <c r="GHT139" s="277"/>
      <c r="GHU139" s="277"/>
      <c r="GHV139" s="277"/>
      <c r="GHW139" s="277"/>
      <c r="GHX139" s="277"/>
      <c r="GHY139" s="277"/>
      <c r="GHZ139" s="277"/>
      <c r="GIA139" s="277"/>
      <c r="GIB139" s="277"/>
      <c r="GIC139" s="277"/>
      <c r="GID139" s="277"/>
      <c r="GIE139" s="277"/>
      <c r="GIF139" s="277"/>
      <c r="GIG139" s="277"/>
      <c r="GIH139" s="277"/>
      <c r="GII139" s="277"/>
      <c r="GIJ139" s="277"/>
      <c r="GIK139" s="277"/>
      <c r="GIL139" s="277"/>
      <c r="GIM139" s="277"/>
      <c r="GIN139" s="277"/>
      <c r="GIO139" s="277"/>
      <c r="GIP139" s="277"/>
      <c r="GIQ139" s="277"/>
      <c r="GIR139" s="277"/>
      <c r="GIS139" s="277"/>
      <c r="GIT139" s="277"/>
      <c r="GIU139" s="277"/>
      <c r="GIV139" s="277"/>
      <c r="GIW139" s="277"/>
      <c r="GIX139" s="277"/>
      <c r="GIY139" s="277"/>
      <c r="GIZ139" s="277"/>
      <c r="GJA139" s="277"/>
      <c r="GJB139" s="277"/>
      <c r="GJC139" s="277"/>
      <c r="GJD139" s="277"/>
      <c r="GJE139" s="277"/>
      <c r="GJF139" s="277"/>
      <c r="GJG139" s="277"/>
      <c r="GJH139" s="277"/>
      <c r="GJI139" s="277"/>
      <c r="GJJ139" s="277"/>
      <c r="GJK139" s="277"/>
      <c r="GJL139" s="277"/>
      <c r="GJM139" s="277"/>
      <c r="GJN139" s="277"/>
      <c r="GJO139" s="277"/>
      <c r="GJP139" s="277"/>
      <c r="GJQ139" s="277"/>
      <c r="GJR139" s="277"/>
      <c r="GJS139" s="277"/>
      <c r="GJT139" s="277"/>
      <c r="GJU139" s="277"/>
      <c r="GJV139" s="277"/>
      <c r="GJW139" s="277"/>
      <c r="GJX139" s="277"/>
      <c r="GJY139" s="277"/>
      <c r="GJZ139" s="277"/>
      <c r="GKA139" s="277"/>
      <c r="GKB139" s="277"/>
      <c r="GKC139" s="277"/>
      <c r="GKD139" s="277"/>
      <c r="GKE139" s="277"/>
      <c r="GKF139" s="277"/>
      <c r="GKG139" s="277"/>
      <c r="GKH139" s="277"/>
      <c r="GKI139" s="277"/>
      <c r="GKJ139" s="277"/>
      <c r="GKK139" s="277"/>
      <c r="GKL139" s="277"/>
      <c r="GKM139" s="277"/>
      <c r="GKN139" s="277"/>
      <c r="GKO139" s="277"/>
      <c r="GKP139" s="277"/>
      <c r="GKQ139" s="277"/>
      <c r="GKR139" s="277"/>
      <c r="GKS139" s="277"/>
      <c r="GKT139" s="277"/>
      <c r="GKU139" s="277"/>
      <c r="GKV139" s="277"/>
      <c r="GKW139" s="277"/>
      <c r="GKX139" s="277"/>
      <c r="GKY139" s="277"/>
      <c r="GKZ139" s="277"/>
      <c r="GLA139" s="277"/>
      <c r="GLB139" s="277"/>
      <c r="GLC139" s="277"/>
      <c r="GLD139" s="277"/>
      <c r="GLE139" s="277"/>
      <c r="GLF139" s="277"/>
      <c r="GLG139" s="277"/>
      <c r="GLH139" s="277"/>
      <c r="GLI139" s="277"/>
      <c r="GLJ139" s="277"/>
      <c r="GLK139" s="277"/>
      <c r="GLL139" s="277"/>
      <c r="GLM139" s="277"/>
      <c r="GLN139" s="277"/>
      <c r="GLO139" s="277"/>
      <c r="GLP139" s="277"/>
      <c r="GLQ139" s="277"/>
      <c r="GLR139" s="277"/>
      <c r="GLS139" s="277"/>
      <c r="GLT139" s="277"/>
      <c r="GLU139" s="277"/>
      <c r="GLV139" s="277"/>
      <c r="GLW139" s="277"/>
      <c r="GLX139" s="277"/>
      <c r="GLY139" s="277"/>
      <c r="GLZ139" s="277"/>
      <c r="GMA139" s="277"/>
      <c r="GMB139" s="277"/>
      <c r="GMC139" s="277"/>
      <c r="GMD139" s="277"/>
      <c r="GME139" s="277"/>
      <c r="GMF139" s="277"/>
      <c r="GMG139" s="277"/>
      <c r="GMH139" s="277"/>
      <c r="GMI139" s="277"/>
      <c r="GMJ139" s="277"/>
      <c r="GMK139" s="277"/>
      <c r="GML139" s="277"/>
      <c r="GMM139" s="277"/>
      <c r="GMN139" s="277"/>
      <c r="GMO139" s="277"/>
      <c r="GMP139" s="277"/>
      <c r="GMQ139" s="277"/>
      <c r="GMR139" s="277"/>
      <c r="GMS139" s="277"/>
      <c r="GMT139" s="277"/>
      <c r="GMU139" s="277"/>
      <c r="GMV139" s="277"/>
      <c r="GMW139" s="277"/>
      <c r="GMX139" s="277"/>
      <c r="GMY139" s="277"/>
      <c r="GMZ139" s="277"/>
      <c r="GNA139" s="277"/>
      <c r="GNB139" s="277"/>
      <c r="GNC139" s="277"/>
      <c r="GND139" s="277"/>
      <c r="GNE139" s="277"/>
      <c r="GNF139" s="277"/>
      <c r="GNG139" s="277"/>
      <c r="GNH139" s="277"/>
      <c r="GNI139" s="277"/>
      <c r="GNJ139" s="277"/>
      <c r="GNK139" s="277"/>
      <c r="GNL139" s="277"/>
      <c r="GNM139" s="277"/>
      <c r="GNN139" s="277"/>
      <c r="GNO139" s="277"/>
      <c r="GNP139" s="277"/>
      <c r="GNQ139" s="277"/>
      <c r="GNR139" s="277"/>
      <c r="GNS139" s="277"/>
      <c r="GNT139" s="277"/>
      <c r="GNU139" s="277"/>
      <c r="GNV139" s="277"/>
      <c r="GNW139" s="277"/>
      <c r="GNX139" s="277"/>
      <c r="GNY139" s="277"/>
      <c r="GNZ139" s="277"/>
      <c r="GOA139" s="277"/>
      <c r="GOB139" s="277"/>
      <c r="GOC139" s="277"/>
      <c r="GOD139" s="277"/>
      <c r="GOE139" s="277"/>
      <c r="GOF139" s="277"/>
      <c r="GOG139" s="277"/>
      <c r="GOH139" s="277"/>
      <c r="GOI139" s="277"/>
      <c r="GOJ139" s="277"/>
      <c r="GOK139" s="277"/>
      <c r="GOL139" s="277"/>
      <c r="GOM139" s="277"/>
      <c r="GON139" s="277"/>
      <c r="GOO139" s="277"/>
      <c r="GOP139" s="277"/>
      <c r="GOQ139" s="277"/>
      <c r="GOR139" s="277"/>
      <c r="GOS139" s="277"/>
      <c r="GOT139" s="277"/>
      <c r="GOU139" s="277"/>
      <c r="GOV139" s="277"/>
      <c r="GOW139" s="277"/>
      <c r="GOX139" s="277"/>
      <c r="GOY139" s="277"/>
      <c r="GOZ139" s="277"/>
      <c r="GPA139" s="277"/>
      <c r="GPB139" s="277"/>
      <c r="GPC139" s="277"/>
      <c r="GPD139" s="277"/>
      <c r="GPE139" s="277"/>
      <c r="GPF139" s="277"/>
      <c r="GPG139" s="277"/>
      <c r="GPH139" s="277"/>
      <c r="GPI139" s="277"/>
      <c r="GPJ139" s="277"/>
      <c r="GPK139" s="277"/>
      <c r="GPL139" s="277"/>
      <c r="GPM139" s="277"/>
      <c r="GPN139" s="277"/>
      <c r="GPO139" s="277"/>
      <c r="GPP139" s="277"/>
      <c r="GPQ139" s="277"/>
      <c r="GPR139" s="277"/>
      <c r="GPS139" s="277"/>
      <c r="GPT139" s="277"/>
      <c r="GPU139" s="277"/>
      <c r="GPV139" s="277"/>
      <c r="GPW139" s="277"/>
      <c r="GPX139" s="277"/>
      <c r="GPY139" s="277"/>
      <c r="GPZ139" s="277"/>
      <c r="GQA139" s="277"/>
      <c r="GQB139" s="277"/>
      <c r="GQC139" s="277"/>
      <c r="GQD139" s="277"/>
      <c r="GQE139" s="277"/>
      <c r="GQF139" s="277"/>
      <c r="GQG139" s="277"/>
      <c r="GQH139" s="277"/>
      <c r="GQI139" s="277"/>
      <c r="GQJ139" s="277"/>
      <c r="GQK139" s="277"/>
      <c r="GQL139" s="277"/>
      <c r="GQM139" s="277"/>
      <c r="GQN139" s="277"/>
      <c r="GQO139" s="277"/>
      <c r="GQP139" s="277"/>
      <c r="GQQ139" s="277"/>
      <c r="GQR139" s="277"/>
      <c r="GQS139" s="277"/>
      <c r="GQT139" s="277"/>
      <c r="GQU139" s="277"/>
      <c r="GQV139" s="277"/>
      <c r="GQW139" s="277"/>
      <c r="GQX139" s="277"/>
      <c r="GQY139" s="277"/>
      <c r="GQZ139" s="277"/>
      <c r="GRA139" s="277"/>
      <c r="GRB139" s="277"/>
      <c r="GRC139" s="277"/>
      <c r="GRD139" s="277"/>
      <c r="GRE139" s="277"/>
      <c r="GRF139" s="277"/>
      <c r="GRG139" s="277"/>
      <c r="GRH139" s="277"/>
      <c r="GRI139" s="277"/>
      <c r="GRJ139" s="277"/>
      <c r="GRK139" s="277"/>
      <c r="GRL139" s="277"/>
      <c r="GRM139" s="277"/>
      <c r="GRN139" s="277"/>
      <c r="GRO139" s="277"/>
      <c r="GRP139" s="277"/>
      <c r="GRQ139" s="277"/>
      <c r="GRR139" s="277"/>
      <c r="GRS139" s="277"/>
      <c r="GRT139" s="277"/>
      <c r="GRU139" s="277"/>
      <c r="GRV139" s="277"/>
      <c r="GRW139" s="277"/>
      <c r="GRX139" s="277"/>
      <c r="GRY139" s="277"/>
      <c r="GRZ139" s="277"/>
      <c r="GSA139" s="277"/>
      <c r="GSB139" s="277"/>
      <c r="GSC139" s="277"/>
      <c r="GSD139" s="277"/>
      <c r="GSE139" s="277"/>
      <c r="GSF139" s="277"/>
      <c r="GSG139" s="277"/>
      <c r="GSH139" s="277"/>
      <c r="GSI139" s="277"/>
      <c r="GSJ139" s="277"/>
      <c r="GSK139" s="277"/>
      <c r="GSL139" s="277"/>
      <c r="GSM139" s="277"/>
      <c r="GSN139" s="277"/>
      <c r="GSO139" s="277"/>
      <c r="GSP139" s="277"/>
      <c r="GSQ139" s="277"/>
      <c r="GSR139" s="277"/>
      <c r="GSS139" s="277"/>
      <c r="GST139" s="277"/>
      <c r="GSU139" s="277"/>
      <c r="GSV139" s="277"/>
      <c r="GSW139" s="277"/>
      <c r="GSX139" s="277"/>
      <c r="GSY139" s="277"/>
      <c r="GSZ139" s="277"/>
      <c r="GTA139" s="277"/>
      <c r="GTB139" s="277"/>
      <c r="GTC139" s="277"/>
      <c r="GTD139" s="277"/>
      <c r="GTE139" s="277"/>
      <c r="GTF139" s="277"/>
      <c r="GTG139" s="277"/>
      <c r="GTH139" s="277"/>
      <c r="GTI139" s="277"/>
      <c r="GTJ139" s="277"/>
      <c r="GTK139" s="277"/>
      <c r="GTL139" s="277"/>
      <c r="GTM139" s="277"/>
      <c r="GTN139" s="277"/>
      <c r="GTO139" s="277"/>
      <c r="GTP139" s="277"/>
      <c r="GTQ139" s="277"/>
      <c r="GTR139" s="277"/>
      <c r="GTS139" s="277"/>
      <c r="GTT139" s="277"/>
      <c r="GTU139" s="277"/>
      <c r="GTV139" s="277"/>
      <c r="GTW139" s="277"/>
      <c r="GTX139" s="277"/>
      <c r="GTY139" s="277"/>
      <c r="GTZ139" s="277"/>
      <c r="GUA139" s="277"/>
      <c r="GUB139" s="277"/>
      <c r="GUC139" s="277"/>
      <c r="GUD139" s="277"/>
      <c r="GUE139" s="277"/>
      <c r="GUF139" s="277"/>
      <c r="GUG139" s="277"/>
      <c r="GUH139" s="277"/>
      <c r="GUI139" s="277"/>
      <c r="GUJ139" s="277"/>
      <c r="GUK139" s="277"/>
      <c r="GUL139" s="277"/>
      <c r="GUM139" s="277"/>
      <c r="GUN139" s="277"/>
      <c r="GUO139" s="277"/>
      <c r="GUP139" s="277"/>
      <c r="GUQ139" s="277"/>
      <c r="GUR139" s="277"/>
      <c r="GUS139" s="277"/>
      <c r="GUT139" s="277"/>
      <c r="GUU139" s="277"/>
      <c r="GUV139" s="277"/>
      <c r="GUW139" s="277"/>
      <c r="GUX139" s="277"/>
      <c r="GUY139" s="277"/>
      <c r="GUZ139" s="277"/>
      <c r="GVA139" s="277"/>
      <c r="GVB139" s="277"/>
      <c r="GVC139" s="277"/>
      <c r="GVD139" s="277"/>
      <c r="GVE139" s="277"/>
      <c r="GVF139" s="277"/>
      <c r="GVG139" s="277"/>
      <c r="GVH139" s="277"/>
      <c r="GVI139" s="277"/>
      <c r="GVJ139" s="277"/>
      <c r="GVK139" s="277"/>
      <c r="GVL139" s="277"/>
      <c r="GVM139" s="277"/>
      <c r="GVN139" s="277"/>
      <c r="GVO139" s="277"/>
      <c r="GVP139" s="277"/>
      <c r="GVQ139" s="277"/>
      <c r="GVR139" s="277"/>
      <c r="GVS139" s="277"/>
      <c r="GVT139" s="277"/>
      <c r="GVU139" s="277"/>
      <c r="GVV139" s="277"/>
      <c r="GVW139" s="277"/>
      <c r="GVX139" s="277"/>
      <c r="GVY139" s="277"/>
      <c r="GVZ139" s="277"/>
      <c r="GWA139" s="277"/>
      <c r="GWB139" s="277"/>
      <c r="GWC139" s="277"/>
      <c r="GWD139" s="277"/>
      <c r="GWE139" s="277"/>
      <c r="GWF139" s="277"/>
      <c r="GWG139" s="277"/>
      <c r="GWH139" s="277"/>
      <c r="GWI139" s="277"/>
      <c r="GWJ139" s="277"/>
      <c r="GWK139" s="277"/>
      <c r="GWL139" s="277"/>
      <c r="GWM139" s="277"/>
      <c r="GWN139" s="277"/>
      <c r="GWO139" s="277"/>
      <c r="GWP139" s="277"/>
      <c r="GWQ139" s="277"/>
      <c r="GWR139" s="277"/>
      <c r="GWS139" s="277"/>
      <c r="GWT139" s="277"/>
      <c r="GWU139" s="277"/>
      <c r="GWV139" s="277"/>
      <c r="GWW139" s="277"/>
      <c r="GWX139" s="277"/>
      <c r="GWY139" s="277"/>
      <c r="GWZ139" s="277"/>
      <c r="GXA139" s="277"/>
      <c r="GXB139" s="277"/>
      <c r="GXC139" s="277"/>
      <c r="GXD139" s="277"/>
      <c r="GXE139" s="277"/>
      <c r="GXF139" s="277"/>
      <c r="GXG139" s="277"/>
      <c r="GXH139" s="277"/>
      <c r="GXI139" s="277"/>
      <c r="GXJ139" s="277"/>
      <c r="GXK139" s="277"/>
      <c r="GXL139" s="277"/>
      <c r="GXM139" s="277"/>
      <c r="GXN139" s="277"/>
      <c r="GXO139" s="277"/>
      <c r="GXP139" s="277"/>
      <c r="GXQ139" s="277"/>
      <c r="GXR139" s="277"/>
      <c r="GXS139" s="277"/>
      <c r="GXT139" s="277"/>
      <c r="GXU139" s="277"/>
      <c r="GXV139" s="277"/>
      <c r="GXW139" s="277"/>
      <c r="GXX139" s="277"/>
      <c r="GXY139" s="277"/>
      <c r="GXZ139" s="277"/>
      <c r="GYA139" s="277"/>
      <c r="GYB139" s="277"/>
      <c r="GYC139" s="277"/>
      <c r="GYD139" s="277"/>
      <c r="GYE139" s="277"/>
      <c r="GYF139" s="277"/>
      <c r="GYG139" s="277"/>
      <c r="GYH139" s="277"/>
      <c r="GYI139" s="277"/>
      <c r="GYJ139" s="277"/>
      <c r="GYK139" s="277"/>
      <c r="GYL139" s="277"/>
      <c r="GYM139" s="277"/>
      <c r="GYN139" s="277"/>
      <c r="GYO139" s="277"/>
      <c r="GYP139" s="277"/>
      <c r="GYQ139" s="277"/>
      <c r="GYR139" s="277"/>
      <c r="GYS139" s="277"/>
      <c r="GYT139" s="277"/>
      <c r="GYU139" s="277"/>
      <c r="GYV139" s="277"/>
      <c r="GYW139" s="277"/>
      <c r="GYX139" s="277"/>
      <c r="GYY139" s="277"/>
      <c r="GYZ139" s="277"/>
      <c r="GZA139" s="277"/>
      <c r="GZB139" s="277"/>
      <c r="GZC139" s="277"/>
      <c r="GZD139" s="277"/>
      <c r="GZE139" s="277"/>
      <c r="GZF139" s="277"/>
      <c r="GZG139" s="277"/>
      <c r="GZH139" s="277"/>
      <c r="GZI139" s="277"/>
      <c r="GZJ139" s="277"/>
      <c r="GZK139" s="277"/>
      <c r="GZL139" s="277"/>
      <c r="GZM139" s="277"/>
      <c r="GZN139" s="277"/>
      <c r="GZO139" s="277"/>
      <c r="GZP139" s="277"/>
      <c r="GZQ139" s="277"/>
      <c r="GZR139" s="277"/>
      <c r="GZS139" s="277"/>
      <c r="GZT139" s="277"/>
      <c r="GZU139" s="277"/>
      <c r="GZV139" s="277"/>
      <c r="GZW139" s="277"/>
      <c r="GZX139" s="277"/>
      <c r="GZY139" s="277"/>
      <c r="GZZ139" s="277"/>
      <c r="HAA139" s="277"/>
      <c r="HAB139" s="277"/>
      <c r="HAC139" s="277"/>
      <c r="HAD139" s="277"/>
      <c r="HAE139" s="277"/>
      <c r="HAF139" s="277"/>
      <c r="HAG139" s="277"/>
      <c r="HAH139" s="277"/>
      <c r="HAI139" s="277"/>
      <c r="HAJ139" s="277"/>
      <c r="HAK139" s="277"/>
      <c r="HAL139" s="277"/>
      <c r="HAM139" s="277"/>
      <c r="HAN139" s="277"/>
      <c r="HAO139" s="277"/>
      <c r="HAP139" s="277"/>
      <c r="HAQ139" s="277"/>
      <c r="HAR139" s="277"/>
      <c r="HAS139" s="277"/>
      <c r="HAT139" s="277"/>
      <c r="HAU139" s="277"/>
      <c r="HAV139" s="277"/>
      <c r="HAW139" s="277"/>
      <c r="HAX139" s="277"/>
      <c r="HAY139" s="277"/>
      <c r="HAZ139" s="277"/>
      <c r="HBA139" s="277"/>
      <c r="HBB139" s="277"/>
      <c r="HBC139" s="277"/>
      <c r="HBD139" s="277"/>
      <c r="HBE139" s="277"/>
      <c r="HBF139" s="277"/>
      <c r="HBG139" s="277"/>
      <c r="HBH139" s="277"/>
      <c r="HBI139" s="277"/>
      <c r="HBJ139" s="277"/>
      <c r="HBK139" s="277"/>
      <c r="HBL139" s="277"/>
      <c r="HBM139" s="277"/>
      <c r="HBN139" s="277"/>
      <c r="HBO139" s="277"/>
      <c r="HBP139" s="277"/>
      <c r="HBQ139" s="277"/>
      <c r="HBR139" s="277"/>
      <c r="HBS139" s="277"/>
      <c r="HBT139" s="277"/>
      <c r="HBU139" s="277"/>
      <c r="HBV139" s="277"/>
      <c r="HBW139" s="277"/>
      <c r="HBX139" s="277"/>
      <c r="HBY139" s="277"/>
      <c r="HBZ139" s="277"/>
      <c r="HCA139" s="277"/>
      <c r="HCB139" s="277"/>
      <c r="HCC139" s="277"/>
      <c r="HCD139" s="277"/>
      <c r="HCE139" s="277"/>
      <c r="HCF139" s="277"/>
      <c r="HCG139" s="277"/>
      <c r="HCH139" s="277"/>
      <c r="HCI139" s="277"/>
      <c r="HCJ139" s="277"/>
      <c r="HCK139" s="277"/>
      <c r="HCL139" s="277"/>
      <c r="HCM139" s="277"/>
      <c r="HCN139" s="277"/>
      <c r="HCO139" s="277"/>
      <c r="HCP139" s="277"/>
      <c r="HCQ139" s="277"/>
      <c r="HCR139" s="277"/>
      <c r="HCS139" s="277"/>
      <c r="HCT139" s="277"/>
      <c r="HCU139" s="277"/>
      <c r="HCV139" s="277"/>
      <c r="HCW139" s="277"/>
      <c r="HCX139" s="277"/>
      <c r="HCY139" s="277"/>
      <c r="HCZ139" s="277"/>
      <c r="HDA139" s="277"/>
      <c r="HDB139" s="277"/>
      <c r="HDC139" s="277"/>
      <c r="HDD139" s="277"/>
      <c r="HDE139" s="277"/>
      <c r="HDF139" s="277"/>
      <c r="HDG139" s="277"/>
      <c r="HDH139" s="277"/>
      <c r="HDI139" s="277"/>
      <c r="HDJ139" s="277"/>
      <c r="HDK139" s="277"/>
      <c r="HDL139" s="277"/>
      <c r="HDM139" s="277"/>
      <c r="HDN139" s="277"/>
      <c r="HDO139" s="277"/>
      <c r="HDP139" s="277"/>
      <c r="HDQ139" s="277"/>
      <c r="HDR139" s="277"/>
      <c r="HDS139" s="277"/>
      <c r="HDT139" s="277"/>
      <c r="HDU139" s="277"/>
      <c r="HDV139" s="277"/>
      <c r="HDW139" s="277"/>
      <c r="HDX139" s="277"/>
      <c r="HDY139" s="277"/>
      <c r="HDZ139" s="277"/>
      <c r="HEA139" s="277"/>
      <c r="HEB139" s="277"/>
      <c r="HEC139" s="277"/>
      <c r="HED139" s="277"/>
      <c r="HEE139" s="277"/>
      <c r="HEF139" s="277"/>
      <c r="HEG139" s="277"/>
      <c r="HEH139" s="277"/>
      <c r="HEI139" s="277"/>
      <c r="HEJ139" s="277"/>
      <c r="HEK139" s="277"/>
      <c r="HEL139" s="277"/>
      <c r="HEM139" s="277"/>
      <c r="HEN139" s="277"/>
      <c r="HEO139" s="277"/>
      <c r="HEP139" s="277"/>
      <c r="HEQ139" s="277"/>
      <c r="HER139" s="277"/>
      <c r="HES139" s="277"/>
      <c r="HET139" s="277"/>
      <c r="HEU139" s="277"/>
      <c r="HEV139" s="277"/>
      <c r="HEW139" s="277"/>
      <c r="HEX139" s="277"/>
      <c r="HEY139" s="277"/>
      <c r="HEZ139" s="277"/>
      <c r="HFA139" s="277"/>
      <c r="HFB139" s="277"/>
      <c r="HFC139" s="277"/>
      <c r="HFD139" s="277"/>
      <c r="HFE139" s="277"/>
      <c r="HFF139" s="277"/>
      <c r="HFG139" s="277"/>
      <c r="HFH139" s="277"/>
      <c r="HFI139" s="277"/>
      <c r="HFJ139" s="277"/>
      <c r="HFK139" s="277"/>
      <c r="HFL139" s="277"/>
      <c r="HFM139" s="277"/>
      <c r="HFN139" s="277"/>
      <c r="HFO139" s="277"/>
      <c r="HFP139" s="277"/>
      <c r="HFQ139" s="277"/>
      <c r="HFR139" s="277"/>
      <c r="HFS139" s="277"/>
      <c r="HFT139" s="277"/>
      <c r="HFU139" s="277"/>
      <c r="HFV139" s="277"/>
      <c r="HFW139" s="277"/>
      <c r="HFX139" s="277"/>
      <c r="HFY139" s="277"/>
      <c r="HFZ139" s="277"/>
      <c r="HGA139" s="277"/>
      <c r="HGB139" s="277"/>
      <c r="HGC139" s="277"/>
      <c r="HGD139" s="277"/>
      <c r="HGE139" s="277"/>
      <c r="HGF139" s="277"/>
      <c r="HGG139" s="277"/>
      <c r="HGH139" s="277"/>
      <c r="HGI139" s="277"/>
      <c r="HGJ139" s="277"/>
      <c r="HGK139" s="277"/>
      <c r="HGL139" s="277"/>
      <c r="HGM139" s="277"/>
      <c r="HGN139" s="277"/>
      <c r="HGO139" s="277"/>
      <c r="HGP139" s="277"/>
      <c r="HGQ139" s="277"/>
      <c r="HGR139" s="277"/>
      <c r="HGS139" s="277"/>
      <c r="HGT139" s="277"/>
      <c r="HGU139" s="277"/>
      <c r="HGV139" s="277"/>
      <c r="HGW139" s="277"/>
      <c r="HGX139" s="277"/>
      <c r="HGY139" s="277"/>
      <c r="HGZ139" s="277"/>
      <c r="HHA139" s="277"/>
      <c r="HHB139" s="277"/>
      <c r="HHC139" s="277"/>
      <c r="HHD139" s="277"/>
      <c r="HHE139" s="277"/>
      <c r="HHF139" s="277"/>
      <c r="HHG139" s="277"/>
      <c r="HHH139" s="277"/>
      <c r="HHI139" s="277"/>
      <c r="HHJ139" s="277"/>
      <c r="HHK139" s="277"/>
      <c r="HHL139" s="277"/>
      <c r="HHM139" s="277"/>
      <c r="HHN139" s="277"/>
      <c r="HHO139" s="277"/>
      <c r="HHP139" s="277"/>
      <c r="HHQ139" s="277"/>
      <c r="HHR139" s="277"/>
      <c r="HHS139" s="277"/>
      <c r="HHT139" s="277"/>
      <c r="HHU139" s="277"/>
      <c r="HHV139" s="277"/>
      <c r="HHW139" s="277"/>
      <c r="HHX139" s="277"/>
      <c r="HHY139" s="277"/>
      <c r="HHZ139" s="277"/>
      <c r="HIA139" s="277"/>
      <c r="HIB139" s="277"/>
      <c r="HIC139" s="277"/>
      <c r="HID139" s="277"/>
      <c r="HIE139" s="277"/>
      <c r="HIF139" s="277"/>
      <c r="HIG139" s="277"/>
      <c r="HIH139" s="277"/>
      <c r="HII139" s="277"/>
      <c r="HIJ139" s="277"/>
      <c r="HIK139" s="277"/>
      <c r="HIL139" s="277"/>
      <c r="HIM139" s="277"/>
      <c r="HIN139" s="277"/>
      <c r="HIO139" s="277"/>
      <c r="HIP139" s="277"/>
      <c r="HIQ139" s="277"/>
      <c r="HIR139" s="277"/>
      <c r="HIS139" s="277"/>
      <c r="HIT139" s="277"/>
      <c r="HIU139" s="277"/>
      <c r="HIV139" s="277"/>
      <c r="HIW139" s="277"/>
      <c r="HIX139" s="277"/>
      <c r="HIY139" s="277"/>
      <c r="HIZ139" s="277"/>
      <c r="HJA139" s="277"/>
      <c r="HJB139" s="277"/>
      <c r="HJC139" s="277"/>
      <c r="HJD139" s="277"/>
      <c r="HJE139" s="277"/>
      <c r="HJF139" s="277"/>
      <c r="HJG139" s="277"/>
      <c r="HJH139" s="277"/>
      <c r="HJI139" s="277"/>
      <c r="HJJ139" s="277"/>
      <c r="HJK139" s="277"/>
      <c r="HJL139" s="277"/>
      <c r="HJM139" s="277"/>
      <c r="HJN139" s="277"/>
      <c r="HJO139" s="277"/>
      <c r="HJP139" s="277"/>
      <c r="HJQ139" s="277"/>
      <c r="HJR139" s="277"/>
      <c r="HJS139" s="277"/>
      <c r="HJT139" s="277"/>
      <c r="HJU139" s="277"/>
      <c r="HJV139" s="277"/>
      <c r="HJW139" s="277"/>
      <c r="HJX139" s="277"/>
      <c r="HJY139" s="277"/>
      <c r="HJZ139" s="277"/>
      <c r="HKA139" s="277"/>
      <c r="HKB139" s="277"/>
      <c r="HKC139" s="277"/>
      <c r="HKD139" s="277"/>
      <c r="HKE139" s="277"/>
      <c r="HKF139" s="277"/>
      <c r="HKG139" s="277"/>
      <c r="HKH139" s="277"/>
      <c r="HKI139" s="277"/>
      <c r="HKJ139" s="277"/>
      <c r="HKK139" s="277"/>
      <c r="HKL139" s="277"/>
      <c r="HKM139" s="277"/>
      <c r="HKN139" s="277"/>
      <c r="HKO139" s="277"/>
      <c r="HKP139" s="277"/>
      <c r="HKQ139" s="277"/>
      <c r="HKR139" s="277"/>
      <c r="HKS139" s="277"/>
      <c r="HKT139" s="277"/>
      <c r="HKU139" s="277"/>
      <c r="HKV139" s="277"/>
      <c r="HKW139" s="277"/>
      <c r="HKX139" s="277"/>
      <c r="HKY139" s="277"/>
      <c r="HKZ139" s="277"/>
      <c r="HLA139" s="277"/>
      <c r="HLB139" s="277"/>
      <c r="HLC139" s="277"/>
      <c r="HLD139" s="277"/>
      <c r="HLE139" s="277"/>
      <c r="HLF139" s="277"/>
      <c r="HLG139" s="277"/>
      <c r="HLH139" s="277"/>
      <c r="HLI139" s="277"/>
      <c r="HLJ139" s="277"/>
      <c r="HLK139" s="277"/>
      <c r="HLL139" s="277"/>
      <c r="HLM139" s="277"/>
      <c r="HLN139" s="277"/>
      <c r="HLO139" s="277"/>
      <c r="HLP139" s="277"/>
      <c r="HLQ139" s="277"/>
      <c r="HLR139" s="277"/>
      <c r="HLS139" s="277"/>
      <c r="HLT139" s="277"/>
      <c r="HLU139" s="277"/>
      <c r="HLV139" s="277"/>
      <c r="HLW139" s="277"/>
      <c r="HLX139" s="277"/>
      <c r="HLY139" s="277"/>
      <c r="HLZ139" s="277"/>
      <c r="HMA139" s="277"/>
      <c r="HMB139" s="277"/>
      <c r="HMC139" s="277"/>
      <c r="HMD139" s="277"/>
      <c r="HME139" s="277"/>
      <c r="HMF139" s="277"/>
      <c r="HMG139" s="277"/>
      <c r="HMH139" s="277"/>
      <c r="HMI139" s="277"/>
      <c r="HMJ139" s="277"/>
      <c r="HMK139" s="277"/>
      <c r="HML139" s="277"/>
      <c r="HMM139" s="277"/>
      <c r="HMN139" s="277"/>
      <c r="HMO139" s="277"/>
      <c r="HMP139" s="277"/>
      <c r="HMQ139" s="277"/>
      <c r="HMR139" s="277"/>
      <c r="HMS139" s="277"/>
      <c r="HMT139" s="277"/>
      <c r="HMU139" s="277"/>
      <c r="HMV139" s="277"/>
      <c r="HMW139" s="277"/>
      <c r="HMX139" s="277"/>
      <c r="HMY139" s="277"/>
      <c r="HMZ139" s="277"/>
      <c r="HNA139" s="277"/>
      <c r="HNB139" s="277"/>
      <c r="HNC139" s="277"/>
      <c r="HND139" s="277"/>
      <c r="HNE139" s="277"/>
      <c r="HNF139" s="277"/>
      <c r="HNG139" s="277"/>
      <c r="HNH139" s="277"/>
      <c r="HNI139" s="277"/>
      <c r="HNJ139" s="277"/>
      <c r="HNK139" s="277"/>
      <c r="HNL139" s="277"/>
      <c r="HNM139" s="277"/>
      <c r="HNN139" s="277"/>
      <c r="HNO139" s="277"/>
      <c r="HNP139" s="277"/>
      <c r="HNQ139" s="277"/>
      <c r="HNR139" s="277"/>
      <c r="HNS139" s="277"/>
      <c r="HNT139" s="277"/>
      <c r="HNU139" s="277"/>
      <c r="HNV139" s="277"/>
      <c r="HNW139" s="277"/>
      <c r="HNX139" s="277"/>
      <c r="HNY139" s="277"/>
      <c r="HNZ139" s="277"/>
      <c r="HOA139" s="277"/>
      <c r="HOB139" s="277"/>
      <c r="HOC139" s="277"/>
      <c r="HOD139" s="277"/>
      <c r="HOE139" s="277"/>
      <c r="HOF139" s="277"/>
      <c r="HOG139" s="277"/>
      <c r="HOH139" s="277"/>
      <c r="HOI139" s="277"/>
      <c r="HOJ139" s="277"/>
      <c r="HOK139" s="277"/>
      <c r="HOL139" s="277"/>
      <c r="HOM139" s="277"/>
      <c r="HON139" s="277"/>
      <c r="HOO139" s="277"/>
      <c r="HOP139" s="277"/>
      <c r="HOQ139" s="277"/>
      <c r="HOR139" s="277"/>
      <c r="HOS139" s="277"/>
      <c r="HOT139" s="277"/>
      <c r="HOU139" s="277"/>
      <c r="HOV139" s="277"/>
      <c r="HOW139" s="277"/>
      <c r="HOX139" s="277"/>
      <c r="HOY139" s="277"/>
      <c r="HOZ139" s="277"/>
      <c r="HPA139" s="277"/>
      <c r="HPB139" s="277"/>
      <c r="HPC139" s="277"/>
      <c r="HPD139" s="277"/>
      <c r="HPE139" s="277"/>
      <c r="HPF139" s="277"/>
      <c r="HPG139" s="277"/>
      <c r="HPH139" s="277"/>
      <c r="HPI139" s="277"/>
      <c r="HPJ139" s="277"/>
      <c r="HPK139" s="277"/>
      <c r="HPL139" s="277"/>
      <c r="HPM139" s="277"/>
      <c r="HPN139" s="277"/>
      <c r="HPO139" s="277"/>
      <c r="HPP139" s="277"/>
      <c r="HPQ139" s="277"/>
      <c r="HPR139" s="277"/>
      <c r="HPS139" s="277"/>
      <c r="HPT139" s="277"/>
      <c r="HPU139" s="277"/>
      <c r="HPV139" s="277"/>
      <c r="HPW139" s="277"/>
      <c r="HPX139" s="277"/>
      <c r="HPY139" s="277"/>
      <c r="HPZ139" s="277"/>
      <c r="HQA139" s="277"/>
      <c r="HQB139" s="277"/>
      <c r="HQC139" s="277"/>
      <c r="HQD139" s="277"/>
      <c r="HQE139" s="277"/>
      <c r="HQF139" s="277"/>
      <c r="HQG139" s="277"/>
      <c r="HQH139" s="277"/>
      <c r="HQI139" s="277"/>
      <c r="HQJ139" s="277"/>
      <c r="HQK139" s="277"/>
      <c r="HQL139" s="277"/>
      <c r="HQM139" s="277"/>
      <c r="HQN139" s="277"/>
      <c r="HQO139" s="277"/>
      <c r="HQP139" s="277"/>
      <c r="HQQ139" s="277"/>
      <c r="HQR139" s="277"/>
      <c r="HQS139" s="277"/>
      <c r="HQT139" s="277"/>
      <c r="HQU139" s="277"/>
      <c r="HQV139" s="277"/>
      <c r="HQW139" s="277"/>
      <c r="HQX139" s="277"/>
      <c r="HQY139" s="277"/>
      <c r="HQZ139" s="277"/>
      <c r="HRA139" s="277"/>
      <c r="HRB139" s="277"/>
      <c r="HRC139" s="277"/>
      <c r="HRD139" s="277"/>
      <c r="HRE139" s="277"/>
      <c r="HRF139" s="277"/>
      <c r="HRG139" s="277"/>
      <c r="HRH139" s="277"/>
      <c r="HRI139" s="277"/>
      <c r="HRJ139" s="277"/>
      <c r="HRK139" s="277"/>
      <c r="HRL139" s="277"/>
      <c r="HRM139" s="277"/>
      <c r="HRN139" s="277"/>
      <c r="HRO139" s="277"/>
      <c r="HRP139" s="277"/>
      <c r="HRQ139" s="277"/>
      <c r="HRR139" s="277"/>
      <c r="HRS139" s="277"/>
      <c r="HRT139" s="277"/>
      <c r="HRU139" s="277"/>
      <c r="HRV139" s="277"/>
      <c r="HRW139" s="277"/>
      <c r="HRX139" s="277"/>
      <c r="HRY139" s="277"/>
      <c r="HRZ139" s="277"/>
      <c r="HSA139" s="277"/>
      <c r="HSB139" s="277"/>
      <c r="HSC139" s="277"/>
      <c r="HSD139" s="277"/>
      <c r="HSE139" s="277"/>
      <c r="HSF139" s="277"/>
      <c r="HSG139" s="277"/>
      <c r="HSH139" s="277"/>
      <c r="HSI139" s="277"/>
      <c r="HSJ139" s="277"/>
      <c r="HSK139" s="277"/>
      <c r="HSL139" s="277"/>
      <c r="HSM139" s="277"/>
      <c r="HSN139" s="277"/>
      <c r="HSO139" s="277"/>
      <c r="HSP139" s="277"/>
      <c r="HSQ139" s="277"/>
      <c r="HSR139" s="277"/>
      <c r="HSS139" s="277"/>
      <c r="HST139" s="277"/>
      <c r="HSU139" s="277"/>
      <c r="HSV139" s="277"/>
      <c r="HSW139" s="277"/>
      <c r="HSX139" s="277"/>
      <c r="HSY139" s="277"/>
      <c r="HSZ139" s="277"/>
      <c r="HTA139" s="277"/>
      <c r="HTB139" s="277"/>
      <c r="HTC139" s="277"/>
      <c r="HTD139" s="277"/>
      <c r="HTE139" s="277"/>
      <c r="HTF139" s="277"/>
      <c r="HTG139" s="277"/>
      <c r="HTH139" s="277"/>
      <c r="HTI139" s="277"/>
      <c r="HTJ139" s="277"/>
      <c r="HTK139" s="277"/>
      <c r="HTL139" s="277"/>
      <c r="HTM139" s="277"/>
      <c r="HTN139" s="277"/>
      <c r="HTO139" s="277"/>
      <c r="HTP139" s="277"/>
      <c r="HTQ139" s="277"/>
      <c r="HTR139" s="277"/>
      <c r="HTS139" s="277"/>
      <c r="HTT139" s="277"/>
      <c r="HTU139" s="277"/>
      <c r="HTV139" s="277"/>
      <c r="HTW139" s="277"/>
      <c r="HTX139" s="277"/>
      <c r="HTY139" s="277"/>
      <c r="HTZ139" s="277"/>
      <c r="HUA139" s="277"/>
      <c r="HUB139" s="277"/>
      <c r="HUC139" s="277"/>
      <c r="HUD139" s="277"/>
      <c r="HUE139" s="277"/>
      <c r="HUF139" s="277"/>
      <c r="HUG139" s="277"/>
      <c r="HUH139" s="277"/>
      <c r="HUI139" s="277"/>
      <c r="HUJ139" s="277"/>
      <c r="HUK139" s="277"/>
      <c r="HUL139" s="277"/>
      <c r="HUM139" s="277"/>
      <c r="HUN139" s="277"/>
      <c r="HUO139" s="277"/>
      <c r="HUP139" s="277"/>
      <c r="HUQ139" s="277"/>
      <c r="HUR139" s="277"/>
      <c r="HUS139" s="277"/>
      <c r="HUT139" s="277"/>
      <c r="HUU139" s="277"/>
      <c r="HUV139" s="277"/>
      <c r="HUW139" s="277"/>
      <c r="HUX139" s="277"/>
      <c r="HUY139" s="277"/>
      <c r="HUZ139" s="277"/>
      <c r="HVA139" s="277"/>
      <c r="HVB139" s="277"/>
      <c r="HVC139" s="277"/>
      <c r="HVD139" s="277"/>
      <c r="HVE139" s="277"/>
      <c r="HVF139" s="277"/>
      <c r="HVG139" s="277"/>
      <c r="HVH139" s="277"/>
      <c r="HVI139" s="277"/>
      <c r="HVJ139" s="277"/>
      <c r="HVK139" s="277"/>
      <c r="HVL139" s="277"/>
      <c r="HVM139" s="277"/>
      <c r="HVN139" s="277"/>
      <c r="HVO139" s="277"/>
      <c r="HVP139" s="277"/>
      <c r="HVQ139" s="277"/>
      <c r="HVR139" s="277"/>
      <c r="HVS139" s="277"/>
      <c r="HVT139" s="277"/>
      <c r="HVU139" s="277"/>
      <c r="HVV139" s="277"/>
      <c r="HVW139" s="277"/>
      <c r="HVX139" s="277"/>
      <c r="HVY139" s="277"/>
      <c r="HVZ139" s="277"/>
      <c r="HWA139" s="277"/>
      <c r="HWB139" s="277"/>
      <c r="HWC139" s="277"/>
      <c r="HWD139" s="277"/>
      <c r="HWE139" s="277"/>
      <c r="HWF139" s="277"/>
      <c r="HWG139" s="277"/>
      <c r="HWH139" s="277"/>
      <c r="HWI139" s="277"/>
      <c r="HWJ139" s="277"/>
      <c r="HWK139" s="277"/>
      <c r="HWL139" s="277"/>
      <c r="HWM139" s="277"/>
      <c r="HWN139" s="277"/>
      <c r="HWO139" s="277"/>
      <c r="HWP139" s="277"/>
      <c r="HWQ139" s="277"/>
      <c r="HWR139" s="277"/>
      <c r="HWS139" s="277"/>
      <c r="HWT139" s="277"/>
      <c r="HWU139" s="277"/>
      <c r="HWV139" s="277"/>
      <c r="HWW139" s="277"/>
      <c r="HWX139" s="277"/>
      <c r="HWY139" s="277"/>
      <c r="HWZ139" s="277"/>
      <c r="HXA139" s="277"/>
      <c r="HXB139" s="277"/>
      <c r="HXC139" s="277"/>
      <c r="HXD139" s="277"/>
      <c r="HXE139" s="277"/>
      <c r="HXF139" s="277"/>
      <c r="HXG139" s="277"/>
      <c r="HXH139" s="277"/>
      <c r="HXI139" s="277"/>
      <c r="HXJ139" s="277"/>
      <c r="HXK139" s="277"/>
      <c r="HXL139" s="277"/>
      <c r="HXM139" s="277"/>
      <c r="HXN139" s="277"/>
      <c r="HXO139" s="277"/>
      <c r="HXP139" s="277"/>
      <c r="HXQ139" s="277"/>
      <c r="HXR139" s="277"/>
      <c r="HXS139" s="277"/>
      <c r="HXT139" s="277"/>
      <c r="HXU139" s="277"/>
      <c r="HXV139" s="277"/>
      <c r="HXW139" s="277"/>
      <c r="HXX139" s="277"/>
      <c r="HXY139" s="277"/>
      <c r="HXZ139" s="277"/>
      <c r="HYA139" s="277"/>
      <c r="HYB139" s="277"/>
      <c r="HYC139" s="277"/>
      <c r="HYD139" s="277"/>
      <c r="HYE139" s="277"/>
      <c r="HYF139" s="277"/>
      <c r="HYG139" s="277"/>
      <c r="HYH139" s="277"/>
      <c r="HYI139" s="277"/>
      <c r="HYJ139" s="277"/>
      <c r="HYK139" s="277"/>
      <c r="HYL139" s="277"/>
      <c r="HYM139" s="277"/>
      <c r="HYN139" s="277"/>
      <c r="HYO139" s="277"/>
      <c r="HYP139" s="277"/>
      <c r="HYQ139" s="277"/>
      <c r="HYR139" s="277"/>
      <c r="HYS139" s="277"/>
      <c r="HYT139" s="277"/>
      <c r="HYU139" s="277"/>
      <c r="HYV139" s="277"/>
      <c r="HYW139" s="277"/>
      <c r="HYX139" s="277"/>
      <c r="HYY139" s="277"/>
      <c r="HYZ139" s="277"/>
      <c r="HZA139" s="277"/>
      <c r="HZB139" s="277"/>
      <c r="HZC139" s="277"/>
      <c r="HZD139" s="277"/>
      <c r="HZE139" s="277"/>
      <c r="HZF139" s="277"/>
      <c r="HZG139" s="277"/>
      <c r="HZH139" s="277"/>
      <c r="HZI139" s="277"/>
      <c r="HZJ139" s="277"/>
      <c r="HZK139" s="277"/>
      <c r="HZL139" s="277"/>
      <c r="HZM139" s="277"/>
      <c r="HZN139" s="277"/>
      <c r="HZO139" s="277"/>
      <c r="HZP139" s="277"/>
      <c r="HZQ139" s="277"/>
      <c r="HZR139" s="277"/>
      <c r="HZS139" s="277"/>
      <c r="HZT139" s="277"/>
      <c r="HZU139" s="277"/>
      <c r="HZV139" s="277"/>
      <c r="HZW139" s="277"/>
      <c r="HZX139" s="277"/>
      <c r="HZY139" s="277"/>
      <c r="HZZ139" s="277"/>
      <c r="IAA139" s="277"/>
      <c r="IAB139" s="277"/>
      <c r="IAC139" s="277"/>
      <c r="IAD139" s="277"/>
      <c r="IAE139" s="277"/>
      <c r="IAF139" s="277"/>
      <c r="IAG139" s="277"/>
      <c r="IAH139" s="277"/>
      <c r="IAI139" s="277"/>
      <c r="IAJ139" s="277"/>
      <c r="IAK139" s="277"/>
      <c r="IAL139" s="277"/>
      <c r="IAM139" s="277"/>
      <c r="IAN139" s="277"/>
      <c r="IAO139" s="277"/>
      <c r="IAP139" s="277"/>
      <c r="IAQ139" s="277"/>
      <c r="IAR139" s="277"/>
      <c r="IAS139" s="277"/>
      <c r="IAT139" s="277"/>
      <c r="IAU139" s="277"/>
      <c r="IAV139" s="277"/>
      <c r="IAW139" s="277"/>
      <c r="IAX139" s="277"/>
      <c r="IAY139" s="277"/>
      <c r="IAZ139" s="277"/>
      <c r="IBA139" s="277"/>
      <c r="IBB139" s="277"/>
      <c r="IBC139" s="277"/>
      <c r="IBD139" s="277"/>
      <c r="IBE139" s="277"/>
      <c r="IBF139" s="277"/>
      <c r="IBG139" s="277"/>
      <c r="IBH139" s="277"/>
      <c r="IBI139" s="277"/>
      <c r="IBJ139" s="277"/>
      <c r="IBK139" s="277"/>
      <c r="IBL139" s="277"/>
      <c r="IBM139" s="277"/>
      <c r="IBN139" s="277"/>
      <c r="IBO139" s="277"/>
      <c r="IBP139" s="277"/>
      <c r="IBQ139" s="277"/>
      <c r="IBR139" s="277"/>
      <c r="IBS139" s="277"/>
      <c r="IBT139" s="277"/>
      <c r="IBU139" s="277"/>
      <c r="IBV139" s="277"/>
      <c r="IBW139" s="277"/>
      <c r="IBX139" s="277"/>
      <c r="IBY139" s="277"/>
      <c r="IBZ139" s="277"/>
      <c r="ICA139" s="277"/>
      <c r="ICB139" s="277"/>
      <c r="ICC139" s="277"/>
      <c r="ICD139" s="277"/>
      <c r="ICE139" s="277"/>
      <c r="ICF139" s="277"/>
      <c r="ICG139" s="277"/>
      <c r="ICH139" s="277"/>
      <c r="ICI139" s="277"/>
      <c r="ICJ139" s="277"/>
      <c r="ICK139" s="277"/>
      <c r="ICL139" s="277"/>
      <c r="ICM139" s="277"/>
      <c r="ICN139" s="277"/>
      <c r="ICO139" s="277"/>
      <c r="ICP139" s="277"/>
      <c r="ICQ139" s="277"/>
      <c r="ICR139" s="277"/>
      <c r="ICS139" s="277"/>
      <c r="ICT139" s="277"/>
      <c r="ICU139" s="277"/>
      <c r="ICV139" s="277"/>
      <c r="ICW139" s="277"/>
      <c r="ICX139" s="277"/>
      <c r="ICY139" s="277"/>
      <c r="ICZ139" s="277"/>
      <c r="IDA139" s="277"/>
      <c r="IDB139" s="277"/>
      <c r="IDC139" s="277"/>
      <c r="IDD139" s="277"/>
      <c r="IDE139" s="277"/>
      <c r="IDF139" s="277"/>
      <c r="IDG139" s="277"/>
      <c r="IDH139" s="277"/>
      <c r="IDI139" s="277"/>
      <c r="IDJ139" s="277"/>
      <c r="IDK139" s="277"/>
      <c r="IDL139" s="277"/>
      <c r="IDM139" s="277"/>
      <c r="IDN139" s="277"/>
      <c r="IDO139" s="277"/>
      <c r="IDP139" s="277"/>
      <c r="IDQ139" s="277"/>
      <c r="IDR139" s="277"/>
      <c r="IDS139" s="277"/>
      <c r="IDT139" s="277"/>
      <c r="IDU139" s="277"/>
      <c r="IDV139" s="277"/>
      <c r="IDW139" s="277"/>
      <c r="IDX139" s="277"/>
      <c r="IDY139" s="277"/>
      <c r="IDZ139" s="277"/>
      <c r="IEA139" s="277"/>
      <c r="IEB139" s="277"/>
      <c r="IEC139" s="277"/>
      <c r="IED139" s="277"/>
      <c r="IEE139" s="277"/>
      <c r="IEF139" s="277"/>
      <c r="IEG139" s="277"/>
      <c r="IEH139" s="277"/>
      <c r="IEI139" s="277"/>
      <c r="IEJ139" s="277"/>
      <c r="IEK139" s="277"/>
      <c r="IEL139" s="277"/>
      <c r="IEM139" s="277"/>
      <c r="IEN139" s="277"/>
      <c r="IEO139" s="277"/>
      <c r="IEP139" s="277"/>
      <c r="IEQ139" s="277"/>
      <c r="IER139" s="277"/>
      <c r="IES139" s="277"/>
      <c r="IET139" s="277"/>
      <c r="IEU139" s="277"/>
      <c r="IEV139" s="277"/>
      <c r="IEW139" s="277"/>
      <c r="IEX139" s="277"/>
      <c r="IEY139" s="277"/>
      <c r="IEZ139" s="277"/>
      <c r="IFA139" s="277"/>
      <c r="IFB139" s="277"/>
      <c r="IFC139" s="277"/>
      <c r="IFD139" s="277"/>
      <c r="IFE139" s="277"/>
      <c r="IFF139" s="277"/>
      <c r="IFG139" s="277"/>
      <c r="IFH139" s="277"/>
      <c r="IFI139" s="277"/>
      <c r="IFJ139" s="277"/>
      <c r="IFK139" s="277"/>
      <c r="IFL139" s="277"/>
      <c r="IFM139" s="277"/>
      <c r="IFN139" s="277"/>
      <c r="IFO139" s="277"/>
      <c r="IFP139" s="277"/>
      <c r="IFQ139" s="277"/>
      <c r="IFR139" s="277"/>
      <c r="IFS139" s="277"/>
      <c r="IFT139" s="277"/>
      <c r="IFU139" s="277"/>
      <c r="IFV139" s="277"/>
      <c r="IFW139" s="277"/>
      <c r="IFX139" s="277"/>
      <c r="IFY139" s="277"/>
      <c r="IFZ139" s="277"/>
      <c r="IGA139" s="277"/>
      <c r="IGB139" s="277"/>
      <c r="IGC139" s="277"/>
      <c r="IGD139" s="277"/>
      <c r="IGE139" s="277"/>
      <c r="IGF139" s="277"/>
      <c r="IGG139" s="277"/>
      <c r="IGH139" s="277"/>
      <c r="IGI139" s="277"/>
      <c r="IGJ139" s="277"/>
      <c r="IGK139" s="277"/>
      <c r="IGL139" s="277"/>
      <c r="IGM139" s="277"/>
      <c r="IGN139" s="277"/>
      <c r="IGO139" s="277"/>
      <c r="IGP139" s="277"/>
      <c r="IGQ139" s="277"/>
      <c r="IGR139" s="277"/>
      <c r="IGS139" s="277"/>
      <c r="IGT139" s="277"/>
      <c r="IGU139" s="277"/>
      <c r="IGV139" s="277"/>
      <c r="IGW139" s="277"/>
      <c r="IGX139" s="277"/>
      <c r="IGY139" s="277"/>
      <c r="IGZ139" s="277"/>
      <c r="IHA139" s="277"/>
      <c r="IHB139" s="277"/>
      <c r="IHC139" s="277"/>
      <c r="IHD139" s="277"/>
      <c r="IHE139" s="277"/>
      <c r="IHF139" s="277"/>
      <c r="IHG139" s="277"/>
      <c r="IHH139" s="277"/>
      <c r="IHI139" s="277"/>
      <c r="IHJ139" s="277"/>
      <c r="IHK139" s="277"/>
      <c r="IHL139" s="277"/>
      <c r="IHM139" s="277"/>
      <c r="IHN139" s="277"/>
      <c r="IHO139" s="277"/>
      <c r="IHP139" s="277"/>
      <c r="IHQ139" s="277"/>
      <c r="IHR139" s="277"/>
      <c r="IHS139" s="277"/>
      <c r="IHT139" s="277"/>
      <c r="IHU139" s="277"/>
      <c r="IHV139" s="277"/>
      <c r="IHW139" s="277"/>
      <c r="IHX139" s="277"/>
      <c r="IHY139" s="277"/>
      <c r="IHZ139" s="277"/>
      <c r="IIA139" s="277"/>
      <c r="IIB139" s="277"/>
      <c r="IIC139" s="277"/>
      <c r="IID139" s="277"/>
      <c r="IIE139" s="277"/>
      <c r="IIF139" s="277"/>
      <c r="IIG139" s="277"/>
      <c r="IIH139" s="277"/>
      <c r="III139" s="277"/>
      <c r="IIJ139" s="277"/>
      <c r="IIK139" s="277"/>
      <c r="IIL139" s="277"/>
      <c r="IIM139" s="277"/>
      <c r="IIN139" s="277"/>
      <c r="IIO139" s="277"/>
      <c r="IIP139" s="277"/>
      <c r="IIQ139" s="277"/>
      <c r="IIR139" s="277"/>
      <c r="IIS139" s="277"/>
      <c r="IIT139" s="277"/>
      <c r="IIU139" s="277"/>
      <c r="IIV139" s="277"/>
      <c r="IIW139" s="277"/>
      <c r="IIX139" s="277"/>
      <c r="IIY139" s="277"/>
      <c r="IIZ139" s="277"/>
      <c r="IJA139" s="277"/>
      <c r="IJB139" s="277"/>
      <c r="IJC139" s="277"/>
      <c r="IJD139" s="277"/>
      <c r="IJE139" s="277"/>
      <c r="IJF139" s="277"/>
      <c r="IJG139" s="277"/>
      <c r="IJH139" s="277"/>
      <c r="IJI139" s="277"/>
      <c r="IJJ139" s="277"/>
      <c r="IJK139" s="277"/>
      <c r="IJL139" s="277"/>
      <c r="IJM139" s="277"/>
      <c r="IJN139" s="277"/>
      <c r="IJO139" s="277"/>
      <c r="IJP139" s="277"/>
      <c r="IJQ139" s="277"/>
      <c r="IJR139" s="277"/>
      <c r="IJS139" s="277"/>
      <c r="IJT139" s="277"/>
      <c r="IJU139" s="277"/>
      <c r="IJV139" s="277"/>
      <c r="IJW139" s="277"/>
      <c r="IJX139" s="277"/>
      <c r="IJY139" s="277"/>
      <c r="IJZ139" s="277"/>
      <c r="IKA139" s="277"/>
      <c r="IKB139" s="277"/>
      <c r="IKC139" s="277"/>
      <c r="IKD139" s="277"/>
      <c r="IKE139" s="277"/>
      <c r="IKF139" s="277"/>
      <c r="IKG139" s="277"/>
      <c r="IKH139" s="277"/>
      <c r="IKI139" s="277"/>
      <c r="IKJ139" s="277"/>
      <c r="IKK139" s="277"/>
      <c r="IKL139" s="277"/>
      <c r="IKM139" s="277"/>
      <c r="IKN139" s="277"/>
      <c r="IKO139" s="277"/>
      <c r="IKP139" s="277"/>
      <c r="IKQ139" s="277"/>
      <c r="IKR139" s="277"/>
      <c r="IKS139" s="277"/>
      <c r="IKT139" s="277"/>
      <c r="IKU139" s="277"/>
      <c r="IKV139" s="277"/>
      <c r="IKW139" s="277"/>
      <c r="IKX139" s="277"/>
      <c r="IKY139" s="277"/>
      <c r="IKZ139" s="277"/>
      <c r="ILA139" s="277"/>
      <c r="ILB139" s="277"/>
      <c r="ILC139" s="277"/>
      <c r="ILD139" s="277"/>
      <c r="ILE139" s="277"/>
      <c r="ILF139" s="277"/>
      <c r="ILG139" s="277"/>
      <c r="ILH139" s="277"/>
      <c r="ILI139" s="277"/>
      <c r="ILJ139" s="277"/>
      <c r="ILK139" s="277"/>
      <c r="ILL139" s="277"/>
      <c r="ILM139" s="277"/>
      <c r="ILN139" s="277"/>
      <c r="ILO139" s="277"/>
      <c r="ILP139" s="277"/>
      <c r="ILQ139" s="277"/>
      <c r="ILR139" s="277"/>
      <c r="ILS139" s="277"/>
      <c r="ILT139" s="277"/>
      <c r="ILU139" s="277"/>
      <c r="ILV139" s="277"/>
      <c r="ILW139" s="277"/>
      <c r="ILX139" s="277"/>
      <c r="ILY139" s="277"/>
      <c r="ILZ139" s="277"/>
      <c r="IMA139" s="277"/>
      <c r="IMB139" s="277"/>
      <c r="IMC139" s="277"/>
      <c r="IMD139" s="277"/>
      <c r="IME139" s="277"/>
      <c r="IMF139" s="277"/>
      <c r="IMG139" s="277"/>
      <c r="IMH139" s="277"/>
      <c r="IMI139" s="277"/>
      <c r="IMJ139" s="277"/>
      <c r="IMK139" s="277"/>
      <c r="IML139" s="277"/>
      <c r="IMM139" s="277"/>
      <c r="IMN139" s="277"/>
      <c r="IMO139" s="277"/>
      <c r="IMP139" s="277"/>
      <c r="IMQ139" s="277"/>
      <c r="IMR139" s="277"/>
      <c r="IMS139" s="277"/>
      <c r="IMT139" s="277"/>
      <c r="IMU139" s="277"/>
      <c r="IMV139" s="277"/>
      <c r="IMW139" s="277"/>
      <c r="IMX139" s="277"/>
      <c r="IMY139" s="277"/>
      <c r="IMZ139" s="277"/>
      <c r="INA139" s="277"/>
      <c r="INB139" s="277"/>
      <c r="INC139" s="277"/>
      <c r="IND139" s="277"/>
      <c r="INE139" s="277"/>
      <c r="INF139" s="277"/>
      <c r="ING139" s="277"/>
      <c r="INH139" s="277"/>
      <c r="INI139" s="277"/>
      <c r="INJ139" s="277"/>
      <c r="INK139" s="277"/>
      <c r="INL139" s="277"/>
      <c r="INM139" s="277"/>
      <c r="INN139" s="277"/>
      <c r="INO139" s="277"/>
      <c r="INP139" s="277"/>
      <c r="INQ139" s="277"/>
      <c r="INR139" s="277"/>
      <c r="INS139" s="277"/>
      <c r="INT139" s="277"/>
      <c r="INU139" s="277"/>
      <c r="INV139" s="277"/>
      <c r="INW139" s="277"/>
      <c r="INX139" s="277"/>
      <c r="INY139" s="277"/>
      <c r="INZ139" s="277"/>
      <c r="IOA139" s="277"/>
      <c r="IOB139" s="277"/>
      <c r="IOC139" s="277"/>
      <c r="IOD139" s="277"/>
      <c r="IOE139" s="277"/>
      <c r="IOF139" s="277"/>
      <c r="IOG139" s="277"/>
      <c r="IOH139" s="277"/>
      <c r="IOI139" s="277"/>
      <c r="IOJ139" s="277"/>
      <c r="IOK139" s="277"/>
      <c r="IOL139" s="277"/>
      <c r="IOM139" s="277"/>
      <c r="ION139" s="277"/>
      <c r="IOO139" s="277"/>
      <c r="IOP139" s="277"/>
      <c r="IOQ139" s="277"/>
      <c r="IOR139" s="277"/>
      <c r="IOS139" s="277"/>
      <c r="IOT139" s="277"/>
      <c r="IOU139" s="277"/>
      <c r="IOV139" s="277"/>
      <c r="IOW139" s="277"/>
      <c r="IOX139" s="277"/>
      <c r="IOY139" s="277"/>
      <c r="IOZ139" s="277"/>
      <c r="IPA139" s="277"/>
      <c r="IPB139" s="277"/>
      <c r="IPC139" s="277"/>
      <c r="IPD139" s="277"/>
      <c r="IPE139" s="277"/>
      <c r="IPF139" s="277"/>
      <c r="IPG139" s="277"/>
      <c r="IPH139" s="277"/>
      <c r="IPI139" s="277"/>
      <c r="IPJ139" s="277"/>
      <c r="IPK139" s="277"/>
      <c r="IPL139" s="277"/>
      <c r="IPM139" s="277"/>
      <c r="IPN139" s="277"/>
      <c r="IPO139" s="277"/>
      <c r="IPP139" s="277"/>
      <c r="IPQ139" s="277"/>
      <c r="IPR139" s="277"/>
      <c r="IPS139" s="277"/>
      <c r="IPT139" s="277"/>
      <c r="IPU139" s="277"/>
      <c r="IPV139" s="277"/>
      <c r="IPW139" s="277"/>
      <c r="IPX139" s="277"/>
      <c r="IPY139" s="277"/>
      <c r="IPZ139" s="277"/>
      <c r="IQA139" s="277"/>
      <c r="IQB139" s="277"/>
      <c r="IQC139" s="277"/>
      <c r="IQD139" s="277"/>
      <c r="IQE139" s="277"/>
      <c r="IQF139" s="277"/>
      <c r="IQG139" s="277"/>
      <c r="IQH139" s="277"/>
      <c r="IQI139" s="277"/>
      <c r="IQJ139" s="277"/>
      <c r="IQK139" s="277"/>
      <c r="IQL139" s="277"/>
      <c r="IQM139" s="277"/>
      <c r="IQN139" s="277"/>
      <c r="IQO139" s="277"/>
      <c r="IQP139" s="277"/>
      <c r="IQQ139" s="277"/>
      <c r="IQR139" s="277"/>
      <c r="IQS139" s="277"/>
      <c r="IQT139" s="277"/>
      <c r="IQU139" s="277"/>
      <c r="IQV139" s="277"/>
      <c r="IQW139" s="277"/>
      <c r="IQX139" s="277"/>
      <c r="IQY139" s="277"/>
      <c r="IQZ139" s="277"/>
      <c r="IRA139" s="277"/>
      <c r="IRB139" s="277"/>
      <c r="IRC139" s="277"/>
      <c r="IRD139" s="277"/>
      <c r="IRE139" s="277"/>
      <c r="IRF139" s="277"/>
      <c r="IRG139" s="277"/>
      <c r="IRH139" s="277"/>
      <c r="IRI139" s="277"/>
      <c r="IRJ139" s="277"/>
      <c r="IRK139" s="277"/>
      <c r="IRL139" s="277"/>
      <c r="IRM139" s="277"/>
      <c r="IRN139" s="277"/>
      <c r="IRO139" s="277"/>
      <c r="IRP139" s="277"/>
      <c r="IRQ139" s="277"/>
      <c r="IRR139" s="277"/>
      <c r="IRS139" s="277"/>
      <c r="IRT139" s="277"/>
      <c r="IRU139" s="277"/>
      <c r="IRV139" s="277"/>
      <c r="IRW139" s="277"/>
      <c r="IRX139" s="277"/>
      <c r="IRY139" s="277"/>
      <c r="IRZ139" s="277"/>
      <c r="ISA139" s="277"/>
      <c r="ISB139" s="277"/>
      <c r="ISC139" s="277"/>
      <c r="ISD139" s="277"/>
      <c r="ISE139" s="277"/>
      <c r="ISF139" s="277"/>
      <c r="ISG139" s="277"/>
      <c r="ISH139" s="277"/>
      <c r="ISI139" s="277"/>
      <c r="ISJ139" s="277"/>
      <c r="ISK139" s="277"/>
      <c r="ISL139" s="277"/>
      <c r="ISM139" s="277"/>
      <c r="ISN139" s="277"/>
      <c r="ISO139" s="277"/>
      <c r="ISP139" s="277"/>
      <c r="ISQ139" s="277"/>
      <c r="ISR139" s="277"/>
      <c r="ISS139" s="277"/>
      <c r="IST139" s="277"/>
      <c r="ISU139" s="277"/>
      <c r="ISV139" s="277"/>
      <c r="ISW139" s="277"/>
      <c r="ISX139" s="277"/>
      <c r="ISY139" s="277"/>
      <c r="ISZ139" s="277"/>
      <c r="ITA139" s="277"/>
      <c r="ITB139" s="277"/>
      <c r="ITC139" s="277"/>
      <c r="ITD139" s="277"/>
      <c r="ITE139" s="277"/>
      <c r="ITF139" s="277"/>
      <c r="ITG139" s="277"/>
      <c r="ITH139" s="277"/>
      <c r="ITI139" s="277"/>
      <c r="ITJ139" s="277"/>
      <c r="ITK139" s="277"/>
      <c r="ITL139" s="277"/>
      <c r="ITM139" s="277"/>
      <c r="ITN139" s="277"/>
      <c r="ITO139" s="277"/>
      <c r="ITP139" s="277"/>
      <c r="ITQ139" s="277"/>
      <c r="ITR139" s="277"/>
      <c r="ITS139" s="277"/>
      <c r="ITT139" s="277"/>
      <c r="ITU139" s="277"/>
      <c r="ITV139" s="277"/>
      <c r="ITW139" s="277"/>
      <c r="ITX139" s="277"/>
      <c r="ITY139" s="277"/>
      <c r="ITZ139" s="277"/>
      <c r="IUA139" s="277"/>
      <c r="IUB139" s="277"/>
      <c r="IUC139" s="277"/>
      <c r="IUD139" s="277"/>
      <c r="IUE139" s="277"/>
      <c r="IUF139" s="277"/>
      <c r="IUG139" s="277"/>
      <c r="IUH139" s="277"/>
      <c r="IUI139" s="277"/>
      <c r="IUJ139" s="277"/>
      <c r="IUK139" s="277"/>
      <c r="IUL139" s="277"/>
      <c r="IUM139" s="277"/>
      <c r="IUN139" s="277"/>
      <c r="IUO139" s="277"/>
      <c r="IUP139" s="277"/>
      <c r="IUQ139" s="277"/>
      <c r="IUR139" s="277"/>
      <c r="IUS139" s="277"/>
      <c r="IUT139" s="277"/>
      <c r="IUU139" s="277"/>
      <c r="IUV139" s="277"/>
      <c r="IUW139" s="277"/>
      <c r="IUX139" s="277"/>
      <c r="IUY139" s="277"/>
      <c r="IUZ139" s="277"/>
      <c r="IVA139" s="277"/>
      <c r="IVB139" s="277"/>
      <c r="IVC139" s="277"/>
      <c r="IVD139" s="277"/>
      <c r="IVE139" s="277"/>
      <c r="IVF139" s="277"/>
      <c r="IVG139" s="277"/>
      <c r="IVH139" s="277"/>
      <c r="IVI139" s="277"/>
      <c r="IVJ139" s="277"/>
      <c r="IVK139" s="277"/>
      <c r="IVL139" s="277"/>
      <c r="IVM139" s="277"/>
      <c r="IVN139" s="277"/>
      <c r="IVO139" s="277"/>
      <c r="IVP139" s="277"/>
      <c r="IVQ139" s="277"/>
      <c r="IVR139" s="277"/>
      <c r="IVS139" s="277"/>
      <c r="IVT139" s="277"/>
      <c r="IVU139" s="277"/>
      <c r="IVV139" s="277"/>
      <c r="IVW139" s="277"/>
      <c r="IVX139" s="277"/>
      <c r="IVY139" s="277"/>
      <c r="IVZ139" s="277"/>
      <c r="IWA139" s="277"/>
      <c r="IWB139" s="277"/>
      <c r="IWC139" s="277"/>
      <c r="IWD139" s="277"/>
      <c r="IWE139" s="277"/>
      <c r="IWF139" s="277"/>
      <c r="IWG139" s="277"/>
      <c r="IWH139" s="277"/>
      <c r="IWI139" s="277"/>
      <c r="IWJ139" s="277"/>
      <c r="IWK139" s="277"/>
      <c r="IWL139" s="277"/>
      <c r="IWM139" s="277"/>
      <c r="IWN139" s="277"/>
      <c r="IWO139" s="277"/>
      <c r="IWP139" s="277"/>
      <c r="IWQ139" s="277"/>
      <c r="IWR139" s="277"/>
      <c r="IWS139" s="277"/>
      <c r="IWT139" s="277"/>
      <c r="IWU139" s="277"/>
      <c r="IWV139" s="277"/>
      <c r="IWW139" s="277"/>
      <c r="IWX139" s="277"/>
      <c r="IWY139" s="277"/>
      <c r="IWZ139" s="277"/>
      <c r="IXA139" s="277"/>
      <c r="IXB139" s="277"/>
      <c r="IXC139" s="277"/>
      <c r="IXD139" s="277"/>
      <c r="IXE139" s="277"/>
      <c r="IXF139" s="277"/>
      <c r="IXG139" s="277"/>
      <c r="IXH139" s="277"/>
      <c r="IXI139" s="277"/>
      <c r="IXJ139" s="277"/>
      <c r="IXK139" s="277"/>
      <c r="IXL139" s="277"/>
      <c r="IXM139" s="277"/>
      <c r="IXN139" s="277"/>
      <c r="IXO139" s="277"/>
      <c r="IXP139" s="277"/>
      <c r="IXQ139" s="277"/>
      <c r="IXR139" s="277"/>
      <c r="IXS139" s="277"/>
      <c r="IXT139" s="277"/>
      <c r="IXU139" s="277"/>
      <c r="IXV139" s="277"/>
      <c r="IXW139" s="277"/>
      <c r="IXX139" s="277"/>
      <c r="IXY139" s="277"/>
      <c r="IXZ139" s="277"/>
      <c r="IYA139" s="277"/>
      <c r="IYB139" s="277"/>
      <c r="IYC139" s="277"/>
      <c r="IYD139" s="277"/>
      <c r="IYE139" s="277"/>
      <c r="IYF139" s="277"/>
      <c r="IYG139" s="277"/>
      <c r="IYH139" s="277"/>
      <c r="IYI139" s="277"/>
      <c r="IYJ139" s="277"/>
      <c r="IYK139" s="277"/>
      <c r="IYL139" s="277"/>
      <c r="IYM139" s="277"/>
      <c r="IYN139" s="277"/>
      <c r="IYO139" s="277"/>
      <c r="IYP139" s="277"/>
      <c r="IYQ139" s="277"/>
      <c r="IYR139" s="277"/>
      <c r="IYS139" s="277"/>
      <c r="IYT139" s="277"/>
      <c r="IYU139" s="277"/>
      <c r="IYV139" s="277"/>
      <c r="IYW139" s="277"/>
      <c r="IYX139" s="277"/>
      <c r="IYY139" s="277"/>
      <c r="IYZ139" s="277"/>
      <c r="IZA139" s="277"/>
      <c r="IZB139" s="277"/>
      <c r="IZC139" s="277"/>
      <c r="IZD139" s="277"/>
      <c r="IZE139" s="277"/>
      <c r="IZF139" s="277"/>
      <c r="IZG139" s="277"/>
      <c r="IZH139" s="277"/>
      <c r="IZI139" s="277"/>
      <c r="IZJ139" s="277"/>
      <c r="IZK139" s="277"/>
      <c r="IZL139" s="277"/>
      <c r="IZM139" s="277"/>
      <c r="IZN139" s="277"/>
      <c r="IZO139" s="277"/>
      <c r="IZP139" s="277"/>
      <c r="IZQ139" s="277"/>
      <c r="IZR139" s="277"/>
      <c r="IZS139" s="277"/>
      <c r="IZT139" s="277"/>
      <c r="IZU139" s="277"/>
      <c r="IZV139" s="277"/>
      <c r="IZW139" s="277"/>
      <c r="IZX139" s="277"/>
      <c r="IZY139" s="277"/>
      <c r="IZZ139" s="277"/>
      <c r="JAA139" s="277"/>
      <c r="JAB139" s="277"/>
      <c r="JAC139" s="277"/>
      <c r="JAD139" s="277"/>
      <c r="JAE139" s="277"/>
      <c r="JAF139" s="277"/>
      <c r="JAG139" s="277"/>
      <c r="JAH139" s="277"/>
      <c r="JAI139" s="277"/>
      <c r="JAJ139" s="277"/>
      <c r="JAK139" s="277"/>
      <c r="JAL139" s="277"/>
      <c r="JAM139" s="277"/>
      <c r="JAN139" s="277"/>
      <c r="JAO139" s="277"/>
      <c r="JAP139" s="277"/>
      <c r="JAQ139" s="277"/>
      <c r="JAR139" s="277"/>
      <c r="JAS139" s="277"/>
      <c r="JAT139" s="277"/>
      <c r="JAU139" s="277"/>
      <c r="JAV139" s="277"/>
      <c r="JAW139" s="277"/>
      <c r="JAX139" s="277"/>
      <c r="JAY139" s="277"/>
      <c r="JAZ139" s="277"/>
      <c r="JBA139" s="277"/>
      <c r="JBB139" s="277"/>
      <c r="JBC139" s="277"/>
      <c r="JBD139" s="277"/>
      <c r="JBE139" s="277"/>
      <c r="JBF139" s="277"/>
      <c r="JBG139" s="277"/>
      <c r="JBH139" s="277"/>
      <c r="JBI139" s="277"/>
      <c r="JBJ139" s="277"/>
      <c r="JBK139" s="277"/>
      <c r="JBL139" s="277"/>
      <c r="JBM139" s="277"/>
      <c r="JBN139" s="277"/>
      <c r="JBO139" s="277"/>
      <c r="JBP139" s="277"/>
      <c r="JBQ139" s="277"/>
      <c r="JBR139" s="277"/>
      <c r="JBS139" s="277"/>
      <c r="JBT139" s="277"/>
      <c r="JBU139" s="277"/>
      <c r="JBV139" s="277"/>
      <c r="JBW139" s="277"/>
      <c r="JBX139" s="277"/>
      <c r="JBY139" s="277"/>
      <c r="JBZ139" s="277"/>
      <c r="JCA139" s="277"/>
      <c r="JCB139" s="277"/>
      <c r="JCC139" s="277"/>
      <c r="JCD139" s="277"/>
      <c r="JCE139" s="277"/>
      <c r="JCF139" s="277"/>
      <c r="JCG139" s="277"/>
      <c r="JCH139" s="277"/>
      <c r="JCI139" s="277"/>
      <c r="JCJ139" s="277"/>
      <c r="JCK139" s="277"/>
      <c r="JCL139" s="277"/>
      <c r="JCM139" s="277"/>
      <c r="JCN139" s="277"/>
      <c r="JCO139" s="277"/>
      <c r="JCP139" s="277"/>
      <c r="JCQ139" s="277"/>
      <c r="JCR139" s="277"/>
      <c r="JCS139" s="277"/>
      <c r="JCT139" s="277"/>
      <c r="JCU139" s="277"/>
      <c r="JCV139" s="277"/>
      <c r="JCW139" s="277"/>
      <c r="JCX139" s="277"/>
      <c r="JCY139" s="277"/>
      <c r="JCZ139" s="277"/>
      <c r="JDA139" s="277"/>
      <c r="JDB139" s="277"/>
      <c r="JDC139" s="277"/>
      <c r="JDD139" s="277"/>
      <c r="JDE139" s="277"/>
      <c r="JDF139" s="277"/>
      <c r="JDG139" s="277"/>
      <c r="JDH139" s="277"/>
      <c r="JDI139" s="277"/>
      <c r="JDJ139" s="277"/>
      <c r="JDK139" s="277"/>
      <c r="JDL139" s="277"/>
      <c r="JDM139" s="277"/>
      <c r="JDN139" s="277"/>
      <c r="JDO139" s="277"/>
      <c r="JDP139" s="277"/>
      <c r="JDQ139" s="277"/>
      <c r="JDR139" s="277"/>
      <c r="JDS139" s="277"/>
      <c r="JDT139" s="277"/>
      <c r="JDU139" s="277"/>
      <c r="JDV139" s="277"/>
      <c r="JDW139" s="277"/>
      <c r="JDX139" s="277"/>
      <c r="JDY139" s="277"/>
      <c r="JDZ139" s="277"/>
      <c r="JEA139" s="277"/>
      <c r="JEB139" s="277"/>
      <c r="JEC139" s="277"/>
      <c r="JED139" s="277"/>
      <c r="JEE139" s="277"/>
      <c r="JEF139" s="277"/>
      <c r="JEG139" s="277"/>
      <c r="JEH139" s="277"/>
      <c r="JEI139" s="277"/>
      <c r="JEJ139" s="277"/>
      <c r="JEK139" s="277"/>
      <c r="JEL139" s="277"/>
      <c r="JEM139" s="277"/>
      <c r="JEN139" s="277"/>
      <c r="JEO139" s="277"/>
      <c r="JEP139" s="277"/>
      <c r="JEQ139" s="277"/>
      <c r="JER139" s="277"/>
      <c r="JES139" s="277"/>
      <c r="JET139" s="277"/>
      <c r="JEU139" s="277"/>
      <c r="JEV139" s="277"/>
      <c r="JEW139" s="277"/>
      <c r="JEX139" s="277"/>
      <c r="JEY139" s="277"/>
      <c r="JEZ139" s="277"/>
      <c r="JFA139" s="277"/>
      <c r="JFB139" s="277"/>
      <c r="JFC139" s="277"/>
      <c r="JFD139" s="277"/>
      <c r="JFE139" s="277"/>
      <c r="JFF139" s="277"/>
      <c r="JFG139" s="277"/>
      <c r="JFH139" s="277"/>
      <c r="JFI139" s="277"/>
      <c r="JFJ139" s="277"/>
      <c r="JFK139" s="277"/>
      <c r="JFL139" s="277"/>
      <c r="JFM139" s="277"/>
      <c r="JFN139" s="277"/>
      <c r="JFO139" s="277"/>
      <c r="JFP139" s="277"/>
      <c r="JFQ139" s="277"/>
      <c r="JFR139" s="277"/>
      <c r="JFS139" s="277"/>
      <c r="JFT139" s="277"/>
      <c r="JFU139" s="277"/>
      <c r="JFV139" s="277"/>
      <c r="JFW139" s="277"/>
      <c r="JFX139" s="277"/>
      <c r="JFY139" s="277"/>
      <c r="JFZ139" s="277"/>
      <c r="JGA139" s="277"/>
      <c r="JGB139" s="277"/>
      <c r="JGC139" s="277"/>
      <c r="JGD139" s="277"/>
      <c r="JGE139" s="277"/>
      <c r="JGF139" s="277"/>
      <c r="JGG139" s="277"/>
      <c r="JGH139" s="277"/>
      <c r="JGI139" s="277"/>
      <c r="JGJ139" s="277"/>
      <c r="JGK139" s="277"/>
      <c r="JGL139" s="277"/>
      <c r="JGM139" s="277"/>
      <c r="JGN139" s="277"/>
      <c r="JGO139" s="277"/>
      <c r="JGP139" s="277"/>
      <c r="JGQ139" s="277"/>
      <c r="JGR139" s="277"/>
      <c r="JGS139" s="277"/>
      <c r="JGT139" s="277"/>
      <c r="JGU139" s="277"/>
      <c r="JGV139" s="277"/>
      <c r="JGW139" s="277"/>
      <c r="JGX139" s="277"/>
      <c r="JGY139" s="277"/>
      <c r="JGZ139" s="277"/>
      <c r="JHA139" s="277"/>
      <c r="JHB139" s="277"/>
      <c r="JHC139" s="277"/>
      <c r="JHD139" s="277"/>
      <c r="JHE139" s="277"/>
      <c r="JHF139" s="277"/>
      <c r="JHG139" s="277"/>
      <c r="JHH139" s="277"/>
      <c r="JHI139" s="277"/>
      <c r="JHJ139" s="277"/>
      <c r="JHK139" s="277"/>
      <c r="JHL139" s="277"/>
      <c r="JHM139" s="277"/>
      <c r="JHN139" s="277"/>
      <c r="JHO139" s="277"/>
      <c r="JHP139" s="277"/>
      <c r="JHQ139" s="277"/>
      <c r="JHR139" s="277"/>
      <c r="JHS139" s="277"/>
      <c r="JHT139" s="277"/>
      <c r="JHU139" s="277"/>
      <c r="JHV139" s="277"/>
      <c r="JHW139" s="277"/>
      <c r="JHX139" s="277"/>
      <c r="JHY139" s="277"/>
      <c r="JHZ139" s="277"/>
      <c r="JIA139" s="277"/>
      <c r="JIB139" s="277"/>
      <c r="JIC139" s="277"/>
      <c r="JID139" s="277"/>
      <c r="JIE139" s="277"/>
      <c r="JIF139" s="277"/>
      <c r="JIG139" s="277"/>
      <c r="JIH139" s="277"/>
      <c r="JII139" s="277"/>
      <c r="JIJ139" s="277"/>
      <c r="JIK139" s="277"/>
      <c r="JIL139" s="277"/>
      <c r="JIM139" s="277"/>
      <c r="JIN139" s="277"/>
      <c r="JIO139" s="277"/>
      <c r="JIP139" s="277"/>
      <c r="JIQ139" s="277"/>
      <c r="JIR139" s="277"/>
      <c r="JIS139" s="277"/>
      <c r="JIT139" s="277"/>
      <c r="JIU139" s="277"/>
      <c r="JIV139" s="277"/>
      <c r="JIW139" s="277"/>
      <c r="JIX139" s="277"/>
      <c r="JIY139" s="277"/>
      <c r="JIZ139" s="277"/>
      <c r="JJA139" s="277"/>
      <c r="JJB139" s="277"/>
      <c r="JJC139" s="277"/>
      <c r="JJD139" s="277"/>
      <c r="JJE139" s="277"/>
      <c r="JJF139" s="277"/>
      <c r="JJG139" s="277"/>
      <c r="JJH139" s="277"/>
      <c r="JJI139" s="277"/>
      <c r="JJJ139" s="277"/>
      <c r="JJK139" s="277"/>
      <c r="JJL139" s="277"/>
      <c r="JJM139" s="277"/>
      <c r="JJN139" s="277"/>
      <c r="JJO139" s="277"/>
      <c r="JJP139" s="277"/>
      <c r="JJQ139" s="277"/>
      <c r="JJR139" s="277"/>
      <c r="JJS139" s="277"/>
      <c r="JJT139" s="277"/>
      <c r="JJU139" s="277"/>
      <c r="JJV139" s="277"/>
      <c r="JJW139" s="277"/>
      <c r="JJX139" s="277"/>
      <c r="JJY139" s="277"/>
      <c r="JJZ139" s="277"/>
      <c r="JKA139" s="277"/>
      <c r="JKB139" s="277"/>
      <c r="JKC139" s="277"/>
      <c r="JKD139" s="277"/>
      <c r="JKE139" s="277"/>
      <c r="JKF139" s="277"/>
      <c r="JKG139" s="277"/>
      <c r="JKH139" s="277"/>
      <c r="JKI139" s="277"/>
      <c r="JKJ139" s="277"/>
      <c r="JKK139" s="277"/>
      <c r="JKL139" s="277"/>
      <c r="JKM139" s="277"/>
      <c r="JKN139" s="277"/>
      <c r="JKO139" s="277"/>
      <c r="JKP139" s="277"/>
      <c r="JKQ139" s="277"/>
      <c r="JKR139" s="277"/>
      <c r="JKS139" s="277"/>
      <c r="JKT139" s="277"/>
      <c r="JKU139" s="277"/>
      <c r="JKV139" s="277"/>
      <c r="JKW139" s="277"/>
      <c r="JKX139" s="277"/>
      <c r="JKY139" s="277"/>
      <c r="JKZ139" s="277"/>
      <c r="JLA139" s="277"/>
      <c r="JLB139" s="277"/>
      <c r="JLC139" s="277"/>
      <c r="JLD139" s="277"/>
      <c r="JLE139" s="277"/>
      <c r="JLF139" s="277"/>
      <c r="JLG139" s="277"/>
      <c r="JLH139" s="277"/>
      <c r="JLI139" s="277"/>
      <c r="JLJ139" s="277"/>
      <c r="JLK139" s="277"/>
      <c r="JLL139" s="277"/>
      <c r="JLM139" s="277"/>
      <c r="JLN139" s="277"/>
      <c r="JLO139" s="277"/>
      <c r="JLP139" s="277"/>
      <c r="JLQ139" s="277"/>
      <c r="JLR139" s="277"/>
      <c r="JLS139" s="277"/>
      <c r="JLT139" s="277"/>
      <c r="JLU139" s="277"/>
      <c r="JLV139" s="277"/>
      <c r="JLW139" s="277"/>
      <c r="JLX139" s="277"/>
      <c r="JLY139" s="277"/>
      <c r="JLZ139" s="277"/>
      <c r="JMA139" s="277"/>
      <c r="JMB139" s="277"/>
      <c r="JMC139" s="277"/>
      <c r="JMD139" s="277"/>
      <c r="JME139" s="277"/>
      <c r="JMF139" s="277"/>
      <c r="JMG139" s="277"/>
      <c r="JMH139" s="277"/>
      <c r="JMI139" s="277"/>
      <c r="JMJ139" s="277"/>
      <c r="JMK139" s="277"/>
      <c r="JML139" s="277"/>
      <c r="JMM139" s="277"/>
      <c r="JMN139" s="277"/>
      <c r="JMO139" s="277"/>
      <c r="JMP139" s="277"/>
      <c r="JMQ139" s="277"/>
      <c r="JMR139" s="277"/>
      <c r="JMS139" s="277"/>
      <c r="JMT139" s="277"/>
      <c r="JMU139" s="277"/>
      <c r="JMV139" s="277"/>
      <c r="JMW139" s="277"/>
      <c r="JMX139" s="277"/>
      <c r="JMY139" s="277"/>
      <c r="JMZ139" s="277"/>
      <c r="JNA139" s="277"/>
      <c r="JNB139" s="277"/>
      <c r="JNC139" s="277"/>
      <c r="JND139" s="277"/>
      <c r="JNE139" s="277"/>
      <c r="JNF139" s="277"/>
      <c r="JNG139" s="277"/>
      <c r="JNH139" s="277"/>
      <c r="JNI139" s="277"/>
      <c r="JNJ139" s="277"/>
      <c r="JNK139" s="277"/>
      <c r="JNL139" s="277"/>
      <c r="JNM139" s="277"/>
      <c r="JNN139" s="277"/>
      <c r="JNO139" s="277"/>
      <c r="JNP139" s="277"/>
      <c r="JNQ139" s="277"/>
      <c r="JNR139" s="277"/>
      <c r="JNS139" s="277"/>
      <c r="JNT139" s="277"/>
      <c r="JNU139" s="277"/>
      <c r="JNV139" s="277"/>
      <c r="JNW139" s="277"/>
      <c r="JNX139" s="277"/>
      <c r="JNY139" s="277"/>
      <c r="JNZ139" s="277"/>
      <c r="JOA139" s="277"/>
      <c r="JOB139" s="277"/>
      <c r="JOC139" s="277"/>
      <c r="JOD139" s="277"/>
      <c r="JOE139" s="277"/>
      <c r="JOF139" s="277"/>
      <c r="JOG139" s="277"/>
      <c r="JOH139" s="277"/>
      <c r="JOI139" s="277"/>
      <c r="JOJ139" s="277"/>
      <c r="JOK139" s="277"/>
      <c r="JOL139" s="277"/>
      <c r="JOM139" s="277"/>
      <c r="JON139" s="277"/>
      <c r="JOO139" s="277"/>
      <c r="JOP139" s="277"/>
      <c r="JOQ139" s="277"/>
      <c r="JOR139" s="277"/>
      <c r="JOS139" s="277"/>
      <c r="JOT139" s="277"/>
      <c r="JOU139" s="277"/>
      <c r="JOV139" s="277"/>
      <c r="JOW139" s="277"/>
      <c r="JOX139" s="277"/>
      <c r="JOY139" s="277"/>
      <c r="JOZ139" s="277"/>
      <c r="JPA139" s="277"/>
      <c r="JPB139" s="277"/>
      <c r="JPC139" s="277"/>
      <c r="JPD139" s="277"/>
      <c r="JPE139" s="277"/>
      <c r="JPF139" s="277"/>
      <c r="JPG139" s="277"/>
      <c r="JPH139" s="277"/>
      <c r="JPI139" s="277"/>
      <c r="JPJ139" s="277"/>
      <c r="JPK139" s="277"/>
      <c r="JPL139" s="277"/>
      <c r="JPM139" s="277"/>
      <c r="JPN139" s="277"/>
      <c r="JPO139" s="277"/>
      <c r="JPP139" s="277"/>
      <c r="JPQ139" s="277"/>
      <c r="JPR139" s="277"/>
      <c r="JPS139" s="277"/>
      <c r="JPT139" s="277"/>
      <c r="JPU139" s="277"/>
      <c r="JPV139" s="277"/>
      <c r="JPW139" s="277"/>
      <c r="JPX139" s="277"/>
      <c r="JPY139" s="277"/>
      <c r="JPZ139" s="277"/>
      <c r="JQA139" s="277"/>
      <c r="JQB139" s="277"/>
      <c r="JQC139" s="277"/>
      <c r="JQD139" s="277"/>
      <c r="JQE139" s="277"/>
      <c r="JQF139" s="277"/>
      <c r="JQG139" s="277"/>
      <c r="JQH139" s="277"/>
      <c r="JQI139" s="277"/>
      <c r="JQJ139" s="277"/>
      <c r="JQK139" s="277"/>
      <c r="JQL139" s="277"/>
      <c r="JQM139" s="277"/>
      <c r="JQN139" s="277"/>
      <c r="JQO139" s="277"/>
      <c r="JQP139" s="277"/>
      <c r="JQQ139" s="277"/>
      <c r="JQR139" s="277"/>
      <c r="JQS139" s="277"/>
      <c r="JQT139" s="277"/>
      <c r="JQU139" s="277"/>
      <c r="JQV139" s="277"/>
      <c r="JQW139" s="277"/>
      <c r="JQX139" s="277"/>
      <c r="JQY139" s="277"/>
      <c r="JQZ139" s="277"/>
      <c r="JRA139" s="277"/>
      <c r="JRB139" s="277"/>
      <c r="JRC139" s="277"/>
      <c r="JRD139" s="277"/>
      <c r="JRE139" s="277"/>
      <c r="JRF139" s="277"/>
      <c r="JRG139" s="277"/>
      <c r="JRH139" s="277"/>
      <c r="JRI139" s="277"/>
      <c r="JRJ139" s="277"/>
      <c r="JRK139" s="277"/>
      <c r="JRL139" s="277"/>
      <c r="JRM139" s="277"/>
      <c r="JRN139" s="277"/>
      <c r="JRO139" s="277"/>
      <c r="JRP139" s="277"/>
      <c r="JRQ139" s="277"/>
      <c r="JRR139" s="277"/>
      <c r="JRS139" s="277"/>
      <c r="JRT139" s="277"/>
      <c r="JRU139" s="277"/>
      <c r="JRV139" s="277"/>
      <c r="JRW139" s="277"/>
      <c r="JRX139" s="277"/>
      <c r="JRY139" s="277"/>
      <c r="JRZ139" s="277"/>
      <c r="JSA139" s="277"/>
      <c r="JSB139" s="277"/>
      <c r="JSC139" s="277"/>
      <c r="JSD139" s="277"/>
      <c r="JSE139" s="277"/>
      <c r="JSF139" s="277"/>
      <c r="JSG139" s="277"/>
      <c r="JSH139" s="277"/>
      <c r="JSI139" s="277"/>
      <c r="JSJ139" s="277"/>
      <c r="JSK139" s="277"/>
      <c r="JSL139" s="277"/>
      <c r="JSM139" s="277"/>
      <c r="JSN139" s="277"/>
      <c r="JSO139" s="277"/>
      <c r="JSP139" s="277"/>
      <c r="JSQ139" s="277"/>
      <c r="JSR139" s="277"/>
      <c r="JSS139" s="277"/>
      <c r="JST139" s="277"/>
      <c r="JSU139" s="277"/>
      <c r="JSV139" s="277"/>
      <c r="JSW139" s="277"/>
      <c r="JSX139" s="277"/>
      <c r="JSY139" s="277"/>
      <c r="JSZ139" s="277"/>
      <c r="JTA139" s="277"/>
      <c r="JTB139" s="277"/>
      <c r="JTC139" s="277"/>
      <c r="JTD139" s="277"/>
      <c r="JTE139" s="277"/>
      <c r="JTF139" s="277"/>
      <c r="JTG139" s="277"/>
      <c r="JTH139" s="277"/>
      <c r="JTI139" s="277"/>
      <c r="JTJ139" s="277"/>
      <c r="JTK139" s="277"/>
      <c r="JTL139" s="277"/>
      <c r="JTM139" s="277"/>
      <c r="JTN139" s="277"/>
      <c r="JTO139" s="277"/>
      <c r="JTP139" s="277"/>
      <c r="JTQ139" s="277"/>
      <c r="JTR139" s="277"/>
      <c r="JTS139" s="277"/>
      <c r="JTT139" s="277"/>
      <c r="JTU139" s="277"/>
      <c r="JTV139" s="277"/>
      <c r="JTW139" s="277"/>
      <c r="JTX139" s="277"/>
      <c r="JTY139" s="277"/>
      <c r="JTZ139" s="277"/>
      <c r="JUA139" s="277"/>
      <c r="JUB139" s="277"/>
      <c r="JUC139" s="277"/>
      <c r="JUD139" s="277"/>
      <c r="JUE139" s="277"/>
      <c r="JUF139" s="277"/>
      <c r="JUG139" s="277"/>
      <c r="JUH139" s="277"/>
      <c r="JUI139" s="277"/>
      <c r="JUJ139" s="277"/>
      <c r="JUK139" s="277"/>
      <c r="JUL139" s="277"/>
      <c r="JUM139" s="277"/>
      <c r="JUN139" s="277"/>
      <c r="JUO139" s="277"/>
      <c r="JUP139" s="277"/>
      <c r="JUQ139" s="277"/>
      <c r="JUR139" s="277"/>
      <c r="JUS139" s="277"/>
      <c r="JUT139" s="277"/>
      <c r="JUU139" s="277"/>
      <c r="JUV139" s="277"/>
      <c r="JUW139" s="277"/>
      <c r="JUX139" s="277"/>
      <c r="JUY139" s="277"/>
      <c r="JUZ139" s="277"/>
      <c r="JVA139" s="277"/>
      <c r="JVB139" s="277"/>
      <c r="JVC139" s="277"/>
      <c r="JVD139" s="277"/>
      <c r="JVE139" s="277"/>
      <c r="JVF139" s="277"/>
      <c r="JVG139" s="277"/>
      <c r="JVH139" s="277"/>
      <c r="JVI139" s="277"/>
      <c r="JVJ139" s="277"/>
      <c r="JVK139" s="277"/>
      <c r="JVL139" s="277"/>
      <c r="JVM139" s="277"/>
      <c r="JVN139" s="277"/>
      <c r="JVO139" s="277"/>
      <c r="JVP139" s="277"/>
      <c r="JVQ139" s="277"/>
      <c r="JVR139" s="277"/>
      <c r="JVS139" s="277"/>
      <c r="JVT139" s="277"/>
      <c r="JVU139" s="277"/>
      <c r="JVV139" s="277"/>
      <c r="JVW139" s="277"/>
      <c r="JVX139" s="277"/>
      <c r="JVY139" s="277"/>
      <c r="JVZ139" s="277"/>
      <c r="JWA139" s="277"/>
      <c r="JWB139" s="277"/>
      <c r="JWC139" s="277"/>
      <c r="JWD139" s="277"/>
      <c r="JWE139" s="277"/>
      <c r="JWF139" s="277"/>
      <c r="JWG139" s="277"/>
      <c r="JWH139" s="277"/>
      <c r="JWI139" s="277"/>
      <c r="JWJ139" s="277"/>
      <c r="JWK139" s="277"/>
      <c r="JWL139" s="277"/>
      <c r="JWM139" s="277"/>
      <c r="JWN139" s="277"/>
      <c r="JWO139" s="277"/>
      <c r="JWP139" s="277"/>
      <c r="JWQ139" s="277"/>
      <c r="JWR139" s="277"/>
      <c r="JWS139" s="277"/>
      <c r="JWT139" s="277"/>
      <c r="JWU139" s="277"/>
      <c r="JWV139" s="277"/>
      <c r="JWW139" s="277"/>
      <c r="JWX139" s="277"/>
      <c r="JWY139" s="277"/>
      <c r="JWZ139" s="277"/>
      <c r="JXA139" s="277"/>
      <c r="JXB139" s="277"/>
      <c r="JXC139" s="277"/>
      <c r="JXD139" s="277"/>
      <c r="JXE139" s="277"/>
      <c r="JXF139" s="277"/>
      <c r="JXG139" s="277"/>
      <c r="JXH139" s="277"/>
      <c r="JXI139" s="277"/>
      <c r="JXJ139" s="277"/>
      <c r="JXK139" s="277"/>
      <c r="JXL139" s="277"/>
      <c r="JXM139" s="277"/>
      <c r="JXN139" s="277"/>
      <c r="JXO139" s="277"/>
      <c r="JXP139" s="277"/>
      <c r="JXQ139" s="277"/>
      <c r="JXR139" s="277"/>
      <c r="JXS139" s="277"/>
      <c r="JXT139" s="277"/>
      <c r="JXU139" s="277"/>
      <c r="JXV139" s="277"/>
      <c r="JXW139" s="277"/>
      <c r="JXX139" s="277"/>
      <c r="JXY139" s="277"/>
      <c r="JXZ139" s="277"/>
      <c r="JYA139" s="277"/>
      <c r="JYB139" s="277"/>
      <c r="JYC139" s="277"/>
      <c r="JYD139" s="277"/>
      <c r="JYE139" s="277"/>
      <c r="JYF139" s="277"/>
      <c r="JYG139" s="277"/>
      <c r="JYH139" s="277"/>
      <c r="JYI139" s="277"/>
      <c r="JYJ139" s="277"/>
      <c r="JYK139" s="277"/>
      <c r="JYL139" s="277"/>
      <c r="JYM139" s="277"/>
      <c r="JYN139" s="277"/>
      <c r="JYO139" s="277"/>
      <c r="JYP139" s="277"/>
      <c r="JYQ139" s="277"/>
      <c r="JYR139" s="277"/>
      <c r="JYS139" s="277"/>
      <c r="JYT139" s="277"/>
      <c r="JYU139" s="277"/>
      <c r="JYV139" s="277"/>
      <c r="JYW139" s="277"/>
      <c r="JYX139" s="277"/>
      <c r="JYY139" s="277"/>
      <c r="JYZ139" s="277"/>
      <c r="JZA139" s="277"/>
      <c r="JZB139" s="277"/>
      <c r="JZC139" s="277"/>
      <c r="JZD139" s="277"/>
      <c r="JZE139" s="277"/>
      <c r="JZF139" s="277"/>
      <c r="JZG139" s="277"/>
      <c r="JZH139" s="277"/>
      <c r="JZI139" s="277"/>
      <c r="JZJ139" s="277"/>
      <c r="JZK139" s="277"/>
      <c r="JZL139" s="277"/>
      <c r="JZM139" s="277"/>
      <c r="JZN139" s="277"/>
      <c r="JZO139" s="277"/>
      <c r="JZP139" s="277"/>
      <c r="JZQ139" s="277"/>
      <c r="JZR139" s="277"/>
      <c r="JZS139" s="277"/>
      <c r="JZT139" s="277"/>
      <c r="JZU139" s="277"/>
      <c r="JZV139" s="277"/>
      <c r="JZW139" s="277"/>
      <c r="JZX139" s="277"/>
      <c r="JZY139" s="277"/>
      <c r="JZZ139" s="277"/>
      <c r="KAA139" s="277"/>
      <c r="KAB139" s="277"/>
      <c r="KAC139" s="277"/>
      <c r="KAD139" s="277"/>
      <c r="KAE139" s="277"/>
      <c r="KAF139" s="277"/>
      <c r="KAG139" s="277"/>
      <c r="KAH139" s="277"/>
      <c r="KAI139" s="277"/>
      <c r="KAJ139" s="277"/>
      <c r="KAK139" s="277"/>
      <c r="KAL139" s="277"/>
      <c r="KAM139" s="277"/>
      <c r="KAN139" s="277"/>
      <c r="KAO139" s="277"/>
      <c r="KAP139" s="277"/>
      <c r="KAQ139" s="277"/>
      <c r="KAR139" s="277"/>
      <c r="KAS139" s="277"/>
      <c r="KAT139" s="277"/>
      <c r="KAU139" s="277"/>
      <c r="KAV139" s="277"/>
      <c r="KAW139" s="277"/>
      <c r="KAX139" s="277"/>
      <c r="KAY139" s="277"/>
      <c r="KAZ139" s="277"/>
      <c r="KBA139" s="277"/>
      <c r="KBB139" s="277"/>
      <c r="KBC139" s="277"/>
      <c r="KBD139" s="277"/>
      <c r="KBE139" s="277"/>
      <c r="KBF139" s="277"/>
      <c r="KBG139" s="277"/>
      <c r="KBH139" s="277"/>
      <c r="KBI139" s="277"/>
      <c r="KBJ139" s="277"/>
      <c r="KBK139" s="277"/>
      <c r="KBL139" s="277"/>
      <c r="KBM139" s="277"/>
      <c r="KBN139" s="277"/>
      <c r="KBO139" s="277"/>
      <c r="KBP139" s="277"/>
      <c r="KBQ139" s="277"/>
      <c r="KBR139" s="277"/>
      <c r="KBS139" s="277"/>
      <c r="KBT139" s="277"/>
      <c r="KBU139" s="277"/>
      <c r="KBV139" s="277"/>
      <c r="KBW139" s="277"/>
      <c r="KBX139" s="277"/>
      <c r="KBY139" s="277"/>
      <c r="KBZ139" s="277"/>
      <c r="KCA139" s="277"/>
      <c r="KCB139" s="277"/>
      <c r="KCC139" s="277"/>
      <c r="KCD139" s="277"/>
      <c r="KCE139" s="277"/>
      <c r="KCF139" s="277"/>
      <c r="KCG139" s="277"/>
      <c r="KCH139" s="277"/>
      <c r="KCI139" s="277"/>
      <c r="KCJ139" s="277"/>
      <c r="KCK139" s="277"/>
      <c r="KCL139" s="277"/>
      <c r="KCM139" s="277"/>
      <c r="KCN139" s="277"/>
      <c r="KCO139" s="277"/>
      <c r="KCP139" s="277"/>
      <c r="KCQ139" s="277"/>
      <c r="KCR139" s="277"/>
      <c r="KCS139" s="277"/>
      <c r="KCT139" s="277"/>
      <c r="KCU139" s="277"/>
      <c r="KCV139" s="277"/>
      <c r="KCW139" s="277"/>
      <c r="KCX139" s="277"/>
      <c r="KCY139" s="277"/>
      <c r="KCZ139" s="277"/>
      <c r="KDA139" s="277"/>
      <c r="KDB139" s="277"/>
      <c r="KDC139" s="277"/>
      <c r="KDD139" s="277"/>
      <c r="KDE139" s="277"/>
      <c r="KDF139" s="277"/>
      <c r="KDG139" s="277"/>
      <c r="KDH139" s="277"/>
      <c r="KDI139" s="277"/>
      <c r="KDJ139" s="277"/>
      <c r="KDK139" s="277"/>
      <c r="KDL139" s="277"/>
      <c r="KDM139" s="277"/>
      <c r="KDN139" s="277"/>
      <c r="KDO139" s="277"/>
      <c r="KDP139" s="277"/>
      <c r="KDQ139" s="277"/>
      <c r="KDR139" s="277"/>
      <c r="KDS139" s="277"/>
      <c r="KDT139" s="277"/>
      <c r="KDU139" s="277"/>
      <c r="KDV139" s="277"/>
      <c r="KDW139" s="277"/>
      <c r="KDX139" s="277"/>
      <c r="KDY139" s="277"/>
      <c r="KDZ139" s="277"/>
      <c r="KEA139" s="277"/>
      <c r="KEB139" s="277"/>
      <c r="KEC139" s="277"/>
      <c r="KED139" s="277"/>
      <c r="KEE139" s="277"/>
      <c r="KEF139" s="277"/>
      <c r="KEG139" s="277"/>
      <c r="KEH139" s="277"/>
      <c r="KEI139" s="277"/>
      <c r="KEJ139" s="277"/>
      <c r="KEK139" s="277"/>
      <c r="KEL139" s="277"/>
      <c r="KEM139" s="277"/>
      <c r="KEN139" s="277"/>
      <c r="KEO139" s="277"/>
      <c r="KEP139" s="277"/>
      <c r="KEQ139" s="277"/>
      <c r="KER139" s="277"/>
      <c r="KES139" s="277"/>
      <c r="KET139" s="277"/>
      <c r="KEU139" s="277"/>
      <c r="KEV139" s="277"/>
      <c r="KEW139" s="277"/>
      <c r="KEX139" s="277"/>
      <c r="KEY139" s="277"/>
      <c r="KEZ139" s="277"/>
      <c r="KFA139" s="277"/>
      <c r="KFB139" s="277"/>
      <c r="KFC139" s="277"/>
      <c r="KFD139" s="277"/>
      <c r="KFE139" s="277"/>
      <c r="KFF139" s="277"/>
      <c r="KFG139" s="277"/>
      <c r="KFH139" s="277"/>
      <c r="KFI139" s="277"/>
      <c r="KFJ139" s="277"/>
      <c r="KFK139" s="277"/>
      <c r="KFL139" s="277"/>
      <c r="KFM139" s="277"/>
      <c r="KFN139" s="277"/>
      <c r="KFO139" s="277"/>
      <c r="KFP139" s="277"/>
      <c r="KFQ139" s="277"/>
      <c r="KFR139" s="277"/>
      <c r="KFS139" s="277"/>
      <c r="KFT139" s="277"/>
      <c r="KFU139" s="277"/>
      <c r="KFV139" s="277"/>
      <c r="KFW139" s="277"/>
      <c r="KFX139" s="277"/>
      <c r="KFY139" s="277"/>
      <c r="KFZ139" s="277"/>
      <c r="KGA139" s="277"/>
      <c r="KGB139" s="277"/>
      <c r="KGC139" s="277"/>
      <c r="KGD139" s="277"/>
      <c r="KGE139" s="277"/>
      <c r="KGF139" s="277"/>
      <c r="KGG139" s="277"/>
      <c r="KGH139" s="277"/>
      <c r="KGI139" s="277"/>
      <c r="KGJ139" s="277"/>
      <c r="KGK139" s="277"/>
      <c r="KGL139" s="277"/>
      <c r="KGM139" s="277"/>
      <c r="KGN139" s="277"/>
      <c r="KGO139" s="277"/>
      <c r="KGP139" s="277"/>
      <c r="KGQ139" s="277"/>
      <c r="KGR139" s="277"/>
      <c r="KGS139" s="277"/>
      <c r="KGT139" s="277"/>
      <c r="KGU139" s="277"/>
      <c r="KGV139" s="277"/>
      <c r="KGW139" s="277"/>
      <c r="KGX139" s="277"/>
      <c r="KGY139" s="277"/>
      <c r="KGZ139" s="277"/>
      <c r="KHA139" s="277"/>
      <c r="KHB139" s="277"/>
      <c r="KHC139" s="277"/>
      <c r="KHD139" s="277"/>
      <c r="KHE139" s="277"/>
      <c r="KHF139" s="277"/>
      <c r="KHG139" s="277"/>
      <c r="KHH139" s="277"/>
      <c r="KHI139" s="277"/>
      <c r="KHJ139" s="277"/>
      <c r="KHK139" s="277"/>
      <c r="KHL139" s="277"/>
      <c r="KHM139" s="277"/>
      <c r="KHN139" s="277"/>
      <c r="KHO139" s="277"/>
      <c r="KHP139" s="277"/>
      <c r="KHQ139" s="277"/>
      <c r="KHR139" s="277"/>
      <c r="KHS139" s="277"/>
      <c r="KHT139" s="277"/>
      <c r="KHU139" s="277"/>
      <c r="KHV139" s="277"/>
      <c r="KHW139" s="277"/>
      <c r="KHX139" s="277"/>
      <c r="KHY139" s="277"/>
      <c r="KHZ139" s="277"/>
      <c r="KIA139" s="277"/>
      <c r="KIB139" s="277"/>
      <c r="KIC139" s="277"/>
      <c r="KID139" s="277"/>
      <c r="KIE139" s="277"/>
      <c r="KIF139" s="277"/>
      <c r="KIG139" s="277"/>
      <c r="KIH139" s="277"/>
      <c r="KII139" s="277"/>
      <c r="KIJ139" s="277"/>
      <c r="KIK139" s="277"/>
      <c r="KIL139" s="277"/>
      <c r="KIM139" s="277"/>
      <c r="KIN139" s="277"/>
      <c r="KIO139" s="277"/>
      <c r="KIP139" s="277"/>
      <c r="KIQ139" s="277"/>
      <c r="KIR139" s="277"/>
      <c r="KIS139" s="277"/>
      <c r="KIT139" s="277"/>
      <c r="KIU139" s="277"/>
      <c r="KIV139" s="277"/>
      <c r="KIW139" s="277"/>
      <c r="KIX139" s="277"/>
      <c r="KIY139" s="277"/>
      <c r="KIZ139" s="277"/>
      <c r="KJA139" s="277"/>
      <c r="KJB139" s="277"/>
      <c r="KJC139" s="277"/>
      <c r="KJD139" s="277"/>
      <c r="KJE139" s="277"/>
      <c r="KJF139" s="277"/>
      <c r="KJG139" s="277"/>
      <c r="KJH139" s="277"/>
      <c r="KJI139" s="277"/>
      <c r="KJJ139" s="277"/>
      <c r="KJK139" s="277"/>
      <c r="KJL139" s="277"/>
      <c r="KJM139" s="277"/>
      <c r="KJN139" s="277"/>
      <c r="KJO139" s="277"/>
      <c r="KJP139" s="277"/>
      <c r="KJQ139" s="277"/>
      <c r="KJR139" s="277"/>
      <c r="KJS139" s="277"/>
      <c r="KJT139" s="277"/>
      <c r="KJU139" s="277"/>
      <c r="KJV139" s="277"/>
      <c r="KJW139" s="277"/>
      <c r="KJX139" s="277"/>
      <c r="KJY139" s="277"/>
      <c r="KJZ139" s="277"/>
      <c r="KKA139" s="277"/>
      <c r="KKB139" s="277"/>
      <c r="KKC139" s="277"/>
      <c r="KKD139" s="277"/>
      <c r="KKE139" s="277"/>
      <c r="KKF139" s="277"/>
      <c r="KKG139" s="277"/>
      <c r="KKH139" s="277"/>
      <c r="KKI139" s="277"/>
      <c r="KKJ139" s="277"/>
      <c r="KKK139" s="277"/>
      <c r="KKL139" s="277"/>
      <c r="KKM139" s="277"/>
      <c r="KKN139" s="277"/>
      <c r="KKO139" s="277"/>
      <c r="KKP139" s="277"/>
      <c r="KKQ139" s="277"/>
      <c r="KKR139" s="277"/>
      <c r="KKS139" s="277"/>
      <c r="KKT139" s="277"/>
      <c r="KKU139" s="277"/>
      <c r="KKV139" s="277"/>
      <c r="KKW139" s="277"/>
      <c r="KKX139" s="277"/>
      <c r="KKY139" s="277"/>
      <c r="KKZ139" s="277"/>
      <c r="KLA139" s="277"/>
      <c r="KLB139" s="277"/>
      <c r="KLC139" s="277"/>
      <c r="KLD139" s="277"/>
      <c r="KLE139" s="277"/>
      <c r="KLF139" s="277"/>
      <c r="KLG139" s="277"/>
      <c r="KLH139" s="277"/>
      <c r="KLI139" s="277"/>
      <c r="KLJ139" s="277"/>
      <c r="KLK139" s="277"/>
      <c r="KLL139" s="277"/>
      <c r="KLM139" s="277"/>
      <c r="KLN139" s="277"/>
      <c r="KLO139" s="277"/>
      <c r="KLP139" s="277"/>
      <c r="KLQ139" s="277"/>
      <c r="KLR139" s="277"/>
      <c r="KLS139" s="277"/>
      <c r="KLT139" s="277"/>
      <c r="KLU139" s="277"/>
      <c r="KLV139" s="277"/>
      <c r="KLW139" s="277"/>
      <c r="KLX139" s="277"/>
      <c r="KLY139" s="277"/>
      <c r="KLZ139" s="277"/>
      <c r="KMA139" s="277"/>
      <c r="KMB139" s="277"/>
      <c r="KMC139" s="277"/>
      <c r="KMD139" s="277"/>
      <c r="KME139" s="277"/>
      <c r="KMF139" s="277"/>
      <c r="KMG139" s="277"/>
      <c r="KMH139" s="277"/>
      <c r="KMI139" s="277"/>
      <c r="KMJ139" s="277"/>
      <c r="KMK139" s="277"/>
      <c r="KML139" s="277"/>
      <c r="KMM139" s="277"/>
      <c r="KMN139" s="277"/>
      <c r="KMO139" s="277"/>
      <c r="KMP139" s="277"/>
      <c r="KMQ139" s="277"/>
      <c r="KMR139" s="277"/>
      <c r="KMS139" s="277"/>
      <c r="KMT139" s="277"/>
      <c r="KMU139" s="277"/>
      <c r="KMV139" s="277"/>
      <c r="KMW139" s="277"/>
      <c r="KMX139" s="277"/>
      <c r="KMY139" s="277"/>
      <c r="KMZ139" s="277"/>
      <c r="KNA139" s="277"/>
      <c r="KNB139" s="277"/>
      <c r="KNC139" s="277"/>
      <c r="KND139" s="277"/>
      <c r="KNE139" s="277"/>
      <c r="KNF139" s="277"/>
      <c r="KNG139" s="277"/>
      <c r="KNH139" s="277"/>
      <c r="KNI139" s="277"/>
      <c r="KNJ139" s="277"/>
      <c r="KNK139" s="277"/>
      <c r="KNL139" s="277"/>
      <c r="KNM139" s="277"/>
      <c r="KNN139" s="277"/>
      <c r="KNO139" s="277"/>
      <c r="KNP139" s="277"/>
      <c r="KNQ139" s="277"/>
      <c r="KNR139" s="277"/>
      <c r="KNS139" s="277"/>
      <c r="KNT139" s="277"/>
      <c r="KNU139" s="277"/>
      <c r="KNV139" s="277"/>
      <c r="KNW139" s="277"/>
      <c r="KNX139" s="277"/>
      <c r="KNY139" s="277"/>
      <c r="KNZ139" s="277"/>
      <c r="KOA139" s="277"/>
      <c r="KOB139" s="277"/>
      <c r="KOC139" s="277"/>
      <c r="KOD139" s="277"/>
      <c r="KOE139" s="277"/>
      <c r="KOF139" s="277"/>
      <c r="KOG139" s="277"/>
      <c r="KOH139" s="277"/>
      <c r="KOI139" s="277"/>
      <c r="KOJ139" s="277"/>
      <c r="KOK139" s="277"/>
      <c r="KOL139" s="277"/>
      <c r="KOM139" s="277"/>
      <c r="KON139" s="277"/>
      <c r="KOO139" s="277"/>
      <c r="KOP139" s="277"/>
      <c r="KOQ139" s="277"/>
      <c r="KOR139" s="277"/>
      <c r="KOS139" s="277"/>
      <c r="KOT139" s="277"/>
      <c r="KOU139" s="277"/>
      <c r="KOV139" s="277"/>
      <c r="KOW139" s="277"/>
      <c r="KOX139" s="277"/>
      <c r="KOY139" s="277"/>
      <c r="KOZ139" s="277"/>
      <c r="KPA139" s="277"/>
      <c r="KPB139" s="277"/>
      <c r="KPC139" s="277"/>
      <c r="KPD139" s="277"/>
      <c r="KPE139" s="277"/>
      <c r="KPF139" s="277"/>
      <c r="KPG139" s="277"/>
      <c r="KPH139" s="277"/>
      <c r="KPI139" s="277"/>
      <c r="KPJ139" s="277"/>
      <c r="KPK139" s="277"/>
      <c r="KPL139" s="277"/>
      <c r="KPM139" s="277"/>
      <c r="KPN139" s="277"/>
      <c r="KPO139" s="277"/>
      <c r="KPP139" s="277"/>
      <c r="KPQ139" s="277"/>
      <c r="KPR139" s="277"/>
      <c r="KPS139" s="277"/>
      <c r="KPT139" s="277"/>
      <c r="KPU139" s="277"/>
      <c r="KPV139" s="277"/>
      <c r="KPW139" s="277"/>
      <c r="KPX139" s="277"/>
      <c r="KPY139" s="277"/>
      <c r="KPZ139" s="277"/>
      <c r="KQA139" s="277"/>
      <c r="KQB139" s="277"/>
      <c r="KQC139" s="277"/>
      <c r="KQD139" s="277"/>
      <c r="KQE139" s="277"/>
      <c r="KQF139" s="277"/>
      <c r="KQG139" s="277"/>
      <c r="KQH139" s="277"/>
      <c r="KQI139" s="277"/>
      <c r="KQJ139" s="277"/>
      <c r="KQK139" s="277"/>
      <c r="KQL139" s="277"/>
      <c r="KQM139" s="277"/>
      <c r="KQN139" s="277"/>
      <c r="KQO139" s="277"/>
      <c r="KQP139" s="277"/>
      <c r="KQQ139" s="277"/>
      <c r="KQR139" s="277"/>
      <c r="KQS139" s="277"/>
      <c r="KQT139" s="277"/>
      <c r="KQU139" s="277"/>
      <c r="KQV139" s="277"/>
      <c r="KQW139" s="277"/>
      <c r="KQX139" s="277"/>
      <c r="KQY139" s="277"/>
      <c r="KQZ139" s="277"/>
      <c r="KRA139" s="277"/>
      <c r="KRB139" s="277"/>
      <c r="KRC139" s="277"/>
      <c r="KRD139" s="277"/>
      <c r="KRE139" s="277"/>
      <c r="KRF139" s="277"/>
      <c r="KRG139" s="277"/>
      <c r="KRH139" s="277"/>
      <c r="KRI139" s="277"/>
      <c r="KRJ139" s="277"/>
      <c r="KRK139" s="277"/>
      <c r="KRL139" s="277"/>
      <c r="KRM139" s="277"/>
      <c r="KRN139" s="277"/>
      <c r="KRO139" s="277"/>
      <c r="KRP139" s="277"/>
      <c r="KRQ139" s="277"/>
      <c r="KRR139" s="277"/>
      <c r="KRS139" s="277"/>
      <c r="KRT139" s="277"/>
      <c r="KRU139" s="277"/>
      <c r="KRV139" s="277"/>
      <c r="KRW139" s="277"/>
      <c r="KRX139" s="277"/>
      <c r="KRY139" s="277"/>
      <c r="KRZ139" s="277"/>
      <c r="KSA139" s="277"/>
      <c r="KSB139" s="277"/>
      <c r="KSC139" s="277"/>
      <c r="KSD139" s="277"/>
      <c r="KSE139" s="277"/>
      <c r="KSF139" s="277"/>
      <c r="KSG139" s="277"/>
      <c r="KSH139" s="277"/>
      <c r="KSI139" s="277"/>
      <c r="KSJ139" s="277"/>
      <c r="KSK139" s="277"/>
      <c r="KSL139" s="277"/>
      <c r="KSM139" s="277"/>
      <c r="KSN139" s="277"/>
      <c r="KSO139" s="277"/>
      <c r="KSP139" s="277"/>
      <c r="KSQ139" s="277"/>
      <c r="KSR139" s="277"/>
      <c r="KSS139" s="277"/>
      <c r="KST139" s="277"/>
      <c r="KSU139" s="277"/>
      <c r="KSV139" s="277"/>
      <c r="KSW139" s="277"/>
      <c r="KSX139" s="277"/>
      <c r="KSY139" s="277"/>
      <c r="KSZ139" s="277"/>
      <c r="KTA139" s="277"/>
      <c r="KTB139" s="277"/>
      <c r="KTC139" s="277"/>
      <c r="KTD139" s="277"/>
      <c r="KTE139" s="277"/>
      <c r="KTF139" s="277"/>
      <c r="KTG139" s="277"/>
      <c r="KTH139" s="277"/>
      <c r="KTI139" s="277"/>
      <c r="KTJ139" s="277"/>
      <c r="KTK139" s="277"/>
      <c r="KTL139" s="277"/>
      <c r="KTM139" s="277"/>
      <c r="KTN139" s="277"/>
      <c r="KTO139" s="277"/>
      <c r="KTP139" s="277"/>
      <c r="KTQ139" s="277"/>
      <c r="KTR139" s="277"/>
      <c r="KTS139" s="277"/>
      <c r="KTT139" s="277"/>
      <c r="KTU139" s="277"/>
      <c r="KTV139" s="277"/>
      <c r="KTW139" s="277"/>
      <c r="KTX139" s="277"/>
      <c r="KTY139" s="277"/>
      <c r="KTZ139" s="277"/>
      <c r="KUA139" s="277"/>
      <c r="KUB139" s="277"/>
      <c r="KUC139" s="277"/>
      <c r="KUD139" s="277"/>
      <c r="KUE139" s="277"/>
      <c r="KUF139" s="277"/>
      <c r="KUG139" s="277"/>
      <c r="KUH139" s="277"/>
      <c r="KUI139" s="277"/>
      <c r="KUJ139" s="277"/>
      <c r="KUK139" s="277"/>
      <c r="KUL139" s="277"/>
      <c r="KUM139" s="277"/>
      <c r="KUN139" s="277"/>
      <c r="KUO139" s="277"/>
      <c r="KUP139" s="277"/>
      <c r="KUQ139" s="277"/>
      <c r="KUR139" s="277"/>
      <c r="KUS139" s="277"/>
      <c r="KUT139" s="277"/>
      <c r="KUU139" s="277"/>
      <c r="KUV139" s="277"/>
      <c r="KUW139" s="277"/>
      <c r="KUX139" s="277"/>
      <c r="KUY139" s="277"/>
      <c r="KUZ139" s="277"/>
      <c r="KVA139" s="277"/>
      <c r="KVB139" s="277"/>
      <c r="KVC139" s="277"/>
      <c r="KVD139" s="277"/>
      <c r="KVE139" s="277"/>
      <c r="KVF139" s="277"/>
      <c r="KVG139" s="277"/>
      <c r="KVH139" s="277"/>
      <c r="KVI139" s="277"/>
      <c r="KVJ139" s="277"/>
      <c r="KVK139" s="277"/>
      <c r="KVL139" s="277"/>
      <c r="KVM139" s="277"/>
      <c r="KVN139" s="277"/>
      <c r="KVO139" s="277"/>
      <c r="KVP139" s="277"/>
      <c r="KVQ139" s="277"/>
      <c r="KVR139" s="277"/>
      <c r="KVS139" s="277"/>
      <c r="KVT139" s="277"/>
      <c r="KVU139" s="277"/>
      <c r="KVV139" s="277"/>
      <c r="KVW139" s="277"/>
      <c r="KVX139" s="277"/>
      <c r="KVY139" s="277"/>
      <c r="KVZ139" s="277"/>
      <c r="KWA139" s="277"/>
      <c r="KWB139" s="277"/>
      <c r="KWC139" s="277"/>
      <c r="KWD139" s="277"/>
      <c r="KWE139" s="277"/>
      <c r="KWF139" s="277"/>
      <c r="KWG139" s="277"/>
      <c r="KWH139" s="277"/>
      <c r="KWI139" s="277"/>
      <c r="KWJ139" s="277"/>
      <c r="KWK139" s="277"/>
      <c r="KWL139" s="277"/>
      <c r="KWM139" s="277"/>
      <c r="KWN139" s="277"/>
      <c r="KWO139" s="277"/>
      <c r="KWP139" s="277"/>
      <c r="KWQ139" s="277"/>
      <c r="KWR139" s="277"/>
      <c r="KWS139" s="277"/>
      <c r="KWT139" s="277"/>
      <c r="KWU139" s="277"/>
      <c r="KWV139" s="277"/>
      <c r="KWW139" s="277"/>
      <c r="KWX139" s="277"/>
      <c r="KWY139" s="277"/>
      <c r="KWZ139" s="277"/>
      <c r="KXA139" s="277"/>
      <c r="KXB139" s="277"/>
      <c r="KXC139" s="277"/>
      <c r="KXD139" s="277"/>
      <c r="KXE139" s="277"/>
      <c r="KXF139" s="277"/>
      <c r="KXG139" s="277"/>
      <c r="KXH139" s="277"/>
      <c r="KXI139" s="277"/>
      <c r="KXJ139" s="277"/>
      <c r="KXK139" s="277"/>
      <c r="KXL139" s="277"/>
      <c r="KXM139" s="277"/>
      <c r="KXN139" s="277"/>
      <c r="KXO139" s="277"/>
      <c r="KXP139" s="277"/>
      <c r="KXQ139" s="277"/>
      <c r="KXR139" s="277"/>
      <c r="KXS139" s="277"/>
      <c r="KXT139" s="277"/>
      <c r="KXU139" s="277"/>
      <c r="KXV139" s="277"/>
      <c r="KXW139" s="277"/>
      <c r="KXX139" s="277"/>
      <c r="KXY139" s="277"/>
      <c r="KXZ139" s="277"/>
      <c r="KYA139" s="277"/>
      <c r="KYB139" s="277"/>
      <c r="KYC139" s="277"/>
      <c r="KYD139" s="277"/>
      <c r="KYE139" s="277"/>
      <c r="KYF139" s="277"/>
      <c r="KYG139" s="277"/>
      <c r="KYH139" s="277"/>
      <c r="KYI139" s="277"/>
      <c r="KYJ139" s="277"/>
      <c r="KYK139" s="277"/>
      <c r="KYL139" s="277"/>
      <c r="KYM139" s="277"/>
      <c r="KYN139" s="277"/>
      <c r="KYO139" s="277"/>
      <c r="KYP139" s="277"/>
      <c r="KYQ139" s="277"/>
      <c r="KYR139" s="277"/>
      <c r="KYS139" s="277"/>
      <c r="KYT139" s="277"/>
      <c r="KYU139" s="277"/>
      <c r="KYV139" s="277"/>
      <c r="KYW139" s="277"/>
      <c r="KYX139" s="277"/>
      <c r="KYY139" s="277"/>
      <c r="KYZ139" s="277"/>
      <c r="KZA139" s="277"/>
      <c r="KZB139" s="277"/>
      <c r="KZC139" s="277"/>
      <c r="KZD139" s="277"/>
      <c r="KZE139" s="277"/>
      <c r="KZF139" s="277"/>
      <c r="KZG139" s="277"/>
      <c r="KZH139" s="277"/>
      <c r="KZI139" s="277"/>
      <c r="KZJ139" s="277"/>
      <c r="KZK139" s="277"/>
      <c r="KZL139" s="277"/>
      <c r="KZM139" s="277"/>
      <c r="KZN139" s="277"/>
      <c r="KZO139" s="277"/>
      <c r="KZP139" s="277"/>
      <c r="KZQ139" s="277"/>
      <c r="KZR139" s="277"/>
      <c r="KZS139" s="277"/>
      <c r="KZT139" s="277"/>
      <c r="KZU139" s="277"/>
      <c r="KZV139" s="277"/>
      <c r="KZW139" s="277"/>
      <c r="KZX139" s="277"/>
      <c r="KZY139" s="277"/>
      <c r="KZZ139" s="277"/>
      <c r="LAA139" s="277"/>
      <c r="LAB139" s="277"/>
      <c r="LAC139" s="277"/>
      <c r="LAD139" s="277"/>
      <c r="LAE139" s="277"/>
      <c r="LAF139" s="277"/>
      <c r="LAG139" s="277"/>
      <c r="LAH139" s="277"/>
      <c r="LAI139" s="277"/>
      <c r="LAJ139" s="277"/>
      <c r="LAK139" s="277"/>
      <c r="LAL139" s="277"/>
      <c r="LAM139" s="277"/>
      <c r="LAN139" s="277"/>
      <c r="LAO139" s="277"/>
      <c r="LAP139" s="277"/>
      <c r="LAQ139" s="277"/>
      <c r="LAR139" s="277"/>
      <c r="LAS139" s="277"/>
      <c r="LAT139" s="277"/>
      <c r="LAU139" s="277"/>
      <c r="LAV139" s="277"/>
      <c r="LAW139" s="277"/>
      <c r="LAX139" s="277"/>
      <c r="LAY139" s="277"/>
      <c r="LAZ139" s="277"/>
      <c r="LBA139" s="277"/>
      <c r="LBB139" s="277"/>
      <c r="LBC139" s="277"/>
      <c r="LBD139" s="277"/>
      <c r="LBE139" s="277"/>
      <c r="LBF139" s="277"/>
      <c r="LBG139" s="277"/>
      <c r="LBH139" s="277"/>
      <c r="LBI139" s="277"/>
      <c r="LBJ139" s="277"/>
      <c r="LBK139" s="277"/>
      <c r="LBL139" s="277"/>
      <c r="LBM139" s="277"/>
      <c r="LBN139" s="277"/>
      <c r="LBO139" s="277"/>
      <c r="LBP139" s="277"/>
      <c r="LBQ139" s="277"/>
      <c r="LBR139" s="277"/>
      <c r="LBS139" s="277"/>
      <c r="LBT139" s="277"/>
      <c r="LBU139" s="277"/>
      <c r="LBV139" s="277"/>
      <c r="LBW139" s="277"/>
      <c r="LBX139" s="277"/>
      <c r="LBY139" s="277"/>
      <c r="LBZ139" s="277"/>
      <c r="LCA139" s="277"/>
      <c r="LCB139" s="277"/>
      <c r="LCC139" s="277"/>
      <c r="LCD139" s="277"/>
      <c r="LCE139" s="277"/>
      <c r="LCF139" s="277"/>
      <c r="LCG139" s="277"/>
      <c r="LCH139" s="277"/>
      <c r="LCI139" s="277"/>
      <c r="LCJ139" s="277"/>
      <c r="LCK139" s="277"/>
      <c r="LCL139" s="277"/>
      <c r="LCM139" s="277"/>
      <c r="LCN139" s="277"/>
      <c r="LCO139" s="277"/>
      <c r="LCP139" s="277"/>
      <c r="LCQ139" s="277"/>
      <c r="LCR139" s="277"/>
      <c r="LCS139" s="277"/>
      <c r="LCT139" s="277"/>
      <c r="LCU139" s="277"/>
      <c r="LCV139" s="277"/>
      <c r="LCW139" s="277"/>
      <c r="LCX139" s="277"/>
      <c r="LCY139" s="277"/>
      <c r="LCZ139" s="277"/>
      <c r="LDA139" s="277"/>
      <c r="LDB139" s="277"/>
      <c r="LDC139" s="277"/>
      <c r="LDD139" s="277"/>
      <c r="LDE139" s="277"/>
      <c r="LDF139" s="277"/>
      <c r="LDG139" s="277"/>
      <c r="LDH139" s="277"/>
      <c r="LDI139" s="277"/>
      <c r="LDJ139" s="277"/>
      <c r="LDK139" s="277"/>
      <c r="LDL139" s="277"/>
      <c r="LDM139" s="277"/>
      <c r="LDN139" s="277"/>
      <c r="LDO139" s="277"/>
      <c r="LDP139" s="277"/>
      <c r="LDQ139" s="277"/>
      <c r="LDR139" s="277"/>
      <c r="LDS139" s="277"/>
      <c r="LDT139" s="277"/>
      <c r="LDU139" s="277"/>
      <c r="LDV139" s="277"/>
      <c r="LDW139" s="277"/>
      <c r="LDX139" s="277"/>
      <c r="LDY139" s="277"/>
      <c r="LDZ139" s="277"/>
      <c r="LEA139" s="277"/>
      <c r="LEB139" s="277"/>
      <c r="LEC139" s="277"/>
      <c r="LED139" s="277"/>
      <c r="LEE139" s="277"/>
      <c r="LEF139" s="277"/>
      <c r="LEG139" s="277"/>
      <c r="LEH139" s="277"/>
      <c r="LEI139" s="277"/>
      <c r="LEJ139" s="277"/>
      <c r="LEK139" s="277"/>
      <c r="LEL139" s="277"/>
      <c r="LEM139" s="277"/>
      <c r="LEN139" s="277"/>
      <c r="LEO139" s="277"/>
      <c r="LEP139" s="277"/>
      <c r="LEQ139" s="277"/>
      <c r="LER139" s="277"/>
      <c r="LES139" s="277"/>
      <c r="LET139" s="277"/>
      <c r="LEU139" s="277"/>
      <c r="LEV139" s="277"/>
      <c r="LEW139" s="277"/>
      <c r="LEX139" s="277"/>
      <c r="LEY139" s="277"/>
      <c r="LEZ139" s="277"/>
      <c r="LFA139" s="277"/>
      <c r="LFB139" s="277"/>
      <c r="LFC139" s="277"/>
      <c r="LFD139" s="277"/>
      <c r="LFE139" s="277"/>
      <c r="LFF139" s="277"/>
      <c r="LFG139" s="277"/>
      <c r="LFH139" s="277"/>
      <c r="LFI139" s="277"/>
      <c r="LFJ139" s="277"/>
      <c r="LFK139" s="277"/>
      <c r="LFL139" s="277"/>
      <c r="LFM139" s="277"/>
      <c r="LFN139" s="277"/>
      <c r="LFO139" s="277"/>
      <c r="LFP139" s="277"/>
      <c r="LFQ139" s="277"/>
      <c r="LFR139" s="277"/>
      <c r="LFS139" s="277"/>
      <c r="LFT139" s="277"/>
      <c r="LFU139" s="277"/>
      <c r="LFV139" s="277"/>
      <c r="LFW139" s="277"/>
      <c r="LFX139" s="277"/>
      <c r="LFY139" s="277"/>
      <c r="LFZ139" s="277"/>
      <c r="LGA139" s="277"/>
      <c r="LGB139" s="277"/>
      <c r="LGC139" s="277"/>
      <c r="LGD139" s="277"/>
      <c r="LGE139" s="277"/>
      <c r="LGF139" s="277"/>
      <c r="LGG139" s="277"/>
      <c r="LGH139" s="277"/>
      <c r="LGI139" s="277"/>
      <c r="LGJ139" s="277"/>
      <c r="LGK139" s="277"/>
      <c r="LGL139" s="277"/>
      <c r="LGM139" s="277"/>
      <c r="LGN139" s="277"/>
      <c r="LGO139" s="277"/>
      <c r="LGP139" s="277"/>
      <c r="LGQ139" s="277"/>
      <c r="LGR139" s="277"/>
      <c r="LGS139" s="277"/>
      <c r="LGT139" s="277"/>
      <c r="LGU139" s="277"/>
      <c r="LGV139" s="277"/>
      <c r="LGW139" s="277"/>
      <c r="LGX139" s="277"/>
      <c r="LGY139" s="277"/>
      <c r="LGZ139" s="277"/>
      <c r="LHA139" s="277"/>
      <c r="LHB139" s="277"/>
      <c r="LHC139" s="277"/>
      <c r="LHD139" s="277"/>
      <c r="LHE139" s="277"/>
      <c r="LHF139" s="277"/>
      <c r="LHG139" s="277"/>
      <c r="LHH139" s="277"/>
      <c r="LHI139" s="277"/>
      <c r="LHJ139" s="277"/>
      <c r="LHK139" s="277"/>
      <c r="LHL139" s="277"/>
      <c r="LHM139" s="277"/>
      <c r="LHN139" s="277"/>
      <c r="LHO139" s="277"/>
      <c r="LHP139" s="277"/>
      <c r="LHQ139" s="277"/>
      <c r="LHR139" s="277"/>
      <c r="LHS139" s="277"/>
      <c r="LHT139" s="277"/>
      <c r="LHU139" s="277"/>
      <c r="LHV139" s="277"/>
      <c r="LHW139" s="277"/>
      <c r="LHX139" s="277"/>
      <c r="LHY139" s="277"/>
      <c r="LHZ139" s="277"/>
      <c r="LIA139" s="277"/>
      <c r="LIB139" s="277"/>
      <c r="LIC139" s="277"/>
      <c r="LID139" s="277"/>
      <c r="LIE139" s="277"/>
      <c r="LIF139" s="277"/>
      <c r="LIG139" s="277"/>
      <c r="LIH139" s="277"/>
      <c r="LII139" s="277"/>
      <c r="LIJ139" s="277"/>
      <c r="LIK139" s="277"/>
      <c r="LIL139" s="277"/>
      <c r="LIM139" s="277"/>
      <c r="LIN139" s="277"/>
      <c r="LIO139" s="277"/>
      <c r="LIP139" s="277"/>
      <c r="LIQ139" s="277"/>
      <c r="LIR139" s="277"/>
      <c r="LIS139" s="277"/>
      <c r="LIT139" s="277"/>
      <c r="LIU139" s="277"/>
      <c r="LIV139" s="277"/>
      <c r="LIW139" s="277"/>
      <c r="LIX139" s="277"/>
      <c r="LIY139" s="277"/>
      <c r="LIZ139" s="277"/>
      <c r="LJA139" s="277"/>
      <c r="LJB139" s="277"/>
      <c r="LJC139" s="277"/>
      <c r="LJD139" s="277"/>
      <c r="LJE139" s="277"/>
      <c r="LJF139" s="277"/>
      <c r="LJG139" s="277"/>
      <c r="LJH139" s="277"/>
      <c r="LJI139" s="277"/>
      <c r="LJJ139" s="277"/>
      <c r="LJK139" s="277"/>
      <c r="LJL139" s="277"/>
      <c r="LJM139" s="277"/>
      <c r="LJN139" s="277"/>
      <c r="LJO139" s="277"/>
      <c r="LJP139" s="277"/>
      <c r="LJQ139" s="277"/>
      <c r="LJR139" s="277"/>
      <c r="LJS139" s="277"/>
      <c r="LJT139" s="277"/>
      <c r="LJU139" s="277"/>
      <c r="LJV139" s="277"/>
      <c r="LJW139" s="277"/>
      <c r="LJX139" s="277"/>
      <c r="LJY139" s="277"/>
      <c r="LJZ139" s="277"/>
      <c r="LKA139" s="277"/>
      <c r="LKB139" s="277"/>
      <c r="LKC139" s="277"/>
      <c r="LKD139" s="277"/>
      <c r="LKE139" s="277"/>
      <c r="LKF139" s="277"/>
      <c r="LKG139" s="277"/>
      <c r="LKH139" s="277"/>
      <c r="LKI139" s="277"/>
      <c r="LKJ139" s="277"/>
      <c r="LKK139" s="277"/>
      <c r="LKL139" s="277"/>
      <c r="LKM139" s="277"/>
      <c r="LKN139" s="277"/>
      <c r="LKO139" s="277"/>
      <c r="LKP139" s="277"/>
      <c r="LKQ139" s="277"/>
      <c r="LKR139" s="277"/>
      <c r="LKS139" s="277"/>
      <c r="LKT139" s="277"/>
      <c r="LKU139" s="277"/>
      <c r="LKV139" s="277"/>
      <c r="LKW139" s="277"/>
      <c r="LKX139" s="277"/>
      <c r="LKY139" s="277"/>
      <c r="LKZ139" s="277"/>
      <c r="LLA139" s="277"/>
      <c r="LLB139" s="277"/>
      <c r="LLC139" s="277"/>
      <c r="LLD139" s="277"/>
      <c r="LLE139" s="277"/>
      <c r="LLF139" s="277"/>
      <c r="LLG139" s="277"/>
      <c r="LLH139" s="277"/>
      <c r="LLI139" s="277"/>
      <c r="LLJ139" s="277"/>
      <c r="LLK139" s="277"/>
      <c r="LLL139" s="277"/>
      <c r="LLM139" s="277"/>
      <c r="LLN139" s="277"/>
      <c r="LLO139" s="277"/>
      <c r="LLP139" s="277"/>
      <c r="LLQ139" s="277"/>
      <c r="LLR139" s="277"/>
      <c r="LLS139" s="277"/>
      <c r="LLT139" s="277"/>
      <c r="LLU139" s="277"/>
      <c r="LLV139" s="277"/>
      <c r="LLW139" s="277"/>
      <c r="LLX139" s="277"/>
      <c r="LLY139" s="277"/>
      <c r="LLZ139" s="277"/>
      <c r="LMA139" s="277"/>
      <c r="LMB139" s="277"/>
      <c r="LMC139" s="277"/>
      <c r="LMD139" s="277"/>
      <c r="LME139" s="277"/>
      <c r="LMF139" s="277"/>
      <c r="LMG139" s="277"/>
      <c r="LMH139" s="277"/>
      <c r="LMI139" s="277"/>
      <c r="LMJ139" s="277"/>
      <c r="LMK139" s="277"/>
      <c r="LML139" s="277"/>
      <c r="LMM139" s="277"/>
      <c r="LMN139" s="277"/>
      <c r="LMO139" s="277"/>
      <c r="LMP139" s="277"/>
      <c r="LMQ139" s="277"/>
      <c r="LMR139" s="277"/>
      <c r="LMS139" s="277"/>
      <c r="LMT139" s="277"/>
      <c r="LMU139" s="277"/>
      <c r="LMV139" s="277"/>
      <c r="LMW139" s="277"/>
      <c r="LMX139" s="277"/>
      <c r="LMY139" s="277"/>
      <c r="LMZ139" s="277"/>
      <c r="LNA139" s="277"/>
      <c r="LNB139" s="277"/>
      <c r="LNC139" s="277"/>
      <c r="LND139" s="277"/>
      <c r="LNE139" s="277"/>
      <c r="LNF139" s="277"/>
      <c r="LNG139" s="277"/>
      <c r="LNH139" s="277"/>
      <c r="LNI139" s="277"/>
      <c r="LNJ139" s="277"/>
      <c r="LNK139" s="277"/>
      <c r="LNL139" s="277"/>
      <c r="LNM139" s="277"/>
      <c r="LNN139" s="277"/>
      <c r="LNO139" s="277"/>
      <c r="LNP139" s="277"/>
      <c r="LNQ139" s="277"/>
      <c r="LNR139" s="277"/>
      <c r="LNS139" s="277"/>
      <c r="LNT139" s="277"/>
      <c r="LNU139" s="277"/>
      <c r="LNV139" s="277"/>
      <c r="LNW139" s="277"/>
      <c r="LNX139" s="277"/>
      <c r="LNY139" s="277"/>
      <c r="LNZ139" s="277"/>
      <c r="LOA139" s="277"/>
      <c r="LOB139" s="277"/>
      <c r="LOC139" s="277"/>
      <c r="LOD139" s="277"/>
      <c r="LOE139" s="277"/>
      <c r="LOF139" s="277"/>
      <c r="LOG139" s="277"/>
      <c r="LOH139" s="277"/>
      <c r="LOI139" s="277"/>
      <c r="LOJ139" s="277"/>
      <c r="LOK139" s="277"/>
      <c r="LOL139" s="277"/>
      <c r="LOM139" s="277"/>
      <c r="LON139" s="277"/>
      <c r="LOO139" s="277"/>
      <c r="LOP139" s="277"/>
      <c r="LOQ139" s="277"/>
      <c r="LOR139" s="277"/>
      <c r="LOS139" s="277"/>
      <c r="LOT139" s="277"/>
      <c r="LOU139" s="277"/>
      <c r="LOV139" s="277"/>
      <c r="LOW139" s="277"/>
      <c r="LOX139" s="277"/>
      <c r="LOY139" s="277"/>
      <c r="LOZ139" s="277"/>
      <c r="LPA139" s="277"/>
      <c r="LPB139" s="277"/>
      <c r="LPC139" s="277"/>
      <c r="LPD139" s="277"/>
      <c r="LPE139" s="277"/>
      <c r="LPF139" s="277"/>
      <c r="LPG139" s="277"/>
      <c r="LPH139" s="277"/>
      <c r="LPI139" s="277"/>
      <c r="LPJ139" s="277"/>
      <c r="LPK139" s="277"/>
      <c r="LPL139" s="277"/>
      <c r="LPM139" s="277"/>
      <c r="LPN139" s="277"/>
      <c r="LPO139" s="277"/>
      <c r="LPP139" s="277"/>
      <c r="LPQ139" s="277"/>
      <c r="LPR139" s="277"/>
      <c r="LPS139" s="277"/>
      <c r="LPT139" s="277"/>
      <c r="LPU139" s="277"/>
      <c r="LPV139" s="277"/>
      <c r="LPW139" s="277"/>
      <c r="LPX139" s="277"/>
      <c r="LPY139" s="277"/>
      <c r="LPZ139" s="277"/>
      <c r="LQA139" s="277"/>
      <c r="LQB139" s="277"/>
      <c r="LQC139" s="277"/>
      <c r="LQD139" s="277"/>
      <c r="LQE139" s="277"/>
      <c r="LQF139" s="277"/>
      <c r="LQG139" s="277"/>
      <c r="LQH139" s="277"/>
      <c r="LQI139" s="277"/>
      <c r="LQJ139" s="277"/>
      <c r="LQK139" s="277"/>
      <c r="LQL139" s="277"/>
      <c r="LQM139" s="277"/>
      <c r="LQN139" s="277"/>
      <c r="LQO139" s="277"/>
      <c r="LQP139" s="277"/>
      <c r="LQQ139" s="277"/>
      <c r="LQR139" s="277"/>
      <c r="LQS139" s="277"/>
      <c r="LQT139" s="277"/>
      <c r="LQU139" s="277"/>
      <c r="LQV139" s="277"/>
      <c r="LQW139" s="277"/>
      <c r="LQX139" s="277"/>
      <c r="LQY139" s="277"/>
      <c r="LQZ139" s="277"/>
      <c r="LRA139" s="277"/>
      <c r="LRB139" s="277"/>
      <c r="LRC139" s="277"/>
      <c r="LRD139" s="277"/>
      <c r="LRE139" s="277"/>
      <c r="LRF139" s="277"/>
      <c r="LRG139" s="277"/>
      <c r="LRH139" s="277"/>
      <c r="LRI139" s="277"/>
      <c r="LRJ139" s="277"/>
      <c r="LRK139" s="277"/>
      <c r="LRL139" s="277"/>
      <c r="LRM139" s="277"/>
      <c r="LRN139" s="277"/>
      <c r="LRO139" s="277"/>
      <c r="LRP139" s="277"/>
      <c r="LRQ139" s="277"/>
      <c r="LRR139" s="277"/>
      <c r="LRS139" s="277"/>
      <c r="LRT139" s="277"/>
      <c r="LRU139" s="277"/>
      <c r="LRV139" s="277"/>
      <c r="LRW139" s="277"/>
      <c r="LRX139" s="277"/>
      <c r="LRY139" s="277"/>
      <c r="LRZ139" s="277"/>
      <c r="LSA139" s="277"/>
      <c r="LSB139" s="277"/>
      <c r="LSC139" s="277"/>
      <c r="LSD139" s="277"/>
      <c r="LSE139" s="277"/>
      <c r="LSF139" s="277"/>
      <c r="LSG139" s="277"/>
      <c r="LSH139" s="277"/>
      <c r="LSI139" s="277"/>
      <c r="LSJ139" s="277"/>
      <c r="LSK139" s="277"/>
      <c r="LSL139" s="277"/>
      <c r="LSM139" s="277"/>
      <c r="LSN139" s="277"/>
      <c r="LSO139" s="277"/>
      <c r="LSP139" s="277"/>
      <c r="LSQ139" s="277"/>
      <c r="LSR139" s="277"/>
      <c r="LSS139" s="277"/>
      <c r="LST139" s="277"/>
      <c r="LSU139" s="277"/>
      <c r="LSV139" s="277"/>
      <c r="LSW139" s="277"/>
      <c r="LSX139" s="277"/>
      <c r="LSY139" s="277"/>
      <c r="LSZ139" s="277"/>
      <c r="LTA139" s="277"/>
      <c r="LTB139" s="277"/>
      <c r="LTC139" s="277"/>
      <c r="LTD139" s="277"/>
      <c r="LTE139" s="277"/>
      <c r="LTF139" s="277"/>
      <c r="LTG139" s="277"/>
      <c r="LTH139" s="277"/>
      <c r="LTI139" s="277"/>
      <c r="LTJ139" s="277"/>
      <c r="LTK139" s="277"/>
      <c r="LTL139" s="277"/>
      <c r="LTM139" s="277"/>
      <c r="LTN139" s="277"/>
      <c r="LTO139" s="277"/>
      <c r="LTP139" s="277"/>
      <c r="LTQ139" s="277"/>
      <c r="LTR139" s="277"/>
      <c r="LTS139" s="277"/>
      <c r="LTT139" s="277"/>
      <c r="LTU139" s="277"/>
      <c r="LTV139" s="277"/>
      <c r="LTW139" s="277"/>
      <c r="LTX139" s="277"/>
      <c r="LTY139" s="277"/>
      <c r="LTZ139" s="277"/>
      <c r="LUA139" s="277"/>
      <c r="LUB139" s="277"/>
      <c r="LUC139" s="277"/>
      <c r="LUD139" s="277"/>
      <c r="LUE139" s="277"/>
      <c r="LUF139" s="277"/>
      <c r="LUG139" s="277"/>
      <c r="LUH139" s="277"/>
      <c r="LUI139" s="277"/>
      <c r="LUJ139" s="277"/>
      <c r="LUK139" s="277"/>
      <c r="LUL139" s="277"/>
      <c r="LUM139" s="277"/>
      <c r="LUN139" s="277"/>
      <c r="LUO139" s="277"/>
      <c r="LUP139" s="277"/>
      <c r="LUQ139" s="277"/>
      <c r="LUR139" s="277"/>
      <c r="LUS139" s="277"/>
      <c r="LUT139" s="277"/>
      <c r="LUU139" s="277"/>
      <c r="LUV139" s="277"/>
      <c r="LUW139" s="277"/>
      <c r="LUX139" s="277"/>
      <c r="LUY139" s="277"/>
      <c r="LUZ139" s="277"/>
      <c r="LVA139" s="277"/>
      <c r="LVB139" s="277"/>
      <c r="LVC139" s="277"/>
      <c r="LVD139" s="277"/>
      <c r="LVE139" s="277"/>
      <c r="LVF139" s="277"/>
      <c r="LVG139" s="277"/>
      <c r="LVH139" s="277"/>
      <c r="LVI139" s="277"/>
      <c r="LVJ139" s="277"/>
      <c r="LVK139" s="277"/>
      <c r="LVL139" s="277"/>
      <c r="LVM139" s="277"/>
      <c r="LVN139" s="277"/>
      <c r="LVO139" s="277"/>
      <c r="LVP139" s="277"/>
      <c r="LVQ139" s="277"/>
      <c r="LVR139" s="277"/>
      <c r="LVS139" s="277"/>
      <c r="LVT139" s="277"/>
      <c r="LVU139" s="277"/>
      <c r="LVV139" s="277"/>
      <c r="LVW139" s="277"/>
      <c r="LVX139" s="277"/>
      <c r="LVY139" s="277"/>
      <c r="LVZ139" s="277"/>
      <c r="LWA139" s="277"/>
      <c r="LWB139" s="277"/>
      <c r="LWC139" s="277"/>
      <c r="LWD139" s="277"/>
      <c r="LWE139" s="277"/>
      <c r="LWF139" s="277"/>
      <c r="LWG139" s="277"/>
      <c r="LWH139" s="277"/>
      <c r="LWI139" s="277"/>
      <c r="LWJ139" s="277"/>
      <c r="LWK139" s="277"/>
      <c r="LWL139" s="277"/>
      <c r="LWM139" s="277"/>
      <c r="LWN139" s="277"/>
      <c r="LWO139" s="277"/>
      <c r="LWP139" s="277"/>
      <c r="LWQ139" s="277"/>
      <c r="LWR139" s="277"/>
      <c r="LWS139" s="277"/>
      <c r="LWT139" s="277"/>
      <c r="LWU139" s="277"/>
      <c r="LWV139" s="277"/>
      <c r="LWW139" s="277"/>
      <c r="LWX139" s="277"/>
      <c r="LWY139" s="277"/>
      <c r="LWZ139" s="277"/>
      <c r="LXA139" s="277"/>
      <c r="LXB139" s="277"/>
      <c r="LXC139" s="277"/>
      <c r="LXD139" s="277"/>
      <c r="LXE139" s="277"/>
      <c r="LXF139" s="277"/>
      <c r="LXG139" s="277"/>
      <c r="LXH139" s="277"/>
      <c r="LXI139" s="277"/>
      <c r="LXJ139" s="277"/>
      <c r="LXK139" s="277"/>
      <c r="LXL139" s="277"/>
      <c r="LXM139" s="277"/>
      <c r="LXN139" s="277"/>
      <c r="LXO139" s="277"/>
      <c r="LXP139" s="277"/>
      <c r="LXQ139" s="277"/>
      <c r="LXR139" s="277"/>
      <c r="LXS139" s="277"/>
      <c r="LXT139" s="277"/>
      <c r="LXU139" s="277"/>
      <c r="LXV139" s="277"/>
      <c r="LXW139" s="277"/>
      <c r="LXX139" s="277"/>
      <c r="LXY139" s="277"/>
      <c r="LXZ139" s="277"/>
      <c r="LYA139" s="277"/>
      <c r="LYB139" s="277"/>
      <c r="LYC139" s="277"/>
      <c r="LYD139" s="277"/>
      <c r="LYE139" s="277"/>
      <c r="LYF139" s="277"/>
      <c r="LYG139" s="277"/>
      <c r="LYH139" s="277"/>
      <c r="LYI139" s="277"/>
      <c r="LYJ139" s="277"/>
      <c r="LYK139" s="277"/>
      <c r="LYL139" s="277"/>
      <c r="LYM139" s="277"/>
      <c r="LYN139" s="277"/>
      <c r="LYO139" s="277"/>
      <c r="LYP139" s="277"/>
      <c r="LYQ139" s="277"/>
      <c r="LYR139" s="277"/>
      <c r="LYS139" s="277"/>
      <c r="LYT139" s="277"/>
      <c r="LYU139" s="277"/>
      <c r="LYV139" s="277"/>
      <c r="LYW139" s="277"/>
      <c r="LYX139" s="277"/>
      <c r="LYY139" s="277"/>
      <c r="LYZ139" s="277"/>
      <c r="LZA139" s="277"/>
      <c r="LZB139" s="277"/>
      <c r="LZC139" s="277"/>
      <c r="LZD139" s="277"/>
      <c r="LZE139" s="277"/>
      <c r="LZF139" s="277"/>
      <c r="LZG139" s="277"/>
      <c r="LZH139" s="277"/>
      <c r="LZI139" s="277"/>
      <c r="LZJ139" s="277"/>
      <c r="LZK139" s="277"/>
      <c r="LZL139" s="277"/>
      <c r="LZM139" s="277"/>
      <c r="LZN139" s="277"/>
      <c r="LZO139" s="277"/>
      <c r="LZP139" s="277"/>
      <c r="LZQ139" s="277"/>
      <c r="LZR139" s="277"/>
      <c r="LZS139" s="277"/>
      <c r="LZT139" s="277"/>
      <c r="LZU139" s="277"/>
      <c r="LZV139" s="277"/>
      <c r="LZW139" s="277"/>
      <c r="LZX139" s="277"/>
      <c r="LZY139" s="277"/>
      <c r="LZZ139" s="277"/>
      <c r="MAA139" s="277"/>
      <c r="MAB139" s="277"/>
      <c r="MAC139" s="277"/>
      <c r="MAD139" s="277"/>
      <c r="MAE139" s="277"/>
      <c r="MAF139" s="277"/>
      <c r="MAG139" s="277"/>
      <c r="MAH139" s="277"/>
      <c r="MAI139" s="277"/>
      <c r="MAJ139" s="277"/>
      <c r="MAK139" s="277"/>
      <c r="MAL139" s="277"/>
      <c r="MAM139" s="277"/>
      <c r="MAN139" s="277"/>
      <c r="MAO139" s="277"/>
      <c r="MAP139" s="277"/>
      <c r="MAQ139" s="277"/>
      <c r="MAR139" s="277"/>
      <c r="MAS139" s="277"/>
      <c r="MAT139" s="277"/>
      <c r="MAU139" s="277"/>
      <c r="MAV139" s="277"/>
      <c r="MAW139" s="277"/>
      <c r="MAX139" s="277"/>
      <c r="MAY139" s="277"/>
      <c r="MAZ139" s="277"/>
      <c r="MBA139" s="277"/>
      <c r="MBB139" s="277"/>
      <c r="MBC139" s="277"/>
      <c r="MBD139" s="277"/>
      <c r="MBE139" s="277"/>
      <c r="MBF139" s="277"/>
      <c r="MBG139" s="277"/>
      <c r="MBH139" s="277"/>
      <c r="MBI139" s="277"/>
      <c r="MBJ139" s="277"/>
      <c r="MBK139" s="277"/>
      <c r="MBL139" s="277"/>
      <c r="MBM139" s="277"/>
      <c r="MBN139" s="277"/>
      <c r="MBO139" s="277"/>
      <c r="MBP139" s="277"/>
      <c r="MBQ139" s="277"/>
      <c r="MBR139" s="277"/>
      <c r="MBS139" s="277"/>
      <c r="MBT139" s="277"/>
      <c r="MBU139" s="277"/>
      <c r="MBV139" s="277"/>
      <c r="MBW139" s="277"/>
      <c r="MBX139" s="277"/>
      <c r="MBY139" s="277"/>
      <c r="MBZ139" s="277"/>
      <c r="MCA139" s="277"/>
      <c r="MCB139" s="277"/>
      <c r="MCC139" s="277"/>
      <c r="MCD139" s="277"/>
      <c r="MCE139" s="277"/>
      <c r="MCF139" s="277"/>
      <c r="MCG139" s="277"/>
      <c r="MCH139" s="277"/>
      <c r="MCI139" s="277"/>
      <c r="MCJ139" s="277"/>
      <c r="MCK139" s="277"/>
      <c r="MCL139" s="277"/>
      <c r="MCM139" s="277"/>
      <c r="MCN139" s="277"/>
      <c r="MCO139" s="277"/>
      <c r="MCP139" s="277"/>
      <c r="MCQ139" s="277"/>
      <c r="MCR139" s="277"/>
      <c r="MCS139" s="277"/>
      <c r="MCT139" s="277"/>
      <c r="MCU139" s="277"/>
      <c r="MCV139" s="277"/>
      <c r="MCW139" s="277"/>
      <c r="MCX139" s="277"/>
      <c r="MCY139" s="277"/>
      <c r="MCZ139" s="277"/>
      <c r="MDA139" s="277"/>
      <c r="MDB139" s="277"/>
      <c r="MDC139" s="277"/>
      <c r="MDD139" s="277"/>
      <c r="MDE139" s="277"/>
      <c r="MDF139" s="277"/>
      <c r="MDG139" s="277"/>
      <c r="MDH139" s="277"/>
      <c r="MDI139" s="277"/>
      <c r="MDJ139" s="277"/>
      <c r="MDK139" s="277"/>
      <c r="MDL139" s="277"/>
      <c r="MDM139" s="277"/>
      <c r="MDN139" s="277"/>
      <c r="MDO139" s="277"/>
      <c r="MDP139" s="277"/>
      <c r="MDQ139" s="277"/>
      <c r="MDR139" s="277"/>
      <c r="MDS139" s="277"/>
      <c r="MDT139" s="277"/>
      <c r="MDU139" s="277"/>
      <c r="MDV139" s="277"/>
      <c r="MDW139" s="277"/>
      <c r="MDX139" s="277"/>
      <c r="MDY139" s="277"/>
      <c r="MDZ139" s="277"/>
      <c r="MEA139" s="277"/>
      <c r="MEB139" s="277"/>
      <c r="MEC139" s="277"/>
      <c r="MED139" s="277"/>
      <c r="MEE139" s="277"/>
      <c r="MEF139" s="277"/>
      <c r="MEG139" s="277"/>
      <c r="MEH139" s="277"/>
      <c r="MEI139" s="277"/>
      <c r="MEJ139" s="277"/>
      <c r="MEK139" s="277"/>
      <c r="MEL139" s="277"/>
      <c r="MEM139" s="277"/>
      <c r="MEN139" s="277"/>
      <c r="MEO139" s="277"/>
      <c r="MEP139" s="277"/>
      <c r="MEQ139" s="277"/>
      <c r="MER139" s="277"/>
      <c r="MES139" s="277"/>
      <c r="MET139" s="277"/>
      <c r="MEU139" s="277"/>
      <c r="MEV139" s="277"/>
      <c r="MEW139" s="277"/>
      <c r="MEX139" s="277"/>
      <c r="MEY139" s="277"/>
      <c r="MEZ139" s="277"/>
      <c r="MFA139" s="277"/>
      <c r="MFB139" s="277"/>
      <c r="MFC139" s="277"/>
      <c r="MFD139" s="277"/>
      <c r="MFE139" s="277"/>
      <c r="MFF139" s="277"/>
      <c r="MFG139" s="277"/>
      <c r="MFH139" s="277"/>
      <c r="MFI139" s="277"/>
      <c r="MFJ139" s="277"/>
      <c r="MFK139" s="277"/>
      <c r="MFL139" s="277"/>
      <c r="MFM139" s="277"/>
      <c r="MFN139" s="277"/>
      <c r="MFO139" s="277"/>
      <c r="MFP139" s="277"/>
      <c r="MFQ139" s="277"/>
      <c r="MFR139" s="277"/>
      <c r="MFS139" s="277"/>
      <c r="MFT139" s="277"/>
      <c r="MFU139" s="277"/>
      <c r="MFV139" s="277"/>
      <c r="MFW139" s="277"/>
      <c r="MFX139" s="277"/>
      <c r="MFY139" s="277"/>
      <c r="MFZ139" s="277"/>
      <c r="MGA139" s="277"/>
      <c r="MGB139" s="277"/>
      <c r="MGC139" s="277"/>
      <c r="MGD139" s="277"/>
      <c r="MGE139" s="277"/>
      <c r="MGF139" s="277"/>
      <c r="MGG139" s="277"/>
      <c r="MGH139" s="277"/>
      <c r="MGI139" s="277"/>
      <c r="MGJ139" s="277"/>
      <c r="MGK139" s="277"/>
      <c r="MGL139" s="277"/>
      <c r="MGM139" s="277"/>
      <c r="MGN139" s="277"/>
      <c r="MGO139" s="277"/>
      <c r="MGP139" s="277"/>
      <c r="MGQ139" s="277"/>
      <c r="MGR139" s="277"/>
      <c r="MGS139" s="277"/>
      <c r="MGT139" s="277"/>
      <c r="MGU139" s="277"/>
      <c r="MGV139" s="277"/>
      <c r="MGW139" s="277"/>
      <c r="MGX139" s="277"/>
      <c r="MGY139" s="277"/>
      <c r="MGZ139" s="277"/>
      <c r="MHA139" s="277"/>
      <c r="MHB139" s="277"/>
      <c r="MHC139" s="277"/>
      <c r="MHD139" s="277"/>
      <c r="MHE139" s="277"/>
      <c r="MHF139" s="277"/>
      <c r="MHG139" s="277"/>
      <c r="MHH139" s="277"/>
      <c r="MHI139" s="277"/>
      <c r="MHJ139" s="277"/>
      <c r="MHK139" s="277"/>
      <c r="MHL139" s="277"/>
      <c r="MHM139" s="277"/>
      <c r="MHN139" s="277"/>
      <c r="MHO139" s="277"/>
      <c r="MHP139" s="277"/>
      <c r="MHQ139" s="277"/>
      <c r="MHR139" s="277"/>
      <c r="MHS139" s="277"/>
      <c r="MHT139" s="277"/>
      <c r="MHU139" s="277"/>
      <c r="MHV139" s="277"/>
      <c r="MHW139" s="277"/>
      <c r="MHX139" s="277"/>
      <c r="MHY139" s="277"/>
      <c r="MHZ139" s="277"/>
      <c r="MIA139" s="277"/>
      <c r="MIB139" s="277"/>
      <c r="MIC139" s="277"/>
      <c r="MID139" s="277"/>
      <c r="MIE139" s="277"/>
      <c r="MIF139" s="277"/>
      <c r="MIG139" s="277"/>
      <c r="MIH139" s="277"/>
      <c r="MII139" s="277"/>
      <c r="MIJ139" s="277"/>
      <c r="MIK139" s="277"/>
      <c r="MIL139" s="277"/>
      <c r="MIM139" s="277"/>
      <c r="MIN139" s="277"/>
      <c r="MIO139" s="277"/>
      <c r="MIP139" s="277"/>
      <c r="MIQ139" s="277"/>
      <c r="MIR139" s="277"/>
      <c r="MIS139" s="277"/>
      <c r="MIT139" s="277"/>
      <c r="MIU139" s="277"/>
      <c r="MIV139" s="277"/>
      <c r="MIW139" s="277"/>
      <c r="MIX139" s="277"/>
      <c r="MIY139" s="277"/>
      <c r="MIZ139" s="277"/>
      <c r="MJA139" s="277"/>
      <c r="MJB139" s="277"/>
      <c r="MJC139" s="277"/>
      <c r="MJD139" s="277"/>
      <c r="MJE139" s="277"/>
      <c r="MJF139" s="277"/>
      <c r="MJG139" s="277"/>
      <c r="MJH139" s="277"/>
      <c r="MJI139" s="277"/>
      <c r="MJJ139" s="277"/>
      <c r="MJK139" s="277"/>
      <c r="MJL139" s="277"/>
      <c r="MJM139" s="277"/>
      <c r="MJN139" s="277"/>
      <c r="MJO139" s="277"/>
      <c r="MJP139" s="277"/>
      <c r="MJQ139" s="277"/>
      <c r="MJR139" s="277"/>
      <c r="MJS139" s="277"/>
      <c r="MJT139" s="277"/>
      <c r="MJU139" s="277"/>
      <c r="MJV139" s="277"/>
      <c r="MJW139" s="277"/>
      <c r="MJX139" s="277"/>
      <c r="MJY139" s="277"/>
      <c r="MJZ139" s="277"/>
      <c r="MKA139" s="277"/>
      <c r="MKB139" s="277"/>
      <c r="MKC139" s="277"/>
      <c r="MKD139" s="277"/>
      <c r="MKE139" s="277"/>
      <c r="MKF139" s="277"/>
      <c r="MKG139" s="277"/>
      <c r="MKH139" s="277"/>
      <c r="MKI139" s="277"/>
      <c r="MKJ139" s="277"/>
      <c r="MKK139" s="277"/>
      <c r="MKL139" s="277"/>
      <c r="MKM139" s="277"/>
      <c r="MKN139" s="277"/>
      <c r="MKO139" s="277"/>
      <c r="MKP139" s="277"/>
      <c r="MKQ139" s="277"/>
      <c r="MKR139" s="277"/>
      <c r="MKS139" s="277"/>
      <c r="MKT139" s="277"/>
      <c r="MKU139" s="277"/>
      <c r="MKV139" s="277"/>
      <c r="MKW139" s="277"/>
      <c r="MKX139" s="277"/>
      <c r="MKY139" s="277"/>
      <c r="MKZ139" s="277"/>
      <c r="MLA139" s="277"/>
      <c r="MLB139" s="277"/>
      <c r="MLC139" s="277"/>
      <c r="MLD139" s="277"/>
      <c r="MLE139" s="277"/>
      <c r="MLF139" s="277"/>
      <c r="MLG139" s="277"/>
      <c r="MLH139" s="277"/>
      <c r="MLI139" s="277"/>
      <c r="MLJ139" s="277"/>
      <c r="MLK139" s="277"/>
      <c r="MLL139" s="277"/>
      <c r="MLM139" s="277"/>
      <c r="MLN139" s="277"/>
      <c r="MLO139" s="277"/>
      <c r="MLP139" s="277"/>
      <c r="MLQ139" s="277"/>
      <c r="MLR139" s="277"/>
      <c r="MLS139" s="277"/>
      <c r="MLT139" s="277"/>
      <c r="MLU139" s="277"/>
      <c r="MLV139" s="277"/>
      <c r="MLW139" s="277"/>
      <c r="MLX139" s="277"/>
      <c r="MLY139" s="277"/>
      <c r="MLZ139" s="277"/>
      <c r="MMA139" s="277"/>
      <c r="MMB139" s="277"/>
      <c r="MMC139" s="277"/>
      <c r="MMD139" s="277"/>
      <c r="MME139" s="277"/>
      <c r="MMF139" s="277"/>
      <c r="MMG139" s="277"/>
      <c r="MMH139" s="277"/>
      <c r="MMI139" s="277"/>
      <c r="MMJ139" s="277"/>
      <c r="MMK139" s="277"/>
      <c r="MML139" s="277"/>
      <c r="MMM139" s="277"/>
      <c r="MMN139" s="277"/>
      <c r="MMO139" s="277"/>
      <c r="MMP139" s="277"/>
      <c r="MMQ139" s="277"/>
      <c r="MMR139" s="277"/>
      <c r="MMS139" s="277"/>
      <c r="MMT139" s="277"/>
      <c r="MMU139" s="277"/>
      <c r="MMV139" s="277"/>
      <c r="MMW139" s="277"/>
      <c r="MMX139" s="277"/>
      <c r="MMY139" s="277"/>
      <c r="MMZ139" s="277"/>
      <c r="MNA139" s="277"/>
      <c r="MNB139" s="277"/>
      <c r="MNC139" s="277"/>
      <c r="MND139" s="277"/>
      <c r="MNE139" s="277"/>
      <c r="MNF139" s="277"/>
      <c r="MNG139" s="277"/>
      <c r="MNH139" s="277"/>
      <c r="MNI139" s="277"/>
      <c r="MNJ139" s="277"/>
      <c r="MNK139" s="277"/>
      <c r="MNL139" s="277"/>
      <c r="MNM139" s="277"/>
      <c r="MNN139" s="277"/>
      <c r="MNO139" s="277"/>
      <c r="MNP139" s="277"/>
      <c r="MNQ139" s="277"/>
      <c r="MNR139" s="277"/>
      <c r="MNS139" s="277"/>
      <c r="MNT139" s="277"/>
      <c r="MNU139" s="277"/>
      <c r="MNV139" s="277"/>
      <c r="MNW139" s="277"/>
      <c r="MNX139" s="277"/>
      <c r="MNY139" s="277"/>
      <c r="MNZ139" s="277"/>
      <c r="MOA139" s="277"/>
      <c r="MOB139" s="277"/>
      <c r="MOC139" s="277"/>
      <c r="MOD139" s="277"/>
      <c r="MOE139" s="277"/>
      <c r="MOF139" s="277"/>
      <c r="MOG139" s="277"/>
      <c r="MOH139" s="277"/>
      <c r="MOI139" s="277"/>
      <c r="MOJ139" s="277"/>
      <c r="MOK139" s="277"/>
      <c r="MOL139" s="277"/>
      <c r="MOM139" s="277"/>
      <c r="MON139" s="277"/>
      <c r="MOO139" s="277"/>
      <c r="MOP139" s="277"/>
      <c r="MOQ139" s="277"/>
      <c r="MOR139" s="277"/>
      <c r="MOS139" s="277"/>
      <c r="MOT139" s="277"/>
      <c r="MOU139" s="277"/>
      <c r="MOV139" s="277"/>
      <c r="MOW139" s="277"/>
      <c r="MOX139" s="277"/>
      <c r="MOY139" s="277"/>
      <c r="MOZ139" s="277"/>
      <c r="MPA139" s="277"/>
      <c r="MPB139" s="277"/>
      <c r="MPC139" s="277"/>
      <c r="MPD139" s="277"/>
      <c r="MPE139" s="277"/>
      <c r="MPF139" s="277"/>
      <c r="MPG139" s="277"/>
      <c r="MPH139" s="277"/>
      <c r="MPI139" s="277"/>
      <c r="MPJ139" s="277"/>
      <c r="MPK139" s="277"/>
      <c r="MPL139" s="277"/>
      <c r="MPM139" s="277"/>
      <c r="MPN139" s="277"/>
      <c r="MPO139" s="277"/>
      <c r="MPP139" s="277"/>
      <c r="MPQ139" s="277"/>
      <c r="MPR139" s="277"/>
      <c r="MPS139" s="277"/>
      <c r="MPT139" s="277"/>
      <c r="MPU139" s="277"/>
      <c r="MPV139" s="277"/>
      <c r="MPW139" s="277"/>
      <c r="MPX139" s="277"/>
      <c r="MPY139" s="277"/>
      <c r="MPZ139" s="277"/>
      <c r="MQA139" s="277"/>
      <c r="MQB139" s="277"/>
      <c r="MQC139" s="277"/>
      <c r="MQD139" s="277"/>
      <c r="MQE139" s="277"/>
      <c r="MQF139" s="277"/>
      <c r="MQG139" s="277"/>
      <c r="MQH139" s="277"/>
      <c r="MQI139" s="277"/>
      <c r="MQJ139" s="277"/>
      <c r="MQK139" s="277"/>
      <c r="MQL139" s="277"/>
      <c r="MQM139" s="277"/>
      <c r="MQN139" s="277"/>
      <c r="MQO139" s="277"/>
      <c r="MQP139" s="277"/>
      <c r="MQQ139" s="277"/>
      <c r="MQR139" s="277"/>
      <c r="MQS139" s="277"/>
      <c r="MQT139" s="277"/>
      <c r="MQU139" s="277"/>
      <c r="MQV139" s="277"/>
      <c r="MQW139" s="277"/>
      <c r="MQX139" s="277"/>
      <c r="MQY139" s="277"/>
      <c r="MQZ139" s="277"/>
      <c r="MRA139" s="277"/>
      <c r="MRB139" s="277"/>
      <c r="MRC139" s="277"/>
      <c r="MRD139" s="277"/>
      <c r="MRE139" s="277"/>
      <c r="MRF139" s="277"/>
      <c r="MRG139" s="277"/>
      <c r="MRH139" s="277"/>
      <c r="MRI139" s="277"/>
      <c r="MRJ139" s="277"/>
      <c r="MRK139" s="277"/>
      <c r="MRL139" s="277"/>
      <c r="MRM139" s="277"/>
      <c r="MRN139" s="277"/>
      <c r="MRO139" s="277"/>
      <c r="MRP139" s="277"/>
      <c r="MRQ139" s="277"/>
      <c r="MRR139" s="277"/>
      <c r="MRS139" s="277"/>
      <c r="MRT139" s="277"/>
      <c r="MRU139" s="277"/>
      <c r="MRV139" s="277"/>
      <c r="MRW139" s="277"/>
      <c r="MRX139" s="277"/>
      <c r="MRY139" s="277"/>
      <c r="MRZ139" s="277"/>
      <c r="MSA139" s="277"/>
      <c r="MSB139" s="277"/>
      <c r="MSC139" s="277"/>
      <c r="MSD139" s="277"/>
      <c r="MSE139" s="277"/>
      <c r="MSF139" s="277"/>
      <c r="MSG139" s="277"/>
      <c r="MSH139" s="277"/>
      <c r="MSI139" s="277"/>
      <c r="MSJ139" s="277"/>
      <c r="MSK139" s="277"/>
      <c r="MSL139" s="277"/>
      <c r="MSM139" s="277"/>
      <c r="MSN139" s="277"/>
      <c r="MSO139" s="277"/>
      <c r="MSP139" s="277"/>
      <c r="MSQ139" s="277"/>
      <c r="MSR139" s="277"/>
      <c r="MSS139" s="277"/>
      <c r="MST139" s="277"/>
      <c r="MSU139" s="277"/>
      <c r="MSV139" s="277"/>
      <c r="MSW139" s="277"/>
      <c r="MSX139" s="277"/>
      <c r="MSY139" s="277"/>
      <c r="MSZ139" s="277"/>
      <c r="MTA139" s="277"/>
      <c r="MTB139" s="277"/>
      <c r="MTC139" s="277"/>
      <c r="MTD139" s="277"/>
      <c r="MTE139" s="277"/>
      <c r="MTF139" s="277"/>
      <c r="MTG139" s="277"/>
      <c r="MTH139" s="277"/>
      <c r="MTI139" s="277"/>
      <c r="MTJ139" s="277"/>
      <c r="MTK139" s="277"/>
      <c r="MTL139" s="277"/>
      <c r="MTM139" s="277"/>
      <c r="MTN139" s="277"/>
      <c r="MTO139" s="277"/>
      <c r="MTP139" s="277"/>
      <c r="MTQ139" s="277"/>
      <c r="MTR139" s="277"/>
      <c r="MTS139" s="277"/>
      <c r="MTT139" s="277"/>
      <c r="MTU139" s="277"/>
      <c r="MTV139" s="277"/>
      <c r="MTW139" s="277"/>
      <c r="MTX139" s="277"/>
      <c r="MTY139" s="277"/>
      <c r="MTZ139" s="277"/>
      <c r="MUA139" s="277"/>
      <c r="MUB139" s="277"/>
      <c r="MUC139" s="277"/>
      <c r="MUD139" s="277"/>
      <c r="MUE139" s="277"/>
      <c r="MUF139" s="277"/>
      <c r="MUG139" s="277"/>
      <c r="MUH139" s="277"/>
      <c r="MUI139" s="277"/>
      <c r="MUJ139" s="277"/>
      <c r="MUK139" s="277"/>
      <c r="MUL139" s="277"/>
      <c r="MUM139" s="277"/>
      <c r="MUN139" s="277"/>
      <c r="MUO139" s="277"/>
      <c r="MUP139" s="277"/>
      <c r="MUQ139" s="277"/>
      <c r="MUR139" s="277"/>
      <c r="MUS139" s="277"/>
      <c r="MUT139" s="277"/>
      <c r="MUU139" s="277"/>
      <c r="MUV139" s="277"/>
      <c r="MUW139" s="277"/>
      <c r="MUX139" s="277"/>
      <c r="MUY139" s="277"/>
      <c r="MUZ139" s="277"/>
      <c r="MVA139" s="277"/>
      <c r="MVB139" s="277"/>
      <c r="MVC139" s="277"/>
      <c r="MVD139" s="277"/>
      <c r="MVE139" s="277"/>
      <c r="MVF139" s="277"/>
      <c r="MVG139" s="277"/>
      <c r="MVH139" s="277"/>
      <c r="MVI139" s="277"/>
      <c r="MVJ139" s="277"/>
      <c r="MVK139" s="277"/>
      <c r="MVL139" s="277"/>
      <c r="MVM139" s="277"/>
      <c r="MVN139" s="277"/>
      <c r="MVO139" s="277"/>
      <c r="MVP139" s="277"/>
      <c r="MVQ139" s="277"/>
      <c r="MVR139" s="277"/>
      <c r="MVS139" s="277"/>
      <c r="MVT139" s="277"/>
      <c r="MVU139" s="277"/>
      <c r="MVV139" s="277"/>
      <c r="MVW139" s="277"/>
      <c r="MVX139" s="277"/>
      <c r="MVY139" s="277"/>
      <c r="MVZ139" s="277"/>
      <c r="MWA139" s="277"/>
      <c r="MWB139" s="277"/>
      <c r="MWC139" s="277"/>
      <c r="MWD139" s="277"/>
      <c r="MWE139" s="277"/>
      <c r="MWF139" s="277"/>
      <c r="MWG139" s="277"/>
      <c r="MWH139" s="277"/>
      <c r="MWI139" s="277"/>
      <c r="MWJ139" s="277"/>
      <c r="MWK139" s="277"/>
      <c r="MWL139" s="277"/>
      <c r="MWM139" s="277"/>
      <c r="MWN139" s="277"/>
      <c r="MWO139" s="277"/>
      <c r="MWP139" s="277"/>
      <c r="MWQ139" s="277"/>
      <c r="MWR139" s="277"/>
      <c r="MWS139" s="277"/>
      <c r="MWT139" s="277"/>
      <c r="MWU139" s="277"/>
      <c r="MWV139" s="277"/>
      <c r="MWW139" s="277"/>
      <c r="MWX139" s="277"/>
      <c r="MWY139" s="277"/>
      <c r="MWZ139" s="277"/>
      <c r="MXA139" s="277"/>
      <c r="MXB139" s="277"/>
      <c r="MXC139" s="277"/>
      <c r="MXD139" s="277"/>
      <c r="MXE139" s="277"/>
      <c r="MXF139" s="277"/>
      <c r="MXG139" s="277"/>
      <c r="MXH139" s="277"/>
      <c r="MXI139" s="277"/>
      <c r="MXJ139" s="277"/>
      <c r="MXK139" s="277"/>
      <c r="MXL139" s="277"/>
      <c r="MXM139" s="277"/>
      <c r="MXN139" s="277"/>
      <c r="MXO139" s="277"/>
      <c r="MXP139" s="277"/>
      <c r="MXQ139" s="277"/>
      <c r="MXR139" s="277"/>
      <c r="MXS139" s="277"/>
      <c r="MXT139" s="277"/>
      <c r="MXU139" s="277"/>
      <c r="MXV139" s="277"/>
      <c r="MXW139" s="277"/>
      <c r="MXX139" s="277"/>
      <c r="MXY139" s="277"/>
      <c r="MXZ139" s="277"/>
      <c r="MYA139" s="277"/>
      <c r="MYB139" s="277"/>
      <c r="MYC139" s="277"/>
      <c r="MYD139" s="277"/>
      <c r="MYE139" s="277"/>
      <c r="MYF139" s="277"/>
      <c r="MYG139" s="277"/>
      <c r="MYH139" s="277"/>
      <c r="MYI139" s="277"/>
      <c r="MYJ139" s="277"/>
      <c r="MYK139" s="277"/>
      <c r="MYL139" s="277"/>
      <c r="MYM139" s="277"/>
      <c r="MYN139" s="277"/>
      <c r="MYO139" s="277"/>
      <c r="MYP139" s="277"/>
      <c r="MYQ139" s="277"/>
      <c r="MYR139" s="277"/>
      <c r="MYS139" s="277"/>
      <c r="MYT139" s="277"/>
      <c r="MYU139" s="277"/>
      <c r="MYV139" s="277"/>
      <c r="MYW139" s="277"/>
      <c r="MYX139" s="277"/>
      <c r="MYY139" s="277"/>
      <c r="MYZ139" s="277"/>
      <c r="MZA139" s="277"/>
      <c r="MZB139" s="277"/>
      <c r="MZC139" s="277"/>
      <c r="MZD139" s="277"/>
      <c r="MZE139" s="277"/>
      <c r="MZF139" s="277"/>
      <c r="MZG139" s="277"/>
      <c r="MZH139" s="277"/>
      <c r="MZI139" s="277"/>
      <c r="MZJ139" s="277"/>
      <c r="MZK139" s="277"/>
      <c r="MZL139" s="277"/>
      <c r="MZM139" s="277"/>
      <c r="MZN139" s="277"/>
      <c r="MZO139" s="277"/>
      <c r="MZP139" s="277"/>
      <c r="MZQ139" s="277"/>
      <c r="MZR139" s="277"/>
      <c r="MZS139" s="277"/>
      <c r="MZT139" s="277"/>
      <c r="MZU139" s="277"/>
      <c r="MZV139" s="277"/>
      <c r="MZW139" s="277"/>
      <c r="MZX139" s="277"/>
      <c r="MZY139" s="277"/>
      <c r="MZZ139" s="277"/>
      <c r="NAA139" s="277"/>
      <c r="NAB139" s="277"/>
      <c r="NAC139" s="277"/>
      <c r="NAD139" s="277"/>
      <c r="NAE139" s="277"/>
      <c r="NAF139" s="277"/>
      <c r="NAG139" s="277"/>
      <c r="NAH139" s="277"/>
      <c r="NAI139" s="277"/>
      <c r="NAJ139" s="277"/>
      <c r="NAK139" s="277"/>
      <c r="NAL139" s="277"/>
      <c r="NAM139" s="277"/>
      <c r="NAN139" s="277"/>
      <c r="NAO139" s="277"/>
      <c r="NAP139" s="277"/>
      <c r="NAQ139" s="277"/>
      <c r="NAR139" s="277"/>
      <c r="NAS139" s="277"/>
      <c r="NAT139" s="277"/>
      <c r="NAU139" s="277"/>
      <c r="NAV139" s="277"/>
      <c r="NAW139" s="277"/>
      <c r="NAX139" s="277"/>
      <c r="NAY139" s="277"/>
      <c r="NAZ139" s="277"/>
      <c r="NBA139" s="277"/>
      <c r="NBB139" s="277"/>
      <c r="NBC139" s="277"/>
      <c r="NBD139" s="277"/>
      <c r="NBE139" s="277"/>
      <c r="NBF139" s="277"/>
      <c r="NBG139" s="277"/>
      <c r="NBH139" s="277"/>
      <c r="NBI139" s="277"/>
      <c r="NBJ139" s="277"/>
      <c r="NBK139" s="277"/>
      <c r="NBL139" s="277"/>
      <c r="NBM139" s="277"/>
      <c r="NBN139" s="277"/>
      <c r="NBO139" s="277"/>
      <c r="NBP139" s="277"/>
      <c r="NBQ139" s="277"/>
      <c r="NBR139" s="277"/>
      <c r="NBS139" s="277"/>
      <c r="NBT139" s="277"/>
      <c r="NBU139" s="277"/>
      <c r="NBV139" s="277"/>
      <c r="NBW139" s="277"/>
      <c r="NBX139" s="277"/>
      <c r="NBY139" s="277"/>
      <c r="NBZ139" s="277"/>
      <c r="NCA139" s="277"/>
      <c r="NCB139" s="277"/>
      <c r="NCC139" s="277"/>
      <c r="NCD139" s="277"/>
      <c r="NCE139" s="277"/>
      <c r="NCF139" s="277"/>
      <c r="NCG139" s="277"/>
      <c r="NCH139" s="277"/>
      <c r="NCI139" s="277"/>
      <c r="NCJ139" s="277"/>
      <c r="NCK139" s="277"/>
      <c r="NCL139" s="277"/>
      <c r="NCM139" s="277"/>
      <c r="NCN139" s="277"/>
      <c r="NCO139" s="277"/>
      <c r="NCP139" s="277"/>
      <c r="NCQ139" s="277"/>
      <c r="NCR139" s="277"/>
      <c r="NCS139" s="277"/>
      <c r="NCT139" s="277"/>
      <c r="NCU139" s="277"/>
      <c r="NCV139" s="277"/>
      <c r="NCW139" s="277"/>
      <c r="NCX139" s="277"/>
      <c r="NCY139" s="277"/>
      <c r="NCZ139" s="277"/>
      <c r="NDA139" s="277"/>
      <c r="NDB139" s="277"/>
      <c r="NDC139" s="277"/>
      <c r="NDD139" s="277"/>
      <c r="NDE139" s="277"/>
      <c r="NDF139" s="277"/>
      <c r="NDG139" s="277"/>
      <c r="NDH139" s="277"/>
      <c r="NDI139" s="277"/>
      <c r="NDJ139" s="277"/>
      <c r="NDK139" s="277"/>
      <c r="NDL139" s="277"/>
      <c r="NDM139" s="277"/>
      <c r="NDN139" s="277"/>
      <c r="NDO139" s="277"/>
      <c r="NDP139" s="277"/>
      <c r="NDQ139" s="277"/>
      <c r="NDR139" s="277"/>
      <c r="NDS139" s="277"/>
      <c r="NDT139" s="277"/>
      <c r="NDU139" s="277"/>
      <c r="NDV139" s="277"/>
      <c r="NDW139" s="277"/>
      <c r="NDX139" s="277"/>
      <c r="NDY139" s="277"/>
      <c r="NDZ139" s="277"/>
      <c r="NEA139" s="277"/>
      <c r="NEB139" s="277"/>
      <c r="NEC139" s="277"/>
      <c r="NED139" s="277"/>
      <c r="NEE139" s="277"/>
      <c r="NEF139" s="277"/>
      <c r="NEG139" s="277"/>
      <c r="NEH139" s="277"/>
      <c r="NEI139" s="277"/>
      <c r="NEJ139" s="277"/>
      <c r="NEK139" s="277"/>
      <c r="NEL139" s="277"/>
      <c r="NEM139" s="277"/>
      <c r="NEN139" s="277"/>
      <c r="NEO139" s="277"/>
      <c r="NEP139" s="277"/>
      <c r="NEQ139" s="277"/>
      <c r="NER139" s="277"/>
      <c r="NES139" s="277"/>
      <c r="NET139" s="277"/>
      <c r="NEU139" s="277"/>
      <c r="NEV139" s="277"/>
      <c r="NEW139" s="277"/>
      <c r="NEX139" s="277"/>
      <c r="NEY139" s="277"/>
      <c r="NEZ139" s="277"/>
      <c r="NFA139" s="277"/>
      <c r="NFB139" s="277"/>
      <c r="NFC139" s="277"/>
      <c r="NFD139" s="277"/>
      <c r="NFE139" s="277"/>
      <c r="NFF139" s="277"/>
      <c r="NFG139" s="277"/>
      <c r="NFH139" s="277"/>
      <c r="NFI139" s="277"/>
      <c r="NFJ139" s="277"/>
      <c r="NFK139" s="277"/>
      <c r="NFL139" s="277"/>
      <c r="NFM139" s="277"/>
      <c r="NFN139" s="277"/>
      <c r="NFO139" s="277"/>
      <c r="NFP139" s="277"/>
      <c r="NFQ139" s="277"/>
      <c r="NFR139" s="277"/>
      <c r="NFS139" s="277"/>
      <c r="NFT139" s="277"/>
      <c r="NFU139" s="277"/>
      <c r="NFV139" s="277"/>
      <c r="NFW139" s="277"/>
      <c r="NFX139" s="277"/>
      <c r="NFY139" s="277"/>
      <c r="NFZ139" s="277"/>
      <c r="NGA139" s="277"/>
      <c r="NGB139" s="277"/>
      <c r="NGC139" s="277"/>
      <c r="NGD139" s="277"/>
      <c r="NGE139" s="277"/>
      <c r="NGF139" s="277"/>
      <c r="NGG139" s="277"/>
      <c r="NGH139" s="277"/>
      <c r="NGI139" s="277"/>
      <c r="NGJ139" s="277"/>
      <c r="NGK139" s="277"/>
      <c r="NGL139" s="277"/>
      <c r="NGM139" s="277"/>
      <c r="NGN139" s="277"/>
      <c r="NGO139" s="277"/>
      <c r="NGP139" s="277"/>
      <c r="NGQ139" s="277"/>
      <c r="NGR139" s="277"/>
      <c r="NGS139" s="277"/>
      <c r="NGT139" s="277"/>
      <c r="NGU139" s="277"/>
      <c r="NGV139" s="277"/>
      <c r="NGW139" s="277"/>
      <c r="NGX139" s="277"/>
      <c r="NGY139" s="277"/>
      <c r="NGZ139" s="277"/>
      <c r="NHA139" s="277"/>
      <c r="NHB139" s="277"/>
      <c r="NHC139" s="277"/>
      <c r="NHD139" s="277"/>
      <c r="NHE139" s="277"/>
      <c r="NHF139" s="277"/>
      <c r="NHG139" s="277"/>
      <c r="NHH139" s="277"/>
      <c r="NHI139" s="277"/>
      <c r="NHJ139" s="277"/>
      <c r="NHK139" s="277"/>
      <c r="NHL139" s="277"/>
      <c r="NHM139" s="277"/>
      <c r="NHN139" s="277"/>
      <c r="NHO139" s="277"/>
      <c r="NHP139" s="277"/>
      <c r="NHQ139" s="277"/>
      <c r="NHR139" s="277"/>
      <c r="NHS139" s="277"/>
      <c r="NHT139" s="277"/>
      <c r="NHU139" s="277"/>
      <c r="NHV139" s="277"/>
      <c r="NHW139" s="277"/>
      <c r="NHX139" s="277"/>
      <c r="NHY139" s="277"/>
      <c r="NHZ139" s="277"/>
      <c r="NIA139" s="277"/>
      <c r="NIB139" s="277"/>
      <c r="NIC139" s="277"/>
      <c r="NID139" s="277"/>
      <c r="NIE139" s="277"/>
      <c r="NIF139" s="277"/>
      <c r="NIG139" s="277"/>
      <c r="NIH139" s="277"/>
      <c r="NII139" s="277"/>
      <c r="NIJ139" s="277"/>
      <c r="NIK139" s="277"/>
      <c r="NIL139" s="277"/>
      <c r="NIM139" s="277"/>
      <c r="NIN139" s="277"/>
      <c r="NIO139" s="277"/>
      <c r="NIP139" s="277"/>
      <c r="NIQ139" s="277"/>
      <c r="NIR139" s="277"/>
      <c r="NIS139" s="277"/>
      <c r="NIT139" s="277"/>
      <c r="NIU139" s="277"/>
      <c r="NIV139" s="277"/>
      <c r="NIW139" s="277"/>
      <c r="NIX139" s="277"/>
      <c r="NIY139" s="277"/>
      <c r="NIZ139" s="277"/>
      <c r="NJA139" s="277"/>
      <c r="NJB139" s="277"/>
      <c r="NJC139" s="277"/>
      <c r="NJD139" s="277"/>
      <c r="NJE139" s="277"/>
      <c r="NJF139" s="277"/>
      <c r="NJG139" s="277"/>
      <c r="NJH139" s="277"/>
      <c r="NJI139" s="277"/>
      <c r="NJJ139" s="277"/>
      <c r="NJK139" s="277"/>
      <c r="NJL139" s="277"/>
      <c r="NJM139" s="277"/>
      <c r="NJN139" s="277"/>
      <c r="NJO139" s="277"/>
      <c r="NJP139" s="277"/>
      <c r="NJQ139" s="277"/>
      <c r="NJR139" s="277"/>
      <c r="NJS139" s="277"/>
      <c r="NJT139" s="277"/>
      <c r="NJU139" s="277"/>
      <c r="NJV139" s="277"/>
      <c r="NJW139" s="277"/>
      <c r="NJX139" s="277"/>
      <c r="NJY139" s="277"/>
      <c r="NJZ139" s="277"/>
      <c r="NKA139" s="277"/>
      <c r="NKB139" s="277"/>
      <c r="NKC139" s="277"/>
      <c r="NKD139" s="277"/>
      <c r="NKE139" s="277"/>
      <c r="NKF139" s="277"/>
      <c r="NKG139" s="277"/>
      <c r="NKH139" s="277"/>
      <c r="NKI139" s="277"/>
      <c r="NKJ139" s="277"/>
      <c r="NKK139" s="277"/>
      <c r="NKL139" s="277"/>
      <c r="NKM139" s="277"/>
      <c r="NKN139" s="277"/>
      <c r="NKO139" s="277"/>
      <c r="NKP139" s="277"/>
      <c r="NKQ139" s="277"/>
      <c r="NKR139" s="277"/>
      <c r="NKS139" s="277"/>
      <c r="NKT139" s="277"/>
      <c r="NKU139" s="277"/>
      <c r="NKV139" s="277"/>
      <c r="NKW139" s="277"/>
      <c r="NKX139" s="277"/>
      <c r="NKY139" s="277"/>
      <c r="NKZ139" s="277"/>
      <c r="NLA139" s="277"/>
      <c r="NLB139" s="277"/>
      <c r="NLC139" s="277"/>
      <c r="NLD139" s="277"/>
      <c r="NLE139" s="277"/>
      <c r="NLF139" s="277"/>
      <c r="NLG139" s="277"/>
      <c r="NLH139" s="277"/>
      <c r="NLI139" s="277"/>
      <c r="NLJ139" s="277"/>
      <c r="NLK139" s="277"/>
      <c r="NLL139" s="277"/>
      <c r="NLM139" s="277"/>
      <c r="NLN139" s="277"/>
      <c r="NLO139" s="277"/>
      <c r="NLP139" s="277"/>
      <c r="NLQ139" s="277"/>
      <c r="NLR139" s="277"/>
      <c r="NLS139" s="277"/>
      <c r="NLT139" s="277"/>
      <c r="NLU139" s="277"/>
      <c r="NLV139" s="277"/>
      <c r="NLW139" s="277"/>
      <c r="NLX139" s="277"/>
      <c r="NLY139" s="277"/>
      <c r="NLZ139" s="277"/>
      <c r="NMA139" s="277"/>
      <c r="NMB139" s="277"/>
      <c r="NMC139" s="277"/>
      <c r="NMD139" s="277"/>
      <c r="NME139" s="277"/>
      <c r="NMF139" s="277"/>
      <c r="NMG139" s="277"/>
      <c r="NMH139" s="277"/>
      <c r="NMI139" s="277"/>
      <c r="NMJ139" s="277"/>
      <c r="NMK139" s="277"/>
      <c r="NML139" s="277"/>
      <c r="NMM139" s="277"/>
      <c r="NMN139" s="277"/>
      <c r="NMO139" s="277"/>
      <c r="NMP139" s="277"/>
      <c r="NMQ139" s="277"/>
      <c r="NMR139" s="277"/>
      <c r="NMS139" s="277"/>
      <c r="NMT139" s="277"/>
      <c r="NMU139" s="277"/>
      <c r="NMV139" s="277"/>
      <c r="NMW139" s="277"/>
      <c r="NMX139" s="277"/>
      <c r="NMY139" s="277"/>
      <c r="NMZ139" s="277"/>
      <c r="NNA139" s="277"/>
      <c r="NNB139" s="277"/>
      <c r="NNC139" s="277"/>
      <c r="NND139" s="277"/>
      <c r="NNE139" s="277"/>
      <c r="NNF139" s="277"/>
      <c r="NNG139" s="277"/>
      <c r="NNH139" s="277"/>
      <c r="NNI139" s="277"/>
      <c r="NNJ139" s="277"/>
      <c r="NNK139" s="277"/>
      <c r="NNL139" s="277"/>
      <c r="NNM139" s="277"/>
      <c r="NNN139" s="277"/>
      <c r="NNO139" s="277"/>
      <c r="NNP139" s="277"/>
      <c r="NNQ139" s="277"/>
      <c r="NNR139" s="277"/>
      <c r="NNS139" s="277"/>
      <c r="NNT139" s="277"/>
      <c r="NNU139" s="277"/>
      <c r="NNV139" s="277"/>
      <c r="NNW139" s="277"/>
      <c r="NNX139" s="277"/>
      <c r="NNY139" s="277"/>
      <c r="NNZ139" s="277"/>
      <c r="NOA139" s="277"/>
      <c r="NOB139" s="277"/>
      <c r="NOC139" s="277"/>
      <c r="NOD139" s="277"/>
      <c r="NOE139" s="277"/>
      <c r="NOF139" s="277"/>
      <c r="NOG139" s="277"/>
      <c r="NOH139" s="277"/>
      <c r="NOI139" s="277"/>
      <c r="NOJ139" s="277"/>
      <c r="NOK139" s="277"/>
      <c r="NOL139" s="277"/>
      <c r="NOM139" s="277"/>
      <c r="NON139" s="277"/>
      <c r="NOO139" s="277"/>
      <c r="NOP139" s="277"/>
      <c r="NOQ139" s="277"/>
      <c r="NOR139" s="277"/>
      <c r="NOS139" s="277"/>
      <c r="NOT139" s="277"/>
      <c r="NOU139" s="277"/>
      <c r="NOV139" s="277"/>
      <c r="NOW139" s="277"/>
      <c r="NOX139" s="277"/>
      <c r="NOY139" s="277"/>
      <c r="NOZ139" s="277"/>
      <c r="NPA139" s="277"/>
      <c r="NPB139" s="277"/>
      <c r="NPC139" s="277"/>
      <c r="NPD139" s="277"/>
      <c r="NPE139" s="277"/>
      <c r="NPF139" s="277"/>
      <c r="NPG139" s="277"/>
      <c r="NPH139" s="277"/>
      <c r="NPI139" s="277"/>
      <c r="NPJ139" s="277"/>
      <c r="NPK139" s="277"/>
      <c r="NPL139" s="277"/>
      <c r="NPM139" s="277"/>
      <c r="NPN139" s="277"/>
      <c r="NPO139" s="277"/>
      <c r="NPP139" s="277"/>
      <c r="NPQ139" s="277"/>
      <c r="NPR139" s="277"/>
      <c r="NPS139" s="277"/>
      <c r="NPT139" s="277"/>
      <c r="NPU139" s="277"/>
      <c r="NPV139" s="277"/>
      <c r="NPW139" s="277"/>
      <c r="NPX139" s="277"/>
      <c r="NPY139" s="277"/>
      <c r="NPZ139" s="277"/>
      <c r="NQA139" s="277"/>
      <c r="NQB139" s="277"/>
      <c r="NQC139" s="277"/>
      <c r="NQD139" s="277"/>
      <c r="NQE139" s="277"/>
      <c r="NQF139" s="277"/>
      <c r="NQG139" s="277"/>
      <c r="NQH139" s="277"/>
      <c r="NQI139" s="277"/>
      <c r="NQJ139" s="277"/>
      <c r="NQK139" s="277"/>
      <c r="NQL139" s="277"/>
      <c r="NQM139" s="277"/>
      <c r="NQN139" s="277"/>
      <c r="NQO139" s="277"/>
      <c r="NQP139" s="277"/>
      <c r="NQQ139" s="277"/>
      <c r="NQR139" s="277"/>
      <c r="NQS139" s="277"/>
      <c r="NQT139" s="277"/>
      <c r="NQU139" s="277"/>
      <c r="NQV139" s="277"/>
      <c r="NQW139" s="277"/>
      <c r="NQX139" s="277"/>
      <c r="NQY139" s="277"/>
      <c r="NQZ139" s="277"/>
      <c r="NRA139" s="277"/>
      <c r="NRB139" s="277"/>
      <c r="NRC139" s="277"/>
      <c r="NRD139" s="277"/>
      <c r="NRE139" s="277"/>
      <c r="NRF139" s="277"/>
      <c r="NRG139" s="277"/>
      <c r="NRH139" s="277"/>
      <c r="NRI139" s="277"/>
      <c r="NRJ139" s="277"/>
      <c r="NRK139" s="277"/>
      <c r="NRL139" s="277"/>
      <c r="NRM139" s="277"/>
      <c r="NRN139" s="277"/>
      <c r="NRO139" s="277"/>
      <c r="NRP139" s="277"/>
      <c r="NRQ139" s="277"/>
      <c r="NRR139" s="277"/>
      <c r="NRS139" s="277"/>
      <c r="NRT139" s="277"/>
      <c r="NRU139" s="277"/>
      <c r="NRV139" s="277"/>
      <c r="NRW139" s="277"/>
      <c r="NRX139" s="277"/>
      <c r="NRY139" s="277"/>
      <c r="NRZ139" s="277"/>
      <c r="NSA139" s="277"/>
      <c r="NSB139" s="277"/>
      <c r="NSC139" s="277"/>
      <c r="NSD139" s="277"/>
      <c r="NSE139" s="277"/>
      <c r="NSF139" s="277"/>
      <c r="NSG139" s="277"/>
      <c r="NSH139" s="277"/>
      <c r="NSI139" s="277"/>
      <c r="NSJ139" s="277"/>
      <c r="NSK139" s="277"/>
      <c r="NSL139" s="277"/>
      <c r="NSM139" s="277"/>
      <c r="NSN139" s="277"/>
      <c r="NSO139" s="277"/>
      <c r="NSP139" s="277"/>
      <c r="NSQ139" s="277"/>
      <c r="NSR139" s="277"/>
      <c r="NSS139" s="277"/>
      <c r="NST139" s="277"/>
      <c r="NSU139" s="277"/>
      <c r="NSV139" s="277"/>
      <c r="NSW139" s="277"/>
      <c r="NSX139" s="277"/>
      <c r="NSY139" s="277"/>
      <c r="NSZ139" s="277"/>
      <c r="NTA139" s="277"/>
      <c r="NTB139" s="277"/>
      <c r="NTC139" s="277"/>
      <c r="NTD139" s="277"/>
      <c r="NTE139" s="277"/>
      <c r="NTF139" s="277"/>
      <c r="NTG139" s="277"/>
      <c r="NTH139" s="277"/>
      <c r="NTI139" s="277"/>
      <c r="NTJ139" s="277"/>
      <c r="NTK139" s="277"/>
      <c r="NTL139" s="277"/>
      <c r="NTM139" s="277"/>
      <c r="NTN139" s="277"/>
      <c r="NTO139" s="277"/>
      <c r="NTP139" s="277"/>
      <c r="NTQ139" s="277"/>
      <c r="NTR139" s="277"/>
      <c r="NTS139" s="277"/>
      <c r="NTT139" s="277"/>
      <c r="NTU139" s="277"/>
      <c r="NTV139" s="277"/>
      <c r="NTW139" s="277"/>
      <c r="NTX139" s="277"/>
      <c r="NTY139" s="277"/>
      <c r="NTZ139" s="277"/>
      <c r="NUA139" s="277"/>
      <c r="NUB139" s="277"/>
      <c r="NUC139" s="277"/>
      <c r="NUD139" s="277"/>
      <c r="NUE139" s="277"/>
      <c r="NUF139" s="277"/>
      <c r="NUG139" s="277"/>
      <c r="NUH139" s="277"/>
      <c r="NUI139" s="277"/>
      <c r="NUJ139" s="277"/>
      <c r="NUK139" s="277"/>
      <c r="NUL139" s="277"/>
      <c r="NUM139" s="277"/>
      <c r="NUN139" s="277"/>
      <c r="NUO139" s="277"/>
      <c r="NUP139" s="277"/>
      <c r="NUQ139" s="277"/>
      <c r="NUR139" s="277"/>
      <c r="NUS139" s="277"/>
      <c r="NUT139" s="277"/>
      <c r="NUU139" s="277"/>
      <c r="NUV139" s="277"/>
      <c r="NUW139" s="277"/>
      <c r="NUX139" s="277"/>
      <c r="NUY139" s="277"/>
      <c r="NUZ139" s="277"/>
      <c r="NVA139" s="277"/>
      <c r="NVB139" s="277"/>
      <c r="NVC139" s="277"/>
      <c r="NVD139" s="277"/>
      <c r="NVE139" s="277"/>
      <c r="NVF139" s="277"/>
      <c r="NVG139" s="277"/>
      <c r="NVH139" s="277"/>
      <c r="NVI139" s="277"/>
      <c r="NVJ139" s="277"/>
      <c r="NVK139" s="277"/>
      <c r="NVL139" s="277"/>
      <c r="NVM139" s="277"/>
      <c r="NVN139" s="277"/>
      <c r="NVO139" s="277"/>
      <c r="NVP139" s="277"/>
      <c r="NVQ139" s="277"/>
      <c r="NVR139" s="277"/>
      <c r="NVS139" s="277"/>
      <c r="NVT139" s="277"/>
      <c r="NVU139" s="277"/>
      <c r="NVV139" s="277"/>
      <c r="NVW139" s="277"/>
      <c r="NVX139" s="277"/>
      <c r="NVY139" s="277"/>
      <c r="NVZ139" s="277"/>
      <c r="NWA139" s="277"/>
      <c r="NWB139" s="277"/>
      <c r="NWC139" s="277"/>
      <c r="NWD139" s="277"/>
      <c r="NWE139" s="277"/>
      <c r="NWF139" s="277"/>
      <c r="NWG139" s="277"/>
      <c r="NWH139" s="277"/>
      <c r="NWI139" s="277"/>
      <c r="NWJ139" s="277"/>
      <c r="NWK139" s="277"/>
      <c r="NWL139" s="277"/>
      <c r="NWM139" s="277"/>
      <c r="NWN139" s="277"/>
      <c r="NWO139" s="277"/>
      <c r="NWP139" s="277"/>
      <c r="NWQ139" s="277"/>
      <c r="NWR139" s="277"/>
      <c r="NWS139" s="277"/>
      <c r="NWT139" s="277"/>
      <c r="NWU139" s="277"/>
      <c r="NWV139" s="277"/>
      <c r="NWW139" s="277"/>
      <c r="NWX139" s="277"/>
      <c r="NWY139" s="277"/>
      <c r="NWZ139" s="277"/>
      <c r="NXA139" s="277"/>
      <c r="NXB139" s="277"/>
      <c r="NXC139" s="277"/>
      <c r="NXD139" s="277"/>
      <c r="NXE139" s="277"/>
      <c r="NXF139" s="277"/>
      <c r="NXG139" s="277"/>
      <c r="NXH139" s="277"/>
      <c r="NXI139" s="277"/>
      <c r="NXJ139" s="277"/>
      <c r="NXK139" s="277"/>
      <c r="NXL139" s="277"/>
      <c r="NXM139" s="277"/>
      <c r="NXN139" s="277"/>
      <c r="NXO139" s="277"/>
      <c r="NXP139" s="277"/>
      <c r="NXQ139" s="277"/>
      <c r="NXR139" s="277"/>
      <c r="NXS139" s="277"/>
      <c r="NXT139" s="277"/>
      <c r="NXU139" s="277"/>
      <c r="NXV139" s="277"/>
      <c r="NXW139" s="277"/>
      <c r="NXX139" s="277"/>
      <c r="NXY139" s="277"/>
      <c r="NXZ139" s="277"/>
      <c r="NYA139" s="277"/>
      <c r="NYB139" s="277"/>
      <c r="NYC139" s="277"/>
      <c r="NYD139" s="277"/>
      <c r="NYE139" s="277"/>
      <c r="NYF139" s="277"/>
      <c r="NYG139" s="277"/>
      <c r="NYH139" s="277"/>
      <c r="NYI139" s="277"/>
      <c r="NYJ139" s="277"/>
      <c r="NYK139" s="277"/>
      <c r="NYL139" s="277"/>
      <c r="NYM139" s="277"/>
      <c r="NYN139" s="277"/>
      <c r="NYO139" s="277"/>
      <c r="NYP139" s="277"/>
      <c r="NYQ139" s="277"/>
      <c r="NYR139" s="277"/>
      <c r="NYS139" s="277"/>
      <c r="NYT139" s="277"/>
      <c r="NYU139" s="277"/>
      <c r="NYV139" s="277"/>
      <c r="NYW139" s="277"/>
      <c r="NYX139" s="277"/>
      <c r="NYY139" s="277"/>
      <c r="NYZ139" s="277"/>
      <c r="NZA139" s="277"/>
      <c r="NZB139" s="277"/>
      <c r="NZC139" s="277"/>
      <c r="NZD139" s="277"/>
      <c r="NZE139" s="277"/>
      <c r="NZF139" s="277"/>
      <c r="NZG139" s="277"/>
      <c r="NZH139" s="277"/>
      <c r="NZI139" s="277"/>
      <c r="NZJ139" s="277"/>
      <c r="NZK139" s="277"/>
      <c r="NZL139" s="277"/>
      <c r="NZM139" s="277"/>
      <c r="NZN139" s="277"/>
      <c r="NZO139" s="277"/>
      <c r="NZP139" s="277"/>
      <c r="NZQ139" s="277"/>
      <c r="NZR139" s="277"/>
      <c r="NZS139" s="277"/>
      <c r="NZT139" s="277"/>
      <c r="NZU139" s="277"/>
      <c r="NZV139" s="277"/>
      <c r="NZW139" s="277"/>
      <c r="NZX139" s="277"/>
      <c r="NZY139" s="277"/>
      <c r="NZZ139" s="277"/>
      <c r="OAA139" s="277"/>
      <c r="OAB139" s="277"/>
      <c r="OAC139" s="277"/>
      <c r="OAD139" s="277"/>
      <c r="OAE139" s="277"/>
      <c r="OAF139" s="277"/>
      <c r="OAG139" s="277"/>
      <c r="OAH139" s="277"/>
      <c r="OAI139" s="277"/>
      <c r="OAJ139" s="277"/>
      <c r="OAK139" s="277"/>
      <c r="OAL139" s="277"/>
      <c r="OAM139" s="277"/>
      <c r="OAN139" s="277"/>
      <c r="OAO139" s="277"/>
      <c r="OAP139" s="277"/>
      <c r="OAQ139" s="277"/>
      <c r="OAR139" s="277"/>
      <c r="OAS139" s="277"/>
      <c r="OAT139" s="277"/>
      <c r="OAU139" s="277"/>
      <c r="OAV139" s="277"/>
      <c r="OAW139" s="277"/>
      <c r="OAX139" s="277"/>
      <c r="OAY139" s="277"/>
      <c r="OAZ139" s="277"/>
      <c r="OBA139" s="277"/>
      <c r="OBB139" s="277"/>
      <c r="OBC139" s="277"/>
      <c r="OBD139" s="277"/>
      <c r="OBE139" s="277"/>
      <c r="OBF139" s="277"/>
      <c r="OBG139" s="277"/>
      <c r="OBH139" s="277"/>
      <c r="OBI139" s="277"/>
      <c r="OBJ139" s="277"/>
      <c r="OBK139" s="277"/>
      <c r="OBL139" s="277"/>
      <c r="OBM139" s="277"/>
      <c r="OBN139" s="277"/>
      <c r="OBO139" s="277"/>
      <c r="OBP139" s="277"/>
      <c r="OBQ139" s="277"/>
      <c r="OBR139" s="277"/>
      <c r="OBS139" s="277"/>
      <c r="OBT139" s="277"/>
      <c r="OBU139" s="277"/>
      <c r="OBV139" s="277"/>
      <c r="OBW139" s="277"/>
      <c r="OBX139" s="277"/>
      <c r="OBY139" s="277"/>
      <c r="OBZ139" s="277"/>
      <c r="OCA139" s="277"/>
      <c r="OCB139" s="277"/>
      <c r="OCC139" s="277"/>
      <c r="OCD139" s="277"/>
      <c r="OCE139" s="277"/>
      <c r="OCF139" s="277"/>
      <c r="OCG139" s="277"/>
      <c r="OCH139" s="277"/>
      <c r="OCI139" s="277"/>
      <c r="OCJ139" s="277"/>
      <c r="OCK139" s="277"/>
      <c r="OCL139" s="277"/>
      <c r="OCM139" s="277"/>
      <c r="OCN139" s="277"/>
      <c r="OCO139" s="277"/>
      <c r="OCP139" s="277"/>
      <c r="OCQ139" s="277"/>
      <c r="OCR139" s="277"/>
      <c r="OCS139" s="277"/>
      <c r="OCT139" s="277"/>
      <c r="OCU139" s="277"/>
      <c r="OCV139" s="277"/>
      <c r="OCW139" s="277"/>
      <c r="OCX139" s="277"/>
      <c r="OCY139" s="277"/>
      <c r="OCZ139" s="277"/>
      <c r="ODA139" s="277"/>
      <c r="ODB139" s="277"/>
      <c r="ODC139" s="277"/>
      <c r="ODD139" s="277"/>
      <c r="ODE139" s="277"/>
      <c r="ODF139" s="277"/>
      <c r="ODG139" s="277"/>
      <c r="ODH139" s="277"/>
      <c r="ODI139" s="277"/>
      <c r="ODJ139" s="277"/>
      <c r="ODK139" s="277"/>
      <c r="ODL139" s="277"/>
      <c r="ODM139" s="277"/>
      <c r="ODN139" s="277"/>
      <c r="ODO139" s="277"/>
      <c r="ODP139" s="277"/>
      <c r="ODQ139" s="277"/>
      <c r="ODR139" s="277"/>
      <c r="ODS139" s="277"/>
      <c r="ODT139" s="277"/>
      <c r="ODU139" s="277"/>
      <c r="ODV139" s="277"/>
      <c r="ODW139" s="277"/>
      <c r="ODX139" s="277"/>
      <c r="ODY139" s="277"/>
      <c r="ODZ139" s="277"/>
      <c r="OEA139" s="277"/>
      <c r="OEB139" s="277"/>
      <c r="OEC139" s="277"/>
      <c r="OED139" s="277"/>
      <c r="OEE139" s="277"/>
      <c r="OEF139" s="277"/>
      <c r="OEG139" s="277"/>
      <c r="OEH139" s="277"/>
      <c r="OEI139" s="277"/>
      <c r="OEJ139" s="277"/>
      <c r="OEK139" s="277"/>
      <c r="OEL139" s="277"/>
      <c r="OEM139" s="277"/>
      <c r="OEN139" s="277"/>
      <c r="OEO139" s="277"/>
      <c r="OEP139" s="277"/>
      <c r="OEQ139" s="277"/>
      <c r="OER139" s="277"/>
      <c r="OES139" s="277"/>
      <c r="OET139" s="277"/>
      <c r="OEU139" s="277"/>
      <c r="OEV139" s="277"/>
      <c r="OEW139" s="277"/>
      <c r="OEX139" s="277"/>
      <c r="OEY139" s="277"/>
      <c r="OEZ139" s="277"/>
      <c r="OFA139" s="277"/>
      <c r="OFB139" s="277"/>
      <c r="OFC139" s="277"/>
      <c r="OFD139" s="277"/>
      <c r="OFE139" s="277"/>
      <c r="OFF139" s="277"/>
      <c r="OFG139" s="277"/>
      <c r="OFH139" s="277"/>
      <c r="OFI139" s="277"/>
      <c r="OFJ139" s="277"/>
      <c r="OFK139" s="277"/>
      <c r="OFL139" s="277"/>
      <c r="OFM139" s="277"/>
      <c r="OFN139" s="277"/>
      <c r="OFO139" s="277"/>
      <c r="OFP139" s="277"/>
      <c r="OFQ139" s="277"/>
      <c r="OFR139" s="277"/>
      <c r="OFS139" s="277"/>
      <c r="OFT139" s="277"/>
      <c r="OFU139" s="277"/>
      <c r="OFV139" s="277"/>
      <c r="OFW139" s="277"/>
      <c r="OFX139" s="277"/>
      <c r="OFY139" s="277"/>
      <c r="OFZ139" s="277"/>
      <c r="OGA139" s="277"/>
      <c r="OGB139" s="277"/>
      <c r="OGC139" s="277"/>
      <c r="OGD139" s="277"/>
      <c r="OGE139" s="277"/>
      <c r="OGF139" s="277"/>
      <c r="OGG139" s="277"/>
      <c r="OGH139" s="277"/>
      <c r="OGI139" s="277"/>
      <c r="OGJ139" s="277"/>
      <c r="OGK139" s="277"/>
      <c r="OGL139" s="277"/>
      <c r="OGM139" s="277"/>
      <c r="OGN139" s="277"/>
      <c r="OGO139" s="277"/>
      <c r="OGP139" s="277"/>
      <c r="OGQ139" s="277"/>
      <c r="OGR139" s="277"/>
      <c r="OGS139" s="277"/>
      <c r="OGT139" s="277"/>
      <c r="OGU139" s="277"/>
      <c r="OGV139" s="277"/>
      <c r="OGW139" s="277"/>
      <c r="OGX139" s="277"/>
      <c r="OGY139" s="277"/>
      <c r="OGZ139" s="277"/>
      <c r="OHA139" s="277"/>
      <c r="OHB139" s="277"/>
      <c r="OHC139" s="277"/>
      <c r="OHD139" s="277"/>
      <c r="OHE139" s="277"/>
      <c r="OHF139" s="277"/>
      <c r="OHG139" s="277"/>
      <c r="OHH139" s="277"/>
      <c r="OHI139" s="277"/>
      <c r="OHJ139" s="277"/>
      <c r="OHK139" s="277"/>
      <c r="OHL139" s="277"/>
      <c r="OHM139" s="277"/>
      <c r="OHN139" s="277"/>
      <c r="OHO139" s="277"/>
      <c r="OHP139" s="277"/>
      <c r="OHQ139" s="277"/>
      <c r="OHR139" s="277"/>
      <c r="OHS139" s="277"/>
      <c r="OHT139" s="277"/>
      <c r="OHU139" s="277"/>
      <c r="OHV139" s="277"/>
      <c r="OHW139" s="277"/>
      <c r="OHX139" s="277"/>
      <c r="OHY139" s="277"/>
      <c r="OHZ139" s="277"/>
      <c r="OIA139" s="277"/>
      <c r="OIB139" s="277"/>
      <c r="OIC139" s="277"/>
      <c r="OID139" s="277"/>
      <c r="OIE139" s="277"/>
      <c r="OIF139" s="277"/>
      <c r="OIG139" s="277"/>
      <c r="OIH139" s="277"/>
      <c r="OII139" s="277"/>
      <c r="OIJ139" s="277"/>
      <c r="OIK139" s="277"/>
      <c r="OIL139" s="277"/>
      <c r="OIM139" s="277"/>
      <c r="OIN139" s="277"/>
      <c r="OIO139" s="277"/>
      <c r="OIP139" s="277"/>
      <c r="OIQ139" s="277"/>
      <c r="OIR139" s="277"/>
      <c r="OIS139" s="277"/>
      <c r="OIT139" s="277"/>
      <c r="OIU139" s="277"/>
      <c r="OIV139" s="277"/>
      <c r="OIW139" s="277"/>
      <c r="OIX139" s="277"/>
      <c r="OIY139" s="277"/>
      <c r="OIZ139" s="277"/>
      <c r="OJA139" s="277"/>
      <c r="OJB139" s="277"/>
      <c r="OJC139" s="277"/>
      <c r="OJD139" s="277"/>
      <c r="OJE139" s="277"/>
      <c r="OJF139" s="277"/>
      <c r="OJG139" s="277"/>
      <c r="OJH139" s="277"/>
      <c r="OJI139" s="277"/>
      <c r="OJJ139" s="277"/>
      <c r="OJK139" s="277"/>
      <c r="OJL139" s="277"/>
      <c r="OJM139" s="277"/>
      <c r="OJN139" s="277"/>
      <c r="OJO139" s="277"/>
      <c r="OJP139" s="277"/>
      <c r="OJQ139" s="277"/>
      <c r="OJR139" s="277"/>
      <c r="OJS139" s="277"/>
      <c r="OJT139" s="277"/>
      <c r="OJU139" s="277"/>
      <c r="OJV139" s="277"/>
      <c r="OJW139" s="277"/>
      <c r="OJX139" s="277"/>
      <c r="OJY139" s="277"/>
      <c r="OJZ139" s="277"/>
      <c r="OKA139" s="277"/>
      <c r="OKB139" s="277"/>
      <c r="OKC139" s="277"/>
      <c r="OKD139" s="277"/>
      <c r="OKE139" s="277"/>
      <c r="OKF139" s="277"/>
      <c r="OKG139" s="277"/>
      <c r="OKH139" s="277"/>
      <c r="OKI139" s="277"/>
      <c r="OKJ139" s="277"/>
      <c r="OKK139" s="277"/>
      <c r="OKL139" s="277"/>
      <c r="OKM139" s="277"/>
      <c r="OKN139" s="277"/>
      <c r="OKO139" s="277"/>
      <c r="OKP139" s="277"/>
      <c r="OKQ139" s="277"/>
      <c r="OKR139" s="277"/>
      <c r="OKS139" s="277"/>
      <c r="OKT139" s="277"/>
      <c r="OKU139" s="277"/>
      <c r="OKV139" s="277"/>
      <c r="OKW139" s="277"/>
      <c r="OKX139" s="277"/>
      <c r="OKY139" s="277"/>
      <c r="OKZ139" s="277"/>
      <c r="OLA139" s="277"/>
      <c r="OLB139" s="277"/>
      <c r="OLC139" s="277"/>
      <c r="OLD139" s="277"/>
      <c r="OLE139" s="277"/>
      <c r="OLF139" s="277"/>
      <c r="OLG139" s="277"/>
      <c r="OLH139" s="277"/>
      <c r="OLI139" s="277"/>
      <c r="OLJ139" s="277"/>
      <c r="OLK139" s="277"/>
      <c r="OLL139" s="277"/>
      <c r="OLM139" s="277"/>
      <c r="OLN139" s="277"/>
      <c r="OLO139" s="277"/>
      <c r="OLP139" s="277"/>
      <c r="OLQ139" s="277"/>
      <c r="OLR139" s="277"/>
      <c r="OLS139" s="277"/>
      <c r="OLT139" s="277"/>
      <c r="OLU139" s="277"/>
      <c r="OLV139" s="277"/>
      <c r="OLW139" s="277"/>
      <c r="OLX139" s="277"/>
      <c r="OLY139" s="277"/>
      <c r="OLZ139" s="277"/>
      <c r="OMA139" s="277"/>
      <c r="OMB139" s="277"/>
      <c r="OMC139" s="277"/>
      <c r="OMD139" s="277"/>
      <c r="OME139" s="277"/>
      <c r="OMF139" s="277"/>
      <c r="OMG139" s="277"/>
      <c r="OMH139" s="277"/>
      <c r="OMI139" s="277"/>
      <c r="OMJ139" s="277"/>
      <c r="OMK139" s="277"/>
      <c r="OML139" s="277"/>
      <c r="OMM139" s="277"/>
      <c r="OMN139" s="277"/>
      <c r="OMO139" s="277"/>
      <c r="OMP139" s="277"/>
      <c r="OMQ139" s="277"/>
      <c r="OMR139" s="277"/>
      <c r="OMS139" s="277"/>
      <c r="OMT139" s="277"/>
      <c r="OMU139" s="277"/>
      <c r="OMV139" s="277"/>
      <c r="OMW139" s="277"/>
      <c r="OMX139" s="277"/>
      <c r="OMY139" s="277"/>
      <c r="OMZ139" s="277"/>
      <c r="ONA139" s="277"/>
      <c r="ONB139" s="277"/>
      <c r="ONC139" s="277"/>
      <c r="OND139" s="277"/>
      <c r="ONE139" s="277"/>
      <c r="ONF139" s="277"/>
      <c r="ONG139" s="277"/>
      <c r="ONH139" s="277"/>
      <c r="ONI139" s="277"/>
      <c r="ONJ139" s="277"/>
      <c r="ONK139" s="277"/>
      <c r="ONL139" s="277"/>
      <c r="ONM139" s="277"/>
      <c r="ONN139" s="277"/>
      <c r="ONO139" s="277"/>
      <c r="ONP139" s="277"/>
      <c r="ONQ139" s="277"/>
      <c r="ONR139" s="277"/>
      <c r="ONS139" s="277"/>
      <c r="ONT139" s="277"/>
      <c r="ONU139" s="277"/>
      <c r="ONV139" s="277"/>
      <c r="ONW139" s="277"/>
      <c r="ONX139" s="277"/>
      <c r="ONY139" s="277"/>
      <c r="ONZ139" s="277"/>
      <c r="OOA139" s="277"/>
      <c r="OOB139" s="277"/>
      <c r="OOC139" s="277"/>
      <c r="OOD139" s="277"/>
      <c r="OOE139" s="277"/>
      <c r="OOF139" s="277"/>
      <c r="OOG139" s="277"/>
      <c r="OOH139" s="277"/>
      <c r="OOI139" s="277"/>
      <c r="OOJ139" s="277"/>
      <c r="OOK139" s="277"/>
      <c r="OOL139" s="277"/>
      <c r="OOM139" s="277"/>
      <c r="OON139" s="277"/>
      <c r="OOO139" s="277"/>
      <c r="OOP139" s="277"/>
      <c r="OOQ139" s="277"/>
      <c r="OOR139" s="277"/>
      <c r="OOS139" s="277"/>
      <c r="OOT139" s="277"/>
      <c r="OOU139" s="277"/>
      <c r="OOV139" s="277"/>
      <c r="OOW139" s="277"/>
      <c r="OOX139" s="277"/>
      <c r="OOY139" s="277"/>
      <c r="OOZ139" s="277"/>
      <c r="OPA139" s="277"/>
      <c r="OPB139" s="277"/>
      <c r="OPC139" s="277"/>
      <c r="OPD139" s="277"/>
      <c r="OPE139" s="277"/>
      <c r="OPF139" s="277"/>
      <c r="OPG139" s="277"/>
      <c r="OPH139" s="277"/>
      <c r="OPI139" s="277"/>
      <c r="OPJ139" s="277"/>
      <c r="OPK139" s="277"/>
      <c r="OPL139" s="277"/>
      <c r="OPM139" s="277"/>
      <c r="OPN139" s="277"/>
      <c r="OPO139" s="277"/>
      <c r="OPP139" s="277"/>
      <c r="OPQ139" s="277"/>
      <c r="OPR139" s="277"/>
      <c r="OPS139" s="277"/>
      <c r="OPT139" s="277"/>
      <c r="OPU139" s="277"/>
      <c r="OPV139" s="277"/>
      <c r="OPW139" s="277"/>
      <c r="OPX139" s="277"/>
      <c r="OPY139" s="277"/>
      <c r="OPZ139" s="277"/>
      <c r="OQA139" s="277"/>
      <c r="OQB139" s="277"/>
      <c r="OQC139" s="277"/>
      <c r="OQD139" s="277"/>
      <c r="OQE139" s="277"/>
      <c r="OQF139" s="277"/>
      <c r="OQG139" s="277"/>
      <c r="OQH139" s="277"/>
      <c r="OQI139" s="277"/>
      <c r="OQJ139" s="277"/>
      <c r="OQK139" s="277"/>
      <c r="OQL139" s="277"/>
      <c r="OQM139" s="277"/>
      <c r="OQN139" s="277"/>
      <c r="OQO139" s="277"/>
      <c r="OQP139" s="277"/>
      <c r="OQQ139" s="277"/>
      <c r="OQR139" s="277"/>
      <c r="OQS139" s="277"/>
      <c r="OQT139" s="277"/>
      <c r="OQU139" s="277"/>
      <c r="OQV139" s="277"/>
      <c r="OQW139" s="277"/>
      <c r="OQX139" s="277"/>
      <c r="OQY139" s="277"/>
      <c r="OQZ139" s="277"/>
      <c r="ORA139" s="277"/>
      <c r="ORB139" s="277"/>
      <c r="ORC139" s="277"/>
      <c r="ORD139" s="277"/>
      <c r="ORE139" s="277"/>
      <c r="ORF139" s="277"/>
      <c r="ORG139" s="277"/>
      <c r="ORH139" s="277"/>
      <c r="ORI139" s="277"/>
      <c r="ORJ139" s="277"/>
      <c r="ORK139" s="277"/>
      <c r="ORL139" s="277"/>
      <c r="ORM139" s="277"/>
      <c r="ORN139" s="277"/>
      <c r="ORO139" s="277"/>
      <c r="ORP139" s="277"/>
      <c r="ORQ139" s="277"/>
      <c r="ORR139" s="277"/>
      <c r="ORS139" s="277"/>
      <c r="ORT139" s="277"/>
      <c r="ORU139" s="277"/>
      <c r="ORV139" s="277"/>
      <c r="ORW139" s="277"/>
      <c r="ORX139" s="277"/>
      <c r="ORY139" s="277"/>
      <c r="ORZ139" s="277"/>
      <c r="OSA139" s="277"/>
      <c r="OSB139" s="277"/>
      <c r="OSC139" s="277"/>
      <c r="OSD139" s="277"/>
      <c r="OSE139" s="277"/>
      <c r="OSF139" s="277"/>
      <c r="OSG139" s="277"/>
      <c r="OSH139" s="277"/>
      <c r="OSI139" s="277"/>
      <c r="OSJ139" s="277"/>
      <c r="OSK139" s="277"/>
      <c r="OSL139" s="277"/>
      <c r="OSM139" s="277"/>
      <c r="OSN139" s="277"/>
      <c r="OSO139" s="277"/>
      <c r="OSP139" s="277"/>
      <c r="OSQ139" s="277"/>
      <c r="OSR139" s="277"/>
      <c r="OSS139" s="277"/>
      <c r="OST139" s="277"/>
      <c r="OSU139" s="277"/>
      <c r="OSV139" s="277"/>
      <c r="OSW139" s="277"/>
      <c r="OSX139" s="277"/>
      <c r="OSY139" s="277"/>
      <c r="OSZ139" s="277"/>
      <c r="OTA139" s="277"/>
      <c r="OTB139" s="277"/>
      <c r="OTC139" s="277"/>
      <c r="OTD139" s="277"/>
      <c r="OTE139" s="277"/>
      <c r="OTF139" s="277"/>
      <c r="OTG139" s="277"/>
      <c r="OTH139" s="277"/>
      <c r="OTI139" s="277"/>
      <c r="OTJ139" s="277"/>
      <c r="OTK139" s="277"/>
      <c r="OTL139" s="277"/>
      <c r="OTM139" s="277"/>
      <c r="OTN139" s="277"/>
      <c r="OTO139" s="277"/>
      <c r="OTP139" s="277"/>
      <c r="OTQ139" s="277"/>
      <c r="OTR139" s="277"/>
      <c r="OTS139" s="277"/>
      <c r="OTT139" s="277"/>
      <c r="OTU139" s="277"/>
      <c r="OTV139" s="277"/>
      <c r="OTW139" s="277"/>
      <c r="OTX139" s="277"/>
      <c r="OTY139" s="277"/>
      <c r="OTZ139" s="277"/>
      <c r="OUA139" s="277"/>
      <c r="OUB139" s="277"/>
      <c r="OUC139" s="277"/>
      <c r="OUD139" s="277"/>
      <c r="OUE139" s="277"/>
      <c r="OUF139" s="277"/>
      <c r="OUG139" s="277"/>
      <c r="OUH139" s="277"/>
      <c r="OUI139" s="277"/>
      <c r="OUJ139" s="277"/>
      <c r="OUK139" s="277"/>
      <c r="OUL139" s="277"/>
      <c r="OUM139" s="277"/>
      <c r="OUN139" s="277"/>
      <c r="OUO139" s="277"/>
      <c r="OUP139" s="277"/>
      <c r="OUQ139" s="277"/>
      <c r="OUR139" s="277"/>
      <c r="OUS139" s="277"/>
      <c r="OUT139" s="277"/>
      <c r="OUU139" s="277"/>
      <c r="OUV139" s="277"/>
      <c r="OUW139" s="277"/>
      <c r="OUX139" s="277"/>
      <c r="OUY139" s="277"/>
      <c r="OUZ139" s="277"/>
      <c r="OVA139" s="277"/>
      <c r="OVB139" s="277"/>
      <c r="OVC139" s="277"/>
      <c r="OVD139" s="277"/>
      <c r="OVE139" s="277"/>
      <c r="OVF139" s="277"/>
      <c r="OVG139" s="277"/>
      <c r="OVH139" s="277"/>
      <c r="OVI139" s="277"/>
      <c r="OVJ139" s="277"/>
      <c r="OVK139" s="277"/>
      <c r="OVL139" s="277"/>
      <c r="OVM139" s="277"/>
      <c r="OVN139" s="277"/>
      <c r="OVO139" s="277"/>
      <c r="OVP139" s="277"/>
      <c r="OVQ139" s="277"/>
      <c r="OVR139" s="277"/>
      <c r="OVS139" s="277"/>
      <c r="OVT139" s="277"/>
      <c r="OVU139" s="277"/>
      <c r="OVV139" s="277"/>
      <c r="OVW139" s="277"/>
      <c r="OVX139" s="277"/>
      <c r="OVY139" s="277"/>
      <c r="OVZ139" s="277"/>
      <c r="OWA139" s="277"/>
      <c r="OWB139" s="277"/>
      <c r="OWC139" s="277"/>
      <c r="OWD139" s="277"/>
      <c r="OWE139" s="277"/>
      <c r="OWF139" s="277"/>
      <c r="OWG139" s="277"/>
      <c r="OWH139" s="277"/>
      <c r="OWI139" s="277"/>
      <c r="OWJ139" s="277"/>
      <c r="OWK139" s="277"/>
      <c r="OWL139" s="277"/>
      <c r="OWM139" s="277"/>
      <c r="OWN139" s="277"/>
      <c r="OWO139" s="277"/>
      <c r="OWP139" s="277"/>
      <c r="OWQ139" s="277"/>
      <c r="OWR139" s="277"/>
      <c r="OWS139" s="277"/>
      <c r="OWT139" s="277"/>
      <c r="OWU139" s="277"/>
      <c r="OWV139" s="277"/>
      <c r="OWW139" s="277"/>
      <c r="OWX139" s="277"/>
      <c r="OWY139" s="277"/>
      <c r="OWZ139" s="277"/>
      <c r="OXA139" s="277"/>
      <c r="OXB139" s="277"/>
      <c r="OXC139" s="277"/>
      <c r="OXD139" s="277"/>
      <c r="OXE139" s="277"/>
      <c r="OXF139" s="277"/>
      <c r="OXG139" s="277"/>
      <c r="OXH139" s="277"/>
      <c r="OXI139" s="277"/>
      <c r="OXJ139" s="277"/>
      <c r="OXK139" s="277"/>
      <c r="OXL139" s="277"/>
      <c r="OXM139" s="277"/>
      <c r="OXN139" s="277"/>
      <c r="OXO139" s="277"/>
      <c r="OXP139" s="277"/>
      <c r="OXQ139" s="277"/>
      <c r="OXR139" s="277"/>
      <c r="OXS139" s="277"/>
      <c r="OXT139" s="277"/>
      <c r="OXU139" s="277"/>
      <c r="OXV139" s="277"/>
      <c r="OXW139" s="277"/>
      <c r="OXX139" s="277"/>
      <c r="OXY139" s="277"/>
      <c r="OXZ139" s="277"/>
      <c r="OYA139" s="277"/>
      <c r="OYB139" s="277"/>
      <c r="OYC139" s="277"/>
      <c r="OYD139" s="277"/>
      <c r="OYE139" s="277"/>
      <c r="OYF139" s="277"/>
      <c r="OYG139" s="277"/>
      <c r="OYH139" s="277"/>
      <c r="OYI139" s="277"/>
      <c r="OYJ139" s="277"/>
      <c r="OYK139" s="277"/>
      <c r="OYL139" s="277"/>
      <c r="OYM139" s="277"/>
      <c r="OYN139" s="277"/>
      <c r="OYO139" s="277"/>
      <c r="OYP139" s="277"/>
      <c r="OYQ139" s="277"/>
      <c r="OYR139" s="277"/>
      <c r="OYS139" s="277"/>
      <c r="OYT139" s="277"/>
      <c r="OYU139" s="277"/>
      <c r="OYV139" s="277"/>
      <c r="OYW139" s="277"/>
      <c r="OYX139" s="277"/>
      <c r="OYY139" s="277"/>
      <c r="OYZ139" s="277"/>
      <c r="OZA139" s="277"/>
      <c r="OZB139" s="277"/>
      <c r="OZC139" s="277"/>
      <c r="OZD139" s="277"/>
      <c r="OZE139" s="277"/>
      <c r="OZF139" s="277"/>
      <c r="OZG139" s="277"/>
      <c r="OZH139" s="277"/>
      <c r="OZI139" s="277"/>
      <c r="OZJ139" s="277"/>
      <c r="OZK139" s="277"/>
      <c r="OZL139" s="277"/>
      <c r="OZM139" s="277"/>
      <c r="OZN139" s="277"/>
      <c r="OZO139" s="277"/>
      <c r="OZP139" s="277"/>
      <c r="OZQ139" s="277"/>
      <c r="OZR139" s="277"/>
      <c r="OZS139" s="277"/>
      <c r="OZT139" s="277"/>
      <c r="OZU139" s="277"/>
      <c r="OZV139" s="277"/>
      <c r="OZW139" s="277"/>
      <c r="OZX139" s="277"/>
      <c r="OZY139" s="277"/>
      <c r="OZZ139" s="277"/>
      <c r="PAA139" s="277"/>
      <c r="PAB139" s="277"/>
      <c r="PAC139" s="277"/>
      <c r="PAD139" s="277"/>
      <c r="PAE139" s="277"/>
      <c r="PAF139" s="277"/>
      <c r="PAG139" s="277"/>
      <c r="PAH139" s="277"/>
      <c r="PAI139" s="277"/>
      <c r="PAJ139" s="277"/>
      <c r="PAK139" s="277"/>
      <c r="PAL139" s="277"/>
      <c r="PAM139" s="277"/>
      <c r="PAN139" s="277"/>
      <c r="PAO139" s="277"/>
      <c r="PAP139" s="277"/>
      <c r="PAQ139" s="277"/>
      <c r="PAR139" s="277"/>
      <c r="PAS139" s="277"/>
      <c r="PAT139" s="277"/>
      <c r="PAU139" s="277"/>
      <c r="PAV139" s="277"/>
      <c r="PAW139" s="277"/>
      <c r="PAX139" s="277"/>
      <c r="PAY139" s="277"/>
      <c r="PAZ139" s="277"/>
      <c r="PBA139" s="277"/>
      <c r="PBB139" s="277"/>
      <c r="PBC139" s="277"/>
      <c r="PBD139" s="277"/>
      <c r="PBE139" s="277"/>
      <c r="PBF139" s="277"/>
      <c r="PBG139" s="277"/>
      <c r="PBH139" s="277"/>
      <c r="PBI139" s="277"/>
      <c r="PBJ139" s="277"/>
      <c r="PBK139" s="277"/>
      <c r="PBL139" s="277"/>
      <c r="PBM139" s="277"/>
      <c r="PBN139" s="277"/>
      <c r="PBO139" s="277"/>
      <c r="PBP139" s="277"/>
      <c r="PBQ139" s="277"/>
      <c r="PBR139" s="277"/>
      <c r="PBS139" s="277"/>
      <c r="PBT139" s="277"/>
      <c r="PBU139" s="277"/>
      <c r="PBV139" s="277"/>
      <c r="PBW139" s="277"/>
      <c r="PBX139" s="277"/>
      <c r="PBY139" s="277"/>
      <c r="PBZ139" s="277"/>
      <c r="PCA139" s="277"/>
      <c r="PCB139" s="277"/>
      <c r="PCC139" s="277"/>
      <c r="PCD139" s="277"/>
      <c r="PCE139" s="277"/>
      <c r="PCF139" s="277"/>
      <c r="PCG139" s="277"/>
      <c r="PCH139" s="277"/>
      <c r="PCI139" s="277"/>
      <c r="PCJ139" s="277"/>
      <c r="PCK139" s="277"/>
      <c r="PCL139" s="277"/>
      <c r="PCM139" s="277"/>
      <c r="PCN139" s="277"/>
      <c r="PCO139" s="277"/>
      <c r="PCP139" s="277"/>
      <c r="PCQ139" s="277"/>
      <c r="PCR139" s="277"/>
      <c r="PCS139" s="277"/>
      <c r="PCT139" s="277"/>
      <c r="PCU139" s="277"/>
      <c r="PCV139" s="277"/>
      <c r="PCW139" s="277"/>
      <c r="PCX139" s="277"/>
      <c r="PCY139" s="277"/>
      <c r="PCZ139" s="277"/>
      <c r="PDA139" s="277"/>
      <c r="PDB139" s="277"/>
      <c r="PDC139" s="277"/>
      <c r="PDD139" s="277"/>
      <c r="PDE139" s="277"/>
      <c r="PDF139" s="277"/>
      <c r="PDG139" s="277"/>
      <c r="PDH139" s="277"/>
      <c r="PDI139" s="277"/>
      <c r="PDJ139" s="277"/>
      <c r="PDK139" s="277"/>
      <c r="PDL139" s="277"/>
      <c r="PDM139" s="277"/>
      <c r="PDN139" s="277"/>
      <c r="PDO139" s="277"/>
      <c r="PDP139" s="277"/>
      <c r="PDQ139" s="277"/>
      <c r="PDR139" s="277"/>
      <c r="PDS139" s="277"/>
      <c r="PDT139" s="277"/>
      <c r="PDU139" s="277"/>
      <c r="PDV139" s="277"/>
      <c r="PDW139" s="277"/>
      <c r="PDX139" s="277"/>
      <c r="PDY139" s="277"/>
      <c r="PDZ139" s="277"/>
      <c r="PEA139" s="277"/>
      <c r="PEB139" s="277"/>
      <c r="PEC139" s="277"/>
      <c r="PED139" s="277"/>
      <c r="PEE139" s="277"/>
      <c r="PEF139" s="277"/>
      <c r="PEG139" s="277"/>
      <c r="PEH139" s="277"/>
      <c r="PEI139" s="277"/>
      <c r="PEJ139" s="277"/>
      <c r="PEK139" s="277"/>
      <c r="PEL139" s="277"/>
      <c r="PEM139" s="277"/>
      <c r="PEN139" s="277"/>
      <c r="PEO139" s="277"/>
      <c r="PEP139" s="277"/>
      <c r="PEQ139" s="277"/>
      <c r="PER139" s="277"/>
      <c r="PES139" s="277"/>
      <c r="PET139" s="277"/>
      <c r="PEU139" s="277"/>
      <c r="PEV139" s="277"/>
      <c r="PEW139" s="277"/>
      <c r="PEX139" s="277"/>
      <c r="PEY139" s="277"/>
      <c r="PEZ139" s="277"/>
      <c r="PFA139" s="277"/>
      <c r="PFB139" s="277"/>
      <c r="PFC139" s="277"/>
      <c r="PFD139" s="277"/>
      <c r="PFE139" s="277"/>
      <c r="PFF139" s="277"/>
      <c r="PFG139" s="277"/>
      <c r="PFH139" s="277"/>
      <c r="PFI139" s="277"/>
      <c r="PFJ139" s="277"/>
      <c r="PFK139" s="277"/>
      <c r="PFL139" s="277"/>
      <c r="PFM139" s="277"/>
      <c r="PFN139" s="277"/>
      <c r="PFO139" s="277"/>
      <c r="PFP139" s="277"/>
      <c r="PFQ139" s="277"/>
      <c r="PFR139" s="277"/>
      <c r="PFS139" s="277"/>
      <c r="PFT139" s="277"/>
      <c r="PFU139" s="277"/>
      <c r="PFV139" s="277"/>
      <c r="PFW139" s="277"/>
      <c r="PFX139" s="277"/>
      <c r="PFY139" s="277"/>
      <c r="PFZ139" s="277"/>
      <c r="PGA139" s="277"/>
      <c r="PGB139" s="277"/>
      <c r="PGC139" s="277"/>
      <c r="PGD139" s="277"/>
      <c r="PGE139" s="277"/>
      <c r="PGF139" s="277"/>
      <c r="PGG139" s="277"/>
      <c r="PGH139" s="277"/>
      <c r="PGI139" s="277"/>
      <c r="PGJ139" s="277"/>
      <c r="PGK139" s="277"/>
      <c r="PGL139" s="277"/>
      <c r="PGM139" s="277"/>
      <c r="PGN139" s="277"/>
      <c r="PGO139" s="277"/>
      <c r="PGP139" s="277"/>
      <c r="PGQ139" s="277"/>
      <c r="PGR139" s="277"/>
      <c r="PGS139" s="277"/>
      <c r="PGT139" s="277"/>
      <c r="PGU139" s="277"/>
      <c r="PGV139" s="277"/>
      <c r="PGW139" s="277"/>
      <c r="PGX139" s="277"/>
      <c r="PGY139" s="277"/>
      <c r="PGZ139" s="277"/>
      <c r="PHA139" s="277"/>
      <c r="PHB139" s="277"/>
      <c r="PHC139" s="277"/>
      <c r="PHD139" s="277"/>
      <c r="PHE139" s="277"/>
      <c r="PHF139" s="277"/>
      <c r="PHG139" s="277"/>
      <c r="PHH139" s="277"/>
      <c r="PHI139" s="277"/>
      <c r="PHJ139" s="277"/>
      <c r="PHK139" s="277"/>
      <c r="PHL139" s="277"/>
      <c r="PHM139" s="277"/>
      <c r="PHN139" s="277"/>
      <c r="PHO139" s="277"/>
      <c r="PHP139" s="277"/>
      <c r="PHQ139" s="277"/>
      <c r="PHR139" s="277"/>
      <c r="PHS139" s="277"/>
      <c r="PHT139" s="277"/>
      <c r="PHU139" s="277"/>
      <c r="PHV139" s="277"/>
      <c r="PHW139" s="277"/>
      <c r="PHX139" s="277"/>
      <c r="PHY139" s="277"/>
      <c r="PHZ139" s="277"/>
      <c r="PIA139" s="277"/>
      <c r="PIB139" s="277"/>
      <c r="PIC139" s="277"/>
      <c r="PID139" s="277"/>
      <c r="PIE139" s="277"/>
      <c r="PIF139" s="277"/>
      <c r="PIG139" s="277"/>
      <c r="PIH139" s="277"/>
      <c r="PII139" s="277"/>
      <c r="PIJ139" s="277"/>
      <c r="PIK139" s="277"/>
      <c r="PIL139" s="277"/>
      <c r="PIM139" s="277"/>
      <c r="PIN139" s="277"/>
      <c r="PIO139" s="277"/>
      <c r="PIP139" s="277"/>
      <c r="PIQ139" s="277"/>
      <c r="PIR139" s="277"/>
      <c r="PIS139" s="277"/>
      <c r="PIT139" s="277"/>
      <c r="PIU139" s="277"/>
      <c r="PIV139" s="277"/>
      <c r="PIW139" s="277"/>
      <c r="PIX139" s="277"/>
      <c r="PIY139" s="277"/>
      <c r="PIZ139" s="277"/>
      <c r="PJA139" s="277"/>
      <c r="PJB139" s="277"/>
      <c r="PJC139" s="277"/>
      <c r="PJD139" s="277"/>
      <c r="PJE139" s="277"/>
      <c r="PJF139" s="277"/>
      <c r="PJG139" s="277"/>
      <c r="PJH139" s="277"/>
      <c r="PJI139" s="277"/>
      <c r="PJJ139" s="277"/>
      <c r="PJK139" s="277"/>
      <c r="PJL139" s="277"/>
      <c r="PJM139" s="277"/>
      <c r="PJN139" s="277"/>
      <c r="PJO139" s="277"/>
      <c r="PJP139" s="277"/>
      <c r="PJQ139" s="277"/>
      <c r="PJR139" s="277"/>
      <c r="PJS139" s="277"/>
      <c r="PJT139" s="277"/>
      <c r="PJU139" s="277"/>
      <c r="PJV139" s="277"/>
      <c r="PJW139" s="277"/>
      <c r="PJX139" s="277"/>
      <c r="PJY139" s="277"/>
      <c r="PJZ139" s="277"/>
      <c r="PKA139" s="277"/>
      <c r="PKB139" s="277"/>
      <c r="PKC139" s="277"/>
      <c r="PKD139" s="277"/>
      <c r="PKE139" s="277"/>
      <c r="PKF139" s="277"/>
      <c r="PKG139" s="277"/>
      <c r="PKH139" s="277"/>
      <c r="PKI139" s="277"/>
      <c r="PKJ139" s="277"/>
      <c r="PKK139" s="277"/>
      <c r="PKL139" s="277"/>
      <c r="PKM139" s="277"/>
      <c r="PKN139" s="277"/>
      <c r="PKO139" s="277"/>
      <c r="PKP139" s="277"/>
      <c r="PKQ139" s="277"/>
      <c r="PKR139" s="277"/>
      <c r="PKS139" s="277"/>
      <c r="PKT139" s="277"/>
      <c r="PKU139" s="277"/>
      <c r="PKV139" s="277"/>
      <c r="PKW139" s="277"/>
      <c r="PKX139" s="277"/>
      <c r="PKY139" s="277"/>
      <c r="PKZ139" s="277"/>
      <c r="PLA139" s="277"/>
      <c r="PLB139" s="277"/>
      <c r="PLC139" s="277"/>
      <c r="PLD139" s="277"/>
      <c r="PLE139" s="277"/>
      <c r="PLF139" s="277"/>
      <c r="PLG139" s="277"/>
      <c r="PLH139" s="277"/>
      <c r="PLI139" s="277"/>
      <c r="PLJ139" s="277"/>
      <c r="PLK139" s="277"/>
      <c r="PLL139" s="277"/>
      <c r="PLM139" s="277"/>
      <c r="PLN139" s="277"/>
      <c r="PLO139" s="277"/>
      <c r="PLP139" s="277"/>
      <c r="PLQ139" s="277"/>
      <c r="PLR139" s="277"/>
      <c r="PLS139" s="277"/>
      <c r="PLT139" s="277"/>
      <c r="PLU139" s="277"/>
      <c r="PLV139" s="277"/>
      <c r="PLW139" s="277"/>
      <c r="PLX139" s="277"/>
      <c r="PLY139" s="277"/>
      <c r="PLZ139" s="277"/>
      <c r="PMA139" s="277"/>
      <c r="PMB139" s="277"/>
      <c r="PMC139" s="277"/>
      <c r="PMD139" s="277"/>
      <c r="PME139" s="277"/>
      <c r="PMF139" s="277"/>
      <c r="PMG139" s="277"/>
      <c r="PMH139" s="277"/>
      <c r="PMI139" s="277"/>
      <c r="PMJ139" s="277"/>
      <c r="PMK139" s="277"/>
      <c r="PML139" s="277"/>
      <c r="PMM139" s="277"/>
      <c r="PMN139" s="277"/>
      <c r="PMO139" s="277"/>
      <c r="PMP139" s="277"/>
      <c r="PMQ139" s="277"/>
      <c r="PMR139" s="277"/>
      <c r="PMS139" s="277"/>
      <c r="PMT139" s="277"/>
      <c r="PMU139" s="277"/>
      <c r="PMV139" s="277"/>
      <c r="PMW139" s="277"/>
      <c r="PMX139" s="277"/>
      <c r="PMY139" s="277"/>
      <c r="PMZ139" s="277"/>
      <c r="PNA139" s="277"/>
      <c r="PNB139" s="277"/>
      <c r="PNC139" s="277"/>
      <c r="PND139" s="277"/>
      <c r="PNE139" s="277"/>
      <c r="PNF139" s="277"/>
      <c r="PNG139" s="277"/>
      <c r="PNH139" s="277"/>
      <c r="PNI139" s="277"/>
      <c r="PNJ139" s="277"/>
      <c r="PNK139" s="277"/>
      <c r="PNL139" s="277"/>
      <c r="PNM139" s="277"/>
      <c r="PNN139" s="277"/>
      <c r="PNO139" s="277"/>
      <c r="PNP139" s="277"/>
      <c r="PNQ139" s="277"/>
      <c r="PNR139" s="277"/>
      <c r="PNS139" s="277"/>
      <c r="PNT139" s="277"/>
      <c r="PNU139" s="277"/>
      <c r="PNV139" s="277"/>
      <c r="PNW139" s="277"/>
      <c r="PNX139" s="277"/>
      <c r="PNY139" s="277"/>
      <c r="PNZ139" s="277"/>
      <c r="POA139" s="277"/>
      <c r="POB139" s="277"/>
      <c r="POC139" s="277"/>
      <c r="POD139" s="277"/>
      <c r="POE139" s="277"/>
      <c r="POF139" s="277"/>
      <c r="POG139" s="277"/>
      <c r="POH139" s="277"/>
      <c r="POI139" s="277"/>
      <c r="POJ139" s="277"/>
      <c r="POK139" s="277"/>
      <c r="POL139" s="277"/>
      <c r="POM139" s="277"/>
      <c r="PON139" s="277"/>
      <c r="POO139" s="277"/>
      <c r="POP139" s="277"/>
      <c r="POQ139" s="277"/>
      <c r="POR139" s="277"/>
      <c r="POS139" s="277"/>
      <c r="POT139" s="277"/>
      <c r="POU139" s="277"/>
      <c r="POV139" s="277"/>
      <c r="POW139" s="277"/>
      <c r="POX139" s="277"/>
      <c r="POY139" s="277"/>
      <c r="POZ139" s="277"/>
      <c r="PPA139" s="277"/>
      <c r="PPB139" s="277"/>
      <c r="PPC139" s="277"/>
      <c r="PPD139" s="277"/>
      <c r="PPE139" s="277"/>
      <c r="PPF139" s="277"/>
      <c r="PPG139" s="277"/>
      <c r="PPH139" s="277"/>
      <c r="PPI139" s="277"/>
      <c r="PPJ139" s="277"/>
      <c r="PPK139" s="277"/>
      <c r="PPL139" s="277"/>
      <c r="PPM139" s="277"/>
      <c r="PPN139" s="277"/>
      <c r="PPO139" s="277"/>
      <c r="PPP139" s="277"/>
      <c r="PPQ139" s="277"/>
      <c r="PPR139" s="277"/>
      <c r="PPS139" s="277"/>
      <c r="PPT139" s="277"/>
      <c r="PPU139" s="277"/>
      <c r="PPV139" s="277"/>
      <c r="PPW139" s="277"/>
      <c r="PPX139" s="277"/>
      <c r="PPY139" s="277"/>
      <c r="PPZ139" s="277"/>
      <c r="PQA139" s="277"/>
      <c r="PQB139" s="277"/>
      <c r="PQC139" s="277"/>
      <c r="PQD139" s="277"/>
      <c r="PQE139" s="277"/>
      <c r="PQF139" s="277"/>
      <c r="PQG139" s="277"/>
      <c r="PQH139" s="277"/>
      <c r="PQI139" s="277"/>
      <c r="PQJ139" s="277"/>
      <c r="PQK139" s="277"/>
      <c r="PQL139" s="277"/>
      <c r="PQM139" s="277"/>
      <c r="PQN139" s="277"/>
      <c r="PQO139" s="277"/>
      <c r="PQP139" s="277"/>
      <c r="PQQ139" s="277"/>
      <c r="PQR139" s="277"/>
      <c r="PQS139" s="277"/>
      <c r="PQT139" s="277"/>
      <c r="PQU139" s="277"/>
      <c r="PQV139" s="277"/>
      <c r="PQW139" s="277"/>
      <c r="PQX139" s="277"/>
      <c r="PQY139" s="277"/>
      <c r="PQZ139" s="277"/>
      <c r="PRA139" s="277"/>
      <c r="PRB139" s="277"/>
      <c r="PRC139" s="277"/>
      <c r="PRD139" s="277"/>
      <c r="PRE139" s="277"/>
      <c r="PRF139" s="277"/>
      <c r="PRG139" s="277"/>
      <c r="PRH139" s="277"/>
      <c r="PRI139" s="277"/>
      <c r="PRJ139" s="277"/>
      <c r="PRK139" s="277"/>
      <c r="PRL139" s="277"/>
      <c r="PRM139" s="277"/>
      <c r="PRN139" s="277"/>
      <c r="PRO139" s="277"/>
      <c r="PRP139" s="277"/>
      <c r="PRQ139" s="277"/>
      <c r="PRR139" s="277"/>
      <c r="PRS139" s="277"/>
      <c r="PRT139" s="277"/>
      <c r="PRU139" s="277"/>
      <c r="PRV139" s="277"/>
      <c r="PRW139" s="277"/>
      <c r="PRX139" s="277"/>
      <c r="PRY139" s="277"/>
      <c r="PRZ139" s="277"/>
      <c r="PSA139" s="277"/>
      <c r="PSB139" s="277"/>
      <c r="PSC139" s="277"/>
      <c r="PSD139" s="277"/>
      <c r="PSE139" s="277"/>
      <c r="PSF139" s="277"/>
      <c r="PSG139" s="277"/>
      <c r="PSH139" s="277"/>
      <c r="PSI139" s="277"/>
      <c r="PSJ139" s="277"/>
      <c r="PSK139" s="277"/>
      <c r="PSL139" s="277"/>
      <c r="PSM139" s="277"/>
      <c r="PSN139" s="277"/>
      <c r="PSO139" s="277"/>
      <c r="PSP139" s="277"/>
      <c r="PSQ139" s="277"/>
      <c r="PSR139" s="277"/>
      <c r="PSS139" s="277"/>
      <c r="PST139" s="277"/>
      <c r="PSU139" s="277"/>
      <c r="PSV139" s="277"/>
      <c r="PSW139" s="277"/>
      <c r="PSX139" s="277"/>
      <c r="PSY139" s="277"/>
      <c r="PSZ139" s="277"/>
      <c r="PTA139" s="277"/>
      <c r="PTB139" s="277"/>
      <c r="PTC139" s="277"/>
      <c r="PTD139" s="277"/>
      <c r="PTE139" s="277"/>
      <c r="PTF139" s="277"/>
      <c r="PTG139" s="277"/>
      <c r="PTH139" s="277"/>
      <c r="PTI139" s="277"/>
      <c r="PTJ139" s="277"/>
      <c r="PTK139" s="277"/>
      <c r="PTL139" s="277"/>
      <c r="PTM139" s="277"/>
      <c r="PTN139" s="277"/>
      <c r="PTO139" s="277"/>
      <c r="PTP139" s="277"/>
      <c r="PTQ139" s="277"/>
      <c r="PTR139" s="277"/>
      <c r="PTS139" s="277"/>
      <c r="PTT139" s="277"/>
      <c r="PTU139" s="277"/>
      <c r="PTV139" s="277"/>
      <c r="PTW139" s="277"/>
      <c r="PTX139" s="277"/>
      <c r="PTY139" s="277"/>
      <c r="PTZ139" s="277"/>
      <c r="PUA139" s="277"/>
      <c r="PUB139" s="277"/>
      <c r="PUC139" s="277"/>
      <c r="PUD139" s="277"/>
      <c r="PUE139" s="277"/>
      <c r="PUF139" s="277"/>
      <c r="PUG139" s="277"/>
      <c r="PUH139" s="277"/>
      <c r="PUI139" s="277"/>
      <c r="PUJ139" s="277"/>
      <c r="PUK139" s="277"/>
      <c r="PUL139" s="277"/>
      <c r="PUM139" s="277"/>
      <c r="PUN139" s="277"/>
      <c r="PUO139" s="277"/>
      <c r="PUP139" s="277"/>
      <c r="PUQ139" s="277"/>
      <c r="PUR139" s="277"/>
      <c r="PUS139" s="277"/>
      <c r="PUT139" s="277"/>
      <c r="PUU139" s="277"/>
      <c r="PUV139" s="277"/>
      <c r="PUW139" s="277"/>
      <c r="PUX139" s="277"/>
      <c r="PUY139" s="277"/>
      <c r="PUZ139" s="277"/>
      <c r="PVA139" s="277"/>
      <c r="PVB139" s="277"/>
      <c r="PVC139" s="277"/>
      <c r="PVD139" s="277"/>
      <c r="PVE139" s="277"/>
      <c r="PVF139" s="277"/>
      <c r="PVG139" s="277"/>
      <c r="PVH139" s="277"/>
      <c r="PVI139" s="277"/>
      <c r="PVJ139" s="277"/>
      <c r="PVK139" s="277"/>
      <c r="PVL139" s="277"/>
      <c r="PVM139" s="277"/>
      <c r="PVN139" s="277"/>
      <c r="PVO139" s="277"/>
      <c r="PVP139" s="277"/>
      <c r="PVQ139" s="277"/>
      <c r="PVR139" s="277"/>
      <c r="PVS139" s="277"/>
      <c r="PVT139" s="277"/>
      <c r="PVU139" s="277"/>
      <c r="PVV139" s="277"/>
      <c r="PVW139" s="277"/>
      <c r="PVX139" s="277"/>
      <c r="PVY139" s="277"/>
      <c r="PVZ139" s="277"/>
      <c r="PWA139" s="277"/>
      <c r="PWB139" s="277"/>
      <c r="PWC139" s="277"/>
      <c r="PWD139" s="277"/>
      <c r="PWE139" s="277"/>
      <c r="PWF139" s="277"/>
      <c r="PWG139" s="277"/>
      <c r="PWH139" s="277"/>
      <c r="PWI139" s="277"/>
      <c r="PWJ139" s="277"/>
      <c r="PWK139" s="277"/>
      <c r="PWL139" s="277"/>
      <c r="PWM139" s="277"/>
      <c r="PWN139" s="277"/>
      <c r="PWO139" s="277"/>
      <c r="PWP139" s="277"/>
      <c r="PWQ139" s="277"/>
      <c r="PWR139" s="277"/>
      <c r="PWS139" s="277"/>
      <c r="PWT139" s="277"/>
      <c r="PWU139" s="277"/>
      <c r="PWV139" s="277"/>
      <c r="PWW139" s="277"/>
      <c r="PWX139" s="277"/>
      <c r="PWY139" s="277"/>
      <c r="PWZ139" s="277"/>
      <c r="PXA139" s="277"/>
      <c r="PXB139" s="277"/>
      <c r="PXC139" s="277"/>
      <c r="PXD139" s="277"/>
      <c r="PXE139" s="277"/>
      <c r="PXF139" s="277"/>
      <c r="PXG139" s="277"/>
      <c r="PXH139" s="277"/>
      <c r="PXI139" s="277"/>
      <c r="PXJ139" s="277"/>
      <c r="PXK139" s="277"/>
      <c r="PXL139" s="277"/>
      <c r="PXM139" s="277"/>
      <c r="PXN139" s="277"/>
      <c r="PXO139" s="277"/>
      <c r="PXP139" s="277"/>
      <c r="PXQ139" s="277"/>
      <c r="PXR139" s="277"/>
      <c r="PXS139" s="277"/>
      <c r="PXT139" s="277"/>
      <c r="PXU139" s="277"/>
      <c r="PXV139" s="277"/>
      <c r="PXW139" s="277"/>
      <c r="PXX139" s="277"/>
      <c r="PXY139" s="277"/>
      <c r="PXZ139" s="277"/>
      <c r="PYA139" s="277"/>
      <c r="PYB139" s="277"/>
      <c r="PYC139" s="277"/>
      <c r="PYD139" s="277"/>
      <c r="PYE139" s="277"/>
      <c r="PYF139" s="277"/>
      <c r="PYG139" s="277"/>
      <c r="PYH139" s="277"/>
      <c r="PYI139" s="277"/>
      <c r="PYJ139" s="277"/>
      <c r="PYK139" s="277"/>
      <c r="PYL139" s="277"/>
      <c r="PYM139" s="277"/>
      <c r="PYN139" s="277"/>
      <c r="PYO139" s="277"/>
      <c r="PYP139" s="277"/>
      <c r="PYQ139" s="277"/>
      <c r="PYR139" s="277"/>
      <c r="PYS139" s="277"/>
      <c r="PYT139" s="277"/>
      <c r="PYU139" s="277"/>
      <c r="PYV139" s="277"/>
      <c r="PYW139" s="277"/>
      <c r="PYX139" s="277"/>
      <c r="PYY139" s="277"/>
      <c r="PYZ139" s="277"/>
      <c r="PZA139" s="277"/>
      <c r="PZB139" s="277"/>
      <c r="PZC139" s="277"/>
      <c r="PZD139" s="277"/>
      <c r="PZE139" s="277"/>
      <c r="PZF139" s="277"/>
      <c r="PZG139" s="277"/>
      <c r="PZH139" s="277"/>
      <c r="PZI139" s="277"/>
      <c r="PZJ139" s="277"/>
      <c r="PZK139" s="277"/>
      <c r="PZL139" s="277"/>
      <c r="PZM139" s="277"/>
      <c r="PZN139" s="277"/>
      <c r="PZO139" s="277"/>
      <c r="PZP139" s="277"/>
      <c r="PZQ139" s="277"/>
      <c r="PZR139" s="277"/>
      <c r="PZS139" s="277"/>
      <c r="PZT139" s="277"/>
      <c r="PZU139" s="277"/>
      <c r="PZV139" s="277"/>
      <c r="PZW139" s="277"/>
      <c r="PZX139" s="277"/>
      <c r="PZY139" s="277"/>
      <c r="PZZ139" s="277"/>
      <c r="QAA139" s="277"/>
      <c r="QAB139" s="277"/>
      <c r="QAC139" s="277"/>
      <c r="QAD139" s="277"/>
      <c r="QAE139" s="277"/>
      <c r="QAF139" s="277"/>
      <c r="QAG139" s="277"/>
      <c r="QAH139" s="277"/>
      <c r="QAI139" s="277"/>
      <c r="QAJ139" s="277"/>
      <c r="QAK139" s="277"/>
      <c r="QAL139" s="277"/>
      <c r="QAM139" s="277"/>
      <c r="QAN139" s="277"/>
      <c r="QAO139" s="277"/>
      <c r="QAP139" s="277"/>
      <c r="QAQ139" s="277"/>
      <c r="QAR139" s="277"/>
      <c r="QAS139" s="277"/>
      <c r="QAT139" s="277"/>
      <c r="QAU139" s="277"/>
      <c r="QAV139" s="277"/>
      <c r="QAW139" s="277"/>
      <c r="QAX139" s="277"/>
      <c r="QAY139" s="277"/>
      <c r="QAZ139" s="277"/>
      <c r="QBA139" s="277"/>
      <c r="QBB139" s="277"/>
      <c r="QBC139" s="277"/>
      <c r="QBD139" s="277"/>
      <c r="QBE139" s="277"/>
      <c r="QBF139" s="277"/>
      <c r="QBG139" s="277"/>
      <c r="QBH139" s="277"/>
      <c r="QBI139" s="277"/>
      <c r="QBJ139" s="277"/>
      <c r="QBK139" s="277"/>
      <c r="QBL139" s="277"/>
      <c r="QBM139" s="277"/>
      <c r="QBN139" s="277"/>
      <c r="QBO139" s="277"/>
      <c r="QBP139" s="277"/>
      <c r="QBQ139" s="277"/>
      <c r="QBR139" s="277"/>
      <c r="QBS139" s="277"/>
      <c r="QBT139" s="277"/>
      <c r="QBU139" s="277"/>
      <c r="QBV139" s="277"/>
      <c r="QBW139" s="277"/>
      <c r="QBX139" s="277"/>
      <c r="QBY139" s="277"/>
      <c r="QBZ139" s="277"/>
      <c r="QCA139" s="277"/>
      <c r="QCB139" s="277"/>
      <c r="QCC139" s="277"/>
      <c r="QCD139" s="277"/>
      <c r="QCE139" s="277"/>
      <c r="QCF139" s="277"/>
      <c r="QCG139" s="277"/>
      <c r="QCH139" s="277"/>
      <c r="QCI139" s="277"/>
      <c r="QCJ139" s="277"/>
      <c r="QCK139" s="277"/>
      <c r="QCL139" s="277"/>
      <c r="QCM139" s="277"/>
      <c r="QCN139" s="277"/>
      <c r="QCO139" s="277"/>
      <c r="QCP139" s="277"/>
      <c r="QCQ139" s="277"/>
      <c r="QCR139" s="277"/>
      <c r="QCS139" s="277"/>
      <c r="QCT139" s="277"/>
      <c r="QCU139" s="277"/>
      <c r="QCV139" s="277"/>
      <c r="QCW139" s="277"/>
      <c r="QCX139" s="277"/>
      <c r="QCY139" s="277"/>
      <c r="QCZ139" s="277"/>
      <c r="QDA139" s="277"/>
      <c r="QDB139" s="277"/>
      <c r="QDC139" s="277"/>
      <c r="QDD139" s="277"/>
      <c r="QDE139" s="277"/>
      <c r="QDF139" s="277"/>
      <c r="QDG139" s="277"/>
      <c r="QDH139" s="277"/>
      <c r="QDI139" s="277"/>
      <c r="QDJ139" s="277"/>
      <c r="QDK139" s="277"/>
      <c r="QDL139" s="277"/>
      <c r="QDM139" s="277"/>
      <c r="QDN139" s="277"/>
      <c r="QDO139" s="277"/>
      <c r="QDP139" s="277"/>
      <c r="QDQ139" s="277"/>
      <c r="QDR139" s="277"/>
      <c r="QDS139" s="277"/>
      <c r="QDT139" s="277"/>
      <c r="QDU139" s="277"/>
      <c r="QDV139" s="277"/>
      <c r="QDW139" s="277"/>
      <c r="QDX139" s="277"/>
      <c r="QDY139" s="277"/>
      <c r="QDZ139" s="277"/>
      <c r="QEA139" s="277"/>
      <c r="QEB139" s="277"/>
      <c r="QEC139" s="277"/>
      <c r="QED139" s="277"/>
      <c r="QEE139" s="277"/>
      <c r="QEF139" s="277"/>
      <c r="QEG139" s="277"/>
      <c r="QEH139" s="277"/>
      <c r="QEI139" s="277"/>
      <c r="QEJ139" s="277"/>
      <c r="QEK139" s="277"/>
      <c r="QEL139" s="277"/>
      <c r="QEM139" s="277"/>
      <c r="QEN139" s="277"/>
      <c r="QEO139" s="277"/>
      <c r="QEP139" s="277"/>
      <c r="QEQ139" s="277"/>
      <c r="QER139" s="277"/>
      <c r="QES139" s="277"/>
      <c r="QET139" s="277"/>
      <c r="QEU139" s="277"/>
      <c r="QEV139" s="277"/>
      <c r="QEW139" s="277"/>
      <c r="QEX139" s="277"/>
      <c r="QEY139" s="277"/>
      <c r="QEZ139" s="277"/>
      <c r="QFA139" s="277"/>
      <c r="QFB139" s="277"/>
      <c r="QFC139" s="277"/>
      <c r="QFD139" s="277"/>
      <c r="QFE139" s="277"/>
      <c r="QFF139" s="277"/>
      <c r="QFG139" s="277"/>
      <c r="QFH139" s="277"/>
      <c r="QFI139" s="277"/>
      <c r="QFJ139" s="277"/>
      <c r="QFK139" s="277"/>
      <c r="QFL139" s="277"/>
      <c r="QFM139" s="277"/>
      <c r="QFN139" s="277"/>
      <c r="QFO139" s="277"/>
      <c r="QFP139" s="277"/>
      <c r="QFQ139" s="277"/>
      <c r="QFR139" s="277"/>
      <c r="QFS139" s="277"/>
      <c r="QFT139" s="277"/>
      <c r="QFU139" s="277"/>
      <c r="QFV139" s="277"/>
      <c r="QFW139" s="277"/>
      <c r="QFX139" s="277"/>
      <c r="QFY139" s="277"/>
      <c r="QFZ139" s="277"/>
      <c r="QGA139" s="277"/>
      <c r="QGB139" s="277"/>
      <c r="QGC139" s="277"/>
      <c r="QGD139" s="277"/>
      <c r="QGE139" s="277"/>
      <c r="QGF139" s="277"/>
      <c r="QGG139" s="277"/>
      <c r="QGH139" s="277"/>
      <c r="QGI139" s="277"/>
      <c r="QGJ139" s="277"/>
      <c r="QGK139" s="277"/>
      <c r="QGL139" s="277"/>
      <c r="QGM139" s="277"/>
      <c r="QGN139" s="277"/>
      <c r="QGO139" s="277"/>
      <c r="QGP139" s="277"/>
      <c r="QGQ139" s="277"/>
      <c r="QGR139" s="277"/>
      <c r="QGS139" s="277"/>
      <c r="QGT139" s="277"/>
      <c r="QGU139" s="277"/>
      <c r="QGV139" s="277"/>
      <c r="QGW139" s="277"/>
      <c r="QGX139" s="277"/>
      <c r="QGY139" s="277"/>
      <c r="QGZ139" s="277"/>
      <c r="QHA139" s="277"/>
      <c r="QHB139" s="277"/>
      <c r="QHC139" s="277"/>
      <c r="QHD139" s="277"/>
      <c r="QHE139" s="277"/>
      <c r="QHF139" s="277"/>
      <c r="QHG139" s="277"/>
      <c r="QHH139" s="277"/>
      <c r="QHI139" s="277"/>
      <c r="QHJ139" s="277"/>
      <c r="QHK139" s="277"/>
      <c r="QHL139" s="277"/>
      <c r="QHM139" s="277"/>
      <c r="QHN139" s="277"/>
      <c r="QHO139" s="277"/>
      <c r="QHP139" s="277"/>
      <c r="QHQ139" s="277"/>
      <c r="QHR139" s="277"/>
      <c r="QHS139" s="277"/>
      <c r="QHT139" s="277"/>
      <c r="QHU139" s="277"/>
      <c r="QHV139" s="277"/>
      <c r="QHW139" s="277"/>
      <c r="QHX139" s="277"/>
      <c r="QHY139" s="277"/>
      <c r="QHZ139" s="277"/>
      <c r="QIA139" s="277"/>
      <c r="QIB139" s="277"/>
      <c r="QIC139" s="277"/>
      <c r="QID139" s="277"/>
      <c r="QIE139" s="277"/>
      <c r="QIF139" s="277"/>
      <c r="QIG139" s="277"/>
      <c r="QIH139" s="277"/>
      <c r="QII139" s="277"/>
      <c r="QIJ139" s="277"/>
      <c r="QIK139" s="277"/>
      <c r="QIL139" s="277"/>
      <c r="QIM139" s="277"/>
      <c r="QIN139" s="277"/>
      <c r="QIO139" s="277"/>
      <c r="QIP139" s="277"/>
      <c r="QIQ139" s="277"/>
      <c r="QIR139" s="277"/>
      <c r="QIS139" s="277"/>
      <c r="QIT139" s="277"/>
      <c r="QIU139" s="277"/>
      <c r="QIV139" s="277"/>
      <c r="QIW139" s="277"/>
      <c r="QIX139" s="277"/>
      <c r="QIY139" s="277"/>
      <c r="QIZ139" s="277"/>
      <c r="QJA139" s="277"/>
      <c r="QJB139" s="277"/>
      <c r="QJC139" s="277"/>
      <c r="QJD139" s="277"/>
      <c r="QJE139" s="277"/>
      <c r="QJF139" s="277"/>
      <c r="QJG139" s="277"/>
      <c r="QJH139" s="277"/>
      <c r="QJI139" s="277"/>
      <c r="QJJ139" s="277"/>
      <c r="QJK139" s="277"/>
      <c r="QJL139" s="277"/>
      <c r="QJM139" s="277"/>
      <c r="QJN139" s="277"/>
      <c r="QJO139" s="277"/>
      <c r="QJP139" s="277"/>
      <c r="QJQ139" s="277"/>
      <c r="QJR139" s="277"/>
      <c r="QJS139" s="277"/>
      <c r="QJT139" s="277"/>
      <c r="QJU139" s="277"/>
      <c r="QJV139" s="277"/>
      <c r="QJW139" s="277"/>
      <c r="QJX139" s="277"/>
      <c r="QJY139" s="277"/>
      <c r="QJZ139" s="277"/>
      <c r="QKA139" s="277"/>
      <c r="QKB139" s="277"/>
      <c r="QKC139" s="277"/>
      <c r="QKD139" s="277"/>
      <c r="QKE139" s="277"/>
      <c r="QKF139" s="277"/>
      <c r="QKG139" s="277"/>
      <c r="QKH139" s="277"/>
      <c r="QKI139" s="277"/>
      <c r="QKJ139" s="277"/>
      <c r="QKK139" s="277"/>
      <c r="QKL139" s="277"/>
      <c r="QKM139" s="277"/>
      <c r="QKN139" s="277"/>
      <c r="QKO139" s="277"/>
      <c r="QKP139" s="277"/>
      <c r="QKQ139" s="277"/>
      <c r="QKR139" s="277"/>
      <c r="QKS139" s="277"/>
      <c r="QKT139" s="277"/>
      <c r="QKU139" s="277"/>
      <c r="QKV139" s="277"/>
      <c r="QKW139" s="277"/>
      <c r="QKX139" s="277"/>
      <c r="QKY139" s="277"/>
      <c r="QKZ139" s="277"/>
      <c r="QLA139" s="277"/>
      <c r="QLB139" s="277"/>
      <c r="QLC139" s="277"/>
      <c r="QLD139" s="277"/>
      <c r="QLE139" s="277"/>
      <c r="QLF139" s="277"/>
      <c r="QLG139" s="277"/>
      <c r="QLH139" s="277"/>
      <c r="QLI139" s="277"/>
      <c r="QLJ139" s="277"/>
      <c r="QLK139" s="277"/>
      <c r="QLL139" s="277"/>
      <c r="QLM139" s="277"/>
      <c r="QLN139" s="277"/>
      <c r="QLO139" s="277"/>
      <c r="QLP139" s="277"/>
      <c r="QLQ139" s="277"/>
      <c r="QLR139" s="277"/>
      <c r="QLS139" s="277"/>
      <c r="QLT139" s="277"/>
      <c r="QLU139" s="277"/>
      <c r="QLV139" s="277"/>
      <c r="QLW139" s="277"/>
      <c r="QLX139" s="277"/>
      <c r="QLY139" s="277"/>
      <c r="QLZ139" s="277"/>
      <c r="QMA139" s="277"/>
      <c r="QMB139" s="277"/>
      <c r="QMC139" s="277"/>
      <c r="QMD139" s="277"/>
      <c r="QME139" s="277"/>
      <c r="QMF139" s="277"/>
      <c r="QMG139" s="277"/>
      <c r="QMH139" s="277"/>
      <c r="QMI139" s="277"/>
      <c r="QMJ139" s="277"/>
      <c r="QMK139" s="277"/>
      <c r="QML139" s="277"/>
      <c r="QMM139" s="277"/>
      <c r="QMN139" s="277"/>
      <c r="QMO139" s="277"/>
      <c r="QMP139" s="277"/>
      <c r="QMQ139" s="277"/>
      <c r="QMR139" s="277"/>
      <c r="QMS139" s="277"/>
      <c r="QMT139" s="277"/>
      <c r="QMU139" s="277"/>
      <c r="QMV139" s="277"/>
      <c r="QMW139" s="277"/>
      <c r="QMX139" s="277"/>
      <c r="QMY139" s="277"/>
      <c r="QMZ139" s="277"/>
      <c r="QNA139" s="277"/>
      <c r="QNB139" s="277"/>
      <c r="QNC139" s="277"/>
      <c r="QND139" s="277"/>
      <c r="QNE139" s="277"/>
      <c r="QNF139" s="277"/>
      <c r="QNG139" s="277"/>
      <c r="QNH139" s="277"/>
      <c r="QNI139" s="277"/>
      <c r="QNJ139" s="277"/>
      <c r="QNK139" s="277"/>
      <c r="QNL139" s="277"/>
      <c r="QNM139" s="277"/>
      <c r="QNN139" s="277"/>
      <c r="QNO139" s="277"/>
      <c r="QNP139" s="277"/>
      <c r="QNQ139" s="277"/>
      <c r="QNR139" s="277"/>
      <c r="QNS139" s="277"/>
      <c r="QNT139" s="277"/>
      <c r="QNU139" s="277"/>
      <c r="QNV139" s="277"/>
      <c r="QNW139" s="277"/>
      <c r="QNX139" s="277"/>
      <c r="QNY139" s="277"/>
      <c r="QNZ139" s="277"/>
      <c r="QOA139" s="277"/>
      <c r="QOB139" s="277"/>
      <c r="QOC139" s="277"/>
      <c r="QOD139" s="277"/>
      <c r="QOE139" s="277"/>
      <c r="QOF139" s="277"/>
      <c r="QOG139" s="277"/>
      <c r="QOH139" s="277"/>
      <c r="QOI139" s="277"/>
      <c r="QOJ139" s="277"/>
      <c r="QOK139" s="277"/>
      <c r="QOL139" s="277"/>
      <c r="QOM139" s="277"/>
      <c r="QON139" s="277"/>
      <c r="QOO139" s="277"/>
      <c r="QOP139" s="277"/>
      <c r="QOQ139" s="277"/>
      <c r="QOR139" s="277"/>
      <c r="QOS139" s="277"/>
      <c r="QOT139" s="277"/>
      <c r="QOU139" s="277"/>
      <c r="QOV139" s="277"/>
      <c r="QOW139" s="277"/>
      <c r="QOX139" s="277"/>
      <c r="QOY139" s="277"/>
      <c r="QOZ139" s="277"/>
      <c r="QPA139" s="277"/>
      <c r="QPB139" s="277"/>
      <c r="QPC139" s="277"/>
      <c r="QPD139" s="277"/>
      <c r="QPE139" s="277"/>
      <c r="QPF139" s="277"/>
      <c r="QPG139" s="277"/>
      <c r="QPH139" s="277"/>
      <c r="QPI139" s="277"/>
      <c r="QPJ139" s="277"/>
      <c r="QPK139" s="277"/>
      <c r="QPL139" s="277"/>
      <c r="QPM139" s="277"/>
      <c r="QPN139" s="277"/>
      <c r="QPO139" s="277"/>
      <c r="QPP139" s="277"/>
      <c r="QPQ139" s="277"/>
      <c r="QPR139" s="277"/>
      <c r="QPS139" s="277"/>
      <c r="QPT139" s="277"/>
      <c r="QPU139" s="277"/>
      <c r="QPV139" s="277"/>
      <c r="QPW139" s="277"/>
      <c r="QPX139" s="277"/>
      <c r="QPY139" s="277"/>
      <c r="QPZ139" s="277"/>
      <c r="QQA139" s="277"/>
      <c r="QQB139" s="277"/>
      <c r="QQC139" s="277"/>
      <c r="QQD139" s="277"/>
      <c r="QQE139" s="277"/>
      <c r="QQF139" s="277"/>
      <c r="QQG139" s="277"/>
      <c r="QQH139" s="277"/>
      <c r="QQI139" s="277"/>
      <c r="QQJ139" s="277"/>
      <c r="QQK139" s="277"/>
      <c r="QQL139" s="277"/>
      <c r="QQM139" s="277"/>
      <c r="QQN139" s="277"/>
      <c r="QQO139" s="277"/>
      <c r="QQP139" s="277"/>
      <c r="QQQ139" s="277"/>
      <c r="QQR139" s="277"/>
      <c r="QQS139" s="277"/>
      <c r="QQT139" s="277"/>
      <c r="QQU139" s="277"/>
      <c r="QQV139" s="277"/>
      <c r="QQW139" s="277"/>
      <c r="QQX139" s="277"/>
      <c r="QQY139" s="277"/>
      <c r="QQZ139" s="277"/>
      <c r="QRA139" s="277"/>
      <c r="QRB139" s="277"/>
      <c r="QRC139" s="277"/>
      <c r="QRD139" s="277"/>
      <c r="QRE139" s="277"/>
      <c r="QRF139" s="277"/>
      <c r="QRG139" s="277"/>
      <c r="QRH139" s="277"/>
      <c r="QRI139" s="277"/>
      <c r="QRJ139" s="277"/>
      <c r="QRK139" s="277"/>
      <c r="QRL139" s="277"/>
      <c r="QRM139" s="277"/>
      <c r="QRN139" s="277"/>
      <c r="QRO139" s="277"/>
      <c r="QRP139" s="277"/>
      <c r="QRQ139" s="277"/>
      <c r="QRR139" s="277"/>
      <c r="QRS139" s="277"/>
      <c r="QRT139" s="277"/>
      <c r="QRU139" s="277"/>
      <c r="QRV139" s="277"/>
      <c r="QRW139" s="277"/>
      <c r="QRX139" s="277"/>
      <c r="QRY139" s="277"/>
      <c r="QRZ139" s="277"/>
      <c r="QSA139" s="277"/>
      <c r="QSB139" s="277"/>
      <c r="QSC139" s="277"/>
      <c r="QSD139" s="277"/>
      <c r="QSE139" s="277"/>
      <c r="QSF139" s="277"/>
      <c r="QSG139" s="277"/>
      <c r="QSH139" s="277"/>
      <c r="QSI139" s="277"/>
      <c r="QSJ139" s="277"/>
      <c r="QSK139" s="277"/>
      <c r="QSL139" s="277"/>
      <c r="QSM139" s="277"/>
      <c r="QSN139" s="277"/>
      <c r="QSO139" s="277"/>
      <c r="QSP139" s="277"/>
      <c r="QSQ139" s="277"/>
      <c r="QSR139" s="277"/>
      <c r="QSS139" s="277"/>
      <c r="QST139" s="277"/>
      <c r="QSU139" s="277"/>
      <c r="QSV139" s="277"/>
      <c r="QSW139" s="277"/>
      <c r="QSX139" s="277"/>
      <c r="QSY139" s="277"/>
      <c r="QSZ139" s="277"/>
      <c r="QTA139" s="277"/>
      <c r="QTB139" s="277"/>
      <c r="QTC139" s="277"/>
      <c r="QTD139" s="277"/>
      <c r="QTE139" s="277"/>
      <c r="QTF139" s="277"/>
      <c r="QTG139" s="277"/>
      <c r="QTH139" s="277"/>
      <c r="QTI139" s="277"/>
      <c r="QTJ139" s="277"/>
      <c r="QTK139" s="277"/>
      <c r="QTL139" s="277"/>
      <c r="QTM139" s="277"/>
      <c r="QTN139" s="277"/>
      <c r="QTO139" s="277"/>
      <c r="QTP139" s="277"/>
      <c r="QTQ139" s="277"/>
      <c r="QTR139" s="277"/>
      <c r="QTS139" s="277"/>
      <c r="QTT139" s="277"/>
      <c r="QTU139" s="277"/>
      <c r="QTV139" s="277"/>
      <c r="QTW139" s="277"/>
      <c r="QTX139" s="277"/>
      <c r="QTY139" s="277"/>
      <c r="QTZ139" s="277"/>
      <c r="QUA139" s="277"/>
      <c r="QUB139" s="277"/>
      <c r="QUC139" s="277"/>
      <c r="QUD139" s="277"/>
      <c r="QUE139" s="277"/>
      <c r="QUF139" s="277"/>
      <c r="QUG139" s="277"/>
      <c r="QUH139" s="277"/>
      <c r="QUI139" s="277"/>
      <c r="QUJ139" s="277"/>
      <c r="QUK139" s="277"/>
      <c r="QUL139" s="277"/>
      <c r="QUM139" s="277"/>
      <c r="QUN139" s="277"/>
      <c r="QUO139" s="277"/>
      <c r="QUP139" s="277"/>
      <c r="QUQ139" s="277"/>
      <c r="QUR139" s="277"/>
      <c r="QUS139" s="277"/>
      <c r="QUT139" s="277"/>
      <c r="QUU139" s="277"/>
      <c r="QUV139" s="277"/>
      <c r="QUW139" s="277"/>
      <c r="QUX139" s="277"/>
      <c r="QUY139" s="277"/>
      <c r="QUZ139" s="277"/>
      <c r="QVA139" s="277"/>
      <c r="QVB139" s="277"/>
      <c r="QVC139" s="277"/>
      <c r="QVD139" s="277"/>
      <c r="QVE139" s="277"/>
      <c r="QVF139" s="277"/>
      <c r="QVG139" s="277"/>
      <c r="QVH139" s="277"/>
      <c r="QVI139" s="277"/>
      <c r="QVJ139" s="277"/>
      <c r="QVK139" s="277"/>
      <c r="QVL139" s="277"/>
      <c r="QVM139" s="277"/>
      <c r="QVN139" s="277"/>
      <c r="QVO139" s="277"/>
      <c r="QVP139" s="277"/>
      <c r="QVQ139" s="277"/>
      <c r="QVR139" s="277"/>
      <c r="QVS139" s="277"/>
      <c r="QVT139" s="277"/>
      <c r="QVU139" s="277"/>
      <c r="QVV139" s="277"/>
      <c r="QVW139" s="277"/>
      <c r="QVX139" s="277"/>
      <c r="QVY139" s="277"/>
      <c r="QVZ139" s="277"/>
      <c r="QWA139" s="277"/>
      <c r="QWB139" s="277"/>
      <c r="QWC139" s="277"/>
      <c r="QWD139" s="277"/>
      <c r="QWE139" s="277"/>
      <c r="QWF139" s="277"/>
      <c r="QWG139" s="277"/>
      <c r="QWH139" s="277"/>
      <c r="QWI139" s="277"/>
      <c r="QWJ139" s="277"/>
      <c r="QWK139" s="277"/>
      <c r="QWL139" s="277"/>
      <c r="QWM139" s="277"/>
      <c r="QWN139" s="277"/>
      <c r="QWO139" s="277"/>
      <c r="QWP139" s="277"/>
      <c r="QWQ139" s="277"/>
      <c r="QWR139" s="277"/>
      <c r="QWS139" s="277"/>
      <c r="QWT139" s="277"/>
      <c r="QWU139" s="277"/>
      <c r="QWV139" s="277"/>
      <c r="QWW139" s="277"/>
      <c r="QWX139" s="277"/>
      <c r="QWY139" s="277"/>
      <c r="QWZ139" s="277"/>
      <c r="QXA139" s="277"/>
      <c r="QXB139" s="277"/>
      <c r="QXC139" s="277"/>
      <c r="QXD139" s="277"/>
      <c r="QXE139" s="277"/>
      <c r="QXF139" s="277"/>
      <c r="QXG139" s="277"/>
      <c r="QXH139" s="277"/>
      <c r="QXI139" s="277"/>
      <c r="QXJ139" s="277"/>
      <c r="QXK139" s="277"/>
      <c r="QXL139" s="277"/>
      <c r="QXM139" s="277"/>
      <c r="QXN139" s="277"/>
      <c r="QXO139" s="277"/>
      <c r="QXP139" s="277"/>
      <c r="QXQ139" s="277"/>
      <c r="QXR139" s="277"/>
      <c r="QXS139" s="277"/>
      <c r="QXT139" s="277"/>
      <c r="QXU139" s="277"/>
      <c r="QXV139" s="277"/>
      <c r="QXW139" s="277"/>
      <c r="QXX139" s="277"/>
      <c r="QXY139" s="277"/>
      <c r="QXZ139" s="277"/>
      <c r="QYA139" s="277"/>
      <c r="QYB139" s="277"/>
      <c r="QYC139" s="277"/>
      <c r="QYD139" s="277"/>
      <c r="QYE139" s="277"/>
      <c r="QYF139" s="277"/>
      <c r="QYG139" s="277"/>
      <c r="QYH139" s="277"/>
      <c r="QYI139" s="277"/>
      <c r="QYJ139" s="277"/>
      <c r="QYK139" s="277"/>
      <c r="QYL139" s="277"/>
      <c r="QYM139" s="277"/>
      <c r="QYN139" s="277"/>
      <c r="QYO139" s="277"/>
      <c r="QYP139" s="277"/>
      <c r="QYQ139" s="277"/>
      <c r="QYR139" s="277"/>
      <c r="QYS139" s="277"/>
      <c r="QYT139" s="277"/>
      <c r="QYU139" s="277"/>
      <c r="QYV139" s="277"/>
      <c r="QYW139" s="277"/>
      <c r="QYX139" s="277"/>
      <c r="QYY139" s="277"/>
      <c r="QYZ139" s="277"/>
      <c r="QZA139" s="277"/>
      <c r="QZB139" s="277"/>
      <c r="QZC139" s="277"/>
      <c r="QZD139" s="277"/>
      <c r="QZE139" s="277"/>
      <c r="QZF139" s="277"/>
      <c r="QZG139" s="277"/>
      <c r="QZH139" s="277"/>
      <c r="QZI139" s="277"/>
      <c r="QZJ139" s="277"/>
      <c r="QZK139" s="277"/>
      <c r="QZL139" s="277"/>
      <c r="QZM139" s="277"/>
      <c r="QZN139" s="277"/>
      <c r="QZO139" s="277"/>
      <c r="QZP139" s="277"/>
      <c r="QZQ139" s="277"/>
      <c r="QZR139" s="277"/>
      <c r="QZS139" s="277"/>
      <c r="QZT139" s="277"/>
      <c r="QZU139" s="277"/>
      <c r="QZV139" s="277"/>
      <c r="QZW139" s="277"/>
      <c r="QZX139" s="277"/>
      <c r="QZY139" s="277"/>
      <c r="QZZ139" s="277"/>
      <c r="RAA139" s="277"/>
      <c r="RAB139" s="277"/>
      <c r="RAC139" s="277"/>
      <c r="RAD139" s="277"/>
      <c r="RAE139" s="277"/>
      <c r="RAF139" s="277"/>
      <c r="RAG139" s="277"/>
      <c r="RAH139" s="277"/>
      <c r="RAI139" s="277"/>
      <c r="RAJ139" s="277"/>
      <c r="RAK139" s="277"/>
      <c r="RAL139" s="277"/>
      <c r="RAM139" s="277"/>
      <c r="RAN139" s="277"/>
      <c r="RAO139" s="277"/>
      <c r="RAP139" s="277"/>
      <c r="RAQ139" s="277"/>
      <c r="RAR139" s="277"/>
      <c r="RAS139" s="277"/>
      <c r="RAT139" s="277"/>
      <c r="RAU139" s="277"/>
      <c r="RAV139" s="277"/>
      <c r="RAW139" s="277"/>
      <c r="RAX139" s="277"/>
      <c r="RAY139" s="277"/>
      <c r="RAZ139" s="277"/>
      <c r="RBA139" s="277"/>
      <c r="RBB139" s="277"/>
      <c r="RBC139" s="277"/>
      <c r="RBD139" s="277"/>
      <c r="RBE139" s="277"/>
      <c r="RBF139" s="277"/>
      <c r="RBG139" s="277"/>
      <c r="RBH139" s="277"/>
      <c r="RBI139" s="277"/>
      <c r="RBJ139" s="277"/>
      <c r="RBK139" s="277"/>
      <c r="RBL139" s="277"/>
      <c r="RBM139" s="277"/>
      <c r="RBN139" s="277"/>
      <c r="RBO139" s="277"/>
      <c r="RBP139" s="277"/>
      <c r="RBQ139" s="277"/>
      <c r="RBR139" s="277"/>
      <c r="RBS139" s="277"/>
      <c r="RBT139" s="277"/>
      <c r="RBU139" s="277"/>
      <c r="RBV139" s="277"/>
      <c r="RBW139" s="277"/>
      <c r="RBX139" s="277"/>
      <c r="RBY139" s="277"/>
      <c r="RBZ139" s="277"/>
      <c r="RCA139" s="277"/>
      <c r="RCB139" s="277"/>
      <c r="RCC139" s="277"/>
      <c r="RCD139" s="277"/>
      <c r="RCE139" s="277"/>
      <c r="RCF139" s="277"/>
      <c r="RCG139" s="277"/>
      <c r="RCH139" s="277"/>
      <c r="RCI139" s="277"/>
      <c r="RCJ139" s="277"/>
      <c r="RCK139" s="277"/>
      <c r="RCL139" s="277"/>
      <c r="RCM139" s="277"/>
      <c r="RCN139" s="277"/>
      <c r="RCO139" s="277"/>
      <c r="RCP139" s="277"/>
      <c r="RCQ139" s="277"/>
      <c r="RCR139" s="277"/>
      <c r="RCS139" s="277"/>
      <c r="RCT139" s="277"/>
      <c r="RCU139" s="277"/>
      <c r="RCV139" s="277"/>
      <c r="RCW139" s="277"/>
      <c r="RCX139" s="277"/>
      <c r="RCY139" s="277"/>
      <c r="RCZ139" s="277"/>
      <c r="RDA139" s="277"/>
      <c r="RDB139" s="277"/>
      <c r="RDC139" s="277"/>
      <c r="RDD139" s="277"/>
      <c r="RDE139" s="277"/>
      <c r="RDF139" s="277"/>
      <c r="RDG139" s="277"/>
      <c r="RDH139" s="277"/>
      <c r="RDI139" s="277"/>
      <c r="RDJ139" s="277"/>
      <c r="RDK139" s="277"/>
      <c r="RDL139" s="277"/>
      <c r="RDM139" s="277"/>
      <c r="RDN139" s="277"/>
      <c r="RDO139" s="277"/>
      <c r="RDP139" s="277"/>
      <c r="RDQ139" s="277"/>
      <c r="RDR139" s="277"/>
      <c r="RDS139" s="277"/>
      <c r="RDT139" s="277"/>
      <c r="RDU139" s="277"/>
      <c r="RDV139" s="277"/>
      <c r="RDW139" s="277"/>
      <c r="RDX139" s="277"/>
      <c r="RDY139" s="277"/>
      <c r="RDZ139" s="277"/>
      <c r="REA139" s="277"/>
      <c r="REB139" s="277"/>
      <c r="REC139" s="277"/>
      <c r="RED139" s="277"/>
      <c r="REE139" s="277"/>
      <c r="REF139" s="277"/>
      <c r="REG139" s="277"/>
      <c r="REH139" s="277"/>
      <c r="REI139" s="277"/>
      <c r="REJ139" s="277"/>
      <c r="REK139" s="277"/>
      <c r="REL139" s="277"/>
      <c r="REM139" s="277"/>
      <c r="REN139" s="277"/>
      <c r="REO139" s="277"/>
      <c r="REP139" s="277"/>
      <c r="REQ139" s="277"/>
      <c r="RER139" s="277"/>
      <c r="RES139" s="277"/>
      <c r="RET139" s="277"/>
      <c r="REU139" s="277"/>
      <c r="REV139" s="277"/>
      <c r="REW139" s="277"/>
      <c r="REX139" s="277"/>
      <c r="REY139" s="277"/>
      <c r="REZ139" s="277"/>
      <c r="RFA139" s="277"/>
      <c r="RFB139" s="277"/>
      <c r="RFC139" s="277"/>
      <c r="RFD139" s="277"/>
      <c r="RFE139" s="277"/>
      <c r="RFF139" s="277"/>
      <c r="RFG139" s="277"/>
      <c r="RFH139" s="277"/>
      <c r="RFI139" s="277"/>
      <c r="RFJ139" s="277"/>
      <c r="RFK139" s="277"/>
      <c r="RFL139" s="277"/>
      <c r="RFM139" s="277"/>
      <c r="RFN139" s="277"/>
      <c r="RFO139" s="277"/>
      <c r="RFP139" s="277"/>
      <c r="RFQ139" s="277"/>
      <c r="RFR139" s="277"/>
      <c r="RFS139" s="277"/>
      <c r="RFT139" s="277"/>
      <c r="RFU139" s="277"/>
      <c r="RFV139" s="277"/>
      <c r="RFW139" s="277"/>
      <c r="RFX139" s="277"/>
      <c r="RFY139" s="277"/>
      <c r="RFZ139" s="277"/>
      <c r="RGA139" s="277"/>
      <c r="RGB139" s="277"/>
      <c r="RGC139" s="277"/>
      <c r="RGD139" s="277"/>
      <c r="RGE139" s="277"/>
      <c r="RGF139" s="277"/>
      <c r="RGG139" s="277"/>
      <c r="RGH139" s="277"/>
      <c r="RGI139" s="277"/>
      <c r="RGJ139" s="277"/>
      <c r="RGK139" s="277"/>
      <c r="RGL139" s="277"/>
      <c r="RGM139" s="277"/>
      <c r="RGN139" s="277"/>
      <c r="RGO139" s="277"/>
      <c r="RGP139" s="277"/>
      <c r="RGQ139" s="277"/>
      <c r="RGR139" s="277"/>
      <c r="RGS139" s="277"/>
      <c r="RGT139" s="277"/>
      <c r="RGU139" s="277"/>
      <c r="RGV139" s="277"/>
      <c r="RGW139" s="277"/>
      <c r="RGX139" s="277"/>
      <c r="RGY139" s="277"/>
      <c r="RGZ139" s="277"/>
      <c r="RHA139" s="277"/>
      <c r="RHB139" s="277"/>
      <c r="RHC139" s="277"/>
      <c r="RHD139" s="277"/>
      <c r="RHE139" s="277"/>
      <c r="RHF139" s="277"/>
      <c r="RHG139" s="277"/>
      <c r="RHH139" s="277"/>
      <c r="RHI139" s="277"/>
      <c r="RHJ139" s="277"/>
      <c r="RHK139" s="277"/>
      <c r="RHL139" s="277"/>
      <c r="RHM139" s="277"/>
      <c r="RHN139" s="277"/>
      <c r="RHO139" s="277"/>
      <c r="RHP139" s="277"/>
      <c r="RHQ139" s="277"/>
      <c r="RHR139" s="277"/>
      <c r="RHS139" s="277"/>
      <c r="RHT139" s="277"/>
      <c r="RHU139" s="277"/>
      <c r="RHV139" s="277"/>
      <c r="RHW139" s="277"/>
      <c r="RHX139" s="277"/>
      <c r="RHY139" s="277"/>
      <c r="RHZ139" s="277"/>
      <c r="RIA139" s="277"/>
      <c r="RIB139" s="277"/>
      <c r="RIC139" s="277"/>
      <c r="RID139" s="277"/>
      <c r="RIE139" s="277"/>
      <c r="RIF139" s="277"/>
      <c r="RIG139" s="277"/>
      <c r="RIH139" s="277"/>
      <c r="RII139" s="277"/>
      <c r="RIJ139" s="277"/>
      <c r="RIK139" s="277"/>
      <c r="RIL139" s="277"/>
      <c r="RIM139" s="277"/>
      <c r="RIN139" s="277"/>
      <c r="RIO139" s="277"/>
      <c r="RIP139" s="277"/>
      <c r="RIQ139" s="277"/>
      <c r="RIR139" s="277"/>
      <c r="RIS139" s="277"/>
      <c r="RIT139" s="277"/>
      <c r="RIU139" s="277"/>
      <c r="RIV139" s="277"/>
      <c r="RIW139" s="277"/>
      <c r="RIX139" s="277"/>
      <c r="RIY139" s="277"/>
      <c r="RIZ139" s="277"/>
      <c r="RJA139" s="277"/>
      <c r="RJB139" s="277"/>
      <c r="RJC139" s="277"/>
      <c r="RJD139" s="277"/>
      <c r="RJE139" s="277"/>
      <c r="RJF139" s="277"/>
      <c r="RJG139" s="277"/>
      <c r="RJH139" s="277"/>
      <c r="RJI139" s="277"/>
      <c r="RJJ139" s="277"/>
      <c r="RJK139" s="277"/>
      <c r="RJL139" s="277"/>
      <c r="RJM139" s="277"/>
      <c r="RJN139" s="277"/>
      <c r="RJO139" s="277"/>
      <c r="RJP139" s="277"/>
      <c r="RJQ139" s="277"/>
      <c r="RJR139" s="277"/>
      <c r="RJS139" s="277"/>
      <c r="RJT139" s="277"/>
      <c r="RJU139" s="277"/>
      <c r="RJV139" s="277"/>
      <c r="RJW139" s="277"/>
      <c r="RJX139" s="277"/>
      <c r="RJY139" s="277"/>
      <c r="RJZ139" s="277"/>
      <c r="RKA139" s="277"/>
      <c r="RKB139" s="277"/>
      <c r="RKC139" s="277"/>
      <c r="RKD139" s="277"/>
      <c r="RKE139" s="277"/>
      <c r="RKF139" s="277"/>
      <c r="RKG139" s="277"/>
      <c r="RKH139" s="277"/>
      <c r="RKI139" s="277"/>
      <c r="RKJ139" s="277"/>
      <c r="RKK139" s="277"/>
      <c r="RKL139" s="277"/>
      <c r="RKM139" s="277"/>
      <c r="RKN139" s="277"/>
      <c r="RKO139" s="277"/>
      <c r="RKP139" s="277"/>
      <c r="RKQ139" s="277"/>
      <c r="RKR139" s="277"/>
      <c r="RKS139" s="277"/>
      <c r="RKT139" s="277"/>
      <c r="RKU139" s="277"/>
      <c r="RKV139" s="277"/>
      <c r="RKW139" s="277"/>
      <c r="RKX139" s="277"/>
      <c r="RKY139" s="277"/>
      <c r="RKZ139" s="277"/>
      <c r="RLA139" s="277"/>
      <c r="RLB139" s="277"/>
      <c r="RLC139" s="277"/>
      <c r="RLD139" s="277"/>
      <c r="RLE139" s="277"/>
      <c r="RLF139" s="277"/>
      <c r="RLG139" s="277"/>
      <c r="RLH139" s="277"/>
      <c r="RLI139" s="277"/>
      <c r="RLJ139" s="277"/>
      <c r="RLK139" s="277"/>
      <c r="RLL139" s="277"/>
      <c r="RLM139" s="277"/>
      <c r="RLN139" s="277"/>
      <c r="RLO139" s="277"/>
      <c r="RLP139" s="277"/>
      <c r="RLQ139" s="277"/>
      <c r="RLR139" s="277"/>
      <c r="RLS139" s="277"/>
      <c r="RLT139" s="277"/>
      <c r="RLU139" s="277"/>
      <c r="RLV139" s="277"/>
      <c r="RLW139" s="277"/>
      <c r="RLX139" s="277"/>
      <c r="RLY139" s="277"/>
      <c r="RLZ139" s="277"/>
      <c r="RMA139" s="277"/>
      <c r="RMB139" s="277"/>
      <c r="RMC139" s="277"/>
      <c r="RMD139" s="277"/>
      <c r="RME139" s="277"/>
      <c r="RMF139" s="277"/>
      <c r="RMG139" s="277"/>
      <c r="RMH139" s="277"/>
      <c r="RMI139" s="277"/>
      <c r="RMJ139" s="277"/>
      <c r="RMK139" s="277"/>
      <c r="RML139" s="277"/>
      <c r="RMM139" s="277"/>
      <c r="RMN139" s="277"/>
      <c r="RMO139" s="277"/>
      <c r="RMP139" s="277"/>
      <c r="RMQ139" s="277"/>
      <c r="RMR139" s="277"/>
      <c r="RMS139" s="277"/>
      <c r="RMT139" s="277"/>
      <c r="RMU139" s="277"/>
      <c r="RMV139" s="277"/>
      <c r="RMW139" s="277"/>
      <c r="RMX139" s="277"/>
      <c r="RMY139" s="277"/>
      <c r="RMZ139" s="277"/>
      <c r="RNA139" s="277"/>
      <c r="RNB139" s="277"/>
      <c r="RNC139" s="277"/>
      <c r="RND139" s="277"/>
      <c r="RNE139" s="277"/>
      <c r="RNF139" s="277"/>
      <c r="RNG139" s="277"/>
      <c r="RNH139" s="277"/>
      <c r="RNI139" s="277"/>
      <c r="RNJ139" s="277"/>
      <c r="RNK139" s="277"/>
      <c r="RNL139" s="277"/>
      <c r="RNM139" s="277"/>
      <c r="RNN139" s="277"/>
      <c r="RNO139" s="277"/>
      <c r="RNP139" s="277"/>
      <c r="RNQ139" s="277"/>
      <c r="RNR139" s="277"/>
      <c r="RNS139" s="277"/>
      <c r="RNT139" s="277"/>
      <c r="RNU139" s="277"/>
      <c r="RNV139" s="277"/>
      <c r="RNW139" s="277"/>
      <c r="RNX139" s="277"/>
      <c r="RNY139" s="277"/>
      <c r="RNZ139" s="277"/>
      <c r="ROA139" s="277"/>
      <c r="ROB139" s="277"/>
      <c r="ROC139" s="277"/>
      <c r="ROD139" s="277"/>
      <c r="ROE139" s="277"/>
      <c r="ROF139" s="277"/>
      <c r="ROG139" s="277"/>
      <c r="ROH139" s="277"/>
      <c r="ROI139" s="277"/>
      <c r="ROJ139" s="277"/>
      <c r="ROK139" s="277"/>
      <c r="ROL139" s="277"/>
      <c r="ROM139" s="277"/>
      <c r="RON139" s="277"/>
      <c r="ROO139" s="277"/>
      <c r="ROP139" s="277"/>
      <c r="ROQ139" s="277"/>
      <c r="ROR139" s="277"/>
      <c r="ROS139" s="277"/>
      <c r="ROT139" s="277"/>
      <c r="ROU139" s="277"/>
      <c r="ROV139" s="277"/>
      <c r="ROW139" s="277"/>
      <c r="ROX139" s="277"/>
      <c r="ROY139" s="277"/>
      <c r="ROZ139" s="277"/>
      <c r="RPA139" s="277"/>
      <c r="RPB139" s="277"/>
      <c r="RPC139" s="277"/>
      <c r="RPD139" s="277"/>
      <c r="RPE139" s="277"/>
      <c r="RPF139" s="277"/>
      <c r="RPG139" s="277"/>
      <c r="RPH139" s="277"/>
      <c r="RPI139" s="277"/>
      <c r="RPJ139" s="277"/>
      <c r="RPK139" s="277"/>
      <c r="RPL139" s="277"/>
      <c r="RPM139" s="277"/>
      <c r="RPN139" s="277"/>
      <c r="RPO139" s="277"/>
      <c r="RPP139" s="277"/>
      <c r="RPQ139" s="277"/>
      <c r="RPR139" s="277"/>
      <c r="RPS139" s="277"/>
      <c r="RPT139" s="277"/>
      <c r="RPU139" s="277"/>
      <c r="RPV139" s="277"/>
      <c r="RPW139" s="277"/>
      <c r="RPX139" s="277"/>
      <c r="RPY139" s="277"/>
      <c r="RPZ139" s="277"/>
      <c r="RQA139" s="277"/>
      <c r="RQB139" s="277"/>
      <c r="RQC139" s="277"/>
      <c r="RQD139" s="277"/>
      <c r="RQE139" s="277"/>
      <c r="RQF139" s="277"/>
      <c r="RQG139" s="277"/>
      <c r="RQH139" s="277"/>
      <c r="RQI139" s="277"/>
      <c r="RQJ139" s="277"/>
      <c r="RQK139" s="277"/>
      <c r="RQL139" s="277"/>
      <c r="RQM139" s="277"/>
      <c r="RQN139" s="277"/>
      <c r="RQO139" s="277"/>
      <c r="RQP139" s="277"/>
      <c r="RQQ139" s="277"/>
      <c r="RQR139" s="277"/>
      <c r="RQS139" s="277"/>
      <c r="RQT139" s="277"/>
      <c r="RQU139" s="277"/>
      <c r="RQV139" s="277"/>
      <c r="RQW139" s="277"/>
      <c r="RQX139" s="277"/>
      <c r="RQY139" s="277"/>
      <c r="RQZ139" s="277"/>
      <c r="RRA139" s="277"/>
      <c r="RRB139" s="277"/>
      <c r="RRC139" s="277"/>
      <c r="RRD139" s="277"/>
      <c r="RRE139" s="277"/>
      <c r="RRF139" s="277"/>
      <c r="RRG139" s="277"/>
      <c r="RRH139" s="277"/>
      <c r="RRI139" s="277"/>
      <c r="RRJ139" s="277"/>
      <c r="RRK139" s="277"/>
      <c r="RRL139" s="277"/>
      <c r="RRM139" s="277"/>
      <c r="RRN139" s="277"/>
      <c r="RRO139" s="277"/>
      <c r="RRP139" s="277"/>
      <c r="RRQ139" s="277"/>
      <c r="RRR139" s="277"/>
      <c r="RRS139" s="277"/>
      <c r="RRT139" s="277"/>
      <c r="RRU139" s="277"/>
      <c r="RRV139" s="277"/>
      <c r="RRW139" s="277"/>
      <c r="RRX139" s="277"/>
      <c r="RRY139" s="277"/>
      <c r="RRZ139" s="277"/>
      <c r="RSA139" s="277"/>
      <c r="RSB139" s="277"/>
      <c r="RSC139" s="277"/>
      <c r="RSD139" s="277"/>
      <c r="RSE139" s="277"/>
      <c r="RSF139" s="277"/>
      <c r="RSG139" s="277"/>
      <c r="RSH139" s="277"/>
      <c r="RSI139" s="277"/>
      <c r="RSJ139" s="277"/>
      <c r="RSK139" s="277"/>
      <c r="RSL139" s="277"/>
      <c r="RSM139" s="277"/>
      <c r="RSN139" s="277"/>
      <c r="RSO139" s="277"/>
      <c r="RSP139" s="277"/>
      <c r="RSQ139" s="277"/>
      <c r="RSR139" s="277"/>
      <c r="RSS139" s="277"/>
      <c r="RST139" s="277"/>
      <c r="RSU139" s="277"/>
      <c r="RSV139" s="277"/>
      <c r="RSW139" s="277"/>
      <c r="RSX139" s="277"/>
      <c r="RSY139" s="277"/>
      <c r="RSZ139" s="277"/>
      <c r="RTA139" s="277"/>
      <c r="RTB139" s="277"/>
      <c r="RTC139" s="277"/>
      <c r="RTD139" s="277"/>
      <c r="RTE139" s="277"/>
      <c r="RTF139" s="277"/>
      <c r="RTG139" s="277"/>
      <c r="RTH139" s="277"/>
      <c r="RTI139" s="277"/>
      <c r="RTJ139" s="277"/>
      <c r="RTK139" s="277"/>
      <c r="RTL139" s="277"/>
      <c r="RTM139" s="277"/>
      <c r="RTN139" s="277"/>
      <c r="RTO139" s="277"/>
      <c r="RTP139" s="277"/>
      <c r="RTQ139" s="277"/>
      <c r="RTR139" s="277"/>
      <c r="RTS139" s="277"/>
      <c r="RTT139" s="277"/>
      <c r="RTU139" s="277"/>
      <c r="RTV139" s="277"/>
      <c r="RTW139" s="277"/>
      <c r="RTX139" s="277"/>
      <c r="RTY139" s="277"/>
      <c r="RTZ139" s="277"/>
      <c r="RUA139" s="277"/>
      <c r="RUB139" s="277"/>
      <c r="RUC139" s="277"/>
      <c r="RUD139" s="277"/>
      <c r="RUE139" s="277"/>
      <c r="RUF139" s="277"/>
      <c r="RUG139" s="277"/>
      <c r="RUH139" s="277"/>
      <c r="RUI139" s="277"/>
      <c r="RUJ139" s="277"/>
      <c r="RUK139" s="277"/>
      <c r="RUL139" s="277"/>
      <c r="RUM139" s="277"/>
      <c r="RUN139" s="277"/>
      <c r="RUO139" s="277"/>
      <c r="RUP139" s="277"/>
      <c r="RUQ139" s="277"/>
      <c r="RUR139" s="277"/>
      <c r="RUS139" s="277"/>
      <c r="RUT139" s="277"/>
      <c r="RUU139" s="277"/>
      <c r="RUV139" s="277"/>
      <c r="RUW139" s="277"/>
      <c r="RUX139" s="277"/>
      <c r="RUY139" s="277"/>
      <c r="RUZ139" s="277"/>
      <c r="RVA139" s="277"/>
      <c r="RVB139" s="277"/>
      <c r="RVC139" s="277"/>
      <c r="RVD139" s="277"/>
      <c r="RVE139" s="277"/>
      <c r="RVF139" s="277"/>
      <c r="RVG139" s="277"/>
      <c r="RVH139" s="277"/>
      <c r="RVI139" s="277"/>
      <c r="RVJ139" s="277"/>
      <c r="RVK139" s="277"/>
      <c r="RVL139" s="277"/>
      <c r="RVM139" s="277"/>
      <c r="RVN139" s="277"/>
      <c r="RVO139" s="277"/>
      <c r="RVP139" s="277"/>
      <c r="RVQ139" s="277"/>
      <c r="RVR139" s="277"/>
      <c r="RVS139" s="277"/>
      <c r="RVT139" s="277"/>
      <c r="RVU139" s="277"/>
      <c r="RVV139" s="277"/>
      <c r="RVW139" s="277"/>
      <c r="RVX139" s="277"/>
      <c r="RVY139" s="277"/>
      <c r="RVZ139" s="277"/>
      <c r="RWA139" s="277"/>
      <c r="RWB139" s="277"/>
      <c r="RWC139" s="277"/>
      <c r="RWD139" s="277"/>
      <c r="RWE139" s="277"/>
      <c r="RWF139" s="277"/>
      <c r="RWG139" s="277"/>
      <c r="RWH139" s="277"/>
      <c r="RWI139" s="277"/>
      <c r="RWJ139" s="277"/>
      <c r="RWK139" s="277"/>
      <c r="RWL139" s="277"/>
      <c r="RWM139" s="277"/>
      <c r="RWN139" s="277"/>
      <c r="RWO139" s="277"/>
      <c r="RWP139" s="277"/>
      <c r="RWQ139" s="277"/>
      <c r="RWR139" s="277"/>
      <c r="RWS139" s="277"/>
      <c r="RWT139" s="277"/>
      <c r="RWU139" s="277"/>
      <c r="RWV139" s="277"/>
      <c r="RWW139" s="277"/>
      <c r="RWX139" s="277"/>
      <c r="RWY139" s="277"/>
      <c r="RWZ139" s="277"/>
      <c r="RXA139" s="277"/>
      <c r="RXB139" s="277"/>
      <c r="RXC139" s="277"/>
      <c r="RXD139" s="277"/>
      <c r="RXE139" s="277"/>
      <c r="RXF139" s="277"/>
      <c r="RXG139" s="277"/>
      <c r="RXH139" s="277"/>
      <c r="RXI139" s="277"/>
      <c r="RXJ139" s="277"/>
      <c r="RXK139" s="277"/>
      <c r="RXL139" s="277"/>
      <c r="RXM139" s="277"/>
      <c r="RXN139" s="277"/>
      <c r="RXO139" s="277"/>
      <c r="RXP139" s="277"/>
      <c r="RXQ139" s="277"/>
      <c r="RXR139" s="277"/>
      <c r="RXS139" s="277"/>
      <c r="RXT139" s="277"/>
      <c r="RXU139" s="277"/>
      <c r="RXV139" s="277"/>
      <c r="RXW139" s="277"/>
      <c r="RXX139" s="277"/>
      <c r="RXY139" s="277"/>
      <c r="RXZ139" s="277"/>
      <c r="RYA139" s="277"/>
      <c r="RYB139" s="277"/>
      <c r="RYC139" s="277"/>
      <c r="RYD139" s="277"/>
      <c r="RYE139" s="277"/>
      <c r="RYF139" s="277"/>
      <c r="RYG139" s="277"/>
      <c r="RYH139" s="277"/>
      <c r="RYI139" s="277"/>
      <c r="RYJ139" s="277"/>
      <c r="RYK139" s="277"/>
      <c r="RYL139" s="277"/>
      <c r="RYM139" s="277"/>
      <c r="RYN139" s="277"/>
      <c r="RYO139" s="277"/>
      <c r="RYP139" s="277"/>
      <c r="RYQ139" s="277"/>
      <c r="RYR139" s="277"/>
      <c r="RYS139" s="277"/>
      <c r="RYT139" s="277"/>
      <c r="RYU139" s="277"/>
      <c r="RYV139" s="277"/>
      <c r="RYW139" s="277"/>
      <c r="RYX139" s="277"/>
      <c r="RYY139" s="277"/>
      <c r="RYZ139" s="277"/>
      <c r="RZA139" s="277"/>
      <c r="RZB139" s="277"/>
      <c r="RZC139" s="277"/>
      <c r="RZD139" s="277"/>
      <c r="RZE139" s="277"/>
      <c r="RZF139" s="277"/>
      <c r="RZG139" s="277"/>
      <c r="RZH139" s="277"/>
      <c r="RZI139" s="277"/>
      <c r="RZJ139" s="277"/>
      <c r="RZK139" s="277"/>
      <c r="RZL139" s="277"/>
      <c r="RZM139" s="277"/>
      <c r="RZN139" s="277"/>
      <c r="RZO139" s="277"/>
      <c r="RZP139" s="277"/>
      <c r="RZQ139" s="277"/>
      <c r="RZR139" s="277"/>
      <c r="RZS139" s="277"/>
      <c r="RZT139" s="277"/>
      <c r="RZU139" s="277"/>
      <c r="RZV139" s="277"/>
      <c r="RZW139" s="277"/>
      <c r="RZX139" s="277"/>
      <c r="RZY139" s="277"/>
      <c r="RZZ139" s="277"/>
      <c r="SAA139" s="277"/>
      <c r="SAB139" s="277"/>
      <c r="SAC139" s="277"/>
      <c r="SAD139" s="277"/>
      <c r="SAE139" s="277"/>
      <c r="SAF139" s="277"/>
      <c r="SAG139" s="277"/>
      <c r="SAH139" s="277"/>
      <c r="SAI139" s="277"/>
      <c r="SAJ139" s="277"/>
      <c r="SAK139" s="277"/>
      <c r="SAL139" s="277"/>
      <c r="SAM139" s="277"/>
      <c r="SAN139" s="277"/>
      <c r="SAO139" s="277"/>
      <c r="SAP139" s="277"/>
      <c r="SAQ139" s="277"/>
      <c r="SAR139" s="277"/>
      <c r="SAS139" s="277"/>
      <c r="SAT139" s="277"/>
      <c r="SAU139" s="277"/>
      <c r="SAV139" s="277"/>
      <c r="SAW139" s="277"/>
      <c r="SAX139" s="277"/>
      <c r="SAY139" s="277"/>
      <c r="SAZ139" s="277"/>
      <c r="SBA139" s="277"/>
      <c r="SBB139" s="277"/>
      <c r="SBC139" s="277"/>
      <c r="SBD139" s="277"/>
      <c r="SBE139" s="277"/>
      <c r="SBF139" s="277"/>
      <c r="SBG139" s="277"/>
      <c r="SBH139" s="277"/>
      <c r="SBI139" s="277"/>
      <c r="SBJ139" s="277"/>
      <c r="SBK139" s="277"/>
      <c r="SBL139" s="277"/>
      <c r="SBM139" s="277"/>
      <c r="SBN139" s="277"/>
      <c r="SBO139" s="277"/>
      <c r="SBP139" s="277"/>
      <c r="SBQ139" s="277"/>
      <c r="SBR139" s="277"/>
      <c r="SBS139" s="277"/>
      <c r="SBT139" s="277"/>
      <c r="SBU139" s="277"/>
      <c r="SBV139" s="277"/>
      <c r="SBW139" s="277"/>
      <c r="SBX139" s="277"/>
      <c r="SBY139" s="277"/>
      <c r="SBZ139" s="277"/>
      <c r="SCA139" s="277"/>
      <c r="SCB139" s="277"/>
      <c r="SCC139" s="277"/>
      <c r="SCD139" s="277"/>
      <c r="SCE139" s="277"/>
      <c r="SCF139" s="277"/>
      <c r="SCG139" s="277"/>
      <c r="SCH139" s="277"/>
      <c r="SCI139" s="277"/>
      <c r="SCJ139" s="277"/>
      <c r="SCK139" s="277"/>
      <c r="SCL139" s="277"/>
      <c r="SCM139" s="277"/>
      <c r="SCN139" s="277"/>
      <c r="SCO139" s="277"/>
      <c r="SCP139" s="277"/>
      <c r="SCQ139" s="277"/>
      <c r="SCR139" s="277"/>
      <c r="SCS139" s="277"/>
      <c r="SCT139" s="277"/>
      <c r="SCU139" s="277"/>
      <c r="SCV139" s="277"/>
      <c r="SCW139" s="277"/>
      <c r="SCX139" s="277"/>
      <c r="SCY139" s="277"/>
      <c r="SCZ139" s="277"/>
      <c r="SDA139" s="277"/>
      <c r="SDB139" s="277"/>
      <c r="SDC139" s="277"/>
      <c r="SDD139" s="277"/>
      <c r="SDE139" s="277"/>
      <c r="SDF139" s="277"/>
      <c r="SDG139" s="277"/>
      <c r="SDH139" s="277"/>
      <c r="SDI139" s="277"/>
      <c r="SDJ139" s="277"/>
      <c r="SDK139" s="277"/>
      <c r="SDL139" s="277"/>
      <c r="SDM139" s="277"/>
      <c r="SDN139" s="277"/>
      <c r="SDO139" s="277"/>
      <c r="SDP139" s="277"/>
      <c r="SDQ139" s="277"/>
      <c r="SDR139" s="277"/>
      <c r="SDS139" s="277"/>
      <c r="SDT139" s="277"/>
      <c r="SDU139" s="277"/>
      <c r="SDV139" s="277"/>
      <c r="SDW139" s="277"/>
      <c r="SDX139" s="277"/>
      <c r="SDY139" s="277"/>
      <c r="SDZ139" s="277"/>
      <c r="SEA139" s="277"/>
      <c r="SEB139" s="277"/>
      <c r="SEC139" s="277"/>
      <c r="SED139" s="277"/>
      <c r="SEE139" s="277"/>
      <c r="SEF139" s="277"/>
      <c r="SEG139" s="277"/>
      <c r="SEH139" s="277"/>
      <c r="SEI139" s="277"/>
      <c r="SEJ139" s="277"/>
      <c r="SEK139" s="277"/>
      <c r="SEL139" s="277"/>
      <c r="SEM139" s="277"/>
      <c r="SEN139" s="277"/>
      <c r="SEO139" s="277"/>
      <c r="SEP139" s="277"/>
      <c r="SEQ139" s="277"/>
      <c r="SER139" s="277"/>
      <c r="SES139" s="277"/>
      <c r="SET139" s="277"/>
      <c r="SEU139" s="277"/>
      <c r="SEV139" s="277"/>
      <c r="SEW139" s="277"/>
      <c r="SEX139" s="277"/>
      <c r="SEY139" s="277"/>
      <c r="SEZ139" s="277"/>
      <c r="SFA139" s="277"/>
      <c r="SFB139" s="277"/>
      <c r="SFC139" s="277"/>
      <c r="SFD139" s="277"/>
      <c r="SFE139" s="277"/>
      <c r="SFF139" s="277"/>
      <c r="SFG139" s="277"/>
      <c r="SFH139" s="277"/>
      <c r="SFI139" s="277"/>
      <c r="SFJ139" s="277"/>
      <c r="SFK139" s="277"/>
      <c r="SFL139" s="277"/>
      <c r="SFM139" s="277"/>
      <c r="SFN139" s="277"/>
      <c r="SFO139" s="277"/>
      <c r="SFP139" s="277"/>
      <c r="SFQ139" s="277"/>
      <c r="SFR139" s="277"/>
      <c r="SFS139" s="277"/>
      <c r="SFT139" s="277"/>
      <c r="SFU139" s="277"/>
      <c r="SFV139" s="277"/>
      <c r="SFW139" s="277"/>
      <c r="SFX139" s="277"/>
      <c r="SFY139" s="277"/>
      <c r="SFZ139" s="277"/>
      <c r="SGA139" s="277"/>
      <c r="SGB139" s="277"/>
      <c r="SGC139" s="277"/>
      <c r="SGD139" s="277"/>
      <c r="SGE139" s="277"/>
      <c r="SGF139" s="277"/>
      <c r="SGG139" s="277"/>
      <c r="SGH139" s="277"/>
      <c r="SGI139" s="277"/>
      <c r="SGJ139" s="277"/>
      <c r="SGK139" s="277"/>
      <c r="SGL139" s="277"/>
      <c r="SGM139" s="277"/>
      <c r="SGN139" s="277"/>
      <c r="SGO139" s="277"/>
      <c r="SGP139" s="277"/>
      <c r="SGQ139" s="277"/>
      <c r="SGR139" s="277"/>
      <c r="SGS139" s="277"/>
      <c r="SGT139" s="277"/>
      <c r="SGU139" s="277"/>
      <c r="SGV139" s="277"/>
      <c r="SGW139" s="277"/>
      <c r="SGX139" s="277"/>
      <c r="SGY139" s="277"/>
      <c r="SGZ139" s="277"/>
      <c r="SHA139" s="277"/>
      <c r="SHB139" s="277"/>
      <c r="SHC139" s="277"/>
      <c r="SHD139" s="277"/>
      <c r="SHE139" s="277"/>
      <c r="SHF139" s="277"/>
      <c r="SHG139" s="277"/>
      <c r="SHH139" s="277"/>
      <c r="SHI139" s="277"/>
      <c r="SHJ139" s="277"/>
      <c r="SHK139" s="277"/>
      <c r="SHL139" s="277"/>
      <c r="SHM139" s="277"/>
      <c r="SHN139" s="277"/>
      <c r="SHO139" s="277"/>
      <c r="SHP139" s="277"/>
      <c r="SHQ139" s="277"/>
      <c r="SHR139" s="277"/>
      <c r="SHS139" s="277"/>
      <c r="SHT139" s="277"/>
      <c r="SHU139" s="277"/>
      <c r="SHV139" s="277"/>
      <c r="SHW139" s="277"/>
      <c r="SHX139" s="277"/>
      <c r="SHY139" s="277"/>
      <c r="SHZ139" s="277"/>
      <c r="SIA139" s="277"/>
      <c r="SIB139" s="277"/>
      <c r="SIC139" s="277"/>
      <c r="SID139" s="277"/>
      <c r="SIE139" s="277"/>
      <c r="SIF139" s="277"/>
      <c r="SIG139" s="277"/>
      <c r="SIH139" s="277"/>
      <c r="SII139" s="277"/>
      <c r="SIJ139" s="277"/>
      <c r="SIK139" s="277"/>
      <c r="SIL139" s="277"/>
      <c r="SIM139" s="277"/>
      <c r="SIN139" s="277"/>
      <c r="SIO139" s="277"/>
      <c r="SIP139" s="277"/>
      <c r="SIQ139" s="277"/>
      <c r="SIR139" s="277"/>
      <c r="SIS139" s="277"/>
      <c r="SIT139" s="277"/>
      <c r="SIU139" s="277"/>
      <c r="SIV139" s="277"/>
      <c r="SIW139" s="277"/>
      <c r="SIX139" s="277"/>
      <c r="SIY139" s="277"/>
      <c r="SIZ139" s="277"/>
      <c r="SJA139" s="277"/>
      <c r="SJB139" s="277"/>
      <c r="SJC139" s="277"/>
      <c r="SJD139" s="277"/>
      <c r="SJE139" s="277"/>
      <c r="SJF139" s="277"/>
      <c r="SJG139" s="277"/>
      <c r="SJH139" s="277"/>
      <c r="SJI139" s="277"/>
      <c r="SJJ139" s="277"/>
      <c r="SJK139" s="277"/>
      <c r="SJL139" s="277"/>
      <c r="SJM139" s="277"/>
      <c r="SJN139" s="277"/>
      <c r="SJO139" s="277"/>
      <c r="SJP139" s="277"/>
      <c r="SJQ139" s="277"/>
      <c r="SJR139" s="277"/>
      <c r="SJS139" s="277"/>
      <c r="SJT139" s="277"/>
      <c r="SJU139" s="277"/>
      <c r="SJV139" s="277"/>
      <c r="SJW139" s="277"/>
      <c r="SJX139" s="277"/>
      <c r="SJY139" s="277"/>
      <c r="SJZ139" s="277"/>
      <c r="SKA139" s="277"/>
      <c r="SKB139" s="277"/>
      <c r="SKC139" s="277"/>
      <c r="SKD139" s="277"/>
      <c r="SKE139" s="277"/>
      <c r="SKF139" s="277"/>
      <c r="SKG139" s="277"/>
      <c r="SKH139" s="277"/>
      <c r="SKI139" s="277"/>
      <c r="SKJ139" s="277"/>
      <c r="SKK139" s="277"/>
      <c r="SKL139" s="277"/>
      <c r="SKM139" s="277"/>
      <c r="SKN139" s="277"/>
      <c r="SKO139" s="277"/>
      <c r="SKP139" s="277"/>
      <c r="SKQ139" s="277"/>
      <c r="SKR139" s="277"/>
      <c r="SKS139" s="277"/>
      <c r="SKT139" s="277"/>
      <c r="SKU139" s="277"/>
      <c r="SKV139" s="277"/>
      <c r="SKW139" s="277"/>
      <c r="SKX139" s="277"/>
      <c r="SKY139" s="277"/>
      <c r="SKZ139" s="277"/>
      <c r="SLA139" s="277"/>
      <c r="SLB139" s="277"/>
      <c r="SLC139" s="277"/>
      <c r="SLD139" s="277"/>
      <c r="SLE139" s="277"/>
      <c r="SLF139" s="277"/>
      <c r="SLG139" s="277"/>
      <c r="SLH139" s="277"/>
      <c r="SLI139" s="277"/>
      <c r="SLJ139" s="277"/>
      <c r="SLK139" s="277"/>
      <c r="SLL139" s="277"/>
      <c r="SLM139" s="277"/>
      <c r="SLN139" s="277"/>
      <c r="SLO139" s="277"/>
      <c r="SLP139" s="277"/>
      <c r="SLQ139" s="277"/>
      <c r="SLR139" s="277"/>
      <c r="SLS139" s="277"/>
      <c r="SLT139" s="277"/>
      <c r="SLU139" s="277"/>
      <c r="SLV139" s="277"/>
      <c r="SLW139" s="277"/>
      <c r="SLX139" s="277"/>
      <c r="SLY139" s="277"/>
      <c r="SLZ139" s="277"/>
      <c r="SMA139" s="277"/>
      <c r="SMB139" s="277"/>
      <c r="SMC139" s="277"/>
      <c r="SMD139" s="277"/>
      <c r="SME139" s="277"/>
      <c r="SMF139" s="277"/>
      <c r="SMG139" s="277"/>
      <c r="SMH139" s="277"/>
      <c r="SMI139" s="277"/>
      <c r="SMJ139" s="277"/>
      <c r="SMK139" s="277"/>
      <c r="SML139" s="277"/>
      <c r="SMM139" s="277"/>
      <c r="SMN139" s="277"/>
      <c r="SMO139" s="277"/>
      <c r="SMP139" s="277"/>
      <c r="SMQ139" s="277"/>
      <c r="SMR139" s="277"/>
      <c r="SMS139" s="277"/>
      <c r="SMT139" s="277"/>
      <c r="SMU139" s="277"/>
      <c r="SMV139" s="277"/>
      <c r="SMW139" s="277"/>
      <c r="SMX139" s="277"/>
      <c r="SMY139" s="277"/>
      <c r="SMZ139" s="277"/>
      <c r="SNA139" s="277"/>
      <c r="SNB139" s="277"/>
      <c r="SNC139" s="277"/>
      <c r="SND139" s="277"/>
      <c r="SNE139" s="277"/>
      <c r="SNF139" s="277"/>
      <c r="SNG139" s="277"/>
      <c r="SNH139" s="277"/>
      <c r="SNI139" s="277"/>
      <c r="SNJ139" s="277"/>
      <c r="SNK139" s="277"/>
      <c r="SNL139" s="277"/>
      <c r="SNM139" s="277"/>
      <c r="SNN139" s="277"/>
      <c r="SNO139" s="277"/>
      <c r="SNP139" s="277"/>
      <c r="SNQ139" s="277"/>
      <c r="SNR139" s="277"/>
      <c r="SNS139" s="277"/>
      <c r="SNT139" s="277"/>
      <c r="SNU139" s="277"/>
      <c r="SNV139" s="277"/>
      <c r="SNW139" s="277"/>
      <c r="SNX139" s="277"/>
      <c r="SNY139" s="277"/>
      <c r="SNZ139" s="277"/>
      <c r="SOA139" s="277"/>
      <c r="SOB139" s="277"/>
      <c r="SOC139" s="277"/>
      <c r="SOD139" s="277"/>
      <c r="SOE139" s="277"/>
      <c r="SOF139" s="277"/>
      <c r="SOG139" s="277"/>
      <c r="SOH139" s="277"/>
      <c r="SOI139" s="277"/>
      <c r="SOJ139" s="277"/>
      <c r="SOK139" s="277"/>
      <c r="SOL139" s="277"/>
      <c r="SOM139" s="277"/>
      <c r="SON139" s="277"/>
      <c r="SOO139" s="277"/>
      <c r="SOP139" s="277"/>
      <c r="SOQ139" s="277"/>
      <c r="SOR139" s="277"/>
      <c r="SOS139" s="277"/>
      <c r="SOT139" s="277"/>
      <c r="SOU139" s="277"/>
      <c r="SOV139" s="277"/>
      <c r="SOW139" s="277"/>
      <c r="SOX139" s="277"/>
      <c r="SOY139" s="277"/>
      <c r="SOZ139" s="277"/>
      <c r="SPA139" s="277"/>
      <c r="SPB139" s="277"/>
      <c r="SPC139" s="277"/>
      <c r="SPD139" s="277"/>
      <c r="SPE139" s="277"/>
      <c r="SPF139" s="277"/>
      <c r="SPG139" s="277"/>
      <c r="SPH139" s="277"/>
      <c r="SPI139" s="277"/>
      <c r="SPJ139" s="277"/>
      <c r="SPK139" s="277"/>
      <c r="SPL139" s="277"/>
      <c r="SPM139" s="277"/>
      <c r="SPN139" s="277"/>
      <c r="SPO139" s="277"/>
      <c r="SPP139" s="277"/>
      <c r="SPQ139" s="277"/>
      <c r="SPR139" s="277"/>
      <c r="SPS139" s="277"/>
      <c r="SPT139" s="277"/>
      <c r="SPU139" s="277"/>
      <c r="SPV139" s="277"/>
      <c r="SPW139" s="277"/>
      <c r="SPX139" s="277"/>
      <c r="SPY139" s="277"/>
      <c r="SPZ139" s="277"/>
      <c r="SQA139" s="277"/>
      <c r="SQB139" s="277"/>
      <c r="SQC139" s="277"/>
      <c r="SQD139" s="277"/>
      <c r="SQE139" s="277"/>
      <c r="SQF139" s="277"/>
      <c r="SQG139" s="277"/>
      <c r="SQH139" s="277"/>
      <c r="SQI139" s="277"/>
      <c r="SQJ139" s="277"/>
      <c r="SQK139" s="277"/>
      <c r="SQL139" s="277"/>
      <c r="SQM139" s="277"/>
      <c r="SQN139" s="277"/>
      <c r="SQO139" s="277"/>
      <c r="SQP139" s="277"/>
      <c r="SQQ139" s="277"/>
      <c r="SQR139" s="277"/>
      <c r="SQS139" s="277"/>
      <c r="SQT139" s="277"/>
      <c r="SQU139" s="277"/>
      <c r="SQV139" s="277"/>
      <c r="SQW139" s="277"/>
      <c r="SQX139" s="277"/>
      <c r="SQY139" s="277"/>
      <c r="SQZ139" s="277"/>
      <c r="SRA139" s="277"/>
      <c r="SRB139" s="277"/>
      <c r="SRC139" s="277"/>
      <c r="SRD139" s="277"/>
      <c r="SRE139" s="277"/>
      <c r="SRF139" s="277"/>
      <c r="SRG139" s="277"/>
      <c r="SRH139" s="277"/>
      <c r="SRI139" s="277"/>
      <c r="SRJ139" s="277"/>
      <c r="SRK139" s="277"/>
      <c r="SRL139" s="277"/>
      <c r="SRM139" s="277"/>
      <c r="SRN139" s="277"/>
      <c r="SRO139" s="277"/>
      <c r="SRP139" s="277"/>
      <c r="SRQ139" s="277"/>
      <c r="SRR139" s="277"/>
      <c r="SRS139" s="277"/>
      <c r="SRT139" s="277"/>
      <c r="SRU139" s="277"/>
      <c r="SRV139" s="277"/>
      <c r="SRW139" s="277"/>
      <c r="SRX139" s="277"/>
      <c r="SRY139" s="277"/>
      <c r="SRZ139" s="277"/>
      <c r="SSA139" s="277"/>
      <c r="SSB139" s="277"/>
      <c r="SSC139" s="277"/>
      <c r="SSD139" s="277"/>
      <c r="SSE139" s="277"/>
      <c r="SSF139" s="277"/>
      <c r="SSG139" s="277"/>
      <c r="SSH139" s="277"/>
      <c r="SSI139" s="277"/>
      <c r="SSJ139" s="277"/>
      <c r="SSK139" s="277"/>
      <c r="SSL139" s="277"/>
      <c r="SSM139" s="277"/>
      <c r="SSN139" s="277"/>
      <c r="SSO139" s="277"/>
      <c r="SSP139" s="277"/>
      <c r="SSQ139" s="277"/>
      <c r="SSR139" s="277"/>
      <c r="SSS139" s="277"/>
      <c r="SST139" s="277"/>
      <c r="SSU139" s="277"/>
      <c r="SSV139" s="277"/>
      <c r="SSW139" s="277"/>
      <c r="SSX139" s="277"/>
      <c r="SSY139" s="277"/>
      <c r="SSZ139" s="277"/>
      <c r="STA139" s="277"/>
      <c r="STB139" s="277"/>
      <c r="STC139" s="277"/>
      <c r="STD139" s="277"/>
      <c r="STE139" s="277"/>
      <c r="STF139" s="277"/>
      <c r="STG139" s="277"/>
      <c r="STH139" s="277"/>
      <c r="STI139" s="277"/>
      <c r="STJ139" s="277"/>
      <c r="STK139" s="277"/>
      <c r="STL139" s="277"/>
      <c r="STM139" s="277"/>
      <c r="STN139" s="277"/>
      <c r="STO139" s="277"/>
      <c r="STP139" s="277"/>
      <c r="STQ139" s="277"/>
      <c r="STR139" s="277"/>
      <c r="STS139" s="277"/>
      <c r="STT139" s="277"/>
      <c r="STU139" s="277"/>
      <c r="STV139" s="277"/>
      <c r="STW139" s="277"/>
      <c r="STX139" s="277"/>
      <c r="STY139" s="277"/>
      <c r="STZ139" s="277"/>
      <c r="SUA139" s="277"/>
      <c r="SUB139" s="277"/>
      <c r="SUC139" s="277"/>
      <c r="SUD139" s="277"/>
      <c r="SUE139" s="277"/>
      <c r="SUF139" s="277"/>
      <c r="SUG139" s="277"/>
      <c r="SUH139" s="277"/>
      <c r="SUI139" s="277"/>
      <c r="SUJ139" s="277"/>
      <c r="SUK139" s="277"/>
      <c r="SUL139" s="277"/>
      <c r="SUM139" s="277"/>
      <c r="SUN139" s="277"/>
      <c r="SUO139" s="277"/>
      <c r="SUP139" s="277"/>
      <c r="SUQ139" s="277"/>
      <c r="SUR139" s="277"/>
      <c r="SUS139" s="277"/>
      <c r="SUT139" s="277"/>
      <c r="SUU139" s="277"/>
      <c r="SUV139" s="277"/>
      <c r="SUW139" s="277"/>
      <c r="SUX139" s="277"/>
      <c r="SUY139" s="277"/>
      <c r="SUZ139" s="277"/>
      <c r="SVA139" s="277"/>
      <c r="SVB139" s="277"/>
      <c r="SVC139" s="277"/>
      <c r="SVD139" s="277"/>
      <c r="SVE139" s="277"/>
      <c r="SVF139" s="277"/>
      <c r="SVG139" s="277"/>
      <c r="SVH139" s="277"/>
      <c r="SVI139" s="277"/>
      <c r="SVJ139" s="277"/>
      <c r="SVK139" s="277"/>
      <c r="SVL139" s="277"/>
      <c r="SVM139" s="277"/>
      <c r="SVN139" s="277"/>
      <c r="SVO139" s="277"/>
      <c r="SVP139" s="277"/>
      <c r="SVQ139" s="277"/>
      <c r="SVR139" s="277"/>
      <c r="SVS139" s="277"/>
      <c r="SVT139" s="277"/>
      <c r="SVU139" s="277"/>
      <c r="SVV139" s="277"/>
      <c r="SVW139" s="277"/>
      <c r="SVX139" s="277"/>
      <c r="SVY139" s="277"/>
      <c r="SVZ139" s="277"/>
      <c r="SWA139" s="277"/>
      <c r="SWB139" s="277"/>
      <c r="SWC139" s="277"/>
      <c r="SWD139" s="277"/>
      <c r="SWE139" s="277"/>
      <c r="SWF139" s="277"/>
      <c r="SWG139" s="277"/>
      <c r="SWH139" s="277"/>
      <c r="SWI139" s="277"/>
      <c r="SWJ139" s="277"/>
      <c r="SWK139" s="277"/>
      <c r="SWL139" s="277"/>
      <c r="SWM139" s="277"/>
      <c r="SWN139" s="277"/>
      <c r="SWO139" s="277"/>
      <c r="SWP139" s="277"/>
      <c r="SWQ139" s="277"/>
      <c r="SWR139" s="277"/>
      <c r="SWS139" s="277"/>
      <c r="SWT139" s="277"/>
      <c r="SWU139" s="277"/>
      <c r="SWV139" s="277"/>
      <c r="SWW139" s="277"/>
      <c r="SWX139" s="277"/>
      <c r="SWY139" s="277"/>
      <c r="SWZ139" s="277"/>
      <c r="SXA139" s="277"/>
      <c r="SXB139" s="277"/>
      <c r="SXC139" s="277"/>
      <c r="SXD139" s="277"/>
      <c r="SXE139" s="277"/>
      <c r="SXF139" s="277"/>
      <c r="SXG139" s="277"/>
      <c r="SXH139" s="277"/>
      <c r="SXI139" s="277"/>
      <c r="SXJ139" s="277"/>
      <c r="SXK139" s="277"/>
      <c r="SXL139" s="277"/>
      <c r="SXM139" s="277"/>
      <c r="SXN139" s="277"/>
      <c r="SXO139" s="277"/>
      <c r="SXP139" s="277"/>
      <c r="SXQ139" s="277"/>
      <c r="SXR139" s="277"/>
      <c r="SXS139" s="277"/>
      <c r="SXT139" s="277"/>
      <c r="SXU139" s="277"/>
      <c r="SXV139" s="277"/>
      <c r="SXW139" s="277"/>
      <c r="SXX139" s="277"/>
      <c r="SXY139" s="277"/>
      <c r="SXZ139" s="277"/>
      <c r="SYA139" s="277"/>
      <c r="SYB139" s="277"/>
      <c r="SYC139" s="277"/>
      <c r="SYD139" s="277"/>
      <c r="SYE139" s="277"/>
      <c r="SYF139" s="277"/>
      <c r="SYG139" s="277"/>
      <c r="SYH139" s="277"/>
      <c r="SYI139" s="277"/>
      <c r="SYJ139" s="277"/>
      <c r="SYK139" s="277"/>
      <c r="SYL139" s="277"/>
      <c r="SYM139" s="277"/>
      <c r="SYN139" s="277"/>
      <c r="SYO139" s="277"/>
      <c r="SYP139" s="277"/>
      <c r="SYQ139" s="277"/>
      <c r="SYR139" s="277"/>
      <c r="SYS139" s="277"/>
      <c r="SYT139" s="277"/>
      <c r="SYU139" s="277"/>
      <c r="SYV139" s="277"/>
      <c r="SYW139" s="277"/>
      <c r="SYX139" s="277"/>
      <c r="SYY139" s="277"/>
      <c r="SYZ139" s="277"/>
      <c r="SZA139" s="277"/>
      <c r="SZB139" s="277"/>
      <c r="SZC139" s="277"/>
      <c r="SZD139" s="277"/>
      <c r="SZE139" s="277"/>
      <c r="SZF139" s="277"/>
      <c r="SZG139" s="277"/>
      <c r="SZH139" s="277"/>
      <c r="SZI139" s="277"/>
      <c r="SZJ139" s="277"/>
      <c r="SZK139" s="277"/>
      <c r="SZL139" s="277"/>
      <c r="SZM139" s="277"/>
      <c r="SZN139" s="277"/>
      <c r="SZO139" s="277"/>
      <c r="SZP139" s="277"/>
      <c r="SZQ139" s="277"/>
      <c r="SZR139" s="277"/>
      <c r="SZS139" s="277"/>
      <c r="SZT139" s="277"/>
      <c r="SZU139" s="277"/>
      <c r="SZV139" s="277"/>
      <c r="SZW139" s="277"/>
      <c r="SZX139" s="277"/>
      <c r="SZY139" s="277"/>
      <c r="SZZ139" s="277"/>
      <c r="TAA139" s="277"/>
      <c r="TAB139" s="277"/>
      <c r="TAC139" s="277"/>
      <c r="TAD139" s="277"/>
      <c r="TAE139" s="277"/>
      <c r="TAF139" s="277"/>
      <c r="TAG139" s="277"/>
      <c r="TAH139" s="277"/>
      <c r="TAI139" s="277"/>
      <c r="TAJ139" s="277"/>
      <c r="TAK139" s="277"/>
      <c r="TAL139" s="277"/>
      <c r="TAM139" s="277"/>
      <c r="TAN139" s="277"/>
      <c r="TAO139" s="277"/>
      <c r="TAP139" s="277"/>
      <c r="TAQ139" s="277"/>
      <c r="TAR139" s="277"/>
      <c r="TAS139" s="277"/>
      <c r="TAT139" s="277"/>
      <c r="TAU139" s="277"/>
      <c r="TAV139" s="277"/>
      <c r="TAW139" s="277"/>
      <c r="TAX139" s="277"/>
      <c r="TAY139" s="277"/>
      <c r="TAZ139" s="277"/>
      <c r="TBA139" s="277"/>
      <c r="TBB139" s="277"/>
      <c r="TBC139" s="277"/>
      <c r="TBD139" s="277"/>
      <c r="TBE139" s="277"/>
      <c r="TBF139" s="277"/>
      <c r="TBG139" s="277"/>
      <c r="TBH139" s="277"/>
      <c r="TBI139" s="277"/>
      <c r="TBJ139" s="277"/>
      <c r="TBK139" s="277"/>
      <c r="TBL139" s="277"/>
      <c r="TBM139" s="277"/>
      <c r="TBN139" s="277"/>
      <c r="TBO139" s="277"/>
      <c r="TBP139" s="277"/>
      <c r="TBQ139" s="277"/>
      <c r="TBR139" s="277"/>
      <c r="TBS139" s="277"/>
      <c r="TBT139" s="277"/>
      <c r="TBU139" s="277"/>
      <c r="TBV139" s="277"/>
      <c r="TBW139" s="277"/>
      <c r="TBX139" s="277"/>
      <c r="TBY139" s="277"/>
      <c r="TBZ139" s="277"/>
      <c r="TCA139" s="277"/>
      <c r="TCB139" s="277"/>
      <c r="TCC139" s="277"/>
      <c r="TCD139" s="277"/>
      <c r="TCE139" s="277"/>
      <c r="TCF139" s="277"/>
      <c r="TCG139" s="277"/>
      <c r="TCH139" s="277"/>
      <c r="TCI139" s="277"/>
      <c r="TCJ139" s="277"/>
      <c r="TCK139" s="277"/>
      <c r="TCL139" s="277"/>
      <c r="TCM139" s="277"/>
      <c r="TCN139" s="277"/>
      <c r="TCO139" s="277"/>
      <c r="TCP139" s="277"/>
      <c r="TCQ139" s="277"/>
      <c r="TCR139" s="277"/>
      <c r="TCS139" s="277"/>
      <c r="TCT139" s="277"/>
      <c r="TCU139" s="277"/>
      <c r="TCV139" s="277"/>
      <c r="TCW139" s="277"/>
      <c r="TCX139" s="277"/>
      <c r="TCY139" s="277"/>
      <c r="TCZ139" s="277"/>
      <c r="TDA139" s="277"/>
      <c r="TDB139" s="277"/>
      <c r="TDC139" s="277"/>
      <c r="TDD139" s="277"/>
      <c r="TDE139" s="277"/>
      <c r="TDF139" s="277"/>
      <c r="TDG139" s="277"/>
      <c r="TDH139" s="277"/>
      <c r="TDI139" s="277"/>
      <c r="TDJ139" s="277"/>
      <c r="TDK139" s="277"/>
      <c r="TDL139" s="277"/>
      <c r="TDM139" s="277"/>
      <c r="TDN139" s="277"/>
      <c r="TDO139" s="277"/>
      <c r="TDP139" s="277"/>
      <c r="TDQ139" s="277"/>
      <c r="TDR139" s="277"/>
      <c r="TDS139" s="277"/>
      <c r="TDT139" s="277"/>
      <c r="TDU139" s="277"/>
      <c r="TDV139" s="277"/>
      <c r="TDW139" s="277"/>
      <c r="TDX139" s="277"/>
      <c r="TDY139" s="277"/>
      <c r="TDZ139" s="277"/>
      <c r="TEA139" s="277"/>
      <c r="TEB139" s="277"/>
      <c r="TEC139" s="277"/>
      <c r="TED139" s="277"/>
      <c r="TEE139" s="277"/>
      <c r="TEF139" s="277"/>
      <c r="TEG139" s="277"/>
      <c r="TEH139" s="277"/>
      <c r="TEI139" s="277"/>
      <c r="TEJ139" s="277"/>
      <c r="TEK139" s="277"/>
      <c r="TEL139" s="277"/>
      <c r="TEM139" s="277"/>
      <c r="TEN139" s="277"/>
      <c r="TEO139" s="277"/>
      <c r="TEP139" s="277"/>
      <c r="TEQ139" s="277"/>
      <c r="TER139" s="277"/>
      <c r="TES139" s="277"/>
      <c r="TET139" s="277"/>
      <c r="TEU139" s="277"/>
      <c r="TEV139" s="277"/>
      <c r="TEW139" s="277"/>
      <c r="TEX139" s="277"/>
      <c r="TEY139" s="277"/>
      <c r="TEZ139" s="277"/>
      <c r="TFA139" s="277"/>
      <c r="TFB139" s="277"/>
      <c r="TFC139" s="277"/>
      <c r="TFD139" s="277"/>
      <c r="TFE139" s="277"/>
      <c r="TFF139" s="277"/>
      <c r="TFG139" s="277"/>
      <c r="TFH139" s="277"/>
      <c r="TFI139" s="277"/>
      <c r="TFJ139" s="277"/>
      <c r="TFK139" s="277"/>
      <c r="TFL139" s="277"/>
      <c r="TFM139" s="277"/>
      <c r="TFN139" s="277"/>
      <c r="TFO139" s="277"/>
      <c r="TFP139" s="277"/>
      <c r="TFQ139" s="277"/>
      <c r="TFR139" s="277"/>
      <c r="TFS139" s="277"/>
      <c r="TFT139" s="277"/>
      <c r="TFU139" s="277"/>
      <c r="TFV139" s="277"/>
      <c r="TFW139" s="277"/>
      <c r="TFX139" s="277"/>
      <c r="TFY139" s="277"/>
      <c r="TFZ139" s="277"/>
      <c r="TGA139" s="277"/>
      <c r="TGB139" s="277"/>
      <c r="TGC139" s="277"/>
      <c r="TGD139" s="277"/>
      <c r="TGE139" s="277"/>
      <c r="TGF139" s="277"/>
      <c r="TGG139" s="277"/>
      <c r="TGH139" s="277"/>
      <c r="TGI139" s="277"/>
      <c r="TGJ139" s="277"/>
      <c r="TGK139" s="277"/>
      <c r="TGL139" s="277"/>
      <c r="TGM139" s="277"/>
      <c r="TGN139" s="277"/>
      <c r="TGO139" s="277"/>
      <c r="TGP139" s="277"/>
      <c r="TGQ139" s="277"/>
      <c r="TGR139" s="277"/>
      <c r="TGS139" s="277"/>
      <c r="TGT139" s="277"/>
      <c r="TGU139" s="277"/>
      <c r="TGV139" s="277"/>
      <c r="TGW139" s="277"/>
      <c r="TGX139" s="277"/>
      <c r="TGY139" s="277"/>
      <c r="TGZ139" s="277"/>
      <c r="THA139" s="277"/>
      <c r="THB139" s="277"/>
      <c r="THC139" s="277"/>
      <c r="THD139" s="277"/>
      <c r="THE139" s="277"/>
      <c r="THF139" s="277"/>
      <c r="THG139" s="277"/>
      <c r="THH139" s="277"/>
      <c r="THI139" s="277"/>
      <c r="THJ139" s="277"/>
      <c r="THK139" s="277"/>
      <c r="THL139" s="277"/>
      <c r="THM139" s="277"/>
      <c r="THN139" s="277"/>
      <c r="THO139" s="277"/>
      <c r="THP139" s="277"/>
      <c r="THQ139" s="277"/>
      <c r="THR139" s="277"/>
      <c r="THS139" s="277"/>
      <c r="THT139" s="277"/>
      <c r="THU139" s="277"/>
      <c r="THV139" s="277"/>
      <c r="THW139" s="277"/>
      <c r="THX139" s="277"/>
      <c r="THY139" s="277"/>
      <c r="THZ139" s="277"/>
      <c r="TIA139" s="277"/>
      <c r="TIB139" s="277"/>
      <c r="TIC139" s="277"/>
      <c r="TID139" s="277"/>
      <c r="TIE139" s="277"/>
      <c r="TIF139" s="277"/>
      <c r="TIG139" s="277"/>
      <c r="TIH139" s="277"/>
      <c r="TII139" s="277"/>
      <c r="TIJ139" s="277"/>
      <c r="TIK139" s="277"/>
      <c r="TIL139" s="277"/>
      <c r="TIM139" s="277"/>
      <c r="TIN139" s="277"/>
      <c r="TIO139" s="277"/>
      <c r="TIP139" s="277"/>
      <c r="TIQ139" s="277"/>
      <c r="TIR139" s="277"/>
      <c r="TIS139" s="277"/>
      <c r="TIT139" s="277"/>
      <c r="TIU139" s="277"/>
      <c r="TIV139" s="277"/>
      <c r="TIW139" s="277"/>
      <c r="TIX139" s="277"/>
      <c r="TIY139" s="277"/>
      <c r="TIZ139" s="277"/>
      <c r="TJA139" s="277"/>
      <c r="TJB139" s="277"/>
      <c r="TJC139" s="277"/>
      <c r="TJD139" s="277"/>
      <c r="TJE139" s="277"/>
      <c r="TJF139" s="277"/>
      <c r="TJG139" s="277"/>
      <c r="TJH139" s="277"/>
      <c r="TJI139" s="277"/>
      <c r="TJJ139" s="277"/>
      <c r="TJK139" s="277"/>
      <c r="TJL139" s="277"/>
      <c r="TJM139" s="277"/>
      <c r="TJN139" s="277"/>
      <c r="TJO139" s="277"/>
      <c r="TJP139" s="277"/>
      <c r="TJQ139" s="277"/>
      <c r="TJR139" s="277"/>
      <c r="TJS139" s="277"/>
      <c r="TJT139" s="277"/>
      <c r="TJU139" s="277"/>
      <c r="TJV139" s="277"/>
      <c r="TJW139" s="277"/>
      <c r="TJX139" s="277"/>
      <c r="TJY139" s="277"/>
      <c r="TJZ139" s="277"/>
      <c r="TKA139" s="277"/>
      <c r="TKB139" s="277"/>
      <c r="TKC139" s="277"/>
      <c r="TKD139" s="277"/>
      <c r="TKE139" s="277"/>
      <c r="TKF139" s="277"/>
      <c r="TKG139" s="277"/>
      <c r="TKH139" s="277"/>
      <c r="TKI139" s="277"/>
      <c r="TKJ139" s="277"/>
      <c r="TKK139" s="277"/>
      <c r="TKL139" s="277"/>
      <c r="TKM139" s="277"/>
      <c r="TKN139" s="277"/>
      <c r="TKO139" s="277"/>
      <c r="TKP139" s="277"/>
      <c r="TKQ139" s="277"/>
      <c r="TKR139" s="277"/>
      <c r="TKS139" s="277"/>
      <c r="TKT139" s="277"/>
      <c r="TKU139" s="277"/>
      <c r="TKV139" s="277"/>
      <c r="TKW139" s="277"/>
      <c r="TKX139" s="277"/>
      <c r="TKY139" s="277"/>
      <c r="TKZ139" s="277"/>
      <c r="TLA139" s="277"/>
      <c r="TLB139" s="277"/>
      <c r="TLC139" s="277"/>
      <c r="TLD139" s="277"/>
      <c r="TLE139" s="277"/>
      <c r="TLF139" s="277"/>
      <c r="TLG139" s="277"/>
      <c r="TLH139" s="277"/>
      <c r="TLI139" s="277"/>
      <c r="TLJ139" s="277"/>
      <c r="TLK139" s="277"/>
      <c r="TLL139" s="277"/>
      <c r="TLM139" s="277"/>
      <c r="TLN139" s="277"/>
      <c r="TLO139" s="277"/>
      <c r="TLP139" s="277"/>
      <c r="TLQ139" s="277"/>
      <c r="TLR139" s="277"/>
      <c r="TLS139" s="277"/>
      <c r="TLT139" s="277"/>
      <c r="TLU139" s="277"/>
      <c r="TLV139" s="277"/>
      <c r="TLW139" s="277"/>
      <c r="TLX139" s="277"/>
      <c r="TLY139" s="277"/>
      <c r="TLZ139" s="277"/>
      <c r="TMA139" s="277"/>
      <c r="TMB139" s="277"/>
      <c r="TMC139" s="277"/>
      <c r="TMD139" s="277"/>
      <c r="TME139" s="277"/>
      <c r="TMF139" s="277"/>
      <c r="TMG139" s="277"/>
      <c r="TMH139" s="277"/>
      <c r="TMI139" s="277"/>
      <c r="TMJ139" s="277"/>
      <c r="TMK139" s="277"/>
      <c r="TML139" s="277"/>
      <c r="TMM139" s="277"/>
      <c r="TMN139" s="277"/>
      <c r="TMO139" s="277"/>
      <c r="TMP139" s="277"/>
      <c r="TMQ139" s="277"/>
      <c r="TMR139" s="277"/>
      <c r="TMS139" s="277"/>
      <c r="TMT139" s="277"/>
      <c r="TMU139" s="277"/>
      <c r="TMV139" s="277"/>
      <c r="TMW139" s="277"/>
      <c r="TMX139" s="277"/>
      <c r="TMY139" s="277"/>
      <c r="TMZ139" s="277"/>
      <c r="TNA139" s="277"/>
      <c r="TNB139" s="277"/>
      <c r="TNC139" s="277"/>
      <c r="TND139" s="277"/>
      <c r="TNE139" s="277"/>
      <c r="TNF139" s="277"/>
      <c r="TNG139" s="277"/>
      <c r="TNH139" s="277"/>
      <c r="TNI139" s="277"/>
      <c r="TNJ139" s="277"/>
      <c r="TNK139" s="277"/>
      <c r="TNL139" s="277"/>
      <c r="TNM139" s="277"/>
      <c r="TNN139" s="277"/>
      <c r="TNO139" s="277"/>
      <c r="TNP139" s="277"/>
      <c r="TNQ139" s="277"/>
      <c r="TNR139" s="277"/>
      <c r="TNS139" s="277"/>
      <c r="TNT139" s="277"/>
      <c r="TNU139" s="277"/>
      <c r="TNV139" s="277"/>
      <c r="TNW139" s="277"/>
      <c r="TNX139" s="277"/>
      <c r="TNY139" s="277"/>
      <c r="TNZ139" s="277"/>
      <c r="TOA139" s="277"/>
      <c r="TOB139" s="277"/>
      <c r="TOC139" s="277"/>
      <c r="TOD139" s="277"/>
      <c r="TOE139" s="277"/>
      <c r="TOF139" s="277"/>
      <c r="TOG139" s="277"/>
      <c r="TOH139" s="277"/>
      <c r="TOI139" s="277"/>
      <c r="TOJ139" s="277"/>
      <c r="TOK139" s="277"/>
      <c r="TOL139" s="277"/>
      <c r="TOM139" s="277"/>
      <c r="TON139" s="277"/>
      <c r="TOO139" s="277"/>
      <c r="TOP139" s="277"/>
      <c r="TOQ139" s="277"/>
      <c r="TOR139" s="277"/>
      <c r="TOS139" s="277"/>
      <c r="TOT139" s="277"/>
      <c r="TOU139" s="277"/>
      <c r="TOV139" s="277"/>
      <c r="TOW139" s="277"/>
      <c r="TOX139" s="277"/>
      <c r="TOY139" s="277"/>
      <c r="TOZ139" s="277"/>
      <c r="TPA139" s="277"/>
      <c r="TPB139" s="277"/>
      <c r="TPC139" s="277"/>
      <c r="TPD139" s="277"/>
      <c r="TPE139" s="277"/>
      <c r="TPF139" s="277"/>
      <c r="TPG139" s="277"/>
      <c r="TPH139" s="277"/>
      <c r="TPI139" s="277"/>
      <c r="TPJ139" s="277"/>
      <c r="TPK139" s="277"/>
      <c r="TPL139" s="277"/>
      <c r="TPM139" s="277"/>
      <c r="TPN139" s="277"/>
      <c r="TPO139" s="277"/>
      <c r="TPP139" s="277"/>
      <c r="TPQ139" s="277"/>
      <c r="TPR139" s="277"/>
      <c r="TPS139" s="277"/>
      <c r="TPT139" s="277"/>
      <c r="TPU139" s="277"/>
      <c r="TPV139" s="277"/>
      <c r="TPW139" s="277"/>
      <c r="TPX139" s="277"/>
      <c r="TPY139" s="277"/>
      <c r="TPZ139" s="277"/>
      <c r="TQA139" s="277"/>
      <c r="TQB139" s="277"/>
      <c r="TQC139" s="277"/>
      <c r="TQD139" s="277"/>
      <c r="TQE139" s="277"/>
      <c r="TQF139" s="277"/>
      <c r="TQG139" s="277"/>
      <c r="TQH139" s="277"/>
      <c r="TQI139" s="277"/>
      <c r="TQJ139" s="277"/>
      <c r="TQK139" s="277"/>
      <c r="TQL139" s="277"/>
      <c r="TQM139" s="277"/>
      <c r="TQN139" s="277"/>
      <c r="TQO139" s="277"/>
      <c r="TQP139" s="277"/>
      <c r="TQQ139" s="277"/>
      <c r="TQR139" s="277"/>
      <c r="TQS139" s="277"/>
      <c r="TQT139" s="277"/>
      <c r="TQU139" s="277"/>
      <c r="TQV139" s="277"/>
      <c r="TQW139" s="277"/>
      <c r="TQX139" s="277"/>
      <c r="TQY139" s="277"/>
      <c r="TQZ139" s="277"/>
      <c r="TRA139" s="277"/>
      <c r="TRB139" s="277"/>
      <c r="TRC139" s="277"/>
      <c r="TRD139" s="277"/>
      <c r="TRE139" s="277"/>
      <c r="TRF139" s="277"/>
      <c r="TRG139" s="277"/>
      <c r="TRH139" s="277"/>
      <c r="TRI139" s="277"/>
      <c r="TRJ139" s="277"/>
      <c r="TRK139" s="277"/>
      <c r="TRL139" s="277"/>
      <c r="TRM139" s="277"/>
      <c r="TRN139" s="277"/>
      <c r="TRO139" s="277"/>
      <c r="TRP139" s="277"/>
      <c r="TRQ139" s="277"/>
      <c r="TRR139" s="277"/>
      <c r="TRS139" s="277"/>
      <c r="TRT139" s="277"/>
      <c r="TRU139" s="277"/>
      <c r="TRV139" s="277"/>
      <c r="TRW139" s="277"/>
      <c r="TRX139" s="277"/>
      <c r="TRY139" s="277"/>
      <c r="TRZ139" s="277"/>
      <c r="TSA139" s="277"/>
      <c r="TSB139" s="277"/>
      <c r="TSC139" s="277"/>
      <c r="TSD139" s="277"/>
      <c r="TSE139" s="277"/>
      <c r="TSF139" s="277"/>
      <c r="TSG139" s="277"/>
      <c r="TSH139" s="277"/>
      <c r="TSI139" s="277"/>
      <c r="TSJ139" s="277"/>
      <c r="TSK139" s="277"/>
      <c r="TSL139" s="277"/>
      <c r="TSM139" s="277"/>
      <c r="TSN139" s="277"/>
      <c r="TSO139" s="277"/>
      <c r="TSP139" s="277"/>
      <c r="TSQ139" s="277"/>
      <c r="TSR139" s="277"/>
      <c r="TSS139" s="277"/>
      <c r="TST139" s="277"/>
      <c r="TSU139" s="277"/>
      <c r="TSV139" s="277"/>
      <c r="TSW139" s="277"/>
      <c r="TSX139" s="277"/>
      <c r="TSY139" s="277"/>
      <c r="TSZ139" s="277"/>
      <c r="TTA139" s="277"/>
      <c r="TTB139" s="277"/>
      <c r="TTC139" s="277"/>
      <c r="TTD139" s="277"/>
      <c r="TTE139" s="277"/>
      <c r="TTF139" s="277"/>
      <c r="TTG139" s="277"/>
      <c r="TTH139" s="277"/>
      <c r="TTI139" s="277"/>
      <c r="TTJ139" s="277"/>
      <c r="TTK139" s="277"/>
      <c r="TTL139" s="277"/>
      <c r="TTM139" s="277"/>
      <c r="TTN139" s="277"/>
      <c r="TTO139" s="277"/>
      <c r="TTP139" s="277"/>
      <c r="TTQ139" s="277"/>
      <c r="TTR139" s="277"/>
      <c r="TTS139" s="277"/>
      <c r="TTT139" s="277"/>
      <c r="TTU139" s="277"/>
      <c r="TTV139" s="277"/>
      <c r="TTW139" s="277"/>
      <c r="TTX139" s="277"/>
      <c r="TTY139" s="277"/>
      <c r="TTZ139" s="277"/>
      <c r="TUA139" s="277"/>
      <c r="TUB139" s="277"/>
      <c r="TUC139" s="277"/>
      <c r="TUD139" s="277"/>
      <c r="TUE139" s="277"/>
      <c r="TUF139" s="277"/>
      <c r="TUG139" s="277"/>
      <c r="TUH139" s="277"/>
      <c r="TUI139" s="277"/>
      <c r="TUJ139" s="277"/>
      <c r="TUK139" s="277"/>
      <c r="TUL139" s="277"/>
      <c r="TUM139" s="277"/>
      <c r="TUN139" s="277"/>
      <c r="TUO139" s="277"/>
      <c r="TUP139" s="277"/>
      <c r="TUQ139" s="277"/>
      <c r="TUR139" s="277"/>
      <c r="TUS139" s="277"/>
      <c r="TUT139" s="277"/>
      <c r="TUU139" s="277"/>
      <c r="TUV139" s="277"/>
      <c r="TUW139" s="277"/>
      <c r="TUX139" s="277"/>
      <c r="TUY139" s="277"/>
      <c r="TUZ139" s="277"/>
      <c r="TVA139" s="277"/>
      <c r="TVB139" s="277"/>
      <c r="TVC139" s="277"/>
      <c r="TVD139" s="277"/>
      <c r="TVE139" s="277"/>
      <c r="TVF139" s="277"/>
      <c r="TVG139" s="277"/>
      <c r="TVH139" s="277"/>
      <c r="TVI139" s="277"/>
      <c r="TVJ139" s="277"/>
      <c r="TVK139" s="277"/>
      <c r="TVL139" s="277"/>
      <c r="TVM139" s="277"/>
      <c r="TVN139" s="277"/>
      <c r="TVO139" s="277"/>
      <c r="TVP139" s="277"/>
      <c r="TVQ139" s="277"/>
      <c r="TVR139" s="277"/>
      <c r="TVS139" s="277"/>
      <c r="TVT139" s="277"/>
      <c r="TVU139" s="277"/>
      <c r="TVV139" s="277"/>
      <c r="TVW139" s="277"/>
      <c r="TVX139" s="277"/>
      <c r="TVY139" s="277"/>
      <c r="TVZ139" s="277"/>
      <c r="TWA139" s="277"/>
      <c r="TWB139" s="277"/>
      <c r="TWC139" s="277"/>
      <c r="TWD139" s="277"/>
      <c r="TWE139" s="277"/>
      <c r="TWF139" s="277"/>
      <c r="TWG139" s="277"/>
      <c r="TWH139" s="277"/>
      <c r="TWI139" s="277"/>
      <c r="TWJ139" s="277"/>
      <c r="TWK139" s="277"/>
      <c r="TWL139" s="277"/>
      <c r="TWM139" s="277"/>
      <c r="TWN139" s="277"/>
      <c r="TWO139" s="277"/>
      <c r="TWP139" s="277"/>
      <c r="TWQ139" s="277"/>
      <c r="TWR139" s="277"/>
      <c r="TWS139" s="277"/>
      <c r="TWT139" s="277"/>
      <c r="TWU139" s="277"/>
      <c r="TWV139" s="277"/>
      <c r="TWW139" s="277"/>
      <c r="TWX139" s="277"/>
      <c r="TWY139" s="277"/>
      <c r="TWZ139" s="277"/>
      <c r="TXA139" s="277"/>
      <c r="TXB139" s="277"/>
      <c r="TXC139" s="277"/>
      <c r="TXD139" s="277"/>
      <c r="TXE139" s="277"/>
      <c r="TXF139" s="277"/>
      <c r="TXG139" s="277"/>
      <c r="TXH139" s="277"/>
      <c r="TXI139" s="277"/>
      <c r="TXJ139" s="277"/>
      <c r="TXK139" s="277"/>
      <c r="TXL139" s="277"/>
      <c r="TXM139" s="277"/>
      <c r="TXN139" s="277"/>
      <c r="TXO139" s="277"/>
      <c r="TXP139" s="277"/>
      <c r="TXQ139" s="277"/>
      <c r="TXR139" s="277"/>
      <c r="TXS139" s="277"/>
      <c r="TXT139" s="277"/>
      <c r="TXU139" s="277"/>
      <c r="TXV139" s="277"/>
      <c r="TXW139" s="277"/>
      <c r="TXX139" s="277"/>
      <c r="TXY139" s="277"/>
      <c r="TXZ139" s="277"/>
      <c r="TYA139" s="277"/>
      <c r="TYB139" s="277"/>
      <c r="TYC139" s="277"/>
      <c r="TYD139" s="277"/>
      <c r="TYE139" s="277"/>
      <c r="TYF139" s="277"/>
      <c r="TYG139" s="277"/>
      <c r="TYH139" s="277"/>
      <c r="TYI139" s="277"/>
      <c r="TYJ139" s="277"/>
      <c r="TYK139" s="277"/>
      <c r="TYL139" s="277"/>
      <c r="TYM139" s="277"/>
      <c r="TYN139" s="277"/>
      <c r="TYO139" s="277"/>
      <c r="TYP139" s="277"/>
      <c r="TYQ139" s="277"/>
      <c r="TYR139" s="277"/>
      <c r="TYS139" s="277"/>
      <c r="TYT139" s="277"/>
      <c r="TYU139" s="277"/>
      <c r="TYV139" s="277"/>
      <c r="TYW139" s="277"/>
      <c r="TYX139" s="277"/>
      <c r="TYY139" s="277"/>
      <c r="TYZ139" s="277"/>
      <c r="TZA139" s="277"/>
      <c r="TZB139" s="277"/>
      <c r="TZC139" s="277"/>
      <c r="TZD139" s="277"/>
      <c r="TZE139" s="277"/>
      <c r="TZF139" s="277"/>
      <c r="TZG139" s="277"/>
      <c r="TZH139" s="277"/>
      <c r="TZI139" s="277"/>
      <c r="TZJ139" s="277"/>
      <c r="TZK139" s="277"/>
      <c r="TZL139" s="277"/>
      <c r="TZM139" s="277"/>
      <c r="TZN139" s="277"/>
      <c r="TZO139" s="277"/>
      <c r="TZP139" s="277"/>
      <c r="TZQ139" s="277"/>
      <c r="TZR139" s="277"/>
      <c r="TZS139" s="277"/>
      <c r="TZT139" s="277"/>
      <c r="TZU139" s="277"/>
      <c r="TZV139" s="277"/>
      <c r="TZW139" s="277"/>
      <c r="TZX139" s="277"/>
      <c r="TZY139" s="277"/>
      <c r="TZZ139" s="277"/>
      <c r="UAA139" s="277"/>
      <c r="UAB139" s="277"/>
      <c r="UAC139" s="277"/>
      <c r="UAD139" s="277"/>
      <c r="UAE139" s="277"/>
      <c r="UAF139" s="277"/>
      <c r="UAG139" s="277"/>
      <c r="UAH139" s="277"/>
      <c r="UAI139" s="277"/>
      <c r="UAJ139" s="277"/>
      <c r="UAK139" s="277"/>
      <c r="UAL139" s="277"/>
      <c r="UAM139" s="277"/>
      <c r="UAN139" s="277"/>
      <c r="UAO139" s="277"/>
      <c r="UAP139" s="277"/>
      <c r="UAQ139" s="277"/>
      <c r="UAR139" s="277"/>
      <c r="UAS139" s="277"/>
      <c r="UAT139" s="277"/>
      <c r="UAU139" s="277"/>
      <c r="UAV139" s="277"/>
      <c r="UAW139" s="277"/>
      <c r="UAX139" s="277"/>
      <c r="UAY139" s="277"/>
      <c r="UAZ139" s="277"/>
      <c r="UBA139" s="277"/>
      <c r="UBB139" s="277"/>
      <c r="UBC139" s="277"/>
      <c r="UBD139" s="277"/>
      <c r="UBE139" s="277"/>
      <c r="UBF139" s="277"/>
      <c r="UBG139" s="277"/>
      <c r="UBH139" s="277"/>
      <c r="UBI139" s="277"/>
      <c r="UBJ139" s="277"/>
      <c r="UBK139" s="277"/>
      <c r="UBL139" s="277"/>
      <c r="UBM139" s="277"/>
      <c r="UBN139" s="277"/>
      <c r="UBO139" s="277"/>
      <c r="UBP139" s="277"/>
      <c r="UBQ139" s="277"/>
      <c r="UBR139" s="277"/>
      <c r="UBS139" s="277"/>
      <c r="UBT139" s="277"/>
      <c r="UBU139" s="277"/>
      <c r="UBV139" s="277"/>
      <c r="UBW139" s="277"/>
      <c r="UBX139" s="277"/>
      <c r="UBY139" s="277"/>
      <c r="UBZ139" s="277"/>
      <c r="UCA139" s="277"/>
      <c r="UCB139" s="277"/>
      <c r="UCC139" s="277"/>
      <c r="UCD139" s="277"/>
      <c r="UCE139" s="277"/>
      <c r="UCF139" s="277"/>
      <c r="UCG139" s="277"/>
      <c r="UCH139" s="277"/>
      <c r="UCI139" s="277"/>
      <c r="UCJ139" s="277"/>
      <c r="UCK139" s="277"/>
      <c r="UCL139" s="277"/>
      <c r="UCM139" s="277"/>
      <c r="UCN139" s="277"/>
      <c r="UCO139" s="277"/>
      <c r="UCP139" s="277"/>
      <c r="UCQ139" s="277"/>
      <c r="UCR139" s="277"/>
      <c r="UCS139" s="277"/>
      <c r="UCT139" s="277"/>
      <c r="UCU139" s="277"/>
      <c r="UCV139" s="277"/>
      <c r="UCW139" s="277"/>
      <c r="UCX139" s="277"/>
      <c r="UCY139" s="277"/>
      <c r="UCZ139" s="277"/>
      <c r="UDA139" s="277"/>
      <c r="UDB139" s="277"/>
      <c r="UDC139" s="277"/>
      <c r="UDD139" s="277"/>
      <c r="UDE139" s="277"/>
      <c r="UDF139" s="277"/>
      <c r="UDG139" s="277"/>
      <c r="UDH139" s="277"/>
      <c r="UDI139" s="277"/>
      <c r="UDJ139" s="277"/>
      <c r="UDK139" s="277"/>
      <c r="UDL139" s="277"/>
      <c r="UDM139" s="277"/>
      <c r="UDN139" s="277"/>
      <c r="UDO139" s="277"/>
      <c r="UDP139" s="277"/>
      <c r="UDQ139" s="277"/>
      <c r="UDR139" s="277"/>
      <c r="UDS139" s="277"/>
      <c r="UDT139" s="277"/>
      <c r="UDU139" s="277"/>
      <c r="UDV139" s="277"/>
      <c r="UDW139" s="277"/>
      <c r="UDX139" s="277"/>
      <c r="UDY139" s="277"/>
      <c r="UDZ139" s="277"/>
      <c r="UEA139" s="277"/>
      <c r="UEB139" s="277"/>
      <c r="UEC139" s="277"/>
      <c r="UED139" s="277"/>
      <c r="UEE139" s="277"/>
      <c r="UEF139" s="277"/>
      <c r="UEG139" s="277"/>
      <c r="UEH139" s="277"/>
      <c r="UEI139" s="277"/>
      <c r="UEJ139" s="277"/>
      <c r="UEK139" s="277"/>
      <c r="UEL139" s="277"/>
      <c r="UEM139" s="277"/>
      <c r="UEN139" s="277"/>
      <c r="UEO139" s="277"/>
      <c r="UEP139" s="277"/>
      <c r="UEQ139" s="277"/>
      <c r="UER139" s="277"/>
      <c r="UES139" s="277"/>
      <c r="UET139" s="277"/>
      <c r="UEU139" s="277"/>
      <c r="UEV139" s="277"/>
      <c r="UEW139" s="277"/>
      <c r="UEX139" s="277"/>
      <c r="UEY139" s="277"/>
      <c r="UEZ139" s="277"/>
      <c r="UFA139" s="277"/>
      <c r="UFB139" s="277"/>
      <c r="UFC139" s="277"/>
      <c r="UFD139" s="277"/>
      <c r="UFE139" s="277"/>
      <c r="UFF139" s="277"/>
      <c r="UFG139" s="277"/>
      <c r="UFH139" s="277"/>
      <c r="UFI139" s="277"/>
      <c r="UFJ139" s="277"/>
      <c r="UFK139" s="277"/>
      <c r="UFL139" s="277"/>
      <c r="UFM139" s="277"/>
      <c r="UFN139" s="277"/>
      <c r="UFO139" s="277"/>
      <c r="UFP139" s="277"/>
      <c r="UFQ139" s="277"/>
      <c r="UFR139" s="277"/>
      <c r="UFS139" s="277"/>
      <c r="UFT139" s="277"/>
      <c r="UFU139" s="277"/>
      <c r="UFV139" s="277"/>
      <c r="UFW139" s="277"/>
      <c r="UFX139" s="277"/>
      <c r="UFY139" s="277"/>
      <c r="UFZ139" s="277"/>
      <c r="UGA139" s="277"/>
      <c r="UGB139" s="277"/>
      <c r="UGC139" s="277"/>
      <c r="UGD139" s="277"/>
      <c r="UGE139" s="277"/>
      <c r="UGF139" s="277"/>
      <c r="UGG139" s="277"/>
      <c r="UGH139" s="277"/>
      <c r="UGI139" s="277"/>
      <c r="UGJ139" s="277"/>
      <c r="UGK139" s="277"/>
      <c r="UGL139" s="277"/>
      <c r="UGM139" s="277"/>
      <c r="UGN139" s="277"/>
      <c r="UGO139" s="277"/>
      <c r="UGP139" s="277"/>
      <c r="UGQ139" s="277"/>
      <c r="UGR139" s="277"/>
      <c r="UGS139" s="277"/>
      <c r="UGT139" s="277"/>
      <c r="UGU139" s="277"/>
      <c r="UGV139" s="277"/>
      <c r="UGW139" s="277"/>
      <c r="UGX139" s="277"/>
      <c r="UGY139" s="277"/>
      <c r="UGZ139" s="277"/>
      <c r="UHA139" s="277"/>
      <c r="UHB139" s="277"/>
      <c r="UHC139" s="277"/>
      <c r="UHD139" s="277"/>
      <c r="UHE139" s="277"/>
      <c r="UHF139" s="277"/>
      <c r="UHG139" s="277"/>
      <c r="UHH139" s="277"/>
      <c r="UHI139" s="277"/>
      <c r="UHJ139" s="277"/>
      <c r="UHK139" s="277"/>
      <c r="UHL139" s="277"/>
      <c r="UHM139" s="277"/>
      <c r="UHN139" s="277"/>
      <c r="UHO139" s="277"/>
      <c r="UHP139" s="277"/>
      <c r="UHQ139" s="277"/>
      <c r="UHR139" s="277"/>
      <c r="UHS139" s="277"/>
      <c r="UHT139" s="277"/>
      <c r="UHU139" s="277"/>
      <c r="UHV139" s="277"/>
      <c r="UHW139" s="277"/>
      <c r="UHX139" s="277"/>
      <c r="UHY139" s="277"/>
      <c r="UHZ139" s="277"/>
      <c r="UIA139" s="277"/>
      <c r="UIB139" s="277"/>
      <c r="UIC139" s="277"/>
      <c r="UID139" s="277"/>
      <c r="UIE139" s="277"/>
      <c r="UIF139" s="277"/>
      <c r="UIG139" s="277"/>
      <c r="UIH139" s="277"/>
      <c r="UII139" s="277"/>
      <c r="UIJ139" s="277"/>
      <c r="UIK139" s="277"/>
      <c r="UIL139" s="277"/>
      <c r="UIM139" s="277"/>
      <c r="UIN139" s="277"/>
      <c r="UIO139" s="277"/>
      <c r="UIP139" s="277"/>
      <c r="UIQ139" s="277"/>
      <c r="UIR139" s="277"/>
      <c r="UIS139" s="277"/>
      <c r="UIT139" s="277"/>
      <c r="UIU139" s="277"/>
      <c r="UIV139" s="277"/>
      <c r="UIW139" s="277"/>
      <c r="UIX139" s="277"/>
      <c r="UIY139" s="277"/>
      <c r="UIZ139" s="277"/>
      <c r="UJA139" s="277"/>
      <c r="UJB139" s="277"/>
      <c r="UJC139" s="277"/>
      <c r="UJD139" s="277"/>
      <c r="UJE139" s="277"/>
      <c r="UJF139" s="277"/>
      <c r="UJG139" s="277"/>
      <c r="UJH139" s="277"/>
      <c r="UJI139" s="277"/>
      <c r="UJJ139" s="277"/>
      <c r="UJK139" s="277"/>
      <c r="UJL139" s="277"/>
      <c r="UJM139" s="277"/>
      <c r="UJN139" s="277"/>
      <c r="UJO139" s="277"/>
      <c r="UJP139" s="277"/>
      <c r="UJQ139" s="277"/>
      <c r="UJR139" s="277"/>
      <c r="UJS139" s="277"/>
      <c r="UJT139" s="277"/>
      <c r="UJU139" s="277"/>
      <c r="UJV139" s="277"/>
      <c r="UJW139" s="277"/>
      <c r="UJX139" s="277"/>
      <c r="UJY139" s="277"/>
      <c r="UJZ139" s="277"/>
      <c r="UKA139" s="277"/>
      <c r="UKB139" s="277"/>
      <c r="UKC139" s="277"/>
      <c r="UKD139" s="277"/>
      <c r="UKE139" s="277"/>
      <c r="UKF139" s="277"/>
      <c r="UKG139" s="277"/>
      <c r="UKH139" s="277"/>
      <c r="UKI139" s="277"/>
      <c r="UKJ139" s="277"/>
      <c r="UKK139" s="277"/>
      <c r="UKL139" s="277"/>
      <c r="UKM139" s="277"/>
      <c r="UKN139" s="277"/>
      <c r="UKO139" s="277"/>
      <c r="UKP139" s="277"/>
      <c r="UKQ139" s="277"/>
      <c r="UKR139" s="277"/>
      <c r="UKS139" s="277"/>
      <c r="UKT139" s="277"/>
      <c r="UKU139" s="277"/>
      <c r="UKV139" s="277"/>
      <c r="UKW139" s="277"/>
      <c r="UKX139" s="277"/>
      <c r="UKY139" s="277"/>
      <c r="UKZ139" s="277"/>
      <c r="ULA139" s="277"/>
      <c r="ULB139" s="277"/>
      <c r="ULC139" s="277"/>
      <c r="ULD139" s="277"/>
      <c r="ULE139" s="277"/>
      <c r="ULF139" s="277"/>
      <c r="ULG139" s="277"/>
      <c r="ULH139" s="277"/>
      <c r="ULI139" s="277"/>
      <c r="ULJ139" s="277"/>
      <c r="ULK139" s="277"/>
      <c r="ULL139" s="277"/>
      <c r="ULM139" s="277"/>
      <c r="ULN139" s="277"/>
      <c r="ULO139" s="277"/>
      <c r="ULP139" s="277"/>
      <c r="ULQ139" s="277"/>
      <c r="ULR139" s="277"/>
      <c r="ULS139" s="277"/>
      <c r="ULT139" s="277"/>
      <c r="ULU139" s="277"/>
      <c r="ULV139" s="277"/>
      <c r="ULW139" s="277"/>
      <c r="ULX139" s="277"/>
      <c r="ULY139" s="277"/>
      <c r="ULZ139" s="277"/>
      <c r="UMA139" s="277"/>
      <c r="UMB139" s="277"/>
      <c r="UMC139" s="277"/>
      <c r="UMD139" s="277"/>
      <c r="UME139" s="277"/>
      <c r="UMF139" s="277"/>
      <c r="UMG139" s="277"/>
      <c r="UMH139" s="277"/>
      <c r="UMI139" s="277"/>
      <c r="UMJ139" s="277"/>
      <c r="UMK139" s="277"/>
      <c r="UML139" s="277"/>
      <c r="UMM139" s="277"/>
      <c r="UMN139" s="277"/>
      <c r="UMO139" s="277"/>
      <c r="UMP139" s="277"/>
      <c r="UMQ139" s="277"/>
      <c r="UMR139" s="277"/>
      <c r="UMS139" s="277"/>
      <c r="UMT139" s="277"/>
      <c r="UMU139" s="277"/>
      <c r="UMV139" s="277"/>
      <c r="UMW139" s="277"/>
      <c r="UMX139" s="277"/>
      <c r="UMY139" s="277"/>
      <c r="UMZ139" s="277"/>
      <c r="UNA139" s="277"/>
      <c r="UNB139" s="277"/>
      <c r="UNC139" s="277"/>
      <c r="UND139" s="277"/>
      <c r="UNE139" s="277"/>
      <c r="UNF139" s="277"/>
      <c r="UNG139" s="277"/>
      <c r="UNH139" s="277"/>
      <c r="UNI139" s="277"/>
      <c r="UNJ139" s="277"/>
      <c r="UNK139" s="277"/>
      <c r="UNL139" s="277"/>
      <c r="UNM139" s="277"/>
      <c r="UNN139" s="277"/>
      <c r="UNO139" s="277"/>
      <c r="UNP139" s="277"/>
      <c r="UNQ139" s="277"/>
      <c r="UNR139" s="277"/>
      <c r="UNS139" s="277"/>
      <c r="UNT139" s="277"/>
      <c r="UNU139" s="277"/>
      <c r="UNV139" s="277"/>
      <c r="UNW139" s="277"/>
      <c r="UNX139" s="277"/>
      <c r="UNY139" s="277"/>
      <c r="UNZ139" s="277"/>
      <c r="UOA139" s="277"/>
      <c r="UOB139" s="277"/>
      <c r="UOC139" s="277"/>
      <c r="UOD139" s="277"/>
      <c r="UOE139" s="277"/>
      <c r="UOF139" s="277"/>
      <c r="UOG139" s="277"/>
      <c r="UOH139" s="277"/>
      <c r="UOI139" s="277"/>
      <c r="UOJ139" s="277"/>
      <c r="UOK139" s="277"/>
      <c r="UOL139" s="277"/>
      <c r="UOM139" s="277"/>
      <c r="UON139" s="277"/>
      <c r="UOO139" s="277"/>
      <c r="UOP139" s="277"/>
      <c r="UOQ139" s="277"/>
      <c r="UOR139" s="277"/>
      <c r="UOS139" s="277"/>
      <c r="UOT139" s="277"/>
      <c r="UOU139" s="277"/>
      <c r="UOV139" s="277"/>
      <c r="UOW139" s="277"/>
      <c r="UOX139" s="277"/>
      <c r="UOY139" s="277"/>
      <c r="UOZ139" s="277"/>
      <c r="UPA139" s="277"/>
      <c r="UPB139" s="277"/>
      <c r="UPC139" s="277"/>
      <c r="UPD139" s="277"/>
      <c r="UPE139" s="277"/>
      <c r="UPF139" s="277"/>
      <c r="UPG139" s="277"/>
      <c r="UPH139" s="277"/>
      <c r="UPI139" s="277"/>
      <c r="UPJ139" s="277"/>
      <c r="UPK139" s="277"/>
      <c r="UPL139" s="277"/>
      <c r="UPM139" s="277"/>
      <c r="UPN139" s="277"/>
      <c r="UPO139" s="277"/>
      <c r="UPP139" s="277"/>
      <c r="UPQ139" s="277"/>
      <c r="UPR139" s="277"/>
      <c r="UPS139" s="277"/>
      <c r="UPT139" s="277"/>
      <c r="UPU139" s="277"/>
      <c r="UPV139" s="277"/>
      <c r="UPW139" s="277"/>
      <c r="UPX139" s="277"/>
      <c r="UPY139" s="277"/>
      <c r="UPZ139" s="277"/>
      <c r="UQA139" s="277"/>
      <c r="UQB139" s="277"/>
      <c r="UQC139" s="277"/>
      <c r="UQD139" s="277"/>
      <c r="UQE139" s="277"/>
      <c r="UQF139" s="277"/>
      <c r="UQG139" s="277"/>
      <c r="UQH139" s="277"/>
      <c r="UQI139" s="277"/>
      <c r="UQJ139" s="277"/>
      <c r="UQK139" s="277"/>
      <c r="UQL139" s="277"/>
      <c r="UQM139" s="277"/>
      <c r="UQN139" s="277"/>
      <c r="UQO139" s="277"/>
      <c r="UQP139" s="277"/>
      <c r="UQQ139" s="277"/>
      <c r="UQR139" s="277"/>
      <c r="UQS139" s="277"/>
      <c r="UQT139" s="277"/>
      <c r="UQU139" s="277"/>
      <c r="UQV139" s="277"/>
      <c r="UQW139" s="277"/>
      <c r="UQX139" s="277"/>
      <c r="UQY139" s="277"/>
      <c r="UQZ139" s="277"/>
      <c r="URA139" s="277"/>
      <c r="URB139" s="277"/>
      <c r="URC139" s="277"/>
      <c r="URD139" s="277"/>
      <c r="URE139" s="277"/>
      <c r="URF139" s="277"/>
      <c r="URG139" s="277"/>
      <c r="URH139" s="277"/>
      <c r="URI139" s="277"/>
      <c r="URJ139" s="277"/>
      <c r="URK139" s="277"/>
      <c r="URL139" s="277"/>
      <c r="URM139" s="277"/>
      <c r="URN139" s="277"/>
      <c r="URO139" s="277"/>
      <c r="URP139" s="277"/>
      <c r="URQ139" s="277"/>
      <c r="URR139" s="277"/>
      <c r="URS139" s="277"/>
      <c r="URT139" s="277"/>
      <c r="URU139" s="277"/>
      <c r="URV139" s="277"/>
      <c r="URW139" s="277"/>
      <c r="URX139" s="277"/>
      <c r="URY139" s="277"/>
      <c r="URZ139" s="277"/>
      <c r="USA139" s="277"/>
      <c r="USB139" s="277"/>
      <c r="USC139" s="277"/>
      <c r="USD139" s="277"/>
      <c r="USE139" s="277"/>
      <c r="USF139" s="277"/>
      <c r="USG139" s="277"/>
      <c r="USH139" s="277"/>
      <c r="USI139" s="277"/>
      <c r="USJ139" s="277"/>
      <c r="USK139" s="277"/>
      <c r="USL139" s="277"/>
      <c r="USM139" s="277"/>
      <c r="USN139" s="277"/>
      <c r="USO139" s="277"/>
      <c r="USP139" s="277"/>
      <c r="USQ139" s="277"/>
      <c r="USR139" s="277"/>
      <c r="USS139" s="277"/>
      <c r="UST139" s="277"/>
      <c r="USU139" s="277"/>
      <c r="USV139" s="277"/>
      <c r="USW139" s="277"/>
      <c r="USX139" s="277"/>
      <c r="USY139" s="277"/>
      <c r="USZ139" s="277"/>
      <c r="UTA139" s="277"/>
      <c r="UTB139" s="277"/>
      <c r="UTC139" s="277"/>
      <c r="UTD139" s="277"/>
      <c r="UTE139" s="277"/>
      <c r="UTF139" s="277"/>
      <c r="UTG139" s="277"/>
      <c r="UTH139" s="277"/>
      <c r="UTI139" s="277"/>
      <c r="UTJ139" s="277"/>
      <c r="UTK139" s="277"/>
      <c r="UTL139" s="277"/>
      <c r="UTM139" s="277"/>
      <c r="UTN139" s="277"/>
      <c r="UTO139" s="277"/>
      <c r="UTP139" s="277"/>
      <c r="UTQ139" s="277"/>
      <c r="UTR139" s="277"/>
      <c r="UTS139" s="277"/>
      <c r="UTT139" s="277"/>
      <c r="UTU139" s="277"/>
      <c r="UTV139" s="277"/>
      <c r="UTW139" s="277"/>
      <c r="UTX139" s="277"/>
      <c r="UTY139" s="277"/>
      <c r="UTZ139" s="277"/>
      <c r="UUA139" s="277"/>
      <c r="UUB139" s="277"/>
      <c r="UUC139" s="277"/>
      <c r="UUD139" s="277"/>
      <c r="UUE139" s="277"/>
      <c r="UUF139" s="277"/>
      <c r="UUG139" s="277"/>
      <c r="UUH139" s="277"/>
      <c r="UUI139" s="277"/>
      <c r="UUJ139" s="277"/>
      <c r="UUK139" s="277"/>
      <c r="UUL139" s="277"/>
      <c r="UUM139" s="277"/>
      <c r="UUN139" s="277"/>
      <c r="UUO139" s="277"/>
      <c r="UUP139" s="277"/>
      <c r="UUQ139" s="277"/>
      <c r="UUR139" s="277"/>
      <c r="UUS139" s="277"/>
      <c r="UUT139" s="277"/>
      <c r="UUU139" s="277"/>
      <c r="UUV139" s="277"/>
      <c r="UUW139" s="277"/>
      <c r="UUX139" s="277"/>
      <c r="UUY139" s="277"/>
      <c r="UUZ139" s="277"/>
      <c r="UVA139" s="277"/>
      <c r="UVB139" s="277"/>
      <c r="UVC139" s="277"/>
      <c r="UVD139" s="277"/>
      <c r="UVE139" s="277"/>
      <c r="UVF139" s="277"/>
      <c r="UVG139" s="277"/>
      <c r="UVH139" s="277"/>
      <c r="UVI139" s="277"/>
      <c r="UVJ139" s="277"/>
      <c r="UVK139" s="277"/>
      <c r="UVL139" s="277"/>
      <c r="UVM139" s="277"/>
      <c r="UVN139" s="277"/>
      <c r="UVO139" s="277"/>
      <c r="UVP139" s="277"/>
      <c r="UVQ139" s="277"/>
      <c r="UVR139" s="277"/>
      <c r="UVS139" s="277"/>
      <c r="UVT139" s="277"/>
      <c r="UVU139" s="277"/>
      <c r="UVV139" s="277"/>
      <c r="UVW139" s="277"/>
      <c r="UVX139" s="277"/>
      <c r="UVY139" s="277"/>
      <c r="UVZ139" s="277"/>
      <c r="UWA139" s="277"/>
      <c r="UWB139" s="277"/>
      <c r="UWC139" s="277"/>
      <c r="UWD139" s="277"/>
      <c r="UWE139" s="277"/>
      <c r="UWF139" s="277"/>
      <c r="UWG139" s="277"/>
      <c r="UWH139" s="277"/>
      <c r="UWI139" s="277"/>
      <c r="UWJ139" s="277"/>
      <c r="UWK139" s="277"/>
      <c r="UWL139" s="277"/>
      <c r="UWM139" s="277"/>
      <c r="UWN139" s="277"/>
      <c r="UWO139" s="277"/>
      <c r="UWP139" s="277"/>
      <c r="UWQ139" s="277"/>
      <c r="UWR139" s="277"/>
      <c r="UWS139" s="277"/>
      <c r="UWT139" s="277"/>
      <c r="UWU139" s="277"/>
      <c r="UWV139" s="277"/>
      <c r="UWW139" s="277"/>
      <c r="UWX139" s="277"/>
      <c r="UWY139" s="277"/>
      <c r="UWZ139" s="277"/>
      <c r="UXA139" s="277"/>
      <c r="UXB139" s="277"/>
      <c r="UXC139" s="277"/>
      <c r="UXD139" s="277"/>
      <c r="UXE139" s="277"/>
      <c r="UXF139" s="277"/>
      <c r="UXG139" s="277"/>
      <c r="UXH139" s="277"/>
      <c r="UXI139" s="277"/>
      <c r="UXJ139" s="277"/>
      <c r="UXK139" s="277"/>
      <c r="UXL139" s="277"/>
      <c r="UXM139" s="277"/>
      <c r="UXN139" s="277"/>
      <c r="UXO139" s="277"/>
      <c r="UXP139" s="277"/>
      <c r="UXQ139" s="277"/>
      <c r="UXR139" s="277"/>
      <c r="UXS139" s="277"/>
      <c r="UXT139" s="277"/>
      <c r="UXU139" s="277"/>
      <c r="UXV139" s="277"/>
      <c r="UXW139" s="277"/>
      <c r="UXX139" s="277"/>
      <c r="UXY139" s="277"/>
      <c r="UXZ139" s="277"/>
      <c r="UYA139" s="277"/>
      <c r="UYB139" s="277"/>
      <c r="UYC139" s="277"/>
      <c r="UYD139" s="277"/>
      <c r="UYE139" s="277"/>
      <c r="UYF139" s="277"/>
      <c r="UYG139" s="277"/>
      <c r="UYH139" s="277"/>
      <c r="UYI139" s="277"/>
      <c r="UYJ139" s="277"/>
      <c r="UYK139" s="277"/>
      <c r="UYL139" s="277"/>
      <c r="UYM139" s="277"/>
      <c r="UYN139" s="277"/>
      <c r="UYO139" s="277"/>
      <c r="UYP139" s="277"/>
      <c r="UYQ139" s="277"/>
      <c r="UYR139" s="277"/>
      <c r="UYS139" s="277"/>
      <c r="UYT139" s="277"/>
      <c r="UYU139" s="277"/>
      <c r="UYV139" s="277"/>
      <c r="UYW139" s="277"/>
      <c r="UYX139" s="277"/>
      <c r="UYY139" s="277"/>
      <c r="UYZ139" s="277"/>
      <c r="UZA139" s="277"/>
      <c r="UZB139" s="277"/>
      <c r="UZC139" s="277"/>
      <c r="UZD139" s="277"/>
      <c r="UZE139" s="277"/>
      <c r="UZF139" s="277"/>
      <c r="UZG139" s="277"/>
      <c r="UZH139" s="277"/>
      <c r="UZI139" s="277"/>
      <c r="UZJ139" s="277"/>
      <c r="UZK139" s="277"/>
      <c r="UZL139" s="277"/>
      <c r="UZM139" s="277"/>
      <c r="UZN139" s="277"/>
      <c r="UZO139" s="277"/>
      <c r="UZP139" s="277"/>
      <c r="UZQ139" s="277"/>
      <c r="UZR139" s="277"/>
      <c r="UZS139" s="277"/>
      <c r="UZT139" s="277"/>
      <c r="UZU139" s="277"/>
      <c r="UZV139" s="277"/>
      <c r="UZW139" s="277"/>
      <c r="UZX139" s="277"/>
      <c r="UZY139" s="277"/>
      <c r="UZZ139" s="277"/>
      <c r="VAA139" s="277"/>
      <c r="VAB139" s="277"/>
      <c r="VAC139" s="277"/>
      <c r="VAD139" s="277"/>
      <c r="VAE139" s="277"/>
      <c r="VAF139" s="277"/>
      <c r="VAG139" s="277"/>
      <c r="VAH139" s="277"/>
      <c r="VAI139" s="277"/>
      <c r="VAJ139" s="277"/>
      <c r="VAK139" s="277"/>
      <c r="VAL139" s="277"/>
      <c r="VAM139" s="277"/>
      <c r="VAN139" s="277"/>
      <c r="VAO139" s="277"/>
      <c r="VAP139" s="277"/>
      <c r="VAQ139" s="277"/>
      <c r="VAR139" s="277"/>
      <c r="VAS139" s="277"/>
      <c r="VAT139" s="277"/>
      <c r="VAU139" s="277"/>
      <c r="VAV139" s="277"/>
      <c r="VAW139" s="277"/>
      <c r="VAX139" s="277"/>
      <c r="VAY139" s="277"/>
      <c r="VAZ139" s="277"/>
      <c r="VBA139" s="277"/>
      <c r="VBB139" s="277"/>
      <c r="VBC139" s="277"/>
      <c r="VBD139" s="277"/>
      <c r="VBE139" s="277"/>
      <c r="VBF139" s="277"/>
      <c r="VBG139" s="277"/>
      <c r="VBH139" s="277"/>
      <c r="VBI139" s="277"/>
      <c r="VBJ139" s="277"/>
      <c r="VBK139" s="277"/>
      <c r="VBL139" s="277"/>
      <c r="VBM139" s="277"/>
      <c r="VBN139" s="277"/>
      <c r="VBO139" s="277"/>
      <c r="VBP139" s="277"/>
      <c r="VBQ139" s="277"/>
      <c r="VBR139" s="277"/>
      <c r="VBS139" s="277"/>
      <c r="VBT139" s="277"/>
      <c r="VBU139" s="277"/>
      <c r="VBV139" s="277"/>
      <c r="VBW139" s="277"/>
      <c r="VBX139" s="277"/>
      <c r="VBY139" s="277"/>
      <c r="VBZ139" s="277"/>
      <c r="VCA139" s="277"/>
      <c r="VCB139" s="277"/>
      <c r="VCC139" s="277"/>
      <c r="VCD139" s="277"/>
      <c r="VCE139" s="277"/>
      <c r="VCF139" s="277"/>
      <c r="VCG139" s="277"/>
      <c r="VCH139" s="277"/>
      <c r="VCI139" s="277"/>
      <c r="VCJ139" s="277"/>
      <c r="VCK139" s="277"/>
      <c r="VCL139" s="277"/>
      <c r="VCM139" s="277"/>
      <c r="VCN139" s="277"/>
      <c r="VCO139" s="277"/>
      <c r="VCP139" s="277"/>
      <c r="VCQ139" s="277"/>
      <c r="VCR139" s="277"/>
      <c r="VCS139" s="277"/>
      <c r="VCT139" s="277"/>
      <c r="VCU139" s="277"/>
      <c r="VCV139" s="277"/>
      <c r="VCW139" s="277"/>
      <c r="VCX139" s="277"/>
      <c r="VCY139" s="277"/>
      <c r="VCZ139" s="277"/>
      <c r="VDA139" s="277"/>
      <c r="VDB139" s="277"/>
      <c r="VDC139" s="277"/>
      <c r="VDD139" s="277"/>
      <c r="VDE139" s="277"/>
      <c r="VDF139" s="277"/>
      <c r="VDG139" s="277"/>
      <c r="VDH139" s="277"/>
      <c r="VDI139" s="277"/>
      <c r="VDJ139" s="277"/>
      <c r="VDK139" s="277"/>
      <c r="VDL139" s="277"/>
      <c r="VDM139" s="277"/>
      <c r="VDN139" s="277"/>
      <c r="VDO139" s="277"/>
      <c r="VDP139" s="277"/>
      <c r="VDQ139" s="277"/>
      <c r="VDR139" s="277"/>
      <c r="VDS139" s="277"/>
      <c r="VDT139" s="277"/>
      <c r="VDU139" s="277"/>
      <c r="VDV139" s="277"/>
      <c r="VDW139" s="277"/>
      <c r="VDX139" s="277"/>
      <c r="VDY139" s="277"/>
      <c r="VDZ139" s="277"/>
      <c r="VEA139" s="277"/>
      <c r="VEB139" s="277"/>
      <c r="VEC139" s="277"/>
      <c r="VED139" s="277"/>
      <c r="VEE139" s="277"/>
      <c r="VEF139" s="277"/>
      <c r="VEG139" s="277"/>
      <c r="VEH139" s="277"/>
      <c r="VEI139" s="277"/>
      <c r="VEJ139" s="277"/>
      <c r="VEK139" s="277"/>
      <c r="VEL139" s="277"/>
      <c r="VEM139" s="277"/>
      <c r="VEN139" s="277"/>
      <c r="VEO139" s="277"/>
      <c r="VEP139" s="277"/>
      <c r="VEQ139" s="277"/>
      <c r="VER139" s="277"/>
      <c r="VES139" s="277"/>
      <c r="VET139" s="277"/>
      <c r="VEU139" s="277"/>
      <c r="VEV139" s="277"/>
      <c r="VEW139" s="277"/>
      <c r="VEX139" s="277"/>
      <c r="VEY139" s="277"/>
      <c r="VEZ139" s="277"/>
      <c r="VFA139" s="277"/>
      <c r="VFB139" s="277"/>
      <c r="VFC139" s="277"/>
      <c r="VFD139" s="277"/>
      <c r="VFE139" s="277"/>
      <c r="VFF139" s="277"/>
      <c r="VFG139" s="277"/>
      <c r="VFH139" s="277"/>
      <c r="VFI139" s="277"/>
      <c r="VFJ139" s="277"/>
      <c r="VFK139" s="277"/>
      <c r="VFL139" s="277"/>
      <c r="VFM139" s="277"/>
      <c r="VFN139" s="277"/>
      <c r="VFO139" s="277"/>
      <c r="VFP139" s="277"/>
      <c r="VFQ139" s="277"/>
      <c r="VFR139" s="277"/>
      <c r="VFS139" s="277"/>
      <c r="VFT139" s="277"/>
      <c r="VFU139" s="277"/>
      <c r="VFV139" s="277"/>
      <c r="VFW139" s="277"/>
      <c r="VFX139" s="277"/>
      <c r="VFY139" s="277"/>
      <c r="VFZ139" s="277"/>
      <c r="VGA139" s="277"/>
      <c r="VGB139" s="277"/>
      <c r="VGC139" s="277"/>
      <c r="VGD139" s="277"/>
      <c r="VGE139" s="277"/>
      <c r="VGF139" s="277"/>
      <c r="VGG139" s="277"/>
      <c r="VGH139" s="277"/>
      <c r="VGI139" s="277"/>
      <c r="VGJ139" s="277"/>
      <c r="VGK139" s="277"/>
      <c r="VGL139" s="277"/>
      <c r="VGM139" s="277"/>
      <c r="VGN139" s="277"/>
      <c r="VGO139" s="277"/>
      <c r="VGP139" s="277"/>
      <c r="VGQ139" s="277"/>
      <c r="VGR139" s="277"/>
      <c r="VGS139" s="277"/>
      <c r="VGT139" s="277"/>
      <c r="VGU139" s="277"/>
      <c r="VGV139" s="277"/>
      <c r="VGW139" s="277"/>
      <c r="VGX139" s="277"/>
      <c r="VGY139" s="277"/>
      <c r="VGZ139" s="277"/>
      <c r="VHA139" s="277"/>
      <c r="VHB139" s="277"/>
      <c r="VHC139" s="277"/>
      <c r="VHD139" s="277"/>
      <c r="VHE139" s="277"/>
      <c r="VHF139" s="277"/>
      <c r="VHG139" s="277"/>
      <c r="VHH139" s="277"/>
      <c r="VHI139" s="277"/>
      <c r="VHJ139" s="277"/>
      <c r="VHK139" s="277"/>
      <c r="VHL139" s="277"/>
      <c r="VHM139" s="277"/>
      <c r="VHN139" s="277"/>
      <c r="VHO139" s="277"/>
      <c r="VHP139" s="277"/>
      <c r="VHQ139" s="277"/>
      <c r="VHR139" s="277"/>
      <c r="VHS139" s="277"/>
      <c r="VHT139" s="277"/>
      <c r="VHU139" s="277"/>
      <c r="VHV139" s="277"/>
      <c r="VHW139" s="277"/>
      <c r="VHX139" s="277"/>
      <c r="VHY139" s="277"/>
      <c r="VHZ139" s="277"/>
      <c r="VIA139" s="277"/>
      <c r="VIB139" s="277"/>
      <c r="VIC139" s="277"/>
      <c r="VID139" s="277"/>
      <c r="VIE139" s="277"/>
      <c r="VIF139" s="277"/>
      <c r="VIG139" s="277"/>
      <c r="VIH139" s="277"/>
      <c r="VII139" s="277"/>
      <c r="VIJ139" s="277"/>
      <c r="VIK139" s="277"/>
      <c r="VIL139" s="277"/>
      <c r="VIM139" s="277"/>
      <c r="VIN139" s="277"/>
      <c r="VIO139" s="277"/>
      <c r="VIP139" s="277"/>
      <c r="VIQ139" s="277"/>
      <c r="VIR139" s="277"/>
      <c r="VIS139" s="277"/>
      <c r="VIT139" s="277"/>
      <c r="VIU139" s="277"/>
      <c r="VIV139" s="277"/>
      <c r="VIW139" s="277"/>
      <c r="VIX139" s="277"/>
      <c r="VIY139" s="277"/>
      <c r="VIZ139" s="277"/>
      <c r="VJA139" s="277"/>
      <c r="VJB139" s="277"/>
      <c r="VJC139" s="277"/>
      <c r="VJD139" s="277"/>
      <c r="VJE139" s="277"/>
      <c r="VJF139" s="277"/>
      <c r="VJG139" s="277"/>
      <c r="VJH139" s="277"/>
      <c r="VJI139" s="277"/>
      <c r="VJJ139" s="277"/>
      <c r="VJK139" s="277"/>
      <c r="VJL139" s="277"/>
      <c r="VJM139" s="277"/>
      <c r="VJN139" s="277"/>
      <c r="VJO139" s="277"/>
      <c r="VJP139" s="277"/>
      <c r="VJQ139" s="277"/>
      <c r="VJR139" s="277"/>
      <c r="VJS139" s="277"/>
      <c r="VJT139" s="277"/>
      <c r="VJU139" s="277"/>
      <c r="VJV139" s="277"/>
      <c r="VJW139" s="277"/>
      <c r="VJX139" s="277"/>
      <c r="VJY139" s="277"/>
      <c r="VJZ139" s="277"/>
      <c r="VKA139" s="277"/>
      <c r="VKB139" s="277"/>
      <c r="VKC139" s="277"/>
      <c r="VKD139" s="277"/>
      <c r="VKE139" s="277"/>
      <c r="VKF139" s="277"/>
      <c r="VKG139" s="277"/>
      <c r="VKH139" s="277"/>
      <c r="VKI139" s="277"/>
      <c r="VKJ139" s="277"/>
      <c r="VKK139" s="277"/>
      <c r="VKL139" s="277"/>
      <c r="VKM139" s="277"/>
      <c r="VKN139" s="277"/>
      <c r="VKO139" s="277"/>
      <c r="VKP139" s="277"/>
      <c r="VKQ139" s="277"/>
      <c r="VKR139" s="277"/>
      <c r="VKS139" s="277"/>
      <c r="VKT139" s="277"/>
      <c r="VKU139" s="277"/>
      <c r="VKV139" s="277"/>
      <c r="VKW139" s="277"/>
      <c r="VKX139" s="277"/>
      <c r="VKY139" s="277"/>
      <c r="VKZ139" s="277"/>
      <c r="VLA139" s="277"/>
      <c r="VLB139" s="277"/>
      <c r="VLC139" s="277"/>
      <c r="VLD139" s="277"/>
      <c r="VLE139" s="277"/>
      <c r="VLF139" s="277"/>
      <c r="VLG139" s="277"/>
      <c r="VLH139" s="277"/>
      <c r="VLI139" s="277"/>
      <c r="VLJ139" s="277"/>
      <c r="VLK139" s="277"/>
      <c r="VLL139" s="277"/>
      <c r="VLM139" s="277"/>
      <c r="VLN139" s="277"/>
      <c r="VLO139" s="277"/>
      <c r="VLP139" s="277"/>
      <c r="VLQ139" s="277"/>
      <c r="VLR139" s="277"/>
      <c r="VLS139" s="277"/>
      <c r="VLT139" s="277"/>
      <c r="VLU139" s="277"/>
      <c r="VLV139" s="277"/>
      <c r="VLW139" s="277"/>
      <c r="VLX139" s="277"/>
      <c r="VLY139" s="277"/>
      <c r="VLZ139" s="277"/>
      <c r="VMA139" s="277"/>
      <c r="VMB139" s="277"/>
      <c r="VMC139" s="277"/>
      <c r="VMD139" s="277"/>
      <c r="VME139" s="277"/>
      <c r="VMF139" s="277"/>
      <c r="VMG139" s="277"/>
      <c r="VMH139" s="277"/>
      <c r="VMI139" s="277"/>
      <c r="VMJ139" s="277"/>
      <c r="VMK139" s="277"/>
      <c r="VML139" s="277"/>
      <c r="VMM139" s="277"/>
      <c r="VMN139" s="277"/>
      <c r="VMO139" s="277"/>
      <c r="VMP139" s="277"/>
      <c r="VMQ139" s="277"/>
      <c r="VMR139" s="277"/>
      <c r="VMS139" s="277"/>
      <c r="VMT139" s="277"/>
      <c r="VMU139" s="277"/>
      <c r="VMV139" s="277"/>
      <c r="VMW139" s="277"/>
      <c r="VMX139" s="277"/>
      <c r="VMY139" s="277"/>
      <c r="VMZ139" s="277"/>
      <c r="VNA139" s="277"/>
      <c r="VNB139" s="277"/>
      <c r="VNC139" s="277"/>
      <c r="VND139" s="277"/>
      <c r="VNE139" s="277"/>
      <c r="VNF139" s="277"/>
      <c r="VNG139" s="277"/>
      <c r="VNH139" s="277"/>
      <c r="VNI139" s="277"/>
      <c r="VNJ139" s="277"/>
      <c r="VNK139" s="277"/>
      <c r="VNL139" s="277"/>
      <c r="VNM139" s="277"/>
      <c r="VNN139" s="277"/>
      <c r="VNO139" s="277"/>
      <c r="VNP139" s="277"/>
      <c r="VNQ139" s="277"/>
      <c r="VNR139" s="277"/>
      <c r="VNS139" s="277"/>
      <c r="VNT139" s="277"/>
      <c r="VNU139" s="277"/>
      <c r="VNV139" s="277"/>
      <c r="VNW139" s="277"/>
      <c r="VNX139" s="277"/>
      <c r="VNY139" s="277"/>
      <c r="VNZ139" s="277"/>
      <c r="VOA139" s="277"/>
      <c r="VOB139" s="277"/>
      <c r="VOC139" s="277"/>
      <c r="VOD139" s="277"/>
      <c r="VOE139" s="277"/>
      <c r="VOF139" s="277"/>
      <c r="VOG139" s="277"/>
      <c r="VOH139" s="277"/>
      <c r="VOI139" s="277"/>
      <c r="VOJ139" s="277"/>
      <c r="VOK139" s="277"/>
      <c r="VOL139" s="277"/>
      <c r="VOM139" s="277"/>
      <c r="VON139" s="277"/>
      <c r="VOO139" s="277"/>
      <c r="VOP139" s="277"/>
      <c r="VOQ139" s="277"/>
      <c r="VOR139" s="277"/>
      <c r="VOS139" s="277"/>
      <c r="VOT139" s="277"/>
      <c r="VOU139" s="277"/>
      <c r="VOV139" s="277"/>
      <c r="VOW139" s="277"/>
      <c r="VOX139" s="277"/>
      <c r="VOY139" s="277"/>
      <c r="VOZ139" s="277"/>
      <c r="VPA139" s="277"/>
      <c r="VPB139" s="277"/>
      <c r="VPC139" s="277"/>
      <c r="VPD139" s="277"/>
      <c r="VPE139" s="277"/>
      <c r="VPF139" s="277"/>
      <c r="VPG139" s="277"/>
      <c r="VPH139" s="277"/>
      <c r="VPI139" s="277"/>
      <c r="VPJ139" s="277"/>
      <c r="VPK139" s="277"/>
      <c r="VPL139" s="277"/>
      <c r="VPM139" s="277"/>
      <c r="VPN139" s="277"/>
      <c r="VPO139" s="277"/>
      <c r="VPP139" s="277"/>
      <c r="VPQ139" s="277"/>
      <c r="VPR139" s="277"/>
      <c r="VPS139" s="277"/>
      <c r="VPT139" s="277"/>
      <c r="VPU139" s="277"/>
      <c r="VPV139" s="277"/>
      <c r="VPW139" s="277"/>
      <c r="VPX139" s="277"/>
      <c r="VPY139" s="277"/>
      <c r="VPZ139" s="277"/>
      <c r="VQA139" s="277"/>
      <c r="VQB139" s="277"/>
      <c r="VQC139" s="277"/>
      <c r="VQD139" s="277"/>
      <c r="VQE139" s="277"/>
      <c r="VQF139" s="277"/>
      <c r="VQG139" s="277"/>
      <c r="VQH139" s="277"/>
      <c r="VQI139" s="277"/>
      <c r="VQJ139" s="277"/>
      <c r="VQK139" s="277"/>
      <c r="VQL139" s="277"/>
      <c r="VQM139" s="277"/>
      <c r="VQN139" s="277"/>
      <c r="VQO139" s="277"/>
      <c r="VQP139" s="277"/>
      <c r="VQQ139" s="277"/>
      <c r="VQR139" s="277"/>
      <c r="VQS139" s="277"/>
      <c r="VQT139" s="277"/>
      <c r="VQU139" s="277"/>
      <c r="VQV139" s="277"/>
      <c r="VQW139" s="277"/>
      <c r="VQX139" s="277"/>
      <c r="VQY139" s="277"/>
      <c r="VQZ139" s="277"/>
      <c r="VRA139" s="277"/>
      <c r="VRB139" s="277"/>
      <c r="VRC139" s="277"/>
      <c r="VRD139" s="277"/>
      <c r="VRE139" s="277"/>
      <c r="VRF139" s="277"/>
      <c r="VRG139" s="277"/>
      <c r="VRH139" s="277"/>
      <c r="VRI139" s="277"/>
      <c r="VRJ139" s="277"/>
      <c r="VRK139" s="277"/>
      <c r="VRL139" s="277"/>
      <c r="VRM139" s="277"/>
      <c r="VRN139" s="277"/>
      <c r="VRO139" s="277"/>
      <c r="VRP139" s="277"/>
      <c r="VRQ139" s="277"/>
      <c r="VRR139" s="277"/>
      <c r="VRS139" s="277"/>
      <c r="VRT139" s="277"/>
      <c r="VRU139" s="277"/>
      <c r="VRV139" s="277"/>
      <c r="VRW139" s="277"/>
      <c r="VRX139" s="277"/>
      <c r="VRY139" s="277"/>
      <c r="VRZ139" s="277"/>
      <c r="VSA139" s="277"/>
      <c r="VSB139" s="277"/>
      <c r="VSC139" s="277"/>
      <c r="VSD139" s="277"/>
      <c r="VSE139" s="277"/>
      <c r="VSF139" s="277"/>
      <c r="VSG139" s="277"/>
      <c r="VSH139" s="277"/>
      <c r="VSI139" s="277"/>
      <c r="VSJ139" s="277"/>
      <c r="VSK139" s="277"/>
      <c r="VSL139" s="277"/>
      <c r="VSM139" s="277"/>
      <c r="VSN139" s="277"/>
      <c r="VSO139" s="277"/>
      <c r="VSP139" s="277"/>
      <c r="VSQ139" s="277"/>
      <c r="VSR139" s="277"/>
      <c r="VSS139" s="277"/>
      <c r="VST139" s="277"/>
      <c r="VSU139" s="277"/>
      <c r="VSV139" s="277"/>
      <c r="VSW139" s="277"/>
      <c r="VSX139" s="277"/>
      <c r="VSY139" s="277"/>
      <c r="VSZ139" s="277"/>
      <c r="VTA139" s="277"/>
      <c r="VTB139" s="277"/>
      <c r="VTC139" s="277"/>
      <c r="VTD139" s="277"/>
      <c r="VTE139" s="277"/>
      <c r="VTF139" s="277"/>
      <c r="VTG139" s="277"/>
      <c r="VTH139" s="277"/>
      <c r="VTI139" s="277"/>
      <c r="VTJ139" s="277"/>
      <c r="VTK139" s="277"/>
      <c r="VTL139" s="277"/>
      <c r="VTM139" s="277"/>
      <c r="VTN139" s="277"/>
      <c r="VTO139" s="277"/>
      <c r="VTP139" s="277"/>
      <c r="VTQ139" s="277"/>
      <c r="VTR139" s="277"/>
      <c r="VTS139" s="277"/>
      <c r="VTT139" s="277"/>
      <c r="VTU139" s="277"/>
      <c r="VTV139" s="277"/>
      <c r="VTW139" s="277"/>
      <c r="VTX139" s="277"/>
      <c r="VTY139" s="277"/>
      <c r="VTZ139" s="277"/>
      <c r="VUA139" s="277"/>
      <c r="VUB139" s="277"/>
      <c r="VUC139" s="277"/>
      <c r="VUD139" s="277"/>
      <c r="VUE139" s="277"/>
      <c r="VUF139" s="277"/>
      <c r="VUG139" s="277"/>
      <c r="VUH139" s="277"/>
      <c r="VUI139" s="277"/>
      <c r="VUJ139" s="277"/>
      <c r="VUK139" s="277"/>
      <c r="VUL139" s="277"/>
      <c r="VUM139" s="277"/>
      <c r="VUN139" s="277"/>
      <c r="VUO139" s="277"/>
      <c r="VUP139" s="277"/>
      <c r="VUQ139" s="277"/>
      <c r="VUR139" s="277"/>
      <c r="VUS139" s="277"/>
      <c r="VUT139" s="277"/>
      <c r="VUU139" s="277"/>
      <c r="VUV139" s="277"/>
      <c r="VUW139" s="277"/>
      <c r="VUX139" s="277"/>
      <c r="VUY139" s="277"/>
      <c r="VUZ139" s="277"/>
      <c r="VVA139" s="277"/>
      <c r="VVB139" s="277"/>
      <c r="VVC139" s="277"/>
      <c r="VVD139" s="277"/>
      <c r="VVE139" s="277"/>
      <c r="VVF139" s="277"/>
      <c r="VVG139" s="277"/>
      <c r="VVH139" s="277"/>
      <c r="VVI139" s="277"/>
      <c r="VVJ139" s="277"/>
      <c r="VVK139" s="277"/>
      <c r="VVL139" s="277"/>
      <c r="VVM139" s="277"/>
      <c r="VVN139" s="277"/>
      <c r="VVO139" s="277"/>
      <c r="VVP139" s="277"/>
      <c r="VVQ139" s="277"/>
      <c r="VVR139" s="277"/>
      <c r="VVS139" s="277"/>
      <c r="VVT139" s="277"/>
      <c r="VVU139" s="277"/>
      <c r="VVV139" s="277"/>
      <c r="VVW139" s="277"/>
      <c r="VVX139" s="277"/>
      <c r="VVY139" s="277"/>
      <c r="VVZ139" s="277"/>
      <c r="VWA139" s="277"/>
      <c r="VWB139" s="277"/>
      <c r="VWC139" s="277"/>
      <c r="VWD139" s="277"/>
      <c r="VWE139" s="277"/>
      <c r="VWF139" s="277"/>
      <c r="VWG139" s="277"/>
      <c r="VWH139" s="277"/>
      <c r="VWI139" s="277"/>
      <c r="VWJ139" s="277"/>
      <c r="VWK139" s="277"/>
      <c r="VWL139" s="277"/>
      <c r="VWM139" s="277"/>
      <c r="VWN139" s="277"/>
      <c r="VWO139" s="277"/>
      <c r="VWP139" s="277"/>
      <c r="VWQ139" s="277"/>
      <c r="VWR139" s="277"/>
      <c r="VWS139" s="277"/>
      <c r="VWT139" s="277"/>
      <c r="VWU139" s="277"/>
      <c r="VWV139" s="277"/>
      <c r="VWW139" s="277"/>
      <c r="VWX139" s="277"/>
      <c r="VWY139" s="277"/>
      <c r="VWZ139" s="277"/>
      <c r="VXA139" s="277"/>
      <c r="VXB139" s="277"/>
      <c r="VXC139" s="277"/>
      <c r="VXD139" s="277"/>
      <c r="VXE139" s="277"/>
      <c r="VXF139" s="277"/>
      <c r="VXG139" s="277"/>
      <c r="VXH139" s="277"/>
      <c r="VXI139" s="277"/>
      <c r="VXJ139" s="277"/>
      <c r="VXK139" s="277"/>
      <c r="VXL139" s="277"/>
      <c r="VXM139" s="277"/>
      <c r="VXN139" s="277"/>
      <c r="VXO139" s="277"/>
      <c r="VXP139" s="277"/>
      <c r="VXQ139" s="277"/>
      <c r="VXR139" s="277"/>
      <c r="VXS139" s="277"/>
      <c r="VXT139" s="277"/>
      <c r="VXU139" s="277"/>
      <c r="VXV139" s="277"/>
      <c r="VXW139" s="277"/>
      <c r="VXX139" s="277"/>
      <c r="VXY139" s="277"/>
      <c r="VXZ139" s="277"/>
      <c r="VYA139" s="277"/>
      <c r="VYB139" s="277"/>
      <c r="VYC139" s="277"/>
      <c r="VYD139" s="277"/>
      <c r="VYE139" s="277"/>
      <c r="VYF139" s="277"/>
      <c r="VYG139" s="277"/>
      <c r="VYH139" s="277"/>
      <c r="VYI139" s="277"/>
      <c r="VYJ139" s="277"/>
      <c r="VYK139" s="277"/>
      <c r="VYL139" s="277"/>
      <c r="VYM139" s="277"/>
      <c r="VYN139" s="277"/>
      <c r="VYO139" s="277"/>
      <c r="VYP139" s="277"/>
      <c r="VYQ139" s="277"/>
      <c r="VYR139" s="277"/>
      <c r="VYS139" s="277"/>
      <c r="VYT139" s="277"/>
      <c r="VYU139" s="277"/>
      <c r="VYV139" s="277"/>
      <c r="VYW139" s="277"/>
      <c r="VYX139" s="277"/>
      <c r="VYY139" s="277"/>
      <c r="VYZ139" s="277"/>
      <c r="VZA139" s="277"/>
      <c r="VZB139" s="277"/>
      <c r="VZC139" s="277"/>
      <c r="VZD139" s="277"/>
      <c r="VZE139" s="277"/>
      <c r="VZF139" s="277"/>
      <c r="VZG139" s="277"/>
      <c r="VZH139" s="277"/>
      <c r="VZI139" s="277"/>
      <c r="VZJ139" s="277"/>
      <c r="VZK139" s="277"/>
      <c r="VZL139" s="277"/>
      <c r="VZM139" s="277"/>
      <c r="VZN139" s="277"/>
      <c r="VZO139" s="277"/>
      <c r="VZP139" s="277"/>
      <c r="VZQ139" s="277"/>
      <c r="VZR139" s="277"/>
      <c r="VZS139" s="277"/>
      <c r="VZT139" s="277"/>
      <c r="VZU139" s="277"/>
      <c r="VZV139" s="277"/>
      <c r="VZW139" s="277"/>
      <c r="VZX139" s="277"/>
      <c r="VZY139" s="277"/>
      <c r="VZZ139" s="277"/>
      <c r="WAA139" s="277"/>
      <c r="WAB139" s="277"/>
      <c r="WAC139" s="277"/>
      <c r="WAD139" s="277"/>
      <c r="WAE139" s="277"/>
      <c r="WAF139" s="277"/>
      <c r="WAG139" s="277"/>
      <c r="WAH139" s="277"/>
      <c r="WAI139" s="277"/>
      <c r="WAJ139" s="277"/>
      <c r="WAK139" s="277"/>
      <c r="WAL139" s="277"/>
      <c r="WAM139" s="277"/>
      <c r="WAN139" s="277"/>
      <c r="WAO139" s="277"/>
      <c r="WAP139" s="277"/>
      <c r="WAQ139" s="277"/>
      <c r="WAR139" s="277"/>
      <c r="WAS139" s="277"/>
      <c r="WAT139" s="277"/>
      <c r="WAU139" s="277"/>
      <c r="WAV139" s="277"/>
      <c r="WAW139" s="277"/>
      <c r="WAX139" s="277"/>
      <c r="WAY139" s="277"/>
      <c r="WAZ139" s="277"/>
      <c r="WBA139" s="277"/>
      <c r="WBB139" s="277"/>
      <c r="WBC139" s="277"/>
      <c r="WBD139" s="277"/>
      <c r="WBE139" s="277"/>
      <c r="WBF139" s="277"/>
      <c r="WBG139" s="277"/>
      <c r="WBH139" s="277"/>
      <c r="WBI139" s="277"/>
      <c r="WBJ139" s="277"/>
      <c r="WBK139" s="277"/>
      <c r="WBL139" s="277"/>
      <c r="WBM139" s="277"/>
      <c r="WBN139" s="277"/>
      <c r="WBO139" s="277"/>
      <c r="WBP139" s="277"/>
      <c r="WBQ139" s="277"/>
      <c r="WBR139" s="277"/>
      <c r="WBS139" s="277"/>
      <c r="WBT139" s="277"/>
      <c r="WBU139" s="277"/>
      <c r="WBV139" s="277"/>
      <c r="WBW139" s="277"/>
      <c r="WBX139" s="277"/>
      <c r="WBY139" s="277"/>
      <c r="WBZ139" s="277"/>
      <c r="WCA139" s="277"/>
      <c r="WCB139" s="277"/>
      <c r="WCC139" s="277"/>
      <c r="WCD139" s="277"/>
      <c r="WCE139" s="277"/>
      <c r="WCF139" s="277"/>
      <c r="WCG139" s="277"/>
      <c r="WCH139" s="277"/>
      <c r="WCI139" s="277"/>
      <c r="WCJ139" s="277"/>
      <c r="WCK139" s="277"/>
      <c r="WCL139" s="277"/>
      <c r="WCM139" s="277"/>
      <c r="WCN139" s="277"/>
      <c r="WCO139" s="277"/>
      <c r="WCP139" s="277"/>
      <c r="WCQ139" s="277"/>
      <c r="WCR139" s="277"/>
      <c r="WCS139" s="277"/>
      <c r="WCT139" s="277"/>
      <c r="WCU139" s="277"/>
      <c r="WCV139" s="277"/>
      <c r="WCW139" s="277"/>
      <c r="WCX139" s="277"/>
      <c r="WCY139" s="277"/>
      <c r="WCZ139" s="277"/>
      <c r="WDA139" s="277"/>
      <c r="WDB139" s="277"/>
      <c r="WDC139" s="277"/>
      <c r="WDD139" s="277"/>
      <c r="WDE139" s="277"/>
      <c r="WDF139" s="277"/>
      <c r="WDG139" s="277"/>
      <c r="WDH139" s="277"/>
      <c r="WDI139" s="277"/>
      <c r="WDJ139" s="277"/>
      <c r="WDK139" s="277"/>
      <c r="WDL139" s="277"/>
      <c r="WDM139" s="277"/>
      <c r="WDN139" s="277"/>
      <c r="WDO139" s="277"/>
      <c r="WDP139" s="277"/>
      <c r="WDQ139" s="277"/>
      <c r="WDR139" s="277"/>
      <c r="WDS139" s="277"/>
      <c r="WDT139" s="277"/>
      <c r="WDU139" s="277"/>
      <c r="WDV139" s="277"/>
      <c r="WDW139" s="277"/>
      <c r="WDX139" s="277"/>
      <c r="WDY139" s="277"/>
      <c r="WDZ139" s="277"/>
      <c r="WEA139" s="277"/>
      <c r="WEB139" s="277"/>
      <c r="WEC139" s="277"/>
      <c r="WED139" s="277"/>
      <c r="WEE139" s="277"/>
      <c r="WEF139" s="277"/>
      <c r="WEG139" s="277"/>
      <c r="WEH139" s="277"/>
      <c r="WEI139" s="277"/>
      <c r="WEJ139" s="277"/>
      <c r="WEK139" s="277"/>
      <c r="WEL139" s="277"/>
      <c r="WEM139" s="277"/>
      <c r="WEN139" s="277"/>
      <c r="WEO139" s="277"/>
      <c r="WEP139" s="277"/>
      <c r="WEQ139" s="277"/>
      <c r="WER139" s="277"/>
      <c r="WES139" s="277"/>
      <c r="WET139" s="277"/>
      <c r="WEU139" s="277"/>
      <c r="WEV139" s="277"/>
      <c r="WEW139" s="277"/>
      <c r="WEX139" s="277"/>
      <c r="WEY139" s="277"/>
      <c r="WEZ139" s="277"/>
      <c r="WFA139" s="277"/>
      <c r="WFB139" s="277"/>
      <c r="WFC139" s="277"/>
      <c r="WFD139" s="277"/>
      <c r="WFE139" s="277"/>
      <c r="WFF139" s="277"/>
      <c r="WFG139" s="277"/>
      <c r="WFH139" s="277"/>
      <c r="WFI139" s="277"/>
      <c r="WFJ139" s="277"/>
      <c r="WFK139" s="277"/>
      <c r="WFL139" s="277"/>
      <c r="WFM139" s="277"/>
      <c r="WFN139" s="277"/>
      <c r="WFO139" s="277"/>
      <c r="WFP139" s="277"/>
      <c r="WFQ139" s="277"/>
      <c r="WFR139" s="277"/>
      <c r="WFS139" s="277"/>
      <c r="WFT139" s="277"/>
      <c r="WFU139" s="277"/>
      <c r="WFV139" s="277"/>
      <c r="WFW139" s="277"/>
      <c r="WFX139" s="277"/>
      <c r="WFY139" s="277"/>
      <c r="WFZ139" s="277"/>
      <c r="WGA139" s="277"/>
      <c r="WGB139" s="277"/>
      <c r="WGC139" s="277"/>
      <c r="WGD139" s="277"/>
      <c r="WGE139" s="277"/>
      <c r="WGF139" s="277"/>
      <c r="WGG139" s="277"/>
      <c r="WGH139" s="277"/>
      <c r="WGI139" s="277"/>
      <c r="WGJ139" s="277"/>
      <c r="WGK139" s="277"/>
      <c r="WGL139" s="277"/>
      <c r="WGM139" s="277"/>
      <c r="WGN139" s="277"/>
      <c r="WGO139" s="277"/>
      <c r="WGP139" s="277"/>
      <c r="WGQ139" s="277"/>
      <c r="WGR139" s="277"/>
      <c r="WGS139" s="277"/>
      <c r="WGT139" s="277"/>
      <c r="WGU139" s="277"/>
      <c r="WGV139" s="277"/>
      <c r="WGW139" s="277"/>
      <c r="WGX139" s="277"/>
      <c r="WGY139" s="277"/>
      <c r="WGZ139" s="277"/>
      <c r="WHA139" s="277"/>
      <c r="WHB139" s="277"/>
      <c r="WHC139" s="277"/>
      <c r="WHD139" s="277"/>
      <c r="WHE139" s="277"/>
      <c r="WHF139" s="277"/>
      <c r="WHG139" s="277"/>
      <c r="WHH139" s="277"/>
      <c r="WHI139" s="277"/>
      <c r="WHJ139" s="277"/>
      <c r="WHK139" s="277"/>
      <c r="WHL139" s="277"/>
      <c r="WHM139" s="277"/>
      <c r="WHN139" s="277"/>
      <c r="WHO139" s="277"/>
      <c r="WHP139" s="277"/>
      <c r="WHQ139" s="277"/>
      <c r="WHR139" s="277"/>
      <c r="WHS139" s="277"/>
      <c r="WHT139" s="277"/>
      <c r="WHU139" s="277"/>
      <c r="WHV139" s="277"/>
      <c r="WHW139" s="277"/>
      <c r="WHX139" s="277"/>
      <c r="WHY139" s="277"/>
      <c r="WHZ139" s="277"/>
      <c r="WIA139" s="277"/>
      <c r="WIB139" s="277"/>
      <c r="WIC139" s="277"/>
      <c r="WID139" s="277"/>
      <c r="WIE139" s="277"/>
      <c r="WIF139" s="277"/>
      <c r="WIG139" s="277"/>
      <c r="WIH139" s="277"/>
      <c r="WII139" s="277"/>
      <c r="WIJ139" s="277"/>
      <c r="WIK139" s="277"/>
      <c r="WIL139" s="277"/>
      <c r="WIM139" s="277"/>
      <c r="WIN139" s="277"/>
      <c r="WIO139" s="277"/>
      <c r="WIP139" s="277"/>
      <c r="WIQ139" s="277"/>
      <c r="WIR139" s="277"/>
      <c r="WIS139" s="277"/>
      <c r="WIT139" s="277"/>
      <c r="WIU139" s="277"/>
      <c r="WIV139" s="277"/>
      <c r="WIW139" s="277"/>
      <c r="WIX139" s="277"/>
      <c r="WIY139" s="277"/>
      <c r="WIZ139" s="277"/>
      <c r="WJA139" s="277"/>
      <c r="WJB139" s="277"/>
      <c r="WJC139" s="277"/>
      <c r="WJD139" s="277"/>
      <c r="WJE139" s="277"/>
      <c r="WJF139" s="277"/>
      <c r="WJG139" s="277"/>
      <c r="WJH139" s="277"/>
      <c r="WJI139" s="277"/>
      <c r="WJJ139" s="277"/>
      <c r="WJK139" s="277"/>
      <c r="WJL139" s="277"/>
      <c r="WJM139" s="277"/>
      <c r="WJN139" s="277"/>
      <c r="WJO139" s="277"/>
      <c r="WJP139" s="277"/>
      <c r="WJQ139" s="277"/>
      <c r="WJR139" s="277"/>
      <c r="WJS139" s="277"/>
      <c r="WJT139" s="277"/>
      <c r="WJU139" s="277"/>
      <c r="WJV139" s="277"/>
      <c r="WJW139" s="277"/>
      <c r="WJX139" s="277"/>
      <c r="WJY139" s="277"/>
      <c r="WJZ139" s="277"/>
      <c r="WKA139" s="277"/>
      <c r="WKB139" s="277"/>
      <c r="WKC139" s="277"/>
      <c r="WKD139" s="277"/>
      <c r="WKE139" s="277"/>
      <c r="WKF139" s="277"/>
      <c r="WKG139" s="277"/>
      <c r="WKH139" s="277"/>
      <c r="WKI139" s="277"/>
      <c r="WKJ139" s="277"/>
      <c r="WKK139" s="277"/>
      <c r="WKL139" s="277"/>
      <c r="WKM139" s="277"/>
      <c r="WKN139" s="277"/>
      <c r="WKO139" s="277"/>
      <c r="WKP139" s="277"/>
      <c r="WKQ139" s="277"/>
      <c r="WKR139" s="277"/>
      <c r="WKS139" s="277"/>
      <c r="WKT139" s="277"/>
      <c r="WKU139" s="277"/>
      <c r="WKV139" s="277"/>
      <c r="WKW139" s="277"/>
      <c r="WKX139" s="277"/>
      <c r="WKY139" s="277"/>
      <c r="WKZ139" s="277"/>
      <c r="WLA139" s="277"/>
      <c r="WLB139" s="277"/>
      <c r="WLC139" s="277"/>
      <c r="WLD139" s="277"/>
      <c r="WLE139" s="277"/>
      <c r="WLF139" s="277"/>
      <c r="WLG139" s="277"/>
      <c r="WLH139" s="277"/>
      <c r="WLI139" s="277"/>
      <c r="WLJ139" s="277"/>
      <c r="WLK139" s="277"/>
      <c r="WLL139" s="277"/>
      <c r="WLM139" s="277"/>
      <c r="WLN139" s="277"/>
      <c r="WLO139" s="277"/>
      <c r="WLP139" s="277"/>
      <c r="WLQ139" s="277"/>
      <c r="WLR139" s="277"/>
      <c r="WLS139" s="277"/>
      <c r="WLT139" s="277"/>
      <c r="WLU139" s="277"/>
      <c r="WLV139" s="277"/>
      <c r="WLW139" s="277"/>
      <c r="WLX139" s="277"/>
      <c r="WLY139" s="277"/>
      <c r="WLZ139" s="277"/>
      <c r="WMA139" s="277"/>
      <c r="WMB139" s="277"/>
      <c r="WMC139" s="277"/>
      <c r="WMD139" s="277"/>
      <c r="WME139" s="277"/>
      <c r="WMF139" s="277"/>
      <c r="WMG139" s="277"/>
      <c r="WMH139" s="277"/>
      <c r="WMI139" s="277"/>
      <c r="WMJ139" s="277"/>
      <c r="WMK139" s="277"/>
      <c r="WML139" s="277"/>
      <c r="WMM139" s="277"/>
      <c r="WMN139" s="277"/>
      <c r="WMO139" s="277"/>
      <c r="WMP139" s="277"/>
      <c r="WMQ139" s="277"/>
      <c r="WMR139" s="277"/>
      <c r="WMS139" s="277"/>
      <c r="WMT139" s="277"/>
      <c r="WMU139" s="277"/>
      <c r="WMV139" s="277"/>
      <c r="WMW139" s="277"/>
      <c r="WMX139" s="277"/>
      <c r="WMY139" s="277"/>
      <c r="WMZ139" s="277"/>
      <c r="WNA139" s="277"/>
      <c r="WNB139" s="277"/>
      <c r="WNC139" s="277"/>
      <c r="WND139" s="277"/>
      <c r="WNE139" s="277"/>
      <c r="WNF139" s="277"/>
      <c r="WNG139" s="277"/>
      <c r="WNH139" s="277"/>
      <c r="WNI139" s="277"/>
      <c r="WNJ139" s="277"/>
      <c r="WNK139" s="277"/>
      <c r="WNL139" s="277"/>
      <c r="WNM139" s="277"/>
      <c r="WNN139" s="277"/>
      <c r="WNO139" s="277"/>
      <c r="WNP139" s="277"/>
      <c r="WNQ139" s="277"/>
      <c r="WNR139" s="277"/>
      <c r="WNS139" s="277"/>
      <c r="WNT139" s="277"/>
      <c r="WNU139" s="277"/>
      <c r="WNV139" s="277"/>
      <c r="WNW139" s="277"/>
      <c r="WNX139" s="277"/>
      <c r="WNY139" s="277"/>
      <c r="WNZ139" s="277"/>
      <c r="WOA139" s="277"/>
      <c r="WOB139" s="277"/>
      <c r="WOC139" s="277"/>
      <c r="WOD139" s="277"/>
      <c r="WOE139" s="277"/>
      <c r="WOF139" s="277"/>
      <c r="WOG139" s="277"/>
      <c r="WOH139" s="277"/>
      <c r="WOI139" s="277"/>
      <c r="WOJ139" s="277"/>
      <c r="WOK139" s="277"/>
      <c r="WOL139" s="277"/>
      <c r="WOM139" s="277"/>
      <c r="WON139" s="277"/>
      <c r="WOO139" s="277"/>
      <c r="WOP139" s="277"/>
      <c r="WOQ139" s="277"/>
      <c r="WOR139" s="277"/>
      <c r="WOS139" s="277"/>
      <c r="WOT139" s="277"/>
      <c r="WOU139" s="277"/>
      <c r="WOV139" s="277"/>
      <c r="WOW139" s="277"/>
      <c r="WOX139" s="277"/>
      <c r="WOY139" s="277"/>
      <c r="WOZ139" s="277"/>
      <c r="WPA139" s="277"/>
      <c r="WPB139" s="277"/>
      <c r="WPC139" s="277"/>
      <c r="WPD139" s="277"/>
      <c r="WPE139" s="277"/>
      <c r="WPF139" s="277"/>
      <c r="WPG139" s="277"/>
      <c r="WPH139" s="277"/>
      <c r="WPI139" s="277"/>
      <c r="WPJ139" s="277"/>
      <c r="WPK139" s="277"/>
      <c r="WPL139" s="277"/>
      <c r="WPM139" s="277"/>
      <c r="WPN139" s="277"/>
      <c r="WPO139" s="277"/>
      <c r="WPP139" s="277"/>
      <c r="WPQ139" s="277"/>
      <c r="WPR139" s="277"/>
      <c r="WPS139" s="277"/>
      <c r="WPT139" s="277"/>
      <c r="WPU139" s="277"/>
      <c r="WPV139" s="277"/>
      <c r="WPW139" s="277"/>
      <c r="WPX139" s="277"/>
      <c r="WPY139" s="277"/>
      <c r="WPZ139" s="277"/>
      <c r="WQA139" s="277"/>
      <c r="WQB139" s="277"/>
      <c r="WQC139" s="277"/>
      <c r="WQD139" s="277"/>
      <c r="WQE139" s="277"/>
      <c r="WQF139" s="277"/>
      <c r="WQG139" s="277"/>
      <c r="WQH139" s="277"/>
      <c r="WQI139" s="277"/>
      <c r="WQJ139" s="277"/>
      <c r="WQK139" s="277"/>
      <c r="WQL139" s="277"/>
      <c r="WQM139" s="277"/>
      <c r="WQN139" s="277"/>
      <c r="WQO139" s="277"/>
      <c r="WQP139" s="277"/>
      <c r="WQQ139" s="277"/>
      <c r="WQR139" s="277"/>
      <c r="WQS139" s="277"/>
      <c r="WQT139" s="277"/>
      <c r="WQU139" s="277"/>
      <c r="WQV139" s="277"/>
      <c r="WQW139" s="277"/>
      <c r="WQX139" s="277"/>
      <c r="WQY139" s="277"/>
      <c r="WQZ139" s="277"/>
      <c r="WRA139" s="277"/>
      <c r="WRB139" s="277"/>
      <c r="WRC139" s="277"/>
      <c r="WRD139" s="277"/>
      <c r="WRE139" s="277"/>
      <c r="WRF139" s="277"/>
      <c r="WRG139" s="277"/>
      <c r="WRH139" s="277"/>
      <c r="WRI139" s="277"/>
      <c r="WRJ139" s="277"/>
      <c r="WRK139" s="277"/>
      <c r="WRL139" s="277"/>
      <c r="WRM139" s="277"/>
      <c r="WRN139" s="277"/>
      <c r="WRO139" s="277"/>
      <c r="WRP139" s="277"/>
      <c r="WRQ139" s="277"/>
      <c r="WRR139" s="277"/>
      <c r="WRS139" s="277"/>
      <c r="WRT139" s="277"/>
      <c r="WRU139" s="277"/>
      <c r="WRV139" s="277"/>
      <c r="WRW139" s="277"/>
      <c r="WRX139" s="277"/>
      <c r="WRY139" s="277"/>
      <c r="WRZ139" s="277"/>
      <c r="WSA139" s="277"/>
      <c r="WSB139" s="277"/>
      <c r="WSC139" s="277"/>
      <c r="WSD139" s="277"/>
      <c r="WSE139" s="277"/>
      <c r="WSF139" s="277"/>
      <c r="WSG139" s="277"/>
      <c r="WSH139" s="277"/>
      <c r="WSI139" s="277"/>
      <c r="WSJ139" s="277"/>
      <c r="WSK139" s="277"/>
      <c r="WSL139" s="277"/>
      <c r="WSM139" s="277"/>
      <c r="WSN139" s="277"/>
      <c r="WSO139" s="277"/>
      <c r="WSP139" s="277"/>
      <c r="WSQ139" s="277"/>
      <c r="WSR139" s="277"/>
      <c r="WSS139" s="277"/>
      <c r="WST139" s="277"/>
      <c r="WSU139" s="277"/>
      <c r="WSV139" s="277"/>
      <c r="WSW139" s="277"/>
      <c r="WSX139" s="277"/>
      <c r="WSY139" s="277"/>
      <c r="WSZ139" s="277"/>
      <c r="WTA139" s="277"/>
      <c r="WTB139" s="277"/>
      <c r="WTC139" s="277"/>
      <c r="WTD139" s="277"/>
      <c r="WTE139" s="277"/>
      <c r="WTF139" s="277"/>
      <c r="WTG139" s="277"/>
      <c r="WTH139" s="277"/>
      <c r="WTI139" s="277"/>
      <c r="WTJ139" s="277"/>
      <c r="WTK139" s="277"/>
      <c r="WTL139" s="277"/>
      <c r="WTM139" s="277"/>
      <c r="WTN139" s="277"/>
      <c r="WTO139" s="277"/>
      <c r="WTP139" s="277"/>
      <c r="WTQ139" s="277"/>
      <c r="WTR139" s="277"/>
      <c r="WTS139" s="277"/>
      <c r="WTT139" s="277"/>
      <c r="WTU139" s="277"/>
      <c r="WTV139" s="277"/>
      <c r="WTW139" s="277"/>
      <c r="WTX139" s="277"/>
      <c r="WTY139" s="277"/>
      <c r="WTZ139" s="277"/>
      <c r="WUA139" s="277"/>
      <c r="WUB139" s="277"/>
      <c r="WUC139" s="277"/>
      <c r="WUD139" s="277"/>
      <c r="WUE139" s="277"/>
      <c r="WUF139" s="277"/>
      <c r="WUG139" s="277"/>
      <c r="WUH139" s="277"/>
      <c r="WUI139" s="277"/>
      <c r="WUJ139" s="277"/>
      <c r="WUK139" s="277"/>
      <c r="WUL139" s="277"/>
      <c r="WUM139" s="277"/>
      <c r="WUN139" s="277"/>
      <c r="WUO139" s="277"/>
      <c r="WUP139" s="277"/>
      <c r="WUQ139" s="277"/>
      <c r="WUR139" s="277"/>
      <c r="WUS139" s="277"/>
      <c r="WUT139" s="277"/>
      <c r="WUU139" s="277"/>
      <c r="WUV139" s="277"/>
      <c r="WUW139" s="277"/>
      <c r="WUX139" s="277"/>
      <c r="WUY139" s="277"/>
      <c r="WUZ139" s="277"/>
      <c r="WVA139" s="277"/>
      <c r="WVB139" s="277"/>
      <c r="WVC139" s="277"/>
      <c r="WVD139" s="277"/>
      <c r="WVE139" s="277"/>
      <c r="WVF139" s="277"/>
      <c r="WVG139" s="277"/>
      <c r="WVH139" s="277"/>
      <c r="WVI139" s="277"/>
      <c r="WVJ139" s="277"/>
      <c r="WVK139" s="277"/>
      <c r="WVL139" s="277"/>
      <c r="WVM139" s="277"/>
      <c r="WVN139" s="277"/>
      <c r="WVO139" s="277"/>
      <c r="WVP139" s="277"/>
      <c r="WVQ139" s="277"/>
      <c r="WVR139" s="277"/>
      <c r="WVS139" s="277"/>
      <c r="WVT139" s="277"/>
      <c r="WVU139" s="277"/>
      <c r="WVV139" s="277"/>
      <c r="WVW139" s="277"/>
      <c r="WVX139" s="277"/>
      <c r="WVY139" s="277"/>
      <c r="WVZ139" s="277"/>
      <c r="WWA139" s="277"/>
      <c r="WWB139" s="277"/>
      <c r="WWC139" s="277"/>
      <c r="WWD139" s="277"/>
      <c r="WWE139" s="277"/>
      <c r="WWF139" s="277"/>
      <c r="WWG139" s="277"/>
      <c r="WWH139" s="277"/>
      <c r="WWI139" s="277"/>
      <c r="WWJ139" s="277"/>
      <c r="WWK139" s="277"/>
      <c r="WWL139" s="277"/>
      <c r="WWM139" s="277"/>
      <c r="WWN139" s="277"/>
      <c r="WWO139" s="277"/>
      <c r="WWP139" s="277"/>
      <c r="WWQ139" s="277"/>
      <c r="WWR139" s="277"/>
      <c r="WWS139" s="277"/>
      <c r="WWT139" s="277"/>
      <c r="WWU139" s="277"/>
      <c r="WWV139" s="277"/>
      <c r="WWW139" s="277"/>
      <c r="WWX139" s="277"/>
      <c r="WWY139" s="277"/>
      <c r="WWZ139" s="277"/>
      <c r="WXA139" s="277"/>
      <c r="WXB139" s="277"/>
      <c r="WXC139" s="277"/>
      <c r="WXD139" s="277"/>
      <c r="WXE139" s="277"/>
      <c r="WXF139" s="277"/>
      <c r="WXG139" s="277"/>
      <c r="WXH139" s="277"/>
      <c r="WXI139" s="277"/>
      <c r="WXJ139" s="277"/>
      <c r="WXK139" s="277"/>
      <c r="WXL139" s="277"/>
      <c r="WXM139" s="277"/>
      <c r="WXN139" s="277"/>
      <c r="WXO139" s="277"/>
      <c r="WXP139" s="277"/>
      <c r="WXQ139" s="277"/>
      <c r="WXR139" s="277"/>
      <c r="WXS139" s="277"/>
      <c r="WXT139" s="277"/>
      <c r="WXU139" s="277"/>
      <c r="WXV139" s="277"/>
      <c r="WXW139" s="277"/>
      <c r="WXX139" s="277"/>
      <c r="WXY139" s="277"/>
      <c r="WXZ139" s="277"/>
      <c r="WYA139" s="277"/>
      <c r="WYB139" s="277"/>
      <c r="WYC139" s="277"/>
      <c r="WYD139" s="277"/>
      <c r="WYE139" s="277"/>
      <c r="WYF139" s="277"/>
      <c r="WYG139" s="277"/>
      <c r="WYH139" s="277"/>
      <c r="WYI139" s="277"/>
      <c r="WYJ139" s="277"/>
      <c r="WYK139" s="277"/>
      <c r="WYL139" s="277"/>
      <c r="WYM139" s="277"/>
      <c r="WYN139" s="277"/>
      <c r="WYO139" s="277"/>
      <c r="WYP139" s="277"/>
      <c r="WYQ139" s="277"/>
      <c r="WYR139" s="277"/>
      <c r="WYS139" s="277"/>
      <c r="WYT139" s="277"/>
      <c r="WYU139" s="277"/>
      <c r="WYV139" s="277"/>
      <c r="WYW139" s="277"/>
      <c r="WYX139" s="277"/>
      <c r="WYY139" s="277"/>
      <c r="WYZ139" s="277"/>
      <c r="WZA139" s="277"/>
      <c r="WZB139" s="277"/>
      <c r="WZC139" s="277"/>
      <c r="WZD139" s="277"/>
      <c r="WZE139" s="277"/>
      <c r="WZF139" s="277"/>
      <c r="WZG139" s="277"/>
      <c r="WZH139" s="277"/>
      <c r="WZI139" s="277"/>
      <c r="WZJ139" s="277"/>
      <c r="WZK139" s="277"/>
      <c r="WZL139" s="277"/>
      <c r="WZM139" s="277"/>
      <c r="WZN139" s="277"/>
      <c r="WZO139" s="277"/>
      <c r="WZP139" s="277"/>
      <c r="WZQ139" s="277"/>
      <c r="WZR139" s="277"/>
      <c r="WZS139" s="277"/>
      <c r="WZT139" s="277"/>
      <c r="WZU139" s="277"/>
      <c r="WZV139" s="277"/>
      <c r="WZW139" s="277"/>
      <c r="WZX139" s="277"/>
      <c r="WZY139" s="277"/>
      <c r="WZZ139" s="277"/>
      <c r="XAA139" s="277"/>
      <c r="XAB139" s="277"/>
      <c r="XAC139" s="277"/>
      <c r="XAD139" s="277"/>
      <c r="XAE139" s="277"/>
      <c r="XAF139" s="277"/>
      <c r="XAG139" s="277"/>
      <c r="XAH139" s="277"/>
      <c r="XAI139" s="277"/>
      <c r="XAJ139" s="277"/>
      <c r="XAK139" s="277"/>
      <c r="XAL139" s="277"/>
      <c r="XAM139" s="277"/>
      <c r="XAN139" s="277"/>
      <c r="XAO139" s="277"/>
      <c r="XAP139" s="277"/>
      <c r="XAQ139" s="277"/>
      <c r="XAR139" s="277"/>
      <c r="XAS139" s="277"/>
      <c r="XAT139" s="277"/>
      <c r="XAU139" s="277"/>
      <c r="XAV139" s="277"/>
      <c r="XAW139" s="277"/>
      <c r="XAX139" s="277"/>
      <c r="XAY139" s="277"/>
      <c r="XAZ139" s="277"/>
      <c r="XBA139" s="277"/>
      <c r="XBB139" s="277"/>
      <c r="XBC139" s="277"/>
      <c r="XBD139" s="277"/>
      <c r="XBE139" s="277"/>
      <c r="XBF139" s="277"/>
      <c r="XBG139" s="277"/>
      <c r="XBH139" s="277"/>
      <c r="XBI139" s="277"/>
      <c r="XBJ139" s="277"/>
      <c r="XBK139" s="277"/>
      <c r="XBL139" s="277"/>
      <c r="XBM139" s="277"/>
      <c r="XBN139" s="277"/>
      <c r="XBO139" s="277"/>
      <c r="XBP139" s="277"/>
      <c r="XBQ139" s="277"/>
      <c r="XBR139" s="277"/>
      <c r="XBS139" s="277"/>
      <c r="XBT139" s="277"/>
      <c r="XBU139" s="277"/>
      <c r="XBV139" s="277"/>
      <c r="XBW139" s="277"/>
      <c r="XBX139" s="277"/>
      <c r="XBY139" s="277"/>
      <c r="XBZ139" s="277"/>
      <c r="XCA139" s="277"/>
      <c r="XCB139" s="277"/>
      <c r="XCC139" s="277"/>
      <c r="XCD139" s="277"/>
      <c r="XCE139" s="277"/>
      <c r="XCF139" s="277"/>
      <c r="XCG139" s="277"/>
      <c r="XCH139" s="277"/>
      <c r="XCI139" s="277"/>
      <c r="XCJ139" s="277"/>
      <c r="XCK139" s="277"/>
      <c r="XCL139" s="277"/>
      <c r="XCM139" s="277"/>
      <c r="XCN139" s="277"/>
      <c r="XCO139" s="277"/>
      <c r="XCP139" s="277"/>
      <c r="XCQ139" s="277"/>
      <c r="XCR139" s="277"/>
      <c r="XCS139" s="277"/>
      <c r="XCT139" s="277"/>
      <c r="XCU139" s="277"/>
      <c r="XCV139" s="277"/>
      <c r="XCW139" s="277"/>
      <c r="XCX139" s="277"/>
      <c r="XCY139" s="277"/>
      <c r="XCZ139" s="277"/>
      <c r="XDA139" s="277"/>
      <c r="XDB139" s="277"/>
      <c r="XDC139" s="277"/>
      <c r="XDD139" s="277"/>
      <c r="XDE139" s="277"/>
      <c r="XDF139" s="277"/>
      <c r="XDG139" s="277"/>
      <c r="XDH139" s="277"/>
      <c r="XDI139" s="277"/>
      <c r="XDJ139" s="277"/>
      <c r="XDK139" s="277"/>
      <c r="XDL139" s="277"/>
      <c r="XDM139" s="277"/>
      <c r="XDN139" s="277"/>
      <c r="XDO139" s="277"/>
      <c r="XDP139" s="277"/>
      <c r="XDQ139" s="277"/>
      <c r="XDR139" s="277"/>
      <c r="XDS139" s="277"/>
      <c r="XDT139" s="277"/>
      <c r="XDU139" s="277"/>
      <c r="XDV139" s="277"/>
      <c r="XDW139" s="277"/>
      <c r="XDX139" s="277"/>
      <c r="XDY139" s="277"/>
      <c r="XDZ139" s="277"/>
    </row>
    <row r="140" spans="2:16359"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  <c r="AE140" s="286"/>
      <c r="XDV140" s="277"/>
      <c r="XDW140" s="277"/>
      <c r="XDX140" s="277"/>
      <c r="XDY140" s="277"/>
      <c r="XDZ140" s="277"/>
    </row>
    <row r="141" spans="2:16359">
      <c r="C141" s="243" t="s">
        <v>258</v>
      </c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  <c r="AE141" s="286"/>
    </row>
    <row r="142" spans="2:16359">
      <c r="E142" s="286"/>
      <c r="F142" s="286"/>
      <c r="G142" s="286"/>
      <c r="H142" s="286"/>
      <c r="I142" s="286"/>
      <c r="Q142" s="286"/>
      <c r="R142" s="286"/>
      <c r="S142" s="286"/>
      <c r="T142" s="286"/>
      <c r="U142" s="286"/>
      <c r="V142" s="286"/>
      <c r="W142" s="254"/>
      <c r="X142" s="254"/>
      <c r="Y142" s="254"/>
      <c r="Z142" s="254"/>
      <c r="AA142" s="254"/>
      <c r="AB142" s="254"/>
      <c r="AC142" s="286"/>
      <c r="AD142" s="286"/>
      <c r="AE142" s="286"/>
      <c r="AF142" s="286"/>
      <c r="AG142" s="286"/>
    </row>
    <row r="143" spans="2:16359"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</row>
    <row r="144" spans="2:16359"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BB144" s="254"/>
      <c r="BC144" s="254"/>
      <c r="BD144" s="254"/>
      <c r="BE144" s="254"/>
      <c r="BF144" s="254"/>
    </row>
    <row r="145" spans="5:58"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BB145" s="254"/>
      <c r="BC145" s="254"/>
      <c r="BD145" s="254"/>
      <c r="BE145" s="254"/>
      <c r="BF145" s="254"/>
    </row>
    <row r="146" spans="5:58"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BB146" s="254"/>
      <c r="BC146" s="254"/>
      <c r="BD146" s="254"/>
      <c r="BE146" s="254"/>
      <c r="BF146" s="254"/>
    </row>
    <row r="147" spans="5:58"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BB147" s="254" t="e">
        <f>#REF!</f>
        <v>#REF!</v>
      </c>
      <c r="BC147" s="254" t="e">
        <f t="shared" ref="BC147:BF147" si="136">BB149</f>
        <v>#REF!</v>
      </c>
      <c r="BD147" s="254" t="e">
        <f t="shared" si="136"/>
        <v>#REF!</v>
      </c>
      <c r="BE147" s="254" t="e">
        <f t="shared" si="136"/>
        <v>#REF!</v>
      </c>
      <c r="BF147" s="254" t="e">
        <f t="shared" si="136"/>
        <v>#REF!</v>
      </c>
    </row>
    <row r="148" spans="5:58"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BB148" s="254" t="e">
        <f>IF((#REF!+#REF!)&lt;0,-(#REF!+#REF!),-MIN(#REF!+#REF!,BB147))*$M$28</f>
        <v>#REF!</v>
      </c>
      <c r="BC148" s="254" t="e">
        <f>IF((#REF!+#REF!)&lt;0,-(#REF!+#REF!),-MIN(#REF!+#REF!,BC147))*$M$28</f>
        <v>#REF!</v>
      </c>
      <c r="BD148" s="254" t="e">
        <f>IF((#REF!+#REF!)&lt;0,-(#REF!+#REF!),-MIN(#REF!+#REF!,BD147))*$M$28</f>
        <v>#REF!</v>
      </c>
      <c r="BE148" s="254" t="e">
        <f>IF((#REF!+#REF!)&lt;0,-(#REF!+#REF!),-MIN(#REF!+#REF!,BE147))*$M$28</f>
        <v>#REF!</v>
      </c>
      <c r="BF148" s="254" t="e">
        <f>IF((#REF!+#REF!)&lt;0,-(#REF!+#REF!),-MIN(#REF!+#REF!,BF147))*$M$28</f>
        <v>#REF!</v>
      </c>
    </row>
    <row r="149" spans="5:58"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BB149" s="290" t="e">
        <f t="shared" ref="BB149:BF149" si="137">SUM(BB147:BB148)</f>
        <v>#REF!</v>
      </c>
      <c r="BC149" s="290" t="e">
        <f t="shared" si="137"/>
        <v>#REF!</v>
      </c>
      <c r="BD149" s="290" t="e">
        <f t="shared" si="137"/>
        <v>#REF!</v>
      </c>
      <c r="BE149" s="290" t="e">
        <f t="shared" si="137"/>
        <v>#REF!</v>
      </c>
      <c r="BF149" s="290" t="e">
        <f t="shared" si="137"/>
        <v>#REF!</v>
      </c>
    </row>
    <row r="150" spans="5:58"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BB150" s="254"/>
      <c r="BC150" s="254"/>
      <c r="BD150" s="254"/>
      <c r="BE150" s="254"/>
      <c r="BF150" s="254"/>
    </row>
    <row r="151" spans="5:58"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BB151" s="254" t="e">
        <f t="shared" ref="BB151:BF151" si="138">-AVERAGE(BB149,BB147)*$M$27</f>
        <v>#REF!</v>
      </c>
      <c r="BC151" s="254" t="e">
        <f t="shared" si="138"/>
        <v>#REF!</v>
      </c>
      <c r="BD151" s="254" t="e">
        <f t="shared" si="138"/>
        <v>#REF!</v>
      </c>
      <c r="BE151" s="254" t="e">
        <f t="shared" si="138"/>
        <v>#REF!</v>
      </c>
      <c r="BF151" s="254" t="e">
        <f t="shared" si="138"/>
        <v>#REF!</v>
      </c>
    </row>
    <row r="152" spans="5:58"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</row>
    <row r="153" spans="5:58"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</row>
    <row r="154" spans="5:58"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</row>
    <row r="155" spans="5:58"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</row>
    <row r="156" spans="5:58"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</row>
    <row r="157" spans="5:58"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</row>
    <row r="158" spans="5:58"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</row>
    <row r="159" spans="5:58"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</row>
    <row r="160" spans="5:58"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</row>
    <row r="161" spans="5:26"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</row>
    <row r="162" spans="5:26"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</row>
    <row r="163" spans="5:26"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</row>
    <row r="164" spans="5:26"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</row>
    <row r="165" spans="5:26"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</row>
    <row r="166" spans="5:26"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</row>
    <row r="167" spans="5:26"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</row>
    <row r="168" spans="5:26"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</row>
    <row r="169" spans="5:26"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</row>
    <row r="170" spans="5:26"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</row>
    <row r="171" spans="5:26"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</row>
    <row r="172" spans="5:26"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</row>
    <row r="173" spans="5:26"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</row>
    <row r="174" spans="5:26"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</row>
    <row r="175" spans="5:26"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</row>
    <row r="176" spans="5:26"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</row>
    <row r="177" spans="5:26"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</row>
  </sheetData>
  <mergeCells count="4">
    <mergeCell ref="F32:L32"/>
    <mergeCell ref="Q32:Y32"/>
    <mergeCell ref="AC32:AK32"/>
    <mergeCell ref="AO33:AW33"/>
  </mergeCells>
  <phoneticPr fontId="40" type="noConversion"/>
  <dataValidations disablePrompts="1" count="1">
    <dataValidation type="list" allowBlank="1" showInputMessage="1" showErrorMessage="1" sqref="P15" xr:uid="{96682AA1-AE99-8D4C-94DD-3BD0A4604AFE}">
      <formula1>$AH$9:$AH$11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16" zoomScaleNormal="70" workbookViewId="0">
      <pane xSplit="3" ySplit="5" topLeftCell="D18" activePane="bottomRight" state="frozen"/>
      <selection pane="topRight" activeCell="D1" sqref="D1"/>
      <selection pane="bottomLeft" activeCell="A6" sqref="A6"/>
      <selection pane="bottomRight" activeCell="F17" sqref="F17"/>
    </sheetView>
  </sheetViews>
  <sheetFormatPr defaultColWidth="8" defaultRowHeight="13.8"/>
  <cols>
    <col min="1" max="2" width="0.6640625" style="1" customWidth="1"/>
    <col min="3" max="3" width="38.6640625" style="1" bestFit="1" customWidth="1"/>
    <col min="4" max="6" width="11.33203125" style="1" customWidth="1"/>
    <col min="7" max="7" width="12.77734375" style="1" customWidth="1"/>
    <col min="8" max="260" width="11.33203125" style="1" customWidth="1"/>
    <col min="261" max="16384" width="8" style="1"/>
  </cols>
  <sheetData>
    <row r="1" spans="1:19" ht="4.5" customHeight="1"/>
    <row r="2" spans="1:19" hidden="1">
      <c r="C2" s="133"/>
      <c r="D2" s="124">
        <v>44196</v>
      </c>
      <c r="E2" s="124">
        <v>44561</v>
      </c>
      <c r="F2" s="124">
        <v>44926</v>
      </c>
      <c r="G2" s="124">
        <v>45291</v>
      </c>
      <c r="H2" s="124">
        <v>45657</v>
      </c>
      <c r="I2" s="124">
        <v>46022</v>
      </c>
      <c r="J2" s="124">
        <v>46387</v>
      </c>
      <c r="K2" s="124">
        <v>46752</v>
      </c>
      <c r="L2" s="124">
        <v>47118</v>
      </c>
      <c r="M2" s="124">
        <v>47483</v>
      </c>
      <c r="N2" s="124">
        <v>47848</v>
      </c>
      <c r="O2" s="124">
        <v>48213</v>
      </c>
      <c r="P2" s="124">
        <v>48579</v>
      </c>
      <c r="Q2" s="124">
        <v>48944</v>
      </c>
      <c r="R2" s="124">
        <v>49309</v>
      </c>
      <c r="S2" s="124">
        <v>49674</v>
      </c>
    </row>
    <row r="3" spans="1:19" ht="14.4">
      <c r="B3" s="149"/>
      <c r="C3" s="150" t="s">
        <v>97</v>
      </c>
      <c r="D3" s="148">
        <v>2019</v>
      </c>
      <c r="E3" s="148">
        <f>D3+1</f>
        <v>2020</v>
      </c>
      <c r="F3" s="148">
        <f t="shared" ref="F3:N3" si="0">E3+1</f>
        <v>2021</v>
      </c>
      <c r="G3" s="148">
        <f t="shared" si="0"/>
        <v>2022</v>
      </c>
      <c r="H3" s="148">
        <f t="shared" si="0"/>
        <v>2023</v>
      </c>
      <c r="I3" s="148">
        <f t="shared" si="0"/>
        <v>2024</v>
      </c>
      <c r="J3" s="148">
        <f t="shared" si="0"/>
        <v>2025</v>
      </c>
      <c r="K3" s="148">
        <f t="shared" si="0"/>
        <v>2026</v>
      </c>
      <c r="L3" s="148">
        <f t="shared" si="0"/>
        <v>2027</v>
      </c>
      <c r="M3" s="148">
        <f t="shared" si="0"/>
        <v>2028</v>
      </c>
      <c r="N3" s="148">
        <f t="shared" si="0"/>
        <v>2029</v>
      </c>
    </row>
    <row r="4" spans="1:19">
      <c r="B4" s="155"/>
      <c r="C4" s="117" t="s">
        <v>164</v>
      </c>
      <c r="D4" s="234">
        <v>45241</v>
      </c>
      <c r="E4" s="134"/>
      <c r="G4" s="134"/>
      <c r="H4" s="134"/>
      <c r="I4" s="134"/>
      <c r="J4" s="134"/>
      <c r="K4" s="134"/>
      <c r="L4" s="134"/>
      <c r="M4" s="134"/>
      <c r="N4" s="134"/>
    </row>
    <row r="5" spans="1:19">
      <c r="B5" s="156"/>
      <c r="C5" s="117" t="s">
        <v>292</v>
      </c>
      <c r="D5" s="345">
        <v>0.09</v>
      </c>
      <c r="E5" s="134"/>
      <c r="G5" s="134"/>
      <c r="H5" s="134"/>
      <c r="I5" s="134"/>
      <c r="J5" s="134"/>
      <c r="K5" s="134"/>
      <c r="L5" s="134"/>
      <c r="M5" s="134"/>
      <c r="N5" s="134"/>
    </row>
    <row r="6" spans="1:19">
      <c r="C6" s="117" t="s">
        <v>347</v>
      </c>
      <c r="D6" s="345">
        <v>0.03</v>
      </c>
      <c r="E6" s="134"/>
      <c r="G6" s="134"/>
      <c r="H6" s="134"/>
      <c r="I6" s="134"/>
      <c r="J6" s="134"/>
      <c r="K6" s="134"/>
      <c r="L6" s="134"/>
      <c r="M6" s="134"/>
      <c r="N6" s="134"/>
    </row>
    <row r="7" spans="1:19">
      <c r="C7" s="117"/>
      <c r="D7" s="234"/>
      <c r="E7" s="134"/>
      <c r="G7" s="134"/>
      <c r="H7" s="134"/>
      <c r="I7" s="134"/>
      <c r="J7" s="134"/>
      <c r="K7" s="134"/>
      <c r="L7" s="134"/>
      <c r="M7" s="134"/>
      <c r="N7" s="134"/>
    </row>
    <row r="8" spans="1:19">
      <c r="C8" s="394" t="str">
        <f>'Merger Model_Updated'!P15</f>
        <v>Base</v>
      </c>
      <c r="D8" s="234"/>
      <c r="E8" s="134"/>
      <c r="G8" s="134"/>
      <c r="H8" s="134"/>
      <c r="I8" s="134"/>
      <c r="J8" s="134"/>
      <c r="K8" s="134"/>
      <c r="L8" s="134"/>
      <c r="M8" s="134"/>
      <c r="N8" s="134"/>
    </row>
    <row r="9" spans="1:19"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9">
      <c r="C10" s="117" t="s">
        <v>266</v>
      </c>
      <c r="D10" s="342">
        <f>'Merger Model_Updated'!D35+'Merger Model_Updated'!P35</f>
        <v>9478.1</v>
      </c>
      <c r="E10" s="342">
        <f>'Merger Model_Updated'!E35+'Merger Model_Updated'!Q35</f>
        <v>9602.2000000000007</v>
      </c>
      <c r="F10" s="342">
        <f>'Merger Model_Updated'!F35+'Merger Model_Updated'!R35</f>
        <v>9536.7999999999993</v>
      </c>
      <c r="G10" s="342">
        <f>'Merger Model_Updated'!G35+'Merger Model_Updated'!S35</f>
        <v>10493.5</v>
      </c>
      <c r="H10" s="342">
        <f>'Merger Model_Updated'!H35+'Merger Model_Updated'!T35</f>
        <v>11639.529999999999</v>
      </c>
      <c r="I10" s="342">
        <f>'Merger Model_Updated'!I35+'Merger Model_Updated'!U35</f>
        <v>12586.534099999999</v>
      </c>
      <c r="J10" s="342">
        <f>'Merger Model_Updated'!J35+'Merger Model_Updated'!V35</f>
        <v>13611.068631999999</v>
      </c>
      <c r="K10" s="342">
        <f>'Merger Model_Updated'!K35+'Merger Model_Updated'!W35</f>
        <v>14719.516138564997</v>
      </c>
      <c r="L10" s="342">
        <f>'Merger Model_Updated'!L35+'Merger Model_Updated'!X35</f>
        <v>15918.787150287171</v>
      </c>
      <c r="M10" s="342">
        <f>'Merger Model_Updated'!M35+'Merger Model_Updated'!Y35</f>
        <v>17216.364047801821</v>
      </c>
      <c r="N10" s="342">
        <f>'Merger Model_Updated'!N35+'Merger Model_Updated'!Z35</f>
        <v>18620.348580887032</v>
      </c>
    </row>
    <row r="11" spans="1:19">
      <c r="C11" s="398" t="s">
        <v>356</v>
      </c>
      <c r="D11" s="343"/>
      <c r="E11" s="399">
        <f>E10/D10-1</f>
        <v>1.3093341492493193E-2</v>
      </c>
      <c r="F11" s="399">
        <f t="shared" ref="F11:N11" si="1">F10/E10-1</f>
        <v>-6.8109391597760416E-3</v>
      </c>
      <c r="G11" s="399">
        <f t="shared" si="1"/>
        <v>0.10031666806475981</v>
      </c>
      <c r="H11" s="399">
        <f t="shared" si="1"/>
        <v>0.10921332253299654</v>
      </c>
      <c r="I11" s="399">
        <f t="shared" si="1"/>
        <v>8.1361025745884996E-2</v>
      </c>
      <c r="J11" s="399">
        <f t="shared" si="1"/>
        <v>8.1399257639956701E-2</v>
      </c>
      <c r="K11" s="399">
        <f t="shared" si="1"/>
        <v>8.1437213824563814E-2</v>
      </c>
      <c r="L11" s="399">
        <f t="shared" si="1"/>
        <v>8.1474893633228573E-2</v>
      </c>
      <c r="M11" s="399">
        <f t="shared" si="1"/>
        <v>8.151229646231184E-2</v>
      </c>
      <c r="N11" s="399">
        <f t="shared" si="1"/>
        <v>8.1549421770299446E-2</v>
      </c>
    </row>
    <row r="12" spans="1:19">
      <c r="C12" s="325" t="s">
        <v>267</v>
      </c>
      <c r="D12" s="342">
        <f>'Cintas PNL'!BA29+'Vestis Corporation PNL'!R17</f>
        <v>843.02499999999986</v>
      </c>
      <c r="E12" s="43" t="e">
        <f>'Merger Model_Updated'!#REF!</f>
        <v>#REF!</v>
      </c>
      <c r="F12" s="43" t="e">
        <f>'Merger Model_Updated'!#REF!</f>
        <v>#REF!</v>
      </c>
      <c r="G12" s="43" t="e">
        <f>'Merger Model_Updated'!#REF!</f>
        <v>#REF!</v>
      </c>
      <c r="H12" s="43" t="e">
        <f>'Merger Model_Updated'!#REF!</f>
        <v>#REF!</v>
      </c>
      <c r="I12" s="43" t="e">
        <f>'Merger Model_Updated'!#REF!</f>
        <v>#REF!</v>
      </c>
      <c r="J12" s="43" t="e">
        <f>'Merger Model_Updated'!#REF!</f>
        <v>#REF!</v>
      </c>
      <c r="K12" s="43" t="e">
        <f>'Merger Model_Updated'!#REF!</f>
        <v>#REF!</v>
      </c>
      <c r="L12" s="43" t="e">
        <f>'Merger Model_Updated'!#REF!</f>
        <v>#REF!</v>
      </c>
      <c r="M12" s="43" t="e">
        <f>'Merger Model_Updated'!#REF!</f>
        <v>#REF!</v>
      </c>
      <c r="N12" s="43" t="e">
        <f>'Merger Model_Updated'!#REF!</f>
        <v>#REF!</v>
      </c>
    </row>
    <row r="13" spans="1:19">
      <c r="C13" s="135" t="s">
        <v>269</v>
      </c>
      <c r="D13" s="344">
        <f>'Cintas PNL'!BA53</f>
        <v>0.1711808250463687</v>
      </c>
      <c r="E13" s="332">
        <f ca="1">'Cintas PNL'!BF53</f>
        <v>0.16807866913135311</v>
      </c>
      <c r="F13" s="332">
        <f ca="1">'Cintas PNL'!BG53</f>
        <v>0.16807866913135311</v>
      </c>
      <c r="G13" s="332">
        <f ca="1">'Cintas PNL'!BH53</f>
        <v>0.16807866913135311</v>
      </c>
      <c r="H13" s="332">
        <f ca="1">'Cintas PNL'!BI53</f>
        <v>0.16807866913135311</v>
      </c>
      <c r="I13" s="332">
        <f ca="1">'Cintas PNL'!BJ53</f>
        <v>0.16807866913135311</v>
      </c>
      <c r="J13" s="332">
        <f ca="1">'Cintas PNL'!BK53</f>
        <v>0.16807866913135311</v>
      </c>
      <c r="K13" s="332">
        <f ca="1">'Cintas PNL'!BL53</f>
        <v>0.16807866913135311</v>
      </c>
      <c r="L13" s="332">
        <f ca="1">'Cintas PNL'!BM53</f>
        <v>0.16807866913135311</v>
      </c>
      <c r="M13" s="332">
        <f ca="1">'Cintas PNL'!BN53</f>
        <v>0.16807866913135311</v>
      </c>
      <c r="N13" s="332">
        <f ca="1">'Cintas PNL'!BO53</f>
        <v>0.16807866913135311</v>
      </c>
    </row>
    <row r="14" spans="1:19">
      <c r="C14" s="135"/>
      <c r="D14" s="343"/>
      <c r="E14" s="18"/>
      <c r="F14" s="18"/>
      <c r="G14" s="18"/>
      <c r="H14" s="18"/>
      <c r="I14" s="18"/>
      <c r="J14" s="18"/>
      <c r="K14" s="18"/>
      <c r="L14" s="18"/>
      <c r="M14" s="18"/>
      <c r="N14" s="18"/>
    </row>
    <row r="15" spans="1:19">
      <c r="C15" s="117" t="s">
        <v>268</v>
      </c>
      <c r="D15" s="342">
        <f>D12*(1-D13)</f>
        <v>698.71528496528492</v>
      </c>
      <c r="E15" s="43">
        <f ca="1">E12*(1-E13)</f>
        <v>977.88518644582871</v>
      </c>
      <c r="F15" s="43">
        <f t="shared" ref="F15:N15" ca="1" si="2">F12*(1-F13)</f>
        <v>1055.945607203003</v>
      </c>
      <c r="G15" s="43">
        <f t="shared" ca="1" si="2"/>
        <v>1197.6367903997475</v>
      </c>
      <c r="H15" s="43">
        <f t="shared" ca="1" si="2"/>
        <v>1408.7418950000772</v>
      </c>
      <c r="I15" s="43">
        <f t="shared" ca="1" si="2"/>
        <v>1520.5079699420482</v>
      </c>
      <c r="J15" s="43">
        <f t="shared" ca="1" si="2"/>
        <v>1634.8705346750339</v>
      </c>
      <c r="K15" s="43">
        <f t="shared" ca="1" si="2"/>
        <v>1853.9410089575194</v>
      </c>
      <c r="L15" s="43">
        <f t="shared" ca="1" si="2"/>
        <v>1964.2620188042538</v>
      </c>
      <c r="M15" s="43">
        <f t="shared" ca="1" si="2"/>
        <v>2103.3658541393629</v>
      </c>
      <c r="N15" s="43">
        <f t="shared" ca="1" si="2"/>
        <v>2137.5097319798811</v>
      </c>
    </row>
    <row r="16" spans="1:19" s="117" customFormat="1">
      <c r="A16" s="1"/>
      <c r="B16" s="1"/>
      <c r="C16" s="135" t="s">
        <v>300</v>
      </c>
      <c r="D16" s="343">
        <f>'Cintas CF'!M11+'Cintas CF'!M12+'Vestis Corporation PNL'!R26</f>
        <v>291.01</v>
      </c>
      <c r="E16" s="18" t="e">
        <f>-'Merger Model_Updated'!#REF!</f>
        <v>#REF!</v>
      </c>
      <c r="F16" s="18" t="e">
        <f>-'Merger Model_Updated'!#REF!</f>
        <v>#REF!</v>
      </c>
      <c r="G16" s="18" t="e">
        <f>-'Merger Model_Updated'!#REF!</f>
        <v>#REF!</v>
      </c>
      <c r="H16" s="18" t="e">
        <f>-'Merger Model_Updated'!#REF!</f>
        <v>#REF!</v>
      </c>
      <c r="I16" s="18" t="e">
        <f>-'Merger Model_Updated'!#REF!</f>
        <v>#REF!</v>
      </c>
      <c r="J16" s="18" t="e">
        <f>-'Merger Model_Updated'!#REF!</f>
        <v>#REF!</v>
      </c>
      <c r="K16" s="18" t="e">
        <f>-'Merger Model_Updated'!#REF!</f>
        <v>#REF!</v>
      </c>
      <c r="L16" s="18" t="e">
        <f>-'Merger Model_Updated'!#REF!</f>
        <v>#REF!</v>
      </c>
      <c r="M16" s="18" t="e">
        <f>-'Merger Model_Updated'!#REF!</f>
        <v>#REF!</v>
      </c>
      <c r="N16" s="18" t="e">
        <f>-'Merger Model_Updated'!#REF!</f>
        <v>#REF!</v>
      </c>
      <c r="O16" s="80"/>
      <c r="P16" s="80"/>
    </row>
    <row r="17" spans="3:16384">
      <c r="C17" s="135" t="s">
        <v>301</v>
      </c>
      <c r="D17" s="343">
        <f>'Cintas CF'!M26+'Vestis Corporation PNL'!R70*-1</f>
        <v>-43.011000000000003</v>
      </c>
      <c r="E17" s="18">
        <f>'Cintas CF'!N26+'Vestis Corporation PNL'!W70*-1</f>
        <v>-47.63913651532387</v>
      </c>
      <c r="F17" s="18">
        <f>'Cintas CF'!O26+'Vestis Corporation PNL'!X70*-1</f>
        <v>-53.751900558405637</v>
      </c>
      <c r="G17" s="18">
        <f>'Cintas CF'!P26+'Vestis Corporation PNL'!Y70*-1</f>
        <v>-58.764362509335832</v>
      </c>
      <c r="H17" s="18">
        <f>'Cintas CF'!Q26+'Vestis Corporation PNL'!Z70*-1</f>
        <v>-66.197783537847343</v>
      </c>
      <c r="I17" s="18">
        <f>'Cintas CF'!R26+'Vestis Corporation PNL'!AA70*-1</f>
        <v>-73.630161226220238</v>
      </c>
      <c r="J17" s="18">
        <f>'Cintas CF'!S26+'Vestis Corporation PNL'!AB70*-1</f>
        <v>-78.891660099672578</v>
      </c>
      <c r="K17" s="18">
        <f>'Cintas CF'!T26+'Vestis Corporation PNL'!AC70*-1</f>
        <v>-82.833691017300495</v>
      </c>
      <c r="L17" s="18">
        <f>'Cintas CF'!U26+'Vestis Corporation PNL'!AD70*-1</f>
        <v>-85.207007949263996</v>
      </c>
      <c r="M17" s="18">
        <f>'Cintas CF'!V26+'Vestis Corporation PNL'!AE70*-1</f>
        <v>-87.178583577935512</v>
      </c>
      <c r="N17" s="18">
        <f>'Cintas CF'!W26+'Vestis Corporation PNL'!AF70*-1</f>
        <v>-74.984555931597257</v>
      </c>
      <c r="O17" s="80"/>
      <c r="P17" s="80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7"/>
      <c r="CE17" s="117"/>
      <c r="CF17" s="117"/>
      <c r="CG17" s="117"/>
      <c r="CH17" s="117"/>
      <c r="CI17" s="117"/>
      <c r="CJ17" s="117"/>
      <c r="CK17" s="117"/>
      <c r="CL17" s="117"/>
      <c r="CM17" s="117"/>
      <c r="CN17" s="117"/>
      <c r="CO17" s="117"/>
      <c r="CP17" s="117"/>
      <c r="CQ17" s="117"/>
      <c r="CR17" s="117"/>
      <c r="CS17" s="117"/>
      <c r="CT17" s="117"/>
      <c r="CU17" s="117"/>
      <c r="CV17" s="117"/>
      <c r="CW17" s="117"/>
      <c r="CX17" s="117"/>
      <c r="CY17" s="117"/>
      <c r="CZ17" s="117"/>
      <c r="DA17" s="117"/>
      <c r="DB17" s="117"/>
      <c r="DC17" s="117"/>
      <c r="DD17" s="117"/>
      <c r="DE17" s="117"/>
      <c r="DF17" s="117"/>
      <c r="DG17" s="117"/>
      <c r="DH17" s="117"/>
      <c r="DI17" s="117"/>
      <c r="DJ17" s="117"/>
      <c r="DK17" s="117"/>
      <c r="DL17" s="117"/>
      <c r="DM17" s="117"/>
      <c r="DN17" s="117"/>
      <c r="DO17" s="117"/>
      <c r="DP17" s="117"/>
      <c r="DQ17" s="117"/>
      <c r="DR17" s="117"/>
      <c r="DS17" s="117"/>
      <c r="DT17" s="117"/>
      <c r="DU17" s="117"/>
      <c r="DV17" s="117"/>
      <c r="DW17" s="117"/>
      <c r="DX17" s="117"/>
      <c r="DY17" s="117"/>
      <c r="DZ17" s="117"/>
      <c r="EA17" s="117"/>
      <c r="EB17" s="117"/>
      <c r="EC17" s="117"/>
      <c r="ED17" s="117"/>
      <c r="EE17" s="117"/>
      <c r="EF17" s="117"/>
      <c r="EG17" s="117"/>
      <c r="EH17" s="117"/>
      <c r="EI17" s="117"/>
      <c r="EJ17" s="117"/>
      <c r="EK17" s="117"/>
      <c r="EL17" s="117"/>
      <c r="EM17" s="117"/>
      <c r="EN17" s="117"/>
      <c r="EO17" s="117"/>
      <c r="EP17" s="117"/>
      <c r="EQ17" s="117"/>
      <c r="ER17" s="117"/>
      <c r="ES17" s="117"/>
      <c r="ET17" s="117"/>
      <c r="EU17" s="117"/>
      <c r="EV17" s="117"/>
      <c r="EW17" s="117"/>
      <c r="EX17" s="117"/>
      <c r="EY17" s="117"/>
      <c r="EZ17" s="117"/>
      <c r="FA17" s="117"/>
      <c r="FB17" s="117"/>
      <c r="FC17" s="117"/>
      <c r="FD17" s="117"/>
      <c r="FE17" s="117"/>
      <c r="FF17" s="117"/>
      <c r="FG17" s="117"/>
      <c r="FH17" s="117"/>
      <c r="FI17" s="117"/>
      <c r="FJ17" s="117"/>
      <c r="FK17" s="117"/>
      <c r="FL17" s="117"/>
      <c r="FM17" s="117"/>
      <c r="FN17" s="117"/>
      <c r="FO17" s="117"/>
      <c r="FP17" s="117"/>
      <c r="FQ17" s="117"/>
      <c r="FR17" s="117"/>
      <c r="FS17" s="117"/>
      <c r="FT17" s="117"/>
      <c r="FU17" s="117"/>
      <c r="FV17" s="117"/>
      <c r="FW17" s="117"/>
      <c r="FX17" s="117"/>
      <c r="FY17" s="117"/>
      <c r="FZ17" s="117"/>
      <c r="GA17" s="117"/>
      <c r="GB17" s="117"/>
      <c r="GC17" s="117"/>
      <c r="GD17" s="117"/>
      <c r="GE17" s="117"/>
      <c r="GF17" s="117"/>
      <c r="GG17" s="117"/>
      <c r="GH17" s="117"/>
      <c r="GI17" s="117"/>
      <c r="GJ17" s="117"/>
      <c r="GK17" s="117"/>
      <c r="GL17" s="117"/>
      <c r="GM17" s="117"/>
      <c r="GN17" s="117"/>
      <c r="GO17" s="117"/>
      <c r="GP17" s="117"/>
      <c r="GQ17" s="117"/>
      <c r="GR17" s="117"/>
      <c r="GS17" s="117"/>
      <c r="GT17" s="117"/>
      <c r="GU17" s="117"/>
      <c r="GV17" s="117"/>
      <c r="GW17" s="117"/>
      <c r="GX17" s="117"/>
      <c r="GY17" s="117"/>
      <c r="GZ17" s="117"/>
      <c r="HA17" s="117"/>
      <c r="HB17" s="117"/>
      <c r="HC17" s="117"/>
      <c r="HD17" s="117"/>
      <c r="HE17" s="117"/>
      <c r="HF17" s="117"/>
      <c r="HG17" s="117"/>
      <c r="HH17" s="117"/>
      <c r="HI17" s="117"/>
      <c r="HJ17" s="117"/>
      <c r="HK17" s="117"/>
      <c r="HL17" s="117"/>
      <c r="HM17" s="117"/>
      <c r="HN17" s="117"/>
      <c r="HO17" s="117"/>
      <c r="HP17" s="117"/>
      <c r="HQ17" s="117"/>
      <c r="HR17" s="117"/>
      <c r="HS17" s="117"/>
      <c r="HT17" s="117"/>
      <c r="HU17" s="117"/>
      <c r="HV17" s="117"/>
      <c r="HW17" s="117"/>
      <c r="HX17" s="117"/>
      <c r="HY17" s="117"/>
      <c r="HZ17" s="117"/>
      <c r="IA17" s="117"/>
      <c r="IB17" s="117"/>
      <c r="IC17" s="117"/>
      <c r="ID17" s="117"/>
      <c r="IE17" s="117"/>
      <c r="IF17" s="117"/>
      <c r="IG17" s="117"/>
      <c r="IH17" s="117"/>
      <c r="II17" s="117"/>
      <c r="IJ17" s="117"/>
      <c r="IK17" s="117"/>
      <c r="IL17" s="117"/>
      <c r="IM17" s="117"/>
      <c r="IN17" s="117"/>
      <c r="IO17" s="117"/>
      <c r="IP17" s="117"/>
      <c r="IQ17" s="117"/>
      <c r="IR17" s="117"/>
      <c r="IS17" s="117"/>
      <c r="IT17" s="117"/>
      <c r="IU17" s="117"/>
      <c r="IV17" s="117"/>
      <c r="IW17" s="117"/>
      <c r="IX17" s="117"/>
      <c r="IY17" s="117"/>
      <c r="IZ17" s="117"/>
      <c r="JA17" s="117"/>
      <c r="JB17" s="117"/>
      <c r="JC17" s="117"/>
      <c r="JD17" s="117"/>
      <c r="JE17" s="117"/>
      <c r="JF17" s="117"/>
      <c r="JG17" s="117"/>
      <c r="JH17" s="117"/>
      <c r="JI17" s="117"/>
      <c r="JJ17" s="117"/>
      <c r="JK17" s="117"/>
      <c r="JL17" s="117"/>
      <c r="JM17" s="117"/>
      <c r="JN17" s="117"/>
      <c r="JO17" s="117"/>
      <c r="JP17" s="117"/>
      <c r="JQ17" s="117"/>
      <c r="JR17" s="117"/>
      <c r="JS17" s="117"/>
      <c r="JT17" s="117"/>
      <c r="JU17" s="117"/>
      <c r="JV17" s="117"/>
      <c r="JW17" s="117"/>
      <c r="JX17" s="117"/>
      <c r="JY17" s="117"/>
      <c r="JZ17" s="117"/>
      <c r="KA17" s="117"/>
      <c r="KB17" s="117"/>
      <c r="KC17" s="117"/>
      <c r="KD17" s="117"/>
      <c r="KE17" s="117"/>
      <c r="KF17" s="117"/>
      <c r="KG17" s="117"/>
      <c r="KH17" s="117"/>
      <c r="KI17" s="117"/>
      <c r="KJ17" s="117"/>
      <c r="KK17" s="117"/>
      <c r="KL17" s="117"/>
      <c r="KM17" s="117"/>
      <c r="KN17" s="117"/>
      <c r="KO17" s="117"/>
      <c r="KP17" s="117"/>
      <c r="KQ17" s="117"/>
      <c r="KR17" s="117"/>
      <c r="KS17" s="117"/>
      <c r="KT17" s="117"/>
      <c r="KU17" s="117"/>
      <c r="KV17" s="117"/>
      <c r="KW17" s="117"/>
      <c r="KX17" s="117"/>
      <c r="KY17" s="117"/>
      <c r="KZ17" s="117"/>
      <c r="LA17" s="117"/>
      <c r="LB17" s="117"/>
      <c r="LC17" s="117"/>
      <c r="LD17" s="117"/>
      <c r="LE17" s="117"/>
      <c r="LF17" s="117"/>
      <c r="LG17" s="117"/>
      <c r="LH17" s="117"/>
      <c r="LI17" s="117"/>
      <c r="LJ17" s="117"/>
      <c r="LK17" s="117"/>
      <c r="LL17" s="117"/>
      <c r="LM17" s="117"/>
      <c r="LN17" s="117"/>
      <c r="LO17" s="117"/>
      <c r="LP17" s="117"/>
      <c r="LQ17" s="117"/>
      <c r="LR17" s="117"/>
      <c r="LS17" s="117"/>
      <c r="LT17" s="117"/>
      <c r="LU17" s="117"/>
      <c r="LV17" s="117"/>
      <c r="LW17" s="117"/>
      <c r="LX17" s="117"/>
      <c r="LY17" s="117"/>
      <c r="LZ17" s="117"/>
      <c r="MA17" s="117"/>
      <c r="MB17" s="117"/>
      <c r="MC17" s="117"/>
      <c r="MD17" s="117"/>
      <c r="ME17" s="117"/>
      <c r="MF17" s="117"/>
      <c r="MG17" s="117"/>
      <c r="MH17" s="117"/>
      <c r="MI17" s="117"/>
      <c r="MJ17" s="117"/>
      <c r="MK17" s="117"/>
      <c r="ML17" s="117"/>
      <c r="MM17" s="117"/>
      <c r="MN17" s="117"/>
      <c r="MO17" s="117"/>
      <c r="MP17" s="117"/>
      <c r="MQ17" s="117"/>
      <c r="MR17" s="117"/>
      <c r="MS17" s="117"/>
      <c r="MT17" s="117"/>
      <c r="MU17" s="117"/>
      <c r="MV17" s="117"/>
      <c r="MW17" s="117"/>
      <c r="MX17" s="117"/>
      <c r="MY17" s="117"/>
      <c r="MZ17" s="117"/>
      <c r="NA17" s="117"/>
      <c r="NB17" s="117"/>
      <c r="NC17" s="117"/>
      <c r="ND17" s="117"/>
      <c r="NE17" s="117"/>
      <c r="NF17" s="117"/>
      <c r="NG17" s="117"/>
      <c r="NH17" s="117"/>
      <c r="NI17" s="117"/>
      <c r="NJ17" s="117"/>
      <c r="NK17" s="117"/>
      <c r="NL17" s="117"/>
      <c r="NM17" s="117"/>
      <c r="NN17" s="117"/>
      <c r="NO17" s="117"/>
      <c r="NP17" s="117"/>
      <c r="NQ17" s="117"/>
      <c r="NR17" s="117"/>
      <c r="NS17" s="117"/>
      <c r="NT17" s="117"/>
      <c r="NU17" s="117"/>
      <c r="NV17" s="117"/>
      <c r="NW17" s="117"/>
      <c r="NX17" s="117"/>
      <c r="NY17" s="117"/>
      <c r="NZ17" s="117"/>
      <c r="OA17" s="117"/>
      <c r="OB17" s="117"/>
      <c r="OC17" s="117"/>
      <c r="OD17" s="117"/>
      <c r="OE17" s="117"/>
      <c r="OF17" s="117"/>
      <c r="OG17" s="117"/>
      <c r="OH17" s="117"/>
      <c r="OI17" s="117"/>
      <c r="OJ17" s="117"/>
      <c r="OK17" s="117"/>
      <c r="OL17" s="117"/>
      <c r="OM17" s="117"/>
      <c r="ON17" s="117"/>
      <c r="OO17" s="117"/>
      <c r="OP17" s="117"/>
      <c r="OQ17" s="117"/>
      <c r="OR17" s="117"/>
      <c r="OS17" s="117"/>
      <c r="OT17" s="117"/>
      <c r="OU17" s="117"/>
      <c r="OV17" s="117"/>
      <c r="OW17" s="117"/>
      <c r="OX17" s="117"/>
      <c r="OY17" s="117"/>
      <c r="OZ17" s="117"/>
      <c r="PA17" s="117"/>
      <c r="PB17" s="117"/>
      <c r="PC17" s="117"/>
      <c r="PD17" s="117"/>
      <c r="PE17" s="117"/>
      <c r="PF17" s="117"/>
      <c r="PG17" s="117"/>
      <c r="PH17" s="117"/>
      <c r="PI17" s="117"/>
      <c r="PJ17" s="117"/>
      <c r="PK17" s="117"/>
      <c r="PL17" s="117"/>
      <c r="PM17" s="117"/>
      <c r="PN17" s="117"/>
      <c r="PO17" s="117"/>
      <c r="PP17" s="117"/>
      <c r="PQ17" s="117"/>
      <c r="PR17" s="117"/>
      <c r="PS17" s="117"/>
      <c r="PT17" s="117"/>
      <c r="PU17" s="117"/>
      <c r="PV17" s="117"/>
      <c r="PW17" s="117"/>
      <c r="PX17" s="117"/>
      <c r="PY17" s="117"/>
      <c r="PZ17" s="117"/>
      <c r="QA17" s="117"/>
      <c r="QB17" s="117"/>
      <c r="QC17" s="117"/>
      <c r="QD17" s="117"/>
      <c r="QE17" s="117"/>
      <c r="QF17" s="117"/>
      <c r="QG17" s="117"/>
      <c r="QH17" s="117"/>
      <c r="QI17" s="117"/>
      <c r="QJ17" s="117"/>
      <c r="QK17" s="117"/>
      <c r="QL17" s="117"/>
      <c r="QM17" s="117"/>
      <c r="QN17" s="117"/>
      <c r="QO17" s="117"/>
      <c r="QP17" s="117"/>
      <c r="QQ17" s="117"/>
      <c r="QR17" s="117"/>
      <c r="QS17" s="117"/>
      <c r="QT17" s="117"/>
      <c r="QU17" s="117"/>
      <c r="QV17" s="117"/>
      <c r="QW17" s="117"/>
      <c r="QX17" s="117"/>
      <c r="QY17" s="117"/>
      <c r="QZ17" s="117"/>
      <c r="RA17" s="117"/>
      <c r="RB17" s="117"/>
      <c r="RC17" s="117"/>
      <c r="RD17" s="117"/>
      <c r="RE17" s="117"/>
      <c r="RF17" s="117"/>
      <c r="RG17" s="117"/>
      <c r="RH17" s="117"/>
      <c r="RI17" s="117"/>
      <c r="RJ17" s="117"/>
      <c r="RK17" s="117"/>
      <c r="RL17" s="117"/>
      <c r="RM17" s="117"/>
      <c r="RN17" s="117"/>
      <c r="RO17" s="117"/>
      <c r="RP17" s="117"/>
      <c r="RQ17" s="117"/>
      <c r="RR17" s="117"/>
      <c r="RS17" s="117"/>
      <c r="RT17" s="117"/>
      <c r="RU17" s="117"/>
      <c r="RV17" s="117"/>
      <c r="RW17" s="117"/>
      <c r="RX17" s="117"/>
      <c r="RY17" s="117"/>
      <c r="RZ17" s="117"/>
      <c r="SA17" s="117"/>
      <c r="SB17" s="117"/>
      <c r="SC17" s="117"/>
      <c r="SD17" s="117"/>
      <c r="SE17" s="117"/>
      <c r="SF17" s="117"/>
      <c r="SG17" s="117"/>
      <c r="SH17" s="117"/>
      <c r="SI17" s="117"/>
      <c r="SJ17" s="117"/>
      <c r="SK17" s="117"/>
      <c r="SL17" s="117"/>
      <c r="SM17" s="117"/>
      <c r="SN17" s="117"/>
      <c r="SO17" s="117"/>
      <c r="SP17" s="117"/>
      <c r="SQ17" s="117"/>
      <c r="SR17" s="117"/>
      <c r="SS17" s="117"/>
      <c r="ST17" s="117"/>
      <c r="SU17" s="117"/>
      <c r="SV17" s="117"/>
      <c r="SW17" s="117"/>
      <c r="SX17" s="117"/>
      <c r="SY17" s="117"/>
      <c r="SZ17" s="117"/>
      <c r="TA17" s="117"/>
      <c r="TB17" s="117"/>
      <c r="TC17" s="117"/>
      <c r="TD17" s="117"/>
      <c r="TE17" s="117"/>
      <c r="TF17" s="117"/>
      <c r="TG17" s="117"/>
      <c r="TH17" s="117"/>
      <c r="TI17" s="117"/>
      <c r="TJ17" s="117"/>
      <c r="TK17" s="117"/>
      <c r="TL17" s="117"/>
      <c r="TM17" s="117"/>
      <c r="TN17" s="117"/>
      <c r="TO17" s="117"/>
      <c r="TP17" s="117"/>
      <c r="TQ17" s="117"/>
      <c r="TR17" s="117"/>
      <c r="TS17" s="117"/>
      <c r="TT17" s="117"/>
      <c r="TU17" s="117"/>
      <c r="TV17" s="117"/>
      <c r="TW17" s="117"/>
      <c r="TX17" s="117"/>
      <c r="TY17" s="117"/>
      <c r="TZ17" s="117"/>
      <c r="UA17" s="117"/>
      <c r="UB17" s="117"/>
      <c r="UC17" s="117"/>
      <c r="UD17" s="117"/>
      <c r="UE17" s="117"/>
      <c r="UF17" s="117"/>
      <c r="UG17" s="117"/>
      <c r="UH17" s="117"/>
      <c r="UI17" s="117"/>
      <c r="UJ17" s="117"/>
      <c r="UK17" s="117"/>
      <c r="UL17" s="117"/>
      <c r="UM17" s="117"/>
      <c r="UN17" s="117"/>
      <c r="UO17" s="117"/>
      <c r="UP17" s="117"/>
      <c r="UQ17" s="117"/>
      <c r="UR17" s="117"/>
      <c r="US17" s="117"/>
      <c r="UT17" s="117"/>
      <c r="UU17" s="117"/>
      <c r="UV17" s="117"/>
      <c r="UW17" s="117"/>
      <c r="UX17" s="117"/>
      <c r="UY17" s="117"/>
      <c r="UZ17" s="117"/>
      <c r="VA17" s="117"/>
      <c r="VB17" s="117"/>
      <c r="VC17" s="117"/>
      <c r="VD17" s="117"/>
      <c r="VE17" s="117"/>
      <c r="VF17" s="117"/>
      <c r="VG17" s="117"/>
      <c r="VH17" s="117"/>
      <c r="VI17" s="117"/>
      <c r="VJ17" s="117"/>
      <c r="VK17" s="117"/>
      <c r="VL17" s="117"/>
      <c r="VM17" s="117"/>
      <c r="VN17" s="117"/>
      <c r="VO17" s="117"/>
      <c r="VP17" s="117"/>
      <c r="VQ17" s="117"/>
      <c r="VR17" s="117"/>
      <c r="VS17" s="117"/>
      <c r="VT17" s="117"/>
      <c r="VU17" s="117"/>
      <c r="VV17" s="117"/>
      <c r="VW17" s="117"/>
      <c r="VX17" s="117"/>
      <c r="VY17" s="117"/>
      <c r="VZ17" s="117"/>
      <c r="WA17" s="117"/>
      <c r="WB17" s="117"/>
      <c r="WC17" s="117"/>
      <c r="WD17" s="117"/>
      <c r="WE17" s="117"/>
      <c r="WF17" s="117"/>
      <c r="WG17" s="117"/>
      <c r="WH17" s="117"/>
      <c r="WI17" s="117"/>
      <c r="WJ17" s="117"/>
      <c r="WK17" s="117"/>
      <c r="WL17" s="117"/>
      <c r="WM17" s="117"/>
      <c r="WN17" s="117"/>
      <c r="WO17" s="117"/>
      <c r="WP17" s="117"/>
      <c r="WQ17" s="117"/>
      <c r="WR17" s="117"/>
      <c r="WS17" s="117"/>
      <c r="WT17" s="117"/>
      <c r="WU17" s="117"/>
      <c r="WV17" s="117"/>
      <c r="WW17" s="117"/>
      <c r="WX17" s="117"/>
      <c r="WY17" s="117"/>
      <c r="WZ17" s="117"/>
      <c r="XA17" s="117"/>
      <c r="XB17" s="117"/>
      <c r="XC17" s="117"/>
      <c r="XD17" s="117"/>
      <c r="XE17" s="117"/>
      <c r="XF17" s="117"/>
      <c r="XG17" s="117"/>
      <c r="XH17" s="117"/>
      <c r="XI17" s="117"/>
      <c r="XJ17" s="117"/>
      <c r="XK17" s="117"/>
      <c r="XL17" s="117"/>
      <c r="XM17" s="117"/>
      <c r="XN17" s="117"/>
      <c r="XO17" s="117"/>
      <c r="XP17" s="117"/>
      <c r="XQ17" s="117"/>
      <c r="XR17" s="117"/>
      <c r="XS17" s="117"/>
      <c r="XT17" s="117"/>
      <c r="XU17" s="117"/>
      <c r="XV17" s="117"/>
      <c r="XW17" s="117"/>
      <c r="XX17" s="117"/>
      <c r="XY17" s="117"/>
      <c r="XZ17" s="117"/>
      <c r="YA17" s="117"/>
      <c r="YB17" s="117"/>
      <c r="YC17" s="117"/>
      <c r="YD17" s="117"/>
      <c r="YE17" s="117"/>
      <c r="YF17" s="117"/>
      <c r="YG17" s="117"/>
      <c r="YH17" s="117"/>
      <c r="YI17" s="117"/>
      <c r="YJ17" s="117"/>
      <c r="YK17" s="117"/>
      <c r="YL17" s="117"/>
      <c r="YM17" s="117"/>
      <c r="YN17" s="117"/>
      <c r="YO17" s="117"/>
      <c r="YP17" s="117"/>
      <c r="YQ17" s="117"/>
      <c r="YR17" s="117"/>
      <c r="YS17" s="117"/>
      <c r="YT17" s="117"/>
      <c r="YU17" s="117"/>
      <c r="YV17" s="117"/>
      <c r="YW17" s="117"/>
      <c r="YX17" s="117"/>
      <c r="YY17" s="117"/>
      <c r="YZ17" s="117"/>
      <c r="ZA17" s="117"/>
      <c r="ZB17" s="117"/>
      <c r="ZC17" s="117"/>
      <c r="ZD17" s="117"/>
      <c r="ZE17" s="117"/>
      <c r="ZF17" s="117"/>
      <c r="ZG17" s="117"/>
      <c r="ZH17" s="117"/>
      <c r="ZI17" s="117"/>
      <c r="ZJ17" s="117"/>
      <c r="ZK17" s="117"/>
      <c r="ZL17" s="117"/>
      <c r="ZM17" s="117"/>
      <c r="ZN17" s="117"/>
      <c r="ZO17" s="117"/>
      <c r="ZP17" s="117"/>
      <c r="ZQ17" s="117"/>
      <c r="ZR17" s="117"/>
      <c r="ZS17" s="117"/>
      <c r="ZT17" s="117"/>
      <c r="ZU17" s="117"/>
      <c r="ZV17" s="117"/>
      <c r="ZW17" s="117"/>
      <c r="ZX17" s="117"/>
      <c r="ZY17" s="117"/>
      <c r="ZZ17" s="117"/>
      <c r="AAA17" s="117"/>
      <c r="AAB17" s="117"/>
      <c r="AAC17" s="117"/>
      <c r="AAD17" s="117"/>
      <c r="AAE17" s="117"/>
      <c r="AAF17" s="117"/>
      <c r="AAG17" s="117"/>
      <c r="AAH17" s="117"/>
      <c r="AAI17" s="117"/>
      <c r="AAJ17" s="117"/>
      <c r="AAK17" s="117"/>
      <c r="AAL17" s="117"/>
      <c r="AAM17" s="117"/>
      <c r="AAN17" s="117"/>
      <c r="AAO17" s="117"/>
      <c r="AAP17" s="117"/>
      <c r="AAQ17" s="117"/>
      <c r="AAR17" s="117"/>
      <c r="AAS17" s="117"/>
      <c r="AAT17" s="117"/>
      <c r="AAU17" s="117"/>
      <c r="AAV17" s="117"/>
      <c r="AAW17" s="117"/>
      <c r="AAX17" s="117"/>
      <c r="AAY17" s="117"/>
      <c r="AAZ17" s="117"/>
      <c r="ABA17" s="117"/>
      <c r="ABB17" s="117"/>
      <c r="ABC17" s="117"/>
      <c r="ABD17" s="117"/>
      <c r="ABE17" s="117"/>
      <c r="ABF17" s="117"/>
      <c r="ABG17" s="117"/>
      <c r="ABH17" s="117"/>
      <c r="ABI17" s="117"/>
      <c r="ABJ17" s="117"/>
      <c r="ABK17" s="117"/>
      <c r="ABL17" s="117"/>
      <c r="ABM17" s="117"/>
      <c r="ABN17" s="117"/>
      <c r="ABO17" s="117"/>
      <c r="ABP17" s="117"/>
      <c r="ABQ17" s="117"/>
      <c r="ABR17" s="117"/>
      <c r="ABS17" s="117"/>
      <c r="ABT17" s="117"/>
      <c r="ABU17" s="117"/>
      <c r="ABV17" s="117"/>
      <c r="ABW17" s="117"/>
      <c r="ABX17" s="117"/>
      <c r="ABY17" s="117"/>
      <c r="ABZ17" s="117"/>
      <c r="ACA17" s="117"/>
      <c r="ACB17" s="117"/>
      <c r="ACC17" s="117"/>
      <c r="ACD17" s="117"/>
      <c r="ACE17" s="117"/>
      <c r="ACF17" s="117"/>
      <c r="ACG17" s="117"/>
      <c r="ACH17" s="117"/>
      <c r="ACI17" s="117"/>
      <c r="ACJ17" s="117"/>
      <c r="ACK17" s="117"/>
      <c r="ACL17" s="117"/>
      <c r="ACM17" s="117"/>
      <c r="ACN17" s="117"/>
      <c r="ACO17" s="117"/>
      <c r="ACP17" s="117"/>
      <c r="ACQ17" s="117"/>
      <c r="ACR17" s="117"/>
      <c r="ACS17" s="117"/>
      <c r="ACT17" s="117"/>
      <c r="ACU17" s="117"/>
      <c r="ACV17" s="117"/>
      <c r="ACW17" s="117"/>
      <c r="ACX17" s="117"/>
      <c r="ACY17" s="117"/>
      <c r="ACZ17" s="117"/>
      <c r="ADA17" s="117"/>
      <c r="ADB17" s="117"/>
      <c r="ADC17" s="117"/>
      <c r="ADD17" s="117"/>
      <c r="ADE17" s="117"/>
      <c r="ADF17" s="117"/>
      <c r="ADG17" s="117"/>
      <c r="ADH17" s="117"/>
      <c r="ADI17" s="117"/>
      <c r="ADJ17" s="117"/>
      <c r="ADK17" s="117"/>
      <c r="ADL17" s="117"/>
      <c r="ADM17" s="117"/>
      <c r="ADN17" s="117"/>
      <c r="ADO17" s="117"/>
      <c r="ADP17" s="117"/>
      <c r="ADQ17" s="117"/>
      <c r="ADR17" s="117"/>
      <c r="ADS17" s="117"/>
      <c r="ADT17" s="117"/>
      <c r="ADU17" s="117"/>
      <c r="ADV17" s="117"/>
      <c r="ADW17" s="117"/>
      <c r="ADX17" s="117"/>
      <c r="ADY17" s="117"/>
      <c r="ADZ17" s="117"/>
      <c r="AEA17" s="117"/>
      <c r="AEB17" s="117"/>
      <c r="AEC17" s="117"/>
      <c r="AED17" s="117"/>
      <c r="AEE17" s="117"/>
      <c r="AEF17" s="117"/>
      <c r="AEG17" s="117"/>
      <c r="AEH17" s="117"/>
      <c r="AEI17" s="117"/>
      <c r="AEJ17" s="117"/>
      <c r="AEK17" s="117"/>
      <c r="AEL17" s="117"/>
      <c r="AEM17" s="117"/>
      <c r="AEN17" s="117"/>
      <c r="AEO17" s="117"/>
      <c r="AEP17" s="117"/>
      <c r="AEQ17" s="117"/>
      <c r="AER17" s="117"/>
      <c r="AES17" s="117"/>
      <c r="AET17" s="117"/>
      <c r="AEU17" s="117"/>
      <c r="AEV17" s="117"/>
      <c r="AEW17" s="117"/>
      <c r="AEX17" s="117"/>
      <c r="AEY17" s="117"/>
      <c r="AEZ17" s="117"/>
      <c r="AFA17" s="117"/>
      <c r="AFB17" s="117"/>
      <c r="AFC17" s="117"/>
      <c r="AFD17" s="117"/>
      <c r="AFE17" s="117"/>
      <c r="AFF17" s="117"/>
      <c r="AFG17" s="117"/>
      <c r="AFH17" s="117"/>
      <c r="AFI17" s="117"/>
      <c r="AFJ17" s="117"/>
      <c r="AFK17" s="117"/>
      <c r="AFL17" s="117"/>
      <c r="AFM17" s="117"/>
      <c r="AFN17" s="117"/>
      <c r="AFO17" s="117"/>
      <c r="AFP17" s="117"/>
      <c r="AFQ17" s="117"/>
      <c r="AFR17" s="117"/>
      <c r="AFS17" s="117"/>
      <c r="AFT17" s="117"/>
      <c r="AFU17" s="117"/>
      <c r="AFV17" s="117"/>
      <c r="AFW17" s="117"/>
      <c r="AFX17" s="117"/>
      <c r="AFY17" s="117"/>
      <c r="AFZ17" s="117"/>
      <c r="AGA17" s="117"/>
      <c r="AGB17" s="117"/>
      <c r="AGC17" s="117"/>
      <c r="AGD17" s="117"/>
      <c r="AGE17" s="117"/>
      <c r="AGF17" s="117"/>
      <c r="AGG17" s="117"/>
      <c r="AGH17" s="117"/>
      <c r="AGI17" s="117"/>
      <c r="AGJ17" s="117"/>
      <c r="AGK17" s="117"/>
      <c r="AGL17" s="117"/>
      <c r="AGM17" s="117"/>
      <c r="AGN17" s="117"/>
      <c r="AGO17" s="117"/>
      <c r="AGP17" s="117"/>
      <c r="AGQ17" s="117"/>
      <c r="AGR17" s="117"/>
      <c r="AGS17" s="117"/>
      <c r="AGT17" s="117"/>
      <c r="AGU17" s="117"/>
      <c r="AGV17" s="117"/>
      <c r="AGW17" s="117"/>
      <c r="AGX17" s="117"/>
      <c r="AGY17" s="117"/>
      <c r="AGZ17" s="117"/>
      <c r="AHA17" s="117"/>
      <c r="AHB17" s="117"/>
      <c r="AHC17" s="117"/>
      <c r="AHD17" s="117"/>
      <c r="AHE17" s="117"/>
      <c r="AHF17" s="117"/>
      <c r="AHG17" s="117"/>
      <c r="AHH17" s="117"/>
      <c r="AHI17" s="117"/>
      <c r="AHJ17" s="117"/>
      <c r="AHK17" s="117"/>
      <c r="AHL17" s="117"/>
      <c r="AHM17" s="117"/>
      <c r="AHN17" s="117"/>
      <c r="AHO17" s="117"/>
      <c r="AHP17" s="117"/>
      <c r="AHQ17" s="117"/>
      <c r="AHR17" s="117"/>
      <c r="AHS17" s="117"/>
      <c r="AHT17" s="117"/>
      <c r="AHU17" s="117"/>
      <c r="AHV17" s="117"/>
      <c r="AHW17" s="117"/>
      <c r="AHX17" s="117"/>
      <c r="AHY17" s="117"/>
      <c r="AHZ17" s="117"/>
      <c r="AIA17" s="117"/>
      <c r="AIB17" s="117"/>
      <c r="AIC17" s="117"/>
      <c r="AID17" s="117"/>
      <c r="AIE17" s="117"/>
      <c r="AIF17" s="117"/>
      <c r="AIG17" s="117"/>
      <c r="AIH17" s="117"/>
      <c r="AII17" s="117"/>
      <c r="AIJ17" s="117"/>
      <c r="AIK17" s="117"/>
      <c r="AIL17" s="117"/>
      <c r="AIM17" s="117"/>
      <c r="AIN17" s="117"/>
      <c r="AIO17" s="117"/>
      <c r="AIP17" s="117"/>
      <c r="AIQ17" s="117"/>
      <c r="AIR17" s="117"/>
      <c r="AIS17" s="117"/>
      <c r="AIT17" s="117"/>
      <c r="AIU17" s="117"/>
      <c r="AIV17" s="117"/>
      <c r="AIW17" s="117"/>
      <c r="AIX17" s="117"/>
      <c r="AIY17" s="117"/>
      <c r="AIZ17" s="117"/>
      <c r="AJA17" s="117"/>
      <c r="AJB17" s="117"/>
      <c r="AJC17" s="117"/>
      <c r="AJD17" s="117"/>
      <c r="AJE17" s="117"/>
      <c r="AJF17" s="117"/>
      <c r="AJG17" s="117"/>
      <c r="AJH17" s="117"/>
      <c r="AJI17" s="117"/>
      <c r="AJJ17" s="117"/>
      <c r="AJK17" s="117"/>
      <c r="AJL17" s="117"/>
      <c r="AJM17" s="117"/>
      <c r="AJN17" s="117"/>
      <c r="AJO17" s="117"/>
      <c r="AJP17" s="117"/>
      <c r="AJQ17" s="117"/>
      <c r="AJR17" s="117"/>
      <c r="AJS17" s="117"/>
      <c r="AJT17" s="117"/>
      <c r="AJU17" s="117"/>
      <c r="AJV17" s="117"/>
      <c r="AJW17" s="117"/>
      <c r="AJX17" s="117"/>
      <c r="AJY17" s="117"/>
      <c r="AJZ17" s="117"/>
      <c r="AKA17" s="117"/>
      <c r="AKB17" s="117"/>
      <c r="AKC17" s="117"/>
      <c r="AKD17" s="117"/>
      <c r="AKE17" s="117"/>
      <c r="AKF17" s="117"/>
      <c r="AKG17" s="117"/>
      <c r="AKH17" s="117"/>
      <c r="AKI17" s="117"/>
      <c r="AKJ17" s="117"/>
      <c r="AKK17" s="117"/>
      <c r="AKL17" s="117"/>
      <c r="AKM17" s="117"/>
      <c r="AKN17" s="117"/>
      <c r="AKO17" s="117"/>
      <c r="AKP17" s="117"/>
      <c r="AKQ17" s="117"/>
      <c r="AKR17" s="117"/>
      <c r="AKS17" s="117"/>
      <c r="AKT17" s="117"/>
      <c r="AKU17" s="117"/>
      <c r="AKV17" s="117"/>
      <c r="AKW17" s="117"/>
      <c r="AKX17" s="117"/>
      <c r="AKY17" s="117"/>
      <c r="AKZ17" s="117"/>
      <c r="ALA17" s="117"/>
      <c r="ALB17" s="117"/>
      <c r="ALC17" s="117"/>
      <c r="ALD17" s="117"/>
      <c r="ALE17" s="117"/>
      <c r="ALF17" s="117"/>
      <c r="ALG17" s="117"/>
      <c r="ALH17" s="117"/>
      <c r="ALI17" s="117"/>
      <c r="ALJ17" s="117"/>
      <c r="ALK17" s="117"/>
      <c r="ALL17" s="117"/>
      <c r="ALM17" s="117"/>
      <c r="ALN17" s="117"/>
      <c r="ALO17" s="117"/>
      <c r="ALP17" s="117"/>
      <c r="ALQ17" s="117"/>
      <c r="ALR17" s="117"/>
      <c r="ALS17" s="117"/>
      <c r="ALT17" s="117"/>
      <c r="ALU17" s="117"/>
      <c r="ALV17" s="117"/>
      <c r="ALW17" s="117"/>
      <c r="ALX17" s="117"/>
      <c r="ALY17" s="117"/>
      <c r="ALZ17" s="117"/>
      <c r="AMA17" s="117"/>
      <c r="AMB17" s="117"/>
      <c r="AMC17" s="117"/>
      <c r="AMD17" s="117"/>
      <c r="AME17" s="117"/>
      <c r="AMF17" s="117"/>
      <c r="AMG17" s="117"/>
      <c r="AMH17" s="117"/>
      <c r="AMI17" s="117"/>
      <c r="AMJ17" s="117"/>
      <c r="AMK17" s="117"/>
      <c r="AML17" s="117"/>
      <c r="AMM17" s="117"/>
      <c r="AMN17" s="117"/>
      <c r="AMO17" s="117"/>
      <c r="AMP17" s="117"/>
      <c r="AMQ17" s="117"/>
      <c r="AMR17" s="117"/>
      <c r="AMS17" s="117"/>
      <c r="AMT17" s="117"/>
      <c r="AMU17" s="117"/>
      <c r="AMV17" s="117"/>
      <c r="AMW17" s="117"/>
      <c r="AMX17" s="117"/>
      <c r="AMY17" s="117"/>
      <c r="AMZ17" s="117"/>
      <c r="ANA17" s="117"/>
      <c r="ANB17" s="117"/>
      <c r="ANC17" s="117"/>
      <c r="AND17" s="117"/>
      <c r="ANE17" s="117"/>
      <c r="ANF17" s="117"/>
      <c r="ANG17" s="117"/>
      <c r="ANH17" s="117"/>
      <c r="ANI17" s="117"/>
      <c r="ANJ17" s="117"/>
      <c r="ANK17" s="117"/>
      <c r="ANL17" s="117"/>
      <c r="ANM17" s="117"/>
      <c r="ANN17" s="117"/>
      <c r="ANO17" s="117"/>
      <c r="ANP17" s="117"/>
      <c r="ANQ17" s="117"/>
      <c r="ANR17" s="117"/>
      <c r="ANS17" s="117"/>
      <c r="ANT17" s="117"/>
      <c r="ANU17" s="117"/>
      <c r="ANV17" s="117"/>
      <c r="ANW17" s="117"/>
      <c r="ANX17" s="117"/>
      <c r="ANY17" s="117"/>
      <c r="ANZ17" s="117"/>
      <c r="AOA17" s="117"/>
      <c r="AOB17" s="117"/>
      <c r="AOC17" s="117"/>
      <c r="AOD17" s="117"/>
      <c r="AOE17" s="117"/>
      <c r="AOF17" s="117"/>
      <c r="AOG17" s="117"/>
      <c r="AOH17" s="117"/>
      <c r="AOI17" s="117"/>
      <c r="AOJ17" s="117"/>
      <c r="AOK17" s="117"/>
      <c r="AOL17" s="117"/>
      <c r="AOM17" s="117"/>
      <c r="AON17" s="117"/>
      <c r="AOO17" s="117"/>
      <c r="AOP17" s="117"/>
      <c r="AOQ17" s="117"/>
      <c r="AOR17" s="117"/>
      <c r="AOS17" s="117"/>
      <c r="AOT17" s="117"/>
      <c r="AOU17" s="117"/>
      <c r="AOV17" s="117"/>
      <c r="AOW17" s="117"/>
      <c r="AOX17" s="117"/>
      <c r="AOY17" s="117"/>
      <c r="AOZ17" s="117"/>
      <c r="APA17" s="117"/>
      <c r="APB17" s="117"/>
      <c r="APC17" s="117"/>
      <c r="APD17" s="117"/>
      <c r="APE17" s="117"/>
      <c r="APF17" s="117"/>
      <c r="APG17" s="117"/>
      <c r="APH17" s="117"/>
      <c r="API17" s="117"/>
      <c r="APJ17" s="117"/>
      <c r="APK17" s="117"/>
      <c r="APL17" s="117"/>
      <c r="APM17" s="117"/>
      <c r="APN17" s="117"/>
      <c r="APO17" s="117"/>
      <c r="APP17" s="117"/>
      <c r="APQ17" s="117"/>
      <c r="APR17" s="117"/>
      <c r="APS17" s="117"/>
      <c r="APT17" s="117"/>
      <c r="APU17" s="117"/>
      <c r="APV17" s="117"/>
      <c r="APW17" s="117"/>
      <c r="APX17" s="117"/>
      <c r="APY17" s="117"/>
      <c r="APZ17" s="117"/>
      <c r="AQA17" s="117"/>
      <c r="AQB17" s="117"/>
      <c r="AQC17" s="117"/>
      <c r="AQD17" s="117"/>
      <c r="AQE17" s="117"/>
      <c r="AQF17" s="117"/>
      <c r="AQG17" s="117"/>
      <c r="AQH17" s="117"/>
      <c r="AQI17" s="117"/>
      <c r="AQJ17" s="117"/>
      <c r="AQK17" s="117"/>
      <c r="AQL17" s="117"/>
      <c r="AQM17" s="117"/>
      <c r="AQN17" s="117"/>
      <c r="AQO17" s="117"/>
      <c r="AQP17" s="117"/>
      <c r="AQQ17" s="117"/>
      <c r="AQR17" s="117"/>
      <c r="AQS17" s="117"/>
      <c r="AQT17" s="117"/>
      <c r="AQU17" s="117"/>
      <c r="AQV17" s="117"/>
      <c r="AQW17" s="117"/>
      <c r="AQX17" s="117"/>
      <c r="AQY17" s="117"/>
      <c r="AQZ17" s="117"/>
      <c r="ARA17" s="117"/>
      <c r="ARB17" s="117"/>
      <c r="ARC17" s="117"/>
      <c r="ARD17" s="117"/>
      <c r="ARE17" s="117"/>
      <c r="ARF17" s="117"/>
      <c r="ARG17" s="117"/>
      <c r="ARH17" s="117"/>
      <c r="ARI17" s="117"/>
      <c r="ARJ17" s="117"/>
      <c r="ARK17" s="117"/>
      <c r="ARL17" s="117"/>
      <c r="ARM17" s="117"/>
      <c r="ARN17" s="117"/>
      <c r="ARO17" s="117"/>
      <c r="ARP17" s="117"/>
      <c r="ARQ17" s="117"/>
      <c r="ARR17" s="117"/>
      <c r="ARS17" s="117"/>
      <c r="ART17" s="117"/>
      <c r="ARU17" s="117"/>
      <c r="ARV17" s="117"/>
      <c r="ARW17" s="117"/>
      <c r="ARX17" s="117"/>
      <c r="ARY17" s="117"/>
      <c r="ARZ17" s="117"/>
      <c r="ASA17" s="117"/>
      <c r="ASB17" s="117"/>
      <c r="ASC17" s="117"/>
      <c r="ASD17" s="117"/>
      <c r="ASE17" s="117"/>
      <c r="ASF17" s="117"/>
      <c r="ASG17" s="117"/>
      <c r="ASH17" s="117"/>
      <c r="ASI17" s="117"/>
      <c r="ASJ17" s="117"/>
      <c r="ASK17" s="117"/>
      <c r="ASL17" s="117"/>
      <c r="ASM17" s="117"/>
      <c r="ASN17" s="117"/>
      <c r="ASO17" s="117"/>
      <c r="ASP17" s="117"/>
      <c r="ASQ17" s="117"/>
      <c r="ASR17" s="117"/>
      <c r="ASS17" s="117"/>
      <c r="AST17" s="117"/>
      <c r="ASU17" s="117"/>
      <c r="ASV17" s="117"/>
      <c r="ASW17" s="117"/>
      <c r="ASX17" s="117"/>
      <c r="ASY17" s="117"/>
      <c r="ASZ17" s="117"/>
      <c r="ATA17" s="117"/>
      <c r="ATB17" s="117"/>
      <c r="ATC17" s="117"/>
      <c r="ATD17" s="117"/>
      <c r="ATE17" s="117"/>
      <c r="ATF17" s="117"/>
      <c r="ATG17" s="117"/>
      <c r="ATH17" s="117"/>
      <c r="ATI17" s="117"/>
      <c r="ATJ17" s="117"/>
      <c r="ATK17" s="117"/>
      <c r="ATL17" s="117"/>
      <c r="ATM17" s="117"/>
      <c r="ATN17" s="117"/>
      <c r="ATO17" s="117"/>
      <c r="ATP17" s="117"/>
      <c r="ATQ17" s="117"/>
      <c r="ATR17" s="117"/>
      <c r="ATS17" s="117"/>
      <c r="ATT17" s="117"/>
      <c r="ATU17" s="117"/>
      <c r="ATV17" s="117"/>
      <c r="ATW17" s="117"/>
      <c r="ATX17" s="117"/>
      <c r="ATY17" s="117"/>
      <c r="ATZ17" s="117"/>
      <c r="AUA17" s="117"/>
      <c r="AUB17" s="117"/>
      <c r="AUC17" s="117"/>
      <c r="AUD17" s="117"/>
      <c r="AUE17" s="117"/>
      <c r="AUF17" s="117"/>
      <c r="AUG17" s="117"/>
      <c r="AUH17" s="117"/>
      <c r="AUI17" s="117"/>
      <c r="AUJ17" s="117"/>
      <c r="AUK17" s="117"/>
      <c r="AUL17" s="117"/>
      <c r="AUM17" s="117"/>
      <c r="AUN17" s="117"/>
      <c r="AUO17" s="117"/>
      <c r="AUP17" s="117"/>
      <c r="AUQ17" s="117"/>
      <c r="AUR17" s="117"/>
      <c r="AUS17" s="117"/>
      <c r="AUT17" s="117"/>
      <c r="AUU17" s="117"/>
      <c r="AUV17" s="117"/>
      <c r="AUW17" s="117"/>
      <c r="AUX17" s="117"/>
      <c r="AUY17" s="117"/>
      <c r="AUZ17" s="117"/>
      <c r="AVA17" s="117"/>
      <c r="AVB17" s="117"/>
      <c r="AVC17" s="117"/>
      <c r="AVD17" s="117"/>
      <c r="AVE17" s="117"/>
      <c r="AVF17" s="117"/>
      <c r="AVG17" s="117"/>
      <c r="AVH17" s="117"/>
      <c r="AVI17" s="117"/>
      <c r="AVJ17" s="117"/>
      <c r="AVK17" s="117"/>
      <c r="AVL17" s="117"/>
      <c r="AVM17" s="117"/>
      <c r="AVN17" s="117"/>
      <c r="AVO17" s="117"/>
      <c r="AVP17" s="117"/>
      <c r="AVQ17" s="117"/>
      <c r="AVR17" s="117"/>
      <c r="AVS17" s="117"/>
      <c r="AVT17" s="117"/>
      <c r="AVU17" s="117"/>
      <c r="AVV17" s="117"/>
      <c r="AVW17" s="117"/>
      <c r="AVX17" s="117"/>
      <c r="AVY17" s="117"/>
      <c r="AVZ17" s="117"/>
      <c r="AWA17" s="117"/>
      <c r="AWB17" s="117"/>
      <c r="AWC17" s="117"/>
      <c r="AWD17" s="117"/>
      <c r="AWE17" s="117"/>
      <c r="AWF17" s="117"/>
      <c r="AWG17" s="117"/>
      <c r="AWH17" s="117"/>
      <c r="AWI17" s="117"/>
      <c r="AWJ17" s="117"/>
      <c r="AWK17" s="117"/>
      <c r="AWL17" s="117"/>
      <c r="AWM17" s="117"/>
      <c r="AWN17" s="117"/>
      <c r="AWO17" s="117"/>
      <c r="AWP17" s="117"/>
      <c r="AWQ17" s="117"/>
      <c r="AWR17" s="117"/>
      <c r="AWS17" s="117"/>
      <c r="AWT17" s="117"/>
      <c r="AWU17" s="117"/>
      <c r="AWV17" s="117"/>
      <c r="AWW17" s="117"/>
      <c r="AWX17" s="117"/>
      <c r="AWY17" s="117"/>
      <c r="AWZ17" s="117"/>
      <c r="AXA17" s="117"/>
      <c r="AXB17" s="117"/>
      <c r="AXC17" s="117"/>
      <c r="AXD17" s="117"/>
      <c r="AXE17" s="117"/>
      <c r="AXF17" s="117"/>
      <c r="AXG17" s="117"/>
      <c r="AXH17" s="117"/>
      <c r="AXI17" s="117"/>
      <c r="AXJ17" s="117"/>
      <c r="AXK17" s="117"/>
      <c r="AXL17" s="117"/>
      <c r="AXM17" s="117"/>
      <c r="AXN17" s="117"/>
      <c r="AXO17" s="117"/>
      <c r="AXP17" s="117"/>
      <c r="AXQ17" s="117"/>
      <c r="AXR17" s="117"/>
      <c r="AXS17" s="117"/>
      <c r="AXT17" s="117"/>
      <c r="AXU17" s="117"/>
      <c r="AXV17" s="117"/>
      <c r="AXW17" s="117"/>
      <c r="AXX17" s="117"/>
      <c r="AXY17" s="117"/>
      <c r="AXZ17" s="117"/>
      <c r="AYA17" s="117"/>
      <c r="AYB17" s="117"/>
      <c r="AYC17" s="117"/>
      <c r="AYD17" s="117"/>
      <c r="AYE17" s="117"/>
      <c r="AYF17" s="117"/>
      <c r="AYG17" s="117"/>
      <c r="AYH17" s="117"/>
      <c r="AYI17" s="117"/>
      <c r="AYJ17" s="117"/>
      <c r="AYK17" s="117"/>
      <c r="AYL17" s="117"/>
      <c r="AYM17" s="117"/>
      <c r="AYN17" s="117"/>
      <c r="AYO17" s="117"/>
      <c r="AYP17" s="117"/>
      <c r="AYQ17" s="117"/>
      <c r="AYR17" s="117"/>
      <c r="AYS17" s="117"/>
      <c r="AYT17" s="117"/>
      <c r="AYU17" s="117"/>
      <c r="AYV17" s="117"/>
      <c r="AYW17" s="117"/>
      <c r="AYX17" s="117"/>
      <c r="AYY17" s="117"/>
      <c r="AYZ17" s="117"/>
      <c r="AZA17" s="117"/>
      <c r="AZB17" s="117"/>
      <c r="AZC17" s="117"/>
      <c r="AZD17" s="117"/>
      <c r="AZE17" s="117"/>
      <c r="AZF17" s="117"/>
      <c r="AZG17" s="117"/>
      <c r="AZH17" s="117"/>
      <c r="AZI17" s="117"/>
      <c r="AZJ17" s="117"/>
      <c r="AZK17" s="117"/>
      <c r="AZL17" s="117"/>
      <c r="AZM17" s="117"/>
      <c r="AZN17" s="117"/>
      <c r="AZO17" s="117"/>
      <c r="AZP17" s="117"/>
      <c r="AZQ17" s="117"/>
      <c r="AZR17" s="117"/>
      <c r="AZS17" s="117"/>
      <c r="AZT17" s="117"/>
      <c r="AZU17" s="117"/>
      <c r="AZV17" s="117"/>
      <c r="AZW17" s="117"/>
      <c r="AZX17" s="117"/>
      <c r="AZY17" s="117"/>
      <c r="AZZ17" s="117"/>
      <c r="BAA17" s="117"/>
      <c r="BAB17" s="117"/>
      <c r="BAC17" s="117"/>
      <c r="BAD17" s="117"/>
      <c r="BAE17" s="117"/>
      <c r="BAF17" s="117"/>
      <c r="BAG17" s="117"/>
      <c r="BAH17" s="117"/>
      <c r="BAI17" s="117"/>
      <c r="BAJ17" s="117"/>
      <c r="BAK17" s="117"/>
      <c r="BAL17" s="117"/>
      <c r="BAM17" s="117"/>
      <c r="BAN17" s="117"/>
      <c r="BAO17" s="117"/>
      <c r="BAP17" s="117"/>
      <c r="BAQ17" s="117"/>
      <c r="BAR17" s="117"/>
      <c r="BAS17" s="117"/>
      <c r="BAT17" s="117"/>
      <c r="BAU17" s="117"/>
      <c r="BAV17" s="117"/>
      <c r="BAW17" s="117"/>
      <c r="BAX17" s="117"/>
      <c r="BAY17" s="117"/>
      <c r="BAZ17" s="117"/>
      <c r="BBA17" s="117"/>
      <c r="BBB17" s="117"/>
      <c r="BBC17" s="117"/>
      <c r="BBD17" s="117"/>
      <c r="BBE17" s="117"/>
      <c r="BBF17" s="117"/>
      <c r="BBG17" s="117"/>
      <c r="BBH17" s="117"/>
      <c r="BBI17" s="117"/>
      <c r="BBJ17" s="117"/>
      <c r="BBK17" s="117"/>
      <c r="BBL17" s="117"/>
      <c r="BBM17" s="117"/>
      <c r="BBN17" s="117"/>
      <c r="BBO17" s="117"/>
      <c r="BBP17" s="117"/>
      <c r="BBQ17" s="117"/>
      <c r="BBR17" s="117"/>
      <c r="BBS17" s="117"/>
      <c r="BBT17" s="117"/>
      <c r="BBU17" s="117"/>
      <c r="BBV17" s="117"/>
      <c r="BBW17" s="117"/>
      <c r="BBX17" s="117"/>
      <c r="BBY17" s="117"/>
      <c r="BBZ17" s="117"/>
      <c r="BCA17" s="117"/>
      <c r="BCB17" s="117"/>
      <c r="BCC17" s="117"/>
      <c r="BCD17" s="117"/>
      <c r="BCE17" s="117"/>
      <c r="BCF17" s="117"/>
      <c r="BCG17" s="117"/>
      <c r="BCH17" s="117"/>
      <c r="BCI17" s="117"/>
      <c r="BCJ17" s="117"/>
      <c r="BCK17" s="117"/>
      <c r="BCL17" s="117"/>
      <c r="BCM17" s="117"/>
      <c r="BCN17" s="117"/>
      <c r="BCO17" s="117"/>
      <c r="BCP17" s="117"/>
      <c r="BCQ17" s="117"/>
      <c r="BCR17" s="117"/>
      <c r="BCS17" s="117"/>
      <c r="BCT17" s="117"/>
      <c r="BCU17" s="117"/>
      <c r="BCV17" s="117"/>
      <c r="BCW17" s="117"/>
      <c r="BCX17" s="117"/>
      <c r="BCY17" s="117"/>
      <c r="BCZ17" s="117"/>
      <c r="BDA17" s="117"/>
      <c r="BDB17" s="117"/>
      <c r="BDC17" s="117"/>
      <c r="BDD17" s="117"/>
      <c r="BDE17" s="117"/>
      <c r="BDF17" s="117"/>
      <c r="BDG17" s="117"/>
      <c r="BDH17" s="117"/>
      <c r="BDI17" s="117"/>
      <c r="BDJ17" s="117"/>
      <c r="BDK17" s="117"/>
      <c r="BDL17" s="117"/>
      <c r="BDM17" s="117"/>
      <c r="BDN17" s="117"/>
      <c r="BDO17" s="117"/>
      <c r="BDP17" s="117"/>
      <c r="BDQ17" s="117"/>
      <c r="BDR17" s="117"/>
      <c r="BDS17" s="117"/>
      <c r="BDT17" s="117"/>
      <c r="BDU17" s="117"/>
      <c r="BDV17" s="117"/>
      <c r="BDW17" s="117"/>
      <c r="BDX17" s="117"/>
      <c r="BDY17" s="117"/>
      <c r="BDZ17" s="117"/>
      <c r="BEA17" s="117"/>
      <c r="BEB17" s="117"/>
      <c r="BEC17" s="117"/>
      <c r="BED17" s="117"/>
      <c r="BEE17" s="117"/>
      <c r="BEF17" s="117"/>
      <c r="BEG17" s="117"/>
      <c r="BEH17" s="117"/>
      <c r="BEI17" s="117"/>
      <c r="BEJ17" s="117"/>
      <c r="BEK17" s="117"/>
      <c r="BEL17" s="117"/>
      <c r="BEM17" s="117"/>
      <c r="BEN17" s="117"/>
      <c r="BEO17" s="117"/>
      <c r="BEP17" s="117"/>
      <c r="BEQ17" s="117"/>
      <c r="BER17" s="117"/>
      <c r="BES17" s="117"/>
      <c r="BET17" s="117"/>
      <c r="BEU17" s="117"/>
      <c r="BEV17" s="117"/>
      <c r="BEW17" s="117"/>
      <c r="BEX17" s="117"/>
      <c r="BEY17" s="117"/>
      <c r="BEZ17" s="117"/>
      <c r="BFA17" s="117"/>
      <c r="BFB17" s="117"/>
      <c r="BFC17" s="117"/>
      <c r="BFD17" s="117"/>
      <c r="BFE17" s="117"/>
      <c r="BFF17" s="117"/>
      <c r="BFG17" s="117"/>
      <c r="BFH17" s="117"/>
      <c r="BFI17" s="117"/>
      <c r="BFJ17" s="117"/>
      <c r="BFK17" s="117"/>
      <c r="BFL17" s="117"/>
      <c r="BFM17" s="117"/>
      <c r="BFN17" s="117"/>
      <c r="BFO17" s="117"/>
      <c r="BFP17" s="117"/>
      <c r="BFQ17" s="117"/>
      <c r="BFR17" s="117"/>
      <c r="BFS17" s="117"/>
      <c r="BFT17" s="117"/>
      <c r="BFU17" s="117"/>
      <c r="BFV17" s="117"/>
      <c r="BFW17" s="117"/>
      <c r="BFX17" s="117"/>
      <c r="BFY17" s="117"/>
      <c r="BFZ17" s="117"/>
      <c r="BGA17" s="117"/>
      <c r="BGB17" s="117"/>
      <c r="BGC17" s="117"/>
      <c r="BGD17" s="117"/>
      <c r="BGE17" s="117"/>
      <c r="BGF17" s="117"/>
      <c r="BGG17" s="117"/>
      <c r="BGH17" s="117"/>
      <c r="BGI17" s="117"/>
      <c r="BGJ17" s="117"/>
      <c r="BGK17" s="117"/>
      <c r="BGL17" s="117"/>
      <c r="BGM17" s="117"/>
      <c r="BGN17" s="117"/>
      <c r="BGO17" s="117"/>
      <c r="BGP17" s="117"/>
      <c r="BGQ17" s="117"/>
      <c r="BGR17" s="117"/>
      <c r="BGS17" s="117"/>
      <c r="BGT17" s="117"/>
      <c r="BGU17" s="117"/>
      <c r="BGV17" s="117"/>
      <c r="BGW17" s="117"/>
      <c r="BGX17" s="117"/>
      <c r="BGY17" s="117"/>
      <c r="BGZ17" s="117"/>
      <c r="BHA17" s="117"/>
      <c r="BHB17" s="117"/>
      <c r="BHC17" s="117"/>
      <c r="BHD17" s="117"/>
      <c r="BHE17" s="117"/>
      <c r="BHF17" s="117"/>
      <c r="BHG17" s="117"/>
      <c r="BHH17" s="117"/>
      <c r="BHI17" s="117"/>
      <c r="BHJ17" s="117"/>
      <c r="BHK17" s="117"/>
      <c r="BHL17" s="117"/>
      <c r="BHM17" s="117"/>
      <c r="BHN17" s="117"/>
      <c r="BHO17" s="117"/>
      <c r="BHP17" s="117"/>
      <c r="BHQ17" s="117"/>
      <c r="BHR17" s="117"/>
      <c r="BHS17" s="117"/>
      <c r="BHT17" s="117"/>
      <c r="BHU17" s="117"/>
      <c r="BHV17" s="117"/>
      <c r="BHW17" s="117"/>
      <c r="BHX17" s="117"/>
      <c r="BHY17" s="117"/>
      <c r="BHZ17" s="117"/>
      <c r="BIA17" s="117"/>
      <c r="BIB17" s="117"/>
      <c r="BIC17" s="117"/>
      <c r="BID17" s="117"/>
      <c r="BIE17" s="117"/>
      <c r="BIF17" s="117"/>
      <c r="BIG17" s="117"/>
      <c r="BIH17" s="117"/>
      <c r="BII17" s="117"/>
      <c r="BIJ17" s="117"/>
      <c r="BIK17" s="117"/>
      <c r="BIL17" s="117"/>
      <c r="BIM17" s="117"/>
      <c r="BIN17" s="117"/>
      <c r="BIO17" s="117"/>
      <c r="BIP17" s="117"/>
      <c r="BIQ17" s="117"/>
      <c r="BIR17" s="117"/>
      <c r="BIS17" s="117"/>
      <c r="BIT17" s="117"/>
      <c r="BIU17" s="117"/>
      <c r="BIV17" s="117"/>
      <c r="BIW17" s="117"/>
      <c r="BIX17" s="117"/>
      <c r="BIY17" s="117"/>
      <c r="BIZ17" s="117"/>
      <c r="BJA17" s="117"/>
      <c r="BJB17" s="117"/>
      <c r="BJC17" s="117"/>
      <c r="BJD17" s="117"/>
      <c r="BJE17" s="117"/>
      <c r="BJF17" s="117"/>
      <c r="BJG17" s="117"/>
      <c r="BJH17" s="117"/>
      <c r="BJI17" s="117"/>
      <c r="BJJ17" s="117"/>
      <c r="BJK17" s="117"/>
      <c r="BJL17" s="117"/>
      <c r="BJM17" s="117"/>
      <c r="BJN17" s="117"/>
      <c r="BJO17" s="117"/>
      <c r="BJP17" s="117"/>
      <c r="BJQ17" s="117"/>
      <c r="BJR17" s="117"/>
      <c r="BJS17" s="117"/>
      <c r="BJT17" s="117"/>
      <c r="BJU17" s="117"/>
      <c r="BJV17" s="117"/>
      <c r="BJW17" s="117"/>
      <c r="BJX17" s="117"/>
      <c r="BJY17" s="117"/>
      <c r="BJZ17" s="117"/>
      <c r="BKA17" s="117"/>
      <c r="BKB17" s="117"/>
      <c r="BKC17" s="117"/>
      <c r="BKD17" s="117"/>
      <c r="BKE17" s="117"/>
      <c r="BKF17" s="117"/>
      <c r="BKG17" s="117"/>
      <c r="BKH17" s="117"/>
      <c r="BKI17" s="117"/>
      <c r="BKJ17" s="117"/>
      <c r="BKK17" s="117"/>
      <c r="BKL17" s="117"/>
      <c r="BKM17" s="117"/>
      <c r="BKN17" s="117"/>
      <c r="BKO17" s="117"/>
      <c r="BKP17" s="117"/>
      <c r="BKQ17" s="117"/>
      <c r="BKR17" s="117"/>
      <c r="BKS17" s="117"/>
      <c r="BKT17" s="117"/>
      <c r="BKU17" s="117"/>
      <c r="BKV17" s="117"/>
      <c r="BKW17" s="117"/>
      <c r="BKX17" s="117"/>
      <c r="BKY17" s="117"/>
      <c r="BKZ17" s="117"/>
      <c r="BLA17" s="117"/>
      <c r="BLB17" s="117"/>
      <c r="BLC17" s="117"/>
      <c r="BLD17" s="117"/>
      <c r="BLE17" s="117"/>
      <c r="BLF17" s="117"/>
      <c r="BLG17" s="117"/>
      <c r="BLH17" s="117"/>
      <c r="BLI17" s="117"/>
      <c r="BLJ17" s="117"/>
      <c r="BLK17" s="117"/>
      <c r="BLL17" s="117"/>
      <c r="BLM17" s="117"/>
      <c r="BLN17" s="117"/>
      <c r="BLO17" s="117"/>
      <c r="BLP17" s="117"/>
      <c r="BLQ17" s="117"/>
      <c r="BLR17" s="117"/>
      <c r="BLS17" s="117"/>
      <c r="BLT17" s="117"/>
      <c r="BLU17" s="117"/>
      <c r="BLV17" s="117"/>
      <c r="BLW17" s="117"/>
      <c r="BLX17" s="117"/>
      <c r="BLY17" s="117"/>
      <c r="BLZ17" s="117"/>
      <c r="BMA17" s="117"/>
      <c r="BMB17" s="117"/>
      <c r="BMC17" s="117"/>
      <c r="BMD17" s="117"/>
      <c r="BME17" s="117"/>
      <c r="BMF17" s="117"/>
      <c r="BMG17" s="117"/>
      <c r="BMH17" s="117"/>
      <c r="BMI17" s="117"/>
      <c r="BMJ17" s="117"/>
      <c r="BMK17" s="117"/>
      <c r="BML17" s="117"/>
      <c r="BMM17" s="117"/>
      <c r="BMN17" s="117"/>
      <c r="BMO17" s="117"/>
      <c r="BMP17" s="117"/>
      <c r="BMQ17" s="117"/>
      <c r="BMR17" s="117"/>
      <c r="BMS17" s="117"/>
      <c r="BMT17" s="117"/>
      <c r="BMU17" s="117"/>
      <c r="BMV17" s="117"/>
      <c r="BMW17" s="117"/>
      <c r="BMX17" s="117"/>
      <c r="BMY17" s="117"/>
      <c r="BMZ17" s="117"/>
      <c r="BNA17" s="117"/>
      <c r="BNB17" s="117"/>
      <c r="BNC17" s="117"/>
      <c r="BND17" s="117"/>
      <c r="BNE17" s="117"/>
      <c r="BNF17" s="117"/>
      <c r="BNG17" s="117"/>
      <c r="BNH17" s="117"/>
      <c r="BNI17" s="117"/>
      <c r="BNJ17" s="117"/>
      <c r="BNK17" s="117"/>
      <c r="BNL17" s="117"/>
      <c r="BNM17" s="117"/>
      <c r="BNN17" s="117"/>
      <c r="BNO17" s="117"/>
      <c r="BNP17" s="117"/>
      <c r="BNQ17" s="117"/>
      <c r="BNR17" s="117"/>
      <c r="BNS17" s="117"/>
      <c r="BNT17" s="117"/>
      <c r="BNU17" s="117"/>
      <c r="BNV17" s="117"/>
      <c r="BNW17" s="117"/>
      <c r="BNX17" s="117"/>
      <c r="BNY17" s="117"/>
      <c r="BNZ17" s="117"/>
      <c r="BOA17" s="117"/>
      <c r="BOB17" s="117"/>
      <c r="BOC17" s="117"/>
      <c r="BOD17" s="117"/>
      <c r="BOE17" s="117"/>
      <c r="BOF17" s="117"/>
      <c r="BOG17" s="117"/>
      <c r="BOH17" s="117"/>
      <c r="BOI17" s="117"/>
      <c r="BOJ17" s="117"/>
      <c r="BOK17" s="117"/>
      <c r="BOL17" s="117"/>
      <c r="BOM17" s="117"/>
      <c r="BON17" s="117"/>
      <c r="BOO17" s="117"/>
      <c r="BOP17" s="117"/>
      <c r="BOQ17" s="117"/>
      <c r="BOR17" s="117"/>
      <c r="BOS17" s="117"/>
      <c r="BOT17" s="117"/>
      <c r="BOU17" s="117"/>
      <c r="BOV17" s="117"/>
      <c r="BOW17" s="117"/>
      <c r="BOX17" s="117"/>
      <c r="BOY17" s="117"/>
      <c r="BOZ17" s="117"/>
      <c r="BPA17" s="117"/>
      <c r="BPB17" s="117"/>
      <c r="BPC17" s="117"/>
      <c r="BPD17" s="117"/>
      <c r="BPE17" s="117"/>
      <c r="BPF17" s="117"/>
      <c r="BPG17" s="117"/>
      <c r="BPH17" s="117"/>
      <c r="BPI17" s="117"/>
      <c r="BPJ17" s="117"/>
      <c r="BPK17" s="117"/>
      <c r="BPL17" s="117"/>
      <c r="BPM17" s="117"/>
      <c r="BPN17" s="117"/>
      <c r="BPO17" s="117"/>
      <c r="BPP17" s="117"/>
      <c r="BPQ17" s="117"/>
      <c r="BPR17" s="117"/>
      <c r="BPS17" s="117"/>
      <c r="BPT17" s="117"/>
      <c r="BPU17" s="117"/>
      <c r="BPV17" s="117"/>
      <c r="BPW17" s="117"/>
      <c r="BPX17" s="117"/>
      <c r="BPY17" s="117"/>
      <c r="BPZ17" s="117"/>
      <c r="BQA17" s="117"/>
      <c r="BQB17" s="117"/>
      <c r="BQC17" s="117"/>
      <c r="BQD17" s="117"/>
      <c r="BQE17" s="117"/>
      <c r="BQF17" s="117"/>
      <c r="BQG17" s="117"/>
      <c r="BQH17" s="117"/>
      <c r="BQI17" s="117"/>
      <c r="BQJ17" s="117"/>
      <c r="BQK17" s="117"/>
      <c r="BQL17" s="117"/>
      <c r="BQM17" s="117"/>
      <c r="BQN17" s="117"/>
      <c r="BQO17" s="117"/>
      <c r="BQP17" s="117"/>
      <c r="BQQ17" s="117"/>
      <c r="BQR17" s="117"/>
      <c r="BQS17" s="117"/>
      <c r="BQT17" s="117"/>
      <c r="BQU17" s="117"/>
      <c r="BQV17" s="117"/>
      <c r="BQW17" s="117"/>
      <c r="BQX17" s="117"/>
      <c r="BQY17" s="117"/>
      <c r="BQZ17" s="117"/>
      <c r="BRA17" s="117"/>
      <c r="BRB17" s="117"/>
      <c r="BRC17" s="117"/>
      <c r="BRD17" s="117"/>
      <c r="BRE17" s="117"/>
      <c r="BRF17" s="117"/>
      <c r="BRG17" s="117"/>
      <c r="BRH17" s="117"/>
      <c r="BRI17" s="117"/>
      <c r="BRJ17" s="117"/>
      <c r="BRK17" s="117"/>
      <c r="BRL17" s="117"/>
      <c r="BRM17" s="117"/>
      <c r="BRN17" s="117"/>
      <c r="BRO17" s="117"/>
      <c r="BRP17" s="117"/>
      <c r="BRQ17" s="117"/>
      <c r="BRR17" s="117"/>
      <c r="BRS17" s="117"/>
      <c r="BRT17" s="117"/>
      <c r="BRU17" s="117"/>
      <c r="BRV17" s="117"/>
      <c r="BRW17" s="117"/>
      <c r="BRX17" s="117"/>
      <c r="BRY17" s="117"/>
      <c r="BRZ17" s="117"/>
      <c r="BSA17" s="117"/>
      <c r="BSB17" s="117"/>
      <c r="BSC17" s="117"/>
      <c r="BSD17" s="117"/>
      <c r="BSE17" s="117"/>
      <c r="BSF17" s="117"/>
      <c r="BSG17" s="117"/>
      <c r="BSH17" s="117"/>
      <c r="BSI17" s="117"/>
      <c r="BSJ17" s="117"/>
      <c r="BSK17" s="117"/>
      <c r="BSL17" s="117"/>
      <c r="BSM17" s="117"/>
      <c r="BSN17" s="117"/>
      <c r="BSO17" s="117"/>
      <c r="BSP17" s="117"/>
      <c r="BSQ17" s="117"/>
      <c r="BSR17" s="117"/>
      <c r="BSS17" s="117"/>
      <c r="BST17" s="117"/>
      <c r="BSU17" s="117"/>
      <c r="BSV17" s="117"/>
      <c r="BSW17" s="117"/>
      <c r="BSX17" s="117"/>
      <c r="BSY17" s="117"/>
      <c r="BSZ17" s="117"/>
      <c r="BTA17" s="117"/>
      <c r="BTB17" s="117"/>
      <c r="BTC17" s="117"/>
      <c r="BTD17" s="117"/>
      <c r="BTE17" s="117"/>
      <c r="BTF17" s="117"/>
      <c r="BTG17" s="117"/>
      <c r="BTH17" s="117"/>
      <c r="BTI17" s="117"/>
      <c r="BTJ17" s="117"/>
      <c r="BTK17" s="117"/>
      <c r="BTL17" s="117"/>
      <c r="BTM17" s="117"/>
      <c r="BTN17" s="117"/>
      <c r="BTO17" s="117"/>
      <c r="BTP17" s="117"/>
      <c r="BTQ17" s="117"/>
      <c r="BTR17" s="117"/>
      <c r="BTS17" s="117"/>
      <c r="BTT17" s="117"/>
      <c r="BTU17" s="117"/>
      <c r="BTV17" s="117"/>
      <c r="BTW17" s="117"/>
      <c r="BTX17" s="117"/>
      <c r="BTY17" s="117"/>
      <c r="BTZ17" s="117"/>
      <c r="BUA17" s="117"/>
      <c r="BUB17" s="117"/>
      <c r="BUC17" s="117"/>
      <c r="BUD17" s="117"/>
      <c r="BUE17" s="117"/>
      <c r="BUF17" s="117"/>
      <c r="BUG17" s="117"/>
      <c r="BUH17" s="117"/>
      <c r="BUI17" s="117"/>
      <c r="BUJ17" s="117"/>
      <c r="BUK17" s="117"/>
      <c r="BUL17" s="117"/>
      <c r="BUM17" s="117"/>
      <c r="BUN17" s="117"/>
      <c r="BUO17" s="117"/>
      <c r="BUP17" s="117"/>
      <c r="BUQ17" s="117"/>
      <c r="BUR17" s="117"/>
      <c r="BUS17" s="117"/>
      <c r="BUT17" s="117"/>
      <c r="BUU17" s="117"/>
      <c r="BUV17" s="117"/>
      <c r="BUW17" s="117"/>
      <c r="BUX17" s="117"/>
      <c r="BUY17" s="117"/>
      <c r="BUZ17" s="117"/>
      <c r="BVA17" s="117"/>
      <c r="BVB17" s="117"/>
      <c r="BVC17" s="117"/>
      <c r="BVD17" s="117"/>
      <c r="BVE17" s="117"/>
      <c r="BVF17" s="117"/>
      <c r="BVG17" s="117"/>
      <c r="BVH17" s="117"/>
      <c r="BVI17" s="117"/>
      <c r="BVJ17" s="117"/>
      <c r="BVK17" s="117"/>
      <c r="BVL17" s="117"/>
      <c r="BVM17" s="117"/>
      <c r="BVN17" s="117"/>
      <c r="BVO17" s="117"/>
      <c r="BVP17" s="117"/>
      <c r="BVQ17" s="117"/>
      <c r="BVR17" s="117"/>
      <c r="BVS17" s="117"/>
      <c r="BVT17" s="117"/>
      <c r="BVU17" s="117"/>
      <c r="BVV17" s="117"/>
      <c r="BVW17" s="117"/>
      <c r="BVX17" s="117"/>
      <c r="BVY17" s="117"/>
      <c r="BVZ17" s="117"/>
      <c r="BWA17" s="117"/>
      <c r="BWB17" s="117"/>
      <c r="BWC17" s="117"/>
      <c r="BWD17" s="117"/>
      <c r="BWE17" s="117"/>
      <c r="BWF17" s="117"/>
      <c r="BWG17" s="117"/>
      <c r="BWH17" s="117"/>
      <c r="BWI17" s="117"/>
      <c r="BWJ17" s="117"/>
      <c r="BWK17" s="117"/>
      <c r="BWL17" s="117"/>
      <c r="BWM17" s="117"/>
      <c r="BWN17" s="117"/>
      <c r="BWO17" s="117"/>
      <c r="BWP17" s="117"/>
      <c r="BWQ17" s="117"/>
      <c r="BWR17" s="117"/>
      <c r="BWS17" s="117"/>
      <c r="BWT17" s="117"/>
      <c r="BWU17" s="117"/>
      <c r="BWV17" s="117"/>
      <c r="BWW17" s="117"/>
      <c r="BWX17" s="117"/>
      <c r="BWY17" s="117"/>
      <c r="BWZ17" s="117"/>
      <c r="BXA17" s="117"/>
      <c r="BXB17" s="117"/>
      <c r="BXC17" s="117"/>
      <c r="BXD17" s="117"/>
      <c r="BXE17" s="117"/>
      <c r="BXF17" s="117"/>
      <c r="BXG17" s="117"/>
      <c r="BXH17" s="117"/>
      <c r="BXI17" s="117"/>
      <c r="BXJ17" s="117"/>
      <c r="BXK17" s="117"/>
      <c r="BXL17" s="117"/>
      <c r="BXM17" s="117"/>
      <c r="BXN17" s="117"/>
      <c r="BXO17" s="117"/>
      <c r="BXP17" s="117"/>
      <c r="BXQ17" s="117"/>
      <c r="BXR17" s="117"/>
      <c r="BXS17" s="117"/>
      <c r="BXT17" s="117"/>
      <c r="BXU17" s="117"/>
      <c r="BXV17" s="117"/>
      <c r="BXW17" s="117"/>
      <c r="BXX17" s="117"/>
      <c r="BXY17" s="117"/>
      <c r="BXZ17" s="117"/>
      <c r="BYA17" s="117"/>
      <c r="BYB17" s="117"/>
      <c r="BYC17" s="117"/>
      <c r="BYD17" s="117"/>
      <c r="BYE17" s="117"/>
      <c r="BYF17" s="117"/>
      <c r="BYG17" s="117"/>
      <c r="BYH17" s="117"/>
      <c r="BYI17" s="117"/>
      <c r="BYJ17" s="117"/>
      <c r="BYK17" s="117"/>
      <c r="BYL17" s="117"/>
      <c r="BYM17" s="117"/>
      <c r="BYN17" s="117"/>
      <c r="BYO17" s="117"/>
      <c r="BYP17" s="117"/>
      <c r="BYQ17" s="117"/>
      <c r="BYR17" s="117"/>
      <c r="BYS17" s="117"/>
      <c r="BYT17" s="117"/>
      <c r="BYU17" s="117"/>
      <c r="BYV17" s="117"/>
      <c r="BYW17" s="117"/>
      <c r="BYX17" s="117"/>
      <c r="BYY17" s="117"/>
      <c r="BYZ17" s="117"/>
      <c r="BZA17" s="117"/>
      <c r="BZB17" s="117"/>
      <c r="BZC17" s="117"/>
      <c r="BZD17" s="117"/>
      <c r="BZE17" s="117"/>
      <c r="BZF17" s="117"/>
      <c r="BZG17" s="117"/>
      <c r="BZH17" s="117"/>
      <c r="BZI17" s="117"/>
      <c r="BZJ17" s="117"/>
      <c r="BZK17" s="117"/>
      <c r="BZL17" s="117"/>
      <c r="BZM17" s="117"/>
      <c r="BZN17" s="117"/>
      <c r="BZO17" s="117"/>
      <c r="BZP17" s="117"/>
      <c r="BZQ17" s="117"/>
      <c r="BZR17" s="117"/>
      <c r="BZS17" s="117"/>
      <c r="BZT17" s="117"/>
      <c r="BZU17" s="117"/>
      <c r="BZV17" s="117"/>
      <c r="BZW17" s="117"/>
      <c r="BZX17" s="117"/>
      <c r="BZY17" s="117"/>
      <c r="BZZ17" s="117"/>
      <c r="CAA17" s="117"/>
      <c r="CAB17" s="117"/>
      <c r="CAC17" s="117"/>
      <c r="CAD17" s="117"/>
      <c r="CAE17" s="117"/>
      <c r="CAF17" s="117"/>
      <c r="CAG17" s="117"/>
      <c r="CAH17" s="117"/>
      <c r="CAI17" s="117"/>
      <c r="CAJ17" s="117"/>
      <c r="CAK17" s="117"/>
      <c r="CAL17" s="117"/>
      <c r="CAM17" s="117"/>
      <c r="CAN17" s="117"/>
      <c r="CAO17" s="117"/>
      <c r="CAP17" s="117"/>
      <c r="CAQ17" s="117"/>
      <c r="CAR17" s="117"/>
      <c r="CAS17" s="117"/>
      <c r="CAT17" s="117"/>
      <c r="CAU17" s="117"/>
      <c r="CAV17" s="117"/>
      <c r="CAW17" s="117"/>
      <c r="CAX17" s="117"/>
      <c r="CAY17" s="117"/>
      <c r="CAZ17" s="117"/>
      <c r="CBA17" s="117"/>
      <c r="CBB17" s="117"/>
      <c r="CBC17" s="117"/>
      <c r="CBD17" s="117"/>
      <c r="CBE17" s="117"/>
      <c r="CBF17" s="117"/>
      <c r="CBG17" s="117"/>
      <c r="CBH17" s="117"/>
      <c r="CBI17" s="117"/>
      <c r="CBJ17" s="117"/>
      <c r="CBK17" s="117"/>
      <c r="CBL17" s="117"/>
      <c r="CBM17" s="117"/>
      <c r="CBN17" s="117"/>
      <c r="CBO17" s="117"/>
      <c r="CBP17" s="117"/>
      <c r="CBQ17" s="117"/>
      <c r="CBR17" s="117"/>
      <c r="CBS17" s="117"/>
      <c r="CBT17" s="117"/>
      <c r="CBU17" s="117"/>
      <c r="CBV17" s="117"/>
      <c r="CBW17" s="117"/>
      <c r="CBX17" s="117"/>
      <c r="CBY17" s="117"/>
      <c r="CBZ17" s="117"/>
      <c r="CCA17" s="117"/>
      <c r="CCB17" s="117"/>
      <c r="CCC17" s="117"/>
      <c r="CCD17" s="117"/>
      <c r="CCE17" s="117"/>
      <c r="CCF17" s="117"/>
      <c r="CCG17" s="117"/>
      <c r="CCH17" s="117"/>
      <c r="CCI17" s="117"/>
      <c r="CCJ17" s="117"/>
      <c r="CCK17" s="117"/>
      <c r="CCL17" s="117"/>
      <c r="CCM17" s="117"/>
      <c r="CCN17" s="117"/>
      <c r="CCO17" s="117"/>
      <c r="CCP17" s="117"/>
      <c r="CCQ17" s="117"/>
      <c r="CCR17" s="117"/>
      <c r="CCS17" s="117"/>
      <c r="CCT17" s="117"/>
      <c r="CCU17" s="117"/>
      <c r="CCV17" s="117"/>
      <c r="CCW17" s="117"/>
      <c r="CCX17" s="117"/>
      <c r="CCY17" s="117"/>
      <c r="CCZ17" s="117"/>
      <c r="CDA17" s="117"/>
      <c r="CDB17" s="117"/>
      <c r="CDC17" s="117"/>
      <c r="CDD17" s="117"/>
      <c r="CDE17" s="117"/>
      <c r="CDF17" s="117"/>
      <c r="CDG17" s="117"/>
      <c r="CDH17" s="117"/>
      <c r="CDI17" s="117"/>
      <c r="CDJ17" s="117"/>
      <c r="CDK17" s="117"/>
      <c r="CDL17" s="117"/>
      <c r="CDM17" s="117"/>
      <c r="CDN17" s="117"/>
      <c r="CDO17" s="117"/>
      <c r="CDP17" s="117"/>
      <c r="CDQ17" s="117"/>
      <c r="CDR17" s="117"/>
      <c r="CDS17" s="117"/>
      <c r="CDT17" s="117"/>
      <c r="CDU17" s="117"/>
      <c r="CDV17" s="117"/>
      <c r="CDW17" s="117"/>
      <c r="CDX17" s="117"/>
      <c r="CDY17" s="117"/>
      <c r="CDZ17" s="117"/>
      <c r="CEA17" s="117"/>
      <c r="CEB17" s="117"/>
      <c r="CEC17" s="117"/>
      <c r="CED17" s="117"/>
      <c r="CEE17" s="117"/>
      <c r="CEF17" s="117"/>
      <c r="CEG17" s="117"/>
      <c r="CEH17" s="117"/>
      <c r="CEI17" s="117"/>
      <c r="CEJ17" s="117"/>
      <c r="CEK17" s="117"/>
      <c r="CEL17" s="117"/>
      <c r="CEM17" s="117"/>
      <c r="CEN17" s="117"/>
      <c r="CEO17" s="117"/>
      <c r="CEP17" s="117"/>
      <c r="CEQ17" s="117"/>
      <c r="CER17" s="117"/>
      <c r="CES17" s="117"/>
      <c r="CET17" s="117"/>
      <c r="CEU17" s="117"/>
      <c r="CEV17" s="117"/>
      <c r="CEW17" s="117"/>
      <c r="CEX17" s="117"/>
      <c r="CEY17" s="117"/>
      <c r="CEZ17" s="117"/>
      <c r="CFA17" s="117"/>
      <c r="CFB17" s="117"/>
      <c r="CFC17" s="117"/>
      <c r="CFD17" s="117"/>
      <c r="CFE17" s="117"/>
      <c r="CFF17" s="117"/>
      <c r="CFG17" s="117"/>
      <c r="CFH17" s="117"/>
      <c r="CFI17" s="117"/>
      <c r="CFJ17" s="117"/>
      <c r="CFK17" s="117"/>
      <c r="CFL17" s="117"/>
      <c r="CFM17" s="117"/>
      <c r="CFN17" s="117"/>
      <c r="CFO17" s="117"/>
      <c r="CFP17" s="117"/>
      <c r="CFQ17" s="117"/>
      <c r="CFR17" s="117"/>
      <c r="CFS17" s="117"/>
      <c r="CFT17" s="117"/>
      <c r="CFU17" s="117"/>
      <c r="CFV17" s="117"/>
      <c r="CFW17" s="117"/>
      <c r="CFX17" s="117"/>
      <c r="CFY17" s="117"/>
      <c r="CFZ17" s="117"/>
      <c r="CGA17" s="117"/>
      <c r="CGB17" s="117"/>
      <c r="CGC17" s="117"/>
      <c r="CGD17" s="117"/>
      <c r="CGE17" s="117"/>
      <c r="CGF17" s="117"/>
      <c r="CGG17" s="117"/>
      <c r="CGH17" s="117"/>
      <c r="CGI17" s="117"/>
      <c r="CGJ17" s="117"/>
      <c r="CGK17" s="117"/>
      <c r="CGL17" s="117"/>
      <c r="CGM17" s="117"/>
      <c r="CGN17" s="117"/>
      <c r="CGO17" s="117"/>
      <c r="CGP17" s="117"/>
      <c r="CGQ17" s="117"/>
      <c r="CGR17" s="117"/>
      <c r="CGS17" s="117"/>
      <c r="CGT17" s="117"/>
      <c r="CGU17" s="117"/>
      <c r="CGV17" s="117"/>
      <c r="CGW17" s="117"/>
      <c r="CGX17" s="117"/>
      <c r="CGY17" s="117"/>
      <c r="CGZ17" s="117"/>
      <c r="CHA17" s="117"/>
      <c r="CHB17" s="117"/>
      <c r="CHC17" s="117"/>
      <c r="CHD17" s="117"/>
      <c r="CHE17" s="117"/>
      <c r="CHF17" s="117"/>
      <c r="CHG17" s="117"/>
      <c r="CHH17" s="117"/>
      <c r="CHI17" s="117"/>
      <c r="CHJ17" s="117"/>
      <c r="CHK17" s="117"/>
      <c r="CHL17" s="117"/>
      <c r="CHM17" s="117"/>
      <c r="CHN17" s="117"/>
      <c r="CHO17" s="117"/>
      <c r="CHP17" s="117"/>
      <c r="CHQ17" s="117"/>
      <c r="CHR17" s="117"/>
      <c r="CHS17" s="117"/>
      <c r="CHT17" s="117"/>
      <c r="CHU17" s="117"/>
      <c r="CHV17" s="117"/>
      <c r="CHW17" s="117"/>
      <c r="CHX17" s="117"/>
      <c r="CHY17" s="117"/>
      <c r="CHZ17" s="117"/>
      <c r="CIA17" s="117"/>
      <c r="CIB17" s="117"/>
      <c r="CIC17" s="117"/>
      <c r="CID17" s="117"/>
      <c r="CIE17" s="117"/>
      <c r="CIF17" s="117"/>
      <c r="CIG17" s="117"/>
      <c r="CIH17" s="117"/>
      <c r="CII17" s="117"/>
      <c r="CIJ17" s="117"/>
      <c r="CIK17" s="117"/>
      <c r="CIL17" s="117"/>
      <c r="CIM17" s="117"/>
      <c r="CIN17" s="117"/>
      <c r="CIO17" s="117"/>
      <c r="CIP17" s="117"/>
      <c r="CIQ17" s="117"/>
      <c r="CIR17" s="117"/>
      <c r="CIS17" s="117"/>
      <c r="CIT17" s="117"/>
      <c r="CIU17" s="117"/>
      <c r="CIV17" s="117"/>
      <c r="CIW17" s="117"/>
      <c r="CIX17" s="117"/>
      <c r="CIY17" s="117"/>
      <c r="CIZ17" s="117"/>
      <c r="CJA17" s="117"/>
      <c r="CJB17" s="117"/>
      <c r="CJC17" s="117"/>
      <c r="CJD17" s="117"/>
      <c r="CJE17" s="117"/>
      <c r="CJF17" s="117"/>
      <c r="CJG17" s="117"/>
      <c r="CJH17" s="117"/>
      <c r="CJI17" s="117"/>
      <c r="CJJ17" s="117"/>
      <c r="CJK17" s="117"/>
      <c r="CJL17" s="117"/>
      <c r="CJM17" s="117"/>
      <c r="CJN17" s="117"/>
      <c r="CJO17" s="117"/>
      <c r="CJP17" s="117"/>
      <c r="CJQ17" s="117"/>
      <c r="CJR17" s="117"/>
      <c r="CJS17" s="117"/>
      <c r="CJT17" s="117"/>
      <c r="CJU17" s="117"/>
      <c r="CJV17" s="117"/>
      <c r="CJW17" s="117"/>
      <c r="CJX17" s="117"/>
      <c r="CJY17" s="117"/>
      <c r="CJZ17" s="117"/>
      <c r="CKA17" s="117"/>
      <c r="CKB17" s="117"/>
      <c r="CKC17" s="117"/>
      <c r="CKD17" s="117"/>
      <c r="CKE17" s="117"/>
      <c r="CKF17" s="117"/>
      <c r="CKG17" s="117"/>
      <c r="CKH17" s="117"/>
      <c r="CKI17" s="117"/>
      <c r="CKJ17" s="117"/>
      <c r="CKK17" s="117"/>
      <c r="CKL17" s="117"/>
      <c r="CKM17" s="117"/>
      <c r="CKN17" s="117"/>
      <c r="CKO17" s="117"/>
      <c r="CKP17" s="117"/>
      <c r="CKQ17" s="117"/>
      <c r="CKR17" s="117"/>
      <c r="CKS17" s="117"/>
      <c r="CKT17" s="117"/>
      <c r="CKU17" s="117"/>
      <c r="CKV17" s="117"/>
      <c r="CKW17" s="117"/>
      <c r="CKX17" s="117"/>
      <c r="CKY17" s="117"/>
      <c r="CKZ17" s="117"/>
      <c r="CLA17" s="117"/>
      <c r="CLB17" s="117"/>
      <c r="CLC17" s="117"/>
      <c r="CLD17" s="117"/>
      <c r="CLE17" s="117"/>
      <c r="CLF17" s="117"/>
      <c r="CLG17" s="117"/>
      <c r="CLH17" s="117"/>
      <c r="CLI17" s="117"/>
      <c r="CLJ17" s="117"/>
      <c r="CLK17" s="117"/>
      <c r="CLL17" s="117"/>
      <c r="CLM17" s="117"/>
      <c r="CLN17" s="117"/>
      <c r="CLO17" s="117"/>
      <c r="CLP17" s="117"/>
      <c r="CLQ17" s="117"/>
      <c r="CLR17" s="117"/>
      <c r="CLS17" s="117"/>
      <c r="CLT17" s="117"/>
      <c r="CLU17" s="117"/>
      <c r="CLV17" s="117"/>
      <c r="CLW17" s="117"/>
      <c r="CLX17" s="117"/>
      <c r="CLY17" s="117"/>
      <c r="CLZ17" s="117"/>
      <c r="CMA17" s="117"/>
      <c r="CMB17" s="117"/>
      <c r="CMC17" s="117"/>
      <c r="CMD17" s="117"/>
      <c r="CME17" s="117"/>
      <c r="CMF17" s="117"/>
      <c r="CMG17" s="117"/>
      <c r="CMH17" s="117"/>
      <c r="CMI17" s="117"/>
      <c r="CMJ17" s="117"/>
      <c r="CMK17" s="117"/>
      <c r="CML17" s="117"/>
      <c r="CMM17" s="117"/>
      <c r="CMN17" s="117"/>
      <c r="CMO17" s="117"/>
      <c r="CMP17" s="117"/>
      <c r="CMQ17" s="117"/>
      <c r="CMR17" s="117"/>
      <c r="CMS17" s="117"/>
      <c r="CMT17" s="117"/>
      <c r="CMU17" s="117"/>
      <c r="CMV17" s="117"/>
      <c r="CMW17" s="117"/>
      <c r="CMX17" s="117"/>
      <c r="CMY17" s="117"/>
      <c r="CMZ17" s="117"/>
      <c r="CNA17" s="117"/>
      <c r="CNB17" s="117"/>
      <c r="CNC17" s="117"/>
      <c r="CND17" s="117"/>
      <c r="CNE17" s="117"/>
      <c r="CNF17" s="117"/>
      <c r="CNG17" s="117"/>
      <c r="CNH17" s="117"/>
      <c r="CNI17" s="117"/>
      <c r="CNJ17" s="117"/>
      <c r="CNK17" s="117"/>
      <c r="CNL17" s="117"/>
      <c r="CNM17" s="117"/>
      <c r="CNN17" s="117"/>
      <c r="CNO17" s="117"/>
      <c r="CNP17" s="117"/>
      <c r="CNQ17" s="117"/>
      <c r="CNR17" s="117"/>
      <c r="CNS17" s="117"/>
      <c r="CNT17" s="117"/>
      <c r="CNU17" s="117"/>
      <c r="CNV17" s="117"/>
      <c r="CNW17" s="117"/>
      <c r="CNX17" s="117"/>
      <c r="CNY17" s="117"/>
      <c r="CNZ17" s="117"/>
      <c r="COA17" s="117"/>
      <c r="COB17" s="117"/>
      <c r="COC17" s="117"/>
      <c r="COD17" s="117"/>
      <c r="COE17" s="117"/>
      <c r="COF17" s="117"/>
      <c r="COG17" s="117"/>
      <c r="COH17" s="117"/>
      <c r="COI17" s="117"/>
      <c r="COJ17" s="117"/>
      <c r="COK17" s="117"/>
      <c r="COL17" s="117"/>
      <c r="COM17" s="117"/>
      <c r="CON17" s="117"/>
      <c r="COO17" s="117"/>
      <c r="COP17" s="117"/>
      <c r="COQ17" s="117"/>
      <c r="COR17" s="117"/>
      <c r="COS17" s="117"/>
      <c r="COT17" s="117"/>
      <c r="COU17" s="117"/>
      <c r="COV17" s="117"/>
      <c r="COW17" s="117"/>
      <c r="COX17" s="117"/>
      <c r="COY17" s="117"/>
      <c r="COZ17" s="117"/>
      <c r="CPA17" s="117"/>
      <c r="CPB17" s="117"/>
      <c r="CPC17" s="117"/>
      <c r="CPD17" s="117"/>
      <c r="CPE17" s="117"/>
      <c r="CPF17" s="117"/>
      <c r="CPG17" s="117"/>
      <c r="CPH17" s="117"/>
      <c r="CPI17" s="117"/>
      <c r="CPJ17" s="117"/>
      <c r="CPK17" s="117"/>
      <c r="CPL17" s="117"/>
      <c r="CPM17" s="117"/>
      <c r="CPN17" s="117"/>
      <c r="CPO17" s="117"/>
      <c r="CPP17" s="117"/>
      <c r="CPQ17" s="117"/>
      <c r="CPR17" s="117"/>
      <c r="CPS17" s="117"/>
      <c r="CPT17" s="117"/>
      <c r="CPU17" s="117"/>
      <c r="CPV17" s="117"/>
      <c r="CPW17" s="117"/>
      <c r="CPX17" s="117"/>
      <c r="CPY17" s="117"/>
      <c r="CPZ17" s="117"/>
      <c r="CQA17" s="117"/>
      <c r="CQB17" s="117"/>
      <c r="CQC17" s="117"/>
      <c r="CQD17" s="117"/>
      <c r="CQE17" s="117"/>
      <c r="CQF17" s="117"/>
      <c r="CQG17" s="117"/>
      <c r="CQH17" s="117"/>
      <c r="CQI17" s="117"/>
      <c r="CQJ17" s="117"/>
      <c r="CQK17" s="117"/>
      <c r="CQL17" s="117"/>
      <c r="CQM17" s="117"/>
      <c r="CQN17" s="117"/>
      <c r="CQO17" s="117"/>
      <c r="CQP17" s="117"/>
      <c r="CQQ17" s="117"/>
      <c r="CQR17" s="117"/>
      <c r="CQS17" s="117"/>
      <c r="CQT17" s="117"/>
      <c r="CQU17" s="117"/>
      <c r="CQV17" s="117"/>
      <c r="CQW17" s="117"/>
      <c r="CQX17" s="117"/>
      <c r="CQY17" s="117"/>
      <c r="CQZ17" s="117"/>
      <c r="CRA17" s="117"/>
      <c r="CRB17" s="117"/>
      <c r="CRC17" s="117"/>
      <c r="CRD17" s="117"/>
      <c r="CRE17" s="117"/>
      <c r="CRF17" s="117"/>
      <c r="CRG17" s="117"/>
      <c r="CRH17" s="117"/>
      <c r="CRI17" s="117"/>
      <c r="CRJ17" s="117"/>
      <c r="CRK17" s="117"/>
      <c r="CRL17" s="117"/>
      <c r="CRM17" s="117"/>
      <c r="CRN17" s="117"/>
      <c r="CRO17" s="117"/>
      <c r="CRP17" s="117"/>
      <c r="CRQ17" s="117"/>
      <c r="CRR17" s="117"/>
      <c r="CRS17" s="117"/>
      <c r="CRT17" s="117"/>
      <c r="CRU17" s="117"/>
      <c r="CRV17" s="117"/>
      <c r="CRW17" s="117"/>
      <c r="CRX17" s="117"/>
      <c r="CRY17" s="117"/>
      <c r="CRZ17" s="117"/>
      <c r="CSA17" s="117"/>
      <c r="CSB17" s="117"/>
      <c r="CSC17" s="117"/>
      <c r="CSD17" s="117"/>
      <c r="CSE17" s="117"/>
      <c r="CSF17" s="117"/>
      <c r="CSG17" s="117"/>
      <c r="CSH17" s="117"/>
      <c r="CSI17" s="117"/>
      <c r="CSJ17" s="117"/>
      <c r="CSK17" s="117"/>
      <c r="CSL17" s="117"/>
      <c r="CSM17" s="117"/>
      <c r="CSN17" s="117"/>
      <c r="CSO17" s="117"/>
      <c r="CSP17" s="117"/>
      <c r="CSQ17" s="117"/>
      <c r="CSR17" s="117"/>
      <c r="CSS17" s="117"/>
      <c r="CST17" s="117"/>
      <c r="CSU17" s="117"/>
      <c r="CSV17" s="117"/>
      <c r="CSW17" s="117"/>
      <c r="CSX17" s="117"/>
      <c r="CSY17" s="117"/>
      <c r="CSZ17" s="117"/>
      <c r="CTA17" s="117"/>
      <c r="CTB17" s="117"/>
      <c r="CTC17" s="117"/>
      <c r="CTD17" s="117"/>
      <c r="CTE17" s="117"/>
      <c r="CTF17" s="117"/>
      <c r="CTG17" s="117"/>
      <c r="CTH17" s="117"/>
      <c r="CTI17" s="117"/>
      <c r="CTJ17" s="117"/>
      <c r="CTK17" s="117"/>
      <c r="CTL17" s="117"/>
      <c r="CTM17" s="117"/>
      <c r="CTN17" s="117"/>
      <c r="CTO17" s="117"/>
      <c r="CTP17" s="117"/>
      <c r="CTQ17" s="117"/>
      <c r="CTR17" s="117"/>
      <c r="CTS17" s="117"/>
      <c r="CTT17" s="117"/>
      <c r="CTU17" s="117"/>
      <c r="CTV17" s="117"/>
      <c r="CTW17" s="117"/>
      <c r="CTX17" s="117"/>
      <c r="CTY17" s="117"/>
      <c r="CTZ17" s="117"/>
      <c r="CUA17" s="117"/>
      <c r="CUB17" s="117"/>
      <c r="CUC17" s="117"/>
      <c r="CUD17" s="117"/>
      <c r="CUE17" s="117"/>
      <c r="CUF17" s="117"/>
      <c r="CUG17" s="117"/>
      <c r="CUH17" s="117"/>
      <c r="CUI17" s="117"/>
      <c r="CUJ17" s="117"/>
      <c r="CUK17" s="117"/>
      <c r="CUL17" s="117"/>
      <c r="CUM17" s="117"/>
      <c r="CUN17" s="117"/>
      <c r="CUO17" s="117"/>
      <c r="CUP17" s="117"/>
      <c r="CUQ17" s="117"/>
      <c r="CUR17" s="117"/>
      <c r="CUS17" s="117"/>
      <c r="CUT17" s="117"/>
      <c r="CUU17" s="117"/>
      <c r="CUV17" s="117"/>
      <c r="CUW17" s="117"/>
      <c r="CUX17" s="117"/>
      <c r="CUY17" s="117"/>
      <c r="CUZ17" s="117"/>
      <c r="CVA17" s="117"/>
      <c r="CVB17" s="117"/>
      <c r="CVC17" s="117"/>
      <c r="CVD17" s="117"/>
      <c r="CVE17" s="117"/>
      <c r="CVF17" s="117"/>
      <c r="CVG17" s="117"/>
      <c r="CVH17" s="117"/>
      <c r="CVI17" s="117"/>
      <c r="CVJ17" s="117"/>
      <c r="CVK17" s="117"/>
      <c r="CVL17" s="117"/>
      <c r="CVM17" s="117"/>
      <c r="CVN17" s="117"/>
      <c r="CVO17" s="117"/>
      <c r="CVP17" s="117"/>
      <c r="CVQ17" s="117"/>
      <c r="CVR17" s="117"/>
      <c r="CVS17" s="117"/>
      <c r="CVT17" s="117"/>
      <c r="CVU17" s="117"/>
      <c r="CVV17" s="117"/>
      <c r="CVW17" s="117"/>
      <c r="CVX17" s="117"/>
      <c r="CVY17" s="117"/>
      <c r="CVZ17" s="117"/>
      <c r="CWA17" s="117"/>
      <c r="CWB17" s="117"/>
      <c r="CWC17" s="117"/>
      <c r="CWD17" s="117"/>
      <c r="CWE17" s="117"/>
      <c r="CWF17" s="117"/>
      <c r="CWG17" s="117"/>
      <c r="CWH17" s="117"/>
      <c r="CWI17" s="117"/>
      <c r="CWJ17" s="117"/>
      <c r="CWK17" s="117"/>
      <c r="CWL17" s="117"/>
      <c r="CWM17" s="117"/>
      <c r="CWN17" s="117"/>
      <c r="CWO17" s="117"/>
      <c r="CWP17" s="117"/>
      <c r="CWQ17" s="117"/>
      <c r="CWR17" s="117"/>
      <c r="CWS17" s="117"/>
      <c r="CWT17" s="117"/>
      <c r="CWU17" s="117"/>
      <c r="CWV17" s="117"/>
      <c r="CWW17" s="117"/>
      <c r="CWX17" s="117"/>
      <c r="CWY17" s="117"/>
      <c r="CWZ17" s="117"/>
      <c r="CXA17" s="117"/>
      <c r="CXB17" s="117"/>
      <c r="CXC17" s="117"/>
      <c r="CXD17" s="117"/>
      <c r="CXE17" s="117"/>
      <c r="CXF17" s="117"/>
      <c r="CXG17" s="117"/>
      <c r="CXH17" s="117"/>
      <c r="CXI17" s="117"/>
      <c r="CXJ17" s="117"/>
      <c r="CXK17" s="117"/>
      <c r="CXL17" s="117"/>
      <c r="CXM17" s="117"/>
      <c r="CXN17" s="117"/>
      <c r="CXO17" s="117"/>
      <c r="CXP17" s="117"/>
      <c r="CXQ17" s="117"/>
      <c r="CXR17" s="117"/>
      <c r="CXS17" s="117"/>
      <c r="CXT17" s="117"/>
      <c r="CXU17" s="117"/>
      <c r="CXV17" s="117"/>
      <c r="CXW17" s="117"/>
      <c r="CXX17" s="117"/>
      <c r="CXY17" s="117"/>
      <c r="CXZ17" s="117"/>
      <c r="CYA17" s="117"/>
      <c r="CYB17" s="117"/>
      <c r="CYC17" s="117"/>
      <c r="CYD17" s="117"/>
      <c r="CYE17" s="117"/>
      <c r="CYF17" s="117"/>
      <c r="CYG17" s="117"/>
      <c r="CYH17" s="117"/>
      <c r="CYI17" s="117"/>
      <c r="CYJ17" s="117"/>
      <c r="CYK17" s="117"/>
      <c r="CYL17" s="117"/>
      <c r="CYM17" s="117"/>
      <c r="CYN17" s="117"/>
      <c r="CYO17" s="117"/>
      <c r="CYP17" s="117"/>
      <c r="CYQ17" s="117"/>
      <c r="CYR17" s="117"/>
      <c r="CYS17" s="117"/>
      <c r="CYT17" s="117"/>
      <c r="CYU17" s="117"/>
      <c r="CYV17" s="117"/>
      <c r="CYW17" s="117"/>
      <c r="CYX17" s="117"/>
      <c r="CYY17" s="117"/>
      <c r="CYZ17" s="117"/>
      <c r="CZA17" s="117"/>
      <c r="CZB17" s="117"/>
      <c r="CZC17" s="117"/>
      <c r="CZD17" s="117"/>
      <c r="CZE17" s="117"/>
      <c r="CZF17" s="117"/>
      <c r="CZG17" s="117"/>
      <c r="CZH17" s="117"/>
      <c r="CZI17" s="117"/>
      <c r="CZJ17" s="117"/>
      <c r="CZK17" s="117"/>
      <c r="CZL17" s="117"/>
      <c r="CZM17" s="117"/>
      <c r="CZN17" s="117"/>
      <c r="CZO17" s="117"/>
      <c r="CZP17" s="117"/>
      <c r="CZQ17" s="117"/>
      <c r="CZR17" s="117"/>
      <c r="CZS17" s="117"/>
      <c r="CZT17" s="117"/>
      <c r="CZU17" s="117"/>
      <c r="CZV17" s="117"/>
      <c r="CZW17" s="117"/>
      <c r="CZX17" s="117"/>
      <c r="CZY17" s="117"/>
      <c r="CZZ17" s="117"/>
      <c r="DAA17" s="117"/>
      <c r="DAB17" s="117"/>
      <c r="DAC17" s="117"/>
      <c r="DAD17" s="117"/>
      <c r="DAE17" s="117"/>
      <c r="DAF17" s="117"/>
      <c r="DAG17" s="117"/>
      <c r="DAH17" s="117"/>
      <c r="DAI17" s="117"/>
      <c r="DAJ17" s="117"/>
      <c r="DAK17" s="117"/>
      <c r="DAL17" s="117"/>
      <c r="DAM17" s="117"/>
      <c r="DAN17" s="117"/>
      <c r="DAO17" s="117"/>
      <c r="DAP17" s="117"/>
      <c r="DAQ17" s="117"/>
      <c r="DAR17" s="117"/>
      <c r="DAS17" s="117"/>
      <c r="DAT17" s="117"/>
      <c r="DAU17" s="117"/>
      <c r="DAV17" s="117"/>
      <c r="DAW17" s="117"/>
      <c r="DAX17" s="117"/>
      <c r="DAY17" s="117"/>
      <c r="DAZ17" s="117"/>
      <c r="DBA17" s="117"/>
      <c r="DBB17" s="117"/>
      <c r="DBC17" s="117"/>
      <c r="DBD17" s="117"/>
      <c r="DBE17" s="117"/>
      <c r="DBF17" s="117"/>
      <c r="DBG17" s="117"/>
      <c r="DBH17" s="117"/>
      <c r="DBI17" s="117"/>
      <c r="DBJ17" s="117"/>
      <c r="DBK17" s="117"/>
      <c r="DBL17" s="117"/>
      <c r="DBM17" s="117"/>
      <c r="DBN17" s="117"/>
      <c r="DBO17" s="117"/>
      <c r="DBP17" s="117"/>
      <c r="DBQ17" s="117"/>
      <c r="DBR17" s="117"/>
      <c r="DBS17" s="117"/>
      <c r="DBT17" s="117"/>
      <c r="DBU17" s="117"/>
      <c r="DBV17" s="117"/>
      <c r="DBW17" s="117"/>
      <c r="DBX17" s="117"/>
      <c r="DBY17" s="117"/>
      <c r="DBZ17" s="117"/>
      <c r="DCA17" s="117"/>
      <c r="DCB17" s="117"/>
      <c r="DCC17" s="117"/>
      <c r="DCD17" s="117"/>
      <c r="DCE17" s="117"/>
      <c r="DCF17" s="117"/>
      <c r="DCG17" s="117"/>
      <c r="DCH17" s="117"/>
      <c r="DCI17" s="117"/>
      <c r="DCJ17" s="117"/>
      <c r="DCK17" s="117"/>
      <c r="DCL17" s="117"/>
      <c r="DCM17" s="117"/>
      <c r="DCN17" s="117"/>
      <c r="DCO17" s="117"/>
      <c r="DCP17" s="117"/>
      <c r="DCQ17" s="117"/>
      <c r="DCR17" s="117"/>
      <c r="DCS17" s="117"/>
      <c r="DCT17" s="117"/>
      <c r="DCU17" s="117"/>
      <c r="DCV17" s="117"/>
      <c r="DCW17" s="117"/>
      <c r="DCX17" s="117"/>
      <c r="DCY17" s="117"/>
      <c r="DCZ17" s="117"/>
      <c r="DDA17" s="117"/>
      <c r="DDB17" s="117"/>
      <c r="DDC17" s="117"/>
      <c r="DDD17" s="117"/>
      <c r="DDE17" s="117"/>
      <c r="DDF17" s="117"/>
      <c r="DDG17" s="117"/>
      <c r="DDH17" s="117"/>
      <c r="DDI17" s="117"/>
      <c r="DDJ17" s="117"/>
      <c r="DDK17" s="117"/>
      <c r="DDL17" s="117"/>
      <c r="DDM17" s="117"/>
      <c r="DDN17" s="117"/>
      <c r="DDO17" s="117"/>
      <c r="DDP17" s="117"/>
      <c r="DDQ17" s="117"/>
      <c r="DDR17" s="117"/>
      <c r="DDS17" s="117"/>
      <c r="DDT17" s="117"/>
      <c r="DDU17" s="117"/>
      <c r="DDV17" s="117"/>
      <c r="DDW17" s="117"/>
      <c r="DDX17" s="117"/>
      <c r="DDY17" s="117"/>
      <c r="DDZ17" s="117"/>
      <c r="DEA17" s="117"/>
      <c r="DEB17" s="117"/>
      <c r="DEC17" s="117"/>
      <c r="DED17" s="117"/>
      <c r="DEE17" s="117"/>
      <c r="DEF17" s="117"/>
      <c r="DEG17" s="117"/>
      <c r="DEH17" s="117"/>
      <c r="DEI17" s="117"/>
      <c r="DEJ17" s="117"/>
      <c r="DEK17" s="117"/>
      <c r="DEL17" s="117"/>
      <c r="DEM17" s="117"/>
      <c r="DEN17" s="117"/>
      <c r="DEO17" s="117"/>
      <c r="DEP17" s="117"/>
      <c r="DEQ17" s="117"/>
      <c r="DER17" s="117"/>
      <c r="DES17" s="117"/>
      <c r="DET17" s="117"/>
      <c r="DEU17" s="117"/>
      <c r="DEV17" s="117"/>
      <c r="DEW17" s="117"/>
      <c r="DEX17" s="117"/>
      <c r="DEY17" s="117"/>
      <c r="DEZ17" s="117"/>
      <c r="DFA17" s="117"/>
      <c r="DFB17" s="117"/>
      <c r="DFC17" s="117"/>
      <c r="DFD17" s="117"/>
      <c r="DFE17" s="117"/>
      <c r="DFF17" s="117"/>
      <c r="DFG17" s="117"/>
      <c r="DFH17" s="117"/>
      <c r="DFI17" s="117"/>
      <c r="DFJ17" s="117"/>
      <c r="DFK17" s="117"/>
      <c r="DFL17" s="117"/>
      <c r="DFM17" s="117"/>
      <c r="DFN17" s="117"/>
      <c r="DFO17" s="117"/>
      <c r="DFP17" s="117"/>
      <c r="DFQ17" s="117"/>
      <c r="DFR17" s="117"/>
      <c r="DFS17" s="117"/>
      <c r="DFT17" s="117"/>
      <c r="DFU17" s="117"/>
      <c r="DFV17" s="117"/>
      <c r="DFW17" s="117"/>
      <c r="DFX17" s="117"/>
      <c r="DFY17" s="117"/>
      <c r="DFZ17" s="117"/>
      <c r="DGA17" s="117"/>
      <c r="DGB17" s="117"/>
      <c r="DGC17" s="117"/>
      <c r="DGD17" s="117"/>
      <c r="DGE17" s="117"/>
      <c r="DGF17" s="117"/>
      <c r="DGG17" s="117"/>
      <c r="DGH17" s="117"/>
      <c r="DGI17" s="117"/>
      <c r="DGJ17" s="117"/>
      <c r="DGK17" s="117"/>
      <c r="DGL17" s="117"/>
      <c r="DGM17" s="117"/>
      <c r="DGN17" s="117"/>
      <c r="DGO17" s="117"/>
      <c r="DGP17" s="117"/>
      <c r="DGQ17" s="117"/>
      <c r="DGR17" s="117"/>
      <c r="DGS17" s="117"/>
      <c r="DGT17" s="117"/>
      <c r="DGU17" s="117"/>
      <c r="DGV17" s="117"/>
      <c r="DGW17" s="117"/>
      <c r="DGX17" s="117"/>
      <c r="DGY17" s="117"/>
      <c r="DGZ17" s="117"/>
      <c r="DHA17" s="117"/>
      <c r="DHB17" s="117"/>
      <c r="DHC17" s="117"/>
      <c r="DHD17" s="117"/>
      <c r="DHE17" s="117"/>
      <c r="DHF17" s="117"/>
      <c r="DHG17" s="117"/>
      <c r="DHH17" s="117"/>
      <c r="DHI17" s="117"/>
      <c r="DHJ17" s="117"/>
      <c r="DHK17" s="117"/>
      <c r="DHL17" s="117"/>
      <c r="DHM17" s="117"/>
      <c r="DHN17" s="117"/>
      <c r="DHO17" s="117"/>
      <c r="DHP17" s="117"/>
      <c r="DHQ17" s="117"/>
      <c r="DHR17" s="117"/>
      <c r="DHS17" s="117"/>
      <c r="DHT17" s="117"/>
      <c r="DHU17" s="117"/>
      <c r="DHV17" s="117"/>
      <c r="DHW17" s="117"/>
      <c r="DHX17" s="117"/>
      <c r="DHY17" s="117"/>
      <c r="DHZ17" s="117"/>
      <c r="DIA17" s="117"/>
      <c r="DIB17" s="117"/>
      <c r="DIC17" s="117"/>
      <c r="DID17" s="117"/>
      <c r="DIE17" s="117"/>
      <c r="DIF17" s="117"/>
      <c r="DIG17" s="117"/>
      <c r="DIH17" s="117"/>
      <c r="DII17" s="117"/>
      <c r="DIJ17" s="117"/>
      <c r="DIK17" s="117"/>
      <c r="DIL17" s="117"/>
      <c r="DIM17" s="117"/>
      <c r="DIN17" s="117"/>
      <c r="DIO17" s="117"/>
      <c r="DIP17" s="117"/>
      <c r="DIQ17" s="117"/>
      <c r="DIR17" s="117"/>
      <c r="DIS17" s="117"/>
      <c r="DIT17" s="117"/>
      <c r="DIU17" s="117"/>
      <c r="DIV17" s="117"/>
      <c r="DIW17" s="117"/>
      <c r="DIX17" s="117"/>
      <c r="DIY17" s="117"/>
      <c r="DIZ17" s="117"/>
      <c r="DJA17" s="117"/>
      <c r="DJB17" s="117"/>
      <c r="DJC17" s="117"/>
      <c r="DJD17" s="117"/>
      <c r="DJE17" s="117"/>
      <c r="DJF17" s="117"/>
      <c r="DJG17" s="117"/>
      <c r="DJH17" s="117"/>
      <c r="DJI17" s="117"/>
      <c r="DJJ17" s="117"/>
      <c r="DJK17" s="117"/>
      <c r="DJL17" s="117"/>
      <c r="DJM17" s="117"/>
      <c r="DJN17" s="117"/>
      <c r="DJO17" s="117"/>
      <c r="DJP17" s="117"/>
      <c r="DJQ17" s="117"/>
      <c r="DJR17" s="117"/>
      <c r="DJS17" s="117"/>
      <c r="DJT17" s="117"/>
      <c r="DJU17" s="117"/>
      <c r="DJV17" s="117"/>
      <c r="DJW17" s="117"/>
      <c r="DJX17" s="117"/>
      <c r="DJY17" s="117"/>
      <c r="DJZ17" s="117"/>
      <c r="DKA17" s="117"/>
      <c r="DKB17" s="117"/>
      <c r="DKC17" s="117"/>
      <c r="DKD17" s="117"/>
      <c r="DKE17" s="117"/>
      <c r="DKF17" s="117"/>
      <c r="DKG17" s="117"/>
      <c r="DKH17" s="117"/>
      <c r="DKI17" s="117"/>
      <c r="DKJ17" s="117"/>
      <c r="DKK17" s="117"/>
      <c r="DKL17" s="117"/>
      <c r="DKM17" s="117"/>
      <c r="DKN17" s="117"/>
      <c r="DKO17" s="117"/>
      <c r="DKP17" s="117"/>
      <c r="DKQ17" s="117"/>
      <c r="DKR17" s="117"/>
      <c r="DKS17" s="117"/>
      <c r="DKT17" s="117"/>
      <c r="DKU17" s="117"/>
      <c r="DKV17" s="117"/>
      <c r="DKW17" s="117"/>
      <c r="DKX17" s="117"/>
      <c r="DKY17" s="117"/>
      <c r="DKZ17" s="117"/>
      <c r="DLA17" s="117"/>
      <c r="DLB17" s="117"/>
      <c r="DLC17" s="117"/>
      <c r="DLD17" s="117"/>
      <c r="DLE17" s="117"/>
      <c r="DLF17" s="117"/>
      <c r="DLG17" s="117"/>
      <c r="DLH17" s="117"/>
      <c r="DLI17" s="117"/>
      <c r="DLJ17" s="117"/>
      <c r="DLK17" s="117"/>
      <c r="DLL17" s="117"/>
      <c r="DLM17" s="117"/>
      <c r="DLN17" s="117"/>
      <c r="DLO17" s="117"/>
      <c r="DLP17" s="117"/>
      <c r="DLQ17" s="117"/>
      <c r="DLR17" s="117"/>
      <c r="DLS17" s="117"/>
      <c r="DLT17" s="117"/>
      <c r="DLU17" s="117"/>
      <c r="DLV17" s="117"/>
      <c r="DLW17" s="117"/>
      <c r="DLX17" s="117"/>
      <c r="DLY17" s="117"/>
      <c r="DLZ17" s="117"/>
      <c r="DMA17" s="117"/>
      <c r="DMB17" s="117"/>
      <c r="DMC17" s="117"/>
      <c r="DMD17" s="117"/>
      <c r="DME17" s="117"/>
      <c r="DMF17" s="117"/>
      <c r="DMG17" s="117"/>
      <c r="DMH17" s="117"/>
      <c r="DMI17" s="117"/>
      <c r="DMJ17" s="117"/>
      <c r="DMK17" s="117"/>
      <c r="DML17" s="117"/>
      <c r="DMM17" s="117"/>
      <c r="DMN17" s="117"/>
      <c r="DMO17" s="117"/>
      <c r="DMP17" s="117"/>
      <c r="DMQ17" s="117"/>
      <c r="DMR17" s="117"/>
      <c r="DMS17" s="117"/>
      <c r="DMT17" s="117"/>
      <c r="DMU17" s="117"/>
      <c r="DMV17" s="117"/>
      <c r="DMW17" s="117"/>
      <c r="DMX17" s="117"/>
      <c r="DMY17" s="117"/>
      <c r="DMZ17" s="117"/>
      <c r="DNA17" s="117"/>
      <c r="DNB17" s="117"/>
      <c r="DNC17" s="117"/>
      <c r="DND17" s="117"/>
      <c r="DNE17" s="117"/>
      <c r="DNF17" s="117"/>
      <c r="DNG17" s="117"/>
      <c r="DNH17" s="117"/>
      <c r="DNI17" s="117"/>
      <c r="DNJ17" s="117"/>
      <c r="DNK17" s="117"/>
      <c r="DNL17" s="117"/>
      <c r="DNM17" s="117"/>
      <c r="DNN17" s="117"/>
      <c r="DNO17" s="117"/>
      <c r="DNP17" s="117"/>
      <c r="DNQ17" s="117"/>
      <c r="DNR17" s="117"/>
      <c r="DNS17" s="117"/>
      <c r="DNT17" s="117"/>
      <c r="DNU17" s="117"/>
      <c r="DNV17" s="117"/>
      <c r="DNW17" s="117"/>
      <c r="DNX17" s="117"/>
      <c r="DNY17" s="117"/>
      <c r="DNZ17" s="117"/>
      <c r="DOA17" s="117"/>
      <c r="DOB17" s="117"/>
      <c r="DOC17" s="117"/>
      <c r="DOD17" s="117"/>
      <c r="DOE17" s="117"/>
      <c r="DOF17" s="117"/>
      <c r="DOG17" s="117"/>
      <c r="DOH17" s="117"/>
      <c r="DOI17" s="117"/>
      <c r="DOJ17" s="117"/>
      <c r="DOK17" s="117"/>
      <c r="DOL17" s="117"/>
      <c r="DOM17" s="117"/>
      <c r="DON17" s="117"/>
      <c r="DOO17" s="117"/>
      <c r="DOP17" s="117"/>
      <c r="DOQ17" s="117"/>
      <c r="DOR17" s="117"/>
      <c r="DOS17" s="117"/>
      <c r="DOT17" s="117"/>
      <c r="DOU17" s="117"/>
      <c r="DOV17" s="117"/>
      <c r="DOW17" s="117"/>
      <c r="DOX17" s="117"/>
      <c r="DOY17" s="117"/>
      <c r="DOZ17" s="117"/>
      <c r="DPA17" s="117"/>
      <c r="DPB17" s="117"/>
      <c r="DPC17" s="117"/>
      <c r="DPD17" s="117"/>
      <c r="DPE17" s="117"/>
      <c r="DPF17" s="117"/>
      <c r="DPG17" s="117"/>
      <c r="DPH17" s="117"/>
      <c r="DPI17" s="117"/>
      <c r="DPJ17" s="117"/>
      <c r="DPK17" s="117"/>
      <c r="DPL17" s="117"/>
      <c r="DPM17" s="117"/>
      <c r="DPN17" s="117"/>
      <c r="DPO17" s="117"/>
      <c r="DPP17" s="117"/>
      <c r="DPQ17" s="117"/>
      <c r="DPR17" s="117"/>
      <c r="DPS17" s="117"/>
      <c r="DPT17" s="117"/>
      <c r="DPU17" s="117"/>
      <c r="DPV17" s="117"/>
      <c r="DPW17" s="117"/>
      <c r="DPX17" s="117"/>
      <c r="DPY17" s="117"/>
      <c r="DPZ17" s="117"/>
      <c r="DQA17" s="117"/>
      <c r="DQB17" s="117"/>
      <c r="DQC17" s="117"/>
      <c r="DQD17" s="117"/>
      <c r="DQE17" s="117"/>
      <c r="DQF17" s="117"/>
      <c r="DQG17" s="117"/>
      <c r="DQH17" s="117"/>
      <c r="DQI17" s="117"/>
      <c r="DQJ17" s="117"/>
      <c r="DQK17" s="117"/>
      <c r="DQL17" s="117"/>
      <c r="DQM17" s="117"/>
      <c r="DQN17" s="117"/>
      <c r="DQO17" s="117"/>
      <c r="DQP17" s="117"/>
      <c r="DQQ17" s="117"/>
      <c r="DQR17" s="117"/>
      <c r="DQS17" s="117"/>
      <c r="DQT17" s="117"/>
      <c r="DQU17" s="117"/>
      <c r="DQV17" s="117"/>
      <c r="DQW17" s="117"/>
      <c r="DQX17" s="117"/>
      <c r="DQY17" s="117"/>
      <c r="DQZ17" s="117"/>
      <c r="DRA17" s="117"/>
      <c r="DRB17" s="117"/>
      <c r="DRC17" s="117"/>
      <c r="DRD17" s="117"/>
      <c r="DRE17" s="117"/>
      <c r="DRF17" s="117"/>
      <c r="DRG17" s="117"/>
      <c r="DRH17" s="117"/>
      <c r="DRI17" s="117"/>
      <c r="DRJ17" s="117"/>
      <c r="DRK17" s="117"/>
      <c r="DRL17" s="117"/>
      <c r="DRM17" s="117"/>
      <c r="DRN17" s="117"/>
      <c r="DRO17" s="117"/>
      <c r="DRP17" s="117"/>
      <c r="DRQ17" s="117"/>
      <c r="DRR17" s="117"/>
      <c r="DRS17" s="117"/>
      <c r="DRT17" s="117"/>
      <c r="DRU17" s="117"/>
      <c r="DRV17" s="117"/>
      <c r="DRW17" s="117"/>
      <c r="DRX17" s="117"/>
      <c r="DRY17" s="117"/>
      <c r="DRZ17" s="117"/>
      <c r="DSA17" s="117"/>
      <c r="DSB17" s="117"/>
      <c r="DSC17" s="117"/>
      <c r="DSD17" s="117"/>
      <c r="DSE17" s="117"/>
      <c r="DSF17" s="117"/>
      <c r="DSG17" s="117"/>
      <c r="DSH17" s="117"/>
      <c r="DSI17" s="117"/>
      <c r="DSJ17" s="117"/>
      <c r="DSK17" s="117"/>
      <c r="DSL17" s="117"/>
      <c r="DSM17" s="117"/>
      <c r="DSN17" s="117"/>
      <c r="DSO17" s="117"/>
      <c r="DSP17" s="117"/>
      <c r="DSQ17" s="117"/>
      <c r="DSR17" s="117"/>
      <c r="DSS17" s="117"/>
      <c r="DST17" s="117"/>
      <c r="DSU17" s="117"/>
      <c r="DSV17" s="117"/>
      <c r="DSW17" s="117"/>
      <c r="DSX17" s="117"/>
      <c r="DSY17" s="117"/>
      <c r="DSZ17" s="117"/>
      <c r="DTA17" s="117"/>
      <c r="DTB17" s="117"/>
      <c r="DTC17" s="117"/>
      <c r="DTD17" s="117"/>
      <c r="DTE17" s="117"/>
      <c r="DTF17" s="117"/>
      <c r="DTG17" s="117"/>
      <c r="DTH17" s="117"/>
      <c r="DTI17" s="117"/>
      <c r="DTJ17" s="117"/>
      <c r="DTK17" s="117"/>
      <c r="DTL17" s="117"/>
      <c r="DTM17" s="117"/>
      <c r="DTN17" s="117"/>
      <c r="DTO17" s="117"/>
      <c r="DTP17" s="117"/>
      <c r="DTQ17" s="117"/>
      <c r="DTR17" s="117"/>
      <c r="DTS17" s="117"/>
      <c r="DTT17" s="117"/>
      <c r="DTU17" s="117"/>
      <c r="DTV17" s="117"/>
      <c r="DTW17" s="117"/>
      <c r="DTX17" s="117"/>
      <c r="DTY17" s="117"/>
      <c r="DTZ17" s="117"/>
      <c r="DUA17" s="117"/>
      <c r="DUB17" s="117"/>
      <c r="DUC17" s="117"/>
      <c r="DUD17" s="117"/>
      <c r="DUE17" s="117"/>
      <c r="DUF17" s="117"/>
      <c r="DUG17" s="117"/>
      <c r="DUH17" s="117"/>
      <c r="DUI17" s="117"/>
      <c r="DUJ17" s="117"/>
      <c r="DUK17" s="117"/>
      <c r="DUL17" s="117"/>
      <c r="DUM17" s="117"/>
      <c r="DUN17" s="117"/>
      <c r="DUO17" s="117"/>
      <c r="DUP17" s="117"/>
      <c r="DUQ17" s="117"/>
      <c r="DUR17" s="117"/>
      <c r="DUS17" s="117"/>
      <c r="DUT17" s="117"/>
      <c r="DUU17" s="117"/>
      <c r="DUV17" s="117"/>
      <c r="DUW17" s="117"/>
      <c r="DUX17" s="117"/>
      <c r="DUY17" s="117"/>
      <c r="DUZ17" s="117"/>
      <c r="DVA17" s="117"/>
      <c r="DVB17" s="117"/>
      <c r="DVC17" s="117"/>
      <c r="DVD17" s="117"/>
      <c r="DVE17" s="117"/>
      <c r="DVF17" s="117"/>
      <c r="DVG17" s="117"/>
      <c r="DVH17" s="117"/>
      <c r="DVI17" s="117"/>
      <c r="DVJ17" s="117"/>
      <c r="DVK17" s="117"/>
      <c r="DVL17" s="117"/>
      <c r="DVM17" s="117"/>
      <c r="DVN17" s="117"/>
      <c r="DVO17" s="117"/>
      <c r="DVP17" s="117"/>
      <c r="DVQ17" s="117"/>
      <c r="DVR17" s="117"/>
      <c r="DVS17" s="117"/>
      <c r="DVT17" s="117"/>
      <c r="DVU17" s="117"/>
      <c r="DVV17" s="117"/>
      <c r="DVW17" s="117"/>
      <c r="DVX17" s="117"/>
      <c r="DVY17" s="117"/>
      <c r="DVZ17" s="117"/>
      <c r="DWA17" s="117"/>
      <c r="DWB17" s="117"/>
      <c r="DWC17" s="117"/>
      <c r="DWD17" s="117"/>
      <c r="DWE17" s="117"/>
      <c r="DWF17" s="117"/>
      <c r="DWG17" s="117"/>
      <c r="DWH17" s="117"/>
      <c r="DWI17" s="117"/>
      <c r="DWJ17" s="117"/>
      <c r="DWK17" s="117"/>
      <c r="DWL17" s="117"/>
      <c r="DWM17" s="117"/>
      <c r="DWN17" s="117"/>
      <c r="DWO17" s="117"/>
      <c r="DWP17" s="117"/>
      <c r="DWQ17" s="117"/>
      <c r="DWR17" s="117"/>
      <c r="DWS17" s="117"/>
      <c r="DWT17" s="117"/>
      <c r="DWU17" s="117"/>
      <c r="DWV17" s="117"/>
      <c r="DWW17" s="117"/>
      <c r="DWX17" s="117"/>
      <c r="DWY17" s="117"/>
      <c r="DWZ17" s="117"/>
      <c r="DXA17" s="117"/>
      <c r="DXB17" s="117"/>
      <c r="DXC17" s="117"/>
      <c r="DXD17" s="117"/>
      <c r="DXE17" s="117"/>
      <c r="DXF17" s="117"/>
      <c r="DXG17" s="117"/>
      <c r="DXH17" s="117"/>
      <c r="DXI17" s="117"/>
      <c r="DXJ17" s="117"/>
      <c r="DXK17" s="117"/>
      <c r="DXL17" s="117"/>
      <c r="DXM17" s="117"/>
      <c r="DXN17" s="117"/>
      <c r="DXO17" s="117"/>
      <c r="DXP17" s="117"/>
      <c r="DXQ17" s="117"/>
      <c r="DXR17" s="117"/>
      <c r="DXS17" s="117"/>
      <c r="DXT17" s="117"/>
      <c r="DXU17" s="117"/>
      <c r="DXV17" s="117"/>
      <c r="DXW17" s="117"/>
      <c r="DXX17" s="117"/>
      <c r="DXY17" s="117"/>
      <c r="DXZ17" s="117"/>
      <c r="DYA17" s="117"/>
      <c r="DYB17" s="117"/>
      <c r="DYC17" s="117"/>
      <c r="DYD17" s="117"/>
      <c r="DYE17" s="117"/>
      <c r="DYF17" s="117"/>
      <c r="DYG17" s="117"/>
      <c r="DYH17" s="117"/>
      <c r="DYI17" s="117"/>
      <c r="DYJ17" s="117"/>
      <c r="DYK17" s="117"/>
      <c r="DYL17" s="117"/>
      <c r="DYM17" s="117"/>
      <c r="DYN17" s="117"/>
      <c r="DYO17" s="117"/>
      <c r="DYP17" s="117"/>
      <c r="DYQ17" s="117"/>
      <c r="DYR17" s="117"/>
      <c r="DYS17" s="117"/>
      <c r="DYT17" s="117"/>
      <c r="DYU17" s="117"/>
      <c r="DYV17" s="117"/>
      <c r="DYW17" s="117"/>
      <c r="DYX17" s="117"/>
      <c r="DYY17" s="117"/>
      <c r="DYZ17" s="117"/>
      <c r="DZA17" s="117"/>
      <c r="DZB17" s="117"/>
      <c r="DZC17" s="117"/>
      <c r="DZD17" s="117"/>
      <c r="DZE17" s="117"/>
      <c r="DZF17" s="117"/>
      <c r="DZG17" s="117"/>
      <c r="DZH17" s="117"/>
      <c r="DZI17" s="117"/>
      <c r="DZJ17" s="117"/>
      <c r="DZK17" s="117"/>
      <c r="DZL17" s="117"/>
      <c r="DZM17" s="117"/>
      <c r="DZN17" s="117"/>
      <c r="DZO17" s="117"/>
      <c r="DZP17" s="117"/>
      <c r="DZQ17" s="117"/>
      <c r="DZR17" s="117"/>
      <c r="DZS17" s="117"/>
      <c r="DZT17" s="117"/>
      <c r="DZU17" s="117"/>
      <c r="DZV17" s="117"/>
      <c r="DZW17" s="117"/>
      <c r="DZX17" s="117"/>
      <c r="DZY17" s="117"/>
      <c r="DZZ17" s="117"/>
      <c r="EAA17" s="117"/>
      <c r="EAB17" s="117"/>
      <c r="EAC17" s="117"/>
      <c r="EAD17" s="117"/>
      <c r="EAE17" s="117"/>
      <c r="EAF17" s="117"/>
      <c r="EAG17" s="117"/>
      <c r="EAH17" s="117"/>
      <c r="EAI17" s="117"/>
      <c r="EAJ17" s="117"/>
      <c r="EAK17" s="117"/>
      <c r="EAL17" s="117"/>
      <c r="EAM17" s="117"/>
      <c r="EAN17" s="117"/>
      <c r="EAO17" s="117"/>
      <c r="EAP17" s="117"/>
      <c r="EAQ17" s="117"/>
      <c r="EAR17" s="117"/>
      <c r="EAS17" s="117"/>
      <c r="EAT17" s="117"/>
      <c r="EAU17" s="117"/>
      <c r="EAV17" s="117"/>
      <c r="EAW17" s="117"/>
      <c r="EAX17" s="117"/>
      <c r="EAY17" s="117"/>
      <c r="EAZ17" s="117"/>
      <c r="EBA17" s="117"/>
      <c r="EBB17" s="117"/>
      <c r="EBC17" s="117"/>
      <c r="EBD17" s="117"/>
      <c r="EBE17" s="117"/>
      <c r="EBF17" s="117"/>
      <c r="EBG17" s="117"/>
      <c r="EBH17" s="117"/>
      <c r="EBI17" s="117"/>
      <c r="EBJ17" s="117"/>
      <c r="EBK17" s="117"/>
      <c r="EBL17" s="117"/>
      <c r="EBM17" s="117"/>
      <c r="EBN17" s="117"/>
      <c r="EBO17" s="117"/>
      <c r="EBP17" s="117"/>
      <c r="EBQ17" s="117"/>
      <c r="EBR17" s="117"/>
      <c r="EBS17" s="117"/>
      <c r="EBT17" s="117"/>
      <c r="EBU17" s="117"/>
      <c r="EBV17" s="117"/>
      <c r="EBW17" s="117"/>
      <c r="EBX17" s="117"/>
      <c r="EBY17" s="117"/>
      <c r="EBZ17" s="117"/>
      <c r="ECA17" s="117"/>
      <c r="ECB17" s="117"/>
      <c r="ECC17" s="117"/>
      <c r="ECD17" s="117"/>
      <c r="ECE17" s="117"/>
      <c r="ECF17" s="117"/>
      <c r="ECG17" s="117"/>
      <c r="ECH17" s="117"/>
      <c r="ECI17" s="117"/>
      <c r="ECJ17" s="117"/>
      <c r="ECK17" s="117"/>
      <c r="ECL17" s="117"/>
      <c r="ECM17" s="117"/>
      <c r="ECN17" s="117"/>
      <c r="ECO17" s="117"/>
      <c r="ECP17" s="117"/>
      <c r="ECQ17" s="117"/>
      <c r="ECR17" s="117"/>
      <c r="ECS17" s="117"/>
      <c r="ECT17" s="117"/>
      <c r="ECU17" s="117"/>
      <c r="ECV17" s="117"/>
      <c r="ECW17" s="117"/>
      <c r="ECX17" s="117"/>
      <c r="ECY17" s="117"/>
      <c r="ECZ17" s="117"/>
      <c r="EDA17" s="117"/>
      <c r="EDB17" s="117"/>
      <c r="EDC17" s="117"/>
      <c r="EDD17" s="117"/>
      <c r="EDE17" s="117"/>
      <c r="EDF17" s="117"/>
      <c r="EDG17" s="117"/>
      <c r="EDH17" s="117"/>
      <c r="EDI17" s="117"/>
      <c r="EDJ17" s="117"/>
      <c r="EDK17" s="117"/>
      <c r="EDL17" s="117"/>
      <c r="EDM17" s="117"/>
      <c r="EDN17" s="117"/>
      <c r="EDO17" s="117"/>
      <c r="EDP17" s="117"/>
      <c r="EDQ17" s="117"/>
      <c r="EDR17" s="117"/>
      <c r="EDS17" s="117"/>
      <c r="EDT17" s="117"/>
      <c r="EDU17" s="117"/>
      <c r="EDV17" s="117"/>
      <c r="EDW17" s="117"/>
      <c r="EDX17" s="117"/>
      <c r="EDY17" s="117"/>
      <c r="EDZ17" s="117"/>
      <c r="EEA17" s="117"/>
      <c r="EEB17" s="117"/>
      <c r="EEC17" s="117"/>
      <c r="EED17" s="117"/>
      <c r="EEE17" s="117"/>
      <c r="EEF17" s="117"/>
      <c r="EEG17" s="117"/>
      <c r="EEH17" s="117"/>
      <c r="EEI17" s="117"/>
      <c r="EEJ17" s="117"/>
      <c r="EEK17" s="117"/>
      <c r="EEL17" s="117"/>
      <c r="EEM17" s="117"/>
      <c r="EEN17" s="117"/>
      <c r="EEO17" s="117"/>
      <c r="EEP17" s="117"/>
      <c r="EEQ17" s="117"/>
      <c r="EER17" s="117"/>
      <c r="EES17" s="117"/>
      <c r="EET17" s="117"/>
      <c r="EEU17" s="117"/>
      <c r="EEV17" s="117"/>
      <c r="EEW17" s="117"/>
      <c r="EEX17" s="117"/>
      <c r="EEY17" s="117"/>
      <c r="EEZ17" s="117"/>
      <c r="EFA17" s="117"/>
      <c r="EFB17" s="117"/>
      <c r="EFC17" s="117"/>
      <c r="EFD17" s="117"/>
      <c r="EFE17" s="117"/>
      <c r="EFF17" s="117"/>
      <c r="EFG17" s="117"/>
      <c r="EFH17" s="117"/>
      <c r="EFI17" s="117"/>
      <c r="EFJ17" s="117"/>
      <c r="EFK17" s="117"/>
      <c r="EFL17" s="117"/>
      <c r="EFM17" s="117"/>
      <c r="EFN17" s="117"/>
      <c r="EFO17" s="117"/>
      <c r="EFP17" s="117"/>
      <c r="EFQ17" s="117"/>
      <c r="EFR17" s="117"/>
      <c r="EFS17" s="117"/>
      <c r="EFT17" s="117"/>
      <c r="EFU17" s="117"/>
      <c r="EFV17" s="117"/>
      <c r="EFW17" s="117"/>
      <c r="EFX17" s="117"/>
      <c r="EFY17" s="117"/>
      <c r="EFZ17" s="117"/>
      <c r="EGA17" s="117"/>
      <c r="EGB17" s="117"/>
      <c r="EGC17" s="117"/>
      <c r="EGD17" s="117"/>
      <c r="EGE17" s="117"/>
      <c r="EGF17" s="117"/>
      <c r="EGG17" s="117"/>
      <c r="EGH17" s="117"/>
      <c r="EGI17" s="117"/>
      <c r="EGJ17" s="117"/>
      <c r="EGK17" s="117"/>
      <c r="EGL17" s="117"/>
      <c r="EGM17" s="117"/>
      <c r="EGN17" s="117"/>
      <c r="EGO17" s="117"/>
      <c r="EGP17" s="117"/>
      <c r="EGQ17" s="117"/>
      <c r="EGR17" s="117"/>
      <c r="EGS17" s="117"/>
      <c r="EGT17" s="117"/>
      <c r="EGU17" s="117"/>
      <c r="EGV17" s="117"/>
      <c r="EGW17" s="117"/>
      <c r="EGX17" s="117"/>
      <c r="EGY17" s="117"/>
      <c r="EGZ17" s="117"/>
      <c r="EHA17" s="117"/>
      <c r="EHB17" s="117"/>
      <c r="EHC17" s="117"/>
      <c r="EHD17" s="117"/>
      <c r="EHE17" s="117"/>
      <c r="EHF17" s="117"/>
      <c r="EHG17" s="117"/>
      <c r="EHH17" s="117"/>
      <c r="EHI17" s="117"/>
      <c r="EHJ17" s="117"/>
      <c r="EHK17" s="117"/>
      <c r="EHL17" s="117"/>
      <c r="EHM17" s="117"/>
      <c r="EHN17" s="117"/>
      <c r="EHO17" s="117"/>
      <c r="EHP17" s="117"/>
      <c r="EHQ17" s="117"/>
      <c r="EHR17" s="117"/>
      <c r="EHS17" s="117"/>
      <c r="EHT17" s="117"/>
      <c r="EHU17" s="117"/>
      <c r="EHV17" s="117"/>
      <c r="EHW17" s="117"/>
      <c r="EHX17" s="117"/>
      <c r="EHY17" s="117"/>
      <c r="EHZ17" s="117"/>
      <c r="EIA17" s="117"/>
      <c r="EIB17" s="117"/>
      <c r="EIC17" s="117"/>
      <c r="EID17" s="117"/>
      <c r="EIE17" s="117"/>
      <c r="EIF17" s="117"/>
      <c r="EIG17" s="117"/>
      <c r="EIH17" s="117"/>
      <c r="EII17" s="117"/>
      <c r="EIJ17" s="117"/>
      <c r="EIK17" s="117"/>
      <c r="EIL17" s="117"/>
      <c r="EIM17" s="117"/>
      <c r="EIN17" s="117"/>
      <c r="EIO17" s="117"/>
      <c r="EIP17" s="117"/>
      <c r="EIQ17" s="117"/>
      <c r="EIR17" s="117"/>
      <c r="EIS17" s="117"/>
      <c r="EIT17" s="117"/>
      <c r="EIU17" s="117"/>
      <c r="EIV17" s="117"/>
      <c r="EIW17" s="117"/>
      <c r="EIX17" s="117"/>
      <c r="EIY17" s="117"/>
      <c r="EIZ17" s="117"/>
      <c r="EJA17" s="117"/>
      <c r="EJB17" s="117"/>
      <c r="EJC17" s="117"/>
      <c r="EJD17" s="117"/>
      <c r="EJE17" s="117"/>
      <c r="EJF17" s="117"/>
      <c r="EJG17" s="117"/>
      <c r="EJH17" s="117"/>
      <c r="EJI17" s="117"/>
      <c r="EJJ17" s="117"/>
      <c r="EJK17" s="117"/>
      <c r="EJL17" s="117"/>
      <c r="EJM17" s="117"/>
      <c r="EJN17" s="117"/>
      <c r="EJO17" s="117"/>
      <c r="EJP17" s="117"/>
      <c r="EJQ17" s="117"/>
      <c r="EJR17" s="117"/>
      <c r="EJS17" s="117"/>
      <c r="EJT17" s="117"/>
      <c r="EJU17" s="117"/>
      <c r="EJV17" s="117"/>
      <c r="EJW17" s="117"/>
      <c r="EJX17" s="117"/>
      <c r="EJY17" s="117"/>
      <c r="EJZ17" s="117"/>
      <c r="EKA17" s="117"/>
      <c r="EKB17" s="117"/>
      <c r="EKC17" s="117"/>
      <c r="EKD17" s="117"/>
      <c r="EKE17" s="117"/>
      <c r="EKF17" s="117"/>
      <c r="EKG17" s="117"/>
      <c r="EKH17" s="117"/>
      <c r="EKI17" s="117"/>
      <c r="EKJ17" s="117"/>
      <c r="EKK17" s="117"/>
      <c r="EKL17" s="117"/>
      <c r="EKM17" s="117"/>
      <c r="EKN17" s="117"/>
      <c r="EKO17" s="117"/>
      <c r="EKP17" s="117"/>
      <c r="EKQ17" s="117"/>
      <c r="EKR17" s="117"/>
      <c r="EKS17" s="117"/>
      <c r="EKT17" s="117"/>
      <c r="EKU17" s="117"/>
      <c r="EKV17" s="117"/>
      <c r="EKW17" s="117"/>
      <c r="EKX17" s="117"/>
      <c r="EKY17" s="117"/>
      <c r="EKZ17" s="117"/>
      <c r="ELA17" s="117"/>
      <c r="ELB17" s="117"/>
      <c r="ELC17" s="117"/>
      <c r="ELD17" s="117"/>
      <c r="ELE17" s="117"/>
      <c r="ELF17" s="117"/>
      <c r="ELG17" s="117"/>
      <c r="ELH17" s="117"/>
      <c r="ELI17" s="117"/>
      <c r="ELJ17" s="117"/>
      <c r="ELK17" s="117"/>
      <c r="ELL17" s="117"/>
      <c r="ELM17" s="117"/>
      <c r="ELN17" s="117"/>
      <c r="ELO17" s="117"/>
      <c r="ELP17" s="117"/>
      <c r="ELQ17" s="117"/>
      <c r="ELR17" s="117"/>
      <c r="ELS17" s="117"/>
      <c r="ELT17" s="117"/>
      <c r="ELU17" s="117"/>
      <c r="ELV17" s="117"/>
      <c r="ELW17" s="117"/>
      <c r="ELX17" s="117"/>
      <c r="ELY17" s="117"/>
      <c r="ELZ17" s="117"/>
      <c r="EMA17" s="117"/>
      <c r="EMB17" s="117"/>
      <c r="EMC17" s="117"/>
      <c r="EMD17" s="117"/>
      <c r="EME17" s="117"/>
      <c r="EMF17" s="117"/>
      <c r="EMG17" s="117"/>
      <c r="EMH17" s="117"/>
      <c r="EMI17" s="117"/>
      <c r="EMJ17" s="117"/>
      <c r="EMK17" s="117"/>
      <c r="EML17" s="117"/>
      <c r="EMM17" s="117"/>
      <c r="EMN17" s="117"/>
      <c r="EMO17" s="117"/>
      <c r="EMP17" s="117"/>
      <c r="EMQ17" s="117"/>
      <c r="EMR17" s="117"/>
      <c r="EMS17" s="117"/>
      <c r="EMT17" s="117"/>
      <c r="EMU17" s="117"/>
      <c r="EMV17" s="117"/>
      <c r="EMW17" s="117"/>
      <c r="EMX17" s="117"/>
      <c r="EMY17" s="117"/>
      <c r="EMZ17" s="117"/>
      <c r="ENA17" s="117"/>
      <c r="ENB17" s="117"/>
      <c r="ENC17" s="117"/>
      <c r="END17" s="117"/>
      <c r="ENE17" s="117"/>
      <c r="ENF17" s="117"/>
      <c r="ENG17" s="117"/>
      <c r="ENH17" s="117"/>
      <c r="ENI17" s="117"/>
      <c r="ENJ17" s="117"/>
      <c r="ENK17" s="117"/>
      <c r="ENL17" s="117"/>
      <c r="ENM17" s="117"/>
      <c r="ENN17" s="117"/>
      <c r="ENO17" s="117"/>
      <c r="ENP17" s="117"/>
      <c r="ENQ17" s="117"/>
      <c r="ENR17" s="117"/>
      <c r="ENS17" s="117"/>
      <c r="ENT17" s="117"/>
      <c r="ENU17" s="117"/>
      <c r="ENV17" s="117"/>
      <c r="ENW17" s="117"/>
      <c r="ENX17" s="117"/>
      <c r="ENY17" s="117"/>
      <c r="ENZ17" s="117"/>
      <c r="EOA17" s="117"/>
      <c r="EOB17" s="117"/>
      <c r="EOC17" s="117"/>
      <c r="EOD17" s="117"/>
      <c r="EOE17" s="117"/>
      <c r="EOF17" s="117"/>
      <c r="EOG17" s="117"/>
      <c r="EOH17" s="117"/>
      <c r="EOI17" s="117"/>
      <c r="EOJ17" s="117"/>
      <c r="EOK17" s="117"/>
      <c r="EOL17" s="117"/>
      <c r="EOM17" s="117"/>
      <c r="EON17" s="117"/>
      <c r="EOO17" s="117"/>
      <c r="EOP17" s="117"/>
      <c r="EOQ17" s="117"/>
      <c r="EOR17" s="117"/>
      <c r="EOS17" s="117"/>
      <c r="EOT17" s="117"/>
      <c r="EOU17" s="117"/>
      <c r="EOV17" s="117"/>
      <c r="EOW17" s="117"/>
      <c r="EOX17" s="117"/>
      <c r="EOY17" s="117"/>
      <c r="EOZ17" s="117"/>
      <c r="EPA17" s="117"/>
      <c r="EPB17" s="117"/>
      <c r="EPC17" s="117"/>
      <c r="EPD17" s="117"/>
      <c r="EPE17" s="117"/>
      <c r="EPF17" s="117"/>
      <c r="EPG17" s="117"/>
      <c r="EPH17" s="117"/>
      <c r="EPI17" s="117"/>
      <c r="EPJ17" s="117"/>
      <c r="EPK17" s="117"/>
      <c r="EPL17" s="117"/>
      <c r="EPM17" s="117"/>
      <c r="EPN17" s="117"/>
      <c r="EPO17" s="117"/>
      <c r="EPP17" s="117"/>
      <c r="EPQ17" s="117"/>
      <c r="EPR17" s="117"/>
      <c r="EPS17" s="117"/>
      <c r="EPT17" s="117"/>
      <c r="EPU17" s="117"/>
      <c r="EPV17" s="117"/>
      <c r="EPW17" s="117"/>
      <c r="EPX17" s="117"/>
      <c r="EPY17" s="117"/>
      <c r="EPZ17" s="117"/>
      <c r="EQA17" s="117"/>
      <c r="EQB17" s="117"/>
      <c r="EQC17" s="117"/>
      <c r="EQD17" s="117"/>
      <c r="EQE17" s="117"/>
      <c r="EQF17" s="117"/>
      <c r="EQG17" s="117"/>
      <c r="EQH17" s="117"/>
      <c r="EQI17" s="117"/>
      <c r="EQJ17" s="117"/>
      <c r="EQK17" s="117"/>
      <c r="EQL17" s="117"/>
      <c r="EQM17" s="117"/>
      <c r="EQN17" s="117"/>
      <c r="EQO17" s="117"/>
      <c r="EQP17" s="117"/>
      <c r="EQQ17" s="117"/>
      <c r="EQR17" s="117"/>
      <c r="EQS17" s="117"/>
      <c r="EQT17" s="117"/>
      <c r="EQU17" s="117"/>
      <c r="EQV17" s="117"/>
      <c r="EQW17" s="117"/>
      <c r="EQX17" s="117"/>
      <c r="EQY17" s="117"/>
      <c r="EQZ17" s="117"/>
      <c r="ERA17" s="117"/>
      <c r="ERB17" s="117"/>
      <c r="ERC17" s="117"/>
      <c r="ERD17" s="117"/>
      <c r="ERE17" s="117"/>
      <c r="ERF17" s="117"/>
      <c r="ERG17" s="117"/>
      <c r="ERH17" s="117"/>
      <c r="ERI17" s="117"/>
      <c r="ERJ17" s="117"/>
      <c r="ERK17" s="117"/>
      <c r="ERL17" s="117"/>
      <c r="ERM17" s="117"/>
      <c r="ERN17" s="117"/>
      <c r="ERO17" s="117"/>
      <c r="ERP17" s="117"/>
      <c r="ERQ17" s="117"/>
      <c r="ERR17" s="117"/>
      <c r="ERS17" s="117"/>
      <c r="ERT17" s="117"/>
      <c r="ERU17" s="117"/>
      <c r="ERV17" s="117"/>
      <c r="ERW17" s="117"/>
      <c r="ERX17" s="117"/>
      <c r="ERY17" s="117"/>
      <c r="ERZ17" s="117"/>
      <c r="ESA17" s="117"/>
      <c r="ESB17" s="117"/>
      <c r="ESC17" s="117"/>
      <c r="ESD17" s="117"/>
      <c r="ESE17" s="117"/>
      <c r="ESF17" s="117"/>
      <c r="ESG17" s="117"/>
      <c r="ESH17" s="117"/>
      <c r="ESI17" s="117"/>
      <c r="ESJ17" s="117"/>
      <c r="ESK17" s="117"/>
      <c r="ESL17" s="117"/>
      <c r="ESM17" s="117"/>
      <c r="ESN17" s="117"/>
      <c r="ESO17" s="117"/>
      <c r="ESP17" s="117"/>
      <c r="ESQ17" s="117"/>
      <c r="ESR17" s="117"/>
      <c r="ESS17" s="117"/>
      <c r="EST17" s="117"/>
      <c r="ESU17" s="117"/>
      <c r="ESV17" s="117"/>
      <c r="ESW17" s="117"/>
      <c r="ESX17" s="117"/>
      <c r="ESY17" s="117"/>
      <c r="ESZ17" s="117"/>
      <c r="ETA17" s="117"/>
      <c r="ETB17" s="117"/>
      <c r="ETC17" s="117"/>
      <c r="ETD17" s="117"/>
      <c r="ETE17" s="117"/>
      <c r="ETF17" s="117"/>
      <c r="ETG17" s="117"/>
      <c r="ETH17" s="117"/>
      <c r="ETI17" s="117"/>
      <c r="ETJ17" s="117"/>
      <c r="ETK17" s="117"/>
      <c r="ETL17" s="117"/>
      <c r="ETM17" s="117"/>
      <c r="ETN17" s="117"/>
      <c r="ETO17" s="117"/>
      <c r="ETP17" s="117"/>
      <c r="ETQ17" s="117"/>
      <c r="ETR17" s="117"/>
      <c r="ETS17" s="117"/>
      <c r="ETT17" s="117"/>
      <c r="ETU17" s="117"/>
      <c r="ETV17" s="117"/>
      <c r="ETW17" s="117"/>
      <c r="ETX17" s="117"/>
      <c r="ETY17" s="117"/>
      <c r="ETZ17" s="117"/>
      <c r="EUA17" s="117"/>
      <c r="EUB17" s="117"/>
      <c r="EUC17" s="117"/>
      <c r="EUD17" s="117"/>
      <c r="EUE17" s="117"/>
      <c r="EUF17" s="117"/>
      <c r="EUG17" s="117"/>
      <c r="EUH17" s="117"/>
      <c r="EUI17" s="117"/>
      <c r="EUJ17" s="117"/>
      <c r="EUK17" s="117"/>
      <c r="EUL17" s="117"/>
      <c r="EUM17" s="117"/>
      <c r="EUN17" s="117"/>
      <c r="EUO17" s="117"/>
      <c r="EUP17" s="117"/>
      <c r="EUQ17" s="117"/>
      <c r="EUR17" s="117"/>
      <c r="EUS17" s="117"/>
      <c r="EUT17" s="117"/>
      <c r="EUU17" s="117"/>
      <c r="EUV17" s="117"/>
      <c r="EUW17" s="117"/>
      <c r="EUX17" s="117"/>
      <c r="EUY17" s="117"/>
      <c r="EUZ17" s="117"/>
      <c r="EVA17" s="117"/>
      <c r="EVB17" s="117"/>
      <c r="EVC17" s="117"/>
      <c r="EVD17" s="117"/>
      <c r="EVE17" s="117"/>
      <c r="EVF17" s="117"/>
      <c r="EVG17" s="117"/>
      <c r="EVH17" s="117"/>
      <c r="EVI17" s="117"/>
      <c r="EVJ17" s="117"/>
      <c r="EVK17" s="117"/>
      <c r="EVL17" s="117"/>
      <c r="EVM17" s="117"/>
      <c r="EVN17" s="117"/>
      <c r="EVO17" s="117"/>
      <c r="EVP17" s="117"/>
      <c r="EVQ17" s="117"/>
      <c r="EVR17" s="117"/>
      <c r="EVS17" s="117"/>
      <c r="EVT17" s="117"/>
      <c r="EVU17" s="117"/>
      <c r="EVV17" s="117"/>
      <c r="EVW17" s="117"/>
      <c r="EVX17" s="117"/>
      <c r="EVY17" s="117"/>
      <c r="EVZ17" s="117"/>
      <c r="EWA17" s="117"/>
      <c r="EWB17" s="117"/>
      <c r="EWC17" s="117"/>
      <c r="EWD17" s="117"/>
      <c r="EWE17" s="117"/>
      <c r="EWF17" s="117"/>
      <c r="EWG17" s="117"/>
      <c r="EWH17" s="117"/>
      <c r="EWI17" s="117"/>
      <c r="EWJ17" s="117"/>
      <c r="EWK17" s="117"/>
      <c r="EWL17" s="117"/>
      <c r="EWM17" s="117"/>
      <c r="EWN17" s="117"/>
      <c r="EWO17" s="117"/>
      <c r="EWP17" s="117"/>
      <c r="EWQ17" s="117"/>
      <c r="EWR17" s="117"/>
      <c r="EWS17" s="117"/>
      <c r="EWT17" s="117"/>
      <c r="EWU17" s="117"/>
      <c r="EWV17" s="117"/>
      <c r="EWW17" s="117"/>
      <c r="EWX17" s="117"/>
      <c r="EWY17" s="117"/>
      <c r="EWZ17" s="117"/>
      <c r="EXA17" s="117"/>
      <c r="EXB17" s="117"/>
      <c r="EXC17" s="117"/>
      <c r="EXD17" s="117"/>
      <c r="EXE17" s="117"/>
      <c r="EXF17" s="117"/>
      <c r="EXG17" s="117"/>
      <c r="EXH17" s="117"/>
      <c r="EXI17" s="117"/>
      <c r="EXJ17" s="117"/>
      <c r="EXK17" s="117"/>
      <c r="EXL17" s="117"/>
      <c r="EXM17" s="117"/>
      <c r="EXN17" s="117"/>
      <c r="EXO17" s="117"/>
      <c r="EXP17" s="117"/>
      <c r="EXQ17" s="117"/>
      <c r="EXR17" s="117"/>
      <c r="EXS17" s="117"/>
      <c r="EXT17" s="117"/>
      <c r="EXU17" s="117"/>
      <c r="EXV17" s="117"/>
      <c r="EXW17" s="117"/>
      <c r="EXX17" s="117"/>
      <c r="EXY17" s="117"/>
      <c r="EXZ17" s="117"/>
      <c r="EYA17" s="117"/>
      <c r="EYB17" s="117"/>
      <c r="EYC17" s="117"/>
      <c r="EYD17" s="117"/>
      <c r="EYE17" s="117"/>
      <c r="EYF17" s="117"/>
      <c r="EYG17" s="117"/>
      <c r="EYH17" s="117"/>
      <c r="EYI17" s="117"/>
      <c r="EYJ17" s="117"/>
      <c r="EYK17" s="117"/>
      <c r="EYL17" s="117"/>
      <c r="EYM17" s="117"/>
      <c r="EYN17" s="117"/>
      <c r="EYO17" s="117"/>
      <c r="EYP17" s="117"/>
      <c r="EYQ17" s="117"/>
      <c r="EYR17" s="117"/>
      <c r="EYS17" s="117"/>
      <c r="EYT17" s="117"/>
      <c r="EYU17" s="117"/>
      <c r="EYV17" s="117"/>
      <c r="EYW17" s="117"/>
      <c r="EYX17" s="117"/>
      <c r="EYY17" s="117"/>
      <c r="EYZ17" s="117"/>
      <c r="EZA17" s="117"/>
      <c r="EZB17" s="117"/>
      <c r="EZC17" s="117"/>
      <c r="EZD17" s="117"/>
      <c r="EZE17" s="117"/>
      <c r="EZF17" s="117"/>
      <c r="EZG17" s="117"/>
      <c r="EZH17" s="117"/>
      <c r="EZI17" s="117"/>
      <c r="EZJ17" s="117"/>
      <c r="EZK17" s="117"/>
      <c r="EZL17" s="117"/>
      <c r="EZM17" s="117"/>
      <c r="EZN17" s="117"/>
      <c r="EZO17" s="117"/>
      <c r="EZP17" s="117"/>
      <c r="EZQ17" s="117"/>
      <c r="EZR17" s="117"/>
      <c r="EZS17" s="117"/>
      <c r="EZT17" s="117"/>
      <c r="EZU17" s="117"/>
      <c r="EZV17" s="117"/>
      <c r="EZW17" s="117"/>
      <c r="EZX17" s="117"/>
      <c r="EZY17" s="117"/>
      <c r="EZZ17" s="117"/>
      <c r="FAA17" s="117"/>
      <c r="FAB17" s="117"/>
      <c r="FAC17" s="117"/>
      <c r="FAD17" s="117"/>
      <c r="FAE17" s="117"/>
      <c r="FAF17" s="117"/>
      <c r="FAG17" s="117"/>
      <c r="FAH17" s="117"/>
      <c r="FAI17" s="117"/>
      <c r="FAJ17" s="117"/>
      <c r="FAK17" s="117"/>
      <c r="FAL17" s="117"/>
      <c r="FAM17" s="117"/>
      <c r="FAN17" s="117"/>
      <c r="FAO17" s="117"/>
      <c r="FAP17" s="117"/>
      <c r="FAQ17" s="117"/>
      <c r="FAR17" s="117"/>
      <c r="FAS17" s="117"/>
      <c r="FAT17" s="117"/>
      <c r="FAU17" s="117"/>
      <c r="FAV17" s="117"/>
      <c r="FAW17" s="117"/>
      <c r="FAX17" s="117"/>
      <c r="FAY17" s="117"/>
      <c r="FAZ17" s="117"/>
      <c r="FBA17" s="117"/>
      <c r="FBB17" s="117"/>
      <c r="FBC17" s="117"/>
      <c r="FBD17" s="117"/>
      <c r="FBE17" s="117"/>
      <c r="FBF17" s="117"/>
      <c r="FBG17" s="117"/>
      <c r="FBH17" s="117"/>
      <c r="FBI17" s="117"/>
      <c r="FBJ17" s="117"/>
      <c r="FBK17" s="117"/>
      <c r="FBL17" s="117"/>
      <c r="FBM17" s="117"/>
      <c r="FBN17" s="117"/>
      <c r="FBO17" s="117"/>
      <c r="FBP17" s="117"/>
      <c r="FBQ17" s="117"/>
      <c r="FBR17" s="117"/>
      <c r="FBS17" s="117"/>
      <c r="FBT17" s="117"/>
      <c r="FBU17" s="117"/>
      <c r="FBV17" s="117"/>
      <c r="FBW17" s="117"/>
      <c r="FBX17" s="117"/>
      <c r="FBY17" s="117"/>
      <c r="FBZ17" s="117"/>
      <c r="FCA17" s="117"/>
      <c r="FCB17" s="117"/>
      <c r="FCC17" s="117"/>
      <c r="FCD17" s="117"/>
      <c r="FCE17" s="117"/>
      <c r="FCF17" s="117"/>
      <c r="FCG17" s="117"/>
      <c r="FCH17" s="117"/>
      <c r="FCI17" s="117"/>
      <c r="FCJ17" s="117"/>
      <c r="FCK17" s="117"/>
      <c r="FCL17" s="117"/>
      <c r="FCM17" s="117"/>
      <c r="FCN17" s="117"/>
      <c r="FCO17" s="117"/>
      <c r="FCP17" s="117"/>
      <c r="FCQ17" s="117"/>
      <c r="FCR17" s="117"/>
      <c r="FCS17" s="117"/>
      <c r="FCT17" s="117"/>
      <c r="FCU17" s="117"/>
      <c r="FCV17" s="117"/>
      <c r="FCW17" s="117"/>
      <c r="FCX17" s="117"/>
      <c r="FCY17" s="117"/>
      <c r="FCZ17" s="117"/>
      <c r="FDA17" s="117"/>
      <c r="FDB17" s="117"/>
      <c r="FDC17" s="117"/>
      <c r="FDD17" s="117"/>
      <c r="FDE17" s="117"/>
      <c r="FDF17" s="117"/>
      <c r="FDG17" s="117"/>
      <c r="FDH17" s="117"/>
      <c r="FDI17" s="117"/>
      <c r="FDJ17" s="117"/>
      <c r="FDK17" s="117"/>
      <c r="FDL17" s="117"/>
      <c r="FDM17" s="117"/>
      <c r="FDN17" s="117"/>
      <c r="FDO17" s="117"/>
      <c r="FDP17" s="117"/>
      <c r="FDQ17" s="117"/>
      <c r="FDR17" s="117"/>
      <c r="FDS17" s="117"/>
      <c r="FDT17" s="117"/>
      <c r="FDU17" s="117"/>
      <c r="FDV17" s="117"/>
      <c r="FDW17" s="117"/>
      <c r="FDX17" s="117"/>
      <c r="FDY17" s="117"/>
      <c r="FDZ17" s="117"/>
      <c r="FEA17" s="117"/>
      <c r="FEB17" s="117"/>
      <c r="FEC17" s="117"/>
      <c r="FED17" s="117"/>
      <c r="FEE17" s="117"/>
      <c r="FEF17" s="117"/>
      <c r="FEG17" s="117"/>
      <c r="FEH17" s="117"/>
      <c r="FEI17" s="117"/>
      <c r="FEJ17" s="117"/>
      <c r="FEK17" s="117"/>
      <c r="FEL17" s="117"/>
      <c r="FEM17" s="117"/>
      <c r="FEN17" s="117"/>
      <c r="FEO17" s="117"/>
      <c r="FEP17" s="117"/>
      <c r="FEQ17" s="117"/>
      <c r="FER17" s="117"/>
      <c r="FES17" s="117"/>
      <c r="FET17" s="117"/>
      <c r="FEU17" s="117"/>
      <c r="FEV17" s="117"/>
      <c r="FEW17" s="117"/>
      <c r="FEX17" s="117"/>
      <c r="FEY17" s="117"/>
      <c r="FEZ17" s="117"/>
      <c r="FFA17" s="117"/>
      <c r="FFB17" s="117"/>
      <c r="FFC17" s="117"/>
      <c r="FFD17" s="117"/>
      <c r="FFE17" s="117"/>
      <c r="FFF17" s="117"/>
      <c r="FFG17" s="117"/>
      <c r="FFH17" s="117"/>
      <c r="FFI17" s="117"/>
      <c r="FFJ17" s="117"/>
      <c r="FFK17" s="117"/>
      <c r="FFL17" s="117"/>
      <c r="FFM17" s="117"/>
      <c r="FFN17" s="117"/>
      <c r="FFO17" s="117"/>
      <c r="FFP17" s="117"/>
      <c r="FFQ17" s="117"/>
      <c r="FFR17" s="117"/>
      <c r="FFS17" s="117"/>
      <c r="FFT17" s="117"/>
      <c r="FFU17" s="117"/>
      <c r="FFV17" s="117"/>
      <c r="FFW17" s="117"/>
      <c r="FFX17" s="117"/>
      <c r="FFY17" s="117"/>
      <c r="FFZ17" s="117"/>
      <c r="FGA17" s="117"/>
      <c r="FGB17" s="117"/>
      <c r="FGC17" s="117"/>
      <c r="FGD17" s="117"/>
      <c r="FGE17" s="117"/>
      <c r="FGF17" s="117"/>
      <c r="FGG17" s="117"/>
      <c r="FGH17" s="117"/>
      <c r="FGI17" s="117"/>
      <c r="FGJ17" s="117"/>
      <c r="FGK17" s="117"/>
      <c r="FGL17" s="117"/>
      <c r="FGM17" s="117"/>
      <c r="FGN17" s="117"/>
      <c r="FGO17" s="117"/>
      <c r="FGP17" s="117"/>
      <c r="FGQ17" s="117"/>
      <c r="FGR17" s="117"/>
      <c r="FGS17" s="117"/>
      <c r="FGT17" s="117"/>
      <c r="FGU17" s="117"/>
      <c r="FGV17" s="117"/>
      <c r="FGW17" s="117"/>
      <c r="FGX17" s="117"/>
      <c r="FGY17" s="117"/>
      <c r="FGZ17" s="117"/>
      <c r="FHA17" s="117"/>
      <c r="FHB17" s="117"/>
      <c r="FHC17" s="117"/>
      <c r="FHD17" s="117"/>
      <c r="FHE17" s="117"/>
      <c r="FHF17" s="117"/>
      <c r="FHG17" s="117"/>
      <c r="FHH17" s="117"/>
      <c r="FHI17" s="117"/>
      <c r="FHJ17" s="117"/>
      <c r="FHK17" s="117"/>
      <c r="FHL17" s="117"/>
      <c r="FHM17" s="117"/>
      <c r="FHN17" s="117"/>
      <c r="FHO17" s="117"/>
      <c r="FHP17" s="117"/>
      <c r="FHQ17" s="117"/>
      <c r="FHR17" s="117"/>
      <c r="FHS17" s="117"/>
      <c r="FHT17" s="117"/>
      <c r="FHU17" s="117"/>
      <c r="FHV17" s="117"/>
      <c r="FHW17" s="117"/>
      <c r="FHX17" s="117"/>
      <c r="FHY17" s="117"/>
      <c r="FHZ17" s="117"/>
      <c r="FIA17" s="117"/>
      <c r="FIB17" s="117"/>
      <c r="FIC17" s="117"/>
      <c r="FID17" s="117"/>
      <c r="FIE17" s="117"/>
      <c r="FIF17" s="117"/>
      <c r="FIG17" s="117"/>
      <c r="FIH17" s="117"/>
      <c r="FII17" s="117"/>
      <c r="FIJ17" s="117"/>
      <c r="FIK17" s="117"/>
      <c r="FIL17" s="117"/>
      <c r="FIM17" s="117"/>
      <c r="FIN17" s="117"/>
      <c r="FIO17" s="117"/>
      <c r="FIP17" s="117"/>
      <c r="FIQ17" s="117"/>
      <c r="FIR17" s="117"/>
      <c r="FIS17" s="117"/>
      <c r="FIT17" s="117"/>
      <c r="FIU17" s="117"/>
      <c r="FIV17" s="117"/>
      <c r="FIW17" s="117"/>
      <c r="FIX17" s="117"/>
      <c r="FIY17" s="117"/>
      <c r="FIZ17" s="117"/>
      <c r="FJA17" s="117"/>
      <c r="FJB17" s="117"/>
      <c r="FJC17" s="117"/>
      <c r="FJD17" s="117"/>
      <c r="FJE17" s="117"/>
      <c r="FJF17" s="117"/>
      <c r="FJG17" s="117"/>
      <c r="FJH17" s="117"/>
      <c r="FJI17" s="117"/>
      <c r="FJJ17" s="117"/>
      <c r="FJK17" s="117"/>
      <c r="FJL17" s="117"/>
      <c r="FJM17" s="117"/>
      <c r="FJN17" s="117"/>
      <c r="FJO17" s="117"/>
      <c r="FJP17" s="117"/>
      <c r="FJQ17" s="117"/>
      <c r="FJR17" s="117"/>
      <c r="FJS17" s="117"/>
      <c r="FJT17" s="117"/>
      <c r="FJU17" s="117"/>
      <c r="FJV17" s="117"/>
      <c r="FJW17" s="117"/>
      <c r="FJX17" s="117"/>
      <c r="FJY17" s="117"/>
      <c r="FJZ17" s="117"/>
      <c r="FKA17" s="117"/>
      <c r="FKB17" s="117"/>
      <c r="FKC17" s="117"/>
      <c r="FKD17" s="117"/>
      <c r="FKE17" s="117"/>
      <c r="FKF17" s="117"/>
      <c r="FKG17" s="117"/>
      <c r="FKH17" s="117"/>
      <c r="FKI17" s="117"/>
      <c r="FKJ17" s="117"/>
      <c r="FKK17" s="117"/>
      <c r="FKL17" s="117"/>
      <c r="FKM17" s="117"/>
      <c r="FKN17" s="117"/>
      <c r="FKO17" s="117"/>
      <c r="FKP17" s="117"/>
      <c r="FKQ17" s="117"/>
      <c r="FKR17" s="117"/>
      <c r="FKS17" s="117"/>
      <c r="FKT17" s="117"/>
      <c r="FKU17" s="117"/>
      <c r="FKV17" s="117"/>
      <c r="FKW17" s="117"/>
      <c r="FKX17" s="117"/>
      <c r="FKY17" s="117"/>
      <c r="FKZ17" s="117"/>
      <c r="FLA17" s="117"/>
      <c r="FLB17" s="117"/>
      <c r="FLC17" s="117"/>
      <c r="FLD17" s="117"/>
      <c r="FLE17" s="117"/>
      <c r="FLF17" s="117"/>
      <c r="FLG17" s="117"/>
      <c r="FLH17" s="117"/>
      <c r="FLI17" s="117"/>
      <c r="FLJ17" s="117"/>
      <c r="FLK17" s="117"/>
      <c r="FLL17" s="117"/>
      <c r="FLM17" s="117"/>
      <c r="FLN17" s="117"/>
      <c r="FLO17" s="117"/>
      <c r="FLP17" s="117"/>
      <c r="FLQ17" s="117"/>
      <c r="FLR17" s="117"/>
      <c r="FLS17" s="117"/>
      <c r="FLT17" s="117"/>
      <c r="FLU17" s="117"/>
      <c r="FLV17" s="117"/>
      <c r="FLW17" s="117"/>
      <c r="FLX17" s="117"/>
      <c r="FLY17" s="117"/>
      <c r="FLZ17" s="117"/>
      <c r="FMA17" s="117"/>
      <c r="FMB17" s="117"/>
      <c r="FMC17" s="117"/>
      <c r="FMD17" s="117"/>
      <c r="FME17" s="117"/>
      <c r="FMF17" s="117"/>
      <c r="FMG17" s="117"/>
      <c r="FMH17" s="117"/>
      <c r="FMI17" s="117"/>
      <c r="FMJ17" s="117"/>
      <c r="FMK17" s="117"/>
      <c r="FML17" s="117"/>
      <c r="FMM17" s="117"/>
      <c r="FMN17" s="117"/>
      <c r="FMO17" s="117"/>
      <c r="FMP17" s="117"/>
      <c r="FMQ17" s="117"/>
      <c r="FMR17" s="117"/>
      <c r="FMS17" s="117"/>
      <c r="FMT17" s="117"/>
      <c r="FMU17" s="117"/>
      <c r="FMV17" s="117"/>
      <c r="FMW17" s="117"/>
      <c r="FMX17" s="117"/>
      <c r="FMY17" s="117"/>
      <c r="FMZ17" s="117"/>
      <c r="FNA17" s="117"/>
      <c r="FNB17" s="117"/>
      <c r="FNC17" s="117"/>
      <c r="FND17" s="117"/>
      <c r="FNE17" s="117"/>
      <c r="FNF17" s="117"/>
      <c r="FNG17" s="117"/>
      <c r="FNH17" s="117"/>
      <c r="FNI17" s="117"/>
      <c r="FNJ17" s="117"/>
      <c r="FNK17" s="117"/>
      <c r="FNL17" s="117"/>
      <c r="FNM17" s="117"/>
      <c r="FNN17" s="117"/>
      <c r="FNO17" s="117"/>
      <c r="FNP17" s="117"/>
      <c r="FNQ17" s="117"/>
      <c r="FNR17" s="117"/>
      <c r="FNS17" s="117"/>
      <c r="FNT17" s="117"/>
      <c r="FNU17" s="117"/>
      <c r="FNV17" s="117"/>
      <c r="FNW17" s="117"/>
      <c r="FNX17" s="117"/>
      <c r="FNY17" s="117"/>
      <c r="FNZ17" s="117"/>
      <c r="FOA17" s="117"/>
      <c r="FOB17" s="117"/>
      <c r="FOC17" s="117"/>
      <c r="FOD17" s="117"/>
      <c r="FOE17" s="117"/>
      <c r="FOF17" s="117"/>
      <c r="FOG17" s="117"/>
      <c r="FOH17" s="117"/>
      <c r="FOI17" s="117"/>
      <c r="FOJ17" s="117"/>
      <c r="FOK17" s="117"/>
      <c r="FOL17" s="117"/>
      <c r="FOM17" s="117"/>
      <c r="FON17" s="117"/>
      <c r="FOO17" s="117"/>
      <c r="FOP17" s="117"/>
      <c r="FOQ17" s="117"/>
      <c r="FOR17" s="117"/>
      <c r="FOS17" s="117"/>
      <c r="FOT17" s="117"/>
      <c r="FOU17" s="117"/>
      <c r="FOV17" s="117"/>
      <c r="FOW17" s="117"/>
      <c r="FOX17" s="117"/>
      <c r="FOY17" s="117"/>
      <c r="FOZ17" s="117"/>
      <c r="FPA17" s="117"/>
      <c r="FPB17" s="117"/>
      <c r="FPC17" s="117"/>
      <c r="FPD17" s="117"/>
      <c r="FPE17" s="117"/>
      <c r="FPF17" s="117"/>
      <c r="FPG17" s="117"/>
      <c r="FPH17" s="117"/>
      <c r="FPI17" s="117"/>
      <c r="FPJ17" s="117"/>
      <c r="FPK17" s="117"/>
      <c r="FPL17" s="117"/>
      <c r="FPM17" s="117"/>
      <c r="FPN17" s="117"/>
      <c r="FPO17" s="117"/>
      <c r="FPP17" s="117"/>
      <c r="FPQ17" s="117"/>
      <c r="FPR17" s="117"/>
      <c r="FPS17" s="117"/>
      <c r="FPT17" s="117"/>
      <c r="FPU17" s="117"/>
      <c r="FPV17" s="117"/>
      <c r="FPW17" s="117"/>
      <c r="FPX17" s="117"/>
      <c r="FPY17" s="117"/>
      <c r="FPZ17" s="117"/>
      <c r="FQA17" s="117"/>
      <c r="FQB17" s="117"/>
      <c r="FQC17" s="117"/>
      <c r="FQD17" s="117"/>
      <c r="FQE17" s="117"/>
      <c r="FQF17" s="117"/>
      <c r="FQG17" s="117"/>
      <c r="FQH17" s="117"/>
      <c r="FQI17" s="117"/>
      <c r="FQJ17" s="117"/>
      <c r="FQK17" s="117"/>
      <c r="FQL17" s="117"/>
      <c r="FQM17" s="117"/>
      <c r="FQN17" s="117"/>
      <c r="FQO17" s="117"/>
      <c r="FQP17" s="117"/>
      <c r="FQQ17" s="117"/>
      <c r="FQR17" s="117"/>
      <c r="FQS17" s="117"/>
      <c r="FQT17" s="117"/>
      <c r="FQU17" s="117"/>
      <c r="FQV17" s="117"/>
      <c r="FQW17" s="117"/>
      <c r="FQX17" s="117"/>
      <c r="FQY17" s="117"/>
      <c r="FQZ17" s="117"/>
      <c r="FRA17" s="117"/>
      <c r="FRB17" s="117"/>
      <c r="FRC17" s="117"/>
      <c r="FRD17" s="117"/>
      <c r="FRE17" s="117"/>
      <c r="FRF17" s="117"/>
      <c r="FRG17" s="117"/>
      <c r="FRH17" s="117"/>
      <c r="FRI17" s="117"/>
      <c r="FRJ17" s="117"/>
      <c r="FRK17" s="117"/>
      <c r="FRL17" s="117"/>
      <c r="FRM17" s="117"/>
      <c r="FRN17" s="117"/>
      <c r="FRO17" s="117"/>
      <c r="FRP17" s="117"/>
      <c r="FRQ17" s="117"/>
      <c r="FRR17" s="117"/>
      <c r="FRS17" s="117"/>
      <c r="FRT17" s="117"/>
      <c r="FRU17" s="117"/>
      <c r="FRV17" s="117"/>
      <c r="FRW17" s="117"/>
      <c r="FRX17" s="117"/>
      <c r="FRY17" s="117"/>
      <c r="FRZ17" s="117"/>
      <c r="FSA17" s="117"/>
      <c r="FSB17" s="117"/>
      <c r="FSC17" s="117"/>
      <c r="FSD17" s="117"/>
      <c r="FSE17" s="117"/>
      <c r="FSF17" s="117"/>
      <c r="FSG17" s="117"/>
      <c r="FSH17" s="117"/>
      <c r="FSI17" s="117"/>
      <c r="FSJ17" s="117"/>
      <c r="FSK17" s="117"/>
      <c r="FSL17" s="117"/>
      <c r="FSM17" s="117"/>
      <c r="FSN17" s="117"/>
      <c r="FSO17" s="117"/>
      <c r="FSP17" s="117"/>
      <c r="FSQ17" s="117"/>
      <c r="FSR17" s="117"/>
      <c r="FSS17" s="117"/>
      <c r="FST17" s="117"/>
      <c r="FSU17" s="117"/>
      <c r="FSV17" s="117"/>
      <c r="FSW17" s="117"/>
      <c r="FSX17" s="117"/>
      <c r="FSY17" s="117"/>
      <c r="FSZ17" s="117"/>
      <c r="FTA17" s="117"/>
      <c r="FTB17" s="117"/>
      <c r="FTC17" s="117"/>
      <c r="FTD17" s="117"/>
      <c r="FTE17" s="117"/>
      <c r="FTF17" s="117"/>
      <c r="FTG17" s="117"/>
      <c r="FTH17" s="117"/>
      <c r="FTI17" s="117"/>
      <c r="FTJ17" s="117"/>
      <c r="FTK17" s="117"/>
      <c r="FTL17" s="117"/>
      <c r="FTM17" s="117"/>
      <c r="FTN17" s="117"/>
      <c r="FTO17" s="117"/>
      <c r="FTP17" s="117"/>
      <c r="FTQ17" s="117"/>
      <c r="FTR17" s="117"/>
      <c r="FTS17" s="117"/>
      <c r="FTT17" s="117"/>
      <c r="FTU17" s="117"/>
      <c r="FTV17" s="117"/>
      <c r="FTW17" s="117"/>
      <c r="FTX17" s="117"/>
      <c r="FTY17" s="117"/>
      <c r="FTZ17" s="117"/>
      <c r="FUA17" s="117"/>
      <c r="FUB17" s="117"/>
      <c r="FUC17" s="117"/>
      <c r="FUD17" s="117"/>
      <c r="FUE17" s="117"/>
      <c r="FUF17" s="117"/>
      <c r="FUG17" s="117"/>
      <c r="FUH17" s="117"/>
      <c r="FUI17" s="117"/>
      <c r="FUJ17" s="117"/>
      <c r="FUK17" s="117"/>
      <c r="FUL17" s="117"/>
      <c r="FUM17" s="117"/>
      <c r="FUN17" s="117"/>
      <c r="FUO17" s="117"/>
      <c r="FUP17" s="117"/>
      <c r="FUQ17" s="117"/>
      <c r="FUR17" s="117"/>
      <c r="FUS17" s="117"/>
      <c r="FUT17" s="117"/>
      <c r="FUU17" s="117"/>
      <c r="FUV17" s="117"/>
      <c r="FUW17" s="117"/>
      <c r="FUX17" s="117"/>
      <c r="FUY17" s="117"/>
      <c r="FUZ17" s="117"/>
      <c r="FVA17" s="117"/>
      <c r="FVB17" s="117"/>
      <c r="FVC17" s="117"/>
      <c r="FVD17" s="117"/>
      <c r="FVE17" s="117"/>
      <c r="FVF17" s="117"/>
      <c r="FVG17" s="117"/>
      <c r="FVH17" s="117"/>
      <c r="FVI17" s="117"/>
      <c r="FVJ17" s="117"/>
      <c r="FVK17" s="117"/>
      <c r="FVL17" s="117"/>
      <c r="FVM17" s="117"/>
      <c r="FVN17" s="117"/>
      <c r="FVO17" s="117"/>
      <c r="FVP17" s="117"/>
      <c r="FVQ17" s="117"/>
      <c r="FVR17" s="117"/>
      <c r="FVS17" s="117"/>
      <c r="FVT17" s="117"/>
      <c r="FVU17" s="117"/>
      <c r="FVV17" s="117"/>
      <c r="FVW17" s="117"/>
      <c r="FVX17" s="117"/>
      <c r="FVY17" s="117"/>
      <c r="FVZ17" s="117"/>
      <c r="FWA17" s="117"/>
      <c r="FWB17" s="117"/>
      <c r="FWC17" s="117"/>
      <c r="FWD17" s="117"/>
      <c r="FWE17" s="117"/>
      <c r="FWF17" s="117"/>
      <c r="FWG17" s="117"/>
      <c r="FWH17" s="117"/>
      <c r="FWI17" s="117"/>
      <c r="FWJ17" s="117"/>
      <c r="FWK17" s="117"/>
      <c r="FWL17" s="117"/>
      <c r="FWM17" s="117"/>
      <c r="FWN17" s="117"/>
      <c r="FWO17" s="117"/>
      <c r="FWP17" s="117"/>
      <c r="FWQ17" s="117"/>
      <c r="FWR17" s="117"/>
      <c r="FWS17" s="117"/>
      <c r="FWT17" s="117"/>
      <c r="FWU17" s="117"/>
      <c r="FWV17" s="117"/>
      <c r="FWW17" s="117"/>
      <c r="FWX17" s="117"/>
      <c r="FWY17" s="117"/>
      <c r="FWZ17" s="117"/>
      <c r="FXA17" s="117"/>
      <c r="FXB17" s="117"/>
      <c r="FXC17" s="117"/>
      <c r="FXD17" s="117"/>
      <c r="FXE17" s="117"/>
      <c r="FXF17" s="117"/>
      <c r="FXG17" s="117"/>
      <c r="FXH17" s="117"/>
      <c r="FXI17" s="117"/>
      <c r="FXJ17" s="117"/>
      <c r="FXK17" s="117"/>
      <c r="FXL17" s="117"/>
      <c r="FXM17" s="117"/>
      <c r="FXN17" s="117"/>
      <c r="FXO17" s="117"/>
      <c r="FXP17" s="117"/>
      <c r="FXQ17" s="117"/>
      <c r="FXR17" s="117"/>
      <c r="FXS17" s="117"/>
      <c r="FXT17" s="117"/>
      <c r="FXU17" s="117"/>
      <c r="FXV17" s="117"/>
      <c r="FXW17" s="117"/>
      <c r="FXX17" s="117"/>
      <c r="FXY17" s="117"/>
      <c r="FXZ17" s="117"/>
      <c r="FYA17" s="117"/>
      <c r="FYB17" s="117"/>
      <c r="FYC17" s="117"/>
      <c r="FYD17" s="117"/>
      <c r="FYE17" s="117"/>
      <c r="FYF17" s="117"/>
      <c r="FYG17" s="117"/>
      <c r="FYH17" s="117"/>
      <c r="FYI17" s="117"/>
      <c r="FYJ17" s="117"/>
      <c r="FYK17" s="117"/>
      <c r="FYL17" s="117"/>
      <c r="FYM17" s="117"/>
      <c r="FYN17" s="117"/>
      <c r="FYO17" s="117"/>
      <c r="FYP17" s="117"/>
      <c r="FYQ17" s="117"/>
      <c r="FYR17" s="117"/>
      <c r="FYS17" s="117"/>
      <c r="FYT17" s="117"/>
      <c r="FYU17" s="117"/>
      <c r="FYV17" s="117"/>
      <c r="FYW17" s="117"/>
      <c r="FYX17" s="117"/>
      <c r="FYY17" s="117"/>
      <c r="FYZ17" s="117"/>
      <c r="FZA17" s="117"/>
      <c r="FZB17" s="117"/>
      <c r="FZC17" s="117"/>
      <c r="FZD17" s="117"/>
      <c r="FZE17" s="117"/>
      <c r="FZF17" s="117"/>
      <c r="FZG17" s="117"/>
      <c r="FZH17" s="117"/>
      <c r="FZI17" s="117"/>
      <c r="FZJ17" s="117"/>
      <c r="FZK17" s="117"/>
      <c r="FZL17" s="117"/>
      <c r="FZM17" s="117"/>
      <c r="FZN17" s="117"/>
      <c r="FZO17" s="117"/>
      <c r="FZP17" s="117"/>
      <c r="FZQ17" s="117"/>
      <c r="FZR17" s="117"/>
      <c r="FZS17" s="117"/>
      <c r="FZT17" s="117"/>
      <c r="FZU17" s="117"/>
      <c r="FZV17" s="117"/>
      <c r="FZW17" s="117"/>
      <c r="FZX17" s="117"/>
      <c r="FZY17" s="117"/>
      <c r="FZZ17" s="117"/>
      <c r="GAA17" s="117"/>
      <c r="GAB17" s="117"/>
      <c r="GAC17" s="117"/>
      <c r="GAD17" s="117"/>
      <c r="GAE17" s="117"/>
      <c r="GAF17" s="117"/>
      <c r="GAG17" s="117"/>
      <c r="GAH17" s="117"/>
      <c r="GAI17" s="117"/>
      <c r="GAJ17" s="117"/>
      <c r="GAK17" s="117"/>
      <c r="GAL17" s="117"/>
      <c r="GAM17" s="117"/>
      <c r="GAN17" s="117"/>
      <c r="GAO17" s="117"/>
      <c r="GAP17" s="117"/>
      <c r="GAQ17" s="117"/>
      <c r="GAR17" s="117"/>
      <c r="GAS17" s="117"/>
      <c r="GAT17" s="117"/>
      <c r="GAU17" s="117"/>
      <c r="GAV17" s="117"/>
      <c r="GAW17" s="117"/>
      <c r="GAX17" s="117"/>
      <c r="GAY17" s="117"/>
      <c r="GAZ17" s="117"/>
      <c r="GBA17" s="117"/>
      <c r="GBB17" s="117"/>
      <c r="GBC17" s="117"/>
      <c r="GBD17" s="117"/>
      <c r="GBE17" s="117"/>
      <c r="GBF17" s="117"/>
      <c r="GBG17" s="117"/>
      <c r="GBH17" s="117"/>
      <c r="GBI17" s="117"/>
      <c r="GBJ17" s="117"/>
      <c r="GBK17" s="117"/>
      <c r="GBL17" s="117"/>
      <c r="GBM17" s="117"/>
      <c r="GBN17" s="117"/>
      <c r="GBO17" s="117"/>
      <c r="GBP17" s="117"/>
      <c r="GBQ17" s="117"/>
      <c r="GBR17" s="117"/>
      <c r="GBS17" s="117"/>
      <c r="GBT17" s="117"/>
      <c r="GBU17" s="117"/>
      <c r="GBV17" s="117"/>
      <c r="GBW17" s="117"/>
      <c r="GBX17" s="117"/>
      <c r="GBY17" s="117"/>
      <c r="GBZ17" s="117"/>
      <c r="GCA17" s="117"/>
      <c r="GCB17" s="117"/>
      <c r="GCC17" s="117"/>
      <c r="GCD17" s="117"/>
      <c r="GCE17" s="117"/>
      <c r="GCF17" s="117"/>
      <c r="GCG17" s="117"/>
      <c r="GCH17" s="117"/>
      <c r="GCI17" s="117"/>
      <c r="GCJ17" s="117"/>
      <c r="GCK17" s="117"/>
      <c r="GCL17" s="117"/>
      <c r="GCM17" s="117"/>
      <c r="GCN17" s="117"/>
      <c r="GCO17" s="117"/>
      <c r="GCP17" s="117"/>
      <c r="GCQ17" s="117"/>
      <c r="GCR17" s="117"/>
      <c r="GCS17" s="117"/>
      <c r="GCT17" s="117"/>
      <c r="GCU17" s="117"/>
      <c r="GCV17" s="117"/>
      <c r="GCW17" s="117"/>
      <c r="GCX17" s="117"/>
      <c r="GCY17" s="117"/>
      <c r="GCZ17" s="117"/>
      <c r="GDA17" s="117"/>
      <c r="GDB17" s="117"/>
      <c r="GDC17" s="117"/>
      <c r="GDD17" s="117"/>
      <c r="GDE17" s="117"/>
      <c r="GDF17" s="117"/>
      <c r="GDG17" s="117"/>
      <c r="GDH17" s="117"/>
      <c r="GDI17" s="117"/>
      <c r="GDJ17" s="117"/>
      <c r="GDK17" s="117"/>
      <c r="GDL17" s="117"/>
      <c r="GDM17" s="117"/>
      <c r="GDN17" s="117"/>
      <c r="GDO17" s="117"/>
      <c r="GDP17" s="117"/>
      <c r="GDQ17" s="117"/>
      <c r="GDR17" s="117"/>
      <c r="GDS17" s="117"/>
      <c r="GDT17" s="117"/>
      <c r="GDU17" s="117"/>
      <c r="GDV17" s="117"/>
      <c r="GDW17" s="117"/>
      <c r="GDX17" s="117"/>
      <c r="GDY17" s="117"/>
      <c r="GDZ17" s="117"/>
      <c r="GEA17" s="117"/>
      <c r="GEB17" s="117"/>
      <c r="GEC17" s="117"/>
      <c r="GED17" s="117"/>
      <c r="GEE17" s="117"/>
      <c r="GEF17" s="117"/>
      <c r="GEG17" s="117"/>
      <c r="GEH17" s="117"/>
      <c r="GEI17" s="117"/>
      <c r="GEJ17" s="117"/>
      <c r="GEK17" s="117"/>
      <c r="GEL17" s="117"/>
      <c r="GEM17" s="117"/>
      <c r="GEN17" s="117"/>
      <c r="GEO17" s="117"/>
      <c r="GEP17" s="117"/>
      <c r="GEQ17" s="117"/>
      <c r="GER17" s="117"/>
      <c r="GES17" s="117"/>
      <c r="GET17" s="117"/>
      <c r="GEU17" s="117"/>
      <c r="GEV17" s="117"/>
      <c r="GEW17" s="117"/>
      <c r="GEX17" s="117"/>
      <c r="GEY17" s="117"/>
      <c r="GEZ17" s="117"/>
      <c r="GFA17" s="117"/>
      <c r="GFB17" s="117"/>
      <c r="GFC17" s="117"/>
      <c r="GFD17" s="117"/>
      <c r="GFE17" s="117"/>
      <c r="GFF17" s="117"/>
      <c r="GFG17" s="117"/>
      <c r="GFH17" s="117"/>
      <c r="GFI17" s="117"/>
      <c r="GFJ17" s="117"/>
      <c r="GFK17" s="117"/>
      <c r="GFL17" s="117"/>
      <c r="GFM17" s="117"/>
      <c r="GFN17" s="117"/>
      <c r="GFO17" s="117"/>
      <c r="GFP17" s="117"/>
      <c r="GFQ17" s="117"/>
      <c r="GFR17" s="117"/>
      <c r="GFS17" s="117"/>
      <c r="GFT17" s="117"/>
      <c r="GFU17" s="117"/>
      <c r="GFV17" s="117"/>
      <c r="GFW17" s="117"/>
      <c r="GFX17" s="117"/>
      <c r="GFY17" s="117"/>
      <c r="GFZ17" s="117"/>
      <c r="GGA17" s="117"/>
      <c r="GGB17" s="117"/>
      <c r="GGC17" s="117"/>
      <c r="GGD17" s="117"/>
      <c r="GGE17" s="117"/>
      <c r="GGF17" s="117"/>
      <c r="GGG17" s="117"/>
      <c r="GGH17" s="117"/>
      <c r="GGI17" s="117"/>
      <c r="GGJ17" s="117"/>
      <c r="GGK17" s="117"/>
      <c r="GGL17" s="117"/>
      <c r="GGM17" s="117"/>
      <c r="GGN17" s="117"/>
      <c r="GGO17" s="117"/>
      <c r="GGP17" s="117"/>
      <c r="GGQ17" s="117"/>
      <c r="GGR17" s="117"/>
      <c r="GGS17" s="117"/>
      <c r="GGT17" s="117"/>
      <c r="GGU17" s="117"/>
      <c r="GGV17" s="117"/>
      <c r="GGW17" s="117"/>
      <c r="GGX17" s="117"/>
      <c r="GGY17" s="117"/>
      <c r="GGZ17" s="117"/>
      <c r="GHA17" s="117"/>
      <c r="GHB17" s="117"/>
      <c r="GHC17" s="117"/>
      <c r="GHD17" s="117"/>
      <c r="GHE17" s="117"/>
      <c r="GHF17" s="117"/>
      <c r="GHG17" s="117"/>
      <c r="GHH17" s="117"/>
      <c r="GHI17" s="117"/>
      <c r="GHJ17" s="117"/>
      <c r="GHK17" s="117"/>
      <c r="GHL17" s="117"/>
      <c r="GHM17" s="117"/>
      <c r="GHN17" s="117"/>
      <c r="GHO17" s="117"/>
      <c r="GHP17" s="117"/>
      <c r="GHQ17" s="117"/>
      <c r="GHR17" s="117"/>
      <c r="GHS17" s="117"/>
      <c r="GHT17" s="117"/>
      <c r="GHU17" s="117"/>
      <c r="GHV17" s="117"/>
      <c r="GHW17" s="117"/>
      <c r="GHX17" s="117"/>
      <c r="GHY17" s="117"/>
      <c r="GHZ17" s="117"/>
      <c r="GIA17" s="117"/>
      <c r="GIB17" s="117"/>
      <c r="GIC17" s="117"/>
      <c r="GID17" s="117"/>
      <c r="GIE17" s="117"/>
      <c r="GIF17" s="117"/>
      <c r="GIG17" s="117"/>
      <c r="GIH17" s="117"/>
      <c r="GII17" s="117"/>
      <c r="GIJ17" s="117"/>
      <c r="GIK17" s="117"/>
      <c r="GIL17" s="117"/>
      <c r="GIM17" s="117"/>
      <c r="GIN17" s="117"/>
      <c r="GIO17" s="117"/>
      <c r="GIP17" s="117"/>
      <c r="GIQ17" s="117"/>
      <c r="GIR17" s="117"/>
      <c r="GIS17" s="117"/>
      <c r="GIT17" s="117"/>
      <c r="GIU17" s="117"/>
      <c r="GIV17" s="117"/>
      <c r="GIW17" s="117"/>
      <c r="GIX17" s="117"/>
      <c r="GIY17" s="117"/>
      <c r="GIZ17" s="117"/>
      <c r="GJA17" s="117"/>
      <c r="GJB17" s="117"/>
      <c r="GJC17" s="117"/>
      <c r="GJD17" s="117"/>
      <c r="GJE17" s="117"/>
      <c r="GJF17" s="117"/>
      <c r="GJG17" s="117"/>
      <c r="GJH17" s="117"/>
      <c r="GJI17" s="117"/>
      <c r="GJJ17" s="117"/>
      <c r="GJK17" s="117"/>
      <c r="GJL17" s="117"/>
      <c r="GJM17" s="117"/>
      <c r="GJN17" s="117"/>
      <c r="GJO17" s="117"/>
      <c r="GJP17" s="117"/>
      <c r="GJQ17" s="117"/>
      <c r="GJR17" s="117"/>
      <c r="GJS17" s="117"/>
      <c r="GJT17" s="117"/>
      <c r="GJU17" s="117"/>
      <c r="GJV17" s="117"/>
      <c r="GJW17" s="117"/>
      <c r="GJX17" s="117"/>
      <c r="GJY17" s="117"/>
      <c r="GJZ17" s="117"/>
      <c r="GKA17" s="117"/>
      <c r="GKB17" s="117"/>
      <c r="GKC17" s="117"/>
      <c r="GKD17" s="117"/>
      <c r="GKE17" s="117"/>
      <c r="GKF17" s="117"/>
      <c r="GKG17" s="117"/>
      <c r="GKH17" s="117"/>
      <c r="GKI17" s="117"/>
      <c r="GKJ17" s="117"/>
      <c r="GKK17" s="117"/>
      <c r="GKL17" s="117"/>
      <c r="GKM17" s="117"/>
      <c r="GKN17" s="117"/>
      <c r="GKO17" s="117"/>
      <c r="GKP17" s="117"/>
      <c r="GKQ17" s="117"/>
      <c r="GKR17" s="117"/>
      <c r="GKS17" s="117"/>
      <c r="GKT17" s="117"/>
      <c r="GKU17" s="117"/>
      <c r="GKV17" s="117"/>
      <c r="GKW17" s="117"/>
      <c r="GKX17" s="117"/>
      <c r="GKY17" s="117"/>
      <c r="GKZ17" s="117"/>
      <c r="GLA17" s="117"/>
      <c r="GLB17" s="117"/>
      <c r="GLC17" s="117"/>
      <c r="GLD17" s="117"/>
      <c r="GLE17" s="117"/>
      <c r="GLF17" s="117"/>
      <c r="GLG17" s="117"/>
      <c r="GLH17" s="117"/>
      <c r="GLI17" s="117"/>
      <c r="GLJ17" s="117"/>
      <c r="GLK17" s="117"/>
      <c r="GLL17" s="117"/>
      <c r="GLM17" s="117"/>
      <c r="GLN17" s="117"/>
      <c r="GLO17" s="117"/>
      <c r="GLP17" s="117"/>
      <c r="GLQ17" s="117"/>
      <c r="GLR17" s="117"/>
      <c r="GLS17" s="117"/>
      <c r="GLT17" s="117"/>
      <c r="GLU17" s="117"/>
      <c r="GLV17" s="117"/>
      <c r="GLW17" s="117"/>
      <c r="GLX17" s="117"/>
      <c r="GLY17" s="117"/>
      <c r="GLZ17" s="117"/>
      <c r="GMA17" s="117"/>
      <c r="GMB17" s="117"/>
      <c r="GMC17" s="117"/>
      <c r="GMD17" s="117"/>
      <c r="GME17" s="117"/>
      <c r="GMF17" s="117"/>
      <c r="GMG17" s="117"/>
      <c r="GMH17" s="117"/>
      <c r="GMI17" s="117"/>
      <c r="GMJ17" s="117"/>
      <c r="GMK17" s="117"/>
      <c r="GML17" s="117"/>
      <c r="GMM17" s="117"/>
      <c r="GMN17" s="117"/>
      <c r="GMO17" s="117"/>
      <c r="GMP17" s="117"/>
      <c r="GMQ17" s="117"/>
      <c r="GMR17" s="117"/>
      <c r="GMS17" s="117"/>
      <c r="GMT17" s="117"/>
      <c r="GMU17" s="117"/>
      <c r="GMV17" s="117"/>
      <c r="GMW17" s="117"/>
      <c r="GMX17" s="117"/>
      <c r="GMY17" s="117"/>
      <c r="GMZ17" s="117"/>
      <c r="GNA17" s="117"/>
      <c r="GNB17" s="117"/>
      <c r="GNC17" s="117"/>
      <c r="GND17" s="117"/>
      <c r="GNE17" s="117"/>
      <c r="GNF17" s="117"/>
      <c r="GNG17" s="117"/>
      <c r="GNH17" s="117"/>
      <c r="GNI17" s="117"/>
      <c r="GNJ17" s="117"/>
      <c r="GNK17" s="117"/>
      <c r="GNL17" s="117"/>
      <c r="GNM17" s="117"/>
      <c r="GNN17" s="117"/>
      <c r="GNO17" s="117"/>
      <c r="GNP17" s="117"/>
      <c r="GNQ17" s="117"/>
      <c r="GNR17" s="117"/>
      <c r="GNS17" s="117"/>
      <c r="GNT17" s="117"/>
      <c r="GNU17" s="117"/>
      <c r="GNV17" s="117"/>
      <c r="GNW17" s="117"/>
      <c r="GNX17" s="117"/>
      <c r="GNY17" s="117"/>
      <c r="GNZ17" s="117"/>
      <c r="GOA17" s="117"/>
      <c r="GOB17" s="117"/>
      <c r="GOC17" s="117"/>
      <c r="GOD17" s="117"/>
      <c r="GOE17" s="117"/>
      <c r="GOF17" s="117"/>
      <c r="GOG17" s="117"/>
      <c r="GOH17" s="117"/>
      <c r="GOI17" s="117"/>
      <c r="GOJ17" s="117"/>
      <c r="GOK17" s="117"/>
      <c r="GOL17" s="117"/>
      <c r="GOM17" s="117"/>
      <c r="GON17" s="117"/>
      <c r="GOO17" s="117"/>
      <c r="GOP17" s="117"/>
      <c r="GOQ17" s="117"/>
      <c r="GOR17" s="117"/>
      <c r="GOS17" s="117"/>
      <c r="GOT17" s="117"/>
      <c r="GOU17" s="117"/>
      <c r="GOV17" s="117"/>
      <c r="GOW17" s="117"/>
      <c r="GOX17" s="117"/>
      <c r="GOY17" s="117"/>
      <c r="GOZ17" s="117"/>
      <c r="GPA17" s="117"/>
      <c r="GPB17" s="117"/>
      <c r="GPC17" s="117"/>
      <c r="GPD17" s="117"/>
      <c r="GPE17" s="117"/>
      <c r="GPF17" s="117"/>
      <c r="GPG17" s="117"/>
      <c r="GPH17" s="117"/>
      <c r="GPI17" s="117"/>
      <c r="GPJ17" s="117"/>
      <c r="GPK17" s="117"/>
      <c r="GPL17" s="117"/>
      <c r="GPM17" s="117"/>
      <c r="GPN17" s="117"/>
      <c r="GPO17" s="117"/>
      <c r="GPP17" s="117"/>
      <c r="GPQ17" s="117"/>
      <c r="GPR17" s="117"/>
      <c r="GPS17" s="117"/>
      <c r="GPT17" s="117"/>
      <c r="GPU17" s="117"/>
      <c r="GPV17" s="117"/>
      <c r="GPW17" s="117"/>
      <c r="GPX17" s="117"/>
      <c r="GPY17" s="117"/>
      <c r="GPZ17" s="117"/>
      <c r="GQA17" s="117"/>
      <c r="GQB17" s="117"/>
      <c r="GQC17" s="117"/>
      <c r="GQD17" s="117"/>
      <c r="GQE17" s="117"/>
      <c r="GQF17" s="117"/>
      <c r="GQG17" s="117"/>
      <c r="GQH17" s="117"/>
      <c r="GQI17" s="117"/>
      <c r="GQJ17" s="117"/>
      <c r="GQK17" s="117"/>
      <c r="GQL17" s="117"/>
      <c r="GQM17" s="117"/>
      <c r="GQN17" s="117"/>
      <c r="GQO17" s="117"/>
      <c r="GQP17" s="117"/>
      <c r="GQQ17" s="117"/>
      <c r="GQR17" s="117"/>
      <c r="GQS17" s="117"/>
      <c r="GQT17" s="117"/>
      <c r="GQU17" s="117"/>
      <c r="GQV17" s="117"/>
      <c r="GQW17" s="117"/>
      <c r="GQX17" s="117"/>
      <c r="GQY17" s="117"/>
      <c r="GQZ17" s="117"/>
      <c r="GRA17" s="117"/>
      <c r="GRB17" s="117"/>
      <c r="GRC17" s="117"/>
      <c r="GRD17" s="117"/>
      <c r="GRE17" s="117"/>
      <c r="GRF17" s="117"/>
      <c r="GRG17" s="117"/>
      <c r="GRH17" s="117"/>
      <c r="GRI17" s="117"/>
      <c r="GRJ17" s="117"/>
      <c r="GRK17" s="117"/>
      <c r="GRL17" s="117"/>
      <c r="GRM17" s="117"/>
      <c r="GRN17" s="117"/>
      <c r="GRO17" s="117"/>
      <c r="GRP17" s="117"/>
      <c r="GRQ17" s="117"/>
      <c r="GRR17" s="117"/>
      <c r="GRS17" s="117"/>
      <c r="GRT17" s="117"/>
      <c r="GRU17" s="117"/>
      <c r="GRV17" s="117"/>
      <c r="GRW17" s="117"/>
      <c r="GRX17" s="117"/>
      <c r="GRY17" s="117"/>
      <c r="GRZ17" s="117"/>
      <c r="GSA17" s="117"/>
      <c r="GSB17" s="117"/>
      <c r="GSC17" s="117"/>
      <c r="GSD17" s="117"/>
      <c r="GSE17" s="117"/>
      <c r="GSF17" s="117"/>
      <c r="GSG17" s="117"/>
      <c r="GSH17" s="117"/>
      <c r="GSI17" s="117"/>
      <c r="GSJ17" s="117"/>
      <c r="GSK17" s="117"/>
      <c r="GSL17" s="117"/>
      <c r="GSM17" s="117"/>
      <c r="GSN17" s="117"/>
      <c r="GSO17" s="117"/>
      <c r="GSP17" s="117"/>
      <c r="GSQ17" s="117"/>
      <c r="GSR17" s="117"/>
      <c r="GSS17" s="117"/>
      <c r="GST17" s="117"/>
      <c r="GSU17" s="117"/>
      <c r="GSV17" s="117"/>
      <c r="GSW17" s="117"/>
      <c r="GSX17" s="117"/>
      <c r="GSY17" s="117"/>
      <c r="GSZ17" s="117"/>
      <c r="GTA17" s="117"/>
      <c r="GTB17" s="117"/>
      <c r="GTC17" s="117"/>
      <c r="GTD17" s="117"/>
      <c r="GTE17" s="117"/>
      <c r="GTF17" s="117"/>
      <c r="GTG17" s="117"/>
      <c r="GTH17" s="117"/>
      <c r="GTI17" s="117"/>
      <c r="GTJ17" s="117"/>
      <c r="GTK17" s="117"/>
      <c r="GTL17" s="117"/>
      <c r="GTM17" s="117"/>
      <c r="GTN17" s="117"/>
      <c r="GTO17" s="117"/>
      <c r="GTP17" s="117"/>
      <c r="GTQ17" s="117"/>
      <c r="GTR17" s="117"/>
      <c r="GTS17" s="117"/>
      <c r="GTT17" s="117"/>
      <c r="GTU17" s="117"/>
      <c r="GTV17" s="117"/>
      <c r="GTW17" s="117"/>
      <c r="GTX17" s="117"/>
      <c r="GTY17" s="117"/>
      <c r="GTZ17" s="117"/>
      <c r="GUA17" s="117"/>
      <c r="GUB17" s="117"/>
      <c r="GUC17" s="117"/>
      <c r="GUD17" s="117"/>
      <c r="GUE17" s="117"/>
      <c r="GUF17" s="117"/>
      <c r="GUG17" s="117"/>
      <c r="GUH17" s="117"/>
      <c r="GUI17" s="117"/>
      <c r="GUJ17" s="117"/>
      <c r="GUK17" s="117"/>
      <c r="GUL17" s="117"/>
      <c r="GUM17" s="117"/>
      <c r="GUN17" s="117"/>
      <c r="GUO17" s="117"/>
      <c r="GUP17" s="117"/>
      <c r="GUQ17" s="117"/>
      <c r="GUR17" s="117"/>
      <c r="GUS17" s="117"/>
      <c r="GUT17" s="117"/>
      <c r="GUU17" s="117"/>
      <c r="GUV17" s="117"/>
      <c r="GUW17" s="117"/>
      <c r="GUX17" s="117"/>
      <c r="GUY17" s="117"/>
      <c r="GUZ17" s="117"/>
      <c r="GVA17" s="117"/>
      <c r="GVB17" s="117"/>
      <c r="GVC17" s="117"/>
      <c r="GVD17" s="117"/>
      <c r="GVE17" s="117"/>
      <c r="GVF17" s="117"/>
      <c r="GVG17" s="117"/>
      <c r="GVH17" s="117"/>
      <c r="GVI17" s="117"/>
      <c r="GVJ17" s="117"/>
      <c r="GVK17" s="117"/>
      <c r="GVL17" s="117"/>
      <c r="GVM17" s="117"/>
      <c r="GVN17" s="117"/>
      <c r="GVO17" s="117"/>
      <c r="GVP17" s="117"/>
      <c r="GVQ17" s="117"/>
      <c r="GVR17" s="117"/>
      <c r="GVS17" s="117"/>
      <c r="GVT17" s="117"/>
      <c r="GVU17" s="117"/>
      <c r="GVV17" s="117"/>
      <c r="GVW17" s="117"/>
      <c r="GVX17" s="117"/>
      <c r="GVY17" s="117"/>
      <c r="GVZ17" s="117"/>
      <c r="GWA17" s="117"/>
      <c r="GWB17" s="117"/>
      <c r="GWC17" s="117"/>
      <c r="GWD17" s="117"/>
      <c r="GWE17" s="117"/>
      <c r="GWF17" s="117"/>
      <c r="GWG17" s="117"/>
      <c r="GWH17" s="117"/>
      <c r="GWI17" s="117"/>
      <c r="GWJ17" s="117"/>
      <c r="GWK17" s="117"/>
      <c r="GWL17" s="117"/>
      <c r="GWM17" s="117"/>
      <c r="GWN17" s="117"/>
      <c r="GWO17" s="117"/>
      <c r="GWP17" s="117"/>
      <c r="GWQ17" s="117"/>
      <c r="GWR17" s="117"/>
      <c r="GWS17" s="117"/>
      <c r="GWT17" s="117"/>
      <c r="GWU17" s="117"/>
      <c r="GWV17" s="117"/>
      <c r="GWW17" s="117"/>
      <c r="GWX17" s="117"/>
      <c r="GWY17" s="117"/>
      <c r="GWZ17" s="117"/>
      <c r="GXA17" s="117"/>
      <c r="GXB17" s="117"/>
      <c r="GXC17" s="117"/>
      <c r="GXD17" s="117"/>
      <c r="GXE17" s="117"/>
      <c r="GXF17" s="117"/>
      <c r="GXG17" s="117"/>
      <c r="GXH17" s="117"/>
      <c r="GXI17" s="117"/>
      <c r="GXJ17" s="117"/>
      <c r="GXK17" s="117"/>
      <c r="GXL17" s="117"/>
      <c r="GXM17" s="117"/>
      <c r="GXN17" s="117"/>
      <c r="GXO17" s="117"/>
      <c r="GXP17" s="117"/>
      <c r="GXQ17" s="117"/>
      <c r="GXR17" s="117"/>
      <c r="GXS17" s="117"/>
      <c r="GXT17" s="117"/>
      <c r="GXU17" s="117"/>
      <c r="GXV17" s="117"/>
      <c r="GXW17" s="117"/>
      <c r="GXX17" s="117"/>
      <c r="GXY17" s="117"/>
      <c r="GXZ17" s="117"/>
      <c r="GYA17" s="117"/>
      <c r="GYB17" s="117"/>
      <c r="GYC17" s="117"/>
      <c r="GYD17" s="117"/>
      <c r="GYE17" s="117"/>
      <c r="GYF17" s="117"/>
      <c r="GYG17" s="117"/>
      <c r="GYH17" s="117"/>
      <c r="GYI17" s="117"/>
      <c r="GYJ17" s="117"/>
      <c r="GYK17" s="117"/>
      <c r="GYL17" s="117"/>
      <c r="GYM17" s="117"/>
      <c r="GYN17" s="117"/>
      <c r="GYO17" s="117"/>
      <c r="GYP17" s="117"/>
      <c r="GYQ17" s="117"/>
      <c r="GYR17" s="117"/>
      <c r="GYS17" s="117"/>
      <c r="GYT17" s="117"/>
      <c r="GYU17" s="117"/>
      <c r="GYV17" s="117"/>
      <c r="GYW17" s="117"/>
      <c r="GYX17" s="117"/>
      <c r="GYY17" s="117"/>
      <c r="GYZ17" s="117"/>
      <c r="GZA17" s="117"/>
      <c r="GZB17" s="117"/>
      <c r="GZC17" s="117"/>
      <c r="GZD17" s="117"/>
      <c r="GZE17" s="117"/>
      <c r="GZF17" s="117"/>
      <c r="GZG17" s="117"/>
      <c r="GZH17" s="117"/>
      <c r="GZI17" s="117"/>
      <c r="GZJ17" s="117"/>
      <c r="GZK17" s="117"/>
      <c r="GZL17" s="117"/>
      <c r="GZM17" s="117"/>
      <c r="GZN17" s="117"/>
      <c r="GZO17" s="117"/>
      <c r="GZP17" s="117"/>
      <c r="GZQ17" s="117"/>
      <c r="GZR17" s="117"/>
      <c r="GZS17" s="117"/>
      <c r="GZT17" s="117"/>
      <c r="GZU17" s="117"/>
      <c r="GZV17" s="117"/>
      <c r="GZW17" s="117"/>
      <c r="GZX17" s="117"/>
      <c r="GZY17" s="117"/>
      <c r="GZZ17" s="117"/>
      <c r="HAA17" s="117"/>
      <c r="HAB17" s="117"/>
      <c r="HAC17" s="117"/>
      <c r="HAD17" s="117"/>
      <c r="HAE17" s="117"/>
      <c r="HAF17" s="117"/>
      <c r="HAG17" s="117"/>
      <c r="HAH17" s="117"/>
      <c r="HAI17" s="117"/>
      <c r="HAJ17" s="117"/>
      <c r="HAK17" s="117"/>
      <c r="HAL17" s="117"/>
      <c r="HAM17" s="117"/>
      <c r="HAN17" s="117"/>
      <c r="HAO17" s="117"/>
      <c r="HAP17" s="117"/>
      <c r="HAQ17" s="117"/>
      <c r="HAR17" s="117"/>
      <c r="HAS17" s="117"/>
      <c r="HAT17" s="117"/>
      <c r="HAU17" s="117"/>
      <c r="HAV17" s="117"/>
      <c r="HAW17" s="117"/>
      <c r="HAX17" s="117"/>
      <c r="HAY17" s="117"/>
      <c r="HAZ17" s="117"/>
      <c r="HBA17" s="117"/>
      <c r="HBB17" s="117"/>
      <c r="HBC17" s="117"/>
      <c r="HBD17" s="117"/>
      <c r="HBE17" s="117"/>
      <c r="HBF17" s="117"/>
      <c r="HBG17" s="117"/>
      <c r="HBH17" s="117"/>
      <c r="HBI17" s="117"/>
      <c r="HBJ17" s="117"/>
      <c r="HBK17" s="117"/>
      <c r="HBL17" s="117"/>
      <c r="HBM17" s="117"/>
      <c r="HBN17" s="117"/>
      <c r="HBO17" s="117"/>
      <c r="HBP17" s="117"/>
      <c r="HBQ17" s="117"/>
      <c r="HBR17" s="117"/>
      <c r="HBS17" s="117"/>
      <c r="HBT17" s="117"/>
      <c r="HBU17" s="117"/>
      <c r="HBV17" s="117"/>
      <c r="HBW17" s="117"/>
      <c r="HBX17" s="117"/>
      <c r="HBY17" s="117"/>
      <c r="HBZ17" s="117"/>
      <c r="HCA17" s="117"/>
      <c r="HCB17" s="117"/>
      <c r="HCC17" s="117"/>
      <c r="HCD17" s="117"/>
      <c r="HCE17" s="117"/>
      <c r="HCF17" s="117"/>
      <c r="HCG17" s="117"/>
      <c r="HCH17" s="117"/>
      <c r="HCI17" s="117"/>
      <c r="HCJ17" s="117"/>
      <c r="HCK17" s="117"/>
      <c r="HCL17" s="117"/>
      <c r="HCM17" s="117"/>
      <c r="HCN17" s="117"/>
      <c r="HCO17" s="117"/>
      <c r="HCP17" s="117"/>
      <c r="HCQ17" s="117"/>
      <c r="HCR17" s="117"/>
      <c r="HCS17" s="117"/>
      <c r="HCT17" s="117"/>
      <c r="HCU17" s="117"/>
      <c r="HCV17" s="117"/>
      <c r="HCW17" s="117"/>
      <c r="HCX17" s="117"/>
      <c r="HCY17" s="117"/>
      <c r="HCZ17" s="117"/>
      <c r="HDA17" s="117"/>
      <c r="HDB17" s="117"/>
      <c r="HDC17" s="117"/>
      <c r="HDD17" s="117"/>
      <c r="HDE17" s="117"/>
      <c r="HDF17" s="117"/>
      <c r="HDG17" s="117"/>
      <c r="HDH17" s="117"/>
      <c r="HDI17" s="117"/>
      <c r="HDJ17" s="117"/>
      <c r="HDK17" s="117"/>
      <c r="HDL17" s="117"/>
      <c r="HDM17" s="117"/>
      <c r="HDN17" s="117"/>
      <c r="HDO17" s="117"/>
      <c r="HDP17" s="117"/>
      <c r="HDQ17" s="117"/>
      <c r="HDR17" s="117"/>
      <c r="HDS17" s="117"/>
      <c r="HDT17" s="117"/>
      <c r="HDU17" s="117"/>
      <c r="HDV17" s="117"/>
      <c r="HDW17" s="117"/>
      <c r="HDX17" s="117"/>
      <c r="HDY17" s="117"/>
      <c r="HDZ17" s="117"/>
      <c r="HEA17" s="117"/>
      <c r="HEB17" s="117"/>
      <c r="HEC17" s="117"/>
      <c r="HED17" s="117"/>
      <c r="HEE17" s="117"/>
      <c r="HEF17" s="117"/>
      <c r="HEG17" s="117"/>
      <c r="HEH17" s="117"/>
      <c r="HEI17" s="117"/>
      <c r="HEJ17" s="117"/>
      <c r="HEK17" s="117"/>
      <c r="HEL17" s="117"/>
      <c r="HEM17" s="117"/>
      <c r="HEN17" s="117"/>
      <c r="HEO17" s="117"/>
      <c r="HEP17" s="117"/>
      <c r="HEQ17" s="117"/>
      <c r="HER17" s="117"/>
      <c r="HES17" s="117"/>
      <c r="HET17" s="117"/>
      <c r="HEU17" s="117"/>
      <c r="HEV17" s="117"/>
      <c r="HEW17" s="117"/>
      <c r="HEX17" s="117"/>
      <c r="HEY17" s="117"/>
      <c r="HEZ17" s="117"/>
      <c r="HFA17" s="117"/>
      <c r="HFB17" s="117"/>
      <c r="HFC17" s="117"/>
      <c r="HFD17" s="117"/>
      <c r="HFE17" s="117"/>
      <c r="HFF17" s="117"/>
      <c r="HFG17" s="117"/>
      <c r="HFH17" s="117"/>
      <c r="HFI17" s="117"/>
      <c r="HFJ17" s="117"/>
      <c r="HFK17" s="117"/>
      <c r="HFL17" s="117"/>
      <c r="HFM17" s="117"/>
      <c r="HFN17" s="117"/>
      <c r="HFO17" s="117"/>
      <c r="HFP17" s="117"/>
      <c r="HFQ17" s="117"/>
      <c r="HFR17" s="117"/>
      <c r="HFS17" s="117"/>
      <c r="HFT17" s="117"/>
      <c r="HFU17" s="117"/>
      <c r="HFV17" s="117"/>
      <c r="HFW17" s="117"/>
      <c r="HFX17" s="117"/>
      <c r="HFY17" s="117"/>
      <c r="HFZ17" s="117"/>
      <c r="HGA17" s="117"/>
      <c r="HGB17" s="117"/>
      <c r="HGC17" s="117"/>
      <c r="HGD17" s="117"/>
      <c r="HGE17" s="117"/>
      <c r="HGF17" s="117"/>
      <c r="HGG17" s="117"/>
      <c r="HGH17" s="117"/>
      <c r="HGI17" s="117"/>
      <c r="HGJ17" s="117"/>
      <c r="HGK17" s="117"/>
      <c r="HGL17" s="117"/>
      <c r="HGM17" s="117"/>
      <c r="HGN17" s="117"/>
      <c r="HGO17" s="117"/>
      <c r="HGP17" s="117"/>
      <c r="HGQ17" s="117"/>
      <c r="HGR17" s="117"/>
      <c r="HGS17" s="117"/>
      <c r="HGT17" s="117"/>
      <c r="HGU17" s="117"/>
      <c r="HGV17" s="117"/>
      <c r="HGW17" s="117"/>
      <c r="HGX17" s="117"/>
      <c r="HGY17" s="117"/>
      <c r="HGZ17" s="117"/>
      <c r="HHA17" s="117"/>
      <c r="HHB17" s="117"/>
      <c r="HHC17" s="117"/>
      <c r="HHD17" s="117"/>
      <c r="HHE17" s="117"/>
      <c r="HHF17" s="117"/>
      <c r="HHG17" s="117"/>
      <c r="HHH17" s="117"/>
      <c r="HHI17" s="117"/>
      <c r="HHJ17" s="117"/>
      <c r="HHK17" s="117"/>
      <c r="HHL17" s="117"/>
      <c r="HHM17" s="117"/>
      <c r="HHN17" s="117"/>
      <c r="HHO17" s="117"/>
      <c r="HHP17" s="117"/>
      <c r="HHQ17" s="117"/>
      <c r="HHR17" s="117"/>
      <c r="HHS17" s="117"/>
      <c r="HHT17" s="117"/>
      <c r="HHU17" s="117"/>
      <c r="HHV17" s="117"/>
      <c r="HHW17" s="117"/>
      <c r="HHX17" s="117"/>
      <c r="HHY17" s="117"/>
      <c r="HHZ17" s="117"/>
      <c r="HIA17" s="117"/>
      <c r="HIB17" s="117"/>
      <c r="HIC17" s="117"/>
      <c r="HID17" s="117"/>
      <c r="HIE17" s="117"/>
      <c r="HIF17" s="117"/>
      <c r="HIG17" s="117"/>
      <c r="HIH17" s="117"/>
      <c r="HII17" s="117"/>
      <c r="HIJ17" s="117"/>
      <c r="HIK17" s="117"/>
      <c r="HIL17" s="117"/>
      <c r="HIM17" s="117"/>
      <c r="HIN17" s="117"/>
      <c r="HIO17" s="117"/>
      <c r="HIP17" s="117"/>
      <c r="HIQ17" s="117"/>
      <c r="HIR17" s="117"/>
      <c r="HIS17" s="117"/>
      <c r="HIT17" s="117"/>
      <c r="HIU17" s="117"/>
      <c r="HIV17" s="117"/>
      <c r="HIW17" s="117"/>
      <c r="HIX17" s="117"/>
      <c r="HIY17" s="117"/>
      <c r="HIZ17" s="117"/>
      <c r="HJA17" s="117"/>
      <c r="HJB17" s="117"/>
      <c r="HJC17" s="117"/>
      <c r="HJD17" s="117"/>
      <c r="HJE17" s="117"/>
      <c r="HJF17" s="117"/>
      <c r="HJG17" s="117"/>
      <c r="HJH17" s="117"/>
      <c r="HJI17" s="117"/>
      <c r="HJJ17" s="117"/>
      <c r="HJK17" s="117"/>
      <c r="HJL17" s="117"/>
      <c r="HJM17" s="117"/>
      <c r="HJN17" s="117"/>
      <c r="HJO17" s="117"/>
      <c r="HJP17" s="117"/>
      <c r="HJQ17" s="117"/>
      <c r="HJR17" s="117"/>
      <c r="HJS17" s="117"/>
      <c r="HJT17" s="117"/>
      <c r="HJU17" s="117"/>
      <c r="HJV17" s="117"/>
      <c r="HJW17" s="117"/>
      <c r="HJX17" s="117"/>
      <c r="HJY17" s="117"/>
      <c r="HJZ17" s="117"/>
      <c r="HKA17" s="117"/>
      <c r="HKB17" s="117"/>
      <c r="HKC17" s="117"/>
      <c r="HKD17" s="117"/>
      <c r="HKE17" s="117"/>
      <c r="HKF17" s="117"/>
      <c r="HKG17" s="117"/>
      <c r="HKH17" s="117"/>
      <c r="HKI17" s="117"/>
      <c r="HKJ17" s="117"/>
      <c r="HKK17" s="117"/>
      <c r="HKL17" s="117"/>
      <c r="HKM17" s="117"/>
      <c r="HKN17" s="117"/>
      <c r="HKO17" s="117"/>
      <c r="HKP17" s="117"/>
      <c r="HKQ17" s="117"/>
      <c r="HKR17" s="117"/>
      <c r="HKS17" s="117"/>
      <c r="HKT17" s="117"/>
      <c r="HKU17" s="117"/>
      <c r="HKV17" s="117"/>
      <c r="HKW17" s="117"/>
      <c r="HKX17" s="117"/>
      <c r="HKY17" s="117"/>
      <c r="HKZ17" s="117"/>
      <c r="HLA17" s="117"/>
      <c r="HLB17" s="117"/>
      <c r="HLC17" s="117"/>
      <c r="HLD17" s="117"/>
      <c r="HLE17" s="117"/>
      <c r="HLF17" s="117"/>
      <c r="HLG17" s="117"/>
      <c r="HLH17" s="117"/>
      <c r="HLI17" s="117"/>
      <c r="HLJ17" s="117"/>
      <c r="HLK17" s="117"/>
      <c r="HLL17" s="117"/>
      <c r="HLM17" s="117"/>
      <c r="HLN17" s="117"/>
      <c r="HLO17" s="117"/>
      <c r="HLP17" s="117"/>
      <c r="HLQ17" s="117"/>
      <c r="HLR17" s="117"/>
      <c r="HLS17" s="117"/>
      <c r="HLT17" s="117"/>
      <c r="HLU17" s="117"/>
      <c r="HLV17" s="117"/>
      <c r="HLW17" s="117"/>
      <c r="HLX17" s="117"/>
      <c r="HLY17" s="117"/>
      <c r="HLZ17" s="117"/>
      <c r="HMA17" s="117"/>
      <c r="HMB17" s="117"/>
      <c r="HMC17" s="117"/>
      <c r="HMD17" s="117"/>
      <c r="HME17" s="117"/>
      <c r="HMF17" s="117"/>
      <c r="HMG17" s="117"/>
      <c r="HMH17" s="117"/>
      <c r="HMI17" s="117"/>
      <c r="HMJ17" s="117"/>
      <c r="HMK17" s="117"/>
      <c r="HML17" s="117"/>
      <c r="HMM17" s="117"/>
      <c r="HMN17" s="117"/>
      <c r="HMO17" s="117"/>
      <c r="HMP17" s="117"/>
      <c r="HMQ17" s="117"/>
      <c r="HMR17" s="117"/>
      <c r="HMS17" s="117"/>
      <c r="HMT17" s="117"/>
      <c r="HMU17" s="117"/>
      <c r="HMV17" s="117"/>
      <c r="HMW17" s="117"/>
      <c r="HMX17" s="117"/>
      <c r="HMY17" s="117"/>
      <c r="HMZ17" s="117"/>
      <c r="HNA17" s="117"/>
      <c r="HNB17" s="117"/>
      <c r="HNC17" s="117"/>
      <c r="HND17" s="117"/>
      <c r="HNE17" s="117"/>
      <c r="HNF17" s="117"/>
      <c r="HNG17" s="117"/>
      <c r="HNH17" s="117"/>
      <c r="HNI17" s="117"/>
      <c r="HNJ17" s="117"/>
      <c r="HNK17" s="117"/>
      <c r="HNL17" s="117"/>
      <c r="HNM17" s="117"/>
      <c r="HNN17" s="117"/>
      <c r="HNO17" s="117"/>
      <c r="HNP17" s="117"/>
      <c r="HNQ17" s="117"/>
      <c r="HNR17" s="117"/>
      <c r="HNS17" s="117"/>
      <c r="HNT17" s="117"/>
      <c r="HNU17" s="117"/>
      <c r="HNV17" s="117"/>
      <c r="HNW17" s="117"/>
      <c r="HNX17" s="117"/>
      <c r="HNY17" s="117"/>
      <c r="HNZ17" s="117"/>
      <c r="HOA17" s="117"/>
      <c r="HOB17" s="117"/>
      <c r="HOC17" s="117"/>
      <c r="HOD17" s="117"/>
      <c r="HOE17" s="117"/>
      <c r="HOF17" s="117"/>
      <c r="HOG17" s="117"/>
      <c r="HOH17" s="117"/>
      <c r="HOI17" s="117"/>
      <c r="HOJ17" s="117"/>
      <c r="HOK17" s="117"/>
      <c r="HOL17" s="117"/>
      <c r="HOM17" s="117"/>
      <c r="HON17" s="117"/>
      <c r="HOO17" s="117"/>
      <c r="HOP17" s="117"/>
      <c r="HOQ17" s="117"/>
      <c r="HOR17" s="117"/>
      <c r="HOS17" s="117"/>
      <c r="HOT17" s="117"/>
      <c r="HOU17" s="117"/>
      <c r="HOV17" s="117"/>
      <c r="HOW17" s="117"/>
      <c r="HOX17" s="117"/>
      <c r="HOY17" s="117"/>
      <c r="HOZ17" s="117"/>
      <c r="HPA17" s="117"/>
      <c r="HPB17" s="117"/>
      <c r="HPC17" s="117"/>
      <c r="HPD17" s="117"/>
      <c r="HPE17" s="117"/>
      <c r="HPF17" s="117"/>
      <c r="HPG17" s="117"/>
      <c r="HPH17" s="117"/>
      <c r="HPI17" s="117"/>
      <c r="HPJ17" s="117"/>
      <c r="HPK17" s="117"/>
      <c r="HPL17" s="117"/>
      <c r="HPM17" s="117"/>
      <c r="HPN17" s="117"/>
      <c r="HPO17" s="117"/>
      <c r="HPP17" s="117"/>
      <c r="HPQ17" s="117"/>
      <c r="HPR17" s="117"/>
      <c r="HPS17" s="117"/>
      <c r="HPT17" s="117"/>
      <c r="HPU17" s="117"/>
      <c r="HPV17" s="117"/>
      <c r="HPW17" s="117"/>
      <c r="HPX17" s="117"/>
      <c r="HPY17" s="117"/>
      <c r="HPZ17" s="117"/>
      <c r="HQA17" s="117"/>
      <c r="HQB17" s="117"/>
      <c r="HQC17" s="117"/>
      <c r="HQD17" s="117"/>
      <c r="HQE17" s="117"/>
      <c r="HQF17" s="117"/>
      <c r="HQG17" s="117"/>
      <c r="HQH17" s="117"/>
      <c r="HQI17" s="117"/>
      <c r="HQJ17" s="117"/>
      <c r="HQK17" s="117"/>
      <c r="HQL17" s="117"/>
      <c r="HQM17" s="117"/>
      <c r="HQN17" s="117"/>
      <c r="HQO17" s="117"/>
      <c r="HQP17" s="117"/>
      <c r="HQQ17" s="117"/>
      <c r="HQR17" s="117"/>
      <c r="HQS17" s="117"/>
      <c r="HQT17" s="117"/>
      <c r="HQU17" s="117"/>
      <c r="HQV17" s="117"/>
      <c r="HQW17" s="117"/>
      <c r="HQX17" s="117"/>
      <c r="HQY17" s="117"/>
      <c r="HQZ17" s="117"/>
      <c r="HRA17" s="117"/>
      <c r="HRB17" s="117"/>
      <c r="HRC17" s="117"/>
      <c r="HRD17" s="117"/>
      <c r="HRE17" s="117"/>
      <c r="HRF17" s="117"/>
      <c r="HRG17" s="117"/>
      <c r="HRH17" s="117"/>
      <c r="HRI17" s="117"/>
      <c r="HRJ17" s="117"/>
      <c r="HRK17" s="117"/>
      <c r="HRL17" s="117"/>
      <c r="HRM17" s="117"/>
      <c r="HRN17" s="117"/>
      <c r="HRO17" s="117"/>
      <c r="HRP17" s="117"/>
      <c r="HRQ17" s="117"/>
      <c r="HRR17" s="117"/>
      <c r="HRS17" s="117"/>
      <c r="HRT17" s="117"/>
      <c r="HRU17" s="117"/>
      <c r="HRV17" s="117"/>
      <c r="HRW17" s="117"/>
      <c r="HRX17" s="117"/>
      <c r="HRY17" s="117"/>
      <c r="HRZ17" s="117"/>
      <c r="HSA17" s="117"/>
      <c r="HSB17" s="117"/>
      <c r="HSC17" s="117"/>
      <c r="HSD17" s="117"/>
      <c r="HSE17" s="117"/>
      <c r="HSF17" s="117"/>
      <c r="HSG17" s="117"/>
      <c r="HSH17" s="117"/>
      <c r="HSI17" s="117"/>
      <c r="HSJ17" s="117"/>
      <c r="HSK17" s="117"/>
      <c r="HSL17" s="117"/>
      <c r="HSM17" s="117"/>
      <c r="HSN17" s="117"/>
      <c r="HSO17" s="117"/>
      <c r="HSP17" s="117"/>
      <c r="HSQ17" s="117"/>
      <c r="HSR17" s="117"/>
      <c r="HSS17" s="117"/>
      <c r="HST17" s="117"/>
      <c r="HSU17" s="117"/>
      <c r="HSV17" s="117"/>
      <c r="HSW17" s="117"/>
      <c r="HSX17" s="117"/>
      <c r="HSY17" s="117"/>
      <c r="HSZ17" s="117"/>
      <c r="HTA17" s="117"/>
      <c r="HTB17" s="117"/>
      <c r="HTC17" s="117"/>
      <c r="HTD17" s="117"/>
      <c r="HTE17" s="117"/>
      <c r="HTF17" s="117"/>
      <c r="HTG17" s="117"/>
      <c r="HTH17" s="117"/>
      <c r="HTI17" s="117"/>
      <c r="HTJ17" s="117"/>
      <c r="HTK17" s="117"/>
      <c r="HTL17" s="117"/>
      <c r="HTM17" s="117"/>
      <c r="HTN17" s="117"/>
      <c r="HTO17" s="117"/>
      <c r="HTP17" s="117"/>
      <c r="HTQ17" s="117"/>
      <c r="HTR17" s="117"/>
      <c r="HTS17" s="117"/>
      <c r="HTT17" s="117"/>
      <c r="HTU17" s="117"/>
      <c r="HTV17" s="117"/>
      <c r="HTW17" s="117"/>
      <c r="HTX17" s="117"/>
      <c r="HTY17" s="117"/>
      <c r="HTZ17" s="117"/>
      <c r="HUA17" s="117"/>
      <c r="HUB17" s="117"/>
      <c r="HUC17" s="117"/>
      <c r="HUD17" s="117"/>
      <c r="HUE17" s="117"/>
      <c r="HUF17" s="117"/>
      <c r="HUG17" s="117"/>
      <c r="HUH17" s="117"/>
      <c r="HUI17" s="117"/>
      <c r="HUJ17" s="117"/>
      <c r="HUK17" s="117"/>
      <c r="HUL17" s="117"/>
      <c r="HUM17" s="117"/>
      <c r="HUN17" s="117"/>
      <c r="HUO17" s="117"/>
      <c r="HUP17" s="117"/>
      <c r="HUQ17" s="117"/>
      <c r="HUR17" s="117"/>
      <c r="HUS17" s="117"/>
      <c r="HUT17" s="117"/>
      <c r="HUU17" s="117"/>
      <c r="HUV17" s="117"/>
      <c r="HUW17" s="117"/>
      <c r="HUX17" s="117"/>
      <c r="HUY17" s="117"/>
      <c r="HUZ17" s="117"/>
      <c r="HVA17" s="117"/>
      <c r="HVB17" s="117"/>
      <c r="HVC17" s="117"/>
      <c r="HVD17" s="117"/>
      <c r="HVE17" s="117"/>
      <c r="HVF17" s="117"/>
      <c r="HVG17" s="117"/>
      <c r="HVH17" s="117"/>
      <c r="HVI17" s="117"/>
      <c r="HVJ17" s="117"/>
      <c r="HVK17" s="117"/>
      <c r="HVL17" s="117"/>
      <c r="HVM17" s="117"/>
      <c r="HVN17" s="117"/>
      <c r="HVO17" s="117"/>
      <c r="HVP17" s="117"/>
      <c r="HVQ17" s="117"/>
      <c r="HVR17" s="117"/>
      <c r="HVS17" s="117"/>
      <c r="HVT17" s="117"/>
      <c r="HVU17" s="117"/>
      <c r="HVV17" s="117"/>
      <c r="HVW17" s="117"/>
      <c r="HVX17" s="117"/>
      <c r="HVY17" s="117"/>
      <c r="HVZ17" s="117"/>
      <c r="HWA17" s="117"/>
      <c r="HWB17" s="117"/>
      <c r="HWC17" s="117"/>
      <c r="HWD17" s="117"/>
      <c r="HWE17" s="117"/>
      <c r="HWF17" s="117"/>
      <c r="HWG17" s="117"/>
      <c r="HWH17" s="117"/>
      <c r="HWI17" s="117"/>
      <c r="HWJ17" s="117"/>
      <c r="HWK17" s="117"/>
      <c r="HWL17" s="117"/>
      <c r="HWM17" s="117"/>
      <c r="HWN17" s="117"/>
      <c r="HWO17" s="117"/>
      <c r="HWP17" s="117"/>
      <c r="HWQ17" s="117"/>
      <c r="HWR17" s="117"/>
      <c r="HWS17" s="117"/>
      <c r="HWT17" s="117"/>
      <c r="HWU17" s="117"/>
      <c r="HWV17" s="117"/>
      <c r="HWW17" s="117"/>
      <c r="HWX17" s="117"/>
      <c r="HWY17" s="117"/>
      <c r="HWZ17" s="117"/>
      <c r="HXA17" s="117"/>
      <c r="HXB17" s="117"/>
      <c r="HXC17" s="117"/>
      <c r="HXD17" s="117"/>
      <c r="HXE17" s="117"/>
      <c r="HXF17" s="117"/>
      <c r="HXG17" s="117"/>
      <c r="HXH17" s="117"/>
      <c r="HXI17" s="117"/>
      <c r="HXJ17" s="117"/>
      <c r="HXK17" s="117"/>
      <c r="HXL17" s="117"/>
      <c r="HXM17" s="117"/>
      <c r="HXN17" s="117"/>
      <c r="HXO17" s="117"/>
      <c r="HXP17" s="117"/>
      <c r="HXQ17" s="117"/>
      <c r="HXR17" s="117"/>
      <c r="HXS17" s="117"/>
      <c r="HXT17" s="117"/>
      <c r="HXU17" s="117"/>
      <c r="HXV17" s="117"/>
      <c r="HXW17" s="117"/>
      <c r="HXX17" s="117"/>
      <c r="HXY17" s="117"/>
      <c r="HXZ17" s="117"/>
      <c r="HYA17" s="117"/>
      <c r="HYB17" s="117"/>
      <c r="HYC17" s="117"/>
      <c r="HYD17" s="117"/>
      <c r="HYE17" s="117"/>
      <c r="HYF17" s="117"/>
      <c r="HYG17" s="117"/>
      <c r="HYH17" s="117"/>
      <c r="HYI17" s="117"/>
      <c r="HYJ17" s="117"/>
      <c r="HYK17" s="117"/>
      <c r="HYL17" s="117"/>
      <c r="HYM17" s="117"/>
      <c r="HYN17" s="117"/>
      <c r="HYO17" s="117"/>
      <c r="HYP17" s="117"/>
      <c r="HYQ17" s="117"/>
      <c r="HYR17" s="117"/>
      <c r="HYS17" s="117"/>
      <c r="HYT17" s="117"/>
      <c r="HYU17" s="117"/>
      <c r="HYV17" s="117"/>
      <c r="HYW17" s="117"/>
      <c r="HYX17" s="117"/>
      <c r="HYY17" s="117"/>
      <c r="HYZ17" s="117"/>
      <c r="HZA17" s="117"/>
      <c r="HZB17" s="117"/>
      <c r="HZC17" s="117"/>
      <c r="HZD17" s="117"/>
      <c r="HZE17" s="117"/>
      <c r="HZF17" s="117"/>
      <c r="HZG17" s="117"/>
      <c r="HZH17" s="117"/>
      <c r="HZI17" s="117"/>
      <c r="HZJ17" s="117"/>
      <c r="HZK17" s="117"/>
      <c r="HZL17" s="117"/>
      <c r="HZM17" s="117"/>
      <c r="HZN17" s="117"/>
      <c r="HZO17" s="117"/>
      <c r="HZP17" s="117"/>
      <c r="HZQ17" s="117"/>
      <c r="HZR17" s="117"/>
      <c r="HZS17" s="117"/>
      <c r="HZT17" s="117"/>
      <c r="HZU17" s="117"/>
      <c r="HZV17" s="117"/>
      <c r="HZW17" s="117"/>
      <c r="HZX17" s="117"/>
      <c r="HZY17" s="117"/>
      <c r="HZZ17" s="117"/>
      <c r="IAA17" s="117"/>
      <c r="IAB17" s="117"/>
      <c r="IAC17" s="117"/>
      <c r="IAD17" s="117"/>
      <c r="IAE17" s="117"/>
      <c r="IAF17" s="117"/>
      <c r="IAG17" s="117"/>
      <c r="IAH17" s="117"/>
      <c r="IAI17" s="117"/>
      <c r="IAJ17" s="117"/>
      <c r="IAK17" s="117"/>
      <c r="IAL17" s="117"/>
      <c r="IAM17" s="117"/>
      <c r="IAN17" s="117"/>
      <c r="IAO17" s="117"/>
      <c r="IAP17" s="117"/>
      <c r="IAQ17" s="117"/>
      <c r="IAR17" s="117"/>
      <c r="IAS17" s="117"/>
      <c r="IAT17" s="117"/>
      <c r="IAU17" s="117"/>
      <c r="IAV17" s="117"/>
      <c r="IAW17" s="117"/>
      <c r="IAX17" s="117"/>
      <c r="IAY17" s="117"/>
      <c r="IAZ17" s="117"/>
      <c r="IBA17" s="117"/>
      <c r="IBB17" s="117"/>
      <c r="IBC17" s="117"/>
      <c r="IBD17" s="117"/>
      <c r="IBE17" s="117"/>
      <c r="IBF17" s="117"/>
      <c r="IBG17" s="117"/>
      <c r="IBH17" s="117"/>
      <c r="IBI17" s="117"/>
      <c r="IBJ17" s="117"/>
      <c r="IBK17" s="117"/>
      <c r="IBL17" s="117"/>
      <c r="IBM17" s="117"/>
      <c r="IBN17" s="117"/>
      <c r="IBO17" s="117"/>
      <c r="IBP17" s="117"/>
      <c r="IBQ17" s="117"/>
      <c r="IBR17" s="117"/>
      <c r="IBS17" s="117"/>
      <c r="IBT17" s="117"/>
      <c r="IBU17" s="117"/>
      <c r="IBV17" s="117"/>
      <c r="IBW17" s="117"/>
      <c r="IBX17" s="117"/>
      <c r="IBY17" s="117"/>
      <c r="IBZ17" s="117"/>
      <c r="ICA17" s="117"/>
      <c r="ICB17" s="117"/>
      <c r="ICC17" s="117"/>
      <c r="ICD17" s="117"/>
      <c r="ICE17" s="117"/>
      <c r="ICF17" s="117"/>
      <c r="ICG17" s="117"/>
      <c r="ICH17" s="117"/>
      <c r="ICI17" s="117"/>
      <c r="ICJ17" s="117"/>
      <c r="ICK17" s="117"/>
      <c r="ICL17" s="117"/>
      <c r="ICM17" s="117"/>
      <c r="ICN17" s="117"/>
      <c r="ICO17" s="117"/>
      <c r="ICP17" s="117"/>
      <c r="ICQ17" s="117"/>
      <c r="ICR17" s="117"/>
      <c r="ICS17" s="117"/>
      <c r="ICT17" s="117"/>
      <c r="ICU17" s="117"/>
      <c r="ICV17" s="117"/>
      <c r="ICW17" s="117"/>
      <c r="ICX17" s="117"/>
      <c r="ICY17" s="117"/>
      <c r="ICZ17" s="117"/>
      <c r="IDA17" s="117"/>
      <c r="IDB17" s="117"/>
      <c r="IDC17" s="117"/>
      <c r="IDD17" s="117"/>
      <c r="IDE17" s="117"/>
      <c r="IDF17" s="117"/>
      <c r="IDG17" s="117"/>
      <c r="IDH17" s="117"/>
      <c r="IDI17" s="117"/>
      <c r="IDJ17" s="117"/>
      <c r="IDK17" s="117"/>
      <c r="IDL17" s="117"/>
      <c r="IDM17" s="117"/>
      <c r="IDN17" s="117"/>
      <c r="IDO17" s="117"/>
      <c r="IDP17" s="117"/>
      <c r="IDQ17" s="117"/>
      <c r="IDR17" s="117"/>
      <c r="IDS17" s="117"/>
      <c r="IDT17" s="117"/>
      <c r="IDU17" s="117"/>
      <c r="IDV17" s="117"/>
      <c r="IDW17" s="117"/>
      <c r="IDX17" s="117"/>
      <c r="IDY17" s="117"/>
      <c r="IDZ17" s="117"/>
      <c r="IEA17" s="117"/>
      <c r="IEB17" s="117"/>
      <c r="IEC17" s="117"/>
      <c r="IED17" s="117"/>
      <c r="IEE17" s="117"/>
      <c r="IEF17" s="117"/>
      <c r="IEG17" s="117"/>
      <c r="IEH17" s="117"/>
      <c r="IEI17" s="117"/>
      <c r="IEJ17" s="117"/>
      <c r="IEK17" s="117"/>
      <c r="IEL17" s="117"/>
      <c r="IEM17" s="117"/>
      <c r="IEN17" s="117"/>
      <c r="IEO17" s="117"/>
      <c r="IEP17" s="117"/>
      <c r="IEQ17" s="117"/>
      <c r="IER17" s="117"/>
      <c r="IES17" s="117"/>
      <c r="IET17" s="117"/>
      <c r="IEU17" s="117"/>
      <c r="IEV17" s="117"/>
      <c r="IEW17" s="117"/>
      <c r="IEX17" s="117"/>
      <c r="IEY17" s="117"/>
      <c r="IEZ17" s="117"/>
      <c r="IFA17" s="117"/>
      <c r="IFB17" s="117"/>
      <c r="IFC17" s="117"/>
      <c r="IFD17" s="117"/>
      <c r="IFE17" s="117"/>
      <c r="IFF17" s="117"/>
      <c r="IFG17" s="117"/>
      <c r="IFH17" s="117"/>
      <c r="IFI17" s="117"/>
      <c r="IFJ17" s="117"/>
      <c r="IFK17" s="117"/>
      <c r="IFL17" s="117"/>
      <c r="IFM17" s="117"/>
      <c r="IFN17" s="117"/>
      <c r="IFO17" s="117"/>
      <c r="IFP17" s="117"/>
      <c r="IFQ17" s="117"/>
      <c r="IFR17" s="117"/>
      <c r="IFS17" s="117"/>
      <c r="IFT17" s="117"/>
      <c r="IFU17" s="117"/>
      <c r="IFV17" s="117"/>
      <c r="IFW17" s="117"/>
      <c r="IFX17" s="117"/>
      <c r="IFY17" s="117"/>
      <c r="IFZ17" s="117"/>
      <c r="IGA17" s="117"/>
      <c r="IGB17" s="117"/>
      <c r="IGC17" s="117"/>
      <c r="IGD17" s="117"/>
      <c r="IGE17" s="117"/>
      <c r="IGF17" s="117"/>
      <c r="IGG17" s="117"/>
      <c r="IGH17" s="117"/>
      <c r="IGI17" s="117"/>
      <c r="IGJ17" s="117"/>
      <c r="IGK17" s="117"/>
      <c r="IGL17" s="117"/>
      <c r="IGM17" s="117"/>
      <c r="IGN17" s="117"/>
      <c r="IGO17" s="117"/>
      <c r="IGP17" s="117"/>
      <c r="IGQ17" s="117"/>
      <c r="IGR17" s="117"/>
      <c r="IGS17" s="117"/>
      <c r="IGT17" s="117"/>
      <c r="IGU17" s="117"/>
      <c r="IGV17" s="117"/>
      <c r="IGW17" s="117"/>
      <c r="IGX17" s="117"/>
      <c r="IGY17" s="117"/>
      <c r="IGZ17" s="117"/>
      <c r="IHA17" s="117"/>
      <c r="IHB17" s="117"/>
      <c r="IHC17" s="117"/>
      <c r="IHD17" s="117"/>
      <c r="IHE17" s="117"/>
      <c r="IHF17" s="117"/>
      <c r="IHG17" s="117"/>
      <c r="IHH17" s="117"/>
      <c r="IHI17" s="117"/>
      <c r="IHJ17" s="117"/>
      <c r="IHK17" s="117"/>
      <c r="IHL17" s="117"/>
      <c r="IHM17" s="117"/>
      <c r="IHN17" s="117"/>
      <c r="IHO17" s="117"/>
      <c r="IHP17" s="117"/>
      <c r="IHQ17" s="117"/>
      <c r="IHR17" s="117"/>
      <c r="IHS17" s="117"/>
      <c r="IHT17" s="117"/>
      <c r="IHU17" s="117"/>
      <c r="IHV17" s="117"/>
      <c r="IHW17" s="117"/>
      <c r="IHX17" s="117"/>
      <c r="IHY17" s="117"/>
      <c r="IHZ17" s="117"/>
      <c r="IIA17" s="117"/>
      <c r="IIB17" s="117"/>
      <c r="IIC17" s="117"/>
      <c r="IID17" s="117"/>
      <c r="IIE17" s="117"/>
      <c r="IIF17" s="117"/>
      <c r="IIG17" s="117"/>
      <c r="IIH17" s="117"/>
      <c r="III17" s="117"/>
      <c r="IIJ17" s="117"/>
      <c r="IIK17" s="117"/>
      <c r="IIL17" s="117"/>
      <c r="IIM17" s="117"/>
      <c r="IIN17" s="117"/>
      <c r="IIO17" s="117"/>
      <c r="IIP17" s="117"/>
      <c r="IIQ17" s="117"/>
      <c r="IIR17" s="117"/>
      <c r="IIS17" s="117"/>
      <c r="IIT17" s="117"/>
      <c r="IIU17" s="117"/>
      <c r="IIV17" s="117"/>
      <c r="IIW17" s="117"/>
      <c r="IIX17" s="117"/>
      <c r="IIY17" s="117"/>
      <c r="IIZ17" s="117"/>
      <c r="IJA17" s="117"/>
      <c r="IJB17" s="117"/>
      <c r="IJC17" s="117"/>
      <c r="IJD17" s="117"/>
      <c r="IJE17" s="117"/>
      <c r="IJF17" s="117"/>
      <c r="IJG17" s="117"/>
      <c r="IJH17" s="117"/>
      <c r="IJI17" s="117"/>
      <c r="IJJ17" s="117"/>
      <c r="IJK17" s="117"/>
      <c r="IJL17" s="117"/>
      <c r="IJM17" s="117"/>
      <c r="IJN17" s="117"/>
      <c r="IJO17" s="117"/>
      <c r="IJP17" s="117"/>
      <c r="IJQ17" s="117"/>
      <c r="IJR17" s="117"/>
      <c r="IJS17" s="117"/>
      <c r="IJT17" s="117"/>
      <c r="IJU17" s="117"/>
      <c r="IJV17" s="117"/>
      <c r="IJW17" s="117"/>
      <c r="IJX17" s="117"/>
      <c r="IJY17" s="117"/>
      <c r="IJZ17" s="117"/>
      <c r="IKA17" s="117"/>
      <c r="IKB17" s="117"/>
      <c r="IKC17" s="117"/>
      <c r="IKD17" s="117"/>
      <c r="IKE17" s="117"/>
      <c r="IKF17" s="117"/>
      <c r="IKG17" s="117"/>
      <c r="IKH17" s="117"/>
      <c r="IKI17" s="117"/>
      <c r="IKJ17" s="117"/>
      <c r="IKK17" s="117"/>
      <c r="IKL17" s="117"/>
      <c r="IKM17" s="117"/>
      <c r="IKN17" s="117"/>
      <c r="IKO17" s="117"/>
      <c r="IKP17" s="117"/>
      <c r="IKQ17" s="117"/>
      <c r="IKR17" s="117"/>
      <c r="IKS17" s="117"/>
      <c r="IKT17" s="117"/>
      <c r="IKU17" s="117"/>
      <c r="IKV17" s="117"/>
      <c r="IKW17" s="117"/>
      <c r="IKX17" s="117"/>
      <c r="IKY17" s="117"/>
      <c r="IKZ17" s="117"/>
      <c r="ILA17" s="117"/>
      <c r="ILB17" s="117"/>
      <c r="ILC17" s="117"/>
      <c r="ILD17" s="117"/>
      <c r="ILE17" s="117"/>
      <c r="ILF17" s="117"/>
      <c r="ILG17" s="117"/>
      <c r="ILH17" s="117"/>
      <c r="ILI17" s="117"/>
      <c r="ILJ17" s="117"/>
      <c r="ILK17" s="117"/>
      <c r="ILL17" s="117"/>
      <c r="ILM17" s="117"/>
      <c r="ILN17" s="117"/>
      <c r="ILO17" s="117"/>
      <c r="ILP17" s="117"/>
      <c r="ILQ17" s="117"/>
      <c r="ILR17" s="117"/>
      <c r="ILS17" s="117"/>
      <c r="ILT17" s="117"/>
      <c r="ILU17" s="117"/>
      <c r="ILV17" s="117"/>
      <c r="ILW17" s="117"/>
      <c r="ILX17" s="117"/>
      <c r="ILY17" s="117"/>
      <c r="ILZ17" s="117"/>
      <c r="IMA17" s="117"/>
      <c r="IMB17" s="117"/>
      <c r="IMC17" s="117"/>
      <c r="IMD17" s="117"/>
      <c r="IME17" s="117"/>
      <c r="IMF17" s="117"/>
      <c r="IMG17" s="117"/>
      <c r="IMH17" s="117"/>
      <c r="IMI17" s="117"/>
      <c r="IMJ17" s="117"/>
      <c r="IMK17" s="117"/>
      <c r="IML17" s="117"/>
      <c r="IMM17" s="117"/>
      <c r="IMN17" s="117"/>
      <c r="IMO17" s="117"/>
      <c r="IMP17" s="117"/>
      <c r="IMQ17" s="117"/>
      <c r="IMR17" s="117"/>
      <c r="IMS17" s="117"/>
      <c r="IMT17" s="117"/>
      <c r="IMU17" s="117"/>
      <c r="IMV17" s="117"/>
      <c r="IMW17" s="117"/>
      <c r="IMX17" s="117"/>
      <c r="IMY17" s="117"/>
      <c r="IMZ17" s="117"/>
      <c r="INA17" s="117"/>
      <c r="INB17" s="117"/>
      <c r="INC17" s="117"/>
      <c r="IND17" s="117"/>
      <c r="INE17" s="117"/>
      <c r="INF17" s="117"/>
      <c r="ING17" s="117"/>
      <c r="INH17" s="117"/>
      <c r="INI17" s="117"/>
      <c r="INJ17" s="117"/>
      <c r="INK17" s="117"/>
      <c r="INL17" s="117"/>
      <c r="INM17" s="117"/>
      <c r="INN17" s="117"/>
      <c r="INO17" s="117"/>
      <c r="INP17" s="117"/>
      <c r="INQ17" s="117"/>
      <c r="INR17" s="117"/>
      <c r="INS17" s="117"/>
      <c r="INT17" s="117"/>
      <c r="INU17" s="117"/>
      <c r="INV17" s="117"/>
      <c r="INW17" s="117"/>
      <c r="INX17" s="117"/>
      <c r="INY17" s="117"/>
      <c r="INZ17" s="117"/>
      <c r="IOA17" s="117"/>
      <c r="IOB17" s="117"/>
      <c r="IOC17" s="117"/>
      <c r="IOD17" s="117"/>
      <c r="IOE17" s="117"/>
      <c r="IOF17" s="117"/>
      <c r="IOG17" s="117"/>
      <c r="IOH17" s="117"/>
      <c r="IOI17" s="117"/>
      <c r="IOJ17" s="117"/>
      <c r="IOK17" s="117"/>
      <c r="IOL17" s="117"/>
      <c r="IOM17" s="117"/>
      <c r="ION17" s="117"/>
      <c r="IOO17" s="117"/>
      <c r="IOP17" s="117"/>
      <c r="IOQ17" s="117"/>
      <c r="IOR17" s="117"/>
      <c r="IOS17" s="117"/>
      <c r="IOT17" s="117"/>
      <c r="IOU17" s="117"/>
      <c r="IOV17" s="117"/>
      <c r="IOW17" s="117"/>
      <c r="IOX17" s="117"/>
      <c r="IOY17" s="117"/>
      <c r="IOZ17" s="117"/>
      <c r="IPA17" s="117"/>
      <c r="IPB17" s="117"/>
      <c r="IPC17" s="117"/>
      <c r="IPD17" s="117"/>
      <c r="IPE17" s="117"/>
      <c r="IPF17" s="117"/>
      <c r="IPG17" s="117"/>
      <c r="IPH17" s="117"/>
      <c r="IPI17" s="117"/>
      <c r="IPJ17" s="117"/>
      <c r="IPK17" s="117"/>
      <c r="IPL17" s="117"/>
      <c r="IPM17" s="117"/>
      <c r="IPN17" s="117"/>
      <c r="IPO17" s="117"/>
      <c r="IPP17" s="117"/>
      <c r="IPQ17" s="117"/>
      <c r="IPR17" s="117"/>
      <c r="IPS17" s="117"/>
      <c r="IPT17" s="117"/>
      <c r="IPU17" s="117"/>
      <c r="IPV17" s="117"/>
      <c r="IPW17" s="117"/>
      <c r="IPX17" s="117"/>
      <c r="IPY17" s="117"/>
      <c r="IPZ17" s="117"/>
      <c r="IQA17" s="117"/>
      <c r="IQB17" s="117"/>
      <c r="IQC17" s="117"/>
      <c r="IQD17" s="117"/>
      <c r="IQE17" s="117"/>
      <c r="IQF17" s="117"/>
      <c r="IQG17" s="117"/>
      <c r="IQH17" s="117"/>
      <c r="IQI17" s="117"/>
      <c r="IQJ17" s="117"/>
      <c r="IQK17" s="117"/>
      <c r="IQL17" s="117"/>
      <c r="IQM17" s="117"/>
      <c r="IQN17" s="117"/>
      <c r="IQO17" s="117"/>
      <c r="IQP17" s="117"/>
      <c r="IQQ17" s="117"/>
      <c r="IQR17" s="117"/>
      <c r="IQS17" s="117"/>
      <c r="IQT17" s="117"/>
      <c r="IQU17" s="117"/>
      <c r="IQV17" s="117"/>
      <c r="IQW17" s="117"/>
      <c r="IQX17" s="117"/>
      <c r="IQY17" s="117"/>
      <c r="IQZ17" s="117"/>
      <c r="IRA17" s="117"/>
      <c r="IRB17" s="117"/>
      <c r="IRC17" s="117"/>
      <c r="IRD17" s="117"/>
      <c r="IRE17" s="117"/>
      <c r="IRF17" s="117"/>
      <c r="IRG17" s="117"/>
      <c r="IRH17" s="117"/>
      <c r="IRI17" s="117"/>
      <c r="IRJ17" s="117"/>
      <c r="IRK17" s="117"/>
      <c r="IRL17" s="117"/>
      <c r="IRM17" s="117"/>
      <c r="IRN17" s="117"/>
      <c r="IRO17" s="117"/>
      <c r="IRP17" s="117"/>
      <c r="IRQ17" s="117"/>
      <c r="IRR17" s="117"/>
      <c r="IRS17" s="117"/>
      <c r="IRT17" s="117"/>
      <c r="IRU17" s="117"/>
      <c r="IRV17" s="117"/>
      <c r="IRW17" s="117"/>
      <c r="IRX17" s="117"/>
      <c r="IRY17" s="117"/>
      <c r="IRZ17" s="117"/>
      <c r="ISA17" s="117"/>
      <c r="ISB17" s="117"/>
      <c r="ISC17" s="117"/>
      <c r="ISD17" s="117"/>
      <c r="ISE17" s="117"/>
      <c r="ISF17" s="117"/>
      <c r="ISG17" s="117"/>
      <c r="ISH17" s="117"/>
      <c r="ISI17" s="117"/>
      <c r="ISJ17" s="117"/>
      <c r="ISK17" s="117"/>
      <c r="ISL17" s="117"/>
      <c r="ISM17" s="117"/>
      <c r="ISN17" s="117"/>
      <c r="ISO17" s="117"/>
      <c r="ISP17" s="117"/>
      <c r="ISQ17" s="117"/>
      <c r="ISR17" s="117"/>
      <c r="ISS17" s="117"/>
      <c r="IST17" s="117"/>
      <c r="ISU17" s="117"/>
      <c r="ISV17" s="117"/>
      <c r="ISW17" s="117"/>
      <c r="ISX17" s="117"/>
      <c r="ISY17" s="117"/>
      <c r="ISZ17" s="117"/>
      <c r="ITA17" s="117"/>
      <c r="ITB17" s="117"/>
      <c r="ITC17" s="117"/>
      <c r="ITD17" s="117"/>
      <c r="ITE17" s="117"/>
      <c r="ITF17" s="117"/>
      <c r="ITG17" s="117"/>
      <c r="ITH17" s="117"/>
      <c r="ITI17" s="117"/>
      <c r="ITJ17" s="117"/>
      <c r="ITK17" s="117"/>
      <c r="ITL17" s="117"/>
      <c r="ITM17" s="117"/>
      <c r="ITN17" s="117"/>
      <c r="ITO17" s="117"/>
      <c r="ITP17" s="117"/>
      <c r="ITQ17" s="117"/>
      <c r="ITR17" s="117"/>
      <c r="ITS17" s="117"/>
      <c r="ITT17" s="117"/>
      <c r="ITU17" s="117"/>
      <c r="ITV17" s="117"/>
      <c r="ITW17" s="117"/>
      <c r="ITX17" s="117"/>
      <c r="ITY17" s="117"/>
      <c r="ITZ17" s="117"/>
      <c r="IUA17" s="117"/>
      <c r="IUB17" s="117"/>
      <c r="IUC17" s="117"/>
      <c r="IUD17" s="117"/>
      <c r="IUE17" s="117"/>
      <c r="IUF17" s="117"/>
      <c r="IUG17" s="117"/>
      <c r="IUH17" s="117"/>
      <c r="IUI17" s="117"/>
      <c r="IUJ17" s="117"/>
      <c r="IUK17" s="117"/>
      <c r="IUL17" s="117"/>
      <c r="IUM17" s="117"/>
      <c r="IUN17" s="117"/>
      <c r="IUO17" s="117"/>
      <c r="IUP17" s="117"/>
      <c r="IUQ17" s="117"/>
      <c r="IUR17" s="117"/>
      <c r="IUS17" s="117"/>
      <c r="IUT17" s="117"/>
      <c r="IUU17" s="117"/>
      <c r="IUV17" s="117"/>
      <c r="IUW17" s="117"/>
      <c r="IUX17" s="117"/>
      <c r="IUY17" s="117"/>
      <c r="IUZ17" s="117"/>
      <c r="IVA17" s="117"/>
      <c r="IVB17" s="117"/>
      <c r="IVC17" s="117"/>
      <c r="IVD17" s="117"/>
      <c r="IVE17" s="117"/>
      <c r="IVF17" s="117"/>
      <c r="IVG17" s="117"/>
      <c r="IVH17" s="117"/>
      <c r="IVI17" s="117"/>
      <c r="IVJ17" s="117"/>
      <c r="IVK17" s="117"/>
      <c r="IVL17" s="117"/>
      <c r="IVM17" s="117"/>
      <c r="IVN17" s="117"/>
      <c r="IVO17" s="117"/>
      <c r="IVP17" s="117"/>
      <c r="IVQ17" s="117"/>
      <c r="IVR17" s="117"/>
      <c r="IVS17" s="117"/>
      <c r="IVT17" s="117"/>
      <c r="IVU17" s="117"/>
      <c r="IVV17" s="117"/>
      <c r="IVW17" s="117"/>
      <c r="IVX17" s="117"/>
      <c r="IVY17" s="117"/>
      <c r="IVZ17" s="117"/>
      <c r="IWA17" s="117"/>
      <c r="IWB17" s="117"/>
      <c r="IWC17" s="117"/>
      <c r="IWD17" s="117"/>
      <c r="IWE17" s="117"/>
      <c r="IWF17" s="117"/>
      <c r="IWG17" s="117"/>
      <c r="IWH17" s="117"/>
      <c r="IWI17" s="117"/>
      <c r="IWJ17" s="117"/>
      <c r="IWK17" s="117"/>
      <c r="IWL17" s="117"/>
      <c r="IWM17" s="117"/>
      <c r="IWN17" s="117"/>
      <c r="IWO17" s="117"/>
      <c r="IWP17" s="117"/>
      <c r="IWQ17" s="117"/>
      <c r="IWR17" s="117"/>
      <c r="IWS17" s="117"/>
      <c r="IWT17" s="117"/>
      <c r="IWU17" s="117"/>
      <c r="IWV17" s="117"/>
      <c r="IWW17" s="117"/>
      <c r="IWX17" s="117"/>
      <c r="IWY17" s="117"/>
      <c r="IWZ17" s="117"/>
      <c r="IXA17" s="117"/>
      <c r="IXB17" s="117"/>
      <c r="IXC17" s="117"/>
      <c r="IXD17" s="117"/>
      <c r="IXE17" s="117"/>
      <c r="IXF17" s="117"/>
      <c r="IXG17" s="117"/>
      <c r="IXH17" s="117"/>
      <c r="IXI17" s="117"/>
      <c r="IXJ17" s="117"/>
      <c r="IXK17" s="117"/>
      <c r="IXL17" s="117"/>
      <c r="IXM17" s="117"/>
      <c r="IXN17" s="117"/>
      <c r="IXO17" s="117"/>
      <c r="IXP17" s="117"/>
      <c r="IXQ17" s="117"/>
      <c r="IXR17" s="117"/>
      <c r="IXS17" s="117"/>
      <c r="IXT17" s="117"/>
      <c r="IXU17" s="117"/>
      <c r="IXV17" s="117"/>
      <c r="IXW17" s="117"/>
      <c r="IXX17" s="117"/>
      <c r="IXY17" s="117"/>
      <c r="IXZ17" s="117"/>
      <c r="IYA17" s="117"/>
      <c r="IYB17" s="117"/>
      <c r="IYC17" s="117"/>
      <c r="IYD17" s="117"/>
      <c r="IYE17" s="117"/>
      <c r="IYF17" s="117"/>
      <c r="IYG17" s="117"/>
      <c r="IYH17" s="117"/>
      <c r="IYI17" s="117"/>
      <c r="IYJ17" s="117"/>
      <c r="IYK17" s="117"/>
      <c r="IYL17" s="117"/>
      <c r="IYM17" s="117"/>
      <c r="IYN17" s="117"/>
      <c r="IYO17" s="117"/>
      <c r="IYP17" s="117"/>
      <c r="IYQ17" s="117"/>
      <c r="IYR17" s="117"/>
      <c r="IYS17" s="117"/>
      <c r="IYT17" s="117"/>
      <c r="IYU17" s="117"/>
      <c r="IYV17" s="117"/>
      <c r="IYW17" s="117"/>
      <c r="IYX17" s="117"/>
      <c r="IYY17" s="117"/>
      <c r="IYZ17" s="117"/>
      <c r="IZA17" s="117"/>
      <c r="IZB17" s="117"/>
      <c r="IZC17" s="117"/>
      <c r="IZD17" s="117"/>
      <c r="IZE17" s="117"/>
      <c r="IZF17" s="117"/>
      <c r="IZG17" s="117"/>
      <c r="IZH17" s="117"/>
      <c r="IZI17" s="117"/>
      <c r="IZJ17" s="117"/>
      <c r="IZK17" s="117"/>
      <c r="IZL17" s="117"/>
      <c r="IZM17" s="117"/>
      <c r="IZN17" s="117"/>
      <c r="IZO17" s="117"/>
      <c r="IZP17" s="117"/>
      <c r="IZQ17" s="117"/>
      <c r="IZR17" s="117"/>
      <c r="IZS17" s="117"/>
      <c r="IZT17" s="117"/>
      <c r="IZU17" s="117"/>
      <c r="IZV17" s="117"/>
      <c r="IZW17" s="117"/>
      <c r="IZX17" s="117"/>
      <c r="IZY17" s="117"/>
      <c r="IZZ17" s="117"/>
      <c r="JAA17" s="117"/>
      <c r="JAB17" s="117"/>
      <c r="JAC17" s="117"/>
      <c r="JAD17" s="117"/>
      <c r="JAE17" s="117"/>
      <c r="JAF17" s="117"/>
      <c r="JAG17" s="117"/>
      <c r="JAH17" s="117"/>
      <c r="JAI17" s="117"/>
      <c r="JAJ17" s="117"/>
      <c r="JAK17" s="117"/>
      <c r="JAL17" s="117"/>
      <c r="JAM17" s="117"/>
      <c r="JAN17" s="117"/>
      <c r="JAO17" s="117"/>
      <c r="JAP17" s="117"/>
      <c r="JAQ17" s="117"/>
      <c r="JAR17" s="117"/>
      <c r="JAS17" s="117"/>
      <c r="JAT17" s="117"/>
      <c r="JAU17" s="117"/>
      <c r="JAV17" s="117"/>
      <c r="JAW17" s="117"/>
      <c r="JAX17" s="117"/>
      <c r="JAY17" s="117"/>
      <c r="JAZ17" s="117"/>
      <c r="JBA17" s="117"/>
      <c r="JBB17" s="117"/>
      <c r="JBC17" s="117"/>
      <c r="JBD17" s="117"/>
      <c r="JBE17" s="117"/>
      <c r="JBF17" s="117"/>
      <c r="JBG17" s="117"/>
      <c r="JBH17" s="117"/>
      <c r="JBI17" s="117"/>
      <c r="JBJ17" s="117"/>
      <c r="JBK17" s="117"/>
      <c r="JBL17" s="117"/>
      <c r="JBM17" s="117"/>
      <c r="JBN17" s="117"/>
      <c r="JBO17" s="117"/>
      <c r="JBP17" s="117"/>
      <c r="JBQ17" s="117"/>
      <c r="JBR17" s="117"/>
      <c r="JBS17" s="117"/>
      <c r="JBT17" s="117"/>
      <c r="JBU17" s="117"/>
      <c r="JBV17" s="117"/>
      <c r="JBW17" s="117"/>
      <c r="JBX17" s="117"/>
      <c r="JBY17" s="117"/>
      <c r="JBZ17" s="117"/>
      <c r="JCA17" s="117"/>
      <c r="JCB17" s="117"/>
      <c r="JCC17" s="117"/>
      <c r="JCD17" s="117"/>
      <c r="JCE17" s="117"/>
      <c r="JCF17" s="117"/>
      <c r="JCG17" s="117"/>
      <c r="JCH17" s="117"/>
      <c r="JCI17" s="117"/>
      <c r="JCJ17" s="117"/>
      <c r="JCK17" s="117"/>
      <c r="JCL17" s="117"/>
      <c r="JCM17" s="117"/>
      <c r="JCN17" s="117"/>
      <c r="JCO17" s="117"/>
      <c r="JCP17" s="117"/>
      <c r="JCQ17" s="117"/>
      <c r="JCR17" s="117"/>
      <c r="JCS17" s="117"/>
      <c r="JCT17" s="117"/>
      <c r="JCU17" s="117"/>
      <c r="JCV17" s="117"/>
      <c r="JCW17" s="117"/>
      <c r="JCX17" s="117"/>
      <c r="JCY17" s="117"/>
      <c r="JCZ17" s="117"/>
      <c r="JDA17" s="117"/>
      <c r="JDB17" s="117"/>
      <c r="JDC17" s="117"/>
      <c r="JDD17" s="117"/>
      <c r="JDE17" s="117"/>
      <c r="JDF17" s="117"/>
      <c r="JDG17" s="117"/>
      <c r="JDH17" s="117"/>
      <c r="JDI17" s="117"/>
      <c r="JDJ17" s="117"/>
      <c r="JDK17" s="117"/>
      <c r="JDL17" s="117"/>
      <c r="JDM17" s="117"/>
      <c r="JDN17" s="117"/>
      <c r="JDO17" s="117"/>
      <c r="JDP17" s="117"/>
      <c r="JDQ17" s="117"/>
      <c r="JDR17" s="117"/>
      <c r="JDS17" s="117"/>
      <c r="JDT17" s="117"/>
      <c r="JDU17" s="117"/>
      <c r="JDV17" s="117"/>
      <c r="JDW17" s="117"/>
      <c r="JDX17" s="117"/>
      <c r="JDY17" s="117"/>
      <c r="JDZ17" s="117"/>
      <c r="JEA17" s="117"/>
      <c r="JEB17" s="117"/>
      <c r="JEC17" s="117"/>
      <c r="JED17" s="117"/>
      <c r="JEE17" s="117"/>
      <c r="JEF17" s="117"/>
      <c r="JEG17" s="117"/>
      <c r="JEH17" s="117"/>
      <c r="JEI17" s="117"/>
      <c r="JEJ17" s="117"/>
      <c r="JEK17" s="117"/>
      <c r="JEL17" s="117"/>
      <c r="JEM17" s="117"/>
      <c r="JEN17" s="117"/>
      <c r="JEO17" s="117"/>
      <c r="JEP17" s="117"/>
      <c r="JEQ17" s="117"/>
      <c r="JER17" s="117"/>
      <c r="JES17" s="117"/>
      <c r="JET17" s="117"/>
      <c r="JEU17" s="117"/>
      <c r="JEV17" s="117"/>
      <c r="JEW17" s="117"/>
      <c r="JEX17" s="117"/>
      <c r="JEY17" s="117"/>
      <c r="JEZ17" s="117"/>
      <c r="JFA17" s="117"/>
      <c r="JFB17" s="117"/>
      <c r="JFC17" s="117"/>
      <c r="JFD17" s="117"/>
      <c r="JFE17" s="117"/>
      <c r="JFF17" s="117"/>
      <c r="JFG17" s="117"/>
      <c r="JFH17" s="117"/>
      <c r="JFI17" s="117"/>
      <c r="JFJ17" s="117"/>
      <c r="JFK17" s="117"/>
      <c r="JFL17" s="117"/>
      <c r="JFM17" s="117"/>
      <c r="JFN17" s="117"/>
      <c r="JFO17" s="117"/>
      <c r="JFP17" s="117"/>
      <c r="JFQ17" s="117"/>
      <c r="JFR17" s="117"/>
      <c r="JFS17" s="117"/>
      <c r="JFT17" s="117"/>
      <c r="JFU17" s="117"/>
      <c r="JFV17" s="117"/>
      <c r="JFW17" s="117"/>
      <c r="JFX17" s="117"/>
      <c r="JFY17" s="117"/>
      <c r="JFZ17" s="117"/>
      <c r="JGA17" s="117"/>
      <c r="JGB17" s="117"/>
      <c r="JGC17" s="117"/>
      <c r="JGD17" s="117"/>
      <c r="JGE17" s="117"/>
      <c r="JGF17" s="117"/>
      <c r="JGG17" s="117"/>
      <c r="JGH17" s="117"/>
      <c r="JGI17" s="117"/>
      <c r="JGJ17" s="117"/>
      <c r="JGK17" s="117"/>
      <c r="JGL17" s="117"/>
      <c r="JGM17" s="117"/>
      <c r="JGN17" s="117"/>
      <c r="JGO17" s="117"/>
      <c r="JGP17" s="117"/>
      <c r="JGQ17" s="117"/>
      <c r="JGR17" s="117"/>
      <c r="JGS17" s="117"/>
      <c r="JGT17" s="117"/>
      <c r="JGU17" s="117"/>
      <c r="JGV17" s="117"/>
      <c r="JGW17" s="117"/>
      <c r="JGX17" s="117"/>
      <c r="JGY17" s="117"/>
      <c r="JGZ17" s="117"/>
      <c r="JHA17" s="117"/>
      <c r="JHB17" s="117"/>
      <c r="JHC17" s="117"/>
      <c r="JHD17" s="117"/>
      <c r="JHE17" s="117"/>
      <c r="JHF17" s="117"/>
      <c r="JHG17" s="117"/>
      <c r="JHH17" s="117"/>
      <c r="JHI17" s="117"/>
      <c r="JHJ17" s="117"/>
      <c r="JHK17" s="117"/>
      <c r="JHL17" s="117"/>
      <c r="JHM17" s="117"/>
      <c r="JHN17" s="117"/>
      <c r="JHO17" s="117"/>
      <c r="JHP17" s="117"/>
      <c r="JHQ17" s="117"/>
      <c r="JHR17" s="117"/>
      <c r="JHS17" s="117"/>
      <c r="JHT17" s="117"/>
      <c r="JHU17" s="117"/>
      <c r="JHV17" s="117"/>
      <c r="JHW17" s="117"/>
      <c r="JHX17" s="117"/>
      <c r="JHY17" s="117"/>
      <c r="JHZ17" s="117"/>
      <c r="JIA17" s="117"/>
      <c r="JIB17" s="117"/>
      <c r="JIC17" s="117"/>
      <c r="JID17" s="117"/>
      <c r="JIE17" s="117"/>
      <c r="JIF17" s="117"/>
      <c r="JIG17" s="117"/>
      <c r="JIH17" s="117"/>
      <c r="JII17" s="117"/>
      <c r="JIJ17" s="117"/>
      <c r="JIK17" s="117"/>
      <c r="JIL17" s="117"/>
      <c r="JIM17" s="117"/>
      <c r="JIN17" s="117"/>
      <c r="JIO17" s="117"/>
      <c r="JIP17" s="117"/>
      <c r="JIQ17" s="117"/>
      <c r="JIR17" s="117"/>
      <c r="JIS17" s="117"/>
      <c r="JIT17" s="117"/>
      <c r="JIU17" s="117"/>
      <c r="JIV17" s="117"/>
      <c r="JIW17" s="117"/>
      <c r="JIX17" s="117"/>
      <c r="JIY17" s="117"/>
      <c r="JIZ17" s="117"/>
      <c r="JJA17" s="117"/>
      <c r="JJB17" s="117"/>
      <c r="JJC17" s="117"/>
      <c r="JJD17" s="117"/>
      <c r="JJE17" s="117"/>
      <c r="JJF17" s="117"/>
      <c r="JJG17" s="117"/>
      <c r="JJH17" s="117"/>
      <c r="JJI17" s="117"/>
      <c r="JJJ17" s="117"/>
      <c r="JJK17" s="117"/>
      <c r="JJL17" s="117"/>
      <c r="JJM17" s="117"/>
      <c r="JJN17" s="117"/>
      <c r="JJO17" s="117"/>
      <c r="JJP17" s="117"/>
      <c r="JJQ17" s="117"/>
      <c r="JJR17" s="117"/>
      <c r="JJS17" s="117"/>
      <c r="JJT17" s="117"/>
      <c r="JJU17" s="117"/>
      <c r="JJV17" s="117"/>
      <c r="JJW17" s="117"/>
      <c r="JJX17" s="117"/>
      <c r="JJY17" s="117"/>
      <c r="JJZ17" s="117"/>
      <c r="JKA17" s="117"/>
      <c r="JKB17" s="117"/>
      <c r="JKC17" s="117"/>
      <c r="JKD17" s="117"/>
      <c r="JKE17" s="117"/>
      <c r="JKF17" s="117"/>
      <c r="JKG17" s="117"/>
      <c r="JKH17" s="117"/>
      <c r="JKI17" s="117"/>
      <c r="JKJ17" s="117"/>
      <c r="JKK17" s="117"/>
      <c r="JKL17" s="117"/>
      <c r="JKM17" s="117"/>
      <c r="JKN17" s="117"/>
      <c r="JKO17" s="117"/>
      <c r="JKP17" s="117"/>
      <c r="JKQ17" s="117"/>
      <c r="JKR17" s="117"/>
      <c r="JKS17" s="117"/>
      <c r="JKT17" s="117"/>
      <c r="JKU17" s="117"/>
      <c r="JKV17" s="117"/>
      <c r="JKW17" s="117"/>
      <c r="JKX17" s="117"/>
      <c r="JKY17" s="117"/>
      <c r="JKZ17" s="117"/>
      <c r="JLA17" s="117"/>
      <c r="JLB17" s="117"/>
      <c r="JLC17" s="117"/>
      <c r="JLD17" s="117"/>
      <c r="JLE17" s="117"/>
      <c r="JLF17" s="117"/>
      <c r="JLG17" s="117"/>
      <c r="JLH17" s="117"/>
      <c r="JLI17" s="117"/>
      <c r="JLJ17" s="117"/>
      <c r="JLK17" s="117"/>
      <c r="JLL17" s="117"/>
      <c r="JLM17" s="117"/>
      <c r="JLN17" s="117"/>
      <c r="JLO17" s="117"/>
      <c r="JLP17" s="117"/>
      <c r="JLQ17" s="117"/>
      <c r="JLR17" s="117"/>
      <c r="JLS17" s="117"/>
      <c r="JLT17" s="117"/>
      <c r="JLU17" s="117"/>
      <c r="JLV17" s="117"/>
      <c r="JLW17" s="117"/>
      <c r="JLX17" s="117"/>
      <c r="JLY17" s="117"/>
      <c r="JLZ17" s="117"/>
      <c r="JMA17" s="117"/>
      <c r="JMB17" s="117"/>
      <c r="JMC17" s="117"/>
      <c r="JMD17" s="117"/>
      <c r="JME17" s="117"/>
      <c r="JMF17" s="117"/>
      <c r="JMG17" s="117"/>
      <c r="JMH17" s="117"/>
      <c r="JMI17" s="117"/>
      <c r="JMJ17" s="117"/>
      <c r="JMK17" s="117"/>
      <c r="JML17" s="117"/>
      <c r="JMM17" s="117"/>
      <c r="JMN17" s="117"/>
      <c r="JMO17" s="117"/>
      <c r="JMP17" s="117"/>
      <c r="JMQ17" s="117"/>
      <c r="JMR17" s="117"/>
      <c r="JMS17" s="117"/>
      <c r="JMT17" s="117"/>
      <c r="JMU17" s="117"/>
      <c r="JMV17" s="117"/>
      <c r="JMW17" s="117"/>
      <c r="JMX17" s="117"/>
      <c r="JMY17" s="117"/>
      <c r="JMZ17" s="117"/>
      <c r="JNA17" s="117"/>
      <c r="JNB17" s="117"/>
      <c r="JNC17" s="117"/>
      <c r="JND17" s="117"/>
      <c r="JNE17" s="117"/>
      <c r="JNF17" s="117"/>
      <c r="JNG17" s="117"/>
      <c r="JNH17" s="117"/>
      <c r="JNI17" s="117"/>
      <c r="JNJ17" s="117"/>
      <c r="JNK17" s="117"/>
      <c r="JNL17" s="117"/>
      <c r="JNM17" s="117"/>
      <c r="JNN17" s="117"/>
      <c r="JNO17" s="117"/>
      <c r="JNP17" s="117"/>
      <c r="JNQ17" s="117"/>
      <c r="JNR17" s="117"/>
      <c r="JNS17" s="117"/>
      <c r="JNT17" s="117"/>
      <c r="JNU17" s="117"/>
      <c r="JNV17" s="117"/>
      <c r="JNW17" s="117"/>
      <c r="JNX17" s="117"/>
      <c r="JNY17" s="117"/>
      <c r="JNZ17" s="117"/>
      <c r="JOA17" s="117"/>
      <c r="JOB17" s="117"/>
      <c r="JOC17" s="117"/>
      <c r="JOD17" s="117"/>
      <c r="JOE17" s="117"/>
      <c r="JOF17" s="117"/>
      <c r="JOG17" s="117"/>
      <c r="JOH17" s="117"/>
      <c r="JOI17" s="117"/>
      <c r="JOJ17" s="117"/>
      <c r="JOK17" s="117"/>
      <c r="JOL17" s="117"/>
      <c r="JOM17" s="117"/>
      <c r="JON17" s="117"/>
      <c r="JOO17" s="117"/>
      <c r="JOP17" s="117"/>
      <c r="JOQ17" s="117"/>
      <c r="JOR17" s="117"/>
      <c r="JOS17" s="117"/>
      <c r="JOT17" s="117"/>
      <c r="JOU17" s="117"/>
      <c r="JOV17" s="117"/>
      <c r="JOW17" s="117"/>
      <c r="JOX17" s="117"/>
      <c r="JOY17" s="117"/>
      <c r="JOZ17" s="117"/>
      <c r="JPA17" s="117"/>
      <c r="JPB17" s="117"/>
      <c r="JPC17" s="117"/>
      <c r="JPD17" s="117"/>
      <c r="JPE17" s="117"/>
      <c r="JPF17" s="117"/>
      <c r="JPG17" s="117"/>
      <c r="JPH17" s="117"/>
      <c r="JPI17" s="117"/>
      <c r="JPJ17" s="117"/>
      <c r="JPK17" s="117"/>
      <c r="JPL17" s="117"/>
      <c r="JPM17" s="117"/>
      <c r="JPN17" s="117"/>
      <c r="JPO17" s="117"/>
      <c r="JPP17" s="117"/>
      <c r="JPQ17" s="117"/>
      <c r="JPR17" s="117"/>
      <c r="JPS17" s="117"/>
      <c r="JPT17" s="117"/>
      <c r="JPU17" s="117"/>
      <c r="JPV17" s="117"/>
      <c r="JPW17" s="117"/>
      <c r="JPX17" s="117"/>
      <c r="JPY17" s="117"/>
      <c r="JPZ17" s="117"/>
      <c r="JQA17" s="117"/>
      <c r="JQB17" s="117"/>
      <c r="JQC17" s="117"/>
      <c r="JQD17" s="117"/>
      <c r="JQE17" s="117"/>
      <c r="JQF17" s="117"/>
      <c r="JQG17" s="117"/>
      <c r="JQH17" s="117"/>
      <c r="JQI17" s="117"/>
      <c r="JQJ17" s="117"/>
      <c r="JQK17" s="117"/>
      <c r="JQL17" s="117"/>
      <c r="JQM17" s="117"/>
      <c r="JQN17" s="117"/>
      <c r="JQO17" s="117"/>
      <c r="JQP17" s="117"/>
      <c r="JQQ17" s="117"/>
      <c r="JQR17" s="117"/>
      <c r="JQS17" s="117"/>
      <c r="JQT17" s="117"/>
      <c r="JQU17" s="117"/>
      <c r="JQV17" s="117"/>
      <c r="JQW17" s="117"/>
      <c r="JQX17" s="117"/>
      <c r="JQY17" s="117"/>
      <c r="JQZ17" s="117"/>
      <c r="JRA17" s="117"/>
      <c r="JRB17" s="117"/>
      <c r="JRC17" s="117"/>
      <c r="JRD17" s="117"/>
      <c r="JRE17" s="117"/>
      <c r="JRF17" s="117"/>
      <c r="JRG17" s="117"/>
      <c r="JRH17" s="117"/>
      <c r="JRI17" s="117"/>
      <c r="JRJ17" s="117"/>
      <c r="JRK17" s="117"/>
      <c r="JRL17" s="117"/>
      <c r="JRM17" s="117"/>
      <c r="JRN17" s="117"/>
      <c r="JRO17" s="117"/>
      <c r="JRP17" s="117"/>
      <c r="JRQ17" s="117"/>
      <c r="JRR17" s="117"/>
      <c r="JRS17" s="117"/>
      <c r="JRT17" s="117"/>
      <c r="JRU17" s="117"/>
      <c r="JRV17" s="117"/>
      <c r="JRW17" s="117"/>
      <c r="JRX17" s="117"/>
      <c r="JRY17" s="117"/>
      <c r="JRZ17" s="117"/>
      <c r="JSA17" s="117"/>
      <c r="JSB17" s="117"/>
      <c r="JSC17" s="117"/>
      <c r="JSD17" s="117"/>
      <c r="JSE17" s="117"/>
      <c r="JSF17" s="117"/>
      <c r="JSG17" s="117"/>
      <c r="JSH17" s="117"/>
      <c r="JSI17" s="117"/>
      <c r="JSJ17" s="117"/>
      <c r="JSK17" s="117"/>
      <c r="JSL17" s="117"/>
      <c r="JSM17" s="117"/>
      <c r="JSN17" s="117"/>
      <c r="JSO17" s="117"/>
      <c r="JSP17" s="117"/>
      <c r="JSQ17" s="117"/>
      <c r="JSR17" s="117"/>
      <c r="JSS17" s="117"/>
      <c r="JST17" s="117"/>
      <c r="JSU17" s="117"/>
      <c r="JSV17" s="117"/>
      <c r="JSW17" s="117"/>
      <c r="JSX17" s="117"/>
      <c r="JSY17" s="117"/>
      <c r="JSZ17" s="117"/>
      <c r="JTA17" s="117"/>
      <c r="JTB17" s="117"/>
      <c r="JTC17" s="117"/>
      <c r="JTD17" s="117"/>
      <c r="JTE17" s="117"/>
      <c r="JTF17" s="117"/>
      <c r="JTG17" s="117"/>
      <c r="JTH17" s="117"/>
      <c r="JTI17" s="117"/>
      <c r="JTJ17" s="117"/>
      <c r="JTK17" s="117"/>
      <c r="JTL17" s="117"/>
      <c r="JTM17" s="117"/>
      <c r="JTN17" s="117"/>
      <c r="JTO17" s="117"/>
      <c r="JTP17" s="117"/>
      <c r="JTQ17" s="117"/>
      <c r="JTR17" s="117"/>
      <c r="JTS17" s="117"/>
      <c r="JTT17" s="117"/>
      <c r="JTU17" s="117"/>
      <c r="JTV17" s="117"/>
      <c r="JTW17" s="117"/>
      <c r="JTX17" s="117"/>
      <c r="JTY17" s="117"/>
      <c r="JTZ17" s="117"/>
      <c r="JUA17" s="117"/>
      <c r="JUB17" s="117"/>
      <c r="JUC17" s="117"/>
      <c r="JUD17" s="117"/>
      <c r="JUE17" s="117"/>
      <c r="JUF17" s="117"/>
      <c r="JUG17" s="117"/>
      <c r="JUH17" s="117"/>
      <c r="JUI17" s="117"/>
      <c r="JUJ17" s="117"/>
      <c r="JUK17" s="117"/>
      <c r="JUL17" s="117"/>
      <c r="JUM17" s="117"/>
      <c r="JUN17" s="117"/>
      <c r="JUO17" s="117"/>
      <c r="JUP17" s="117"/>
      <c r="JUQ17" s="117"/>
      <c r="JUR17" s="117"/>
      <c r="JUS17" s="117"/>
      <c r="JUT17" s="117"/>
      <c r="JUU17" s="117"/>
      <c r="JUV17" s="117"/>
      <c r="JUW17" s="117"/>
      <c r="JUX17" s="117"/>
      <c r="JUY17" s="117"/>
      <c r="JUZ17" s="117"/>
      <c r="JVA17" s="117"/>
      <c r="JVB17" s="117"/>
      <c r="JVC17" s="117"/>
      <c r="JVD17" s="117"/>
      <c r="JVE17" s="117"/>
      <c r="JVF17" s="117"/>
      <c r="JVG17" s="117"/>
      <c r="JVH17" s="117"/>
      <c r="JVI17" s="117"/>
      <c r="JVJ17" s="117"/>
      <c r="JVK17" s="117"/>
      <c r="JVL17" s="117"/>
      <c r="JVM17" s="117"/>
      <c r="JVN17" s="117"/>
      <c r="JVO17" s="117"/>
      <c r="JVP17" s="117"/>
      <c r="JVQ17" s="117"/>
      <c r="JVR17" s="117"/>
      <c r="JVS17" s="117"/>
      <c r="JVT17" s="117"/>
      <c r="JVU17" s="117"/>
      <c r="JVV17" s="117"/>
      <c r="JVW17" s="117"/>
      <c r="JVX17" s="117"/>
      <c r="JVY17" s="117"/>
      <c r="JVZ17" s="117"/>
      <c r="JWA17" s="117"/>
      <c r="JWB17" s="117"/>
      <c r="JWC17" s="117"/>
      <c r="JWD17" s="117"/>
      <c r="JWE17" s="117"/>
      <c r="JWF17" s="117"/>
      <c r="JWG17" s="117"/>
      <c r="JWH17" s="117"/>
      <c r="JWI17" s="117"/>
      <c r="JWJ17" s="117"/>
      <c r="JWK17" s="117"/>
      <c r="JWL17" s="117"/>
      <c r="JWM17" s="117"/>
      <c r="JWN17" s="117"/>
      <c r="JWO17" s="117"/>
      <c r="JWP17" s="117"/>
      <c r="JWQ17" s="117"/>
      <c r="JWR17" s="117"/>
      <c r="JWS17" s="117"/>
      <c r="JWT17" s="117"/>
      <c r="JWU17" s="117"/>
      <c r="JWV17" s="117"/>
      <c r="JWW17" s="117"/>
      <c r="JWX17" s="117"/>
      <c r="JWY17" s="117"/>
      <c r="JWZ17" s="117"/>
      <c r="JXA17" s="117"/>
      <c r="JXB17" s="117"/>
      <c r="JXC17" s="117"/>
      <c r="JXD17" s="117"/>
      <c r="JXE17" s="117"/>
      <c r="JXF17" s="117"/>
      <c r="JXG17" s="117"/>
      <c r="JXH17" s="117"/>
      <c r="JXI17" s="117"/>
      <c r="JXJ17" s="117"/>
      <c r="JXK17" s="117"/>
      <c r="JXL17" s="117"/>
      <c r="JXM17" s="117"/>
      <c r="JXN17" s="117"/>
      <c r="JXO17" s="117"/>
      <c r="JXP17" s="117"/>
      <c r="JXQ17" s="117"/>
      <c r="JXR17" s="117"/>
      <c r="JXS17" s="117"/>
      <c r="JXT17" s="117"/>
      <c r="JXU17" s="117"/>
      <c r="JXV17" s="117"/>
      <c r="JXW17" s="117"/>
      <c r="JXX17" s="117"/>
      <c r="JXY17" s="117"/>
      <c r="JXZ17" s="117"/>
      <c r="JYA17" s="117"/>
      <c r="JYB17" s="117"/>
      <c r="JYC17" s="117"/>
      <c r="JYD17" s="117"/>
      <c r="JYE17" s="117"/>
      <c r="JYF17" s="117"/>
      <c r="JYG17" s="117"/>
      <c r="JYH17" s="117"/>
      <c r="JYI17" s="117"/>
      <c r="JYJ17" s="117"/>
      <c r="JYK17" s="117"/>
      <c r="JYL17" s="117"/>
      <c r="JYM17" s="117"/>
      <c r="JYN17" s="117"/>
      <c r="JYO17" s="117"/>
      <c r="JYP17" s="117"/>
      <c r="JYQ17" s="117"/>
      <c r="JYR17" s="117"/>
      <c r="JYS17" s="117"/>
      <c r="JYT17" s="117"/>
      <c r="JYU17" s="117"/>
      <c r="JYV17" s="117"/>
      <c r="JYW17" s="117"/>
      <c r="JYX17" s="117"/>
      <c r="JYY17" s="117"/>
      <c r="JYZ17" s="117"/>
      <c r="JZA17" s="117"/>
      <c r="JZB17" s="117"/>
      <c r="JZC17" s="117"/>
      <c r="JZD17" s="117"/>
      <c r="JZE17" s="117"/>
      <c r="JZF17" s="117"/>
      <c r="JZG17" s="117"/>
      <c r="JZH17" s="117"/>
      <c r="JZI17" s="117"/>
      <c r="JZJ17" s="117"/>
      <c r="JZK17" s="117"/>
      <c r="JZL17" s="117"/>
      <c r="JZM17" s="117"/>
      <c r="JZN17" s="117"/>
      <c r="JZO17" s="117"/>
      <c r="JZP17" s="117"/>
      <c r="JZQ17" s="117"/>
      <c r="JZR17" s="117"/>
      <c r="JZS17" s="117"/>
      <c r="JZT17" s="117"/>
      <c r="JZU17" s="117"/>
      <c r="JZV17" s="117"/>
      <c r="JZW17" s="117"/>
      <c r="JZX17" s="117"/>
      <c r="JZY17" s="117"/>
      <c r="JZZ17" s="117"/>
      <c r="KAA17" s="117"/>
      <c r="KAB17" s="117"/>
      <c r="KAC17" s="117"/>
      <c r="KAD17" s="117"/>
      <c r="KAE17" s="117"/>
      <c r="KAF17" s="117"/>
      <c r="KAG17" s="117"/>
      <c r="KAH17" s="117"/>
      <c r="KAI17" s="117"/>
      <c r="KAJ17" s="117"/>
      <c r="KAK17" s="117"/>
      <c r="KAL17" s="117"/>
      <c r="KAM17" s="117"/>
      <c r="KAN17" s="117"/>
      <c r="KAO17" s="117"/>
      <c r="KAP17" s="117"/>
      <c r="KAQ17" s="117"/>
      <c r="KAR17" s="117"/>
      <c r="KAS17" s="117"/>
      <c r="KAT17" s="117"/>
      <c r="KAU17" s="117"/>
      <c r="KAV17" s="117"/>
      <c r="KAW17" s="117"/>
      <c r="KAX17" s="117"/>
      <c r="KAY17" s="117"/>
      <c r="KAZ17" s="117"/>
      <c r="KBA17" s="117"/>
      <c r="KBB17" s="117"/>
      <c r="KBC17" s="117"/>
      <c r="KBD17" s="117"/>
      <c r="KBE17" s="117"/>
      <c r="KBF17" s="117"/>
      <c r="KBG17" s="117"/>
      <c r="KBH17" s="117"/>
      <c r="KBI17" s="117"/>
      <c r="KBJ17" s="117"/>
      <c r="KBK17" s="117"/>
      <c r="KBL17" s="117"/>
      <c r="KBM17" s="117"/>
      <c r="KBN17" s="117"/>
      <c r="KBO17" s="117"/>
      <c r="KBP17" s="117"/>
      <c r="KBQ17" s="117"/>
      <c r="KBR17" s="117"/>
      <c r="KBS17" s="117"/>
      <c r="KBT17" s="117"/>
      <c r="KBU17" s="117"/>
      <c r="KBV17" s="117"/>
      <c r="KBW17" s="117"/>
      <c r="KBX17" s="117"/>
      <c r="KBY17" s="117"/>
      <c r="KBZ17" s="117"/>
      <c r="KCA17" s="117"/>
      <c r="KCB17" s="117"/>
      <c r="KCC17" s="117"/>
      <c r="KCD17" s="117"/>
      <c r="KCE17" s="117"/>
      <c r="KCF17" s="117"/>
      <c r="KCG17" s="117"/>
      <c r="KCH17" s="117"/>
      <c r="KCI17" s="117"/>
      <c r="KCJ17" s="117"/>
      <c r="KCK17" s="117"/>
      <c r="KCL17" s="117"/>
      <c r="KCM17" s="117"/>
      <c r="KCN17" s="117"/>
      <c r="KCO17" s="117"/>
      <c r="KCP17" s="117"/>
      <c r="KCQ17" s="117"/>
      <c r="KCR17" s="117"/>
      <c r="KCS17" s="117"/>
      <c r="KCT17" s="117"/>
      <c r="KCU17" s="117"/>
      <c r="KCV17" s="117"/>
      <c r="KCW17" s="117"/>
      <c r="KCX17" s="117"/>
      <c r="KCY17" s="117"/>
      <c r="KCZ17" s="117"/>
      <c r="KDA17" s="117"/>
      <c r="KDB17" s="117"/>
      <c r="KDC17" s="117"/>
      <c r="KDD17" s="117"/>
      <c r="KDE17" s="117"/>
      <c r="KDF17" s="117"/>
      <c r="KDG17" s="117"/>
      <c r="KDH17" s="117"/>
      <c r="KDI17" s="117"/>
      <c r="KDJ17" s="117"/>
      <c r="KDK17" s="117"/>
      <c r="KDL17" s="117"/>
      <c r="KDM17" s="117"/>
      <c r="KDN17" s="117"/>
      <c r="KDO17" s="117"/>
      <c r="KDP17" s="117"/>
      <c r="KDQ17" s="117"/>
      <c r="KDR17" s="117"/>
      <c r="KDS17" s="117"/>
      <c r="KDT17" s="117"/>
      <c r="KDU17" s="117"/>
      <c r="KDV17" s="117"/>
      <c r="KDW17" s="117"/>
      <c r="KDX17" s="117"/>
      <c r="KDY17" s="117"/>
      <c r="KDZ17" s="117"/>
      <c r="KEA17" s="117"/>
      <c r="KEB17" s="117"/>
      <c r="KEC17" s="117"/>
      <c r="KED17" s="117"/>
      <c r="KEE17" s="117"/>
      <c r="KEF17" s="117"/>
      <c r="KEG17" s="117"/>
      <c r="KEH17" s="117"/>
      <c r="KEI17" s="117"/>
      <c r="KEJ17" s="117"/>
      <c r="KEK17" s="117"/>
      <c r="KEL17" s="117"/>
      <c r="KEM17" s="117"/>
      <c r="KEN17" s="117"/>
      <c r="KEO17" s="117"/>
      <c r="KEP17" s="117"/>
      <c r="KEQ17" s="117"/>
      <c r="KER17" s="117"/>
      <c r="KES17" s="117"/>
      <c r="KET17" s="117"/>
      <c r="KEU17" s="117"/>
      <c r="KEV17" s="117"/>
      <c r="KEW17" s="117"/>
      <c r="KEX17" s="117"/>
      <c r="KEY17" s="117"/>
      <c r="KEZ17" s="117"/>
      <c r="KFA17" s="117"/>
      <c r="KFB17" s="117"/>
      <c r="KFC17" s="117"/>
      <c r="KFD17" s="117"/>
      <c r="KFE17" s="117"/>
      <c r="KFF17" s="117"/>
      <c r="KFG17" s="117"/>
      <c r="KFH17" s="117"/>
      <c r="KFI17" s="117"/>
      <c r="KFJ17" s="117"/>
      <c r="KFK17" s="117"/>
      <c r="KFL17" s="117"/>
      <c r="KFM17" s="117"/>
      <c r="KFN17" s="117"/>
      <c r="KFO17" s="117"/>
      <c r="KFP17" s="117"/>
      <c r="KFQ17" s="117"/>
      <c r="KFR17" s="117"/>
      <c r="KFS17" s="117"/>
      <c r="KFT17" s="117"/>
      <c r="KFU17" s="117"/>
      <c r="KFV17" s="117"/>
      <c r="KFW17" s="117"/>
      <c r="KFX17" s="117"/>
      <c r="KFY17" s="117"/>
      <c r="KFZ17" s="117"/>
      <c r="KGA17" s="117"/>
      <c r="KGB17" s="117"/>
      <c r="KGC17" s="117"/>
      <c r="KGD17" s="117"/>
      <c r="KGE17" s="117"/>
      <c r="KGF17" s="117"/>
      <c r="KGG17" s="117"/>
      <c r="KGH17" s="117"/>
      <c r="KGI17" s="117"/>
      <c r="KGJ17" s="117"/>
      <c r="KGK17" s="117"/>
      <c r="KGL17" s="117"/>
      <c r="KGM17" s="117"/>
      <c r="KGN17" s="117"/>
      <c r="KGO17" s="117"/>
      <c r="KGP17" s="117"/>
      <c r="KGQ17" s="117"/>
      <c r="KGR17" s="117"/>
      <c r="KGS17" s="117"/>
      <c r="KGT17" s="117"/>
      <c r="KGU17" s="117"/>
      <c r="KGV17" s="117"/>
      <c r="KGW17" s="117"/>
      <c r="KGX17" s="117"/>
      <c r="KGY17" s="117"/>
      <c r="KGZ17" s="117"/>
      <c r="KHA17" s="117"/>
      <c r="KHB17" s="117"/>
      <c r="KHC17" s="117"/>
      <c r="KHD17" s="117"/>
      <c r="KHE17" s="117"/>
      <c r="KHF17" s="117"/>
      <c r="KHG17" s="117"/>
      <c r="KHH17" s="117"/>
      <c r="KHI17" s="117"/>
      <c r="KHJ17" s="117"/>
      <c r="KHK17" s="117"/>
      <c r="KHL17" s="117"/>
      <c r="KHM17" s="117"/>
      <c r="KHN17" s="117"/>
      <c r="KHO17" s="117"/>
      <c r="KHP17" s="117"/>
      <c r="KHQ17" s="117"/>
      <c r="KHR17" s="117"/>
      <c r="KHS17" s="117"/>
      <c r="KHT17" s="117"/>
      <c r="KHU17" s="117"/>
      <c r="KHV17" s="117"/>
      <c r="KHW17" s="117"/>
      <c r="KHX17" s="117"/>
      <c r="KHY17" s="117"/>
      <c r="KHZ17" s="117"/>
      <c r="KIA17" s="117"/>
      <c r="KIB17" s="117"/>
      <c r="KIC17" s="117"/>
      <c r="KID17" s="117"/>
      <c r="KIE17" s="117"/>
      <c r="KIF17" s="117"/>
      <c r="KIG17" s="117"/>
      <c r="KIH17" s="117"/>
      <c r="KII17" s="117"/>
      <c r="KIJ17" s="117"/>
      <c r="KIK17" s="117"/>
      <c r="KIL17" s="117"/>
      <c r="KIM17" s="117"/>
      <c r="KIN17" s="117"/>
      <c r="KIO17" s="117"/>
      <c r="KIP17" s="117"/>
      <c r="KIQ17" s="117"/>
      <c r="KIR17" s="117"/>
      <c r="KIS17" s="117"/>
      <c r="KIT17" s="117"/>
      <c r="KIU17" s="117"/>
      <c r="KIV17" s="117"/>
      <c r="KIW17" s="117"/>
      <c r="KIX17" s="117"/>
      <c r="KIY17" s="117"/>
      <c r="KIZ17" s="117"/>
      <c r="KJA17" s="117"/>
      <c r="KJB17" s="117"/>
      <c r="KJC17" s="117"/>
      <c r="KJD17" s="117"/>
      <c r="KJE17" s="117"/>
      <c r="KJF17" s="117"/>
      <c r="KJG17" s="117"/>
      <c r="KJH17" s="117"/>
      <c r="KJI17" s="117"/>
      <c r="KJJ17" s="117"/>
      <c r="KJK17" s="117"/>
      <c r="KJL17" s="117"/>
      <c r="KJM17" s="117"/>
      <c r="KJN17" s="117"/>
      <c r="KJO17" s="117"/>
      <c r="KJP17" s="117"/>
      <c r="KJQ17" s="117"/>
      <c r="KJR17" s="117"/>
      <c r="KJS17" s="117"/>
      <c r="KJT17" s="117"/>
      <c r="KJU17" s="117"/>
      <c r="KJV17" s="117"/>
      <c r="KJW17" s="117"/>
      <c r="KJX17" s="117"/>
      <c r="KJY17" s="117"/>
      <c r="KJZ17" s="117"/>
      <c r="KKA17" s="117"/>
      <c r="KKB17" s="117"/>
      <c r="KKC17" s="117"/>
      <c r="KKD17" s="117"/>
      <c r="KKE17" s="117"/>
      <c r="KKF17" s="117"/>
      <c r="KKG17" s="117"/>
      <c r="KKH17" s="117"/>
      <c r="KKI17" s="117"/>
      <c r="KKJ17" s="117"/>
      <c r="KKK17" s="117"/>
      <c r="KKL17" s="117"/>
      <c r="KKM17" s="117"/>
      <c r="KKN17" s="117"/>
      <c r="KKO17" s="117"/>
      <c r="KKP17" s="117"/>
      <c r="KKQ17" s="117"/>
      <c r="KKR17" s="117"/>
      <c r="KKS17" s="117"/>
      <c r="KKT17" s="117"/>
      <c r="KKU17" s="117"/>
      <c r="KKV17" s="117"/>
      <c r="KKW17" s="117"/>
      <c r="KKX17" s="117"/>
      <c r="KKY17" s="117"/>
      <c r="KKZ17" s="117"/>
      <c r="KLA17" s="117"/>
      <c r="KLB17" s="117"/>
      <c r="KLC17" s="117"/>
      <c r="KLD17" s="117"/>
      <c r="KLE17" s="117"/>
      <c r="KLF17" s="117"/>
      <c r="KLG17" s="117"/>
      <c r="KLH17" s="117"/>
      <c r="KLI17" s="117"/>
      <c r="KLJ17" s="117"/>
      <c r="KLK17" s="117"/>
      <c r="KLL17" s="117"/>
      <c r="KLM17" s="117"/>
      <c r="KLN17" s="117"/>
      <c r="KLO17" s="117"/>
      <c r="KLP17" s="117"/>
      <c r="KLQ17" s="117"/>
      <c r="KLR17" s="117"/>
      <c r="KLS17" s="117"/>
      <c r="KLT17" s="117"/>
      <c r="KLU17" s="117"/>
      <c r="KLV17" s="117"/>
      <c r="KLW17" s="117"/>
      <c r="KLX17" s="117"/>
      <c r="KLY17" s="117"/>
      <c r="KLZ17" s="117"/>
      <c r="KMA17" s="117"/>
      <c r="KMB17" s="117"/>
      <c r="KMC17" s="117"/>
      <c r="KMD17" s="117"/>
      <c r="KME17" s="117"/>
      <c r="KMF17" s="117"/>
      <c r="KMG17" s="117"/>
      <c r="KMH17" s="117"/>
      <c r="KMI17" s="117"/>
      <c r="KMJ17" s="117"/>
      <c r="KMK17" s="117"/>
      <c r="KML17" s="117"/>
      <c r="KMM17" s="117"/>
      <c r="KMN17" s="117"/>
      <c r="KMO17" s="117"/>
      <c r="KMP17" s="117"/>
      <c r="KMQ17" s="117"/>
      <c r="KMR17" s="117"/>
      <c r="KMS17" s="117"/>
      <c r="KMT17" s="117"/>
      <c r="KMU17" s="117"/>
      <c r="KMV17" s="117"/>
      <c r="KMW17" s="117"/>
      <c r="KMX17" s="117"/>
      <c r="KMY17" s="117"/>
      <c r="KMZ17" s="117"/>
      <c r="KNA17" s="117"/>
      <c r="KNB17" s="117"/>
      <c r="KNC17" s="117"/>
      <c r="KND17" s="117"/>
      <c r="KNE17" s="117"/>
      <c r="KNF17" s="117"/>
      <c r="KNG17" s="117"/>
      <c r="KNH17" s="117"/>
      <c r="KNI17" s="117"/>
      <c r="KNJ17" s="117"/>
      <c r="KNK17" s="117"/>
      <c r="KNL17" s="117"/>
      <c r="KNM17" s="117"/>
      <c r="KNN17" s="117"/>
      <c r="KNO17" s="117"/>
      <c r="KNP17" s="117"/>
      <c r="KNQ17" s="117"/>
      <c r="KNR17" s="117"/>
      <c r="KNS17" s="117"/>
      <c r="KNT17" s="117"/>
      <c r="KNU17" s="117"/>
      <c r="KNV17" s="117"/>
      <c r="KNW17" s="117"/>
      <c r="KNX17" s="117"/>
      <c r="KNY17" s="117"/>
      <c r="KNZ17" s="117"/>
      <c r="KOA17" s="117"/>
      <c r="KOB17" s="117"/>
      <c r="KOC17" s="117"/>
      <c r="KOD17" s="117"/>
      <c r="KOE17" s="117"/>
      <c r="KOF17" s="117"/>
      <c r="KOG17" s="117"/>
      <c r="KOH17" s="117"/>
      <c r="KOI17" s="117"/>
      <c r="KOJ17" s="117"/>
      <c r="KOK17" s="117"/>
      <c r="KOL17" s="117"/>
      <c r="KOM17" s="117"/>
      <c r="KON17" s="117"/>
      <c r="KOO17" s="117"/>
      <c r="KOP17" s="117"/>
      <c r="KOQ17" s="117"/>
      <c r="KOR17" s="117"/>
      <c r="KOS17" s="117"/>
      <c r="KOT17" s="117"/>
      <c r="KOU17" s="117"/>
      <c r="KOV17" s="117"/>
      <c r="KOW17" s="117"/>
      <c r="KOX17" s="117"/>
      <c r="KOY17" s="117"/>
      <c r="KOZ17" s="117"/>
      <c r="KPA17" s="117"/>
      <c r="KPB17" s="117"/>
      <c r="KPC17" s="117"/>
      <c r="KPD17" s="117"/>
      <c r="KPE17" s="117"/>
      <c r="KPF17" s="117"/>
      <c r="KPG17" s="117"/>
      <c r="KPH17" s="117"/>
      <c r="KPI17" s="117"/>
      <c r="KPJ17" s="117"/>
      <c r="KPK17" s="117"/>
      <c r="KPL17" s="117"/>
      <c r="KPM17" s="117"/>
      <c r="KPN17" s="117"/>
      <c r="KPO17" s="117"/>
      <c r="KPP17" s="117"/>
      <c r="KPQ17" s="117"/>
      <c r="KPR17" s="117"/>
      <c r="KPS17" s="117"/>
      <c r="KPT17" s="117"/>
      <c r="KPU17" s="117"/>
      <c r="KPV17" s="117"/>
      <c r="KPW17" s="117"/>
      <c r="KPX17" s="117"/>
      <c r="KPY17" s="117"/>
      <c r="KPZ17" s="117"/>
      <c r="KQA17" s="117"/>
      <c r="KQB17" s="117"/>
      <c r="KQC17" s="117"/>
      <c r="KQD17" s="117"/>
      <c r="KQE17" s="117"/>
      <c r="KQF17" s="117"/>
      <c r="KQG17" s="117"/>
      <c r="KQH17" s="117"/>
      <c r="KQI17" s="117"/>
      <c r="KQJ17" s="117"/>
      <c r="KQK17" s="117"/>
      <c r="KQL17" s="117"/>
      <c r="KQM17" s="117"/>
      <c r="KQN17" s="117"/>
      <c r="KQO17" s="117"/>
      <c r="KQP17" s="117"/>
      <c r="KQQ17" s="117"/>
      <c r="KQR17" s="117"/>
      <c r="KQS17" s="117"/>
      <c r="KQT17" s="117"/>
      <c r="KQU17" s="117"/>
      <c r="KQV17" s="117"/>
      <c r="KQW17" s="117"/>
      <c r="KQX17" s="117"/>
      <c r="KQY17" s="117"/>
      <c r="KQZ17" s="117"/>
      <c r="KRA17" s="117"/>
      <c r="KRB17" s="117"/>
      <c r="KRC17" s="117"/>
      <c r="KRD17" s="117"/>
      <c r="KRE17" s="117"/>
      <c r="KRF17" s="117"/>
      <c r="KRG17" s="117"/>
      <c r="KRH17" s="117"/>
      <c r="KRI17" s="117"/>
      <c r="KRJ17" s="117"/>
      <c r="KRK17" s="117"/>
      <c r="KRL17" s="117"/>
      <c r="KRM17" s="117"/>
      <c r="KRN17" s="117"/>
      <c r="KRO17" s="117"/>
      <c r="KRP17" s="117"/>
      <c r="KRQ17" s="117"/>
      <c r="KRR17" s="117"/>
      <c r="KRS17" s="117"/>
      <c r="KRT17" s="117"/>
      <c r="KRU17" s="117"/>
      <c r="KRV17" s="117"/>
      <c r="KRW17" s="117"/>
      <c r="KRX17" s="117"/>
      <c r="KRY17" s="117"/>
      <c r="KRZ17" s="117"/>
      <c r="KSA17" s="117"/>
      <c r="KSB17" s="117"/>
      <c r="KSC17" s="117"/>
      <c r="KSD17" s="117"/>
      <c r="KSE17" s="117"/>
      <c r="KSF17" s="117"/>
      <c r="KSG17" s="117"/>
      <c r="KSH17" s="117"/>
      <c r="KSI17" s="117"/>
      <c r="KSJ17" s="117"/>
      <c r="KSK17" s="117"/>
      <c r="KSL17" s="117"/>
      <c r="KSM17" s="117"/>
      <c r="KSN17" s="117"/>
      <c r="KSO17" s="117"/>
      <c r="KSP17" s="117"/>
      <c r="KSQ17" s="117"/>
      <c r="KSR17" s="117"/>
      <c r="KSS17" s="117"/>
      <c r="KST17" s="117"/>
      <c r="KSU17" s="117"/>
      <c r="KSV17" s="117"/>
      <c r="KSW17" s="117"/>
      <c r="KSX17" s="117"/>
      <c r="KSY17" s="117"/>
      <c r="KSZ17" s="117"/>
      <c r="KTA17" s="117"/>
      <c r="KTB17" s="117"/>
      <c r="KTC17" s="117"/>
      <c r="KTD17" s="117"/>
      <c r="KTE17" s="117"/>
      <c r="KTF17" s="117"/>
      <c r="KTG17" s="117"/>
      <c r="KTH17" s="117"/>
      <c r="KTI17" s="117"/>
      <c r="KTJ17" s="117"/>
      <c r="KTK17" s="117"/>
      <c r="KTL17" s="117"/>
      <c r="KTM17" s="117"/>
      <c r="KTN17" s="117"/>
      <c r="KTO17" s="117"/>
      <c r="KTP17" s="117"/>
      <c r="KTQ17" s="117"/>
      <c r="KTR17" s="117"/>
      <c r="KTS17" s="117"/>
      <c r="KTT17" s="117"/>
      <c r="KTU17" s="117"/>
      <c r="KTV17" s="117"/>
      <c r="KTW17" s="117"/>
      <c r="KTX17" s="117"/>
      <c r="KTY17" s="117"/>
      <c r="KTZ17" s="117"/>
      <c r="KUA17" s="117"/>
      <c r="KUB17" s="117"/>
      <c r="KUC17" s="117"/>
      <c r="KUD17" s="117"/>
      <c r="KUE17" s="117"/>
      <c r="KUF17" s="117"/>
      <c r="KUG17" s="117"/>
      <c r="KUH17" s="117"/>
      <c r="KUI17" s="117"/>
      <c r="KUJ17" s="117"/>
      <c r="KUK17" s="117"/>
      <c r="KUL17" s="117"/>
      <c r="KUM17" s="117"/>
      <c r="KUN17" s="117"/>
      <c r="KUO17" s="117"/>
      <c r="KUP17" s="117"/>
      <c r="KUQ17" s="117"/>
      <c r="KUR17" s="117"/>
      <c r="KUS17" s="117"/>
      <c r="KUT17" s="117"/>
      <c r="KUU17" s="117"/>
      <c r="KUV17" s="117"/>
      <c r="KUW17" s="117"/>
      <c r="KUX17" s="117"/>
      <c r="KUY17" s="117"/>
      <c r="KUZ17" s="117"/>
      <c r="KVA17" s="117"/>
      <c r="KVB17" s="117"/>
      <c r="KVC17" s="117"/>
      <c r="KVD17" s="117"/>
      <c r="KVE17" s="117"/>
      <c r="KVF17" s="117"/>
      <c r="KVG17" s="117"/>
      <c r="KVH17" s="117"/>
      <c r="KVI17" s="117"/>
      <c r="KVJ17" s="117"/>
      <c r="KVK17" s="117"/>
      <c r="KVL17" s="117"/>
      <c r="KVM17" s="117"/>
      <c r="KVN17" s="117"/>
      <c r="KVO17" s="117"/>
      <c r="KVP17" s="117"/>
      <c r="KVQ17" s="117"/>
      <c r="KVR17" s="117"/>
      <c r="KVS17" s="117"/>
      <c r="KVT17" s="117"/>
      <c r="KVU17" s="117"/>
      <c r="KVV17" s="117"/>
      <c r="KVW17" s="117"/>
      <c r="KVX17" s="117"/>
      <c r="KVY17" s="117"/>
      <c r="KVZ17" s="117"/>
      <c r="KWA17" s="117"/>
      <c r="KWB17" s="117"/>
      <c r="KWC17" s="117"/>
      <c r="KWD17" s="117"/>
      <c r="KWE17" s="117"/>
      <c r="KWF17" s="117"/>
      <c r="KWG17" s="117"/>
      <c r="KWH17" s="117"/>
      <c r="KWI17" s="117"/>
      <c r="KWJ17" s="117"/>
      <c r="KWK17" s="117"/>
      <c r="KWL17" s="117"/>
      <c r="KWM17" s="117"/>
      <c r="KWN17" s="117"/>
      <c r="KWO17" s="117"/>
      <c r="KWP17" s="117"/>
      <c r="KWQ17" s="117"/>
      <c r="KWR17" s="117"/>
      <c r="KWS17" s="117"/>
      <c r="KWT17" s="117"/>
      <c r="KWU17" s="117"/>
      <c r="KWV17" s="117"/>
      <c r="KWW17" s="117"/>
      <c r="KWX17" s="117"/>
      <c r="KWY17" s="117"/>
      <c r="KWZ17" s="117"/>
      <c r="KXA17" s="117"/>
      <c r="KXB17" s="117"/>
      <c r="KXC17" s="117"/>
      <c r="KXD17" s="117"/>
      <c r="KXE17" s="117"/>
      <c r="KXF17" s="117"/>
      <c r="KXG17" s="117"/>
      <c r="KXH17" s="117"/>
      <c r="KXI17" s="117"/>
      <c r="KXJ17" s="117"/>
      <c r="KXK17" s="117"/>
      <c r="KXL17" s="117"/>
      <c r="KXM17" s="117"/>
      <c r="KXN17" s="117"/>
      <c r="KXO17" s="117"/>
      <c r="KXP17" s="117"/>
      <c r="KXQ17" s="117"/>
      <c r="KXR17" s="117"/>
      <c r="KXS17" s="117"/>
      <c r="KXT17" s="117"/>
      <c r="KXU17" s="117"/>
      <c r="KXV17" s="117"/>
      <c r="KXW17" s="117"/>
      <c r="KXX17" s="117"/>
      <c r="KXY17" s="117"/>
      <c r="KXZ17" s="117"/>
      <c r="KYA17" s="117"/>
      <c r="KYB17" s="117"/>
      <c r="KYC17" s="117"/>
      <c r="KYD17" s="117"/>
      <c r="KYE17" s="117"/>
      <c r="KYF17" s="117"/>
      <c r="KYG17" s="117"/>
      <c r="KYH17" s="117"/>
      <c r="KYI17" s="117"/>
      <c r="KYJ17" s="117"/>
      <c r="KYK17" s="117"/>
      <c r="KYL17" s="117"/>
      <c r="KYM17" s="117"/>
      <c r="KYN17" s="117"/>
      <c r="KYO17" s="117"/>
      <c r="KYP17" s="117"/>
      <c r="KYQ17" s="117"/>
      <c r="KYR17" s="117"/>
      <c r="KYS17" s="117"/>
      <c r="KYT17" s="117"/>
      <c r="KYU17" s="117"/>
      <c r="KYV17" s="117"/>
      <c r="KYW17" s="117"/>
      <c r="KYX17" s="117"/>
      <c r="KYY17" s="117"/>
      <c r="KYZ17" s="117"/>
      <c r="KZA17" s="117"/>
      <c r="KZB17" s="117"/>
      <c r="KZC17" s="117"/>
      <c r="KZD17" s="117"/>
      <c r="KZE17" s="117"/>
      <c r="KZF17" s="117"/>
      <c r="KZG17" s="117"/>
      <c r="KZH17" s="117"/>
      <c r="KZI17" s="117"/>
      <c r="KZJ17" s="117"/>
      <c r="KZK17" s="117"/>
      <c r="KZL17" s="117"/>
      <c r="KZM17" s="117"/>
      <c r="KZN17" s="117"/>
      <c r="KZO17" s="117"/>
      <c r="KZP17" s="117"/>
      <c r="KZQ17" s="117"/>
      <c r="KZR17" s="117"/>
      <c r="KZS17" s="117"/>
      <c r="KZT17" s="117"/>
      <c r="KZU17" s="117"/>
      <c r="KZV17" s="117"/>
      <c r="KZW17" s="117"/>
      <c r="KZX17" s="117"/>
      <c r="KZY17" s="117"/>
      <c r="KZZ17" s="117"/>
      <c r="LAA17" s="117"/>
      <c r="LAB17" s="117"/>
      <c r="LAC17" s="117"/>
      <c r="LAD17" s="117"/>
      <c r="LAE17" s="117"/>
      <c r="LAF17" s="117"/>
      <c r="LAG17" s="117"/>
      <c r="LAH17" s="117"/>
      <c r="LAI17" s="117"/>
      <c r="LAJ17" s="117"/>
      <c r="LAK17" s="117"/>
      <c r="LAL17" s="117"/>
      <c r="LAM17" s="117"/>
      <c r="LAN17" s="117"/>
      <c r="LAO17" s="117"/>
      <c r="LAP17" s="117"/>
      <c r="LAQ17" s="117"/>
      <c r="LAR17" s="117"/>
      <c r="LAS17" s="117"/>
      <c r="LAT17" s="117"/>
      <c r="LAU17" s="117"/>
      <c r="LAV17" s="117"/>
      <c r="LAW17" s="117"/>
      <c r="LAX17" s="117"/>
      <c r="LAY17" s="117"/>
      <c r="LAZ17" s="117"/>
      <c r="LBA17" s="117"/>
      <c r="LBB17" s="117"/>
      <c r="LBC17" s="117"/>
      <c r="LBD17" s="117"/>
      <c r="LBE17" s="117"/>
      <c r="LBF17" s="117"/>
      <c r="LBG17" s="117"/>
      <c r="LBH17" s="117"/>
      <c r="LBI17" s="117"/>
      <c r="LBJ17" s="117"/>
      <c r="LBK17" s="117"/>
      <c r="LBL17" s="117"/>
      <c r="LBM17" s="117"/>
      <c r="LBN17" s="117"/>
      <c r="LBO17" s="117"/>
      <c r="LBP17" s="117"/>
      <c r="LBQ17" s="117"/>
      <c r="LBR17" s="117"/>
      <c r="LBS17" s="117"/>
      <c r="LBT17" s="117"/>
      <c r="LBU17" s="117"/>
      <c r="LBV17" s="117"/>
      <c r="LBW17" s="117"/>
      <c r="LBX17" s="117"/>
      <c r="LBY17" s="117"/>
      <c r="LBZ17" s="117"/>
      <c r="LCA17" s="117"/>
      <c r="LCB17" s="117"/>
      <c r="LCC17" s="117"/>
      <c r="LCD17" s="117"/>
      <c r="LCE17" s="117"/>
      <c r="LCF17" s="117"/>
      <c r="LCG17" s="117"/>
      <c r="LCH17" s="117"/>
      <c r="LCI17" s="117"/>
      <c r="LCJ17" s="117"/>
      <c r="LCK17" s="117"/>
      <c r="LCL17" s="117"/>
      <c r="LCM17" s="117"/>
      <c r="LCN17" s="117"/>
      <c r="LCO17" s="117"/>
      <c r="LCP17" s="117"/>
      <c r="LCQ17" s="117"/>
      <c r="LCR17" s="117"/>
      <c r="LCS17" s="117"/>
      <c r="LCT17" s="117"/>
      <c r="LCU17" s="117"/>
      <c r="LCV17" s="117"/>
      <c r="LCW17" s="117"/>
      <c r="LCX17" s="117"/>
      <c r="LCY17" s="117"/>
      <c r="LCZ17" s="117"/>
      <c r="LDA17" s="117"/>
      <c r="LDB17" s="117"/>
      <c r="LDC17" s="117"/>
      <c r="LDD17" s="117"/>
      <c r="LDE17" s="117"/>
      <c r="LDF17" s="117"/>
      <c r="LDG17" s="117"/>
      <c r="LDH17" s="117"/>
      <c r="LDI17" s="117"/>
      <c r="LDJ17" s="117"/>
      <c r="LDK17" s="117"/>
      <c r="LDL17" s="117"/>
      <c r="LDM17" s="117"/>
      <c r="LDN17" s="117"/>
      <c r="LDO17" s="117"/>
      <c r="LDP17" s="117"/>
      <c r="LDQ17" s="117"/>
      <c r="LDR17" s="117"/>
      <c r="LDS17" s="117"/>
      <c r="LDT17" s="117"/>
      <c r="LDU17" s="117"/>
      <c r="LDV17" s="117"/>
      <c r="LDW17" s="117"/>
      <c r="LDX17" s="117"/>
      <c r="LDY17" s="117"/>
      <c r="LDZ17" s="117"/>
      <c r="LEA17" s="117"/>
      <c r="LEB17" s="117"/>
      <c r="LEC17" s="117"/>
      <c r="LED17" s="117"/>
      <c r="LEE17" s="117"/>
      <c r="LEF17" s="117"/>
      <c r="LEG17" s="117"/>
      <c r="LEH17" s="117"/>
      <c r="LEI17" s="117"/>
      <c r="LEJ17" s="117"/>
      <c r="LEK17" s="117"/>
      <c r="LEL17" s="117"/>
      <c r="LEM17" s="117"/>
      <c r="LEN17" s="117"/>
      <c r="LEO17" s="117"/>
      <c r="LEP17" s="117"/>
      <c r="LEQ17" s="117"/>
      <c r="LER17" s="117"/>
      <c r="LES17" s="117"/>
      <c r="LET17" s="117"/>
      <c r="LEU17" s="117"/>
      <c r="LEV17" s="117"/>
      <c r="LEW17" s="117"/>
      <c r="LEX17" s="117"/>
      <c r="LEY17" s="117"/>
      <c r="LEZ17" s="117"/>
      <c r="LFA17" s="117"/>
      <c r="LFB17" s="117"/>
      <c r="LFC17" s="117"/>
      <c r="LFD17" s="117"/>
      <c r="LFE17" s="117"/>
      <c r="LFF17" s="117"/>
      <c r="LFG17" s="117"/>
      <c r="LFH17" s="117"/>
      <c r="LFI17" s="117"/>
      <c r="LFJ17" s="117"/>
      <c r="LFK17" s="117"/>
      <c r="LFL17" s="117"/>
      <c r="LFM17" s="117"/>
      <c r="LFN17" s="117"/>
      <c r="LFO17" s="117"/>
      <c r="LFP17" s="117"/>
      <c r="LFQ17" s="117"/>
      <c r="LFR17" s="117"/>
      <c r="LFS17" s="117"/>
      <c r="LFT17" s="117"/>
      <c r="LFU17" s="117"/>
      <c r="LFV17" s="117"/>
      <c r="LFW17" s="117"/>
      <c r="LFX17" s="117"/>
      <c r="LFY17" s="117"/>
      <c r="LFZ17" s="117"/>
      <c r="LGA17" s="117"/>
      <c r="LGB17" s="117"/>
      <c r="LGC17" s="117"/>
      <c r="LGD17" s="117"/>
      <c r="LGE17" s="117"/>
      <c r="LGF17" s="117"/>
      <c r="LGG17" s="117"/>
      <c r="LGH17" s="117"/>
      <c r="LGI17" s="117"/>
      <c r="LGJ17" s="117"/>
      <c r="LGK17" s="117"/>
      <c r="LGL17" s="117"/>
      <c r="LGM17" s="117"/>
      <c r="LGN17" s="117"/>
      <c r="LGO17" s="117"/>
      <c r="LGP17" s="117"/>
      <c r="LGQ17" s="117"/>
      <c r="LGR17" s="117"/>
      <c r="LGS17" s="117"/>
      <c r="LGT17" s="117"/>
      <c r="LGU17" s="117"/>
      <c r="LGV17" s="117"/>
      <c r="LGW17" s="117"/>
      <c r="LGX17" s="117"/>
      <c r="LGY17" s="117"/>
      <c r="LGZ17" s="117"/>
      <c r="LHA17" s="117"/>
      <c r="LHB17" s="117"/>
      <c r="LHC17" s="117"/>
      <c r="LHD17" s="117"/>
      <c r="LHE17" s="117"/>
      <c r="LHF17" s="117"/>
      <c r="LHG17" s="117"/>
      <c r="LHH17" s="117"/>
      <c r="LHI17" s="117"/>
      <c r="LHJ17" s="117"/>
      <c r="LHK17" s="117"/>
      <c r="LHL17" s="117"/>
      <c r="LHM17" s="117"/>
      <c r="LHN17" s="117"/>
      <c r="LHO17" s="117"/>
      <c r="LHP17" s="117"/>
      <c r="LHQ17" s="117"/>
      <c r="LHR17" s="117"/>
      <c r="LHS17" s="117"/>
      <c r="LHT17" s="117"/>
      <c r="LHU17" s="117"/>
      <c r="LHV17" s="117"/>
      <c r="LHW17" s="117"/>
      <c r="LHX17" s="117"/>
      <c r="LHY17" s="117"/>
      <c r="LHZ17" s="117"/>
      <c r="LIA17" s="117"/>
      <c r="LIB17" s="117"/>
      <c r="LIC17" s="117"/>
      <c r="LID17" s="117"/>
      <c r="LIE17" s="117"/>
      <c r="LIF17" s="117"/>
      <c r="LIG17" s="117"/>
      <c r="LIH17" s="117"/>
      <c r="LII17" s="117"/>
      <c r="LIJ17" s="117"/>
      <c r="LIK17" s="117"/>
      <c r="LIL17" s="117"/>
      <c r="LIM17" s="117"/>
      <c r="LIN17" s="117"/>
      <c r="LIO17" s="117"/>
      <c r="LIP17" s="117"/>
      <c r="LIQ17" s="117"/>
      <c r="LIR17" s="117"/>
      <c r="LIS17" s="117"/>
      <c r="LIT17" s="117"/>
      <c r="LIU17" s="117"/>
      <c r="LIV17" s="117"/>
      <c r="LIW17" s="117"/>
      <c r="LIX17" s="117"/>
      <c r="LIY17" s="117"/>
      <c r="LIZ17" s="117"/>
      <c r="LJA17" s="117"/>
      <c r="LJB17" s="117"/>
      <c r="LJC17" s="117"/>
      <c r="LJD17" s="117"/>
      <c r="LJE17" s="117"/>
      <c r="LJF17" s="117"/>
      <c r="LJG17" s="117"/>
      <c r="LJH17" s="117"/>
      <c r="LJI17" s="117"/>
      <c r="LJJ17" s="117"/>
      <c r="LJK17" s="117"/>
      <c r="LJL17" s="117"/>
      <c r="LJM17" s="117"/>
      <c r="LJN17" s="117"/>
      <c r="LJO17" s="117"/>
      <c r="LJP17" s="117"/>
      <c r="LJQ17" s="117"/>
      <c r="LJR17" s="117"/>
      <c r="LJS17" s="117"/>
      <c r="LJT17" s="117"/>
      <c r="LJU17" s="117"/>
      <c r="LJV17" s="117"/>
      <c r="LJW17" s="117"/>
      <c r="LJX17" s="117"/>
      <c r="LJY17" s="117"/>
      <c r="LJZ17" s="117"/>
      <c r="LKA17" s="117"/>
      <c r="LKB17" s="117"/>
      <c r="LKC17" s="117"/>
      <c r="LKD17" s="117"/>
      <c r="LKE17" s="117"/>
      <c r="LKF17" s="117"/>
      <c r="LKG17" s="117"/>
      <c r="LKH17" s="117"/>
      <c r="LKI17" s="117"/>
      <c r="LKJ17" s="117"/>
      <c r="LKK17" s="117"/>
      <c r="LKL17" s="117"/>
      <c r="LKM17" s="117"/>
      <c r="LKN17" s="117"/>
      <c r="LKO17" s="117"/>
      <c r="LKP17" s="117"/>
      <c r="LKQ17" s="117"/>
      <c r="LKR17" s="117"/>
      <c r="LKS17" s="117"/>
      <c r="LKT17" s="117"/>
      <c r="LKU17" s="117"/>
      <c r="LKV17" s="117"/>
      <c r="LKW17" s="117"/>
      <c r="LKX17" s="117"/>
      <c r="LKY17" s="117"/>
      <c r="LKZ17" s="117"/>
      <c r="LLA17" s="117"/>
      <c r="LLB17" s="117"/>
      <c r="LLC17" s="117"/>
      <c r="LLD17" s="117"/>
      <c r="LLE17" s="117"/>
      <c r="LLF17" s="117"/>
      <c r="LLG17" s="117"/>
      <c r="LLH17" s="117"/>
      <c r="LLI17" s="117"/>
      <c r="LLJ17" s="117"/>
      <c r="LLK17" s="117"/>
      <c r="LLL17" s="117"/>
      <c r="LLM17" s="117"/>
      <c r="LLN17" s="117"/>
      <c r="LLO17" s="117"/>
      <c r="LLP17" s="117"/>
      <c r="LLQ17" s="117"/>
      <c r="LLR17" s="117"/>
      <c r="LLS17" s="117"/>
      <c r="LLT17" s="117"/>
      <c r="LLU17" s="117"/>
      <c r="LLV17" s="117"/>
      <c r="LLW17" s="117"/>
      <c r="LLX17" s="117"/>
      <c r="LLY17" s="117"/>
      <c r="LLZ17" s="117"/>
      <c r="LMA17" s="117"/>
      <c r="LMB17" s="117"/>
      <c r="LMC17" s="117"/>
      <c r="LMD17" s="117"/>
      <c r="LME17" s="117"/>
      <c r="LMF17" s="117"/>
      <c r="LMG17" s="117"/>
      <c r="LMH17" s="117"/>
      <c r="LMI17" s="117"/>
      <c r="LMJ17" s="117"/>
      <c r="LMK17" s="117"/>
      <c r="LML17" s="117"/>
      <c r="LMM17" s="117"/>
      <c r="LMN17" s="117"/>
      <c r="LMO17" s="117"/>
      <c r="LMP17" s="117"/>
      <c r="LMQ17" s="117"/>
      <c r="LMR17" s="117"/>
      <c r="LMS17" s="117"/>
      <c r="LMT17" s="117"/>
      <c r="LMU17" s="117"/>
      <c r="LMV17" s="117"/>
      <c r="LMW17" s="117"/>
      <c r="LMX17" s="117"/>
      <c r="LMY17" s="117"/>
      <c r="LMZ17" s="117"/>
      <c r="LNA17" s="117"/>
      <c r="LNB17" s="117"/>
      <c r="LNC17" s="117"/>
      <c r="LND17" s="117"/>
      <c r="LNE17" s="117"/>
      <c r="LNF17" s="117"/>
      <c r="LNG17" s="117"/>
      <c r="LNH17" s="117"/>
      <c r="LNI17" s="117"/>
      <c r="LNJ17" s="117"/>
      <c r="LNK17" s="117"/>
      <c r="LNL17" s="117"/>
      <c r="LNM17" s="117"/>
      <c r="LNN17" s="117"/>
      <c r="LNO17" s="117"/>
      <c r="LNP17" s="117"/>
      <c r="LNQ17" s="117"/>
      <c r="LNR17" s="117"/>
      <c r="LNS17" s="117"/>
      <c r="LNT17" s="117"/>
      <c r="LNU17" s="117"/>
      <c r="LNV17" s="117"/>
      <c r="LNW17" s="117"/>
      <c r="LNX17" s="117"/>
      <c r="LNY17" s="117"/>
      <c r="LNZ17" s="117"/>
      <c r="LOA17" s="117"/>
      <c r="LOB17" s="117"/>
      <c r="LOC17" s="117"/>
      <c r="LOD17" s="117"/>
      <c r="LOE17" s="117"/>
      <c r="LOF17" s="117"/>
      <c r="LOG17" s="117"/>
      <c r="LOH17" s="117"/>
      <c r="LOI17" s="117"/>
      <c r="LOJ17" s="117"/>
      <c r="LOK17" s="117"/>
      <c r="LOL17" s="117"/>
      <c r="LOM17" s="117"/>
      <c r="LON17" s="117"/>
      <c r="LOO17" s="117"/>
      <c r="LOP17" s="117"/>
      <c r="LOQ17" s="117"/>
      <c r="LOR17" s="117"/>
      <c r="LOS17" s="117"/>
      <c r="LOT17" s="117"/>
      <c r="LOU17" s="117"/>
      <c r="LOV17" s="117"/>
      <c r="LOW17" s="117"/>
      <c r="LOX17" s="117"/>
      <c r="LOY17" s="117"/>
      <c r="LOZ17" s="117"/>
      <c r="LPA17" s="117"/>
      <c r="LPB17" s="117"/>
      <c r="LPC17" s="117"/>
      <c r="LPD17" s="117"/>
      <c r="LPE17" s="117"/>
      <c r="LPF17" s="117"/>
      <c r="LPG17" s="117"/>
      <c r="LPH17" s="117"/>
      <c r="LPI17" s="117"/>
      <c r="LPJ17" s="117"/>
      <c r="LPK17" s="117"/>
      <c r="LPL17" s="117"/>
      <c r="LPM17" s="117"/>
      <c r="LPN17" s="117"/>
      <c r="LPO17" s="117"/>
      <c r="LPP17" s="117"/>
      <c r="LPQ17" s="117"/>
      <c r="LPR17" s="117"/>
      <c r="LPS17" s="117"/>
      <c r="LPT17" s="117"/>
      <c r="LPU17" s="117"/>
      <c r="LPV17" s="117"/>
      <c r="LPW17" s="117"/>
      <c r="LPX17" s="117"/>
      <c r="LPY17" s="117"/>
      <c r="LPZ17" s="117"/>
      <c r="LQA17" s="117"/>
      <c r="LQB17" s="117"/>
      <c r="LQC17" s="117"/>
      <c r="LQD17" s="117"/>
      <c r="LQE17" s="117"/>
      <c r="LQF17" s="117"/>
      <c r="LQG17" s="117"/>
      <c r="LQH17" s="117"/>
      <c r="LQI17" s="117"/>
      <c r="LQJ17" s="117"/>
      <c r="LQK17" s="117"/>
      <c r="LQL17" s="117"/>
      <c r="LQM17" s="117"/>
      <c r="LQN17" s="117"/>
      <c r="LQO17" s="117"/>
      <c r="LQP17" s="117"/>
      <c r="LQQ17" s="117"/>
      <c r="LQR17" s="117"/>
      <c r="LQS17" s="117"/>
      <c r="LQT17" s="117"/>
      <c r="LQU17" s="117"/>
      <c r="LQV17" s="117"/>
      <c r="LQW17" s="117"/>
      <c r="LQX17" s="117"/>
      <c r="LQY17" s="117"/>
      <c r="LQZ17" s="117"/>
      <c r="LRA17" s="117"/>
      <c r="LRB17" s="117"/>
      <c r="LRC17" s="117"/>
      <c r="LRD17" s="117"/>
      <c r="LRE17" s="117"/>
      <c r="LRF17" s="117"/>
      <c r="LRG17" s="117"/>
      <c r="LRH17" s="117"/>
      <c r="LRI17" s="117"/>
      <c r="LRJ17" s="117"/>
      <c r="LRK17" s="117"/>
      <c r="LRL17" s="117"/>
      <c r="LRM17" s="117"/>
      <c r="LRN17" s="117"/>
      <c r="LRO17" s="117"/>
      <c r="LRP17" s="117"/>
      <c r="LRQ17" s="117"/>
      <c r="LRR17" s="117"/>
      <c r="LRS17" s="117"/>
      <c r="LRT17" s="117"/>
      <c r="LRU17" s="117"/>
      <c r="LRV17" s="117"/>
      <c r="LRW17" s="117"/>
      <c r="LRX17" s="117"/>
      <c r="LRY17" s="117"/>
      <c r="LRZ17" s="117"/>
      <c r="LSA17" s="117"/>
      <c r="LSB17" s="117"/>
      <c r="LSC17" s="117"/>
      <c r="LSD17" s="117"/>
      <c r="LSE17" s="117"/>
      <c r="LSF17" s="117"/>
      <c r="LSG17" s="117"/>
      <c r="LSH17" s="117"/>
      <c r="LSI17" s="117"/>
      <c r="LSJ17" s="117"/>
      <c r="LSK17" s="117"/>
      <c r="LSL17" s="117"/>
      <c r="LSM17" s="117"/>
      <c r="LSN17" s="117"/>
      <c r="LSO17" s="117"/>
      <c r="LSP17" s="117"/>
      <c r="LSQ17" s="117"/>
      <c r="LSR17" s="117"/>
      <c r="LSS17" s="117"/>
      <c r="LST17" s="117"/>
      <c r="LSU17" s="117"/>
      <c r="LSV17" s="117"/>
      <c r="LSW17" s="117"/>
      <c r="LSX17" s="117"/>
      <c r="LSY17" s="117"/>
      <c r="LSZ17" s="117"/>
      <c r="LTA17" s="117"/>
      <c r="LTB17" s="117"/>
      <c r="LTC17" s="117"/>
      <c r="LTD17" s="117"/>
      <c r="LTE17" s="117"/>
      <c r="LTF17" s="117"/>
      <c r="LTG17" s="117"/>
      <c r="LTH17" s="117"/>
      <c r="LTI17" s="117"/>
      <c r="LTJ17" s="117"/>
      <c r="LTK17" s="117"/>
      <c r="LTL17" s="117"/>
      <c r="LTM17" s="117"/>
      <c r="LTN17" s="117"/>
      <c r="LTO17" s="117"/>
      <c r="LTP17" s="117"/>
      <c r="LTQ17" s="117"/>
      <c r="LTR17" s="117"/>
      <c r="LTS17" s="117"/>
      <c r="LTT17" s="117"/>
      <c r="LTU17" s="117"/>
      <c r="LTV17" s="117"/>
      <c r="LTW17" s="117"/>
      <c r="LTX17" s="117"/>
      <c r="LTY17" s="117"/>
      <c r="LTZ17" s="117"/>
      <c r="LUA17" s="117"/>
      <c r="LUB17" s="117"/>
      <c r="LUC17" s="117"/>
      <c r="LUD17" s="117"/>
      <c r="LUE17" s="117"/>
      <c r="LUF17" s="117"/>
      <c r="LUG17" s="117"/>
      <c r="LUH17" s="117"/>
      <c r="LUI17" s="117"/>
      <c r="LUJ17" s="117"/>
      <c r="LUK17" s="117"/>
      <c r="LUL17" s="117"/>
      <c r="LUM17" s="117"/>
      <c r="LUN17" s="117"/>
      <c r="LUO17" s="117"/>
      <c r="LUP17" s="117"/>
      <c r="LUQ17" s="117"/>
      <c r="LUR17" s="117"/>
      <c r="LUS17" s="117"/>
      <c r="LUT17" s="117"/>
      <c r="LUU17" s="117"/>
      <c r="LUV17" s="117"/>
      <c r="LUW17" s="117"/>
      <c r="LUX17" s="117"/>
      <c r="LUY17" s="117"/>
      <c r="LUZ17" s="117"/>
      <c r="LVA17" s="117"/>
      <c r="LVB17" s="117"/>
      <c r="LVC17" s="117"/>
      <c r="LVD17" s="117"/>
      <c r="LVE17" s="117"/>
      <c r="LVF17" s="117"/>
      <c r="LVG17" s="117"/>
      <c r="LVH17" s="117"/>
      <c r="LVI17" s="117"/>
      <c r="LVJ17" s="117"/>
      <c r="LVK17" s="117"/>
      <c r="LVL17" s="117"/>
      <c r="LVM17" s="117"/>
      <c r="LVN17" s="117"/>
      <c r="LVO17" s="117"/>
      <c r="LVP17" s="117"/>
      <c r="LVQ17" s="117"/>
      <c r="LVR17" s="117"/>
      <c r="LVS17" s="117"/>
      <c r="LVT17" s="117"/>
      <c r="LVU17" s="117"/>
      <c r="LVV17" s="117"/>
      <c r="LVW17" s="117"/>
      <c r="LVX17" s="117"/>
      <c r="LVY17" s="117"/>
      <c r="LVZ17" s="117"/>
      <c r="LWA17" s="117"/>
      <c r="LWB17" s="117"/>
      <c r="LWC17" s="117"/>
      <c r="LWD17" s="117"/>
      <c r="LWE17" s="117"/>
      <c r="LWF17" s="117"/>
      <c r="LWG17" s="117"/>
      <c r="LWH17" s="117"/>
      <c r="LWI17" s="117"/>
      <c r="LWJ17" s="117"/>
      <c r="LWK17" s="117"/>
      <c r="LWL17" s="117"/>
      <c r="LWM17" s="117"/>
      <c r="LWN17" s="117"/>
      <c r="LWO17" s="117"/>
      <c r="LWP17" s="117"/>
      <c r="LWQ17" s="117"/>
      <c r="LWR17" s="117"/>
      <c r="LWS17" s="117"/>
      <c r="LWT17" s="117"/>
      <c r="LWU17" s="117"/>
      <c r="LWV17" s="117"/>
      <c r="LWW17" s="117"/>
      <c r="LWX17" s="117"/>
      <c r="LWY17" s="117"/>
      <c r="LWZ17" s="117"/>
      <c r="LXA17" s="117"/>
      <c r="LXB17" s="117"/>
      <c r="LXC17" s="117"/>
      <c r="LXD17" s="117"/>
      <c r="LXE17" s="117"/>
      <c r="LXF17" s="117"/>
      <c r="LXG17" s="117"/>
      <c r="LXH17" s="117"/>
      <c r="LXI17" s="117"/>
      <c r="LXJ17" s="117"/>
      <c r="LXK17" s="117"/>
      <c r="LXL17" s="117"/>
      <c r="LXM17" s="117"/>
      <c r="LXN17" s="117"/>
      <c r="LXO17" s="117"/>
      <c r="LXP17" s="117"/>
      <c r="LXQ17" s="117"/>
      <c r="LXR17" s="117"/>
      <c r="LXS17" s="117"/>
      <c r="LXT17" s="117"/>
      <c r="LXU17" s="117"/>
      <c r="LXV17" s="117"/>
      <c r="LXW17" s="117"/>
      <c r="LXX17" s="117"/>
      <c r="LXY17" s="117"/>
      <c r="LXZ17" s="117"/>
      <c r="LYA17" s="117"/>
      <c r="LYB17" s="117"/>
      <c r="LYC17" s="117"/>
      <c r="LYD17" s="117"/>
      <c r="LYE17" s="117"/>
      <c r="LYF17" s="117"/>
      <c r="LYG17" s="117"/>
      <c r="LYH17" s="117"/>
      <c r="LYI17" s="117"/>
      <c r="LYJ17" s="117"/>
      <c r="LYK17" s="117"/>
      <c r="LYL17" s="117"/>
      <c r="LYM17" s="117"/>
      <c r="LYN17" s="117"/>
      <c r="LYO17" s="117"/>
      <c r="LYP17" s="117"/>
      <c r="LYQ17" s="117"/>
      <c r="LYR17" s="117"/>
      <c r="LYS17" s="117"/>
      <c r="LYT17" s="117"/>
      <c r="LYU17" s="117"/>
      <c r="LYV17" s="117"/>
      <c r="LYW17" s="117"/>
      <c r="LYX17" s="117"/>
      <c r="LYY17" s="117"/>
      <c r="LYZ17" s="117"/>
      <c r="LZA17" s="117"/>
      <c r="LZB17" s="117"/>
      <c r="LZC17" s="117"/>
      <c r="LZD17" s="117"/>
      <c r="LZE17" s="117"/>
      <c r="LZF17" s="117"/>
      <c r="LZG17" s="117"/>
      <c r="LZH17" s="117"/>
      <c r="LZI17" s="117"/>
      <c r="LZJ17" s="117"/>
      <c r="LZK17" s="117"/>
      <c r="LZL17" s="117"/>
      <c r="LZM17" s="117"/>
      <c r="LZN17" s="117"/>
      <c r="LZO17" s="117"/>
      <c r="LZP17" s="117"/>
      <c r="LZQ17" s="117"/>
      <c r="LZR17" s="117"/>
      <c r="LZS17" s="117"/>
      <c r="LZT17" s="117"/>
      <c r="LZU17" s="117"/>
      <c r="LZV17" s="117"/>
      <c r="LZW17" s="117"/>
      <c r="LZX17" s="117"/>
      <c r="LZY17" s="117"/>
      <c r="LZZ17" s="117"/>
      <c r="MAA17" s="117"/>
      <c r="MAB17" s="117"/>
      <c r="MAC17" s="117"/>
      <c r="MAD17" s="117"/>
      <c r="MAE17" s="117"/>
      <c r="MAF17" s="117"/>
      <c r="MAG17" s="117"/>
      <c r="MAH17" s="117"/>
      <c r="MAI17" s="117"/>
      <c r="MAJ17" s="117"/>
      <c r="MAK17" s="117"/>
      <c r="MAL17" s="117"/>
      <c r="MAM17" s="117"/>
      <c r="MAN17" s="117"/>
      <c r="MAO17" s="117"/>
      <c r="MAP17" s="117"/>
      <c r="MAQ17" s="117"/>
      <c r="MAR17" s="117"/>
      <c r="MAS17" s="117"/>
      <c r="MAT17" s="117"/>
      <c r="MAU17" s="117"/>
      <c r="MAV17" s="117"/>
      <c r="MAW17" s="117"/>
      <c r="MAX17" s="117"/>
      <c r="MAY17" s="117"/>
      <c r="MAZ17" s="117"/>
      <c r="MBA17" s="117"/>
      <c r="MBB17" s="117"/>
      <c r="MBC17" s="117"/>
      <c r="MBD17" s="117"/>
      <c r="MBE17" s="117"/>
      <c r="MBF17" s="117"/>
      <c r="MBG17" s="117"/>
      <c r="MBH17" s="117"/>
      <c r="MBI17" s="117"/>
      <c r="MBJ17" s="117"/>
      <c r="MBK17" s="117"/>
      <c r="MBL17" s="117"/>
      <c r="MBM17" s="117"/>
      <c r="MBN17" s="117"/>
      <c r="MBO17" s="117"/>
      <c r="MBP17" s="117"/>
      <c r="MBQ17" s="117"/>
      <c r="MBR17" s="117"/>
      <c r="MBS17" s="117"/>
      <c r="MBT17" s="117"/>
      <c r="MBU17" s="117"/>
      <c r="MBV17" s="117"/>
      <c r="MBW17" s="117"/>
      <c r="MBX17" s="117"/>
      <c r="MBY17" s="117"/>
      <c r="MBZ17" s="117"/>
      <c r="MCA17" s="117"/>
      <c r="MCB17" s="117"/>
      <c r="MCC17" s="117"/>
      <c r="MCD17" s="117"/>
      <c r="MCE17" s="117"/>
      <c r="MCF17" s="117"/>
      <c r="MCG17" s="117"/>
      <c r="MCH17" s="117"/>
      <c r="MCI17" s="117"/>
      <c r="MCJ17" s="117"/>
      <c r="MCK17" s="117"/>
      <c r="MCL17" s="117"/>
      <c r="MCM17" s="117"/>
      <c r="MCN17" s="117"/>
      <c r="MCO17" s="117"/>
      <c r="MCP17" s="117"/>
      <c r="MCQ17" s="117"/>
      <c r="MCR17" s="117"/>
      <c r="MCS17" s="117"/>
      <c r="MCT17" s="117"/>
      <c r="MCU17" s="117"/>
      <c r="MCV17" s="117"/>
      <c r="MCW17" s="117"/>
      <c r="MCX17" s="117"/>
      <c r="MCY17" s="117"/>
      <c r="MCZ17" s="117"/>
      <c r="MDA17" s="117"/>
      <c r="MDB17" s="117"/>
      <c r="MDC17" s="117"/>
      <c r="MDD17" s="117"/>
      <c r="MDE17" s="117"/>
      <c r="MDF17" s="117"/>
      <c r="MDG17" s="117"/>
      <c r="MDH17" s="117"/>
      <c r="MDI17" s="117"/>
      <c r="MDJ17" s="117"/>
      <c r="MDK17" s="117"/>
      <c r="MDL17" s="117"/>
      <c r="MDM17" s="117"/>
      <c r="MDN17" s="117"/>
      <c r="MDO17" s="117"/>
      <c r="MDP17" s="117"/>
      <c r="MDQ17" s="117"/>
      <c r="MDR17" s="117"/>
      <c r="MDS17" s="117"/>
      <c r="MDT17" s="117"/>
      <c r="MDU17" s="117"/>
      <c r="MDV17" s="117"/>
      <c r="MDW17" s="117"/>
      <c r="MDX17" s="117"/>
      <c r="MDY17" s="117"/>
      <c r="MDZ17" s="117"/>
      <c r="MEA17" s="117"/>
      <c r="MEB17" s="117"/>
      <c r="MEC17" s="117"/>
      <c r="MED17" s="117"/>
      <c r="MEE17" s="117"/>
      <c r="MEF17" s="117"/>
      <c r="MEG17" s="117"/>
      <c r="MEH17" s="117"/>
      <c r="MEI17" s="117"/>
      <c r="MEJ17" s="117"/>
      <c r="MEK17" s="117"/>
      <c r="MEL17" s="117"/>
      <c r="MEM17" s="117"/>
      <c r="MEN17" s="117"/>
      <c r="MEO17" s="117"/>
      <c r="MEP17" s="117"/>
      <c r="MEQ17" s="117"/>
      <c r="MER17" s="117"/>
      <c r="MES17" s="117"/>
      <c r="MET17" s="117"/>
      <c r="MEU17" s="117"/>
      <c r="MEV17" s="117"/>
      <c r="MEW17" s="117"/>
      <c r="MEX17" s="117"/>
      <c r="MEY17" s="117"/>
      <c r="MEZ17" s="117"/>
      <c r="MFA17" s="117"/>
      <c r="MFB17" s="117"/>
      <c r="MFC17" s="117"/>
      <c r="MFD17" s="117"/>
      <c r="MFE17" s="117"/>
      <c r="MFF17" s="117"/>
      <c r="MFG17" s="117"/>
      <c r="MFH17" s="117"/>
      <c r="MFI17" s="117"/>
      <c r="MFJ17" s="117"/>
      <c r="MFK17" s="117"/>
      <c r="MFL17" s="117"/>
      <c r="MFM17" s="117"/>
      <c r="MFN17" s="117"/>
      <c r="MFO17" s="117"/>
      <c r="MFP17" s="117"/>
      <c r="MFQ17" s="117"/>
      <c r="MFR17" s="117"/>
      <c r="MFS17" s="117"/>
      <c r="MFT17" s="117"/>
      <c r="MFU17" s="117"/>
      <c r="MFV17" s="117"/>
      <c r="MFW17" s="117"/>
      <c r="MFX17" s="117"/>
      <c r="MFY17" s="117"/>
      <c r="MFZ17" s="117"/>
      <c r="MGA17" s="117"/>
      <c r="MGB17" s="117"/>
      <c r="MGC17" s="117"/>
      <c r="MGD17" s="117"/>
      <c r="MGE17" s="117"/>
      <c r="MGF17" s="117"/>
      <c r="MGG17" s="117"/>
      <c r="MGH17" s="117"/>
      <c r="MGI17" s="117"/>
      <c r="MGJ17" s="117"/>
      <c r="MGK17" s="117"/>
      <c r="MGL17" s="117"/>
      <c r="MGM17" s="117"/>
      <c r="MGN17" s="117"/>
      <c r="MGO17" s="117"/>
      <c r="MGP17" s="117"/>
      <c r="MGQ17" s="117"/>
      <c r="MGR17" s="117"/>
      <c r="MGS17" s="117"/>
      <c r="MGT17" s="117"/>
      <c r="MGU17" s="117"/>
      <c r="MGV17" s="117"/>
      <c r="MGW17" s="117"/>
      <c r="MGX17" s="117"/>
      <c r="MGY17" s="117"/>
      <c r="MGZ17" s="117"/>
      <c r="MHA17" s="117"/>
      <c r="MHB17" s="117"/>
      <c r="MHC17" s="117"/>
      <c r="MHD17" s="117"/>
      <c r="MHE17" s="117"/>
      <c r="MHF17" s="117"/>
      <c r="MHG17" s="117"/>
      <c r="MHH17" s="117"/>
      <c r="MHI17" s="117"/>
      <c r="MHJ17" s="117"/>
      <c r="MHK17" s="117"/>
      <c r="MHL17" s="117"/>
      <c r="MHM17" s="117"/>
      <c r="MHN17" s="117"/>
      <c r="MHO17" s="117"/>
      <c r="MHP17" s="117"/>
      <c r="MHQ17" s="117"/>
      <c r="MHR17" s="117"/>
      <c r="MHS17" s="117"/>
      <c r="MHT17" s="117"/>
      <c r="MHU17" s="117"/>
      <c r="MHV17" s="117"/>
      <c r="MHW17" s="117"/>
      <c r="MHX17" s="117"/>
      <c r="MHY17" s="117"/>
      <c r="MHZ17" s="117"/>
      <c r="MIA17" s="117"/>
      <c r="MIB17" s="117"/>
      <c r="MIC17" s="117"/>
      <c r="MID17" s="117"/>
      <c r="MIE17" s="117"/>
      <c r="MIF17" s="117"/>
      <c r="MIG17" s="117"/>
      <c r="MIH17" s="117"/>
      <c r="MII17" s="117"/>
      <c r="MIJ17" s="117"/>
      <c r="MIK17" s="117"/>
      <c r="MIL17" s="117"/>
      <c r="MIM17" s="117"/>
      <c r="MIN17" s="117"/>
      <c r="MIO17" s="117"/>
      <c r="MIP17" s="117"/>
      <c r="MIQ17" s="117"/>
      <c r="MIR17" s="117"/>
      <c r="MIS17" s="117"/>
      <c r="MIT17" s="117"/>
      <c r="MIU17" s="117"/>
      <c r="MIV17" s="117"/>
      <c r="MIW17" s="117"/>
      <c r="MIX17" s="117"/>
      <c r="MIY17" s="117"/>
      <c r="MIZ17" s="117"/>
      <c r="MJA17" s="117"/>
      <c r="MJB17" s="117"/>
      <c r="MJC17" s="117"/>
      <c r="MJD17" s="117"/>
      <c r="MJE17" s="117"/>
      <c r="MJF17" s="117"/>
      <c r="MJG17" s="117"/>
      <c r="MJH17" s="117"/>
      <c r="MJI17" s="117"/>
      <c r="MJJ17" s="117"/>
      <c r="MJK17" s="117"/>
      <c r="MJL17" s="117"/>
      <c r="MJM17" s="117"/>
      <c r="MJN17" s="117"/>
      <c r="MJO17" s="117"/>
      <c r="MJP17" s="117"/>
      <c r="MJQ17" s="117"/>
      <c r="MJR17" s="117"/>
      <c r="MJS17" s="117"/>
      <c r="MJT17" s="117"/>
      <c r="MJU17" s="117"/>
      <c r="MJV17" s="117"/>
      <c r="MJW17" s="117"/>
      <c r="MJX17" s="117"/>
      <c r="MJY17" s="117"/>
      <c r="MJZ17" s="117"/>
      <c r="MKA17" s="117"/>
      <c r="MKB17" s="117"/>
      <c r="MKC17" s="117"/>
      <c r="MKD17" s="117"/>
      <c r="MKE17" s="117"/>
      <c r="MKF17" s="117"/>
      <c r="MKG17" s="117"/>
      <c r="MKH17" s="117"/>
      <c r="MKI17" s="117"/>
      <c r="MKJ17" s="117"/>
      <c r="MKK17" s="117"/>
      <c r="MKL17" s="117"/>
      <c r="MKM17" s="117"/>
      <c r="MKN17" s="117"/>
      <c r="MKO17" s="117"/>
      <c r="MKP17" s="117"/>
      <c r="MKQ17" s="117"/>
      <c r="MKR17" s="117"/>
      <c r="MKS17" s="117"/>
      <c r="MKT17" s="117"/>
      <c r="MKU17" s="117"/>
      <c r="MKV17" s="117"/>
      <c r="MKW17" s="117"/>
      <c r="MKX17" s="117"/>
      <c r="MKY17" s="117"/>
      <c r="MKZ17" s="117"/>
      <c r="MLA17" s="117"/>
      <c r="MLB17" s="117"/>
      <c r="MLC17" s="117"/>
      <c r="MLD17" s="117"/>
      <c r="MLE17" s="117"/>
      <c r="MLF17" s="117"/>
      <c r="MLG17" s="117"/>
      <c r="MLH17" s="117"/>
      <c r="MLI17" s="117"/>
      <c r="MLJ17" s="117"/>
      <c r="MLK17" s="117"/>
      <c r="MLL17" s="117"/>
      <c r="MLM17" s="117"/>
      <c r="MLN17" s="117"/>
      <c r="MLO17" s="117"/>
      <c r="MLP17" s="117"/>
      <c r="MLQ17" s="117"/>
      <c r="MLR17" s="117"/>
      <c r="MLS17" s="117"/>
      <c r="MLT17" s="117"/>
      <c r="MLU17" s="117"/>
      <c r="MLV17" s="117"/>
      <c r="MLW17" s="117"/>
      <c r="MLX17" s="117"/>
      <c r="MLY17" s="117"/>
      <c r="MLZ17" s="117"/>
      <c r="MMA17" s="117"/>
      <c r="MMB17" s="117"/>
      <c r="MMC17" s="117"/>
      <c r="MMD17" s="117"/>
      <c r="MME17" s="117"/>
      <c r="MMF17" s="117"/>
      <c r="MMG17" s="117"/>
      <c r="MMH17" s="117"/>
      <c r="MMI17" s="117"/>
      <c r="MMJ17" s="117"/>
      <c r="MMK17" s="117"/>
      <c r="MML17" s="117"/>
      <c r="MMM17" s="117"/>
      <c r="MMN17" s="117"/>
      <c r="MMO17" s="117"/>
      <c r="MMP17" s="117"/>
      <c r="MMQ17" s="117"/>
      <c r="MMR17" s="117"/>
      <c r="MMS17" s="117"/>
      <c r="MMT17" s="117"/>
      <c r="MMU17" s="117"/>
      <c r="MMV17" s="117"/>
      <c r="MMW17" s="117"/>
      <c r="MMX17" s="117"/>
      <c r="MMY17" s="117"/>
      <c r="MMZ17" s="117"/>
      <c r="MNA17" s="117"/>
      <c r="MNB17" s="117"/>
      <c r="MNC17" s="117"/>
      <c r="MND17" s="117"/>
      <c r="MNE17" s="117"/>
      <c r="MNF17" s="117"/>
      <c r="MNG17" s="117"/>
      <c r="MNH17" s="117"/>
      <c r="MNI17" s="117"/>
      <c r="MNJ17" s="117"/>
      <c r="MNK17" s="117"/>
      <c r="MNL17" s="117"/>
      <c r="MNM17" s="117"/>
      <c r="MNN17" s="117"/>
      <c r="MNO17" s="117"/>
      <c r="MNP17" s="117"/>
      <c r="MNQ17" s="117"/>
      <c r="MNR17" s="117"/>
      <c r="MNS17" s="117"/>
      <c r="MNT17" s="117"/>
      <c r="MNU17" s="117"/>
      <c r="MNV17" s="117"/>
      <c r="MNW17" s="117"/>
      <c r="MNX17" s="117"/>
      <c r="MNY17" s="117"/>
      <c r="MNZ17" s="117"/>
      <c r="MOA17" s="117"/>
      <c r="MOB17" s="117"/>
      <c r="MOC17" s="117"/>
      <c r="MOD17" s="117"/>
      <c r="MOE17" s="117"/>
      <c r="MOF17" s="117"/>
      <c r="MOG17" s="117"/>
      <c r="MOH17" s="117"/>
      <c r="MOI17" s="117"/>
      <c r="MOJ17" s="117"/>
      <c r="MOK17" s="117"/>
      <c r="MOL17" s="117"/>
      <c r="MOM17" s="117"/>
      <c r="MON17" s="117"/>
      <c r="MOO17" s="117"/>
      <c r="MOP17" s="117"/>
      <c r="MOQ17" s="117"/>
      <c r="MOR17" s="117"/>
      <c r="MOS17" s="117"/>
      <c r="MOT17" s="117"/>
      <c r="MOU17" s="117"/>
      <c r="MOV17" s="117"/>
      <c r="MOW17" s="117"/>
      <c r="MOX17" s="117"/>
      <c r="MOY17" s="117"/>
      <c r="MOZ17" s="117"/>
      <c r="MPA17" s="117"/>
      <c r="MPB17" s="117"/>
      <c r="MPC17" s="117"/>
      <c r="MPD17" s="117"/>
      <c r="MPE17" s="117"/>
      <c r="MPF17" s="117"/>
      <c r="MPG17" s="117"/>
      <c r="MPH17" s="117"/>
      <c r="MPI17" s="117"/>
      <c r="MPJ17" s="117"/>
      <c r="MPK17" s="117"/>
      <c r="MPL17" s="117"/>
      <c r="MPM17" s="117"/>
      <c r="MPN17" s="117"/>
      <c r="MPO17" s="117"/>
      <c r="MPP17" s="117"/>
      <c r="MPQ17" s="117"/>
      <c r="MPR17" s="117"/>
      <c r="MPS17" s="117"/>
      <c r="MPT17" s="117"/>
      <c r="MPU17" s="117"/>
      <c r="MPV17" s="117"/>
      <c r="MPW17" s="117"/>
      <c r="MPX17" s="117"/>
      <c r="MPY17" s="117"/>
      <c r="MPZ17" s="117"/>
      <c r="MQA17" s="117"/>
      <c r="MQB17" s="117"/>
      <c r="MQC17" s="117"/>
      <c r="MQD17" s="117"/>
      <c r="MQE17" s="117"/>
      <c r="MQF17" s="117"/>
      <c r="MQG17" s="117"/>
      <c r="MQH17" s="117"/>
      <c r="MQI17" s="117"/>
      <c r="MQJ17" s="117"/>
      <c r="MQK17" s="117"/>
      <c r="MQL17" s="117"/>
      <c r="MQM17" s="117"/>
      <c r="MQN17" s="117"/>
      <c r="MQO17" s="117"/>
      <c r="MQP17" s="117"/>
      <c r="MQQ17" s="117"/>
      <c r="MQR17" s="117"/>
      <c r="MQS17" s="117"/>
      <c r="MQT17" s="117"/>
      <c r="MQU17" s="117"/>
      <c r="MQV17" s="117"/>
      <c r="MQW17" s="117"/>
      <c r="MQX17" s="117"/>
      <c r="MQY17" s="117"/>
      <c r="MQZ17" s="117"/>
      <c r="MRA17" s="117"/>
      <c r="MRB17" s="117"/>
      <c r="MRC17" s="117"/>
      <c r="MRD17" s="117"/>
      <c r="MRE17" s="117"/>
      <c r="MRF17" s="117"/>
      <c r="MRG17" s="117"/>
      <c r="MRH17" s="117"/>
      <c r="MRI17" s="117"/>
      <c r="MRJ17" s="117"/>
      <c r="MRK17" s="117"/>
      <c r="MRL17" s="117"/>
      <c r="MRM17" s="117"/>
      <c r="MRN17" s="117"/>
      <c r="MRO17" s="117"/>
      <c r="MRP17" s="117"/>
      <c r="MRQ17" s="117"/>
      <c r="MRR17" s="117"/>
      <c r="MRS17" s="117"/>
      <c r="MRT17" s="117"/>
      <c r="MRU17" s="117"/>
      <c r="MRV17" s="117"/>
      <c r="MRW17" s="117"/>
      <c r="MRX17" s="117"/>
      <c r="MRY17" s="117"/>
      <c r="MRZ17" s="117"/>
      <c r="MSA17" s="117"/>
      <c r="MSB17" s="117"/>
      <c r="MSC17" s="117"/>
      <c r="MSD17" s="117"/>
      <c r="MSE17" s="117"/>
      <c r="MSF17" s="117"/>
      <c r="MSG17" s="117"/>
      <c r="MSH17" s="117"/>
      <c r="MSI17" s="117"/>
      <c r="MSJ17" s="117"/>
      <c r="MSK17" s="117"/>
      <c r="MSL17" s="117"/>
      <c r="MSM17" s="117"/>
      <c r="MSN17" s="117"/>
      <c r="MSO17" s="117"/>
      <c r="MSP17" s="117"/>
      <c r="MSQ17" s="117"/>
      <c r="MSR17" s="117"/>
      <c r="MSS17" s="117"/>
      <c r="MST17" s="117"/>
      <c r="MSU17" s="117"/>
      <c r="MSV17" s="117"/>
      <c r="MSW17" s="117"/>
      <c r="MSX17" s="117"/>
      <c r="MSY17" s="117"/>
      <c r="MSZ17" s="117"/>
      <c r="MTA17" s="117"/>
      <c r="MTB17" s="117"/>
      <c r="MTC17" s="117"/>
      <c r="MTD17" s="117"/>
      <c r="MTE17" s="117"/>
      <c r="MTF17" s="117"/>
      <c r="MTG17" s="117"/>
      <c r="MTH17" s="117"/>
      <c r="MTI17" s="117"/>
      <c r="MTJ17" s="117"/>
      <c r="MTK17" s="117"/>
      <c r="MTL17" s="117"/>
      <c r="MTM17" s="117"/>
      <c r="MTN17" s="117"/>
      <c r="MTO17" s="117"/>
      <c r="MTP17" s="117"/>
      <c r="MTQ17" s="117"/>
      <c r="MTR17" s="117"/>
      <c r="MTS17" s="117"/>
      <c r="MTT17" s="117"/>
      <c r="MTU17" s="117"/>
      <c r="MTV17" s="117"/>
      <c r="MTW17" s="117"/>
      <c r="MTX17" s="117"/>
      <c r="MTY17" s="117"/>
      <c r="MTZ17" s="117"/>
      <c r="MUA17" s="117"/>
      <c r="MUB17" s="117"/>
      <c r="MUC17" s="117"/>
      <c r="MUD17" s="117"/>
      <c r="MUE17" s="117"/>
      <c r="MUF17" s="117"/>
      <c r="MUG17" s="117"/>
      <c r="MUH17" s="117"/>
      <c r="MUI17" s="117"/>
      <c r="MUJ17" s="117"/>
      <c r="MUK17" s="117"/>
      <c r="MUL17" s="117"/>
      <c r="MUM17" s="117"/>
      <c r="MUN17" s="117"/>
      <c r="MUO17" s="117"/>
      <c r="MUP17" s="117"/>
      <c r="MUQ17" s="117"/>
      <c r="MUR17" s="117"/>
      <c r="MUS17" s="117"/>
      <c r="MUT17" s="117"/>
      <c r="MUU17" s="117"/>
      <c r="MUV17" s="117"/>
      <c r="MUW17" s="117"/>
      <c r="MUX17" s="117"/>
      <c r="MUY17" s="117"/>
      <c r="MUZ17" s="117"/>
      <c r="MVA17" s="117"/>
      <c r="MVB17" s="117"/>
      <c r="MVC17" s="117"/>
      <c r="MVD17" s="117"/>
      <c r="MVE17" s="117"/>
      <c r="MVF17" s="117"/>
      <c r="MVG17" s="117"/>
      <c r="MVH17" s="117"/>
      <c r="MVI17" s="117"/>
      <c r="MVJ17" s="117"/>
      <c r="MVK17" s="117"/>
      <c r="MVL17" s="117"/>
      <c r="MVM17" s="117"/>
      <c r="MVN17" s="117"/>
      <c r="MVO17" s="117"/>
      <c r="MVP17" s="117"/>
      <c r="MVQ17" s="117"/>
      <c r="MVR17" s="117"/>
      <c r="MVS17" s="117"/>
      <c r="MVT17" s="117"/>
      <c r="MVU17" s="117"/>
      <c r="MVV17" s="117"/>
      <c r="MVW17" s="117"/>
      <c r="MVX17" s="117"/>
      <c r="MVY17" s="117"/>
      <c r="MVZ17" s="117"/>
      <c r="MWA17" s="117"/>
      <c r="MWB17" s="117"/>
      <c r="MWC17" s="117"/>
      <c r="MWD17" s="117"/>
      <c r="MWE17" s="117"/>
      <c r="MWF17" s="117"/>
      <c r="MWG17" s="117"/>
      <c r="MWH17" s="117"/>
      <c r="MWI17" s="117"/>
      <c r="MWJ17" s="117"/>
      <c r="MWK17" s="117"/>
      <c r="MWL17" s="117"/>
      <c r="MWM17" s="117"/>
      <c r="MWN17" s="117"/>
      <c r="MWO17" s="117"/>
      <c r="MWP17" s="117"/>
      <c r="MWQ17" s="117"/>
      <c r="MWR17" s="117"/>
      <c r="MWS17" s="117"/>
      <c r="MWT17" s="117"/>
      <c r="MWU17" s="117"/>
      <c r="MWV17" s="117"/>
      <c r="MWW17" s="117"/>
      <c r="MWX17" s="117"/>
      <c r="MWY17" s="117"/>
      <c r="MWZ17" s="117"/>
      <c r="MXA17" s="117"/>
      <c r="MXB17" s="117"/>
      <c r="MXC17" s="117"/>
      <c r="MXD17" s="117"/>
      <c r="MXE17" s="117"/>
      <c r="MXF17" s="117"/>
      <c r="MXG17" s="117"/>
      <c r="MXH17" s="117"/>
      <c r="MXI17" s="117"/>
      <c r="MXJ17" s="117"/>
      <c r="MXK17" s="117"/>
      <c r="MXL17" s="117"/>
      <c r="MXM17" s="117"/>
      <c r="MXN17" s="117"/>
      <c r="MXO17" s="117"/>
      <c r="MXP17" s="117"/>
      <c r="MXQ17" s="117"/>
      <c r="MXR17" s="117"/>
      <c r="MXS17" s="117"/>
      <c r="MXT17" s="117"/>
      <c r="MXU17" s="117"/>
      <c r="MXV17" s="117"/>
      <c r="MXW17" s="117"/>
      <c r="MXX17" s="117"/>
      <c r="MXY17" s="117"/>
      <c r="MXZ17" s="117"/>
      <c r="MYA17" s="117"/>
      <c r="MYB17" s="117"/>
      <c r="MYC17" s="117"/>
      <c r="MYD17" s="117"/>
      <c r="MYE17" s="117"/>
      <c r="MYF17" s="117"/>
      <c r="MYG17" s="117"/>
      <c r="MYH17" s="117"/>
      <c r="MYI17" s="117"/>
      <c r="MYJ17" s="117"/>
      <c r="MYK17" s="117"/>
      <c r="MYL17" s="117"/>
      <c r="MYM17" s="117"/>
      <c r="MYN17" s="117"/>
      <c r="MYO17" s="117"/>
      <c r="MYP17" s="117"/>
      <c r="MYQ17" s="117"/>
      <c r="MYR17" s="117"/>
      <c r="MYS17" s="117"/>
      <c r="MYT17" s="117"/>
      <c r="MYU17" s="117"/>
      <c r="MYV17" s="117"/>
      <c r="MYW17" s="117"/>
      <c r="MYX17" s="117"/>
      <c r="MYY17" s="117"/>
      <c r="MYZ17" s="117"/>
      <c r="MZA17" s="117"/>
      <c r="MZB17" s="117"/>
      <c r="MZC17" s="117"/>
      <c r="MZD17" s="117"/>
      <c r="MZE17" s="117"/>
      <c r="MZF17" s="117"/>
      <c r="MZG17" s="117"/>
      <c r="MZH17" s="117"/>
      <c r="MZI17" s="117"/>
      <c r="MZJ17" s="117"/>
      <c r="MZK17" s="117"/>
      <c r="MZL17" s="117"/>
      <c r="MZM17" s="117"/>
      <c r="MZN17" s="117"/>
      <c r="MZO17" s="117"/>
      <c r="MZP17" s="117"/>
      <c r="MZQ17" s="117"/>
      <c r="MZR17" s="117"/>
      <c r="MZS17" s="117"/>
      <c r="MZT17" s="117"/>
      <c r="MZU17" s="117"/>
      <c r="MZV17" s="117"/>
      <c r="MZW17" s="117"/>
      <c r="MZX17" s="117"/>
      <c r="MZY17" s="117"/>
      <c r="MZZ17" s="117"/>
      <c r="NAA17" s="117"/>
      <c r="NAB17" s="117"/>
      <c r="NAC17" s="117"/>
      <c r="NAD17" s="117"/>
      <c r="NAE17" s="117"/>
      <c r="NAF17" s="117"/>
      <c r="NAG17" s="117"/>
      <c r="NAH17" s="117"/>
      <c r="NAI17" s="117"/>
      <c r="NAJ17" s="117"/>
      <c r="NAK17" s="117"/>
      <c r="NAL17" s="117"/>
      <c r="NAM17" s="117"/>
      <c r="NAN17" s="117"/>
      <c r="NAO17" s="117"/>
      <c r="NAP17" s="117"/>
      <c r="NAQ17" s="117"/>
      <c r="NAR17" s="117"/>
      <c r="NAS17" s="117"/>
      <c r="NAT17" s="117"/>
      <c r="NAU17" s="117"/>
      <c r="NAV17" s="117"/>
      <c r="NAW17" s="117"/>
      <c r="NAX17" s="117"/>
      <c r="NAY17" s="117"/>
      <c r="NAZ17" s="117"/>
      <c r="NBA17" s="117"/>
      <c r="NBB17" s="117"/>
      <c r="NBC17" s="117"/>
      <c r="NBD17" s="117"/>
      <c r="NBE17" s="117"/>
      <c r="NBF17" s="117"/>
      <c r="NBG17" s="117"/>
      <c r="NBH17" s="117"/>
      <c r="NBI17" s="117"/>
      <c r="NBJ17" s="117"/>
      <c r="NBK17" s="117"/>
      <c r="NBL17" s="117"/>
      <c r="NBM17" s="117"/>
      <c r="NBN17" s="117"/>
      <c r="NBO17" s="117"/>
      <c r="NBP17" s="117"/>
      <c r="NBQ17" s="117"/>
      <c r="NBR17" s="117"/>
      <c r="NBS17" s="117"/>
      <c r="NBT17" s="117"/>
      <c r="NBU17" s="117"/>
      <c r="NBV17" s="117"/>
      <c r="NBW17" s="117"/>
      <c r="NBX17" s="117"/>
      <c r="NBY17" s="117"/>
      <c r="NBZ17" s="117"/>
      <c r="NCA17" s="117"/>
      <c r="NCB17" s="117"/>
      <c r="NCC17" s="117"/>
      <c r="NCD17" s="117"/>
      <c r="NCE17" s="117"/>
      <c r="NCF17" s="117"/>
      <c r="NCG17" s="117"/>
      <c r="NCH17" s="117"/>
      <c r="NCI17" s="117"/>
      <c r="NCJ17" s="117"/>
      <c r="NCK17" s="117"/>
      <c r="NCL17" s="117"/>
      <c r="NCM17" s="117"/>
      <c r="NCN17" s="117"/>
      <c r="NCO17" s="117"/>
      <c r="NCP17" s="117"/>
      <c r="NCQ17" s="117"/>
      <c r="NCR17" s="117"/>
      <c r="NCS17" s="117"/>
      <c r="NCT17" s="117"/>
      <c r="NCU17" s="117"/>
      <c r="NCV17" s="117"/>
      <c r="NCW17" s="117"/>
      <c r="NCX17" s="117"/>
      <c r="NCY17" s="117"/>
      <c r="NCZ17" s="117"/>
      <c r="NDA17" s="117"/>
      <c r="NDB17" s="117"/>
      <c r="NDC17" s="117"/>
      <c r="NDD17" s="117"/>
      <c r="NDE17" s="117"/>
      <c r="NDF17" s="117"/>
      <c r="NDG17" s="117"/>
      <c r="NDH17" s="117"/>
      <c r="NDI17" s="117"/>
      <c r="NDJ17" s="117"/>
      <c r="NDK17" s="117"/>
      <c r="NDL17" s="117"/>
      <c r="NDM17" s="117"/>
      <c r="NDN17" s="117"/>
      <c r="NDO17" s="117"/>
      <c r="NDP17" s="117"/>
      <c r="NDQ17" s="117"/>
      <c r="NDR17" s="117"/>
      <c r="NDS17" s="117"/>
      <c r="NDT17" s="117"/>
      <c r="NDU17" s="117"/>
      <c r="NDV17" s="117"/>
      <c r="NDW17" s="117"/>
      <c r="NDX17" s="117"/>
      <c r="NDY17" s="117"/>
      <c r="NDZ17" s="117"/>
      <c r="NEA17" s="117"/>
      <c r="NEB17" s="117"/>
      <c r="NEC17" s="117"/>
      <c r="NED17" s="117"/>
      <c r="NEE17" s="117"/>
      <c r="NEF17" s="117"/>
      <c r="NEG17" s="117"/>
      <c r="NEH17" s="117"/>
      <c r="NEI17" s="117"/>
      <c r="NEJ17" s="117"/>
      <c r="NEK17" s="117"/>
      <c r="NEL17" s="117"/>
      <c r="NEM17" s="117"/>
      <c r="NEN17" s="117"/>
      <c r="NEO17" s="117"/>
      <c r="NEP17" s="117"/>
      <c r="NEQ17" s="117"/>
      <c r="NER17" s="117"/>
      <c r="NES17" s="117"/>
      <c r="NET17" s="117"/>
      <c r="NEU17" s="117"/>
      <c r="NEV17" s="117"/>
      <c r="NEW17" s="117"/>
      <c r="NEX17" s="117"/>
      <c r="NEY17" s="117"/>
      <c r="NEZ17" s="117"/>
      <c r="NFA17" s="117"/>
      <c r="NFB17" s="117"/>
      <c r="NFC17" s="117"/>
      <c r="NFD17" s="117"/>
      <c r="NFE17" s="117"/>
      <c r="NFF17" s="117"/>
      <c r="NFG17" s="117"/>
      <c r="NFH17" s="117"/>
      <c r="NFI17" s="117"/>
      <c r="NFJ17" s="117"/>
      <c r="NFK17" s="117"/>
      <c r="NFL17" s="117"/>
      <c r="NFM17" s="117"/>
      <c r="NFN17" s="117"/>
      <c r="NFO17" s="117"/>
      <c r="NFP17" s="117"/>
      <c r="NFQ17" s="117"/>
      <c r="NFR17" s="117"/>
      <c r="NFS17" s="117"/>
      <c r="NFT17" s="117"/>
      <c r="NFU17" s="117"/>
      <c r="NFV17" s="117"/>
      <c r="NFW17" s="117"/>
      <c r="NFX17" s="117"/>
      <c r="NFY17" s="117"/>
      <c r="NFZ17" s="117"/>
      <c r="NGA17" s="117"/>
      <c r="NGB17" s="117"/>
      <c r="NGC17" s="117"/>
      <c r="NGD17" s="117"/>
      <c r="NGE17" s="117"/>
      <c r="NGF17" s="117"/>
      <c r="NGG17" s="117"/>
      <c r="NGH17" s="117"/>
      <c r="NGI17" s="117"/>
      <c r="NGJ17" s="117"/>
      <c r="NGK17" s="117"/>
      <c r="NGL17" s="117"/>
      <c r="NGM17" s="117"/>
      <c r="NGN17" s="117"/>
      <c r="NGO17" s="117"/>
      <c r="NGP17" s="117"/>
      <c r="NGQ17" s="117"/>
      <c r="NGR17" s="117"/>
      <c r="NGS17" s="117"/>
      <c r="NGT17" s="117"/>
      <c r="NGU17" s="117"/>
      <c r="NGV17" s="117"/>
      <c r="NGW17" s="117"/>
      <c r="NGX17" s="117"/>
      <c r="NGY17" s="117"/>
      <c r="NGZ17" s="117"/>
      <c r="NHA17" s="117"/>
      <c r="NHB17" s="117"/>
      <c r="NHC17" s="117"/>
      <c r="NHD17" s="117"/>
      <c r="NHE17" s="117"/>
      <c r="NHF17" s="117"/>
      <c r="NHG17" s="117"/>
      <c r="NHH17" s="117"/>
      <c r="NHI17" s="117"/>
      <c r="NHJ17" s="117"/>
      <c r="NHK17" s="117"/>
      <c r="NHL17" s="117"/>
      <c r="NHM17" s="117"/>
      <c r="NHN17" s="117"/>
      <c r="NHO17" s="117"/>
      <c r="NHP17" s="117"/>
      <c r="NHQ17" s="117"/>
      <c r="NHR17" s="117"/>
      <c r="NHS17" s="117"/>
      <c r="NHT17" s="117"/>
      <c r="NHU17" s="117"/>
      <c r="NHV17" s="117"/>
      <c r="NHW17" s="117"/>
      <c r="NHX17" s="117"/>
      <c r="NHY17" s="117"/>
      <c r="NHZ17" s="117"/>
      <c r="NIA17" s="117"/>
      <c r="NIB17" s="117"/>
      <c r="NIC17" s="117"/>
      <c r="NID17" s="117"/>
      <c r="NIE17" s="117"/>
      <c r="NIF17" s="117"/>
      <c r="NIG17" s="117"/>
      <c r="NIH17" s="117"/>
      <c r="NII17" s="117"/>
      <c r="NIJ17" s="117"/>
      <c r="NIK17" s="117"/>
      <c r="NIL17" s="117"/>
      <c r="NIM17" s="117"/>
      <c r="NIN17" s="117"/>
      <c r="NIO17" s="117"/>
      <c r="NIP17" s="117"/>
      <c r="NIQ17" s="117"/>
      <c r="NIR17" s="117"/>
      <c r="NIS17" s="117"/>
      <c r="NIT17" s="117"/>
      <c r="NIU17" s="117"/>
      <c r="NIV17" s="117"/>
      <c r="NIW17" s="117"/>
      <c r="NIX17" s="117"/>
      <c r="NIY17" s="117"/>
      <c r="NIZ17" s="117"/>
      <c r="NJA17" s="117"/>
      <c r="NJB17" s="117"/>
      <c r="NJC17" s="117"/>
      <c r="NJD17" s="117"/>
      <c r="NJE17" s="117"/>
      <c r="NJF17" s="117"/>
      <c r="NJG17" s="117"/>
      <c r="NJH17" s="117"/>
      <c r="NJI17" s="117"/>
      <c r="NJJ17" s="117"/>
      <c r="NJK17" s="117"/>
      <c r="NJL17" s="117"/>
      <c r="NJM17" s="117"/>
      <c r="NJN17" s="117"/>
      <c r="NJO17" s="117"/>
      <c r="NJP17" s="117"/>
      <c r="NJQ17" s="117"/>
      <c r="NJR17" s="117"/>
      <c r="NJS17" s="117"/>
      <c r="NJT17" s="117"/>
      <c r="NJU17" s="117"/>
      <c r="NJV17" s="117"/>
      <c r="NJW17" s="117"/>
      <c r="NJX17" s="117"/>
      <c r="NJY17" s="117"/>
      <c r="NJZ17" s="117"/>
      <c r="NKA17" s="117"/>
      <c r="NKB17" s="117"/>
      <c r="NKC17" s="117"/>
      <c r="NKD17" s="117"/>
      <c r="NKE17" s="117"/>
      <c r="NKF17" s="117"/>
      <c r="NKG17" s="117"/>
      <c r="NKH17" s="117"/>
      <c r="NKI17" s="117"/>
      <c r="NKJ17" s="117"/>
      <c r="NKK17" s="117"/>
      <c r="NKL17" s="117"/>
      <c r="NKM17" s="117"/>
      <c r="NKN17" s="117"/>
      <c r="NKO17" s="117"/>
      <c r="NKP17" s="117"/>
      <c r="NKQ17" s="117"/>
      <c r="NKR17" s="117"/>
      <c r="NKS17" s="117"/>
      <c r="NKT17" s="117"/>
      <c r="NKU17" s="117"/>
      <c r="NKV17" s="117"/>
      <c r="NKW17" s="117"/>
      <c r="NKX17" s="117"/>
      <c r="NKY17" s="117"/>
      <c r="NKZ17" s="117"/>
      <c r="NLA17" s="117"/>
      <c r="NLB17" s="117"/>
      <c r="NLC17" s="117"/>
      <c r="NLD17" s="117"/>
      <c r="NLE17" s="117"/>
      <c r="NLF17" s="117"/>
      <c r="NLG17" s="117"/>
      <c r="NLH17" s="117"/>
      <c r="NLI17" s="117"/>
      <c r="NLJ17" s="117"/>
      <c r="NLK17" s="117"/>
      <c r="NLL17" s="117"/>
      <c r="NLM17" s="117"/>
      <c r="NLN17" s="117"/>
      <c r="NLO17" s="117"/>
      <c r="NLP17" s="117"/>
      <c r="NLQ17" s="117"/>
      <c r="NLR17" s="117"/>
      <c r="NLS17" s="117"/>
      <c r="NLT17" s="117"/>
      <c r="NLU17" s="117"/>
      <c r="NLV17" s="117"/>
      <c r="NLW17" s="117"/>
      <c r="NLX17" s="117"/>
      <c r="NLY17" s="117"/>
      <c r="NLZ17" s="117"/>
      <c r="NMA17" s="117"/>
      <c r="NMB17" s="117"/>
      <c r="NMC17" s="117"/>
      <c r="NMD17" s="117"/>
      <c r="NME17" s="117"/>
      <c r="NMF17" s="117"/>
      <c r="NMG17" s="117"/>
      <c r="NMH17" s="117"/>
      <c r="NMI17" s="117"/>
      <c r="NMJ17" s="117"/>
      <c r="NMK17" s="117"/>
      <c r="NML17" s="117"/>
      <c r="NMM17" s="117"/>
      <c r="NMN17" s="117"/>
      <c r="NMO17" s="117"/>
      <c r="NMP17" s="117"/>
      <c r="NMQ17" s="117"/>
      <c r="NMR17" s="117"/>
      <c r="NMS17" s="117"/>
      <c r="NMT17" s="117"/>
      <c r="NMU17" s="117"/>
      <c r="NMV17" s="117"/>
      <c r="NMW17" s="117"/>
      <c r="NMX17" s="117"/>
      <c r="NMY17" s="117"/>
      <c r="NMZ17" s="117"/>
      <c r="NNA17" s="117"/>
      <c r="NNB17" s="117"/>
      <c r="NNC17" s="117"/>
      <c r="NND17" s="117"/>
      <c r="NNE17" s="117"/>
      <c r="NNF17" s="117"/>
      <c r="NNG17" s="117"/>
      <c r="NNH17" s="117"/>
      <c r="NNI17" s="117"/>
      <c r="NNJ17" s="117"/>
      <c r="NNK17" s="117"/>
      <c r="NNL17" s="117"/>
      <c r="NNM17" s="117"/>
      <c r="NNN17" s="117"/>
      <c r="NNO17" s="117"/>
      <c r="NNP17" s="117"/>
      <c r="NNQ17" s="117"/>
      <c r="NNR17" s="117"/>
      <c r="NNS17" s="117"/>
      <c r="NNT17" s="117"/>
      <c r="NNU17" s="117"/>
      <c r="NNV17" s="117"/>
      <c r="NNW17" s="117"/>
      <c r="NNX17" s="117"/>
      <c r="NNY17" s="117"/>
      <c r="NNZ17" s="117"/>
      <c r="NOA17" s="117"/>
      <c r="NOB17" s="117"/>
      <c r="NOC17" s="117"/>
      <c r="NOD17" s="117"/>
      <c r="NOE17" s="117"/>
      <c r="NOF17" s="117"/>
      <c r="NOG17" s="117"/>
      <c r="NOH17" s="117"/>
      <c r="NOI17" s="117"/>
      <c r="NOJ17" s="117"/>
      <c r="NOK17" s="117"/>
      <c r="NOL17" s="117"/>
      <c r="NOM17" s="117"/>
      <c r="NON17" s="117"/>
      <c r="NOO17" s="117"/>
      <c r="NOP17" s="117"/>
      <c r="NOQ17" s="117"/>
      <c r="NOR17" s="117"/>
      <c r="NOS17" s="117"/>
      <c r="NOT17" s="117"/>
      <c r="NOU17" s="117"/>
      <c r="NOV17" s="117"/>
      <c r="NOW17" s="117"/>
      <c r="NOX17" s="117"/>
      <c r="NOY17" s="117"/>
      <c r="NOZ17" s="117"/>
      <c r="NPA17" s="117"/>
      <c r="NPB17" s="117"/>
      <c r="NPC17" s="117"/>
      <c r="NPD17" s="117"/>
      <c r="NPE17" s="117"/>
      <c r="NPF17" s="117"/>
      <c r="NPG17" s="117"/>
      <c r="NPH17" s="117"/>
      <c r="NPI17" s="117"/>
      <c r="NPJ17" s="117"/>
      <c r="NPK17" s="117"/>
      <c r="NPL17" s="117"/>
      <c r="NPM17" s="117"/>
      <c r="NPN17" s="117"/>
      <c r="NPO17" s="117"/>
      <c r="NPP17" s="117"/>
      <c r="NPQ17" s="117"/>
      <c r="NPR17" s="117"/>
      <c r="NPS17" s="117"/>
      <c r="NPT17" s="117"/>
      <c r="NPU17" s="117"/>
      <c r="NPV17" s="117"/>
      <c r="NPW17" s="117"/>
      <c r="NPX17" s="117"/>
      <c r="NPY17" s="117"/>
      <c r="NPZ17" s="117"/>
      <c r="NQA17" s="117"/>
      <c r="NQB17" s="117"/>
      <c r="NQC17" s="117"/>
      <c r="NQD17" s="117"/>
      <c r="NQE17" s="117"/>
      <c r="NQF17" s="117"/>
      <c r="NQG17" s="117"/>
      <c r="NQH17" s="117"/>
      <c r="NQI17" s="117"/>
      <c r="NQJ17" s="117"/>
      <c r="NQK17" s="117"/>
      <c r="NQL17" s="117"/>
      <c r="NQM17" s="117"/>
      <c r="NQN17" s="117"/>
      <c r="NQO17" s="117"/>
      <c r="NQP17" s="117"/>
      <c r="NQQ17" s="117"/>
      <c r="NQR17" s="117"/>
      <c r="NQS17" s="117"/>
      <c r="NQT17" s="117"/>
      <c r="NQU17" s="117"/>
      <c r="NQV17" s="117"/>
      <c r="NQW17" s="117"/>
      <c r="NQX17" s="117"/>
      <c r="NQY17" s="117"/>
      <c r="NQZ17" s="117"/>
      <c r="NRA17" s="117"/>
      <c r="NRB17" s="117"/>
      <c r="NRC17" s="117"/>
      <c r="NRD17" s="117"/>
      <c r="NRE17" s="117"/>
      <c r="NRF17" s="117"/>
      <c r="NRG17" s="117"/>
      <c r="NRH17" s="117"/>
      <c r="NRI17" s="117"/>
      <c r="NRJ17" s="117"/>
      <c r="NRK17" s="117"/>
      <c r="NRL17" s="117"/>
      <c r="NRM17" s="117"/>
      <c r="NRN17" s="117"/>
      <c r="NRO17" s="117"/>
      <c r="NRP17" s="117"/>
      <c r="NRQ17" s="117"/>
      <c r="NRR17" s="117"/>
      <c r="NRS17" s="117"/>
      <c r="NRT17" s="117"/>
      <c r="NRU17" s="117"/>
      <c r="NRV17" s="117"/>
      <c r="NRW17" s="117"/>
      <c r="NRX17" s="117"/>
      <c r="NRY17" s="117"/>
      <c r="NRZ17" s="117"/>
      <c r="NSA17" s="117"/>
      <c r="NSB17" s="117"/>
      <c r="NSC17" s="117"/>
      <c r="NSD17" s="117"/>
      <c r="NSE17" s="117"/>
      <c r="NSF17" s="117"/>
      <c r="NSG17" s="117"/>
      <c r="NSH17" s="117"/>
      <c r="NSI17" s="117"/>
      <c r="NSJ17" s="117"/>
      <c r="NSK17" s="117"/>
      <c r="NSL17" s="117"/>
      <c r="NSM17" s="117"/>
      <c r="NSN17" s="117"/>
      <c r="NSO17" s="117"/>
      <c r="NSP17" s="117"/>
      <c r="NSQ17" s="117"/>
      <c r="NSR17" s="117"/>
      <c r="NSS17" s="117"/>
      <c r="NST17" s="117"/>
      <c r="NSU17" s="117"/>
      <c r="NSV17" s="117"/>
      <c r="NSW17" s="117"/>
      <c r="NSX17" s="117"/>
      <c r="NSY17" s="117"/>
      <c r="NSZ17" s="117"/>
      <c r="NTA17" s="117"/>
      <c r="NTB17" s="117"/>
      <c r="NTC17" s="117"/>
      <c r="NTD17" s="117"/>
      <c r="NTE17" s="117"/>
      <c r="NTF17" s="117"/>
      <c r="NTG17" s="117"/>
      <c r="NTH17" s="117"/>
      <c r="NTI17" s="117"/>
      <c r="NTJ17" s="117"/>
      <c r="NTK17" s="117"/>
      <c r="NTL17" s="117"/>
      <c r="NTM17" s="117"/>
      <c r="NTN17" s="117"/>
      <c r="NTO17" s="117"/>
      <c r="NTP17" s="117"/>
      <c r="NTQ17" s="117"/>
      <c r="NTR17" s="117"/>
      <c r="NTS17" s="117"/>
      <c r="NTT17" s="117"/>
      <c r="NTU17" s="117"/>
      <c r="NTV17" s="117"/>
      <c r="NTW17" s="117"/>
      <c r="NTX17" s="117"/>
      <c r="NTY17" s="117"/>
      <c r="NTZ17" s="117"/>
      <c r="NUA17" s="117"/>
      <c r="NUB17" s="117"/>
      <c r="NUC17" s="117"/>
      <c r="NUD17" s="117"/>
      <c r="NUE17" s="117"/>
      <c r="NUF17" s="117"/>
      <c r="NUG17" s="117"/>
      <c r="NUH17" s="117"/>
      <c r="NUI17" s="117"/>
      <c r="NUJ17" s="117"/>
      <c r="NUK17" s="117"/>
      <c r="NUL17" s="117"/>
      <c r="NUM17" s="117"/>
      <c r="NUN17" s="117"/>
      <c r="NUO17" s="117"/>
      <c r="NUP17" s="117"/>
      <c r="NUQ17" s="117"/>
      <c r="NUR17" s="117"/>
      <c r="NUS17" s="117"/>
      <c r="NUT17" s="117"/>
      <c r="NUU17" s="117"/>
      <c r="NUV17" s="117"/>
      <c r="NUW17" s="117"/>
      <c r="NUX17" s="117"/>
      <c r="NUY17" s="117"/>
      <c r="NUZ17" s="117"/>
      <c r="NVA17" s="117"/>
      <c r="NVB17" s="117"/>
      <c r="NVC17" s="117"/>
      <c r="NVD17" s="117"/>
      <c r="NVE17" s="117"/>
      <c r="NVF17" s="117"/>
      <c r="NVG17" s="117"/>
      <c r="NVH17" s="117"/>
      <c r="NVI17" s="117"/>
      <c r="NVJ17" s="117"/>
      <c r="NVK17" s="117"/>
      <c r="NVL17" s="117"/>
      <c r="NVM17" s="117"/>
      <c r="NVN17" s="117"/>
      <c r="NVO17" s="117"/>
      <c r="NVP17" s="117"/>
      <c r="NVQ17" s="117"/>
      <c r="NVR17" s="117"/>
      <c r="NVS17" s="117"/>
      <c r="NVT17" s="117"/>
      <c r="NVU17" s="117"/>
      <c r="NVV17" s="117"/>
      <c r="NVW17" s="117"/>
      <c r="NVX17" s="117"/>
      <c r="NVY17" s="117"/>
      <c r="NVZ17" s="117"/>
      <c r="NWA17" s="117"/>
      <c r="NWB17" s="117"/>
      <c r="NWC17" s="117"/>
      <c r="NWD17" s="117"/>
      <c r="NWE17" s="117"/>
      <c r="NWF17" s="117"/>
      <c r="NWG17" s="117"/>
      <c r="NWH17" s="117"/>
      <c r="NWI17" s="117"/>
      <c r="NWJ17" s="117"/>
      <c r="NWK17" s="117"/>
      <c r="NWL17" s="117"/>
      <c r="NWM17" s="117"/>
      <c r="NWN17" s="117"/>
      <c r="NWO17" s="117"/>
      <c r="NWP17" s="117"/>
      <c r="NWQ17" s="117"/>
      <c r="NWR17" s="117"/>
      <c r="NWS17" s="117"/>
      <c r="NWT17" s="117"/>
      <c r="NWU17" s="117"/>
      <c r="NWV17" s="117"/>
      <c r="NWW17" s="117"/>
      <c r="NWX17" s="117"/>
      <c r="NWY17" s="117"/>
      <c r="NWZ17" s="117"/>
      <c r="NXA17" s="117"/>
      <c r="NXB17" s="117"/>
      <c r="NXC17" s="117"/>
      <c r="NXD17" s="117"/>
      <c r="NXE17" s="117"/>
      <c r="NXF17" s="117"/>
      <c r="NXG17" s="117"/>
      <c r="NXH17" s="117"/>
      <c r="NXI17" s="117"/>
      <c r="NXJ17" s="117"/>
      <c r="NXK17" s="117"/>
      <c r="NXL17" s="117"/>
      <c r="NXM17" s="117"/>
      <c r="NXN17" s="117"/>
      <c r="NXO17" s="117"/>
      <c r="NXP17" s="117"/>
      <c r="NXQ17" s="117"/>
      <c r="NXR17" s="117"/>
      <c r="NXS17" s="117"/>
      <c r="NXT17" s="117"/>
      <c r="NXU17" s="117"/>
      <c r="NXV17" s="117"/>
      <c r="NXW17" s="117"/>
      <c r="NXX17" s="117"/>
      <c r="NXY17" s="117"/>
      <c r="NXZ17" s="117"/>
      <c r="NYA17" s="117"/>
      <c r="NYB17" s="117"/>
      <c r="NYC17" s="117"/>
      <c r="NYD17" s="117"/>
      <c r="NYE17" s="117"/>
      <c r="NYF17" s="117"/>
      <c r="NYG17" s="117"/>
      <c r="NYH17" s="117"/>
      <c r="NYI17" s="117"/>
      <c r="NYJ17" s="117"/>
      <c r="NYK17" s="117"/>
      <c r="NYL17" s="117"/>
      <c r="NYM17" s="117"/>
      <c r="NYN17" s="117"/>
      <c r="NYO17" s="117"/>
      <c r="NYP17" s="117"/>
      <c r="NYQ17" s="117"/>
      <c r="NYR17" s="117"/>
      <c r="NYS17" s="117"/>
      <c r="NYT17" s="117"/>
      <c r="NYU17" s="117"/>
      <c r="NYV17" s="117"/>
      <c r="NYW17" s="117"/>
      <c r="NYX17" s="117"/>
      <c r="NYY17" s="117"/>
      <c r="NYZ17" s="117"/>
      <c r="NZA17" s="117"/>
      <c r="NZB17" s="117"/>
      <c r="NZC17" s="117"/>
      <c r="NZD17" s="117"/>
      <c r="NZE17" s="117"/>
      <c r="NZF17" s="117"/>
      <c r="NZG17" s="117"/>
      <c r="NZH17" s="117"/>
      <c r="NZI17" s="117"/>
      <c r="NZJ17" s="117"/>
      <c r="NZK17" s="117"/>
      <c r="NZL17" s="117"/>
      <c r="NZM17" s="117"/>
      <c r="NZN17" s="117"/>
      <c r="NZO17" s="117"/>
      <c r="NZP17" s="117"/>
      <c r="NZQ17" s="117"/>
      <c r="NZR17" s="117"/>
      <c r="NZS17" s="117"/>
      <c r="NZT17" s="117"/>
      <c r="NZU17" s="117"/>
      <c r="NZV17" s="117"/>
      <c r="NZW17" s="117"/>
      <c r="NZX17" s="117"/>
      <c r="NZY17" s="117"/>
      <c r="NZZ17" s="117"/>
      <c r="OAA17" s="117"/>
      <c r="OAB17" s="117"/>
      <c r="OAC17" s="117"/>
      <c r="OAD17" s="117"/>
      <c r="OAE17" s="117"/>
      <c r="OAF17" s="117"/>
      <c r="OAG17" s="117"/>
      <c r="OAH17" s="117"/>
      <c r="OAI17" s="117"/>
      <c r="OAJ17" s="117"/>
      <c r="OAK17" s="117"/>
      <c r="OAL17" s="117"/>
      <c r="OAM17" s="117"/>
      <c r="OAN17" s="117"/>
      <c r="OAO17" s="117"/>
      <c r="OAP17" s="117"/>
      <c r="OAQ17" s="117"/>
      <c r="OAR17" s="117"/>
      <c r="OAS17" s="117"/>
      <c r="OAT17" s="117"/>
      <c r="OAU17" s="117"/>
      <c r="OAV17" s="117"/>
      <c r="OAW17" s="117"/>
      <c r="OAX17" s="117"/>
      <c r="OAY17" s="117"/>
      <c r="OAZ17" s="117"/>
      <c r="OBA17" s="117"/>
      <c r="OBB17" s="117"/>
      <c r="OBC17" s="117"/>
      <c r="OBD17" s="117"/>
      <c r="OBE17" s="117"/>
      <c r="OBF17" s="117"/>
      <c r="OBG17" s="117"/>
      <c r="OBH17" s="117"/>
      <c r="OBI17" s="117"/>
      <c r="OBJ17" s="117"/>
      <c r="OBK17" s="117"/>
      <c r="OBL17" s="117"/>
      <c r="OBM17" s="117"/>
      <c r="OBN17" s="117"/>
      <c r="OBO17" s="117"/>
      <c r="OBP17" s="117"/>
      <c r="OBQ17" s="117"/>
      <c r="OBR17" s="117"/>
      <c r="OBS17" s="117"/>
      <c r="OBT17" s="117"/>
      <c r="OBU17" s="117"/>
      <c r="OBV17" s="117"/>
      <c r="OBW17" s="117"/>
      <c r="OBX17" s="117"/>
      <c r="OBY17" s="117"/>
      <c r="OBZ17" s="117"/>
      <c r="OCA17" s="117"/>
      <c r="OCB17" s="117"/>
      <c r="OCC17" s="117"/>
      <c r="OCD17" s="117"/>
      <c r="OCE17" s="117"/>
      <c r="OCF17" s="117"/>
      <c r="OCG17" s="117"/>
      <c r="OCH17" s="117"/>
      <c r="OCI17" s="117"/>
      <c r="OCJ17" s="117"/>
      <c r="OCK17" s="117"/>
      <c r="OCL17" s="117"/>
      <c r="OCM17" s="117"/>
      <c r="OCN17" s="117"/>
      <c r="OCO17" s="117"/>
      <c r="OCP17" s="117"/>
      <c r="OCQ17" s="117"/>
      <c r="OCR17" s="117"/>
      <c r="OCS17" s="117"/>
      <c r="OCT17" s="117"/>
      <c r="OCU17" s="117"/>
      <c r="OCV17" s="117"/>
      <c r="OCW17" s="117"/>
      <c r="OCX17" s="117"/>
      <c r="OCY17" s="117"/>
      <c r="OCZ17" s="117"/>
      <c r="ODA17" s="117"/>
      <c r="ODB17" s="117"/>
      <c r="ODC17" s="117"/>
      <c r="ODD17" s="117"/>
      <c r="ODE17" s="117"/>
      <c r="ODF17" s="117"/>
      <c r="ODG17" s="117"/>
      <c r="ODH17" s="117"/>
      <c r="ODI17" s="117"/>
      <c r="ODJ17" s="117"/>
      <c r="ODK17" s="117"/>
      <c r="ODL17" s="117"/>
      <c r="ODM17" s="117"/>
      <c r="ODN17" s="117"/>
      <c r="ODO17" s="117"/>
      <c r="ODP17" s="117"/>
      <c r="ODQ17" s="117"/>
      <c r="ODR17" s="117"/>
      <c r="ODS17" s="117"/>
      <c r="ODT17" s="117"/>
      <c r="ODU17" s="117"/>
      <c r="ODV17" s="117"/>
      <c r="ODW17" s="117"/>
      <c r="ODX17" s="117"/>
      <c r="ODY17" s="117"/>
      <c r="ODZ17" s="117"/>
      <c r="OEA17" s="117"/>
      <c r="OEB17" s="117"/>
      <c r="OEC17" s="117"/>
      <c r="OED17" s="117"/>
      <c r="OEE17" s="117"/>
      <c r="OEF17" s="117"/>
      <c r="OEG17" s="117"/>
      <c r="OEH17" s="117"/>
      <c r="OEI17" s="117"/>
      <c r="OEJ17" s="117"/>
      <c r="OEK17" s="117"/>
      <c r="OEL17" s="117"/>
      <c r="OEM17" s="117"/>
      <c r="OEN17" s="117"/>
      <c r="OEO17" s="117"/>
      <c r="OEP17" s="117"/>
      <c r="OEQ17" s="117"/>
      <c r="OER17" s="117"/>
      <c r="OES17" s="117"/>
      <c r="OET17" s="117"/>
      <c r="OEU17" s="117"/>
      <c r="OEV17" s="117"/>
      <c r="OEW17" s="117"/>
      <c r="OEX17" s="117"/>
      <c r="OEY17" s="117"/>
      <c r="OEZ17" s="117"/>
      <c r="OFA17" s="117"/>
      <c r="OFB17" s="117"/>
      <c r="OFC17" s="117"/>
      <c r="OFD17" s="117"/>
      <c r="OFE17" s="117"/>
      <c r="OFF17" s="117"/>
      <c r="OFG17" s="117"/>
      <c r="OFH17" s="117"/>
      <c r="OFI17" s="117"/>
      <c r="OFJ17" s="117"/>
      <c r="OFK17" s="117"/>
      <c r="OFL17" s="117"/>
      <c r="OFM17" s="117"/>
      <c r="OFN17" s="117"/>
      <c r="OFO17" s="117"/>
      <c r="OFP17" s="117"/>
      <c r="OFQ17" s="117"/>
      <c r="OFR17" s="117"/>
      <c r="OFS17" s="117"/>
      <c r="OFT17" s="117"/>
      <c r="OFU17" s="117"/>
      <c r="OFV17" s="117"/>
      <c r="OFW17" s="117"/>
      <c r="OFX17" s="117"/>
      <c r="OFY17" s="117"/>
      <c r="OFZ17" s="117"/>
      <c r="OGA17" s="117"/>
      <c r="OGB17" s="117"/>
      <c r="OGC17" s="117"/>
      <c r="OGD17" s="117"/>
      <c r="OGE17" s="117"/>
      <c r="OGF17" s="117"/>
      <c r="OGG17" s="117"/>
      <c r="OGH17" s="117"/>
      <c r="OGI17" s="117"/>
      <c r="OGJ17" s="117"/>
      <c r="OGK17" s="117"/>
      <c r="OGL17" s="117"/>
      <c r="OGM17" s="117"/>
      <c r="OGN17" s="117"/>
      <c r="OGO17" s="117"/>
      <c r="OGP17" s="117"/>
      <c r="OGQ17" s="117"/>
      <c r="OGR17" s="117"/>
      <c r="OGS17" s="117"/>
      <c r="OGT17" s="117"/>
      <c r="OGU17" s="117"/>
      <c r="OGV17" s="117"/>
      <c r="OGW17" s="117"/>
      <c r="OGX17" s="117"/>
      <c r="OGY17" s="117"/>
      <c r="OGZ17" s="117"/>
      <c r="OHA17" s="117"/>
      <c r="OHB17" s="117"/>
      <c r="OHC17" s="117"/>
      <c r="OHD17" s="117"/>
      <c r="OHE17" s="117"/>
      <c r="OHF17" s="117"/>
      <c r="OHG17" s="117"/>
      <c r="OHH17" s="117"/>
      <c r="OHI17" s="117"/>
      <c r="OHJ17" s="117"/>
      <c r="OHK17" s="117"/>
      <c r="OHL17" s="117"/>
      <c r="OHM17" s="117"/>
      <c r="OHN17" s="117"/>
      <c r="OHO17" s="117"/>
      <c r="OHP17" s="117"/>
      <c r="OHQ17" s="117"/>
      <c r="OHR17" s="117"/>
      <c r="OHS17" s="117"/>
      <c r="OHT17" s="117"/>
      <c r="OHU17" s="117"/>
      <c r="OHV17" s="117"/>
      <c r="OHW17" s="117"/>
      <c r="OHX17" s="117"/>
      <c r="OHY17" s="117"/>
      <c r="OHZ17" s="117"/>
      <c r="OIA17" s="117"/>
      <c r="OIB17" s="117"/>
      <c r="OIC17" s="117"/>
      <c r="OID17" s="117"/>
      <c r="OIE17" s="117"/>
      <c r="OIF17" s="117"/>
      <c r="OIG17" s="117"/>
      <c r="OIH17" s="117"/>
      <c r="OII17" s="117"/>
      <c r="OIJ17" s="117"/>
      <c r="OIK17" s="117"/>
      <c r="OIL17" s="117"/>
      <c r="OIM17" s="117"/>
      <c r="OIN17" s="117"/>
      <c r="OIO17" s="117"/>
      <c r="OIP17" s="117"/>
      <c r="OIQ17" s="117"/>
      <c r="OIR17" s="117"/>
      <c r="OIS17" s="117"/>
      <c r="OIT17" s="117"/>
      <c r="OIU17" s="117"/>
      <c r="OIV17" s="117"/>
      <c r="OIW17" s="117"/>
      <c r="OIX17" s="117"/>
      <c r="OIY17" s="117"/>
      <c r="OIZ17" s="117"/>
      <c r="OJA17" s="117"/>
      <c r="OJB17" s="117"/>
      <c r="OJC17" s="117"/>
      <c r="OJD17" s="117"/>
      <c r="OJE17" s="117"/>
      <c r="OJF17" s="117"/>
      <c r="OJG17" s="117"/>
      <c r="OJH17" s="117"/>
      <c r="OJI17" s="117"/>
      <c r="OJJ17" s="117"/>
      <c r="OJK17" s="117"/>
      <c r="OJL17" s="117"/>
      <c r="OJM17" s="117"/>
      <c r="OJN17" s="117"/>
      <c r="OJO17" s="117"/>
      <c r="OJP17" s="117"/>
      <c r="OJQ17" s="117"/>
      <c r="OJR17" s="117"/>
      <c r="OJS17" s="117"/>
      <c r="OJT17" s="117"/>
      <c r="OJU17" s="117"/>
      <c r="OJV17" s="117"/>
      <c r="OJW17" s="117"/>
      <c r="OJX17" s="117"/>
      <c r="OJY17" s="117"/>
      <c r="OJZ17" s="117"/>
      <c r="OKA17" s="117"/>
      <c r="OKB17" s="117"/>
      <c r="OKC17" s="117"/>
      <c r="OKD17" s="117"/>
      <c r="OKE17" s="117"/>
      <c r="OKF17" s="117"/>
      <c r="OKG17" s="117"/>
      <c r="OKH17" s="117"/>
      <c r="OKI17" s="117"/>
      <c r="OKJ17" s="117"/>
      <c r="OKK17" s="117"/>
      <c r="OKL17" s="117"/>
      <c r="OKM17" s="117"/>
      <c r="OKN17" s="117"/>
      <c r="OKO17" s="117"/>
      <c r="OKP17" s="117"/>
      <c r="OKQ17" s="117"/>
      <c r="OKR17" s="117"/>
      <c r="OKS17" s="117"/>
      <c r="OKT17" s="117"/>
      <c r="OKU17" s="117"/>
      <c r="OKV17" s="117"/>
      <c r="OKW17" s="117"/>
      <c r="OKX17" s="117"/>
      <c r="OKY17" s="117"/>
      <c r="OKZ17" s="117"/>
      <c r="OLA17" s="117"/>
      <c r="OLB17" s="117"/>
      <c r="OLC17" s="117"/>
      <c r="OLD17" s="117"/>
      <c r="OLE17" s="117"/>
      <c r="OLF17" s="117"/>
      <c r="OLG17" s="117"/>
      <c r="OLH17" s="117"/>
      <c r="OLI17" s="117"/>
      <c r="OLJ17" s="117"/>
      <c r="OLK17" s="117"/>
      <c r="OLL17" s="117"/>
      <c r="OLM17" s="117"/>
      <c r="OLN17" s="117"/>
      <c r="OLO17" s="117"/>
      <c r="OLP17" s="117"/>
      <c r="OLQ17" s="117"/>
      <c r="OLR17" s="117"/>
      <c r="OLS17" s="117"/>
      <c r="OLT17" s="117"/>
      <c r="OLU17" s="117"/>
      <c r="OLV17" s="117"/>
      <c r="OLW17" s="117"/>
      <c r="OLX17" s="117"/>
      <c r="OLY17" s="117"/>
      <c r="OLZ17" s="117"/>
      <c r="OMA17" s="117"/>
      <c r="OMB17" s="117"/>
      <c r="OMC17" s="117"/>
      <c r="OMD17" s="117"/>
      <c r="OME17" s="117"/>
      <c r="OMF17" s="117"/>
      <c r="OMG17" s="117"/>
      <c r="OMH17" s="117"/>
      <c r="OMI17" s="117"/>
      <c r="OMJ17" s="117"/>
      <c r="OMK17" s="117"/>
      <c r="OML17" s="117"/>
      <c r="OMM17" s="117"/>
      <c r="OMN17" s="117"/>
      <c r="OMO17" s="117"/>
      <c r="OMP17" s="117"/>
      <c r="OMQ17" s="117"/>
      <c r="OMR17" s="117"/>
      <c r="OMS17" s="117"/>
      <c r="OMT17" s="117"/>
      <c r="OMU17" s="117"/>
      <c r="OMV17" s="117"/>
      <c r="OMW17" s="117"/>
      <c r="OMX17" s="117"/>
      <c r="OMY17" s="117"/>
      <c r="OMZ17" s="117"/>
      <c r="ONA17" s="117"/>
      <c r="ONB17" s="117"/>
      <c r="ONC17" s="117"/>
      <c r="OND17" s="117"/>
      <c r="ONE17" s="117"/>
      <c r="ONF17" s="117"/>
      <c r="ONG17" s="117"/>
      <c r="ONH17" s="117"/>
      <c r="ONI17" s="117"/>
      <c r="ONJ17" s="117"/>
      <c r="ONK17" s="117"/>
      <c r="ONL17" s="117"/>
      <c r="ONM17" s="117"/>
      <c r="ONN17" s="117"/>
      <c r="ONO17" s="117"/>
      <c r="ONP17" s="117"/>
      <c r="ONQ17" s="117"/>
      <c r="ONR17" s="117"/>
      <c r="ONS17" s="117"/>
      <c r="ONT17" s="117"/>
      <c r="ONU17" s="117"/>
      <c r="ONV17" s="117"/>
      <c r="ONW17" s="117"/>
      <c r="ONX17" s="117"/>
      <c r="ONY17" s="117"/>
      <c r="ONZ17" s="117"/>
      <c r="OOA17" s="117"/>
      <c r="OOB17" s="117"/>
      <c r="OOC17" s="117"/>
      <c r="OOD17" s="117"/>
      <c r="OOE17" s="117"/>
      <c r="OOF17" s="117"/>
      <c r="OOG17" s="117"/>
      <c r="OOH17" s="117"/>
      <c r="OOI17" s="117"/>
      <c r="OOJ17" s="117"/>
      <c r="OOK17" s="117"/>
      <c r="OOL17" s="117"/>
      <c r="OOM17" s="117"/>
      <c r="OON17" s="117"/>
      <c r="OOO17" s="117"/>
      <c r="OOP17" s="117"/>
      <c r="OOQ17" s="117"/>
      <c r="OOR17" s="117"/>
      <c r="OOS17" s="117"/>
      <c r="OOT17" s="117"/>
      <c r="OOU17" s="117"/>
      <c r="OOV17" s="117"/>
      <c r="OOW17" s="117"/>
      <c r="OOX17" s="117"/>
      <c r="OOY17" s="117"/>
      <c r="OOZ17" s="117"/>
      <c r="OPA17" s="117"/>
      <c r="OPB17" s="117"/>
      <c r="OPC17" s="117"/>
      <c r="OPD17" s="117"/>
      <c r="OPE17" s="117"/>
      <c r="OPF17" s="117"/>
      <c r="OPG17" s="117"/>
      <c r="OPH17" s="117"/>
      <c r="OPI17" s="117"/>
      <c r="OPJ17" s="117"/>
      <c r="OPK17" s="117"/>
      <c r="OPL17" s="117"/>
      <c r="OPM17" s="117"/>
      <c r="OPN17" s="117"/>
      <c r="OPO17" s="117"/>
      <c r="OPP17" s="117"/>
      <c r="OPQ17" s="117"/>
      <c r="OPR17" s="117"/>
      <c r="OPS17" s="117"/>
      <c r="OPT17" s="117"/>
      <c r="OPU17" s="117"/>
      <c r="OPV17" s="117"/>
      <c r="OPW17" s="117"/>
      <c r="OPX17" s="117"/>
      <c r="OPY17" s="117"/>
      <c r="OPZ17" s="117"/>
      <c r="OQA17" s="117"/>
      <c r="OQB17" s="117"/>
      <c r="OQC17" s="117"/>
      <c r="OQD17" s="117"/>
      <c r="OQE17" s="117"/>
      <c r="OQF17" s="117"/>
      <c r="OQG17" s="117"/>
      <c r="OQH17" s="117"/>
      <c r="OQI17" s="117"/>
      <c r="OQJ17" s="117"/>
      <c r="OQK17" s="117"/>
      <c r="OQL17" s="117"/>
      <c r="OQM17" s="117"/>
      <c r="OQN17" s="117"/>
      <c r="OQO17" s="117"/>
      <c r="OQP17" s="117"/>
      <c r="OQQ17" s="117"/>
      <c r="OQR17" s="117"/>
      <c r="OQS17" s="117"/>
      <c r="OQT17" s="117"/>
      <c r="OQU17" s="117"/>
      <c r="OQV17" s="117"/>
      <c r="OQW17" s="117"/>
      <c r="OQX17" s="117"/>
      <c r="OQY17" s="117"/>
      <c r="OQZ17" s="117"/>
      <c r="ORA17" s="117"/>
      <c r="ORB17" s="117"/>
      <c r="ORC17" s="117"/>
      <c r="ORD17" s="117"/>
      <c r="ORE17" s="117"/>
      <c r="ORF17" s="117"/>
      <c r="ORG17" s="117"/>
      <c r="ORH17" s="117"/>
      <c r="ORI17" s="117"/>
      <c r="ORJ17" s="117"/>
      <c r="ORK17" s="117"/>
      <c r="ORL17" s="117"/>
      <c r="ORM17" s="117"/>
      <c r="ORN17" s="117"/>
      <c r="ORO17" s="117"/>
      <c r="ORP17" s="117"/>
      <c r="ORQ17" s="117"/>
      <c r="ORR17" s="117"/>
      <c r="ORS17" s="117"/>
      <c r="ORT17" s="117"/>
      <c r="ORU17" s="117"/>
      <c r="ORV17" s="117"/>
      <c r="ORW17" s="117"/>
      <c r="ORX17" s="117"/>
      <c r="ORY17" s="117"/>
      <c r="ORZ17" s="117"/>
      <c r="OSA17" s="117"/>
      <c r="OSB17" s="117"/>
      <c r="OSC17" s="117"/>
      <c r="OSD17" s="117"/>
      <c r="OSE17" s="117"/>
      <c r="OSF17" s="117"/>
      <c r="OSG17" s="117"/>
      <c r="OSH17" s="117"/>
      <c r="OSI17" s="117"/>
      <c r="OSJ17" s="117"/>
      <c r="OSK17" s="117"/>
      <c r="OSL17" s="117"/>
      <c r="OSM17" s="117"/>
      <c r="OSN17" s="117"/>
      <c r="OSO17" s="117"/>
      <c r="OSP17" s="117"/>
      <c r="OSQ17" s="117"/>
      <c r="OSR17" s="117"/>
      <c r="OSS17" s="117"/>
      <c r="OST17" s="117"/>
      <c r="OSU17" s="117"/>
      <c r="OSV17" s="117"/>
      <c r="OSW17" s="117"/>
      <c r="OSX17" s="117"/>
      <c r="OSY17" s="117"/>
      <c r="OSZ17" s="117"/>
      <c r="OTA17" s="117"/>
      <c r="OTB17" s="117"/>
      <c r="OTC17" s="117"/>
      <c r="OTD17" s="117"/>
      <c r="OTE17" s="117"/>
      <c r="OTF17" s="117"/>
      <c r="OTG17" s="117"/>
      <c r="OTH17" s="117"/>
      <c r="OTI17" s="117"/>
      <c r="OTJ17" s="117"/>
      <c r="OTK17" s="117"/>
      <c r="OTL17" s="117"/>
      <c r="OTM17" s="117"/>
      <c r="OTN17" s="117"/>
      <c r="OTO17" s="117"/>
      <c r="OTP17" s="117"/>
      <c r="OTQ17" s="117"/>
      <c r="OTR17" s="117"/>
      <c r="OTS17" s="117"/>
      <c r="OTT17" s="117"/>
      <c r="OTU17" s="117"/>
      <c r="OTV17" s="117"/>
      <c r="OTW17" s="117"/>
      <c r="OTX17" s="117"/>
      <c r="OTY17" s="117"/>
      <c r="OTZ17" s="117"/>
      <c r="OUA17" s="117"/>
      <c r="OUB17" s="117"/>
      <c r="OUC17" s="117"/>
      <c r="OUD17" s="117"/>
      <c r="OUE17" s="117"/>
      <c r="OUF17" s="117"/>
      <c r="OUG17" s="117"/>
      <c r="OUH17" s="117"/>
      <c r="OUI17" s="117"/>
      <c r="OUJ17" s="117"/>
      <c r="OUK17" s="117"/>
      <c r="OUL17" s="117"/>
      <c r="OUM17" s="117"/>
      <c r="OUN17" s="117"/>
      <c r="OUO17" s="117"/>
      <c r="OUP17" s="117"/>
      <c r="OUQ17" s="117"/>
      <c r="OUR17" s="117"/>
      <c r="OUS17" s="117"/>
      <c r="OUT17" s="117"/>
      <c r="OUU17" s="117"/>
      <c r="OUV17" s="117"/>
      <c r="OUW17" s="117"/>
      <c r="OUX17" s="117"/>
      <c r="OUY17" s="117"/>
      <c r="OUZ17" s="117"/>
      <c r="OVA17" s="117"/>
      <c r="OVB17" s="117"/>
      <c r="OVC17" s="117"/>
      <c r="OVD17" s="117"/>
      <c r="OVE17" s="117"/>
      <c r="OVF17" s="117"/>
      <c r="OVG17" s="117"/>
      <c r="OVH17" s="117"/>
      <c r="OVI17" s="117"/>
      <c r="OVJ17" s="117"/>
      <c r="OVK17" s="117"/>
      <c r="OVL17" s="117"/>
      <c r="OVM17" s="117"/>
      <c r="OVN17" s="117"/>
      <c r="OVO17" s="117"/>
      <c r="OVP17" s="117"/>
      <c r="OVQ17" s="117"/>
      <c r="OVR17" s="117"/>
      <c r="OVS17" s="117"/>
      <c r="OVT17" s="117"/>
      <c r="OVU17" s="117"/>
      <c r="OVV17" s="117"/>
      <c r="OVW17" s="117"/>
      <c r="OVX17" s="117"/>
      <c r="OVY17" s="117"/>
      <c r="OVZ17" s="117"/>
      <c r="OWA17" s="117"/>
      <c r="OWB17" s="117"/>
      <c r="OWC17" s="117"/>
      <c r="OWD17" s="117"/>
      <c r="OWE17" s="117"/>
      <c r="OWF17" s="117"/>
      <c r="OWG17" s="117"/>
      <c r="OWH17" s="117"/>
      <c r="OWI17" s="117"/>
      <c r="OWJ17" s="117"/>
      <c r="OWK17" s="117"/>
      <c r="OWL17" s="117"/>
      <c r="OWM17" s="117"/>
      <c r="OWN17" s="117"/>
      <c r="OWO17" s="117"/>
      <c r="OWP17" s="117"/>
      <c r="OWQ17" s="117"/>
      <c r="OWR17" s="117"/>
      <c r="OWS17" s="117"/>
      <c r="OWT17" s="117"/>
      <c r="OWU17" s="117"/>
      <c r="OWV17" s="117"/>
      <c r="OWW17" s="117"/>
      <c r="OWX17" s="117"/>
      <c r="OWY17" s="117"/>
      <c r="OWZ17" s="117"/>
      <c r="OXA17" s="117"/>
      <c r="OXB17" s="117"/>
      <c r="OXC17" s="117"/>
      <c r="OXD17" s="117"/>
      <c r="OXE17" s="117"/>
      <c r="OXF17" s="117"/>
      <c r="OXG17" s="117"/>
      <c r="OXH17" s="117"/>
      <c r="OXI17" s="117"/>
      <c r="OXJ17" s="117"/>
      <c r="OXK17" s="117"/>
      <c r="OXL17" s="117"/>
      <c r="OXM17" s="117"/>
      <c r="OXN17" s="117"/>
      <c r="OXO17" s="117"/>
      <c r="OXP17" s="117"/>
      <c r="OXQ17" s="117"/>
      <c r="OXR17" s="117"/>
      <c r="OXS17" s="117"/>
      <c r="OXT17" s="117"/>
      <c r="OXU17" s="117"/>
      <c r="OXV17" s="117"/>
      <c r="OXW17" s="117"/>
      <c r="OXX17" s="117"/>
      <c r="OXY17" s="117"/>
      <c r="OXZ17" s="117"/>
      <c r="OYA17" s="117"/>
      <c r="OYB17" s="117"/>
      <c r="OYC17" s="117"/>
      <c r="OYD17" s="117"/>
      <c r="OYE17" s="117"/>
      <c r="OYF17" s="117"/>
      <c r="OYG17" s="117"/>
      <c r="OYH17" s="117"/>
      <c r="OYI17" s="117"/>
      <c r="OYJ17" s="117"/>
      <c r="OYK17" s="117"/>
      <c r="OYL17" s="117"/>
      <c r="OYM17" s="117"/>
      <c r="OYN17" s="117"/>
      <c r="OYO17" s="117"/>
      <c r="OYP17" s="117"/>
      <c r="OYQ17" s="117"/>
      <c r="OYR17" s="117"/>
      <c r="OYS17" s="117"/>
      <c r="OYT17" s="117"/>
      <c r="OYU17" s="117"/>
      <c r="OYV17" s="117"/>
      <c r="OYW17" s="117"/>
      <c r="OYX17" s="117"/>
      <c r="OYY17" s="117"/>
      <c r="OYZ17" s="117"/>
      <c r="OZA17" s="117"/>
      <c r="OZB17" s="117"/>
      <c r="OZC17" s="117"/>
      <c r="OZD17" s="117"/>
      <c r="OZE17" s="117"/>
      <c r="OZF17" s="117"/>
      <c r="OZG17" s="117"/>
      <c r="OZH17" s="117"/>
      <c r="OZI17" s="117"/>
      <c r="OZJ17" s="117"/>
      <c r="OZK17" s="117"/>
      <c r="OZL17" s="117"/>
      <c r="OZM17" s="117"/>
      <c r="OZN17" s="117"/>
      <c r="OZO17" s="117"/>
      <c r="OZP17" s="117"/>
      <c r="OZQ17" s="117"/>
      <c r="OZR17" s="117"/>
      <c r="OZS17" s="117"/>
      <c r="OZT17" s="117"/>
      <c r="OZU17" s="117"/>
      <c r="OZV17" s="117"/>
      <c r="OZW17" s="117"/>
      <c r="OZX17" s="117"/>
      <c r="OZY17" s="117"/>
      <c r="OZZ17" s="117"/>
      <c r="PAA17" s="117"/>
      <c r="PAB17" s="117"/>
      <c r="PAC17" s="117"/>
      <c r="PAD17" s="117"/>
      <c r="PAE17" s="117"/>
      <c r="PAF17" s="117"/>
      <c r="PAG17" s="117"/>
      <c r="PAH17" s="117"/>
      <c r="PAI17" s="117"/>
      <c r="PAJ17" s="117"/>
      <c r="PAK17" s="117"/>
      <c r="PAL17" s="117"/>
      <c r="PAM17" s="117"/>
      <c r="PAN17" s="117"/>
      <c r="PAO17" s="117"/>
      <c r="PAP17" s="117"/>
      <c r="PAQ17" s="117"/>
      <c r="PAR17" s="117"/>
      <c r="PAS17" s="117"/>
      <c r="PAT17" s="117"/>
      <c r="PAU17" s="117"/>
      <c r="PAV17" s="117"/>
      <c r="PAW17" s="117"/>
      <c r="PAX17" s="117"/>
      <c r="PAY17" s="117"/>
      <c r="PAZ17" s="117"/>
      <c r="PBA17" s="117"/>
      <c r="PBB17" s="117"/>
      <c r="PBC17" s="117"/>
      <c r="PBD17" s="117"/>
      <c r="PBE17" s="117"/>
      <c r="PBF17" s="117"/>
      <c r="PBG17" s="117"/>
      <c r="PBH17" s="117"/>
      <c r="PBI17" s="117"/>
      <c r="PBJ17" s="117"/>
      <c r="PBK17" s="117"/>
      <c r="PBL17" s="117"/>
      <c r="PBM17" s="117"/>
      <c r="PBN17" s="117"/>
      <c r="PBO17" s="117"/>
      <c r="PBP17" s="117"/>
      <c r="PBQ17" s="117"/>
      <c r="PBR17" s="117"/>
      <c r="PBS17" s="117"/>
      <c r="PBT17" s="117"/>
      <c r="PBU17" s="117"/>
      <c r="PBV17" s="117"/>
      <c r="PBW17" s="117"/>
      <c r="PBX17" s="117"/>
      <c r="PBY17" s="117"/>
      <c r="PBZ17" s="117"/>
      <c r="PCA17" s="117"/>
      <c r="PCB17" s="117"/>
      <c r="PCC17" s="117"/>
      <c r="PCD17" s="117"/>
      <c r="PCE17" s="117"/>
      <c r="PCF17" s="117"/>
      <c r="PCG17" s="117"/>
      <c r="PCH17" s="117"/>
      <c r="PCI17" s="117"/>
      <c r="PCJ17" s="117"/>
      <c r="PCK17" s="117"/>
      <c r="PCL17" s="117"/>
      <c r="PCM17" s="117"/>
      <c r="PCN17" s="117"/>
      <c r="PCO17" s="117"/>
      <c r="PCP17" s="117"/>
      <c r="PCQ17" s="117"/>
      <c r="PCR17" s="117"/>
      <c r="PCS17" s="117"/>
      <c r="PCT17" s="117"/>
      <c r="PCU17" s="117"/>
      <c r="PCV17" s="117"/>
      <c r="PCW17" s="117"/>
      <c r="PCX17" s="117"/>
      <c r="PCY17" s="117"/>
      <c r="PCZ17" s="117"/>
      <c r="PDA17" s="117"/>
      <c r="PDB17" s="117"/>
      <c r="PDC17" s="117"/>
      <c r="PDD17" s="117"/>
      <c r="PDE17" s="117"/>
      <c r="PDF17" s="117"/>
      <c r="PDG17" s="117"/>
      <c r="PDH17" s="117"/>
      <c r="PDI17" s="117"/>
      <c r="PDJ17" s="117"/>
      <c r="PDK17" s="117"/>
      <c r="PDL17" s="117"/>
      <c r="PDM17" s="117"/>
      <c r="PDN17" s="117"/>
      <c r="PDO17" s="117"/>
      <c r="PDP17" s="117"/>
      <c r="PDQ17" s="117"/>
      <c r="PDR17" s="117"/>
      <c r="PDS17" s="117"/>
      <c r="PDT17" s="117"/>
      <c r="PDU17" s="117"/>
      <c r="PDV17" s="117"/>
      <c r="PDW17" s="117"/>
      <c r="PDX17" s="117"/>
      <c r="PDY17" s="117"/>
      <c r="PDZ17" s="117"/>
      <c r="PEA17" s="117"/>
      <c r="PEB17" s="117"/>
      <c r="PEC17" s="117"/>
      <c r="PED17" s="117"/>
      <c r="PEE17" s="117"/>
      <c r="PEF17" s="117"/>
      <c r="PEG17" s="117"/>
      <c r="PEH17" s="117"/>
      <c r="PEI17" s="117"/>
      <c r="PEJ17" s="117"/>
      <c r="PEK17" s="117"/>
      <c r="PEL17" s="117"/>
      <c r="PEM17" s="117"/>
      <c r="PEN17" s="117"/>
      <c r="PEO17" s="117"/>
      <c r="PEP17" s="117"/>
      <c r="PEQ17" s="117"/>
      <c r="PER17" s="117"/>
      <c r="PES17" s="117"/>
      <c r="PET17" s="117"/>
      <c r="PEU17" s="117"/>
      <c r="PEV17" s="117"/>
      <c r="PEW17" s="117"/>
      <c r="PEX17" s="117"/>
      <c r="PEY17" s="117"/>
      <c r="PEZ17" s="117"/>
      <c r="PFA17" s="117"/>
      <c r="PFB17" s="117"/>
      <c r="PFC17" s="117"/>
      <c r="PFD17" s="117"/>
      <c r="PFE17" s="117"/>
      <c r="PFF17" s="117"/>
      <c r="PFG17" s="117"/>
      <c r="PFH17" s="117"/>
      <c r="PFI17" s="117"/>
      <c r="PFJ17" s="117"/>
      <c r="PFK17" s="117"/>
      <c r="PFL17" s="117"/>
      <c r="PFM17" s="117"/>
      <c r="PFN17" s="117"/>
      <c r="PFO17" s="117"/>
      <c r="PFP17" s="117"/>
      <c r="PFQ17" s="117"/>
      <c r="PFR17" s="117"/>
      <c r="PFS17" s="117"/>
      <c r="PFT17" s="117"/>
      <c r="PFU17" s="117"/>
      <c r="PFV17" s="117"/>
      <c r="PFW17" s="117"/>
      <c r="PFX17" s="117"/>
      <c r="PFY17" s="117"/>
      <c r="PFZ17" s="117"/>
      <c r="PGA17" s="117"/>
      <c r="PGB17" s="117"/>
      <c r="PGC17" s="117"/>
      <c r="PGD17" s="117"/>
      <c r="PGE17" s="117"/>
      <c r="PGF17" s="117"/>
      <c r="PGG17" s="117"/>
      <c r="PGH17" s="117"/>
      <c r="PGI17" s="117"/>
      <c r="PGJ17" s="117"/>
      <c r="PGK17" s="117"/>
      <c r="PGL17" s="117"/>
      <c r="PGM17" s="117"/>
      <c r="PGN17" s="117"/>
      <c r="PGO17" s="117"/>
      <c r="PGP17" s="117"/>
      <c r="PGQ17" s="117"/>
      <c r="PGR17" s="117"/>
      <c r="PGS17" s="117"/>
      <c r="PGT17" s="117"/>
      <c r="PGU17" s="117"/>
      <c r="PGV17" s="117"/>
      <c r="PGW17" s="117"/>
      <c r="PGX17" s="117"/>
      <c r="PGY17" s="117"/>
      <c r="PGZ17" s="117"/>
      <c r="PHA17" s="117"/>
      <c r="PHB17" s="117"/>
      <c r="PHC17" s="117"/>
      <c r="PHD17" s="117"/>
      <c r="PHE17" s="117"/>
      <c r="PHF17" s="117"/>
      <c r="PHG17" s="117"/>
      <c r="PHH17" s="117"/>
      <c r="PHI17" s="117"/>
      <c r="PHJ17" s="117"/>
      <c r="PHK17" s="117"/>
      <c r="PHL17" s="117"/>
      <c r="PHM17" s="117"/>
      <c r="PHN17" s="117"/>
      <c r="PHO17" s="117"/>
      <c r="PHP17" s="117"/>
      <c r="PHQ17" s="117"/>
      <c r="PHR17" s="117"/>
      <c r="PHS17" s="117"/>
      <c r="PHT17" s="117"/>
      <c r="PHU17" s="117"/>
      <c r="PHV17" s="117"/>
      <c r="PHW17" s="117"/>
      <c r="PHX17" s="117"/>
      <c r="PHY17" s="117"/>
      <c r="PHZ17" s="117"/>
      <c r="PIA17" s="117"/>
      <c r="PIB17" s="117"/>
      <c r="PIC17" s="117"/>
      <c r="PID17" s="117"/>
      <c r="PIE17" s="117"/>
      <c r="PIF17" s="117"/>
      <c r="PIG17" s="117"/>
      <c r="PIH17" s="117"/>
      <c r="PII17" s="117"/>
      <c r="PIJ17" s="117"/>
      <c r="PIK17" s="117"/>
      <c r="PIL17" s="117"/>
      <c r="PIM17" s="117"/>
      <c r="PIN17" s="117"/>
      <c r="PIO17" s="117"/>
      <c r="PIP17" s="117"/>
      <c r="PIQ17" s="117"/>
      <c r="PIR17" s="117"/>
      <c r="PIS17" s="117"/>
      <c r="PIT17" s="117"/>
      <c r="PIU17" s="117"/>
      <c r="PIV17" s="117"/>
      <c r="PIW17" s="117"/>
      <c r="PIX17" s="117"/>
      <c r="PIY17" s="117"/>
      <c r="PIZ17" s="117"/>
      <c r="PJA17" s="117"/>
      <c r="PJB17" s="117"/>
      <c r="PJC17" s="117"/>
      <c r="PJD17" s="117"/>
      <c r="PJE17" s="117"/>
      <c r="PJF17" s="117"/>
      <c r="PJG17" s="117"/>
      <c r="PJH17" s="117"/>
      <c r="PJI17" s="117"/>
      <c r="PJJ17" s="117"/>
      <c r="PJK17" s="117"/>
      <c r="PJL17" s="117"/>
      <c r="PJM17" s="117"/>
      <c r="PJN17" s="117"/>
      <c r="PJO17" s="117"/>
      <c r="PJP17" s="117"/>
      <c r="PJQ17" s="117"/>
      <c r="PJR17" s="117"/>
      <c r="PJS17" s="117"/>
      <c r="PJT17" s="117"/>
      <c r="PJU17" s="117"/>
      <c r="PJV17" s="117"/>
      <c r="PJW17" s="117"/>
      <c r="PJX17" s="117"/>
      <c r="PJY17" s="117"/>
      <c r="PJZ17" s="117"/>
      <c r="PKA17" s="117"/>
      <c r="PKB17" s="117"/>
      <c r="PKC17" s="117"/>
      <c r="PKD17" s="117"/>
      <c r="PKE17" s="117"/>
      <c r="PKF17" s="117"/>
      <c r="PKG17" s="117"/>
      <c r="PKH17" s="117"/>
      <c r="PKI17" s="117"/>
      <c r="PKJ17" s="117"/>
      <c r="PKK17" s="117"/>
      <c r="PKL17" s="117"/>
      <c r="PKM17" s="117"/>
      <c r="PKN17" s="117"/>
      <c r="PKO17" s="117"/>
      <c r="PKP17" s="117"/>
      <c r="PKQ17" s="117"/>
      <c r="PKR17" s="117"/>
      <c r="PKS17" s="117"/>
      <c r="PKT17" s="117"/>
      <c r="PKU17" s="117"/>
      <c r="PKV17" s="117"/>
      <c r="PKW17" s="117"/>
      <c r="PKX17" s="117"/>
      <c r="PKY17" s="117"/>
      <c r="PKZ17" s="117"/>
      <c r="PLA17" s="117"/>
      <c r="PLB17" s="117"/>
      <c r="PLC17" s="117"/>
      <c r="PLD17" s="117"/>
      <c r="PLE17" s="117"/>
      <c r="PLF17" s="117"/>
      <c r="PLG17" s="117"/>
      <c r="PLH17" s="117"/>
      <c r="PLI17" s="117"/>
      <c r="PLJ17" s="117"/>
      <c r="PLK17" s="117"/>
      <c r="PLL17" s="117"/>
      <c r="PLM17" s="117"/>
      <c r="PLN17" s="117"/>
      <c r="PLO17" s="117"/>
      <c r="PLP17" s="117"/>
      <c r="PLQ17" s="117"/>
      <c r="PLR17" s="117"/>
      <c r="PLS17" s="117"/>
      <c r="PLT17" s="117"/>
      <c r="PLU17" s="117"/>
      <c r="PLV17" s="117"/>
      <c r="PLW17" s="117"/>
      <c r="PLX17" s="117"/>
      <c r="PLY17" s="117"/>
      <c r="PLZ17" s="117"/>
      <c r="PMA17" s="117"/>
      <c r="PMB17" s="117"/>
      <c r="PMC17" s="117"/>
      <c r="PMD17" s="117"/>
      <c r="PME17" s="117"/>
      <c r="PMF17" s="117"/>
      <c r="PMG17" s="117"/>
      <c r="PMH17" s="117"/>
      <c r="PMI17" s="117"/>
      <c r="PMJ17" s="117"/>
      <c r="PMK17" s="117"/>
      <c r="PML17" s="117"/>
      <c r="PMM17" s="117"/>
      <c r="PMN17" s="117"/>
      <c r="PMO17" s="117"/>
      <c r="PMP17" s="117"/>
      <c r="PMQ17" s="117"/>
      <c r="PMR17" s="117"/>
      <c r="PMS17" s="117"/>
      <c r="PMT17" s="117"/>
      <c r="PMU17" s="117"/>
      <c r="PMV17" s="117"/>
      <c r="PMW17" s="117"/>
      <c r="PMX17" s="117"/>
      <c r="PMY17" s="117"/>
      <c r="PMZ17" s="117"/>
      <c r="PNA17" s="117"/>
      <c r="PNB17" s="117"/>
      <c r="PNC17" s="117"/>
      <c r="PND17" s="117"/>
      <c r="PNE17" s="117"/>
      <c r="PNF17" s="117"/>
      <c r="PNG17" s="117"/>
      <c r="PNH17" s="117"/>
      <c r="PNI17" s="117"/>
      <c r="PNJ17" s="117"/>
      <c r="PNK17" s="117"/>
      <c r="PNL17" s="117"/>
      <c r="PNM17" s="117"/>
      <c r="PNN17" s="117"/>
      <c r="PNO17" s="117"/>
      <c r="PNP17" s="117"/>
      <c r="PNQ17" s="117"/>
      <c r="PNR17" s="117"/>
      <c r="PNS17" s="117"/>
      <c r="PNT17" s="117"/>
      <c r="PNU17" s="117"/>
      <c r="PNV17" s="117"/>
      <c r="PNW17" s="117"/>
      <c r="PNX17" s="117"/>
      <c r="PNY17" s="117"/>
      <c r="PNZ17" s="117"/>
      <c r="POA17" s="117"/>
      <c r="POB17" s="117"/>
      <c r="POC17" s="117"/>
      <c r="POD17" s="117"/>
      <c r="POE17" s="117"/>
      <c r="POF17" s="117"/>
      <c r="POG17" s="117"/>
      <c r="POH17" s="117"/>
      <c r="POI17" s="117"/>
      <c r="POJ17" s="117"/>
      <c r="POK17" s="117"/>
      <c r="POL17" s="117"/>
      <c r="POM17" s="117"/>
      <c r="PON17" s="117"/>
      <c r="POO17" s="117"/>
      <c r="POP17" s="117"/>
      <c r="POQ17" s="117"/>
      <c r="POR17" s="117"/>
      <c r="POS17" s="117"/>
      <c r="POT17" s="117"/>
      <c r="POU17" s="117"/>
      <c r="POV17" s="117"/>
      <c r="POW17" s="117"/>
      <c r="POX17" s="117"/>
      <c r="POY17" s="117"/>
      <c r="POZ17" s="117"/>
      <c r="PPA17" s="117"/>
      <c r="PPB17" s="117"/>
      <c r="PPC17" s="117"/>
      <c r="PPD17" s="117"/>
      <c r="PPE17" s="117"/>
      <c r="PPF17" s="117"/>
      <c r="PPG17" s="117"/>
      <c r="PPH17" s="117"/>
      <c r="PPI17" s="117"/>
      <c r="PPJ17" s="117"/>
      <c r="PPK17" s="117"/>
      <c r="PPL17" s="117"/>
      <c r="PPM17" s="117"/>
      <c r="PPN17" s="117"/>
      <c r="PPO17" s="117"/>
      <c r="PPP17" s="117"/>
      <c r="PPQ17" s="117"/>
      <c r="PPR17" s="117"/>
      <c r="PPS17" s="117"/>
      <c r="PPT17" s="117"/>
      <c r="PPU17" s="117"/>
      <c r="PPV17" s="117"/>
      <c r="PPW17" s="117"/>
      <c r="PPX17" s="117"/>
      <c r="PPY17" s="117"/>
      <c r="PPZ17" s="117"/>
      <c r="PQA17" s="117"/>
      <c r="PQB17" s="117"/>
      <c r="PQC17" s="117"/>
      <c r="PQD17" s="117"/>
      <c r="PQE17" s="117"/>
      <c r="PQF17" s="117"/>
      <c r="PQG17" s="117"/>
      <c r="PQH17" s="117"/>
      <c r="PQI17" s="117"/>
      <c r="PQJ17" s="117"/>
      <c r="PQK17" s="117"/>
      <c r="PQL17" s="117"/>
      <c r="PQM17" s="117"/>
      <c r="PQN17" s="117"/>
      <c r="PQO17" s="117"/>
      <c r="PQP17" s="117"/>
      <c r="PQQ17" s="117"/>
      <c r="PQR17" s="117"/>
      <c r="PQS17" s="117"/>
      <c r="PQT17" s="117"/>
      <c r="PQU17" s="117"/>
      <c r="PQV17" s="117"/>
      <c r="PQW17" s="117"/>
      <c r="PQX17" s="117"/>
      <c r="PQY17" s="117"/>
      <c r="PQZ17" s="117"/>
      <c r="PRA17" s="117"/>
      <c r="PRB17" s="117"/>
      <c r="PRC17" s="117"/>
      <c r="PRD17" s="117"/>
      <c r="PRE17" s="117"/>
      <c r="PRF17" s="117"/>
      <c r="PRG17" s="117"/>
      <c r="PRH17" s="117"/>
      <c r="PRI17" s="117"/>
      <c r="PRJ17" s="117"/>
      <c r="PRK17" s="117"/>
      <c r="PRL17" s="117"/>
      <c r="PRM17" s="117"/>
      <c r="PRN17" s="117"/>
      <c r="PRO17" s="117"/>
      <c r="PRP17" s="117"/>
      <c r="PRQ17" s="117"/>
      <c r="PRR17" s="117"/>
      <c r="PRS17" s="117"/>
      <c r="PRT17" s="117"/>
      <c r="PRU17" s="117"/>
      <c r="PRV17" s="117"/>
      <c r="PRW17" s="117"/>
      <c r="PRX17" s="117"/>
      <c r="PRY17" s="117"/>
      <c r="PRZ17" s="117"/>
      <c r="PSA17" s="117"/>
      <c r="PSB17" s="117"/>
      <c r="PSC17" s="117"/>
      <c r="PSD17" s="117"/>
      <c r="PSE17" s="117"/>
      <c r="PSF17" s="117"/>
      <c r="PSG17" s="117"/>
      <c r="PSH17" s="117"/>
      <c r="PSI17" s="117"/>
      <c r="PSJ17" s="117"/>
      <c r="PSK17" s="117"/>
      <c r="PSL17" s="117"/>
      <c r="PSM17" s="117"/>
      <c r="PSN17" s="117"/>
      <c r="PSO17" s="117"/>
      <c r="PSP17" s="117"/>
      <c r="PSQ17" s="117"/>
      <c r="PSR17" s="117"/>
      <c r="PSS17" s="117"/>
      <c r="PST17" s="117"/>
      <c r="PSU17" s="117"/>
      <c r="PSV17" s="117"/>
      <c r="PSW17" s="117"/>
      <c r="PSX17" s="117"/>
      <c r="PSY17" s="117"/>
      <c r="PSZ17" s="117"/>
      <c r="PTA17" s="117"/>
      <c r="PTB17" s="117"/>
      <c r="PTC17" s="117"/>
      <c r="PTD17" s="117"/>
      <c r="PTE17" s="117"/>
      <c r="PTF17" s="117"/>
      <c r="PTG17" s="117"/>
      <c r="PTH17" s="117"/>
      <c r="PTI17" s="117"/>
      <c r="PTJ17" s="117"/>
      <c r="PTK17" s="117"/>
      <c r="PTL17" s="117"/>
      <c r="PTM17" s="117"/>
      <c r="PTN17" s="117"/>
      <c r="PTO17" s="117"/>
      <c r="PTP17" s="117"/>
      <c r="PTQ17" s="117"/>
      <c r="PTR17" s="117"/>
      <c r="PTS17" s="117"/>
      <c r="PTT17" s="117"/>
      <c r="PTU17" s="117"/>
      <c r="PTV17" s="117"/>
      <c r="PTW17" s="117"/>
      <c r="PTX17" s="117"/>
      <c r="PTY17" s="117"/>
      <c r="PTZ17" s="117"/>
      <c r="PUA17" s="117"/>
      <c r="PUB17" s="117"/>
      <c r="PUC17" s="117"/>
      <c r="PUD17" s="117"/>
      <c r="PUE17" s="117"/>
      <c r="PUF17" s="117"/>
      <c r="PUG17" s="117"/>
      <c r="PUH17" s="117"/>
      <c r="PUI17" s="117"/>
      <c r="PUJ17" s="117"/>
      <c r="PUK17" s="117"/>
      <c r="PUL17" s="117"/>
      <c r="PUM17" s="117"/>
      <c r="PUN17" s="117"/>
      <c r="PUO17" s="117"/>
      <c r="PUP17" s="117"/>
      <c r="PUQ17" s="117"/>
      <c r="PUR17" s="117"/>
      <c r="PUS17" s="117"/>
      <c r="PUT17" s="117"/>
      <c r="PUU17" s="117"/>
      <c r="PUV17" s="117"/>
      <c r="PUW17" s="117"/>
      <c r="PUX17" s="117"/>
      <c r="PUY17" s="117"/>
      <c r="PUZ17" s="117"/>
      <c r="PVA17" s="117"/>
      <c r="PVB17" s="117"/>
      <c r="PVC17" s="117"/>
      <c r="PVD17" s="117"/>
      <c r="PVE17" s="117"/>
      <c r="PVF17" s="117"/>
      <c r="PVG17" s="117"/>
      <c r="PVH17" s="117"/>
      <c r="PVI17" s="117"/>
      <c r="PVJ17" s="117"/>
      <c r="PVK17" s="117"/>
      <c r="PVL17" s="117"/>
      <c r="PVM17" s="117"/>
      <c r="PVN17" s="117"/>
      <c r="PVO17" s="117"/>
      <c r="PVP17" s="117"/>
      <c r="PVQ17" s="117"/>
      <c r="PVR17" s="117"/>
      <c r="PVS17" s="117"/>
      <c r="PVT17" s="117"/>
      <c r="PVU17" s="117"/>
      <c r="PVV17" s="117"/>
      <c r="PVW17" s="117"/>
      <c r="PVX17" s="117"/>
      <c r="PVY17" s="117"/>
      <c r="PVZ17" s="117"/>
      <c r="PWA17" s="117"/>
      <c r="PWB17" s="117"/>
      <c r="PWC17" s="117"/>
      <c r="PWD17" s="117"/>
      <c r="PWE17" s="117"/>
      <c r="PWF17" s="117"/>
      <c r="PWG17" s="117"/>
      <c r="PWH17" s="117"/>
      <c r="PWI17" s="117"/>
      <c r="PWJ17" s="117"/>
      <c r="PWK17" s="117"/>
      <c r="PWL17" s="117"/>
      <c r="PWM17" s="117"/>
      <c r="PWN17" s="117"/>
      <c r="PWO17" s="117"/>
      <c r="PWP17" s="117"/>
      <c r="PWQ17" s="117"/>
      <c r="PWR17" s="117"/>
      <c r="PWS17" s="117"/>
      <c r="PWT17" s="117"/>
      <c r="PWU17" s="117"/>
      <c r="PWV17" s="117"/>
      <c r="PWW17" s="117"/>
      <c r="PWX17" s="117"/>
      <c r="PWY17" s="117"/>
      <c r="PWZ17" s="117"/>
      <c r="PXA17" s="117"/>
      <c r="PXB17" s="117"/>
      <c r="PXC17" s="117"/>
      <c r="PXD17" s="117"/>
      <c r="PXE17" s="117"/>
      <c r="PXF17" s="117"/>
      <c r="PXG17" s="117"/>
      <c r="PXH17" s="117"/>
      <c r="PXI17" s="117"/>
      <c r="PXJ17" s="117"/>
      <c r="PXK17" s="117"/>
      <c r="PXL17" s="117"/>
      <c r="PXM17" s="117"/>
      <c r="PXN17" s="117"/>
      <c r="PXO17" s="117"/>
      <c r="PXP17" s="117"/>
      <c r="PXQ17" s="117"/>
      <c r="PXR17" s="117"/>
      <c r="PXS17" s="117"/>
      <c r="PXT17" s="117"/>
      <c r="PXU17" s="117"/>
      <c r="PXV17" s="117"/>
      <c r="PXW17" s="117"/>
      <c r="PXX17" s="117"/>
      <c r="PXY17" s="117"/>
      <c r="PXZ17" s="117"/>
      <c r="PYA17" s="117"/>
      <c r="PYB17" s="117"/>
      <c r="PYC17" s="117"/>
      <c r="PYD17" s="117"/>
      <c r="PYE17" s="117"/>
      <c r="PYF17" s="117"/>
      <c r="PYG17" s="117"/>
      <c r="PYH17" s="117"/>
      <c r="PYI17" s="117"/>
      <c r="PYJ17" s="117"/>
      <c r="PYK17" s="117"/>
      <c r="PYL17" s="117"/>
      <c r="PYM17" s="117"/>
      <c r="PYN17" s="117"/>
      <c r="PYO17" s="117"/>
      <c r="PYP17" s="117"/>
      <c r="PYQ17" s="117"/>
      <c r="PYR17" s="117"/>
      <c r="PYS17" s="117"/>
      <c r="PYT17" s="117"/>
      <c r="PYU17" s="117"/>
      <c r="PYV17" s="117"/>
      <c r="PYW17" s="117"/>
      <c r="PYX17" s="117"/>
      <c r="PYY17" s="117"/>
      <c r="PYZ17" s="117"/>
      <c r="PZA17" s="117"/>
      <c r="PZB17" s="117"/>
      <c r="PZC17" s="117"/>
      <c r="PZD17" s="117"/>
      <c r="PZE17" s="117"/>
      <c r="PZF17" s="117"/>
      <c r="PZG17" s="117"/>
      <c r="PZH17" s="117"/>
      <c r="PZI17" s="117"/>
      <c r="PZJ17" s="117"/>
      <c r="PZK17" s="117"/>
      <c r="PZL17" s="117"/>
      <c r="PZM17" s="117"/>
      <c r="PZN17" s="117"/>
      <c r="PZO17" s="117"/>
      <c r="PZP17" s="117"/>
      <c r="PZQ17" s="117"/>
      <c r="PZR17" s="117"/>
      <c r="PZS17" s="117"/>
      <c r="PZT17" s="117"/>
      <c r="PZU17" s="117"/>
      <c r="PZV17" s="117"/>
      <c r="PZW17" s="117"/>
      <c r="PZX17" s="117"/>
      <c r="PZY17" s="117"/>
      <c r="PZZ17" s="117"/>
      <c r="QAA17" s="117"/>
      <c r="QAB17" s="117"/>
      <c r="QAC17" s="117"/>
      <c r="QAD17" s="117"/>
      <c r="QAE17" s="117"/>
      <c r="QAF17" s="117"/>
      <c r="QAG17" s="117"/>
      <c r="QAH17" s="117"/>
      <c r="QAI17" s="117"/>
      <c r="QAJ17" s="117"/>
      <c r="QAK17" s="117"/>
      <c r="QAL17" s="117"/>
      <c r="QAM17" s="117"/>
      <c r="QAN17" s="117"/>
      <c r="QAO17" s="117"/>
      <c r="QAP17" s="117"/>
      <c r="QAQ17" s="117"/>
      <c r="QAR17" s="117"/>
      <c r="QAS17" s="117"/>
      <c r="QAT17" s="117"/>
      <c r="QAU17" s="117"/>
      <c r="QAV17" s="117"/>
      <c r="QAW17" s="117"/>
      <c r="QAX17" s="117"/>
      <c r="QAY17" s="117"/>
      <c r="QAZ17" s="117"/>
      <c r="QBA17" s="117"/>
      <c r="QBB17" s="117"/>
      <c r="QBC17" s="117"/>
      <c r="QBD17" s="117"/>
      <c r="QBE17" s="117"/>
      <c r="QBF17" s="117"/>
      <c r="QBG17" s="117"/>
      <c r="QBH17" s="117"/>
      <c r="QBI17" s="117"/>
      <c r="QBJ17" s="117"/>
      <c r="QBK17" s="117"/>
      <c r="QBL17" s="117"/>
      <c r="QBM17" s="117"/>
      <c r="QBN17" s="117"/>
      <c r="QBO17" s="117"/>
      <c r="QBP17" s="117"/>
      <c r="QBQ17" s="117"/>
      <c r="QBR17" s="117"/>
      <c r="QBS17" s="117"/>
      <c r="QBT17" s="117"/>
      <c r="QBU17" s="117"/>
      <c r="QBV17" s="117"/>
      <c r="QBW17" s="117"/>
      <c r="QBX17" s="117"/>
      <c r="QBY17" s="117"/>
      <c r="QBZ17" s="117"/>
      <c r="QCA17" s="117"/>
      <c r="QCB17" s="117"/>
      <c r="QCC17" s="117"/>
      <c r="QCD17" s="117"/>
      <c r="QCE17" s="117"/>
      <c r="QCF17" s="117"/>
      <c r="QCG17" s="117"/>
      <c r="QCH17" s="117"/>
      <c r="QCI17" s="117"/>
      <c r="QCJ17" s="117"/>
      <c r="QCK17" s="117"/>
      <c r="QCL17" s="117"/>
      <c r="QCM17" s="117"/>
      <c r="QCN17" s="117"/>
      <c r="QCO17" s="117"/>
      <c r="QCP17" s="117"/>
      <c r="QCQ17" s="117"/>
      <c r="QCR17" s="117"/>
      <c r="QCS17" s="117"/>
      <c r="QCT17" s="117"/>
      <c r="QCU17" s="117"/>
      <c r="QCV17" s="117"/>
      <c r="QCW17" s="117"/>
      <c r="QCX17" s="117"/>
      <c r="QCY17" s="117"/>
      <c r="QCZ17" s="117"/>
      <c r="QDA17" s="117"/>
      <c r="QDB17" s="117"/>
      <c r="QDC17" s="117"/>
      <c r="QDD17" s="117"/>
      <c r="QDE17" s="117"/>
      <c r="QDF17" s="117"/>
      <c r="QDG17" s="117"/>
      <c r="QDH17" s="117"/>
      <c r="QDI17" s="117"/>
      <c r="QDJ17" s="117"/>
      <c r="QDK17" s="117"/>
      <c r="QDL17" s="117"/>
      <c r="QDM17" s="117"/>
      <c r="QDN17" s="117"/>
      <c r="QDO17" s="117"/>
      <c r="QDP17" s="117"/>
      <c r="QDQ17" s="117"/>
      <c r="QDR17" s="117"/>
      <c r="QDS17" s="117"/>
      <c r="QDT17" s="117"/>
      <c r="QDU17" s="117"/>
      <c r="QDV17" s="117"/>
      <c r="QDW17" s="117"/>
      <c r="QDX17" s="117"/>
      <c r="QDY17" s="117"/>
      <c r="QDZ17" s="117"/>
      <c r="QEA17" s="117"/>
      <c r="QEB17" s="117"/>
      <c r="QEC17" s="117"/>
      <c r="QED17" s="117"/>
      <c r="QEE17" s="117"/>
      <c r="QEF17" s="117"/>
      <c r="QEG17" s="117"/>
      <c r="QEH17" s="117"/>
      <c r="QEI17" s="117"/>
      <c r="QEJ17" s="117"/>
      <c r="QEK17" s="117"/>
      <c r="QEL17" s="117"/>
      <c r="QEM17" s="117"/>
      <c r="QEN17" s="117"/>
      <c r="QEO17" s="117"/>
      <c r="QEP17" s="117"/>
      <c r="QEQ17" s="117"/>
      <c r="QER17" s="117"/>
      <c r="QES17" s="117"/>
      <c r="QET17" s="117"/>
      <c r="QEU17" s="117"/>
      <c r="QEV17" s="117"/>
      <c r="QEW17" s="117"/>
      <c r="QEX17" s="117"/>
      <c r="QEY17" s="117"/>
      <c r="QEZ17" s="117"/>
      <c r="QFA17" s="117"/>
      <c r="QFB17" s="117"/>
      <c r="QFC17" s="117"/>
      <c r="QFD17" s="117"/>
      <c r="QFE17" s="117"/>
      <c r="QFF17" s="117"/>
      <c r="QFG17" s="117"/>
      <c r="QFH17" s="117"/>
      <c r="QFI17" s="117"/>
      <c r="QFJ17" s="117"/>
      <c r="QFK17" s="117"/>
      <c r="QFL17" s="117"/>
      <c r="QFM17" s="117"/>
      <c r="QFN17" s="117"/>
      <c r="QFO17" s="117"/>
      <c r="QFP17" s="117"/>
      <c r="QFQ17" s="117"/>
      <c r="QFR17" s="117"/>
      <c r="QFS17" s="117"/>
      <c r="QFT17" s="117"/>
      <c r="QFU17" s="117"/>
      <c r="QFV17" s="117"/>
      <c r="QFW17" s="117"/>
      <c r="QFX17" s="117"/>
      <c r="QFY17" s="117"/>
      <c r="QFZ17" s="117"/>
      <c r="QGA17" s="117"/>
      <c r="QGB17" s="117"/>
      <c r="QGC17" s="117"/>
      <c r="QGD17" s="117"/>
      <c r="QGE17" s="117"/>
      <c r="QGF17" s="117"/>
      <c r="QGG17" s="117"/>
      <c r="QGH17" s="117"/>
      <c r="QGI17" s="117"/>
      <c r="QGJ17" s="117"/>
      <c r="QGK17" s="117"/>
      <c r="QGL17" s="117"/>
      <c r="QGM17" s="117"/>
      <c r="QGN17" s="117"/>
      <c r="QGO17" s="117"/>
      <c r="QGP17" s="117"/>
      <c r="QGQ17" s="117"/>
      <c r="QGR17" s="117"/>
      <c r="QGS17" s="117"/>
      <c r="QGT17" s="117"/>
      <c r="QGU17" s="117"/>
      <c r="QGV17" s="117"/>
      <c r="QGW17" s="117"/>
      <c r="QGX17" s="117"/>
      <c r="QGY17" s="117"/>
      <c r="QGZ17" s="117"/>
      <c r="QHA17" s="117"/>
      <c r="QHB17" s="117"/>
      <c r="QHC17" s="117"/>
      <c r="QHD17" s="117"/>
      <c r="QHE17" s="117"/>
      <c r="QHF17" s="117"/>
      <c r="QHG17" s="117"/>
      <c r="QHH17" s="117"/>
      <c r="QHI17" s="117"/>
      <c r="QHJ17" s="117"/>
      <c r="QHK17" s="117"/>
      <c r="QHL17" s="117"/>
      <c r="QHM17" s="117"/>
      <c r="QHN17" s="117"/>
      <c r="QHO17" s="117"/>
      <c r="QHP17" s="117"/>
      <c r="QHQ17" s="117"/>
      <c r="QHR17" s="117"/>
      <c r="QHS17" s="117"/>
      <c r="QHT17" s="117"/>
      <c r="QHU17" s="117"/>
      <c r="QHV17" s="117"/>
      <c r="QHW17" s="117"/>
      <c r="QHX17" s="117"/>
      <c r="QHY17" s="117"/>
      <c r="QHZ17" s="117"/>
      <c r="QIA17" s="117"/>
      <c r="QIB17" s="117"/>
      <c r="QIC17" s="117"/>
      <c r="QID17" s="117"/>
      <c r="QIE17" s="117"/>
      <c r="QIF17" s="117"/>
      <c r="QIG17" s="117"/>
      <c r="QIH17" s="117"/>
      <c r="QII17" s="117"/>
      <c r="QIJ17" s="117"/>
      <c r="QIK17" s="117"/>
      <c r="QIL17" s="117"/>
      <c r="QIM17" s="117"/>
      <c r="QIN17" s="117"/>
      <c r="QIO17" s="117"/>
      <c r="QIP17" s="117"/>
      <c r="QIQ17" s="117"/>
      <c r="QIR17" s="117"/>
      <c r="QIS17" s="117"/>
      <c r="QIT17" s="117"/>
      <c r="QIU17" s="117"/>
      <c r="QIV17" s="117"/>
      <c r="QIW17" s="117"/>
      <c r="QIX17" s="117"/>
      <c r="QIY17" s="117"/>
      <c r="QIZ17" s="117"/>
      <c r="QJA17" s="117"/>
      <c r="QJB17" s="117"/>
      <c r="QJC17" s="117"/>
      <c r="QJD17" s="117"/>
      <c r="QJE17" s="117"/>
      <c r="QJF17" s="117"/>
      <c r="QJG17" s="117"/>
      <c r="QJH17" s="117"/>
      <c r="QJI17" s="117"/>
      <c r="QJJ17" s="117"/>
      <c r="QJK17" s="117"/>
      <c r="QJL17" s="117"/>
      <c r="QJM17" s="117"/>
      <c r="QJN17" s="117"/>
      <c r="QJO17" s="117"/>
      <c r="QJP17" s="117"/>
      <c r="QJQ17" s="117"/>
      <c r="QJR17" s="117"/>
      <c r="QJS17" s="117"/>
      <c r="QJT17" s="117"/>
      <c r="QJU17" s="117"/>
      <c r="QJV17" s="117"/>
      <c r="QJW17" s="117"/>
      <c r="QJX17" s="117"/>
      <c r="QJY17" s="117"/>
      <c r="QJZ17" s="117"/>
      <c r="QKA17" s="117"/>
      <c r="QKB17" s="117"/>
      <c r="QKC17" s="117"/>
      <c r="QKD17" s="117"/>
      <c r="QKE17" s="117"/>
      <c r="QKF17" s="117"/>
      <c r="QKG17" s="117"/>
      <c r="QKH17" s="117"/>
      <c r="QKI17" s="117"/>
      <c r="QKJ17" s="117"/>
      <c r="QKK17" s="117"/>
      <c r="QKL17" s="117"/>
      <c r="QKM17" s="117"/>
      <c r="QKN17" s="117"/>
      <c r="QKO17" s="117"/>
      <c r="QKP17" s="117"/>
      <c r="QKQ17" s="117"/>
      <c r="QKR17" s="117"/>
      <c r="QKS17" s="117"/>
      <c r="QKT17" s="117"/>
      <c r="QKU17" s="117"/>
      <c r="QKV17" s="117"/>
      <c r="QKW17" s="117"/>
      <c r="QKX17" s="117"/>
      <c r="QKY17" s="117"/>
      <c r="QKZ17" s="117"/>
      <c r="QLA17" s="117"/>
      <c r="QLB17" s="117"/>
      <c r="QLC17" s="117"/>
      <c r="QLD17" s="117"/>
      <c r="QLE17" s="117"/>
      <c r="QLF17" s="117"/>
      <c r="QLG17" s="117"/>
      <c r="QLH17" s="117"/>
      <c r="QLI17" s="117"/>
      <c r="QLJ17" s="117"/>
      <c r="QLK17" s="117"/>
      <c r="QLL17" s="117"/>
      <c r="QLM17" s="117"/>
      <c r="QLN17" s="117"/>
      <c r="QLO17" s="117"/>
      <c r="QLP17" s="117"/>
      <c r="QLQ17" s="117"/>
      <c r="QLR17" s="117"/>
      <c r="QLS17" s="117"/>
      <c r="QLT17" s="117"/>
      <c r="QLU17" s="117"/>
      <c r="QLV17" s="117"/>
      <c r="QLW17" s="117"/>
      <c r="QLX17" s="117"/>
      <c r="QLY17" s="117"/>
      <c r="QLZ17" s="117"/>
      <c r="QMA17" s="117"/>
      <c r="QMB17" s="117"/>
      <c r="QMC17" s="117"/>
      <c r="QMD17" s="117"/>
      <c r="QME17" s="117"/>
      <c r="QMF17" s="117"/>
      <c r="QMG17" s="117"/>
      <c r="QMH17" s="117"/>
      <c r="QMI17" s="117"/>
      <c r="QMJ17" s="117"/>
      <c r="QMK17" s="117"/>
      <c r="QML17" s="117"/>
      <c r="QMM17" s="117"/>
      <c r="QMN17" s="117"/>
      <c r="QMO17" s="117"/>
      <c r="QMP17" s="117"/>
      <c r="QMQ17" s="117"/>
      <c r="QMR17" s="117"/>
      <c r="QMS17" s="117"/>
      <c r="QMT17" s="117"/>
      <c r="QMU17" s="117"/>
      <c r="QMV17" s="117"/>
      <c r="QMW17" s="117"/>
      <c r="QMX17" s="117"/>
      <c r="QMY17" s="117"/>
      <c r="QMZ17" s="117"/>
      <c r="QNA17" s="117"/>
      <c r="QNB17" s="117"/>
      <c r="QNC17" s="117"/>
      <c r="QND17" s="117"/>
      <c r="QNE17" s="117"/>
      <c r="QNF17" s="117"/>
      <c r="QNG17" s="117"/>
      <c r="QNH17" s="117"/>
      <c r="QNI17" s="117"/>
      <c r="QNJ17" s="117"/>
      <c r="QNK17" s="117"/>
      <c r="QNL17" s="117"/>
      <c r="QNM17" s="117"/>
      <c r="QNN17" s="117"/>
      <c r="QNO17" s="117"/>
      <c r="QNP17" s="117"/>
      <c r="QNQ17" s="117"/>
      <c r="QNR17" s="117"/>
      <c r="QNS17" s="117"/>
      <c r="QNT17" s="117"/>
      <c r="QNU17" s="117"/>
      <c r="QNV17" s="117"/>
      <c r="QNW17" s="117"/>
      <c r="QNX17" s="117"/>
      <c r="QNY17" s="117"/>
      <c r="QNZ17" s="117"/>
      <c r="QOA17" s="117"/>
      <c r="QOB17" s="117"/>
      <c r="QOC17" s="117"/>
      <c r="QOD17" s="117"/>
      <c r="QOE17" s="117"/>
      <c r="QOF17" s="117"/>
      <c r="QOG17" s="117"/>
      <c r="QOH17" s="117"/>
      <c r="QOI17" s="117"/>
      <c r="QOJ17" s="117"/>
      <c r="QOK17" s="117"/>
      <c r="QOL17" s="117"/>
      <c r="QOM17" s="117"/>
      <c r="QON17" s="117"/>
      <c r="QOO17" s="117"/>
      <c r="QOP17" s="117"/>
      <c r="QOQ17" s="117"/>
      <c r="QOR17" s="117"/>
      <c r="QOS17" s="117"/>
      <c r="QOT17" s="117"/>
      <c r="QOU17" s="117"/>
      <c r="QOV17" s="117"/>
      <c r="QOW17" s="117"/>
      <c r="QOX17" s="117"/>
      <c r="QOY17" s="117"/>
      <c r="QOZ17" s="117"/>
      <c r="QPA17" s="117"/>
      <c r="QPB17" s="117"/>
      <c r="QPC17" s="117"/>
      <c r="QPD17" s="117"/>
      <c r="QPE17" s="117"/>
      <c r="QPF17" s="117"/>
      <c r="QPG17" s="117"/>
      <c r="QPH17" s="117"/>
      <c r="QPI17" s="117"/>
      <c r="QPJ17" s="117"/>
      <c r="QPK17" s="117"/>
      <c r="QPL17" s="117"/>
      <c r="QPM17" s="117"/>
      <c r="QPN17" s="117"/>
      <c r="QPO17" s="117"/>
      <c r="QPP17" s="117"/>
      <c r="QPQ17" s="117"/>
      <c r="QPR17" s="117"/>
      <c r="QPS17" s="117"/>
      <c r="QPT17" s="117"/>
      <c r="QPU17" s="117"/>
      <c r="QPV17" s="117"/>
      <c r="QPW17" s="117"/>
      <c r="QPX17" s="117"/>
      <c r="QPY17" s="117"/>
      <c r="QPZ17" s="117"/>
      <c r="QQA17" s="117"/>
      <c r="QQB17" s="117"/>
      <c r="QQC17" s="117"/>
      <c r="QQD17" s="117"/>
      <c r="QQE17" s="117"/>
      <c r="QQF17" s="117"/>
      <c r="QQG17" s="117"/>
      <c r="QQH17" s="117"/>
      <c r="QQI17" s="117"/>
      <c r="QQJ17" s="117"/>
      <c r="QQK17" s="117"/>
      <c r="QQL17" s="117"/>
      <c r="QQM17" s="117"/>
      <c r="QQN17" s="117"/>
      <c r="QQO17" s="117"/>
      <c r="QQP17" s="117"/>
      <c r="QQQ17" s="117"/>
      <c r="QQR17" s="117"/>
      <c r="QQS17" s="117"/>
      <c r="QQT17" s="117"/>
      <c r="QQU17" s="117"/>
      <c r="QQV17" s="117"/>
      <c r="QQW17" s="117"/>
      <c r="QQX17" s="117"/>
      <c r="QQY17" s="117"/>
      <c r="QQZ17" s="117"/>
      <c r="QRA17" s="117"/>
      <c r="QRB17" s="117"/>
      <c r="QRC17" s="117"/>
      <c r="QRD17" s="117"/>
      <c r="QRE17" s="117"/>
      <c r="QRF17" s="117"/>
      <c r="QRG17" s="117"/>
      <c r="QRH17" s="117"/>
      <c r="QRI17" s="117"/>
      <c r="QRJ17" s="117"/>
      <c r="QRK17" s="117"/>
      <c r="QRL17" s="117"/>
      <c r="QRM17" s="117"/>
      <c r="QRN17" s="117"/>
      <c r="QRO17" s="117"/>
      <c r="QRP17" s="117"/>
      <c r="QRQ17" s="117"/>
      <c r="QRR17" s="117"/>
      <c r="QRS17" s="117"/>
      <c r="QRT17" s="117"/>
      <c r="QRU17" s="117"/>
      <c r="QRV17" s="117"/>
      <c r="QRW17" s="117"/>
      <c r="QRX17" s="117"/>
      <c r="QRY17" s="117"/>
      <c r="QRZ17" s="117"/>
      <c r="QSA17" s="117"/>
      <c r="QSB17" s="117"/>
      <c r="QSC17" s="117"/>
      <c r="QSD17" s="117"/>
      <c r="QSE17" s="117"/>
      <c r="QSF17" s="117"/>
      <c r="QSG17" s="117"/>
      <c r="QSH17" s="117"/>
      <c r="QSI17" s="117"/>
      <c r="QSJ17" s="117"/>
      <c r="QSK17" s="117"/>
      <c r="QSL17" s="117"/>
      <c r="QSM17" s="117"/>
      <c r="QSN17" s="117"/>
      <c r="QSO17" s="117"/>
      <c r="QSP17" s="117"/>
      <c r="QSQ17" s="117"/>
      <c r="QSR17" s="117"/>
      <c r="QSS17" s="117"/>
      <c r="QST17" s="117"/>
      <c r="QSU17" s="117"/>
      <c r="QSV17" s="117"/>
      <c r="QSW17" s="117"/>
      <c r="QSX17" s="117"/>
      <c r="QSY17" s="117"/>
      <c r="QSZ17" s="117"/>
      <c r="QTA17" s="117"/>
      <c r="QTB17" s="117"/>
      <c r="QTC17" s="117"/>
      <c r="QTD17" s="117"/>
      <c r="QTE17" s="117"/>
      <c r="QTF17" s="117"/>
      <c r="QTG17" s="117"/>
      <c r="QTH17" s="117"/>
      <c r="QTI17" s="117"/>
      <c r="QTJ17" s="117"/>
      <c r="QTK17" s="117"/>
      <c r="QTL17" s="117"/>
      <c r="QTM17" s="117"/>
      <c r="QTN17" s="117"/>
      <c r="QTO17" s="117"/>
      <c r="QTP17" s="117"/>
      <c r="QTQ17" s="117"/>
      <c r="QTR17" s="117"/>
      <c r="QTS17" s="117"/>
      <c r="QTT17" s="117"/>
      <c r="QTU17" s="117"/>
      <c r="QTV17" s="117"/>
      <c r="QTW17" s="117"/>
      <c r="QTX17" s="117"/>
      <c r="QTY17" s="117"/>
      <c r="QTZ17" s="117"/>
      <c r="QUA17" s="117"/>
      <c r="QUB17" s="117"/>
      <c r="QUC17" s="117"/>
      <c r="QUD17" s="117"/>
      <c r="QUE17" s="117"/>
      <c r="QUF17" s="117"/>
      <c r="QUG17" s="117"/>
      <c r="QUH17" s="117"/>
      <c r="QUI17" s="117"/>
      <c r="QUJ17" s="117"/>
      <c r="QUK17" s="117"/>
      <c r="QUL17" s="117"/>
      <c r="QUM17" s="117"/>
      <c r="QUN17" s="117"/>
      <c r="QUO17" s="117"/>
      <c r="QUP17" s="117"/>
      <c r="QUQ17" s="117"/>
      <c r="QUR17" s="117"/>
      <c r="QUS17" s="117"/>
      <c r="QUT17" s="117"/>
      <c r="QUU17" s="117"/>
      <c r="QUV17" s="117"/>
      <c r="QUW17" s="117"/>
      <c r="QUX17" s="117"/>
      <c r="QUY17" s="117"/>
      <c r="QUZ17" s="117"/>
      <c r="QVA17" s="117"/>
      <c r="QVB17" s="117"/>
      <c r="QVC17" s="117"/>
      <c r="QVD17" s="117"/>
      <c r="QVE17" s="117"/>
      <c r="QVF17" s="117"/>
      <c r="QVG17" s="117"/>
      <c r="QVH17" s="117"/>
      <c r="QVI17" s="117"/>
      <c r="QVJ17" s="117"/>
      <c r="QVK17" s="117"/>
      <c r="QVL17" s="117"/>
      <c r="QVM17" s="117"/>
      <c r="QVN17" s="117"/>
      <c r="QVO17" s="117"/>
      <c r="QVP17" s="117"/>
      <c r="QVQ17" s="117"/>
      <c r="QVR17" s="117"/>
      <c r="QVS17" s="117"/>
      <c r="QVT17" s="117"/>
      <c r="QVU17" s="117"/>
      <c r="QVV17" s="117"/>
      <c r="QVW17" s="117"/>
      <c r="QVX17" s="117"/>
      <c r="QVY17" s="117"/>
      <c r="QVZ17" s="117"/>
      <c r="QWA17" s="117"/>
      <c r="QWB17" s="117"/>
      <c r="QWC17" s="117"/>
      <c r="QWD17" s="117"/>
      <c r="QWE17" s="117"/>
      <c r="QWF17" s="117"/>
      <c r="QWG17" s="117"/>
      <c r="QWH17" s="117"/>
      <c r="QWI17" s="117"/>
      <c r="QWJ17" s="117"/>
      <c r="QWK17" s="117"/>
      <c r="QWL17" s="117"/>
      <c r="QWM17" s="117"/>
      <c r="QWN17" s="117"/>
      <c r="QWO17" s="117"/>
      <c r="QWP17" s="117"/>
      <c r="QWQ17" s="117"/>
      <c r="QWR17" s="117"/>
      <c r="QWS17" s="117"/>
      <c r="QWT17" s="117"/>
      <c r="QWU17" s="117"/>
      <c r="QWV17" s="117"/>
      <c r="QWW17" s="117"/>
      <c r="QWX17" s="117"/>
      <c r="QWY17" s="117"/>
      <c r="QWZ17" s="117"/>
      <c r="QXA17" s="117"/>
      <c r="QXB17" s="117"/>
      <c r="QXC17" s="117"/>
      <c r="QXD17" s="117"/>
      <c r="QXE17" s="117"/>
      <c r="QXF17" s="117"/>
      <c r="QXG17" s="117"/>
      <c r="QXH17" s="117"/>
      <c r="QXI17" s="117"/>
      <c r="QXJ17" s="117"/>
      <c r="QXK17" s="117"/>
      <c r="QXL17" s="117"/>
      <c r="QXM17" s="117"/>
      <c r="QXN17" s="117"/>
      <c r="QXO17" s="117"/>
      <c r="QXP17" s="117"/>
      <c r="QXQ17" s="117"/>
      <c r="QXR17" s="117"/>
      <c r="QXS17" s="117"/>
      <c r="QXT17" s="117"/>
      <c r="QXU17" s="117"/>
      <c r="QXV17" s="117"/>
      <c r="QXW17" s="117"/>
      <c r="QXX17" s="117"/>
      <c r="QXY17" s="117"/>
      <c r="QXZ17" s="117"/>
      <c r="QYA17" s="117"/>
      <c r="QYB17" s="117"/>
      <c r="QYC17" s="117"/>
      <c r="QYD17" s="117"/>
      <c r="QYE17" s="117"/>
      <c r="QYF17" s="117"/>
      <c r="QYG17" s="117"/>
      <c r="QYH17" s="117"/>
      <c r="QYI17" s="117"/>
      <c r="QYJ17" s="117"/>
      <c r="QYK17" s="117"/>
      <c r="QYL17" s="117"/>
      <c r="QYM17" s="117"/>
      <c r="QYN17" s="117"/>
      <c r="QYO17" s="117"/>
      <c r="QYP17" s="117"/>
      <c r="QYQ17" s="117"/>
      <c r="QYR17" s="117"/>
      <c r="QYS17" s="117"/>
      <c r="QYT17" s="117"/>
      <c r="QYU17" s="117"/>
      <c r="QYV17" s="117"/>
      <c r="QYW17" s="117"/>
      <c r="QYX17" s="117"/>
      <c r="QYY17" s="117"/>
      <c r="QYZ17" s="117"/>
      <c r="QZA17" s="117"/>
      <c r="QZB17" s="117"/>
      <c r="QZC17" s="117"/>
      <c r="QZD17" s="117"/>
      <c r="QZE17" s="117"/>
      <c r="QZF17" s="117"/>
      <c r="QZG17" s="117"/>
      <c r="QZH17" s="117"/>
      <c r="QZI17" s="117"/>
      <c r="QZJ17" s="117"/>
      <c r="QZK17" s="117"/>
      <c r="QZL17" s="117"/>
      <c r="QZM17" s="117"/>
      <c r="QZN17" s="117"/>
      <c r="QZO17" s="117"/>
      <c r="QZP17" s="117"/>
      <c r="QZQ17" s="117"/>
      <c r="QZR17" s="117"/>
      <c r="QZS17" s="117"/>
      <c r="QZT17" s="117"/>
      <c r="QZU17" s="117"/>
      <c r="QZV17" s="117"/>
      <c r="QZW17" s="117"/>
      <c r="QZX17" s="117"/>
      <c r="QZY17" s="117"/>
      <c r="QZZ17" s="117"/>
      <c r="RAA17" s="117"/>
      <c r="RAB17" s="117"/>
      <c r="RAC17" s="117"/>
      <c r="RAD17" s="117"/>
      <c r="RAE17" s="117"/>
      <c r="RAF17" s="117"/>
      <c r="RAG17" s="117"/>
      <c r="RAH17" s="117"/>
      <c r="RAI17" s="117"/>
      <c r="RAJ17" s="117"/>
      <c r="RAK17" s="117"/>
      <c r="RAL17" s="117"/>
      <c r="RAM17" s="117"/>
      <c r="RAN17" s="117"/>
      <c r="RAO17" s="117"/>
      <c r="RAP17" s="117"/>
      <c r="RAQ17" s="117"/>
      <c r="RAR17" s="117"/>
      <c r="RAS17" s="117"/>
      <c r="RAT17" s="117"/>
      <c r="RAU17" s="117"/>
      <c r="RAV17" s="117"/>
      <c r="RAW17" s="117"/>
      <c r="RAX17" s="117"/>
      <c r="RAY17" s="117"/>
      <c r="RAZ17" s="117"/>
      <c r="RBA17" s="117"/>
      <c r="RBB17" s="117"/>
      <c r="RBC17" s="117"/>
      <c r="RBD17" s="117"/>
      <c r="RBE17" s="117"/>
      <c r="RBF17" s="117"/>
      <c r="RBG17" s="117"/>
      <c r="RBH17" s="117"/>
      <c r="RBI17" s="117"/>
      <c r="RBJ17" s="117"/>
      <c r="RBK17" s="117"/>
      <c r="RBL17" s="117"/>
      <c r="RBM17" s="117"/>
      <c r="RBN17" s="117"/>
      <c r="RBO17" s="117"/>
      <c r="RBP17" s="117"/>
      <c r="RBQ17" s="117"/>
      <c r="RBR17" s="117"/>
      <c r="RBS17" s="117"/>
      <c r="RBT17" s="117"/>
      <c r="RBU17" s="117"/>
      <c r="RBV17" s="117"/>
      <c r="RBW17" s="117"/>
      <c r="RBX17" s="117"/>
      <c r="RBY17" s="117"/>
      <c r="RBZ17" s="117"/>
      <c r="RCA17" s="117"/>
      <c r="RCB17" s="117"/>
      <c r="RCC17" s="117"/>
      <c r="RCD17" s="117"/>
      <c r="RCE17" s="117"/>
      <c r="RCF17" s="117"/>
      <c r="RCG17" s="117"/>
      <c r="RCH17" s="117"/>
      <c r="RCI17" s="117"/>
      <c r="RCJ17" s="117"/>
      <c r="RCK17" s="117"/>
      <c r="RCL17" s="117"/>
      <c r="RCM17" s="117"/>
      <c r="RCN17" s="117"/>
      <c r="RCO17" s="117"/>
      <c r="RCP17" s="117"/>
      <c r="RCQ17" s="117"/>
      <c r="RCR17" s="117"/>
      <c r="RCS17" s="117"/>
      <c r="RCT17" s="117"/>
      <c r="RCU17" s="117"/>
      <c r="RCV17" s="117"/>
      <c r="RCW17" s="117"/>
      <c r="RCX17" s="117"/>
      <c r="RCY17" s="117"/>
      <c r="RCZ17" s="117"/>
      <c r="RDA17" s="117"/>
      <c r="RDB17" s="117"/>
      <c r="RDC17" s="117"/>
      <c r="RDD17" s="117"/>
      <c r="RDE17" s="117"/>
      <c r="RDF17" s="117"/>
      <c r="RDG17" s="117"/>
      <c r="RDH17" s="117"/>
      <c r="RDI17" s="117"/>
      <c r="RDJ17" s="117"/>
      <c r="RDK17" s="117"/>
      <c r="RDL17" s="117"/>
      <c r="RDM17" s="117"/>
      <c r="RDN17" s="117"/>
      <c r="RDO17" s="117"/>
      <c r="RDP17" s="117"/>
      <c r="RDQ17" s="117"/>
      <c r="RDR17" s="117"/>
      <c r="RDS17" s="117"/>
      <c r="RDT17" s="117"/>
      <c r="RDU17" s="117"/>
      <c r="RDV17" s="117"/>
      <c r="RDW17" s="117"/>
      <c r="RDX17" s="117"/>
      <c r="RDY17" s="117"/>
      <c r="RDZ17" s="117"/>
      <c r="REA17" s="117"/>
      <c r="REB17" s="117"/>
      <c r="REC17" s="117"/>
      <c r="RED17" s="117"/>
      <c r="REE17" s="117"/>
      <c r="REF17" s="117"/>
      <c r="REG17" s="117"/>
      <c r="REH17" s="117"/>
      <c r="REI17" s="117"/>
      <c r="REJ17" s="117"/>
      <c r="REK17" s="117"/>
      <c r="REL17" s="117"/>
      <c r="REM17" s="117"/>
      <c r="REN17" s="117"/>
      <c r="REO17" s="117"/>
      <c r="REP17" s="117"/>
      <c r="REQ17" s="117"/>
      <c r="RER17" s="117"/>
      <c r="RES17" s="117"/>
      <c r="RET17" s="117"/>
      <c r="REU17" s="117"/>
      <c r="REV17" s="117"/>
      <c r="REW17" s="117"/>
      <c r="REX17" s="117"/>
      <c r="REY17" s="117"/>
      <c r="REZ17" s="117"/>
      <c r="RFA17" s="117"/>
      <c r="RFB17" s="117"/>
      <c r="RFC17" s="117"/>
      <c r="RFD17" s="117"/>
      <c r="RFE17" s="117"/>
      <c r="RFF17" s="117"/>
      <c r="RFG17" s="117"/>
      <c r="RFH17" s="117"/>
      <c r="RFI17" s="117"/>
      <c r="RFJ17" s="117"/>
      <c r="RFK17" s="117"/>
      <c r="RFL17" s="117"/>
      <c r="RFM17" s="117"/>
      <c r="RFN17" s="117"/>
      <c r="RFO17" s="117"/>
      <c r="RFP17" s="117"/>
      <c r="RFQ17" s="117"/>
      <c r="RFR17" s="117"/>
      <c r="RFS17" s="117"/>
      <c r="RFT17" s="117"/>
      <c r="RFU17" s="117"/>
      <c r="RFV17" s="117"/>
      <c r="RFW17" s="117"/>
      <c r="RFX17" s="117"/>
      <c r="RFY17" s="117"/>
      <c r="RFZ17" s="117"/>
      <c r="RGA17" s="117"/>
      <c r="RGB17" s="117"/>
      <c r="RGC17" s="117"/>
      <c r="RGD17" s="117"/>
      <c r="RGE17" s="117"/>
      <c r="RGF17" s="117"/>
      <c r="RGG17" s="117"/>
      <c r="RGH17" s="117"/>
      <c r="RGI17" s="117"/>
      <c r="RGJ17" s="117"/>
      <c r="RGK17" s="117"/>
      <c r="RGL17" s="117"/>
      <c r="RGM17" s="117"/>
      <c r="RGN17" s="117"/>
      <c r="RGO17" s="117"/>
      <c r="RGP17" s="117"/>
      <c r="RGQ17" s="117"/>
      <c r="RGR17" s="117"/>
      <c r="RGS17" s="117"/>
      <c r="RGT17" s="117"/>
      <c r="RGU17" s="117"/>
      <c r="RGV17" s="117"/>
      <c r="RGW17" s="117"/>
      <c r="RGX17" s="117"/>
      <c r="RGY17" s="117"/>
      <c r="RGZ17" s="117"/>
      <c r="RHA17" s="117"/>
      <c r="RHB17" s="117"/>
      <c r="RHC17" s="117"/>
      <c r="RHD17" s="117"/>
      <c r="RHE17" s="117"/>
      <c r="RHF17" s="117"/>
      <c r="RHG17" s="117"/>
      <c r="RHH17" s="117"/>
      <c r="RHI17" s="117"/>
      <c r="RHJ17" s="117"/>
      <c r="RHK17" s="117"/>
      <c r="RHL17" s="117"/>
      <c r="RHM17" s="117"/>
      <c r="RHN17" s="117"/>
      <c r="RHO17" s="117"/>
      <c r="RHP17" s="117"/>
      <c r="RHQ17" s="117"/>
      <c r="RHR17" s="117"/>
      <c r="RHS17" s="117"/>
      <c r="RHT17" s="117"/>
      <c r="RHU17" s="117"/>
      <c r="RHV17" s="117"/>
      <c r="RHW17" s="117"/>
      <c r="RHX17" s="117"/>
      <c r="RHY17" s="117"/>
      <c r="RHZ17" s="117"/>
      <c r="RIA17" s="117"/>
      <c r="RIB17" s="117"/>
      <c r="RIC17" s="117"/>
      <c r="RID17" s="117"/>
      <c r="RIE17" s="117"/>
      <c r="RIF17" s="117"/>
      <c r="RIG17" s="117"/>
      <c r="RIH17" s="117"/>
      <c r="RII17" s="117"/>
      <c r="RIJ17" s="117"/>
      <c r="RIK17" s="117"/>
      <c r="RIL17" s="117"/>
      <c r="RIM17" s="117"/>
      <c r="RIN17" s="117"/>
      <c r="RIO17" s="117"/>
      <c r="RIP17" s="117"/>
      <c r="RIQ17" s="117"/>
      <c r="RIR17" s="117"/>
      <c r="RIS17" s="117"/>
      <c r="RIT17" s="117"/>
      <c r="RIU17" s="117"/>
      <c r="RIV17" s="117"/>
      <c r="RIW17" s="117"/>
      <c r="RIX17" s="117"/>
      <c r="RIY17" s="117"/>
      <c r="RIZ17" s="117"/>
      <c r="RJA17" s="117"/>
      <c r="RJB17" s="117"/>
      <c r="RJC17" s="117"/>
      <c r="RJD17" s="117"/>
      <c r="RJE17" s="117"/>
      <c r="RJF17" s="117"/>
      <c r="RJG17" s="117"/>
      <c r="RJH17" s="117"/>
      <c r="RJI17" s="117"/>
      <c r="RJJ17" s="117"/>
      <c r="RJK17" s="117"/>
      <c r="RJL17" s="117"/>
      <c r="RJM17" s="117"/>
      <c r="RJN17" s="117"/>
      <c r="RJO17" s="117"/>
      <c r="RJP17" s="117"/>
      <c r="RJQ17" s="117"/>
      <c r="RJR17" s="117"/>
      <c r="RJS17" s="117"/>
      <c r="RJT17" s="117"/>
      <c r="RJU17" s="117"/>
      <c r="RJV17" s="117"/>
      <c r="RJW17" s="117"/>
      <c r="RJX17" s="117"/>
      <c r="RJY17" s="117"/>
      <c r="RJZ17" s="117"/>
      <c r="RKA17" s="117"/>
      <c r="RKB17" s="117"/>
      <c r="RKC17" s="117"/>
      <c r="RKD17" s="117"/>
      <c r="RKE17" s="117"/>
      <c r="RKF17" s="117"/>
      <c r="RKG17" s="117"/>
      <c r="RKH17" s="117"/>
      <c r="RKI17" s="117"/>
      <c r="RKJ17" s="117"/>
      <c r="RKK17" s="117"/>
      <c r="RKL17" s="117"/>
      <c r="RKM17" s="117"/>
      <c r="RKN17" s="117"/>
      <c r="RKO17" s="117"/>
      <c r="RKP17" s="117"/>
      <c r="RKQ17" s="117"/>
      <c r="RKR17" s="117"/>
      <c r="RKS17" s="117"/>
      <c r="RKT17" s="117"/>
      <c r="RKU17" s="117"/>
      <c r="RKV17" s="117"/>
      <c r="RKW17" s="117"/>
      <c r="RKX17" s="117"/>
      <c r="RKY17" s="117"/>
      <c r="RKZ17" s="117"/>
      <c r="RLA17" s="117"/>
      <c r="RLB17" s="117"/>
      <c r="RLC17" s="117"/>
      <c r="RLD17" s="117"/>
      <c r="RLE17" s="117"/>
      <c r="RLF17" s="117"/>
      <c r="RLG17" s="117"/>
      <c r="RLH17" s="117"/>
      <c r="RLI17" s="117"/>
      <c r="RLJ17" s="117"/>
      <c r="RLK17" s="117"/>
      <c r="RLL17" s="117"/>
      <c r="RLM17" s="117"/>
      <c r="RLN17" s="117"/>
      <c r="RLO17" s="117"/>
      <c r="RLP17" s="117"/>
      <c r="RLQ17" s="117"/>
      <c r="RLR17" s="117"/>
      <c r="RLS17" s="117"/>
      <c r="RLT17" s="117"/>
      <c r="RLU17" s="117"/>
      <c r="RLV17" s="117"/>
      <c r="RLW17" s="117"/>
      <c r="RLX17" s="117"/>
      <c r="RLY17" s="117"/>
      <c r="RLZ17" s="117"/>
      <c r="RMA17" s="117"/>
      <c r="RMB17" s="117"/>
      <c r="RMC17" s="117"/>
      <c r="RMD17" s="117"/>
      <c r="RME17" s="117"/>
      <c r="RMF17" s="117"/>
      <c r="RMG17" s="117"/>
      <c r="RMH17" s="117"/>
      <c r="RMI17" s="117"/>
      <c r="RMJ17" s="117"/>
      <c r="RMK17" s="117"/>
      <c r="RML17" s="117"/>
      <c r="RMM17" s="117"/>
      <c r="RMN17" s="117"/>
      <c r="RMO17" s="117"/>
      <c r="RMP17" s="117"/>
      <c r="RMQ17" s="117"/>
      <c r="RMR17" s="117"/>
      <c r="RMS17" s="117"/>
      <c r="RMT17" s="117"/>
      <c r="RMU17" s="117"/>
      <c r="RMV17" s="117"/>
      <c r="RMW17" s="117"/>
      <c r="RMX17" s="117"/>
      <c r="RMY17" s="117"/>
      <c r="RMZ17" s="117"/>
      <c r="RNA17" s="117"/>
      <c r="RNB17" s="117"/>
      <c r="RNC17" s="117"/>
      <c r="RND17" s="117"/>
      <c r="RNE17" s="117"/>
      <c r="RNF17" s="117"/>
      <c r="RNG17" s="117"/>
      <c r="RNH17" s="117"/>
      <c r="RNI17" s="117"/>
      <c r="RNJ17" s="117"/>
      <c r="RNK17" s="117"/>
      <c r="RNL17" s="117"/>
      <c r="RNM17" s="117"/>
      <c r="RNN17" s="117"/>
      <c r="RNO17" s="117"/>
      <c r="RNP17" s="117"/>
      <c r="RNQ17" s="117"/>
      <c r="RNR17" s="117"/>
      <c r="RNS17" s="117"/>
      <c r="RNT17" s="117"/>
      <c r="RNU17" s="117"/>
      <c r="RNV17" s="117"/>
      <c r="RNW17" s="117"/>
      <c r="RNX17" s="117"/>
      <c r="RNY17" s="117"/>
      <c r="RNZ17" s="117"/>
      <c r="ROA17" s="117"/>
      <c r="ROB17" s="117"/>
      <c r="ROC17" s="117"/>
      <c r="ROD17" s="117"/>
      <c r="ROE17" s="117"/>
      <c r="ROF17" s="117"/>
      <c r="ROG17" s="117"/>
      <c r="ROH17" s="117"/>
      <c r="ROI17" s="117"/>
      <c r="ROJ17" s="117"/>
      <c r="ROK17" s="117"/>
      <c r="ROL17" s="117"/>
      <c r="ROM17" s="117"/>
      <c r="RON17" s="117"/>
      <c r="ROO17" s="117"/>
      <c r="ROP17" s="117"/>
      <c r="ROQ17" s="117"/>
      <c r="ROR17" s="117"/>
      <c r="ROS17" s="117"/>
      <c r="ROT17" s="117"/>
      <c r="ROU17" s="117"/>
      <c r="ROV17" s="117"/>
      <c r="ROW17" s="117"/>
      <c r="ROX17" s="117"/>
      <c r="ROY17" s="117"/>
      <c r="ROZ17" s="117"/>
      <c r="RPA17" s="117"/>
      <c r="RPB17" s="117"/>
      <c r="RPC17" s="117"/>
      <c r="RPD17" s="117"/>
      <c r="RPE17" s="117"/>
      <c r="RPF17" s="117"/>
      <c r="RPG17" s="117"/>
      <c r="RPH17" s="117"/>
      <c r="RPI17" s="117"/>
      <c r="RPJ17" s="117"/>
      <c r="RPK17" s="117"/>
      <c r="RPL17" s="117"/>
      <c r="RPM17" s="117"/>
      <c r="RPN17" s="117"/>
      <c r="RPO17" s="117"/>
      <c r="RPP17" s="117"/>
      <c r="RPQ17" s="117"/>
      <c r="RPR17" s="117"/>
      <c r="RPS17" s="117"/>
      <c r="RPT17" s="117"/>
      <c r="RPU17" s="117"/>
      <c r="RPV17" s="117"/>
      <c r="RPW17" s="117"/>
      <c r="RPX17" s="117"/>
      <c r="RPY17" s="117"/>
      <c r="RPZ17" s="117"/>
      <c r="RQA17" s="117"/>
      <c r="RQB17" s="117"/>
      <c r="RQC17" s="117"/>
      <c r="RQD17" s="117"/>
      <c r="RQE17" s="117"/>
      <c r="RQF17" s="117"/>
      <c r="RQG17" s="117"/>
      <c r="RQH17" s="117"/>
      <c r="RQI17" s="117"/>
      <c r="RQJ17" s="117"/>
      <c r="RQK17" s="117"/>
      <c r="RQL17" s="117"/>
      <c r="RQM17" s="117"/>
      <c r="RQN17" s="117"/>
      <c r="RQO17" s="117"/>
      <c r="RQP17" s="117"/>
      <c r="RQQ17" s="117"/>
      <c r="RQR17" s="117"/>
      <c r="RQS17" s="117"/>
      <c r="RQT17" s="117"/>
      <c r="RQU17" s="117"/>
      <c r="RQV17" s="117"/>
      <c r="RQW17" s="117"/>
      <c r="RQX17" s="117"/>
      <c r="RQY17" s="117"/>
      <c r="RQZ17" s="117"/>
      <c r="RRA17" s="117"/>
      <c r="RRB17" s="117"/>
      <c r="RRC17" s="117"/>
      <c r="RRD17" s="117"/>
      <c r="RRE17" s="117"/>
      <c r="RRF17" s="117"/>
      <c r="RRG17" s="117"/>
      <c r="RRH17" s="117"/>
      <c r="RRI17" s="117"/>
      <c r="RRJ17" s="117"/>
      <c r="RRK17" s="117"/>
      <c r="RRL17" s="117"/>
      <c r="RRM17" s="117"/>
      <c r="RRN17" s="117"/>
      <c r="RRO17" s="117"/>
      <c r="RRP17" s="117"/>
      <c r="RRQ17" s="117"/>
      <c r="RRR17" s="117"/>
      <c r="RRS17" s="117"/>
      <c r="RRT17" s="117"/>
      <c r="RRU17" s="117"/>
      <c r="RRV17" s="117"/>
      <c r="RRW17" s="117"/>
      <c r="RRX17" s="117"/>
      <c r="RRY17" s="117"/>
      <c r="RRZ17" s="117"/>
      <c r="RSA17" s="117"/>
      <c r="RSB17" s="117"/>
      <c r="RSC17" s="117"/>
      <c r="RSD17" s="117"/>
      <c r="RSE17" s="117"/>
      <c r="RSF17" s="117"/>
      <c r="RSG17" s="117"/>
      <c r="RSH17" s="117"/>
      <c r="RSI17" s="117"/>
      <c r="RSJ17" s="117"/>
      <c r="RSK17" s="117"/>
      <c r="RSL17" s="117"/>
      <c r="RSM17" s="117"/>
      <c r="RSN17" s="117"/>
      <c r="RSO17" s="117"/>
      <c r="RSP17" s="117"/>
      <c r="RSQ17" s="117"/>
      <c r="RSR17" s="117"/>
      <c r="RSS17" s="117"/>
      <c r="RST17" s="117"/>
      <c r="RSU17" s="117"/>
      <c r="RSV17" s="117"/>
      <c r="RSW17" s="117"/>
      <c r="RSX17" s="117"/>
      <c r="RSY17" s="117"/>
      <c r="RSZ17" s="117"/>
      <c r="RTA17" s="117"/>
      <c r="RTB17" s="117"/>
      <c r="RTC17" s="117"/>
      <c r="RTD17" s="117"/>
      <c r="RTE17" s="117"/>
      <c r="RTF17" s="117"/>
      <c r="RTG17" s="117"/>
      <c r="RTH17" s="117"/>
      <c r="RTI17" s="117"/>
      <c r="RTJ17" s="117"/>
      <c r="RTK17" s="117"/>
      <c r="RTL17" s="117"/>
      <c r="RTM17" s="117"/>
      <c r="RTN17" s="117"/>
      <c r="RTO17" s="117"/>
      <c r="RTP17" s="117"/>
      <c r="RTQ17" s="117"/>
      <c r="RTR17" s="117"/>
      <c r="RTS17" s="117"/>
      <c r="RTT17" s="117"/>
      <c r="RTU17" s="117"/>
      <c r="RTV17" s="117"/>
      <c r="RTW17" s="117"/>
      <c r="RTX17" s="117"/>
      <c r="RTY17" s="117"/>
      <c r="RTZ17" s="117"/>
      <c r="RUA17" s="117"/>
      <c r="RUB17" s="117"/>
      <c r="RUC17" s="117"/>
      <c r="RUD17" s="117"/>
      <c r="RUE17" s="117"/>
      <c r="RUF17" s="117"/>
      <c r="RUG17" s="117"/>
      <c r="RUH17" s="117"/>
      <c r="RUI17" s="117"/>
      <c r="RUJ17" s="117"/>
      <c r="RUK17" s="117"/>
      <c r="RUL17" s="117"/>
      <c r="RUM17" s="117"/>
      <c r="RUN17" s="117"/>
      <c r="RUO17" s="117"/>
      <c r="RUP17" s="117"/>
      <c r="RUQ17" s="117"/>
      <c r="RUR17" s="117"/>
      <c r="RUS17" s="117"/>
      <c r="RUT17" s="117"/>
      <c r="RUU17" s="117"/>
      <c r="RUV17" s="117"/>
      <c r="RUW17" s="117"/>
      <c r="RUX17" s="117"/>
      <c r="RUY17" s="117"/>
      <c r="RUZ17" s="117"/>
      <c r="RVA17" s="117"/>
      <c r="RVB17" s="117"/>
      <c r="RVC17" s="117"/>
      <c r="RVD17" s="117"/>
      <c r="RVE17" s="117"/>
      <c r="RVF17" s="117"/>
      <c r="RVG17" s="117"/>
      <c r="RVH17" s="117"/>
      <c r="RVI17" s="117"/>
      <c r="RVJ17" s="117"/>
      <c r="RVK17" s="117"/>
      <c r="RVL17" s="117"/>
      <c r="RVM17" s="117"/>
      <c r="RVN17" s="117"/>
      <c r="RVO17" s="117"/>
      <c r="RVP17" s="117"/>
      <c r="RVQ17" s="117"/>
      <c r="RVR17" s="117"/>
      <c r="RVS17" s="117"/>
      <c r="RVT17" s="117"/>
      <c r="RVU17" s="117"/>
      <c r="RVV17" s="117"/>
      <c r="RVW17" s="117"/>
      <c r="RVX17" s="117"/>
      <c r="RVY17" s="117"/>
      <c r="RVZ17" s="117"/>
      <c r="RWA17" s="117"/>
      <c r="RWB17" s="117"/>
      <c r="RWC17" s="117"/>
      <c r="RWD17" s="117"/>
      <c r="RWE17" s="117"/>
      <c r="RWF17" s="117"/>
      <c r="RWG17" s="117"/>
      <c r="RWH17" s="117"/>
      <c r="RWI17" s="117"/>
      <c r="RWJ17" s="117"/>
      <c r="RWK17" s="117"/>
      <c r="RWL17" s="117"/>
      <c r="RWM17" s="117"/>
      <c r="RWN17" s="117"/>
      <c r="RWO17" s="117"/>
      <c r="RWP17" s="117"/>
      <c r="RWQ17" s="117"/>
      <c r="RWR17" s="117"/>
      <c r="RWS17" s="117"/>
      <c r="RWT17" s="117"/>
      <c r="RWU17" s="117"/>
      <c r="RWV17" s="117"/>
      <c r="RWW17" s="117"/>
      <c r="RWX17" s="117"/>
      <c r="RWY17" s="117"/>
      <c r="RWZ17" s="117"/>
      <c r="RXA17" s="117"/>
      <c r="RXB17" s="117"/>
      <c r="RXC17" s="117"/>
      <c r="RXD17" s="117"/>
      <c r="RXE17" s="117"/>
      <c r="RXF17" s="117"/>
      <c r="RXG17" s="117"/>
      <c r="RXH17" s="117"/>
      <c r="RXI17" s="117"/>
      <c r="RXJ17" s="117"/>
      <c r="RXK17" s="117"/>
      <c r="RXL17" s="117"/>
      <c r="RXM17" s="117"/>
      <c r="RXN17" s="117"/>
      <c r="RXO17" s="117"/>
      <c r="RXP17" s="117"/>
      <c r="RXQ17" s="117"/>
      <c r="RXR17" s="117"/>
      <c r="RXS17" s="117"/>
      <c r="RXT17" s="117"/>
      <c r="RXU17" s="117"/>
      <c r="RXV17" s="117"/>
      <c r="RXW17" s="117"/>
      <c r="RXX17" s="117"/>
      <c r="RXY17" s="117"/>
      <c r="RXZ17" s="117"/>
      <c r="RYA17" s="117"/>
      <c r="RYB17" s="117"/>
      <c r="RYC17" s="117"/>
      <c r="RYD17" s="117"/>
      <c r="RYE17" s="117"/>
      <c r="RYF17" s="117"/>
      <c r="RYG17" s="117"/>
      <c r="RYH17" s="117"/>
      <c r="RYI17" s="117"/>
      <c r="RYJ17" s="117"/>
      <c r="RYK17" s="117"/>
      <c r="RYL17" s="117"/>
      <c r="RYM17" s="117"/>
      <c r="RYN17" s="117"/>
      <c r="RYO17" s="117"/>
      <c r="RYP17" s="117"/>
      <c r="RYQ17" s="117"/>
      <c r="RYR17" s="117"/>
      <c r="RYS17" s="117"/>
      <c r="RYT17" s="117"/>
      <c r="RYU17" s="117"/>
      <c r="RYV17" s="117"/>
      <c r="RYW17" s="117"/>
      <c r="RYX17" s="117"/>
      <c r="RYY17" s="117"/>
      <c r="RYZ17" s="117"/>
      <c r="RZA17" s="117"/>
      <c r="RZB17" s="117"/>
      <c r="RZC17" s="117"/>
      <c r="RZD17" s="117"/>
      <c r="RZE17" s="117"/>
      <c r="RZF17" s="117"/>
      <c r="RZG17" s="117"/>
      <c r="RZH17" s="117"/>
      <c r="RZI17" s="117"/>
      <c r="RZJ17" s="117"/>
      <c r="RZK17" s="117"/>
      <c r="RZL17" s="117"/>
      <c r="RZM17" s="117"/>
      <c r="RZN17" s="117"/>
      <c r="RZO17" s="117"/>
      <c r="RZP17" s="117"/>
      <c r="RZQ17" s="117"/>
      <c r="RZR17" s="117"/>
      <c r="RZS17" s="117"/>
      <c r="RZT17" s="117"/>
      <c r="RZU17" s="117"/>
      <c r="RZV17" s="117"/>
      <c r="RZW17" s="117"/>
      <c r="RZX17" s="117"/>
      <c r="RZY17" s="117"/>
      <c r="RZZ17" s="117"/>
      <c r="SAA17" s="117"/>
      <c r="SAB17" s="117"/>
      <c r="SAC17" s="117"/>
      <c r="SAD17" s="117"/>
      <c r="SAE17" s="117"/>
      <c r="SAF17" s="117"/>
      <c r="SAG17" s="117"/>
      <c r="SAH17" s="117"/>
      <c r="SAI17" s="117"/>
      <c r="SAJ17" s="117"/>
      <c r="SAK17" s="117"/>
      <c r="SAL17" s="117"/>
      <c r="SAM17" s="117"/>
      <c r="SAN17" s="117"/>
      <c r="SAO17" s="117"/>
      <c r="SAP17" s="117"/>
      <c r="SAQ17" s="117"/>
      <c r="SAR17" s="117"/>
      <c r="SAS17" s="117"/>
      <c r="SAT17" s="117"/>
      <c r="SAU17" s="117"/>
      <c r="SAV17" s="117"/>
      <c r="SAW17" s="117"/>
      <c r="SAX17" s="117"/>
      <c r="SAY17" s="117"/>
      <c r="SAZ17" s="117"/>
      <c r="SBA17" s="117"/>
      <c r="SBB17" s="117"/>
      <c r="SBC17" s="117"/>
      <c r="SBD17" s="117"/>
      <c r="SBE17" s="117"/>
      <c r="SBF17" s="117"/>
      <c r="SBG17" s="117"/>
      <c r="SBH17" s="117"/>
      <c r="SBI17" s="117"/>
      <c r="SBJ17" s="117"/>
      <c r="SBK17" s="117"/>
      <c r="SBL17" s="117"/>
      <c r="SBM17" s="117"/>
      <c r="SBN17" s="117"/>
      <c r="SBO17" s="117"/>
      <c r="SBP17" s="117"/>
      <c r="SBQ17" s="117"/>
      <c r="SBR17" s="117"/>
      <c r="SBS17" s="117"/>
      <c r="SBT17" s="117"/>
      <c r="SBU17" s="117"/>
      <c r="SBV17" s="117"/>
      <c r="SBW17" s="117"/>
      <c r="SBX17" s="117"/>
      <c r="SBY17" s="117"/>
      <c r="SBZ17" s="117"/>
      <c r="SCA17" s="117"/>
      <c r="SCB17" s="117"/>
      <c r="SCC17" s="117"/>
      <c r="SCD17" s="117"/>
      <c r="SCE17" s="117"/>
      <c r="SCF17" s="117"/>
      <c r="SCG17" s="117"/>
      <c r="SCH17" s="117"/>
      <c r="SCI17" s="117"/>
      <c r="SCJ17" s="117"/>
      <c r="SCK17" s="117"/>
      <c r="SCL17" s="117"/>
      <c r="SCM17" s="117"/>
      <c r="SCN17" s="117"/>
      <c r="SCO17" s="117"/>
      <c r="SCP17" s="117"/>
      <c r="SCQ17" s="117"/>
      <c r="SCR17" s="117"/>
      <c r="SCS17" s="117"/>
      <c r="SCT17" s="117"/>
      <c r="SCU17" s="117"/>
      <c r="SCV17" s="117"/>
      <c r="SCW17" s="117"/>
      <c r="SCX17" s="117"/>
      <c r="SCY17" s="117"/>
      <c r="SCZ17" s="117"/>
      <c r="SDA17" s="117"/>
      <c r="SDB17" s="117"/>
      <c r="SDC17" s="117"/>
      <c r="SDD17" s="117"/>
      <c r="SDE17" s="117"/>
      <c r="SDF17" s="117"/>
      <c r="SDG17" s="117"/>
      <c r="SDH17" s="117"/>
      <c r="SDI17" s="117"/>
      <c r="SDJ17" s="117"/>
      <c r="SDK17" s="117"/>
      <c r="SDL17" s="117"/>
      <c r="SDM17" s="117"/>
      <c r="SDN17" s="117"/>
      <c r="SDO17" s="117"/>
      <c r="SDP17" s="117"/>
      <c r="SDQ17" s="117"/>
      <c r="SDR17" s="117"/>
      <c r="SDS17" s="117"/>
      <c r="SDT17" s="117"/>
      <c r="SDU17" s="117"/>
      <c r="SDV17" s="117"/>
      <c r="SDW17" s="117"/>
      <c r="SDX17" s="117"/>
      <c r="SDY17" s="117"/>
      <c r="SDZ17" s="117"/>
      <c r="SEA17" s="117"/>
      <c r="SEB17" s="117"/>
      <c r="SEC17" s="117"/>
      <c r="SED17" s="117"/>
      <c r="SEE17" s="117"/>
      <c r="SEF17" s="117"/>
      <c r="SEG17" s="117"/>
      <c r="SEH17" s="117"/>
      <c r="SEI17" s="117"/>
      <c r="SEJ17" s="117"/>
      <c r="SEK17" s="117"/>
      <c r="SEL17" s="117"/>
      <c r="SEM17" s="117"/>
      <c r="SEN17" s="117"/>
      <c r="SEO17" s="117"/>
      <c r="SEP17" s="117"/>
      <c r="SEQ17" s="117"/>
      <c r="SER17" s="117"/>
      <c r="SES17" s="117"/>
      <c r="SET17" s="117"/>
      <c r="SEU17" s="117"/>
      <c r="SEV17" s="117"/>
      <c r="SEW17" s="117"/>
      <c r="SEX17" s="117"/>
      <c r="SEY17" s="117"/>
      <c r="SEZ17" s="117"/>
      <c r="SFA17" s="117"/>
      <c r="SFB17" s="117"/>
      <c r="SFC17" s="117"/>
      <c r="SFD17" s="117"/>
      <c r="SFE17" s="117"/>
      <c r="SFF17" s="117"/>
      <c r="SFG17" s="117"/>
      <c r="SFH17" s="117"/>
      <c r="SFI17" s="117"/>
      <c r="SFJ17" s="117"/>
      <c r="SFK17" s="117"/>
      <c r="SFL17" s="117"/>
      <c r="SFM17" s="117"/>
      <c r="SFN17" s="117"/>
      <c r="SFO17" s="117"/>
      <c r="SFP17" s="117"/>
      <c r="SFQ17" s="117"/>
      <c r="SFR17" s="117"/>
      <c r="SFS17" s="117"/>
      <c r="SFT17" s="117"/>
      <c r="SFU17" s="117"/>
      <c r="SFV17" s="117"/>
      <c r="SFW17" s="117"/>
      <c r="SFX17" s="117"/>
      <c r="SFY17" s="117"/>
      <c r="SFZ17" s="117"/>
      <c r="SGA17" s="117"/>
      <c r="SGB17" s="117"/>
      <c r="SGC17" s="117"/>
      <c r="SGD17" s="117"/>
      <c r="SGE17" s="117"/>
      <c r="SGF17" s="117"/>
      <c r="SGG17" s="117"/>
      <c r="SGH17" s="117"/>
      <c r="SGI17" s="117"/>
      <c r="SGJ17" s="117"/>
      <c r="SGK17" s="117"/>
      <c r="SGL17" s="117"/>
      <c r="SGM17" s="117"/>
      <c r="SGN17" s="117"/>
      <c r="SGO17" s="117"/>
      <c r="SGP17" s="117"/>
      <c r="SGQ17" s="117"/>
      <c r="SGR17" s="117"/>
      <c r="SGS17" s="117"/>
      <c r="SGT17" s="117"/>
      <c r="SGU17" s="117"/>
      <c r="SGV17" s="117"/>
      <c r="SGW17" s="117"/>
      <c r="SGX17" s="117"/>
      <c r="SGY17" s="117"/>
      <c r="SGZ17" s="117"/>
      <c r="SHA17" s="117"/>
      <c r="SHB17" s="117"/>
      <c r="SHC17" s="117"/>
      <c r="SHD17" s="117"/>
      <c r="SHE17" s="117"/>
      <c r="SHF17" s="117"/>
      <c r="SHG17" s="117"/>
      <c r="SHH17" s="117"/>
      <c r="SHI17" s="117"/>
      <c r="SHJ17" s="117"/>
      <c r="SHK17" s="117"/>
      <c r="SHL17" s="117"/>
      <c r="SHM17" s="117"/>
      <c r="SHN17" s="117"/>
      <c r="SHO17" s="117"/>
      <c r="SHP17" s="117"/>
      <c r="SHQ17" s="117"/>
      <c r="SHR17" s="117"/>
      <c r="SHS17" s="117"/>
      <c r="SHT17" s="117"/>
      <c r="SHU17" s="117"/>
      <c r="SHV17" s="117"/>
      <c r="SHW17" s="117"/>
      <c r="SHX17" s="117"/>
      <c r="SHY17" s="117"/>
      <c r="SHZ17" s="117"/>
      <c r="SIA17" s="117"/>
      <c r="SIB17" s="117"/>
      <c r="SIC17" s="117"/>
      <c r="SID17" s="117"/>
      <c r="SIE17" s="117"/>
      <c r="SIF17" s="117"/>
      <c r="SIG17" s="117"/>
      <c r="SIH17" s="117"/>
      <c r="SII17" s="117"/>
      <c r="SIJ17" s="117"/>
      <c r="SIK17" s="117"/>
      <c r="SIL17" s="117"/>
      <c r="SIM17" s="117"/>
      <c r="SIN17" s="117"/>
      <c r="SIO17" s="117"/>
      <c r="SIP17" s="117"/>
      <c r="SIQ17" s="117"/>
      <c r="SIR17" s="117"/>
      <c r="SIS17" s="117"/>
      <c r="SIT17" s="117"/>
      <c r="SIU17" s="117"/>
      <c r="SIV17" s="117"/>
      <c r="SIW17" s="117"/>
      <c r="SIX17" s="117"/>
      <c r="SIY17" s="117"/>
      <c r="SIZ17" s="117"/>
      <c r="SJA17" s="117"/>
      <c r="SJB17" s="117"/>
      <c r="SJC17" s="117"/>
      <c r="SJD17" s="117"/>
      <c r="SJE17" s="117"/>
      <c r="SJF17" s="117"/>
      <c r="SJG17" s="117"/>
      <c r="SJH17" s="117"/>
      <c r="SJI17" s="117"/>
      <c r="SJJ17" s="117"/>
      <c r="SJK17" s="117"/>
      <c r="SJL17" s="117"/>
      <c r="SJM17" s="117"/>
      <c r="SJN17" s="117"/>
      <c r="SJO17" s="117"/>
      <c r="SJP17" s="117"/>
      <c r="SJQ17" s="117"/>
      <c r="SJR17" s="117"/>
      <c r="SJS17" s="117"/>
      <c r="SJT17" s="117"/>
      <c r="SJU17" s="117"/>
      <c r="SJV17" s="117"/>
      <c r="SJW17" s="117"/>
      <c r="SJX17" s="117"/>
      <c r="SJY17" s="117"/>
      <c r="SJZ17" s="117"/>
      <c r="SKA17" s="117"/>
      <c r="SKB17" s="117"/>
      <c r="SKC17" s="117"/>
      <c r="SKD17" s="117"/>
      <c r="SKE17" s="117"/>
      <c r="SKF17" s="117"/>
      <c r="SKG17" s="117"/>
      <c r="SKH17" s="117"/>
      <c r="SKI17" s="117"/>
      <c r="SKJ17" s="117"/>
      <c r="SKK17" s="117"/>
      <c r="SKL17" s="117"/>
      <c r="SKM17" s="117"/>
      <c r="SKN17" s="117"/>
      <c r="SKO17" s="117"/>
      <c r="SKP17" s="117"/>
      <c r="SKQ17" s="117"/>
      <c r="SKR17" s="117"/>
      <c r="SKS17" s="117"/>
      <c r="SKT17" s="117"/>
      <c r="SKU17" s="117"/>
      <c r="SKV17" s="117"/>
      <c r="SKW17" s="117"/>
      <c r="SKX17" s="117"/>
      <c r="SKY17" s="117"/>
      <c r="SKZ17" s="117"/>
      <c r="SLA17" s="117"/>
      <c r="SLB17" s="117"/>
      <c r="SLC17" s="117"/>
      <c r="SLD17" s="117"/>
      <c r="SLE17" s="117"/>
      <c r="SLF17" s="117"/>
      <c r="SLG17" s="117"/>
      <c r="SLH17" s="117"/>
      <c r="SLI17" s="117"/>
      <c r="SLJ17" s="117"/>
      <c r="SLK17" s="117"/>
      <c r="SLL17" s="117"/>
      <c r="SLM17" s="117"/>
      <c r="SLN17" s="117"/>
      <c r="SLO17" s="117"/>
      <c r="SLP17" s="117"/>
      <c r="SLQ17" s="117"/>
      <c r="SLR17" s="117"/>
      <c r="SLS17" s="117"/>
      <c r="SLT17" s="117"/>
      <c r="SLU17" s="117"/>
      <c r="SLV17" s="117"/>
      <c r="SLW17" s="117"/>
      <c r="SLX17" s="117"/>
      <c r="SLY17" s="117"/>
      <c r="SLZ17" s="117"/>
      <c r="SMA17" s="117"/>
      <c r="SMB17" s="117"/>
      <c r="SMC17" s="117"/>
      <c r="SMD17" s="117"/>
      <c r="SME17" s="117"/>
      <c r="SMF17" s="117"/>
      <c r="SMG17" s="117"/>
      <c r="SMH17" s="117"/>
      <c r="SMI17" s="117"/>
      <c r="SMJ17" s="117"/>
      <c r="SMK17" s="117"/>
      <c r="SML17" s="117"/>
      <c r="SMM17" s="117"/>
      <c r="SMN17" s="117"/>
      <c r="SMO17" s="117"/>
      <c r="SMP17" s="117"/>
      <c r="SMQ17" s="117"/>
      <c r="SMR17" s="117"/>
      <c r="SMS17" s="117"/>
      <c r="SMT17" s="117"/>
      <c r="SMU17" s="117"/>
      <c r="SMV17" s="117"/>
      <c r="SMW17" s="117"/>
      <c r="SMX17" s="117"/>
      <c r="SMY17" s="117"/>
      <c r="SMZ17" s="117"/>
      <c r="SNA17" s="117"/>
      <c r="SNB17" s="117"/>
      <c r="SNC17" s="117"/>
      <c r="SND17" s="117"/>
      <c r="SNE17" s="117"/>
      <c r="SNF17" s="117"/>
      <c r="SNG17" s="117"/>
      <c r="SNH17" s="117"/>
      <c r="SNI17" s="117"/>
      <c r="SNJ17" s="117"/>
      <c r="SNK17" s="117"/>
      <c r="SNL17" s="117"/>
      <c r="SNM17" s="117"/>
      <c r="SNN17" s="117"/>
      <c r="SNO17" s="117"/>
      <c r="SNP17" s="117"/>
      <c r="SNQ17" s="117"/>
      <c r="SNR17" s="117"/>
      <c r="SNS17" s="117"/>
      <c r="SNT17" s="117"/>
      <c r="SNU17" s="117"/>
      <c r="SNV17" s="117"/>
      <c r="SNW17" s="117"/>
      <c r="SNX17" s="117"/>
      <c r="SNY17" s="117"/>
      <c r="SNZ17" s="117"/>
      <c r="SOA17" s="117"/>
      <c r="SOB17" s="117"/>
      <c r="SOC17" s="117"/>
      <c r="SOD17" s="117"/>
      <c r="SOE17" s="117"/>
      <c r="SOF17" s="117"/>
      <c r="SOG17" s="117"/>
      <c r="SOH17" s="117"/>
      <c r="SOI17" s="117"/>
      <c r="SOJ17" s="117"/>
      <c r="SOK17" s="117"/>
      <c r="SOL17" s="117"/>
      <c r="SOM17" s="117"/>
      <c r="SON17" s="117"/>
      <c r="SOO17" s="117"/>
      <c r="SOP17" s="117"/>
      <c r="SOQ17" s="117"/>
      <c r="SOR17" s="117"/>
      <c r="SOS17" s="117"/>
      <c r="SOT17" s="117"/>
      <c r="SOU17" s="117"/>
      <c r="SOV17" s="117"/>
      <c r="SOW17" s="117"/>
      <c r="SOX17" s="117"/>
      <c r="SOY17" s="117"/>
      <c r="SOZ17" s="117"/>
      <c r="SPA17" s="117"/>
      <c r="SPB17" s="117"/>
      <c r="SPC17" s="117"/>
      <c r="SPD17" s="117"/>
      <c r="SPE17" s="117"/>
      <c r="SPF17" s="117"/>
      <c r="SPG17" s="117"/>
      <c r="SPH17" s="117"/>
      <c r="SPI17" s="117"/>
      <c r="SPJ17" s="117"/>
      <c r="SPK17" s="117"/>
      <c r="SPL17" s="117"/>
      <c r="SPM17" s="117"/>
      <c r="SPN17" s="117"/>
      <c r="SPO17" s="117"/>
      <c r="SPP17" s="117"/>
      <c r="SPQ17" s="117"/>
      <c r="SPR17" s="117"/>
      <c r="SPS17" s="117"/>
      <c r="SPT17" s="117"/>
      <c r="SPU17" s="117"/>
      <c r="SPV17" s="117"/>
      <c r="SPW17" s="117"/>
      <c r="SPX17" s="117"/>
      <c r="SPY17" s="117"/>
      <c r="SPZ17" s="117"/>
      <c r="SQA17" s="117"/>
      <c r="SQB17" s="117"/>
      <c r="SQC17" s="117"/>
      <c r="SQD17" s="117"/>
      <c r="SQE17" s="117"/>
      <c r="SQF17" s="117"/>
      <c r="SQG17" s="117"/>
      <c r="SQH17" s="117"/>
      <c r="SQI17" s="117"/>
      <c r="SQJ17" s="117"/>
      <c r="SQK17" s="117"/>
      <c r="SQL17" s="117"/>
      <c r="SQM17" s="117"/>
      <c r="SQN17" s="117"/>
      <c r="SQO17" s="117"/>
      <c r="SQP17" s="117"/>
      <c r="SQQ17" s="117"/>
      <c r="SQR17" s="117"/>
      <c r="SQS17" s="117"/>
      <c r="SQT17" s="117"/>
      <c r="SQU17" s="117"/>
      <c r="SQV17" s="117"/>
      <c r="SQW17" s="117"/>
      <c r="SQX17" s="117"/>
      <c r="SQY17" s="117"/>
      <c r="SQZ17" s="117"/>
      <c r="SRA17" s="117"/>
      <c r="SRB17" s="117"/>
      <c r="SRC17" s="117"/>
      <c r="SRD17" s="117"/>
      <c r="SRE17" s="117"/>
      <c r="SRF17" s="117"/>
      <c r="SRG17" s="117"/>
      <c r="SRH17" s="117"/>
      <c r="SRI17" s="117"/>
      <c r="SRJ17" s="117"/>
      <c r="SRK17" s="117"/>
      <c r="SRL17" s="117"/>
      <c r="SRM17" s="117"/>
      <c r="SRN17" s="117"/>
      <c r="SRO17" s="117"/>
      <c r="SRP17" s="117"/>
      <c r="SRQ17" s="117"/>
      <c r="SRR17" s="117"/>
      <c r="SRS17" s="117"/>
      <c r="SRT17" s="117"/>
      <c r="SRU17" s="117"/>
      <c r="SRV17" s="117"/>
      <c r="SRW17" s="117"/>
      <c r="SRX17" s="117"/>
      <c r="SRY17" s="117"/>
      <c r="SRZ17" s="117"/>
      <c r="SSA17" s="117"/>
      <c r="SSB17" s="117"/>
      <c r="SSC17" s="117"/>
      <c r="SSD17" s="117"/>
      <c r="SSE17" s="117"/>
      <c r="SSF17" s="117"/>
      <c r="SSG17" s="117"/>
      <c r="SSH17" s="117"/>
      <c r="SSI17" s="117"/>
      <c r="SSJ17" s="117"/>
      <c r="SSK17" s="117"/>
      <c r="SSL17" s="117"/>
      <c r="SSM17" s="117"/>
      <c r="SSN17" s="117"/>
      <c r="SSO17" s="117"/>
      <c r="SSP17" s="117"/>
      <c r="SSQ17" s="117"/>
      <c r="SSR17" s="117"/>
      <c r="SSS17" s="117"/>
      <c r="SST17" s="117"/>
      <c r="SSU17" s="117"/>
      <c r="SSV17" s="117"/>
      <c r="SSW17" s="117"/>
      <c r="SSX17" s="117"/>
      <c r="SSY17" s="117"/>
      <c r="SSZ17" s="117"/>
      <c r="STA17" s="117"/>
      <c r="STB17" s="117"/>
      <c r="STC17" s="117"/>
      <c r="STD17" s="117"/>
      <c r="STE17" s="117"/>
      <c r="STF17" s="117"/>
      <c r="STG17" s="117"/>
      <c r="STH17" s="117"/>
      <c r="STI17" s="117"/>
      <c r="STJ17" s="117"/>
      <c r="STK17" s="117"/>
      <c r="STL17" s="117"/>
      <c r="STM17" s="117"/>
      <c r="STN17" s="117"/>
      <c r="STO17" s="117"/>
      <c r="STP17" s="117"/>
      <c r="STQ17" s="117"/>
      <c r="STR17" s="117"/>
      <c r="STS17" s="117"/>
      <c r="STT17" s="117"/>
      <c r="STU17" s="117"/>
      <c r="STV17" s="117"/>
      <c r="STW17" s="117"/>
      <c r="STX17" s="117"/>
      <c r="STY17" s="117"/>
      <c r="STZ17" s="117"/>
      <c r="SUA17" s="117"/>
      <c r="SUB17" s="117"/>
      <c r="SUC17" s="117"/>
      <c r="SUD17" s="117"/>
      <c r="SUE17" s="117"/>
      <c r="SUF17" s="117"/>
      <c r="SUG17" s="117"/>
      <c r="SUH17" s="117"/>
      <c r="SUI17" s="117"/>
      <c r="SUJ17" s="117"/>
      <c r="SUK17" s="117"/>
      <c r="SUL17" s="117"/>
      <c r="SUM17" s="117"/>
      <c r="SUN17" s="117"/>
      <c r="SUO17" s="117"/>
      <c r="SUP17" s="117"/>
      <c r="SUQ17" s="117"/>
      <c r="SUR17" s="117"/>
      <c r="SUS17" s="117"/>
      <c r="SUT17" s="117"/>
      <c r="SUU17" s="117"/>
      <c r="SUV17" s="117"/>
      <c r="SUW17" s="117"/>
      <c r="SUX17" s="117"/>
      <c r="SUY17" s="117"/>
      <c r="SUZ17" s="117"/>
      <c r="SVA17" s="117"/>
      <c r="SVB17" s="117"/>
      <c r="SVC17" s="117"/>
      <c r="SVD17" s="117"/>
      <c r="SVE17" s="117"/>
      <c r="SVF17" s="117"/>
      <c r="SVG17" s="117"/>
      <c r="SVH17" s="117"/>
      <c r="SVI17" s="117"/>
      <c r="SVJ17" s="117"/>
      <c r="SVK17" s="117"/>
      <c r="SVL17" s="117"/>
      <c r="SVM17" s="117"/>
      <c r="SVN17" s="117"/>
      <c r="SVO17" s="117"/>
      <c r="SVP17" s="117"/>
      <c r="SVQ17" s="117"/>
      <c r="SVR17" s="117"/>
      <c r="SVS17" s="117"/>
      <c r="SVT17" s="117"/>
      <c r="SVU17" s="117"/>
      <c r="SVV17" s="117"/>
      <c r="SVW17" s="117"/>
      <c r="SVX17" s="117"/>
      <c r="SVY17" s="117"/>
      <c r="SVZ17" s="117"/>
      <c r="SWA17" s="117"/>
      <c r="SWB17" s="117"/>
      <c r="SWC17" s="117"/>
      <c r="SWD17" s="117"/>
      <c r="SWE17" s="117"/>
      <c r="SWF17" s="117"/>
      <c r="SWG17" s="117"/>
      <c r="SWH17" s="117"/>
      <c r="SWI17" s="117"/>
      <c r="SWJ17" s="117"/>
      <c r="SWK17" s="117"/>
      <c r="SWL17" s="117"/>
      <c r="SWM17" s="117"/>
      <c r="SWN17" s="117"/>
      <c r="SWO17" s="117"/>
      <c r="SWP17" s="117"/>
      <c r="SWQ17" s="117"/>
      <c r="SWR17" s="117"/>
      <c r="SWS17" s="117"/>
      <c r="SWT17" s="117"/>
      <c r="SWU17" s="117"/>
      <c r="SWV17" s="117"/>
      <c r="SWW17" s="117"/>
      <c r="SWX17" s="117"/>
      <c r="SWY17" s="117"/>
      <c r="SWZ17" s="117"/>
      <c r="SXA17" s="117"/>
      <c r="SXB17" s="117"/>
      <c r="SXC17" s="117"/>
      <c r="SXD17" s="117"/>
      <c r="SXE17" s="117"/>
      <c r="SXF17" s="117"/>
      <c r="SXG17" s="117"/>
      <c r="SXH17" s="117"/>
      <c r="SXI17" s="117"/>
      <c r="SXJ17" s="117"/>
      <c r="SXK17" s="117"/>
      <c r="SXL17" s="117"/>
      <c r="SXM17" s="117"/>
      <c r="SXN17" s="117"/>
      <c r="SXO17" s="117"/>
      <c r="SXP17" s="117"/>
      <c r="SXQ17" s="117"/>
      <c r="SXR17" s="117"/>
      <c r="SXS17" s="117"/>
      <c r="SXT17" s="117"/>
      <c r="SXU17" s="117"/>
      <c r="SXV17" s="117"/>
      <c r="SXW17" s="117"/>
      <c r="SXX17" s="117"/>
      <c r="SXY17" s="117"/>
      <c r="SXZ17" s="117"/>
      <c r="SYA17" s="117"/>
      <c r="SYB17" s="117"/>
      <c r="SYC17" s="117"/>
      <c r="SYD17" s="117"/>
      <c r="SYE17" s="117"/>
      <c r="SYF17" s="117"/>
      <c r="SYG17" s="117"/>
      <c r="SYH17" s="117"/>
      <c r="SYI17" s="117"/>
      <c r="SYJ17" s="117"/>
      <c r="SYK17" s="117"/>
      <c r="SYL17" s="117"/>
      <c r="SYM17" s="117"/>
      <c r="SYN17" s="117"/>
      <c r="SYO17" s="117"/>
      <c r="SYP17" s="117"/>
      <c r="SYQ17" s="117"/>
      <c r="SYR17" s="117"/>
      <c r="SYS17" s="117"/>
      <c r="SYT17" s="117"/>
      <c r="SYU17" s="117"/>
      <c r="SYV17" s="117"/>
      <c r="SYW17" s="117"/>
      <c r="SYX17" s="117"/>
      <c r="SYY17" s="117"/>
      <c r="SYZ17" s="117"/>
      <c r="SZA17" s="117"/>
      <c r="SZB17" s="117"/>
      <c r="SZC17" s="117"/>
      <c r="SZD17" s="117"/>
      <c r="SZE17" s="117"/>
      <c r="SZF17" s="117"/>
      <c r="SZG17" s="117"/>
      <c r="SZH17" s="117"/>
      <c r="SZI17" s="117"/>
      <c r="SZJ17" s="117"/>
      <c r="SZK17" s="117"/>
      <c r="SZL17" s="117"/>
      <c r="SZM17" s="117"/>
      <c r="SZN17" s="117"/>
      <c r="SZO17" s="117"/>
      <c r="SZP17" s="117"/>
      <c r="SZQ17" s="117"/>
      <c r="SZR17" s="117"/>
      <c r="SZS17" s="117"/>
      <c r="SZT17" s="117"/>
      <c r="SZU17" s="117"/>
      <c r="SZV17" s="117"/>
      <c r="SZW17" s="117"/>
      <c r="SZX17" s="117"/>
      <c r="SZY17" s="117"/>
      <c r="SZZ17" s="117"/>
      <c r="TAA17" s="117"/>
      <c r="TAB17" s="117"/>
      <c r="TAC17" s="117"/>
      <c r="TAD17" s="117"/>
      <c r="TAE17" s="117"/>
      <c r="TAF17" s="117"/>
      <c r="TAG17" s="117"/>
      <c r="TAH17" s="117"/>
      <c r="TAI17" s="117"/>
      <c r="TAJ17" s="117"/>
      <c r="TAK17" s="117"/>
      <c r="TAL17" s="117"/>
      <c r="TAM17" s="117"/>
      <c r="TAN17" s="117"/>
      <c r="TAO17" s="117"/>
      <c r="TAP17" s="117"/>
      <c r="TAQ17" s="117"/>
      <c r="TAR17" s="117"/>
      <c r="TAS17" s="117"/>
      <c r="TAT17" s="117"/>
      <c r="TAU17" s="117"/>
      <c r="TAV17" s="117"/>
      <c r="TAW17" s="117"/>
      <c r="TAX17" s="117"/>
      <c r="TAY17" s="117"/>
      <c r="TAZ17" s="117"/>
      <c r="TBA17" s="117"/>
      <c r="TBB17" s="117"/>
      <c r="TBC17" s="117"/>
      <c r="TBD17" s="117"/>
      <c r="TBE17" s="117"/>
      <c r="TBF17" s="117"/>
      <c r="TBG17" s="117"/>
      <c r="TBH17" s="117"/>
      <c r="TBI17" s="117"/>
      <c r="TBJ17" s="117"/>
      <c r="TBK17" s="117"/>
      <c r="TBL17" s="117"/>
      <c r="TBM17" s="117"/>
      <c r="TBN17" s="117"/>
      <c r="TBO17" s="117"/>
      <c r="TBP17" s="117"/>
      <c r="TBQ17" s="117"/>
      <c r="TBR17" s="117"/>
      <c r="TBS17" s="117"/>
      <c r="TBT17" s="117"/>
      <c r="TBU17" s="117"/>
      <c r="TBV17" s="117"/>
      <c r="TBW17" s="117"/>
      <c r="TBX17" s="117"/>
      <c r="TBY17" s="117"/>
      <c r="TBZ17" s="117"/>
      <c r="TCA17" s="117"/>
      <c r="TCB17" s="117"/>
      <c r="TCC17" s="117"/>
      <c r="TCD17" s="117"/>
      <c r="TCE17" s="117"/>
      <c r="TCF17" s="117"/>
      <c r="TCG17" s="117"/>
      <c r="TCH17" s="117"/>
      <c r="TCI17" s="117"/>
      <c r="TCJ17" s="117"/>
      <c r="TCK17" s="117"/>
      <c r="TCL17" s="117"/>
      <c r="TCM17" s="117"/>
      <c r="TCN17" s="117"/>
      <c r="TCO17" s="117"/>
      <c r="TCP17" s="117"/>
      <c r="TCQ17" s="117"/>
      <c r="TCR17" s="117"/>
      <c r="TCS17" s="117"/>
      <c r="TCT17" s="117"/>
      <c r="TCU17" s="117"/>
      <c r="TCV17" s="117"/>
      <c r="TCW17" s="117"/>
      <c r="TCX17" s="117"/>
      <c r="TCY17" s="117"/>
      <c r="TCZ17" s="117"/>
      <c r="TDA17" s="117"/>
      <c r="TDB17" s="117"/>
      <c r="TDC17" s="117"/>
      <c r="TDD17" s="117"/>
      <c r="TDE17" s="117"/>
      <c r="TDF17" s="117"/>
      <c r="TDG17" s="117"/>
      <c r="TDH17" s="117"/>
      <c r="TDI17" s="117"/>
      <c r="TDJ17" s="117"/>
      <c r="TDK17" s="117"/>
      <c r="TDL17" s="117"/>
      <c r="TDM17" s="117"/>
      <c r="TDN17" s="117"/>
      <c r="TDO17" s="117"/>
      <c r="TDP17" s="117"/>
      <c r="TDQ17" s="117"/>
      <c r="TDR17" s="117"/>
      <c r="TDS17" s="117"/>
      <c r="TDT17" s="117"/>
      <c r="TDU17" s="117"/>
      <c r="TDV17" s="117"/>
      <c r="TDW17" s="117"/>
      <c r="TDX17" s="117"/>
      <c r="TDY17" s="117"/>
      <c r="TDZ17" s="117"/>
      <c r="TEA17" s="117"/>
      <c r="TEB17" s="117"/>
      <c r="TEC17" s="117"/>
      <c r="TED17" s="117"/>
      <c r="TEE17" s="117"/>
      <c r="TEF17" s="117"/>
      <c r="TEG17" s="117"/>
      <c r="TEH17" s="117"/>
      <c r="TEI17" s="117"/>
      <c r="TEJ17" s="117"/>
      <c r="TEK17" s="117"/>
      <c r="TEL17" s="117"/>
      <c r="TEM17" s="117"/>
      <c r="TEN17" s="117"/>
      <c r="TEO17" s="117"/>
      <c r="TEP17" s="117"/>
      <c r="TEQ17" s="117"/>
      <c r="TER17" s="117"/>
      <c r="TES17" s="117"/>
      <c r="TET17" s="117"/>
      <c r="TEU17" s="117"/>
      <c r="TEV17" s="117"/>
      <c r="TEW17" s="117"/>
      <c r="TEX17" s="117"/>
      <c r="TEY17" s="117"/>
      <c r="TEZ17" s="117"/>
      <c r="TFA17" s="117"/>
      <c r="TFB17" s="117"/>
      <c r="TFC17" s="117"/>
      <c r="TFD17" s="117"/>
      <c r="TFE17" s="117"/>
      <c r="TFF17" s="117"/>
      <c r="TFG17" s="117"/>
      <c r="TFH17" s="117"/>
      <c r="TFI17" s="117"/>
      <c r="TFJ17" s="117"/>
      <c r="TFK17" s="117"/>
      <c r="TFL17" s="117"/>
      <c r="TFM17" s="117"/>
      <c r="TFN17" s="117"/>
      <c r="TFO17" s="117"/>
      <c r="TFP17" s="117"/>
      <c r="TFQ17" s="117"/>
      <c r="TFR17" s="117"/>
      <c r="TFS17" s="117"/>
      <c r="TFT17" s="117"/>
      <c r="TFU17" s="117"/>
      <c r="TFV17" s="117"/>
      <c r="TFW17" s="117"/>
      <c r="TFX17" s="117"/>
      <c r="TFY17" s="117"/>
      <c r="TFZ17" s="117"/>
      <c r="TGA17" s="117"/>
      <c r="TGB17" s="117"/>
      <c r="TGC17" s="117"/>
      <c r="TGD17" s="117"/>
      <c r="TGE17" s="117"/>
      <c r="TGF17" s="117"/>
      <c r="TGG17" s="117"/>
      <c r="TGH17" s="117"/>
      <c r="TGI17" s="117"/>
      <c r="TGJ17" s="117"/>
      <c r="TGK17" s="117"/>
      <c r="TGL17" s="117"/>
      <c r="TGM17" s="117"/>
      <c r="TGN17" s="117"/>
      <c r="TGO17" s="117"/>
      <c r="TGP17" s="117"/>
      <c r="TGQ17" s="117"/>
      <c r="TGR17" s="117"/>
      <c r="TGS17" s="117"/>
      <c r="TGT17" s="117"/>
      <c r="TGU17" s="117"/>
      <c r="TGV17" s="117"/>
      <c r="TGW17" s="117"/>
      <c r="TGX17" s="117"/>
      <c r="TGY17" s="117"/>
      <c r="TGZ17" s="117"/>
      <c r="THA17" s="117"/>
      <c r="THB17" s="117"/>
      <c r="THC17" s="117"/>
      <c r="THD17" s="117"/>
      <c r="THE17" s="117"/>
      <c r="THF17" s="117"/>
      <c r="THG17" s="117"/>
      <c r="THH17" s="117"/>
      <c r="THI17" s="117"/>
      <c r="THJ17" s="117"/>
      <c r="THK17" s="117"/>
      <c r="THL17" s="117"/>
      <c r="THM17" s="117"/>
      <c r="THN17" s="117"/>
      <c r="THO17" s="117"/>
      <c r="THP17" s="117"/>
      <c r="THQ17" s="117"/>
      <c r="THR17" s="117"/>
      <c r="THS17" s="117"/>
      <c r="THT17" s="117"/>
      <c r="THU17" s="117"/>
      <c r="THV17" s="117"/>
      <c r="THW17" s="117"/>
      <c r="THX17" s="117"/>
      <c r="THY17" s="117"/>
      <c r="THZ17" s="117"/>
      <c r="TIA17" s="117"/>
      <c r="TIB17" s="117"/>
      <c r="TIC17" s="117"/>
      <c r="TID17" s="117"/>
      <c r="TIE17" s="117"/>
      <c r="TIF17" s="117"/>
      <c r="TIG17" s="117"/>
      <c r="TIH17" s="117"/>
      <c r="TII17" s="117"/>
      <c r="TIJ17" s="117"/>
      <c r="TIK17" s="117"/>
      <c r="TIL17" s="117"/>
      <c r="TIM17" s="117"/>
      <c r="TIN17" s="117"/>
      <c r="TIO17" s="117"/>
      <c r="TIP17" s="117"/>
      <c r="TIQ17" s="117"/>
      <c r="TIR17" s="117"/>
      <c r="TIS17" s="117"/>
      <c r="TIT17" s="117"/>
      <c r="TIU17" s="117"/>
      <c r="TIV17" s="117"/>
      <c r="TIW17" s="117"/>
      <c r="TIX17" s="117"/>
      <c r="TIY17" s="117"/>
      <c r="TIZ17" s="117"/>
      <c r="TJA17" s="117"/>
      <c r="TJB17" s="117"/>
      <c r="TJC17" s="117"/>
      <c r="TJD17" s="117"/>
      <c r="TJE17" s="117"/>
      <c r="TJF17" s="117"/>
      <c r="TJG17" s="117"/>
      <c r="TJH17" s="117"/>
      <c r="TJI17" s="117"/>
      <c r="TJJ17" s="117"/>
      <c r="TJK17" s="117"/>
      <c r="TJL17" s="117"/>
      <c r="TJM17" s="117"/>
      <c r="TJN17" s="117"/>
      <c r="TJO17" s="117"/>
      <c r="TJP17" s="117"/>
      <c r="TJQ17" s="117"/>
      <c r="TJR17" s="117"/>
      <c r="TJS17" s="117"/>
      <c r="TJT17" s="117"/>
      <c r="TJU17" s="117"/>
      <c r="TJV17" s="117"/>
      <c r="TJW17" s="117"/>
      <c r="TJX17" s="117"/>
      <c r="TJY17" s="117"/>
      <c r="TJZ17" s="117"/>
      <c r="TKA17" s="117"/>
      <c r="TKB17" s="117"/>
      <c r="TKC17" s="117"/>
      <c r="TKD17" s="117"/>
      <c r="TKE17" s="117"/>
      <c r="TKF17" s="117"/>
      <c r="TKG17" s="117"/>
      <c r="TKH17" s="117"/>
      <c r="TKI17" s="117"/>
      <c r="TKJ17" s="117"/>
      <c r="TKK17" s="117"/>
      <c r="TKL17" s="117"/>
      <c r="TKM17" s="117"/>
      <c r="TKN17" s="117"/>
      <c r="TKO17" s="117"/>
      <c r="TKP17" s="117"/>
      <c r="TKQ17" s="117"/>
      <c r="TKR17" s="117"/>
      <c r="TKS17" s="117"/>
      <c r="TKT17" s="117"/>
      <c r="TKU17" s="117"/>
      <c r="TKV17" s="117"/>
      <c r="TKW17" s="117"/>
      <c r="TKX17" s="117"/>
      <c r="TKY17" s="117"/>
      <c r="TKZ17" s="117"/>
      <c r="TLA17" s="117"/>
      <c r="TLB17" s="117"/>
      <c r="TLC17" s="117"/>
      <c r="TLD17" s="117"/>
      <c r="TLE17" s="117"/>
      <c r="TLF17" s="117"/>
      <c r="TLG17" s="117"/>
      <c r="TLH17" s="117"/>
      <c r="TLI17" s="117"/>
      <c r="TLJ17" s="117"/>
      <c r="TLK17" s="117"/>
      <c r="TLL17" s="117"/>
      <c r="TLM17" s="117"/>
      <c r="TLN17" s="117"/>
      <c r="TLO17" s="117"/>
      <c r="TLP17" s="117"/>
      <c r="TLQ17" s="117"/>
      <c r="TLR17" s="117"/>
      <c r="TLS17" s="117"/>
      <c r="TLT17" s="117"/>
      <c r="TLU17" s="117"/>
      <c r="TLV17" s="117"/>
      <c r="TLW17" s="117"/>
      <c r="TLX17" s="117"/>
      <c r="TLY17" s="117"/>
      <c r="TLZ17" s="117"/>
      <c r="TMA17" s="117"/>
      <c r="TMB17" s="117"/>
      <c r="TMC17" s="117"/>
      <c r="TMD17" s="117"/>
      <c r="TME17" s="117"/>
      <c r="TMF17" s="117"/>
      <c r="TMG17" s="117"/>
      <c r="TMH17" s="117"/>
      <c r="TMI17" s="117"/>
      <c r="TMJ17" s="117"/>
      <c r="TMK17" s="117"/>
      <c r="TML17" s="117"/>
      <c r="TMM17" s="117"/>
      <c r="TMN17" s="117"/>
      <c r="TMO17" s="117"/>
      <c r="TMP17" s="117"/>
      <c r="TMQ17" s="117"/>
      <c r="TMR17" s="117"/>
      <c r="TMS17" s="117"/>
      <c r="TMT17" s="117"/>
      <c r="TMU17" s="117"/>
      <c r="TMV17" s="117"/>
      <c r="TMW17" s="117"/>
      <c r="TMX17" s="117"/>
      <c r="TMY17" s="117"/>
      <c r="TMZ17" s="117"/>
      <c r="TNA17" s="117"/>
      <c r="TNB17" s="117"/>
      <c r="TNC17" s="117"/>
      <c r="TND17" s="117"/>
      <c r="TNE17" s="117"/>
      <c r="TNF17" s="117"/>
      <c r="TNG17" s="117"/>
      <c r="TNH17" s="117"/>
      <c r="TNI17" s="117"/>
      <c r="TNJ17" s="117"/>
      <c r="TNK17" s="117"/>
      <c r="TNL17" s="117"/>
      <c r="TNM17" s="117"/>
      <c r="TNN17" s="117"/>
      <c r="TNO17" s="117"/>
      <c r="TNP17" s="117"/>
      <c r="TNQ17" s="117"/>
      <c r="TNR17" s="117"/>
      <c r="TNS17" s="117"/>
      <c r="TNT17" s="117"/>
      <c r="TNU17" s="117"/>
      <c r="TNV17" s="117"/>
      <c r="TNW17" s="117"/>
      <c r="TNX17" s="117"/>
      <c r="TNY17" s="117"/>
      <c r="TNZ17" s="117"/>
      <c r="TOA17" s="117"/>
      <c r="TOB17" s="117"/>
      <c r="TOC17" s="117"/>
      <c r="TOD17" s="117"/>
      <c r="TOE17" s="117"/>
      <c r="TOF17" s="117"/>
      <c r="TOG17" s="117"/>
      <c r="TOH17" s="117"/>
      <c r="TOI17" s="117"/>
      <c r="TOJ17" s="117"/>
      <c r="TOK17" s="117"/>
      <c r="TOL17" s="117"/>
      <c r="TOM17" s="117"/>
      <c r="TON17" s="117"/>
      <c r="TOO17" s="117"/>
      <c r="TOP17" s="117"/>
      <c r="TOQ17" s="117"/>
      <c r="TOR17" s="117"/>
      <c r="TOS17" s="117"/>
      <c r="TOT17" s="117"/>
      <c r="TOU17" s="117"/>
      <c r="TOV17" s="117"/>
      <c r="TOW17" s="117"/>
      <c r="TOX17" s="117"/>
      <c r="TOY17" s="117"/>
      <c r="TOZ17" s="117"/>
      <c r="TPA17" s="117"/>
      <c r="TPB17" s="117"/>
      <c r="TPC17" s="117"/>
      <c r="TPD17" s="117"/>
      <c r="TPE17" s="117"/>
      <c r="TPF17" s="117"/>
      <c r="TPG17" s="117"/>
      <c r="TPH17" s="117"/>
      <c r="TPI17" s="117"/>
      <c r="TPJ17" s="117"/>
      <c r="TPK17" s="117"/>
      <c r="TPL17" s="117"/>
      <c r="TPM17" s="117"/>
      <c r="TPN17" s="117"/>
      <c r="TPO17" s="117"/>
      <c r="TPP17" s="117"/>
      <c r="TPQ17" s="117"/>
      <c r="TPR17" s="117"/>
      <c r="TPS17" s="117"/>
      <c r="TPT17" s="117"/>
      <c r="TPU17" s="117"/>
      <c r="TPV17" s="117"/>
      <c r="TPW17" s="117"/>
      <c r="TPX17" s="117"/>
      <c r="TPY17" s="117"/>
      <c r="TPZ17" s="117"/>
      <c r="TQA17" s="117"/>
      <c r="TQB17" s="117"/>
      <c r="TQC17" s="117"/>
      <c r="TQD17" s="117"/>
      <c r="TQE17" s="117"/>
      <c r="TQF17" s="117"/>
      <c r="TQG17" s="117"/>
      <c r="TQH17" s="117"/>
      <c r="TQI17" s="117"/>
      <c r="TQJ17" s="117"/>
      <c r="TQK17" s="117"/>
      <c r="TQL17" s="117"/>
      <c r="TQM17" s="117"/>
      <c r="TQN17" s="117"/>
      <c r="TQO17" s="117"/>
      <c r="TQP17" s="117"/>
      <c r="TQQ17" s="117"/>
      <c r="TQR17" s="117"/>
      <c r="TQS17" s="117"/>
      <c r="TQT17" s="117"/>
      <c r="TQU17" s="117"/>
      <c r="TQV17" s="117"/>
      <c r="TQW17" s="117"/>
      <c r="TQX17" s="117"/>
      <c r="TQY17" s="117"/>
      <c r="TQZ17" s="117"/>
      <c r="TRA17" s="117"/>
      <c r="TRB17" s="117"/>
      <c r="TRC17" s="117"/>
      <c r="TRD17" s="117"/>
      <c r="TRE17" s="117"/>
      <c r="TRF17" s="117"/>
      <c r="TRG17" s="117"/>
      <c r="TRH17" s="117"/>
      <c r="TRI17" s="117"/>
      <c r="TRJ17" s="117"/>
      <c r="TRK17" s="117"/>
      <c r="TRL17" s="117"/>
      <c r="TRM17" s="117"/>
      <c r="TRN17" s="117"/>
      <c r="TRO17" s="117"/>
      <c r="TRP17" s="117"/>
      <c r="TRQ17" s="117"/>
      <c r="TRR17" s="117"/>
      <c r="TRS17" s="117"/>
      <c r="TRT17" s="117"/>
      <c r="TRU17" s="117"/>
      <c r="TRV17" s="117"/>
      <c r="TRW17" s="117"/>
      <c r="TRX17" s="117"/>
      <c r="TRY17" s="117"/>
      <c r="TRZ17" s="117"/>
      <c r="TSA17" s="117"/>
      <c r="TSB17" s="117"/>
      <c r="TSC17" s="117"/>
      <c r="TSD17" s="117"/>
      <c r="TSE17" s="117"/>
      <c r="TSF17" s="117"/>
      <c r="TSG17" s="117"/>
      <c r="TSH17" s="117"/>
      <c r="TSI17" s="117"/>
      <c r="TSJ17" s="117"/>
      <c r="TSK17" s="117"/>
      <c r="TSL17" s="117"/>
      <c r="TSM17" s="117"/>
      <c r="TSN17" s="117"/>
      <c r="TSO17" s="117"/>
      <c r="TSP17" s="117"/>
      <c r="TSQ17" s="117"/>
      <c r="TSR17" s="117"/>
      <c r="TSS17" s="117"/>
      <c r="TST17" s="117"/>
      <c r="TSU17" s="117"/>
      <c r="TSV17" s="117"/>
      <c r="TSW17" s="117"/>
      <c r="TSX17" s="117"/>
      <c r="TSY17" s="117"/>
      <c r="TSZ17" s="117"/>
      <c r="TTA17" s="117"/>
      <c r="TTB17" s="117"/>
      <c r="TTC17" s="117"/>
      <c r="TTD17" s="117"/>
      <c r="TTE17" s="117"/>
      <c r="TTF17" s="117"/>
      <c r="TTG17" s="117"/>
      <c r="TTH17" s="117"/>
      <c r="TTI17" s="117"/>
      <c r="TTJ17" s="117"/>
      <c r="TTK17" s="117"/>
      <c r="TTL17" s="117"/>
      <c r="TTM17" s="117"/>
      <c r="TTN17" s="117"/>
      <c r="TTO17" s="117"/>
      <c r="TTP17" s="117"/>
      <c r="TTQ17" s="117"/>
      <c r="TTR17" s="117"/>
      <c r="TTS17" s="117"/>
      <c r="TTT17" s="117"/>
      <c r="TTU17" s="117"/>
      <c r="TTV17" s="117"/>
      <c r="TTW17" s="117"/>
      <c r="TTX17" s="117"/>
      <c r="TTY17" s="117"/>
      <c r="TTZ17" s="117"/>
      <c r="TUA17" s="117"/>
      <c r="TUB17" s="117"/>
      <c r="TUC17" s="117"/>
      <c r="TUD17" s="117"/>
      <c r="TUE17" s="117"/>
      <c r="TUF17" s="117"/>
      <c r="TUG17" s="117"/>
      <c r="TUH17" s="117"/>
      <c r="TUI17" s="117"/>
      <c r="TUJ17" s="117"/>
      <c r="TUK17" s="117"/>
      <c r="TUL17" s="117"/>
      <c r="TUM17" s="117"/>
      <c r="TUN17" s="117"/>
      <c r="TUO17" s="117"/>
      <c r="TUP17" s="117"/>
      <c r="TUQ17" s="117"/>
      <c r="TUR17" s="117"/>
      <c r="TUS17" s="117"/>
      <c r="TUT17" s="117"/>
      <c r="TUU17" s="117"/>
      <c r="TUV17" s="117"/>
      <c r="TUW17" s="117"/>
      <c r="TUX17" s="117"/>
      <c r="TUY17" s="117"/>
      <c r="TUZ17" s="117"/>
      <c r="TVA17" s="117"/>
      <c r="TVB17" s="117"/>
      <c r="TVC17" s="117"/>
      <c r="TVD17" s="117"/>
      <c r="TVE17" s="117"/>
      <c r="TVF17" s="117"/>
      <c r="TVG17" s="117"/>
      <c r="TVH17" s="117"/>
      <c r="TVI17" s="117"/>
      <c r="TVJ17" s="117"/>
      <c r="TVK17" s="117"/>
      <c r="TVL17" s="117"/>
      <c r="TVM17" s="117"/>
      <c r="TVN17" s="117"/>
      <c r="TVO17" s="117"/>
      <c r="TVP17" s="117"/>
      <c r="TVQ17" s="117"/>
      <c r="TVR17" s="117"/>
      <c r="TVS17" s="117"/>
      <c r="TVT17" s="117"/>
      <c r="TVU17" s="117"/>
      <c r="TVV17" s="117"/>
      <c r="TVW17" s="117"/>
      <c r="TVX17" s="117"/>
      <c r="TVY17" s="117"/>
      <c r="TVZ17" s="117"/>
      <c r="TWA17" s="117"/>
      <c r="TWB17" s="117"/>
      <c r="TWC17" s="117"/>
      <c r="TWD17" s="117"/>
      <c r="TWE17" s="117"/>
      <c r="TWF17" s="117"/>
      <c r="TWG17" s="117"/>
      <c r="TWH17" s="117"/>
      <c r="TWI17" s="117"/>
      <c r="TWJ17" s="117"/>
      <c r="TWK17" s="117"/>
      <c r="TWL17" s="117"/>
      <c r="TWM17" s="117"/>
      <c r="TWN17" s="117"/>
      <c r="TWO17" s="117"/>
      <c r="TWP17" s="117"/>
      <c r="TWQ17" s="117"/>
      <c r="TWR17" s="117"/>
      <c r="TWS17" s="117"/>
      <c r="TWT17" s="117"/>
      <c r="TWU17" s="117"/>
      <c r="TWV17" s="117"/>
      <c r="TWW17" s="117"/>
      <c r="TWX17" s="117"/>
      <c r="TWY17" s="117"/>
      <c r="TWZ17" s="117"/>
      <c r="TXA17" s="117"/>
      <c r="TXB17" s="117"/>
      <c r="TXC17" s="117"/>
      <c r="TXD17" s="117"/>
      <c r="TXE17" s="117"/>
      <c r="TXF17" s="117"/>
      <c r="TXG17" s="117"/>
      <c r="TXH17" s="117"/>
      <c r="TXI17" s="117"/>
      <c r="TXJ17" s="117"/>
      <c r="TXK17" s="117"/>
      <c r="TXL17" s="117"/>
      <c r="TXM17" s="117"/>
      <c r="TXN17" s="117"/>
      <c r="TXO17" s="117"/>
      <c r="TXP17" s="117"/>
      <c r="TXQ17" s="117"/>
      <c r="TXR17" s="117"/>
      <c r="TXS17" s="117"/>
      <c r="TXT17" s="117"/>
      <c r="TXU17" s="117"/>
      <c r="TXV17" s="117"/>
      <c r="TXW17" s="117"/>
      <c r="TXX17" s="117"/>
      <c r="TXY17" s="117"/>
      <c r="TXZ17" s="117"/>
      <c r="TYA17" s="117"/>
      <c r="TYB17" s="117"/>
      <c r="TYC17" s="117"/>
      <c r="TYD17" s="117"/>
      <c r="TYE17" s="117"/>
      <c r="TYF17" s="117"/>
      <c r="TYG17" s="117"/>
      <c r="TYH17" s="117"/>
      <c r="TYI17" s="117"/>
      <c r="TYJ17" s="117"/>
      <c r="TYK17" s="117"/>
      <c r="TYL17" s="117"/>
      <c r="TYM17" s="117"/>
      <c r="TYN17" s="117"/>
      <c r="TYO17" s="117"/>
      <c r="TYP17" s="117"/>
      <c r="TYQ17" s="117"/>
      <c r="TYR17" s="117"/>
      <c r="TYS17" s="117"/>
      <c r="TYT17" s="117"/>
      <c r="TYU17" s="117"/>
      <c r="TYV17" s="117"/>
      <c r="TYW17" s="117"/>
      <c r="TYX17" s="117"/>
      <c r="TYY17" s="117"/>
      <c r="TYZ17" s="117"/>
      <c r="TZA17" s="117"/>
      <c r="TZB17" s="117"/>
      <c r="TZC17" s="117"/>
      <c r="TZD17" s="117"/>
      <c r="TZE17" s="117"/>
      <c r="TZF17" s="117"/>
      <c r="TZG17" s="117"/>
      <c r="TZH17" s="117"/>
      <c r="TZI17" s="117"/>
      <c r="TZJ17" s="117"/>
      <c r="TZK17" s="117"/>
      <c r="TZL17" s="117"/>
      <c r="TZM17" s="117"/>
      <c r="TZN17" s="117"/>
      <c r="TZO17" s="117"/>
      <c r="TZP17" s="117"/>
      <c r="TZQ17" s="117"/>
      <c r="TZR17" s="117"/>
      <c r="TZS17" s="117"/>
      <c r="TZT17" s="117"/>
      <c r="TZU17" s="117"/>
      <c r="TZV17" s="117"/>
      <c r="TZW17" s="117"/>
      <c r="TZX17" s="117"/>
      <c r="TZY17" s="117"/>
      <c r="TZZ17" s="117"/>
      <c r="UAA17" s="117"/>
      <c r="UAB17" s="117"/>
      <c r="UAC17" s="117"/>
      <c r="UAD17" s="117"/>
      <c r="UAE17" s="117"/>
      <c r="UAF17" s="117"/>
      <c r="UAG17" s="117"/>
      <c r="UAH17" s="117"/>
      <c r="UAI17" s="117"/>
      <c r="UAJ17" s="117"/>
      <c r="UAK17" s="117"/>
      <c r="UAL17" s="117"/>
      <c r="UAM17" s="117"/>
      <c r="UAN17" s="117"/>
      <c r="UAO17" s="117"/>
      <c r="UAP17" s="117"/>
      <c r="UAQ17" s="117"/>
      <c r="UAR17" s="117"/>
      <c r="UAS17" s="117"/>
      <c r="UAT17" s="117"/>
      <c r="UAU17" s="117"/>
      <c r="UAV17" s="117"/>
      <c r="UAW17" s="117"/>
      <c r="UAX17" s="117"/>
      <c r="UAY17" s="117"/>
      <c r="UAZ17" s="117"/>
      <c r="UBA17" s="117"/>
      <c r="UBB17" s="117"/>
      <c r="UBC17" s="117"/>
      <c r="UBD17" s="117"/>
      <c r="UBE17" s="117"/>
      <c r="UBF17" s="117"/>
      <c r="UBG17" s="117"/>
      <c r="UBH17" s="117"/>
      <c r="UBI17" s="117"/>
      <c r="UBJ17" s="117"/>
      <c r="UBK17" s="117"/>
      <c r="UBL17" s="117"/>
      <c r="UBM17" s="117"/>
      <c r="UBN17" s="117"/>
      <c r="UBO17" s="117"/>
      <c r="UBP17" s="117"/>
      <c r="UBQ17" s="117"/>
      <c r="UBR17" s="117"/>
      <c r="UBS17" s="117"/>
      <c r="UBT17" s="117"/>
      <c r="UBU17" s="117"/>
      <c r="UBV17" s="117"/>
      <c r="UBW17" s="117"/>
      <c r="UBX17" s="117"/>
      <c r="UBY17" s="117"/>
      <c r="UBZ17" s="117"/>
      <c r="UCA17" s="117"/>
      <c r="UCB17" s="117"/>
      <c r="UCC17" s="117"/>
      <c r="UCD17" s="117"/>
      <c r="UCE17" s="117"/>
      <c r="UCF17" s="117"/>
      <c r="UCG17" s="117"/>
      <c r="UCH17" s="117"/>
      <c r="UCI17" s="117"/>
      <c r="UCJ17" s="117"/>
      <c r="UCK17" s="117"/>
      <c r="UCL17" s="117"/>
      <c r="UCM17" s="117"/>
      <c r="UCN17" s="117"/>
      <c r="UCO17" s="117"/>
      <c r="UCP17" s="117"/>
      <c r="UCQ17" s="117"/>
      <c r="UCR17" s="117"/>
      <c r="UCS17" s="117"/>
      <c r="UCT17" s="117"/>
      <c r="UCU17" s="117"/>
      <c r="UCV17" s="117"/>
      <c r="UCW17" s="117"/>
      <c r="UCX17" s="117"/>
      <c r="UCY17" s="117"/>
      <c r="UCZ17" s="117"/>
      <c r="UDA17" s="117"/>
      <c r="UDB17" s="117"/>
      <c r="UDC17" s="117"/>
      <c r="UDD17" s="117"/>
      <c r="UDE17" s="117"/>
      <c r="UDF17" s="117"/>
      <c r="UDG17" s="117"/>
      <c r="UDH17" s="117"/>
      <c r="UDI17" s="117"/>
      <c r="UDJ17" s="117"/>
      <c r="UDK17" s="117"/>
      <c r="UDL17" s="117"/>
      <c r="UDM17" s="117"/>
      <c r="UDN17" s="117"/>
      <c r="UDO17" s="117"/>
      <c r="UDP17" s="117"/>
      <c r="UDQ17" s="117"/>
      <c r="UDR17" s="117"/>
      <c r="UDS17" s="117"/>
      <c r="UDT17" s="117"/>
      <c r="UDU17" s="117"/>
      <c r="UDV17" s="117"/>
      <c r="UDW17" s="117"/>
      <c r="UDX17" s="117"/>
      <c r="UDY17" s="117"/>
      <c r="UDZ17" s="117"/>
      <c r="UEA17" s="117"/>
      <c r="UEB17" s="117"/>
      <c r="UEC17" s="117"/>
      <c r="UED17" s="117"/>
      <c r="UEE17" s="117"/>
      <c r="UEF17" s="117"/>
      <c r="UEG17" s="117"/>
      <c r="UEH17" s="117"/>
      <c r="UEI17" s="117"/>
      <c r="UEJ17" s="117"/>
      <c r="UEK17" s="117"/>
      <c r="UEL17" s="117"/>
      <c r="UEM17" s="117"/>
      <c r="UEN17" s="117"/>
      <c r="UEO17" s="117"/>
      <c r="UEP17" s="117"/>
      <c r="UEQ17" s="117"/>
      <c r="UER17" s="117"/>
      <c r="UES17" s="117"/>
      <c r="UET17" s="117"/>
      <c r="UEU17" s="117"/>
      <c r="UEV17" s="117"/>
      <c r="UEW17" s="117"/>
      <c r="UEX17" s="117"/>
      <c r="UEY17" s="117"/>
      <c r="UEZ17" s="117"/>
      <c r="UFA17" s="117"/>
      <c r="UFB17" s="117"/>
      <c r="UFC17" s="117"/>
      <c r="UFD17" s="117"/>
      <c r="UFE17" s="117"/>
      <c r="UFF17" s="117"/>
      <c r="UFG17" s="117"/>
      <c r="UFH17" s="117"/>
      <c r="UFI17" s="117"/>
      <c r="UFJ17" s="117"/>
      <c r="UFK17" s="117"/>
      <c r="UFL17" s="117"/>
      <c r="UFM17" s="117"/>
      <c r="UFN17" s="117"/>
      <c r="UFO17" s="117"/>
      <c r="UFP17" s="117"/>
      <c r="UFQ17" s="117"/>
      <c r="UFR17" s="117"/>
      <c r="UFS17" s="117"/>
      <c r="UFT17" s="117"/>
      <c r="UFU17" s="117"/>
      <c r="UFV17" s="117"/>
      <c r="UFW17" s="117"/>
      <c r="UFX17" s="117"/>
      <c r="UFY17" s="117"/>
      <c r="UFZ17" s="117"/>
      <c r="UGA17" s="117"/>
      <c r="UGB17" s="117"/>
      <c r="UGC17" s="117"/>
      <c r="UGD17" s="117"/>
      <c r="UGE17" s="117"/>
      <c r="UGF17" s="117"/>
      <c r="UGG17" s="117"/>
      <c r="UGH17" s="117"/>
      <c r="UGI17" s="117"/>
      <c r="UGJ17" s="117"/>
      <c r="UGK17" s="117"/>
      <c r="UGL17" s="117"/>
      <c r="UGM17" s="117"/>
      <c r="UGN17" s="117"/>
      <c r="UGO17" s="117"/>
      <c r="UGP17" s="117"/>
      <c r="UGQ17" s="117"/>
      <c r="UGR17" s="117"/>
      <c r="UGS17" s="117"/>
      <c r="UGT17" s="117"/>
      <c r="UGU17" s="117"/>
      <c r="UGV17" s="117"/>
      <c r="UGW17" s="117"/>
      <c r="UGX17" s="117"/>
      <c r="UGY17" s="117"/>
      <c r="UGZ17" s="117"/>
      <c r="UHA17" s="117"/>
      <c r="UHB17" s="117"/>
      <c r="UHC17" s="117"/>
      <c r="UHD17" s="117"/>
      <c r="UHE17" s="117"/>
      <c r="UHF17" s="117"/>
      <c r="UHG17" s="117"/>
      <c r="UHH17" s="117"/>
      <c r="UHI17" s="117"/>
      <c r="UHJ17" s="117"/>
      <c r="UHK17" s="117"/>
      <c r="UHL17" s="117"/>
      <c r="UHM17" s="117"/>
      <c r="UHN17" s="117"/>
      <c r="UHO17" s="117"/>
      <c r="UHP17" s="117"/>
      <c r="UHQ17" s="117"/>
      <c r="UHR17" s="117"/>
      <c r="UHS17" s="117"/>
      <c r="UHT17" s="117"/>
      <c r="UHU17" s="117"/>
      <c r="UHV17" s="117"/>
      <c r="UHW17" s="117"/>
      <c r="UHX17" s="117"/>
      <c r="UHY17" s="117"/>
      <c r="UHZ17" s="117"/>
      <c r="UIA17" s="117"/>
      <c r="UIB17" s="117"/>
      <c r="UIC17" s="117"/>
      <c r="UID17" s="117"/>
      <c r="UIE17" s="117"/>
      <c r="UIF17" s="117"/>
      <c r="UIG17" s="117"/>
      <c r="UIH17" s="117"/>
      <c r="UII17" s="117"/>
      <c r="UIJ17" s="117"/>
      <c r="UIK17" s="117"/>
      <c r="UIL17" s="117"/>
      <c r="UIM17" s="117"/>
      <c r="UIN17" s="117"/>
      <c r="UIO17" s="117"/>
      <c r="UIP17" s="117"/>
      <c r="UIQ17" s="117"/>
      <c r="UIR17" s="117"/>
      <c r="UIS17" s="117"/>
      <c r="UIT17" s="117"/>
      <c r="UIU17" s="117"/>
      <c r="UIV17" s="117"/>
      <c r="UIW17" s="117"/>
      <c r="UIX17" s="117"/>
      <c r="UIY17" s="117"/>
      <c r="UIZ17" s="117"/>
      <c r="UJA17" s="117"/>
      <c r="UJB17" s="117"/>
      <c r="UJC17" s="117"/>
      <c r="UJD17" s="117"/>
      <c r="UJE17" s="117"/>
      <c r="UJF17" s="117"/>
      <c r="UJG17" s="117"/>
      <c r="UJH17" s="117"/>
      <c r="UJI17" s="117"/>
      <c r="UJJ17" s="117"/>
      <c r="UJK17" s="117"/>
      <c r="UJL17" s="117"/>
      <c r="UJM17" s="117"/>
      <c r="UJN17" s="117"/>
      <c r="UJO17" s="117"/>
      <c r="UJP17" s="117"/>
      <c r="UJQ17" s="117"/>
      <c r="UJR17" s="117"/>
      <c r="UJS17" s="117"/>
      <c r="UJT17" s="117"/>
      <c r="UJU17" s="117"/>
      <c r="UJV17" s="117"/>
      <c r="UJW17" s="117"/>
      <c r="UJX17" s="117"/>
      <c r="UJY17" s="117"/>
      <c r="UJZ17" s="117"/>
      <c r="UKA17" s="117"/>
      <c r="UKB17" s="117"/>
      <c r="UKC17" s="117"/>
      <c r="UKD17" s="117"/>
      <c r="UKE17" s="117"/>
      <c r="UKF17" s="117"/>
      <c r="UKG17" s="117"/>
      <c r="UKH17" s="117"/>
      <c r="UKI17" s="117"/>
      <c r="UKJ17" s="117"/>
      <c r="UKK17" s="117"/>
      <c r="UKL17" s="117"/>
      <c r="UKM17" s="117"/>
      <c r="UKN17" s="117"/>
      <c r="UKO17" s="117"/>
      <c r="UKP17" s="117"/>
      <c r="UKQ17" s="117"/>
      <c r="UKR17" s="117"/>
      <c r="UKS17" s="117"/>
      <c r="UKT17" s="117"/>
      <c r="UKU17" s="117"/>
      <c r="UKV17" s="117"/>
      <c r="UKW17" s="117"/>
      <c r="UKX17" s="117"/>
      <c r="UKY17" s="117"/>
      <c r="UKZ17" s="117"/>
      <c r="ULA17" s="117"/>
      <c r="ULB17" s="117"/>
      <c r="ULC17" s="117"/>
      <c r="ULD17" s="117"/>
      <c r="ULE17" s="117"/>
      <c r="ULF17" s="117"/>
      <c r="ULG17" s="117"/>
      <c r="ULH17" s="117"/>
      <c r="ULI17" s="117"/>
      <c r="ULJ17" s="117"/>
      <c r="ULK17" s="117"/>
      <c r="ULL17" s="117"/>
      <c r="ULM17" s="117"/>
      <c r="ULN17" s="117"/>
      <c r="ULO17" s="117"/>
      <c r="ULP17" s="117"/>
      <c r="ULQ17" s="117"/>
      <c r="ULR17" s="117"/>
      <c r="ULS17" s="117"/>
      <c r="ULT17" s="117"/>
      <c r="ULU17" s="117"/>
      <c r="ULV17" s="117"/>
      <c r="ULW17" s="117"/>
      <c r="ULX17" s="117"/>
      <c r="ULY17" s="117"/>
      <c r="ULZ17" s="117"/>
      <c r="UMA17" s="117"/>
      <c r="UMB17" s="117"/>
      <c r="UMC17" s="117"/>
      <c r="UMD17" s="117"/>
      <c r="UME17" s="117"/>
      <c r="UMF17" s="117"/>
      <c r="UMG17" s="117"/>
      <c r="UMH17" s="117"/>
      <c r="UMI17" s="117"/>
      <c r="UMJ17" s="117"/>
      <c r="UMK17" s="117"/>
      <c r="UML17" s="117"/>
      <c r="UMM17" s="117"/>
      <c r="UMN17" s="117"/>
      <c r="UMO17" s="117"/>
      <c r="UMP17" s="117"/>
      <c r="UMQ17" s="117"/>
      <c r="UMR17" s="117"/>
      <c r="UMS17" s="117"/>
      <c r="UMT17" s="117"/>
      <c r="UMU17" s="117"/>
      <c r="UMV17" s="117"/>
      <c r="UMW17" s="117"/>
      <c r="UMX17" s="117"/>
      <c r="UMY17" s="117"/>
      <c r="UMZ17" s="117"/>
      <c r="UNA17" s="117"/>
      <c r="UNB17" s="117"/>
      <c r="UNC17" s="117"/>
      <c r="UND17" s="117"/>
      <c r="UNE17" s="117"/>
      <c r="UNF17" s="117"/>
      <c r="UNG17" s="117"/>
      <c r="UNH17" s="117"/>
      <c r="UNI17" s="117"/>
      <c r="UNJ17" s="117"/>
      <c r="UNK17" s="117"/>
      <c r="UNL17" s="117"/>
      <c r="UNM17" s="117"/>
      <c r="UNN17" s="117"/>
      <c r="UNO17" s="117"/>
      <c r="UNP17" s="117"/>
      <c r="UNQ17" s="117"/>
      <c r="UNR17" s="117"/>
      <c r="UNS17" s="117"/>
      <c r="UNT17" s="117"/>
      <c r="UNU17" s="117"/>
      <c r="UNV17" s="117"/>
      <c r="UNW17" s="117"/>
      <c r="UNX17" s="117"/>
      <c r="UNY17" s="117"/>
      <c r="UNZ17" s="117"/>
      <c r="UOA17" s="117"/>
      <c r="UOB17" s="117"/>
      <c r="UOC17" s="117"/>
      <c r="UOD17" s="117"/>
      <c r="UOE17" s="117"/>
      <c r="UOF17" s="117"/>
      <c r="UOG17" s="117"/>
      <c r="UOH17" s="117"/>
      <c r="UOI17" s="117"/>
      <c r="UOJ17" s="117"/>
      <c r="UOK17" s="117"/>
      <c r="UOL17" s="117"/>
      <c r="UOM17" s="117"/>
      <c r="UON17" s="117"/>
      <c r="UOO17" s="117"/>
      <c r="UOP17" s="117"/>
      <c r="UOQ17" s="117"/>
      <c r="UOR17" s="117"/>
      <c r="UOS17" s="117"/>
      <c r="UOT17" s="117"/>
      <c r="UOU17" s="117"/>
      <c r="UOV17" s="117"/>
      <c r="UOW17" s="117"/>
      <c r="UOX17" s="117"/>
      <c r="UOY17" s="117"/>
      <c r="UOZ17" s="117"/>
      <c r="UPA17" s="117"/>
      <c r="UPB17" s="117"/>
      <c r="UPC17" s="117"/>
      <c r="UPD17" s="117"/>
      <c r="UPE17" s="117"/>
      <c r="UPF17" s="117"/>
      <c r="UPG17" s="117"/>
      <c r="UPH17" s="117"/>
      <c r="UPI17" s="117"/>
      <c r="UPJ17" s="117"/>
      <c r="UPK17" s="117"/>
      <c r="UPL17" s="117"/>
      <c r="UPM17" s="117"/>
      <c r="UPN17" s="117"/>
      <c r="UPO17" s="117"/>
      <c r="UPP17" s="117"/>
      <c r="UPQ17" s="117"/>
      <c r="UPR17" s="117"/>
      <c r="UPS17" s="117"/>
      <c r="UPT17" s="117"/>
      <c r="UPU17" s="117"/>
      <c r="UPV17" s="117"/>
      <c r="UPW17" s="117"/>
      <c r="UPX17" s="117"/>
      <c r="UPY17" s="117"/>
      <c r="UPZ17" s="117"/>
      <c r="UQA17" s="117"/>
      <c r="UQB17" s="117"/>
      <c r="UQC17" s="117"/>
      <c r="UQD17" s="117"/>
      <c r="UQE17" s="117"/>
      <c r="UQF17" s="117"/>
      <c r="UQG17" s="117"/>
      <c r="UQH17" s="117"/>
      <c r="UQI17" s="117"/>
      <c r="UQJ17" s="117"/>
      <c r="UQK17" s="117"/>
      <c r="UQL17" s="117"/>
      <c r="UQM17" s="117"/>
      <c r="UQN17" s="117"/>
      <c r="UQO17" s="117"/>
      <c r="UQP17" s="117"/>
      <c r="UQQ17" s="117"/>
      <c r="UQR17" s="117"/>
      <c r="UQS17" s="117"/>
      <c r="UQT17" s="117"/>
      <c r="UQU17" s="117"/>
      <c r="UQV17" s="117"/>
      <c r="UQW17" s="117"/>
      <c r="UQX17" s="117"/>
      <c r="UQY17" s="117"/>
      <c r="UQZ17" s="117"/>
      <c r="URA17" s="117"/>
      <c r="URB17" s="117"/>
      <c r="URC17" s="117"/>
      <c r="URD17" s="117"/>
      <c r="URE17" s="117"/>
      <c r="URF17" s="117"/>
      <c r="URG17" s="117"/>
      <c r="URH17" s="117"/>
      <c r="URI17" s="117"/>
      <c r="URJ17" s="117"/>
      <c r="URK17" s="117"/>
      <c r="URL17" s="117"/>
      <c r="URM17" s="117"/>
      <c r="URN17" s="117"/>
      <c r="URO17" s="117"/>
      <c r="URP17" s="117"/>
      <c r="URQ17" s="117"/>
      <c r="URR17" s="117"/>
      <c r="URS17" s="117"/>
      <c r="URT17" s="117"/>
      <c r="URU17" s="117"/>
      <c r="URV17" s="117"/>
      <c r="URW17" s="117"/>
      <c r="URX17" s="117"/>
      <c r="URY17" s="117"/>
      <c r="URZ17" s="117"/>
      <c r="USA17" s="117"/>
      <c r="USB17" s="117"/>
      <c r="USC17" s="117"/>
      <c r="USD17" s="117"/>
      <c r="USE17" s="117"/>
      <c r="USF17" s="117"/>
      <c r="USG17" s="117"/>
      <c r="USH17" s="117"/>
      <c r="USI17" s="117"/>
      <c r="USJ17" s="117"/>
      <c r="USK17" s="117"/>
      <c r="USL17" s="117"/>
      <c r="USM17" s="117"/>
      <c r="USN17" s="117"/>
      <c r="USO17" s="117"/>
      <c r="USP17" s="117"/>
      <c r="USQ17" s="117"/>
      <c r="USR17" s="117"/>
      <c r="USS17" s="117"/>
      <c r="UST17" s="117"/>
      <c r="USU17" s="117"/>
      <c r="USV17" s="117"/>
      <c r="USW17" s="117"/>
      <c r="USX17" s="117"/>
      <c r="USY17" s="117"/>
      <c r="USZ17" s="117"/>
      <c r="UTA17" s="117"/>
      <c r="UTB17" s="117"/>
      <c r="UTC17" s="117"/>
      <c r="UTD17" s="117"/>
      <c r="UTE17" s="117"/>
      <c r="UTF17" s="117"/>
      <c r="UTG17" s="117"/>
      <c r="UTH17" s="117"/>
      <c r="UTI17" s="117"/>
      <c r="UTJ17" s="117"/>
      <c r="UTK17" s="117"/>
      <c r="UTL17" s="117"/>
      <c r="UTM17" s="117"/>
      <c r="UTN17" s="117"/>
      <c r="UTO17" s="117"/>
      <c r="UTP17" s="117"/>
      <c r="UTQ17" s="117"/>
      <c r="UTR17" s="117"/>
      <c r="UTS17" s="117"/>
      <c r="UTT17" s="117"/>
      <c r="UTU17" s="117"/>
      <c r="UTV17" s="117"/>
      <c r="UTW17" s="117"/>
      <c r="UTX17" s="117"/>
      <c r="UTY17" s="117"/>
      <c r="UTZ17" s="117"/>
      <c r="UUA17" s="117"/>
      <c r="UUB17" s="117"/>
      <c r="UUC17" s="117"/>
      <c r="UUD17" s="117"/>
      <c r="UUE17" s="117"/>
      <c r="UUF17" s="117"/>
      <c r="UUG17" s="117"/>
      <c r="UUH17" s="117"/>
      <c r="UUI17" s="117"/>
      <c r="UUJ17" s="117"/>
      <c r="UUK17" s="117"/>
      <c r="UUL17" s="117"/>
      <c r="UUM17" s="117"/>
      <c r="UUN17" s="117"/>
      <c r="UUO17" s="117"/>
      <c r="UUP17" s="117"/>
      <c r="UUQ17" s="117"/>
      <c r="UUR17" s="117"/>
      <c r="UUS17" s="117"/>
      <c r="UUT17" s="117"/>
      <c r="UUU17" s="117"/>
      <c r="UUV17" s="117"/>
      <c r="UUW17" s="117"/>
      <c r="UUX17" s="117"/>
      <c r="UUY17" s="117"/>
      <c r="UUZ17" s="117"/>
      <c r="UVA17" s="117"/>
      <c r="UVB17" s="117"/>
      <c r="UVC17" s="117"/>
      <c r="UVD17" s="117"/>
      <c r="UVE17" s="117"/>
      <c r="UVF17" s="117"/>
      <c r="UVG17" s="117"/>
      <c r="UVH17" s="117"/>
      <c r="UVI17" s="117"/>
      <c r="UVJ17" s="117"/>
      <c r="UVK17" s="117"/>
      <c r="UVL17" s="117"/>
      <c r="UVM17" s="117"/>
      <c r="UVN17" s="117"/>
      <c r="UVO17" s="117"/>
      <c r="UVP17" s="117"/>
      <c r="UVQ17" s="117"/>
      <c r="UVR17" s="117"/>
      <c r="UVS17" s="117"/>
      <c r="UVT17" s="117"/>
      <c r="UVU17" s="117"/>
      <c r="UVV17" s="117"/>
      <c r="UVW17" s="117"/>
      <c r="UVX17" s="117"/>
      <c r="UVY17" s="117"/>
      <c r="UVZ17" s="117"/>
      <c r="UWA17" s="117"/>
      <c r="UWB17" s="117"/>
      <c r="UWC17" s="117"/>
      <c r="UWD17" s="117"/>
      <c r="UWE17" s="117"/>
      <c r="UWF17" s="117"/>
      <c r="UWG17" s="117"/>
      <c r="UWH17" s="117"/>
      <c r="UWI17" s="117"/>
      <c r="UWJ17" s="117"/>
      <c r="UWK17" s="117"/>
      <c r="UWL17" s="117"/>
      <c r="UWM17" s="117"/>
      <c r="UWN17" s="117"/>
      <c r="UWO17" s="117"/>
      <c r="UWP17" s="117"/>
      <c r="UWQ17" s="117"/>
      <c r="UWR17" s="117"/>
      <c r="UWS17" s="117"/>
      <c r="UWT17" s="117"/>
      <c r="UWU17" s="117"/>
      <c r="UWV17" s="117"/>
      <c r="UWW17" s="117"/>
      <c r="UWX17" s="117"/>
      <c r="UWY17" s="117"/>
      <c r="UWZ17" s="117"/>
      <c r="UXA17" s="117"/>
      <c r="UXB17" s="117"/>
      <c r="UXC17" s="117"/>
      <c r="UXD17" s="117"/>
      <c r="UXE17" s="117"/>
      <c r="UXF17" s="117"/>
      <c r="UXG17" s="117"/>
      <c r="UXH17" s="117"/>
      <c r="UXI17" s="117"/>
      <c r="UXJ17" s="117"/>
      <c r="UXK17" s="117"/>
      <c r="UXL17" s="117"/>
      <c r="UXM17" s="117"/>
      <c r="UXN17" s="117"/>
      <c r="UXO17" s="117"/>
      <c r="UXP17" s="117"/>
      <c r="UXQ17" s="117"/>
      <c r="UXR17" s="117"/>
      <c r="UXS17" s="117"/>
      <c r="UXT17" s="117"/>
      <c r="UXU17" s="117"/>
      <c r="UXV17" s="117"/>
      <c r="UXW17" s="117"/>
      <c r="UXX17" s="117"/>
      <c r="UXY17" s="117"/>
      <c r="UXZ17" s="117"/>
      <c r="UYA17" s="117"/>
      <c r="UYB17" s="117"/>
      <c r="UYC17" s="117"/>
      <c r="UYD17" s="117"/>
      <c r="UYE17" s="117"/>
      <c r="UYF17" s="117"/>
      <c r="UYG17" s="117"/>
      <c r="UYH17" s="117"/>
      <c r="UYI17" s="117"/>
      <c r="UYJ17" s="117"/>
      <c r="UYK17" s="117"/>
      <c r="UYL17" s="117"/>
      <c r="UYM17" s="117"/>
      <c r="UYN17" s="117"/>
      <c r="UYO17" s="117"/>
      <c r="UYP17" s="117"/>
      <c r="UYQ17" s="117"/>
      <c r="UYR17" s="117"/>
      <c r="UYS17" s="117"/>
      <c r="UYT17" s="117"/>
      <c r="UYU17" s="117"/>
      <c r="UYV17" s="117"/>
      <c r="UYW17" s="117"/>
      <c r="UYX17" s="117"/>
      <c r="UYY17" s="117"/>
      <c r="UYZ17" s="117"/>
      <c r="UZA17" s="117"/>
      <c r="UZB17" s="117"/>
      <c r="UZC17" s="117"/>
      <c r="UZD17" s="117"/>
      <c r="UZE17" s="117"/>
      <c r="UZF17" s="117"/>
      <c r="UZG17" s="117"/>
      <c r="UZH17" s="117"/>
      <c r="UZI17" s="117"/>
      <c r="UZJ17" s="117"/>
      <c r="UZK17" s="117"/>
      <c r="UZL17" s="117"/>
      <c r="UZM17" s="117"/>
      <c r="UZN17" s="117"/>
      <c r="UZO17" s="117"/>
      <c r="UZP17" s="117"/>
      <c r="UZQ17" s="117"/>
      <c r="UZR17" s="117"/>
      <c r="UZS17" s="117"/>
      <c r="UZT17" s="117"/>
      <c r="UZU17" s="117"/>
      <c r="UZV17" s="117"/>
      <c r="UZW17" s="117"/>
      <c r="UZX17" s="117"/>
      <c r="UZY17" s="117"/>
      <c r="UZZ17" s="117"/>
      <c r="VAA17" s="117"/>
      <c r="VAB17" s="117"/>
      <c r="VAC17" s="117"/>
      <c r="VAD17" s="117"/>
      <c r="VAE17" s="117"/>
      <c r="VAF17" s="117"/>
      <c r="VAG17" s="117"/>
      <c r="VAH17" s="117"/>
      <c r="VAI17" s="117"/>
      <c r="VAJ17" s="117"/>
      <c r="VAK17" s="117"/>
      <c r="VAL17" s="117"/>
      <c r="VAM17" s="117"/>
      <c r="VAN17" s="117"/>
      <c r="VAO17" s="117"/>
      <c r="VAP17" s="117"/>
      <c r="VAQ17" s="117"/>
      <c r="VAR17" s="117"/>
      <c r="VAS17" s="117"/>
      <c r="VAT17" s="117"/>
      <c r="VAU17" s="117"/>
      <c r="VAV17" s="117"/>
      <c r="VAW17" s="117"/>
      <c r="VAX17" s="117"/>
      <c r="VAY17" s="117"/>
      <c r="VAZ17" s="117"/>
      <c r="VBA17" s="117"/>
      <c r="VBB17" s="117"/>
      <c r="VBC17" s="117"/>
      <c r="VBD17" s="117"/>
      <c r="VBE17" s="117"/>
      <c r="VBF17" s="117"/>
      <c r="VBG17" s="117"/>
      <c r="VBH17" s="117"/>
      <c r="VBI17" s="117"/>
      <c r="VBJ17" s="117"/>
      <c r="VBK17" s="117"/>
      <c r="VBL17" s="117"/>
      <c r="VBM17" s="117"/>
      <c r="VBN17" s="117"/>
      <c r="VBO17" s="117"/>
      <c r="VBP17" s="117"/>
      <c r="VBQ17" s="117"/>
      <c r="VBR17" s="117"/>
      <c r="VBS17" s="117"/>
      <c r="VBT17" s="117"/>
      <c r="VBU17" s="117"/>
      <c r="VBV17" s="117"/>
      <c r="VBW17" s="117"/>
      <c r="VBX17" s="117"/>
      <c r="VBY17" s="117"/>
      <c r="VBZ17" s="117"/>
      <c r="VCA17" s="117"/>
      <c r="VCB17" s="117"/>
      <c r="VCC17" s="117"/>
      <c r="VCD17" s="117"/>
      <c r="VCE17" s="117"/>
      <c r="VCF17" s="117"/>
      <c r="VCG17" s="117"/>
      <c r="VCH17" s="117"/>
      <c r="VCI17" s="117"/>
      <c r="VCJ17" s="117"/>
      <c r="VCK17" s="117"/>
      <c r="VCL17" s="117"/>
      <c r="VCM17" s="117"/>
      <c r="VCN17" s="117"/>
      <c r="VCO17" s="117"/>
      <c r="VCP17" s="117"/>
      <c r="VCQ17" s="117"/>
      <c r="VCR17" s="117"/>
      <c r="VCS17" s="117"/>
      <c r="VCT17" s="117"/>
      <c r="VCU17" s="117"/>
      <c r="VCV17" s="117"/>
      <c r="VCW17" s="117"/>
      <c r="VCX17" s="117"/>
      <c r="VCY17" s="117"/>
      <c r="VCZ17" s="117"/>
      <c r="VDA17" s="117"/>
      <c r="VDB17" s="117"/>
      <c r="VDC17" s="117"/>
      <c r="VDD17" s="117"/>
      <c r="VDE17" s="117"/>
      <c r="VDF17" s="117"/>
      <c r="VDG17" s="117"/>
      <c r="VDH17" s="117"/>
      <c r="VDI17" s="117"/>
      <c r="VDJ17" s="117"/>
      <c r="VDK17" s="117"/>
      <c r="VDL17" s="117"/>
      <c r="VDM17" s="117"/>
      <c r="VDN17" s="117"/>
      <c r="VDO17" s="117"/>
      <c r="VDP17" s="117"/>
      <c r="VDQ17" s="117"/>
      <c r="VDR17" s="117"/>
      <c r="VDS17" s="117"/>
      <c r="VDT17" s="117"/>
      <c r="VDU17" s="117"/>
      <c r="VDV17" s="117"/>
      <c r="VDW17" s="117"/>
      <c r="VDX17" s="117"/>
      <c r="VDY17" s="117"/>
      <c r="VDZ17" s="117"/>
      <c r="VEA17" s="117"/>
      <c r="VEB17" s="117"/>
      <c r="VEC17" s="117"/>
      <c r="VED17" s="117"/>
      <c r="VEE17" s="117"/>
      <c r="VEF17" s="117"/>
      <c r="VEG17" s="117"/>
      <c r="VEH17" s="117"/>
      <c r="VEI17" s="117"/>
      <c r="VEJ17" s="117"/>
      <c r="VEK17" s="117"/>
      <c r="VEL17" s="117"/>
      <c r="VEM17" s="117"/>
      <c r="VEN17" s="117"/>
      <c r="VEO17" s="117"/>
      <c r="VEP17" s="117"/>
      <c r="VEQ17" s="117"/>
      <c r="VER17" s="117"/>
      <c r="VES17" s="117"/>
      <c r="VET17" s="117"/>
      <c r="VEU17" s="117"/>
      <c r="VEV17" s="117"/>
      <c r="VEW17" s="117"/>
      <c r="VEX17" s="117"/>
      <c r="VEY17" s="117"/>
      <c r="VEZ17" s="117"/>
      <c r="VFA17" s="117"/>
      <c r="VFB17" s="117"/>
      <c r="VFC17" s="117"/>
      <c r="VFD17" s="117"/>
      <c r="VFE17" s="117"/>
      <c r="VFF17" s="117"/>
      <c r="VFG17" s="117"/>
      <c r="VFH17" s="117"/>
      <c r="VFI17" s="117"/>
      <c r="VFJ17" s="117"/>
      <c r="VFK17" s="117"/>
      <c r="VFL17" s="117"/>
      <c r="VFM17" s="117"/>
      <c r="VFN17" s="117"/>
      <c r="VFO17" s="117"/>
      <c r="VFP17" s="117"/>
      <c r="VFQ17" s="117"/>
      <c r="VFR17" s="117"/>
      <c r="VFS17" s="117"/>
      <c r="VFT17" s="117"/>
      <c r="VFU17" s="117"/>
      <c r="VFV17" s="117"/>
      <c r="VFW17" s="117"/>
      <c r="VFX17" s="117"/>
      <c r="VFY17" s="117"/>
      <c r="VFZ17" s="117"/>
      <c r="VGA17" s="117"/>
      <c r="VGB17" s="117"/>
      <c r="VGC17" s="117"/>
      <c r="VGD17" s="117"/>
      <c r="VGE17" s="117"/>
      <c r="VGF17" s="117"/>
      <c r="VGG17" s="117"/>
      <c r="VGH17" s="117"/>
      <c r="VGI17" s="117"/>
      <c r="VGJ17" s="117"/>
      <c r="VGK17" s="117"/>
      <c r="VGL17" s="117"/>
      <c r="VGM17" s="117"/>
      <c r="VGN17" s="117"/>
      <c r="VGO17" s="117"/>
      <c r="VGP17" s="117"/>
      <c r="VGQ17" s="117"/>
      <c r="VGR17" s="117"/>
      <c r="VGS17" s="117"/>
      <c r="VGT17" s="117"/>
      <c r="VGU17" s="117"/>
      <c r="VGV17" s="117"/>
      <c r="VGW17" s="117"/>
      <c r="VGX17" s="117"/>
      <c r="VGY17" s="117"/>
      <c r="VGZ17" s="117"/>
      <c r="VHA17" s="117"/>
      <c r="VHB17" s="117"/>
      <c r="VHC17" s="117"/>
      <c r="VHD17" s="117"/>
      <c r="VHE17" s="117"/>
      <c r="VHF17" s="117"/>
      <c r="VHG17" s="117"/>
      <c r="VHH17" s="117"/>
      <c r="VHI17" s="117"/>
      <c r="VHJ17" s="117"/>
      <c r="VHK17" s="117"/>
      <c r="VHL17" s="117"/>
      <c r="VHM17" s="117"/>
      <c r="VHN17" s="117"/>
      <c r="VHO17" s="117"/>
      <c r="VHP17" s="117"/>
      <c r="VHQ17" s="117"/>
      <c r="VHR17" s="117"/>
      <c r="VHS17" s="117"/>
      <c r="VHT17" s="117"/>
      <c r="VHU17" s="117"/>
      <c r="VHV17" s="117"/>
      <c r="VHW17" s="117"/>
      <c r="VHX17" s="117"/>
      <c r="VHY17" s="117"/>
      <c r="VHZ17" s="117"/>
      <c r="VIA17" s="117"/>
      <c r="VIB17" s="117"/>
      <c r="VIC17" s="117"/>
      <c r="VID17" s="117"/>
      <c r="VIE17" s="117"/>
      <c r="VIF17" s="117"/>
      <c r="VIG17" s="117"/>
      <c r="VIH17" s="117"/>
      <c r="VII17" s="117"/>
      <c r="VIJ17" s="117"/>
      <c r="VIK17" s="117"/>
      <c r="VIL17" s="117"/>
      <c r="VIM17" s="117"/>
      <c r="VIN17" s="117"/>
      <c r="VIO17" s="117"/>
      <c r="VIP17" s="117"/>
      <c r="VIQ17" s="117"/>
      <c r="VIR17" s="117"/>
      <c r="VIS17" s="117"/>
      <c r="VIT17" s="117"/>
      <c r="VIU17" s="117"/>
      <c r="VIV17" s="117"/>
      <c r="VIW17" s="117"/>
      <c r="VIX17" s="117"/>
      <c r="VIY17" s="117"/>
      <c r="VIZ17" s="117"/>
      <c r="VJA17" s="117"/>
      <c r="VJB17" s="117"/>
      <c r="VJC17" s="117"/>
      <c r="VJD17" s="117"/>
      <c r="VJE17" s="117"/>
      <c r="VJF17" s="117"/>
      <c r="VJG17" s="117"/>
      <c r="VJH17" s="117"/>
      <c r="VJI17" s="117"/>
      <c r="VJJ17" s="117"/>
      <c r="VJK17" s="117"/>
      <c r="VJL17" s="117"/>
      <c r="VJM17" s="117"/>
      <c r="VJN17" s="117"/>
      <c r="VJO17" s="117"/>
      <c r="VJP17" s="117"/>
      <c r="VJQ17" s="117"/>
      <c r="VJR17" s="117"/>
      <c r="VJS17" s="117"/>
      <c r="VJT17" s="117"/>
      <c r="VJU17" s="117"/>
      <c r="VJV17" s="117"/>
      <c r="VJW17" s="117"/>
      <c r="VJX17" s="117"/>
      <c r="VJY17" s="117"/>
      <c r="VJZ17" s="117"/>
      <c r="VKA17" s="117"/>
      <c r="VKB17" s="117"/>
      <c r="VKC17" s="117"/>
      <c r="VKD17" s="117"/>
      <c r="VKE17" s="117"/>
      <c r="VKF17" s="117"/>
      <c r="VKG17" s="117"/>
      <c r="VKH17" s="117"/>
      <c r="VKI17" s="117"/>
      <c r="VKJ17" s="117"/>
      <c r="VKK17" s="117"/>
      <c r="VKL17" s="117"/>
      <c r="VKM17" s="117"/>
      <c r="VKN17" s="117"/>
      <c r="VKO17" s="117"/>
      <c r="VKP17" s="117"/>
      <c r="VKQ17" s="117"/>
      <c r="VKR17" s="117"/>
      <c r="VKS17" s="117"/>
      <c r="VKT17" s="117"/>
      <c r="VKU17" s="117"/>
      <c r="VKV17" s="117"/>
      <c r="VKW17" s="117"/>
      <c r="VKX17" s="117"/>
      <c r="VKY17" s="117"/>
      <c r="VKZ17" s="117"/>
      <c r="VLA17" s="117"/>
      <c r="VLB17" s="117"/>
      <c r="VLC17" s="117"/>
      <c r="VLD17" s="117"/>
      <c r="VLE17" s="117"/>
      <c r="VLF17" s="117"/>
      <c r="VLG17" s="117"/>
      <c r="VLH17" s="117"/>
      <c r="VLI17" s="117"/>
      <c r="VLJ17" s="117"/>
      <c r="VLK17" s="117"/>
      <c r="VLL17" s="117"/>
      <c r="VLM17" s="117"/>
      <c r="VLN17" s="117"/>
      <c r="VLO17" s="117"/>
      <c r="VLP17" s="117"/>
      <c r="VLQ17" s="117"/>
      <c r="VLR17" s="117"/>
      <c r="VLS17" s="117"/>
      <c r="VLT17" s="117"/>
      <c r="VLU17" s="117"/>
      <c r="VLV17" s="117"/>
      <c r="VLW17" s="117"/>
      <c r="VLX17" s="117"/>
      <c r="VLY17" s="117"/>
      <c r="VLZ17" s="117"/>
      <c r="VMA17" s="117"/>
      <c r="VMB17" s="117"/>
      <c r="VMC17" s="117"/>
      <c r="VMD17" s="117"/>
      <c r="VME17" s="117"/>
      <c r="VMF17" s="117"/>
      <c r="VMG17" s="117"/>
      <c r="VMH17" s="117"/>
      <c r="VMI17" s="117"/>
      <c r="VMJ17" s="117"/>
      <c r="VMK17" s="117"/>
      <c r="VML17" s="117"/>
      <c r="VMM17" s="117"/>
      <c r="VMN17" s="117"/>
      <c r="VMO17" s="117"/>
      <c r="VMP17" s="117"/>
      <c r="VMQ17" s="117"/>
      <c r="VMR17" s="117"/>
      <c r="VMS17" s="117"/>
      <c r="VMT17" s="117"/>
      <c r="VMU17" s="117"/>
      <c r="VMV17" s="117"/>
      <c r="VMW17" s="117"/>
      <c r="VMX17" s="117"/>
      <c r="VMY17" s="117"/>
      <c r="VMZ17" s="117"/>
      <c r="VNA17" s="117"/>
      <c r="VNB17" s="117"/>
      <c r="VNC17" s="117"/>
      <c r="VND17" s="117"/>
      <c r="VNE17" s="117"/>
      <c r="VNF17" s="117"/>
      <c r="VNG17" s="117"/>
      <c r="VNH17" s="117"/>
      <c r="VNI17" s="117"/>
      <c r="VNJ17" s="117"/>
      <c r="VNK17" s="117"/>
      <c r="VNL17" s="117"/>
      <c r="VNM17" s="117"/>
      <c r="VNN17" s="117"/>
      <c r="VNO17" s="117"/>
      <c r="VNP17" s="117"/>
      <c r="VNQ17" s="117"/>
      <c r="VNR17" s="117"/>
      <c r="VNS17" s="117"/>
      <c r="VNT17" s="117"/>
      <c r="VNU17" s="117"/>
      <c r="VNV17" s="117"/>
      <c r="VNW17" s="117"/>
      <c r="VNX17" s="117"/>
      <c r="VNY17" s="117"/>
      <c r="VNZ17" s="117"/>
      <c r="VOA17" s="117"/>
      <c r="VOB17" s="117"/>
      <c r="VOC17" s="117"/>
      <c r="VOD17" s="117"/>
      <c r="VOE17" s="117"/>
      <c r="VOF17" s="117"/>
      <c r="VOG17" s="117"/>
      <c r="VOH17" s="117"/>
      <c r="VOI17" s="117"/>
      <c r="VOJ17" s="117"/>
      <c r="VOK17" s="117"/>
      <c r="VOL17" s="117"/>
      <c r="VOM17" s="117"/>
      <c r="VON17" s="117"/>
      <c r="VOO17" s="117"/>
      <c r="VOP17" s="117"/>
      <c r="VOQ17" s="117"/>
      <c r="VOR17" s="117"/>
      <c r="VOS17" s="117"/>
      <c r="VOT17" s="117"/>
      <c r="VOU17" s="117"/>
      <c r="VOV17" s="117"/>
      <c r="VOW17" s="117"/>
      <c r="VOX17" s="117"/>
      <c r="VOY17" s="117"/>
      <c r="VOZ17" s="117"/>
      <c r="VPA17" s="117"/>
      <c r="VPB17" s="117"/>
      <c r="VPC17" s="117"/>
      <c r="VPD17" s="117"/>
      <c r="VPE17" s="117"/>
      <c r="VPF17" s="117"/>
      <c r="VPG17" s="117"/>
      <c r="VPH17" s="117"/>
      <c r="VPI17" s="117"/>
      <c r="VPJ17" s="117"/>
      <c r="VPK17" s="117"/>
      <c r="VPL17" s="117"/>
      <c r="VPM17" s="117"/>
      <c r="VPN17" s="117"/>
      <c r="VPO17" s="117"/>
      <c r="VPP17" s="117"/>
      <c r="VPQ17" s="117"/>
      <c r="VPR17" s="117"/>
      <c r="VPS17" s="117"/>
      <c r="VPT17" s="117"/>
      <c r="VPU17" s="117"/>
      <c r="VPV17" s="117"/>
      <c r="VPW17" s="117"/>
      <c r="VPX17" s="117"/>
      <c r="VPY17" s="117"/>
      <c r="VPZ17" s="117"/>
      <c r="VQA17" s="117"/>
      <c r="VQB17" s="117"/>
      <c r="VQC17" s="117"/>
      <c r="VQD17" s="117"/>
      <c r="VQE17" s="117"/>
      <c r="VQF17" s="117"/>
      <c r="VQG17" s="117"/>
      <c r="VQH17" s="117"/>
      <c r="VQI17" s="117"/>
      <c r="VQJ17" s="117"/>
      <c r="VQK17" s="117"/>
      <c r="VQL17" s="117"/>
      <c r="VQM17" s="117"/>
      <c r="VQN17" s="117"/>
      <c r="VQO17" s="117"/>
      <c r="VQP17" s="117"/>
      <c r="VQQ17" s="117"/>
      <c r="VQR17" s="117"/>
      <c r="VQS17" s="117"/>
      <c r="VQT17" s="117"/>
      <c r="VQU17" s="117"/>
      <c r="VQV17" s="117"/>
      <c r="VQW17" s="117"/>
      <c r="VQX17" s="117"/>
      <c r="VQY17" s="117"/>
      <c r="VQZ17" s="117"/>
      <c r="VRA17" s="117"/>
      <c r="VRB17" s="117"/>
      <c r="VRC17" s="117"/>
      <c r="VRD17" s="117"/>
      <c r="VRE17" s="117"/>
      <c r="VRF17" s="117"/>
      <c r="VRG17" s="117"/>
      <c r="VRH17" s="117"/>
      <c r="VRI17" s="117"/>
      <c r="VRJ17" s="117"/>
      <c r="VRK17" s="117"/>
      <c r="VRL17" s="117"/>
      <c r="VRM17" s="117"/>
      <c r="VRN17" s="117"/>
      <c r="VRO17" s="117"/>
      <c r="VRP17" s="117"/>
      <c r="VRQ17" s="117"/>
      <c r="VRR17" s="117"/>
      <c r="VRS17" s="117"/>
      <c r="VRT17" s="117"/>
      <c r="VRU17" s="117"/>
      <c r="VRV17" s="117"/>
      <c r="VRW17" s="117"/>
      <c r="VRX17" s="117"/>
      <c r="VRY17" s="117"/>
      <c r="VRZ17" s="117"/>
      <c r="VSA17" s="117"/>
      <c r="VSB17" s="117"/>
      <c r="VSC17" s="117"/>
      <c r="VSD17" s="117"/>
      <c r="VSE17" s="117"/>
      <c r="VSF17" s="117"/>
      <c r="VSG17" s="117"/>
      <c r="VSH17" s="117"/>
      <c r="VSI17" s="117"/>
      <c r="VSJ17" s="117"/>
      <c r="VSK17" s="117"/>
      <c r="VSL17" s="117"/>
      <c r="VSM17" s="117"/>
      <c r="VSN17" s="117"/>
      <c r="VSO17" s="117"/>
      <c r="VSP17" s="117"/>
      <c r="VSQ17" s="117"/>
      <c r="VSR17" s="117"/>
      <c r="VSS17" s="117"/>
      <c r="VST17" s="117"/>
      <c r="VSU17" s="117"/>
      <c r="VSV17" s="117"/>
      <c r="VSW17" s="117"/>
      <c r="VSX17" s="117"/>
      <c r="VSY17" s="117"/>
      <c r="VSZ17" s="117"/>
      <c r="VTA17" s="117"/>
      <c r="VTB17" s="117"/>
      <c r="VTC17" s="117"/>
      <c r="VTD17" s="117"/>
      <c r="VTE17" s="117"/>
      <c r="VTF17" s="117"/>
      <c r="VTG17" s="117"/>
      <c r="VTH17" s="117"/>
      <c r="VTI17" s="117"/>
      <c r="VTJ17" s="117"/>
      <c r="VTK17" s="117"/>
      <c r="VTL17" s="117"/>
      <c r="VTM17" s="117"/>
      <c r="VTN17" s="117"/>
      <c r="VTO17" s="117"/>
      <c r="VTP17" s="117"/>
      <c r="VTQ17" s="117"/>
      <c r="VTR17" s="117"/>
      <c r="VTS17" s="117"/>
      <c r="VTT17" s="117"/>
      <c r="VTU17" s="117"/>
      <c r="VTV17" s="117"/>
      <c r="VTW17" s="117"/>
      <c r="VTX17" s="117"/>
      <c r="VTY17" s="117"/>
      <c r="VTZ17" s="117"/>
      <c r="VUA17" s="117"/>
      <c r="VUB17" s="117"/>
      <c r="VUC17" s="117"/>
      <c r="VUD17" s="117"/>
      <c r="VUE17" s="117"/>
      <c r="VUF17" s="117"/>
      <c r="VUG17" s="117"/>
      <c r="VUH17" s="117"/>
      <c r="VUI17" s="117"/>
      <c r="VUJ17" s="117"/>
      <c r="VUK17" s="117"/>
      <c r="VUL17" s="117"/>
      <c r="VUM17" s="117"/>
      <c r="VUN17" s="117"/>
      <c r="VUO17" s="117"/>
      <c r="VUP17" s="117"/>
      <c r="VUQ17" s="117"/>
      <c r="VUR17" s="117"/>
      <c r="VUS17" s="117"/>
      <c r="VUT17" s="117"/>
      <c r="VUU17" s="117"/>
      <c r="VUV17" s="117"/>
      <c r="VUW17" s="117"/>
      <c r="VUX17" s="117"/>
      <c r="VUY17" s="117"/>
      <c r="VUZ17" s="117"/>
      <c r="VVA17" s="117"/>
      <c r="VVB17" s="117"/>
      <c r="VVC17" s="117"/>
      <c r="VVD17" s="117"/>
      <c r="VVE17" s="117"/>
      <c r="VVF17" s="117"/>
      <c r="VVG17" s="117"/>
      <c r="VVH17" s="117"/>
      <c r="VVI17" s="117"/>
      <c r="VVJ17" s="117"/>
      <c r="VVK17" s="117"/>
      <c r="VVL17" s="117"/>
      <c r="VVM17" s="117"/>
      <c r="VVN17" s="117"/>
      <c r="VVO17" s="117"/>
      <c r="VVP17" s="117"/>
      <c r="VVQ17" s="117"/>
      <c r="VVR17" s="117"/>
      <c r="VVS17" s="117"/>
      <c r="VVT17" s="117"/>
      <c r="VVU17" s="117"/>
      <c r="VVV17" s="117"/>
      <c r="VVW17" s="117"/>
      <c r="VVX17" s="117"/>
      <c r="VVY17" s="117"/>
      <c r="VVZ17" s="117"/>
      <c r="VWA17" s="117"/>
      <c r="VWB17" s="117"/>
      <c r="VWC17" s="117"/>
      <c r="VWD17" s="117"/>
      <c r="VWE17" s="117"/>
      <c r="VWF17" s="117"/>
      <c r="VWG17" s="117"/>
      <c r="VWH17" s="117"/>
      <c r="VWI17" s="117"/>
      <c r="VWJ17" s="117"/>
      <c r="VWK17" s="117"/>
      <c r="VWL17" s="117"/>
      <c r="VWM17" s="117"/>
      <c r="VWN17" s="117"/>
      <c r="VWO17" s="117"/>
      <c r="VWP17" s="117"/>
      <c r="VWQ17" s="117"/>
      <c r="VWR17" s="117"/>
      <c r="VWS17" s="117"/>
      <c r="VWT17" s="117"/>
      <c r="VWU17" s="117"/>
      <c r="VWV17" s="117"/>
      <c r="VWW17" s="117"/>
      <c r="VWX17" s="117"/>
      <c r="VWY17" s="117"/>
      <c r="VWZ17" s="117"/>
      <c r="VXA17" s="117"/>
      <c r="VXB17" s="117"/>
      <c r="VXC17" s="117"/>
      <c r="VXD17" s="117"/>
      <c r="VXE17" s="117"/>
      <c r="VXF17" s="117"/>
      <c r="VXG17" s="117"/>
      <c r="VXH17" s="117"/>
      <c r="VXI17" s="117"/>
      <c r="VXJ17" s="117"/>
      <c r="VXK17" s="117"/>
      <c r="VXL17" s="117"/>
      <c r="VXM17" s="117"/>
      <c r="VXN17" s="117"/>
      <c r="VXO17" s="117"/>
      <c r="VXP17" s="117"/>
      <c r="VXQ17" s="117"/>
      <c r="VXR17" s="117"/>
      <c r="VXS17" s="117"/>
      <c r="VXT17" s="117"/>
      <c r="VXU17" s="117"/>
      <c r="VXV17" s="117"/>
      <c r="VXW17" s="117"/>
      <c r="VXX17" s="117"/>
      <c r="VXY17" s="117"/>
      <c r="VXZ17" s="117"/>
      <c r="VYA17" s="117"/>
      <c r="VYB17" s="117"/>
      <c r="VYC17" s="117"/>
      <c r="VYD17" s="117"/>
      <c r="VYE17" s="117"/>
      <c r="VYF17" s="117"/>
      <c r="VYG17" s="117"/>
      <c r="VYH17" s="117"/>
      <c r="VYI17" s="117"/>
      <c r="VYJ17" s="117"/>
      <c r="VYK17" s="117"/>
      <c r="VYL17" s="117"/>
      <c r="VYM17" s="117"/>
      <c r="VYN17" s="117"/>
      <c r="VYO17" s="117"/>
      <c r="VYP17" s="117"/>
      <c r="VYQ17" s="117"/>
      <c r="VYR17" s="117"/>
      <c r="VYS17" s="117"/>
      <c r="VYT17" s="117"/>
      <c r="VYU17" s="117"/>
      <c r="VYV17" s="117"/>
      <c r="VYW17" s="117"/>
      <c r="VYX17" s="117"/>
      <c r="VYY17" s="117"/>
      <c r="VYZ17" s="117"/>
      <c r="VZA17" s="117"/>
      <c r="VZB17" s="117"/>
      <c r="VZC17" s="117"/>
      <c r="VZD17" s="117"/>
      <c r="VZE17" s="117"/>
      <c r="VZF17" s="117"/>
      <c r="VZG17" s="117"/>
      <c r="VZH17" s="117"/>
      <c r="VZI17" s="117"/>
      <c r="VZJ17" s="117"/>
      <c r="VZK17" s="117"/>
      <c r="VZL17" s="117"/>
      <c r="VZM17" s="117"/>
      <c r="VZN17" s="117"/>
      <c r="VZO17" s="117"/>
      <c r="VZP17" s="117"/>
      <c r="VZQ17" s="117"/>
      <c r="VZR17" s="117"/>
      <c r="VZS17" s="117"/>
      <c r="VZT17" s="117"/>
      <c r="VZU17" s="117"/>
      <c r="VZV17" s="117"/>
      <c r="VZW17" s="117"/>
      <c r="VZX17" s="117"/>
      <c r="VZY17" s="117"/>
      <c r="VZZ17" s="117"/>
      <c r="WAA17" s="117"/>
      <c r="WAB17" s="117"/>
      <c r="WAC17" s="117"/>
      <c r="WAD17" s="117"/>
      <c r="WAE17" s="117"/>
      <c r="WAF17" s="117"/>
      <c r="WAG17" s="117"/>
      <c r="WAH17" s="117"/>
      <c r="WAI17" s="117"/>
      <c r="WAJ17" s="117"/>
      <c r="WAK17" s="117"/>
      <c r="WAL17" s="117"/>
      <c r="WAM17" s="117"/>
      <c r="WAN17" s="117"/>
      <c r="WAO17" s="117"/>
      <c r="WAP17" s="117"/>
      <c r="WAQ17" s="117"/>
      <c r="WAR17" s="117"/>
      <c r="WAS17" s="117"/>
      <c r="WAT17" s="117"/>
      <c r="WAU17" s="117"/>
      <c r="WAV17" s="117"/>
      <c r="WAW17" s="117"/>
      <c r="WAX17" s="117"/>
      <c r="WAY17" s="117"/>
      <c r="WAZ17" s="117"/>
      <c r="WBA17" s="117"/>
      <c r="WBB17" s="117"/>
      <c r="WBC17" s="117"/>
      <c r="WBD17" s="117"/>
      <c r="WBE17" s="117"/>
      <c r="WBF17" s="117"/>
      <c r="WBG17" s="117"/>
      <c r="WBH17" s="117"/>
      <c r="WBI17" s="117"/>
      <c r="WBJ17" s="117"/>
      <c r="WBK17" s="117"/>
      <c r="WBL17" s="117"/>
      <c r="WBM17" s="117"/>
      <c r="WBN17" s="117"/>
      <c r="WBO17" s="117"/>
      <c r="WBP17" s="117"/>
      <c r="WBQ17" s="117"/>
      <c r="WBR17" s="117"/>
      <c r="WBS17" s="117"/>
      <c r="WBT17" s="117"/>
      <c r="WBU17" s="117"/>
      <c r="WBV17" s="117"/>
      <c r="WBW17" s="117"/>
      <c r="WBX17" s="117"/>
      <c r="WBY17" s="117"/>
      <c r="WBZ17" s="117"/>
      <c r="WCA17" s="117"/>
      <c r="WCB17" s="117"/>
      <c r="WCC17" s="117"/>
      <c r="WCD17" s="117"/>
      <c r="WCE17" s="117"/>
      <c r="WCF17" s="117"/>
      <c r="WCG17" s="117"/>
      <c r="WCH17" s="117"/>
      <c r="WCI17" s="117"/>
      <c r="WCJ17" s="117"/>
      <c r="WCK17" s="117"/>
      <c r="WCL17" s="117"/>
      <c r="WCM17" s="117"/>
      <c r="WCN17" s="117"/>
      <c r="WCO17" s="117"/>
      <c r="WCP17" s="117"/>
      <c r="WCQ17" s="117"/>
      <c r="WCR17" s="117"/>
      <c r="WCS17" s="117"/>
      <c r="WCT17" s="117"/>
      <c r="WCU17" s="117"/>
      <c r="WCV17" s="117"/>
      <c r="WCW17" s="117"/>
      <c r="WCX17" s="117"/>
      <c r="WCY17" s="117"/>
      <c r="WCZ17" s="117"/>
      <c r="WDA17" s="117"/>
      <c r="WDB17" s="117"/>
      <c r="WDC17" s="117"/>
      <c r="WDD17" s="117"/>
      <c r="WDE17" s="117"/>
      <c r="WDF17" s="117"/>
      <c r="WDG17" s="117"/>
      <c r="WDH17" s="117"/>
      <c r="WDI17" s="117"/>
      <c r="WDJ17" s="117"/>
      <c r="WDK17" s="117"/>
      <c r="WDL17" s="117"/>
      <c r="WDM17" s="117"/>
      <c r="WDN17" s="117"/>
      <c r="WDO17" s="117"/>
      <c r="WDP17" s="117"/>
      <c r="WDQ17" s="117"/>
      <c r="WDR17" s="117"/>
      <c r="WDS17" s="117"/>
      <c r="WDT17" s="117"/>
      <c r="WDU17" s="117"/>
      <c r="WDV17" s="117"/>
      <c r="WDW17" s="117"/>
      <c r="WDX17" s="117"/>
      <c r="WDY17" s="117"/>
      <c r="WDZ17" s="117"/>
      <c r="WEA17" s="117"/>
      <c r="WEB17" s="117"/>
      <c r="WEC17" s="117"/>
      <c r="WED17" s="117"/>
      <c r="WEE17" s="117"/>
      <c r="WEF17" s="117"/>
      <c r="WEG17" s="117"/>
      <c r="WEH17" s="117"/>
      <c r="WEI17" s="117"/>
      <c r="WEJ17" s="117"/>
      <c r="WEK17" s="117"/>
      <c r="WEL17" s="117"/>
      <c r="WEM17" s="117"/>
      <c r="WEN17" s="117"/>
      <c r="WEO17" s="117"/>
      <c r="WEP17" s="117"/>
      <c r="WEQ17" s="117"/>
      <c r="WER17" s="117"/>
      <c r="WES17" s="117"/>
      <c r="WET17" s="117"/>
      <c r="WEU17" s="117"/>
      <c r="WEV17" s="117"/>
      <c r="WEW17" s="117"/>
      <c r="WEX17" s="117"/>
      <c r="WEY17" s="117"/>
      <c r="WEZ17" s="117"/>
      <c r="WFA17" s="117"/>
      <c r="WFB17" s="117"/>
      <c r="WFC17" s="117"/>
      <c r="WFD17" s="117"/>
      <c r="WFE17" s="117"/>
      <c r="WFF17" s="117"/>
      <c r="WFG17" s="117"/>
      <c r="WFH17" s="117"/>
      <c r="WFI17" s="117"/>
      <c r="WFJ17" s="117"/>
      <c r="WFK17" s="117"/>
      <c r="WFL17" s="117"/>
      <c r="WFM17" s="117"/>
      <c r="WFN17" s="117"/>
      <c r="WFO17" s="117"/>
      <c r="WFP17" s="117"/>
      <c r="WFQ17" s="117"/>
      <c r="WFR17" s="117"/>
      <c r="WFS17" s="117"/>
      <c r="WFT17" s="117"/>
      <c r="WFU17" s="117"/>
      <c r="WFV17" s="117"/>
      <c r="WFW17" s="117"/>
      <c r="WFX17" s="117"/>
      <c r="WFY17" s="117"/>
      <c r="WFZ17" s="117"/>
      <c r="WGA17" s="117"/>
      <c r="WGB17" s="117"/>
      <c r="WGC17" s="117"/>
      <c r="WGD17" s="117"/>
      <c r="WGE17" s="117"/>
      <c r="WGF17" s="117"/>
      <c r="WGG17" s="117"/>
      <c r="WGH17" s="117"/>
      <c r="WGI17" s="117"/>
      <c r="WGJ17" s="117"/>
      <c r="WGK17" s="117"/>
      <c r="WGL17" s="117"/>
      <c r="WGM17" s="117"/>
      <c r="WGN17" s="117"/>
      <c r="WGO17" s="117"/>
      <c r="WGP17" s="117"/>
      <c r="WGQ17" s="117"/>
      <c r="WGR17" s="117"/>
      <c r="WGS17" s="117"/>
      <c r="WGT17" s="117"/>
      <c r="WGU17" s="117"/>
      <c r="WGV17" s="117"/>
      <c r="WGW17" s="117"/>
      <c r="WGX17" s="117"/>
      <c r="WGY17" s="117"/>
      <c r="WGZ17" s="117"/>
      <c r="WHA17" s="117"/>
      <c r="WHB17" s="117"/>
      <c r="WHC17" s="117"/>
      <c r="WHD17" s="117"/>
      <c r="WHE17" s="117"/>
      <c r="WHF17" s="117"/>
      <c r="WHG17" s="117"/>
      <c r="WHH17" s="117"/>
      <c r="WHI17" s="117"/>
      <c r="WHJ17" s="117"/>
      <c r="WHK17" s="117"/>
      <c r="WHL17" s="117"/>
      <c r="WHM17" s="117"/>
      <c r="WHN17" s="117"/>
      <c r="WHO17" s="117"/>
      <c r="WHP17" s="117"/>
      <c r="WHQ17" s="117"/>
      <c r="WHR17" s="117"/>
      <c r="WHS17" s="117"/>
      <c r="WHT17" s="117"/>
      <c r="WHU17" s="117"/>
      <c r="WHV17" s="117"/>
      <c r="WHW17" s="117"/>
      <c r="WHX17" s="117"/>
      <c r="WHY17" s="117"/>
      <c r="WHZ17" s="117"/>
      <c r="WIA17" s="117"/>
      <c r="WIB17" s="117"/>
      <c r="WIC17" s="117"/>
      <c r="WID17" s="117"/>
      <c r="WIE17" s="117"/>
      <c r="WIF17" s="117"/>
      <c r="WIG17" s="117"/>
      <c r="WIH17" s="117"/>
      <c r="WII17" s="117"/>
      <c r="WIJ17" s="117"/>
      <c r="WIK17" s="117"/>
      <c r="WIL17" s="117"/>
      <c r="WIM17" s="117"/>
      <c r="WIN17" s="117"/>
      <c r="WIO17" s="117"/>
      <c r="WIP17" s="117"/>
      <c r="WIQ17" s="117"/>
      <c r="WIR17" s="117"/>
      <c r="WIS17" s="117"/>
      <c r="WIT17" s="117"/>
      <c r="WIU17" s="117"/>
      <c r="WIV17" s="117"/>
      <c r="WIW17" s="117"/>
      <c r="WIX17" s="117"/>
      <c r="WIY17" s="117"/>
      <c r="WIZ17" s="117"/>
      <c r="WJA17" s="117"/>
      <c r="WJB17" s="117"/>
      <c r="WJC17" s="117"/>
      <c r="WJD17" s="117"/>
      <c r="WJE17" s="117"/>
      <c r="WJF17" s="117"/>
      <c r="WJG17" s="117"/>
      <c r="WJH17" s="117"/>
      <c r="WJI17" s="117"/>
      <c r="WJJ17" s="117"/>
      <c r="WJK17" s="117"/>
      <c r="WJL17" s="117"/>
      <c r="WJM17" s="117"/>
      <c r="WJN17" s="117"/>
      <c r="WJO17" s="117"/>
      <c r="WJP17" s="117"/>
      <c r="WJQ17" s="117"/>
      <c r="WJR17" s="117"/>
      <c r="WJS17" s="117"/>
      <c r="WJT17" s="117"/>
      <c r="WJU17" s="117"/>
      <c r="WJV17" s="117"/>
      <c r="WJW17" s="117"/>
      <c r="WJX17" s="117"/>
      <c r="WJY17" s="117"/>
      <c r="WJZ17" s="117"/>
      <c r="WKA17" s="117"/>
      <c r="WKB17" s="117"/>
      <c r="WKC17" s="117"/>
      <c r="WKD17" s="117"/>
      <c r="WKE17" s="117"/>
      <c r="WKF17" s="117"/>
      <c r="WKG17" s="117"/>
      <c r="WKH17" s="117"/>
      <c r="WKI17" s="117"/>
      <c r="WKJ17" s="117"/>
      <c r="WKK17" s="117"/>
      <c r="WKL17" s="117"/>
      <c r="WKM17" s="117"/>
      <c r="WKN17" s="117"/>
      <c r="WKO17" s="117"/>
      <c r="WKP17" s="117"/>
      <c r="WKQ17" s="117"/>
      <c r="WKR17" s="117"/>
      <c r="WKS17" s="117"/>
      <c r="WKT17" s="117"/>
      <c r="WKU17" s="117"/>
      <c r="WKV17" s="117"/>
      <c r="WKW17" s="117"/>
      <c r="WKX17" s="117"/>
      <c r="WKY17" s="117"/>
      <c r="WKZ17" s="117"/>
      <c r="WLA17" s="117"/>
      <c r="WLB17" s="117"/>
      <c r="WLC17" s="117"/>
      <c r="WLD17" s="117"/>
      <c r="WLE17" s="117"/>
      <c r="WLF17" s="117"/>
      <c r="WLG17" s="117"/>
      <c r="WLH17" s="117"/>
      <c r="WLI17" s="117"/>
      <c r="WLJ17" s="117"/>
      <c r="WLK17" s="117"/>
      <c r="WLL17" s="117"/>
      <c r="WLM17" s="117"/>
      <c r="WLN17" s="117"/>
      <c r="WLO17" s="117"/>
      <c r="WLP17" s="117"/>
      <c r="WLQ17" s="117"/>
      <c r="WLR17" s="117"/>
      <c r="WLS17" s="117"/>
      <c r="WLT17" s="117"/>
      <c r="WLU17" s="117"/>
      <c r="WLV17" s="117"/>
      <c r="WLW17" s="117"/>
      <c r="WLX17" s="117"/>
      <c r="WLY17" s="117"/>
      <c r="WLZ17" s="117"/>
      <c r="WMA17" s="117"/>
      <c r="WMB17" s="117"/>
      <c r="WMC17" s="117"/>
      <c r="WMD17" s="117"/>
      <c r="WME17" s="117"/>
      <c r="WMF17" s="117"/>
      <c r="WMG17" s="117"/>
      <c r="WMH17" s="117"/>
      <c r="WMI17" s="117"/>
      <c r="WMJ17" s="117"/>
      <c r="WMK17" s="117"/>
      <c r="WML17" s="117"/>
      <c r="WMM17" s="117"/>
      <c r="WMN17" s="117"/>
      <c r="WMO17" s="117"/>
      <c r="WMP17" s="117"/>
      <c r="WMQ17" s="117"/>
      <c r="WMR17" s="117"/>
      <c r="WMS17" s="117"/>
      <c r="WMT17" s="117"/>
      <c r="WMU17" s="117"/>
      <c r="WMV17" s="117"/>
      <c r="WMW17" s="117"/>
      <c r="WMX17" s="117"/>
      <c r="WMY17" s="117"/>
      <c r="WMZ17" s="117"/>
      <c r="WNA17" s="117"/>
      <c r="WNB17" s="117"/>
      <c r="WNC17" s="117"/>
      <c r="WND17" s="117"/>
      <c r="WNE17" s="117"/>
      <c r="WNF17" s="117"/>
      <c r="WNG17" s="117"/>
      <c r="WNH17" s="117"/>
      <c r="WNI17" s="117"/>
      <c r="WNJ17" s="117"/>
      <c r="WNK17" s="117"/>
      <c r="WNL17" s="117"/>
      <c r="WNM17" s="117"/>
      <c r="WNN17" s="117"/>
      <c r="WNO17" s="117"/>
      <c r="WNP17" s="117"/>
      <c r="WNQ17" s="117"/>
      <c r="WNR17" s="117"/>
      <c r="WNS17" s="117"/>
      <c r="WNT17" s="117"/>
      <c r="WNU17" s="117"/>
      <c r="WNV17" s="117"/>
      <c r="WNW17" s="117"/>
      <c r="WNX17" s="117"/>
      <c r="WNY17" s="117"/>
      <c r="WNZ17" s="117"/>
      <c r="WOA17" s="117"/>
      <c r="WOB17" s="117"/>
      <c r="WOC17" s="117"/>
      <c r="WOD17" s="117"/>
      <c r="WOE17" s="117"/>
      <c r="WOF17" s="117"/>
      <c r="WOG17" s="117"/>
      <c r="WOH17" s="117"/>
      <c r="WOI17" s="117"/>
      <c r="WOJ17" s="117"/>
      <c r="WOK17" s="117"/>
      <c r="WOL17" s="117"/>
      <c r="WOM17" s="117"/>
      <c r="WON17" s="117"/>
      <c r="WOO17" s="117"/>
      <c r="WOP17" s="117"/>
      <c r="WOQ17" s="117"/>
      <c r="WOR17" s="117"/>
      <c r="WOS17" s="117"/>
      <c r="WOT17" s="117"/>
      <c r="WOU17" s="117"/>
      <c r="WOV17" s="117"/>
      <c r="WOW17" s="117"/>
      <c r="WOX17" s="117"/>
      <c r="WOY17" s="117"/>
      <c r="WOZ17" s="117"/>
      <c r="WPA17" s="117"/>
      <c r="WPB17" s="117"/>
      <c r="WPC17" s="117"/>
      <c r="WPD17" s="117"/>
      <c r="WPE17" s="117"/>
      <c r="WPF17" s="117"/>
      <c r="WPG17" s="117"/>
      <c r="WPH17" s="117"/>
      <c r="WPI17" s="117"/>
      <c r="WPJ17" s="117"/>
      <c r="WPK17" s="117"/>
      <c r="WPL17" s="117"/>
      <c r="WPM17" s="117"/>
      <c r="WPN17" s="117"/>
      <c r="WPO17" s="117"/>
      <c r="WPP17" s="117"/>
      <c r="WPQ17" s="117"/>
      <c r="WPR17" s="117"/>
      <c r="WPS17" s="117"/>
      <c r="WPT17" s="117"/>
      <c r="WPU17" s="117"/>
      <c r="WPV17" s="117"/>
      <c r="WPW17" s="117"/>
      <c r="WPX17" s="117"/>
      <c r="WPY17" s="117"/>
      <c r="WPZ17" s="117"/>
      <c r="WQA17" s="117"/>
      <c r="WQB17" s="117"/>
      <c r="WQC17" s="117"/>
      <c r="WQD17" s="117"/>
      <c r="WQE17" s="117"/>
      <c r="WQF17" s="117"/>
      <c r="WQG17" s="117"/>
      <c r="WQH17" s="117"/>
      <c r="WQI17" s="117"/>
      <c r="WQJ17" s="117"/>
      <c r="WQK17" s="117"/>
      <c r="WQL17" s="117"/>
      <c r="WQM17" s="117"/>
      <c r="WQN17" s="117"/>
      <c r="WQO17" s="117"/>
      <c r="WQP17" s="117"/>
      <c r="WQQ17" s="117"/>
      <c r="WQR17" s="117"/>
      <c r="WQS17" s="117"/>
      <c r="WQT17" s="117"/>
      <c r="WQU17" s="117"/>
      <c r="WQV17" s="117"/>
      <c r="WQW17" s="117"/>
      <c r="WQX17" s="117"/>
      <c r="WQY17" s="117"/>
      <c r="WQZ17" s="117"/>
      <c r="WRA17" s="117"/>
      <c r="WRB17" s="117"/>
      <c r="WRC17" s="117"/>
      <c r="WRD17" s="117"/>
      <c r="WRE17" s="117"/>
      <c r="WRF17" s="117"/>
      <c r="WRG17" s="117"/>
      <c r="WRH17" s="117"/>
      <c r="WRI17" s="117"/>
      <c r="WRJ17" s="117"/>
      <c r="WRK17" s="117"/>
      <c r="WRL17" s="117"/>
      <c r="WRM17" s="117"/>
      <c r="WRN17" s="117"/>
      <c r="WRO17" s="117"/>
      <c r="WRP17" s="117"/>
      <c r="WRQ17" s="117"/>
      <c r="WRR17" s="117"/>
      <c r="WRS17" s="117"/>
      <c r="WRT17" s="117"/>
      <c r="WRU17" s="117"/>
      <c r="WRV17" s="117"/>
      <c r="WRW17" s="117"/>
      <c r="WRX17" s="117"/>
      <c r="WRY17" s="117"/>
      <c r="WRZ17" s="117"/>
      <c r="WSA17" s="117"/>
      <c r="WSB17" s="117"/>
      <c r="WSC17" s="117"/>
      <c r="WSD17" s="117"/>
      <c r="WSE17" s="117"/>
      <c r="WSF17" s="117"/>
      <c r="WSG17" s="117"/>
      <c r="WSH17" s="117"/>
      <c r="WSI17" s="117"/>
      <c r="WSJ17" s="117"/>
      <c r="WSK17" s="117"/>
      <c r="WSL17" s="117"/>
      <c r="WSM17" s="117"/>
      <c r="WSN17" s="117"/>
      <c r="WSO17" s="117"/>
      <c r="WSP17" s="117"/>
      <c r="WSQ17" s="117"/>
      <c r="WSR17" s="117"/>
      <c r="WSS17" s="117"/>
      <c r="WST17" s="117"/>
      <c r="WSU17" s="117"/>
      <c r="WSV17" s="117"/>
      <c r="WSW17" s="117"/>
      <c r="WSX17" s="117"/>
      <c r="WSY17" s="117"/>
      <c r="WSZ17" s="117"/>
      <c r="WTA17" s="117"/>
      <c r="WTB17" s="117"/>
      <c r="WTC17" s="117"/>
      <c r="WTD17" s="117"/>
      <c r="WTE17" s="117"/>
      <c r="WTF17" s="117"/>
      <c r="WTG17" s="117"/>
      <c r="WTH17" s="117"/>
      <c r="WTI17" s="117"/>
      <c r="WTJ17" s="117"/>
      <c r="WTK17" s="117"/>
      <c r="WTL17" s="117"/>
      <c r="WTM17" s="117"/>
      <c r="WTN17" s="117"/>
      <c r="WTO17" s="117"/>
      <c r="WTP17" s="117"/>
      <c r="WTQ17" s="117"/>
      <c r="WTR17" s="117"/>
      <c r="WTS17" s="117"/>
      <c r="WTT17" s="117"/>
      <c r="WTU17" s="117"/>
      <c r="WTV17" s="117"/>
      <c r="WTW17" s="117"/>
      <c r="WTX17" s="117"/>
      <c r="WTY17" s="117"/>
      <c r="WTZ17" s="117"/>
      <c r="WUA17" s="117"/>
      <c r="WUB17" s="117"/>
      <c r="WUC17" s="117"/>
      <c r="WUD17" s="117"/>
      <c r="WUE17" s="117"/>
      <c r="WUF17" s="117"/>
      <c r="WUG17" s="117"/>
      <c r="WUH17" s="117"/>
      <c r="WUI17" s="117"/>
      <c r="WUJ17" s="117"/>
      <c r="WUK17" s="117"/>
      <c r="WUL17" s="117"/>
      <c r="WUM17" s="117"/>
      <c r="WUN17" s="117"/>
      <c r="WUO17" s="117"/>
      <c r="WUP17" s="117"/>
      <c r="WUQ17" s="117"/>
      <c r="WUR17" s="117"/>
      <c r="WUS17" s="117"/>
      <c r="WUT17" s="117"/>
      <c r="WUU17" s="117"/>
      <c r="WUV17" s="117"/>
      <c r="WUW17" s="117"/>
      <c r="WUX17" s="117"/>
      <c r="WUY17" s="117"/>
      <c r="WUZ17" s="117"/>
      <c r="WVA17" s="117"/>
      <c r="WVB17" s="117"/>
      <c r="WVC17" s="117"/>
      <c r="WVD17" s="117"/>
      <c r="WVE17" s="117"/>
      <c r="WVF17" s="117"/>
      <c r="WVG17" s="117"/>
      <c r="WVH17" s="117"/>
      <c r="WVI17" s="117"/>
      <c r="WVJ17" s="117"/>
      <c r="WVK17" s="117"/>
      <c r="WVL17" s="117"/>
      <c r="WVM17" s="117"/>
      <c r="WVN17" s="117"/>
      <c r="WVO17" s="117"/>
      <c r="WVP17" s="117"/>
      <c r="WVQ17" s="117"/>
      <c r="WVR17" s="117"/>
      <c r="WVS17" s="117"/>
      <c r="WVT17" s="117"/>
      <c r="WVU17" s="117"/>
      <c r="WVV17" s="117"/>
      <c r="WVW17" s="117"/>
      <c r="WVX17" s="117"/>
      <c r="WVY17" s="117"/>
      <c r="WVZ17" s="117"/>
      <c r="WWA17" s="117"/>
      <c r="WWB17" s="117"/>
      <c r="WWC17" s="117"/>
      <c r="WWD17" s="117"/>
      <c r="WWE17" s="117"/>
      <c r="WWF17" s="117"/>
      <c r="WWG17" s="117"/>
      <c r="WWH17" s="117"/>
      <c r="WWI17" s="117"/>
      <c r="WWJ17" s="117"/>
      <c r="WWK17" s="117"/>
      <c r="WWL17" s="117"/>
      <c r="WWM17" s="117"/>
      <c r="WWN17" s="117"/>
      <c r="WWO17" s="117"/>
      <c r="WWP17" s="117"/>
      <c r="WWQ17" s="117"/>
      <c r="WWR17" s="117"/>
      <c r="WWS17" s="117"/>
      <c r="WWT17" s="117"/>
      <c r="WWU17" s="117"/>
      <c r="WWV17" s="117"/>
      <c r="WWW17" s="117"/>
      <c r="WWX17" s="117"/>
      <c r="WWY17" s="117"/>
      <c r="WWZ17" s="117"/>
      <c r="WXA17" s="117"/>
      <c r="WXB17" s="117"/>
      <c r="WXC17" s="117"/>
      <c r="WXD17" s="117"/>
      <c r="WXE17" s="117"/>
      <c r="WXF17" s="117"/>
      <c r="WXG17" s="117"/>
      <c r="WXH17" s="117"/>
      <c r="WXI17" s="117"/>
      <c r="WXJ17" s="117"/>
      <c r="WXK17" s="117"/>
      <c r="WXL17" s="117"/>
      <c r="WXM17" s="117"/>
      <c r="WXN17" s="117"/>
      <c r="WXO17" s="117"/>
      <c r="WXP17" s="117"/>
      <c r="WXQ17" s="117"/>
      <c r="WXR17" s="117"/>
      <c r="WXS17" s="117"/>
      <c r="WXT17" s="117"/>
      <c r="WXU17" s="117"/>
      <c r="WXV17" s="117"/>
      <c r="WXW17" s="117"/>
      <c r="WXX17" s="117"/>
      <c r="WXY17" s="117"/>
      <c r="WXZ17" s="117"/>
      <c r="WYA17" s="117"/>
      <c r="WYB17" s="117"/>
      <c r="WYC17" s="117"/>
      <c r="WYD17" s="117"/>
      <c r="WYE17" s="117"/>
      <c r="WYF17" s="117"/>
      <c r="WYG17" s="117"/>
      <c r="WYH17" s="117"/>
      <c r="WYI17" s="117"/>
      <c r="WYJ17" s="117"/>
      <c r="WYK17" s="117"/>
      <c r="WYL17" s="117"/>
      <c r="WYM17" s="117"/>
      <c r="WYN17" s="117"/>
      <c r="WYO17" s="117"/>
      <c r="WYP17" s="117"/>
      <c r="WYQ17" s="117"/>
      <c r="WYR17" s="117"/>
      <c r="WYS17" s="117"/>
      <c r="WYT17" s="117"/>
      <c r="WYU17" s="117"/>
      <c r="WYV17" s="117"/>
      <c r="WYW17" s="117"/>
      <c r="WYX17" s="117"/>
      <c r="WYY17" s="117"/>
      <c r="WYZ17" s="117"/>
      <c r="WZA17" s="117"/>
      <c r="WZB17" s="117"/>
      <c r="WZC17" s="117"/>
      <c r="WZD17" s="117"/>
      <c r="WZE17" s="117"/>
      <c r="WZF17" s="117"/>
      <c r="WZG17" s="117"/>
      <c r="WZH17" s="117"/>
      <c r="WZI17" s="117"/>
      <c r="WZJ17" s="117"/>
      <c r="WZK17" s="117"/>
      <c r="WZL17" s="117"/>
      <c r="WZM17" s="117"/>
      <c r="WZN17" s="117"/>
      <c r="WZO17" s="117"/>
      <c r="WZP17" s="117"/>
      <c r="WZQ17" s="117"/>
      <c r="WZR17" s="117"/>
      <c r="WZS17" s="117"/>
      <c r="WZT17" s="117"/>
      <c r="WZU17" s="117"/>
      <c r="WZV17" s="117"/>
      <c r="WZW17" s="117"/>
      <c r="WZX17" s="117"/>
      <c r="WZY17" s="117"/>
      <c r="WZZ17" s="117"/>
      <c r="XAA17" s="117"/>
      <c r="XAB17" s="117"/>
      <c r="XAC17" s="117"/>
      <c r="XAD17" s="117"/>
      <c r="XAE17" s="117"/>
      <c r="XAF17" s="117"/>
      <c r="XAG17" s="117"/>
      <c r="XAH17" s="117"/>
      <c r="XAI17" s="117"/>
      <c r="XAJ17" s="117"/>
      <c r="XAK17" s="117"/>
      <c r="XAL17" s="117"/>
      <c r="XAM17" s="117"/>
      <c r="XAN17" s="117"/>
      <c r="XAO17" s="117"/>
      <c r="XAP17" s="117"/>
      <c r="XAQ17" s="117"/>
      <c r="XAR17" s="117"/>
      <c r="XAS17" s="117"/>
      <c r="XAT17" s="117"/>
      <c r="XAU17" s="117"/>
      <c r="XAV17" s="117"/>
      <c r="XAW17" s="117"/>
      <c r="XAX17" s="117"/>
      <c r="XAY17" s="117"/>
      <c r="XAZ17" s="117"/>
      <c r="XBA17" s="117"/>
      <c r="XBB17" s="117"/>
      <c r="XBC17" s="117"/>
      <c r="XBD17" s="117"/>
      <c r="XBE17" s="117"/>
      <c r="XBF17" s="117"/>
      <c r="XBG17" s="117"/>
      <c r="XBH17" s="117"/>
      <c r="XBI17" s="117"/>
      <c r="XBJ17" s="117"/>
      <c r="XBK17" s="117"/>
      <c r="XBL17" s="117"/>
      <c r="XBM17" s="117"/>
      <c r="XBN17" s="117"/>
      <c r="XBO17" s="117"/>
      <c r="XBP17" s="117"/>
      <c r="XBQ17" s="117"/>
      <c r="XBR17" s="117"/>
      <c r="XBS17" s="117"/>
      <c r="XBT17" s="117"/>
      <c r="XBU17" s="117"/>
      <c r="XBV17" s="117"/>
      <c r="XBW17" s="117"/>
      <c r="XBX17" s="117"/>
      <c r="XBY17" s="117"/>
      <c r="XBZ17" s="117"/>
      <c r="XCA17" s="117"/>
      <c r="XCB17" s="117"/>
      <c r="XCC17" s="117"/>
      <c r="XCD17" s="117"/>
      <c r="XCE17" s="117"/>
      <c r="XCF17" s="117"/>
      <c r="XCG17" s="117"/>
      <c r="XCH17" s="117"/>
      <c r="XCI17" s="117"/>
      <c r="XCJ17" s="117"/>
      <c r="XCK17" s="117"/>
      <c r="XCL17" s="117"/>
      <c r="XCM17" s="117"/>
      <c r="XCN17" s="117"/>
      <c r="XCO17" s="117"/>
      <c r="XCP17" s="117"/>
      <c r="XCQ17" s="117"/>
      <c r="XCR17" s="117"/>
      <c r="XCS17" s="117"/>
      <c r="XCT17" s="117"/>
      <c r="XCU17" s="117"/>
      <c r="XCV17" s="117"/>
      <c r="XCW17" s="117"/>
      <c r="XCX17" s="117"/>
      <c r="XCY17" s="117"/>
      <c r="XCZ17" s="117"/>
      <c r="XDA17" s="117"/>
      <c r="XDB17" s="117"/>
      <c r="XDC17" s="117"/>
      <c r="XDD17" s="117"/>
      <c r="XDE17" s="117"/>
      <c r="XDF17" s="117"/>
      <c r="XDG17" s="117"/>
      <c r="XDH17" s="117"/>
      <c r="XDI17" s="117"/>
      <c r="XDJ17" s="117"/>
      <c r="XDK17" s="117"/>
      <c r="XDL17" s="117"/>
      <c r="XDM17" s="117"/>
      <c r="XDN17" s="117"/>
      <c r="XDO17" s="117"/>
      <c r="XDP17" s="117"/>
      <c r="XDQ17" s="117"/>
      <c r="XDR17" s="117"/>
      <c r="XDS17" s="117"/>
      <c r="XDT17" s="117"/>
      <c r="XDU17" s="117"/>
      <c r="XDV17" s="117"/>
      <c r="XDW17" s="117"/>
      <c r="XDX17" s="117"/>
      <c r="XDY17" s="117"/>
      <c r="XDZ17" s="117"/>
      <c r="XEA17" s="117"/>
      <c r="XEB17" s="117"/>
      <c r="XEC17" s="117"/>
      <c r="XED17" s="117"/>
      <c r="XEE17" s="117"/>
      <c r="XEF17" s="117"/>
      <c r="XEG17" s="117"/>
      <c r="XEH17" s="117"/>
      <c r="XEI17" s="117"/>
      <c r="XEJ17" s="117"/>
      <c r="XEK17" s="117"/>
      <c r="XEL17" s="117"/>
      <c r="XEM17" s="117"/>
      <c r="XEN17" s="117"/>
      <c r="XEO17" s="117"/>
      <c r="XEP17" s="117"/>
      <c r="XEQ17" s="117"/>
      <c r="XER17" s="117"/>
      <c r="XES17" s="117"/>
      <c r="XET17" s="117"/>
      <c r="XEU17" s="117"/>
      <c r="XEV17" s="117"/>
      <c r="XEW17" s="117"/>
      <c r="XEX17" s="117"/>
      <c r="XEY17" s="117"/>
      <c r="XEZ17" s="117"/>
      <c r="XFA17" s="117"/>
      <c r="XFB17" s="117"/>
      <c r="XFC17" s="117"/>
      <c r="XFD17" s="117"/>
    </row>
    <row r="18" spans="3:16384" ht="14.4">
      <c r="C18" s="135" t="s">
        <v>302</v>
      </c>
      <c r="D18" s="343">
        <f>SUM('Cintas CF'!M17:M22)-'Vestis Corporation PNL'!R68</f>
        <v>-110.97699999999998</v>
      </c>
      <c r="E18" s="18">
        <f>SUM('Cintas CF'!N17:N22)-'Vestis Corporation PNL'!W68</f>
        <v>-15.389008312121394</v>
      </c>
      <c r="F18" s="18">
        <f>SUM('Cintas CF'!O17:O22)-'Vestis Corporation PNL'!X68</f>
        <v>-20.154637102002326</v>
      </c>
      <c r="G18" s="18">
        <f>SUM('Cintas CF'!P17:P22)-'Vestis Corporation PNL'!Y68</f>
        <v>2.8054497916600525</v>
      </c>
      <c r="H18" s="18">
        <f>SUM('Cintas CF'!Q17:Q22)-'Vestis Corporation PNL'!Z68</f>
        <v>-14.138331678744823</v>
      </c>
      <c r="I18" s="18">
        <f>SUM('Cintas CF'!R17:R22)-'Vestis Corporation PNL'!AA68</f>
        <v>-12.420295100120999</v>
      </c>
      <c r="J18" s="18">
        <f>SUM('Cintas CF'!S17:S22)-'Vestis Corporation PNL'!AB68</f>
        <v>-7.7125541985862718</v>
      </c>
      <c r="K18" s="18">
        <f>SUM('Cintas CF'!T17:T22)-'Vestis Corporation PNL'!AC68</f>
        <v>-5.4216288920317766</v>
      </c>
      <c r="L18" s="18">
        <f>SUM('Cintas CF'!U17:U22)-'Vestis Corporation PNL'!AD68</f>
        <v>-0.81422371314193498</v>
      </c>
      <c r="M18" s="18">
        <f>SUM('Cintas CF'!V17:V22)-'Vestis Corporation PNL'!AE68</f>
        <v>-1.9222376461672575</v>
      </c>
      <c r="N18" s="18">
        <f>SUM('Cintas CF'!W17:W22)-'Vestis Corporation PNL'!AF68</f>
        <v>25.4367028185438</v>
      </c>
      <c r="O18" s="137"/>
      <c r="P18" s="137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  <c r="AJ18" s="136"/>
      <c r="AK18" s="136"/>
      <c r="AL18" s="136"/>
      <c r="AM18" s="136"/>
      <c r="AN18" s="136"/>
      <c r="AO18" s="136"/>
      <c r="AP18" s="136"/>
      <c r="AQ18" s="136"/>
      <c r="AR18" s="136"/>
      <c r="AS18" s="136"/>
      <c r="AT18" s="136"/>
      <c r="AU18" s="136"/>
      <c r="AV18" s="136"/>
      <c r="AW18" s="136"/>
      <c r="AX18" s="136"/>
      <c r="AY18" s="136"/>
      <c r="AZ18" s="136"/>
      <c r="BA18" s="136"/>
      <c r="BB18" s="136"/>
      <c r="BC18" s="136"/>
      <c r="BD18" s="136"/>
      <c r="BE18" s="136"/>
      <c r="BF18" s="136"/>
      <c r="BG18" s="136"/>
      <c r="BH18" s="136"/>
      <c r="BI18" s="136"/>
      <c r="BJ18" s="136"/>
      <c r="BK18" s="136"/>
      <c r="BL18" s="136"/>
      <c r="BM18" s="136"/>
      <c r="BN18" s="136"/>
      <c r="BO18" s="136"/>
      <c r="BP18" s="136"/>
      <c r="BQ18" s="136"/>
      <c r="BR18" s="136"/>
      <c r="BS18" s="136"/>
      <c r="BT18" s="136"/>
      <c r="BU18" s="136"/>
      <c r="BV18" s="136"/>
      <c r="BW18" s="136"/>
      <c r="BX18" s="136"/>
      <c r="BY18" s="136"/>
      <c r="BZ18" s="136"/>
      <c r="CA18" s="136"/>
      <c r="CB18" s="136"/>
      <c r="CC18" s="136"/>
      <c r="CD18" s="136"/>
      <c r="CE18" s="136"/>
      <c r="CF18" s="136"/>
      <c r="CG18" s="136"/>
      <c r="CH18" s="136"/>
      <c r="CI18" s="136"/>
      <c r="CJ18" s="136"/>
      <c r="CK18" s="136"/>
      <c r="CL18" s="136"/>
      <c r="CM18" s="136"/>
      <c r="CN18" s="136"/>
      <c r="CO18" s="136"/>
      <c r="CP18" s="136"/>
      <c r="CQ18" s="136"/>
      <c r="CR18" s="136"/>
      <c r="CS18" s="136"/>
      <c r="CT18" s="136"/>
      <c r="CU18" s="136"/>
      <c r="CV18" s="136"/>
      <c r="CW18" s="136"/>
      <c r="CX18" s="136"/>
      <c r="CY18" s="136"/>
      <c r="CZ18" s="136"/>
      <c r="DA18" s="136"/>
      <c r="DB18" s="136"/>
      <c r="DC18" s="136"/>
      <c r="DD18" s="136"/>
      <c r="DE18" s="136"/>
      <c r="DF18" s="136"/>
      <c r="DG18" s="136"/>
      <c r="DH18" s="136"/>
      <c r="DI18" s="136"/>
      <c r="DJ18" s="136"/>
      <c r="DK18" s="136"/>
      <c r="DL18" s="136"/>
      <c r="DM18" s="136"/>
      <c r="DN18" s="136"/>
      <c r="DO18" s="136"/>
      <c r="DP18" s="136"/>
      <c r="DQ18" s="136"/>
      <c r="DR18" s="136"/>
      <c r="DS18" s="136"/>
      <c r="DT18" s="136"/>
      <c r="DU18" s="136"/>
      <c r="DV18" s="136"/>
      <c r="DW18" s="136"/>
      <c r="DX18" s="136"/>
      <c r="DY18" s="136"/>
      <c r="DZ18" s="136"/>
      <c r="EA18" s="136"/>
      <c r="EB18" s="136"/>
      <c r="EC18" s="136"/>
      <c r="ED18" s="136"/>
      <c r="EE18" s="136"/>
      <c r="EF18" s="136"/>
      <c r="EG18" s="136"/>
      <c r="EH18" s="136"/>
      <c r="EI18" s="136"/>
      <c r="EJ18" s="136"/>
      <c r="EK18" s="136"/>
      <c r="EL18" s="136"/>
      <c r="EM18" s="136"/>
      <c r="EN18" s="136"/>
      <c r="EO18" s="136"/>
      <c r="EP18" s="136"/>
      <c r="EQ18" s="136"/>
      <c r="ER18" s="136"/>
      <c r="ES18" s="136"/>
      <c r="ET18" s="136"/>
      <c r="EU18" s="136"/>
      <c r="EV18" s="136"/>
      <c r="EW18" s="136"/>
      <c r="EX18" s="136"/>
      <c r="EY18" s="136"/>
      <c r="EZ18" s="136"/>
      <c r="FA18" s="136"/>
      <c r="FB18" s="136"/>
      <c r="FC18" s="136"/>
      <c r="FD18" s="136"/>
      <c r="FE18" s="136"/>
      <c r="FF18" s="136"/>
      <c r="FG18" s="136"/>
      <c r="FH18" s="136"/>
      <c r="FI18" s="136"/>
      <c r="FJ18" s="136"/>
      <c r="FK18" s="136"/>
      <c r="FL18" s="136"/>
      <c r="FM18" s="136"/>
      <c r="FN18" s="136"/>
      <c r="FO18" s="136"/>
      <c r="FP18" s="136"/>
      <c r="FQ18" s="136"/>
      <c r="FR18" s="136"/>
      <c r="FS18" s="136"/>
      <c r="FT18" s="136"/>
      <c r="FU18" s="136"/>
      <c r="FV18" s="136"/>
      <c r="FW18" s="136"/>
      <c r="FX18" s="136"/>
      <c r="FY18" s="136"/>
      <c r="FZ18" s="136"/>
      <c r="GA18" s="136"/>
      <c r="GB18" s="136"/>
      <c r="GC18" s="136"/>
      <c r="GD18" s="136"/>
      <c r="GE18" s="136"/>
      <c r="GF18" s="136"/>
      <c r="GG18" s="136"/>
      <c r="GH18" s="136"/>
      <c r="GI18" s="136"/>
      <c r="GJ18" s="136"/>
      <c r="GK18" s="136"/>
      <c r="GL18" s="136"/>
      <c r="GM18" s="136"/>
      <c r="GN18" s="136"/>
      <c r="GO18" s="136"/>
      <c r="GP18" s="136"/>
      <c r="GQ18" s="136"/>
      <c r="GR18" s="136"/>
      <c r="GS18" s="136"/>
      <c r="GT18" s="136"/>
      <c r="GU18" s="136"/>
      <c r="GV18" s="136"/>
      <c r="GW18" s="136"/>
      <c r="GX18" s="136"/>
      <c r="GY18" s="136"/>
      <c r="GZ18" s="136"/>
      <c r="HA18" s="136"/>
      <c r="HB18" s="136"/>
      <c r="HC18" s="136"/>
      <c r="HD18" s="136"/>
      <c r="HE18" s="136"/>
      <c r="HF18" s="136"/>
      <c r="HG18" s="136"/>
      <c r="HH18" s="136"/>
      <c r="HI18" s="136"/>
      <c r="HJ18" s="136"/>
      <c r="HK18" s="136"/>
      <c r="HL18" s="136"/>
      <c r="HM18" s="136"/>
      <c r="HN18" s="136"/>
      <c r="HO18" s="136"/>
      <c r="HP18" s="136"/>
      <c r="HQ18" s="136"/>
      <c r="HR18" s="136"/>
      <c r="HS18" s="136"/>
      <c r="HT18" s="136"/>
      <c r="HU18" s="136"/>
      <c r="HV18" s="136"/>
      <c r="HW18" s="136"/>
      <c r="HX18" s="136"/>
      <c r="HY18" s="136"/>
      <c r="HZ18" s="136"/>
      <c r="IA18" s="136"/>
      <c r="IB18" s="136"/>
      <c r="IC18" s="136"/>
      <c r="ID18" s="136"/>
      <c r="IE18" s="136"/>
      <c r="IF18" s="136"/>
      <c r="IG18" s="136"/>
      <c r="IH18" s="136"/>
      <c r="II18" s="136"/>
      <c r="IJ18" s="136"/>
      <c r="IK18" s="136"/>
      <c r="IL18" s="136"/>
      <c r="IM18" s="136"/>
      <c r="IN18" s="136"/>
      <c r="IO18" s="136"/>
      <c r="IP18" s="136"/>
      <c r="IQ18" s="136"/>
      <c r="IR18" s="136"/>
      <c r="IS18" s="136"/>
      <c r="IT18" s="136"/>
      <c r="IU18" s="136"/>
      <c r="IV18" s="136"/>
      <c r="IW18" s="136"/>
      <c r="IX18" s="136"/>
      <c r="IY18" s="136"/>
      <c r="IZ18" s="136"/>
      <c r="JA18" s="136"/>
      <c r="JB18" s="136"/>
      <c r="JC18" s="136"/>
      <c r="JD18" s="136"/>
      <c r="JE18" s="136"/>
      <c r="JF18" s="136"/>
      <c r="JG18" s="136"/>
      <c r="JH18" s="136"/>
      <c r="JI18" s="136"/>
      <c r="JJ18" s="136"/>
      <c r="JK18" s="136"/>
      <c r="JL18" s="136"/>
      <c r="JM18" s="136"/>
      <c r="JN18" s="136"/>
      <c r="JO18" s="136"/>
      <c r="JP18" s="136"/>
      <c r="JQ18" s="136"/>
      <c r="JR18" s="136"/>
      <c r="JS18" s="136"/>
      <c r="JT18" s="136"/>
      <c r="JU18" s="136"/>
      <c r="JV18" s="136"/>
      <c r="JW18" s="136"/>
      <c r="JX18" s="136"/>
      <c r="JY18" s="136"/>
      <c r="JZ18" s="136"/>
      <c r="KA18" s="136"/>
      <c r="KB18" s="136"/>
      <c r="KC18" s="136"/>
      <c r="KD18" s="136"/>
      <c r="KE18" s="136"/>
      <c r="KF18" s="136"/>
      <c r="KG18" s="136"/>
      <c r="KH18" s="136"/>
      <c r="KI18" s="136"/>
      <c r="KJ18" s="136"/>
      <c r="KK18" s="136"/>
      <c r="KL18" s="136"/>
      <c r="KM18" s="136"/>
      <c r="KN18" s="136"/>
      <c r="KO18" s="136"/>
      <c r="KP18" s="136"/>
      <c r="KQ18" s="136"/>
      <c r="KR18" s="136"/>
      <c r="KS18" s="136"/>
      <c r="KT18" s="136"/>
      <c r="KU18" s="136"/>
      <c r="KV18" s="136"/>
      <c r="KW18" s="136"/>
      <c r="KX18" s="136"/>
      <c r="KY18" s="136"/>
      <c r="KZ18" s="136"/>
      <c r="LA18" s="136"/>
      <c r="LB18" s="136"/>
      <c r="LC18" s="136"/>
      <c r="LD18" s="136"/>
      <c r="LE18" s="136"/>
      <c r="LF18" s="136"/>
      <c r="LG18" s="136"/>
      <c r="LH18" s="136"/>
      <c r="LI18" s="136"/>
      <c r="LJ18" s="136"/>
      <c r="LK18" s="136"/>
      <c r="LL18" s="136"/>
      <c r="LM18" s="136"/>
      <c r="LN18" s="136"/>
      <c r="LO18" s="136"/>
      <c r="LP18" s="136"/>
      <c r="LQ18" s="136"/>
      <c r="LR18" s="136"/>
      <c r="LS18" s="136"/>
      <c r="LT18" s="136"/>
      <c r="LU18" s="136"/>
      <c r="LV18" s="136"/>
      <c r="LW18" s="136"/>
      <c r="LX18" s="136"/>
      <c r="LY18" s="136"/>
      <c r="LZ18" s="136"/>
      <c r="MA18" s="136"/>
      <c r="MB18" s="136"/>
      <c r="MC18" s="136"/>
      <c r="MD18" s="136"/>
      <c r="ME18" s="136"/>
      <c r="MF18" s="136"/>
      <c r="MG18" s="136"/>
      <c r="MH18" s="136"/>
      <c r="MI18" s="136"/>
      <c r="MJ18" s="136"/>
      <c r="MK18" s="136"/>
      <c r="ML18" s="136"/>
      <c r="MM18" s="136"/>
      <c r="MN18" s="136"/>
      <c r="MO18" s="136"/>
      <c r="MP18" s="136"/>
      <c r="MQ18" s="136"/>
      <c r="MR18" s="136"/>
      <c r="MS18" s="136"/>
      <c r="MT18" s="136"/>
      <c r="MU18" s="136"/>
      <c r="MV18" s="136"/>
      <c r="MW18" s="136"/>
      <c r="MX18" s="136"/>
      <c r="MY18" s="136"/>
      <c r="MZ18" s="136"/>
      <c r="NA18" s="136"/>
      <c r="NB18" s="136"/>
      <c r="NC18" s="136"/>
      <c r="ND18" s="136"/>
      <c r="NE18" s="136"/>
      <c r="NF18" s="136"/>
      <c r="NG18" s="136"/>
      <c r="NH18" s="136"/>
      <c r="NI18" s="136"/>
      <c r="NJ18" s="136"/>
      <c r="NK18" s="136"/>
      <c r="NL18" s="136"/>
      <c r="NM18" s="136"/>
      <c r="NN18" s="136"/>
      <c r="NO18" s="136"/>
      <c r="NP18" s="136"/>
      <c r="NQ18" s="136"/>
      <c r="NR18" s="136"/>
      <c r="NS18" s="136"/>
      <c r="NT18" s="136"/>
      <c r="NU18" s="136"/>
      <c r="NV18" s="136"/>
      <c r="NW18" s="136"/>
      <c r="NX18" s="136"/>
      <c r="NY18" s="136"/>
      <c r="NZ18" s="136"/>
      <c r="OA18" s="136"/>
      <c r="OB18" s="136"/>
      <c r="OC18" s="136"/>
      <c r="OD18" s="136"/>
      <c r="OE18" s="136"/>
      <c r="OF18" s="136"/>
      <c r="OG18" s="136"/>
      <c r="OH18" s="136"/>
      <c r="OI18" s="136"/>
      <c r="OJ18" s="136"/>
      <c r="OK18" s="136"/>
      <c r="OL18" s="136"/>
      <c r="OM18" s="136"/>
      <c r="ON18" s="136"/>
      <c r="OO18" s="136"/>
      <c r="OP18" s="136"/>
      <c r="OQ18" s="136"/>
      <c r="OR18" s="136"/>
      <c r="OS18" s="136"/>
      <c r="OT18" s="136"/>
      <c r="OU18" s="136"/>
      <c r="OV18" s="136"/>
      <c r="OW18" s="136"/>
      <c r="OX18" s="136"/>
      <c r="OY18" s="136"/>
      <c r="OZ18" s="136"/>
      <c r="PA18" s="136"/>
      <c r="PB18" s="136"/>
      <c r="PC18" s="136"/>
      <c r="PD18" s="136"/>
      <c r="PE18" s="136"/>
      <c r="PF18" s="136"/>
      <c r="PG18" s="136"/>
      <c r="PH18" s="136"/>
      <c r="PI18" s="136"/>
      <c r="PJ18" s="136"/>
      <c r="PK18" s="136"/>
      <c r="PL18" s="136"/>
      <c r="PM18" s="136"/>
      <c r="PN18" s="136"/>
      <c r="PO18" s="136"/>
      <c r="PP18" s="136"/>
      <c r="PQ18" s="136"/>
      <c r="PR18" s="136"/>
      <c r="PS18" s="136"/>
      <c r="PT18" s="136"/>
      <c r="PU18" s="136"/>
      <c r="PV18" s="136"/>
      <c r="PW18" s="136"/>
      <c r="PX18" s="136"/>
      <c r="PY18" s="136"/>
      <c r="PZ18" s="136"/>
      <c r="QA18" s="136"/>
      <c r="QB18" s="136"/>
      <c r="QC18" s="136"/>
      <c r="QD18" s="136"/>
      <c r="QE18" s="136"/>
      <c r="QF18" s="136"/>
      <c r="QG18" s="136"/>
      <c r="QH18" s="136"/>
      <c r="QI18" s="136"/>
      <c r="QJ18" s="136"/>
      <c r="QK18" s="136"/>
      <c r="QL18" s="136"/>
      <c r="QM18" s="136"/>
      <c r="QN18" s="136"/>
      <c r="QO18" s="136"/>
      <c r="QP18" s="136"/>
      <c r="QQ18" s="136"/>
      <c r="QR18" s="136"/>
      <c r="QS18" s="136"/>
      <c r="QT18" s="136"/>
      <c r="QU18" s="136"/>
      <c r="QV18" s="136"/>
      <c r="QW18" s="136"/>
      <c r="QX18" s="136"/>
      <c r="QY18" s="136"/>
      <c r="QZ18" s="136"/>
      <c r="RA18" s="136"/>
      <c r="RB18" s="136"/>
      <c r="RC18" s="136"/>
      <c r="RD18" s="136"/>
      <c r="RE18" s="136"/>
      <c r="RF18" s="136"/>
      <c r="RG18" s="136"/>
      <c r="RH18" s="136"/>
      <c r="RI18" s="136"/>
      <c r="RJ18" s="136"/>
      <c r="RK18" s="136"/>
      <c r="RL18" s="136"/>
      <c r="RM18" s="136"/>
      <c r="RN18" s="136"/>
      <c r="RO18" s="136"/>
      <c r="RP18" s="136"/>
      <c r="RQ18" s="136"/>
      <c r="RR18" s="136"/>
      <c r="RS18" s="136"/>
      <c r="RT18" s="136"/>
      <c r="RU18" s="136"/>
      <c r="RV18" s="136"/>
      <c r="RW18" s="136"/>
      <c r="RX18" s="136"/>
      <c r="RY18" s="136"/>
      <c r="RZ18" s="136"/>
      <c r="SA18" s="136"/>
      <c r="SB18" s="136"/>
      <c r="SC18" s="136"/>
      <c r="SD18" s="136"/>
      <c r="SE18" s="136"/>
      <c r="SF18" s="136"/>
      <c r="SG18" s="136"/>
      <c r="SH18" s="136"/>
      <c r="SI18" s="136"/>
      <c r="SJ18" s="136"/>
      <c r="SK18" s="136"/>
      <c r="SL18" s="136"/>
      <c r="SM18" s="136"/>
      <c r="SN18" s="136"/>
      <c r="SO18" s="136"/>
      <c r="SP18" s="136"/>
      <c r="SQ18" s="136"/>
      <c r="SR18" s="136"/>
      <c r="SS18" s="136"/>
      <c r="ST18" s="136"/>
      <c r="SU18" s="136"/>
      <c r="SV18" s="136"/>
      <c r="SW18" s="136"/>
      <c r="SX18" s="136"/>
      <c r="SY18" s="136"/>
      <c r="SZ18" s="136"/>
      <c r="TA18" s="136"/>
      <c r="TB18" s="136"/>
      <c r="TC18" s="136"/>
      <c r="TD18" s="136"/>
      <c r="TE18" s="136"/>
      <c r="TF18" s="136"/>
      <c r="TG18" s="136"/>
      <c r="TH18" s="136"/>
      <c r="TI18" s="136"/>
      <c r="TJ18" s="136"/>
      <c r="TK18" s="136"/>
      <c r="TL18" s="136"/>
      <c r="TM18" s="136"/>
      <c r="TN18" s="136"/>
      <c r="TO18" s="136"/>
      <c r="TP18" s="136"/>
      <c r="TQ18" s="136"/>
      <c r="TR18" s="136"/>
      <c r="TS18" s="136"/>
      <c r="TT18" s="136"/>
      <c r="TU18" s="136"/>
      <c r="TV18" s="136"/>
      <c r="TW18" s="136"/>
      <c r="TX18" s="136"/>
      <c r="TY18" s="136"/>
      <c r="TZ18" s="136"/>
      <c r="UA18" s="136"/>
      <c r="UB18" s="136"/>
      <c r="UC18" s="136"/>
      <c r="UD18" s="136"/>
      <c r="UE18" s="136"/>
      <c r="UF18" s="136"/>
      <c r="UG18" s="136"/>
      <c r="UH18" s="136"/>
      <c r="UI18" s="136"/>
      <c r="UJ18" s="136"/>
      <c r="UK18" s="136"/>
      <c r="UL18" s="136"/>
      <c r="UM18" s="136"/>
      <c r="UN18" s="136"/>
      <c r="UO18" s="136"/>
      <c r="UP18" s="136"/>
      <c r="UQ18" s="136"/>
      <c r="UR18" s="136"/>
      <c r="US18" s="136"/>
      <c r="UT18" s="136"/>
      <c r="UU18" s="136"/>
      <c r="UV18" s="136"/>
      <c r="UW18" s="136"/>
      <c r="UX18" s="136"/>
      <c r="UY18" s="136"/>
      <c r="UZ18" s="136"/>
      <c r="VA18" s="136"/>
      <c r="VB18" s="136"/>
      <c r="VC18" s="136"/>
      <c r="VD18" s="136"/>
      <c r="VE18" s="136"/>
      <c r="VF18" s="136"/>
      <c r="VG18" s="136"/>
      <c r="VH18" s="136"/>
      <c r="VI18" s="136"/>
      <c r="VJ18" s="136"/>
      <c r="VK18" s="136"/>
      <c r="VL18" s="136"/>
      <c r="VM18" s="136"/>
      <c r="VN18" s="136"/>
      <c r="VO18" s="136"/>
      <c r="VP18" s="136"/>
      <c r="VQ18" s="136"/>
      <c r="VR18" s="136"/>
      <c r="VS18" s="136"/>
      <c r="VT18" s="136"/>
      <c r="VU18" s="136"/>
      <c r="VV18" s="136"/>
      <c r="VW18" s="136"/>
      <c r="VX18" s="136"/>
      <c r="VY18" s="136"/>
      <c r="VZ18" s="136"/>
      <c r="WA18" s="136"/>
      <c r="WB18" s="136"/>
      <c r="WC18" s="136"/>
      <c r="WD18" s="136"/>
      <c r="WE18" s="136"/>
      <c r="WF18" s="136"/>
      <c r="WG18" s="136"/>
      <c r="WH18" s="136"/>
      <c r="WI18" s="136"/>
      <c r="WJ18" s="136"/>
      <c r="WK18" s="136"/>
      <c r="WL18" s="136"/>
      <c r="WM18" s="136"/>
      <c r="WN18" s="136"/>
      <c r="WO18" s="136"/>
      <c r="WP18" s="136"/>
      <c r="WQ18" s="136"/>
      <c r="WR18" s="136"/>
      <c r="WS18" s="136"/>
      <c r="WT18" s="136"/>
      <c r="WU18" s="136"/>
      <c r="WV18" s="136"/>
      <c r="WW18" s="136"/>
      <c r="WX18" s="136"/>
      <c r="WY18" s="136"/>
      <c r="WZ18" s="136"/>
      <c r="XA18" s="136"/>
      <c r="XB18" s="136"/>
      <c r="XC18" s="136"/>
      <c r="XD18" s="136"/>
      <c r="XE18" s="136"/>
      <c r="XF18" s="136"/>
      <c r="XG18" s="136"/>
      <c r="XH18" s="136"/>
      <c r="XI18" s="136"/>
      <c r="XJ18" s="136"/>
      <c r="XK18" s="136"/>
      <c r="XL18" s="136"/>
      <c r="XM18" s="136"/>
      <c r="XN18" s="136"/>
      <c r="XO18" s="136"/>
      <c r="XP18" s="136"/>
      <c r="XQ18" s="136"/>
      <c r="XR18" s="136"/>
      <c r="XS18" s="136"/>
      <c r="XT18" s="136"/>
      <c r="XU18" s="136"/>
      <c r="XV18" s="136"/>
      <c r="XW18" s="136"/>
      <c r="XX18" s="136"/>
      <c r="XY18" s="136"/>
      <c r="XZ18" s="136"/>
      <c r="YA18" s="136"/>
      <c r="YB18" s="136"/>
      <c r="YC18" s="136"/>
      <c r="YD18" s="136"/>
      <c r="YE18" s="136"/>
      <c r="YF18" s="136"/>
      <c r="YG18" s="136"/>
      <c r="YH18" s="136"/>
      <c r="YI18" s="136"/>
      <c r="YJ18" s="136"/>
      <c r="YK18" s="136"/>
      <c r="YL18" s="136"/>
      <c r="YM18" s="136"/>
      <c r="YN18" s="136"/>
      <c r="YO18" s="136"/>
      <c r="YP18" s="136"/>
      <c r="YQ18" s="136"/>
      <c r="YR18" s="136"/>
      <c r="YS18" s="136"/>
      <c r="YT18" s="136"/>
      <c r="YU18" s="136"/>
      <c r="YV18" s="136"/>
      <c r="YW18" s="136"/>
      <c r="YX18" s="136"/>
      <c r="YY18" s="136"/>
      <c r="YZ18" s="136"/>
      <c r="ZA18" s="136"/>
      <c r="ZB18" s="136"/>
      <c r="ZC18" s="136"/>
      <c r="ZD18" s="136"/>
      <c r="ZE18" s="136"/>
      <c r="ZF18" s="136"/>
      <c r="ZG18" s="136"/>
      <c r="ZH18" s="136"/>
      <c r="ZI18" s="136"/>
      <c r="ZJ18" s="136"/>
      <c r="ZK18" s="136"/>
      <c r="ZL18" s="136"/>
      <c r="ZM18" s="136"/>
      <c r="ZN18" s="136"/>
      <c r="ZO18" s="136"/>
      <c r="ZP18" s="136"/>
      <c r="ZQ18" s="136"/>
      <c r="ZR18" s="136"/>
      <c r="ZS18" s="136"/>
      <c r="ZT18" s="136"/>
      <c r="ZU18" s="136"/>
      <c r="ZV18" s="136"/>
      <c r="ZW18" s="136"/>
      <c r="ZX18" s="136"/>
      <c r="ZY18" s="136"/>
      <c r="ZZ18" s="136"/>
      <c r="AAA18" s="136"/>
      <c r="AAB18" s="136"/>
      <c r="AAC18" s="136"/>
      <c r="AAD18" s="136"/>
      <c r="AAE18" s="136"/>
      <c r="AAF18" s="136"/>
      <c r="AAG18" s="136"/>
      <c r="AAH18" s="136"/>
      <c r="AAI18" s="136"/>
      <c r="AAJ18" s="136"/>
      <c r="AAK18" s="136"/>
      <c r="AAL18" s="136"/>
      <c r="AAM18" s="136"/>
      <c r="AAN18" s="136"/>
      <c r="AAO18" s="136"/>
      <c r="AAP18" s="136"/>
      <c r="AAQ18" s="136"/>
      <c r="AAR18" s="136"/>
      <c r="AAS18" s="136"/>
      <c r="AAT18" s="136"/>
      <c r="AAU18" s="136"/>
      <c r="AAV18" s="136"/>
      <c r="AAW18" s="136"/>
      <c r="AAX18" s="136"/>
      <c r="AAY18" s="136"/>
      <c r="AAZ18" s="136"/>
      <c r="ABA18" s="136"/>
      <c r="ABB18" s="136"/>
      <c r="ABC18" s="136"/>
      <c r="ABD18" s="136"/>
      <c r="ABE18" s="136"/>
      <c r="ABF18" s="136"/>
      <c r="ABG18" s="136"/>
      <c r="ABH18" s="136"/>
      <c r="ABI18" s="136"/>
      <c r="ABJ18" s="136"/>
      <c r="ABK18" s="136"/>
      <c r="ABL18" s="136"/>
      <c r="ABM18" s="136"/>
      <c r="ABN18" s="136"/>
      <c r="ABO18" s="136"/>
      <c r="ABP18" s="136"/>
      <c r="ABQ18" s="136"/>
      <c r="ABR18" s="136"/>
      <c r="ABS18" s="136"/>
      <c r="ABT18" s="136"/>
      <c r="ABU18" s="136"/>
      <c r="ABV18" s="136"/>
      <c r="ABW18" s="136"/>
      <c r="ABX18" s="136"/>
      <c r="ABY18" s="136"/>
      <c r="ABZ18" s="136"/>
      <c r="ACA18" s="136"/>
      <c r="ACB18" s="136"/>
      <c r="ACC18" s="136"/>
      <c r="ACD18" s="136"/>
      <c r="ACE18" s="136"/>
      <c r="ACF18" s="136"/>
      <c r="ACG18" s="136"/>
      <c r="ACH18" s="136"/>
      <c r="ACI18" s="136"/>
      <c r="ACJ18" s="136"/>
      <c r="ACK18" s="136"/>
      <c r="ACL18" s="136"/>
      <c r="ACM18" s="136"/>
      <c r="ACN18" s="136"/>
      <c r="ACO18" s="136"/>
      <c r="ACP18" s="136"/>
      <c r="ACQ18" s="136"/>
      <c r="ACR18" s="136"/>
      <c r="ACS18" s="136"/>
      <c r="ACT18" s="136"/>
      <c r="ACU18" s="136"/>
      <c r="ACV18" s="136"/>
      <c r="ACW18" s="136"/>
      <c r="ACX18" s="136"/>
      <c r="ACY18" s="136"/>
      <c r="ACZ18" s="136"/>
      <c r="ADA18" s="136"/>
      <c r="ADB18" s="136"/>
      <c r="ADC18" s="136"/>
      <c r="ADD18" s="136"/>
      <c r="ADE18" s="136"/>
      <c r="ADF18" s="136"/>
      <c r="ADG18" s="136"/>
      <c r="ADH18" s="136"/>
      <c r="ADI18" s="136"/>
      <c r="ADJ18" s="136"/>
      <c r="ADK18" s="136"/>
      <c r="ADL18" s="136"/>
      <c r="ADM18" s="136"/>
      <c r="ADN18" s="136"/>
      <c r="ADO18" s="136"/>
      <c r="ADP18" s="136"/>
      <c r="ADQ18" s="136"/>
      <c r="ADR18" s="136"/>
      <c r="ADS18" s="136"/>
      <c r="ADT18" s="136"/>
      <c r="ADU18" s="136"/>
      <c r="ADV18" s="136"/>
      <c r="ADW18" s="136"/>
      <c r="ADX18" s="136"/>
      <c r="ADY18" s="136"/>
      <c r="ADZ18" s="136"/>
      <c r="AEA18" s="136"/>
      <c r="AEB18" s="136"/>
      <c r="AEC18" s="136"/>
      <c r="AED18" s="136"/>
      <c r="AEE18" s="136"/>
      <c r="AEF18" s="136"/>
      <c r="AEG18" s="136"/>
      <c r="AEH18" s="136"/>
      <c r="AEI18" s="136"/>
      <c r="AEJ18" s="136"/>
      <c r="AEK18" s="136"/>
      <c r="AEL18" s="136"/>
      <c r="AEM18" s="136"/>
      <c r="AEN18" s="136"/>
      <c r="AEO18" s="136"/>
      <c r="AEP18" s="136"/>
      <c r="AEQ18" s="136"/>
      <c r="AER18" s="136"/>
      <c r="AES18" s="136"/>
      <c r="AET18" s="136"/>
      <c r="AEU18" s="136"/>
      <c r="AEV18" s="136"/>
      <c r="AEW18" s="136"/>
      <c r="AEX18" s="136"/>
      <c r="AEY18" s="136"/>
      <c r="AEZ18" s="136"/>
      <c r="AFA18" s="136"/>
      <c r="AFB18" s="136"/>
      <c r="AFC18" s="136"/>
      <c r="AFD18" s="136"/>
      <c r="AFE18" s="136"/>
      <c r="AFF18" s="136"/>
      <c r="AFG18" s="136"/>
      <c r="AFH18" s="136"/>
      <c r="AFI18" s="136"/>
      <c r="AFJ18" s="136"/>
      <c r="AFK18" s="136"/>
      <c r="AFL18" s="136"/>
      <c r="AFM18" s="136"/>
      <c r="AFN18" s="136"/>
      <c r="AFO18" s="136"/>
      <c r="AFP18" s="136"/>
      <c r="AFQ18" s="136"/>
      <c r="AFR18" s="136"/>
      <c r="AFS18" s="136"/>
      <c r="AFT18" s="136"/>
      <c r="AFU18" s="136"/>
      <c r="AFV18" s="136"/>
      <c r="AFW18" s="136"/>
      <c r="AFX18" s="136"/>
      <c r="AFY18" s="136"/>
      <c r="AFZ18" s="136"/>
      <c r="AGA18" s="136"/>
      <c r="AGB18" s="136"/>
      <c r="AGC18" s="136"/>
      <c r="AGD18" s="136"/>
      <c r="AGE18" s="136"/>
      <c r="AGF18" s="136"/>
      <c r="AGG18" s="136"/>
      <c r="AGH18" s="136"/>
      <c r="AGI18" s="136"/>
      <c r="AGJ18" s="136"/>
      <c r="AGK18" s="136"/>
      <c r="AGL18" s="136"/>
      <c r="AGM18" s="136"/>
      <c r="AGN18" s="136"/>
      <c r="AGO18" s="136"/>
      <c r="AGP18" s="136"/>
      <c r="AGQ18" s="136"/>
      <c r="AGR18" s="136"/>
      <c r="AGS18" s="136"/>
      <c r="AGT18" s="136"/>
      <c r="AGU18" s="136"/>
      <c r="AGV18" s="136"/>
      <c r="AGW18" s="136"/>
      <c r="AGX18" s="136"/>
      <c r="AGY18" s="136"/>
      <c r="AGZ18" s="136"/>
      <c r="AHA18" s="136"/>
      <c r="AHB18" s="136"/>
      <c r="AHC18" s="136"/>
      <c r="AHD18" s="136"/>
      <c r="AHE18" s="136"/>
      <c r="AHF18" s="136"/>
      <c r="AHG18" s="136"/>
      <c r="AHH18" s="136"/>
      <c r="AHI18" s="136"/>
      <c r="AHJ18" s="136"/>
      <c r="AHK18" s="136"/>
      <c r="AHL18" s="136"/>
      <c r="AHM18" s="136"/>
      <c r="AHN18" s="136"/>
      <c r="AHO18" s="136"/>
      <c r="AHP18" s="136"/>
      <c r="AHQ18" s="136"/>
      <c r="AHR18" s="136"/>
      <c r="AHS18" s="136"/>
      <c r="AHT18" s="136"/>
      <c r="AHU18" s="136"/>
      <c r="AHV18" s="136"/>
      <c r="AHW18" s="136"/>
      <c r="AHX18" s="136"/>
      <c r="AHY18" s="136"/>
      <c r="AHZ18" s="136"/>
      <c r="AIA18" s="136"/>
      <c r="AIB18" s="136"/>
      <c r="AIC18" s="136"/>
      <c r="AID18" s="136"/>
      <c r="AIE18" s="136"/>
      <c r="AIF18" s="136"/>
      <c r="AIG18" s="136"/>
      <c r="AIH18" s="136"/>
      <c r="AII18" s="136"/>
      <c r="AIJ18" s="136"/>
      <c r="AIK18" s="136"/>
      <c r="AIL18" s="136"/>
      <c r="AIM18" s="136"/>
      <c r="AIN18" s="136"/>
      <c r="AIO18" s="136"/>
      <c r="AIP18" s="136"/>
      <c r="AIQ18" s="136"/>
      <c r="AIR18" s="136"/>
      <c r="AIS18" s="136"/>
      <c r="AIT18" s="136"/>
      <c r="AIU18" s="136"/>
      <c r="AIV18" s="136"/>
      <c r="AIW18" s="136"/>
      <c r="AIX18" s="136"/>
      <c r="AIY18" s="136"/>
      <c r="AIZ18" s="136"/>
      <c r="AJA18" s="136"/>
      <c r="AJB18" s="136"/>
      <c r="AJC18" s="136"/>
      <c r="AJD18" s="136"/>
      <c r="AJE18" s="136"/>
      <c r="AJF18" s="136"/>
      <c r="AJG18" s="136"/>
      <c r="AJH18" s="136"/>
      <c r="AJI18" s="136"/>
      <c r="AJJ18" s="136"/>
      <c r="AJK18" s="136"/>
      <c r="AJL18" s="136"/>
      <c r="AJM18" s="136"/>
      <c r="AJN18" s="136"/>
      <c r="AJO18" s="136"/>
      <c r="AJP18" s="136"/>
      <c r="AJQ18" s="136"/>
      <c r="AJR18" s="136"/>
      <c r="AJS18" s="136"/>
      <c r="AJT18" s="136"/>
      <c r="AJU18" s="136"/>
      <c r="AJV18" s="136"/>
      <c r="AJW18" s="136"/>
      <c r="AJX18" s="136"/>
      <c r="AJY18" s="136"/>
      <c r="AJZ18" s="136"/>
      <c r="AKA18" s="136"/>
      <c r="AKB18" s="136"/>
      <c r="AKC18" s="136"/>
      <c r="AKD18" s="136"/>
      <c r="AKE18" s="136"/>
      <c r="AKF18" s="136"/>
      <c r="AKG18" s="136"/>
      <c r="AKH18" s="136"/>
      <c r="AKI18" s="136"/>
      <c r="AKJ18" s="136"/>
      <c r="AKK18" s="136"/>
      <c r="AKL18" s="136"/>
      <c r="AKM18" s="136"/>
      <c r="AKN18" s="136"/>
      <c r="AKO18" s="136"/>
      <c r="AKP18" s="136"/>
      <c r="AKQ18" s="136"/>
      <c r="AKR18" s="136"/>
      <c r="AKS18" s="136"/>
      <c r="AKT18" s="136"/>
      <c r="AKU18" s="136"/>
      <c r="AKV18" s="136"/>
      <c r="AKW18" s="136"/>
      <c r="AKX18" s="136"/>
      <c r="AKY18" s="136"/>
      <c r="AKZ18" s="136"/>
      <c r="ALA18" s="136"/>
      <c r="ALB18" s="136"/>
      <c r="ALC18" s="136"/>
      <c r="ALD18" s="136"/>
      <c r="ALE18" s="136"/>
      <c r="ALF18" s="136"/>
      <c r="ALG18" s="136"/>
      <c r="ALH18" s="136"/>
      <c r="ALI18" s="136"/>
      <c r="ALJ18" s="136"/>
      <c r="ALK18" s="136"/>
      <c r="ALL18" s="136"/>
      <c r="ALM18" s="136"/>
      <c r="ALN18" s="136"/>
      <c r="ALO18" s="136"/>
      <c r="ALP18" s="136"/>
      <c r="ALQ18" s="136"/>
      <c r="ALR18" s="136"/>
      <c r="ALS18" s="136"/>
      <c r="ALT18" s="136"/>
      <c r="ALU18" s="136"/>
      <c r="ALV18" s="136"/>
      <c r="ALW18" s="136"/>
      <c r="ALX18" s="136"/>
      <c r="ALY18" s="136"/>
      <c r="ALZ18" s="136"/>
      <c r="AMA18" s="136"/>
      <c r="AMB18" s="136"/>
      <c r="AMC18" s="136"/>
      <c r="AMD18" s="136"/>
      <c r="AME18" s="136"/>
      <c r="AMF18" s="136"/>
      <c r="AMG18" s="136"/>
      <c r="AMH18" s="136"/>
      <c r="AMI18" s="136"/>
      <c r="AMJ18" s="136"/>
      <c r="AMK18" s="136"/>
      <c r="AML18" s="136"/>
      <c r="AMM18" s="136"/>
      <c r="AMN18" s="136"/>
      <c r="AMO18" s="136"/>
      <c r="AMP18" s="136"/>
      <c r="AMQ18" s="136"/>
      <c r="AMR18" s="136"/>
      <c r="AMS18" s="136"/>
      <c r="AMT18" s="136"/>
      <c r="AMU18" s="136"/>
      <c r="AMV18" s="136"/>
      <c r="AMW18" s="136"/>
      <c r="AMX18" s="136"/>
      <c r="AMY18" s="136"/>
      <c r="AMZ18" s="136"/>
      <c r="ANA18" s="136"/>
      <c r="ANB18" s="136"/>
      <c r="ANC18" s="136"/>
      <c r="AND18" s="136"/>
      <c r="ANE18" s="136"/>
      <c r="ANF18" s="136"/>
      <c r="ANG18" s="136"/>
      <c r="ANH18" s="136"/>
      <c r="ANI18" s="136"/>
      <c r="ANJ18" s="136"/>
      <c r="ANK18" s="136"/>
      <c r="ANL18" s="136"/>
      <c r="ANM18" s="136"/>
      <c r="ANN18" s="136"/>
      <c r="ANO18" s="136"/>
      <c r="ANP18" s="136"/>
      <c r="ANQ18" s="136"/>
      <c r="ANR18" s="136"/>
      <c r="ANS18" s="136"/>
      <c r="ANT18" s="136"/>
      <c r="ANU18" s="136"/>
      <c r="ANV18" s="136"/>
      <c r="ANW18" s="136"/>
      <c r="ANX18" s="136"/>
      <c r="ANY18" s="136"/>
      <c r="ANZ18" s="136"/>
      <c r="AOA18" s="136"/>
      <c r="AOB18" s="136"/>
      <c r="AOC18" s="136"/>
      <c r="AOD18" s="136"/>
      <c r="AOE18" s="136"/>
      <c r="AOF18" s="136"/>
      <c r="AOG18" s="136"/>
      <c r="AOH18" s="136"/>
      <c r="AOI18" s="136"/>
      <c r="AOJ18" s="136"/>
      <c r="AOK18" s="136"/>
      <c r="AOL18" s="136"/>
      <c r="AOM18" s="136"/>
      <c r="AON18" s="136"/>
      <c r="AOO18" s="136"/>
      <c r="AOP18" s="136"/>
      <c r="AOQ18" s="136"/>
      <c r="AOR18" s="136"/>
      <c r="AOS18" s="136"/>
      <c r="AOT18" s="136"/>
      <c r="AOU18" s="136"/>
      <c r="AOV18" s="136"/>
      <c r="AOW18" s="136"/>
      <c r="AOX18" s="136"/>
      <c r="AOY18" s="136"/>
      <c r="AOZ18" s="136"/>
      <c r="APA18" s="136"/>
      <c r="APB18" s="136"/>
      <c r="APC18" s="136"/>
      <c r="APD18" s="136"/>
      <c r="APE18" s="136"/>
      <c r="APF18" s="136"/>
      <c r="APG18" s="136"/>
      <c r="APH18" s="136"/>
      <c r="API18" s="136"/>
      <c r="APJ18" s="136"/>
      <c r="APK18" s="136"/>
      <c r="APL18" s="136"/>
      <c r="APM18" s="136"/>
      <c r="APN18" s="136"/>
      <c r="APO18" s="136"/>
      <c r="APP18" s="136"/>
      <c r="APQ18" s="136"/>
      <c r="APR18" s="136"/>
      <c r="APS18" s="136"/>
      <c r="APT18" s="136"/>
      <c r="APU18" s="136"/>
      <c r="APV18" s="136"/>
      <c r="APW18" s="136"/>
      <c r="APX18" s="136"/>
      <c r="APY18" s="136"/>
      <c r="APZ18" s="136"/>
      <c r="AQA18" s="136"/>
      <c r="AQB18" s="136"/>
      <c r="AQC18" s="136"/>
      <c r="AQD18" s="136"/>
      <c r="AQE18" s="136"/>
      <c r="AQF18" s="136"/>
      <c r="AQG18" s="136"/>
      <c r="AQH18" s="136"/>
      <c r="AQI18" s="136"/>
      <c r="AQJ18" s="136"/>
      <c r="AQK18" s="136"/>
      <c r="AQL18" s="136"/>
      <c r="AQM18" s="136"/>
      <c r="AQN18" s="136"/>
      <c r="AQO18" s="136"/>
      <c r="AQP18" s="136"/>
      <c r="AQQ18" s="136"/>
      <c r="AQR18" s="136"/>
      <c r="AQS18" s="136"/>
      <c r="AQT18" s="136"/>
      <c r="AQU18" s="136"/>
      <c r="AQV18" s="136"/>
      <c r="AQW18" s="136"/>
      <c r="AQX18" s="136"/>
      <c r="AQY18" s="136"/>
      <c r="AQZ18" s="136"/>
      <c r="ARA18" s="136"/>
      <c r="ARB18" s="136"/>
      <c r="ARC18" s="136"/>
      <c r="ARD18" s="136"/>
      <c r="ARE18" s="136"/>
      <c r="ARF18" s="136"/>
      <c r="ARG18" s="136"/>
      <c r="ARH18" s="136"/>
      <c r="ARI18" s="136"/>
      <c r="ARJ18" s="136"/>
      <c r="ARK18" s="136"/>
      <c r="ARL18" s="136"/>
      <c r="ARM18" s="136"/>
      <c r="ARN18" s="136"/>
      <c r="ARO18" s="136"/>
      <c r="ARP18" s="136"/>
      <c r="ARQ18" s="136"/>
      <c r="ARR18" s="136"/>
      <c r="ARS18" s="136"/>
      <c r="ART18" s="136"/>
      <c r="ARU18" s="136"/>
      <c r="ARV18" s="136"/>
      <c r="ARW18" s="136"/>
      <c r="ARX18" s="136"/>
      <c r="ARY18" s="136"/>
      <c r="ARZ18" s="136"/>
      <c r="ASA18" s="136"/>
      <c r="ASB18" s="136"/>
      <c r="ASC18" s="136"/>
      <c r="ASD18" s="136"/>
      <c r="ASE18" s="136"/>
      <c r="ASF18" s="136"/>
      <c r="ASG18" s="136"/>
      <c r="ASH18" s="136"/>
      <c r="ASI18" s="136"/>
      <c r="ASJ18" s="136"/>
      <c r="ASK18" s="136"/>
      <c r="ASL18" s="136"/>
      <c r="ASM18" s="136"/>
      <c r="ASN18" s="136"/>
      <c r="ASO18" s="136"/>
      <c r="ASP18" s="136"/>
      <c r="ASQ18" s="136"/>
      <c r="ASR18" s="136"/>
      <c r="ASS18" s="136"/>
      <c r="AST18" s="136"/>
      <c r="ASU18" s="136"/>
      <c r="ASV18" s="136"/>
      <c r="ASW18" s="136"/>
      <c r="ASX18" s="136"/>
      <c r="ASY18" s="136"/>
      <c r="ASZ18" s="136"/>
      <c r="ATA18" s="136"/>
      <c r="ATB18" s="136"/>
      <c r="ATC18" s="136"/>
      <c r="ATD18" s="136"/>
      <c r="ATE18" s="136"/>
      <c r="ATF18" s="136"/>
      <c r="ATG18" s="136"/>
      <c r="ATH18" s="136"/>
      <c r="ATI18" s="136"/>
      <c r="ATJ18" s="136"/>
      <c r="ATK18" s="136"/>
      <c r="ATL18" s="136"/>
      <c r="ATM18" s="136"/>
      <c r="ATN18" s="136"/>
      <c r="ATO18" s="136"/>
      <c r="ATP18" s="136"/>
      <c r="ATQ18" s="136"/>
      <c r="ATR18" s="136"/>
      <c r="ATS18" s="136"/>
      <c r="ATT18" s="136"/>
      <c r="ATU18" s="136"/>
      <c r="ATV18" s="136"/>
      <c r="ATW18" s="136"/>
      <c r="ATX18" s="136"/>
      <c r="ATY18" s="136"/>
      <c r="ATZ18" s="136"/>
      <c r="AUA18" s="136"/>
      <c r="AUB18" s="136"/>
      <c r="AUC18" s="136"/>
      <c r="AUD18" s="136"/>
      <c r="AUE18" s="136"/>
      <c r="AUF18" s="136"/>
      <c r="AUG18" s="136"/>
      <c r="AUH18" s="136"/>
      <c r="AUI18" s="136"/>
      <c r="AUJ18" s="136"/>
      <c r="AUK18" s="136"/>
      <c r="AUL18" s="136"/>
      <c r="AUM18" s="136"/>
      <c r="AUN18" s="136"/>
      <c r="AUO18" s="136"/>
      <c r="AUP18" s="136"/>
      <c r="AUQ18" s="136"/>
      <c r="AUR18" s="136"/>
      <c r="AUS18" s="136"/>
      <c r="AUT18" s="136"/>
      <c r="AUU18" s="136"/>
      <c r="AUV18" s="136"/>
      <c r="AUW18" s="136"/>
      <c r="AUX18" s="136"/>
      <c r="AUY18" s="136"/>
      <c r="AUZ18" s="136"/>
      <c r="AVA18" s="136"/>
      <c r="AVB18" s="136"/>
      <c r="AVC18" s="136"/>
      <c r="AVD18" s="136"/>
      <c r="AVE18" s="136"/>
      <c r="AVF18" s="136"/>
      <c r="AVG18" s="136"/>
      <c r="AVH18" s="136"/>
      <c r="AVI18" s="136"/>
      <c r="AVJ18" s="136"/>
      <c r="AVK18" s="136"/>
      <c r="AVL18" s="136"/>
      <c r="AVM18" s="136"/>
      <c r="AVN18" s="136"/>
      <c r="AVO18" s="136"/>
      <c r="AVP18" s="136"/>
      <c r="AVQ18" s="136"/>
      <c r="AVR18" s="136"/>
      <c r="AVS18" s="136"/>
      <c r="AVT18" s="136"/>
      <c r="AVU18" s="136"/>
      <c r="AVV18" s="136"/>
      <c r="AVW18" s="136"/>
      <c r="AVX18" s="136"/>
      <c r="AVY18" s="136"/>
      <c r="AVZ18" s="136"/>
      <c r="AWA18" s="136"/>
      <c r="AWB18" s="136"/>
      <c r="AWC18" s="136"/>
      <c r="AWD18" s="136"/>
      <c r="AWE18" s="136"/>
      <c r="AWF18" s="136"/>
      <c r="AWG18" s="136"/>
      <c r="AWH18" s="136"/>
      <c r="AWI18" s="136"/>
      <c r="AWJ18" s="136"/>
      <c r="AWK18" s="136"/>
      <c r="AWL18" s="136"/>
      <c r="AWM18" s="136"/>
      <c r="AWN18" s="136"/>
      <c r="AWO18" s="136"/>
      <c r="AWP18" s="136"/>
      <c r="AWQ18" s="136"/>
      <c r="AWR18" s="136"/>
      <c r="AWS18" s="136"/>
      <c r="AWT18" s="136"/>
      <c r="AWU18" s="136"/>
      <c r="AWV18" s="136"/>
      <c r="AWW18" s="136"/>
      <c r="AWX18" s="136"/>
      <c r="AWY18" s="136"/>
      <c r="AWZ18" s="136"/>
      <c r="AXA18" s="136"/>
      <c r="AXB18" s="136"/>
      <c r="AXC18" s="136"/>
      <c r="AXD18" s="136"/>
      <c r="AXE18" s="136"/>
      <c r="AXF18" s="136"/>
      <c r="AXG18" s="136"/>
      <c r="AXH18" s="136"/>
      <c r="AXI18" s="136"/>
      <c r="AXJ18" s="136"/>
      <c r="AXK18" s="136"/>
      <c r="AXL18" s="136"/>
      <c r="AXM18" s="136"/>
      <c r="AXN18" s="136"/>
      <c r="AXO18" s="136"/>
      <c r="AXP18" s="136"/>
      <c r="AXQ18" s="136"/>
      <c r="AXR18" s="136"/>
      <c r="AXS18" s="136"/>
      <c r="AXT18" s="136"/>
      <c r="AXU18" s="136"/>
      <c r="AXV18" s="136"/>
      <c r="AXW18" s="136"/>
      <c r="AXX18" s="136"/>
      <c r="AXY18" s="136"/>
      <c r="AXZ18" s="136"/>
      <c r="AYA18" s="136"/>
      <c r="AYB18" s="136"/>
      <c r="AYC18" s="136"/>
      <c r="AYD18" s="136"/>
      <c r="AYE18" s="136"/>
      <c r="AYF18" s="136"/>
      <c r="AYG18" s="136"/>
      <c r="AYH18" s="136"/>
      <c r="AYI18" s="136"/>
      <c r="AYJ18" s="136"/>
      <c r="AYK18" s="136"/>
      <c r="AYL18" s="136"/>
      <c r="AYM18" s="136"/>
      <c r="AYN18" s="136"/>
      <c r="AYO18" s="136"/>
      <c r="AYP18" s="136"/>
      <c r="AYQ18" s="136"/>
      <c r="AYR18" s="136"/>
      <c r="AYS18" s="136"/>
      <c r="AYT18" s="136"/>
      <c r="AYU18" s="136"/>
      <c r="AYV18" s="136"/>
      <c r="AYW18" s="136"/>
      <c r="AYX18" s="136"/>
      <c r="AYY18" s="136"/>
      <c r="AYZ18" s="136"/>
      <c r="AZA18" s="136"/>
      <c r="AZB18" s="136"/>
      <c r="AZC18" s="136"/>
      <c r="AZD18" s="136"/>
      <c r="AZE18" s="136"/>
      <c r="AZF18" s="136"/>
      <c r="AZG18" s="136"/>
      <c r="AZH18" s="136"/>
      <c r="AZI18" s="136"/>
      <c r="AZJ18" s="136"/>
      <c r="AZK18" s="136"/>
      <c r="AZL18" s="136"/>
      <c r="AZM18" s="136"/>
      <c r="AZN18" s="136"/>
      <c r="AZO18" s="136"/>
      <c r="AZP18" s="136"/>
      <c r="AZQ18" s="136"/>
      <c r="AZR18" s="136"/>
      <c r="AZS18" s="136"/>
      <c r="AZT18" s="136"/>
      <c r="AZU18" s="136"/>
      <c r="AZV18" s="136"/>
      <c r="AZW18" s="136"/>
      <c r="AZX18" s="136"/>
      <c r="AZY18" s="136"/>
      <c r="AZZ18" s="136"/>
      <c r="BAA18" s="136"/>
      <c r="BAB18" s="136"/>
      <c r="BAC18" s="136"/>
      <c r="BAD18" s="136"/>
      <c r="BAE18" s="136"/>
      <c r="BAF18" s="136"/>
      <c r="BAG18" s="136"/>
      <c r="BAH18" s="136"/>
      <c r="BAI18" s="136"/>
      <c r="BAJ18" s="136"/>
      <c r="BAK18" s="136"/>
      <c r="BAL18" s="136"/>
      <c r="BAM18" s="136"/>
      <c r="BAN18" s="136"/>
      <c r="BAO18" s="136"/>
      <c r="BAP18" s="136"/>
      <c r="BAQ18" s="136"/>
      <c r="BAR18" s="136"/>
      <c r="BAS18" s="136"/>
      <c r="BAT18" s="136"/>
      <c r="BAU18" s="136"/>
      <c r="BAV18" s="136"/>
      <c r="BAW18" s="136"/>
      <c r="BAX18" s="136"/>
      <c r="BAY18" s="136"/>
      <c r="BAZ18" s="136"/>
      <c r="BBA18" s="136"/>
      <c r="BBB18" s="136"/>
      <c r="BBC18" s="136"/>
      <c r="BBD18" s="136"/>
      <c r="BBE18" s="136"/>
      <c r="BBF18" s="136"/>
      <c r="BBG18" s="136"/>
      <c r="BBH18" s="136"/>
      <c r="BBI18" s="136"/>
      <c r="BBJ18" s="136"/>
      <c r="BBK18" s="136"/>
      <c r="BBL18" s="136"/>
      <c r="BBM18" s="136"/>
      <c r="BBN18" s="136"/>
      <c r="BBO18" s="136"/>
      <c r="BBP18" s="136"/>
      <c r="BBQ18" s="136"/>
      <c r="BBR18" s="136"/>
      <c r="BBS18" s="136"/>
      <c r="BBT18" s="136"/>
      <c r="BBU18" s="136"/>
      <c r="BBV18" s="136"/>
      <c r="BBW18" s="136"/>
      <c r="BBX18" s="136"/>
      <c r="BBY18" s="136"/>
      <c r="BBZ18" s="136"/>
      <c r="BCA18" s="136"/>
      <c r="BCB18" s="136"/>
      <c r="BCC18" s="136"/>
      <c r="BCD18" s="136"/>
      <c r="BCE18" s="136"/>
      <c r="BCF18" s="136"/>
      <c r="BCG18" s="136"/>
      <c r="BCH18" s="136"/>
      <c r="BCI18" s="136"/>
      <c r="BCJ18" s="136"/>
      <c r="BCK18" s="136"/>
      <c r="BCL18" s="136"/>
      <c r="BCM18" s="136"/>
      <c r="BCN18" s="136"/>
      <c r="BCO18" s="136"/>
      <c r="BCP18" s="136"/>
      <c r="BCQ18" s="136"/>
      <c r="BCR18" s="136"/>
      <c r="BCS18" s="136"/>
      <c r="BCT18" s="136"/>
      <c r="BCU18" s="136"/>
      <c r="BCV18" s="136"/>
      <c r="BCW18" s="136"/>
      <c r="BCX18" s="136"/>
      <c r="BCY18" s="136"/>
      <c r="BCZ18" s="136"/>
      <c r="BDA18" s="136"/>
      <c r="BDB18" s="136"/>
      <c r="BDC18" s="136"/>
      <c r="BDD18" s="136"/>
      <c r="BDE18" s="136"/>
      <c r="BDF18" s="136"/>
      <c r="BDG18" s="136"/>
      <c r="BDH18" s="136"/>
      <c r="BDI18" s="136"/>
      <c r="BDJ18" s="136"/>
      <c r="BDK18" s="136"/>
      <c r="BDL18" s="136"/>
      <c r="BDM18" s="136"/>
      <c r="BDN18" s="136"/>
      <c r="BDO18" s="136"/>
      <c r="BDP18" s="136"/>
      <c r="BDQ18" s="136"/>
      <c r="BDR18" s="136"/>
      <c r="BDS18" s="136"/>
      <c r="BDT18" s="136"/>
      <c r="BDU18" s="136"/>
      <c r="BDV18" s="136"/>
      <c r="BDW18" s="136"/>
      <c r="BDX18" s="136"/>
      <c r="BDY18" s="136"/>
      <c r="BDZ18" s="136"/>
      <c r="BEA18" s="136"/>
      <c r="BEB18" s="136"/>
      <c r="BEC18" s="136"/>
      <c r="BED18" s="136"/>
      <c r="BEE18" s="136"/>
      <c r="BEF18" s="136"/>
      <c r="BEG18" s="136"/>
      <c r="BEH18" s="136"/>
      <c r="BEI18" s="136"/>
      <c r="BEJ18" s="136"/>
      <c r="BEK18" s="136"/>
      <c r="BEL18" s="136"/>
      <c r="BEM18" s="136"/>
      <c r="BEN18" s="136"/>
      <c r="BEO18" s="136"/>
      <c r="BEP18" s="136"/>
      <c r="BEQ18" s="136"/>
      <c r="BER18" s="136"/>
      <c r="BES18" s="136"/>
      <c r="BET18" s="136"/>
      <c r="BEU18" s="136"/>
      <c r="BEV18" s="136"/>
      <c r="BEW18" s="136"/>
      <c r="BEX18" s="136"/>
      <c r="BEY18" s="136"/>
      <c r="BEZ18" s="136"/>
      <c r="BFA18" s="136"/>
      <c r="BFB18" s="136"/>
      <c r="BFC18" s="136"/>
      <c r="BFD18" s="136"/>
      <c r="BFE18" s="136"/>
      <c r="BFF18" s="136"/>
      <c r="BFG18" s="136"/>
      <c r="BFH18" s="136"/>
      <c r="BFI18" s="136"/>
      <c r="BFJ18" s="136"/>
      <c r="BFK18" s="136"/>
      <c r="BFL18" s="136"/>
      <c r="BFM18" s="136"/>
      <c r="BFN18" s="136"/>
      <c r="BFO18" s="136"/>
      <c r="BFP18" s="136"/>
      <c r="BFQ18" s="136"/>
      <c r="BFR18" s="136"/>
      <c r="BFS18" s="136"/>
      <c r="BFT18" s="136"/>
      <c r="BFU18" s="136"/>
      <c r="BFV18" s="136"/>
      <c r="BFW18" s="136"/>
      <c r="BFX18" s="136"/>
      <c r="BFY18" s="136"/>
      <c r="BFZ18" s="136"/>
      <c r="BGA18" s="136"/>
      <c r="BGB18" s="136"/>
      <c r="BGC18" s="136"/>
      <c r="BGD18" s="136"/>
      <c r="BGE18" s="136"/>
      <c r="BGF18" s="136"/>
      <c r="BGG18" s="136"/>
      <c r="BGH18" s="136"/>
      <c r="BGI18" s="136"/>
      <c r="BGJ18" s="136"/>
      <c r="BGK18" s="136"/>
      <c r="BGL18" s="136"/>
      <c r="BGM18" s="136"/>
      <c r="BGN18" s="136"/>
      <c r="BGO18" s="136"/>
      <c r="BGP18" s="136"/>
      <c r="BGQ18" s="136"/>
      <c r="BGR18" s="136"/>
      <c r="BGS18" s="136"/>
      <c r="BGT18" s="136"/>
      <c r="BGU18" s="136"/>
      <c r="BGV18" s="136"/>
      <c r="BGW18" s="136"/>
      <c r="BGX18" s="136"/>
      <c r="BGY18" s="136"/>
      <c r="BGZ18" s="136"/>
      <c r="BHA18" s="136"/>
      <c r="BHB18" s="136"/>
      <c r="BHC18" s="136"/>
      <c r="BHD18" s="136"/>
      <c r="BHE18" s="136"/>
      <c r="BHF18" s="136"/>
      <c r="BHG18" s="136"/>
      <c r="BHH18" s="136"/>
      <c r="BHI18" s="136"/>
      <c r="BHJ18" s="136"/>
      <c r="BHK18" s="136"/>
      <c r="BHL18" s="136"/>
      <c r="BHM18" s="136"/>
      <c r="BHN18" s="136"/>
      <c r="BHO18" s="136"/>
      <c r="BHP18" s="136"/>
      <c r="BHQ18" s="136"/>
      <c r="BHR18" s="136"/>
      <c r="BHS18" s="136"/>
      <c r="BHT18" s="136"/>
      <c r="BHU18" s="136"/>
      <c r="BHV18" s="136"/>
      <c r="BHW18" s="136"/>
      <c r="BHX18" s="136"/>
      <c r="BHY18" s="136"/>
      <c r="BHZ18" s="136"/>
      <c r="BIA18" s="136"/>
      <c r="BIB18" s="136"/>
      <c r="BIC18" s="136"/>
      <c r="BID18" s="136"/>
      <c r="BIE18" s="136"/>
      <c r="BIF18" s="136"/>
      <c r="BIG18" s="136"/>
      <c r="BIH18" s="136"/>
      <c r="BII18" s="136"/>
      <c r="BIJ18" s="136"/>
      <c r="BIK18" s="136"/>
      <c r="BIL18" s="136"/>
      <c r="BIM18" s="136"/>
      <c r="BIN18" s="136"/>
      <c r="BIO18" s="136"/>
      <c r="BIP18" s="136"/>
      <c r="BIQ18" s="136"/>
      <c r="BIR18" s="136"/>
      <c r="BIS18" s="136"/>
      <c r="BIT18" s="136"/>
      <c r="BIU18" s="136"/>
      <c r="BIV18" s="136"/>
      <c r="BIW18" s="136"/>
      <c r="BIX18" s="136"/>
      <c r="BIY18" s="136"/>
      <c r="BIZ18" s="136"/>
      <c r="BJA18" s="136"/>
      <c r="BJB18" s="136"/>
      <c r="BJC18" s="136"/>
      <c r="BJD18" s="136"/>
      <c r="BJE18" s="136"/>
      <c r="BJF18" s="136"/>
      <c r="BJG18" s="136"/>
      <c r="BJH18" s="136"/>
      <c r="BJI18" s="136"/>
      <c r="BJJ18" s="136"/>
      <c r="BJK18" s="136"/>
      <c r="BJL18" s="136"/>
      <c r="BJM18" s="136"/>
      <c r="BJN18" s="136"/>
      <c r="BJO18" s="136"/>
      <c r="BJP18" s="136"/>
      <c r="BJQ18" s="136"/>
      <c r="BJR18" s="136"/>
      <c r="BJS18" s="136"/>
      <c r="BJT18" s="136"/>
      <c r="BJU18" s="136"/>
      <c r="BJV18" s="136"/>
      <c r="BJW18" s="136"/>
      <c r="BJX18" s="136"/>
      <c r="BJY18" s="136"/>
      <c r="BJZ18" s="136"/>
      <c r="BKA18" s="136"/>
      <c r="BKB18" s="136"/>
      <c r="BKC18" s="136"/>
      <c r="BKD18" s="136"/>
      <c r="BKE18" s="136"/>
      <c r="BKF18" s="136"/>
      <c r="BKG18" s="136"/>
      <c r="BKH18" s="136"/>
      <c r="BKI18" s="136"/>
      <c r="BKJ18" s="136"/>
      <c r="BKK18" s="136"/>
      <c r="BKL18" s="136"/>
      <c r="BKM18" s="136"/>
      <c r="BKN18" s="136"/>
      <c r="BKO18" s="136"/>
      <c r="BKP18" s="136"/>
      <c r="BKQ18" s="136"/>
      <c r="BKR18" s="136"/>
      <c r="BKS18" s="136"/>
      <c r="BKT18" s="136"/>
      <c r="BKU18" s="136"/>
      <c r="BKV18" s="136"/>
      <c r="BKW18" s="136"/>
      <c r="BKX18" s="136"/>
      <c r="BKY18" s="136"/>
      <c r="BKZ18" s="136"/>
      <c r="BLA18" s="136"/>
      <c r="BLB18" s="136"/>
      <c r="BLC18" s="136"/>
      <c r="BLD18" s="136"/>
      <c r="BLE18" s="136"/>
      <c r="BLF18" s="136"/>
      <c r="BLG18" s="136"/>
      <c r="BLH18" s="136"/>
      <c r="BLI18" s="136"/>
      <c r="BLJ18" s="136"/>
      <c r="BLK18" s="136"/>
      <c r="BLL18" s="136"/>
      <c r="BLM18" s="136"/>
      <c r="BLN18" s="136"/>
      <c r="BLO18" s="136"/>
      <c r="BLP18" s="136"/>
      <c r="BLQ18" s="136"/>
      <c r="BLR18" s="136"/>
      <c r="BLS18" s="136"/>
      <c r="BLT18" s="136"/>
      <c r="BLU18" s="136"/>
      <c r="BLV18" s="136"/>
      <c r="BLW18" s="136"/>
      <c r="BLX18" s="136"/>
      <c r="BLY18" s="136"/>
      <c r="BLZ18" s="136"/>
      <c r="BMA18" s="136"/>
      <c r="BMB18" s="136"/>
      <c r="BMC18" s="136"/>
      <c r="BMD18" s="136"/>
      <c r="BME18" s="136"/>
      <c r="BMF18" s="136"/>
      <c r="BMG18" s="136"/>
      <c r="BMH18" s="136"/>
      <c r="BMI18" s="136"/>
      <c r="BMJ18" s="136"/>
      <c r="BMK18" s="136"/>
      <c r="BML18" s="136"/>
      <c r="BMM18" s="136"/>
      <c r="BMN18" s="136"/>
      <c r="BMO18" s="136"/>
      <c r="BMP18" s="136"/>
      <c r="BMQ18" s="136"/>
      <c r="BMR18" s="136"/>
      <c r="BMS18" s="136"/>
      <c r="BMT18" s="136"/>
      <c r="BMU18" s="136"/>
      <c r="BMV18" s="136"/>
      <c r="BMW18" s="136"/>
      <c r="BMX18" s="136"/>
      <c r="BMY18" s="136"/>
      <c r="BMZ18" s="136"/>
      <c r="BNA18" s="136"/>
      <c r="BNB18" s="136"/>
      <c r="BNC18" s="136"/>
      <c r="BND18" s="136"/>
      <c r="BNE18" s="136"/>
      <c r="BNF18" s="136"/>
      <c r="BNG18" s="136"/>
      <c r="BNH18" s="136"/>
      <c r="BNI18" s="136"/>
      <c r="BNJ18" s="136"/>
      <c r="BNK18" s="136"/>
      <c r="BNL18" s="136"/>
      <c r="BNM18" s="136"/>
      <c r="BNN18" s="136"/>
      <c r="BNO18" s="136"/>
      <c r="BNP18" s="136"/>
      <c r="BNQ18" s="136"/>
      <c r="BNR18" s="136"/>
      <c r="BNS18" s="136"/>
      <c r="BNT18" s="136"/>
      <c r="BNU18" s="136"/>
      <c r="BNV18" s="136"/>
      <c r="BNW18" s="136"/>
      <c r="BNX18" s="136"/>
      <c r="BNY18" s="136"/>
      <c r="BNZ18" s="136"/>
      <c r="BOA18" s="136"/>
      <c r="BOB18" s="136"/>
      <c r="BOC18" s="136"/>
      <c r="BOD18" s="136"/>
      <c r="BOE18" s="136"/>
      <c r="BOF18" s="136"/>
      <c r="BOG18" s="136"/>
      <c r="BOH18" s="136"/>
      <c r="BOI18" s="136"/>
      <c r="BOJ18" s="136"/>
      <c r="BOK18" s="136"/>
      <c r="BOL18" s="136"/>
      <c r="BOM18" s="136"/>
      <c r="BON18" s="136"/>
      <c r="BOO18" s="136"/>
      <c r="BOP18" s="136"/>
      <c r="BOQ18" s="136"/>
      <c r="BOR18" s="136"/>
      <c r="BOS18" s="136"/>
      <c r="BOT18" s="136"/>
      <c r="BOU18" s="136"/>
      <c r="BOV18" s="136"/>
      <c r="BOW18" s="136"/>
      <c r="BOX18" s="136"/>
      <c r="BOY18" s="136"/>
      <c r="BOZ18" s="136"/>
      <c r="BPA18" s="136"/>
      <c r="BPB18" s="136"/>
      <c r="BPC18" s="136"/>
      <c r="BPD18" s="136"/>
      <c r="BPE18" s="136"/>
      <c r="BPF18" s="136"/>
      <c r="BPG18" s="136"/>
      <c r="BPH18" s="136"/>
      <c r="BPI18" s="136"/>
      <c r="BPJ18" s="136"/>
      <c r="BPK18" s="136"/>
      <c r="BPL18" s="136"/>
      <c r="BPM18" s="136"/>
      <c r="BPN18" s="136"/>
      <c r="BPO18" s="136"/>
      <c r="BPP18" s="136"/>
      <c r="BPQ18" s="136"/>
      <c r="BPR18" s="136"/>
      <c r="BPS18" s="136"/>
      <c r="BPT18" s="136"/>
      <c r="BPU18" s="136"/>
      <c r="BPV18" s="136"/>
      <c r="BPW18" s="136"/>
      <c r="BPX18" s="136"/>
      <c r="BPY18" s="136"/>
      <c r="BPZ18" s="136"/>
      <c r="BQA18" s="136"/>
      <c r="BQB18" s="136"/>
      <c r="BQC18" s="136"/>
      <c r="BQD18" s="136"/>
      <c r="BQE18" s="136"/>
      <c r="BQF18" s="136"/>
      <c r="BQG18" s="136"/>
      <c r="BQH18" s="136"/>
      <c r="BQI18" s="136"/>
      <c r="BQJ18" s="136"/>
      <c r="BQK18" s="136"/>
      <c r="BQL18" s="136"/>
      <c r="BQM18" s="136"/>
      <c r="BQN18" s="136"/>
      <c r="BQO18" s="136"/>
      <c r="BQP18" s="136"/>
      <c r="BQQ18" s="136"/>
      <c r="BQR18" s="136"/>
      <c r="BQS18" s="136"/>
      <c r="BQT18" s="136"/>
      <c r="BQU18" s="136"/>
      <c r="BQV18" s="136"/>
      <c r="BQW18" s="136"/>
      <c r="BQX18" s="136"/>
      <c r="BQY18" s="136"/>
      <c r="BQZ18" s="136"/>
      <c r="BRA18" s="136"/>
      <c r="BRB18" s="136"/>
      <c r="BRC18" s="136"/>
      <c r="BRD18" s="136"/>
      <c r="BRE18" s="136"/>
      <c r="BRF18" s="136"/>
      <c r="BRG18" s="136"/>
      <c r="BRH18" s="136"/>
      <c r="BRI18" s="136"/>
      <c r="BRJ18" s="136"/>
      <c r="BRK18" s="136"/>
      <c r="BRL18" s="136"/>
      <c r="BRM18" s="136"/>
      <c r="BRN18" s="136"/>
      <c r="BRO18" s="136"/>
      <c r="BRP18" s="136"/>
      <c r="BRQ18" s="136"/>
      <c r="BRR18" s="136"/>
      <c r="BRS18" s="136"/>
      <c r="BRT18" s="136"/>
      <c r="BRU18" s="136"/>
      <c r="BRV18" s="136"/>
      <c r="BRW18" s="136"/>
      <c r="BRX18" s="136"/>
      <c r="BRY18" s="136"/>
      <c r="BRZ18" s="136"/>
      <c r="BSA18" s="136"/>
      <c r="BSB18" s="136"/>
      <c r="BSC18" s="136"/>
      <c r="BSD18" s="136"/>
      <c r="BSE18" s="136"/>
      <c r="BSF18" s="136"/>
      <c r="BSG18" s="136"/>
      <c r="BSH18" s="136"/>
      <c r="BSI18" s="136"/>
      <c r="BSJ18" s="136"/>
      <c r="BSK18" s="136"/>
      <c r="BSL18" s="136"/>
      <c r="BSM18" s="136"/>
      <c r="BSN18" s="136"/>
      <c r="BSO18" s="136"/>
      <c r="BSP18" s="136"/>
      <c r="BSQ18" s="136"/>
      <c r="BSR18" s="136"/>
      <c r="BSS18" s="136"/>
      <c r="BST18" s="136"/>
      <c r="BSU18" s="136"/>
      <c r="BSV18" s="136"/>
      <c r="BSW18" s="136"/>
      <c r="BSX18" s="136"/>
      <c r="BSY18" s="136"/>
      <c r="BSZ18" s="136"/>
      <c r="BTA18" s="136"/>
      <c r="BTB18" s="136"/>
      <c r="BTC18" s="136"/>
      <c r="BTD18" s="136"/>
      <c r="BTE18" s="136"/>
      <c r="BTF18" s="136"/>
      <c r="BTG18" s="136"/>
      <c r="BTH18" s="136"/>
      <c r="BTI18" s="136"/>
      <c r="BTJ18" s="136"/>
      <c r="BTK18" s="136"/>
      <c r="BTL18" s="136"/>
      <c r="BTM18" s="136"/>
      <c r="BTN18" s="136"/>
      <c r="BTO18" s="136"/>
      <c r="BTP18" s="136"/>
      <c r="BTQ18" s="136"/>
      <c r="BTR18" s="136"/>
      <c r="BTS18" s="136"/>
      <c r="BTT18" s="136"/>
      <c r="BTU18" s="136"/>
      <c r="BTV18" s="136"/>
      <c r="BTW18" s="136"/>
      <c r="BTX18" s="136"/>
      <c r="BTY18" s="136"/>
      <c r="BTZ18" s="136"/>
      <c r="BUA18" s="136"/>
      <c r="BUB18" s="136"/>
      <c r="BUC18" s="136"/>
      <c r="BUD18" s="136"/>
      <c r="BUE18" s="136"/>
      <c r="BUF18" s="136"/>
      <c r="BUG18" s="136"/>
      <c r="BUH18" s="136"/>
      <c r="BUI18" s="136"/>
      <c r="BUJ18" s="136"/>
      <c r="BUK18" s="136"/>
      <c r="BUL18" s="136"/>
      <c r="BUM18" s="136"/>
      <c r="BUN18" s="136"/>
      <c r="BUO18" s="136"/>
      <c r="BUP18" s="136"/>
      <c r="BUQ18" s="136"/>
      <c r="BUR18" s="136"/>
      <c r="BUS18" s="136"/>
      <c r="BUT18" s="136"/>
      <c r="BUU18" s="136"/>
      <c r="BUV18" s="136"/>
      <c r="BUW18" s="136"/>
      <c r="BUX18" s="136"/>
      <c r="BUY18" s="136"/>
      <c r="BUZ18" s="136"/>
      <c r="BVA18" s="136"/>
      <c r="BVB18" s="136"/>
      <c r="BVC18" s="136"/>
      <c r="BVD18" s="136"/>
      <c r="BVE18" s="136"/>
      <c r="BVF18" s="136"/>
      <c r="BVG18" s="136"/>
      <c r="BVH18" s="136"/>
      <c r="BVI18" s="136"/>
      <c r="BVJ18" s="136"/>
      <c r="BVK18" s="136"/>
      <c r="BVL18" s="136"/>
      <c r="BVM18" s="136"/>
      <c r="BVN18" s="136"/>
      <c r="BVO18" s="136"/>
      <c r="BVP18" s="136"/>
      <c r="BVQ18" s="136"/>
      <c r="BVR18" s="136"/>
      <c r="BVS18" s="136"/>
      <c r="BVT18" s="136"/>
      <c r="BVU18" s="136"/>
      <c r="BVV18" s="136"/>
      <c r="BVW18" s="136"/>
      <c r="BVX18" s="136"/>
      <c r="BVY18" s="136"/>
      <c r="BVZ18" s="136"/>
      <c r="BWA18" s="136"/>
      <c r="BWB18" s="136"/>
      <c r="BWC18" s="136"/>
      <c r="BWD18" s="136"/>
      <c r="BWE18" s="136"/>
      <c r="BWF18" s="136"/>
      <c r="BWG18" s="136"/>
      <c r="BWH18" s="136"/>
      <c r="BWI18" s="136"/>
      <c r="BWJ18" s="136"/>
      <c r="BWK18" s="136"/>
      <c r="BWL18" s="136"/>
      <c r="BWM18" s="136"/>
      <c r="BWN18" s="136"/>
      <c r="BWO18" s="136"/>
      <c r="BWP18" s="136"/>
      <c r="BWQ18" s="136"/>
      <c r="BWR18" s="136"/>
      <c r="BWS18" s="136"/>
      <c r="BWT18" s="136"/>
      <c r="BWU18" s="136"/>
      <c r="BWV18" s="136"/>
      <c r="BWW18" s="136"/>
      <c r="BWX18" s="136"/>
      <c r="BWY18" s="136"/>
      <c r="BWZ18" s="136"/>
      <c r="BXA18" s="136"/>
      <c r="BXB18" s="136"/>
      <c r="BXC18" s="136"/>
      <c r="BXD18" s="136"/>
      <c r="BXE18" s="136"/>
      <c r="BXF18" s="136"/>
      <c r="BXG18" s="136"/>
      <c r="BXH18" s="136"/>
      <c r="BXI18" s="136"/>
      <c r="BXJ18" s="136"/>
      <c r="BXK18" s="136"/>
      <c r="BXL18" s="136"/>
      <c r="BXM18" s="136"/>
      <c r="BXN18" s="136"/>
      <c r="BXO18" s="136"/>
      <c r="BXP18" s="136"/>
      <c r="BXQ18" s="136"/>
      <c r="BXR18" s="136"/>
      <c r="BXS18" s="136"/>
      <c r="BXT18" s="136"/>
      <c r="BXU18" s="136"/>
      <c r="BXV18" s="136"/>
      <c r="BXW18" s="136"/>
      <c r="BXX18" s="136"/>
      <c r="BXY18" s="136"/>
      <c r="BXZ18" s="136"/>
      <c r="BYA18" s="136"/>
      <c r="BYB18" s="136"/>
      <c r="BYC18" s="136"/>
      <c r="BYD18" s="136"/>
      <c r="BYE18" s="136"/>
      <c r="BYF18" s="136"/>
      <c r="BYG18" s="136"/>
      <c r="BYH18" s="136"/>
      <c r="BYI18" s="136"/>
      <c r="BYJ18" s="136"/>
      <c r="BYK18" s="136"/>
      <c r="BYL18" s="136"/>
      <c r="BYM18" s="136"/>
      <c r="BYN18" s="136"/>
      <c r="BYO18" s="136"/>
      <c r="BYP18" s="136"/>
      <c r="BYQ18" s="136"/>
      <c r="BYR18" s="136"/>
      <c r="BYS18" s="136"/>
      <c r="BYT18" s="136"/>
      <c r="BYU18" s="136"/>
      <c r="BYV18" s="136"/>
      <c r="BYW18" s="136"/>
      <c r="BYX18" s="136"/>
      <c r="BYY18" s="136"/>
      <c r="BYZ18" s="136"/>
      <c r="BZA18" s="136"/>
      <c r="BZB18" s="136"/>
      <c r="BZC18" s="136"/>
      <c r="BZD18" s="136"/>
      <c r="BZE18" s="136"/>
      <c r="BZF18" s="136"/>
      <c r="BZG18" s="136"/>
      <c r="BZH18" s="136"/>
      <c r="BZI18" s="136"/>
      <c r="BZJ18" s="136"/>
      <c r="BZK18" s="136"/>
      <c r="BZL18" s="136"/>
      <c r="BZM18" s="136"/>
      <c r="BZN18" s="136"/>
      <c r="BZO18" s="136"/>
      <c r="BZP18" s="136"/>
      <c r="BZQ18" s="136"/>
      <c r="BZR18" s="136"/>
      <c r="BZS18" s="136"/>
      <c r="BZT18" s="136"/>
      <c r="BZU18" s="136"/>
      <c r="BZV18" s="136"/>
      <c r="BZW18" s="136"/>
      <c r="BZX18" s="136"/>
      <c r="BZY18" s="136"/>
      <c r="BZZ18" s="136"/>
      <c r="CAA18" s="136"/>
      <c r="CAB18" s="136"/>
      <c r="CAC18" s="136"/>
      <c r="CAD18" s="136"/>
      <c r="CAE18" s="136"/>
      <c r="CAF18" s="136"/>
      <c r="CAG18" s="136"/>
      <c r="CAH18" s="136"/>
      <c r="CAI18" s="136"/>
      <c r="CAJ18" s="136"/>
      <c r="CAK18" s="136"/>
      <c r="CAL18" s="136"/>
      <c r="CAM18" s="136"/>
      <c r="CAN18" s="136"/>
      <c r="CAO18" s="136"/>
      <c r="CAP18" s="136"/>
      <c r="CAQ18" s="136"/>
      <c r="CAR18" s="136"/>
      <c r="CAS18" s="136"/>
      <c r="CAT18" s="136"/>
      <c r="CAU18" s="136"/>
      <c r="CAV18" s="136"/>
      <c r="CAW18" s="136"/>
      <c r="CAX18" s="136"/>
      <c r="CAY18" s="136"/>
      <c r="CAZ18" s="136"/>
      <c r="CBA18" s="136"/>
      <c r="CBB18" s="136"/>
      <c r="CBC18" s="136"/>
      <c r="CBD18" s="136"/>
      <c r="CBE18" s="136"/>
      <c r="CBF18" s="136"/>
      <c r="CBG18" s="136"/>
      <c r="CBH18" s="136"/>
      <c r="CBI18" s="136"/>
      <c r="CBJ18" s="136"/>
      <c r="CBK18" s="136"/>
      <c r="CBL18" s="136"/>
      <c r="CBM18" s="136"/>
      <c r="CBN18" s="136"/>
      <c r="CBO18" s="136"/>
      <c r="CBP18" s="136"/>
      <c r="CBQ18" s="136"/>
      <c r="CBR18" s="136"/>
      <c r="CBS18" s="136"/>
      <c r="CBT18" s="136"/>
      <c r="CBU18" s="136"/>
      <c r="CBV18" s="136"/>
      <c r="CBW18" s="136"/>
      <c r="CBX18" s="136"/>
      <c r="CBY18" s="136"/>
      <c r="CBZ18" s="136"/>
      <c r="CCA18" s="136"/>
      <c r="CCB18" s="136"/>
      <c r="CCC18" s="136"/>
      <c r="CCD18" s="136"/>
      <c r="CCE18" s="136"/>
      <c r="CCF18" s="136"/>
      <c r="CCG18" s="136"/>
      <c r="CCH18" s="136"/>
      <c r="CCI18" s="136"/>
      <c r="CCJ18" s="136"/>
      <c r="CCK18" s="136"/>
      <c r="CCL18" s="136"/>
      <c r="CCM18" s="136"/>
      <c r="CCN18" s="136"/>
      <c r="CCO18" s="136"/>
      <c r="CCP18" s="136"/>
      <c r="CCQ18" s="136"/>
      <c r="CCR18" s="136"/>
      <c r="CCS18" s="136"/>
      <c r="CCT18" s="136"/>
      <c r="CCU18" s="136"/>
      <c r="CCV18" s="136"/>
      <c r="CCW18" s="136"/>
      <c r="CCX18" s="136"/>
      <c r="CCY18" s="136"/>
      <c r="CCZ18" s="136"/>
      <c r="CDA18" s="136"/>
      <c r="CDB18" s="136"/>
      <c r="CDC18" s="136"/>
      <c r="CDD18" s="136"/>
      <c r="CDE18" s="136"/>
      <c r="CDF18" s="136"/>
      <c r="CDG18" s="136"/>
      <c r="CDH18" s="136"/>
      <c r="CDI18" s="136"/>
      <c r="CDJ18" s="136"/>
      <c r="CDK18" s="136"/>
      <c r="CDL18" s="136"/>
      <c r="CDM18" s="136"/>
      <c r="CDN18" s="136"/>
      <c r="CDO18" s="136"/>
      <c r="CDP18" s="136"/>
      <c r="CDQ18" s="136"/>
      <c r="CDR18" s="136"/>
      <c r="CDS18" s="136"/>
      <c r="CDT18" s="136"/>
      <c r="CDU18" s="136"/>
      <c r="CDV18" s="136"/>
      <c r="CDW18" s="136"/>
      <c r="CDX18" s="136"/>
      <c r="CDY18" s="136"/>
      <c r="CDZ18" s="136"/>
      <c r="CEA18" s="136"/>
      <c r="CEB18" s="136"/>
      <c r="CEC18" s="136"/>
      <c r="CED18" s="136"/>
      <c r="CEE18" s="136"/>
      <c r="CEF18" s="136"/>
      <c r="CEG18" s="136"/>
      <c r="CEH18" s="136"/>
      <c r="CEI18" s="136"/>
      <c r="CEJ18" s="136"/>
      <c r="CEK18" s="136"/>
      <c r="CEL18" s="136"/>
      <c r="CEM18" s="136"/>
      <c r="CEN18" s="136"/>
      <c r="CEO18" s="136"/>
      <c r="CEP18" s="136"/>
      <c r="CEQ18" s="136"/>
      <c r="CER18" s="136"/>
      <c r="CES18" s="136"/>
      <c r="CET18" s="136"/>
      <c r="CEU18" s="136"/>
      <c r="CEV18" s="136"/>
      <c r="CEW18" s="136"/>
      <c r="CEX18" s="136"/>
      <c r="CEY18" s="136"/>
      <c r="CEZ18" s="136"/>
      <c r="CFA18" s="136"/>
      <c r="CFB18" s="136"/>
      <c r="CFC18" s="136"/>
      <c r="CFD18" s="136"/>
      <c r="CFE18" s="136"/>
      <c r="CFF18" s="136"/>
      <c r="CFG18" s="136"/>
      <c r="CFH18" s="136"/>
      <c r="CFI18" s="136"/>
      <c r="CFJ18" s="136"/>
      <c r="CFK18" s="136"/>
      <c r="CFL18" s="136"/>
      <c r="CFM18" s="136"/>
      <c r="CFN18" s="136"/>
      <c r="CFO18" s="136"/>
      <c r="CFP18" s="136"/>
      <c r="CFQ18" s="136"/>
      <c r="CFR18" s="136"/>
      <c r="CFS18" s="136"/>
      <c r="CFT18" s="136"/>
      <c r="CFU18" s="136"/>
      <c r="CFV18" s="136"/>
      <c r="CFW18" s="136"/>
      <c r="CFX18" s="136"/>
      <c r="CFY18" s="136"/>
      <c r="CFZ18" s="136"/>
      <c r="CGA18" s="136"/>
      <c r="CGB18" s="136"/>
      <c r="CGC18" s="136"/>
      <c r="CGD18" s="136"/>
      <c r="CGE18" s="136"/>
      <c r="CGF18" s="136"/>
      <c r="CGG18" s="136"/>
      <c r="CGH18" s="136"/>
      <c r="CGI18" s="136"/>
      <c r="CGJ18" s="136"/>
      <c r="CGK18" s="136"/>
      <c r="CGL18" s="136"/>
      <c r="CGM18" s="136"/>
      <c r="CGN18" s="136"/>
      <c r="CGO18" s="136"/>
      <c r="CGP18" s="136"/>
      <c r="CGQ18" s="136"/>
      <c r="CGR18" s="136"/>
      <c r="CGS18" s="136"/>
      <c r="CGT18" s="136"/>
      <c r="CGU18" s="136"/>
      <c r="CGV18" s="136"/>
      <c r="CGW18" s="136"/>
      <c r="CGX18" s="136"/>
      <c r="CGY18" s="136"/>
      <c r="CGZ18" s="136"/>
      <c r="CHA18" s="136"/>
      <c r="CHB18" s="136"/>
      <c r="CHC18" s="136"/>
      <c r="CHD18" s="136"/>
      <c r="CHE18" s="136"/>
      <c r="CHF18" s="136"/>
      <c r="CHG18" s="136"/>
      <c r="CHH18" s="136"/>
      <c r="CHI18" s="136"/>
      <c r="CHJ18" s="136"/>
      <c r="CHK18" s="136"/>
      <c r="CHL18" s="136"/>
      <c r="CHM18" s="136"/>
      <c r="CHN18" s="136"/>
      <c r="CHO18" s="136"/>
      <c r="CHP18" s="136"/>
      <c r="CHQ18" s="136"/>
      <c r="CHR18" s="136"/>
      <c r="CHS18" s="136"/>
      <c r="CHT18" s="136"/>
      <c r="CHU18" s="136"/>
      <c r="CHV18" s="136"/>
      <c r="CHW18" s="136"/>
      <c r="CHX18" s="136"/>
      <c r="CHY18" s="136"/>
      <c r="CHZ18" s="136"/>
      <c r="CIA18" s="136"/>
      <c r="CIB18" s="136"/>
      <c r="CIC18" s="136"/>
      <c r="CID18" s="136"/>
      <c r="CIE18" s="136"/>
      <c r="CIF18" s="136"/>
      <c r="CIG18" s="136"/>
      <c r="CIH18" s="136"/>
      <c r="CII18" s="136"/>
      <c r="CIJ18" s="136"/>
      <c r="CIK18" s="136"/>
      <c r="CIL18" s="136"/>
      <c r="CIM18" s="136"/>
      <c r="CIN18" s="136"/>
      <c r="CIO18" s="136"/>
      <c r="CIP18" s="136"/>
      <c r="CIQ18" s="136"/>
      <c r="CIR18" s="136"/>
      <c r="CIS18" s="136"/>
      <c r="CIT18" s="136"/>
      <c r="CIU18" s="136"/>
      <c r="CIV18" s="136"/>
      <c r="CIW18" s="136"/>
      <c r="CIX18" s="136"/>
      <c r="CIY18" s="136"/>
      <c r="CIZ18" s="136"/>
      <c r="CJA18" s="136"/>
      <c r="CJB18" s="136"/>
      <c r="CJC18" s="136"/>
      <c r="CJD18" s="136"/>
      <c r="CJE18" s="136"/>
      <c r="CJF18" s="136"/>
      <c r="CJG18" s="136"/>
      <c r="CJH18" s="136"/>
      <c r="CJI18" s="136"/>
      <c r="CJJ18" s="136"/>
      <c r="CJK18" s="136"/>
      <c r="CJL18" s="136"/>
      <c r="CJM18" s="136"/>
      <c r="CJN18" s="136"/>
      <c r="CJO18" s="136"/>
      <c r="CJP18" s="136"/>
      <c r="CJQ18" s="136"/>
      <c r="CJR18" s="136"/>
      <c r="CJS18" s="136"/>
      <c r="CJT18" s="136"/>
      <c r="CJU18" s="136"/>
      <c r="CJV18" s="136"/>
      <c r="CJW18" s="136"/>
      <c r="CJX18" s="136"/>
      <c r="CJY18" s="136"/>
      <c r="CJZ18" s="136"/>
      <c r="CKA18" s="136"/>
      <c r="CKB18" s="136"/>
      <c r="CKC18" s="136"/>
      <c r="CKD18" s="136"/>
      <c r="CKE18" s="136"/>
      <c r="CKF18" s="136"/>
      <c r="CKG18" s="136"/>
      <c r="CKH18" s="136"/>
      <c r="CKI18" s="136"/>
      <c r="CKJ18" s="136"/>
      <c r="CKK18" s="136"/>
      <c r="CKL18" s="136"/>
      <c r="CKM18" s="136"/>
      <c r="CKN18" s="136"/>
      <c r="CKO18" s="136"/>
      <c r="CKP18" s="136"/>
      <c r="CKQ18" s="136"/>
      <c r="CKR18" s="136"/>
      <c r="CKS18" s="136"/>
      <c r="CKT18" s="136"/>
      <c r="CKU18" s="136"/>
      <c r="CKV18" s="136"/>
      <c r="CKW18" s="136"/>
      <c r="CKX18" s="136"/>
      <c r="CKY18" s="136"/>
      <c r="CKZ18" s="136"/>
      <c r="CLA18" s="136"/>
      <c r="CLB18" s="136"/>
      <c r="CLC18" s="136"/>
      <c r="CLD18" s="136"/>
      <c r="CLE18" s="136"/>
      <c r="CLF18" s="136"/>
      <c r="CLG18" s="136"/>
      <c r="CLH18" s="136"/>
      <c r="CLI18" s="136"/>
      <c r="CLJ18" s="136"/>
      <c r="CLK18" s="136"/>
      <c r="CLL18" s="136"/>
      <c r="CLM18" s="136"/>
      <c r="CLN18" s="136"/>
      <c r="CLO18" s="136"/>
      <c r="CLP18" s="136"/>
      <c r="CLQ18" s="136"/>
      <c r="CLR18" s="136"/>
      <c r="CLS18" s="136"/>
      <c r="CLT18" s="136"/>
      <c r="CLU18" s="136"/>
      <c r="CLV18" s="136"/>
      <c r="CLW18" s="136"/>
      <c r="CLX18" s="136"/>
      <c r="CLY18" s="136"/>
      <c r="CLZ18" s="136"/>
      <c r="CMA18" s="136"/>
      <c r="CMB18" s="136"/>
      <c r="CMC18" s="136"/>
      <c r="CMD18" s="136"/>
      <c r="CME18" s="136"/>
      <c r="CMF18" s="136"/>
      <c r="CMG18" s="136"/>
      <c r="CMH18" s="136"/>
      <c r="CMI18" s="136"/>
      <c r="CMJ18" s="136"/>
      <c r="CMK18" s="136"/>
      <c r="CML18" s="136"/>
      <c r="CMM18" s="136"/>
      <c r="CMN18" s="136"/>
      <c r="CMO18" s="136"/>
      <c r="CMP18" s="136"/>
      <c r="CMQ18" s="136"/>
      <c r="CMR18" s="136"/>
      <c r="CMS18" s="136"/>
      <c r="CMT18" s="136"/>
      <c r="CMU18" s="136"/>
      <c r="CMV18" s="136"/>
      <c r="CMW18" s="136"/>
      <c r="CMX18" s="136"/>
      <c r="CMY18" s="136"/>
      <c r="CMZ18" s="136"/>
      <c r="CNA18" s="136"/>
      <c r="CNB18" s="136"/>
      <c r="CNC18" s="136"/>
      <c r="CND18" s="136"/>
      <c r="CNE18" s="136"/>
      <c r="CNF18" s="136"/>
      <c r="CNG18" s="136"/>
      <c r="CNH18" s="136"/>
      <c r="CNI18" s="136"/>
      <c r="CNJ18" s="136"/>
      <c r="CNK18" s="136"/>
      <c r="CNL18" s="136"/>
      <c r="CNM18" s="136"/>
      <c r="CNN18" s="136"/>
      <c r="CNO18" s="136"/>
      <c r="CNP18" s="136"/>
      <c r="CNQ18" s="136"/>
      <c r="CNR18" s="136"/>
      <c r="CNS18" s="136"/>
      <c r="CNT18" s="136"/>
      <c r="CNU18" s="136"/>
      <c r="CNV18" s="136"/>
      <c r="CNW18" s="136"/>
      <c r="CNX18" s="136"/>
      <c r="CNY18" s="136"/>
      <c r="CNZ18" s="136"/>
      <c r="COA18" s="136"/>
      <c r="COB18" s="136"/>
      <c r="COC18" s="136"/>
      <c r="COD18" s="136"/>
      <c r="COE18" s="136"/>
      <c r="COF18" s="136"/>
      <c r="COG18" s="136"/>
      <c r="COH18" s="136"/>
      <c r="COI18" s="136"/>
      <c r="COJ18" s="136"/>
      <c r="COK18" s="136"/>
      <c r="COL18" s="136"/>
      <c r="COM18" s="136"/>
      <c r="CON18" s="136"/>
      <c r="COO18" s="136"/>
      <c r="COP18" s="136"/>
      <c r="COQ18" s="136"/>
      <c r="COR18" s="136"/>
      <c r="COS18" s="136"/>
      <c r="COT18" s="136"/>
      <c r="COU18" s="136"/>
      <c r="COV18" s="136"/>
      <c r="COW18" s="136"/>
      <c r="COX18" s="136"/>
      <c r="COY18" s="136"/>
      <c r="COZ18" s="136"/>
      <c r="CPA18" s="136"/>
      <c r="CPB18" s="136"/>
      <c r="CPC18" s="136"/>
      <c r="CPD18" s="136"/>
      <c r="CPE18" s="136"/>
      <c r="CPF18" s="136"/>
      <c r="CPG18" s="136"/>
      <c r="CPH18" s="136"/>
      <c r="CPI18" s="136"/>
      <c r="CPJ18" s="136"/>
      <c r="CPK18" s="136"/>
      <c r="CPL18" s="136"/>
      <c r="CPM18" s="136"/>
      <c r="CPN18" s="136"/>
      <c r="CPO18" s="136"/>
      <c r="CPP18" s="136"/>
      <c r="CPQ18" s="136"/>
      <c r="CPR18" s="136"/>
      <c r="CPS18" s="136"/>
      <c r="CPT18" s="136"/>
      <c r="CPU18" s="136"/>
      <c r="CPV18" s="136"/>
      <c r="CPW18" s="136"/>
      <c r="CPX18" s="136"/>
      <c r="CPY18" s="136"/>
      <c r="CPZ18" s="136"/>
      <c r="CQA18" s="136"/>
      <c r="CQB18" s="136"/>
      <c r="CQC18" s="136"/>
      <c r="CQD18" s="136"/>
      <c r="CQE18" s="136"/>
      <c r="CQF18" s="136"/>
      <c r="CQG18" s="136"/>
      <c r="CQH18" s="136"/>
      <c r="CQI18" s="136"/>
      <c r="CQJ18" s="136"/>
      <c r="CQK18" s="136"/>
      <c r="CQL18" s="136"/>
      <c r="CQM18" s="136"/>
      <c r="CQN18" s="136"/>
      <c r="CQO18" s="136"/>
      <c r="CQP18" s="136"/>
      <c r="CQQ18" s="136"/>
      <c r="CQR18" s="136"/>
      <c r="CQS18" s="136"/>
      <c r="CQT18" s="136"/>
      <c r="CQU18" s="136"/>
      <c r="CQV18" s="136"/>
      <c r="CQW18" s="136"/>
      <c r="CQX18" s="136"/>
      <c r="CQY18" s="136"/>
      <c r="CQZ18" s="136"/>
      <c r="CRA18" s="136"/>
      <c r="CRB18" s="136"/>
      <c r="CRC18" s="136"/>
      <c r="CRD18" s="136"/>
      <c r="CRE18" s="136"/>
      <c r="CRF18" s="136"/>
      <c r="CRG18" s="136"/>
      <c r="CRH18" s="136"/>
      <c r="CRI18" s="136"/>
      <c r="CRJ18" s="136"/>
      <c r="CRK18" s="136"/>
      <c r="CRL18" s="136"/>
      <c r="CRM18" s="136"/>
      <c r="CRN18" s="136"/>
      <c r="CRO18" s="136"/>
      <c r="CRP18" s="136"/>
      <c r="CRQ18" s="136"/>
      <c r="CRR18" s="136"/>
      <c r="CRS18" s="136"/>
      <c r="CRT18" s="136"/>
      <c r="CRU18" s="136"/>
      <c r="CRV18" s="136"/>
      <c r="CRW18" s="136"/>
      <c r="CRX18" s="136"/>
      <c r="CRY18" s="136"/>
      <c r="CRZ18" s="136"/>
      <c r="CSA18" s="136"/>
      <c r="CSB18" s="136"/>
      <c r="CSC18" s="136"/>
      <c r="CSD18" s="136"/>
      <c r="CSE18" s="136"/>
      <c r="CSF18" s="136"/>
      <c r="CSG18" s="136"/>
      <c r="CSH18" s="136"/>
      <c r="CSI18" s="136"/>
      <c r="CSJ18" s="136"/>
      <c r="CSK18" s="136"/>
      <c r="CSL18" s="136"/>
      <c r="CSM18" s="136"/>
      <c r="CSN18" s="136"/>
      <c r="CSO18" s="136"/>
      <c r="CSP18" s="136"/>
      <c r="CSQ18" s="136"/>
      <c r="CSR18" s="136"/>
      <c r="CSS18" s="136"/>
      <c r="CST18" s="136"/>
      <c r="CSU18" s="136"/>
      <c r="CSV18" s="136"/>
      <c r="CSW18" s="136"/>
      <c r="CSX18" s="136"/>
      <c r="CSY18" s="136"/>
      <c r="CSZ18" s="136"/>
      <c r="CTA18" s="136"/>
      <c r="CTB18" s="136"/>
      <c r="CTC18" s="136"/>
      <c r="CTD18" s="136"/>
      <c r="CTE18" s="136"/>
      <c r="CTF18" s="136"/>
      <c r="CTG18" s="136"/>
      <c r="CTH18" s="136"/>
      <c r="CTI18" s="136"/>
      <c r="CTJ18" s="136"/>
      <c r="CTK18" s="136"/>
      <c r="CTL18" s="136"/>
      <c r="CTM18" s="136"/>
      <c r="CTN18" s="136"/>
      <c r="CTO18" s="136"/>
      <c r="CTP18" s="136"/>
      <c r="CTQ18" s="136"/>
      <c r="CTR18" s="136"/>
      <c r="CTS18" s="136"/>
      <c r="CTT18" s="136"/>
      <c r="CTU18" s="136"/>
      <c r="CTV18" s="136"/>
      <c r="CTW18" s="136"/>
      <c r="CTX18" s="136"/>
      <c r="CTY18" s="136"/>
      <c r="CTZ18" s="136"/>
      <c r="CUA18" s="136"/>
      <c r="CUB18" s="136"/>
      <c r="CUC18" s="136"/>
      <c r="CUD18" s="136"/>
      <c r="CUE18" s="136"/>
      <c r="CUF18" s="136"/>
      <c r="CUG18" s="136"/>
      <c r="CUH18" s="136"/>
      <c r="CUI18" s="136"/>
      <c r="CUJ18" s="136"/>
      <c r="CUK18" s="136"/>
      <c r="CUL18" s="136"/>
      <c r="CUM18" s="136"/>
      <c r="CUN18" s="136"/>
      <c r="CUO18" s="136"/>
      <c r="CUP18" s="136"/>
      <c r="CUQ18" s="136"/>
      <c r="CUR18" s="136"/>
      <c r="CUS18" s="136"/>
      <c r="CUT18" s="136"/>
      <c r="CUU18" s="136"/>
      <c r="CUV18" s="136"/>
      <c r="CUW18" s="136"/>
      <c r="CUX18" s="136"/>
      <c r="CUY18" s="136"/>
      <c r="CUZ18" s="136"/>
      <c r="CVA18" s="136"/>
      <c r="CVB18" s="136"/>
      <c r="CVC18" s="136"/>
      <c r="CVD18" s="136"/>
      <c r="CVE18" s="136"/>
      <c r="CVF18" s="136"/>
      <c r="CVG18" s="136"/>
      <c r="CVH18" s="136"/>
      <c r="CVI18" s="136"/>
      <c r="CVJ18" s="136"/>
      <c r="CVK18" s="136"/>
      <c r="CVL18" s="136"/>
      <c r="CVM18" s="136"/>
      <c r="CVN18" s="136"/>
      <c r="CVO18" s="136"/>
      <c r="CVP18" s="136"/>
      <c r="CVQ18" s="136"/>
      <c r="CVR18" s="136"/>
      <c r="CVS18" s="136"/>
      <c r="CVT18" s="136"/>
      <c r="CVU18" s="136"/>
      <c r="CVV18" s="136"/>
      <c r="CVW18" s="136"/>
      <c r="CVX18" s="136"/>
      <c r="CVY18" s="136"/>
      <c r="CVZ18" s="136"/>
      <c r="CWA18" s="136"/>
      <c r="CWB18" s="136"/>
      <c r="CWC18" s="136"/>
      <c r="CWD18" s="136"/>
      <c r="CWE18" s="136"/>
      <c r="CWF18" s="136"/>
      <c r="CWG18" s="136"/>
      <c r="CWH18" s="136"/>
      <c r="CWI18" s="136"/>
      <c r="CWJ18" s="136"/>
      <c r="CWK18" s="136"/>
      <c r="CWL18" s="136"/>
      <c r="CWM18" s="136"/>
      <c r="CWN18" s="136"/>
      <c r="CWO18" s="136"/>
      <c r="CWP18" s="136"/>
      <c r="CWQ18" s="136"/>
      <c r="CWR18" s="136"/>
      <c r="CWS18" s="136"/>
      <c r="CWT18" s="136"/>
      <c r="CWU18" s="136"/>
      <c r="CWV18" s="136"/>
      <c r="CWW18" s="136"/>
      <c r="CWX18" s="136"/>
      <c r="CWY18" s="136"/>
      <c r="CWZ18" s="136"/>
      <c r="CXA18" s="136"/>
      <c r="CXB18" s="136"/>
      <c r="CXC18" s="136"/>
      <c r="CXD18" s="136"/>
      <c r="CXE18" s="136"/>
      <c r="CXF18" s="136"/>
      <c r="CXG18" s="136"/>
      <c r="CXH18" s="136"/>
      <c r="CXI18" s="136"/>
      <c r="CXJ18" s="136"/>
      <c r="CXK18" s="136"/>
      <c r="CXL18" s="136"/>
      <c r="CXM18" s="136"/>
      <c r="CXN18" s="136"/>
      <c r="CXO18" s="136"/>
      <c r="CXP18" s="136"/>
      <c r="CXQ18" s="136"/>
      <c r="CXR18" s="136"/>
      <c r="CXS18" s="136"/>
      <c r="CXT18" s="136"/>
      <c r="CXU18" s="136"/>
      <c r="CXV18" s="136"/>
      <c r="CXW18" s="136"/>
      <c r="CXX18" s="136"/>
      <c r="CXY18" s="136"/>
      <c r="CXZ18" s="136"/>
      <c r="CYA18" s="136"/>
      <c r="CYB18" s="136"/>
      <c r="CYC18" s="136"/>
      <c r="CYD18" s="136"/>
      <c r="CYE18" s="136"/>
      <c r="CYF18" s="136"/>
      <c r="CYG18" s="136"/>
      <c r="CYH18" s="136"/>
      <c r="CYI18" s="136"/>
      <c r="CYJ18" s="136"/>
      <c r="CYK18" s="136"/>
      <c r="CYL18" s="136"/>
      <c r="CYM18" s="136"/>
      <c r="CYN18" s="136"/>
      <c r="CYO18" s="136"/>
      <c r="CYP18" s="136"/>
      <c r="CYQ18" s="136"/>
      <c r="CYR18" s="136"/>
      <c r="CYS18" s="136"/>
      <c r="CYT18" s="136"/>
      <c r="CYU18" s="136"/>
      <c r="CYV18" s="136"/>
      <c r="CYW18" s="136"/>
      <c r="CYX18" s="136"/>
      <c r="CYY18" s="136"/>
      <c r="CYZ18" s="136"/>
      <c r="CZA18" s="136"/>
      <c r="CZB18" s="136"/>
      <c r="CZC18" s="136"/>
      <c r="CZD18" s="136"/>
      <c r="CZE18" s="136"/>
      <c r="CZF18" s="136"/>
      <c r="CZG18" s="136"/>
      <c r="CZH18" s="136"/>
      <c r="CZI18" s="136"/>
      <c r="CZJ18" s="136"/>
      <c r="CZK18" s="136"/>
      <c r="CZL18" s="136"/>
      <c r="CZM18" s="136"/>
      <c r="CZN18" s="136"/>
      <c r="CZO18" s="136"/>
      <c r="CZP18" s="136"/>
      <c r="CZQ18" s="136"/>
      <c r="CZR18" s="136"/>
      <c r="CZS18" s="136"/>
      <c r="CZT18" s="136"/>
      <c r="CZU18" s="136"/>
      <c r="CZV18" s="136"/>
      <c r="CZW18" s="136"/>
      <c r="CZX18" s="136"/>
      <c r="CZY18" s="136"/>
      <c r="CZZ18" s="136"/>
      <c r="DAA18" s="136"/>
      <c r="DAB18" s="136"/>
      <c r="DAC18" s="136"/>
      <c r="DAD18" s="136"/>
      <c r="DAE18" s="136"/>
      <c r="DAF18" s="136"/>
      <c r="DAG18" s="136"/>
      <c r="DAH18" s="136"/>
      <c r="DAI18" s="136"/>
      <c r="DAJ18" s="136"/>
      <c r="DAK18" s="136"/>
      <c r="DAL18" s="136"/>
      <c r="DAM18" s="136"/>
      <c r="DAN18" s="136"/>
      <c r="DAO18" s="136"/>
      <c r="DAP18" s="136"/>
      <c r="DAQ18" s="136"/>
      <c r="DAR18" s="136"/>
      <c r="DAS18" s="136"/>
      <c r="DAT18" s="136"/>
      <c r="DAU18" s="136"/>
      <c r="DAV18" s="136"/>
      <c r="DAW18" s="136"/>
      <c r="DAX18" s="136"/>
      <c r="DAY18" s="136"/>
      <c r="DAZ18" s="136"/>
      <c r="DBA18" s="136"/>
      <c r="DBB18" s="136"/>
      <c r="DBC18" s="136"/>
      <c r="DBD18" s="136"/>
      <c r="DBE18" s="136"/>
      <c r="DBF18" s="136"/>
      <c r="DBG18" s="136"/>
      <c r="DBH18" s="136"/>
      <c r="DBI18" s="136"/>
      <c r="DBJ18" s="136"/>
      <c r="DBK18" s="136"/>
      <c r="DBL18" s="136"/>
      <c r="DBM18" s="136"/>
      <c r="DBN18" s="136"/>
      <c r="DBO18" s="136"/>
      <c r="DBP18" s="136"/>
      <c r="DBQ18" s="136"/>
      <c r="DBR18" s="136"/>
      <c r="DBS18" s="136"/>
      <c r="DBT18" s="136"/>
      <c r="DBU18" s="136"/>
      <c r="DBV18" s="136"/>
      <c r="DBW18" s="136"/>
      <c r="DBX18" s="136"/>
      <c r="DBY18" s="136"/>
      <c r="DBZ18" s="136"/>
      <c r="DCA18" s="136"/>
      <c r="DCB18" s="136"/>
      <c r="DCC18" s="136"/>
      <c r="DCD18" s="136"/>
      <c r="DCE18" s="136"/>
      <c r="DCF18" s="136"/>
      <c r="DCG18" s="136"/>
      <c r="DCH18" s="136"/>
      <c r="DCI18" s="136"/>
      <c r="DCJ18" s="136"/>
      <c r="DCK18" s="136"/>
      <c r="DCL18" s="136"/>
      <c r="DCM18" s="136"/>
      <c r="DCN18" s="136"/>
      <c r="DCO18" s="136"/>
      <c r="DCP18" s="136"/>
      <c r="DCQ18" s="136"/>
      <c r="DCR18" s="136"/>
      <c r="DCS18" s="136"/>
      <c r="DCT18" s="136"/>
      <c r="DCU18" s="136"/>
      <c r="DCV18" s="136"/>
      <c r="DCW18" s="136"/>
      <c r="DCX18" s="136"/>
      <c r="DCY18" s="136"/>
      <c r="DCZ18" s="136"/>
      <c r="DDA18" s="136"/>
      <c r="DDB18" s="136"/>
      <c r="DDC18" s="136"/>
      <c r="DDD18" s="136"/>
      <c r="DDE18" s="136"/>
      <c r="DDF18" s="136"/>
      <c r="DDG18" s="136"/>
      <c r="DDH18" s="136"/>
      <c r="DDI18" s="136"/>
      <c r="DDJ18" s="136"/>
      <c r="DDK18" s="136"/>
      <c r="DDL18" s="136"/>
      <c r="DDM18" s="136"/>
      <c r="DDN18" s="136"/>
      <c r="DDO18" s="136"/>
      <c r="DDP18" s="136"/>
      <c r="DDQ18" s="136"/>
      <c r="DDR18" s="136"/>
      <c r="DDS18" s="136"/>
      <c r="DDT18" s="136"/>
      <c r="DDU18" s="136"/>
      <c r="DDV18" s="136"/>
      <c r="DDW18" s="136"/>
      <c r="DDX18" s="136"/>
      <c r="DDY18" s="136"/>
      <c r="DDZ18" s="136"/>
      <c r="DEA18" s="136"/>
      <c r="DEB18" s="136"/>
      <c r="DEC18" s="136"/>
      <c r="DED18" s="136"/>
      <c r="DEE18" s="136"/>
      <c r="DEF18" s="136"/>
      <c r="DEG18" s="136"/>
      <c r="DEH18" s="136"/>
      <c r="DEI18" s="136"/>
      <c r="DEJ18" s="136"/>
      <c r="DEK18" s="136"/>
      <c r="DEL18" s="136"/>
      <c r="DEM18" s="136"/>
      <c r="DEN18" s="136"/>
      <c r="DEO18" s="136"/>
      <c r="DEP18" s="136"/>
      <c r="DEQ18" s="136"/>
      <c r="DER18" s="136"/>
      <c r="DES18" s="136"/>
      <c r="DET18" s="136"/>
      <c r="DEU18" s="136"/>
      <c r="DEV18" s="136"/>
      <c r="DEW18" s="136"/>
      <c r="DEX18" s="136"/>
      <c r="DEY18" s="136"/>
      <c r="DEZ18" s="136"/>
      <c r="DFA18" s="136"/>
      <c r="DFB18" s="136"/>
      <c r="DFC18" s="136"/>
      <c r="DFD18" s="136"/>
      <c r="DFE18" s="136"/>
      <c r="DFF18" s="136"/>
      <c r="DFG18" s="136"/>
      <c r="DFH18" s="136"/>
      <c r="DFI18" s="136"/>
      <c r="DFJ18" s="136"/>
      <c r="DFK18" s="136"/>
      <c r="DFL18" s="136"/>
      <c r="DFM18" s="136"/>
      <c r="DFN18" s="136"/>
      <c r="DFO18" s="136"/>
      <c r="DFP18" s="136"/>
      <c r="DFQ18" s="136"/>
      <c r="DFR18" s="136"/>
      <c r="DFS18" s="136"/>
      <c r="DFT18" s="136"/>
      <c r="DFU18" s="136"/>
      <c r="DFV18" s="136"/>
      <c r="DFW18" s="136"/>
      <c r="DFX18" s="136"/>
      <c r="DFY18" s="136"/>
      <c r="DFZ18" s="136"/>
      <c r="DGA18" s="136"/>
      <c r="DGB18" s="136"/>
      <c r="DGC18" s="136"/>
      <c r="DGD18" s="136"/>
      <c r="DGE18" s="136"/>
      <c r="DGF18" s="136"/>
      <c r="DGG18" s="136"/>
      <c r="DGH18" s="136"/>
      <c r="DGI18" s="136"/>
      <c r="DGJ18" s="136"/>
      <c r="DGK18" s="136"/>
      <c r="DGL18" s="136"/>
      <c r="DGM18" s="136"/>
      <c r="DGN18" s="136"/>
      <c r="DGO18" s="136"/>
      <c r="DGP18" s="136"/>
      <c r="DGQ18" s="136"/>
      <c r="DGR18" s="136"/>
      <c r="DGS18" s="136"/>
      <c r="DGT18" s="136"/>
      <c r="DGU18" s="136"/>
      <c r="DGV18" s="136"/>
      <c r="DGW18" s="136"/>
      <c r="DGX18" s="136"/>
      <c r="DGY18" s="136"/>
      <c r="DGZ18" s="136"/>
      <c r="DHA18" s="136"/>
      <c r="DHB18" s="136"/>
      <c r="DHC18" s="136"/>
      <c r="DHD18" s="136"/>
      <c r="DHE18" s="136"/>
      <c r="DHF18" s="136"/>
      <c r="DHG18" s="136"/>
      <c r="DHH18" s="136"/>
      <c r="DHI18" s="136"/>
      <c r="DHJ18" s="136"/>
      <c r="DHK18" s="136"/>
      <c r="DHL18" s="136"/>
      <c r="DHM18" s="136"/>
      <c r="DHN18" s="136"/>
      <c r="DHO18" s="136"/>
      <c r="DHP18" s="136"/>
      <c r="DHQ18" s="136"/>
      <c r="DHR18" s="136"/>
      <c r="DHS18" s="136"/>
      <c r="DHT18" s="136"/>
      <c r="DHU18" s="136"/>
      <c r="DHV18" s="136"/>
      <c r="DHW18" s="136"/>
      <c r="DHX18" s="136"/>
      <c r="DHY18" s="136"/>
      <c r="DHZ18" s="136"/>
      <c r="DIA18" s="136"/>
      <c r="DIB18" s="136"/>
      <c r="DIC18" s="136"/>
      <c r="DID18" s="136"/>
      <c r="DIE18" s="136"/>
      <c r="DIF18" s="136"/>
      <c r="DIG18" s="136"/>
      <c r="DIH18" s="136"/>
      <c r="DII18" s="136"/>
      <c r="DIJ18" s="136"/>
      <c r="DIK18" s="136"/>
      <c r="DIL18" s="136"/>
      <c r="DIM18" s="136"/>
      <c r="DIN18" s="136"/>
      <c r="DIO18" s="136"/>
      <c r="DIP18" s="136"/>
      <c r="DIQ18" s="136"/>
      <c r="DIR18" s="136"/>
      <c r="DIS18" s="136"/>
      <c r="DIT18" s="136"/>
      <c r="DIU18" s="136"/>
      <c r="DIV18" s="136"/>
      <c r="DIW18" s="136"/>
      <c r="DIX18" s="136"/>
      <c r="DIY18" s="136"/>
      <c r="DIZ18" s="136"/>
      <c r="DJA18" s="136"/>
      <c r="DJB18" s="136"/>
      <c r="DJC18" s="136"/>
      <c r="DJD18" s="136"/>
      <c r="DJE18" s="136"/>
      <c r="DJF18" s="136"/>
      <c r="DJG18" s="136"/>
      <c r="DJH18" s="136"/>
      <c r="DJI18" s="136"/>
      <c r="DJJ18" s="136"/>
      <c r="DJK18" s="136"/>
      <c r="DJL18" s="136"/>
      <c r="DJM18" s="136"/>
      <c r="DJN18" s="136"/>
      <c r="DJO18" s="136"/>
      <c r="DJP18" s="136"/>
      <c r="DJQ18" s="136"/>
      <c r="DJR18" s="136"/>
      <c r="DJS18" s="136"/>
      <c r="DJT18" s="136"/>
      <c r="DJU18" s="136"/>
      <c r="DJV18" s="136"/>
      <c r="DJW18" s="136"/>
      <c r="DJX18" s="136"/>
      <c r="DJY18" s="136"/>
      <c r="DJZ18" s="136"/>
      <c r="DKA18" s="136"/>
      <c r="DKB18" s="136"/>
      <c r="DKC18" s="136"/>
      <c r="DKD18" s="136"/>
      <c r="DKE18" s="136"/>
      <c r="DKF18" s="136"/>
      <c r="DKG18" s="136"/>
      <c r="DKH18" s="136"/>
      <c r="DKI18" s="136"/>
      <c r="DKJ18" s="136"/>
      <c r="DKK18" s="136"/>
      <c r="DKL18" s="136"/>
      <c r="DKM18" s="136"/>
      <c r="DKN18" s="136"/>
      <c r="DKO18" s="136"/>
      <c r="DKP18" s="136"/>
      <c r="DKQ18" s="136"/>
      <c r="DKR18" s="136"/>
      <c r="DKS18" s="136"/>
      <c r="DKT18" s="136"/>
      <c r="DKU18" s="136"/>
      <c r="DKV18" s="136"/>
      <c r="DKW18" s="136"/>
      <c r="DKX18" s="136"/>
      <c r="DKY18" s="136"/>
      <c r="DKZ18" s="136"/>
      <c r="DLA18" s="136"/>
      <c r="DLB18" s="136"/>
      <c r="DLC18" s="136"/>
      <c r="DLD18" s="136"/>
      <c r="DLE18" s="136"/>
      <c r="DLF18" s="136"/>
      <c r="DLG18" s="136"/>
      <c r="DLH18" s="136"/>
      <c r="DLI18" s="136"/>
      <c r="DLJ18" s="136"/>
      <c r="DLK18" s="136"/>
      <c r="DLL18" s="136"/>
      <c r="DLM18" s="136"/>
      <c r="DLN18" s="136"/>
      <c r="DLO18" s="136"/>
      <c r="DLP18" s="136"/>
      <c r="DLQ18" s="136"/>
      <c r="DLR18" s="136"/>
      <c r="DLS18" s="136"/>
      <c r="DLT18" s="136"/>
      <c r="DLU18" s="136"/>
      <c r="DLV18" s="136"/>
      <c r="DLW18" s="136"/>
      <c r="DLX18" s="136"/>
      <c r="DLY18" s="136"/>
      <c r="DLZ18" s="136"/>
      <c r="DMA18" s="136"/>
      <c r="DMB18" s="136"/>
      <c r="DMC18" s="136"/>
      <c r="DMD18" s="136"/>
      <c r="DME18" s="136"/>
      <c r="DMF18" s="136"/>
      <c r="DMG18" s="136"/>
      <c r="DMH18" s="136"/>
      <c r="DMI18" s="136"/>
      <c r="DMJ18" s="136"/>
      <c r="DMK18" s="136"/>
      <c r="DML18" s="136"/>
      <c r="DMM18" s="136"/>
      <c r="DMN18" s="136"/>
      <c r="DMO18" s="136"/>
      <c r="DMP18" s="136"/>
      <c r="DMQ18" s="136"/>
      <c r="DMR18" s="136"/>
      <c r="DMS18" s="136"/>
      <c r="DMT18" s="136"/>
      <c r="DMU18" s="136"/>
      <c r="DMV18" s="136"/>
      <c r="DMW18" s="136"/>
      <c r="DMX18" s="136"/>
      <c r="DMY18" s="136"/>
      <c r="DMZ18" s="136"/>
      <c r="DNA18" s="136"/>
      <c r="DNB18" s="136"/>
      <c r="DNC18" s="136"/>
      <c r="DND18" s="136"/>
      <c r="DNE18" s="136"/>
      <c r="DNF18" s="136"/>
      <c r="DNG18" s="136"/>
      <c r="DNH18" s="136"/>
      <c r="DNI18" s="136"/>
      <c r="DNJ18" s="136"/>
      <c r="DNK18" s="136"/>
      <c r="DNL18" s="136"/>
      <c r="DNM18" s="136"/>
      <c r="DNN18" s="136"/>
      <c r="DNO18" s="136"/>
      <c r="DNP18" s="136"/>
      <c r="DNQ18" s="136"/>
      <c r="DNR18" s="136"/>
      <c r="DNS18" s="136"/>
      <c r="DNT18" s="136"/>
      <c r="DNU18" s="136"/>
      <c r="DNV18" s="136"/>
      <c r="DNW18" s="136"/>
      <c r="DNX18" s="136"/>
      <c r="DNY18" s="136"/>
      <c r="DNZ18" s="136"/>
      <c r="DOA18" s="136"/>
      <c r="DOB18" s="136"/>
      <c r="DOC18" s="136"/>
      <c r="DOD18" s="136"/>
      <c r="DOE18" s="136"/>
      <c r="DOF18" s="136"/>
      <c r="DOG18" s="136"/>
      <c r="DOH18" s="136"/>
      <c r="DOI18" s="136"/>
      <c r="DOJ18" s="136"/>
      <c r="DOK18" s="136"/>
      <c r="DOL18" s="136"/>
      <c r="DOM18" s="136"/>
      <c r="DON18" s="136"/>
      <c r="DOO18" s="136"/>
      <c r="DOP18" s="136"/>
      <c r="DOQ18" s="136"/>
      <c r="DOR18" s="136"/>
      <c r="DOS18" s="136"/>
      <c r="DOT18" s="136"/>
      <c r="DOU18" s="136"/>
      <c r="DOV18" s="136"/>
      <c r="DOW18" s="136"/>
      <c r="DOX18" s="136"/>
      <c r="DOY18" s="136"/>
      <c r="DOZ18" s="136"/>
      <c r="DPA18" s="136"/>
      <c r="DPB18" s="136"/>
      <c r="DPC18" s="136"/>
      <c r="DPD18" s="136"/>
      <c r="DPE18" s="136"/>
      <c r="DPF18" s="136"/>
      <c r="DPG18" s="136"/>
      <c r="DPH18" s="136"/>
      <c r="DPI18" s="136"/>
      <c r="DPJ18" s="136"/>
      <c r="DPK18" s="136"/>
      <c r="DPL18" s="136"/>
      <c r="DPM18" s="136"/>
      <c r="DPN18" s="136"/>
      <c r="DPO18" s="136"/>
      <c r="DPP18" s="136"/>
      <c r="DPQ18" s="136"/>
      <c r="DPR18" s="136"/>
      <c r="DPS18" s="136"/>
      <c r="DPT18" s="136"/>
      <c r="DPU18" s="136"/>
      <c r="DPV18" s="136"/>
      <c r="DPW18" s="136"/>
      <c r="DPX18" s="136"/>
      <c r="DPY18" s="136"/>
      <c r="DPZ18" s="136"/>
      <c r="DQA18" s="136"/>
      <c r="DQB18" s="136"/>
      <c r="DQC18" s="136"/>
      <c r="DQD18" s="136"/>
      <c r="DQE18" s="136"/>
      <c r="DQF18" s="136"/>
      <c r="DQG18" s="136"/>
      <c r="DQH18" s="136"/>
      <c r="DQI18" s="136"/>
      <c r="DQJ18" s="136"/>
      <c r="DQK18" s="136"/>
      <c r="DQL18" s="136"/>
      <c r="DQM18" s="136"/>
      <c r="DQN18" s="136"/>
      <c r="DQO18" s="136"/>
      <c r="DQP18" s="136"/>
      <c r="DQQ18" s="136"/>
      <c r="DQR18" s="136"/>
      <c r="DQS18" s="136"/>
      <c r="DQT18" s="136"/>
      <c r="DQU18" s="136"/>
      <c r="DQV18" s="136"/>
      <c r="DQW18" s="136"/>
      <c r="DQX18" s="136"/>
      <c r="DQY18" s="136"/>
      <c r="DQZ18" s="136"/>
      <c r="DRA18" s="136"/>
      <c r="DRB18" s="136"/>
      <c r="DRC18" s="136"/>
      <c r="DRD18" s="136"/>
      <c r="DRE18" s="136"/>
      <c r="DRF18" s="136"/>
      <c r="DRG18" s="136"/>
      <c r="DRH18" s="136"/>
      <c r="DRI18" s="136"/>
      <c r="DRJ18" s="136"/>
      <c r="DRK18" s="136"/>
      <c r="DRL18" s="136"/>
      <c r="DRM18" s="136"/>
      <c r="DRN18" s="136"/>
      <c r="DRO18" s="136"/>
      <c r="DRP18" s="136"/>
      <c r="DRQ18" s="136"/>
      <c r="DRR18" s="136"/>
      <c r="DRS18" s="136"/>
      <c r="DRT18" s="136"/>
      <c r="DRU18" s="136"/>
      <c r="DRV18" s="136"/>
      <c r="DRW18" s="136"/>
      <c r="DRX18" s="136"/>
      <c r="DRY18" s="136"/>
      <c r="DRZ18" s="136"/>
      <c r="DSA18" s="136"/>
      <c r="DSB18" s="136"/>
      <c r="DSC18" s="136"/>
      <c r="DSD18" s="136"/>
      <c r="DSE18" s="136"/>
      <c r="DSF18" s="136"/>
      <c r="DSG18" s="136"/>
      <c r="DSH18" s="136"/>
      <c r="DSI18" s="136"/>
      <c r="DSJ18" s="136"/>
      <c r="DSK18" s="136"/>
      <c r="DSL18" s="136"/>
      <c r="DSM18" s="136"/>
      <c r="DSN18" s="136"/>
      <c r="DSO18" s="136"/>
      <c r="DSP18" s="136"/>
      <c r="DSQ18" s="136"/>
      <c r="DSR18" s="136"/>
      <c r="DSS18" s="136"/>
      <c r="DST18" s="136"/>
      <c r="DSU18" s="136"/>
      <c r="DSV18" s="136"/>
      <c r="DSW18" s="136"/>
      <c r="DSX18" s="136"/>
      <c r="DSY18" s="136"/>
      <c r="DSZ18" s="136"/>
      <c r="DTA18" s="136"/>
      <c r="DTB18" s="136"/>
      <c r="DTC18" s="136"/>
      <c r="DTD18" s="136"/>
      <c r="DTE18" s="136"/>
      <c r="DTF18" s="136"/>
      <c r="DTG18" s="136"/>
      <c r="DTH18" s="136"/>
      <c r="DTI18" s="136"/>
      <c r="DTJ18" s="136"/>
      <c r="DTK18" s="136"/>
      <c r="DTL18" s="136"/>
      <c r="DTM18" s="136"/>
      <c r="DTN18" s="136"/>
      <c r="DTO18" s="136"/>
      <c r="DTP18" s="136"/>
      <c r="DTQ18" s="136"/>
      <c r="DTR18" s="136"/>
      <c r="DTS18" s="136"/>
      <c r="DTT18" s="136"/>
      <c r="DTU18" s="136"/>
      <c r="DTV18" s="136"/>
      <c r="DTW18" s="136"/>
      <c r="DTX18" s="136"/>
      <c r="DTY18" s="136"/>
      <c r="DTZ18" s="136"/>
      <c r="DUA18" s="136"/>
      <c r="DUB18" s="136"/>
      <c r="DUC18" s="136"/>
      <c r="DUD18" s="136"/>
      <c r="DUE18" s="136"/>
      <c r="DUF18" s="136"/>
      <c r="DUG18" s="136"/>
      <c r="DUH18" s="136"/>
      <c r="DUI18" s="136"/>
      <c r="DUJ18" s="136"/>
      <c r="DUK18" s="136"/>
      <c r="DUL18" s="136"/>
      <c r="DUM18" s="136"/>
      <c r="DUN18" s="136"/>
      <c r="DUO18" s="136"/>
      <c r="DUP18" s="136"/>
      <c r="DUQ18" s="136"/>
      <c r="DUR18" s="136"/>
      <c r="DUS18" s="136"/>
      <c r="DUT18" s="136"/>
      <c r="DUU18" s="136"/>
      <c r="DUV18" s="136"/>
      <c r="DUW18" s="136"/>
      <c r="DUX18" s="136"/>
      <c r="DUY18" s="136"/>
      <c r="DUZ18" s="136"/>
      <c r="DVA18" s="136"/>
      <c r="DVB18" s="136"/>
      <c r="DVC18" s="136"/>
      <c r="DVD18" s="136"/>
      <c r="DVE18" s="136"/>
      <c r="DVF18" s="136"/>
      <c r="DVG18" s="136"/>
      <c r="DVH18" s="136"/>
      <c r="DVI18" s="136"/>
      <c r="DVJ18" s="136"/>
      <c r="DVK18" s="136"/>
      <c r="DVL18" s="136"/>
      <c r="DVM18" s="136"/>
      <c r="DVN18" s="136"/>
      <c r="DVO18" s="136"/>
      <c r="DVP18" s="136"/>
      <c r="DVQ18" s="136"/>
      <c r="DVR18" s="136"/>
      <c r="DVS18" s="136"/>
      <c r="DVT18" s="136"/>
      <c r="DVU18" s="136"/>
      <c r="DVV18" s="136"/>
      <c r="DVW18" s="136"/>
      <c r="DVX18" s="136"/>
      <c r="DVY18" s="136"/>
      <c r="DVZ18" s="136"/>
      <c r="DWA18" s="136"/>
      <c r="DWB18" s="136"/>
      <c r="DWC18" s="136"/>
      <c r="DWD18" s="136"/>
      <c r="DWE18" s="136"/>
      <c r="DWF18" s="136"/>
      <c r="DWG18" s="136"/>
      <c r="DWH18" s="136"/>
      <c r="DWI18" s="136"/>
      <c r="DWJ18" s="136"/>
      <c r="DWK18" s="136"/>
      <c r="DWL18" s="136"/>
      <c r="DWM18" s="136"/>
      <c r="DWN18" s="136"/>
      <c r="DWO18" s="136"/>
      <c r="DWP18" s="136"/>
      <c r="DWQ18" s="136"/>
      <c r="DWR18" s="136"/>
      <c r="DWS18" s="136"/>
      <c r="DWT18" s="136"/>
      <c r="DWU18" s="136"/>
      <c r="DWV18" s="136"/>
      <c r="DWW18" s="136"/>
      <c r="DWX18" s="136"/>
      <c r="DWY18" s="136"/>
      <c r="DWZ18" s="136"/>
      <c r="DXA18" s="136"/>
      <c r="DXB18" s="136"/>
      <c r="DXC18" s="136"/>
      <c r="DXD18" s="136"/>
      <c r="DXE18" s="136"/>
      <c r="DXF18" s="136"/>
      <c r="DXG18" s="136"/>
      <c r="DXH18" s="136"/>
      <c r="DXI18" s="136"/>
      <c r="DXJ18" s="136"/>
      <c r="DXK18" s="136"/>
      <c r="DXL18" s="136"/>
      <c r="DXM18" s="136"/>
      <c r="DXN18" s="136"/>
      <c r="DXO18" s="136"/>
      <c r="DXP18" s="136"/>
      <c r="DXQ18" s="136"/>
      <c r="DXR18" s="136"/>
      <c r="DXS18" s="136"/>
      <c r="DXT18" s="136"/>
      <c r="DXU18" s="136"/>
      <c r="DXV18" s="136"/>
      <c r="DXW18" s="136"/>
      <c r="DXX18" s="136"/>
      <c r="DXY18" s="136"/>
      <c r="DXZ18" s="136"/>
      <c r="DYA18" s="136"/>
      <c r="DYB18" s="136"/>
      <c r="DYC18" s="136"/>
      <c r="DYD18" s="136"/>
      <c r="DYE18" s="136"/>
      <c r="DYF18" s="136"/>
      <c r="DYG18" s="136"/>
      <c r="DYH18" s="136"/>
      <c r="DYI18" s="136"/>
      <c r="DYJ18" s="136"/>
      <c r="DYK18" s="136"/>
      <c r="DYL18" s="136"/>
      <c r="DYM18" s="136"/>
      <c r="DYN18" s="136"/>
      <c r="DYO18" s="136"/>
      <c r="DYP18" s="136"/>
      <c r="DYQ18" s="136"/>
      <c r="DYR18" s="136"/>
      <c r="DYS18" s="136"/>
      <c r="DYT18" s="136"/>
      <c r="DYU18" s="136"/>
      <c r="DYV18" s="136"/>
      <c r="DYW18" s="136"/>
      <c r="DYX18" s="136"/>
      <c r="DYY18" s="136"/>
      <c r="DYZ18" s="136"/>
      <c r="DZA18" s="136"/>
      <c r="DZB18" s="136"/>
      <c r="DZC18" s="136"/>
      <c r="DZD18" s="136"/>
      <c r="DZE18" s="136"/>
      <c r="DZF18" s="136"/>
      <c r="DZG18" s="136"/>
      <c r="DZH18" s="136"/>
      <c r="DZI18" s="136"/>
      <c r="DZJ18" s="136"/>
      <c r="DZK18" s="136"/>
      <c r="DZL18" s="136"/>
      <c r="DZM18" s="136"/>
      <c r="DZN18" s="136"/>
      <c r="DZO18" s="136"/>
      <c r="DZP18" s="136"/>
      <c r="DZQ18" s="136"/>
      <c r="DZR18" s="136"/>
      <c r="DZS18" s="136"/>
      <c r="DZT18" s="136"/>
      <c r="DZU18" s="136"/>
      <c r="DZV18" s="136"/>
      <c r="DZW18" s="136"/>
      <c r="DZX18" s="136"/>
      <c r="DZY18" s="136"/>
      <c r="DZZ18" s="136"/>
      <c r="EAA18" s="136"/>
      <c r="EAB18" s="136"/>
      <c r="EAC18" s="136"/>
      <c r="EAD18" s="136"/>
      <c r="EAE18" s="136"/>
      <c r="EAF18" s="136"/>
      <c r="EAG18" s="136"/>
      <c r="EAH18" s="136"/>
      <c r="EAI18" s="136"/>
      <c r="EAJ18" s="136"/>
      <c r="EAK18" s="136"/>
      <c r="EAL18" s="136"/>
      <c r="EAM18" s="136"/>
      <c r="EAN18" s="136"/>
      <c r="EAO18" s="136"/>
      <c r="EAP18" s="136"/>
      <c r="EAQ18" s="136"/>
      <c r="EAR18" s="136"/>
      <c r="EAS18" s="136"/>
      <c r="EAT18" s="136"/>
      <c r="EAU18" s="136"/>
      <c r="EAV18" s="136"/>
      <c r="EAW18" s="136"/>
      <c r="EAX18" s="136"/>
      <c r="EAY18" s="136"/>
      <c r="EAZ18" s="136"/>
      <c r="EBA18" s="136"/>
      <c r="EBB18" s="136"/>
      <c r="EBC18" s="136"/>
      <c r="EBD18" s="136"/>
      <c r="EBE18" s="136"/>
      <c r="EBF18" s="136"/>
      <c r="EBG18" s="136"/>
      <c r="EBH18" s="136"/>
      <c r="EBI18" s="136"/>
      <c r="EBJ18" s="136"/>
      <c r="EBK18" s="136"/>
      <c r="EBL18" s="136"/>
      <c r="EBM18" s="136"/>
      <c r="EBN18" s="136"/>
      <c r="EBO18" s="136"/>
      <c r="EBP18" s="136"/>
      <c r="EBQ18" s="136"/>
      <c r="EBR18" s="136"/>
      <c r="EBS18" s="136"/>
      <c r="EBT18" s="136"/>
      <c r="EBU18" s="136"/>
      <c r="EBV18" s="136"/>
      <c r="EBW18" s="136"/>
      <c r="EBX18" s="136"/>
      <c r="EBY18" s="136"/>
      <c r="EBZ18" s="136"/>
      <c r="ECA18" s="136"/>
      <c r="ECB18" s="136"/>
      <c r="ECC18" s="136"/>
      <c r="ECD18" s="136"/>
      <c r="ECE18" s="136"/>
      <c r="ECF18" s="136"/>
      <c r="ECG18" s="136"/>
      <c r="ECH18" s="136"/>
      <c r="ECI18" s="136"/>
      <c r="ECJ18" s="136"/>
      <c r="ECK18" s="136"/>
      <c r="ECL18" s="136"/>
      <c r="ECM18" s="136"/>
      <c r="ECN18" s="136"/>
      <c r="ECO18" s="136"/>
      <c r="ECP18" s="136"/>
      <c r="ECQ18" s="136"/>
      <c r="ECR18" s="136"/>
      <c r="ECS18" s="136"/>
      <c r="ECT18" s="136"/>
      <c r="ECU18" s="136"/>
      <c r="ECV18" s="136"/>
      <c r="ECW18" s="136"/>
      <c r="ECX18" s="136"/>
      <c r="ECY18" s="136"/>
      <c r="ECZ18" s="136"/>
      <c r="EDA18" s="136"/>
      <c r="EDB18" s="136"/>
      <c r="EDC18" s="136"/>
      <c r="EDD18" s="136"/>
      <c r="EDE18" s="136"/>
      <c r="EDF18" s="136"/>
      <c r="EDG18" s="136"/>
      <c r="EDH18" s="136"/>
      <c r="EDI18" s="136"/>
      <c r="EDJ18" s="136"/>
      <c r="EDK18" s="136"/>
      <c r="EDL18" s="136"/>
      <c r="EDM18" s="136"/>
      <c r="EDN18" s="136"/>
      <c r="EDO18" s="136"/>
      <c r="EDP18" s="136"/>
      <c r="EDQ18" s="136"/>
      <c r="EDR18" s="136"/>
      <c r="EDS18" s="136"/>
      <c r="EDT18" s="136"/>
      <c r="EDU18" s="136"/>
      <c r="EDV18" s="136"/>
      <c r="EDW18" s="136"/>
      <c r="EDX18" s="136"/>
      <c r="EDY18" s="136"/>
      <c r="EDZ18" s="136"/>
      <c r="EEA18" s="136"/>
      <c r="EEB18" s="136"/>
      <c r="EEC18" s="136"/>
      <c r="EED18" s="136"/>
      <c r="EEE18" s="136"/>
      <c r="EEF18" s="136"/>
      <c r="EEG18" s="136"/>
      <c r="EEH18" s="136"/>
      <c r="EEI18" s="136"/>
      <c r="EEJ18" s="136"/>
      <c r="EEK18" s="136"/>
      <c r="EEL18" s="136"/>
      <c r="EEM18" s="136"/>
      <c r="EEN18" s="136"/>
      <c r="EEO18" s="136"/>
      <c r="EEP18" s="136"/>
      <c r="EEQ18" s="136"/>
      <c r="EER18" s="136"/>
      <c r="EES18" s="136"/>
      <c r="EET18" s="136"/>
      <c r="EEU18" s="136"/>
      <c r="EEV18" s="136"/>
      <c r="EEW18" s="136"/>
      <c r="EEX18" s="136"/>
      <c r="EEY18" s="136"/>
      <c r="EEZ18" s="136"/>
      <c r="EFA18" s="136"/>
      <c r="EFB18" s="136"/>
      <c r="EFC18" s="136"/>
      <c r="EFD18" s="136"/>
      <c r="EFE18" s="136"/>
      <c r="EFF18" s="136"/>
      <c r="EFG18" s="136"/>
      <c r="EFH18" s="136"/>
      <c r="EFI18" s="136"/>
      <c r="EFJ18" s="136"/>
      <c r="EFK18" s="136"/>
      <c r="EFL18" s="136"/>
      <c r="EFM18" s="136"/>
      <c r="EFN18" s="136"/>
      <c r="EFO18" s="136"/>
      <c r="EFP18" s="136"/>
      <c r="EFQ18" s="136"/>
      <c r="EFR18" s="136"/>
      <c r="EFS18" s="136"/>
      <c r="EFT18" s="136"/>
      <c r="EFU18" s="136"/>
      <c r="EFV18" s="136"/>
      <c r="EFW18" s="136"/>
      <c r="EFX18" s="136"/>
      <c r="EFY18" s="136"/>
      <c r="EFZ18" s="136"/>
      <c r="EGA18" s="136"/>
      <c r="EGB18" s="136"/>
      <c r="EGC18" s="136"/>
      <c r="EGD18" s="136"/>
      <c r="EGE18" s="136"/>
      <c r="EGF18" s="136"/>
      <c r="EGG18" s="136"/>
      <c r="EGH18" s="136"/>
      <c r="EGI18" s="136"/>
      <c r="EGJ18" s="136"/>
      <c r="EGK18" s="136"/>
      <c r="EGL18" s="136"/>
      <c r="EGM18" s="136"/>
      <c r="EGN18" s="136"/>
      <c r="EGO18" s="136"/>
      <c r="EGP18" s="136"/>
      <c r="EGQ18" s="136"/>
      <c r="EGR18" s="136"/>
      <c r="EGS18" s="136"/>
      <c r="EGT18" s="136"/>
      <c r="EGU18" s="136"/>
      <c r="EGV18" s="136"/>
      <c r="EGW18" s="136"/>
      <c r="EGX18" s="136"/>
      <c r="EGY18" s="136"/>
      <c r="EGZ18" s="136"/>
      <c r="EHA18" s="136"/>
      <c r="EHB18" s="136"/>
      <c r="EHC18" s="136"/>
      <c r="EHD18" s="136"/>
      <c r="EHE18" s="136"/>
      <c r="EHF18" s="136"/>
      <c r="EHG18" s="136"/>
      <c r="EHH18" s="136"/>
      <c r="EHI18" s="136"/>
      <c r="EHJ18" s="136"/>
      <c r="EHK18" s="136"/>
      <c r="EHL18" s="136"/>
      <c r="EHM18" s="136"/>
      <c r="EHN18" s="136"/>
      <c r="EHO18" s="136"/>
      <c r="EHP18" s="136"/>
      <c r="EHQ18" s="136"/>
      <c r="EHR18" s="136"/>
      <c r="EHS18" s="136"/>
      <c r="EHT18" s="136"/>
      <c r="EHU18" s="136"/>
      <c r="EHV18" s="136"/>
      <c r="EHW18" s="136"/>
      <c r="EHX18" s="136"/>
      <c r="EHY18" s="136"/>
      <c r="EHZ18" s="136"/>
      <c r="EIA18" s="136"/>
      <c r="EIB18" s="136"/>
      <c r="EIC18" s="136"/>
      <c r="EID18" s="136"/>
      <c r="EIE18" s="136"/>
      <c r="EIF18" s="136"/>
      <c r="EIG18" s="136"/>
      <c r="EIH18" s="136"/>
      <c r="EII18" s="136"/>
      <c r="EIJ18" s="136"/>
      <c r="EIK18" s="136"/>
      <c r="EIL18" s="136"/>
      <c r="EIM18" s="136"/>
      <c r="EIN18" s="136"/>
      <c r="EIO18" s="136"/>
      <c r="EIP18" s="136"/>
      <c r="EIQ18" s="136"/>
      <c r="EIR18" s="136"/>
      <c r="EIS18" s="136"/>
      <c r="EIT18" s="136"/>
      <c r="EIU18" s="136"/>
      <c r="EIV18" s="136"/>
      <c r="EIW18" s="136"/>
      <c r="EIX18" s="136"/>
      <c r="EIY18" s="136"/>
      <c r="EIZ18" s="136"/>
      <c r="EJA18" s="136"/>
      <c r="EJB18" s="136"/>
      <c r="EJC18" s="136"/>
      <c r="EJD18" s="136"/>
      <c r="EJE18" s="136"/>
      <c r="EJF18" s="136"/>
      <c r="EJG18" s="136"/>
      <c r="EJH18" s="136"/>
      <c r="EJI18" s="136"/>
      <c r="EJJ18" s="136"/>
      <c r="EJK18" s="136"/>
      <c r="EJL18" s="136"/>
      <c r="EJM18" s="136"/>
      <c r="EJN18" s="136"/>
      <c r="EJO18" s="136"/>
      <c r="EJP18" s="136"/>
      <c r="EJQ18" s="136"/>
      <c r="EJR18" s="136"/>
      <c r="EJS18" s="136"/>
      <c r="EJT18" s="136"/>
      <c r="EJU18" s="136"/>
      <c r="EJV18" s="136"/>
      <c r="EJW18" s="136"/>
      <c r="EJX18" s="136"/>
      <c r="EJY18" s="136"/>
      <c r="EJZ18" s="136"/>
      <c r="EKA18" s="136"/>
      <c r="EKB18" s="136"/>
      <c r="EKC18" s="136"/>
      <c r="EKD18" s="136"/>
      <c r="EKE18" s="136"/>
      <c r="EKF18" s="136"/>
      <c r="EKG18" s="136"/>
      <c r="EKH18" s="136"/>
      <c r="EKI18" s="136"/>
      <c r="EKJ18" s="136"/>
      <c r="EKK18" s="136"/>
      <c r="EKL18" s="136"/>
      <c r="EKM18" s="136"/>
      <c r="EKN18" s="136"/>
      <c r="EKO18" s="136"/>
      <c r="EKP18" s="136"/>
      <c r="EKQ18" s="136"/>
      <c r="EKR18" s="136"/>
      <c r="EKS18" s="136"/>
      <c r="EKT18" s="136"/>
      <c r="EKU18" s="136"/>
      <c r="EKV18" s="136"/>
      <c r="EKW18" s="136"/>
      <c r="EKX18" s="136"/>
      <c r="EKY18" s="136"/>
      <c r="EKZ18" s="136"/>
      <c r="ELA18" s="136"/>
      <c r="ELB18" s="136"/>
      <c r="ELC18" s="136"/>
      <c r="ELD18" s="136"/>
      <c r="ELE18" s="136"/>
      <c r="ELF18" s="136"/>
      <c r="ELG18" s="136"/>
      <c r="ELH18" s="136"/>
      <c r="ELI18" s="136"/>
      <c r="ELJ18" s="136"/>
      <c r="ELK18" s="136"/>
      <c r="ELL18" s="136"/>
      <c r="ELM18" s="136"/>
      <c r="ELN18" s="136"/>
      <c r="ELO18" s="136"/>
      <c r="ELP18" s="136"/>
      <c r="ELQ18" s="136"/>
      <c r="ELR18" s="136"/>
      <c r="ELS18" s="136"/>
      <c r="ELT18" s="136"/>
      <c r="ELU18" s="136"/>
      <c r="ELV18" s="136"/>
      <c r="ELW18" s="136"/>
      <c r="ELX18" s="136"/>
      <c r="ELY18" s="136"/>
      <c r="ELZ18" s="136"/>
      <c r="EMA18" s="136"/>
      <c r="EMB18" s="136"/>
      <c r="EMC18" s="136"/>
      <c r="EMD18" s="136"/>
      <c r="EME18" s="136"/>
      <c r="EMF18" s="136"/>
      <c r="EMG18" s="136"/>
      <c r="EMH18" s="136"/>
      <c r="EMI18" s="136"/>
      <c r="EMJ18" s="136"/>
      <c r="EMK18" s="136"/>
      <c r="EML18" s="136"/>
      <c r="EMM18" s="136"/>
      <c r="EMN18" s="136"/>
      <c r="EMO18" s="136"/>
      <c r="EMP18" s="136"/>
      <c r="EMQ18" s="136"/>
      <c r="EMR18" s="136"/>
      <c r="EMS18" s="136"/>
      <c r="EMT18" s="136"/>
      <c r="EMU18" s="136"/>
      <c r="EMV18" s="136"/>
      <c r="EMW18" s="136"/>
      <c r="EMX18" s="136"/>
      <c r="EMY18" s="136"/>
      <c r="EMZ18" s="136"/>
      <c r="ENA18" s="136"/>
      <c r="ENB18" s="136"/>
      <c r="ENC18" s="136"/>
      <c r="END18" s="136"/>
      <c r="ENE18" s="136"/>
      <c r="ENF18" s="136"/>
      <c r="ENG18" s="136"/>
      <c r="ENH18" s="136"/>
      <c r="ENI18" s="136"/>
      <c r="ENJ18" s="136"/>
      <c r="ENK18" s="136"/>
      <c r="ENL18" s="136"/>
      <c r="ENM18" s="136"/>
      <c r="ENN18" s="136"/>
      <c r="ENO18" s="136"/>
      <c r="ENP18" s="136"/>
      <c r="ENQ18" s="136"/>
      <c r="ENR18" s="136"/>
      <c r="ENS18" s="136"/>
      <c r="ENT18" s="136"/>
      <c r="ENU18" s="136"/>
      <c r="ENV18" s="136"/>
      <c r="ENW18" s="136"/>
      <c r="ENX18" s="136"/>
      <c r="ENY18" s="136"/>
      <c r="ENZ18" s="136"/>
      <c r="EOA18" s="136"/>
      <c r="EOB18" s="136"/>
      <c r="EOC18" s="136"/>
      <c r="EOD18" s="136"/>
      <c r="EOE18" s="136"/>
      <c r="EOF18" s="136"/>
      <c r="EOG18" s="136"/>
      <c r="EOH18" s="136"/>
      <c r="EOI18" s="136"/>
      <c r="EOJ18" s="136"/>
      <c r="EOK18" s="136"/>
      <c r="EOL18" s="136"/>
      <c r="EOM18" s="136"/>
      <c r="EON18" s="136"/>
      <c r="EOO18" s="136"/>
      <c r="EOP18" s="136"/>
      <c r="EOQ18" s="136"/>
      <c r="EOR18" s="136"/>
      <c r="EOS18" s="136"/>
      <c r="EOT18" s="136"/>
      <c r="EOU18" s="136"/>
      <c r="EOV18" s="136"/>
      <c r="EOW18" s="136"/>
      <c r="EOX18" s="136"/>
      <c r="EOY18" s="136"/>
      <c r="EOZ18" s="136"/>
      <c r="EPA18" s="136"/>
      <c r="EPB18" s="136"/>
      <c r="EPC18" s="136"/>
      <c r="EPD18" s="136"/>
      <c r="EPE18" s="136"/>
      <c r="EPF18" s="136"/>
      <c r="EPG18" s="136"/>
      <c r="EPH18" s="136"/>
      <c r="EPI18" s="136"/>
      <c r="EPJ18" s="136"/>
      <c r="EPK18" s="136"/>
      <c r="EPL18" s="136"/>
      <c r="EPM18" s="136"/>
      <c r="EPN18" s="136"/>
      <c r="EPO18" s="136"/>
      <c r="EPP18" s="136"/>
      <c r="EPQ18" s="136"/>
      <c r="EPR18" s="136"/>
      <c r="EPS18" s="136"/>
      <c r="EPT18" s="136"/>
      <c r="EPU18" s="136"/>
      <c r="EPV18" s="136"/>
      <c r="EPW18" s="136"/>
      <c r="EPX18" s="136"/>
      <c r="EPY18" s="136"/>
      <c r="EPZ18" s="136"/>
      <c r="EQA18" s="136"/>
      <c r="EQB18" s="136"/>
      <c r="EQC18" s="136"/>
      <c r="EQD18" s="136"/>
      <c r="EQE18" s="136"/>
      <c r="EQF18" s="136"/>
      <c r="EQG18" s="136"/>
      <c r="EQH18" s="136"/>
      <c r="EQI18" s="136"/>
      <c r="EQJ18" s="136"/>
      <c r="EQK18" s="136"/>
      <c r="EQL18" s="136"/>
      <c r="EQM18" s="136"/>
      <c r="EQN18" s="136"/>
      <c r="EQO18" s="136"/>
      <c r="EQP18" s="136"/>
      <c r="EQQ18" s="136"/>
      <c r="EQR18" s="136"/>
      <c r="EQS18" s="136"/>
      <c r="EQT18" s="136"/>
      <c r="EQU18" s="136"/>
      <c r="EQV18" s="136"/>
      <c r="EQW18" s="136"/>
      <c r="EQX18" s="136"/>
      <c r="EQY18" s="136"/>
      <c r="EQZ18" s="136"/>
      <c r="ERA18" s="136"/>
      <c r="ERB18" s="136"/>
      <c r="ERC18" s="136"/>
      <c r="ERD18" s="136"/>
      <c r="ERE18" s="136"/>
      <c r="ERF18" s="136"/>
      <c r="ERG18" s="136"/>
      <c r="ERH18" s="136"/>
      <c r="ERI18" s="136"/>
      <c r="ERJ18" s="136"/>
      <c r="ERK18" s="136"/>
      <c r="ERL18" s="136"/>
      <c r="ERM18" s="136"/>
      <c r="ERN18" s="136"/>
      <c r="ERO18" s="136"/>
      <c r="ERP18" s="136"/>
      <c r="ERQ18" s="136"/>
      <c r="ERR18" s="136"/>
      <c r="ERS18" s="136"/>
      <c r="ERT18" s="136"/>
      <c r="ERU18" s="136"/>
      <c r="ERV18" s="136"/>
      <c r="ERW18" s="136"/>
      <c r="ERX18" s="136"/>
      <c r="ERY18" s="136"/>
      <c r="ERZ18" s="136"/>
      <c r="ESA18" s="136"/>
      <c r="ESB18" s="136"/>
      <c r="ESC18" s="136"/>
      <c r="ESD18" s="136"/>
      <c r="ESE18" s="136"/>
      <c r="ESF18" s="136"/>
      <c r="ESG18" s="136"/>
      <c r="ESH18" s="136"/>
      <c r="ESI18" s="136"/>
      <c r="ESJ18" s="136"/>
      <c r="ESK18" s="136"/>
      <c r="ESL18" s="136"/>
      <c r="ESM18" s="136"/>
      <c r="ESN18" s="136"/>
      <c r="ESO18" s="136"/>
      <c r="ESP18" s="136"/>
      <c r="ESQ18" s="136"/>
      <c r="ESR18" s="136"/>
      <c r="ESS18" s="136"/>
      <c r="EST18" s="136"/>
      <c r="ESU18" s="136"/>
      <c r="ESV18" s="136"/>
      <c r="ESW18" s="136"/>
      <c r="ESX18" s="136"/>
      <c r="ESY18" s="136"/>
      <c r="ESZ18" s="136"/>
      <c r="ETA18" s="136"/>
      <c r="ETB18" s="136"/>
      <c r="ETC18" s="136"/>
      <c r="ETD18" s="136"/>
      <c r="ETE18" s="136"/>
      <c r="ETF18" s="136"/>
      <c r="ETG18" s="136"/>
      <c r="ETH18" s="136"/>
      <c r="ETI18" s="136"/>
      <c r="ETJ18" s="136"/>
      <c r="ETK18" s="136"/>
      <c r="ETL18" s="136"/>
      <c r="ETM18" s="136"/>
      <c r="ETN18" s="136"/>
      <c r="ETO18" s="136"/>
      <c r="ETP18" s="136"/>
      <c r="ETQ18" s="136"/>
      <c r="ETR18" s="136"/>
      <c r="ETS18" s="136"/>
      <c r="ETT18" s="136"/>
      <c r="ETU18" s="136"/>
      <c r="ETV18" s="136"/>
      <c r="ETW18" s="136"/>
      <c r="ETX18" s="136"/>
      <c r="ETY18" s="136"/>
      <c r="ETZ18" s="136"/>
      <c r="EUA18" s="136"/>
      <c r="EUB18" s="136"/>
      <c r="EUC18" s="136"/>
      <c r="EUD18" s="136"/>
      <c r="EUE18" s="136"/>
      <c r="EUF18" s="136"/>
      <c r="EUG18" s="136"/>
      <c r="EUH18" s="136"/>
      <c r="EUI18" s="136"/>
      <c r="EUJ18" s="136"/>
      <c r="EUK18" s="136"/>
      <c r="EUL18" s="136"/>
      <c r="EUM18" s="136"/>
      <c r="EUN18" s="136"/>
      <c r="EUO18" s="136"/>
      <c r="EUP18" s="136"/>
      <c r="EUQ18" s="136"/>
      <c r="EUR18" s="136"/>
      <c r="EUS18" s="136"/>
      <c r="EUT18" s="136"/>
      <c r="EUU18" s="136"/>
      <c r="EUV18" s="136"/>
      <c r="EUW18" s="136"/>
      <c r="EUX18" s="136"/>
      <c r="EUY18" s="136"/>
      <c r="EUZ18" s="136"/>
      <c r="EVA18" s="136"/>
      <c r="EVB18" s="136"/>
      <c r="EVC18" s="136"/>
      <c r="EVD18" s="136"/>
      <c r="EVE18" s="136"/>
      <c r="EVF18" s="136"/>
      <c r="EVG18" s="136"/>
      <c r="EVH18" s="136"/>
      <c r="EVI18" s="136"/>
      <c r="EVJ18" s="136"/>
      <c r="EVK18" s="136"/>
      <c r="EVL18" s="136"/>
      <c r="EVM18" s="136"/>
      <c r="EVN18" s="136"/>
      <c r="EVO18" s="136"/>
      <c r="EVP18" s="136"/>
      <c r="EVQ18" s="136"/>
      <c r="EVR18" s="136"/>
      <c r="EVS18" s="136"/>
      <c r="EVT18" s="136"/>
      <c r="EVU18" s="136"/>
      <c r="EVV18" s="136"/>
      <c r="EVW18" s="136"/>
      <c r="EVX18" s="136"/>
      <c r="EVY18" s="136"/>
      <c r="EVZ18" s="136"/>
      <c r="EWA18" s="136"/>
      <c r="EWB18" s="136"/>
      <c r="EWC18" s="136"/>
      <c r="EWD18" s="136"/>
      <c r="EWE18" s="136"/>
      <c r="EWF18" s="136"/>
      <c r="EWG18" s="136"/>
      <c r="EWH18" s="136"/>
      <c r="EWI18" s="136"/>
      <c r="EWJ18" s="136"/>
      <c r="EWK18" s="136"/>
      <c r="EWL18" s="136"/>
      <c r="EWM18" s="136"/>
      <c r="EWN18" s="136"/>
      <c r="EWO18" s="136"/>
      <c r="EWP18" s="136"/>
      <c r="EWQ18" s="136"/>
      <c r="EWR18" s="136"/>
      <c r="EWS18" s="136"/>
      <c r="EWT18" s="136"/>
      <c r="EWU18" s="136"/>
      <c r="EWV18" s="136"/>
      <c r="EWW18" s="136"/>
      <c r="EWX18" s="136"/>
      <c r="EWY18" s="136"/>
      <c r="EWZ18" s="136"/>
      <c r="EXA18" s="136"/>
      <c r="EXB18" s="136"/>
      <c r="EXC18" s="136"/>
      <c r="EXD18" s="136"/>
      <c r="EXE18" s="136"/>
      <c r="EXF18" s="136"/>
      <c r="EXG18" s="136"/>
      <c r="EXH18" s="136"/>
      <c r="EXI18" s="136"/>
      <c r="EXJ18" s="136"/>
      <c r="EXK18" s="136"/>
      <c r="EXL18" s="136"/>
      <c r="EXM18" s="136"/>
      <c r="EXN18" s="136"/>
      <c r="EXO18" s="136"/>
      <c r="EXP18" s="136"/>
      <c r="EXQ18" s="136"/>
      <c r="EXR18" s="136"/>
      <c r="EXS18" s="136"/>
      <c r="EXT18" s="136"/>
      <c r="EXU18" s="136"/>
      <c r="EXV18" s="136"/>
      <c r="EXW18" s="136"/>
      <c r="EXX18" s="136"/>
      <c r="EXY18" s="136"/>
      <c r="EXZ18" s="136"/>
      <c r="EYA18" s="136"/>
      <c r="EYB18" s="136"/>
      <c r="EYC18" s="136"/>
      <c r="EYD18" s="136"/>
      <c r="EYE18" s="136"/>
      <c r="EYF18" s="136"/>
      <c r="EYG18" s="136"/>
      <c r="EYH18" s="136"/>
      <c r="EYI18" s="136"/>
      <c r="EYJ18" s="136"/>
      <c r="EYK18" s="136"/>
      <c r="EYL18" s="136"/>
      <c r="EYM18" s="136"/>
      <c r="EYN18" s="136"/>
      <c r="EYO18" s="136"/>
      <c r="EYP18" s="136"/>
      <c r="EYQ18" s="136"/>
      <c r="EYR18" s="136"/>
      <c r="EYS18" s="136"/>
      <c r="EYT18" s="136"/>
      <c r="EYU18" s="136"/>
      <c r="EYV18" s="136"/>
      <c r="EYW18" s="136"/>
      <c r="EYX18" s="136"/>
      <c r="EYY18" s="136"/>
      <c r="EYZ18" s="136"/>
      <c r="EZA18" s="136"/>
      <c r="EZB18" s="136"/>
      <c r="EZC18" s="136"/>
      <c r="EZD18" s="136"/>
      <c r="EZE18" s="136"/>
      <c r="EZF18" s="136"/>
      <c r="EZG18" s="136"/>
      <c r="EZH18" s="136"/>
      <c r="EZI18" s="136"/>
      <c r="EZJ18" s="136"/>
      <c r="EZK18" s="136"/>
      <c r="EZL18" s="136"/>
      <c r="EZM18" s="136"/>
      <c r="EZN18" s="136"/>
      <c r="EZO18" s="136"/>
      <c r="EZP18" s="136"/>
      <c r="EZQ18" s="136"/>
      <c r="EZR18" s="136"/>
      <c r="EZS18" s="136"/>
      <c r="EZT18" s="136"/>
      <c r="EZU18" s="136"/>
      <c r="EZV18" s="136"/>
      <c r="EZW18" s="136"/>
      <c r="EZX18" s="136"/>
      <c r="EZY18" s="136"/>
      <c r="EZZ18" s="136"/>
      <c r="FAA18" s="136"/>
      <c r="FAB18" s="136"/>
      <c r="FAC18" s="136"/>
      <c r="FAD18" s="136"/>
      <c r="FAE18" s="136"/>
      <c r="FAF18" s="136"/>
      <c r="FAG18" s="136"/>
      <c r="FAH18" s="136"/>
      <c r="FAI18" s="136"/>
      <c r="FAJ18" s="136"/>
      <c r="FAK18" s="136"/>
      <c r="FAL18" s="136"/>
      <c r="FAM18" s="136"/>
      <c r="FAN18" s="136"/>
      <c r="FAO18" s="136"/>
      <c r="FAP18" s="136"/>
      <c r="FAQ18" s="136"/>
      <c r="FAR18" s="136"/>
      <c r="FAS18" s="136"/>
      <c r="FAT18" s="136"/>
      <c r="FAU18" s="136"/>
      <c r="FAV18" s="136"/>
      <c r="FAW18" s="136"/>
      <c r="FAX18" s="136"/>
      <c r="FAY18" s="136"/>
      <c r="FAZ18" s="136"/>
      <c r="FBA18" s="136"/>
      <c r="FBB18" s="136"/>
      <c r="FBC18" s="136"/>
      <c r="FBD18" s="136"/>
      <c r="FBE18" s="136"/>
      <c r="FBF18" s="136"/>
      <c r="FBG18" s="136"/>
      <c r="FBH18" s="136"/>
      <c r="FBI18" s="136"/>
      <c r="FBJ18" s="136"/>
      <c r="FBK18" s="136"/>
      <c r="FBL18" s="136"/>
      <c r="FBM18" s="136"/>
      <c r="FBN18" s="136"/>
      <c r="FBO18" s="136"/>
      <c r="FBP18" s="136"/>
      <c r="FBQ18" s="136"/>
      <c r="FBR18" s="136"/>
      <c r="FBS18" s="136"/>
      <c r="FBT18" s="136"/>
      <c r="FBU18" s="136"/>
      <c r="FBV18" s="136"/>
      <c r="FBW18" s="136"/>
      <c r="FBX18" s="136"/>
      <c r="FBY18" s="136"/>
      <c r="FBZ18" s="136"/>
      <c r="FCA18" s="136"/>
      <c r="FCB18" s="136"/>
      <c r="FCC18" s="136"/>
      <c r="FCD18" s="136"/>
      <c r="FCE18" s="136"/>
      <c r="FCF18" s="136"/>
      <c r="FCG18" s="136"/>
      <c r="FCH18" s="136"/>
      <c r="FCI18" s="136"/>
      <c r="FCJ18" s="136"/>
      <c r="FCK18" s="136"/>
      <c r="FCL18" s="136"/>
      <c r="FCM18" s="136"/>
      <c r="FCN18" s="136"/>
      <c r="FCO18" s="136"/>
      <c r="FCP18" s="136"/>
      <c r="FCQ18" s="136"/>
      <c r="FCR18" s="136"/>
      <c r="FCS18" s="136"/>
      <c r="FCT18" s="136"/>
      <c r="FCU18" s="136"/>
      <c r="FCV18" s="136"/>
      <c r="FCW18" s="136"/>
      <c r="FCX18" s="136"/>
      <c r="FCY18" s="136"/>
      <c r="FCZ18" s="136"/>
      <c r="FDA18" s="136"/>
      <c r="FDB18" s="136"/>
      <c r="FDC18" s="136"/>
      <c r="FDD18" s="136"/>
      <c r="FDE18" s="136"/>
      <c r="FDF18" s="136"/>
      <c r="FDG18" s="136"/>
      <c r="FDH18" s="136"/>
      <c r="FDI18" s="136"/>
      <c r="FDJ18" s="136"/>
      <c r="FDK18" s="136"/>
      <c r="FDL18" s="136"/>
      <c r="FDM18" s="136"/>
      <c r="FDN18" s="136"/>
      <c r="FDO18" s="136"/>
      <c r="FDP18" s="136"/>
      <c r="FDQ18" s="136"/>
      <c r="FDR18" s="136"/>
      <c r="FDS18" s="136"/>
      <c r="FDT18" s="136"/>
      <c r="FDU18" s="136"/>
      <c r="FDV18" s="136"/>
      <c r="FDW18" s="136"/>
      <c r="FDX18" s="136"/>
      <c r="FDY18" s="136"/>
      <c r="FDZ18" s="136"/>
      <c r="FEA18" s="136"/>
      <c r="FEB18" s="136"/>
      <c r="FEC18" s="136"/>
      <c r="FED18" s="136"/>
      <c r="FEE18" s="136"/>
      <c r="FEF18" s="136"/>
      <c r="FEG18" s="136"/>
      <c r="FEH18" s="136"/>
      <c r="FEI18" s="136"/>
      <c r="FEJ18" s="136"/>
      <c r="FEK18" s="136"/>
      <c r="FEL18" s="136"/>
      <c r="FEM18" s="136"/>
      <c r="FEN18" s="136"/>
      <c r="FEO18" s="136"/>
      <c r="FEP18" s="136"/>
      <c r="FEQ18" s="136"/>
      <c r="FER18" s="136"/>
      <c r="FES18" s="136"/>
      <c r="FET18" s="136"/>
      <c r="FEU18" s="136"/>
      <c r="FEV18" s="136"/>
      <c r="FEW18" s="136"/>
      <c r="FEX18" s="136"/>
      <c r="FEY18" s="136"/>
      <c r="FEZ18" s="136"/>
      <c r="FFA18" s="136"/>
      <c r="FFB18" s="136"/>
      <c r="FFC18" s="136"/>
      <c r="FFD18" s="136"/>
      <c r="FFE18" s="136"/>
      <c r="FFF18" s="136"/>
      <c r="FFG18" s="136"/>
      <c r="FFH18" s="136"/>
      <c r="FFI18" s="136"/>
      <c r="FFJ18" s="136"/>
      <c r="FFK18" s="136"/>
      <c r="FFL18" s="136"/>
      <c r="FFM18" s="136"/>
      <c r="FFN18" s="136"/>
      <c r="FFO18" s="136"/>
      <c r="FFP18" s="136"/>
      <c r="FFQ18" s="136"/>
      <c r="FFR18" s="136"/>
      <c r="FFS18" s="136"/>
      <c r="FFT18" s="136"/>
      <c r="FFU18" s="136"/>
      <c r="FFV18" s="136"/>
      <c r="FFW18" s="136"/>
      <c r="FFX18" s="136"/>
      <c r="FFY18" s="136"/>
      <c r="FFZ18" s="136"/>
      <c r="FGA18" s="136"/>
      <c r="FGB18" s="136"/>
      <c r="FGC18" s="136"/>
      <c r="FGD18" s="136"/>
      <c r="FGE18" s="136"/>
      <c r="FGF18" s="136"/>
      <c r="FGG18" s="136"/>
      <c r="FGH18" s="136"/>
      <c r="FGI18" s="136"/>
      <c r="FGJ18" s="136"/>
      <c r="FGK18" s="136"/>
      <c r="FGL18" s="136"/>
      <c r="FGM18" s="136"/>
      <c r="FGN18" s="136"/>
      <c r="FGO18" s="136"/>
      <c r="FGP18" s="136"/>
      <c r="FGQ18" s="136"/>
      <c r="FGR18" s="136"/>
      <c r="FGS18" s="136"/>
      <c r="FGT18" s="136"/>
      <c r="FGU18" s="136"/>
      <c r="FGV18" s="136"/>
      <c r="FGW18" s="136"/>
      <c r="FGX18" s="136"/>
      <c r="FGY18" s="136"/>
      <c r="FGZ18" s="136"/>
      <c r="FHA18" s="136"/>
      <c r="FHB18" s="136"/>
      <c r="FHC18" s="136"/>
      <c r="FHD18" s="136"/>
      <c r="FHE18" s="136"/>
      <c r="FHF18" s="136"/>
      <c r="FHG18" s="136"/>
      <c r="FHH18" s="136"/>
      <c r="FHI18" s="136"/>
      <c r="FHJ18" s="136"/>
      <c r="FHK18" s="136"/>
      <c r="FHL18" s="136"/>
      <c r="FHM18" s="136"/>
      <c r="FHN18" s="136"/>
      <c r="FHO18" s="136"/>
      <c r="FHP18" s="136"/>
      <c r="FHQ18" s="136"/>
      <c r="FHR18" s="136"/>
      <c r="FHS18" s="136"/>
      <c r="FHT18" s="136"/>
      <c r="FHU18" s="136"/>
      <c r="FHV18" s="136"/>
      <c r="FHW18" s="136"/>
      <c r="FHX18" s="136"/>
      <c r="FHY18" s="136"/>
      <c r="FHZ18" s="136"/>
      <c r="FIA18" s="136"/>
      <c r="FIB18" s="136"/>
      <c r="FIC18" s="136"/>
      <c r="FID18" s="136"/>
      <c r="FIE18" s="136"/>
      <c r="FIF18" s="136"/>
      <c r="FIG18" s="136"/>
      <c r="FIH18" s="136"/>
      <c r="FII18" s="136"/>
      <c r="FIJ18" s="136"/>
      <c r="FIK18" s="136"/>
      <c r="FIL18" s="136"/>
      <c r="FIM18" s="136"/>
      <c r="FIN18" s="136"/>
      <c r="FIO18" s="136"/>
      <c r="FIP18" s="136"/>
      <c r="FIQ18" s="136"/>
      <c r="FIR18" s="136"/>
      <c r="FIS18" s="136"/>
      <c r="FIT18" s="136"/>
      <c r="FIU18" s="136"/>
      <c r="FIV18" s="136"/>
      <c r="FIW18" s="136"/>
      <c r="FIX18" s="136"/>
      <c r="FIY18" s="136"/>
      <c r="FIZ18" s="136"/>
      <c r="FJA18" s="136"/>
      <c r="FJB18" s="136"/>
      <c r="FJC18" s="136"/>
      <c r="FJD18" s="136"/>
      <c r="FJE18" s="136"/>
      <c r="FJF18" s="136"/>
      <c r="FJG18" s="136"/>
      <c r="FJH18" s="136"/>
      <c r="FJI18" s="136"/>
      <c r="FJJ18" s="136"/>
      <c r="FJK18" s="136"/>
      <c r="FJL18" s="136"/>
      <c r="FJM18" s="136"/>
      <c r="FJN18" s="136"/>
      <c r="FJO18" s="136"/>
      <c r="FJP18" s="136"/>
      <c r="FJQ18" s="136"/>
      <c r="FJR18" s="136"/>
      <c r="FJS18" s="136"/>
      <c r="FJT18" s="136"/>
      <c r="FJU18" s="136"/>
      <c r="FJV18" s="136"/>
      <c r="FJW18" s="136"/>
      <c r="FJX18" s="136"/>
      <c r="FJY18" s="136"/>
      <c r="FJZ18" s="136"/>
      <c r="FKA18" s="136"/>
      <c r="FKB18" s="136"/>
      <c r="FKC18" s="136"/>
      <c r="FKD18" s="136"/>
      <c r="FKE18" s="136"/>
      <c r="FKF18" s="136"/>
      <c r="FKG18" s="136"/>
      <c r="FKH18" s="136"/>
      <c r="FKI18" s="136"/>
      <c r="FKJ18" s="136"/>
      <c r="FKK18" s="136"/>
      <c r="FKL18" s="136"/>
      <c r="FKM18" s="136"/>
      <c r="FKN18" s="136"/>
      <c r="FKO18" s="136"/>
      <c r="FKP18" s="136"/>
      <c r="FKQ18" s="136"/>
      <c r="FKR18" s="136"/>
      <c r="FKS18" s="136"/>
      <c r="FKT18" s="136"/>
      <c r="FKU18" s="136"/>
      <c r="FKV18" s="136"/>
      <c r="FKW18" s="136"/>
      <c r="FKX18" s="136"/>
      <c r="FKY18" s="136"/>
      <c r="FKZ18" s="136"/>
      <c r="FLA18" s="136"/>
      <c r="FLB18" s="136"/>
      <c r="FLC18" s="136"/>
      <c r="FLD18" s="136"/>
      <c r="FLE18" s="136"/>
      <c r="FLF18" s="136"/>
      <c r="FLG18" s="136"/>
      <c r="FLH18" s="136"/>
      <c r="FLI18" s="136"/>
      <c r="FLJ18" s="136"/>
      <c r="FLK18" s="136"/>
      <c r="FLL18" s="136"/>
      <c r="FLM18" s="136"/>
      <c r="FLN18" s="136"/>
      <c r="FLO18" s="136"/>
      <c r="FLP18" s="136"/>
      <c r="FLQ18" s="136"/>
      <c r="FLR18" s="136"/>
      <c r="FLS18" s="136"/>
      <c r="FLT18" s="136"/>
      <c r="FLU18" s="136"/>
      <c r="FLV18" s="136"/>
      <c r="FLW18" s="136"/>
      <c r="FLX18" s="136"/>
      <c r="FLY18" s="136"/>
      <c r="FLZ18" s="136"/>
      <c r="FMA18" s="136"/>
      <c r="FMB18" s="136"/>
      <c r="FMC18" s="136"/>
      <c r="FMD18" s="136"/>
      <c r="FME18" s="136"/>
      <c r="FMF18" s="136"/>
      <c r="FMG18" s="136"/>
      <c r="FMH18" s="136"/>
      <c r="FMI18" s="136"/>
      <c r="FMJ18" s="136"/>
      <c r="FMK18" s="136"/>
      <c r="FML18" s="136"/>
      <c r="FMM18" s="136"/>
      <c r="FMN18" s="136"/>
      <c r="FMO18" s="136"/>
      <c r="FMP18" s="136"/>
      <c r="FMQ18" s="136"/>
      <c r="FMR18" s="136"/>
      <c r="FMS18" s="136"/>
      <c r="FMT18" s="136"/>
      <c r="FMU18" s="136"/>
      <c r="FMV18" s="136"/>
      <c r="FMW18" s="136"/>
      <c r="FMX18" s="136"/>
      <c r="FMY18" s="136"/>
      <c r="FMZ18" s="136"/>
      <c r="FNA18" s="136"/>
      <c r="FNB18" s="136"/>
      <c r="FNC18" s="136"/>
      <c r="FND18" s="136"/>
      <c r="FNE18" s="136"/>
      <c r="FNF18" s="136"/>
      <c r="FNG18" s="136"/>
      <c r="FNH18" s="136"/>
      <c r="FNI18" s="136"/>
      <c r="FNJ18" s="136"/>
      <c r="FNK18" s="136"/>
      <c r="FNL18" s="136"/>
      <c r="FNM18" s="136"/>
      <c r="FNN18" s="136"/>
      <c r="FNO18" s="136"/>
      <c r="FNP18" s="136"/>
      <c r="FNQ18" s="136"/>
      <c r="FNR18" s="136"/>
      <c r="FNS18" s="136"/>
      <c r="FNT18" s="136"/>
      <c r="FNU18" s="136"/>
      <c r="FNV18" s="136"/>
      <c r="FNW18" s="136"/>
      <c r="FNX18" s="136"/>
      <c r="FNY18" s="136"/>
      <c r="FNZ18" s="136"/>
      <c r="FOA18" s="136"/>
      <c r="FOB18" s="136"/>
      <c r="FOC18" s="136"/>
      <c r="FOD18" s="136"/>
      <c r="FOE18" s="136"/>
      <c r="FOF18" s="136"/>
      <c r="FOG18" s="136"/>
      <c r="FOH18" s="136"/>
      <c r="FOI18" s="136"/>
      <c r="FOJ18" s="136"/>
      <c r="FOK18" s="136"/>
      <c r="FOL18" s="136"/>
      <c r="FOM18" s="136"/>
      <c r="FON18" s="136"/>
      <c r="FOO18" s="136"/>
      <c r="FOP18" s="136"/>
      <c r="FOQ18" s="136"/>
      <c r="FOR18" s="136"/>
      <c r="FOS18" s="136"/>
      <c r="FOT18" s="136"/>
      <c r="FOU18" s="136"/>
      <c r="FOV18" s="136"/>
      <c r="FOW18" s="136"/>
      <c r="FOX18" s="136"/>
      <c r="FOY18" s="136"/>
      <c r="FOZ18" s="136"/>
      <c r="FPA18" s="136"/>
      <c r="FPB18" s="136"/>
      <c r="FPC18" s="136"/>
      <c r="FPD18" s="136"/>
      <c r="FPE18" s="136"/>
      <c r="FPF18" s="136"/>
      <c r="FPG18" s="136"/>
      <c r="FPH18" s="136"/>
      <c r="FPI18" s="136"/>
      <c r="FPJ18" s="136"/>
      <c r="FPK18" s="136"/>
      <c r="FPL18" s="136"/>
      <c r="FPM18" s="136"/>
      <c r="FPN18" s="136"/>
      <c r="FPO18" s="136"/>
      <c r="FPP18" s="136"/>
      <c r="FPQ18" s="136"/>
      <c r="FPR18" s="136"/>
      <c r="FPS18" s="136"/>
      <c r="FPT18" s="136"/>
      <c r="FPU18" s="136"/>
      <c r="FPV18" s="136"/>
      <c r="FPW18" s="136"/>
      <c r="FPX18" s="136"/>
      <c r="FPY18" s="136"/>
      <c r="FPZ18" s="136"/>
      <c r="FQA18" s="136"/>
      <c r="FQB18" s="136"/>
      <c r="FQC18" s="136"/>
      <c r="FQD18" s="136"/>
      <c r="FQE18" s="136"/>
      <c r="FQF18" s="136"/>
      <c r="FQG18" s="136"/>
      <c r="FQH18" s="136"/>
      <c r="FQI18" s="136"/>
      <c r="FQJ18" s="136"/>
      <c r="FQK18" s="136"/>
      <c r="FQL18" s="136"/>
      <c r="FQM18" s="136"/>
      <c r="FQN18" s="136"/>
      <c r="FQO18" s="136"/>
      <c r="FQP18" s="136"/>
      <c r="FQQ18" s="136"/>
      <c r="FQR18" s="136"/>
      <c r="FQS18" s="136"/>
      <c r="FQT18" s="136"/>
      <c r="FQU18" s="136"/>
      <c r="FQV18" s="136"/>
      <c r="FQW18" s="136"/>
      <c r="FQX18" s="136"/>
      <c r="FQY18" s="136"/>
      <c r="FQZ18" s="136"/>
      <c r="FRA18" s="136"/>
      <c r="FRB18" s="136"/>
      <c r="FRC18" s="136"/>
      <c r="FRD18" s="136"/>
      <c r="FRE18" s="136"/>
      <c r="FRF18" s="136"/>
      <c r="FRG18" s="136"/>
      <c r="FRH18" s="136"/>
      <c r="FRI18" s="136"/>
      <c r="FRJ18" s="136"/>
      <c r="FRK18" s="136"/>
      <c r="FRL18" s="136"/>
      <c r="FRM18" s="136"/>
      <c r="FRN18" s="136"/>
      <c r="FRO18" s="136"/>
      <c r="FRP18" s="136"/>
      <c r="FRQ18" s="136"/>
      <c r="FRR18" s="136"/>
      <c r="FRS18" s="136"/>
      <c r="FRT18" s="136"/>
      <c r="FRU18" s="136"/>
      <c r="FRV18" s="136"/>
      <c r="FRW18" s="136"/>
      <c r="FRX18" s="136"/>
      <c r="FRY18" s="136"/>
      <c r="FRZ18" s="136"/>
      <c r="FSA18" s="136"/>
      <c r="FSB18" s="136"/>
      <c r="FSC18" s="136"/>
      <c r="FSD18" s="136"/>
      <c r="FSE18" s="136"/>
      <c r="FSF18" s="136"/>
      <c r="FSG18" s="136"/>
      <c r="FSH18" s="136"/>
      <c r="FSI18" s="136"/>
      <c r="FSJ18" s="136"/>
      <c r="FSK18" s="136"/>
      <c r="FSL18" s="136"/>
      <c r="FSM18" s="136"/>
      <c r="FSN18" s="136"/>
      <c r="FSO18" s="136"/>
      <c r="FSP18" s="136"/>
      <c r="FSQ18" s="136"/>
      <c r="FSR18" s="136"/>
      <c r="FSS18" s="136"/>
      <c r="FST18" s="136"/>
      <c r="FSU18" s="136"/>
      <c r="FSV18" s="136"/>
      <c r="FSW18" s="136"/>
      <c r="FSX18" s="136"/>
      <c r="FSY18" s="136"/>
      <c r="FSZ18" s="136"/>
      <c r="FTA18" s="136"/>
      <c r="FTB18" s="136"/>
      <c r="FTC18" s="136"/>
      <c r="FTD18" s="136"/>
      <c r="FTE18" s="136"/>
      <c r="FTF18" s="136"/>
      <c r="FTG18" s="136"/>
      <c r="FTH18" s="136"/>
      <c r="FTI18" s="136"/>
      <c r="FTJ18" s="136"/>
      <c r="FTK18" s="136"/>
      <c r="FTL18" s="136"/>
      <c r="FTM18" s="136"/>
      <c r="FTN18" s="136"/>
      <c r="FTO18" s="136"/>
      <c r="FTP18" s="136"/>
      <c r="FTQ18" s="136"/>
      <c r="FTR18" s="136"/>
      <c r="FTS18" s="136"/>
      <c r="FTT18" s="136"/>
      <c r="FTU18" s="136"/>
      <c r="FTV18" s="136"/>
      <c r="FTW18" s="136"/>
      <c r="FTX18" s="136"/>
      <c r="FTY18" s="136"/>
      <c r="FTZ18" s="136"/>
      <c r="FUA18" s="136"/>
      <c r="FUB18" s="136"/>
      <c r="FUC18" s="136"/>
      <c r="FUD18" s="136"/>
      <c r="FUE18" s="136"/>
      <c r="FUF18" s="136"/>
      <c r="FUG18" s="136"/>
      <c r="FUH18" s="136"/>
      <c r="FUI18" s="136"/>
      <c r="FUJ18" s="136"/>
      <c r="FUK18" s="136"/>
      <c r="FUL18" s="136"/>
      <c r="FUM18" s="136"/>
      <c r="FUN18" s="136"/>
      <c r="FUO18" s="136"/>
      <c r="FUP18" s="136"/>
      <c r="FUQ18" s="136"/>
      <c r="FUR18" s="136"/>
      <c r="FUS18" s="136"/>
      <c r="FUT18" s="136"/>
      <c r="FUU18" s="136"/>
      <c r="FUV18" s="136"/>
      <c r="FUW18" s="136"/>
      <c r="FUX18" s="136"/>
      <c r="FUY18" s="136"/>
      <c r="FUZ18" s="136"/>
      <c r="FVA18" s="136"/>
      <c r="FVB18" s="136"/>
      <c r="FVC18" s="136"/>
      <c r="FVD18" s="136"/>
      <c r="FVE18" s="136"/>
      <c r="FVF18" s="136"/>
      <c r="FVG18" s="136"/>
      <c r="FVH18" s="136"/>
      <c r="FVI18" s="136"/>
      <c r="FVJ18" s="136"/>
      <c r="FVK18" s="136"/>
      <c r="FVL18" s="136"/>
      <c r="FVM18" s="136"/>
      <c r="FVN18" s="136"/>
      <c r="FVO18" s="136"/>
      <c r="FVP18" s="136"/>
      <c r="FVQ18" s="136"/>
      <c r="FVR18" s="136"/>
      <c r="FVS18" s="136"/>
      <c r="FVT18" s="136"/>
      <c r="FVU18" s="136"/>
      <c r="FVV18" s="136"/>
      <c r="FVW18" s="136"/>
      <c r="FVX18" s="136"/>
      <c r="FVY18" s="136"/>
      <c r="FVZ18" s="136"/>
      <c r="FWA18" s="136"/>
      <c r="FWB18" s="136"/>
      <c r="FWC18" s="136"/>
      <c r="FWD18" s="136"/>
      <c r="FWE18" s="136"/>
      <c r="FWF18" s="136"/>
      <c r="FWG18" s="136"/>
      <c r="FWH18" s="136"/>
      <c r="FWI18" s="136"/>
      <c r="FWJ18" s="136"/>
      <c r="FWK18" s="136"/>
      <c r="FWL18" s="136"/>
      <c r="FWM18" s="136"/>
      <c r="FWN18" s="136"/>
      <c r="FWO18" s="136"/>
      <c r="FWP18" s="136"/>
      <c r="FWQ18" s="136"/>
      <c r="FWR18" s="136"/>
      <c r="FWS18" s="136"/>
      <c r="FWT18" s="136"/>
      <c r="FWU18" s="136"/>
      <c r="FWV18" s="136"/>
      <c r="FWW18" s="136"/>
      <c r="FWX18" s="136"/>
      <c r="FWY18" s="136"/>
      <c r="FWZ18" s="136"/>
      <c r="FXA18" s="136"/>
      <c r="FXB18" s="136"/>
      <c r="FXC18" s="136"/>
      <c r="FXD18" s="136"/>
      <c r="FXE18" s="136"/>
      <c r="FXF18" s="136"/>
      <c r="FXG18" s="136"/>
      <c r="FXH18" s="136"/>
      <c r="FXI18" s="136"/>
      <c r="FXJ18" s="136"/>
      <c r="FXK18" s="136"/>
      <c r="FXL18" s="136"/>
      <c r="FXM18" s="136"/>
      <c r="FXN18" s="136"/>
      <c r="FXO18" s="136"/>
      <c r="FXP18" s="136"/>
      <c r="FXQ18" s="136"/>
      <c r="FXR18" s="136"/>
      <c r="FXS18" s="136"/>
      <c r="FXT18" s="136"/>
      <c r="FXU18" s="136"/>
      <c r="FXV18" s="136"/>
      <c r="FXW18" s="136"/>
      <c r="FXX18" s="136"/>
      <c r="FXY18" s="136"/>
      <c r="FXZ18" s="136"/>
      <c r="FYA18" s="136"/>
      <c r="FYB18" s="136"/>
      <c r="FYC18" s="136"/>
      <c r="FYD18" s="136"/>
      <c r="FYE18" s="136"/>
      <c r="FYF18" s="136"/>
      <c r="FYG18" s="136"/>
      <c r="FYH18" s="136"/>
      <c r="FYI18" s="136"/>
      <c r="FYJ18" s="136"/>
      <c r="FYK18" s="136"/>
      <c r="FYL18" s="136"/>
      <c r="FYM18" s="136"/>
      <c r="FYN18" s="136"/>
      <c r="FYO18" s="136"/>
      <c r="FYP18" s="136"/>
      <c r="FYQ18" s="136"/>
      <c r="FYR18" s="136"/>
      <c r="FYS18" s="136"/>
      <c r="FYT18" s="136"/>
      <c r="FYU18" s="136"/>
      <c r="FYV18" s="136"/>
      <c r="FYW18" s="136"/>
      <c r="FYX18" s="136"/>
      <c r="FYY18" s="136"/>
      <c r="FYZ18" s="136"/>
      <c r="FZA18" s="136"/>
      <c r="FZB18" s="136"/>
      <c r="FZC18" s="136"/>
      <c r="FZD18" s="136"/>
      <c r="FZE18" s="136"/>
      <c r="FZF18" s="136"/>
      <c r="FZG18" s="136"/>
      <c r="FZH18" s="136"/>
      <c r="FZI18" s="136"/>
      <c r="FZJ18" s="136"/>
      <c r="FZK18" s="136"/>
      <c r="FZL18" s="136"/>
      <c r="FZM18" s="136"/>
      <c r="FZN18" s="136"/>
      <c r="FZO18" s="136"/>
      <c r="FZP18" s="136"/>
      <c r="FZQ18" s="136"/>
      <c r="FZR18" s="136"/>
      <c r="FZS18" s="136"/>
      <c r="FZT18" s="136"/>
      <c r="FZU18" s="136"/>
      <c r="FZV18" s="136"/>
      <c r="FZW18" s="136"/>
      <c r="FZX18" s="136"/>
      <c r="FZY18" s="136"/>
      <c r="FZZ18" s="136"/>
      <c r="GAA18" s="136"/>
      <c r="GAB18" s="136"/>
      <c r="GAC18" s="136"/>
      <c r="GAD18" s="136"/>
      <c r="GAE18" s="136"/>
      <c r="GAF18" s="136"/>
      <c r="GAG18" s="136"/>
      <c r="GAH18" s="136"/>
      <c r="GAI18" s="136"/>
      <c r="GAJ18" s="136"/>
      <c r="GAK18" s="136"/>
      <c r="GAL18" s="136"/>
      <c r="GAM18" s="136"/>
      <c r="GAN18" s="136"/>
      <c r="GAO18" s="136"/>
      <c r="GAP18" s="136"/>
      <c r="GAQ18" s="136"/>
      <c r="GAR18" s="136"/>
      <c r="GAS18" s="136"/>
      <c r="GAT18" s="136"/>
      <c r="GAU18" s="136"/>
      <c r="GAV18" s="136"/>
      <c r="GAW18" s="136"/>
      <c r="GAX18" s="136"/>
      <c r="GAY18" s="136"/>
      <c r="GAZ18" s="136"/>
      <c r="GBA18" s="136"/>
      <c r="GBB18" s="136"/>
      <c r="GBC18" s="136"/>
      <c r="GBD18" s="136"/>
      <c r="GBE18" s="136"/>
      <c r="GBF18" s="136"/>
      <c r="GBG18" s="136"/>
      <c r="GBH18" s="136"/>
      <c r="GBI18" s="136"/>
      <c r="GBJ18" s="136"/>
      <c r="GBK18" s="136"/>
      <c r="GBL18" s="136"/>
      <c r="GBM18" s="136"/>
      <c r="GBN18" s="136"/>
      <c r="GBO18" s="136"/>
      <c r="GBP18" s="136"/>
      <c r="GBQ18" s="136"/>
      <c r="GBR18" s="136"/>
      <c r="GBS18" s="136"/>
      <c r="GBT18" s="136"/>
      <c r="GBU18" s="136"/>
      <c r="GBV18" s="136"/>
      <c r="GBW18" s="136"/>
      <c r="GBX18" s="136"/>
      <c r="GBY18" s="136"/>
      <c r="GBZ18" s="136"/>
      <c r="GCA18" s="136"/>
      <c r="GCB18" s="136"/>
      <c r="GCC18" s="136"/>
      <c r="GCD18" s="136"/>
      <c r="GCE18" s="136"/>
      <c r="GCF18" s="136"/>
      <c r="GCG18" s="136"/>
      <c r="GCH18" s="136"/>
      <c r="GCI18" s="136"/>
      <c r="GCJ18" s="136"/>
      <c r="GCK18" s="136"/>
      <c r="GCL18" s="136"/>
      <c r="GCM18" s="136"/>
      <c r="GCN18" s="136"/>
      <c r="GCO18" s="136"/>
      <c r="GCP18" s="136"/>
      <c r="GCQ18" s="136"/>
      <c r="GCR18" s="136"/>
      <c r="GCS18" s="136"/>
      <c r="GCT18" s="136"/>
      <c r="GCU18" s="136"/>
      <c r="GCV18" s="136"/>
      <c r="GCW18" s="136"/>
      <c r="GCX18" s="136"/>
      <c r="GCY18" s="136"/>
      <c r="GCZ18" s="136"/>
      <c r="GDA18" s="136"/>
      <c r="GDB18" s="136"/>
      <c r="GDC18" s="136"/>
      <c r="GDD18" s="136"/>
      <c r="GDE18" s="136"/>
      <c r="GDF18" s="136"/>
      <c r="GDG18" s="136"/>
      <c r="GDH18" s="136"/>
      <c r="GDI18" s="136"/>
      <c r="GDJ18" s="136"/>
      <c r="GDK18" s="136"/>
      <c r="GDL18" s="136"/>
      <c r="GDM18" s="136"/>
      <c r="GDN18" s="136"/>
      <c r="GDO18" s="136"/>
      <c r="GDP18" s="136"/>
      <c r="GDQ18" s="136"/>
      <c r="GDR18" s="136"/>
      <c r="GDS18" s="136"/>
      <c r="GDT18" s="136"/>
      <c r="GDU18" s="136"/>
      <c r="GDV18" s="136"/>
      <c r="GDW18" s="136"/>
      <c r="GDX18" s="136"/>
      <c r="GDY18" s="136"/>
      <c r="GDZ18" s="136"/>
      <c r="GEA18" s="136"/>
      <c r="GEB18" s="136"/>
      <c r="GEC18" s="136"/>
      <c r="GED18" s="136"/>
      <c r="GEE18" s="136"/>
      <c r="GEF18" s="136"/>
      <c r="GEG18" s="136"/>
      <c r="GEH18" s="136"/>
      <c r="GEI18" s="136"/>
      <c r="GEJ18" s="136"/>
      <c r="GEK18" s="136"/>
      <c r="GEL18" s="136"/>
      <c r="GEM18" s="136"/>
      <c r="GEN18" s="136"/>
      <c r="GEO18" s="136"/>
      <c r="GEP18" s="136"/>
      <c r="GEQ18" s="136"/>
      <c r="GER18" s="136"/>
      <c r="GES18" s="136"/>
      <c r="GET18" s="136"/>
      <c r="GEU18" s="136"/>
      <c r="GEV18" s="136"/>
      <c r="GEW18" s="136"/>
      <c r="GEX18" s="136"/>
      <c r="GEY18" s="136"/>
      <c r="GEZ18" s="136"/>
      <c r="GFA18" s="136"/>
      <c r="GFB18" s="136"/>
      <c r="GFC18" s="136"/>
      <c r="GFD18" s="136"/>
      <c r="GFE18" s="136"/>
      <c r="GFF18" s="136"/>
      <c r="GFG18" s="136"/>
      <c r="GFH18" s="136"/>
      <c r="GFI18" s="136"/>
      <c r="GFJ18" s="136"/>
      <c r="GFK18" s="136"/>
      <c r="GFL18" s="136"/>
      <c r="GFM18" s="136"/>
      <c r="GFN18" s="136"/>
      <c r="GFO18" s="136"/>
      <c r="GFP18" s="136"/>
      <c r="GFQ18" s="136"/>
      <c r="GFR18" s="136"/>
      <c r="GFS18" s="136"/>
      <c r="GFT18" s="136"/>
      <c r="GFU18" s="136"/>
      <c r="GFV18" s="136"/>
      <c r="GFW18" s="136"/>
      <c r="GFX18" s="136"/>
      <c r="GFY18" s="136"/>
      <c r="GFZ18" s="136"/>
      <c r="GGA18" s="136"/>
      <c r="GGB18" s="136"/>
      <c r="GGC18" s="136"/>
      <c r="GGD18" s="136"/>
      <c r="GGE18" s="136"/>
      <c r="GGF18" s="136"/>
      <c r="GGG18" s="136"/>
      <c r="GGH18" s="136"/>
      <c r="GGI18" s="136"/>
      <c r="GGJ18" s="136"/>
      <c r="GGK18" s="136"/>
      <c r="GGL18" s="136"/>
      <c r="GGM18" s="136"/>
      <c r="GGN18" s="136"/>
      <c r="GGO18" s="136"/>
      <c r="GGP18" s="136"/>
      <c r="GGQ18" s="136"/>
      <c r="GGR18" s="136"/>
      <c r="GGS18" s="136"/>
      <c r="GGT18" s="136"/>
      <c r="GGU18" s="136"/>
      <c r="GGV18" s="136"/>
      <c r="GGW18" s="136"/>
      <c r="GGX18" s="136"/>
      <c r="GGY18" s="136"/>
      <c r="GGZ18" s="136"/>
      <c r="GHA18" s="136"/>
      <c r="GHB18" s="136"/>
      <c r="GHC18" s="136"/>
      <c r="GHD18" s="136"/>
      <c r="GHE18" s="136"/>
      <c r="GHF18" s="136"/>
      <c r="GHG18" s="136"/>
      <c r="GHH18" s="136"/>
      <c r="GHI18" s="136"/>
      <c r="GHJ18" s="136"/>
      <c r="GHK18" s="136"/>
      <c r="GHL18" s="136"/>
      <c r="GHM18" s="136"/>
      <c r="GHN18" s="136"/>
      <c r="GHO18" s="136"/>
      <c r="GHP18" s="136"/>
      <c r="GHQ18" s="136"/>
      <c r="GHR18" s="136"/>
      <c r="GHS18" s="136"/>
      <c r="GHT18" s="136"/>
      <c r="GHU18" s="136"/>
      <c r="GHV18" s="136"/>
      <c r="GHW18" s="136"/>
      <c r="GHX18" s="136"/>
      <c r="GHY18" s="136"/>
      <c r="GHZ18" s="136"/>
      <c r="GIA18" s="136"/>
      <c r="GIB18" s="136"/>
      <c r="GIC18" s="136"/>
      <c r="GID18" s="136"/>
      <c r="GIE18" s="136"/>
      <c r="GIF18" s="136"/>
      <c r="GIG18" s="136"/>
      <c r="GIH18" s="136"/>
      <c r="GII18" s="136"/>
      <c r="GIJ18" s="136"/>
      <c r="GIK18" s="136"/>
      <c r="GIL18" s="136"/>
      <c r="GIM18" s="136"/>
      <c r="GIN18" s="136"/>
      <c r="GIO18" s="136"/>
      <c r="GIP18" s="136"/>
      <c r="GIQ18" s="136"/>
      <c r="GIR18" s="136"/>
      <c r="GIS18" s="136"/>
      <c r="GIT18" s="136"/>
      <c r="GIU18" s="136"/>
      <c r="GIV18" s="136"/>
      <c r="GIW18" s="136"/>
      <c r="GIX18" s="136"/>
      <c r="GIY18" s="136"/>
      <c r="GIZ18" s="136"/>
      <c r="GJA18" s="136"/>
      <c r="GJB18" s="136"/>
      <c r="GJC18" s="136"/>
      <c r="GJD18" s="136"/>
      <c r="GJE18" s="136"/>
      <c r="GJF18" s="136"/>
      <c r="GJG18" s="136"/>
      <c r="GJH18" s="136"/>
      <c r="GJI18" s="136"/>
      <c r="GJJ18" s="136"/>
      <c r="GJK18" s="136"/>
      <c r="GJL18" s="136"/>
      <c r="GJM18" s="136"/>
      <c r="GJN18" s="136"/>
      <c r="GJO18" s="136"/>
      <c r="GJP18" s="136"/>
      <c r="GJQ18" s="136"/>
      <c r="GJR18" s="136"/>
      <c r="GJS18" s="136"/>
      <c r="GJT18" s="136"/>
      <c r="GJU18" s="136"/>
      <c r="GJV18" s="136"/>
      <c r="GJW18" s="136"/>
      <c r="GJX18" s="136"/>
      <c r="GJY18" s="136"/>
      <c r="GJZ18" s="136"/>
      <c r="GKA18" s="136"/>
      <c r="GKB18" s="136"/>
      <c r="GKC18" s="136"/>
      <c r="GKD18" s="136"/>
      <c r="GKE18" s="136"/>
      <c r="GKF18" s="136"/>
      <c r="GKG18" s="136"/>
      <c r="GKH18" s="136"/>
      <c r="GKI18" s="136"/>
      <c r="GKJ18" s="136"/>
      <c r="GKK18" s="136"/>
      <c r="GKL18" s="136"/>
      <c r="GKM18" s="136"/>
      <c r="GKN18" s="136"/>
      <c r="GKO18" s="136"/>
      <c r="GKP18" s="136"/>
      <c r="GKQ18" s="136"/>
      <c r="GKR18" s="136"/>
      <c r="GKS18" s="136"/>
      <c r="GKT18" s="136"/>
      <c r="GKU18" s="136"/>
      <c r="GKV18" s="136"/>
      <c r="GKW18" s="136"/>
      <c r="GKX18" s="136"/>
      <c r="GKY18" s="136"/>
      <c r="GKZ18" s="136"/>
      <c r="GLA18" s="136"/>
      <c r="GLB18" s="136"/>
      <c r="GLC18" s="136"/>
      <c r="GLD18" s="136"/>
      <c r="GLE18" s="136"/>
      <c r="GLF18" s="136"/>
      <c r="GLG18" s="136"/>
      <c r="GLH18" s="136"/>
      <c r="GLI18" s="136"/>
      <c r="GLJ18" s="136"/>
      <c r="GLK18" s="136"/>
      <c r="GLL18" s="136"/>
      <c r="GLM18" s="136"/>
      <c r="GLN18" s="136"/>
      <c r="GLO18" s="136"/>
      <c r="GLP18" s="136"/>
      <c r="GLQ18" s="136"/>
      <c r="GLR18" s="136"/>
      <c r="GLS18" s="136"/>
      <c r="GLT18" s="136"/>
      <c r="GLU18" s="136"/>
      <c r="GLV18" s="136"/>
      <c r="GLW18" s="136"/>
      <c r="GLX18" s="136"/>
      <c r="GLY18" s="136"/>
      <c r="GLZ18" s="136"/>
      <c r="GMA18" s="136"/>
      <c r="GMB18" s="136"/>
      <c r="GMC18" s="136"/>
      <c r="GMD18" s="136"/>
      <c r="GME18" s="136"/>
      <c r="GMF18" s="136"/>
      <c r="GMG18" s="136"/>
      <c r="GMH18" s="136"/>
      <c r="GMI18" s="136"/>
      <c r="GMJ18" s="136"/>
      <c r="GMK18" s="136"/>
      <c r="GML18" s="136"/>
      <c r="GMM18" s="136"/>
      <c r="GMN18" s="136"/>
      <c r="GMO18" s="136"/>
      <c r="GMP18" s="136"/>
      <c r="GMQ18" s="136"/>
      <c r="GMR18" s="136"/>
      <c r="GMS18" s="136"/>
      <c r="GMT18" s="136"/>
      <c r="GMU18" s="136"/>
      <c r="GMV18" s="136"/>
      <c r="GMW18" s="136"/>
      <c r="GMX18" s="136"/>
      <c r="GMY18" s="136"/>
      <c r="GMZ18" s="136"/>
      <c r="GNA18" s="136"/>
      <c r="GNB18" s="136"/>
      <c r="GNC18" s="136"/>
      <c r="GND18" s="136"/>
      <c r="GNE18" s="136"/>
      <c r="GNF18" s="136"/>
      <c r="GNG18" s="136"/>
      <c r="GNH18" s="136"/>
      <c r="GNI18" s="136"/>
      <c r="GNJ18" s="136"/>
      <c r="GNK18" s="136"/>
      <c r="GNL18" s="136"/>
      <c r="GNM18" s="136"/>
      <c r="GNN18" s="136"/>
      <c r="GNO18" s="136"/>
      <c r="GNP18" s="136"/>
      <c r="GNQ18" s="136"/>
      <c r="GNR18" s="136"/>
      <c r="GNS18" s="136"/>
      <c r="GNT18" s="136"/>
      <c r="GNU18" s="136"/>
      <c r="GNV18" s="136"/>
      <c r="GNW18" s="136"/>
      <c r="GNX18" s="136"/>
      <c r="GNY18" s="136"/>
      <c r="GNZ18" s="136"/>
      <c r="GOA18" s="136"/>
      <c r="GOB18" s="136"/>
      <c r="GOC18" s="136"/>
      <c r="GOD18" s="136"/>
      <c r="GOE18" s="136"/>
      <c r="GOF18" s="136"/>
      <c r="GOG18" s="136"/>
      <c r="GOH18" s="136"/>
      <c r="GOI18" s="136"/>
      <c r="GOJ18" s="136"/>
      <c r="GOK18" s="136"/>
      <c r="GOL18" s="136"/>
      <c r="GOM18" s="136"/>
      <c r="GON18" s="136"/>
      <c r="GOO18" s="136"/>
      <c r="GOP18" s="136"/>
      <c r="GOQ18" s="136"/>
      <c r="GOR18" s="136"/>
      <c r="GOS18" s="136"/>
      <c r="GOT18" s="136"/>
      <c r="GOU18" s="136"/>
      <c r="GOV18" s="136"/>
      <c r="GOW18" s="136"/>
      <c r="GOX18" s="136"/>
      <c r="GOY18" s="136"/>
      <c r="GOZ18" s="136"/>
      <c r="GPA18" s="136"/>
      <c r="GPB18" s="136"/>
      <c r="GPC18" s="136"/>
      <c r="GPD18" s="136"/>
      <c r="GPE18" s="136"/>
      <c r="GPF18" s="136"/>
      <c r="GPG18" s="136"/>
      <c r="GPH18" s="136"/>
      <c r="GPI18" s="136"/>
      <c r="GPJ18" s="136"/>
      <c r="GPK18" s="136"/>
      <c r="GPL18" s="136"/>
      <c r="GPM18" s="136"/>
      <c r="GPN18" s="136"/>
      <c r="GPO18" s="136"/>
      <c r="GPP18" s="136"/>
      <c r="GPQ18" s="136"/>
      <c r="GPR18" s="136"/>
      <c r="GPS18" s="136"/>
      <c r="GPT18" s="136"/>
      <c r="GPU18" s="136"/>
      <c r="GPV18" s="136"/>
      <c r="GPW18" s="136"/>
      <c r="GPX18" s="136"/>
      <c r="GPY18" s="136"/>
      <c r="GPZ18" s="136"/>
      <c r="GQA18" s="136"/>
      <c r="GQB18" s="136"/>
      <c r="GQC18" s="136"/>
      <c r="GQD18" s="136"/>
      <c r="GQE18" s="136"/>
      <c r="GQF18" s="136"/>
      <c r="GQG18" s="136"/>
      <c r="GQH18" s="136"/>
      <c r="GQI18" s="136"/>
      <c r="GQJ18" s="136"/>
      <c r="GQK18" s="136"/>
      <c r="GQL18" s="136"/>
      <c r="GQM18" s="136"/>
      <c r="GQN18" s="136"/>
      <c r="GQO18" s="136"/>
      <c r="GQP18" s="136"/>
      <c r="GQQ18" s="136"/>
      <c r="GQR18" s="136"/>
      <c r="GQS18" s="136"/>
      <c r="GQT18" s="136"/>
      <c r="GQU18" s="136"/>
      <c r="GQV18" s="136"/>
      <c r="GQW18" s="136"/>
      <c r="GQX18" s="136"/>
      <c r="GQY18" s="136"/>
      <c r="GQZ18" s="136"/>
      <c r="GRA18" s="136"/>
      <c r="GRB18" s="136"/>
      <c r="GRC18" s="136"/>
      <c r="GRD18" s="136"/>
      <c r="GRE18" s="136"/>
      <c r="GRF18" s="136"/>
      <c r="GRG18" s="136"/>
      <c r="GRH18" s="136"/>
      <c r="GRI18" s="136"/>
      <c r="GRJ18" s="136"/>
      <c r="GRK18" s="136"/>
      <c r="GRL18" s="136"/>
      <c r="GRM18" s="136"/>
      <c r="GRN18" s="136"/>
      <c r="GRO18" s="136"/>
      <c r="GRP18" s="136"/>
      <c r="GRQ18" s="136"/>
      <c r="GRR18" s="136"/>
      <c r="GRS18" s="136"/>
      <c r="GRT18" s="136"/>
      <c r="GRU18" s="136"/>
      <c r="GRV18" s="136"/>
      <c r="GRW18" s="136"/>
      <c r="GRX18" s="136"/>
      <c r="GRY18" s="136"/>
      <c r="GRZ18" s="136"/>
      <c r="GSA18" s="136"/>
      <c r="GSB18" s="136"/>
      <c r="GSC18" s="136"/>
      <c r="GSD18" s="136"/>
      <c r="GSE18" s="136"/>
      <c r="GSF18" s="136"/>
      <c r="GSG18" s="136"/>
      <c r="GSH18" s="136"/>
      <c r="GSI18" s="136"/>
      <c r="GSJ18" s="136"/>
      <c r="GSK18" s="136"/>
      <c r="GSL18" s="136"/>
      <c r="GSM18" s="136"/>
      <c r="GSN18" s="136"/>
      <c r="GSO18" s="136"/>
      <c r="GSP18" s="136"/>
      <c r="GSQ18" s="136"/>
      <c r="GSR18" s="136"/>
      <c r="GSS18" s="136"/>
      <c r="GST18" s="136"/>
      <c r="GSU18" s="136"/>
      <c r="GSV18" s="136"/>
      <c r="GSW18" s="136"/>
      <c r="GSX18" s="136"/>
      <c r="GSY18" s="136"/>
      <c r="GSZ18" s="136"/>
      <c r="GTA18" s="136"/>
      <c r="GTB18" s="136"/>
      <c r="GTC18" s="136"/>
      <c r="GTD18" s="136"/>
      <c r="GTE18" s="136"/>
      <c r="GTF18" s="136"/>
      <c r="GTG18" s="136"/>
      <c r="GTH18" s="136"/>
      <c r="GTI18" s="136"/>
      <c r="GTJ18" s="136"/>
      <c r="GTK18" s="136"/>
      <c r="GTL18" s="136"/>
      <c r="GTM18" s="136"/>
      <c r="GTN18" s="136"/>
      <c r="GTO18" s="136"/>
      <c r="GTP18" s="136"/>
      <c r="GTQ18" s="136"/>
      <c r="GTR18" s="136"/>
      <c r="GTS18" s="136"/>
      <c r="GTT18" s="136"/>
      <c r="GTU18" s="136"/>
      <c r="GTV18" s="136"/>
      <c r="GTW18" s="136"/>
      <c r="GTX18" s="136"/>
      <c r="GTY18" s="136"/>
      <c r="GTZ18" s="136"/>
      <c r="GUA18" s="136"/>
      <c r="GUB18" s="136"/>
      <c r="GUC18" s="136"/>
      <c r="GUD18" s="136"/>
      <c r="GUE18" s="136"/>
      <c r="GUF18" s="136"/>
      <c r="GUG18" s="136"/>
      <c r="GUH18" s="136"/>
      <c r="GUI18" s="136"/>
      <c r="GUJ18" s="136"/>
      <c r="GUK18" s="136"/>
      <c r="GUL18" s="136"/>
      <c r="GUM18" s="136"/>
      <c r="GUN18" s="136"/>
      <c r="GUO18" s="136"/>
      <c r="GUP18" s="136"/>
      <c r="GUQ18" s="136"/>
      <c r="GUR18" s="136"/>
      <c r="GUS18" s="136"/>
      <c r="GUT18" s="136"/>
      <c r="GUU18" s="136"/>
      <c r="GUV18" s="136"/>
      <c r="GUW18" s="136"/>
      <c r="GUX18" s="136"/>
      <c r="GUY18" s="136"/>
      <c r="GUZ18" s="136"/>
      <c r="GVA18" s="136"/>
      <c r="GVB18" s="136"/>
      <c r="GVC18" s="136"/>
      <c r="GVD18" s="136"/>
      <c r="GVE18" s="136"/>
      <c r="GVF18" s="136"/>
      <c r="GVG18" s="136"/>
      <c r="GVH18" s="136"/>
      <c r="GVI18" s="136"/>
      <c r="GVJ18" s="136"/>
      <c r="GVK18" s="136"/>
      <c r="GVL18" s="136"/>
      <c r="GVM18" s="136"/>
      <c r="GVN18" s="136"/>
      <c r="GVO18" s="136"/>
      <c r="GVP18" s="136"/>
      <c r="GVQ18" s="136"/>
      <c r="GVR18" s="136"/>
      <c r="GVS18" s="136"/>
      <c r="GVT18" s="136"/>
      <c r="GVU18" s="136"/>
      <c r="GVV18" s="136"/>
      <c r="GVW18" s="136"/>
      <c r="GVX18" s="136"/>
      <c r="GVY18" s="136"/>
      <c r="GVZ18" s="136"/>
      <c r="GWA18" s="136"/>
      <c r="GWB18" s="136"/>
      <c r="GWC18" s="136"/>
      <c r="GWD18" s="136"/>
      <c r="GWE18" s="136"/>
      <c r="GWF18" s="136"/>
      <c r="GWG18" s="136"/>
      <c r="GWH18" s="136"/>
      <c r="GWI18" s="136"/>
      <c r="GWJ18" s="136"/>
      <c r="GWK18" s="136"/>
      <c r="GWL18" s="136"/>
      <c r="GWM18" s="136"/>
      <c r="GWN18" s="136"/>
      <c r="GWO18" s="136"/>
      <c r="GWP18" s="136"/>
      <c r="GWQ18" s="136"/>
      <c r="GWR18" s="136"/>
      <c r="GWS18" s="136"/>
      <c r="GWT18" s="136"/>
      <c r="GWU18" s="136"/>
      <c r="GWV18" s="136"/>
      <c r="GWW18" s="136"/>
      <c r="GWX18" s="136"/>
      <c r="GWY18" s="136"/>
      <c r="GWZ18" s="136"/>
      <c r="GXA18" s="136"/>
      <c r="GXB18" s="136"/>
      <c r="GXC18" s="136"/>
      <c r="GXD18" s="136"/>
      <c r="GXE18" s="136"/>
      <c r="GXF18" s="136"/>
      <c r="GXG18" s="136"/>
      <c r="GXH18" s="136"/>
      <c r="GXI18" s="136"/>
      <c r="GXJ18" s="136"/>
      <c r="GXK18" s="136"/>
      <c r="GXL18" s="136"/>
      <c r="GXM18" s="136"/>
      <c r="GXN18" s="136"/>
      <c r="GXO18" s="136"/>
      <c r="GXP18" s="136"/>
      <c r="GXQ18" s="136"/>
      <c r="GXR18" s="136"/>
      <c r="GXS18" s="136"/>
      <c r="GXT18" s="136"/>
      <c r="GXU18" s="136"/>
      <c r="GXV18" s="136"/>
      <c r="GXW18" s="136"/>
      <c r="GXX18" s="136"/>
      <c r="GXY18" s="136"/>
      <c r="GXZ18" s="136"/>
      <c r="GYA18" s="136"/>
      <c r="GYB18" s="136"/>
      <c r="GYC18" s="136"/>
      <c r="GYD18" s="136"/>
      <c r="GYE18" s="136"/>
      <c r="GYF18" s="136"/>
      <c r="GYG18" s="136"/>
      <c r="GYH18" s="136"/>
      <c r="GYI18" s="136"/>
      <c r="GYJ18" s="136"/>
      <c r="GYK18" s="136"/>
      <c r="GYL18" s="136"/>
      <c r="GYM18" s="136"/>
      <c r="GYN18" s="136"/>
      <c r="GYO18" s="136"/>
      <c r="GYP18" s="136"/>
      <c r="GYQ18" s="136"/>
      <c r="GYR18" s="136"/>
      <c r="GYS18" s="136"/>
      <c r="GYT18" s="136"/>
      <c r="GYU18" s="136"/>
      <c r="GYV18" s="136"/>
      <c r="GYW18" s="136"/>
      <c r="GYX18" s="136"/>
      <c r="GYY18" s="136"/>
      <c r="GYZ18" s="136"/>
      <c r="GZA18" s="136"/>
      <c r="GZB18" s="136"/>
      <c r="GZC18" s="136"/>
      <c r="GZD18" s="136"/>
      <c r="GZE18" s="136"/>
      <c r="GZF18" s="136"/>
      <c r="GZG18" s="136"/>
      <c r="GZH18" s="136"/>
      <c r="GZI18" s="136"/>
      <c r="GZJ18" s="136"/>
      <c r="GZK18" s="136"/>
      <c r="GZL18" s="136"/>
      <c r="GZM18" s="136"/>
      <c r="GZN18" s="136"/>
      <c r="GZO18" s="136"/>
      <c r="GZP18" s="136"/>
      <c r="GZQ18" s="136"/>
      <c r="GZR18" s="136"/>
      <c r="GZS18" s="136"/>
      <c r="GZT18" s="136"/>
      <c r="GZU18" s="136"/>
      <c r="GZV18" s="136"/>
      <c r="GZW18" s="136"/>
      <c r="GZX18" s="136"/>
      <c r="GZY18" s="136"/>
      <c r="GZZ18" s="136"/>
      <c r="HAA18" s="136"/>
      <c r="HAB18" s="136"/>
      <c r="HAC18" s="136"/>
      <c r="HAD18" s="136"/>
      <c r="HAE18" s="136"/>
      <c r="HAF18" s="136"/>
      <c r="HAG18" s="136"/>
      <c r="HAH18" s="136"/>
      <c r="HAI18" s="136"/>
      <c r="HAJ18" s="136"/>
      <c r="HAK18" s="136"/>
      <c r="HAL18" s="136"/>
      <c r="HAM18" s="136"/>
      <c r="HAN18" s="136"/>
      <c r="HAO18" s="136"/>
      <c r="HAP18" s="136"/>
      <c r="HAQ18" s="136"/>
      <c r="HAR18" s="136"/>
      <c r="HAS18" s="136"/>
      <c r="HAT18" s="136"/>
      <c r="HAU18" s="136"/>
      <c r="HAV18" s="136"/>
      <c r="HAW18" s="136"/>
      <c r="HAX18" s="136"/>
      <c r="HAY18" s="136"/>
      <c r="HAZ18" s="136"/>
      <c r="HBA18" s="136"/>
      <c r="HBB18" s="136"/>
      <c r="HBC18" s="136"/>
      <c r="HBD18" s="136"/>
      <c r="HBE18" s="136"/>
      <c r="HBF18" s="136"/>
      <c r="HBG18" s="136"/>
      <c r="HBH18" s="136"/>
      <c r="HBI18" s="136"/>
      <c r="HBJ18" s="136"/>
      <c r="HBK18" s="136"/>
      <c r="HBL18" s="136"/>
      <c r="HBM18" s="136"/>
      <c r="HBN18" s="136"/>
      <c r="HBO18" s="136"/>
      <c r="HBP18" s="136"/>
      <c r="HBQ18" s="136"/>
      <c r="HBR18" s="136"/>
      <c r="HBS18" s="136"/>
      <c r="HBT18" s="136"/>
      <c r="HBU18" s="136"/>
      <c r="HBV18" s="136"/>
      <c r="HBW18" s="136"/>
      <c r="HBX18" s="136"/>
      <c r="HBY18" s="136"/>
      <c r="HBZ18" s="136"/>
      <c r="HCA18" s="136"/>
      <c r="HCB18" s="136"/>
      <c r="HCC18" s="136"/>
      <c r="HCD18" s="136"/>
      <c r="HCE18" s="136"/>
      <c r="HCF18" s="136"/>
      <c r="HCG18" s="136"/>
      <c r="HCH18" s="136"/>
      <c r="HCI18" s="136"/>
      <c r="HCJ18" s="136"/>
      <c r="HCK18" s="136"/>
      <c r="HCL18" s="136"/>
      <c r="HCM18" s="136"/>
      <c r="HCN18" s="136"/>
      <c r="HCO18" s="136"/>
      <c r="HCP18" s="136"/>
      <c r="HCQ18" s="136"/>
      <c r="HCR18" s="136"/>
      <c r="HCS18" s="136"/>
      <c r="HCT18" s="136"/>
      <c r="HCU18" s="136"/>
      <c r="HCV18" s="136"/>
      <c r="HCW18" s="136"/>
      <c r="HCX18" s="136"/>
      <c r="HCY18" s="136"/>
      <c r="HCZ18" s="136"/>
      <c r="HDA18" s="136"/>
      <c r="HDB18" s="136"/>
      <c r="HDC18" s="136"/>
      <c r="HDD18" s="136"/>
      <c r="HDE18" s="136"/>
      <c r="HDF18" s="136"/>
      <c r="HDG18" s="136"/>
      <c r="HDH18" s="136"/>
      <c r="HDI18" s="136"/>
      <c r="HDJ18" s="136"/>
      <c r="HDK18" s="136"/>
      <c r="HDL18" s="136"/>
      <c r="HDM18" s="136"/>
      <c r="HDN18" s="136"/>
      <c r="HDO18" s="136"/>
      <c r="HDP18" s="136"/>
      <c r="HDQ18" s="136"/>
      <c r="HDR18" s="136"/>
      <c r="HDS18" s="136"/>
      <c r="HDT18" s="136"/>
      <c r="HDU18" s="136"/>
      <c r="HDV18" s="136"/>
      <c r="HDW18" s="136"/>
      <c r="HDX18" s="136"/>
      <c r="HDY18" s="136"/>
      <c r="HDZ18" s="136"/>
      <c r="HEA18" s="136"/>
      <c r="HEB18" s="136"/>
      <c r="HEC18" s="136"/>
      <c r="HED18" s="136"/>
      <c r="HEE18" s="136"/>
      <c r="HEF18" s="136"/>
      <c r="HEG18" s="136"/>
      <c r="HEH18" s="136"/>
      <c r="HEI18" s="136"/>
      <c r="HEJ18" s="136"/>
      <c r="HEK18" s="136"/>
      <c r="HEL18" s="136"/>
      <c r="HEM18" s="136"/>
      <c r="HEN18" s="136"/>
      <c r="HEO18" s="136"/>
      <c r="HEP18" s="136"/>
      <c r="HEQ18" s="136"/>
      <c r="HER18" s="136"/>
      <c r="HES18" s="136"/>
      <c r="HET18" s="136"/>
      <c r="HEU18" s="136"/>
      <c r="HEV18" s="136"/>
      <c r="HEW18" s="136"/>
      <c r="HEX18" s="136"/>
      <c r="HEY18" s="136"/>
      <c r="HEZ18" s="136"/>
      <c r="HFA18" s="136"/>
      <c r="HFB18" s="136"/>
      <c r="HFC18" s="136"/>
      <c r="HFD18" s="136"/>
      <c r="HFE18" s="136"/>
      <c r="HFF18" s="136"/>
      <c r="HFG18" s="136"/>
      <c r="HFH18" s="136"/>
      <c r="HFI18" s="136"/>
      <c r="HFJ18" s="136"/>
      <c r="HFK18" s="136"/>
      <c r="HFL18" s="136"/>
      <c r="HFM18" s="136"/>
      <c r="HFN18" s="136"/>
      <c r="HFO18" s="136"/>
      <c r="HFP18" s="136"/>
      <c r="HFQ18" s="136"/>
      <c r="HFR18" s="136"/>
      <c r="HFS18" s="136"/>
      <c r="HFT18" s="136"/>
      <c r="HFU18" s="136"/>
      <c r="HFV18" s="136"/>
      <c r="HFW18" s="136"/>
      <c r="HFX18" s="136"/>
      <c r="HFY18" s="136"/>
      <c r="HFZ18" s="136"/>
      <c r="HGA18" s="136"/>
      <c r="HGB18" s="136"/>
      <c r="HGC18" s="136"/>
      <c r="HGD18" s="136"/>
      <c r="HGE18" s="136"/>
      <c r="HGF18" s="136"/>
      <c r="HGG18" s="136"/>
      <c r="HGH18" s="136"/>
      <c r="HGI18" s="136"/>
      <c r="HGJ18" s="136"/>
      <c r="HGK18" s="136"/>
      <c r="HGL18" s="136"/>
      <c r="HGM18" s="136"/>
      <c r="HGN18" s="136"/>
      <c r="HGO18" s="136"/>
      <c r="HGP18" s="136"/>
      <c r="HGQ18" s="136"/>
      <c r="HGR18" s="136"/>
      <c r="HGS18" s="136"/>
      <c r="HGT18" s="136"/>
      <c r="HGU18" s="136"/>
      <c r="HGV18" s="136"/>
      <c r="HGW18" s="136"/>
      <c r="HGX18" s="136"/>
      <c r="HGY18" s="136"/>
      <c r="HGZ18" s="136"/>
      <c r="HHA18" s="136"/>
      <c r="HHB18" s="136"/>
      <c r="HHC18" s="136"/>
      <c r="HHD18" s="136"/>
      <c r="HHE18" s="136"/>
      <c r="HHF18" s="136"/>
      <c r="HHG18" s="136"/>
      <c r="HHH18" s="136"/>
      <c r="HHI18" s="136"/>
      <c r="HHJ18" s="136"/>
      <c r="HHK18" s="136"/>
      <c r="HHL18" s="136"/>
      <c r="HHM18" s="136"/>
      <c r="HHN18" s="136"/>
      <c r="HHO18" s="136"/>
      <c r="HHP18" s="136"/>
      <c r="HHQ18" s="136"/>
      <c r="HHR18" s="136"/>
      <c r="HHS18" s="136"/>
      <c r="HHT18" s="136"/>
      <c r="HHU18" s="136"/>
      <c r="HHV18" s="136"/>
      <c r="HHW18" s="136"/>
      <c r="HHX18" s="136"/>
      <c r="HHY18" s="136"/>
      <c r="HHZ18" s="136"/>
      <c r="HIA18" s="136"/>
      <c r="HIB18" s="136"/>
      <c r="HIC18" s="136"/>
      <c r="HID18" s="136"/>
      <c r="HIE18" s="136"/>
      <c r="HIF18" s="136"/>
      <c r="HIG18" s="136"/>
      <c r="HIH18" s="136"/>
      <c r="HII18" s="136"/>
      <c r="HIJ18" s="136"/>
      <c r="HIK18" s="136"/>
      <c r="HIL18" s="136"/>
      <c r="HIM18" s="136"/>
      <c r="HIN18" s="136"/>
      <c r="HIO18" s="136"/>
      <c r="HIP18" s="136"/>
      <c r="HIQ18" s="136"/>
      <c r="HIR18" s="136"/>
      <c r="HIS18" s="136"/>
      <c r="HIT18" s="136"/>
      <c r="HIU18" s="136"/>
      <c r="HIV18" s="136"/>
      <c r="HIW18" s="136"/>
      <c r="HIX18" s="136"/>
      <c r="HIY18" s="136"/>
      <c r="HIZ18" s="136"/>
      <c r="HJA18" s="136"/>
      <c r="HJB18" s="136"/>
      <c r="HJC18" s="136"/>
      <c r="HJD18" s="136"/>
      <c r="HJE18" s="136"/>
      <c r="HJF18" s="136"/>
      <c r="HJG18" s="136"/>
      <c r="HJH18" s="136"/>
      <c r="HJI18" s="136"/>
      <c r="HJJ18" s="136"/>
      <c r="HJK18" s="136"/>
      <c r="HJL18" s="136"/>
      <c r="HJM18" s="136"/>
      <c r="HJN18" s="136"/>
      <c r="HJO18" s="136"/>
      <c r="HJP18" s="136"/>
      <c r="HJQ18" s="136"/>
      <c r="HJR18" s="136"/>
      <c r="HJS18" s="136"/>
      <c r="HJT18" s="136"/>
      <c r="HJU18" s="136"/>
      <c r="HJV18" s="136"/>
      <c r="HJW18" s="136"/>
      <c r="HJX18" s="136"/>
      <c r="HJY18" s="136"/>
      <c r="HJZ18" s="136"/>
      <c r="HKA18" s="136"/>
      <c r="HKB18" s="136"/>
      <c r="HKC18" s="136"/>
      <c r="HKD18" s="136"/>
      <c r="HKE18" s="136"/>
      <c r="HKF18" s="136"/>
      <c r="HKG18" s="136"/>
      <c r="HKH18" s="136"/>
      <c r="HKI18" s="136"/>
      <c r="HKJ18" s="136"/>
      <c r="HKK18" s="136"/>
      <c r="HKL18" s="136"/>
      <c r="HKM18" s="136"/>
      <c r="HKN18" s="136"/>
      <c r="HKO18" s="136"/>
      <c r="HKP18" s="136"/>
      <c r="HKQ18" s="136"/>
      <c r="HKR18" s="136"/>
      <c r="HKS18" s="136"/>
      <c r="HKT18" s="136"/>
      <c r="HKU18" s="136"/>
      <c r="HKV18" s="136"/>
      <c r="HKW18" s="136"/>
      <c r="HKX18" s="136"/>
      <c r="HKY18" s="136"/>
      <c r="HKZ18" s="136"/>
      <c r="HLA18" s="136"/>
      <c r="HLB18" s="136"/>
      <c r="HLC18" s="136"/>
      <c r="HLD18" s="136"/>
      <c r="HLE18" s="136"/>
      <c r="HLF18" s="136"/>
      <c r="HLG18" s="136"/>
      <c r="HLH18" s="136"/>
      <c r="HLI18" s="136"/>
      <c r="HLJ18" s="136"/>
      <c r="HLK18" s="136"/>
      <c r="HLL18" s="136"/>
      <c r="HLM18" s="136"/>
      <c r="HLN18" s="136"/>
      <c r="HLO18" s="136"/>
      <c r="HLP18" s="136"/>
      <c r="HLQ18" s="136"/>
      <c r="HLR18" s="136"/>
      <c r="HLS18" s="136"/>
      <c r="HLT18" s="136"/>
      <c r="HLU18" s="136"/>
      <c r="HLV18" s="136"/>
      <c r="HLW18" s="136"/>
      <c r="HLX18" s="136"/>
      <c r="HLY18" s="136"/>
      <c r="HLZ18" s="136"/>
      <c r="HMA18" s="136"/>
      <c r="HMB18" s="136"/>
      <c r="HMC18" s="136"/>
      <c r="HMD18" s="136"/>
      <c r="HME18" s="136"/>
      <c r="HMF18" s="136"/>
      <c r="HMG18" s="136"/>
      <c r="HMH18" s="136"/>
      <c r="HMI18" s="136"/>
      <c r="HMJ18" s="136"/>
      <c r="HMK18" s="136"/>
      <c r="HML18" s="136"/>
      <c r="HMM18" s="136"/>
      <c r="HMN18" s="136"/>
      <c r="HMO18" s="136"/>
      <c r="HMP18" s="136"/>
      <c r="HMQ18" s="136"/>
      <c r="HMR18" s="136"/>
      <c r="HMS18" s="136"/>
      <c r="HMT18" s="136"/>
      <c r="HMU18" s="136"/>
      <c r="HMV18" s="136"/>
      <c r="HMW18" s="136"/>
      <c r="HMX18" s="136"/>
      <c r="HMY18" s="136"/>
      <c r="HMZ18" s="136"/>
      <c r="HNA18" s="136"/>
      <c r="HNB18" s="136"/>
      <c r="HNC18" s="136"/>
      <c r="HND18" s="136"/>
      <c r="HNE18" s="136"/>
      <c r="HNF18" s="136"/>
      <c r="HNG18" s="136"/>
      <c r="HNH18" s="136"/>
      <c r="HNI18" s="136"/>
      <c r="HNJ18" s="136"/>
      <c r="HNK18" s="136"/>
      <c r="HNL18" s="136"/>
      <c r="HNM18" s="136"/>
      <c r="HNN18" s="136"/>
      <c r="HNO18" s="136"/>
      <c r="HNP18" s="136"/>
      <c r="HNQ18" s="136"/>
      <c r="HNR18" s="136"/>
      <c r="HNS18" s="136"/>
      <c r="HNT18" s="136"/>
      <c r="HNU18" s="136"/>
      <c r="HNV18" s="136"/>
      <c r="HNW18" s="136"/>
      <c r="HNX18" s="136"/>
      <c r="HNY18" s="136"/>
      <c r="HNZ18" s="136"/>
      <c r="HOA18" s="136"/>
      <c r="HOB18" s="136"/>
      <c r="HOC18" s="136"/>
      <c r="HOD18" s="136"/>
      <c r="HOE18" s="136"/>
      <c r="HOF18" s="136"/>
      <c r="HOG18" s="136"/>
      <c r="HOH18" s="136"/>
      <c r="HOI18" s="136"/>
      <c r="HOJ18" s="136"/>
      <c r="HOK18" s="136"/>
      <c r="HOL18" s="136"/>
      <c r="HOM18" s="136"/>
      <c r="HON18" s="136"/>
      <c r="HOO18" s="136"/>
      <c r="HOP18" s="136"/>
      <c r="HOQ18" s="136"/>
      <c r="HOR18" s="136"/>
      <c r="HOS18" s="136"/>
      <c r="HOT18" s="136"/>
      <c r="HOU18" s="136"/>
      <c r="HOV18" s="136"/>
      <c r="HOW18" s="136"/>
      <c r="HOX18" s="136"/>
      <c r="HOY18" s="136"/>
      <c r="HOZ18" s="136"/>
      <c r="HPA18" s="136"/>
      <c r="HPB18" s="136"/>
      <c r="HPC18" s="136"/>
      <c r="HPD18" s="136"/>
      <c r="HPE18" s="136"/>
      <c r="HPF18" s="136"/>
      <c r="HPG18" s="136"/>
      <c r="HPH18" s="136"/>
      <c r="HPI18" s="136"/>
      <c r="HPJ18" s="136"/>
      <c r="HPK18" s="136"/>
      <c r="HPL18" s="136"/>
      <c r="HPM18" s="136"/>
      <c r="HPN18" s="136"/>
      <c r="HPO18" s="136"/>
      <c r="HPP18" s="136"/>
      <c r="HPQ18" s="136"/>
      <c r="HPR18" s="136"/>
      <c r="HPS18" s="136"/>
      <c r="HPT18" s="136"/>
      <c r="HPU18" s="136"/>
      <c r="HPV18" s="136"/>
      <c r="HPW18" s="136"/>
      <c r="HPX18" s="136"/>
      <c r="HPY18" s="136"/>
      <c r="HPZ18" s="136"/>
      <c r="HQA18" s="136"/>
      <c r="HQB18" s="136"/>
      <c r="HQC18" s="136"/>
      <c r="HQD18" s="136"/>
      <c r="HQE18" s="136"/>
      <c r="HQF18" s="136"/>
      <c r="HQG18" s="136"/>
      <c r="HQH18" s="136"/>
      <c r="HQI18" s="136"/>
      <c r="HQJ18" s="136"/>
      <c r="HQK18" s="136"/>
      <c r="HQL18" s="136"/>
      <c r="HQM18" s="136"/>
      <c r="HQN18" s="136"/>
      <c r="HQO18" s="136"/>
      <c r="HQP18" s="136"/>
      <c r="HQQ18" s="136"/>
      <c r="HQR18" s="136"/>
      <c r="HQS18" s="136"/>
      <c r="HQT18" s="136"/>
      <c r="HQU18" s="136"/>
      <c r="HQV18" s="136"/>
      <c r="HQW18" s="136"/>
      <c r="HQX18" s="136"/>
      <c r="HQY18" s="136"/>
      <c r="HQZ18" s="136"/>
      <c r="HRA18" s="136"/>
      <c r="HRB18" s="136"/>
      <c r="HRC18" s="136"/>
      <c r="HRD18" s="136"/>
      <c r="HRE18" s="136"/>
      <c r="HRF18" s="136"/>
      <c r="HRG18" s="136"/>
      <c r="HRH18" s="136"/>
      <c r="HRI18" s="136"/>
      <c r="HRJ18" s="136"/>
      <c r="HRK18" s="136"/>
      <c r="HRL18" s="136"/>
      <c r="HRM18" s="136"/>
      <c r="HRN18" s="136"/>
      <c r="HRO18" s="136"/>
      <c r="HRP18" s="136"/>
      <c r="HRQ18" s="136"/>
      <c r="HRR18" s="136"/>
      <c r="HRS18" s="136"/>
      <c r="HRT18" s="136"/>
      <c r="HRU18" s="136"/>
      <c r="HRV18" s="136"/>
      <c r="HRW18" s="136"/>
      <c r="HRX18" s="136"/>
      <c r="HRY18" s="136"/>
      <c r="HRZ18" s="136"/>
      <c r="HSA18" s="136"/>
      <c r="HSB18" s="136"/>
      <c r="HSC18" s="136"/>
      <c r="HSD18" s="136"/>
      <c r="HSE18" s="136"/>
      <c r="HSF18" s="136"/>
      <c r="HSG18" s="136"/>
      <c r="HSH18" s="136"/>
      <c r="HSI18" s="136"/>
      <c r="HSJ18" s="136"/>
      <c r="HSK18" s="136"/>
      <c r="HSL18" s="136"/>
      <c r="HSM18" s="136"/>
      <c r="HSN18" s="136"/>
      <c r="HSO18" s="136"/>
      <c r="HSP18" s="136"/>
      <c r="HSQ18" s="136"/>
      <c r="HSR18" s="136"/>
      <c r="HSS18" s="136"/>
      <c r="HST18" s="136"/>
      <c r="HSU18" s="136"/>
      <c r="HSV18" s="136"/>
      <c r="HSW18" s="136"/>
      <c r="HSX18" s="136"/>
      <c r="HSY18" s="136"/>
      <c r="HSZ18" s="136"/>
      <c r="HTA18" s="136"/>
      <c r="HTB18" s="136"/>
      <c r="HTC18" s="136"/>
      <c r="HTD18" s="136"/>
      <c r="HTE18" s="136"/>
      <c r="HTF18" s="136"/>
      <c r="HTG18" s="136"/>
      <c r="HTH18" s="136"/>
      <c r="HTI18" s="136"/>
      <c r="HTJ18" s="136"/>
      <c r="HTK18" s="136"/>
      <c r="HTL18" s="136"/>
      <c r="HTM18" s="136"/>
      <c r="HTN18" s="136"/>
      <c r="HTO18" s="136"/>
      <c r="HTP18" s="136"/>
      <c r="HTQ18" s="136"/>
      <c r="HTR18" s="136"/>
      <c r="HTS18" s="136"/>
      <c r="HTT18" s="136"/>
      <c r="HTU18" s="136"/>
      <c r="HTV18" s="136"/>
      <c r="HTW18" s="136"/>
      <c r="HTX18" s="136"/>
      <c r="HTY18" s="136"/>
      <c r="HTZ18" s="136"/>
      <c r="HUA18" s="136"/>
      <c r="HUB18" s="136"/>
      <c r="HUC18" s="136"/>
      <c r="HUD18" s="136"/>
      <c r="HUE18" s="136"/>
      <c r="HUF18" s="136"/>
      <c r="HUG18" s="136"/>
      <c r="HUH18" s="136"/>
      <c r="HUI18" s="136"/>
      <c r="HUJ18" s="136"/>
      <c r="HUK18" s="136"/>
      <c r="HUL18" s="136"/>
      <c r="HUM18" s="136"/>
      <c r="HUN18" s="136"/>
      <c r="HUO18" s="136"/>
      <c r="HUP18" s="136"/>
      <c r="HUQ18" s="136"/>
      <c r="HUR18" s="136"/>
      <c r="HUS18" s="136"/>
      <c r="HUT18" s="136"/>
      <c r="HUU18" s="136"/>
      <c r="HUV18" s="136"/>
      <c r="HUW18" s="136"/>
      <c r="HUX18" s="136"/>
      <c r="HUY18" s="136"/>
      <c r="HUZ18" s="136"/>
      <c r="HVA18" s="136"/>
      <c r="HVB18" s="136"/>
      <c r="HVC18" s="136"/>
      <c r="HVD18" s="136"/>
      <c r="HVE18" s="136"/>
      <c r="HVF18" s="136"/>
      <c r="HVG18" s="136"/>
      <c r="HVH18" s="136"/>
      <c r="HVI18" s="136"/>
      <c r="HVJ18" s="136"/>
      <c r="HVK18" s="136"/>
      <c r="HVL18" s="136"/>
      <c r="HVM18" s="136"/>
      <c r="HVN18" s="136"/>
      <c r="HVO18" s="136"/>
      <c r="HVP18" s="136"/>
      <c r="HVQ18" s="136"/>
      <c r="HVR18" s="136"/>
      <c r="HVS18" s="136"/>
      <c r="HVT18" s="136"/>
      <c r="HVU18" s="136"/>
      <c r="HVV18" s="136"/>
      <c r="HVW18" s="136"/>
      <c r="HVX18" s="136"/>
      <c r="HVY18" s="136"/>
      <c r="HVZ18" s="136"/>
      <c r="HWA18" s="136"/>
      <c r="HWB18" s="136"/>
      <c r="HWC18" s="136"/>
      <c r="HWD18" s="136"/>
      <c r="HWE18" s="136"/>
      <c r="HWF18" s="136"/>
      <c r="HWG18" s="136"/>
      <c r="HWH18" s="136"/>
      <c r="HWI18" s="136"/>
      <c r="HWJ18" s="136"/>
      <c r="HWK18" s="136"/>
      <c r="HWL18" s="136"/>
      <c r="HWM18" s="136"/>
      <c r="HWN18" s="136"/>
      <c r="HWO18" s="136"/>
      <c r="HWP18" s="136"/>
      <c r="HWQ18" s="136"/>
      <c r="HWR18" s="136"/>
      <c r="HWS18" s="136"/>
      <c r="HWT18" s="136"/>
      <c r="HWU18" s="136"/>
      <c r="HWV18" s="136"/>
      <c r="HWW18" s="136"/>
      <c r="HWX18" s="136"/>
      <c r="HWY18" s="136"/>
      <c r="HWZ18" s="136"/>
      <c r="HXA18" s="136"/>
      <c r="HXB18" s="136"/>
      <c r="HXC18" s="136"/>
      <c r="HXD18" s="136"/>
      <c r="HXE18" s="136"/>
      <c r="HXF18" s="136"/>
      <c r="HXG18" s="136"/>
      <c r="HXH18" s="136"/>
      <c r="HXI18" s="136"/>
      <c r="HXJ18" s="136"/>
      <c r="HXK18" s="136"/>
      <c r="HXL18" s="136"/>
      <c r="HXM18" s="136"/>
      <c r="HXN18" s="136"/>
      <c r="HXO18" s="136"/>
      <c r="HXP18" s="136"/>
      <c r="HXQ18" s="136"/>
      <c r="HXR18" s="136"/>
      <c r="HXS18" s="136"/>
      <c r="HXT18" s="136"/>
      <c r="HXU18" s="136"/>
      <c r="HXV18" s="136"/>
      <c r="HXW18" s="136"/>
      <c r="HXX18" s="136"/>
      <c r="HXY18" s="136"/>
      <c r="HXZ18" s="136"/>
      <c r="HYA18" s="136"/>
      <c r="HYB18" s="136"/>
      <c r="HYC18" s="136"/>
      <c r="HYD18" s="136"/>
      <c r="HYE18" s="136"/>
      <c r="HYF18" s="136"/>
      <c r="HYG18" s="136"/>
      <c r="HYH18" s="136"/>
      <c r="HYI18" s="136"/>
      <c r="HYJ18" s="136"/>
      <c r="HYK18" s="136"/>
      <c r="HYL18" s="136"/>
      <c r="HYM18" s="136"/>
      <c r="HYN18" s="136"/>
      <c r="HYO18" s="136"/>
      <c r="HYP18" s="136"/>
      <c r="HYQ18" s="136"/>
      <c r="HYR18" s="136"/>
      <c r="HYS18" s="136"/>
      <c r="HYT18" s="136"/>
      <c r="HYU18" s="136"/>
      <c r="HYV18" s="136"/>
      <c r="HYW18" s="136"/>
      <c r="HYX18" s="136"/>
      <c r="HYY18" s="136"/>
      <c r="HYZ18" s="136"/>
      <c r="HZA18" s="136"/>
      <c r="HZB18" s="136"/>
      <c r="HZC18" s="136"/>
      <c r="HZD18" s="136"/>
      <c r="HZE18" s="136"/>
      <c r="HZF18" s="136"/>
      <c r="HZG18" s="136"/>
      <c r="HZH18" s="136"/>
      <c r="HZI18" s="136"/>
      <c r="HZJ18" s="136"/>
      <c r="HZK18" s="136"/>
      <c r="HZL18" s="136"/>
      <c r="HZM18" s="136"/>
      <c r="HZN18" s="136"/>
      <c r="HZO18" s="136"/>
      <c r="HZP18" s="136"/>
      <c r="HZQ18" s="136"/>
      <c r="HZR18" s="136"/>
      <c r="HZS18" s="136"/>
      <c r="HZT18" s="136"/>
      <c r="HZU18" s="136"/>
      <c r="HZV18" s="136"/>
      <c r="HZW18" s="136"/>
      <c r="HZX18" s="136"/>
      <c r="HZY18" s="136"/>
      <c r="HZZ18" s="136"/>
      <c r="IAA18" s="136"/>
      <c r="IAB18" s="136"/>
      <c r="IAC18" s="136"/>
      <c r="IAD18" s="136"/>
      <c r="IAE18" s="136"/>
      <c r="IAF18" s="136"/>
      <c r="IAG18" s="136"/>
      <c r="IAH18" s="136"/>
      <c r="IAI18" s="136"/>
      <c r="IAJ18" s="136"/>
      <c r="IAK18" s="136"/>
      <c r="IAL18" s="136"/>
      <c r="IAM18" s="136"/>
      <c r="IAN18" s="136"/>
      <c r="IAO18" s="136"/>
      <c r="IAP18" s="136"/>
      <c r="IAQ18" s="136"/>
      <c r="IAR18" s="136"/>
      <c r="IAS18" s="136"/>
      <c r="IAT18" s="136"/>
      <c r="IAU18" s="136"/>
      <c r="IAV18" s="136"/>
      <c r="IAW18" s="136"/>
      <c r="IAX18" s="136"/>
      <c r="IAY18" s="136"/>
      <c r="IAZ18" s="136"/>
      <c r="IBA18" s="136"/>
      <c r="IBB18" s="136"/>
      <c r="IBC18" s="136"/>
      <c r="IBD18" s="136"/>
      <c r="IBE18" s="136"/>
      <c r="IBF18" s="136"/>
      <c r="IBG18" s="136"/>
      <c r="IBH18" s="136"/>
      <c r="IBI18" s="136"/>
      <c r="IBJ18" s="136"/>
      <c r="IBK18" s="136"/>
      <c r="IBL18" s="136"/>
      <c r="IBM18" s="136"/>
      <c r="IBN18" s="136"/>
      <c r="IBO18" s="136"/>
      <c r="IBP18" s="136"/>
      <c r="IBQ18" s="136"/>
      <c r="IBR18" s="136"/>
      <c r="IBS18" s="136"/>
      <c r="IBT18" s="136"/>
      <c r="IBU18" s="136"/>
      <c r="IBV18" s="136"/>
      <c r="IBW18" s="136"/>
      <c r="IBX18" s="136"/>
      <c r="IBY18" s="136"/>
      <c r="IBZ18" s="136"/>
      <c r="ICA18" s="136"/>
      <c r="ICB18" s="136"/>
      <c r="ICC18" s="136"/>
      <c r="ICD18" s="136"/>
      <c r="ICE18" s="136"/>
      <c r="ICF18" s="136"/>
      <c r="ICG18" s="136"/>
      <c r="ICH18" s="136"/>
      <c r="ICI18" s="136"/>
      <c r="ICJ18" s="136"/>
      <c r="ICK18" s="136"/>
      <c r="ICL18" s="136"/>
      <c r="ICM18" s="136"/>
      <c r="ICN18" s="136"/>
      <c r="ICO18" s="136"/>
      <c r="ICP18" s="136"/>
      <c r="ICQ18" s="136"/>
      <c r="ICR18" s="136"/>
      <c r="ICS18" s="136"/>
      <c r="ICT18" s="136"/>
      <c r="ICU18" s="136"/>
      <c r="ICV18" s="136"/>
      <c r="ICW18" s="136"/>
      <c r="ICX18" s="136"/>
      <c r="ICY18" s="136"/>
      <c r="ICZ18" s="136"/>
      <c r="IDA18" s="136"/>
      <c r="IDB18" s="136"/>
      <c r="IDC18" s="136"/>
      <c r="IDD18" s="136"/>
      <c r="IDE18" s="136"/>
      <c r="IDF18" s="136"/>
      <c r="IDG18" s="136"/>
      <c r="IDH18" s="136"/>
      <c r="IDI18" s="136"/>
      <c r="IDJ18" s="136"/>
      <c r="IDK18" s="136"/>
      <c r="IDL18" s="136"/>
      <c r="IDM18" s="136"/>
      <c r="IDN18" s="136"/>
      <c r="IDO18" s="136"/>
      <c r="IDP18" s="136"/>
      <c r="IDQ18" s="136"/>
      <c r="IDR18" s="136"/>
      <c r="IDS18" s="136"/>
      <c r="IDT18" s="136"/>
      <c r="IDU18" s="136"/>
      <c r="IDV18" s="136"/>
      <c r="IDW18" s="136"/>
      <c r="IDX18" s="136"/>
      <c r="IDY18" s="136"/>
      <c r="IDZ18" s="136"/>
      <c r="IEA18" s="136"/>
      <c r="IEB18" s="136"/>
      <c r="IEC18" s="136"/>
      <c r="IED18" s="136"/>
      <c r="IEE18" s="136"/>
      <c r="IEF18" s="136"/>
      <c r="IEG18" s="136"/>
      <c r="IEH18" s="136"/>
      <c r="IEI18" s="136"/>
      <c r="IEJ18" s="136"/>
      <c r="IEK18" s="136"/>
      <c r="IEL18" s="136"/>
      <c r="IEM18" s="136"/>
      <c r="IEN18" s="136"/>
      <c r="IEO18" s="136"/>
      <c r="IEP18" s="136"/>
      <c r="IEQ18" s="136"/>
      <c r="IER18" s="136"/>
      <c r="IES18" s="136"/>
      <c r="IET18" s="136"/>
      <c r="IEU18" s="136"/>
      <c r="IEV18" s="136"/>
      <c r="IEW18" s="136"/>
      <c r="IEX18" s="136"/>
      <c r="IEY18" s="136"/>
      <c r="IEZ18" s="136"/>
      <c r="IFA18" s="136"/>
      <c r="IFB18" s="136"/>
      <c r="IFC18" s="136"/>
      <c r="IFD18" s="136"/>
      <c r="IFE18" s="136"/>
      <c r="IFF18" s="136"/>
      <c r="IFG18" s="136"/>
      <c r="IFH18" s="136"/>
      <c r="IFI18" s="136"/>
      <c r="IFJ18" s="136"/>
      <c r="IFK18" s="136"/>
      <c r="IFL18" s="136"/>
      <c r="IFM18" s="136"/>
      <c r="IFN18" s="136"/>
      <c r="IFO18" s="136"/>
      <c r="IFP18" s="136"/>
      <c r="IFQ18" s="136"/>
      <c r="IFR18" s="136"/>
      <c r="IFS18" s="136"/>
      <c r="IFT18" s="136"/>
      <c r="IFU18" s="136"/>
      <c r="IFV18" s="136"/>
      <c r="IFW18" s="136"/>
      <c r="IFX18" s="136"/>
      <c r="IFY18" s="136"/>
      <c r="IFZ18" s="136"/>
      <c r="IGA18" s="136"/>
      <c r="IGB18" s="136"/>
      <c r="IGC18" s="136"/>
      <c r="IGD18" s="136"/>
      <c r="IGE18" s="136"/>
      <c r="IGF18" s="136"/>
      <c r="IGG18" s="136"/>
      <c r="IGH18" s="136"/>
      <c r="IGI18" s="136"/>
      <c r="IGJ18" s="136"/>
      <c r="IGK18" s="136"/>
      <c r="IGL18" s="136"/>
      <c r="IGM18" s="136"/>
      <c r="IGN18" s="136"/>
      <c r="IGO18" s="136"/>
      <c r="IGP18" s="136"/>
      <c r="IGQ18" s="136"/>
      <c r="IGR18" s="136"/>
      <c r="IGS18" s="136"/>
      <c r="IGT18" s="136"/>
      <c r="IGU18" s="136"/>
      <c r="IGV18" s="136"/>
      <c r="IGW18" s="136"/>
      <c r="IGX18" s="136"/>
      <c r="IGY18" s="136"/>
      <c r="IGZ18" s="136"/>
      <c r="IHA18" s="136"/>
      <c r="IHB18" s="136"/>
      <c r="IHC18" s="136"/>
      <c r="IHD18" s="136"/>
      <c r="IHE18" s="136"/>
      <c r="IHF18" s="136"/>
      <c r="IHG18" s="136"/>
      <c r="IHH18" s="136"/>
      <c r="IHI18" s="136"/>
      <c r="IHJ18" s="136"/>
      <c r="IHK18" s="136"/>
      <c r="IHL18" s="136"/>
      <c r="IHM18" s="136"/>
      <c r="IHN18" s="136"/>
      <c r="IHO18" s="136"/>
      <c r="IHP18" s="136"/>
      <c r="IHQ18" s="136"/>
      <c r="IHR18" s="136"/>
      <c r="IHS18" s="136"/>
      <c r="IHT18" s="136"/>
      <c r="IHU18" s="136"/>
      <c r="IHV18" s="136"/>
      <c r="IHW18" s="136"/>
      <c r="IHX18" s="136"/>
      <c r="IHY18" s="136"/>
      <c r="IHZ18" s="136"/>
      <c r="IIA18" s="136"/>
      <c r="IIB18" s="136"/>
      <c r="IIC18" s="136"/>
      <c r="IID18" s="136"/>
      <c r="IIE18" s="136"/>
      <c r="IIF18" s="136"/>
      <c r="IIG18" s="136"/>
      <c r="IIH18" s="136"/>
      <c r="III18" s="136"/>
      <c r="IIJ18" s="136"/>
      <c r="IIK18" s="136"/>
      <c r="IIL18" s="136"/>
      <c r="IIM18" s="136"/>
      <c r="IIN18" s="136"/>
      <c r="IIO18" s="136"/>
      <c r="IIP18" s="136"/>
      <c r="IIQ18" s="136"/>
      <c r="IIR18" s="136"/>
      <c r="IIS18" s="136"/>
      <c r="IIT18" s="136"/>
      <c r="IIU18" s="136"/>
      <c r="IIV18" s="136"/>
      <c r="IIW18" s="136"/>
      <c r="IIX18" s="136"/>
      <c r="IIY18" s="136"/>
      <c r="IIZ18" s="136"/>
      <c r="IJA18" s="136"/>
      <c r="IJB18" s="136"/>
      <c r="IJC18" s="136"/>
      <c r="IJD18" s="136"/>
      <c r="IJE18" s="136"/>
      <c r="IJF18" s="136"/>
      <c r="IJG18" s="136"/>
      <c r="IJH18" s="136"/>
      <c r="IJI18" s="136"/>
      <c r="IJJ18" s="136"/>
      <c r="IJK18" s="136"/>
      <c r="IJL18" s="136"/>
      <c r="IJM18" s="136"/>
      <c r="IJN18" s="136"/>
      <c r="IJO18" s="136"/>
      <c r="IJP18" s="136"/>
      <c r="IJQ18" s="136"/>
      <c r="IJR18" s="136"/>
      <c r="IJS18" s="136"/>
      <c r="IJT18" s="136"/>
      <c r="IJU18" s="136"/>
      <c r="IJV18" s="136"/>
      <c r="IJW18" s="136"/>
      <c r="IJX18" s="136"/>
      <c r="IJY18" s="136"/>
      <c r="IJZ18" s="136"/>
      <c r="IKA18" s="136"/>
      <c r="IKB18" s="136"/>
      <c r="IKC18" s="136"/>
      <c r="IKD18" s="136"/>
      <c r="IKE18" s="136"/>
      <c r="IKF18" s="136"/>
      <c r="IKG18" s="136"/>
      <c r="IKH18" s="136"/>
      <c r="IKI18" s="136"/>
      <c r="IKJ18" s="136"/>
      <c r="IKK18" s="136"/>
      <c r="IKL18" s="136"/>
      <c r="IKM18" s="136"/>
      <c r="IKN18" s="136"/>
      <c r="IKO18" s="136"/>
      <c r="IKP18" s="136"/>
      <c r="IKQ18" s="136"/>
      <c r="IKR18" s="136"/>
      <c r="IKS18" s="136"/>
      <c r="IKT18" s="136"/>
      <c r="IKU18" s="136"/>
      <c r="IKV18" s="136"/>
      <c r="IKW18" s="136"/>
      <c r="IKX18" s="136"/>
      <c r="IKY18" s="136"/>
      <c r="IKZ18" s="136"/>
      <c r="ILA18" s="136"/>
      <c r="ILB18" s="136"/>
      <c r="ILC18" s="136"/>
      <c r="ILD18" s="136"/>
      <c r="ILE18" s="136"/>
      <c r="ILF18" s="136"/>
      <c r="ILG18" s="136"/>
      <c r="ILH18" s="136"/>
      <c r="ILI18" s="136"/>
      <c r="ILJ18" s="136"/>
      <c r="ILK18" s="136"/>
      <c r="ILL18" s="136"/>
      <c r="ILM18" s="136"/>
      <c r="ILN18" s="136"/>
      <c r="ILO18" s="136"/>
      <c r="ILP18" s="136"/>
      <c r="ILQ18" s="136"/>
      <c r="ILR18" s="136"/>
      <c r="ILS18" s="136"/>
      <c r="ILT18" s="136"/>
      <c r="ILU18" s="136"/>
      <c r="ILV18" s="136"/>
      <c r="ILW18" s="136"/>
      <c r="ILX18" s="136"/>
      <c r="ILY18" s="136"/>
      <c r="ILZ18" s="136"/>
      <c r="IMA18" s="136"/>
      <c r="IMB18" s="136"/>
      <c r="IMC18" s="136"/>
      <c r="IMD18" s="136"/>
      <c r="IME18" s="136"/>
      <c r="IMF18" s="136"/>
      <c r="IMG18" s="136"/>
      <c r="IMH18" s="136"/>
      <c r="IMI18" s="136"/>
      <c r="IMJ18" s="136"/>
      <c r="IMK18" s="136"/>
      <c r="IML18" s="136"/>
      <c r="IMM18" s="136"/>
      <c r="IMN18" s="136"/>
      <c r="IMO18" s="136"/>
      <c r="IMP18" s="136"/>
      <c r="IMQ18" s="136"/>
      <c r="IMR18" s="136"/>
      <c r="IMS18" s="136"/>
      <c r="IMT18" s="136"/>
      <c r="IMU18" s="136"/>
      <c r="IMV18" s="136"/>
      <c r="IMW18" s="136"/>
      <c r="IMX18" s="136"/>
      <c r="IMY18" s="136"/>
      <c r="IMZ18" s="136"/>
      <c r="INA18" s="136"/>
      <c r="INB18" s="136"/>
      <c r="INC18" s="136"/>
      <c r="IND18" s="136"/>
      <c r="INE18" s="136"/>
      <c r="INF18" s="136"/>
      <c r="ING18" s="136"/>
      <c r="INH18" s="136"/>
      <c r="INI18" s="136"/>
      <c r="INJ18" s="136"/>
      <c r="INK18" s="136"/>
      <c r="INL18" s="136"/>
      <c r="INM18" s="136"/>
      <c r="INN18" s="136"/>
      <c r="INO18" s="136"/>
      <c r="INP18" s="136"/>
      <c r="INQ18" s="136"/>
      <c r="INR18" s="136"/>
      <c r="INS18" s="136"/>
      <c r="INT18" s="136"/>
      <c r="INU18" s="136"/>
      <c r="INV18" s="136"/>
      <c r="INW18" s="136"/>
      <c r="INX18" s="136"/>
      <c r="INY18" s="136"/>
      <c r="INZ18" s="136"/>
      <c r="IOA18" s="136"/>
      <c r="IOB18" s="136"/>
      <c r="IOC18" s="136"/>
      <c r="IOD18" s="136"/>
      <c r="IOE18" s="136"/>
      <c r="IOF18" s="136"/>
      <c r="IOG18" s="136"/>
      <c r="IOH18" s="136"/>
      <c r="IOI18" s="136"/>
      <c r="IOJ18" s="136"/>
      <c r="IOK18" s="136"/>
      <c r="IOL18" s="136"/>
      <c r="IOM18" s="136"/>
      <c r="ION18" s="136"/>
      <c r="IOO18" s="136"/>
      <c r="IOP18" s="136"/>
      <c r="IOQ18" s="136"/>
      <c r="IOR18" s="136"/>
      <c r="IOS18" s="136"/>
      <c r="IOT18" s="136"/>
      <c r="IOU18" s="136"/>
      <c r="IOV18" s="136"/>
      <c r="IOW18" s="136"/>
      <c r="IOX18" s="136"/>
      <c r="IOY18" s="136"/>
      <c r="IOZ18" s="136"/>
      <c r="IPA18" s="136"/>
      <c r="IPB18" s="136"/>
      <c r="IPC18" s="136"/>
      <c r="IPD18" s="136"/>
      <c r="IPE18" s="136"/>
      <c r="IPF18" s="136"/>
      <c r="IPG18" s="136"/>
      <c r="IPH18" s="136"/>
      <c r="IPI18" s="136"/>
      <c r="IPJ18" s="136"/>
      <c r="IPK18" s="136"/>
      <c r="IPL18" s="136"/>
      <c r="IPM18" s="136"/>
      <c r="IPN18" s="136"/>
      <c r="IPO18" s="136"/>
      <c r="IPP18" s="136"/>
      <c r="IPQ18" s="136"/>
      <c r="IPR18" s="136"/>
      <c r="IPS18" s="136"/>
      <c r="IPT18" s="136"/>
      <c r="IPU18" s="136"/>
      <c r="IPV18" s="136"/>
      <c r="IPW18" s="136"/>
      <c r="IPX18" s="136"/>
      <c r="IPY18" s="136"/>
      <c r="IPZ18" s="136"/>
      <c r="IQA18" s="136"/>
      <c r="IQB18" s="136"/>
      <c r="IQC18" s="136"/>
      <c r="IQD18" s="136"/>
      <c r="IQE18" s="136"/>
      <c r="IQF18" s="136"/>
      <c r="IQG18" s="136"/>
      <c r="IQH18" s="136"/>
      <c r="IQI18" s="136"/>
      <c r="IQJ18" s="136"/>
      <c r="IQK18" s="136"/>
      <c r="IQL18" s="136"/>
      <c r="IQM18" s="136"/>
      <c r="IQN18" s="136"/>
      <c r="IQO18" s="136"/>
      <c r="IQP18" s="136"/>
      <c r="IQQ18" s="136"/>
      <c r="IQR18" s="136"/>
      <c r="IQS18" s="136"/>
      <c r="IQT18" s="136"/>
      <c r="IQU18" s="136"/>
      <c r="IQV18" s="136"/>
      <c r="IQW18" s="136"/>
      <c r="IQX18" s="136"/>
      <c r="IQY18" s="136"/>
      <c r="IQZ18" s="136"/>
      <c r="IRA18" s="136"/>
      <c r="IRB18" s="136"/>
      <c r="IRC18" s="136"/>
      <c r="IRD18" s="136"/>
      <c r="IRE18" s="136"/>
      <c r="IRF18" s="136"/>
      <c r="IRG18" s="136"/>
      <c r="IRH18" s="136"/>
      <c r="IRI18" s="136"/>
      <c r="IRJ18" s="136"/>
      <c r="IRK18" s="136"/>
      <c r="IRL18" s="136"/>
      <c r="IRM18" s="136"/>
      <c r="IRN18" s="136"/>
      <c r="IRO18" s="136"/>
      <c r="IRP18" s="136"/>
      <c r="IRQ18" s="136"/>
      <c r="IRR18" s="136"/>
      <c r="IRS18" s="136"/>
      <c r="IRT18" s="136"/>
      <c r="IRU18" s="136"/>
      <c r="IRV18" s="136"/>
      <c r="IRW18" s="136"/>
      <c r="IRX18" s="136"/>
      <c r="IRY18" s="136"/>
      <c r="IRZ18" s="136"/>
      <c r="ISA18" s="136"/>
      <c r="ISB18" s="136"/>
      <c r="ISC18" s="136"/>
      <c r="ISD18" s="136"/>
      <c r="ISE18" s="136"/>
      <c r="ISF18" s="136"/>
      <c r="ISG18" s="136"/>
      <c r="ISH18" s="136"/>
      <c r="ISI18" s="136"/>
      <c r="ISJ18" s="136"/>
      <c r="ISK18" s="136"/>
      <c r="ISL18" s="136"/>
      <c r="ISM18" s="136"/>
      <c r="ISN18" s="136"/>
      <c r="ISO18" s="136"/>
      <c r="ISP18" s="136"/>
      <c r="ISQ18" s="136"/>
      <c r="ISR18" s="136"/>
      <c r="ISS18" s="136"/>
      <c r="IST18" s="136"/>
      <c r="ISU18" s="136"/>
      <c r="ISV18" s="136"/>
      <c r="ISW18" s="136"/>
      <c r="ISX18" s="136"/>
      <c r="ISY18" s="136"/>
      <c r="ISZ18" s="136"/>
      <c r="ITA18" s="136"/>
      <c r="ITB18" s="136"/>
      <c r="ITC18" s="136"/>
      <c r="ITD18" s="136"/>
      <c r="ITE18" s="136"/>
      <c r="ITF18" s="136"/>
      <c r="ITG18" s="136"/>
      <c r="ITH18" s="136"/>
      <c r="ITI18" s="136"/>
      <c r="ITJ18" s="136"/>
      <c r="ITK18" s="136"/>
      <c r="ITL18" s="136"/>
      <c r="ITM18" s="136"/>
      <c r="ITN18" s="136"/>
      <c r="ITO18" s="136"/>
      <c r="ITP18" s="136"/>
      <c r="ITQ18" s="136"/>
      <c r="ITR18" s="136"/>
      <c r="ITS18" s="136"/>
      <c r="ITT18" s="136"/>
      <c r="ITU18" s="136"/>
      <c r="ITV18" s="136"/>
      <c r="ITW18" s="136"/>
      <c r="ITX18" s="136"/>
      <c r="ITY18" s="136"/>
      <c r="ITZ18" s="136"/>
      <c r="IUA18" s="136"/>
      <c r="IUB18" s="136"/>
      <c r="IUC18" s="136"/>
      <c r="IUD18" s="136"/>
      <c r="IUE18" s="136"/>
      <c r="IUF18" s="136"/>
      <c r="IUG18" s="136"/>
      <c r="IUH18" s="136"/>
      <c r="IUI18" s="136"/>
      <c r="IUJ18" s="136"/>
      <c r="IUK18" s="136"/>
      <c r="IUL18" s="136"/>
      <c r="IUM18" s="136"/>
      <c r="IUN18" s="136"/>
      <c r="IUO18" s="136"/>
      <c r="IUP18" s="136"/>
      <c r="IUQ18" s="136"/>
      <c r="IUR18" s="136"/>
      <c r="IUS18" s="136"/>
      <c r="IUT18" s="136"/>
      <c r="IUU18" s="136"/>
      <c r="IUV18" s="136"/>
      <c r="IUW18" s="136"/>
      <c r="IUX18" s="136"/>
      <c r="IUY18" s="136"/>
      <c r="IUZ18" s="136"/>
      <c r="IVA18" s="136"/>
      <c r="IVB18" s="136"/>
      <c r="IVC18" s="136"/>
      <c r="IVD18" s="136"/>
      <c r="IVE18" s="136"/>
      <c r="IVF18" s="136"/>
      <c r="IVG18" s="136"/>
      <c r="IVH18" s="136"/>
      <c r="IVI18" s="136"/>
      <c r="IVJ18" s="136"/>
      <c r="IVK18" s="136"/>
      <c r="IVL18" s="136"/>
      <c r="IVM18" s="136"/>
      <c r="IVN18" s="136"/>
      <c r="IVO18" s="136"/>
      <c r="IVP18" s="136"/>
      <c r="IVQ18" s="136"/>
      <c r="IVR18" s="136"/>
      <c r="IVS18" s="136"/>
      <c r="IVT18" s="136"/>
      <c r="IVU18" s="136"/>
      <c r="IVV18" s="136"/>
      <c r="IVW18" s="136"/>
      <c r="IVX18" s="136"/>
      <c r="IVY18" s="136"/>
      <c r="IVZ18" s="136"/>
      <c r="IWA18" s="136"/>
      <c r="IWB18" s="136"/>
      <c r="IWC18" s="136"/>
      <c r="IWD18" s="136"/>
      <c r="IWE18" s="136"/>
      <c r="IWF18" s="136"/>
      <c r="IWG18" s="136"/>
      <c r="IWH18" s="136"/>
      <c r="IWI18" s="136"/>
      <c r="IWJ18" s="136"/>
      <c r="IWK18" s="136"/>
      <c r="IWL18" s="136"/>
      <c r="IWM18" s="136"/>
      <c r="IWN18" s="136"/>
      <c r="IWO18" s="136"/>
      <c r="IWP18" s="136"/>
      <c r="IWQ18" s="136"/>
      <c r="IWR18" s="136"/>
      <c r="IWS18" s="136"/>
      <c r="IWT18" s="136"/>
      <c r="IWU18" s="136"/>
      <c r="IWV18" s="136"/>
      <c r="IWW18" s="136"/>
      <c r="IWX18" s="136"/>
      <c r="IWY18" s="136"/>
      <c r="IWZ18" s="136"/>
      <c r="IXA18" s="136"/>
      <c r="IXB18" s="136"/>
      <c r="IXC18" s="136"/>
      <c r="IXD18" s="136"/>
      <c r="IXE18" s="136"/>
      <c r="IXF18" s="136"/>
      <c r="IXG18" s="136"/>
      <c r="IXH18" s="136"/>
      <c r="IXI18" s="136"/>
      <c r="IXJ18" s="136"/>
      <c r="IXK18" s="136"/>
      <c r="IXL18" s="136"/>
      <c r="IXM18" s="136"/>
      <c r="IXN18" s="136"/>
      <c r="IXO18" s="136"/>
      <c r="IXP18" s="136"/>
      <c r="IXQ18" s="136"/>
      <c r="IXR18" s="136"/>
      <c r="IXS18" s="136"/>
      <c r="IXT18" s="136"/>
      <c r="IXU18" s="136"/>
      <c r="IXV18" s="136"/>
      <c r="IXW18" s="136"/>
      <c r="IXX18" s="136"/>
      <c r="IXY18" s="136"/>
      <c r="IXZ18" s="136"/>
      <c r="IYA18" s="136"/>
      <c r="IYB18" s="136"/>
      <c r="IYC18" s="136"/>
      <c r="IYD18" s="136"/>
      <c r="IYE18" s="136"/>
      <c r="IYF18" s="136"/>
      <c r="IYG18" s="136"/>
      <c r="IYH18" s="136"/>
      <c r="IYI18" s="136"/>
      <c r="IYJ18" s="136"/>
      <c r="IYK18" s="136"/>
      <c r="IYL18" s="136"/>
      <c r="IYM18" s="136"/>
      <c r="IYN18" s="136"/>
      <c r="IYO18" s="136"/>
      <c r="IYP18" s="136"/>
      <c r="IYQ18" s="136"/>
      <c r="IYR18" s="136"/>
      <c r="IYS18" s="136"/>
      <c r="IYT18" s="136"/>
      <c r="IYU18" s="136"/>
      <c r="IYV18" s="136"/>
      <c r="IYW18" s="136"/>
      <c r="IYX18" s="136"/>
      <c r="IYY18" s="136"/>
      <c r="IYZ18" s="136"/>
      <c r="IZA18" s="136"/>
      <c r="IZB18" s="136"/>
      <c r="IZC18" s="136"/>
      <c r="IZD18" s="136"/>
      <c r="IZE18" s="136"/>
      <c r="IZF18" s="136"/>
      <c r="IZG18" s="136"/>
      <c r="IZH18" s="136"/>
      <c r="IZI18" s="136"/>
      <c r="IZJ18" s="136"/>
      <c r="IZK18" s="136"/>
      <c r="IZL18" s="136"/>
      <c r="IZM18" s="136"/>
      <c r="IZN18" s="136"/>
      <c r="IZO18" s="136"/>
      <c r="IZP18" s="136"/>
      <c r="IZQ18" s="136"/>
      <c r="IZR18" s="136"/>
      <c r="IZS18" s="136"/>
      <c r="IZT18" s="136"/>
      <c r="IZU18" s="136"/>
      <c r="IZV18" s="136"/>
      <c r="IZW18" s="136"/>
      <c r="IZX18" s="136"/>
      <c r="IZY18" s="136"/>
      <c r="IZZ18" s="136"/>
      <c r="JAA18" s="136"/>
      <c r="JAB18" s="136"/>
      <c r="JAC18" s="136"/>
      <c r="JAD18" s="136"/>
      <c r="JAE18" s="136"/>
      <c r="JAF18" s="136"/>
      <c r="JAG18" s="136"/>
      <c r="JAH18" s="136"/>
      <c r="JAI18" s="136"/>
      <c r="JAJ18" s="136"/>
      <c r="JAK18" s="136"/>
      <c r="JAL18" s="136"/>
      <c r="JAM18" s="136"/>
      <c r="JAN18" s="136"/>
      <c r="JAO18" s="136"/>
      <c r="JAP18" s="136"/>
      <c r="JAQ18" s="136"/>
      <c r="JAR18" s="136"/>
      <c r="JAS18" s="136"/>
      <c r="JAT18" s="136"/>
      <c r="JAU18" s="136"/>
      <c r="JAV18" s="136"/>
      <c r="JAW18" s="136"/>
      <c r="JAX18" s="136"/>
      <c r="JAY18" s="136"/>
      <c r="JAZ18" s="136"/>
      <c r="JBA18" s="136"/>
      <c r="JBB18" s="136"/>
      <c r="JBC18" s="136"/>
      <c r="JBD18" s="136"/>
      <c r="JBE18" s="136"/>
      <c r="JBF18" s="136"/>
      <c r="JBG18" s="136"/>
      <c r="JBH18" s="136"/>
      <c r="JBI18" s="136"/>
      <c r="JBJ18" s="136"/>
      <c r="JBK18" s="136"/>
      <c r="JBL18" s="136"/>
      <c r="JBM18" s="136"/>
      <c r="JBN18" s="136"/>
      <c r="JBO18" s="136"/>
      <c r="JBP18" s="136"/>
      <c r="JBQ18" s="136"/>
      <c r="JBR18" s="136"/>
      <c r="JBS18" s="136"/>
      <c r="JBT18" s="136"/>
      <c r="JBU18" s="136"/>
      <c r="JBV18" s="136"/>
      <c r="JBW18" s="136"/>
      <c r="JBX18" s="136"/>
      <c r="JBY18" s="136"/>
      <c r="JBZ18" s="136"/>
      <c r="JCA18" s="136"/>
      <c r="JCB18" s="136"/>
      <c r="JCC18" s="136"/>
      <c r="JCD18" s="136"/>
      <c r="JCE18" s="136"/>
      <c r="JCF18" s="136"/>
      <c r="JCG18" s="136"/>
      <c r="JCH18" s="136"/>
      <c r="JCI18" s="136"/>
      <c r="JCJ18" s="136"/>
      <c r="JCK18" s="136"/>
      <c r="JCL18" s="136"/>
      <c r="JCM18" s="136"/>
      <c r="JCN18" s="136"/>
      <c r="JCO18" s="136"/>
      <c r="JCP18" s="136"/>
      <c r="JCQ18" s="136"/>
      <c r="JCR18" s="136"/>
      <c r="JCS18" s="136"/>
      <c r="JCT18" s="136"/>
      <c r="JCU18" s="136"/>
      <c r="JCV18" s="136"/>
      <c r="JCW18" s="136"/>
      <c r="JCX18" s="136"/>
      <c r="JCY18" s="136"/>
      <c r="JCZ18" s="136"/>
      <c r="JDA18" s="136"/>
      <c r="JDB18" s="136"/>
      <c r="JDC18" s="136"/>
      <c r="JDD18" s="136"/>
      <c r="JDE18" s="136"/>
      <c r="JDF18" s="136"/>
      <c r="JDG18" s="136"/>
      <c r="JDH18" s="136"/>
      <c r="JDI18" s="136"/>
      <c r="JDJ18" s="136"/>
      <c r="JDK18" s="136"/>
      <c r="JDL18" s="136"/>
      <c r="JDM18" s="136"/>
      <c r="JDN18" s="136"/>
      <c r="JDO18" s="136"/>
      <c r="JDP18" s="136"/>
      <c r="JDQ18" s="136"/>
      <c r="JDR18" s="136"/>
      <c r="JDS18" s="136"/>
      <c r="JDT18" s="136"/>
      <c r="JDU18" s="136"/>
      <c r="JDV18" s="136"/>
      <c r="JDW18" s="136"/>
      <c r="JDX18" s="136"/>
      <c r="JDY18" s="136"/>
      <c r="JDZ18" s="136"/>
      <c r="JEA18" s="136"/>
      <c r="JEB18" s="136"/>
      <c r="JEC18" s="136"/>
      <c r="JED18" s="136"/>
      <c r="JEE18" s="136"/>
      <c r="JEF18" s="136"/>
      <c r="JEG18" s="136"/>
      <c r="JEH18" s="136"/>
      <c r="JEI18" s="136"/>
      <c r="JEJ18" s="136"/>
      <c r="JEK18" s="136"/>
      <c r="JEL18" s="136"/>
      <c r="JEM18" s="136"/>
      <c r="JEN18" s="136"/>
      <c r="JEO18" s="136"/>
      <c r="JEP18" s="136"/>
      <c r="JEQ18" s="136"/>
      <c r="JER18" s="136"/>
      <c r="JES18" s="136"/>
      <c r="JET18" s="136"/>
      <c r="JEU18" s="136"/>
      <c r="JEV18" s="136"/>
      <c r="JEW18" s="136"/>
      <c r="JEX18" s="136"/>
      <c r="JEY18" s="136"/>
      <c r="JEZ18" s="136"/>
      <c r="JFA18" s="136"/>
      <c r="JFB18" s="136"/>
      <c r="JFC18" s="136"/>
      <c r="JFD18" s="136"/>
      <c r="JFE18" s="136"/>
      <c r="JFF18" s="136"/>
      <c r="JFG18" s="136"/>
      <c r="JFH18" s="136"/>
      <c r="JFI18" s="136"/>
      <c r="JFJ18" s="136"/>
      <c r="JFK18" s="136"/>
      <c r="JFL18" s="136"/>
      <c r="JFM18" s="136"/>
      <c r="JFN18" s="136"/>
      <c r="JFO18" s="136"/>
      <c r="JFP18" s="136"/>
      <c r="JFQ18" s="136"/>
      <c r="JFR18" s="136"/>
      <c r="JFS18" s="136"/>
      <c r="JFT18" s="136"/>
      <c r="JFU18" s="136"/>
      <c r="JFV18" s="136"/>
      <c r="JFW18" s="136"/>
      <c r="JFX18" s="136"/>
      <c r="JFY18" s="136"/>
      <c r="JFZ18" s="136"/>
      <c r="JGA18" s="136"/>
      <c r="JGB18" s="136"/>
      <c r="JGC18" s="136"/>
      <c r="JGD18" s="136"/>
      <c r="JGE18" s="136"/>
      <c r="JGF18" s="136"/>
      <c r="JGG18" s="136"/>
      <c r="JGH18" s="136"/>
      <c r="JGI18" s="136"/>
      <c r="JGJ18" s="136"/>
      <c r="JGK18" s="136"/>
      <c r="JGL18" s="136"/>
      <c r="JGM18" s="136"/>
      <c r="JGN18" s="136"/>
      <c r="JGO18" s="136"/>
      <c r="JGP18" s="136"/>
      <c r="JGQ18" s="136"/>
      <c r="JGR18" s="136"/>
      <c r="JGS18" s="136"/>
      <c r="JGT18" s="136"/>
      <c r="JGU18" s="136"/>
      <c r="JGV18" s="136"/>
      <c r="JGW18" s="136"/>
      <c r="JGX18" s="136"/>
      <c r="JGY18" s="136"/>
      <c r="JGZ18" s="136"/>
      <c r="JHA18" s="136"/>
      <c r="JHB18" s="136"/>
      <c r="JHC18" s="136"/>
      <c r="JHD18" s="136"/>
      <c r="JHE18" s="136"/>
      <c r="JHF18" s="136"/>
      <c r="JHG18" s="136"/>
      <c r="JHH18" s="136"/>
      <c r="JHI18" s="136"/>
      <c r="JHJ18" s="136"/>
      <c r="JHK18" s="136"/>
      <c r="JHL18" s="136"/>
      <c r="JHM18" s="136"/>
      <c r="JHN18" s="136"/>
      <c r="JHO18" s="136"/>
      <c r="JHP18" s="136"/>
      <c r="JHQ18" s="136"/>
      <c r="JHR18" s="136"/>
      <c r="JHS18" s="136"/>
      <c r="JHT18" s="136"/>
      <c r="JHU18" s="136"/>
      <c r="JHV18" s="136"/>
      <c r="JHW18" s="136"/>
      <c r="JHX18" s="136"/>
      <c r="JHY18" s="136"/>
      <c r="JHZ18" s="136"/>
      <c r="JIA18" s="136"/>
      <c r="JIB18" s="136"/>
      <c r="JIC18" s="136"/>
      <c r="JID18" s="136"/>
      <c r="JIE18" s="136"/>
      <c r="JIF18" s="136"/>
      <c r="JIG18" s="136"/>
      <c r="JIH18" s="136"/>
      <c r="JII18" s="136"/>
      <c r="JIJ18" s="136"/>
      <c r="JIK18" s="136"/>
      <c r="JIL18" s="136"/>
      <c r="JIM18" s="136"/>
      <c r="JIN18" s="136"/>
      <c r="JIO18" s="136"/>
      <c r="JIP18" s="136"/>
      <c r="JIQ18" s="136"/>
      <c r="JIR18" s="136"/>
      <c r="JIS18" s="136"/>
      <c r="JIT18" s="136"/>
      <c r="JIU18" s="136"/>
      <c r="JIV18" s="136"/>
      <c r="JIW18" s="136"/>
      <c r="JIX18" s="136"/>
      <c r="JIY18" s="136"/>
      <c r="JIZ18" s="136"/>
      <c r="JJA18" s="136"/>
      <c r="JJB18" s="136"/>
      <c r="JJC18" s="136"/>
      <c r="JJD18" s="136"/>
      <c r="JJE18" s="136"/>
      <c r="JJF18" s="136"/>
      <c r="JJG18" s="136"/>
      <c r="JJH18" s="136"/>
      <c r="JJI18" s="136"/>
      <c r="JJJ18" s="136"/>
      <c r="JJK18" s="136"/>
      <c r="JJL18" s="136"/>
      <c r="JJM18" s="136"/>
      <c r="JJN18" s="136"/>
      <c r="JJO18" s="136"/>
      <c r="JJP18" s="136"/>
      <c r="JJQ18" s="136"/>
      <c r="JJR18" s="136"/>
      <c r="JJS18" s="136"/>
      <c r="JJT18" s="136"/>
      <c r="JJU18" s="136"/>
      <c r="JJV18" s="136"/>
      <c r="JJW18" s="136"/>
      <c r="JJX18" s="136"/>
      <c r="JJY18" s="136"/>
      <c r="JJZ18" s="136"/>
      <c r="JKA18" s="136"/>
      <c r="JKB18" s="136"/>
      <c r="JKC18" s="136"/>
      <c r="JKD18" s="136"/>
      <c r="JKE18" s="136"/>
      <c r="JKF18" s="136"/>
      <c r="JKG18" s="136"/>
      <c r="JKH18" s="136"/>
      <c r="JKI18" s="136"/>
      <c r="JKJ18" s="136"/>
      <c r="JKK18" s="136"/>
      <c r="JKL18" s="136"/>
      <c r="JKM18" s="136"/>
      <c r="JKN18" s="136"/>
      <c r="JKO18" s="136"/>
      <c r="JKP18" s="136"/>
      <c r="JKQ18" s="136"/>
      <c r="JKR18" s="136"/>
      <c r="JKS18" s="136"/>
      <c r="JKT18" s="136"/>
      <c r="JKU18" s="136"/>
      <c r="JKV18" s="136"/>
      <c r="JKW18" s="136"/>
      <c r="JKX18" s="136"/>
      <c r="JKY18" s="136"/>
      <c r="JKZ18" s="136"/>
      <c r="JLA18" s="136"/>
      <c r="JLB18" s="136"/>
      <c r="JLC18" s="136"/>
      <c r="JLD18" s="136"/>
      <c r="JLE18" s="136"/>
      <c r="JLF18" s="136"/>
      <c r="JLG18" s="136"/>
      <c r="JLH18" s="136"/>
      <c r="JLI18" s="136"/>
      <c r="JLJ18" s="136"/>
      <c r="JLK18" s="136"/>
      <c r="JLL18" s="136"/>
      <c r="JLM18" s="136"/>
      <c r="JLN18" s="136"/>
      <c r="JLO18" s="136"/>
      <c r="JLP18" s="136"/>
      <c r="JLQ18" s="136"/>
      <c r="JLR18" s="136"/>
      <c r="JLS18" s="136"/>
      <c r="JLT18" s="136"/>
      <c r="JLU18" s="136"/>
      <c r="JLV18" s="136"/>
      <c r="JLW18" s="136"/>
      <c r="JLX18" s="136"/>
      <c r="JLY18" s="136"/>
      <c r="JLZ18" s="136"/>
      <c r="JMA18" s="136"/>
      <c r="JMB18" s="136"/>
      <c r="JMC18" s="136"/>
      <c r="JMD18" s="136"/>
      <c r="JME18" s="136"/>
      <c r="JMF18" s="136"/>
      <c r="JMG18" s="136"/>
      <c r="JMH18" s="136"/>
      <c r="JMI18" s="136"/>
      <c r="JMJ18" s="136"/>
      <c r="JMK18" s="136"/>
      <c r="JML18" s="136"/>
      <c r="JMM18" s="136"/>
      <c r="JMN18" s="136"/>
      <c r="JMO18" s="136"/>
      <c r="JMP18" s="136"/>
      <c r="JMQ18" s="136"/>
      <c r="JMR18" s="136"/>
      <c r="JMS18" s="136"/>
      <c r="JMT18" s="136"/>
      <c r="JMU18" s="136"/>
      <c r="JMV18" s="136"/>
      <c r="JMW18" s="136"/>
      <c r="JMX18" s="136"/>
      <c r="JMY18" s="136"/>
      <c r="JMZ18" s="136"/>
      <c r="JNA18" s="136"/>
      <c r="JNB18" s="136"/>
      <c r="JNC18" s="136"/>
      <c r="JND18" s="136"/>
      <c r="JNE18" s="136"/>
      <c r="JNF18" s="136"/>
      <c r="JNG18" s="136"/>
      <c r="JNH18" s="136"/>
      <c r="JNI18" s="136"/>
      <c r="JNJ18" s="136"/>
      <c r="JNK18" s="136"/>
      <c r="JNL18" s="136"/>
      <c r="JNM18" s="136"/>
      <c r="JNN18" s="136"/>
      <c r="JNO18" s="136"/>
      <c r="JNP18" s="136"/>
      <c r="JNQ18" s="136"/>
      <c r="JNR18" s="136"/>
      <c r="JNS18" s="136"/>
      <c r="JNT18" s="136"/>
      <c r="JNU18" s="136"/>
      <c r="JNV18" s="136"/>
      <c r="JNW18" s="136"/>
      <c r="JNX18" s="136"/>
      <c r="JNY18" s="136"/>
      <c r="JNZ18" s="136"/>
      <c r="JOA18" s="136"/>
      <c r="JOB18" s="136"/>
      <c r="JOC18" s="136"/>
      <c r="JOD18" s="136"/>
      <c r="JOE18" s="136"/>
      <c r="JOF18" s="136"/>
      <c r="JOG18" s="136"/>
      <c r="JOH18" s="136"/>
      <c r="JOI18" s="136"/>
      <c r="JOJ18" s="136"/>
      <c r="JOK18" s="136"/>
      <c r="JOL18" s="136"/>
      <c r="JOM18" s="136"/>
      <c r="JON18" s="136"/>
      <c r="JOO18" s="136"/>
      <c r="JOP18" s="136"/>
      <c r="JOQ18" s="136"/>
      <c r="JOR18" s="136"/>
      <c r="JOS18" s="136"/>
      <c r="JOT18" s="136"/>
      <c r="JOU18" s="136"/>
      <c r="JOV18" s="136"/>
      <c r="JOW18" s="136"/>
      <c r="JOX18" s="136"/>
      <c r="JOY18" s="136"/>
      <c r="JOZ18" s="136"/>
      <c r="JPA18" s="136"/>
      <c r="JPB18" s="136"/>
      <c r="JPC18" s="136"/>
      <c r="JPD18" s="136"/>
      <c r="JPE18" s="136"/>
      <c r="JPF18" s="136"/>
      <c r="JPG18" s="136"/>
      <c r="JPH18" s="136"/>
      <c r="JPI18" s="136"/>
      <c r="JPJ18" s="136"/>
      <c r="JPK18" s="136"/>
      <c r="JPL18" s="136"/>
      <c r="JPM18" s="136"/>
      <c r="JPN18" s="136"/>
      <c r="JPO18" s="136"/>
      <c r="JPP18" s="136"/>
      <c r="JPQ18" s="136"/>
      <c r="JPR18" s="136"/>
      <c r="JPS18" s="136"/>
      <c r="JPT18" s="136"/>
      <c r="JPU18" s="136"/>
      <c r="JPV18" s="136"/>
      <c r="JPW18" s="136"/>
      <c r="JPX18" s="136"/>
      <c r="JPY18" s="136"/>
      <c r="JPZ18" s="136"/>
      <c r="JQA18" s="136"/>
      <c r="JQB18" s="136"/>
      <c r="JQC18" s="136"/>
      <c r="JQD18" s="136"/>
      <c r="JQE18" s="136"/>
      <c r="JQF18" s="136"/>
      <c r="JQG18" s="136"/>
      <c r="JQH18" s="136"/>
      <c r="JQI18" s="136"/>
      <c r="JQJ18" s="136"/>
      <c r="JQK18" s="136"/>
      <c r="JQL18" s="136"/>
      <c r="JQM18" s="136"/>
      <c r="JQN18" s="136"/>
      <c r="JQO18" s="136"/>
      <c r="JQP18" s="136"/>
      <c r="JQQ18" s="136"/>
      <c r="JQR18" s="136"/>
      <c r="JQS18" s="136"/>
      <c r="JQT18" s="136"/>
      <c r="JQU18" s="136"/>
      <c r="JQV18" s="136"/>
      <c r="JQW18" s="136"/>
      <c r="JQX18" s="136"/>
      <c r="JQY18" s="136"/>
      <c r="JQZ18" s="136"/>
      <c r="JRA18" s="136"/>
      <c r="JRB18" s="136"/>
      <c r="JRC18" s="136"/>
      <c r="JRD18" s="136"/>
      <c r="JRE18" s="136"/>
      <c r="JRF18" s="136"/>
      <c r="JRG18" s="136"/>
      <c r="JRH18" s="136"/>
      <c r="JRI18" s="136"/>
      <c r="JRJ18" s="136"/>
      <c r="JRK18" s="136"/>
      <c r="JRL18" s="136"/>
      <c r="JRM18" s="136"/>
      <c r="JRN18" s="136"/>
      <c r="JRO18" s="136"/>
      <c r="JRP18" s="136"/>
      <c r="JRQ18" s="136"/>
      <c r="JRR18" s="136"/>
      <c r="JRS18" s="136"/>
      <c r="JRT18" s="136"/>
      <c r="JRU18" s="136"/>
      <c r="JRV18" s="136"/>
      <c r="JRW18" s="136"/>
      <c r="JRX18" s="136"/>
      <c r="JRY18" s="136"/>
      <c r="JRZ18" s="136"/>
      <c r="JSA18" s="136"/>
      <c r="JSB18" s="136"/>
      <c r="JSC18" s="136"/>
      <c r="JSD18" s="136"/>
      <c r="JSE18" s="136"/>
      <c r="JSF18" s="136"/>
      <c r="JSG18" s="136"/>
      <c r="JSH18" s="136"/>
      <c r="JSI18" s="136"/>
      <c r="JSJ18" s="136"/>
      <c r="JSK18" s="136"/>
      <c r="JSL18" s="136"/>
      <c r="JSM18" s="136"/>
      <c r="JSN18" s="136"/>
      <c r="JSO18" s="136"/>
      <c r="JSP18" s="136"/>
      <c r="JSQ18" s="136"/>
      <c r="JSR18" s="136"/>
      <c r="JSS18" s="136"/>
      <c r="JST18" s="136"/>
      <c r="JSU18" s="136"/>
      <c r="JSV18" s="136"/>
      <c r="JSW18" s="136"/>
      <c r="JSX18" s="136"/>
      <c r="JSY18" s="136"/>
      <c r="JSZ18" s="136"/>
      <c r="JTA18" s="136"/>
      <c r="JTB18" s="136"/>
      <c r="JTC18" s="136"/>
      <c r="JTD18" s="136"/>
      <c r="JTE18" s="136"/>
      <c r="JTF18" s="136"/>
      <c r="JTG18" s="136"/>
      <c r="JTH18" s="136"/>
      <c r="JTI18" s="136"/>
      <c r="JTJ18" s="136"/>
      <c r="JTK18" s="136"/>
      <c r="JTL18" s="136"/>
      <c r="JTM18" s="136"/>
      <c r="JTN18" s="136"/>
      <c r="JTO18" s="136"/>
      <c r="JTP18" s="136"/>
      <c r="JTQ18" s="136"/>
      <c r="JTR18" s="136"/>
      <c r="JTS18" s="136"/>
      <c r="JTT18" s="136"/>
      <c r="JTU18" s="136"/>
      <c r="JTV18" s="136"/>
      <c r="JTW18" s="136"/>
      <c r="JTX18" s="136"/>
      <c r="JTY18" s="136"/>
      <c r="JTZ18" s="136"/>
      <c r="JUA18" s="136"/>
      <c r="JUB18" s="136"/>
      <c r="JUC18" s="136"/>
      <c r="JUD18" s="136"/>
      <c r="JUE18" s="136"/>
      <c r="JUF18" s="136"/>
      <c r="JUG18" s="136"/>
      <c r="JUH18" s="136"/>
      <c r="JUI18" s="136"/>
      <c r="JUJ18" s="136"/>
      <c r="JUK18" s="136"/>
      <c r="JUL18" s="136"/>
      <c r="JUM18" s="136"/>
      <c r="JUN18" s="136"/>
      <c r="JUO18" s="136"/>
      <c r="JUP18" s="136"/>
      <c r="JUQ18" s="136"/>
      <c r="JUR18" s="136"/>
      <c r="JUS18" s="136"/>
      <c r="JUT18" s="136"/>
      <c r="JUU18" s="136"/>
      <c r="JUV18" s="136"/>
      <c r="JUW18" s="136"/>
      <c r="JUX18" s="136"/>
      <c r="JUY18" s="136"/>
      <c r="JUZ18" s="136"/>
      <c r="JVA18" s="136"/>
      <c r="JVB18" s="136"/>
      <c r="JVC18" s="136"/>
      <c r="JVD18" s="136"/>
      <c r="JVE18" s="136"/>
      <c r="JVF18" s="136"/>
      <c r="JVG18" s="136"/>
      <c r="JVH18" s="136"/>
      <c r="JVI18" s="136"/>
      <c r="JVJ18" s="136"/>
      <c r="JVK18" s="136"/>
      <c r="JVL18" s="136"/>
      <c r="JVM18" s="136"/>
      <c r="JVN18" s="136"/>
      <c r="JVO18" s="136"/>
      <c r="JVP18" s="136"/>
      <c r="JVQ18" s="136"/>
      <c r="JVR18" s="136"/>
      <c r="JVS18" s="136"/>
      <c r="JVT18" s="136"/>
      <c r="JVU18" s="136"/>
      <c r="JVV18" s="136"/>
      <c r="JVW18" s="136"/>
      <c r="JVX18" s="136"/>
      <c r="JVY18" s="136"/>
      <c r="JVZ18" s="136"/>
      <c r="JWA18" s="136"/>
      <c r="JWB18" s="136"/>
      <c r="JWC18" s="136"/>
      <c r="JWD18" s="136"/>
      <c r="JWE18" s="136"/>
      <c r="JWF18" s="136"/>
      <c r="JWG18" s="136"/>
      <c r="JWH18" s="136"/>
      <c r="JWI18" s="136"/>
      <c r="JWJ18" s="136"/>
      <c r="JWK18" s="136"/>
      <c r="JWL18" s="136"/>
      <c r="JWM18" s="136"/>
      <c r="JWN18" s="136"/>
      <c r="JWO18" s="136"/>
      <c r="JWP18" s="136"/>
      <c r="JWQ18" s="136"/>
      <c r="JWR18" s="136"/>
      <c r="JWS18" s="136"/>
      <c r="JWT18" s="136"/>
      <c r="JWU18" s="136"/>
      <c r="JWV18" s="136"/>
      <c r="JWW18" s="136"/>
      <c r="JWX18" s="136"/>
      <c r="JWY18" s="136"/>
      <c r="JWZ18" s="136"/>
      <c r="JXA18" s="136"/>
      <c r="JXB18" s="136"/>
      <c r="JXC18" s="136"/>
      <c r="JXD18" s="136"/>
      <c r="JXE18" s="136"/>
      <c r="JXF18" s="136"/>
      <c r="JXG18" s="136"/>
      <c r="JXH18" s="136"/>
      <c r="JXI18" s="136"/>
      <c r="JXJ18" s="136"/>
      <c r="JXK18" s="136"/>
      <c r="JXL18" s="136"/>
      <c r="JXM18" s="136"/>
      <c r="JXN18" s="136"/>
      <c r="JXO18" s="136"/>
      <c r="JXP18" s="136"/>
      <c r="JXQ18" s="136"/>
      <c r="JXR18" s="136"/>
      <c r="JXS18" s="136"/>
      <c r="JXT18" s="136"/>
      <c r="JXU18" s="136"/>
      <c r="JXV18" s="136"/>
      <c r="JXW18" s="136"/>
      <c r="JXX18" s="136"/>
      <c r="JXY18" s="136"/>
      <c r="JXZ18" s="136"/>
      <c r="JYA18" s="136"/>
      <c r="JYB18" s="136"/>
      <c r="JYC18" s="136"/>
      <c r="JYD18" s="136"/>
      <c r="JYE18" s="136"/>
      <c r="JYF18" s="136"/>
      <c r="JYG18" s="136"/>
      <c r="JYH18" s="136"/>
      <c r="JYI18" s="136"/>
      <c r="JYJ18" s="136"/>
      <c r="JYK18" s="136"/>
      <c r="JYL18" s="136"/>
      <c r="JYM18" s="136"/>
      <c r="JYN18" s="136"/>
      <c r="JYO18" s="136"/>
      <c r="JYP18" s="136"/>
      <c r="JYQ18" s="136"/>
      <c r="JYR18" s="136"/>
      <c r="JYS18" s="136"/>
      <c r="JYT18" s="136"/>
      <c r="JYU18" s="136"/>
      <c r="JYV18" s="136"/>
      <c r="JYW18" s="136"/>
      <c r="JYX18" s="136"/>
      <c r="JYY18" s="136"/>
      <c r="JYZ18" s="136"/>
      <c r="JZA18" s="136"/>
      <c r="JZB18" s="136"/>
      <c r="JZC18" s="136"/>
      <c r="JZD18" s="136"/>
      <c r="JZE18" s="136"/>
      <c r="JZF18" s="136"/>
      <c r="JZG18" s="136"/>
      <c r="JZH18" s="136"/>
      <c r="JZI18" s="136"/>
      <c r="JZJ18" s="136"/>
      <c r="JZK18" s="136"/>
      <c r="JZL18" s="136"/>
      <c r="JZM18" s="136"/>
      <c r="JZN18" s="136"/>
      <c r="JZO18" s="136"/>
      <c r="JZP18" s="136"/>
      <c r="JZQ18" s="136"/>
      <c r="JZR18" s="136"/>
      <c r="JZS18" s="136"/>
      <c r="JZT18" s="136"/>
      <c r="JZU18" s="136"/>
      <c r="JZV18" s="136"/>
      <c r="JZW18" s="136"/>
      <c r="JZX18" s="136"/>
      <c r="JZY18" s="136"/>
      <c r="JZZ18" s="136"/>
      <c r="KAA18" s="136"/>
      <c r="KAB18" s="136"/>
      <c r="KAC18" s="136"/>
      <c r="KAD18" s="136"/>
      <c r="KAE18" s="136"/>
      <c r="KAF18" s="136"/>
      <c r="KAG18" s="136"/>
      <c r="KAH18" s="136"/>
      <c r="KAI18" s="136"/>
      <c r="KAJ18" s="136"/>
      <c r="KAK18" s="136"/>
      <c r="KAL18" s="136"/>
      <c r="KAM18" s="136"/>
      <c r="KAN18" s="136"/>
      <c r="KAO18" s="136"/>
      <c r="KAP18" s="136"/>
      <c r="KAQ18" s="136"/>
      <c r="KAR18" s="136"/>
      <c r="KAS18" s="136"/>
      <c r="KAT18" s="136"/>
      <c r="KAU18" s="136"/>
      <c r="KAV18" s="136"/>
      <c r="KAW18" s="136"/>
      <c r="KAX18" s="136"/>
      <c r="KAY18" s="136"/>
      <c r="KAZ18" s="136"/>
      <c r="KBA18" s="136"/>
      <c r="KBB18" s="136"/>
      <c r="KBC18" s="136"/>
      <c r="KBD18" s="136"/>
      <c r="KBE18" s="136"/>
      <c r="KBF18" s="136"/>
      <c r="KBG18" s="136"/>
      <c r="KBH18" s="136"/>
      <c r="KBI18" s="136"/>
      <c r="KBJ18" s="136"/>
      <c r="KBK18" s="136"/>
      <c r="KBL18" s="136"/>
      <c r="KBM18" s="136"/>
      <c r="KBN18" s="136"/>
      <c r="KBO18" s="136"/>
      <c r="KBP18" s="136"/>
      <c r="KBQ18" s="136"/>
      <c r="KBR18" s="136"/>
      <c r="KBS18" s="136"/>
      <c r="KBT18" s="136"/>
      <c r="KBU18" s="136"/>
      <c r="KBV18" s="136"/>
      <c r="KBW18" s="136"/>
      <c r="KBX18" s="136"/>
      <c r="KBY18" s="136"/>
      <c r="KBZ18" s="136"/>
      <c r="KCA18" s="136"/>
      <c r="KCB18" s="136"/>
      <c r="KCC18" s="136"/>
      <c r="KCD18" s="136"/>
      <c r="KCE18" s="136"/>
      <c r="KCF18" s="136"/>
      <c r="KCG18" s="136"/>
      <c r="KCH18" s="136"/>
      <c r="KCI18" s="136"/>
      <c r="KCJ18" s="136"/>
      <c r="KCK18" s="136"/>
      <c r="KCL18" s="136"/>
      <c r="KCM18" s="136"/>
      <c r="KCN18" s="136"/>
      <c r="KCO18" s="136"/>
      <c r="KCP18" s="136"/>
      <c r="KCQ18" s="136"/>
      <c r="KCR18" s="136"/>
      <c r="KCS18" s="136"/>
      <c r="KCT18" s="136"/>
      <c r="KCU18" s="136"/>
      <c r="KCV18" s="136"/>
      <c r="KCW18" s="136"/>
      <c r="KCX18" s="136"/>
      <c r="KCY18" s="136"/>
      <c r="KCZ18" s="136"/>
      <c r="KDA18" s="136"/>
      <c r="KDB18" s="136"/>
      <c r="KDC18" s="136"/>
      <c r="KDD18" s="136"/>
      <c r="KDE18" s="136"/>
      <c r="KDF18" s="136"/>
      <c r="KDG18" s="136"/>
      <c r="KDH18" s="136"/>
      <c r="KDI18" s="136"/>
      <c r="KDJ18" s="136"/>
      <c r="KDK18" s="136"/>
      <c r="KDL18" s="136"/>
      <c r="KDM18" s="136"/>
      <c r="KDN18" s="136"/>
      <c r="KDO18" s="136"/>
      <c r="KDP18" s="136"/>
      <c r="KDQ18" s="136"/>
      <c r="KDR18" s="136"/>
      <c r="KDS18" s="136"/>
      <c r="KDT18" s="136"/>
      <c r="KDU18" s="136"/>
      <c r="KDV18" s="136"/>
      <c r="KDW18" s="136"/>
      <c r="KDX18" s="136"/>
      <c r="KDY18" s="136"/>
      <c r="KDZ18" s="136"/>
      <c r="KEA18" s="136"/>
      <c r="KEB18" s="136"/>
      <c r="KEC18" s="136"/>
      <c r="KED18" s="136"/>
      <c r="KEE18" s="136"/>
      <c r="KEF18" s="136"/>
      <c r="KEG18" s="136"/>
      <c r="KEH18" s="136"/>
      <c r="KEI18" s="136"/>
      <c r="KEJ18" s="136"/>
      <c r="KEK18" s="136"/>
      <c r="KEL18" s="136"/>
      <c r="KEM18" s="136"/>
      <c r="KEN18" s="136"/>
      <c r="KEO18" s="136"/>
      <c r="KEP18" s="136"/>
      <c r="KEQ18" s="136"/>
      <c r="KER18" s="136"/>
      <c r="KES18" s="136"/>
      <c r="KET18" s="136"/>
      <c r="KEU18" s="136"/>
      <c r="KEV18" s="136"/>
      <c r="KEW18" s="136"/>
      <c r="KEX18" s="136"/>
      <c r="KEY18" s="136"/>
      <c r="KEZ18" s="136"/>
      <c r="KFA18" s="136"/>
      <c r="KFB18" s="136"/>
      <c r="KFC18" s="136"/>
      <c r="KFD18" s="136"/>
      <c r="KFE18" s="136"/>
      <c r="KFF18" s="136"/>
      <c r="KFG18" s="136"/>
      <c r="KFH18" s="136"/>
      <c r="KFI18" s="136"/>
      <c r="KFJ18" s="136"/>
      <c r="KFK18" s="136"/>
      <c r="KFL18" s="136"/>
      <c r="KFM18" s="136"/>
      <c r="KFN18" s="136"/>
      <c r="KFO18" s="136"/>
      <c r="KFP18" s="136"/>
      <c r="KFQ18" s="136"/>
      <c r="KFR18" s="136"/>
      <c r="KFS18" s="136"/>
      <c r="KFT18" s="136"/>
      <c r="KFU18" s="136"/>
      <c r="KFV18" s="136"/>
      <c r="KFW18" s="136"/>
      <c r="KFX18" s="136"/>
      <c r="KFY18" s="136"/>
      <c r="KFZ18" s="136"/>
      <c r="KGA18" s="136"/>
      <c r="KGB18" s="136"/>
      <c r="KGC18" s="136"/>
      <c r="KGD18" s="136"/>
      <c r="KGE18" s="136"/>
      <c r="KGF18" s="136"/>
      <c r="KGG18" s="136"/>
      <c r="KGH18" s="136"/>
      <c r="KGI18" s="136"/>
      <c r="KGJ18" s="136"/>
      <c r="KGK18" s="136"/>
      <c r="KGL18" s="136"/>
      <c r="KGM18" s="136"/>
      <c r="KGN18" s="136"/>
      <c r="KGO18" s="136"/>
      <c r="KGP18" s="136"/>
      <c r="KGQ18" s="136"/>
      <c r="KGR18" s="136"/>
      <c r="KGS18" s="136"/>
      <c r="KGT18" s="136"/>
      <c r="KGU18" s="136"/>
      <c r="KGV18" s="136"/>
      <c r="KGW18" s="136"/>
      <c r="KGX18" s="136"/>
      <c r="KGY18" s="136"/>
      <c r="KGZ18" s="136"/>
      <c r="KHA18" s="136"/>
      <c r="KHB18" s="136"/>
      <c r="KHC18" s="136"/>
      <c r="KHD18" s="136"/>
      <c r="KHE18" s="136"/>
      <c r="KHF18" s="136"/>
      <c r="KHG18" s="136"/>
      <c r="KHH18" s="136"/>
      <c r="KHI18" s="136"/>
      <c r="KHJ18" s="136"/>
      <c r="KHK18" s="136"/>
      <c r="KHL18" s="136"/>
      <c r="KHM18" s="136"/>
      <c r="KHN18" s="136"/>
      <c r="KHO18" s="136"/>
      <c r="KHP18" s="136"/>
      <c r="KHQ18" s="136"/>
      <c r="KHR18" s="136"/>
      <c r="KHS18" s="136"/>
      <c r="KHT18" s="136"/>
      <c r="KHU18" s="136"/>
      <c r="KHV18" s="136"/>
      <c r="KHW18" s="136"/>
      <c r="KHX18" s="136"/>
      <c r="KHY18" s="136"/>
      <c r="KHZ18" s="136"/>
      <c r="KIA18" s="136"/>
      <c r="KIB18" s="136"/>
      <c r="KIC18" s="136"/>
      <c r="KID18" s="136"/>
      <c r="KIE18" s="136"/>
      <c r="KIF18" s="136"/>
      <c r="KIG18" s="136"/>
      <c r="KIH18" s="136"/>
      <c r="KII18" s="136"/>
      <c r="KIJ18" s="136"/>
      <c r="KIK18" s="136"/>
      <c r="KIL18" s="136"/>
      <c r="KIM18" s="136"/>
      <c r="KIN18" s="136"/>
      <c r="KIO18" s="136"/>
      <c r="KIP18" s="136"/>
      <c r="KIQ18" s="136"/>
      <c r="KIR18" s="136"/>
      <c r="KIS18" s="136"/>
      <c r="KIT18" s="136"/>
      <c r="KIU18" s="136"/>
      <c r="KIV18" s="136"/>
      <c r="KIW18" s="136"/>
      <c r="KIX18" s="136"/>
      <c r="KIY18" s="136"/>
      <c r="KIZ18" s="136"/>
      <c r="KJA18" s="136"/>
      <c r="KJB18" s="136"/>
      <c r="KJC18" s="136"/>
      <c r="KJD18" s="136"/>
      <c r="KJE18" s="136"/>
      <c r="KJF18" s="136"/>
      <c r="KJG18" s="136"/>
      <c r="KJH18" s="136"/>
      <c r="KJI18" s="136"/>
      <c r="KJJ18" s="136"/>
      <c r="KJK18" s="136"/>
      <c r="KJL18" s="136"/>
      <c r="KJM18" s="136"/>
      <c r="KJN18" s="136"/>
      <c r="KJO18" s="136"/>
      <c r="KJP18" s="136"/>
      <c r="KJQ18" s="136"/>
      <c r="KJR18" s="136"/>
      <c r="KJS18" s="136"/>
      <c r="KJT18" s="136"/>
      <c r="KJU18" s="136"/>
      <c r="KJV18" s="136"/>
      <c r="KJW18" s="136"/>
      <c r="KJX18" s="136"/>
      <c r="KJY18" s="136"/>
      <c r="KJZ18" s="136"/>
      <c r="KKA18" s="136"/>
      <c r="KKB18" s="136"/>
      <c r="KKC18" s="136"/>
      <c r="KKD18" s="136"/>
      <c r="KKE18" s="136"/>
      <c r="KKF18" s="136"/>
      <c r="KKG18" s="136"/>
      <c r="KKH18" s="136"/>
      <c r="KKI18" s="136"/>
      <c r="KKJ18" s="136"/>
      <c r="KKK18" s="136"/>
      <c r="KKL18" s="136"/>
      <c r="KKM18" s="136"/>
      <c r="KKN18" s="136"/>
      <c r="KKO18" s="136"/>
      <c r="KKP18" s="136"/>
      <c r="KKQ18" s="136"/>
      <c r="KKR18" s="136"/>
      <c r="KKS18" s="136"/>
      <c r="KKT18" s="136"/>
      <c r="KKU18" s="136"/>
      <c r="KKV18" s="136"/>
      <c r="KKW18" s="136"/>
      <c r="KKX18" s="136"/>
      <c r="KKY18" s="136"/>
      <c r="KKZ18" s="136"/>
      <c r="KLA18" s="136"/>
      <c r="KLB18" s="136"/>
      <c r="KLC18" s="136"/>
      <c r="KLD18" s="136"/>
      <c r="KLE18" s="136"/>
      <c r="KLF18" s="136"/>
      <c r="KLG18" s="136"/>
      <c r="KLH18" s="136"/>
      <c r="KLI18" s="136"/>
      <c r="KLJ18" s="136"/>
      <c r="KLK18" s="136"/>
      <c r="KLL18" s="136"/>
      <c r="KLM18" s="136"/>
      <c r="KLN18" s="136"/>
      <c r="KLO18" s="136"/>
      <c r="KLP18" s="136"/>
      <c r="KLQ18" s="136"/>
      <c r="KLR18" s="136"/>
      <c r="KLS18" s="136"/>
      <c r="KLT18" s="136"/>
      <c r="KLU18" s="136"/>
      <c r="KLV18" s="136"/>
      <c r="KLW18" s="136"/>
      <c r="KLX18" s="136"/>
      <c r="KLY18" s="136"/>
      <c r="KLZ18" s="136"/>
      <c r="KMA18" s="136"/>
      <c r="KMB18" s="136"/>
      <c r="KMC18" s="136"/>
      <c r="KMD18" s="136"/>
      <c r="KME18" s="136"/>
      <c r="KMF18" s="136"/>
      <c r="KMG18" s="136"/>
      <c r="KMH18" s="136"/>
      <c r="KMI18" s="136"/>
      <c r="KMJ18" s="136"/>
      <c r="KMK18" s="136"/>
      <c r="KML18" s="136"/>
      <c r="KMM18" s="136"/>
      <c r="KMN18" s="136"/>
      <c r="KMO18" s="136"/>
      <c r="KMP18" s="136"/>
      <c r="KMQ18" s="136"/>
      <c r="KMR18" s="136"/>
      <c r="KMS18" s="136"/>
      <c r="KMT18" s="136"/>
      <c r="KMU18" s="136"/>
      <c r="KMV18" s="136"/>
      <c r="KMW18" s="136"/>
      <c r="KMX18" s="136"/>
      <c r="KMY18" s="136"/>
      <c r="KMZ18" s="136"/>
      <c r="KNA18" s="136"/>
      <c r="KNB18" s="136"/>
      <c r="KNC18" s="136"/>
      <c r="KND18" s="136"/>
      <c r="KNE18" s="136"/>
      <c r="KNF18" s="136"/>
      <c r="KNG18" s="136"/>
      <c r="KNH18" s="136"/>
      <c r="KNI18" s="136"/>
      <c r="KNJ18" s="136"/>
      <c r="KNK18" s="136"/>
      <c r="KNL18" s="136"/>
      <c r="KNM18" s="136"/>
      <c r="KNN18" s="136"/>
      <c r="KNO18" s="136"/>
      <c r="KNP18" s="136"/>
      <c r="KNQ18" s="136"/>
      <c r="KNR18" s="136"/>
      <c r="KNS18" s="136"/>
      <c r="KNT18" s="136"/>
      <c r="KNU18" s="136"/>
      <c r="KNV18" s="136"/>
      <c r="KNW18" s="136"/>
      <c r="KNX18" s="136"/>
      <c r="KNY18" s="136"/>
      <c r="KNZ18" s="136"/>
      <c r="KOA18" s="136"/>
      <c r="KOB18" s="136"/>
      <c r="KOC18" s="136"/>
      <c r="KOD18" s="136"/>
      <c r="KOE18" s="136"/>
      <c r="KOF18" s="136"/>
      <c r="KOG18" s="136"/>
      <c r="KOH18" s="136"/>
      <c r="KOI18" s="136"/>
      <c r="KOJ18" s="136"/>
      <c r="KOK18" s="136"/>
      <c r="KOL18" s="136"/>
      <c r="KOM18" s="136"/>
      <c r="KON18" s="136"/>
      <c r="KOO18" s="136"/>
      <c r="KOP18" s="136"/>
      <c r="KOQ18" s="136"/>
      <c r="KOR18" s="136"/>
      <c r="KOS18" s="136"/>
      <c r="KOT18" s="136"/>
      <c r="KOU18" s="136"/>
      <c r="KOV18" s="136"/>
      <c r="KOW18" s="136"/>
      <c r="KOX18" s="136"/>
      <c r="KOY18" s="136"/>
      <c r="KOZ18" s="136"/>
      <c r="KPA18" s="136"/>
      <c r="KPB18" s="136"/>
      <c r="KPC18" s="136"/>
      <c r="KPD18" s="136"/>
      <c r="KPE18" s="136"/>
      <c r="KPF18" s="136"/>
      <c r="KPG18" s="136"/>
      <c r="KPH18" s="136"/>
      <c r="KPI18" s="136"/>
      <c r="KPJ18" s="136"/>
      <c r="KPK18" s="136"/>
      <c r="KPL18" s="136"/>
      <c r="KPM18" s="136"/>
      <c r="KPN18" s="136"/>
      <c r="KPO18" s="136"/>
      <c r="KPP18" s="136"/>
      <c r="KPQ18" s="136"/>
      <c r="KPR18" s="136"/>
      <c r="KPS18" s="136"/>
      <c r="KPT18" s="136"/>
      <c r="KPU18" s="136"/>
      <c r="KPV18" s="136"/>
      <c r="KPW18" s="136"/>
      <c r="KPX18" s="136"/>
      <c r="KPY18" s="136"/>
      <c r="KPZ18" s="136"/>
      <c r="KQA18" s="136"/>
      <c r="KQB18" s="136"/>
      <c r="KQC18" s="136"/>
      <c r="KQD18" s="136"/>
      <c r="KQE18" s="136"/>
      <c r="KQF18" s="136"/>
      <c r="KQG18" s="136"/>
      <c r="KQH18" s="136"/>
      <c r="KQI18" s="136"/>
      <c r="KQJ18" s="136"/>
      <c r="KQK18" s="136"/>
      <c r="KQL18" s="136"/>
      <c r="KQM18" s="136"/>
      <c r="KQN18" s="136"/>
      <c r="KQO18" s="136"/>
      <c r="KQP18" s="136"/>
      <c r="KQQ18" s="136"/>
      <c r="KQR18" s="136"/>
      <c r="KQS18" s="136"/>
      <c r="KQT18" s="136"/>
      <c r="KQU18" s="136"/>
      <c r="KQV18" s="136"/>
      <c r="KQW18" s="136"/>
      <c r="KQX18" s="136"/>
      <c r="KQY18" s="136"/>
      <c r="KQZ18" s="136"/>
      <c r="KRA18" s="136"/>
      <c r="KRB18" s="136"/>
      <c r="KRC18" s="136"/>
      <c r="KRD18" s="136"/>
      <c r="KRE18" s="136"/>
      <c r="KRF18" s="136"/>
      <c r="KRG18" s="136"/>
      <c r="KRH18" s="136"/>
      <c r="KRI18" s="136"/>
      <c r="KRJ18" s="136"/>
      <c r="KRK18" s="136"/>
      <c r="KRL18" s="136"/>
      <c r="KRM18" s="136"/>
      <c r="KRN18" s="136"/>
      <c r="KRO18" s="136"/>
      <c r="KRP18" s="136"/>
      <c r="KRQ18" s="136"/>
      <c r="KRR18" s="136"/>
      <c r="KRS18" s="136"/>
      <c r="KRT18" s="136"/>
      <c r="KRU18" s="136"/>
      <c r="KRV18" s="136"/>
      <c r="KRW18" s="136"/>
      <c r="KRX18" s="136"/>
      <c r="KRY18" s="136"/>
      <c r="KRZ18" s="136"/>
      <c r="KSA18" s="136"/>
      <c r="KSB18" s="136"/>
      <c r="KSC18" s="136"/>
      <c r="KSD18" s="136"/>
      <c r="KSE18" s="136"/>
      <c r="KSF18" s="136"/>
      <c r="KSG18" s="136"/>
      <c r="KSH18" s="136"/>
      <c r="KSI18" s="136"/>
      <c r="KSJ18" s="136"/>
      <c r="KSK18" s="136"/>
      <c r="KSL18" s="136"/>
      <c r="KSM18" s="136"/>
      <c r="KSN18" s="136"/>
      <c r="KSO18" s="136"/>
      <c r="KSP18" s="136"/>
      <c r="KSQ18" s="136"/>
      <c r="KSR18" s="136"/>
      <c r="KSS18" s="136"/>
      <c r="KST18" s="136"/>
      <c r="KSU18" s="136"/>
      <c r="KSV18" s="136"/>
      <c r="KSW18" s="136"/>
      <c r="KSX18" s="136"/>
      <c r="KSY18" s="136"/>
      <c r="KSZ18" s="136"/>
      <c r="KTA18" s="136"/>
      <c r="KTB18" s="136"/>
      <c r="KTC18" s="136"/>
      <c r="KTD18" s="136"/>
      <c r="KTE18" s="136"/>
      <c r="KTF18" s="136"/>
      <c r="KTG18" s="136"/>
      <c r="KTH18" s="136"/>
      <c r="KTI18" s="136"/>
      <c r="KTJ18" s="136"/>
      <c r="KTK18" s="136"/>
      <c r="KTL18" s="136"/>
      <c r="KTM18" s="136"/>
      <c r="KTN18" s="136"/>
      <c r="KTO18" s="136"/>
      <c r="KTP18" s="136"/>
      <c r="KTQ18" s="136"/>
      <c r="KTR18" s="136"/>
      <c r="KTS18" s="136"/>
      <c r="KTT18" s="136"/>
      <c r="KTU18" s="136"/>
      <c r="KTV18" s="136"/>
      <c r="KTW18" s="136"/>
      <c r="KTX18" s="136"/>
      <c r="KTY18" s="136"/>
      <c r="KTZ18" s="136"/>
      <c r="KUA18" s="136"/>
      <c r="KUB18" s="136"/>
      <c r="KUC18" s="136"/>
      <c r="KUD18" s="136"/>
      <c r="KUE18" s="136"/>
      <c r="KUF18" s="136"/>
      <c r="KUG18" s="136"/>
      <c r="KUH18" s="136"/>
      <c r="KUI18" s="136"/>
      <c r="KUJ18" s="136"/>
      <c r="KUK18" s="136"/>
      <c r="KUL18" s="136"/>
      <c r="KUM18" s="136"/>
      <c r="KUN18" s="136"/>
      <c r="KUO18" s="136"/>
      <c r="KUP18" s="136"/>
      <c r="KUQ18" s="136"/>
      <c r="KUR18" s="136"/>
      <c r="KUS18" s="136"/>
      <c r="KUT18" s="136"/>
      <c r="KUU18" s="136"/>
      <c r="KUV18" s="136"/>
      <c r="KUW18" s="136"/>
      <c r="KUX18" s="136"/>
      <c r="KUY18" s="136"/>
      <c r="KUZ18" s="136"/>
      <c r="KVA18" s="136"/>
      <c r="KVB18" s="136"/>
      <c r="KVC18" s="136"/>
      <c r="KVD18" s="136"/>
      <c r="KVE18" s="136"/>
      <c r="KVF18" s="136"/>
      <c r="KVG18" s="136"/>
      <c r="KVH18" s="136"/>
      <c r="KVI18" s="136"/>
      <c r="KVJ18" s="136"/>
      <c r="KVK18" s="136"/>
      <c r="KVL18" s="136"/>
      <c r="KVM18" s="136"/>
      <c r="KVN18" s="136"/>
      <c r="KVO18" s="136"/>
      <c r="KVP18" s="136"/>
      <c r="KVQ18" s="136"/>
      <c r="KVR18" s="136"/>
      <c r="KVS18" s="136"/>
      <c r="KVT18" s="136"/>
      <c r="KVU18" s="136"/>
      <c r="KVV18" s="136"/>
      <c r="KVW18" s="136"/>
      <c r="KVX18" s="136"/>
      <c r="KVY18" s="136"/>
      <c r="KVZ18" s="136"/>
      <c r="KWA18" s="136"/>
      <c r="KWB18" s="136"/>
      <c r="KWC18" s="136"/>
      <c r="KWD18" s="136"/>
      <c r="KWE18" s="136"/>
      <c r="KWF18" s="136"/>
      <c r="KWG18" s="136"/>
      <c r="KWH18" s="136"/>
      <c r="KWI18" s="136"/>
      <c r="KWJ18" s="136"/>
      <c r="KWK18" s="136"/>
      <c r="KWL18" s="136"/>
      <c r="KWM18" s="136"/>
      <c r="KWN18" s="136"/>
      <c r="KWO18" s="136"/>
      <c r="KWP18" s="136"/>
      <c r="KWQ18" s="136"/>
      <c r="KWR18" s="136"/>
      <c r="KWS18" s="136"/>
      <c r="KWT18" s="136"/>
      <c r="KWU18" s="136"/>
      <c r="KWV18" s="136"/>
      <c r="KWW18" s="136"/>
      <c r="KWX18" s="136"/>
      <c r="KWY18" s="136"/>
      <c r="KWZ18" s="136"/>
      <c r="KXA18" s="136"/>
      <c r="KXB18" s="136"/>
      <c r="KXC18" s="136"/>
      <c r="KXD18" s="136"/>
      <c r="KXE18" s="136"/>
      <c r="KXF18" s="136"/>
      <c r="KXG18" s="136"/>
      <c r="KXH18" s="136"/>
      <c r="KXI18" s="136"/>
      <c r="KXJ18" s="136"/>
      <c r="KXK18" s="136"/>
      <c r="KXL18" s="136"/>
      <c r="KXM18" s="136"/>
      <c r="KXN18" s="136"/>
      <c r="KXO18" s="136"/>
      <c r="KXP18" s="136"/>
      <c r="KXQ18" s="136"/>
      <c r="KXR18" s="136"/>
      <c r="KXS18" s="136"/>
      <c r="KXT18" s="136"/>
      <c r="KXU18" s="136"/>
      <c r="KXV18" s="136"/>
      <c r="KXW18" s="136"/>
      <c r="KXX18" s="136"/>
      <c r="KXY18" s="136"/>
      <c r="KXZ18" s="136"/>
      <c r="KYA18" s="136"/>
      <c r="KYB18" s="136"/>
      <c r="KYC18" s="136"/>
      <c r="KYD18" s="136"/>
      <c r="KYE18" s="136"/>
      <c r="KYF18" s="136"/>
      <c r="KYG18" s="136"/>
      <c r="KYH18" s="136"/>
      <c r="KYI18" s="136"/>
      <c r="KYJ18" s="136"/>
      <c r="KYK18" s="136"/>
      <c r="KYL18" s="136"/>
      <c r="KYM18" s="136"/>
      <c r="KYN18" s="136"/>
      <c r="KYO18" s="136"/>
      <c r="KYP18" s="136"/>
      <c r="KYQ18" s="136"/>
      <c r="KYR18" s="136"/>
      <c r="KYS18" s="136"/>
      <c r="KYT18" s="136"/>
      <c r="KYU18" s="136"/>
      <c r="KYV18" s="136"/>
      <c r="KYW18" s="136"/>
      <c r="KYX18" s="136"/>
      <c r="KYY18" s="136"/>
      <c r="KYZ18" s="136"/>
      <c r="KZA18" s="136"/>
      <c r="KZB18" s="136"/>
      <c r="KZC18" s="136"/>
      <c r="KZD18" s="136"/>
      <c r="KZE18" s="136"/>
      <c r="KZF18" s="136"/>
      <c r="KZG18" s="136"/>
      <c r="KZH18" s="136"/>
      <c r="KZI18" s="136"/>
      <c r="KZJ18" s="136"/>
      <c r="KZK18" s="136"/>
      <c r="KZL18" s="136"/>
      <c r="KZM18" s="136"/>
      <c r="KZN18" s="136"/>
      <c r="KZO18" s="136"/>
      <c r="KZP18" s="136"/>
      <c r="KZQ18" s="136"/>
      <c r="KZR18" s="136"/>
      <c r="KZS18" s="136"/>
      <c r="KZT18" s="136"/>
      <c r="KZU18" s="136"/>
      <c r="KZV18" s="136"/>
      <c r="KZW18" s="136"/>
      <c r="KZX18" s="136"/>
      <c r="KZY18" s="136"/>
      <c r="KZZ18" s="136"/>
      <c r="LAA18" s="136"/>
      <c r="LAB18" s="136"/>
      <c r="LAC18" s="136"/>
      <c r="LAD18" s="136"/>
      <c r="LAE18" s="136"/>
      <c r="LAF18" s="136"/>
      <c r="LAG18" s="136"/>
      <c r="LAH18" s="136"/>
      <c r="LAI18" s="136"/>
      <c r="LAJ18" s="136"/>
      <c r="LAK18" s="136"/>
      <c r="LAL18" s="136"/>
      <c r="LAM18" s="136"/>
      <c r="LAN18" s="136"/>
      <c r="LAO18" s="136"/>
      <c r="LAP18" s="136"/>
      <c r="LAQ18" s="136"/>
      <c r="LAR18" s="136"/>
      <c r="LAS18" s="136"/>
      <c r="LAT18" s="136"/>
      <c r="LAU18" s="136"/>
      <c r="LAV18" s="136"/>
      <c r="LAW18" s="136"/>
      <c r="LAX18" s="136"/>
      <c r="LAY18" s="136"/>
      <c r="LAZ18" s="136"/>
      <c r="LBA18" s="136"/>
      <c r="LBB18" s="136"/>
      <c r="LBC18" s="136"/>
      <c r="LBD18" s="136"/>
      <c r="LBE18" s="136"/>
      <c r="LBF18" s="136"/>
      <c r="LBG18" s="136"/>
      <c r="LBH18" s="136"/>
      <c r="LBI18" s="136"/>
      <c r="LBJ18" s="136"/>
      <c r="LBK18" s="136"/>
      <c r="LBL18" s="136"/>
      <c r="LBM18" s="136"/>
      <c r="LBN18" s="136"/>
      <c r="LBO18" s="136"/>
      <c r="LBP18" s="136"/>
      <c r="LBQ18" s="136"/>
      <c r="LBR18" s="136"/>
      <c r="LBS18" s="136"/>
      <c r="LBT18" s="136"/>
      <c r="LBU18" s="136"/>
      <c r="LBV18" s="136"/>
      <c r="LBW18" s="136"/>
      <c r="LBX18" s="136"/>
      <c r="LBY18" s="136"/>
      <c r="LBZ18" s="136"/>
      <c r="LCA18" s="136"/>
      <c r="LCB18" s="136"/>
      <c r="LCC18" s="136"/>
      <c r="LCD18" s="136"/>
      <c r="LCE18" s="136"/>
      <c r="LCF18" s="136"/>
      <c r="LCG18" s="136"/>
      <c r="LCH18" s="136"/>
      <c r="LCI18" s="136"/>
      <c r="LCJ18" s="136"/>
      <c r="LCK18" s="136"/>
      <c r="LCL18" s="136"/>
      <c r="LCM18" s="136"/>
      <c r="LCN18" s="136"/>
      <c r="LCO18" s="136"/>
      <c r="LCP18" s="136"/>
      <c r="LCQ18" s="136"/>
      <c r="LCR18" s="136"/>
      <c r="LCS18" s="136"/>
      <c r="LCT18" s="136"/>
      <c r="LCU18" s="136"/>
      <c r="LCV18" s="136"/>
      <c r="LCW18" s="136"/>
      <c r="LCX18" s="136"/>
      <c r="LCY18" s="136"/>
      <c r="LCZ18" s="136"/>
      <c r="LDA18" s="136"/>
      <c r="LDB18" s="136"/>
      <c r="LDC18" s="136"/>
      <c r="LDD18" s="136"/>
      <c r="LDE18" s="136"/>
      <c r="LDF18" s="136"/>
      <c r="LDG18" s="136"/>
      <c r="LDH18" s="136"/>
      <c r="LDI18" s="136"/>
      <c r="LDJ18" s="136"/>
      <c r="LDK18" s="136"/>
      <c r="LDL18" s="136"/>
      <c r="LDM18" s="136"/>
      <c r="LDN18" s="136"/>
      <c r="LDO18" s="136"/>
      <c r="LDP18" s="136"/>
      <c r="LDQ18" s="136"/>
      <c r="LDR18" s="136"/>
      <c r="LDS18" s="136"/>
      <c r="LDT18" s="136"/>
      <c r="LDU18" s="136"/>
      <c r="LDV18" s="136"/>
      <c r="LDW18" s="136"/>
      <c r="LDX18" s="136"/>
      <c r="LDY18" s="136"/>
      <c r="LDZ18" s="136"/>
      <c r="LEA18" s="136"/>
      <c r="LEB18" s="136"/>
      <c r="LEC18" s="136"/>
      <c r="LED18" s="136"/>
      <c r="LEE18" s="136"/>
      <c r="LEF18" s="136"/>
      <c r="LEG18" s="136"/>
      <c r="LEH18" s="136"/>
      <c r="LEI18" s="136"/>
      <c r="LEJ18" s="136"/>
      <c r="LEK18" s="136"/>
      <c r="LEL18" s="136"/>
      <c r="LEM18" s="136"/>
      <c r="LEN18" s="136"/>
      <c r="LEO18" s="136"/>
      <c r="LEP18" s="136"/>
      <c r="LEQ18" s="136"/>
      <c r="LER18" s="136"/>
      <c r="LES18" s="136"/>
      <c r="LET18" s="136"/>
      <c r="LEU18" s="136"/>
      <c r="LEV18" s="136"/>
      <c r="LEW18" s="136"/>
      <c r="LEX18" s="136"/>
      <c r="LEY18" s="136"/>
      <c r="LEZ18" s="136"/>
      <c r="LFA18" s="136"/>
      <c r="LFB18" s="136"/>
      <c r="LFC18" s="136"/>
      <c r="LFD18" s="136"/>
      <c r="LFE18" s="136"/>
      <c r="LFF18" s="136"/>
      <c r="LFG18" s="136"/>
      <c r="LFH18" s="136"/>
      <c r="LFI18" s="136"/>
      <c r="LFJ18" s="136"/>
      <c r="LFK18" s="136"/>
      <c r="LFL18" s="136"/>
      <c r="LFM18" s="136"/>
      <c r="LFN18" s="136"/>
      <c r="LFO18" s="136"/>
      <c r="LFP18" s="136"/>
      <c r="LFQ18" s="136"/>
      <c r="LFR18" s="136"/>
      <c r="LFS18" s="136"/>
      <c r="LFT18" s="136"/>
      <c r="LFU18" s="136"/>
      <c r="LFV18" s="136"/>
      <c r="LFW18" s="136"/>
      <c r="LFX18" s="136"/>
      <c r="LFY18" s="136"/>
      <c r="LFZ18" s="136"/>
      <c r="LGA18" s="136"/>
      <c r="LGB18" s="136"/>
      <c r="LGC18" s="136"/>
      <c r="LGD18" s="136"/>
      <c r="LGE18" s="136"/>
      <c r="LGF18" s="136"/>
      <c r="LGG18" s="136"/>
      <c r="LGH18" s="136"/>
      <c r="LGI18" s="136"/>
      <c r="LGJ18" s="136"/>
      <c r="LGK18" s="136"/>
      <c r="LGL18" s="136"/>
      <c r="LGM18" s="136"/>
      <c r="LGN18" s="136"/>
      <c r="LGO18" s="136"/>
      <c r="LGP18" s="136"/>
      <c r="LGQ18" s="136"/>
      <c r="LGR18" s="136"/>
      <c r="LGS18" s="136"/>
      <c r="LGT18" s="136"/>
      <c r="LGU18" s="136"/>
      <c r="LGV18" s="136"/>
      <c r="LGW18" s="136"/>
      <c r="LGX18" s="136"/>
      <c r="LGY18" s="136"/>
      <c r="LGZ18" s="136"/>
      <c r="LHA18" s="136"/>
      <c r="LHB18" s="136"/>
      <c r="LHC18" s="136"/>
      <c r="LHD18" s="136"/>
      <c r="LHE18" s="136"/>
      <c r="LHF18" s="136"/>
      <c r="LHG18" s="136"/>
      <c r="LHH18" s="136"/>
      <c r="LHI18" s="136"/>
      <c r="LHJ18" s="136"/>
      <c r="LHK18" s="136"/>
      <c r="LHL18" s="136"/>
      <c r="LHM18" s="136"/>
      <c r="LHN18" s="136"/>
      <c r="LHO18" s="136"/>
      <c r="LHP18" s="136"/>
      <c r="LHQ18" s="136"/>
      <c r="LHR18" s="136"/>
      <c r="LHS18" s="136"/>
      <c r="LHT18" s="136"/>
      <c r="LHU18" s="136"/>
      <c r="LHV18" s="136"/>
      <c r="LHW18" s="136"/>
      <c r="LHX18" s="136"/>
      <c r="LHY18" s="136"/>
      <c r="LHZ18" s="136"/>
      <c r="LIA18" s="136"/>
      <c r="LIB18" s="136"/>
      <c r="LIC18" s="136"/>
      <c r="LID18" s="136"/>
      <c r="LIE18" s="136"/>
      <c r="LIF18" s="136"/>
      <c r="LIG18" s="136"/>
      <c r="LIH18" s="136"/>
      <c r="LII18" s="136"/>
      <c r="LIJ18" s="136"/>
      <c r="LIK18" s="136"/>
      <c r="LIL18" s="136"/>
      <c r="LIM18" s="136"/>
      <c r="LIN18" s="136"/>
      <c r="LIO18" s="136"/>
      <c r="LIP18" s="136"/>
      <c r="LIQ18" s="136"/>
      <c r="LIR18" s="136"/>
      <c r="LIS18" s="136"/>
      <c r="LIT18" s="136"/>
      <c r="LIU18" s="136"/>
      <c r="LIV18" s="136"/>
      <c r="LIW18" s="136"/>
      <c r="LIX18" s="136"/>
      <c r="LIY18" s="136"/>
      <c r="LIZ18" s="136"/>
      <c r="LJA18" s="136"/>
      <c r="LJB18" s="136"/>
      <c r="LJC18" s="136"/>
      <c r="LJD18" s="136"/>
      <c r="LJE18" s="136"/>
      <c r="LJF18" s="136"/>
      <c r="LJG18" s="136"/>
      <c r="LJH18" s="136"/>
      <c r="LJI18" s="136"/>
      <c r="LJJ18" s="136"/>
      <c r="LJK18" s="136"/>
      <c r="LJL18" s="136"/>
      <c r="LJM18" s="136"/>
      <c r="LJN18" s="136"/>
      <c r="LJO18" s="136"/>
      <c r="LJP18" s="136"/>
      <c r="LJQ18" s="136"/>
      <c r="LJR18" s="136"/>
      <c r="LJS18" s="136"/>
      <c r="LJT18" s="136"/>
      <c r="LJU18" s="136"/>
      <c r="LJV18" s="136"/>
      <c r="LJW18" s="136"/>
      <c r="LJX18" s="136"/>
      <c r="LJY18" s="136"/>
      <c r="LJZ18" s="136"/>
      <c r="LKA18" s="136"/>
      <c r="LKB18" s="136"/>
      <c r="LKC18" s="136"/>
      <c r="LKD18" s="136"/>
      <c r="LKE18" s="136"/>
      <c r="LKF18" s="136"/>
      <c r="LKG18" s="136"/>
      <c r="LKH18" s="136"/>
      <c r="LKI18" s="136"/>
      <c r="LKJ18" s="136"/>
      <c r="LKK18" s="136"/>
      <c r="LKL18" s="136"/>
      <c r="LKM18" s="136"/>
      <c r="LKN18" s="136"/>
      <c r="LKO18" s="136"/>
      <c r="LKP18" s="136"/>
      <c r="LKQ18" s="136"/>
      <c r="LKR18" s="136"/>
      <c r="LKS18" s="136"/>
      <c r="LKT18" s="136"/>
      <c r="LKU18" s="136"/>
      <c r="LKV18" s="136"/>
      <c r="LKW18" s="136"/>
      <c r="LKX18" s="136"/>
      <c r="LKY18" s="136"/>
      <c r="LKZ18" s="136"/>
      <c r="LLA18" s="136"/>
      <c r="LLB18" s="136"/>
      <c r="LLC18" s="136"/>
      <c r="LLD18" s="136"/>
      <c r="LLE18" s="136"/>
      <c r="LLF18" s="136"/>
      <c r="LLG18" s="136"/>
      <c r="LLH18" s="136"/>
      <c r="LLI18" s="136"/>
      <c r="LLJ18" s="136"/>
      <c r="LLK18" s="136"/>
      <c r="LLL18" s="136"/>
      <c r="LLM18" s="136"/>
      <c r="LLN18" s="136"/>
      <c r="LLO18" s="136"/>
      <c r="LLP18" s="136"/>
      <c r="LLQ18" s="136"/>
      <c r="LLR18" s="136"/>
      <c r="LLS18" s="136"/>
      <c r="LLT18" s="136"/>
      <c r="LLU18" s="136"/>
      <c r="LLV18" s="136"/>
      <c r="LLW18" s="136"/>
      <c r="LLX18" s="136"/>
      <c r="LLY18" s="136"/>
      <c r="LLZ18" s="136"/>
      <c r="LMA18" s="136"/>
      <c r="LMB18" s="136"/>
      <c r="LMC18" s="136"/>
      <c r="LMD18" s="136"/>
      <c r="LME18" s="136"/>
      <c r="LMF18" s="136"/>
      <c r="LMG18" s="136"/>
      <c r="LMH18" s="136"/>
      <c r="LMI18" s="136"/>
      <c r="LMJ18" s="136"/>
      <c r="LMK18" s="136"/>
      <c r="LML18" s="136"/>
      <c r="LMM18" s="136"/>
      <c r="LMN18" s="136"/>
      <c r="LMO18" s="136"/>
      <c r="LMP18" s="136"/>
      <c r="LMQ18" s="136"/>
      <c r="LMR18" s="136"/>
      <c r="LMS18" s="136"/>
      <c r="LMT18" s="136"/>
      <c r="LMU18" s="136"/>
      <c r="LMV18" s="136"/>
      <c r="LMW18" s="136"/>
      <c r="LMX18" s="136"/>
      <c r="LMY18" s="136"/>
      <c r="LMZ18" s="136"/>
      <c r="LNA18" s="136"/>
      <c r="LNB18" s="136"/>
      <c r="LNC18" s="136"/>
      <c r="LND18" s="136"/>
      <c r="LNE18" s="136"/>
      <c r="LNF18" s="136"/>
      <c r="LNG18" s="136"/>
      <c r="LNH18" s="136"/>
      <c r="LNI18" s="136"/>
      <c r="LNJ18" s="136"/>
      <c r="LNK18" s="136"/>
      <c r="LNL18" s="136"/>
      <c r="LNM18" s="136"/>
      <c r="LNN18" s="136"/>
      <c r="LNO18" s="136"/>
      <c r="LNP18" s="136"/>
      <c r="LNQ18" s="136"/>
      <c r="LNR18" s="136"/>
      <c r="LNS18" s="136"/>
      <c r="LNT18" s="136"/>
      <c r="LNU18" s="136"/>
      <c r="LNV18" s="136"/>
      <c r="LNW18" s="136"/>
      <c r="LNX18" s="136"/>
      <c r="LNY18" s="136"/>
      <c r="LNZ18" s="136"/>
      <c r="LOA18" s="136"/>
      <c r="LOB18" s="136"/>
      <c r="LOC18" s="136"/>
      <c r="LOD18" s="136"/>
      <c r="LOE18" s="136"/>
      <c r="LOF18" s="136"/>
      <c r="LOG18" s="136"/>
      <c r="LOH18" s="136"/>
      <c r="LOI18" s="136"/>
      <c r="LOJ18" s="136"/>
      <c r="LOK18" s="136"/>
      <c r="LOL18" s="136"/>
      <c r="LOM18" s="136"/>
      <c r="LON18" s="136"/>
      <c r="LOO18" s="136"/>
      <c r="LOP18" s="136"/>
      <c r="LOQ18" s="136"/>
      <c r="LOR18" s="136"/>
      <c r="LOS18" s="136"/>
      <c r="LOT18" s="136"/>
      <c r="LOU18" s="136"/>
      <c r="LOV18" s="136"/>
      <c r="LOW18" s="136"/>
      <c r="LOX18" s="136"/>
      <c r="LOY18" s="136"/>
      <c r="LOZ18" s="136"/>
      <c r="LPA18" s="136"/>
      <c r="LPB18" s="136"/>
      <c r="LPC18" s="136"/>
      <c r="LPD18" s="136"/>
      <c r="LPE18" s="136"/>
      <c r="LPF18" s="136"/>
      <c r="LPG18" s="136"/>
      <c r="LPH18" s="136"/>
      <c r="LPI18" s="136"/>
      <c r="LPJ18" s="136"/>
      <c r="LPK18" s="136"/>
      <c r="LPL18" s="136"/>
      <c r="LPM18" s="136"/>
      <c r="LPN18" s="136"/>
      <c r="LPO18" s="136"/>
      <c r="LPP18" s="136"/>
      <c r="LPQ18" s="136"/>
      <c r="LPR18" s="136"/>
      <c r="LPS18" s="136"/>
      <c r="LPT18" s="136"/>
      <c r="LPU18" s="136"/>
      <c r="LPV18" s="136"/>
      <c r="LPW18" s="136"/>
      <c r="LPX18" s="136"/>
      <c r="LPY18" s="136"/>
      <c r="LPZ18" s="136"/>
      <c r="LQA18" s="136"/>
      <c r="LQB18" s="136"/>
      <c r="LQC18" s="136"/>
      <c r="LQD18" s="136"/>
      <c r="LQE18" s="136"/>
      <c r="LQF18" s="136"/>
      <c r="LQG18" s="136"/>
      <c r="LQH18" s="136"/>
      <c r="LQI18" s="136"/>
      <c r="LQJ18" s="136"/>
      <c r="LQK18" s="136"/>
      <c r="LQL18" s="136"/>
      <c r="LQM18" s="136"/>
      <c r="LQN18" s="136"/>
      <c r="LQO18" s="136"/>
      <c r="LQP18" s="136"/>
      <c r="LQQ18" s="136"/>
      <c r="LQR18" s="136"/>
      <c r="LQS18" s="136"/>
      <c r="LQT18" s="136"/>
      <c r="LQU18" s="136"/>
      <c r="LQV18" s="136"/>
      <c r="LQW18" s="136"/>
      <c r="LQX18" s="136"/>
      <c r="LQY18" s="136"/>
      <c r="LQZ18" s="136"/>
      <c r="LRA18" s="136"/>
      <c r="LRB18" s="136"/>
      <c r="LRC18" s="136"/>
      <c r="LRD18" s="136"/>
      <c r="LRE18" s="136"/>
      <c r="LRF18" s="136"/>
      <c r="LRG18" s="136"/>
      <c r="LRH18" s="136"/>
      <c r="LRI18" s="136"/>
      <c r="LRJ18" s="136"/>
      <c r="LRK18" s="136"/>
      <c r="LRL18" s="136"/>
      <c r="LRM18" s="136"/>
      <c r="LRN18" s="136"/>
      <c r="LRO18" s="136"/>
      <c r="LRP18" s="136"/>
      <c r="LRQ18" s="136"/>
      <c r="LRR18" s="136"/>
      <c r="LRS18" s="136"/>
      <c r="LRT18" s="136"/>
      <c r="LRU18" s="136"/>
      <c r="LRV18" s="136"/>
      <c r="LRW18" s="136"/>
      <c r="LRX18" s="136"/>
      <c r="LRY18" s="136"/>
      <c r="LRZ18" s="136"/>
      <c r="LSA18" s="136"/>
      <c r="LSB18" s="136"/>
      <c r="LSC18" s="136"/>
      <c r="LSD18" s="136"/>
      <c r="LSE18" s="136"/>
      <c r="LSF18" s="136"/>
      <c r="LSG18" s="136"/>
      <c r="LSH18" s="136"/>
      <c r="LSI18" s="136"/>
      <c r="LSJ18" s="136"/>
      <c r="LSK18" s="136"/>
      <c r="LSL18" s="136"/>
      <c r="LSM18" s="136"/>
      <c r="LSN18" s="136"/>
      <c r="LSO18" s="136"/>
      <c r="LSP18" s="136"/>
      <c r="LSQ18" s="136"/>
      <c r="LSR18" s="136"/>
      <c r="LSS18" s="136"/>
      <c r="LST18" s="136"/>
      <c r="LSU18" s="136"/>
      <c r="LSV18" s="136"/>
      <c r="LSW18" s="136"/>
      <c r="LSX18" s="136"/>
      <c r="LSY18" s="136"/>
      <c r="LSZ18" s="136"/>
      <c r="LTA18" s="136"/>
      <c r="LTB18" s="136"/>
      <c r="LTC18" s="136"/>
      <c r="LTD18" s="136"/>
      <c r="LTE18" s="136"/>
      <c r="LTF18" s="136"/>
      <c r="LTG18" s="136"/>
      <c r="LTH18" s="136"/>
      <c r="LTI18" s="136"/>
      <c r="LTJ18" s="136"/>
      <c r="LTK18" s="136"/>
      <c r="LTL18" s="136"/>
      <c r="LTM18" s="136"/>
      <c r="LTN18" s="136"/>
      <c r="LTO18" s="136"/>
      <c r="LTP18" s="136"/>
      <c r="LTQ18" s="136"/>
      <c r="LTR18" s="136"/>
      <c r="LTS18" s="136"/>
      <c r="LTT18" s="136"/>
      <c r="LTU18" s="136"/>
      <c r="LTV18" s="136"/>
      <c r="LTW18" s="136"/>
      <c r="LTX18" s="136"/>
      <c r="LTY18" s="136"/>
      <c r="LTZ18" s="136"/>
      <c r="LUA18" s="136"/>
      <c r="LUB18" s="136"/>
      <c r="LUC18" s="136"/>
      <c r="LUD18" s="136"/>
      <c r="LUE18" s="136"/>
      <c r="LUF18" s="136"/>
      <c r="LUG18" s="136"/>
      <c r="LUH18" s="136"/>
      <c r="LUI18" s="136"/>
      <c r="LUJ18" s="136"/>
      <c r="LUK18" s="136"/>
      <c r="LUL18" s="136"/>
      <c r="LUM18" s="136"/>
      <c r="LUN18" s="136"/>
      <c r="LUO18" s="136"/>
      <c r="LUP18" s="136"/>
      <c r="LUQ18" s="136"/>
      <c r="LUR18" s="136"/>
      <c r="LUS18" s="136"/>
      <c r="LUT18" s="136"/>
      <c r="LUU18" s="136"/>
      <c r="LUV18" s="136"/>
      <c r="LUW18" s="136"/>
      <c r="LUX18" s="136"/>
      <c r="LUY18" s="136"/>
      <c r="LUZ18" s="136"/>
      <c r="LVA18" s="136"/>
      <c r="LVB18" s="136"/>
      <c r="LVC18" s="136"/>
      <c r="LVD18" s="136"/>
      <c r="LVE18" s="136"/>
      <c r="LVF18" s="136"/>
      <c r="LVG18" s="136"/>
      <c r="LVH18" s="136"/>
      <c r="LVI18" s="136"/>
      <c r="LVJ18" s="136"/>
      <c r="LVK18" s="136"/>
      <c r="LVL18" s="136"/>
      <c r="LVM18" s="136"/>
      <c r="LVN18" s="136"/>
      <c r="LVO18" s="136"/>
      <c r="LVP18" s="136"/>
      <c r="LVQ18" s="136"/>
      <c r="LVR18" s="136"/>
      <c r="LVS18" s="136"/>
      <c r="LVT18" s="136"/>
      <c r="LVU18" s="136"/>
      <c r="LVV18" s="136"/>
      <c r="LVW18" s="136"/>
      <c r="LVX18" s="136"/>
      <c r="LVY18" s="136"/>
      <c r="LVZ18" s="136"/>
      <c r="LWA18" s="136"/>
      <c r="LWB18" s="136"/>
      <c r="LWC18" s="136"/>
      <c r="LWD18" s="136"/>
      <c r="LWE18" s="136"/>
      <c r="LWF18" s="136"/>
      <c r="LWG18" s="136"/>
      <c r="LWH18" s="136"/>
      <c r="LWI18" s="136"/>
      <c r="LWJ18" s="136"/>
      <c r="LWK18" s="136"/>
      <c r="LWL18" s="136"/>
      <c r="LWM18" s="136"/>
      <c r="LWN18" s="136"/>
      <c r="LWO18" s="136"/>
      <c r="LWP18" s="136"/>
      <c r="LWQ18" s="136"/>
      <c r="LWR18" s="136"/>
      <c r="LWS18" s="136"/>
      <c r="LWT18" s="136"/>
      <c r="LWU18" s="136"/>
      <c r="LWV18" s="136"/>
      <c r="LWW18" s="136"/>
      <c r="LWX18" s="136"/>
      <c r="LWY18" s="136"/>
      <c r="LWZ18" s="136"/>
      <c r="LXA18" s="136"/>
      <c r="LXB18" s="136"/>
      <c r="LXC18" s="136"/>
      <c r="LXD18" s="136"/>
      <c r="LXE18" s="136"/>
      <c r="LXF18" s="136"/>
      <c r="LXG18" s="136"/>
      <c r="LXH18" s="136"/>
      <c r="LXI18" s="136"/>
      <c r="LXJ18" s="136"/>
      <c r="LXK18" s="136"/>
      <c r="LXL18" s="136"/>
      <c r="LXM18" s="136"/>
      <c r="LXN18" s="136"/>
      <c r="LXO18" s="136"/>
      <c r="LXP18" s="136"/>
      <c r="LXQ18" s="136"/>
      <c r="LXR18" s="136"/>
      <c r="LXS18" s="136"/>
      <c r="LXT18" s="136"/>
      <c r="LXU18" s="136"/>
      <c r="LXV18" s="136"/>
      <c r="LXW18" s="136"/>
      <c r="LXX18" s="136"/>
      <c r="LXY18" s="136"/>
      <c r="LXZ18" s="136"/>
      <c r="LYA18" s="136"/>
      <c r="LYB18" s="136"/>
      <c r="LYC18" s="136"/>
      <c r="LYD18" s="136"/>
      <c r="LYE18" s="136"/>
      <c r="LYF18" s="136"/>
      <c r="LYG18" s="136"/>
      <c r="LYH18" s="136"/>
      <c r="LYI18" s="136"/>
      <c r="LYJ18" s="136"/>
      <c r="LYK18" s="136"/>
      <c r="LYL18" s="136"/>
      <c r="LYM18" s="136"/>
      <c r="LYN18" s="136"/>
      <c r="LYO18" s="136"/>
      <c r="LYP18" s="136"/>
      <c r="LYQ18" s="136"/>
      <c r="LYR18" s="136"/>
      <c r="LYS18" s="136"/>
      <c r="LYT18" s="136"/>
      <c r="LYU18" s="136"/>
      <c r="LYV18" s="136"/>
      <c r="LYW18" s="136"/>
      <c r="LYX18" s="136"/>
      <c r="LYY18" s="136"/>
      <c r="LYZ18" s="136"/>
      <c r="LZA18" s="136"/>
      <c r="LZB18" s="136"/>
      <c r="LZC18" s="136"/>
      <c r="LZD18" s="136"/>
      <c r="LZE18" s="136"/>
      <c r="LZF18" s="136"/>
      <c r="LZG18" s="136"/>
      <c r="LZH18" s="136"/>
      <c r="LZI18" s="136"/>
      <c r="LZJ18" s="136"/>
      <c r="LZK18" s="136"/>
      <c r="LZL18" s="136"/>
      <c r="LZM18" s="136"/>
      <c r="LZN18" s="136"/>
      <c r="LZO18" s="136"/>
      <c r="LZP18" s="136"/>
      <c r="LZQ18" s="136"/>
      <c r="LZR18" s="136"/>
      <c r="LZS18" s="136"/>
      <c r="LZT18" s="136"/>
      <c r="LZU18" s="136"/>
      <c r="LZV18" s="136"/>
      <c r="LZW18" s="136"/>
      <c r="LZX18" s="136"/>
      <c r="LZY18" s="136"/>
      <c r="LZZ18" s="136"/>
      <c r="MAA18" s="136"/>
      <c r="MAB18" s="136"/>
      <c r="MAC18" s="136"/>
      <c r="MAD18" s="136"/>
      <c r="MAE18" s="136"/>
      <c r="MAF18" s="136"/>
      <c r="MAG18" s="136"/>
      <c r="MAH18" s="136"/>
      <c r="MAI18" s="136"/>
      <c r="MAJ18" s="136"/>
      <c r="MAK18" s="136"/>
      <c r="MAL18" s="136"/>
      <c r="MAM18" s="136"/>
      <c r="MAN18" s="136"/>
      <c r="MAO18" s="136"/>
      <c r="MAP18" s="136"/>
      <c r="MAQ18" s="136"/>
      <c r="MAR18" s="136"/>
      <c r="MAS18" s="136"/>
      <c r="MAT18" s="136"/>
      <c r="MAU18" s="136"/>
      <c r="MAV18" s="136"/>
      <c r="MAW18" s="136"/>
      <c r="MAX18" s="136"/>
      <c r="MAY18" s="136"/>
      <c r="MAZ18" s="136"/>
      <c r="MBA18" s="136"/>
      <c r="MBB18" s="136"/>
      <c r="MBC18" s="136"/>
      <c r="MBD18" s="136"/>
      <c r="MBE18" s="136"/>
      <c r="MBF18" s="136"/>
      <c r="MBG18" s="136"/>
      <c r="MBH18" s="136"/>
      <c r="MBI18" s="136"/>
      <c r="MBJ18" s="136"/>
      <c r="MBK18" s="136"/>
      <c r="MBL18" s="136"/>
      <c r="MBM18" s="136"/>
      <c r="MBN18" s="136"/>
      <c r="MBO18" s="136"/>
      <c r="MBP18" s="136"/>
      <c r="MBQ18" s="136"/>
      <c r="MBR18" s="136"/>
      <c r="MBS18" s="136"/>
      <c r="MBT18" s="136"/>
      <c r="MBU18" s="136"/>
      <c r="MBV18" s="136"/>
      <c r="MBW18" s="136"/>
      <c r="MBX18" s="136"/>
      <c r="MBY18" s="136"/>
      <c r="MBZ18" s="136"/>
      <c r="MCA18" s="136"/>
      <c r="MCB18" s="136"/>
      <c r="MCC18" s="136"/>
      <c r="MCD18" s="136"/>
      <c r="MCE18" s="136"/>
      <c r="MCF18" s="136"/>
      <c r="MCG18" s="136"/>
      <c r="MCH18" s="136"/>
      <c r="MCI18" s="136"/>
      <c r="MCJ18" s="136"/>
      <c r="MCK18" s="136"/>
      <c r="MCL18" s="136"/>
      <c r="MCM18" s="136"/>
      <c r="MCN18" s="136"/>
      <c r="MCO18" s="136"/>
      <c r="MCP18" s="136"/>
      <c r="MCQ18" s="136"/>
      <c r="MCR18" s="136"/>
      <c r="MCS18" s="136"/>
      <c r="MCT18" s="136"/>
      <c r="MCU18" s="136"/>
      <c r="MCV18" s="136"/>
      <c r="MCW18" s="136"/>
      <c r="MCX18" s="136"/>
      <c r="MCY18" s="136"/>
      <c r="MCZ18" s="136"/>
      <c r="MDA18" s="136"/>
      <c r="MDB18" s="136"/>
      <c r="MDC18" s="136"/>
      <c r="MDD18" s="136"/>
      <c r="MDE18" s="136"/>
      <c r="MDF18" s="136"/>
      <c r="MDG18" s="136"/>
      <c r="MDH18" s="136"/>
      <c r="MDI18" s="136"/>
      <c r="MDJ18" s="136"/>
      <c r="MDK18" s="136"/>
      <c r="MDL18" s="136"/>
      <c r="MDM18" s="136"/>
      <c r="MDN18" s="136"/>
      <c r="MDO18" s="136"/>
      <c r="MDP18" s="136"/>
      <c r="MDQ18" s="136"/>
      <c r="MDR18" s="136"/>
      <c r="MDS18" s="136"/>
      <c r="MDT18" s="136"/>
      <c r="MDU18" s="136"/>
      <c r="MDV18" s="136"/>
      <c r="MDW18" s="136"/>
      <c r="MDX18" s="136"/>
      <c r="MDY18" s="136"/>
      <c r="MDZ18" s="136"/>
      <c r="MEA18" s="136"/>
      <c r="MEB18" s="136"/>
      <c r="MEC18" s="136"/>
      <c r="MED18" s="136"/>
      <c r="MEE18" s="136"/>
      <c r="MEF18" s="136"/>
      <c r="MEG18" s="136"/>
      <c r="MEH18" s="136"/>
      <c r="MEI18" s="136"/>
      <c r="MEJ18" s="136"/>
      <c r="MEK18" s="136"/>
      <c r="MEL18" s="136"/>
      <c r="MEM18" s="136"/>
      <c r="MEN18" s="136"/>
      <c r="MEO18" s="136"/>
      <c r="MEP18" s="136"/>
      <c r="MEQ18" s="136"/>
      <c r="MER18" s="136"/>
      <c r="MES18" s="136"/>
      <c r="MET18" s="136"/>
      <c r="MEU18" s="136"/>
      <c r="MEV18" s="136"/>
      <c r="MEW18" s="136"/>
      <c r="MEX18" s="136"/>
      <c r="MEY18" s="136"/>
      <c r="MEZ18" s="136"/>
      <c r="MFA18" s="136"/>
      <c r="MFB18" s="136"/>
      <c r="MFC18" s="136"/>
      <c r="MFD18" s="136"/>
      <c r="MFE18" s="136"/>
      <c r="MFF18" s="136"/>
      <c r="MFG18" s="136"/>
      <c r="MFH18" s="136"/>
      <c r="MFI18" s="136"/>
      <c r="MFJ18" s="136"/>
      <c r="MFK18" s="136"/>
      <c r="MFL18" s="136"/>
      <c r="MFM18" s="136"/>
      <c r="MFN18" s="136"/>
      <c r="MFO18" s="136"/>
      <c r="MFP18" s="136"/>
      <c r="MFQ18" s="136"/>
      <c r="MFR18" s="136"/>
      <c r="MFS18" s="136"/>
      <c r="MFT18" s="136"/>
      <c r="MFU18" s="136"/>
      <c r="MFV18" s="136"/>
      <c r="MFW18" s="136"/>
      <c r="MFX18" s="136"/>
      <c r="MFY18" s="136"/>
      <c r="MFZ18" s="136"/>
      <c r="MGA18" s="136"/>
      <c r="MGB18" s="136"/>
      <c r="MGC18" s="136"/>
      <c r="MGD18" s="136"/>
      <c r="MGE18" s="136"/>
      <c r="MGF18" s="136"/>
      <c r="MGG18" s="136"/>
      <c r="MGH18" s="136"/>
      <c r="MGI18" s="136"/>
      <c r="MGJ18" s="136"/>
      <c r="MGK18" s="136"/>
      <c r="MGL18" s="136"/>
      <c r="MGM18" s="136"/>
      <c r="MGN18" s="136"/>
      <c r="MGO18" s="136"/>
      <c r="MGP18" s="136"/>
      <c r="MGQ18" s="136"/>
      <c r="MGR18" s="136"/>
      <c r="MGS18" s="136"/>
      <c r="MGT18" s="136"/>
      <c r="MGU18" s="136"/>
      <c r="MGV18" s="136"/>
      <c r="MGW18" s="136"/>
      <c r="MGX18" s="136"/>
      <c r="MGY18" s="136"/>
      <c r="MGZ18" s="136"/>
      <c r="MHA18" s="136"/>
      <c r="MHB18" s="136"/>
      <c r="MHC18" s="136"/>
      <c r="MHD18" s="136"/>
      <c r="MHE18" s="136"/>
      <c r="MHF18" s="136"/>
      <c r="MHG18" s="136"/>
      <c r="MHH18" s="136"/>
      <c r="MHI18" s="136"/>
      <c r="MHJ18" s="136"/>
      <c r="MHK18" s="136"/>
      <c r="MHL18" s="136"/>
      <c r="MHM18" s="136"/>
      <c r="MHN18" s="136"/>
      <c r="MHO18" s="136"/>
      <c r="MHP18" s="136"/>
      <c r="MHQ18" s="136"/>
      <c r="MHR18" s="136"/>
      <c r="MHS18" s="136"/>
      <c r="MHT18" s="136"/>
      <c r="MHU18" s="136"/>
      <c r="MHV18" s="136"/>
      <c r="MHW18" s="136"/>
      <c r="MHX18" s="136"/>
      <c r="MHY18" s="136"/>
      <c r="MHZ18" s="136"/>
      <c r="MIA18" s="136"/>
      <c r="MIB18" s="136"/>
      <c r="MIC18" s="136"/>
      <c r="MID18" s="136"/>
      <c r="MIE18" s="136"/>
      <c r="MIF18" s="136"/>
      <c r="MIG18" s="136"/>
      <c r="MIH18" s="136"/>
      <c r="MII18" s="136"/>
      <c r="MIJ18" s="136"/>
      <c r="MIK18" s="136"/>
      <c r="MIL18" s="136"/>
      <c r="MIM18" s="136"/>
      <c r="MIN18" s="136"/>
      <c r="MIO18" s="136"/>
      <c r="MIP18" s="136"/>
      <c r="MIQ18" s="136"/>
      <c r="MIR18" s="136"/>
      <c r="MIS18" s="136"/>
      <c r="MIT18" s="136"/>
      <c r="MIU18" s="136"/>
      <c r="MIV18" s="136"/>
      <c r="MIW18" s="136"/>
      <c r="MIX18" s="136"/>
      <c r="MIY18" s="136"/>
      <c r="MIZ18" s="136"/>
      <c r="MJA18" s="136"/>
      <c r="MJB18" s="136"/>
      <c r="MJC18" s="136"/>
      <c r="MJD18" s="136"/>
      <c r="MJE18" s="136"/>
      <c r="MJF18" s="136"/>
      <c r="MJG18" s="136"/>
      <c r="MJH18" s="136"/>
      <c r="MJI18" s="136"/>
      <c r="MJJ18" s="136"/>
      <c r="MJK18" s="136"/>
      <c r="MJL18" s="136"/>
      <c r="MJM18" s="136"/>
      <c r="MJN18" s="136"/>
      <c r="MJO18" s="136"/>
      <c r="MJP18" s="136"/>
      <c r="MJQ18" s="136"/>
      <c r="MJR18" s="136"/>
      <c r="MJS18" s="136"/>
      <c r="MJT18" s="136"/>
      <c r="MJU18" s="136"/>
      <c r="MJV18" s="136"/>
      <c r="MJW18" s="136"/>
      <c r="MJX18" s="136"/>
      <c r="MJY18" s="136"/>
      <c r="MJZ18" s="136"/>
      <c r="MKA18" s="136"/>
      <c r="MKB18" s="136"/>
      <c r="MKC18" s="136"/>
      <c r="MKD18" s="136"/>
      <c r="MKE18" s="136"/>
      <c r="MKF18" s="136"/>
      <c r="MKG18" s="136"/>
      <c r="MKH18" s="136"/>
      <c r="MKI18" s="136"/>
      <c r="MKJ18" s="136"/>
      <c r="MKK18" s="136"/>
      <c r="MKL18" s="136"/>
      <c r="MKM18" s="136"/>
      <c r="MKN18" s="136"/>
      <c r="MKO18" s="136"/>
      <c r="MKP18" s="136"/>
      <c r="MKQ18" s="136"/>
      <c r="MKR18" s="136"/>
      <c r="MKS18" s="136"/>
      <c r="MKT18" s="136"/>
      <c r="MKU18" s="136"/>
      <c r="MKV18" s="136"/>
      <c r="MKW18" s="136"/>
      <c r="MKX18" s="136"/>
      <c r="MKY18" s="136"/>
      <c r="MKZ18" s="136"/>
      <c r="MLA18" s="136"/>
      <c r="MLB18" s="136"/>
      <c r="MLC18" s="136"/>
      <c r="MLD18" s="136"/>
      <c r="MLE18" s="136"/>
      <c r="MLF18" s="136"/>
      <c r="MLG18" s="136"/>
      <c r="MLH18" s="136"/>
      <c r="MLI18" s="136"/>
      <c r="MLJ18" s="136"/>
      <c r="MLK18" s="136"/>
      <c r="MLL18" s="136"/>
      <c r="MLM18" s="136"/>
      <c r="MLN18" s="136"/>
      <c r="MLO18" s="136"/>
      <c r="MLP18" s="136"/>
      <c r="MLQ18" s="136"/>
      <c r="MLR18" s="136"/>
      <c r="MLS18" s="136"/>
      <c r="MLT18" s="136"/>
      <c r="MLU18" s="136"/>
      <c r="MLV18" s="136"/>
      <c r="MLW18" s="136"/>
      <c r="MLX18" s="136"/>
      <c r="MLY18" s="136"/>
      <c r="MLZ18" s="136"/>
      <c r="MMA18" s="136"/>
      <c r="MMB18" s="136"/>
      <c r="MMC18" s="136"/>
      <c r="MMD18" s="136"/>
      <c r="MME18" s="136"/>
      <c r="MMF18" s="136"/>
      <c r="MMG18" s="136"/>
      <c r="MMH18" s="136"/>
      <c r="MMI18" s="136"/>
      <c r="MMJ18" s="136"/>
      <c r="MMK18" s="136"/>
      <c r="MML18" s="136"/>
      <c r="MMM18" s="136"/>
      <c r="MMN18" s="136"/>
      <c r="MMO18" s="136"/>
      <c r="MMP18" s="136"/>
      <c r="MMQ18" s="136"/>
      <c r="MMR18" s="136"/>
      <c r="MMS18" s="136"/>
      <c r="MMT18" s="136"/>
      <c r="MMU18" s="136"/>
      <c r="MMV18" s="136"/>
      <c r="MMW18" s="136"/>
      <c r="MMX18" s="136"/>
      <c r="MMY18" s="136"/>
      <c r="MMZ18" s="136"/>
      <c r="MNA18" s="136"/>
      <c r="MNB18" s="136"/>
      <c r="MNC18" s="136"/>
      <c r="MND18" s="136"/>
      <c r="MNE18" s="136"/>
      <c r="MNF18" s="136"/>
      <c r="MNG18" s="136"/>
      <c r="MNH18" s="136"/>
      <c r="MNI18" s="136"/>
      <c r="MNJ18" s="136"/>
      <c r="MNK18" s="136"/>
      <c r="MNL18" s="136"/>
      <c r="MNM18" s="136"/>
      <c r="MNN18" s="136"/>
      <c r="MNO18" s="136"/>
      <c r="MNP18" s="136"/>
      <c r="MNQ18" s="136"/>
      <c r="MNR18" s="136"/>
      <c r="MNS18" s="136"/>
      <c r="MNT18" s="136"/>
      <c r="MNU18" s="136"/>
      <c r="MNV18" s="136"/>
      <c r="MNW18" s="136"/>
      <c r="MNX18" s="136"/>
      <c r="MNY18" s="136"/>
      <c r="MNZ18" s="136"/>
      <c r="MOA18" s="136"/>
      <c r="MOB18" s="136"/>
      <c r="MOC18" s="136"/>
      <c r="MOD18" s="136"/>
      <c r="MOE18" s="136"/>
      <c r="MOF18" s="136"/>
      <c r="MOG18" s="136"/>
      <c r="MOH18" s="136"/>
      <c r="MOI18" s="136"/>
      <c r="MOJ18" s="136"/>
      <c r="MOK18" s="136"/>
      <c r="MOL18" s="136"/>
      <c r="MOM18" s="136"/>
      <c r="MON18" s="136"/>
      <c r="MOO18" s="136"/>
      <c r="MOP18" s="136"/>
      <c r="MOQ18" s="136"/>
      <c r="MOR18" s="136"/>
      <c r="MOS18" s="136"/>
      <c r="MOT18" s="136"/>
      <c r="MOU18" s="136"/>
      <c r="MOV18" s="136"/>
      <c r="MOW18" s="136"/>
      <c r="MOX18" s="136"/>
      <c r="MOY18" s="136"/>
      <c r="MOZ18" s="136"/>
      <c r="MPA18" s="136"/>
      <c r="MPB18" s="136"/>
      <c r="MPC18" s="136"/>
      <c r="MPD18" s="136"/>
      <c r="MPE18" s="136"/>
      <c r="MPF18" s="136"/>
      <c r="MPG18" s="136"/>
      <c r="MPH18" s="136"/>
      <c r="MPI18" s="136"/>
      <c r="MPJ18" s="136"/>
      <c r="MPK18" s="136"/>
      <c r="MPL18" s="136"/>
      <c r="MPM18" s="136"/>
      <c r="MPN18" s="136"/>
      <c r="MPO18" s="136"/>
      <c r="MPP18" s="136"/>
      <c r="MPQ18" s="136"/>
      <c r="MPR18" s="136"/>
      <c r="MPS18" s="136"/>
      <c r="MPT18" s="136"/>
      <c r="MPU18" s="136"/>
      <c r="MPV18" s="136"/>
      <c r="MPW18" s="136"/>
      <c r="MPX18" s="136"/>
      <c r="MPY18" s="136"/>
      <c r="MPZ18" s="136"/>
      <c r="MQA18" s="136"/>
      <c r="MQB18" s="136"/>
      <c r="MQC18" s="136"/>
      <c r="MQD18" s="136"/>
      <c r="MQE18" s="136"/>
      <c r="MQF18" s="136"/>
      <c r="MQG18" s="136"/>
      <c r="MQH18" s="136"/>
      <c r="MQI18" s="136"/>
      <c r="MQJ18" s="136"/>
      <c r="MQK18" s="136"/>
      <c r="MQL18" s="136"/>
      <c r="MQM18" s="136"/>
      <c r="MQN18" s="136"/>
      <c r="MQO18" s="136"/>
      <c r="MQP18" s="136"/>
      <c r="MQQ18" s="136"/>
      <c r="MQR18" s="136"/>
      <c r="MQS18" s="136"/>
      <c r="MQT18" s="136"/>
      <c r="MQU18" s="136"/>
      <c r="MQV18" s="136"/>
      <c r="MQW18" s="136"/>
      <c r="MQX18" s="136"/>
      <c r="MQY18" s="136"/>
      <c r="MQZ18" s="136"/>
      <c r="MRA18" s="136"/>
      <c r="MRB18" s="136"/>
      <c r="MRC18" s="136"/>
      <c r="MRD18" s="136"/>
      <c r="MRE18" s="136"/>
      <c r="MRF18" s="136"/>
      <c r="MRG18" s="136"/>
      <c r="MRH18" s="136"/>
      <c r="MRI18" s="136"/>
      <c r="MRJ18" s="136"/>
      <c r="MRK18" s="136"/>
      <c r="MRL18" s="136"/>
      <c r="MRM18" s="136"/>
      <c r="MRN18" s="136"/>
      <c r="MRO18" s="136"/>
      <c r="MRP18" s="136"/>
      <c r="MRQ18" s="136"/>
      <c r="MRR18" s="136"/>
      <c r="MRS18" s="136"/>
      <c r="MRT18" s="136"/>
      <c r="MRU18" s="136"/>
      <c r="MRV18" s="136"/>
      <c r="MRW18" s="136"/>
      <c r="MRX18" s="136"/>
      <c r="MRY18" s="136"/>
      <c r="MRZ18" s="136"/>
      <c r="MSA18" s="136"/>
      <c r="MSB18" s="136"/>
      <c r="MSC18" s="136"/>
      <c r="MSD18" s="136"/>
      <c r="MSE18" s="136"/>
      <c r="MSF18" s="136"/>
      <c r="MSG18" s="136"/>
      <c r="MSH18" s="136"/>
      <c r="MSI18" s="136"/>
      <c r="MSJ18" s="136"/>
      <c r="MSK18" s="136"/>
      <c r="MSL18" s="136"/>
      <c r="MSM18" s="136"/>
      <c r="MSN18" s="136"/>
      <c r="MSO18" s="136"/>
      <c r="MSP18" s="136"/>
      <c r="MSQ18" s="136"/>
      <c r="MSR18" s="136"/>
      <c r="MSS18" s="136"/>
      <c r="MST18" s="136"/>
      <c r="MSU18" s="136"/>
      <c r="MSV18" s="136"/>
      <c r="MSW18" s="136"/>
      <c r="MSX18" s="136"/>
      <c r="MSY18" s="136"/>
      <c r="MSZ18" s="136"/>
      <c r="MTA18" s="136"/>
      <c r="MTB18" s="136"/>
      <c r="MTC18" s="136"/>
      <c r="MTD18" s="136"/>
      <c r="MTE18" s="136"/>
      <c r="MTF18" s="136"/>
      <c r="MTG18" s="136"/>
      <c r="MTH18" s="136"/>
      <c r="MTI18" s="136"/>
      <c r="MTJ18" s="136"/>
      <c r="MTK18" s="136"/>
      <c r="MTL18" s="136"/>
      <c r="MTM18" s="136"/>
      <c r="MTN18" s="136"/>
      <c r="MTO18" s="136"/>
      <c r="MTP18" s="136"/>
      <c r="MTQ18" s="136"/>
      <c r="MTR18" s="136"/>
      <c r="MTS18" s="136"/>
      <c r="MTT18" s="136"/>
      <c r="MTU18" s="136"/>
      <c r="MTV18" s="136"/>
      <c r="MTW18" s="136"/>
      <c r="MTX18" s="136"/>
      <c r="MTY18" s="136"/>
      <c r="MTZ18" s="136"/>
      <c r="MUA18" s="136"/>
      <c r="MUB18" s="136"/>
      <c r="MUC18" s="136"/>
      <c r="MUD18" s="136"/>
      <c r="MUE18" s="136"/>
      <c r="MUF18" s="136"/>
      <c r="MUG18" s="136"/>
      <c r="MUH18" s="136"/>
      <c r="MUI18" s="136"/>
      <c r="MUJ18" s="136"/>
      <c r="MUK18" s="136"/>
      <c r="MUL18" s="136"/>
      <c r="MUM18" s="136"/>
      <c r="MUN18" s="136"/>
      <c r="MUO18" s="136"/>
      <c r="MUP18" s="136"/>
      <c r="MUQ18" s="136"/>
      <c r="MUR18" s="136"/>
      <c r="MUS18" s="136"/>
      <c r="MUT18" s="136"/>
      <c r="MUU18" s="136"/>
      <c r="MUV18" s="136"/>
      <c r="MUW18" s="136"/>
      <c r="MUX18" s="136"/>
      <c r="MUY18" s="136"/>
      <c r="MUZ18" s="136"/>
      <c r="MVA18" s="136"/>
      <c r="MVB18" s="136"/>
      <c r="MVC18" s="136"/>
      <c r="MVD18" s="136"/>
      <c r="MVE18" s="136"/>
      <c r="MVF18" s="136"/>
      <c r="MVG18" s="136"/>
      <c r="MVH18" s="136"/>
      <c r="MVI18" s="136"/>
      <c r="MVJ18" s="136"/>
      <c r="MVK18" s="136"/>
      <c r="MVL18" s="136"/>
      <c r="MVM18" s="136"/>
      <c r="MVN18" s="136"/>
      <c r="MVO18" s="136"/>
      <c r="MVP18" s="136"/>
      <c r="MVQ18" s="136"/>
      <c r="MVR18" s="136"/>
      <c r="MVS18" s="136"/>
      <c r="MVT18" s="136"/>
      <c r="MVU18" s="136"/>
      <c r="MVV18" s="136"/>
      <c r="MVW18" s="136"/>
      <c r="MVX18" s="136"/>
      <c r="MVY18" s="136"/>
      <c r="MVZ18" s="136"/>
      <c r="MWA18" s="136"/>
      <c r="MWB18" s="136"/>
      <c r="MWC18" s="136"/>
      <c r="MWD18" s="136"/>
      <c r="MWE18" s="136"/>
      <c r="MWF18" s="136"/>
      <c r="MWG18" s="136"/>
      <c r="MWH18" s="136"/>
      <c r="MWI18" s="136"/>
      <c r="MWJ18" s="136"/>
      <c r="MWK18" s="136"/>
      <c r="MWL18" s="136"/>
      <c r="MWM18" s="136"/>
      <c r="MWN18" s="136"/>
      <c r="MWO18" s="136"/>
      <c r="MWP18" s="136"/>
      <c r="MWQ18" s="136"/>
      <c r="MWR18" s="136"/>
      <c r="MWS18" s="136"/>
      <c r="MWT18" s="136"/>
      <c r="MWU18" s="136"/>
      <c r="MWV18" s="136"/>
      <c r="MWW18" s="136"/>
      <c r="MWX18" s="136"/>
      <c r="MWY18" s="136"/>
      <c r="MWZ18" s="136"/>
      <c r="MXA18" s="136"/>
      <c r="MXB18" s="136"/>
      <c r="MXC18" s="136"/>
      <c r="MXD18" s="136"/>
      <c r="MXE18" s="136"/>
      <c r="MXF18" s="136"/>
      <c r="MXG18" s="136"/>
      <c r="MXH18" s="136"/>
      <c r="MXI18" s="136"/>
      <c r="MXJ18" s="136"/>
      <c r="MXK18" s="136"/>
      <c r="MXL18" s="136"/>
      <c r="MXM18" s="136"/>
      <c r="MXN18" s="136"/>
      <c r="MXO18" s="136"/>
      <c r="MXP18" s="136"/>
      <c r="MXQ18" s="136"/>
      <c r="MXR18" s="136"/>
      <c r="MXS18" s="136"/>
      <c r="MXT18" s="136"/>
      <c r="MXU18" s="136"/>
      <c r="MXV18" s="136"/>
      <c r="MXW18" s="136"/>
      <c r="MXX18" s="136"/>
      <c r="MXY18" s="136"/>
      <c r="MXZ18" s="136"/>
      <c r="MYA18" s="136"/>
      <c r="MYB18" s="136"/>
      <c r="MYC18" s="136"/>
      <c r="MYD18" s="136"/>
      <c r="MYE18" s="136"/>
      <c r="MYF18" s="136"/>
      <c r="MYG18" s="136"/>
      <c r="MYH18" s="136"/>
      <c r="MYI18" s="136"/>
      <c r="MYJ18" s="136"/>
      <c r="MYK18" s="136"/>
      <c r="MYL18" s="136"/>
      <c r="MYM18" s="136"/>
      <c r="MYN18" s="136"/>
      <c r="MYO18" s="136"/>
      <c r="MYP18" s="136"/>
      <c r="MYQ18" s="136"/>
      <c r="MYR18" s="136"/>
      <c r="MYS18" s="136"/>
      <c r="MYT18" s="136"/>
      <c r="MYU18" s="136"/>
      <c r="MYV18" s="136"/>
      <c r="MYW18" s="136"/>
      <c r="MYX18" s="136"/>
      <c r="MYY18" s="136"/>
      <c r="MYZ18" s="136"/>
      <c r="MZA18" s="136"/>
      <c r="MZB18" s="136"/>
      <c r="MZC18" s="136"/>
      <c r="MZD18" s="136"/>
      <c r="MZE18" s="136"/>
      <c r="MZF18" s="136"/>
      <c r="MZG18" s="136"/>
      <c r="MZH18" s="136"/>
      <c r="MZI18" s="136"/>
      <c r="MZJ18" s="136"/>
      <c r="MZK18" s="136"/>
      <c r="MZL18" s="136"/>
      <c r="MZM18" s="136"/>
      <c r="MZN18" s="136"/>
      <c r="MZO18" s="136"/>
      <c r="MZP18" s="136"/>
      <c r="MZQ18" s="136"/>
      <c r="MZR18" s="136"/>
      <c r="MZS18" s="136"/>
      <c r="MZT18" s="136"/>
      <c r="MZU18" s="136"/>
      <c r="MZV18" s="136"/>
      <c r="MZW18" s="136"/>
      <c r="MZX18" s="136"/>
      <c r="MZY18" s="136"/>
      <c r="MZZ18" s="136"/>
      <c r="NAA18" s="136"/>
      <c r="NAB18" s="136"/>
      <c r="NAC18" s="136"/>
      <c r="NAD18" s="136"/>
      <c r="NAE18" s="136"/>
      <c r="NAF18" s="136"/>
      <c r="NAG18" s="136"/>
      <c r="NAH18" s="136"/>
      <c r="NAI18" s="136"/>
      <c r="NAJ18" s="136"/>
      <c r="NAK18" s="136"/>
      <c r="NAL18" s="136"/>
      <c r="NAM18" s="136"/>
      <c r="NAN18" s="136"/>
      <c r="NAO18" s="136"/>
      <c r="NAP18" s="136"/>
      <c r="NAQ18" s="136"/>
      <c r="NAR18" s="136"/>
      <c r="NAS18" s="136"/>
      <c r="NAT18" s="136"/>
      <c r="NAU18" s="136"/>
      <c r="NAV18" s="136"/>
      <c r="NAW18" s="136"/>
      <c r="NAX18" s="136"/>
      <c r="NAY18" s="136"/>
      <c r="NAZ18" s="136"/>
      <c r="NBA18" s="136"/>
      <c r="NBB18" s="136"/>
      <c r="NBC18" s="136"/>
      <c r="NBD18" s="136"/>
      <c r="NBE18" s="136"/>
      <c r="NBF18" s="136"/>
      <c r="NBG18" s="136"/>
      <c r="NBH18" s="136"/>
      <c r="NBI18" s="136"/>
      <c r="NBJ18" s="136"/>
      <c r="NBK18" s="136"/>
      <c r="NBL18" s="136"/>
      <c r="NBM18" s="136"/>
      <c r="NBN18" s="136"/>
      <c r="NBO18" s="136"/>
      <c r="NBP18" s="136"/>
      <c r="NBQ18" s="136"/>
      <c r="NBR18" s="136"/>
      <c r="NBS18" s="136"/>
      <c r="NBT18" s="136"/>
      <c r="NBU18" s="136"/>
      <c r="NBV18" s="136"/>
      <c r="NBW18" s="136"/>
      <c r="NBX18" s="136"/>
      <c r="NBY18" s="136"/>
      <c r="NBZ18" s="136"/>
      <c r="NCA18" s="136"/>
      <c r="NCB18" s="136"/>
      <c r="NCC18" s="136"/>
      <c r="NCD18" s="136"/>
      <c r="NCE18" s="136"/>
      <c r="NCF18" s="136"/>
      <c r="NCG18" s="136"/>
      <c r="NCH18" s="136"/>
      <c r="NCI18" s="136"/>
      <c r="NCJ18" s="136"/>
      <c r="NCK18" s="136"/>
      <c r="NCL18" s="136"/>
      <c r="NCM18" s="136"/>
      <c r="NCN18" s="136"/>
      <c r="NCO18" s="136"/>
      <c r="NCP18" s="136"/>
      <c r="NCQ18" s="136"/>
      <c r="NCR18" s="136"/>
      <c r="NCS18" s="136"/>
      <c r="NCT18" s="136"/>
      <c r="NCU18" s="136"/>
      <c r="NCV18" s="136"/>
      <c r="NCW18" s="136"/>
      <c r="NCX18" s="136"/>
      <c r="NCY18" s="136"/>
      <c r="NCZ18" s="136"/>
      <c r="NDA18" s="136"/>
      <c r="NDB18" s="136"/>
      <c r="NDC18" s="136"/>
      <c r="NDD18" s="136"/>
      <c r="NDE18" s="136"/>
      <c r="NDF18" s="136"/>
      <c r="NDG18" s="136"/>
      <c r="NDH18" s="136"/>
      <c r="NDI18" s="136"/>
      <c r="NDJ18" s="136"/>
      <c r="NDK18" s="136"/>
      <c r="NDL18" s="136"/>
      <c r="NDM18" s="136"/>
      <c r="NDN18" s="136"/>
      <c r="NDO18" s="136"/>
      <c r="NDP18" s="136"/>
      <c r="NDQ18" s="136"/>
      <c r="NDR18" s="136"/>
      <c r="NDS18" s="136"/>
      <c r="NDT18" s="136"/>
      <c r="NDU18" s="136"/>
      <c r="NDV18" s="136"/>
      <c r="NDW18" s="136"/>
      <c r="NDX18" s="136"/>
      <c r="NDY18" s="136"/>
      <c r="NDZ18" s="136"/>
      <c r="NEA18" s="136"/>
      <c r="NEB18" s="136"/>
      <c r="NEC18" s="136"/>
      <c r="NED18" s="136"/>
      <c r="NEE18" s="136"/>
      <c r="NEF18" s="136"/>
      <c r="NEG18" s="136"/>
      <c r="NEH18" s="136"/>
      <c r="NEI18" s="136"/>
      <c r="NEJ18" s="136"/>
      <c r="NEK18" s="136"/>
      <c r="NEL18" s="136"/>
      <c r="NEM18" s="136"/>
      <c r="NEN18" s="136"/>
      <c r="NEO18" s="136"/>
      <c r="NEP18" s="136"/>
      <c r="NEQ18" s="136"/>
      <c r="NER18" s="136"/>
      <c r="NES18" s="136"/>
      <c r="NET18" s="136"/>
      <c r="NEU18" s="136"/>
      <c r="NEV18" s="136"/>
      <c r="NEW18" s="136"/>
      <c r="NEX18" s="136"/>
      <c r="NEY18" s="136"/>
      <c r="NEZ18" s="136"/>
      <c r="NFA18" s="136"/>
      <c r="NFB18" s="136"/>
      <c r="NFC18" s="136"/>
      <c r="NFD18" s="136"/>
      <c r="NFE18" s="136"/>
      <c r="NFF18" s="136"/>
      <c r="NFG18" s="136"/>
      <c r="NFH18" s="136"/>
      <c r="NFI18" s="136"/>
      <c r="NFJ18" s="136"/>
      <c r="NFK18" s="136"/>
      <c r="NFL18" s="136"/>
      <c r="NFM18" s="136"/>
      <c r="NFN18" s="136"/>
      <c r="NFO18" s="136"/>
      <c r="NFP18" s="136"/>
      <c r="NFQ18" s="136"/>
      <c r="NFR18" s="136"/>
      <c r="NFS18" s="136"/>
      <c r="NFT18" s="136"/>
      <c r="NFU18" s="136"/>
      <c r="NFV18" s="136"/>
      <c r="NFW18" s="136"/>
      <c r="NFX18" s="136"/>
      <c r="NFY18" s="136"/>
      <c r="NFZ18" s="136"/>
      <c r="NGA18" s="136"/>
      <c r="NGB18" s="136"/>
      <c r="NGC18" s="136"/>
      <c r="NGD18" s="136"/>
      <c r="NGE18" s="136"/>
      <c r="NGF18" s="136"/>
      <c r="NGG18" s="136"/>
      <c r="NGH18" s="136"/>
      <c r="NGI18" s="136"/>
      <c r="NGJ18" s="136"/>
      <c r="NGK18" s="136"/>
      <c r="NGL18" s="136"/>
      <c r="NGM18" s="136"/>
      <c r="NGN18" s="136"/>
      <c r="NGO18" s="136"/>
      <c r="NGP18" s="136"/>
      <c r="NGQ18" s="136"/>
      <c r="NGR18" s="136"/>
      <c r="NGS18" s="136"/>
      <c r="NGT18" s="136"/>
      <c r="NGU18" s="136"/>
      <c r="NGV18" s="136"/>
      <c r="NGW18" s="136"/>
      <c r="NGX18" s="136"/>
      <c r="NGY18" s="136"/>
      <c r="NGZ18" s="136"/>
      <c r="NHA18" s="136"/>
      <c r="NHB18" s="136"/>
      <c r="NHC18" s="136"/>
      <c r="NHD18" s="136"/>
      <c r="NHE18" s="136"/>
      <c r="NHF18" s="136"/>
      <c r="NHG18" s="136"/>
      <c r="NHH18" s="136"/>
      <c r="NHI18" s="136"/>
      <c r="NHJ18" s="136"/>
      <c r="NHK18" s="136"/>
      <c r="NHL18" s="136"/>
      <c r="NHM18" s="136"/>
      <c r="NHN18" s="136"/>
      <c r="NHO18" s="136"/>
      <c r="NHP18" s="136"/>
      <c r="NHQ18" s="136"/>
      <c r="NHR18" s="136"/>
      <c r="NHS18" s="136"/>
      <c r="NHT18" s="136"/>
      <c r="NHU18" s="136"/>
      <c r="NHV18" s="136"/>
      <c r="NHW18" s="136"/>
      <c r="NHX18" s="136"/>
      <c r="NHY18" s="136"/>
      <c r="NHZ18" s="136"/>
      <c r="NIA18" s="136"/>
      <c r="NIB18" s="136"/>
      <c r="NIC18" s="136"/>
      <c r="NID18" s="136"/>
      <c r="NIE18" s="136"/>
      <c r="NIF18" s="136"/>
      <c r="NIG18" s="136"/>
      <c r="NIH18" s="136"/>
      <c r="NII18" s="136"/>
      <c r="NIJ18" s="136"/>
      <c r="NIK18" s="136"/>
      <c r="NIL18" s="136"/>
      <c r="NIM18" s="136"/>
      <c r="NIN18" s="136"/>
      <c r="NIO18" s="136"/>
      <c r="NIP18" s="136"/>
      <c r="NIQ18" s="136"/>
      <c r="NIR18" s="136"/>
      <c r="NIS18" s="136"/>
      <c r="NIT18" s="136"/>
      <c r="NIU18" s="136"/>
      <c r="NIV18" s="136"/>
      <c r="NIW18" s="136"/>
      <c r="NIX18" s="136"/>
      <c r="NIY18" s="136"/>
      <c r="NIZ18" s="136"/>
      <c r="NJA18" s="136"/>
      <c r="NJB18" s="136"/>
      <c r="NJC18" s="136"/>
      <c r="NJD18" s="136"/>
      <c r="NJE18" s="136"/>
      <c r="NJF18" s="136"/>
      <c r="NJG18" s="136"/>
      <c r="NJH18" s="136"/>
      <c r="NJI18" s="136"/>
      <c r="NJJ18" s="136"/>
      <c r="NJK18" s="136"/>
      <c r="NJL18" s="136"/>
      <c r="NJM18" s="136"/>
      <c r="NJN18" s="136"/>
      <c r="NJO18" s="136"/>
      <c r="NJP18" s="136"/>
      <c r="NJQ18" s="136"/>
      <c r="NJR18" s="136"/>
      <c r="NJS18" s="136"/>
      <c r="NJT18" s="136"/>
      <c r="NJU18" s="136"/>
      <c r="NJV18" s="136"/>
      <c r="NJW18" s="136"/>
      <c r="NJX18" s="136"/>
      <c r="NJY18" s="136"/>
      <c r="NJZ18" s="136"/>
      <c r="NKA18" s="136"/>
      <c r="NKB18" s="136"/>
      <c r="NKC18" s="136"/>
      <c r="NKD18" s="136"/>
      <c r="NKE18" s="136"/>
      <c r="NKF18" s="136"/>
      <c r="NKG18" s="136"/>
      <c r="NKH18" s="136"/>
      <c r="NKI18" s="136"/>
      <c r="NKJ18" s="136"/>
      <c r="NKK18" s="136"/>
      <c r="NKL18" s="136"/>
      <c r="NKM18" s="136"/>
      <c r="NKN18" s="136"/>
      <c r="NKO18" s="136"/>
      <c r="NKP18" s="136"/>
      <c r="NKQ18" s="136"/>
      <c r="NKR18" s="136"/>
      <c r="NKS18" s="136"/>
      <c r="NKT18" s="136"/>
      <c r="NKU18" s="136"/>
      <c r="NKV18" s="136"/>
      <c r="NKW18" s="136"/>
      <c r="NKX18" s="136"/>
      <c r="NKY18" s="136"/>
      <c r="NKZ18" s="136"/>
      <c r="NLA18" s="136"/>
      <c r="NLB18" s="136"/>
      <c r="NLC18" s="136"/>
      <c r="NLD18" s="136"/>
      <c r="NLE18" s="136"/>
      <c r="NLF18" s="136"/>
      <c r="NLG18" s="136"/>
      <c r="NLH18" s="136"/>
      <c r="NLI18" s="136"/>
      <c r="NLJ18" s="136"/>
      <c r="NLK18" s="136"/>
      <c r="NLL18" s="136"/>
      <c r="NLM18" s="136"/>
      <c r="NLN18" s="136"/>
      <c r="NLO18" s="136"/>
      <c r="NLP18" s="136"/>
      <c r="NLQ18" s="136"/>
      <c r="NLR18" s="136"/>
      <c r="NLS18" s="136"/>
      <c r="NLT18" s="136"/>
      <c r="NLU18" s="136"/>
      <c r="NLV18" s="136"/>
      <c r="NLW18" s="136"/>
      <c r="NLX18" s="136"/>
      <c r="NLY18" s="136"/>
      <c r="NLZ18" s="136"/>
      <c r="NMA18" s="136"/>
      <c r="NMB18" s="136"/>
      <c r="NMC18" s="136"/>
      <c r="NMD18" s="136"/>
      <c r="NME18" s="136"/>
      <c r="NMF18" s="136"/>
      <c r="NMG18" s="136"/>
      <c r="NMH18" s="136"/>
      <c r="NMI18" s="136"/>
      <c r="NMJ18" s="136"/>
      <c r="NMK18" s="136"/>
      <c r="NML18" s="136"/>
      <c r="NMM18" s="136"/>
      <c r="NMN18" s="136"/>
      <c r="NMO18" s="136"/>
      <c r="NMP18" s="136"/>
      <c r="NMQ18" s="136"/>
      <c r="NMR18" s="136"/>
      <c r="NMS18" s="136"/>
      <c r="NMT18" s="136"/>
      <c r="NMU18" s="136"/>
      <c r="NMV18" s="136"/>
      <c r="NMW18" s="136"/>
      <c r="NMX18" s="136"/>
      <c r="NMY18" s="136"/>
      <c r="NMZ18" s="136"/>
      <c r="NNA18" s="136"/>
      <c r="NNB18" s="136"/>
      <c r="NNC18" s="136"/>
      <c r="NND18" s="136"/>
      <c r="NNE18" s="136"/>
      <c r="NNF18" s="136"/>
      <c r="NNG18" s="136"/>
      <c r="NNH18" s="136"/>
      <c r="NNI18" s="136"/>
      <c r="NNJ18" s="136"/>
      <c r="NNK18" s="136"/>
      <c r="NNL18" s="136"/>
      <c r="NNM18" s="136"/>
      <c r="NNN18" s="136"/>
      <c r="NNO18" s="136"/>
      <c r="NNP18" s="136"/>
      <c r="NNQ18" s="136"/>
      <c r="NNR18" s="136"/>
      <c r="NNS18" s="136"/>
      <c r="NNT18" s="136"/>
      <c r="NNU18" s="136"/>
      <c r="NNV18" s="136"/>
      <c r="NNW18" s="136"/>
      <c r="NNX18" s="136"/>
      <c r="NNY18" s="136"/>
      <c r="NNZ18" s="136"/>
      <c r="NOA18" s="136"/>
      <c r="NOB18" s="136"/>
      <c r="NOC18" s="136"/>
      <c r="NOD18" s="136"/>
      <c r="NOE18" s="136"/>
      <c r="NOF18" s="136"/>
      <c r="NOG18" s="136"/>
      <c r="NOH18" s="136"/>
      <c r="NOI18" s="136"/>
      <c r="NOJ18" s="136"/>
      <c r="NOK18" s="136"/>
      <c r="NOL18" s="136"/>
      <c r="NOM18" s="136"/>
      <c r="NON18" s="136"/>
      <c r="NOO18" s="136"/>
      <c r="NOP18" s="136"/>
      <c r="NOQ18" s="136"/>
      <c r="NOR18" s="136"/>
      <c r="NOS18" s="136"/>
      <c r="NOT18" s="136"/>
      <c r="NOU18" s="136"/>
      <c r="NOV18" s="136"/>
      <c r="NOW18" s="136"/>
      <c r="NOX18" s="136"/>
      <c r="NOY18" s="136"/>
      <c r="NOZ18" s="136"/>
      <c r="NPA18" s="136"/>
      <c r="NPB18" s="136"/>
      <c r="NPC18" s="136"/>
      <c r="NPD18" s="136"/>
      <c r="NPE18" s="136"/>
      <c r="NPF18" s="136"/>
      <c r="NPG18" s="136"/>
      <c r="NPH18" s="136"/>
      <c r="NPI18" s="136"/>
      <c r="NPJ18" s="136"/>
      <c r="NPK18" s="136"/>
      <c r="NPL18" s="136"/>
      <c r="NPM18" s="136"/>
      <c r="NPN18" s="136"/>
      <c r="NPO18" s="136"/>
      <c r="NPP18" s="136"/>
      <c r="NPQ18" s="136"/>
      <c r="NPR18" s="136"/>
      <c r="NPS18" s="136"/>
      <c r="NPT18" s="136"/>
      <c r="NPU18" s="136"/>
      <c r="NPV18" s="136"/>
      <c r="NPW18" s="136"/>
      <c r="NPX18" s="136"/>
      <c r="NPY18" s="136"/>
      <c r="NPZ18" s="136"/>
      <c r="NQA18" s="136"/>
      <c r="NQB18" s="136"/>
      <c r="NQC18" s="136"/>
      <c r="NQD18" s="136"/>
      <c r="NQE18" s="136"/>
      <c r="NQF18" s="136"/>
      <c r="NQG18" s="136"/>
      <c r="NQH18" s="136"/>
      <c r="NQI18" s="136"/>
      <c r="NQJ18" s="136"/>
      <c r="NQK18" s="136"/>
      <c r="NQL18" s="136"/>
      <c r="NQM18" s="136"/>
      <c r="NQN18" s="136"/>
      <c r="NQO18" s="136"/>
      <c r="NQP18" s="136"/>
      <c r="NQQ18" s="136"/>
      <c r="NQR18" s="136"/>
      <c r="NQS18" s="136"/>
      <c r="NQT18" s="136"/>
      <c r="NQU18" s="136"/>
      <c r="NQV18" s="136"/>
      <c r="NQW18" s="136"/>
      <c r="NQX18" s="136"/>
      <c r="NQY18" s="136"/>
      <c r="NQZ18" s="136"/>
      <c r="NRA18" s="136"/>
      <c r="NRB18" s="136"/>
      <c r="NRC18" s="136"/>
      <c r="NRD18" s="136"/>
      <c r="NRE18" s="136"/>
      <c r="NRF18" s="136"/>
      <c r="NRG18" s="136"/>
      <c r="NRH18" s="136"/>
      <c r="NRI18" s="136"/>
      <c r="NRJ18" s="136"/>
      <c r="NRK18" s="136"/>
      <c r="NRL18" s="136"/>
      <c r="NRM18" s="136"/>
      <c r="NRN18" s="136"/>
      <c r="NRO18" s="136"/>
      <c r="NRP18" s="136"/>
      <c r="NRQ18" s="136"/>
      <c r="NRR18" s="136"/>
      <c r="NRS18" s="136"/>
      <c r="NRT18" s="136"/>
      <c r="NRU18" s="136"/>
      <c r="NRV18" s="136"/>
      <c r="NRW18" s="136"/>
      <c r="NRX18" s="136"/>
      <c r="NRY18" s="136"/>
      <c r="NRZ18" s="136"/>
      <c r="NSA18" s="136"/>
      <c r="NSB18" s="136"/>
      <c r="NSC18" s="136"/>
      <c r="NSD18" s="136"/>
      <c r="NSE18" s="136"/>
      <c r="NSF18" s="136"/>
      <c r="NSG18" s="136"/>
      <c r="NSH18" s="136"/>
      <c r="NSI18" s="136"/>
      <c r="NSJ18" s="136"/>
      <c r="NSK18" s="136"/>
      <c r="NSL18" s="136"/>
      <c r="NSM18" s="136"/>
      <c r="NSN18" s="136"/>
      <c r="NSO18" s="136"/>
      <c r="NSP18" s="136"/>
      <c r="NSQ18" s="136"/>
      <c r="NSR18" s="136"/>
      <c r="NSS18" s="136"/>
      <c r="NST18" s="136"/>
      <c r="NSU18" s="136"/>
      <c r="NSV18" s="136"/>
      <c r="NSW18" s="136"/>
      <c r="NSX18" s="136"/>
      <c r="NSY18" s="136"/>
      <c r="NSZ18" s="136"/>
      <c r="NTA18" s="136"/>
      <c r="NTB18" s="136"/>
      <c r="NTC18" s="136"/>
      <c r="NTD18" s="136"/>
      <c r="NTE18" s="136"/>
      <c r="NTF18" s="136"/>
      <c r="NTG18" s="136"/>
      <c r="NTH18" s="136"/>
      <c r="NTI18" s="136"/>
      <c r="NTJ18" s="136"/>
      <c r="NTK18" s="136"/>
      <c r="NTL18" s="136"/>
      <c r="NTM18" s="136"/>
      <c r="NTN18" s="136"/>
      <c r="NTO18" s="136"/>
      <c r="NTP18" s="136"/>
      <c r="NTQ18" s="136"/>
      <c r="NTR18" s="136"/>
      <c r="NTS18" s="136"/>
      <c r="NTT18" s="136"/>
      <c r="NTU18" s="136"/>
      <c r="NTV18" s="136"/>
      <c r="NTW18" s="136"/>
      <c r="NTX18" s="136"/>
      <c r="NTY18" s="136"/>
      <c r="NTZ18" s="136"/>
      <c r="NUA18" s="136"/>
      <c r="NUB18" s="136"/>
      <c r="NUC18" s="136"/>
      <c r="NUD18" s="136"/>
      <c r="NUE18" s="136"/>
      <c r="NUF18" s="136"/>
      <c r="NUG18" s="136"/>
      <c r="NUH18" s="136"/>
      <c r="NUI18" s="136"/>
      <c r="NUJ18" s="136"/>
      <c r="NUK18" s="136"/>
      <c r="NUL18" s="136"/>
      <c r="NUM18" s="136"/>
      <c r="NUN18" s="136"/>
      <c r="NUO18" s="136"/>
      <c r="NUP18" s="136"/>
      <c r="NUQ18" s="136"/>
      <c r="NUR18" s="136"/>
      <c r="NUS18" s="136"/>
      <c r="NUT18" s="136"/>
      <c r="NUU18" s="136"/>
      <c r="NUV18" s="136"/>
      <c r="NUW18" s="136"/>
      <c r="NUX18" s="136"/>
      <c r="NUY18" s="136"/>
      <c r="NUZ18" s="136"/>
      <c r="NVA18" s="136"/>
      <c r="NVB18" s="136"/>
      <c r="NVC18" s="136"/>
      <c r="NVD18" s="136"/>
      <c r="NVE18" s="136"/>
      <c r="NVF18" s="136"/>
      <c r="NVG18" s="136"/>
      <c r="NVH18" s="136"/>
      <c r="NVI18" s="136"/>
      <c r="NVJ18" s="136"/>
      <c r="NVK18" s="136"/>
      <c r="NVL18" s="136"/>
      <c r="NVM18" s="136"/>
      <c r="NVN18" s="136"/>
      <c r="NVO18" s="136"/>
      <c r="NVP18" s="136"/>
      <c r="NVQ18" s="136"/>
      <c r="NVR18" s="136"/>
      <c r="NVS18" s="136"/>
      <c r="NVT18" s="136"/>
      <c r="NVU18" s="136"/>
      <c r="NVV18" s="136"/>
      <c r="NVW18" s="136"/>
      <c r="NVX18" s="136"/>
      <c r="NVY18" s="136"/>
      <c r="NVZ18" s="136"/>
      <c r="NWA18" s="136"/>
      <c r="NWB18" s="136"/>
      <c r="NWC18" s="136"/>
      <c r="NWD18" s="136"/>
      <c r="NWE18" s="136"/>
      <c r="NWF18" s="136"/>
      <c r="NWG18" s="136"/>
      <c r="NWH18" s="136"/>
      <c r="NWI18" s="136"/>
      <c r="NWJ18" s="136"/>
      <c r="NWK18" s="136"/>
      <c r="NWL18" s="136"/>
      <c r="NWM18" s="136"/>
      <c r="NWN18" s="136"/>
      <c r="NWO18" s="136"/>
      <c r="NWP18" s="136"/>
      <c r="NWQ18" s="136"/>
      <c r="NWR18" s="136"/>
      <c r="NWS18" s="136"/>
      <c r="NWT18" s="136"/>
      <c r="NWU18" s="136"/>
      <c r="NWV18" s="136"/>
      <c r="NWW18" s="136"/>
      <c r="NWX18" s="136"/>
      <c r="NWY18" s="136"/>
      <c r="NWZ18" s="136"/>
      <c r="NXA18" s="136"/>
      <c r="NXB18" s="136"/>
      <c r="NXC18" s="136"/>
      <c r="NXD18" s="136"/>
      <c r="NXE18" s="136"/>
      <c r="NXF18" s="136"/>
      <c r="NXG18" s="136"/>
      <c r="NXH18" s="136"/>
      <c r="NXI18" s="136"/>
      <c r="NXJ18" s="136"/>
      <c r="NXK18" s="136"/>
      <c r="NXL18" s="136"/>
      <c r="NXM18" s="136"/>
      <c r="NXN18" s="136"/>
      <c r="NXO18" s="136"/>
      <c r="NXP18" s="136"/>
      <c r="NXQ18" s="136"/>
      <c r="NXR18" s="136"/>
      <c r="NXS18" s="136"/>
      <c r="NXT18" s="136"/>
      <c r="NXU18" s="136"/>
      <c r="NXV18" s="136"/>
      <c r="NXW18" s="136"/>
      <c r="NXX18" s="136"/>
      <c r="NXY18" s="136"/>
      <c r="NXZ18" s="136"/>
      <c r="NYA18" s="136"/>
      <c r="NYB18" s="136"/>
      <c r="NYC18" s="136"/>
      <c r="NYD18" s="136"/>
      <c r="NYE18" s="136"/>
      <c r="NYF18" s="136"/>
      <c r="NYG18" s="136"/>
      <c r="NYH18" s="136"/>
      <c r="NYI18" s="136"/>
      <c r="NYJ18" s="136"/>
      <c r="NYK18" s="136"/>
      <c r="NYL18" s="136"/>
      <c r="NYM18" s="136"/>
      <c r="NYN18" s="136"/>
      <c r="NYO18" s="136"/>
      <c r="NYP18" s="136"/>
      <c r="NYQ18" s="136"/>
      <c r="NYR18" s="136"/>
      <c r="NYS18" s="136"/>
      <c r="NYT18" s="136"/>
      <c r="NYU18" s="136"/>
      <c r="NYV18" s="136"/>
      <c r="NYW18" s="136"/>
      <c r="NYX18" s="136"/>
      <c r="NYY18" s="136"/>
      <c r="NYZ18" s="136"/>
      <c r="NZA18" s="136"/>
      <c r="NZB18" s="136"/>
      <c r="NZC18" s="136"/>
      <c r="NZD18" s="136"/>
      <c r="NZE18" s="136"/>
      <c r="NZF18" s="136"/>
      <c r="NZG18" s="136"/>
      <c r="NZH18" s="136"/>
      <c r="NZI18" s="136"/>
      <c r="NZJ18" s="136"/>
      <c r="NZK18" s="136"/>
      <c r="NZL18" s="136"/>
      <c r="NZM18" s="136"/>
      <c r="NZN18" s="136"/>
      <c r="NZO18" s="136"/>
      <c r="NZP18" s="136"/>
      <c r="NZQ18" s="136"/>
      <c r="NZR18" s="136"/>
      <c r="NZS18" s="136"/>
      <c r="NZT18" s="136"/>
      <c r="NZU18" s="136"/>
      <c r="NZV18" s="136"/>
      <c r="NZW18" s="136"/>
      <c r="NZX18" s="136"/>
      <c r="NZY18" s="136"/>
      <c r="NZZ18" s="136"/>
      <c r="OAA18" s="136"/>
      <c r="OAB18" s="136"/>
      <c r="OAC18" s="136"/>
      <c r="OAD18" s="136"/>
      <c r="OAE18" s="136"/>
      <c r="OAF18" s="136"/>
      <c r="OAG18" s="136"/>
      <c r="OAH18" s="136"/>
      <c r="OAI18" s="136"/>
      <c r="OAJ18" s="136"/>
      <c r="OAK18" s="136"/>
      <c r="OAL18" s="136"/>
      <c r="OAM18" s="136"/>
      <c r="OAN18" s="136"/>
      <c r="OAO18" s="136"/>
      <c r="OAP18" s="136"/>
      <c r="OAQ18" s="136"/>
      <c r="OAR18" s="136"/>
      <c r="OAS18" s="136"/>
      <c r="OAT18" s="136"/>
      <c r="OAU18" s="136"/>
      <c r="OAV18" s="136"/>
      <c r="OAW18" s="136"/>
      <c r="OAX18" s="136"/>
      <c r="OAY18" s="136"/>
      <c r="OAZ18" s="136"/>
      <c r="OBA18" s="136"/>
      <c r="OBB18" s="136"/>
      <c r="OBC18" s="136"/>
      <c r="OBD18" s="136"/>
      <c r="OBE18" s="136"/>
      <c r="OBF18" s="136"/>
      <c r="OBG18" s="136"/>
      <c r="OBH18" s="136"/>
      <c r="OBI18" s="136"/>
      <c r="OBJ18" s="136"/>
      <c r="OBK18" s="136"/>
      <c r="OBL18" s="136"/>
      <c r="OBM18" s="136"/>
      <c r="OBN18" s="136"/>
      <c r="OBO18" s="136"/>
      <c r="OBP18" s="136"/>
      <c r="OBQ18" s="136"/>
      <c r="OBR18" s="136"/>
      <c r="OBS18" s="136"/>
      <c r="OBT18" s="136"/>
      <c r="OBU18" s="136"/>
      <c r="OBV18" s="136"/>
      <c r="OBW18" s="136"/>
      <c r="OBX18" s="136"/>
      <c r="OBY18" s="136"/>
      <c r="OBZ18" s="136"/>
      <c r="OCA18" s="136"/>
      <c r="OCB18" s="136"/>
      <c r="OCC18" s="136"/>
      <c r="OCD18" s="136"/>
      <c r="OCE18" s="136"/>
      <c r="OCF18" s="136"/>
      <c r="OCG18" s="136"/>
      <c r="OCH18" s="136"/>
      <c r="OCI18" s="136"/>
      <c r="OCJ18" s="136"/>
      <c r="OCK18" s="136"/>
      <c r="OCL18" s="136"/>
      <c r="OCM18" s="136"/>
      <c r="OCN18" s="136"/>
      <c r="OCO18" s="136"/>
      <c r="OCP18" s="136"/>
      <c r="OCQ18" s="136"/>
      <c r="OCR18" s="136"/>
      <c r="OCS18" s="136"/>
      <c r="OCT18" s="136"/>
      <c r="OCU18" s="136"/>
      <c r="OCV18" s="136"/>
      <c r="OCW18" s="136"/>
      <c r="OCX18" s="136"/>
      <c r="OCY18" s="136"/>
      <c r="OCZ18" s="136"/>
      <c r="ODA18" s="136"/>
      <c r="ODB18" s="136"/>
      <c r="ODC18" s="136"/>
      <c r="ODD18" s="136"/>
      <c r="ODE18" s="136"/>
      <c r="ODF18" s="136"/>
      <c r="ODG18" s="136"/>
      <c r="ODH18" s="136"/>
      <c r="ODI18" s="136"/>
      <c r="ODJ18" s="136"/>
      <c r="ODK18" s="136"/>
      <c r="ODL18" s="136"/>
      <c r="ODM18" s="136"/>
      <c r="ODN18" s="136"/>
      <c r="ODO18" s="136"/>
      <c r="ODP18" s="136"/>
      <c r="ODQ18" s="136"/>
      <c r="ODR18" s="136"/>
      <c r="ODS18" s="136"/>
      <c r="ODT18" s="136"/>
      <c r="ODU18" s="136"/>
      <c r="ODV18" s="136"/>
      <c r="ODW18" s="136"/>
      <c r="ODX18" s="136"/>
      <c r="ODY18" s="136"/>
      <c r="ODZ18" s="136"/>
      <c r="OEA18" s="136"/>
      <c r="OEB18" s="136"/>
      <c r="OEC18" s="136"/>
      <c r="OED18" s="136"/>
      <c r="OEE18" s="136"/>
      <c r="OEF18" s="136"/>
      <c r="OEG18" s="136"/>
      <c r="OEH18" s="136"/>
      <c r="OEI18" s="136"/>
      <c r="OEJ18" s="136"/>
      <c r="OEK18" s="136"/>
      <c r="OEL18" s="136"/>
      <c r="OEM18" s="136"/>
      <c r="OEN18" s="136"/>
      <c r="OEO18" s="136"/>
      <c r="OEP18" s="136"/>
      <c r="OEQ18" s="136"/>
      <c r="OER18" s="136"/>
      <c r="OES18" s="136"/>
      <c r="OET18" s="136"/>
      <c r="OEU18" s="136"/>
      <c r="OEV18" s="136"/>
      <c r="OEW18" s="136"/>
      <c r="OEX18" s="136"/>
      <c r="OEY18" s="136"/>
      <c r="OEZ18" s="136"/>
      <c r="OFA18" s="136"/>
      <c r="OFB18" s="136"/>
      <c r="OFC18" s="136"/>
      <c r="OFD18" s="136"/>
      <c r="OFE18" s="136"/>
      <c r="OFF18" s="136"/>
      <c r="OFG18" s="136"/>
      <c r="OFH18" s="136"/>
      <c r="OFI18" s="136"/>
      <c r="OFJ18" s="136"/>
      <c r="OFK18" s="136"/>
      <c r="OFL18" s="136"/>
      <c r="OFM18" s="136"/>
      <c r="OFN18" s="136"/>
      <c r="OFO18" s="136"/>
      <c r="OFP18" s="136"/>
      <c r="OFQ18" s="136"/>
      <c r="OFR18" s="136"/>
      <c r="OFS18" s="136"/>
      <c r="OFT18" s="136"/>
      <c r="OFU18" s="136"/>
      <c r="OFV18" s="136"/>
      <c r="OFW18" s="136"/>
      <c r="OFX18" s="136"/>
      <c r="OFY18" s="136"/>
      <c r="OFZ18" s="136"/>
      <c r="OGA18" s="136"/>
      <c r="OGB18" s="136"/>
      <c r="OGC18" s="136"/>
      <c r="OGD18" s="136"/>
      <c r="OGE18" s="136"/>
      <c r="OGF18" s="136"/>
      <c r="OGG18" s="136"/>
      <c r="OGH18" s="136"/>
      <c r="OGI18" s="136"/>
      <c r="OGJ18" s="136"/>
      <c r="OGK18" s="136"/>
      <c r="OGL18" s="136"/>
      <c r="OGM18" s="136"/>
      <c r="OGN18" s="136"/>
      <c r="OGO18" s="136"/>
      <c r="OGP18" s="136"/>
      <c r="OGQ18" s="136"/>
      <c r="OGR18" s="136"/>
      <c r="OGS18" s="136"/>
      <c r="OGT18" s="136"/>
      <c r="OGU18" s="136"/>
      <c r="OGV18" s="136"/>
      <c r="OGW18" s="136"/>
      <c r="OGX18" s="136"/>
      <c r="OGY18" s="136"/>
      <c r="OGZ18" s="136"/>
      <c r="OHA18" s="136"/>
      <c r="OHB18" s="136"/>
      <c r="OHC18" s="136"/>
      <c r="OHD18" s="136"/>
      <c r="OHE18" s="136"/>
      <c r="OHF18" s="136"/>
      <c r="OHG18" s="136"/>
      <c r="OHH18" s="136"/>
      <c r="OHI18" s="136"/>
      <c r="OHJ18" s="136"/>
      <c r="OHK18" s="136"/>
      <c r="OHL18" s="136"/>
      <c r="OHM18" s="136"/>
      <c r="OHN18" s="136"/>
      <c r="OHO18" s="136"/>
      <c r="OHP18" s="136"/>
      <c r="OHQ18" s="136"/>
      <c r="OHR18" s="136"/>
      <c r="OHS18" s="136"/>
      <c r="OHT18" s="136"/>
      <c r="OHU18" s="136"/>
      <c r="OHV18" s="136"/>
      <c r="OHW18" s="136"/>
      <c r="OHX18" s="136"/>
      <c r="OHY18" s="136"/>
      <c r="OHZ18" s="136"/>
      <c r="OIA18" s="136"/>
      <c r="OIB18" s="136"/>
      <c r="OIC18" s="136"/>
      <c r="OID18" s="136"/>
      <c r="OIE18" s="136"/>
      <c r="OIF18" s="136"/>
      <c r="OIG18" s="136"/>
      <c r="OIH18" s="136"/>
      <c r="OII18" s="136"/>
      <c r="OIJ18" s="136"/>
      <c r="OIK18" s="136"/>
      <c r="OIL18" s="136"/>
      <c r="OIM18" s="136"/>
      <c r="OIN18" s="136"/>
      <c r="OIO18" s="136"/>
      <c r="OIP18" s="136"/>
      <c r="OIQ18" s="136"/>
      <c r="OIR18" s="136"/>
      <c r="OIS18" s="136"/>
      <c r="OIT18" s="136"/>
      <c r="OIU18" s="136"/>
      <c r="OIV18" s="136"/>
      <c r="OIW18" s="136"/>
      <c r="OIX18" s="136"/>
      <c r="OIY18" s="136"/>
      <c r="OIZ18" s="136"/>
      <c r="OJA18" s="136"/>
      <c r="OJB18" s="136"/>
      <c r="OJC18" s="136"/>
      <c r="OJD18" s="136"/>
      <c r="OJE18" s="136"/>
      <c r="OJF18" s="136"/>
      <c r="OJG18" s="136"/>
      <c r="OJH18" s="136"/>
      <c r="OJI18" s="136"/>
      <c r="OJJ18" s="136"/>
      <c r="OJK18" s="136"/>
      <c r="OJL18" s="136"/>
      <c r="OJM18" s="136"/>
      <c r="OJN18" s="136"/>
      <c r="OJO18" s="136"/>
      <c r="OJP18" s="136"/>
      <c r="OJQ18" s="136"/>
      <c r="OJR18" s="136"/>
      <c r="OJS18" s="136"/>
      <c r="OJT18" s="136"/>
      <c r="OJU18" s="136"/>
      <c r="OJV18" s="136"/>
      <c r="OJW18" s="136"/>
      <c r="OJX18" s="136"/>
      <c r="OJY18" s="136"/>
      <c r="OJZ18" s="136"/>
      <c r="OKA18" s="136"/>
      <c r="OKB18" s="136"/>
      <c r="OKC18" s="136"/>
      <c r="OKD18" s="136"/>
      <c r="OKE18" s="136"/>
      <c r="OKF18" s="136"/>
      <c r="OKG18" s="136"/>
      <c r="OKH18" s="136"/>
      <c r="OKI18" s="136"/>
      <c r="OKJ18" s="136"/>
      <c r="OKK18" s="136"/>
      <c r="OKL18" s="136"/>
      <c r="OKM18" s="136"/>
      <c r="OKN18" s="136"/>
      <c r="OKO18" s="136"/>
      <c r="OKP18" s="136"/>
      <c r="OKQ18" s="136"/>
      <c r="OKR18" s="136"/>
      <c r="OKS18" s="136"/>
      <c r="OKT18" s="136"/>
      <c r="OKU18" s="136"/>
      <c r="OKV18" s="136"/>
      <c r="OKW18" s="136"/>
      <c r="OKX18" s="136"/>
      <c r="OKY18" s="136"/>
      <c r="OKZ18" s="136"/>
      <c r="OLA18" s="136"/>
      <c r="OLB18" s="136"/>
      <c r="OLC18" s="136"/>
      <c r="OLD18" s="136"/>
      <c r="OLE18" s="136"/>
      <c r="OLF18" s="136"/>
      <c r="OLG18" s="136"/>
      <c r="OLH18" s="136"/>
      <c r="OLI18" s="136"/>
      <c r="OLJ18" s="136"/>
      <c r="OLK18" s="136"/>
      <c r="OLL18" s="136"/>
      <c r="OLM18" s="136"/>
      <c r="OLN18" s="136"/>
      <c r="OLO18" s="136"/>
      <c r="OLP18" s="136"/>
      <c r="OLQ18" s="136"/>
      <c r="OLR18" s="136"/>
      <c r="OLS18" s="136"/>
      <c r="OLT18" s="136"/>
      <c r="OLU18" s="136"/>
      <c r="OLV18" s="136"/>
      <c r="OLW18" s="136"/>
      <c r="OLX18" s="136"/>
      <c r="OLY18" s="136"/>
      <c r="OLZ18" s="136"/>
      <c r="OMA18" s="136"/>
      <c r="OMB18" s="136"/>
      <c r="OMC18" s="136"/>
      <c r="OMD18" s="136"/>
      <c r="OME18" s="136"/>
      <c r="OMF18" s="136"/>
      <c r="OMG18" s="136"/>
      <c r="OMH18" s="136"/>
      <c r="OMI18" s="136"/>
      <c r="OMJ18" s="136"/>
      <c r="OMK18" s="136"/>
      <c r="OML18" s="136"/>
      <c r="OMM18" s="136"/>
      <c r="OMN18" s="136"/>
      <c r="OMO18" s="136"/>
      <c r="OMP18" s="136"/>
      <c r="OMQ18" s="136"/>
      <c r="OMR18" s="136"/>
      <c r="OMS18" s="136"/>
      <c r="OMT18" s="136"/>
      <c r="OMU18" s="136"/>
      <c r="OMV18" s="136"/>
      <c r="OMW18" s="136"/>
      <c r="OMX18" s="136"/>
      <c r="OMY18" s="136"/>
      <c r="OMZ18" s="136"/>
      <c r="ONA18" s="136"/>
      <c r="ONB18" s="136"/>
      <c r="ONC18" s="136"/>
      <c r="OND18" s="136"/>
      <c r="ONE18" s="136"/>
      <c r="ONF18" s="136"/>
      <c r="ONG18" s="136"/>
      <c r="ONH18" s="136"/>
      <c r="ONI18" s="136"/>
      <c r="ONJ18" s="136"/>
      <c r="ONK18" s="136"/>
      <c r="ONL18" s="136"/>
      <c r="ONM18" s="136"/>
      <c r="ONN18" s="136"/>
      <c r="ONO18" s="136"/>
      <c r="ONP18" s="136"/>
      <c r="ONQ18" s="136"/>
      <c r="ONR18" s="136"/>
      <c r="ONS18" s="136"/>
      <c r="ONT18" s="136"/>
      <c r="ONU18" s="136"/>
      <c r="ONV18" s="136"/>
      <c r="ONW18" s="136"/>
      <c r="ONX18" s="136"/>
      <c r="ONY18" s="136"/>
      <c r="ONZ18" s="136"/>
      <c r="OOA18" s="136"/>
      <c r="OOB18" s="136"/>
      <c r="OOC18" s="136"/>
      <c r="OOD18" s="136"/>
      <c r="OOE18" s="136"/>
      <c r="OOF18" s="136"/>
      <c r="OOG18" s="136"/>
      <c r="OOH18" s="136"/>
      <c r="OOI18" s="136"/>
      <c r="OOJ18" s="136"/>
      <c r="OOK18" s="136"/>
      <c r="OOL18" s="136"/>
      <c r="OOM18" s="136"/>
      <c r="OON18" s="136"/>
      <c r="OOO18" s="136"/>
      <c r="OOP18" s="136"/>
      <c r="OOQ18" s="136"/>
      <c r="OOR18" s="136"/>
      <c r="OOS18" s="136"/>
      <c r="OOT18" s="136"/>
      <c r="OOU18" s="136"/>
      <c r="OOV18" s="136"/>
      <c r="OOW18" s="136"/>
      <c r="OOX18" s="136"/>
      <c r="OOY18" s="136"/>
      <c r="OOZ18" s="136"/>
      <c r="OPA18" s="136"/>
      <c r="OPB18" s="136"/>
      <c r="OPC18" s="136"/>
      <c r="OPD18" s="136"/>
      <c r="OPE18" s="136"/>
      <c r="OPF18" s="136"/>
      <c r="OPG18" s="136"/>
      <c r="OPH18" s="136"/>
      <c r="OPI18" s="136"/>
      <c r="OPJ18" s="136"/>
      <c r="OPK18" s="136"/>
      <c r="OPL18" s="136"/>
      <c r="OPM18" s="136"/>
      <c r="OPN18" s="136"/>
      <c r="OPO18" s="136"/>
      <c r="OPP18" s="136"/>
      <c r="OPQ18" s="136"/>
      <c r="OPR18" s="136"/>
      <c r="OPS18" s="136"/>
      <c r="OPT18" s="136"/>
      <c r="OPU18" s="136"/>
      <c r="OPV18" s="136"/>
      <c r="OPW18" s="136"/>
      <c r="OPX18" s="136"/>
      <c r="OPY18" s="136"/>
      <c r="OPZ18" s="136"/>
      <c r="OQA18" s="136"/>
      <c r="OQB18" s="136"/>
      <c r="OQC18" s="136"/>
      <c r="OQD18" s="136"/>
      <c r="OQE18" s="136"/>
      <c r="OQF18" s="136"/>
      <c r="OQG18" s="136"/>
      <c r="OQH18" s="136"/>
      <c r="OQI18" s="136"/>
      <c r="OQJ18" s="136"/>
      <c r="OQK18" s="136"/>
      <c r="OQL18" s="136"/>
      <c r="OQM18" s="136"/>
      <c r="OQN18" s="136"/>
      <c r="OQO18" s="136"/>
      <c r="OQP18" s="136"/>
      <c r="OQQ18" s="136"/>
      <c r="OQR18" s="136"/>
      <c r="OQS18" s="136"/>
      <c r="OQT18" s="136"/>
      <c r="OQU18" s="136"/>
      <c r="OQV18" s="136"/>
      <c r="OQW18" s="136"/>
      <c r="OQX18" s="136"/>
      <c r="OQY18" s="136"/>
      <c r="OQZ18" s="136"/>
      <c r="ORA18" s="136"/>
      <c r="ORB18" s="136"/>
      <c r="ORC18" s="136"/>
      <c r="ORD18" s="136"/>
      <c r="ORE18" s="136"/>
      <c r="ORF18" s="136"/>
      <c r="ORG18" s="136"/>
      <c r="ORH18" s="136"/>
      <c r="ORI18" s="136"/>
      <c r="ORJ18" s="136"/>
      <c r="ORK18" s="136"/>
      <c r="ORL18" s="136"/>
      <c r="ORM18" s="136"/>
      <c r="ORN18" s="136"/>
      <c r="ORO18" s="136"/>
      <c r="ORP18" s="136"/>
      <c r="ORQ18" s="136"/>
      <c r="ORR18" s="136"/>
      <c r="ORS18" s="136"/>
      <c r="ORT18" s="136"/>
      <c r="ORU18" s="136"/>
      <c r="ORV18" s="136"/>
      <c r="ORW18" s="136"/>
      <c r="ORX18" s="136"/>
      <c r="ORY18" s="136"/>
      <c r="ORZ18" s="136"/>
      <c r="OSA18" s="136"/>
      <c r="OSB18" s="136"/>
      <c r="OSC18" s="136"/>
      <c r="OSD18" s="136"/>
      <c r="OSE18" s="136"/>
      <c r="OSF18" s="136"/>
      <c r="OSG18" s="136"/>
      <c r="OSH18" s="136"/>
      <c r="OSI18" s="136"/>
      <c r="OSJ18" s="136"/>
      <c r="OSK18" s="136"/>
      <c r="OSL18" s="136"/>
      <c r="OSM18" s="136"/>
      <c r="OSN18" s="136"/>
      <c r="OSO18" s="136"/>
      <c r="OSP18" s="136"/>
      <c r="OSQ18" s="136"/>
      <c r="OSR18" s="136"/>
      <c r="OSS18" s="136"/>
      <c r="OST18" s="136"/>
      <c r="OSU18" s="136"/>
      <c r="OSV18" s="136"/>
      <c r="OSW18" s="136"/>
      <c r="OSX18" s="136"/>
      <c r="OSY18" s="136"/>
      <c r="OSZ18" s="136"/>
      <c r="OTA18" s="136"/>
      <c r="OTB18" s="136"/>
      <c r="OTC18" s="136"/>
      <c r="OTD18" s="136"/>
      <c r="OTE18" s="136"/>
      <c r="OTF18" s="136"/>
      <c r="OTG18" s="136"/>
      <c r="OTH18" s="136"/>
      <c r="OTI18" s="136"/>
      <c r="OTJ18" s="136"/>
      <c r="OTK18" s="136"/>
      <c r="OTL18" s="136"/>
      <c r="OTM18" s="136"/>
      <c r="OTN18" s="136"/>
      <c r="OTO18" s="136"/>
      <c r="OTP18" s="136"/>
      <c r="OTQ18" s="136"/>
      <c r="OTR18" s="136"/>
      <c r="OTS18" s="136"/>
      <c r="OTT18" s="136"/>
      <c r="OTU18" s="136"/>
      <c r="OTV18" s="136"/>
      <c r="OTW18" s="136"/>
      <c r="OTX18" s="136"/>
      <c r="OTY18" s="136"/>
      <c r="OTZ18" s="136"/>
      <c r="OUA18" s="136"/>
      <c r="OUB18" s="136"/>
      <c r="OUC18" s="136"/>
      <c r="OUD18" s="136"/>
      <c r="OUE18" s="136"/>
      <c r="OUF18" s="136"/>
      <c r="OUG18" s="136"/>
      <c r="OUH18" s="136"/>
      <c r="OUI18" s="136"/>
      <c r="OUJ18" s="136"/>
      <c r="OUK18" s="136"/>
      <c r="OUL18" s="136"/>
      <c r="OUM18" s="136"/>
      <c r="OUN18" s="136"/>
      <c r="OUO18" s="136"/>
      <c r="OUP18" s="136"/>
      <c r="OUQ18" s="136"/>
      <c r="OUR18" s="136"/>
      <c r="OUS18" s="136"/>
      <c r="OUT18" s="136"/>
      <c r="OUU18" s="136"/>
      <c r="OUV18" s="136"/>
      <c r="OUW18" s="136"/>
      <c r="OUX18" s="136"/>
      <c r="OUY18" s="136"/>
      <c r="OUZ18" s="136"/>
      <c r="OVA18" s="136"/>
      <c r="OVB18" s="136"/>
      <c r="OVC18" s="136"/>
      <c r="OVD18" s="136"/>
      <c r="OVE18" s="136"/>
      <c r="OVF18" s="136"/>
      <c r="OVG18" s="136"/>
      <c r="OVH18" s="136"/>
      <c r="OVI18" s="136"/>
      <c r="OVJ18" s="136"/>
      <c r="OVK18" s="136"/>
      <c r="OVL18" s="136"/>
      <c r="OVM18" s="136"/>
      <c r="OVN18" s="136"/>
      <c r="OVO18" s="136"/>
      <c r="OVP18" s="136"/>
      <c r="OVQ18" s="136"/>
      <c r="OVR18" s="136"/>
      <c r="OVS18" s="136"/>
      <c r="OVT18" s="136"/>
      <c r="OVU18" s="136"/>
      <c r="OVV18" s="136"/>
      <c r="OVW18" s="136"/>
      <c r="OVX18" s="136"/>
      <c r="OVY18" s="136"/>
      <c r="OVZ18" s="136"/>
      <c r="OWA18" s="136"/>
      <c r="OWB18" s="136"/>
      <c r="OWC18" s="136"/>
      <c r="OWD18" s="136"/>
      <c r="OWE18" s="136"/>
      <c r="OWF18" s="136"/>
      <c r="OWG18" s="136"/>
      <c r="OWH18" s="136"/>
      <c r="OWI18" s="136"/>
      <c r="OWJ18" s="136"/>
      <c r="OWK18" s="136"/>
      <c r="OWL18" s="136"/>
      <c r="OWM18" s="136"/>
      <c r="OWN18" s="136"/>
      <c r="OWO18" s="136"/>
      <c r="OWP18" s="136"/>
      <c r="OWQ18" s="136"/>
      <c r="OWR18" s="136"/>
      <c r="OWS18" s="136"/>
      <c r="OWT18" s="136"/>
      <c r="OWU18" s="136"/>
      <c r="OWV18" s="136"/>
      <c r="OWW18" s="136"/>
      <c r="OWX18" s="136"/>
      <c r="OWY18" s="136"/>
      <c r="OWZ18" s="136"/>
      <c r="OXA18" s="136"/>
      <c r="OXB18" s="136"/>
      <c r="OXC18" s="136"/>
      <c r="OXD18" s="136"/>
      <c r="OXE18" s="136"/>
      <c r="OXF18" s="136"/>
      <c r="OXG18" s="136"/>
      <c r="OXH18" s="136"/>
      <c r="OXI18" s="136"/>
      <c r="OXJ18" s="136"/>
      <c r="OXK18" s="136"/>
      <c r="OXL18" s="136"/>
      <c r="OXM18" s="136"/>
      <c r="OXN18" s="136"/>
      <c r="OXO18" s="136"/>
      <c r="OXP18" s="136"/>
      <c r="OXQ18" s="136"/>
      <c r="OXR18" s="136"/>
      <c r="OXS18" s="136"/>
      <c r="OXT18" s="136"/>
      <c r="OXU18" s="136"/>
      <c r="OXV18" s="136"/>
      <c r="OXW18" s="136"/>
      <c r="OXX18" s="136"/>
      <c r="OXY18" s="136"/>
      <c r="OXZ18" s="136"/>
      <c r="OYA18" s="136"/>
      <c r="OYB18" s="136"/>
      <c r="OYC18" s="136"/>
      <c r="OYD18" s="136"/>
      <c r="OYE18" s="136"/>
      <c r="OYF18" s="136"/>
      <c r="OYG18" s="136"/>
      <c r="OYH18" s="136"/>
      <c r="OYI18" s="136"/>
      <c r="OYJ18" s="136"/>
      <c r="OYK18" s="136"/>
      <c r="OYL18" s="136"/>
      <c r="OYM18" s="136"/>
      <c r="OYN18" s="136"/>
      <c r="OYO18" s="136"/>
      <c r="OYP18" s="136"/>
      <c r="OYQ18" s="136"/>
      <c r="OYR18" s="136"/>
      <c r="OYS18" s="136"/>
      <c r="OYT18" s="136"/>
      <c r="OYU18" s="136"/>
      <c r="OYV18" s="136"/>
      <c r="OYW18" s="136"/>
      <c r="OYX18" s="136"/>
      <c r="OYY18" s="136"/>
      <c r="OYZ18" s="136"/>
      <c r="OZA18" s="136"/>
      <c r="OZB18" s="136"/>
      <c r="OZC18" s="136"/>
      <c r="OZD18" s="136"/>
      <c r="OZE18" s="136"/>
      <c r="OZF18" s="136"/>
      <c r="OZG18" s="136"/>
      <c r="OZH18" s="136"/>
      <c r="OZI18" s="136"/>
      <c r="OZJ18" s="136"/>
      <c r="OZK18" s="136"/>
      <c r="OZL18" s="136"/>
      <c r="OZM18" s="136"/>
      <c r="OZN18" s="136"/>
      <c r="OZO18" s="136"/>
      <c r="OZP18" s="136"/>
      <c r="OZQ18" s="136"/>
      <c r="OZR18" s="136"/>
      <c r="OZS18" s="136"/>
      <c r="OZT18" s="136"/>
      <c r="OZU18" s="136"/>
      <c r="OZV18" s="136"/>
      <c r="OZW18" s="136"/>
      <c r="OZX18" s="136"/>
      <c r="OZY18" s="136"/>
      <c r="OZZ18" s="136"/>
      <c r="PAA18" s="136"/>
      <c r="PAB18" s="136"/>
      <c r="PAC18" s="136"/>
      <c r="PAD18" s="136"/>
      <c r="PAE18" s="136"/>
      <c r="PAF18" s="136"/>
      <c r="PAG18" s="136"/>
      <c r="PAH18" s="136"/>
      <c r="PAI18" s="136"/>
      <c r="PAJ18" s="136"/>
      <c r="PAK18" s="136"/>
      <c r="PAL18" s="136"/>
      <c r="PAM18" s="136"/>
      <c r="PAN18" s="136"/>
      <c r="PAO18" s="136"/>
      <c r="PAP18" s="136"/>
      <c r="PAQ18" s="136"/>
      <c r="PAR18" s="136"/>
      <c r="PAS18" s="136"/>
      <c r="PAT18" s="136"/>
      <c r="PAU18" s="136"/>
      <c r="PAV18" s="136"/>
      <c r="PAW18" s="136"/>
      <c r="PAX18" s="136"/>
      <c r="PAY18" s="136"/>
      <c r="PAZ18" s="136"/>
      <c r="PBA18" s="136"/>
      <c r="PBB18" s="136"/>
      <c r="PBC18" s="136"/>
      <c r="PBD18" s="136"/>
      <c r="PBE18" s="136"/>
      <c r="PBF18" s="136"/>
      <c r="PBG18" s="136"/>
      <c r="PBH18" s="136"/>
      <c r="PBI18" s="136"/>
      <c r="PBJ18" s="136"/>
      <c r="PBK18" s="136"/>
      <c r="PBL18" s="136"/>
      <c r="PBM18" s="136"/>
      <c r="PBN18" s="136"/>
      <c r="PBO18" s="136"/>
      <c r="PBP18" s="136"/>
      <c r="PBQ18" s="136"/>
      <c r="PBR18" s="136"/>
      <c r="PBS18" s="136"/>
      <c r="PBT18" s="136"/>
      <c r="PBU18" s="136"/>
      <c r="PBV18" s="136"/>
      <c r="PBW18" s="136"/>
      <c r="PBX18" s="136"/>
      <c r="PBY18" s="136"/>
      <c r="PBZ18" s="136"/>
      <c r="PCA18" s="136"/>
      <c r="PCB18" s="136"/>
      <c r="PCC18" s="136"/>
      <c r="PCD18" s="136"/>
      <c r="PCE18" s="136"/>
      <c r="PCF18" s="136"/>
      <c r="PCG18" s="136"/>
      <c r="PCH18" s="136"/>
      <c r="PCI18" s="136"/>
      <c r="PCJ18" s="136"/>
      <c r="PCK18" s="136"/>
      <c r="PCL18" s="136"/>
      <c r="PCM18" s="136"/>
      <c r="PCN18" s="136"/>
      <c r="PCO18" s="136"/>
      <c r="PCP18" s="136"/>
      <c r="PCQ18" s="136"/>
      <c r="PCR18" s="136"/>
      <c r="PCS18" s="136"/>
      <c r="PCT18" s="136"/>
      <c r="PCU18" s="136"/>
      <c r="PCV18" s="136"/>
      <c r="PCW18" s="136"/>
      <c r="PCX18" s="136"/>
      <c r="PCY18" s="136"/>
      <c r="PCZ18" s="136"/>
      <c r="PDA18" s="136"/>
      <c r="PDB18" s="136"/>
      <c r="PDC18" s="136"/>
      <c r="PDD18" s="136"/>
      <c r="PDE18" s="136"/>
      <c r="PDF18" s="136"/>
      <c r="PDG18" s="136"/>
      <c r="PDH18" s="136"/>
      <c r="PDI18" s="136"/>
      <c r="PDJ18" s="136"/>
      <c r="PDK18" s="136"/>
      <c r="PDL18" s="136"/>
      <c r="PDM18" s="136"/>
      <c r="PDN18" s="136"/>
      <c r="PDO18" s="136"/>
      <c r="PDP18" s="136"/>
      <c r="PDQ18" s="136"/>
      <c r="PDR18" s="136"/>
      <c r="PDS18" s="136"/>
      <c r="PDT18" s="136"/>
      <c r="PDU18" s="136"/>
      <c r="PDV18" s="136"/>
      <c r="PDW18" s="136"/>
      <c r="PDX18" s="136"/>
      <c r="PDY18" s="136"/>
      <c r="PDZ18" s="136"/>
      <c r="PEA18" s="136"/>
      <c r="PEB18" s="136"/>
      <c r="PEC18" s="136"/>
      <c r="PED18" s="136"/>
      <c r="PEE18" s="136"/>
      <c r="PEF18" s="136"/>
      <c r="PEG18" s="136"/>
      <c r="PEH18" s="136"/>
      <c r="PEI18" s="136"/>
      <c r="PEJ18" s="136"/>
      <c r="PEK18" s="136"/>
      <c r="PEL18" s="136"/>
      <c r="PEM18" s="136"/>
      <c r="PEN18" s="136"/>
      <c r="PEO18" s="136"/>
      <c r="PEP18" s="136"/>
      <c r="PEQ18" s="136"/>
      <c r="PER18" s="136"/>
      <c r="PES18" s="136"/>
      <c r="PET18" s="136"/>
      <c r="PEU18" s="136"/>
      <c r="PEV18" s="136"/>
      <c r="PEW18" s="136"/>
      <c r="PEX18" s="136"/>
      <c r="PEY18" s="136"/>
      <c r="PEZ18" s="136"/>
      <c r="PFA18" s="136"/>
      <c r="PFB18" s="136"/>
      <c r="PFC18" s="136"/>
      <c r="PFD18" s="136"/>
      <c r="PFE18" s="136"/>
      <c r="PFF18" s="136"/>
      <c r="PFG18" s="136"/>
      <c r="PFH18" s="136"/>
      <c r="PFI18" s="136"/>
      <c r="PFJ18" s="136"/>
      <c r="PFK18" s="136"/>
      <c r="PFL18" s="136"/>
      <c r="PFM18" s="136"/>
      <c r="PFN18" s="136"/>
      <c r="PFO18" s="136"/>
      <c r="PFP18" s="136"/>
      <c r="PFQ18" s="136"/>
      <c r="PFR18" s="136"/>
      <c r="PFS18" s="136"/>
      <c r="PFT18" s="136"/>
      <c r="PFU18" s="136"/>
      <c r="PFV18" s="136"/>
      <c r="PFW18" s="136"/>
      <c r="PFX18" s="136"/>
      <c r="PFY18" s="136"/>
      <c r="PFZ18" s="136"/>
      <c r="PGA18" s="136"/>
      <c r="PGB18" s="136"/>
      <c r="PGC18" s="136"/>
      <c r="PGD18" s="136"/>
      <c r="PGE18" s="136"/>
      <c r="PGF18" s="136"/>
      <c r="PGG18" s="136"/>
      <c r="PGH18" s="136"/>
      <c r="PGI18" s="136"/>
      <c r="PGJ18" s="136"/>
      <c r="PGK18" s="136"/>
      <c r="PGL18" s="136"/>
      <c r="PGM18" s="136"/>
      <c r="PGN18" s="136"/>
      <c r="PGO18" s="136"/>
      <c r="PGP18" s="136"/>
      <c r="PGQ18" s="136"/>
      <c r="PGR18" s="136"/>
      <c r="PGS18" s="136"/>
      <c r="PGT18" s="136"/>
      <c r="PGU18" s="136"/>
      <c r="PGV18" s="136"/>
      <c r="PGW18" s="136"/>
      <c r="PGX18" s="136"/>
      <c r="PGY18" s="136"/>
      <c r="PGZ18" s="136"/>
      <c r="PHA18" s="136"/>
      <c r="PHB18" s="136"/>
      <c r="PHC18" s="136"/>
      <c r="PHD18" s="136"/>
      <c r="PHE18" s="136"/>
      <c r="PHF18" s="136"/>
      <c r="PHG18" s="136"/>
      <c r="PHH18" s="136"/>
      <c r="PHI18" s="136"/>
      <c r="PHJ18" s="136"/>
      <c r="PHK18" s="136"/>
      <c r="PHL18" s="136"/>
      <c r="PHM18" s="136"/>
      <c r="PHN18" s="136"/>
      <c r="PHO18" s="136"/>
      <c r="PHP18" s="136"/>
      <c r="PHQ18" s="136"/>
      <c r="PHR18" s="136"/>
      <c r="PHS18" s="136"/>
      <c r="PHT18" s="136"/>
      <c r="PHU18" s="136"/>
      <c r="PHV18" s="136"/>
      <c r="PHW18" s="136"/>
      <c r="PHX18" s="136"/>
      <c r="PHY18" s="136"/>
      <c r="PHZ18" s="136"/>
      <c r="PIA18" s="136"/>
      <c r="PIB18" s="136"/>
      <c r="PIC18" s="136"/>
      <c r="PID18" s="136"/>
      <c r="PIE18" s="136"/>
      <c r="PIF18" s="136"/>
      <c r="PIG18" s="136"/>
      <c r="PIH18" s="136"/>
      <c r="PII18" s="136"/>
      <c r="PIJ18" s="136"/>
      <c r="PIK18" s="136"/>
      <c r="PIL18" s="136"/>
      <c r="PIM18" s="136"/>
      <c r="PIN18" s="136"/>
      <c r="PIO18" s="136"/>
      <c r="PIP18" s="136"/>
      <c r="PIQ18" s="136"/>
      <c r="PIR18" s="136"/>
      <c r="PIS18" s="136"/>
      <c r="PIT18" s="136"/>
      <c r="PIU18" s="136"/>
      <c r="PIV18" s="136"/>
      <c r="PIW18" s="136"/>
      <c r="PIX18" s="136"/>
      <c r="PIY18" s="136"/>
      <c r="PIZ18" s="136"/>
      <c r="PJA18" s="136"/>
      <c r="PJB18" s="136"/>
      <c r="PJC18" s="136"/>
      <c r="PJD18" s="136"/>
      <c r="PJE18" s="136"/>
      <c r="PJF18" s="136"/>
      <c r="PJG18" s="136"/>
      <c r="PJH18" s="136"/>
      <c r="PJI18" s="136"/>
      <c r="PJJ18" s="136"/>
      <c r="PJK18" s="136"/>
      <c r="PJL18" s="136"/>
      <c r="PJM18" s="136"/>
      <c r="PJN18" s="136"/>
      <c r="PJO18" s="136"/>
      <c r="PJP18" s="136"/>
      <c r="PJQ18" s="136"/>
      <c r="PJR18" s="136"/>
      <c r="PJS18" s="136"/>
      <c r="PJT18" s="136"/>
      <c r="PJU18" s="136"/>
      <c r="PJV18" s="136"/>
      <c r="PJW18" s="136"/>
      <c r="PJX18" s="136"/>
      <c r="PJY18" s="136"/>
      <c r="PJZ18" s="136"/>
      <c r="PKA18" s="136"/>
      <c r="PKB18" s="136"/>
      <c r="PKC18" s="136"/>
      <c r="PKD18" s="136"/>
      <c r="PKE18" s="136"/>
      <c r="PKF18" s="136"/>
      <c r="PKG18" s="136"/>
      <c r="PKH18" s="136"/>
      <c r="PKI18" s="136"/>
      <c r="PKJ18" s="136"/>
      <c r="PKK18" s="136"/>
      <c r="PKL18" s="136"/>
      <c r="PKM18" s="136"/>
      <c r="PKN18" s="136"/>
      <c r="PKO18" s="136"/>
      <c r="PKP18" s="136"/>
      <c r="PKQ18" s="136"/>
      <c r="PKR18" s="136"/>
      <c r="PKS18" s="136"/>
      <c r="PKT18" s="136"/>
      <c r="PKU18" s="136"/>
      <c r="PKV18" s="136"/>
      <c r="PKW18" s="136"/>
      <c r="PKX18" s="136"/>
      <c r="PKY18" s="136"/>
      <c r="PKZ18" s="136"/>
      <c r="PLA18" s="136"/>
      <c r="PLB18" s="136"/>
      <c r="PLC18" s="136"/>
      <c r="PLD18" s="136"/>
      <c r="PLE18" s="136"/>
      <c r="PLF18" s="136"/>
      <c r="PLG18" s="136"/>
      <c r="PLH18" s="136"/>
      <c r="PLI18" s="136"/>
      <c r="PLJ18" s="136"/>
      <c r="PLK18" s="136"/>
      <c r="PLL18" s="136"/>
      <c r="PLM18" s="136"/>
      <c r="PLN18" s="136"/>
      <c r="PLO18" s="136"/>
      <c r="PLP18" s="136"/>
      <c r="PLQ18" s="136"/>
      <c r="PLR18" s="136"/>
      <c r="PLS18" s="136"/>
      <c r="PLT18" s="136"/>
      <c r="PLU18" s="136"/>
      <c r="PLV18" s="136"/>
      <c r="PLW18" s="136"/>
      <c r="PLX18" s="136"/>
      <c r="PLY18" s="136"/>
      <c r="PLZ18" s="136"/>
      <c r="PMA18" s="136"/>
      <c r="PMB18" s="136"/>
      <c r="PMC18" s="136"/>
      <c r="PMD18" s="136"/>
      <c r="PME18" s="136"/>
      <c r="PMF18" s="136"/>
      <c r="PMG18" s="136"/>
      <c r="PMH18" s="136"/>
      <c r="PMI18" s="136"/>
      <c r="PMJ18" s="136"/>
      <c r="PMK18" s="136"/>
      <c r="PML18" s="136"/>
      <c r="PMM18" s="136"/>
      <c r="PMN18" s="136"/>
      <c r="PMO18" s="136"/>
      <c r="PMP18" s="136"/>
      <c r="PMQ18" s="136"/>
      <c r="PMR18" s="136"/>
      <c r="PMS18" s="136"/>
      <c r="PMT18" s="136"/>
      <c r="PMU18" s="136"/>
      <c r="PMV18" s="136"/>
      <c r="PMW18" s="136"/>
      <c r="PMX18" s="136"/>
      <c r="PMY18" s="136"/>
      <c r="PMZ18" s="136"/>
      <c r="PNA18" s="136"/>
      <c r="PNB18" s="136"/>
      <c r="PNC18" s="136"/>
      <c r="PND18" s="136"/>
      <c r="PNE18" s="136"/>
      <c r="PNF18" s="136"/>
      <c r="PNG18" s="136"/>
      <c r="PNH18" s="136"/>
      <c r="PNI18" s="136"/>
      <c r="PNJ18" s="136"/>
      <c r="PNK18" s="136"/>
      <c r="PNL18" s="136"/>
      <c r="PNM18" s="136"/>
      <c r="PNN18" s="136"/>
      <c r="PNO18" s="136"/>
      <c r="PNP18" s="136"/>
      <c r="PNQ18" s="136"/>
      <c r="PNR18" s="136"/>
      <c r="PNS18" s="136"/>
      <c r="PNT18" s="136"/>
      <c r="PNU18" s="136"/>
      <c r="PNV18" s="136"/>
      <c r="PNW18" s="136"/>
      <c r="PNX18" s="136"/>
      <c r="PNY18" s="136"/>
      <c r="PNZ18" s="136"/>
      <c r="POA18" s="136"/>
      <c r="POB18" s="136"/>
      <c r="POC18" s="136"/>
      <c r="POD18" s="136"/>
      <c r="POE18" s="136"/>
      <c r="POF18" s="136"/>
      <c r="POG18" s="136"/>
      <c r="POH18" s="136"/>
      <c r="POI18" s="136"/>
      <c r="POJ18" s="136"/>
      <c r="POK18" s="136"/>
      <c r="POL18" s="136"/>
      <c r="POM18" s="136"/>
      <c r="PON18" s="136"/>
      <c r="POO18" s="136"/>
      <c r="POP18" s="136"/>
      <c r="POQ18" s="136"/>
      <c r="POR18" s="136"/>
      <c r="POS18" s="136"/>
      <c r="POT18" s="136"/>
      <c r="POU18" s="136"/>
      <c r="POV18" s="136"/>
      <c r="POW18" s="136"/>
      <c r="POX18" s="136"/>
      <c r="POY18" s="136"/>
      <c r="POZ18" s="136"/>
      <c r="PPA18" s="136"/>
      <c r="PPB18" s="136"/>
      <c r="PPC18" s="136"/>
      <c r="PPD18" s="136"/>
      <c r="PPE18" s="136"/>
      <c r="PPF18" s="136"/>
      <c r="PPG18" s="136"/>
      <c r="PPH18" s="136"/>
      <c r="PPI18" s="136"/>
      <c r="PPJ18" s="136"/>
      <c r="PPK18" s="136"/>
      <c r="PPL18" s="136"/>
      <c r="PPM18" s="136"/>
      <c r="PPN18" s="136"/>
      <c r="PPO18" s="136"/>
      <c r="PPP18" s="136"/>
      <c r="PPQ18" s="136"/>
      <c r="PPR18" s="136"/>
      <c r="PPS18" s="136"/>
      <c r="PPT18" s="136"/>
      <c r="PPU18" s="136"/>
      <c r="PPV18" s="136"/>
      <c r="PPW18" s="136"/>
      <c r="PPX18" s="136"/>
      <c r="PPY18" s="136"/>
      <c r="PPZ18" s="136"/>
      <c r="PQA18" s="136"/>
      <c r="PQB18" s="136"/>
      <c r="PQC18" s="136"/>
      <c r="PQD18" s="136"/>
      <c r="PQE18" s="136"/>
      <c r="PQF18" s="136"/>
      <c r="PQG18" s="136"/>
      <c r="PQH18" s="136"/>
      <c r="PQI18" s="136"/>
      <c r="PQJ18" s="136"/>
      <c r="PQK18" s="136"/>
      <c r="PQL18" s="136"/>
      <c r="PQM18" s="136"/>
      <c r="PQN18" s="136"/>
      <c r="PQO18" s="136"/>
      <c r="PQP18" s="136"/>
      <c r="PQQ18" s="136"/>
      <c r="PQR18" s="136"/>
      <c r="PQS18" s="136"/>
      <c r="PQT18" s="136"/>
      <c r="PQU18" s="136"/>
      <c r="PQV18" s="136"/>
      <c r="PQW18" s="136"/>
      <c r="PQX18" s="136"/>
      <c r="PQY18" s="136"/>
      <c r="PQZ18" s="136"/>
      <c r="PRA18" s="136"/>
      <c r="PRB18" s="136"/>
      <c r="PRC18" s="136"/>
      <c r="PRD18" s="136"/>
      <c r="PRE18" s="136"/>
      <c r="PRF18" s="136"/>
      <c r="PRG18" s="136"/>
      <c r="PRH18" s="136"/>
      <c r="PRI18" s="136"/>
      <c r="PRJ18" s="136"/>
      <c r="PRK18" s="136"/>
      <c r="PRL18" s="136"/>
      <c r="PRM18" s="136"/>
      <c r="PRN18" s="136"/>
      <c r="PRO18" s="136"/>
      <c r="PRP18" s="136"/>
      <c r="PRQ18" s="136"/>
      <c r="PRR18" s="136"/>
      <c r="PRS18" s="136"/>
      <c r="PRT18" s="136"/>
      <c r="PRU18" s="136"/>
      <c r="PRV18" s="136"/>
      <c r="PRW18" s="136"/>
      <c r="PRX18" s="136"/>
      <c r="PRY18" s="136"/>
      <c r="PRZ18" s="136"/>
      <c r="PSA18" s="136"/>
      <c r="PSB18" s="136"/>
      <c r="PSC18" s="136"/>
      <c r="PSD18" s="136"/>
      <c r="PSE18" s="136"/>
      <c r="PSF18" s="136"/>
      <c r="PSG18" s="136"/>
      <c r="PSH18" s="136"/>
      <c r="PSI18" s="136"/>
      <c r="PSJ18" s="136"/>
      <c r="PSK18" s="136"/>
      <c r="PSL18" s="136"/>
      <c r="PSM18" s="136"/>
      <c r="PSN18" s="136"/>
      <c r="PSO18" s="136"/>
      <c r="PSP18" s="136"/>
      <c r="PSQ18" s="136"/>
      <c r="PSR18" s="136"/>
      <c r="PSS18" s="136"/>
      <c r="PST18" s="136"/>
      <c r="PSU18" s="136"/>
      <c r="PSV18" s="136"/>
      <c r="PSW18" s="136"/>
      <c r="PSX18" s="136"/>
      <c r="PSY18" s="136"/>
      <c r="PSZ18" s="136"/>
      <c r="PTA18" s="136"/>
      <c r="PTB18" s="136"/>
      <c r="PTC18" s="136"/>
      <c r="PTD18" s="136"/>
      <c r="PTE18" s="136"/>
      <c r="PTF18" s="136"/>
      <c r="PTG18" s="136"/>
      <c r="PTH18" s="136"/>
      <c r="PTI18" s="136"/>
      <c r="PTJ18" s="136"/>
      <c r="PTK18" s="136"/>
      <c r="PTL18" s="136"/>
      <c r="PTM18" s="136"/>
      <c r="PTN18" s="136"/>
      <c r="PTO18" s="136"/>
      <c r="PTP18" s="136"/>
      <c r="PTQ18" s="136"/>
      <c r="PTR18" s="136"/>
      <c r="PTS18" s="136"/>
      <c r="PTT18" s="136"/>
      <c r="PTU18" s="136"/>
      <c r="PTV18" s="136"/>
      <c r="PTW18" s="136"/>
      <c r="PTX18" s="136"/>
      <c r="PTY18" s="136"/>
      <c r="PTZ18" s="136"/>
      <c r="PUA18" s="136"/>
      <c r="PUB18" s="136"/>
      <c r="PUC18" s="136"/>
      <c r="PUD18" s="136"/>
      <c r="PUE18" s="136"/>
      <c r="PUF18" s="136"/>
      <c r="PUG18" s="136"/>
      <c r="PUH18" s="136"/>
      <c r="PUI18" s="136"/>
      <c r="PUJ18" s="136"/>
      <c r="PUK18" s="136"/>
      <c r="PUL18" s="136"/>
      <c r="PUM18" s="136"/>
      <c r="PUN18" s="136"/>
      <c r="PUO18" s="136"/>
      <c r="PUP18" s="136"/>
      <c r="PUQ18" s="136"/>
      <c r="PUR18" s="136"/>
      <c r="PUS18" s="136"/>
      <c r="PUT18" s="136"/>
      <c r="PUU18" s="136"/>
      <c r="PUV18" s="136"/>
      <c r="PUW18" s="136"/>
      <c r="PUX18" s="136"/>
      <c r="PUY18" s="136"/>
      <c r="PUZ18" s="136"/>
      <c r="PVA18" s="136"/>
      <c r="PVB18" s="136"/>
      <c r="PVC18" s="136"/>
      <c r="PVD18" s="136"/>
      <c r="PVE18" s="136"/>
      <c r="PVF18" s="136"/>
      <c r="PVG18" s="136"/>
      <c r="PVH18" s="136"/>
      <c r="PVI18" s="136"/>
      <c r="PVJ18" s="136"/>
      <c r="PVK18" s="136"/>
      <c r="PVL18" s="136"/>
      <c r="PVM18" s="136"/>
      <c r="PVN18" s="136"/>
      <c r="PVO18" s="136"/>
      <c r="PVP18" s="136"/>
      <c r="PVQ18" s="136"/>
      <c r="PVR18" s="136"/>
      <c r="PVS18" s="136"/>
      <c r="PVT18" s="136"/>
      <c r="PVU18" s="136"/>
      <c r="PVV18" s="136"/>
      <c r="PVW18" s="136"/>
      <c r="PVX18" s="136"/>
      <c r="PVY18" s="136"/>
      <c r="PVZ18" s="136"/>
      <c r="PWA18" s="136"/>
      <c r="PWB18" s="136"/>
      <c r="PWC18" s="136"/>
      <c r="PWD18" s="136"/>
      <c r="PWE18" s="136"/>
      <c r="PWF18" s="136"/>
      <c r="PWG18" s="136"/>
      <c r="PWH18" s="136"/>
      <c r="PWI18" s="136"/>
      <c r="PWJ18" s="136"/>
      <c r="PWK18" s="136"/>
      <c r="PWL18" s="136"/>
      <c r="PWM18" s="136"/>
      <c r="PWN18" s="136"/>
      <c r="PWO18" s="136"/>
      <c r="PWP18" s="136"/>
      <c r="PWQ18" s="136"/>
      <c r="PWR18" s="136"/>
      <c r="PWS18" s="136"/>
      <c r="PWT18" s="136"/>
      <c r="PWU18" s="136"/>
      <c r="PWV18" s="136"/>
      <c r="PWW18" s="136"/>
      <c r="PWX18" s="136"/>
      <c r="PWY18" s="136"/>
      <c r="PWZ18" s="136"/>
      <c r="PXA18" s="136"/>
      <c r="PXB18" s="136"/>
      <c r="PXC18" s="136"/>
      <c r="PXD18" s="136"/>
      <c r="PXE18" s="136"/>
      <c r="PXF18" s="136"/>
      <c r="PXG18" s="136"/>
      <c r="PXH18" s="136"/>
      <c r="PXI18" s="136"/>
      <c r="PXJ18" s="136"/>
      <c r="PXK18" s="136"/>
      <c r="PXL18" s="136"/>
      <c r="PXM18" s="136"/>
      <c r="PXN18" s="136"/>
      <c r="PXO18" s="136"/>
      <c r="PXP18" s="136"/>
      <c r="PXQ18" s="136"/>
      <c r="PXR18" s="136"/>
      <c r="PXS18" s="136"/>
      <c r="PXT18" s="136"/>
      <c r="PXU18" s="136"/>
      <c r="PXV18" s="136"/>
      <c r="PXW18" s="136"/>
      <c r="PXX18" s="136"/>
      <c r="PXY18" s="136"/>
      <c r="PXZ18" s="136"/>
      <c r="PYA18" s="136"/>
      <c r="PYB18" s="136"/>
      <c r="PYC18" s="136"/>
      <c r="PYD18" s="136"/>
      <c r="PYE18" s="136"/>
      <c r="PYF18" s="136"/>
      <c r="PYG18" s="136"/>
      <c r="PYH18" s="136"/>
      <c r="PYI18" s="136"/>
      <c r="PYJ18" s="136"/>
      <c r="PYK18" s="136"/>
      <c r="PYL18" s="136"/>
      <c r="PYM18" s="136"/>
      <c r="PYN18" s="136"/>
      <c r="PYO18" s="136"/>
      <c r="PYP18" s="136"/>
      <c r="PYQ18" s="136"/>
      <c r="PYR18" s="136"/>
      <c r="PYS18" s="136"/>
      <c r="PYT18" s="136"/>
      <c r="PYU18" s="136"/>
      <c r="PYV18" s="136"/>
      <c r="PYW18" s="136"/>
      <c r="PYX18" s="136"/>
      <c r="PYY18" s="136"/>
      <c r="PYZ18" s="136"/>
      <c r="PZA18" s="136"/>
      <c r="PZB18" s="136"/>
      <c r="PZC18" s="136"/>
      <c r="PZD18" s="136"/>
      <c r="PZE18" s="136"/>
      <c r="PZF18" s="136"/>
      <c r="PZG18" s="136"/>
      <c r="PZH18" s="136"/>
      <c r="PZI18" s="136"/>
      <c r="PZJ18" s="136"/>
      <c r="PZK18" s="136"/>
      <c r="PZL18" s="136"/>
      <c r="PZM18" s="136"/>
      <c r="PZN18" s="136"/>
      <c r="PZO18" s="136"/>
      <c r="PZP18" s="136"/>
      <c r="PZQ18" s="136"/>
      <c r="PZR18" s="136"/>
      <c r="PZS18" s="136"/>
      <c r="PZT18" s="136"/>
      <c r="PZU18" s="136"/>
      <c r="PZV18" s="136"/>
      <c r="PZW18" s="136"/>
      <c r="PZX18" s="136"/>
      <c r="PZY18" s="136"/>
      <c r="PZZ18" s="136"/>
      <c r="QAA18" s="136"/>
      <c r="QAB18" s="136"/>
      <c r="QAC18" s="136"/>
      <c r="QAD18" s="136"/>
      <c r="QAE18" s="136"/>
      <c r="QAF18" s="136"/>
      <c r="QAG18" s="136"/>
      <c r="QAH18" s="136"/>
      <c r="QAI18" s="136"/>
      <c r="QAJ18" s="136"/>
      <c r="QAK18" s="136"/>
      <c r="QAL18" s="136"/>
      <c r="QAM18" s="136"/>
      <c r="QAN18" s="136"/>
      <c r="QAO18" s="136"/>
      <c r="QAP18" s="136"/>
      <c r="QAQ18" s="136"/>
      <c r="QAR18" s="136"/>
      <c r="QAS18" s="136"/>
      <c r="QAT18" s="136"/>
      <c r="QAU18" s="136"/>
      <c r="QAV18" s="136"/>
      <c r="QAW18" s="136"/>
      <c r="QAX18" s="136"/>
      <c r="QAY18" s="136"/>
      <c r="QAZ18" s="136"/>
      <c r="QBA18" s="136"/>
      <c r="QBB18" s="136"/>
      <c r="QBC18" s="136"/>
      <c r="QBD18" s="136"/>
      <c r="QBE18" s="136"/>
      <c r="QBF18" s="136"/>
      <c r="QBG18" s="136"/>
      <c r="QBH18" s="136"/>
      <c r="QBI18" s="136"/>
      <c r="QBJ18" s="136"/>
      <c r="QBK18" s="136"/>
      <c r="QBL18" s="136"/>
      <c r="QBM18" s="136"/>
      <c r="QBN18" s="136"/>
      <c r="QBO18" s="136"/>
      <c r="QBP18" s="136"/>
      <c r="QBQ18" s="136"/>
      <c r="QBR18" s="136"/>
      <c r="QBS18" s="136"/>
      <c r="QBT18" s="136"/>
      <c r="QBU18" s="136"/>
      <c r="QBV18" s="136"/>
      <c r="QBW18" s="136"/>
      <c r="QBX18" s="136"/>
      <c r="QBY18" s="136"/>
      <c r="QBZ18" s="136"/>
      <c r="QCA18" s="136"/>
      <c r="QCB18" s="136"/>
      <c r="QCC18" s="136"/>
      <c r="QCD18" s="136"/>
      <c r="QCE18" s="136"/>
      <c r="QCF18" s="136"/>
      <c r="QCG18" s="136"/>
      <c r="QCH18" s="136"/>
      <c r="QCI18" s="136"/>
      <c r="QCJ18" s="136"/>
      <c r="QCK18" s="136"/>
      <c r="QCL18" s="136"/>
      <c r="QCM18" s="136"/>
      <c r="QCN18" s="136"/>
      <c r="QCO18" s="136"/>
      <c r="QCP18" s="136"/>
      <c r="QCQ18" s="136"/>
      <c r="QCR18" s="136"/>
      <c r="QCS18" s="136"/>
      <c r="QCT18" s="136"/>
      <c r="QCU18" s="136"/>
      <c r="QCV18" s="136"/>
      <c r="QCW18" s="136"/>
      <c r="QCX18" s="136"/>
      <c r="QCY18" s="136"/>
      <c r="QCZ18" s="136"/>
      <c r="QDA18" s="136"/>
      <c r="QDB18" s="136"/>
      <c r="QDC18" s="136"/>
      <c r="QDD18" s="136"/>
      <c r="QDE18" s="136"/>
      <c r="QDF18" s="136"/>
      <c r="QDG18" s="136"/>
      <c r="QDH18" s="136"/>
      <c r="QDI18" s="136"/>
      <c r="QDJ18" s="136"/>
      <c r="QDK18" s="136"/>
      <c r="QDL18" s="136"/>
      <c r="QDM18" s="136"/>
      <c r="QDN18" s="136"/>
      <c r="QDO18" s="136"/>
      <c r="QDP18" s="136"/>
      <c r="QDQ18" s="136"/>
      <c r="QDR18" s="136"/>
      <c r="QDS18" s="136"/>
      <c r="QDT18" s="136"/>
      <c r="QDU18" s="136"/>
      <c r="QDV18" s="136"/>
      <c r="QDW18" s="136"/>
      <c r="QDX18" s="136"/>
      <c r="QDY18" s="136"/>
      <c r="QDZ18" s="136"/>
      <c r="QEA18" s="136"/>
      <c r="QEB18" s="136"/>
      <c r="QEC18" s="136"/>
      <c r="QED18" s="136"/>
      <c r="QEE18" s="136"/>
      <c r="QEF18" s="136"/>
      <c r="QEG18" s="136"/>
      <c r="QEH18" s="136"/>
      <c r="QEI18" s="136"/>
      <c r="QEJ18" s="136"/>
      <c r="QEK18" s="136"/>
      <c r="QEL18" s="136"/>
      <c r="QEM18" s="136"/>
      <c r="QEN18" s="136"/>
      <c r="QEO18" s="136"/>
      <c r="QEP18" s="136"/>
      <c r="QEQ18" s="136"/>
      <c r="QER18" s="136"/>
      <c r="QES18" s="136"/>
      <c r="QET18" s="136"/>
      <c r="QEU18" s="136"/>
      <c r="QEV18" s="136"/>
      <c r="QEW18" s="136"/>
      <c r="QEX18" s="136"/>
      <c r="QEY18" s="136"/>
      <c r="QEZ18" s="136"/>
      <c r="QFA18" s="136"/>
      <c r="QFB18" s="136"/>
      <c r="QFC18" s="136"/>
      <c r="QFD18" s="136"/>
      <c r="QFE18" s="136"/>
      <c r="QFF18" s="136"/>
      <c r="QFG18" s="136"/>
      <c r="QFH18" s="136"/>
      <c r="QFI18" s="136"/>
      <c r="QFJ18" s="136"/>
      <c r="QFK18" s="136"/>
      <c r="QFL18" s="136"/>
      <c r="QFM18" s="136"/>
      <c r="QFN18" s="136"/>
      <c r="QFO18" s="136"/>
      <c r="QFP18" s="136"/>
      <c r="QFQ18" s="136"/>
      <c r="QFR18" s="136"/>
      <c r="QFS18" s="136"/>
      <c r="QFT18" s="136"/>
      <c r="QFU18" s="136"/>
      <c r="QFV18" s="136"/>
      <c r="QFW18" s="136"/>
      <c r="QFX18" s="136"/>
      <c r="QFY18" s="136"/>
      <c r="QFZ18" s="136"/>
      <c r="QGA18" s="136"/>
      <c r="QGB18" s="136"/>
      <c r="QGC18" s="136"/>
      <c r="QGD18" s="136"/>
      <c r="QGE18" s="136"/>
      <c r="QGF18" s="136"/>
      <c r="QGG18" s="136"/>
      <c r="QGH18" s="136"/>
      <c r="QGI18" s="136"/>
      <c r="QGJ18" s="136"/>
      <c r="QGK18" s="136"/>
      <c r="QGL18" s="136"/>
      <c r="QGM18" s="136"/>
      <c r="QGN18" s="136"/>
      <c r="QGO18" s="136"/>
      <c r="QGP18" s="136"/>
      <c r="QGQ18" s="136"/>
      <c r="QGR18" s="136"/>
      <c r="QGS18" s="136"/>
      <c r="QGT18" s="136"/>
      <c r="QGU18" s="136"/>
      <c r="QGV18" s="136"/>
      <c r="QGW18" s="136"/>
      <c r="QGX18" s="136"/>
      <c r="QGY18" s="136"/>
      <c r="QGZ18" s="136"/>
      <c r="QHA18" s="136"/>
      <c r="QHB18" s="136"/>
      <c r="QHC18" s="136"/>
      <c r="QHD18" s="136"/>
      <c r="QHE18" s="136"/>
      <c r="QHF18" s="136"/>
      <c r="QHG18" s="136"/>
      <c r="QHH18" s="136"/>
      <c r="QHI18" s="136"/>
      <c r="QHJ18" s="136"/>
      <c r="QHK18" s="136"/>
      <c r="QHL18" s="136"/>
      <c r="QHM18" s="136"/>
      <c r="QHN18" s="136"/>
      <c r="QHO18" s="136"/>
      <c r="QHP18" s="136"/>
      <c r="QHQ18" s="136"/>
      <c r="QHR18" s="136"/>
      <c r="QHS18" s="136"/>
      <c r="QHT18" s="136"/>
      <c r="QHU18" s="136"/>
      <c r="QHV18" s="136"/>
      <c r="QHW18" s="136"/>
      <c r="QHX18" s="136"/>
      <c r="QHY18" s="136"/>
      <c r="QHZ18" s="136"/>
      <c r="QIA18" s="136"/>
      <c r="QIB18" s="136"/>
      <c r="QIC18" s="136"/>
      <c r="QID18" s="136"/>
      <c r="QIE18" s="136"/>
      <c r="QIF18" s="136"/>
      <c r="QIG18" s="136"/>
      <c r="QIH18" s="136"/>
      <c r="QII18" s="136"/>
      <c r="QIJ18" s="136"/>
      <c r="QIK18" s="136"/>
      <c r="QIL18" s="136"/>
      <c r="QIM18" s="136"/>
      <c r="QIN18" s="136"/>
      <c r="QIO18" s="136"/>
      <c r="QIP18" s="136"/>
      <c r="QIQ18" s="136"/>
      <c r="QIR18" s="136"/>
      <c r="QIS18" s="136"/>
      <c r="QIT18" s="136"/>
      <c r="QIU18" s="136"/>
      <c r="QIV18" s="136"/>
      <c r="QIW18" s="136"/>
      <c r="QIX18" s="136"/>
      <c r="QIY18" s="136"/>
      <c r="QIZ18" s="136"/>
      <c r="QJA18" s="136"/>
      <c r="QJB18" s="136"/>
      <c r="QJC18" s="136"/>
      <c r="QJD18" s="136"/>
      <c r="QJE18" s="136"/>
      <c r="QJF18" s="136"/>
      <c r="QJG18" s="136"/>
      <c r="QJH18" s="136"/>
      <c r="QJI18" s="136"/>
      <c r="QJJ18" s="136"/>
      <c r="QJK18" s="136"/>
      <c r="QJL18" s="136"/>
      <c r="QJM18" s="136"/>
      <c r="QJN18" s="136"/>
      <c r="QJO18" s="136"/>
      <c r="QJP18" s="136"/>
      <c r="QJQ18" s="136"/>
      <c r="QJR18" s="136"/>
      <c r="QJS18" s="136"/>
      <c r="QJT18" s="136"/>
      <c r="QJU18" s="136"/>
      <c r="QJV18" s="136"/>
      <c r="QJW18" s="136"/>
      <c r="QJX18" s="136"/>
      <c r="QJY18" s="136"/>
      <c r="QJZ18" s="136"/>
      <c r="QKA18" s="136"/>
      <c r="QKB18" s="136"/>
      <c r="QKC18" s="136"/>
      <c r="QKD18" s="136"/>
      <c r="QKE18" s="136"/>
      <c r="QKF18" s="136"/>
      <c r="QKG18" s="136"/>
      <c r="QKH18" s="136"/>
      <c r="QKI18" s="136"/>
      <c r="QKJ18" s="136"/>
      <c r="QKK18" s="136"/>
      <c r="QKL18" s="136"/>
      <c r="QKM18" s="136"/>
      <c r="QKN18" s="136"/>
      <c r="QKO18" s="136"/>
      <c r="QKP18" s="136"/>
      <c r="QKQ18" s="136"/>
      <c r="QKR18" s="136"/>
      <c r="QKS18" s="136"/>
      <c r="QKT18" s="136"/>
      <c r="QKU18" s="136"/>
      <c r="QKV18" s="136"/>
      <c r="QKW18" s="136"/>
      <c r="QKX18" s="136"/>
      <c r="QKY18" s="136"/>
      <c r="QKZ18" s="136"/>
      <c r="QLA18" s="136"/>
      <c r="QLB18" s="136"/>
      <c r="QLC18" s="136"/>
      <c r="QLD18" s="136"/>
      <c r="QLE18" s="136"/>
      <c r="QLF18" s="136"/>
      <c r="QLG18" s="136"/>
      <c r="QLH18" s="136"/>
      <c r="QLI18" s="136"/>
      <c r="QLJ18" s="136"/>
      <c r="QLK18" s="136"/>
      <c r="QLL18" s="136"/>
      <c r="QLM18" s="136"/>
      <c r="QLN18" s="136"/>
      <c r="QLO18" s="136"/>
      <c r="QLP18" s="136"/>
      <c r="QLQ18" s="136"/>
      <c r="QLR18" s="136"/>
      <c r="QLS18" s="136"/>
      <c r="QLT18" s="136"/>
      <c r="QLU18" s="136"/>
      <c r="QLV18" s="136"/>
      <c r="QLW18" s="136"/>
      <c r="QLX18" s="136"/>
      <c r="QLY18" s="136"/>
      <c r="QLZ18" s="136"/>
      <c r="QMA18" s="136"/>
      <c r="QMB18" s="136"/>
      <c r="QMC18" s="136"/>
      <c r="QMD18" s="136"/>
      <c r="QME18" s="136"/>
      <c r="QMF18" s="136"/>
      <c r="QMG18" s="136"/>
      <c r="QMH18" s="136"/>
      <c r="QMI18" s="136"/>
      <c r="QMJ18" s="136"/>
      <c r="QMK18" s="136"/>
      <c r="QML18" s="136"/>
      <c r="QMM18" s="136"/>
      <c r="QMN18" s="136"/>
      <c r="QMO18" s="136"/>
      <c r="QMP18" s="136"/>
      <c r="QMQ18" s="136"/>
      <c r="QMR18" s="136"/>
      <c r="QMS18" s="136"/>
      <c r="QMT18" s="136"/>
      <c r="QMU18" s="136"/>
      <c r="QMV18" s="136"/>
      <c r="QMW18" s="136"/>
      <c r="QMX18" s="136"/>
      <c r="QMY18" s="136"/>
      <c r="QMZ18" s="136"/>
      <c r="QNA18" s="136"/>
      <c r="QNB18" s="136"/>
      <c r="QNC18" s="136"/>
      <c r="QND18" s="136"/>
      <c r="QNE18" s="136"/>
      <c r="QNF18" s="136"/>
      <c r="QNG18" s="136"/>
      <c r="QNH18" s="136"/>
      <c r="QNI18" s="136"/>
      <c r="QNJ18" s="136"/>
      <c r="QNK18" s="136"/>
      <c r="QNL18" s="136"/>
      <c r="QNM18" s="136"/>
      <c r="QNN18" s="136"/>
      <c r="QNO18" s="136"/>
      <c r="QNP18" s="136"/>
      <c r="QNQ18" s="136"/>
      <c r="QNR18" s="136"/>
      <c r="QNS18" s="136"/>
      <c r="QNT18" s="136"/>
      <c r="QNU18" s="136"/>
      <c r="QNV18" s="136"/>
      <c r="QNW18" s="136"/>
      <c r="QNX18" s="136"/>
      <c r="QNY18" s="136"/>
      <c r="QNZ18" s="136"/>
      <c r="QOA18" s="136"/>
      <c r="QOB18" s="136"/>
      <c r="QOC18" s="136"/>
      <c r="QOD18" s="136"/>
      <c r="QOE18" s="136"/>
      <c r="QOF18" s="136"/>
      <c r="QOG18" s="136"/>
      <c r="QOH18" s="136"/>
      <c r="QOI18" s="136"/>
      <c r="QOJ18" s="136"/>
      <c r="QOK18" s="136"/>
      <c r="QOL18" s="136"/>
      <c r="QOM18" s="136"/>
      <c r="QON18" s="136"/>
      <c r="QOO18" s="136"/>
      <c r="QOP18" s="136"/>
      <c r="QOQ18" s="136"/>
      <c r="QOR18" s="136"/>
      <c r="QOS18" s="136"/>
      <c r="QOT18" s="136"/>
      <c r="QOU18" s="136"/>
      <c r="QOV18" s="136"/>
      <c r="QOW18" s="136"/>
      <c r="QOX18" s="136"/>
      <c r="QOY18" s="136"/>
      <c r="QOZ18" s="136"/>
      <c r="QPA18" s="136"/>
      <c r="QPB18" s="136"/>
      <c r="QPC18" s="136"/>
      <c r="QPD18" s="136"/>
      <c r="QPE18" s="136"/>
      <c r="QPF18" s="136"/>
      <c r="QPG18" s="136"/>
      <c r="QPH18" s="136"/>
      <c r="QPI18" s="136"/>
      <c r="QPJ18" s="136"/>
      <c r="QPK18" s="136"/>
      <c r="QPL18" s="136"/>
      <c r="QPM18" s="136"/>
      <c r="QPN18" s="136"/>
      <c r="QPO18" s="136"/>
      <c r="QPP18" s="136"/>
      <c r="QPQ18" s="136"/>
      <c r="QPR18" s="136"/>
      <c r="QPS18" s="136"/>
      <c r="QPT18" s="136"/>
      <c r="QPU18" s="136"/>
      <c r="QPV18" s="136"/>
      <c r="QPW18" s="136"/>
      <c r="QPX18" s="136"/>
      <c r="QPY18" s="136"/>
      <c r="QPZ18" s="136"/>
      <c r="QQA18" s="136"/>
      <c r="QQB18" s="136"/>
      <c r="QQC18" s="136"/>
      <c r="QQD18" s="136"/>
      <c r="QQE18" s="136"/>
      <c r="QQF18" s="136"/>
      <c r="QQG18" s="136"/>
      <c r="QQH18" s="136"/>
      <c r="QQI18" s="136"/>
      <c r="QQJ18" s="136"/>
      <c r="QQK18" s="136"/>
      <c r="QQL18" s="136"/>
      <c r="QQM18" s="136"/>
      <c r="QQN18" s="136"/>
      <c r="QQO18" s="136"/>
      <c r="QQP18" s="136"/>
      <c r="QQQ18" s="136"/>
      <c r="QQR18" s="136"/>
      <c r="QQS18" s="136"/>
      <c r="QQT18" s="136"/>
      <c r="QQU18" s="136"/>
      <c r="QQV18" s="136"/>
      <c r="QQW18" s="136"/>
      <c r="QQX18" s="136"/>
      <c r="QQY18" s="136"/>
      <c r="QQZ18" s="136"/>
      <c r="QRA18" s="136"/>
      <c r="QRB18" s="136"/>
      <c r="QRC18" s="136"/>
      <c r="QRD18" s="136"/>
      <c r="QRE18" s="136"/>
      <c r="QRF18" s="136"/>
      <c r="QRG18" s="136"/>
      <c r="QRH18" s="136"/>
      <c r="QRI18" s="136"/>
      <c r="QRJ18" s="136"/>
      <c r="QRK18" s="136"/>
      <c r="QRL18" s="136"/>
      <c r="QRM18" s="136"/>
      <c r="QRN18" s="136"/>
      <c r="QRO18" s="136"/>
      <c r="QRP18" s="136"/>
      <c r="QRQ18" s="136"/>
      <c r="QRR18" s="136"/>
      <c r="QRS18" s="136"/>
      <c r="QRT18" s="136"/>
      <c r="QRU18" s="136"/>
      <c r="QRV18" s="136"/>
      <c r="QRW18" s="136"/>
      <c r="QRX18" s="136"/>
      <c r="QRY18" s="136"/>
      <c r="QRZ18" s="136"/>
      <c r="QSA18" s="136"/>
      <c r="QSB18" s="136"/>
      <c r="QSC18" s="136"/>
      <c r="QSD18" s="136"/>
      <c r="QSE18" s="136"/>
      <c r="QSF18" s="136"/>
      <c r="QSG18" s="136"/>
      <c r="QSH18" s="136"/>
      <c r="QSI18" s="136"/>
      <c r="QSJ18" s="136"/>
      <c r="QSK18" s="136"/>
      <c r="QSL18" s="136"/>
      <c r="QSM18" s="136"/>
      <c r="QSN18" s="136"/>
      <c r="QSO18" s="136"/>
      <c r="QSP18" s="136"/>
      <c r="QSQ18" s="136"/>
      <c r="QSR18" s="136"/>
      <c r="QSS18" s="136"/>
      <c r="QST18" s="136"/>
      <c r="QSU18" s="136"/>
      <c r="QSV18" s="136"/>
      <c r="QSW18" s="136"/>
      <c r="QSX18" s="136"/>
      <c r="QSY18" s="136"/>
      <c r="QSZ18" s="136"/>
      <c r="QTA18" s="136"/>
      <c r="QTB18" s="136"/>
      <c r="QTC18" s="136"/>
      <c r="QTD18" s="136"/>
      <c r="QTE18" s="136"/>
      <c r="QTF18" s="136"/>
      <c r="QTG18" s="136"/>
      <c r="QTH18" s="136"/>
      <c r="QTI18" s="136"/>
      <c r="QTJ18" s="136"/>
      <c r="QTK18" s="136"/>
      <c r="QTL18" s="136"/>
      <c r="QTM18" s="136"/>
      <c r="QTN18" s="136"/>
      <c r="QTO18" s="136"/>
      <c r="QTP18" s="136"/>
      <c r="QTQ18" s="136"/>
      <c r="QTR18" s="136"/>
      <c r="QTS18" s="136"/>
      <c r="QTT18" s="136"/>
      <c r="QTU18" s="136"/>
      <c r="QTV18" s="136"/>
      <c r="QTW18" s="136"/>
      <c r="QTX18" s="136"/>
      <c r="QTY18" s="136"/>
      <c r="QTZ18" s="136"/>
      <c r="QUA18" s="136"/>
      <c r="QUB18" s="136"/>
      <c r="QUC18" s="136"/>
      <c r="QUD18" s="136"/>
      <c r="QUE18" s="136"/>
      <c r="QUF18" s="136"/>
      <c r="QUG18" s="136"/>
      <c r="QUH18" s="136"/>
      <c r="QUI18" s="136"/>
      <c r="QUJ18" s="136"/>
      <c r="QUK18" s="136"/>
      <c r="QUL18" s="136"/>
      <c r="QUM18" s="136"/>
      <c r="QUN18" s="136"/>
      <c r="QUO18" s="136"/>
      <c r="QUP18" s="136"/>
      <c r="QUQ18" s="136"/>
      <c r="QUR18" s="136"/>
      <c r="QUS18" s="136"/>
      <c r="QUT18" s="136"/>
      <c r="QUU18" s="136"/>
      <c r="QUV18" s="136"/>
      <c r="QUW18" s="136"/>
      <c r="QUX18" s="136"/>
      <c r="QUY18" s="136"/>
      <c r="QUZ18" s="136"/>
      <c r="QVA18" s="136"/>
      <c r="QVB18" s="136"/>
      <c r="QVC18" s="136"/>
      <c r="QVD18" s="136"/>
      <c r="QVE18" s="136"/>
      <c r="QVF18" s="136"/>
      <c r="QVG18" s="136"/>
      <c r="QVH18" s="136"/>
      <c r="QVI18" s="136"/>
      <c r="QVJ18" s="136"/>
      <c r="QVK18" s="136"/>
      <c r="QVL18" s="136"/>
      <c r="QVM18" s="136"/>
      <c r="QVN18" s="136"/>
      <c r="QVO18" s="136"/>
      <c r="QVP18" s="136"/>
      <c r="QVQ18" s="136"/>
      <c r="QVR18" s="136"/>
      <c r="QVS18" s="136"/>
      <c r="QVT18" s="136"/>
      <c r="QVU18" s="136"/>
      <c r="QVV18" s="136"/>
      <c r="QVW18" s="136"/>
      <c r="QVX18" s="136"/>
      <c r="QVY18" s="136"/>
      <c r="QVZ18" s="136"/>
      <c r="QWA18" s="136"/>
      <c r="QWB18" s="136"/>
      <c r="QWC18" s="136"/>
      <c r="QWD18" s="136"/>
      <c r="QWE18" s="136"/>
      <c r="QWF18" s="136"/>
      <c r="QWG18" s="136"/>
      <c r="QWH18" s="136"/>
      <c r="QWI18" s="136"/>
      <c r="QWJ18" s="136"/>
      <c r="QWK18" s="136"/>
      <c r="QWL18" s="136"/>
      <c r="QWM18" s="136"/>
      <c r="QWN18" s="136"/>
      <c r="QWO18" s="136"/>
      <c r="QWP18" s="136"/>
      <c r="QWQ18" s="136"/>
      <c r="QWR18" s="136"/>
      <c r="QWS18" s="136"/>
      <c r="QWT18" s="136"/>
      <c r="QWU18" s="136"/>
      <c r="QWV18" s="136"/>
      <c r="QWW18" s="136"/>
      <c r="QWX18" s="136"/>
      <c r="QWY18" s="136"/>
      <c r="QWZ18" s="136"/>
      <c r="QXA18" s="136"/>
      <c r="QXB18" s="136"/>
      <c r="QXC18" s="136"/>
      <c r="QXD18" s="136"/>
      <c r="QXE18" s="136"/>
      <c r="QXF18" s="136"/>
      <c r="QXG18" s="136"/>
      <c r="QXH18" s="136"/>
      <c r="QXI18" s="136"/>
      <c r="QXJ18" s="136"/>
      <c r="QXK18" s="136"/>
      <c r="QXL18" s="136"/>
      <c r="QXM18" s="136"/>
      <c r="QXN18" s="136"/>
      <c r="QXO18" s="136"/>
      <c r="QXP18" s="136"/>
      <c r="QXQ18" s="136"/>
      <c r="QXR18" s="136"/>
      <c r="QXS18" s="136"/>
      <c r="QXT18" s="136"/>
      <c r="QXU18" s="136"/>
      <c r="QXV18" s="136"/>
      <c r="QXW18" s="136"/>
      <c r="QXX18" s="136"/>
      <c r="QXY18" s="136"/>
      <c r="QXZ18" s="136"/>
      <c r="QYA18" s="136"/>
      <c r="QYB18" s="136"/>
      <c r="QYC18" s="136"/>
      <c r="QYD18" s="136"/>
      <c r="QYE18" s="136"/>
      <c r="QYF18" s="136"/>
      <c r="QYG18" s="136"/>
      <c r="QYH18" s="136"/>
      <c r="QYI18" s="136"/>
      <c r="QYJ18" s="136"/>
      <c r="QYK18" s="136"/>
      <c r="QYL18" s="136"/>
      <c r="QYM18" s="136"/>
      <c r="QYN18" s="136"/>
      <c r="QYO18" s="136"/>
      <c r="QYP18" s="136"/>
      <c r="QYQ18" s="136"/>
      <c r="QYR18" s="136"/>
      <c r="QYS18" s="136"/>
      <c r="QYT18" s="136"/>
      <c r="QYU18" s="136"/>
      <c r="QYV18" s="136"/>
      <c r="QYW18" s="136"/>
      <c r="QYX18" s="136"/>
      <c r="QYY18" s="136"/>
      <c r="QYZ18" s="136"/>
      <c r="QZA18" s="136"/>
      <c r="QZB18" s="136"/>
      <c r="QZC18" s="136"/>
      <c r="QZD18" s="136"/>
      <c r="QZE18" s="136"/>
      <c r="QZF18" s="136"/>
      <c r="QZG18" s="136"/>
      <c r="QZH18" s="136"/>
      <c r="QZI18" s="136"/>
      <c r="QZJ18" s="136"/>
      <c r="QZK18" s="136"/>
      <c r="QZL18" s="136"/>
      <c r="QZM18" s="136"/>
      <c r="QZN18" s="136"/>
      <c r="QZO18" s="136"/>
      <c r="QZP18" s="136"/>
      <c r="QZQ18" s="136"/>
      <c r="QZR18" s="136"/>
      <c r="QZS18" s="136"/>
      <c r="QZT18" s="136"/>
      <c r="QZU18" s="136"/>
      <c r="QZV18" s="136"/>
      <c r="QZW18" s="136"/>
      <c r="QZX18" s="136"/>
      <c r="QZY18" s="136"/>
      <c r="QZZ18" s="136"/>
      <c r="RAA18" s="136"/>
      <c r="RAB18" s="136"/>
      <c r="RAC18" s="136"/>
      <c r="RAD18" s="136"/>
      <c r="RAE18" s="136"/>
      <c r="RAF18" s="136"/>
      <c r="RAG18" s="136"/>
      <c r="RAH18" s="136"/>
      <c r="RAI18" s="136"/>
      <c r="RAJ18" s="136"/>
      <c r="RAK18" s="136"/>
      <c r="RAL18" s="136"/>
      <c r="RAM18" s="136"/>
      <c r="RAN18" s="136"/>
      <c r="RAO18" s="136"/>
      <c r="RAP18" s="136"/>
      <c r="RAQ18" s="136"/>
      <c r="RAR18" s="136"/>
      <c r="RAS18" s="136"/>
      <c r="RAT18" s="136"/>
      <c r="RAU18" s="136"/>
      <c r="RAV18" s="136"/>
      <c r="RAW18" s="136"/>
      <c r="RAX18" s="136"/>
      <c r="RAY18" s="136"/>
      <c r="RAZ18" s="136"/>
      <c r="RBA18" s="136"/>
      <c r="RBB18" s="136"/>
      <c r="RBC18" s="136"/>
      <c r="RBD18" s="136"/>
      <c r="RBE18" s="136"/>
      <c r="RBF18" s="136"/>
      <c r="RBG18" s="136"/>
      <c r="RBH18" s="136"/>
      <c r="RBI18" s="136"/>
      <c r="RBJ18" s="136"/>
      <c r="RBK18" s="136"/>
      <c r="RBL18" s="136"/>
      <c r="RBM18" s="136"/>
      <c r="RBN18" s="136"/>
      <c r="RBO18" s="136"/>
      <c r="RBP18" s="136"/>
      <c r="RBQ18" s="136"/>
      <c r="RBR18" s="136"/>
      <c r="RBS18" s="136"/>
      <c r="RBT18" s="136"/>
      <c r="RBU18" s="136"/>
      <c r="RBV18" s="136"/>
      <c r="RBW18" s="136"/>
      <c r="RBX18" s="136"/>
      <c r="RBY18" s="136"/>
      <c r="RBZ18" s="136"/>
      <c r="RCA18" s="136"/>
      <c r="RCB18" s="136"/>
      <c r="RCC18" s="136"/>
      <c r="RCD18" s="136"/>
      <c r="RCE18" s="136"/>
      <c r="RCF18" s="136"/>
      <c r="RCG18" s="136"/>
      <c r="RCH18" s="136"/>
      <c r="RCI18" s="136"/>
      <c r="RCJ18" s="136"/>
      <c r="RCK18" s="136"/>
      <c r="RCL18" s="136"/>
      <c r="RCM18" s="136"/>
      <c r="RCN18" s="136"/>
      <c r="RCO18" s="136"/>
      <c r="RCP18" s="136"/>
      <c r="RCQ18" s="136"/>
      <c r="RCR18" s="136"/>
      <c r="RCS18" s="136"/>
      <c r="RCT18" s="136"/>
      <c r="RCU18" s="136"/>
      <c r="RCV18" s="136"/>
      <c r="RCW18" s="136"/>
      <c r="RCX18" s="136"/>
      <c r="RCY18" s="136"/>
      <c r="RCZ18" s="136"/>
      <c r="RDA18" s="136"/>
      <c r="RDB18" s="136"/>
      <c r="RDC18" s="136"/>
      <c r="RDD18" s="136"/>
      <c r="RDE18" s="136"/>
      <c r="RDF18" s="136"/>
      <c r="RDG18" s="136"/>
      <c r="RDH18" s="136"/>
      <c r="RDI18" s="136"/>
      <c r="RDJ18" s="136"/>
      <c r="RDK18" s="136"/>
      <c r="RDL18" s="136"/>
      <c r="RDM18" s="136"/>
      <c r="RDN18" s="136"/>
      <c r="RDO18" s="136"/>
      <c r="RDP18" s="136"/>
      <c r="RDQ18" s="136"/>
      <c r="RDR18" s="136"/>
      <c r="RDS18" s="136"/>
      <c r="RDT18" s="136"/>
      <c r="RDU18" s="136"/>
      <c r="RDV18" s="136"/>
      <c r="RDW18" s="136"/>
      <c r="RDX18" s="136"/>
      <c r="RDY18" s="136"/>
      <c r="RDZ18" s="136"/>
      <c r="REA18" s="136"/>
      <c r="REB18" s="136"/>
      <c r="REC18" s="136"/>
      <c r="RED18" s="136"/>
      <c r="REE18" s="136"/>
      <c r="REF18" s="136"/>
      <c r="REG18" s="136"/>
      <c r="REH18" s="136"/>
      <c r="REI18" s="136"/>
      <c r="REJ18" s="136"/>
      <c r="REK18" s="136"/>
      <c r="REL18" s="136"/>
      <c r="REM18" s="136"/>
      <c r="REN18" s="136"/>
      <c r="REO18" s="136"/>
      <c r="REP18" s="136"/>
      <c r="REQ18" s="136"/>
      <c r="RER18" s="136"/>
      <c r="RES18" s="136"/>
      <c r="RET18" s="136"/>
      <c r="REU18" s="136"/>
      <c r="REV18" s="136"/>
      <c r="REW18" s="136"/>
      <c r="REX18" s="136"/>
      <c r="REY18" s="136"/>
      <c r="REZ18" s="136"/>
      <c r="RFA18" s="136"/>
      <c r="RFB18" s="136"/>
      <c r="RFC18" s="136"/>
      <c r="RFD18" s="136"/>
      <c r="RFE18" s="136"/>
      <c r="RFF18" s="136"/>
      <c r="RFG18" s="136"/>
      <c r="RFH18" s="136"/>
      <c r="RFI18" s="136"/>
      <c r="RFJ18" s="136"/>
      <c r="RFK18" s="136"/>
      <c r="RFL18" s="136"/>
      <c r="RFM18" s="136"/>
      <c r="RFN18" s="136"/>
      <c r="RFO18" s="136"/>
      <c r="RFP18" s="136"/>
      <c r="RFQ18" s="136"/>
      <c r="RFR18" s="136"/>
      <c r="RFS18" s="136"/>
      <c r="RFT18" s="136"/>
      <c r="RFU18" s="136"/>
      <c r="RFV18" s="136"/>
      <c r="RFW18" s="136"/>
      <c r="RFX18" s="136"/>
      <c r="RFY18" s="136"/>
      <c r="RFZ18" s="136"/>
      <c r="RGA18" s="136"/>
      <c r="RGB18" s="136"/>
      <c r="RGC18" s="136"/>
      <c r="RGD18" s="136"/>
      <c r="RGE18" s="136"/>
      <c r="RGF18" s="136"/>
      <c r="RGG18" s="136"/>
      <c r="RGH18" s="136"/>
      <c r="RGI18" s="136"/>
      <c r="RGJ18" s="136"/>
      <c r="RGK18" s="136"/>
      <c r="RGL18" s="136"/>
      <c r="RGM18" s="136"/>
      <c r="RGN18" s="136"/>
      <c r="RGO18" s="136"/>
      <c r="RGP18" s="136"/>
      <c r="RGQ18" s="136"/>
      <c r="RGR18" s="136"/>
      <c r="RGS18" s="136"/>
      <c r="RGT18" s="136"/>
      <c r="RGU18" s="136"/>
      <c r="RGV18" s="136"/>
      <c r="RGW18" s="136"/>
      <c r="RGX18" s="136"/>
      <c r="RGY18" s="136"/>
      <c r="RGZ18" s="136"/>
      <c r="RHA18" s="136"/>
      <c r="RHB18" s="136"/>
      <c r="RHC18" s="136"/>
      <c r="RHD18" s="136"/>
      <c r="RHE18" s="136"/>
      <c r="RHF18" s="136"/>
      <c r="RHG18" s="136"/>
      <c r="RHH18" s="136"/>
      <c r="RHI18" s="136"/>
      <c r="RHJ18" s="136"/>
      <c r="RHK18" s="136"/>
      <c r="RHL18" s="136"/>
      <c r="RHM18" s="136"/>
      <c r="RHN18" s="136"/>
      <c r="RHO18" s="136"/>
      <c r="RHP18" s="136"/>
      <c r="RHQ18" s="136"/>
      <c r="RHR18" s="136"/>
      <c r="RHS18" s="136"/>
      <c r="RHT18" s="136"/>
      <c r="RHU18" s="136"/>
      <c r="RHV18" s="136"/>
      <c r="RHW18" s="136"/>
      <c r="RHX18" s="136"/>
      <c r="RHY18" s="136"/>
      <c r="RHZ18" s="136"/>
      <c r="RIA18" s="136"/>
      <c r="RIB18" s="136"/>
      <c r="RIC18" s="136"/>
      <c r="RID18" s="136"/>
      <c r="RIE18" s="136"/>
      <c r="RIF18" s="136"/>
      <c r="RIG18" s="136"/>
      <c r="RIH18" s="136"/>
      <c r="RII18" s="136"/>
      <c r="RIJ18" s="136"/>
      <c r="RIK18" s="136"/>
      <c r="RIL18" s="136"/>
      <c r="RIM18" s="136"/>
      <c r="RIN18" s="136"/>
      <c r="RIO18" s="136"/>
      <c r="RIP18" s="136"/>
      <c r="RIQ18" s="136"/>
      <c r="RIR18" s="136"/>
      <c r="RIS18" s="136"/>
      <c r="RIT18" s="136"/>
      <c r="RIU18" s="136"/>
      <c r="RIV18" s="136"/>
      <c r="RIW18" s="136"/>
      <c r="RIX18" s="136"/>
      <c r="RIY18" s="136"/>
      <c r="RIZ18" s="136"/>
      <c r="RJA18" s="136"/>
      <c r="RJB18" s="136"/>
      <c r="RJC18" s="136"/>
      <c r="RJD18" s="136"/>
      <c r="RJE18" s="136"/>
      <c r="RJF18" s="136"/>
      <c r="RJG18" s="136"/>
      <c r="RJH18" s="136"/>
      <c r="RJI18" s="136"/>
      <c r="RJJ18" s="136"/>
      <c r="RJK18" s="136"/>
      <c r="RJL18" s="136"/>
      <c r="RJM18" s="136"/>
      <c r="RJN18" s="136"/>
      <c r="RJO18" s="136"/>
      <c r="RJP18" s="136"/>
      <c r="RJQ18" s="136"/>
      <c r="RJR18" s="136"/>
      <c r="RJS18" s="136"/>
      <c r="RJT18" s="136"/>
      <c r="RJU18" s="136"/>
      <c r="RJV18" s="136"/>
      <c r="RJW18" s="136"/>
      <c r="RJX18" s="136"/>
      <c r="RJY18" s="136"/>
      <c r="RJZ18" s="136"/>
      <c r="RKA18" s="136"/>
      <c r="RKB18" s="136"/>
      <c r="RKC18" s="136"/>
      <c r="RKD18" s="136"/>
      <c r="RKE18" s="136"/>
      <c r="RKF18" s="136"/>
      <c r="RKG18" s="136"/>
      <c r="RKH18" s="136"/>
      <c r="RKI18" s="136"/>
      <c r="RKJ18" s="136"/>
      <c r="RKK18" s="136"/>
      <c r="RKL18" s="136"/>
      <c r="RKM18" s="136"/>
      <c r="RKN18" s="136"/>
      <c r="RKO18" s="136"/>
      <c r="RKP18" s="136"/>
      <c r="RKQ18" s="136"/>
      <c r="RKR18" s="136"/>
      <c r="RKS18" s="136"/>
      <c r="RKT18" s="136"/>
      <c r="RKU18" s="136"/>
      <c r="RKV18" s="136"/>
      <c r="RKW18" s="136"/>
      <c r="RKX18" s="136"/>
      <c r="RKY18" s="136"/>
      <c r="RKZ18" s="136"/>
      <c r="RLA18" s="136"/>
      <c r="RLB18" s="136"/>
      <c r="RLC18" s="136"/>
      <c r="RLD18" s="136"/>
      <c r="RLE18" s="136"/>
      <c r="RLF18" s="136"/>
      <c r="RLG18" s="136"/>
      <c r="RLH18" s="136"/>
      <c r="RLI18" s="136"/>
      <c r="RLJ18" s="136"/>
      <c r="RLK18" s="136"/>
      <c r="RLL18" s="136"/>
      <c r="RLM18" s="136"/>
      <c r="RLN18" s="136"/>
      <c r="RLO18" s="136"/>
      <c r="RLP18" s="136"/>
      <c r="RLQ18" s="136"/>
      <c r="RLR18" s="136"/>
      <c r="RLS18" s="136"/>
      <c r="RLT18" s="136"/>
      <c r="RLU18" s="136"/>
      <c r="RLV18" s="136"/>
      <c r="RLW18" s="136"/>
      <c r="RLX18" s="136"/>
      <c r="RLY18" s="136"/>
      <c r="RLZ18" s="136"/>
      <c r="RMA18" s="136"/>
      <c r="RMB18" s="136"/>
      <c r="RMC18" s="136"/>
      <c r="RMD18" s="136"/>
      <c r="RME18" s="136"/>
      <c r="RMF18" s="136"/>
      <c r="RMG18" s="136"/>
      <c r="RMH18" s="136"/>
      <c r="RMI18" s="136"/>
      <c r="RMJ18" s="136"/>
      <c r="RMK18" s="136"/>
      <c r="RML18" s="136"/>
      <c r="RMM18" s="136"/>
      <c r="RMN18" s="136"/>
      <c r="RMO18" s="136"/>
      <c r="RMP18" s="136"/>
      <c r="RMQ18" s="136"/>
      <c r="RMR18" s="136"/>
      <c r="RMS18" s="136"/>
      <c r="RMT18" s="136"/>
      <c r="RMU18" s="136"/>
      <c r="RMV18" s="136"/>
      <c r="RMW18" s="136"/>
      <c r="RMX18" s="136"/>
      <c r="RMY18" s="136"/>
      <c r="RMZ18" s="136"/>
      <c r="RNA18" s="136"/>
      <c r="RNB18" s="136"/>
      <c r="RNC18" s="136"/>
      <c r="RND18" s="136"/>
      <c r="RNE18" s="136"/>
      <c r="RNF18" s="136"/>
      <c r="RNG18" s="136"/>
      <c r="RNH18" s="136"/>
      <c r="RNI18" s="136"/>
      <c r="RNJ18" s="136"/>
      <c r="RNK18" s="136"/>
      <c r="RNL18" s="136"/>
      <c r="RNM18" s="136"/>
      <c r="RNN18" s="136"/>
      <c r="RNO18" s="136"/>
      <c r="RNP18" s="136"/>
      <c r="RNQ18" s="136"/>
      <c r="RNR18" s="136"/>
      <c r="RNS18" s="136"/>
      <c r="RNT18" s="136"/>
      <c r="RNU18" s="136"/>
      <c r="RNV18" s="136"/>
      <c r="RNW18" s="136"/>
      <c r="RNX18" s="136"/>
      <c r="RNY18" s="136"/>
      <c r="RNZ18" s="136"/>
      <c r="ROA18" s="136"/>
      <c r="ROB18" s="136"/>
      <c r="ROC18" s="136"/>
      <c r="ROD18" s="136"/>
      <c r="ROE18" s="136"/>
      <c r="ROF18" s="136"/>
      <c r="ROG18" s="136"/>
      <c r="ROH18" s="136"/>
      <c r="ROI18" s="136"/>
      <c r="ROJ18" s="136"/>
      <c r="ROK18" s="136"/>
      <c r="ROL18" s="136"/>
      <c r="ROM18" s="136"/>
      <c r="RON18" s="136"/>
      <c r="ROO18" s="136"/>
      <c r="ROP18" s="136"/>
      <c r="ROQ18" s="136"/>
      <c r="ROR18" s="136"/>
      <c r="ROS18" s="136"/>
      <c r="ROT18" s="136"/>
      <c r="ROU18" s="136"/>
      <c r="ROV18" s="136"/>
      <c r="ROW18" s="136"/>
      <c r="ROX18" s="136"/>
      <c r="ROY18" s="136"/>
      <c r="ROZ18" s="136"/>
      <c r="RPA18" s="136"/>
      <c r="RPB18" s="136"/>
      <c r="RPC18" s="136"/>
      <c r="RPD18" s="136"/>
      <c r="RPE18" s="136"/>
      <c r="RPF18" s="136"/>
      <c r="RPG18" s="136"/>
      <c r="RPH18" s="136"/>
      <c r="RPI18" s="136"/>
      <c r="RPJ18" s="136"/>
      <c r="RPK18" s="136"/>
      <c r="RPL18" s="136"/>
      <c r="RPM18" s="136"/>
      <c r="RPN18" s="136"/>
      <c r="RPO18" s="136"/>
      <c r="RPP18" s="136"/>
      <c r="RPQ18" s="136"/>
      <c r="RPR18" s="136"/>
      <c r="RPS18" s="136"/>
      <c r="RPT18" s="136"/>
      <c r="RPU18" s="136"/>
      <c r="RPV18" s="136"/>
      <c r="RPW18" s="136"/>
      <c r="RPX18" s="136"/>
      <c r="RPY18" s="136"/>
      <c r="RPZ18" s="136"/>
      <c r="RQA18" s="136"/>
      <c r="RQB18" s="136"/>
      <c r="RQC18" s="136"/>
      <c r="RQD18" s="136"/>
      <c r="RQE18" s="136"/>
      <c r="RQF18" s="136"/>
      <c r="RQG18" s="136"/>
      <c r="RQH18" s="136"/>
      <c r="RQI18" s="136"/>
      <c r="RQJ18" s="136"/>
      <c r="RQK18" s="136"/>
      <c r="RQL18" s="136"/>
      <c r="RQM18" s="136"/>
      <c r="RQN18" s="136"/>
      <c r="RQO18" s="136"/>
      <c r="RQP18" s="136"/>
      <c r="RQQ18" s="136"/>
      <c r="RQR18" s="136"/>
      <c r="RQS18" s="136"/>
      <c r="RQT18" s="136"/>
      <c r="RQU18" s="136"/>
      <c r="RQV18" s="136"/>
      <c r="RQW18" s="136"/>
      <c r="RQX18" s="136"/>
      <c r="RQY18" s="136"/>
      <c r="RQZ18" s="136"/>
      <c r="RRA18" s="136"/>
      <c r="RRB18" s="136"/>
      <c r="RRC18" s="136"/>
      <c r="RRD18" s="136"/>
      <c r="RRE18" s="136"/>
      <c r="RRF18" s="136"/>
      <c r="RRG18" s="136"/>
      <c r="RRH18" s="136"/>
      <c r="RRI18" s="136"/>
      <c r="RRJ18" s="136"/>
      <c r="RRK18" s="136"/>
      <c r="RRL18" s="136"/>
      <c r="RRM18" s="136"/>
      <c r="RRN18" s="136"/>
      <c r="RRO18" s="136"/>
      <c r="RRP18" s="136"/>
      <c r="RRQ18" s="136"/>
      <c r="RRR18" s="136"/>
      <c r="RRS18" s="136"/>
      <c r="RRT18" s="136"/>
      <c r="RRU18" s="136"/>
      <c r="RRV18" s="136"/>
      <c r="RRW18" s="136"/>
      <c r="RRX18" s="136"/>
      <c r="RRY18" s="136"/>
      <c r="RRZ18" s="136"/>
      <c r="RSA18" s="136"/>
      <c r="RSB18" s="136"/>
      <c r="RSC18" s="136"/>
      <c r="RSD18" s="136"/>
      <c r="RSE18" s="136"/>
      <c r="RSF18" s="136"/>
      <c r="RSG18" s="136"/>
      <c r="RSH18" s="136"/>
      <c r="RSI18" s="136"/>
      <c r="RSJ18" s="136"/>
      <c r="RSK18" s="136"/>
      <c r="RSL18" s="136"/>
      <c r="RSM18" s="136"/>
      <c r="RSN18" s="136"/>
      <c r="RSO18" s="136"/>
      <c r="RSP18" s="136"/>
      <c r="RSQ18" s="136"/>
      <c r="RSR18" s="136"/>
      <c r="RSS18" s="136"/>
      <c r="RST18" s="136"/>
      <c r="RSU18" s="136"/>
      <c r="RSV18" s="136"/>
      <c r="RSW18" s="136"/>
      <c r="RSX18" s="136"/>
      <c r="RSY18" s="136"/>
      <c r="RSZ18" s="136"/>
      <c r="RTA18" s="136"/>
      <c r="RTB18" s="136"/>
      <c r="RTC18" s="136"/>
      <c r="RTD18" s="136"/>
      <c r="RTE18" s="136"/>
      <c r="RTF18" s="136"/>
      <c r="RTG18" s="136"/>
      <c r="RTH18" s="136"/>
      <c r="RTI18" s="136"/>
      <c r="RTJ18" s="136"/>
      <c r="RTK18" s="136"/>
      <c r="RTL18" s="136"/>
      <c r="RTM18" s="136"/>
      <c r="RTN18" s="136"/>
      <c r="RTO18" s="136"/>
      <c r="RTP18" s="136"/>
      <c r="RTQ18" s="136"/>
      <c r="RTR18" s="136"/>
      <c r="RTS18" s="136"/>
      <c r="RTT18" s="136"/>
      <c r="RTU18" s="136"/>
      <c r="RTV18" s="136"/>
      <c r="RTW18" s="136"/>
      <c r="RTX18" s="136"/>
      <c r="RTY18" s="136"/>
      <c r="RTZ18" s="136"/>
      <c r="RUA18" s="136"/>
      <c r="RUB18" s="136"/>
      <c r="RUC18" s="136"/>
      <c r="RUD18" s="136"/>
      <c r="RUE18" s="136"/>
      <c r="RUF18" s="136"/>
      <c r="RUG18" s="136"/>
      <c r="RUH18" s="136"/>
      <c r="RUI18" s="136"/>
      <c r="RUJ18" s="136"/>
      <c r="RUK18" s="136"/>
      <c r="RUL18" s="136"/>
      <c r="RUM18" s="136"/>
      <c r="RUN18" s="136"/>
      <c r="RUO18" s="136"/>
      <c r="RUP18" s="136"/>
      <c r="RUQ18" s="136"/>
      <c r="RUR18" s="136"/>
      <c r="RUS18" s="136"/>
      <c r="RUT18" s="136"/>
      <c r="RUU18" s="136"/>
      <c r="RUV18" s="136"/>
      <c r="RUW18" s="136"/>
      <c r="RUX18" s="136"/>
      <c r="RUY18" s="136"/>
      <c r="RUZ18" s="136"/>
      <c r="RVA18" s="136"/>
      <c r="RVB18" s="136"/>
      <c r="RVC18" s="136"/>
      <c r="RVD18" s="136"/>
      <c r="RVE18" s="136"/>
      <c r="RVF18" s="136"/>
      <c r="RVG18" s="136"/>
      <c r="RVH18" s="136"/>
      <c r="RVI18" s="136"/>
      <c r="RVJ18" s="136"/>
      <c r="RVK18" s="136"/>
      <c r="RVL18" s="136"/>
      <c r="RVM18" s="136"/>
      <c r="RVN18" s="136"/>
      <c r="RVO18" s="136"/>
      <c r="RVP18" s="136"/>
      <c r="RVQ18" s="136"/>
      <c r="RVR18" s="136"/>
      <c r="RVS18" s="136"/>
      <c r="RVT18" s="136"/>
      <c r="RVU18" s="136"/>
      <c r="RVV18" s="136"/>
      <c r="RVW18" s="136"/>
      <c r="RVX18" s="136"/>
      <c r="RVY18" s="136"/>
      <c r="RVZ18" s="136"/>
      <c r="RWA18" s="136"/>
      <c r="RWB18" s="136"/>
      <c r="RWC18" s="136"/>
      <c r="RWD18" s="136"/>
      <c r="RWE18" s="136"/>
      <c r="RWF18" s="136"/>
      <c r="RWG18" s="136"/>
      <c r="RWH18" s="136"/>
      <c r="RWI18" s="136"/>
      <c r="RWJ18" s="136"/>
      <c r="RWK18" s="136"/>
      <c r="RWL18" s="136"/>
      <c r="RWM18" s="136"/>
      <c r="RWN18" s="136"/>
      <c r="RWO18" s="136"/>
      <c r="RWP18" s="136"/>
      <c r="RWQ18" s="136"/>
      <c r="RWR18" s="136"/>
      <c r="RWS18" s="136"/>
      <c r="RWT18" s="136"/>
      <c r="RWU18" s="136"/>
      <c r="RWV18" s="136"/>
      <c r="RWW18" s="136"/>
      <c r="RWX18" s="136"/>
      <c r="RWY18" s="136"/>
      <c r="RWZ18" s="136"/>
      <c r="RXA18" s="136"/>
      <c r="RXB18" s="136"/>
      <c r="RXC18" s="136"/>
      <c r="RXD18" s="136"/>
      <c r="RXE18" s="136"/>
      <c r="RXF18" s="136"/>
      <c r="RXG18" s="136"/>
      <c r="RXH18" s="136"/>
      <c r="RXI18" s="136"/>
      <c r="RXJ18" s="136"/>
      <c r="RXK18" s="136"/>
      <c r="RXL18" s="136"/>
      <c r="RXM18" s="136"/>
      <c r="RXN18" s="136"/>
      <c r="RXO18" s="136"/>
      <c r="RXP18" s="136"/>
      <c r="RXQ18" s="136"/>
      <c r="RXR18" s="136"/>
      <c r="RXS18" s="136"/>
      <c r="RXT18" s="136"/>
      <c r="RXU18" s="136"/>
      <c r="RXV18" s="136"/>
      <c r="RXW18" s="136"/>
      <c r="RXX18" s="136"/>
      <c r="RXY18" s="136"/>
      <c r="RXZ18" s="136"/>
      <c r="RYA18" s="136"/>
      <c r="RYB18" s="136"/>
      <c r="RYC18" s="136"/>
      <c r="RYD18" s="136"/>
      <c r="RYE18" s="136"/>
      <c r="RYF18" s="136"/>
      <c r="RYG18" s="136"/>
      <c r="RYH18" s="136"/>
      <c r="RYI18" s="136"/>
      <c r="RYJ18" s="136"/>
      <c r="RYK18" s="136"/>
      <c r="RYL18" s="136"/>
      <c r="RYM18" s="136"/>
      <c r="RYN18" s="136"/>
      <c r="RYO18" s="136"/>
      <c r="RYP18" s="136"/>
      <c r="RYQ18" s="136"/>
      <c r="RYR18" s="136"/>
      <c r="RYS18" s="136"/>
      <c r="RYT18" s="136"/>
      <c r="RYU18" s="136"/>
      <c r="RYV18" s="136"/>
      <c r="RYW18" s="136"/>
      <c r="RYX18" s="136"/>
      <c r="RYY18" s="136"/>
      <c r="RYZ18" s="136"/>
      <c r="RZA18" s="136"/>
      <c r="RZB18" s="136"/>
      <c r="RZC18" s="136"/>
      <c r="RZD18" s="136"/>
      <c r="RZE18" s="136"/>
      <c r="RZF18" s="136"/>
      <c r="RZG18" s="136"/>
      <c r="RZH18" s="136"/>
      <c r="RZI18" s="136"/>
      <c r="RZJ18" s="136"/>
      <c r="RZK18" s="136"/>
      <c r="RZL18" s="136"/>
      <c r="RZM18" s="136"/>
      <c r="RZN18" s="136"/>
      <c r="RZO18" s="136"/>
      <c r="RZP18" s="136"/>
      <c r="RZQ18" s="136"/>
      <c r="RZR18" s="136"/>
      <c r="RZS18" s="136"/>
      <c r="RZT18" s="136"/>
      <c r="RZU18" s="136"/>
      <c r="RZV18" s="136"/>
      <c r="RZW18" s="136"/>
      <c r="RZX18" s="136"/>
      <c r="RZY18" s="136"/>
      <c r="RZZ18" s="136"/>
      <c r="SAA18" s="136"/>
      <c r="SAB18" s="136"/>
      <c r="SAC18" s="136"/>
      <c r="SAD18" s="136"/>
      <c r="SAE18" s="136"/>
      <c r="SAF18" s="136"/>
      <c r="SAG18" s="136"/>
      <c r="SAH18" s="136"/>
      <c r="SAI18" s="136"/>
      <c r="SAJ18" s="136"/>
      <c r="SAK18" s="136"/>
      <c r="SAL18" s="136"/>
      <c r="SAM18" s="136"/>
      <c r="SAN18" s="136"/>
      <c r="SAO18" s="136"/>
      <c r="SAP18" s="136"/>
      <c r="SAQ18" s="136"/>
      <c r="SAR18" s="136"/>
      <c r="SAS18" s="136"/>
      <c r="SAT18" s="136"/>
      <c r="SAU18" s="136"/>
      <c r="SAV18" s="136"/>
      <c r="SAW18" s="136"/>
      <c r="SAX18" s="136"/>
      <c r="SAY18" s="136"/>
      <c r="SAZ18" s="136"/>
      <c r="SBA18" s="136"/>
      <c r="SBB18" s="136"/>
      <c r="SBC18" s="136"/>
      <c r="SBD18" s="136"/>
      <c r="SBE18" s="136"/>
      <c r="SBF18" s="136"/>
      <c r="SBG18" s="136"/>
      <c r="SBH18" s="136"/>
      <c r="SBI18" s="136"/>
      <c r="SBJ18" s="136"/>
      <c r="SBK18" s="136"/>
      <c r="SBL18" s="136"/>
      <c r="SBM18" s="136"/>
      <c r="SBN18" s="136"/>
      <c r="SBO18" s="136"/>
      <c r="SBP18" s="136"/>
      <c r="SBQ18" s="136"/>
      <c r="SBR18" s="136"/>
      <c r="SBS18" s="136"/>
      <c r="SBT18" s="136"/>
      <c r="SBU18" s="136"/>
      <c r="SBV18" s="136"/>
      <c r="SBW18" s="136"/>
      <c r="SBX18" s="136"/>
      <c r="SBY18" s="136"/>
      <c r="SBZ18" s="136"/>
      <c r="SCA18" s="136"/>
      <c r="SCB18" s="136"/>
      <c r="SCC18" s="136"/>
      <c r="SCD18" s="136"/>
      <c r="SCE18" s="136"/>
      <c r="SCF18" s="136"/>
      <c r="SCG18" s="136"/>
      <c r="SCH18" s="136"/>
      <c r="SCI18" s="136"/>
      <c r="SCJ18" s="136"/>
      <c r="SCK18" s="136"/>
      <c r="SCL18" s="136"/>
      <c r="SCM18" s="136"/>
      <c r="SCN18" s="136"/>
      <c r="SCO18" s="136"/>
      <c r="SCP18" s="136"/>
      <c r="SCQ18" s="136"/>
      <c r="SCR18" s="136"/>
      <c r="SCS18" s="136"/>
      <c r="SCT18" s="136"/>
      <c r="SCU18" s="136"/>
      <c r="SCV18" s="136"/>
      <c r="SCW18" s="136"/>
      <c r="SCX18" s="136"/>
      <c r="SCY18" s="136"/>
      <c r="SCZ18" s="136"/>
      <c r="SDA18" s="136"/>
      <c r="SDB18" s="136"/>
      <c r="SDC18" s="136"/>
      <c r="SDD18" s="136"/>
      <c r="SDE18" s="136"/>
      <c r="SDF18" s="136"/>
      <c r="SDG18" s="136"/>
      <c r="SDH18" s="136"/>
      <c r="SDI18" s="136"/>
      <c r="SDJ18" s="136"/>
      <c r="SDK18" s="136"/>
      <c r="SDL18" s="136"/>
      <c r="SDM18" s="136"/>
      <c r="SDN18" s="136"/>
      <c r="SDO18" s="136"/>
      <c r="SDP18" s="136"/>
      <c r="SDQ18" s="136"/>
      <c r="SDR18" s="136"/>
      <c r="SDS18" s="136"/>
      <c r="SDT18" s="136"/>
      <c r="SDU18" s="136"/>
      <c r="SDV18" s="136"/>
      <c r="SDW18" s="136"/>
      <c r="SDX18" s="136"/>
      <c r="SDY18" s="136"/>
      <c r="SDZ18" s="136"/>
      <c r="SEA18" s="136"/>
      <c r="SEB18" s="136"/>
      <c r="SEC18" s="136"/>
      <c r="SED18" s="136"/>
      <c r="SEE18" s="136"/>
      <c r="SEF18" s="136"/>
      <c r="SEG18" s="136"/>
      <c r="SEH18" s="136"/>
      <c r="SEI18" s="136"/>
      <c r="SEJ18" s="136"/>
      <c r="SEK18" s="136"/>
      <c r="SEL18" s="136"/>
      <c r="SEM18" s="136"/>
      <c r="SEN18" s="136"/>
      <c r="SEO18" s="136"/>
      <c r="SEP18" s="136"/>
      <c r="SEQ18" s="136"/>
      <c r="SER18" s="136"/>
      <c r="SES18" s="136"/>
      <c r="SET18" s="136"/>
      <c r="SEU18" s="136"/>
      <c r="SEV18" s="136"/>
      <c r="SEW18" s="136"/>
      <c r="SEX18" s="136"/>
      <c r="SEY18" s="136"/>
      <c r="SEZ18" s="136"/>
      <c r="SFA18" s="136"/>
      <c r="SFB18" s="136"/>
      <c r="SFC18" s="136"/>
      <c r="SFD18" s="136"/>
      <c r="SFE18" s="136"/>
      <c r="SFF18" s="136"/>
      <c r="SFG18" s="136"/>
      <c r="SFH18" s="136"/>
      <c r="SFI18" s="136"/>
      <c r="SFJ18" s="136"/>
      <c r="SFK18" s="136"/>
      <c r="SFL18" s="136"/>
      <c r="SFM18" s="136"/>
      <c r="SFN18" s="136"/>
      <c r="SFO18" s="136"/>
      <c r="SFP18" s="136"/>
      <c r="SFQ18" s="136"/>
      <c r="SFR18" s="136"/>
      <c r="SFS18" s="136"/>
      <c r="SFT18" s="136"/>
      <c r="SFU18" s="136"/>
      <c r="SFV18" s="136"/>
      <c r="SFW18" s="136"/>
      <c r="SFX18" s="136"/>
      <c r="SFY18" s="136"/>
      <c r="SFZ18" s="136"/>
      <c r="SGA18" s="136"/>
      <c r="SGB18" s="136"/>
      <c r="SGC18" s="136"/>
      <c r="SGD18" s="136"/>
      <c r="SGE18" s="136"/>
      <c r="SGF18" s="136"/>
      <c r="SGG18" s="136"/>
      <c r="SGH18" s="136"/>
      <c r="SGI18" s="136"/>
      <c r="SGJ18" s="136"/>
      <c r="SGK18" s="136"/>
      <c r="SGL18" s="136"/>
      <c r="SGM18" s="136"/>
      <c r="SGN18" s="136"/>
      <c r="SGO18" s="136"/>
      <c r="SGP18" s="136"/>
      <c r="SGQ18" s="136"/>
      <c r="SGR18" s="136"/>
      <c r="SGS18" s="136"/>
      <c r="SGT18" s="136"/>
      <c r="SGU18" s="136"/>
      <c r="SGV18" s="136"/>
      <c r="SGW18" s="136"/>
      <c r="SGX18" s="136"/>
      <c r="SGY18" s="136"/>
      <c r="SGZ18" s="136"/>
      <c r="SHA18" s="136"/>
      <c r="SHB18" s="136"/>
      <c r="SHC18" s="136"/>
      <c r="SHD18" s="136"/>
      <c r="SHE18" s="136"/>
      <c r="SHF18" s="136"/>
      <c r="SHG18" s="136"/>
      <c r="SHH18" s="136"/>
      <c r="SHI18" s="136"/>
      <c r="SHJ18" s="136"/>
      <c r="SHK18" s="136"/>
      <c r="SHL18" s="136"/>
      <c r="SHM18" s="136"/>
      <c r="SHN18" s="136"/>
      <c r="SHO18" s="136"/>
      <c r="SHP18" s="136"/>
      <c r="SHQ18" s="136"/>
      <c r="SHR18" s="136"/>
      <c r="SHS18" s="136"/>
      <c r="SHT18" s="136"/>
      <c r="SHU18" s="136"/>
      <c r="SHV18" s="136"/>
      <c r="SHW18" s="136"/>
      <c r="SHX18" s="136"/>
      <c r="SHY18" s="136"/>
      <c r="SHZ18" s="136"/>
      <c r="SIA18" s="136"/>
      <c r="SIB18" s="136"/>
      <c r="SIC18" s="136"/>
      <c r="SID18" s="136"/>
      <c r="SIE18" s="136"/>
      <c r="SIF18" s="136"/>
      <c r="SIG18" s="136"/>
      <c r="SIH18" s="136"/>
      <c r="SII18" s="136"/>
      <c r="SIJ18" s="136"/>
      <c r="SIK18" s="136"/>
      <c r="SIL18" s="136"/>
      <c r="SIM18" s="136"/>
      <c r="SIN18" s="136"/>
      <c r="SIO18" s="136"/>
      <c r="SIP18" s="136"/>
      <c r="SIQ18" s="136"/>
      <c r="SIR18" s="136"/>
      <c r="SIS18" s="136"/>
      <c r="SIT18" s="136"/>
      <c r="SIU18" s="136"/>
      <c r="SIV18" s="136"/>
      <c r="SIW18" s="136"/>
      <c r="SIX18" s="136"/>
      <c r="SIY18" s="136"/>
      <c r="SIZ18" s="136"/>
      <c r="SJA18" s="136"/>
      <c r="SJB18" s="136"/>
      <c r="SJC18" s="136"/>
      <c r="SJD18" s="136"/>
      <c r="SJE18" s="136"/>
      <c r="SJF18" s="136"/>
      <c r="SJG18" s="136"/>
      <c r="SJH18" s="136"/>
      <c r="SJI18" s="136"/>
      <c r="SJJ18" s="136"/>
      <c r="SJK18" s="136"/>
      <c r="SJL18" s="136"/>
      <c r="SJM18" s="136"/>
      <c r="SJN18" s="136"/>
      <c r="SJO18" s="136"/>
      <c r="SJP18" s="136"/>
      <c r="SJQ18" s="136"/>
      <c r="SJR18" s="136"/>
      <c r="SJS18" s="136"/>
      <c r="SJT18" s="136"/>
      <c r="SJU18" s="136"/>
      <c r="SJV18" s="136"/>
      <c r="SJW18" s="136"/>
      <c r="SJX18" s="136"/>
      <c r="SJY18" s="136"/>
      <c r="SJZ18" s="136"/>
      <c r="SKA18" s="136"/>
      <c r="SKB18" s="136"/>
      <c r="SKC18" s="136"/>
      <c r="SKD18" s="136"/>
      <c r="SKE18" s="136"/>
      <c r="SKF18" s="136"/>
      <c r="SKG18" s="136"/>
      <c r="SKH18" s="136"/>
      <c r="SKI18" s="136"/>
      <c r="SKJ18" s="136"/>
      <c r="SKK18" s="136"/>
      <c r="SKL18" s="136"/>
      <c r="SKM18" s="136"/>
      <c r="SKN18" s="136"/>
      <c r="SKO18" s="136"/>
      <c r="SKP18" s="136"/>
      <c r="SKQ18" s="136"/>
      <c r="SKR18" s="136"/>
      <c r="SKS18" s="136"/>
      <c r="SKT18" s="136"/>
      <c r="SKU18" s="136"/>
      <c r="SKV18" s="136"/>
      <c r="SKW18" s="136"/>
      <c r="SKX18" s="136"/>
      <c r="SKY18" s="136"/>
      <c r="SKZ18" s="136"/>
      <c r="SLA18" s="136"/>
      <c r="SLB18" s="136"/>
      <c r="SLC18" s="136"/>
      <c r="SLD18" s="136"/>
      <c r="SLE18" s="136"/>
      <c r="SLF18" s="136"/>
      <c r="SLG18" s="136"/>
      <c r="SLH18" s="136"/>
      <c r="SLI18" s="136"/>
      <c r="SLJ18" s="136"/>
      <c r="SLK18" s="136"/>
      <c r="SLL18" s="136"/>
      <c r="SLM18" s="136"/>
      <c r="SLN18" s="136"/>
      <c r="SLO18" s="136"/>
      <c r="SLP18" s="136"/>
      <c r="SLQ18" s="136"/>
      <c r="SLR18" s="136"/>
      <c r="SLS18" s="136"/>
      <c r="SLT18" s="136"/>
      <c r="SLU18" s="136"/>
      <c r="SLV18" s="136"/>
      <c r="SLW18" s="136"/>
      <c r="SLX18" s="136"/>
      <c r="SLY18" s="136"/>
      <c r="SLZ18" s="136"/>
      <c r="SMA18" s="136"/>
      <c r="SMB18" s="136"/>
      <c r="SMC18" s="136"/>
      <c r="SMD18" s="136"/>
      <c r="SME18" s="136"/>
      <c r="SMF18" s="136"/>
      <c r="SMG18" s="136"/>
      <c r="SMH18" s="136"/>
      <c r="SMI18" s="136"/>
      <c r="SMJ18" s="136"/>
      <c r="SMK18" s="136"/>
      <c r="SML18" s="136"/>
      <c r="SMM18" s="136"/>
      <c r="SMN18" s="136"/>
      <c r="SMO18" s="136"/>
      <c r="SMP18" s="136"/>
      <c r="SMQ18" s="136"/>
      <c r="SMR18" s="136"/>
      <c r="SMS18" s="136"/>
      <c r="SMT18" s="136"/>
      <c r="SMU18" s="136"/>
      <c r="SMV18" s="136"/>
      <c r="SMW18" s="136"/>
      <c r="SMX18" s="136"/>
      <c r="SMY18" s="136"/>
      <c r="SMZ18" s="136"/>
      <c r="SNA18" s="136"/>
      <c r="SNB18" s="136"/>
      <c r="SNC18" s="136"/>
      <c r="SND18" s="136"/>
      <c r="SNE18" s="136"/>
      <c r="SNF18" s="136"/>
      <c r="SNG18" s="136"/>
      <c r="SNH18" s="136"/>
      <c r="SNI18" s="136"/>
      <c r="SNJ18" s="136"/>
      <c r="SNK18" s="136"/>
      <c r="SNL18" s="136"/>
      <c r="SNM18" s="136"/>
      <c r="SNN18" s="136"/>
      <c r="SNO18" s="136"/>
      <c r="SNP18" s="136"/>
      <c r="SNQ18" s="136"/>
      <c r="SNR18" s="136"/>
      <c r="SNS18" s="136"/>
      <c r="SNT18" s="136"/>
      <c r="SNU18" s="136"/>
      <c r="SNV18" s="136"/>
      <c r="SNW18" s="136"/>
      <c r="SNX18" s="136"/>
      <c r="SNY18" s="136"/>
      <c r="SNZ18" s="136"/>
      <c r="SOA18" s="136"/>
      <c r="SOB18" s="136"/>
      <c r="SOC18" s="136"/>
      <c r="SOD18" s="136"/>
      <c r="SOE18" s="136"/>
      <c r="SOF18" s="136"/>
      <c r="SOG18" s="136"/>
      <c r="SOH18" s="136"/>
      <c r="SOI18" s="136"/>
      <c r="SOJ18" s="136"/>
      <c r="SOK18" s="136"/>
      <c r="SOL18" s="136"/>
      <c r="SOM18" s="136"/>
      <c r="SON18" s="136"/>
      <c r="SOO18" s="136"/>
      <c r="SOP18" s="136"/>
      <c r="SOQ18" s="136"/>
      <c r="SOR18" s="136"/>
      <c r="SOS18" s="136"/>
      <c r="SOT18" s="136"/>
      <c r="SOU18" s="136"/>
      <c r="SOV18" s="136"/>
      <c r="SOW18" s="136"/>
      <c r="SOX18" s="136"/>
      <c r="SOY18" s="136"/>
      <c r="SOZ18" s="136"/>
      <c r="SPA18" s="136"/>
      <c r="SPB18" s="136"/>
      <c r="SPC18" s="136"/>
      <c r="SPD18" s="136"/>
      <c r="SPE18" s="136"/>
      <c r="SPF18" s="136"/>
      <c r="SPG18" s="136"/>
      <c r="SPH18" s="136"/>
      <c r="SPI18" s="136"/>
      <c r="SPJ18" s="136"/>
      <c r="SPK18" s="136"/>
      <c r="SPL18" s="136"/>
      <c r="SPM18" s="136"/>
      <c r="SPN18" s="136"/>
      <c r="SPO18" s="136"/>
      <c r="SPP18" s="136"/>
      <c r="SPQ18" s="136"/>
      <c r="SPR18" s="136"/>
      <c r="SPS18" s="136"/>
      <c r="SPT18" s="136"/>
      <c r="SPU18" s="136"/>
      <c r="SPV18" s="136"/>
      <c r="SPW18" s="136"/>
      <c r="SPX18" s="136"/>
      <c r="SPY18" s="136"/>
      <c r="SPZ18" s="136"/>
      <c r="SQA18" s="136"/>
      <c r="SQB18" s="136"/>
      <c r="SQC18" s="136"/>
      <c r="SQD18" s="136"/>
      <c r="SQE18" s="136"/>
      <c r="SQF18" s="136"/>
      <c r="SQG18" s="136"/>
      <c r="SQH18" s="136"/>
      <c r="SQI18" s="136"/>
      <c r="SQJ18" s="136"/>
      <c r="SQK18" s="136"/>
      <c r="SQL18" s="136"/>
      <c r="SQM18" s="136"/>
      <c r="SQN18" s="136"/>
      <c r="SQO18" s="136"/>
      <c r="SQP18" s="136"/>
      <c r="SQQ18" s="136"/>
      <c r="SQR18" s="136"/>
      <c r="SQS18" s="136"/>
      <c r="SQT18" s="136"/>
      <c r="SQU18" s="136"/>
      <c r="SQV18" s="136"/>
      <c r="SQW18" s="136"/>
      <c r="SQX18" s="136"/>
      <c r="SQY18" s="136"/>
      <c r="SQZ18" s="136"/>
      <c r="SRA18" s="136"/>
      <c r="SRB18" s="136"/>
      <c r="SRC18" s="136"/>
      <c r="SRD18" s="136"/>
      <c r="SRE18" s="136"/>
      <c r="SRF18" s="136"/>
      <c r="SRG18" s="136"/>
      <c r="SRH18" s="136"/>
      <c r="SRI18" s="136"/>
      <c r="SRJ18" s="136"/>
      <c r="SRK18" s="136"/>
      <c r="SRL18" s="136"/>
      <c r="SRM18" s="136"/>
      <c r="SRN18" s="136"/>
      <c r="SRO18" s="136"/>
      <c r="SRP18" s="136"/>
      <c r="SRQ18" s="136"/>
      <c r="SRR18" s="136"/>
      <c r="SRS18" s="136"/>
      <c r="SRT18" s="136"/>
      <c r="SRU18" s="136"/>
      <c r="SRV18" s="136"/>
      <c r="SRW18" s="136"/>
      <c r="SRX18" s="136"/>
      <c r="SRY18" s="136"/>
      <c r="SRZ18" s="136"/>
      <c r="SSA18" s="136"/>
      <c r="SSB18" s="136"/>
      <c r="SSC18" s="136"/>
      <c r="SSD18" s="136"/>
      <c r="SSE18" s="136"/>
      <c r="SSF18" s="136"/>
      <c r="SSG18" s="136"/>
      <c r="SSH18" s="136"/>
      <c r="SSI18" s="136"/>
      <c r="SSJ18" s="136"/>
      <c r="SSK18" s="136"/>
      <c r="SSL18" s="136"/>
      <c r="SSM18" s="136"/>
      <c r="SSN18" s="136"/>
      <c r="SSO18" s="136"/>
      <c r="SSP18" s="136"/>
      <c r="SSQ18" s="136"/>
      <c r="SSR18" s="136"/>
      <c r="SSS18" s="136"/>
      <c r="SST18" s="136"/>
      <c r="SSU18" s="136"/>
      <c r="SSV18" s="136"/>
      <c r="SSW18" s="136"/>
      <c r="SSX18" s="136"/>
      <c r="SSY18" s="136"/>
      <c r="SSZ18" s="136"/>
      <c r="STA18" s="136"/>
      <c r="STB18" s="136"/>
      <c r="STC18" s="136"/>
      <c r="STD18" s="136"/>
      <c r="STE18" s="136"/>
      <c r="STF18" s="136"/>
      <c r="STG18" s="136"/>
      <c r="STH18" s="136"/>
      <c r="STI18" s="136"/>
      <c r="STJ18" s="136"/>
      <c r="STK18" s="136"/>
      <c r="STL18" s="136"/>
      <c r="STM18" s="136"/>
      <c r="STN18" s="136"/>
      <c r="STO18" s="136"/>
      <c r="STP18" s="136"/>
      <c r="STQ18" s="136"/>
      <c r="STR18" s="136"/>
      <c r="STS18" s="136"/>
      <c r="STT18" s="136"/>
      <c r="STU18" s="136"/>
      <c r="STV18" s="136"/>
      <c r="STW18" s="136"/>
      <c r="STX18" s="136"/>
      <c r="STY18" s="136"/>
      <c r="STZ18" s="136"/>
      <c r="SUA18" s="136"/>
      <c r="SUB18" s="136"/>
      <c r="SUC18" s="136"/>
      <c r="SUD18" s="136"/>
      <c r="SUE18" s="136"/>
      <c r="SUF18" s="136"/>
      <c r="SUG18" s="136"/>
      <c r="SUH18" s="136"/>
      <c r="SUI18" s="136"/>
      <c r="SUJ18" s="136"/>
      <c r="SUK18" s="136"/>
      <c r="SUL18" s="136"/>
      <c r="SUM18" s="136"/>
      <c r="SUN18" s="136"/>
      <c r="SUO18" s="136"/>
      <c r="SUP18" s="136"/>
      <c r="SUQ18" s="136"/>
      <c r="SUR18" s="136"/>
      <c r="SUS18" s="136"/>
      <c r="SUT18" s="136"/>
      <c r="SUU18" s="136"/>
      <c r="SUV18" s="136"/>
      <c r="SUW18" s="136"/>
      <c r="SUX18" s="136"/>
      <c r="SUY18" s="136"/>
      <c r="SUZ18" s="136"/>
      <c r="SVA18" s="136"/>
      <c r="SVB18" s="136"/>
      <c r="SVC18" s="136"/>
      <c r="SVD18" s="136"/>
      <c r="SVE18" s="136"/>
      <c r="SVF18" s="136"/>
      <c r="SVG18" s="136"/>
      <c r="SVH18" s="136"/>
      <c r="SVI18" s="136"/>
      <c r="SVJ18" s="136"/>
      <c r="SVK18" s="136"/>
      <c r="SVL18" s="136"/>
      <c r="SVM18" s="136"/>
      <c r="SVN18" s="136"/>
      <c r="SVO18" s="136"/>
      <c r="SVP18" s="136"/>
      <c r="SVQ18" s="136"/>
      <c r="SVR18" s="136"/>
      <c r="SVS18" s="136"/>
      <c r="SVT18" s="136"/>
      <c r="SVU18" s="136"/>
      <c r="SVV18" s="136"/>
      <c r="SVW18" s="136"/>
      <c r="SVX18" s="136"/>
      <c r="SVY18" s="136"/>
      <c r="SVZ18" s="136"/>
      <c r="SWA18" s="136"/>
      <c r="SWB18" s="136"/>
      <c r="SWC18" s="136"/>
      <c r="SWD18" s="136"/>
      <c r="SWE18" s="136"/>
      <c r="SWF18" s="136"/>
      <c r="SWG18" s="136"/>
      <c r="SWH18" s="136"/>
      <c r="SWI18" s="136"/>
      <c r="SWJ18" s="136"/>
      <c r="SWK18" s="136"/>
      <c r="SWL18" s="136"/>
      <c r="SWM18" s="136"/>
      <c r="SWN18" s="136"/>
      <c r="SWO18" s="136"/>
      <c r="SWP18" s="136"/>
      <c r="SWQ18" s="136"/>
      <c r="SWR18" s="136"/>
      <c r="SWS18" s="136"/>
      <c r="SWT18" s="136"/>
      <c r="SWU18" s="136"/>
      <c r="SWV18" s="136"/>
      <c r="SWW18" s="136"/>
      <c r="SWX18" s="136"/>
      <c r="SWY18" s="136"/>
      <c r="SWZ18" s="136"/>
      <c r="SXA18" s="136"/>
      <c r="SXB18" s="136"/>
      <c r="SXC18" s="136"/>
      <c r="SXD18" s="136"/>
      <c r="SXE18" s="136"/>
      <c r="SXF18" s="136"/>
      <c r="SXG18" s="136"/>
      <c r="SXH18" s="136"/>
      <c r="SXI18" s="136"/>
      <c r="SXJ18" s="136"/>
      <c r="SXK18" s="136"/>
      <c r="SXL18" s="136"/>
      <c r="SXM18" s="136"/>
      <c r="SXN18" s="136"/>
      <c r="SXO18" s="136"/>
      <c r="SXP18" s="136"/>
      <c r="SXQ18" s="136"/>
      <c r="SXR18" s="136"/>
      <c r="SXS18" s="136"/>
      <c r="SXT18" s="136"/>
      <c r="SXU18" s="136"/>
      <c r="SXV18" s="136"/>
      <c r="SXW18" s="136"/>
      <c r="SXX18" s="136"/>
      <c r="SXY18" s="136"/>
      <c r="SXZ18" s="136"/>
      <c r="SYA18" s="136"/>
      <c r="SYB18" s="136"/>
      <c r="SYC18" s="136"/>
      <c r="SYD18" s="136"/>
      <c r="SYE18" s="136"/>
      <c r="SYF18" s="136"/>
      <c r="SYG18" s="136"/>
      <c r="SYH18" s="136"/>
      <c r="SYI18" s="136"/>
      <c r="SYJ18" s="136"/>
      <c r="SYK18" s="136"/>
      <c r="SYL18" s="136"/>
      <c r="SYM18" s="136"/>
      <c r="SYN18" s="136"/>
      <c r="SYO18" s="136"/>
      <c r="SYP18" s="136"/>
      <c r="SYQ18" s="136"/>
      <c r="SYR18" s="136"/>
      <c r="SYS18" s="136"/>
      <c r="SYT18" s="136"/>
      <c r="SYU18" s="136"/>
      <c r="SYV18" s="136"/>
      <c r="SYW18" s="136"/>
      <c r="SYX18" s="136"/>
      <c r="SYY18" s="136"/>
      <c r="SYZ18" s="136"/>
      <c r="SZA18" s="136"/>
      <c r="SZB18" s="136"/>
      <c r="SZC18" s="136"/>
      <c r="SZD18" s="136"/>
      <c r="SZE18" s="136"/>
      <c r="SZF18" s="136"/>
      <c r="SZG18" s="136"/>
      <c r="SZH18" s="136"/>
      <c r="SZI18" s="136"/>
      <c r="SZJ18" s="136"/>
      <c r="SZK18" s="136"/>
      <c r="SZL18" s="136"/>
      <c r="SZM18" s="136"/>
      <c r="SZN18" s="136"/>
      <c r="SZO18" s="136"/>
      <c r="SZP18" s="136"/>
      <c r="SZQ18" s="136"/>
      <c r="SZR18" s="136"/>
      <c r="SZS18" s="136"/>
      <c r="SZT18" s="136"/>
      <c r="SZU18" s="136"/>
      <c r="SZV18" s="136"/>
      <c r="SZW18" s="136"/>
      <c r="SZX18" s="136"/>
      <c r="SZY18" s="136"/>
      <c r="SZZ18" s="136"/>
      <c r="TAA18" s="136"/>
      <c r="TAB18" s="136"/>
      <c r="TAC18" s="136"/>
      <c r="TAD18" s="136"/>
      <c r="TAE18" s="136"/>
      <c r="TAF18" s="136"/>
      <c r="TAG18" s="136"/>
      <c r="TAH18" s="136"/>
      <c r="TAI18" s="136"/>
      <c r="TAJ18" s="136"/>
      <c r="TAK18" s="136"/>
      <c r="TAL18" s="136"/>
      <c r="TAM18" s="136"/>
      <c r="TAN18" s="136"/>
      <c r="TAO18" s="136"/>
      <c r="TAP18" s="136"/>
      <c r="TAQ18" s="136"/>
      <c r="TAR18" s="136"/>
      <c r="TAS18" s="136"/>
      <c r="TAT18" s="136"/>
      <c r="TAU18" s="136"/>
      <c r="TAV18" s="136"/>
      <c r="TAW18" s="136"/>
      <c r="TAX18" s="136"/>
      <c r="TAY18" s="136"/>
      <c r="TAZ18" s="136"/>
      <c r="TBA18" s="136"/>
      <c r="TBB18" s="136"/>
      <c r="TBC18" s="136"/>
      <c r="TBD18" s="136"/>
      <c r="TBE18" s="136"/>
      <c r="TBF18" s="136"/>
      <c r="TBG18" s="136"/>
      <c r="TBH18" s="136"/>
      <c r="TBI18" s="136"/>
      <c r="TBJ18" s="136"/>
      <c r="TBK18" s="136"/>
      <c r="TBL18" s="136"/>
      <c r="TBM18" s="136"/>
      <c r="TBN18" s="136"/>
      <c r="TBO18" s="136"/>
      <c r="TBP18" s="136"/>
      <c r="TBQ18" s="136"/>
      <c r="TBR18" s="136"/>
      <c r="TBS18" s="136"/>
      <c r="TBT18" s="136"/>
      <c r="TBU18" s="136"/>
      <c r="TBV18" s="136"/>
      <c r="TBW18" s="136"/>
      <c r="TBX18" s="136"/>
      <c r="TBY18" s="136"/>
      <c r="TBZ18" s="136"/>
      <c r="TCA18" s="136"/>
      <c r="TCB18" s="136"/>
      <c r="TCC18" s="136"/>
      <c r="TCD18" s="136"/>
      <c r="TCE18" s="136"/>
      <c r="TCF18" s="136"/>
      <c r="TCG18" s="136"/>
      <c r="TCH18" s="136"/>
      <c r="TCI18" s="136"/>
      <c r="TCJ18" s="136"/>
      <c r="TCK18" s="136"/>
      <c r="TCL18" s="136"/>
      <c r="TCM18" s="136"/>
      <c r="TCN18" s="136"/>
      <c r="TCO18" s="136"/>
      <c r="TCP18" s="136"/>
      <c r="TCQ18" s="136"/>
      <c r="TCR18" s="136"/>
      <c r="TCS18" s="136"/>
      <c r="TCT18" s="136"/>
      <c r="TCU18" s="136"/>
      <c r="TCV18" s="136"/>
      <c r="TCW18" s="136"/>
      <c r="TCX18" s="136"/>
      <c r="TCY18" s="136"/>
      <c r="TCZ18" s="136"/>
      <c r="TDA18" s="136"/>
      <c r="TDB18" s="136"/>
      <c r="TDC18" s="136"/>
      <c r="TDD18" s="136"/>
      <c r="TDE18" s="136"/>
      <c r="TDF18" s="136"/>
      <c r="TDG18" s="136"/>
      <c r="TDH18" s="136"/>
      <c r="TDI18" s="136"/>
      <c r="TDJ18" s="136"/>
      <c r="TDK18" s="136"/>
      <c r="TDL18" s="136"/>
      <c r="TDM18" s="136"/>
      <c r="TDN18" s="136"/>
      <c r="TDO18" s="136"/>
      <c r="TDP18" s="136"/>
      <c r="TDQ18" s="136"/>
      <c r="TDR18" s="136"/>
      <c r="TDS18" s="136"/>
      <c r="TDT18" s="136"/>
      <c r="TDU18" s="136"/>
      <c r="TDV18" s="136"/>
      <c r="TDW18" s="136"/>
      <c r="TDX18" s="136"/>
      <c r="TDY18" s="136"/>
      <c r="TDZ18" s="136"/>
      <c r="TEA18" s="136"/>
      <c r="TEB18" s="136"/>
      <c r="TEC18" s="136"/>
      <c r="TED18" s="136"/>
      <c r="TEE18" s="136"/>
      <c r="TEF18" s="136"/>
      <c r="TEG18" s="136"/>
      <c r="TEH18" s="136"/>
      <c r="TEI18" s="136"/>
      <c r="TEJ18" s="136"/>
      <c r="TEK18" s="136"/>
      <c r="TEL18" s="136"/>
      <c r="TEM18" s="136"/>
      <c r="TEN18" s="136"/>
      <c r="TEO18" s="136"/>
      <c r="TEP18" s="136"/>
      <c r="TEQ18" s="136"/>
      <c r="TER18" s="136"/>
      <c r="TES18" s="136"/>
      <c r="TET18" s="136"/>
      <c r="TEU18" s="136"/>
      <c r="TEV18" s="136"/>
      <c r="TEW18" s="136"/>
      <c r="TEX18" s="136"/>
      <c r="TEY18" s="136"/>
      <c r="TEZ18" s="136"/>
      <c r="TFA18" s="136"/>
      <c r="TFB18" s="136"/>
      <c r="TFC18" s="136"/>
      <c r="TFD18" s="136"/>
      <c r="TFE18" s="136"/>
      <c r="TFF18" s="136"/>
      <c r="TFG18" s="136"/>
      <c r="TFH18" s="136"/>
      <c r="TFI18" s="136"/>
      <c r="TFJ18" s="136"/>
      <c r="TFK18" s="136"/>
      <c r="TFL18" s="136"/>
      <c r="TFM18" s="136"/>
      <c r="TFN18" s="136"/>
      <c r="TFO18" s="136"/>
      <c r="TFP18" s="136"/>
      <c r="TFQ18" s="136"/>
      <c r="TFR18" s="136"/>
      <c r="TFS18" s="136"/>
      <c r="TFT18" s="136"/>
      <c r="TFU18" s="136"/>
      <c r="TFV18" s="136"/>
      <c r="TFW18" s="136"/>
      <c r="TFX18" s="136"/>
      <c r="TFY18" s="136"/>
      <c r="TFZ18" s="136"/>
      <c r="TGA18" s="136"/>
      <c r="TGB18" s="136"/>
      <c r="TGC18" s="136"/>
      <c r="TGD18" s="136"/>
      <c r="TGE18" s="136"/>
      <c r="TGF18" s="136"/>
      <c r="TGG18" s="136"/>
      <c r="TGH18" s="136"/>
      <c r="TGI18" s="136"/>
      <c r="TGJ18" s="136"/>
      <c r="TGK18" s="136"/>
      <c r="TGL18" s="136"/>
      <c r="TGM18" s="136"/>
      <c r="TGN18" s="136"/>
      <c r="TGO18" s="136"/>
      <c r="TGP18" s="136"/>
      <c r="TGQ18" s="136"/>
      <c r="TGR18" s="136"/>
      <c r="TGS18" s="136"/>
      <c r="TGT18" s="136"/>
      <c r="TGU18" s="136"/>
      <c r="TGV18" s="136"/>
      <c r="TGW18" s="136"/>
      <c r="TGX18" s="136"/>
      <c r="TGY18" s="136"/>
      <c r="TGZ18" s="136"/>
      <c r="THA18" s="136"/>
      <c r="THB18" s="136"/>
      <c r="THC18" s="136"/>
      <c r="THD18" s="136"/>
      <c r="THE18" s="136"/>
      <c r="THF18" s="136"/>
      <c r="THG18" s="136"/>
      <c r="THH18" s="136"/>
      <c r="THI18" s="136"/>
      <c r="THJ18" s="136"/>
      <c r="THK18" s="136"/>
      <c r="THL18" s="136"/>
      <c r="THM18" s="136"/>
      <c r="THN18" s="136"/>
      <c r="THO18" s="136"/>
      <c r="THP18" s="136"/>
      <c r="THQ18" s="136"/>
      <c r="THR18" s="136"/>
      <c r="THS18" s="136"/>
      <c r="THT18" s="136"/>
      <c r="THU18" s="136"/>
      <c r="THV18" s="136"/>
      <c r="THW18" s="136"/>
      <c r="THX18" s="136"/>
      <c r="THY18" s="136"/>
      <c r="THZ18" s="136"/>
      <c r="TIA18" s="136"/>
      <c r="TIB18" s="136"/>
      <c r="TIC18" s="136"/>
      <c r="TID18" s="136"/>
      <c r="TIE18" s="136"/>
      <c r="TIF18" s="136"/>
      <c r="TIG18" s="136"/>
      <c r="TIH18" s="136"/>
      <c r="TII18" s="136"/>
      <c r="TIJ18" s="136"/>
      <c r="TIK18" s="136"/>
      <c r="TIL18" s="136"/>
      <c r="TIM18" s="136"/>
      <c r="TIN18" s="136"/>
      <c r="TIO18" s="136"/>
      <c r="TIP18" s="136"/>
      <c r="TIQ18" s="136"/>
      <c r="TIR18" s="136"/>
      <c r="TIS18" s="136"/>
      <c r="TIT18" s="136"/>
      <c r="TIU18" s="136"/>
      <c r="TIV18" s="136"/>
      <c r="TIW18" s="136"/>
      <c r="TIX18" s="136"/>
      <c r="TIY18" s="136"/>
      <c r="TIZ18" s="136"/>
      <c r="TJA18" s="136"/>
      <c r="TJB18" s="136"/>
      <c r="TJC18" s="136"/>
      <c r="TJD18" s="136"/>
      <c r="TJE18" s="136"/>
      <c r="TJF18" s="136"/>
      <c r="TJG18" s="136"/>
      <c r="TJH18" s="136"/>
      <c r="TJI18" s="136"/>
      <c r="TJJ18" s="136"/>
      <c r="TJK18" s="136"/>
      <c r="TJL18" s="136"/>
      <c r="TJM18" s="136"/>
      <c r="TJN18" s="136"/>
      <c r="TJO18" s="136"/>
      <c r="TJP18" s="136"/>
      <c r="TJQ18" s="136"/>
      <c r="TJR18" s="136"/>
      <c r="TJS18" s="136"/>
      <c r="TJT18" s="136"/>
      <c r="TJU18" s="136"/>
      <c r="TJV18" s="136"/>
      <c r="TJW18" s="136"/>
      <c r="TJX18" s="136"/>
      <c r="TJY18" s="136"/>
      <c r="TJZ18" s="136"/>
      <c r="TKA18" s="136"/>
      <c r="TKB18" s="136"/>
      <c r="TKC18" s="136"/>
      <c r="TKD18" s="136"/>
      <c r="TKE18" s="136"/>
      <c r="TKF18" s="136"/>
      <c r="TKG18" s="136"/>
      <c r="TKH18" s="136"/>
      <c r="TKI18" s="136"/>
      <c r="TKJ18" s="136"/>
      <c r="TKK18" s="136"/>
      <c r="TKL18" s="136"/>
      <c r="TKM18" s="136"/>
      <c r="TKN18" s="136"/>
      <c r="TKO18" s="136"/>
      <c r="TKP18" s="136"/>
      <c r="TKQ18" s="136"/>
      <c r="TKR18" s="136"/>
      <c r="TKS18" s="136"/>
      <c r="TKT18" s="136"/>
      <c r="TKU18" s="136"/>
      <c r="TKV18" s="136"/>
      <c r="TKW18" s="136"/>
      <c r="TKX18" s="136"/>
      <c r="TKY18" s="136"/>
      <c r="TKZ18" s="136"/>
      <c r="TLA18" s="136"/>
      <c r="TLB18" s="136"/>
      <c r="TLC18" s="136"/>
      <c r="TLD18" s="136"/>
      <c r="TLE18" s="136"/>
      <c r="TLF18" s="136"/>
      <c r="TLG18" s="136"/>
      <c r="TLH18" s="136"/>
      <c r="TLI18" s="136"/>
      <c r="TLJ18" s="136"/>
      <c r="TLK18" s="136"/>
      <c r="TLL18" s="136"/>
      <c r="TLM18" s="136"/>
      <c r="TLN18" s="136"/>
      <c r="TLO18" s="136"/>
      <c r="TLP18" s="136"/>
      <c r="TLQ18" s="136"/>
      <c r="TLR18" s="136"/>
      <c r="TLS18" s="136"/>
      <c r="TLT18" s="136"/>
      <c r="TLU18" s="136"/>
      <c r="TLV18" s="136"/>
      <c r="TLW18" s="136"/>
      <c r="TLX18" s="136"/>
      <c r="TLY18" s="136"/>
      <c r="TLZ18" s="136"/>
      <c r="TMA18" s="136"/>
      <c r="TMB18" s="136"/>
      <c r="TMC18" s="136"/>
      <c r="TMD18" s="136"/>
      <c r="TME18" s="136"/>
      <c r="TMF18" s="136"/>
      <c r="TMG18" s="136"/>
      <c r="TMH18" s="136"/>
      <c r="TMI18" s="136"/>
      <c r="TMJ18" s="136"/>
      <c r="TMK18" s="136"/>
      <c r="TML18" s="136"/>
      <c r="TMM18" s="136"/>
      <c r="TMN18" s="136"/>
      <c r="TMO18" s="136"/>
      <c r="TMP18" s="136"/>
      <c r="TMQ18" s="136"/>
      <c r="TMR18" s="136"/>
      <c r="TMS18" s="136"/>
      <c r="TMT18" s="136"/>
      <c r="TMU18" s="136"/>
      <c r="TMV18" s="136"/>
      <c r="TMW18" s="136"/>
      <c r="TMX18" s="136"/>
      <c r="TMY18" s="136"/>
      <c r="TMZ18" s="136"/>
      <c r="TNA18" s="136"/>
      <c r="TNB18" s="136"/>
      <c r="TNC18" s="136"/>
      <c r="TND18" s="136"/>
      <c r="TNE18" s="136"/>
      <c r="TNF18" s="136"/>
      <c r="TNG18" s="136"/>
      <c r="TNH18" s="136"/>
      <c r="TNI18" s="136"/>
      <c r="TNJ18" s="136"/>
      <c r="TNK18" s="136"/>
      <c r="TNL18" s="136"/>
      <c r="TNM18" s="136"/>
      <c r="TNN18" s="136"/>
      <c r="TNO18" s="136"/>
      <c r="TNP18" s="136"/>
      <c r="TNQ18" s="136"/>
      <c r="TNR18" s="136"/>
      <c r="TNS18" s="136"/>
      <c r="TNT18" s="136"/>
      <c r="TNU18" s="136"/>
      <c r="TNV18" s="136"/>
      <c r="TNW18" s="136"/>
      <c r="TNX18" s="136"/>
      <c r="TNY18" s="136"/>
      <c r="TNZ18" s="136"/>
      <c r="TOA18" s="136"/>
      <c r="TOB18" s="136"/>
      <c r="TOC18" s="136"/>
      <c r="TOD18" s="136"/>
      <c r="TOE18" s="136"/>
      <c r="TOF18" s="136"/>
      <c r="TOG18" s="136"/>
      <c r="TOH18" s="136"/>
      <c r="TOI18" s="136"/>
      <c r="TOJ18" s="136"/>
      <c r="TOK18" s="136"/>
      <c r="TOL18" s="136"/>
      <c r="TOM18" s="136"/>
      <c r="TON18" s="136"/>
      <c r="TOO18" s="136"/>
      <c r="TOP18" s="136"/>
      <c r="TOQ18" s="136"/>
      <c r="TOR18" s="136"/>
      <c r="TOS18" s="136"/>
      <c r="TOT18" s="136"/>
      <c r="TOU18" s="136"/>
      <c r="TOV18" s="136"/>
      <c r="TOW18" s="136"/>
      <c r="TOX18" s="136"/>
      <c r="TOY18" s="136"/>
      <c r="TOZ18" s="136"/>
      <c r="TPA18" s="136"/>
      <c r="TPB18" s="136"/>
      <c r="TPC18" s="136"/>
      <c r="TPD18" s="136"/>
      <c r="TPE18" s="136"/>
      <c r="TPF18" s="136"/>
      <c r="TPG18" s="136"/>
      <c r="TPH18" s="136"/>
      <c r="TPI18" s="136"/>
      <c r="TPJ18" s="136"/>
      <c r="TPK18" s="136"/>
      <c r="TPL18" s="136"/>
      <c r="TPM18" s="136"/>
      <c r="TPN18" s="136"/>
      <c r="TPO18" s="136"/>
      <c r="TPP18" s="136"/>
      <c r="TPQ18" s="136"/>
      <c r="TPR18" s="136"/>
      <c r="TPS18" s="136"/>
      <c r="TPT18" s="136"/>
      <c r="TPU18" s="136"/>
      <c r="TPV18" s="136"/>
      <c r="TPW18" s="136"/>
      <c r="TPX18" s="136"/>
      <c r="TPY18" s="136"/>
      <c r="TPZ18" s="136"/>
      <c r="TQA18" s="136"/>
      <c r="TQB18" s="136"/>
      <c r="TQC18" s="136"/>
      <c r="TQD18" s="136"/>
      <c r="TQE18" s="136"/>
      <c r="TQF18" s="136"/>
      <c r="TQG18" s="136"/>
      <c r="TQH18" s="136"/>
      <c r="TQI18" s="136"/>
      <c r="TQJ18" s="136"/>
      <c r="TQK18" s="136"/>
      <c r="TQL18" s="136"/>
      <c r="TQM18" s="136"/>
      <c r="TQN18" s="136"/>
      <c r="TQO18" s="136"/>
      <c r="TQP18" s="136"/>
      <c r="TQQ18" s="136"/>
      <c r="TQR18" s="136"/>
      <c r="TQS18" s="136"/>
      <c r="TQT18" s="136"/>
      <c r="TQU18" s="136"/>
      <c r="TQV18" s="136"/>
      <c r="TQW18" s="136"/>
      <c r="TQX18" s="136"/>
      <c r="TQY18" s="136"/>
      <c r="TQZ18" s="136"/>
      <c r="TRA18" s="136"/>
      <c r="TRB18" s="136"/>
      <c r="TRC18" s="136"/>
      <c r="TRD18" s="136"/>
      <c r="TRE18" s="136"/>
      <c r="TRF18" s="136"/>
      <c r="TRG18" s="136"/>
      <c r="TRH18" s="136"/>
      <c r="TRI18" s="136"/>
      <c r="TRJ18" s="136"/>
      <c r="TRK18" s="136"/>
      <c r="TRL18" s="136"/>
      <c r="TRM18" s="136"/>
      <c r="TRN18" s="136"/>
      <c r="TRO18" s="136"/>
      <c r="TRP18" s="136"/>
      <c r="TRQ18" s="136"/>
      <c r="TRR18" s="136"/>
      <c r="TRS18" s="136"/>
      <c r="TRT18" s="136"/>
      <c r="TRU18" s="136"/>
      <c r="TRV18" s="136"/>
      <c r="TRW18" s="136"/>
      <c r="TRX18" s="136"/>
      <c r="TRY18" s="136"/>
      <c r="TRZ18" s="136"/>
      <c r="TSA18" s="136"/>
      <c r="TSB18" s="136"/>
      <c r="TSC18" s="136"/>
      <c r="TSD18" s="136"/>
      <c r="TSE18" s="136"/>
      <c r="TSF18" s="136"/>
      <c r="TSG18" s="136"/>
      <c r="TSH18" s="136"/>
      <c r="TSI18" s="136"/>
      <c r="TSJ18" s="136"/>
      <c r="TSK18" s="136"/>
      <c r="TSL18" s="136"/>
      <c r="TSM18" s="136"/>
      <c r="TSN18" s="136"/>
      <c r="TSO18" s="136"/>
      <c r="TSP18" s="136"/>
      <c r="TSQ18" s="136"/>
      <c r="TSR18" s="136"/>
      <c r="TSS18" s="136"/>
      <c r="TST18" s="136"/>
      <c r="TSU18" s="136"/>
      <c r="TSV18" s="136"/>
      <c r="TSW18" s="136"/>
      <c r="TSX18" s="136"/>
      <c r="TSY18" s="136"/>
      <c r="TSZ18" s="136"/>
      <c r="TTA18" s="136"/>
      <c r="TTB18" s="136"/>
      <c r="TTC18" s="136"/>
      <c r="TTD18" s="136"/>
      <c r="TTE18" s="136"/>
      <c r="TTF18" s="136"/>
      <c r="TTG18" s="136"/>
      <c r="TTH18" s="136"/>
      <c r="TTI18" s="136"/>
      <c r="TTJ18" s="136"/>
      <c r="TTK18" s="136"/>
      <c r="TTL18" s="136"/>
      <c r="TTM18" s="136"/>
      <c r="TTN18" s="136"/>
      <c r="TTO18" s="136"/>
      <c r="TTP18" s="136"/>
      <c r="TTQ18" s="136"/>
      <c r="TTR18" s="136"/>
      <c r="TTS18" s="136"/>
      <c r="TTT18" s="136"/>
      <c r="TTU18" s="136"/>
      <c r="TTV18" s="136"/>
      <c r="TTW18" s="136"/>
      <c r="TTX18" s="136"/>
      <c r="TTY18" s="136"/>
      <c r="TTZ18" s="136"/>
      <c r="TUA18" s="136"/>
      <c r="TUB18" s="136"/>
      <c r="TUC18" s="136"/>
      <c r="TUD18" s="136"/>
      <c r="TUE18" s="136"/>
      <c r="TUF18" s="136"/>
      <c r="TUG18" s="136"/>
      <c r="TUH18" s="136"/>
      <c r="TUI18" s="136"/>
      <c r="TUJ18" s="136"/>
      <c r="TUK18" s="136"/>
      <c r="TUL18" s="136"/>
      <c r="TUM18" s="136"/>
      <c r="TUN18" s="136"/>
      <c r="TUO18" s="136"/>
      <c r="TUP18" s="136"/>
      <c r="TUQ18" s="136"/>
      <c r="TUR18" s="136"/>
      <c r="TUS18" s="136"/>
      <c r="TUT18" s="136"/>
      <c r="TUU18" s="136"/>
      <c r="TUV18" s="136"/>
      <c r="TUW18" s="136"/>
      <c r="TUX18" s="136"/>
      <c r="TUY18" s="136"/>
      <c r="TUZ18" s="136"/>
      <c r="TVA18" s="136"/>
      <c r="TVB18" s="136"/>
      <c r="TVC18" s="136"/>
      <c r="TVD18" s="136"/>
      <c r="TVE18" s="136"/>
      <c r="TVF18" s="136"/>
      <c r="TVG18" s="136"/>
      <c r="TVH18" s="136"/>
      <c r="TVI18" s="136"/>
      <c r="TVJ18" s="136"/>
      <c r="TVK18" s="136"/>
      <c r="TVL18" s="136"/>
      <c r="TVM18" s="136"/>
      <c r="TVN18" s="136"/>
      <c r="TVO18" s="136"/>
      <c r="TVP18" s="136"/>
      <c r="TVQ18" s="136"/>
      <c r="TVR18" s="136"/>
      <c r="TVS18" s="136"/>
      <c r="TVT18" s="136"/>
      <c r="TVU18" s="136"/>
      <c r="TVV18" s="136"/>
      <c r="TVW18" s="136"/>
      <c r="TVX18" s="136"/>
      <c r="TVY18" s="136"/>
      <c r="TVZ18" s="136"/>
      <c r="TWA18" s="136"/>
      <c r="TWB18" s="136"/>
      <c r="TWC18" s="136"/>
      <c r="TWD18" s="136"/>
      <c r="TWE18" s="136"/>
      <c r="TWF18" s="136"/>
      <c r="TWG18" s="136"/>
      <c r="TWH18" s="136"/>
      <c r="TWI18" s="136"/>
      <c r="TWJ18" s="136"/>
      <c r="TWK18" s="136"/>
      <c r="TWL18" s="136"/>
      <c r="TWM18" s="136"/>
      <c r="TWN18" s="136"/>
      <c r="TWO18" s="136"/>
      <c r="TWP18" s="136"/>
      <c r="TWQ18" s="136"/>
      <c r="TWR18" s="136"/>
      <c r="TWS18" s="136"/>
      <c r="TWT18" s="136"/>
      <c r="TWU18" s="136"/>
      <c r="TWV18" s="136"/>
      <c r="TWW18" s="136"/>
      <c r="TWX18" s="136"/>
      <c r="TWY18" s="136"/>
      <c r="TWZ18" s="136"/>
      <c r="TXA18" s="136"/>
      <c r="TXB18" s="136"/>
      <c r="TXC18" s="136"/>
      <c r="TXD18" s="136"/>
      <c r="TXE18" s="136"/>
      <c r="TXF18" s="136"/>
      <c r="TXG18" s="136"/>
      <c r="TXH18" s="136"/>
      <c r="TXI18" s="136"/>
      <c r="TXJ18" s="136"/>
      <c r="TXK18" s="136"/>
      <c r="TXL18" s="136"/>
      <c r="TXM18" s="136"/>
      <c r="TXN18" s="136"/>
      <c r="TXO18" s="136"/>
      <c r="TXP18" s="136"/>
      <c r="TXQ18" s="136"/>
      <c r="TXR18" s="136"/>
      <c r="TXS18" s="136"/>
      <c r="TXT18" s="136"/>
      <c r="TXU18" s="136"/>
      <c r="TXV18" s="136"/>
      <c r="TXW18" s="136"/>
      <c r="TXX18" s="136"/>
      <c r="TXY18" s="136"/>
      <c r="TXZ18" s="136"/>
      <c r="TYA18" s="136"/>
      <c r="TYB18" s="136"/>
      <c r="TYC18" s="136"/>
      <c r="TYD18" s="136"/>
      <c r="TYE18" s="136"/>
      <c r="TYF18" s="136"/>
      <c r="TYG18" s="136"/>
      <c r="TYH18" s="136"/>
      <c r="TYI18" s="136"/>
      <c r="TYJ18" s="136"/>
      <c r="TYK18" s="136"/>
      <c r="TYL18" s="136"/>
      <c r="TYM18" s="136"/>
      <c r="TYN18" s="136"/>
      <c r="TYO18" s="136"/>
      <c r="TYP18" s="136"/>
      <c r="TYQ18" s="136"/>
      <c r="TYR18" s="136"/>
      <c r="TYS18" s="136"/>
      <c r="TYT18" s="136"/>
      <c r="TYU18" s="136"/>
      <c r="TYV18" s="136"/>
      <c r="TYW18" s="136"/>
      <c r="TYX18" s="136"/>
      <c r="TYY18" s="136"/>
      <c r="TYZ18" s="136"/>
      <c r="TZA18" s="136"/>
      <c r="TZB18" s="136"/>
      <c r="TZC18" s="136"/>
      <c r="TZD18" s="136"/>
      <c r="TZE18" s="136"/>
      <c r="TZF18" s="136"/>
      <c r="TZG18" s="136"/>
      <c r="TZH18" s="136"/>
      <c r="TZI18" s="136"/>
      <c r="TZJ18" s="136"/>
      <c r="TZK18" s="136"/>
      <c r="TZL18" s="136"/>
      <c r="TZM18" s="136"/>
      <c r="TZN18" s="136"/>
      <c r="TZO18" s="136"/>
      <c r="TZP18" s="136"/>
      <c r="TZQ18" s="136"/>
      <c r="TZR18" s="136"/>
      <c r="TZS18" s="136"/>
      <c r="TZT18" s="136"/>
      <c r="TZU18" s="136"/>
      <c r="TZV18" s="136"/>
      <c r="TZW18" s="136"/>
      <c r="TZX18" s="136"/>
      <c r="TZY18" s="136"/>
      <c r="TZZ18" s="136"/>
      <c r="UAA18" s="136"/>
      <c r="UAB18" s="136"/>
      <c r="UAC18" s="136"/>
      <c r="UAD18" s="136"/>
      <c r="UAE18" s="136"/>
      <c r="UAF18" s="136"/>
      <c r="UAG18" s="136"/>
      <c r="UAH18" s="136"/>
      <c r="UAI18" s="136"/>
      <c r="UAJ18" s="136"/>
      <c r="UAK18" s="136"/>
      <c r="UAL18" s="136"/>
      <c r="UAM18" s="136"/>
      <c r="UAN18" s="136"/>
      <c r="UAO18" s="136"/>
      <c r="UAP18" s="136"/>
      <c r="UAQ18" s="136"/>
      <c r="UAR18" s="136"/>
      <c r="UAS18" s="136"/>
      <c r="UAT18" s="136"/>
      <c r="UAU18" s="136"/>
      <c r="UAV18" s="136"/>
      <c r="UAW18" s="136"/>
      <c r="UAX18" s="136"/>
      <c r="UAY18" s="136"/>
      <c r="UAZ18" s="136"/>
      <c r="UBA18" s="136"/>
      <c r="UBB18" s="136"/>
      <c r="UBC18" s="136"/>
      <c r="UBD18" s="136"/>
      <c r="UBE18" s="136"/>
      <c r="UBF18" s="136"/>
      <c r="UBG18" s="136"/>
      <c r="UBH18" s="136"/>
      <c r="UBI18" s="136"/>
      <c r="UBJ18" s="136"/>
      <c r="UBK18" s="136"/>
      <c r="UBL18" s="136"/>
      <c r="UBM18" s="136"/>
      <c r="UBN18" s="136"/>
      <c r="UBO18" s="136"/>
      <c r="UBP18" s="136"/>
      <c r="UBQ18" s="136"/>
      <c r="UBR18" s="136"/>
      <c r="UBS18" s="136"/>
      <c r="UBT18" s="136"/>
      <c r="UBU18" s="136"/>
      <c r="UBV18" s="136"/>
      <c r="UBW18" s="136"/>
      <c r="UBX18" s="136"/>
      <c r="UBY18" s="136"/>
      <c r="UBZ18" s="136"/>
      <c r="UCA18" s="136"/>
      <c r="UCB18" s="136"/>
      <c r="UCC18" s="136"/>
      <c r="UCD18" s="136"/>
      <c r="UCE18" s="136"/>
      <c r="UCF18" s="136"/>
      <c r="UCG18" s="136"/>
      <c r="UCH18" s="136"/>
      <c r="UCI18" s="136"/>
      <c r="UCJ18" s="136"/>
      <c r="UCK18" s="136"/>
      <c r="UCL18" s="136"/>
      <c r="UCM18" s="136"/>
      <c r="UCN18" s="136"/>
      <c r="UCO18" s="136"/>
      <c r="UCP18" s="136"/>
      <c r="UCQ18" s="136"/>
      <c r="UCR18" s="136"/>
      <c r="UCS18" s="136"/>
      <c r="UCT18" s="136"/>
      <c r="UCU18" s="136"/>
      <c r="UCV18" s="136"/>
      <c r="UCW18" s="136"/>
      <c r="UCX18" s="136"/>
      <c r="UCY18" s="136"/>
      <c r="UCZ18" s="136"/>
      <c r="UDA18" s="136"/>
      <c r="UDB18" s="136"/>
      <c r="UDC18" s="136"/>
      <c r="UDD18" s="136"/>
      <c r="UDE18" s="136"/>
      <c r="UDF18" s="136"/>
      <c r="UDG18" s="136"/>
      <c r="UDH18" s="136"/>
      <c r="UDI18" s="136"/>
      <c r="UDJ18" s="136"/>
      <c r="UDK18" s="136"/>
      <c r="UDL18" s="136"/>
      <c r="UDM18" s="136"/>
      <c r="UDN18" s="136"/>
      <c r="UDO18" s="136"/>
      <c r="UDP18" s="136"/>
      <c r="UDQ18" s="136"/>
      <c r="UDR18" s="136"/>
      <c r="UDS18" s="136"/>
      <c r="UDT18" s="136"/>
      <c r="UDU18" s="136"/>
      <c r="UDV18" s="136"/>
      <c r="UDW18" s="136"/>
      <c r="UDX18" s="136"/>
      <c r="UDY18" s="136"/>
      <c r="UDZ18" s="136"/>
      <c r="UEA18" s="136"/>
      <c r="UEB18" s="136"/>
      <c r="UEC18" s="136"/>
      <c r="UED18" s="136"/>
      <c r="UEE18" s="136"/>
      <c r="UEF18" s="136"/>
      <c r="UEG18" s="136"/>
      <c r="UEH18" s="136"/>
      <c r="UEI18" s="136"/>
      <c r="UEJ18" s="136"/>
      <c r="UEK18" s="136"/>
      <c r="UEL18" s="136"/>
      <c r="UEM18" s="136"/>
      <c r="UEN18" s="136"/>
      <c r="UEO18" s="136"/>
      <c r="UEP18" s="136"/>
      <c r="UEQ18" s="136"/>
      <c r="UER18" s="136"/>
      <c r="UES18" s="136"/>
      <c r="UET18" s="136"/>
      <c r="UEU18" s="136"/>
      <c r="UEV18" s="136"/>
      <c r="UEW18" s="136"/>
      <c r="UEX18" s="136"/>
      <c r="UEY18" s="136"/>
      <c r="UEZ18" s="136"/>
      <c r="UFA18" s="136"/>
      <c r="UFB18" s="136"/>
      <c r="UFC18" s="136"/>
      <c r="UFD18" s="136"/>
      <c r="UFE18" s="136"/>
      <c r="UFF18" s="136"/>
      <c r="UFG18" s="136"/>
      <c r="UFH18" s="136"/>
      <c r="UFI18" s="136"/>
      <c r="UFJ18" s="136"/>
      <c r="UFK18" s="136"/>
      <c r="UFL18" s="136"/>
      <c r="UFM18" s="136"/>
      <c r="UFN18" s="136"/>
      <c r="UFO18" s="136"/>
      <c r="UFP18" s="136"/>
      <c r="UFQ18" s="136"/>
      <c r="UFR18" s="136"/>
      <c r="UFS18" s="136"/>
      <c r="UFT18" s="136"/>
      <c r="UFU18" s="136"/>
      <c r="UFV18" s="136"/>
      <c r="UFW18" s="136"/>
      <c r="UFX18" s="136"/>
      <c r="UFY18" s="136"/>
      <c r="UFZ18" s="136"/>
      <c r="UGA18" s="136"/>
      <c r="UGB18" s="136"/>
      <c r="UGC18" s="136"/>
      <c r="UGD18" s="136"/>
      <c r="UGE18" s="136"/>
      <c r="UGF18" s="136"/>
      <c r="UGG18" s="136"/>
      <c r="UGH18" s="136"/>
      <c r="UGI18" s="136"/>
      <c r="UGJ18" s="136"/>
      <c r="UGK18" s="136"/>
      <c r="UGL18" s="136"/>
      <c r="UGM18" s="136"/>
      <c r="UGN18" s="136"/>
      <c r="UGO18" s="136"/>
      <c r="UGP18" s="136"/>
      <c r="UGQ18" s="136"/>
      <c r="UGR18" s="136"/>
      <c r="UGS18" s="136"/>
      <c r="UGT18" s="136"/>
      <c r="UGU18" s="136"/>
      <c r="UGV18" s="136"/>
      <c r="UGW18" s="136"/>
      <c r="UGX18" s="136"/>
      <c r="UGY18" s="136"/>
      <c r="UGZ18" s="136"/>
      <c r="UHA18" s="136"/>
      <c r="UHB18" s="136"/>
      <c r="UHC18" s="136"/>
      <c r="UHD18" s="136"/>
      <c r="UHE18" s="136"/>
      <c r="UHF18" s="136"/>
      <c r="UHG18" s="136"/>
      <c r="UHH18" s="136"/>
      <c r="UHI18" s="136"/>
      <c r="UHJ18" s="136"/>
      <c r="UHK18" s="136"/>
      <c r="UHL18" s="136"/>
      <c r="UHM18" s="136"/>
      <c r="UHN18" s="136"/>
      <c r="UHO18" s="136"/>
      <c r="UHP18" s="136"/>
      <c r="UHQ18" s="136"/>
      <c r="UHR18" s="136"/>
      <c r="UHS18" s="136"/>
      <c r="UHT18" s="136"/>
      <c r="UHU18" s="136"/>
      <c r="UHV18" s="136"/>
      <c r="UHW18" s="136"/>
      <c r="UHX18" s="136"/>
      <c r="UHY18" s="136"/>
      <c r="UHZ18" s="136"/>
      <c r="UIA18" s="136"/>
      <c r="UIB18" s="136"/>
      <c r="UIC18" s="136"/>
      <c r="UID18" s="136"/>
      <c r="UIE18" s="136"/>
      <c r="UIF18" s="136"/>
      <c r="UIG18" s="136"/>
      <c r="UIH18" s="136"/>
      <c r="UII18" s="136"/>
      <c r="UIJ18" s="136"/>
      <c r="UIK18" s="136"/>
      <c r="UIL18" s="136"/>
      <c r="UIM18" s="136"/>
      <c r="UIN18" s="136"/>
      <c r="UIO18" s="136"/>
      <c r="UIP18" s="136"/>
      <c r="UIQ18" s="136"/>
      <c r="UIR18" s="136"/>
      <c r="UIS18" s="136"/>
      <c r="UIT18" s="136"/>
      <c r="UIU18" s="136"/>
      <c r="UIV18" s="136"/>
      <c r="UIW18" s="136"/>
      <c r="UIX18" s="136"/>
      <c r="UIY18" s="136"/>
      <c r="UIZ18" s="136"/>
      <c r="UJA18" s="136"/>
      <c r="UJB18" s="136"/>
      <c r="UJC18" s="136"/>
      <c r="UJD18" s="136"/>
      <c r="UJE18" s="136"/>
      <c r="UJF18" s="136"/>
      <c r="UJG18" s="136"/>
      <c r="UJH18" s="136"/>
      <c r="UJI18" s="136"/>
      <c r="UJJ18" s="136"/>
      <c r="UJK18" s="136"/>
      <c r="UJL18" s="136"/>
      <c r="UJM18" s="136"/>
      <c r="UJN18" s="136"/>
      <c r="UJO18" s="136"/>
      <c r="UJP18" s="136"/>
      <c r="UJQ18" s="136"/>
      <c r="UJR18" s="136"/>
      <c r="UJS18" s="136"/>
      <c r="UJT18" s="136"/>
      <c r="UJU18" s="136"/>
      <c r="UJV18" s="136"/>
      <c r="UJW18" s="136"/>
      <c r="UJX18" s="136"/>
      <c r="UJY18" s="136"/>
      <c r="UJZ18" s="136"/>
      <c r="UKA18" s="136"/>
      <c r="UKB18" s="136"/>
      <c r="UKC18" s="136"/>
      <c r="UKD18" s="136"/>
      <c r="UKE18" s="136"/>
      <c r="UKF18" s="136"/>
      <c r="UKG18" s="136"/>
      <c r="UKH18" s="136"/>
      <c r="UKI18" s="136"/>
      <c r="UKJ18" s="136"/>
      <c r="UKK18" s="136"/>
      <c r="UKL18" s="136"/>
      <c r="UKM18" s="136"/>
      <c r="UKN18" s="136"/>
      <c r="UKO18" s="136"/>
      <c r="UKP18" s="136"/>
      <c r="UKQ18" s="136"/>
      <c r="UKR18" s="136"/>
      <c r="UKS18" s="136"/>
      <c r="UKT18" s="136"/>
      <c r="UKU18" s="136"/>
      <c r="UKV18" s="136"/>
      <c r="UKW18" s="136"/>
      <c r="UKX18" s="136"/>
      <c r="UKY18" s="136"/>
      <c r="UKZ18" s="136"/>
      <c r="ULA18" s="136"/>
      <c r="ULB18" s="136"/>
      <c r="ULC18" s="136"/>
      <c r="ULD18" s="136"/>
      <c r="ULE18" s="136"/>
      <c r="ULF18" s="136"/>
      <c r="ULG18" s="136"/>
      <c r="ULH18" s="136"/>
      <c r="ULI18" s="136"/>
      <c r="ULJ18" s="136"/>
      <c r="ULK18" s="136"/>
      <c r="ULL18" s="136"/>
      <c r="ULM18" s="136"/>
      <c r="ULN18" s="136"/>
      <c r="ULO18" s="136"/>
      <c r="ULP18" s="136"/>
      <c r="ULQ18" s="136"/>
      <c r="ULR18" s="136"/>
      <c r="ULS18" s="136"/>
      <c r="ULT18" s="136"/>
      <c r="ULU18" s="136"/>
      <c r="ULV18" s="136"/>
      <c r="ULW18" s="136"/>
      <c r="ULX18" s="136"/>
      <c r="ULY18" s="136"/>
      <c r="ULZ18" s="136"/>
      <c r="UMA18" s="136"/>
      <c r="UMB18" s="136"/>
      <c r="UMC18" s="136"/>
      <c r="UMD18" s="136"/>
      <c r="UME18" s="136"/>
      <c r="UMF18" s="136"/>
      <c r="UMG18" s="136"/>
      <c r="UMH18" s="136"/>
      <c r="UMI18" s="136"/>
      <c r="UMJ18" s="136"/>
      <c r="UMK18" s="136"/>
      <c r="UML18" s="136"/>
      <c r="UMM18" s="136"/>
      <c r="UMN18" s="136"/>
      <c r="UMO18" s="136"/>
      <c r="UMP18" s="136"/>
      <c r="UMQ18" s="136"/>
      <c r="UMR18" s="136"/>
      <c r="UMS18" s="136"/>
      <c r="UMT18" s="136"/>
      <c r="UMU18" s="136"/>
      <c r="UMV18" s="136"/>
      <c r="UMW18" s="136"/>
      <c r="UMX18" s="136"/>
      <c r="UMY18" s="136"/>
      <c r="UMZ18" s="136"/>
      <c r="UNA18" s="136"/>
      <c r="UNB18" s="136"/>
      <c r="UNC18" s="136"/>
      <c r="UND18" s="136"/>
      <c r="UNE18" s="136"/>
      <c r="UNF18" s="136"/>
      <c r="UNG18" s="136"/>
      <c r="UNH18" s="136"/>
      <c r="UNI18" s="136"/>
      <c r="UNJ18" s="136"/>
      <c r="UNK18" s="136"/>
      <c r="UNL18" s="136"/>
      <c r="UNM18" s="136"/>
      <c r="UNN18" s="136"/>
      <c r="UNO18" s="136"/>
      <c r="UNP18" s="136"/>
      <c r="UNQ18" s="136"/>
      <c r="UNR18" s="136"/>
      <c r="UNS18" s="136"/>
      <c r="UNT18" s="136"/>
      <c r="UNU18" s="136"/>
      <c r="UNV18" s="136"/>
      <c r="UNW18" s="136"/>
      <c r="UNX18" s="136"/>
      <c r="UNY18" s="136"/>
      <c r="UNZ18" s="136"/>
      <c r="UOA18" s="136"/>
      <c r="UOB18" s="136"/>
      <c r="UOC18" s="136"/>
      <c r="UOD18" s="136"/>
      <c r="UOE18" s="136"/>
      <c r="UOF18" s="136"/>
      <c r="UOG18" s="136"/>
      <c r="UOH18" s="136"/>
      <c r="UOI18" s="136"/>
      <c r="UOJ18" s="136"/>
      <c r="UOK18" s="136"/>
      <c r="UOL18" s="136"/>
      <c r="UOM18" s="136"/>
      <c r="UON18" s="136"/>
      <c r="UOO18" s="136"/>
      <c r="UOP18" s="136"/>
      <c r="UOQ18" s="136"/>
      <c r="UOR18" s="136"/>
      <c r="UOS18" s="136"/>
      <c r="UOT18" s="136"/>
      <c r="UOU18" s="136"/>
      <c r="UOV18" s="136"/>
      <c r="UOW18" s="136"/>
      <c r="UOX18" s="136"/>
      <c r="UOY18" s="136"/>
      <c r="UOZ18" s="136"/>
      <c r="UPA18" s="136"/>
      <c r="UPB18" s="136"/>
      <c r="UPC18" s="136"/>
      <c r="UPD18" s="136"/>
      <c r="UPE18" s="136"/>
      <c r="UPF18" s="136"/>
      <c r="UPG18" s="136"/>
      <c r="UPH18" s="136"/>
      <c r="UPI18" s="136"/>
      <c r="UPJ18" s="136"/>
      <c r="UPK18" s="136"/>
      <c r="UPL18" s="136"/>
      <c r="UPM18" s="136"/>
      <c r="UPN18" s="136"/>
      <c r="UPO18" s="136"/>
      <c r="UPP18" s="136"/>
      <c r="UPQ18" s="136"/>
      <c r="UPR18" s="136"/>
      <c r="UPS18" s="136"/>
      <c r="UPT18" s="136"/>
      <c r="UPU18" s="136"/>
      <c r="UPV18" s="136"/>
      <c r="UPW18" s="136"/>
      <c r="UPX18" s="136"/>
      <c r="UPY18" s="136"/>
      <c r="UPZ18" s="136"/>
      <c r="UQA18" s="136"/>
      <c r="UQB18" s="136"/>
      <c r="UQC18" s="136"/>
      <c r="UQD18" s="136"/>
      <c r="UQE18" s="136"/>
      <c r="UQF18" s="136"/>
      <c r="UQG18" s="136"/>
      <c r="UQH18" s="136"/>
      <c r="UQI18" s="136"/>
      <c r="UQJ18" s="136"/>
      <c r="UQK18" s="136"/>
      <c r="UQL18" s="136"/>
      <c r="UQM18" s="136"/>
      <c r="UQN18" s="136"/>
      <c r="UQO18" s="136"/>
      <c r="UQP18" s="136"/>
      <c r="UQQ18" s="136"/>
      <c r="UQR18" s="136"/>
      <c r="UQS18" s="136"/>
      <c r="UQT18" s="136"/>
      <c r="UQU18" s="136"/>
      <c r="UQV18" s="136"/>
      <c r="UQW18" s="136"/>
      <c r="UQX18" s="136"/>
      <c r="UQY18" s="136"/>
      <c r="UQZ18" s="136"/>
      <c r="URA18" s="136"/>
      <c r="URB18" s="136"/>
      <c r="URC18" s="136"/>
      <c r="URD18" s="136"/>
      <c r="URE18" s="136"/>
      <c r="URF18" s="136"/>
      <c r="URG18" s="136"/>
      <c r="URH18" s="136"/>
      <c r="URI18" s="136"/>
      <c r="URJ18" s="136"/>
      <c r="URK18" s="136"/>
      <c r="URL18" s="136"/>
      <c r="URM18" s="136"/>
      <c r="URN18" s="136"/>
      <c r="URO18" s="136"/>
      <c r="URP18" s="136"/>
      <c r="URQ18" s="136"/>
      <c r="URR18" s="136"/>
      <c r="URS18" s="136"/>
      <c r="URT18" s="136"/>
      <c r="URU18" s="136"/>
      <c r="URV18" s="136"/>
      <c r="URW18" s="136"/>
      <c r="URX18" s="136"/>
      <c r="URY18" s="136"/>
      <c r="URZ18" s="136"/>
      <c r="USA18" s="136"/>
      <c r="USB18" s="136"/>
      <c r="USC18" s="136"/>
      <c r="USD18" s="136"/>
      <c r="USE18" s="136"/>
      <c r="USF18" s="136"/>
      <c r="USG18" s="136"/>
      <c r="USH18" s="136"/>
      <c r="USI18" s="136"/>
      <c r="USJ18" s="136"/>
      <c r="USK18" s="136"/>
      <c r="USL18" s="136"/>
      <c r="USM18" s="136"/>
      <c r="USN18" s="136"/>
      <c r="USO18" s="136"/>
      <c r="USP18" s="136"/>
      <c r="USQ18" s="136"/>
      <c r="USR18" s="136"/>
      <c r="USS18" s="136"/>
      <c r="UST18" s="136"/>
      <c r="USU18" s="136"/>
      <c r="USV18" s="136"/>
      <c r="USW18" s="136"/>
      <c r="USX18" s="136"/>
      <c r="USY18" s="136"/>
      <c r="USZ18" s="136"/>
      <c r="UTA18" s="136"/>
      <c r="UTB18" s="136"/>
      <c r="UTC18" s="136"/>
      <c r="UTD18" s="136"/>
      <c r="UTE18" s="136"/>
      <c r="UTF18" s="136"/>
      <c r="UTG18" s="136"/>
      <c r="UTH18" s="136"/>
      <c r="UTI18" s="136"/>
      <c r="UTJ18" s="136"/>
      <c r="UTK18" s="136"/>
      <c r="UTL18" s="136"/>
      <c r="UTM18" s="136"/>
      <c r="UTN18" s="136"/>
      <c r="UTO18" s="136"/>
      <c r="UTP18" s="136"/>
      <c r="UTQ18" s="136"/>
      <c r="UTR18" s="136"/>
      <c r="UTS18" s="136"/>
      <c r="UTT18" s="136"/>
      <c r="UTU18" s="136"/>
      <c r="UTV18" s="136"/>
      <c r="UTW18" s="136"/>
      <c r="UTX18" s="136"/>
      <c r="UTY18" s="136"/>
      <c r="UTZ18" s="136"/>
      <c r="UUA18" s="136"/>
      <c r="UUB18" s="136"/>
      <c r="UUC18" s="136"/>
      <c r="UUD18" s="136"/>
      <c r="UUE18" s="136"/>
      <c r="UUF18" s="136"/>
      <c r="UUG18" s="136"/>
      <c r="UUH18" s="136"/>
      <c r="UUI18" s="136"/>
      <c r="UUJ18" s="136"/>
      <c r="UUK18" s="136"/>
      <c r="UUL18" s="136"/>
      <c r="UUM18" s="136"/>
      <c r="UUN18" s="136"/>
      <c r="UUO18" s="136"/>
      <c r="UUP18" s="136"/>
      <c r="UUQ18" s="136"/>
      <c r="UUR18" s="136"/>
      <c r="UUS18" s="136"/>
      <c r="UUT18" s="136"/>
      <c r="UUU18" s="136"/>
      <c r="UUV18" s="136"/>
      <c r="UUW18" s="136"/>
      <c r="UUX18" s="136"/>
      <c r="UUY18" s="136"/>
      <c r="UUZ18" s="136"/>
      <c r="UVA18" s="136"/>
      <c r="UVB18" s="136"/>
      <c r="UVC18" s="136"/>
      <c r="UVD18" s="136"/>
      <c r="UVE18" s="136"/>
      <c r="UVF18" s="136"/>
      <c r="UVG18" s="136"/>
      <c r="UVH18" s="136"/>
      <c r="UVI18" s="136"/>
      <c r="UVJ18" s="136"/>
      <c r="UVK18" s="136"/>
      <c r="UVL18" s="136"/>
      <c r="UVM18" s="136"/>
      <c r="UVN18" s="136"/>
      <c r="UVO18" s="136"/>
      <c r="UVP18" s="136"/>
      <c r="UVQ18" s="136"/>
      <c r="UVR18" s="136"/>
      <c r="UVS18" s="136"/>
      <c r="UVT18" s="136"/>
      <c r="UVU18" s="136"/>
      <c r="UVV18" s="136"/>
      <c r="UVW18" s="136"/>
      <c r="UVX18" s="136"/>
      <c r="UVY18" s="136"/>
      <c r="UVZ18" s="136"/>
      <c r="UWA18" s="136"/>
      <c r="UWB18" s="136"/>
      <c r="UWC18" s="136"/>
      <c r="UWD18" s="136"/>
      <c r="UWE18" s="136"/>
      <c r="UWF18" s="136"/>
      <c r="UWG18" s="136"/>
      <c r="UWH18" s="136"/>
      <c r="UWI18" s="136"/>
      <c r="UWJ18" s="136"/>
      <c r="UWK18" s="136"/>
      <c r="UWL18" s="136"/>
      <c r="UWM18" s="136"/>
      <c r="UWN18" s="136"/>
      <c r="UWO18" s="136"/>
      <c r="UWP18" s="136"/>
      <c r="UWQ18" s="136"/>
      <c r="UWR18" s="136"/>
      <c r="UWS18" s="136"/>
      <c r="UWT18" s="136"/>
      <c r="UWU18" s="136"/>
      <c r="UWV18" s="136"/>
      <c r="UWW18" s="136"/>
      <c r="UWX18" s="136"/>
      <c r="UWY18" s="136"/>
      <c r="UWZ18" s="136"/>
      <c r="UXA18" s="136"/>
      <c r="UXB18" s="136"/>
      <c r="UXC18" s="136"/>
      <c r="UXD18" s="136"/>
      <c r="UXE18" s="136"/>
      <c r="UXF18" s="136"/>
      <c r="UXG18" s="136"/>
      <c r="UXH18" s="136"/>
      <c r="UXI18" s="136"/>
      <c r="UXJ18" s="136"/>
      <c r="UXK18" s="136"/>
      <c r="UXL18" s="136"/>
      <c r="UXM18" s="136"/>
      <c r="UXN18" s="136"/>
      <c r="UXO18" s="136"/>
      <c r="UXP18" s="136"/>
      <c r="UXQ18" s="136"/>
      <c r="UXR18" s="136"/>
      <c r="UXS18" s="136"/>
      <c r="UXT18" s="136"/>
      <c r="UXU18" s="136"/>
      <c r="UXV18" s="136"/>
      <c r="UXW18" s="136"/>
      <c r="UXX18" s="136"/>
      <c r="UXY18" s="136"/>
      <c r="UXZ18" s="136"/>
      <c r="UYA18" s="136"/>
      <c r="UYB18" s="136"/>
      <c r="UYC18" s="136"/>
      <c r="UYD18" s="136"/>
      <c r="UYE18" s="136"/>
      <c r="UYF18" s="136"/>
      <c r="UYG18" s="136"/>
      <c r="UYH18" s="136"/>
      <c r="UYI18" s="136"/>
      <c r="UYJ18" s="136"/>
      <c r="UYK18" s="136"/>
      <c r="UYL18" s="136"/>
      <c r="UYM18" s="136"/>
      <c r="UYN18" s="136"/>
      <c r="UYO18" s="136"/>
      <c r="UYP18" s="136"/>
      <c r="UYQ18" s="136"/>
      <c r="UYR18" s="136"/>
      <c r="UYS18" s="136"/>
      <c r="UYT18" s="136"/>
      <c r="UYU18" s="136"/>
      <c r="UYV18" s="136"/>
      <c r="UYW18" s="136"/>
      <c r="UYX18" s="136"/>
      <c r="UYY18" s="136"/>
      <c r="UYZ18" s="136"/>
      <c r="UZA18" s="136"/>
      <c r="UZB18" s="136"/>
      <c r="UZC18" s="136"/>
      <c r="UZD18" s="136"/>
      <c r="UZE18" s="136"/>
      <c r="UZF18" s="136"/>
      <c r="UZG18" s="136"/>
      <c r="UZH18" s="136"/>
      <c r="UZI18" s="136"/>
      <c r="UZJ18" s="136"/>
      <c r="UZK18" s="136"/>
      <c r="UZL18" s="136"/>
      <c r="UZM18" s="136"/>
      <c r="UZN18" s="136"/>
      <c r="UZO18" s="136"/>
      <c r="UZP18" s="136"/>
      <c r="UZQ18" s="136"/>
      <c r="UZR18" s="136"/>
      <c r="UZS18" s="136"/>
      <c r="UZT18" s="136"/>
      <c r="UZU18" s="136"/>
      <c r="UZV18" s="136"/>
      <c r="UZW18" s="136"/>
      <c r="UZX18" s="136"/>
      <c r="UZY18" s="136"/>
      <c r="UZZ18" s="136"/>
      <c r="VAA18" s="136"/>
      <c r="VAB18" s="136"/>
      <c r="VAC18" s="136"/>
      <c r="VAD18" s="136"/>
      <c r="VAE18" s="136"/>
      <c r="VAF18" s="136"/>
      <c r="VAG18" s="136"/>
      <c r="VAH18" s="136"/>
      <c r="VAI18" s="136"/>
      <c r="VAJ18" s="136"/>
      <c r="VAK18" s="136"/>
      <c r="VAL18" s="136"/>
      <c r="VAM18" s="136"/>
      <c r="VAN18" s="136"/>
      <c r="VAO18" s="136"/>
      <c r="VAP18" s="136"/>
      <c r="VAQ18" s="136"/>
      <c r="VAR18" s="136"/>
      <c r="VAS18" s="136"/>
      <c r="VAT18" s="136"/>
      <c r="VAU18" s="136"/>
      <c r="VAV18" s="136"/>
      <c r="VAW18" s="136"/>
      <c r="VAX18" s="136"/>
      <c r="VAY18" s="136"/>
      <c r="VAZ18" s="136"/>
      <c r="VBA18" s="136"/>
      <c r="VBB18" s="136"/>
      <c r="VBC18" s="136"/>
      <c r="VBD18" s="136"/>
      <c r="VBE18" s="136"/>
      <c r="VBF18" s="136"/>
      <c r="VBG18" s="136"/>
      <c r="VBH18" s="136"/>
      <c r="VBI18" s="136"/>
      <c r="VBJ18" s="136"/>
      <c r="VBK18" s="136"/>
      <c r="VBL18" s="136"/>
      <c r="VBM18" s="136"/>
      <c r="VBN18" s="136"/>
      <c r="VBO18" s="136"/>
      <c r="VBP18" s="136"/>
      <c r="VBQ18" s="136"/>
      <c r="VBR18" s="136"/>
      <c r="VBS18" s="136"/>
      <c r="VBT18" s="136"/>
      <c r="VBU18" s="136"/>
      <c r="VBV18" s="136"/>
      <c r="VBW18" s="136"/>
      <c r="VBX18" s="136"/>
      <c r="VBY18" s="136"/>
      <c r="VBZ18" s="136"/>
      <c r="VCA18" s="136"/>
      <c r="VCB18" s="136"/>
      <c r="VCC18" s="136"/>
      <c r="VCD18" s="136"/>
      <c r="VCE18" s="136"/>
      <c r="VCF18" s="136"/>
      <c r="VCG18" s="136"/>
      <c r="VCH18" s="136"/>
      <c r="VCI18" s="136"/>
      <c r="VCJ18" s="136"/>
      <c r="VCK18" s="136"/>
      <c r="VCL18" s="136"/>
      <c r="VCM18" s="136"/>
      <c r="VCN18" s="136"/>
      <c r="VCO18" s="136"/>
      <c r="VCP18" s="136"/>
      <c r="VCQ18" s="136"/>
      <c r="VCR18" s="136"/>
      <c r="VCS18" s="136"/>
      <c r="VCT18" s="136"/>
      <c r="VCU18" s="136"/>
      <c r="VCV18" s="136"/>
      <c r="VCW18" s="136"/>
      <c r="VCX18" s="136"/>
      <c r="VCY18" s="136"/>
      <c r="VCZ18" s="136"/>
      <c r="VDA18" s="136"/>
      <c r="VDB18" s="136"/>
      <c r="VDC18" s="136"/>
      <c r="VDD18" s="136"/>
      <c r="VDE18" s="136"/>
      <c r="VDF18" s="136"/>
      <c r="VDG18" s="136"/>
      <c r="VDH18" s="136"/>
      <c r="VDI18" s="136"/>
      <c r="VDJ18" s="136"/>
      <c r="VDK18" s="136"/>
      <c r="VDL18" s="136"/>
      <c r="VDM18" s="136"/>
      <c r="VDN18" s="136"/>
      <c r="VDO18" s="136"/>
      <c r="VDP18" s="136"/>
      <c r="VDQ18" s="136"/>
      <c r="VDR18" s="136"/>
      <c r="VDS18" s="136"/>
      <c r="VDT18" s="136"/>
      <c r="VDU18" s="136"/>
      <c r="VDV18" s="136"/>
      <c r="VDW18" s="136"/>
      <c r="VDX18" s="136"/>
      <c r="VDY18" s="136"/>
      <c r="VDZ18" s="136"/>
      <c r="VEA18" s="136"/>
      <c r="VEB18" s="136"/>
      <c r="VEC18" s="136"/>
      <c r="VED18" s="136"/>
      <c r="VEE18" s="136"/>
      <c r="VEF18" s="136"/>
      <c r="VEG18" s="136"/>
      <c r="VEH18" s="136"/>
      <c r="VEI18" s="136"/>
      <c r="VEJ18" s="136"/>
      <c r="VEK18" s="136"/>
      <c r="VEL18" s="136"/>
      <c r="VEM18" s="136"/>
      <c r="VEN18" s="136"/>
      <c r="VEO18" s="136"/>
      <c r="VEP18" s="136"/>
      <c r="VEQ18" s="136"/>
      <c r="VER18" s="136"/>
      <c r="VES18" s="136"/>
      <c r="VET18" s="136"/>
      <c r="VEU18" s="136"/>
      <c r="VEV18" s="136"/>
      <c r="VEW18" s="136"/>
      <c r="VEX18" s="136"/>
      <c r="VEY18" s="136"/>
      <c r="VEZ18" s="136"/>
      <c r="VFA18" s="136"/>
      <c r="VFB18" s="136"/>
      <c r="VFC18" s="136"/>
      <c r="VFD18" s="136"/>
      <c r="VFE18" s="136"/>
      <c r="VFF18" s="136"/>
      <c r="VFG18" s="136"/>
      <c r="VFH18" s="136"/>
      <c r="VFI18" s="136"/>
      <c r="VFJ18" s="136"/>
      <c r="VFK18" s="136"/>
      <c r="VFL18" s="136"/>
      <c r="VFM18" s="136"/>
      <c r="VFN18" s="136"/>
      <c r="VFO18" s="136"/>
      <c r="VFP18" s="136"/>
      <c r="VFQ18" s="136"/>
      <c r="VFR18" s="136"/>
      <c r="VFS18" s="136"/>
      <c r="VFT18" s="136"/>
      <c r="VFU18" s="136"/>
      <c r="VFV18" s="136"/>
      <c r="VFW18" s="136"/>
      <c r="VFX18" s="136"/>
      <c r="VFY18" s="136"/>
      <c r="VFZ18" s="136"/>
      <c r="VGA18" s="136"/>
      <c r="VGB18" s="136"/>
      <c r="VGC18" s="136"/>
      <c r="VGD18" s="136"/>
      <c r="VGE18" s="136"/>
      <c r="VGF18" s="136"/>
      <c r="VGG18" s="136"/>
      <c r="VGH18" s="136"/>
      <c r="VGI18" s="136"/>
      <c r="VGJ18" s="136"/>
      <c r="VGK18" s="136"/>
      <c r="VGL18" s="136"/>
      <c r="VGM18" s="136"/>
      <c r="VGN18" s="136"/>
      <c r="VGO18" s="136"/>
      <c r="VGP18" s="136"/>
      <c r="VGQ18" s="136"/>
      <c r="VGR18" s="136"/>
      <c r="VGS18" s="136"/>
      <c r="VGT18" s="136"/>
      <c r="VGU18" s="136"/>
      <c r="VGV18" s="136"/>
      <c r="VGW18" s="136"/>
      <c r="VGX18" s="136"/>
      <c r="VGY18" s="136"/>
      <c r="VGZ18" s="136"/>
      <c r="VHA18" s="136"/>
      <c r="VHB18" s="136"/>
      <c r="VHC18" s="136"/>
      <c r="VHD18" s="136"/>
      <c r="VHE18" s="136"/>
      <c r="VHF18" s="136"/>
      <c r="VHG18" s="136"/>
      <c r="VHH18" s="136"/>
      <c r="VHI18" s="136"/>
      <c r="VHJ18" s="136"/>
      <c r="VHK18" s="136"/>
      <c r="VHL18" s="136"/>
      <c r="VHM18" s="136"/>
      <c r="VHN18" s="136"/>
      <c r="VHO18" s="136"/>
      <c r="VHP18" s="136"/>
      <c r="VHQ18" s="136"/>
      <c r="VHR18" s="136"/>
      <c r="VHS18" s="136"/>
      <c r="VHT18" s="136"/>
      <c r="VHU18" s="136"/>
      <c r="VHV18" s="136"/>
      <c r="VHW18" s="136"/>
      <c r="VHX18" s="136"/>
      <c r="VHY18" s="136"/>
      <c r="VHZ18" s="136"/>
      <c r="VIA18" s="136"/>
      <c r="VIB18" s="136"/>
      <c r="VIC18" s="136"/>
      <c r="VID18" s="136"/>
      <c r="VIE18" s="136"/>
      <c r="VIF18" s="136"/>
      <c r="VIG18" s="136"/>
      <c r="VIH18" s="136"/>
      <c r="VII18" s="136"/>
      <c r="VIJ18" s="136"/>
      <c r="VIK18" s="136"/>
      <c r="VIL18" s="136"/>
      <c r="VIM18" s="136"/>
      <c r="VIN18" s="136"/>
      <c r="VIO18" s="136"/>
      <c r="VIP18" s="136"/>
      <c r="VIQ18" s="136"/>
      <c r="VIR18" s="136"/>
      <c r="VIS18" s="136"/>
      <c r="VIT18" s="136"/>
      <c r="VIU18" s="136"/>
      <c r="VIV18" s="136"/>
      <c r="VIW18" s="136"/>
      <c r="VIX18" s="136"/>
      <c r="VIY18" s="136"/>
      <c r="VIZ18" s="136"/>
      <c r="VJA18" s="136"/>
      <c r="VJB18" s="136"/>
      <c r="VJC18" s="136"/>
      <c r="VJD18" s="136"/>
      <c r="VJE18" s="136"/>
      <c r="VJF18" s="136"/>
      <c r="VJG18" s="136"/>
      <c r="VJH18" s="136"/>
      <c r="VJI18" s="136"/>
      <c r="VJJ18" s="136"/>
      <c r="VJK18" s="136"/>
      <c r="VJL18" s="136"/>
      <c r="VJM18" s="136"/>
      <c r="VJN18" s="136"/>
      <c r="VJO18" s="136"/>
      <c r="VJP18" s="136"/>
      <c r="VJQ18" s="136"/>
      <c r="VJR18" s="136"/>
      <c r="VJS18" s="136"/>
      <c r="VJT18" s="136"/>
      <c r="VJU18" s="136"/>
      <c r="VJV18" s="136"/>
      <c r="VJW18" s="136"/>
      <c r="VJX18" s="136"/>
      <c r="VJY18" s="136"/>
      <c r="VJZ18" s="136"/>
      <c r="VKA18" s="136"/>
      <c r="VKB18" s="136"/>
      <c r="VKC18" s="136"/>
      <c r="VKD18" s="136"/>
      <c r="VKE18" s="136"/>
      <c r="VKF18" s="136"/>
      <c r="VKG18" s="136"/>
      <c r="VKH18" s="136"/>
      <c r="VKI18" s="136"/>
      <c r="VKJ18" s="136"/>
      <c r="VKK18" s="136"/>
      <c r="VKL18" s="136"/>
      <c r="VKM18" s="136"/>
      <c r="VKN18" s="136"/>
      <c r="VKO18" s="136"/>
      <c r="VKP18" s="136"/>
      <c r="VKQ18" s="136"/>
      <c r="VKR18" s="136"/>
      <c r="VKS18" s="136"/>
      <c r="VKT18" s="136"/>
      <c r="VKU18" s="136"/>
      <c r="VKV18" s="136"/>
      <c r="VKW18" s="136"/>
      <c r="VKX18" s="136"/>
      <c r="VKY18" s="136"/>
      <c r="VKZ18" s="136"/>
      <c r="VLA18" s="136"/>
      <c r="VLB18" s="136"/>
      <c r="VLC18" s="136"/>
      <c r="VLD18" s="136"/>
      <c r="VLE18" s="136"/>
      <c r="VLF18" s="136"/>
      <c r="VLG18" s="136"/>
      <c r="VLH18" s="136"/>
      <c r="VLI18" s="136"/>
      <c r="VLJ18" s="136"/>
      <c r="VLK18" s="136"/>
      <c r="VLL18" s="136"/>
      <c r="VLM18" s="136"/>
      <c r="VLN18" s="136"/>
      <c r="VLO18" s="136"/>
      <c r="VLP18" s="136"/>
      <c r="VLQ18" s="136"/>
      <c r="VLR18" s="136"/>
      <c r="VLS18" s="136"/>
      <c r="VLT18" s="136"/>
      <c r="VLU18" s="136"/>
      <c r="VLV18" s="136"/>
      <c r="VLW18" s="136"/>
      <c r="VLX18" s="136"/>
      <c r="VLY18" s="136"/>
      <c r="VLZ18" s="136"/>
      <c r="VMA18" s="136"/>
      <c r="VMB18" s="136"/>
      <c r="VMC18" s="136"/>
      <c r="VMD18" s="136"/>
      <c r="VME18" s="136"/>
      <c r="VMF18" s="136"/>
      <c r="VMG18" s="136"/>
      <c r="VMH18" s="136"/>
      <c r="VMI18" s="136"/>
      <c r="VMJ18" s="136"/>
      <c r="VMK18" s="136"/>
      <c r="VML18" s="136"/>
      <c r="VMM18" s="136"/>
      <c r="VMN18" s="136"/>
      <c r="VMO18" s="136"/>
      <c r="VMP18" s="136"/>
      <c r="VMQ18" s="136"/>
      <c r="VMR18" s="136"/>
      <c r="VMS18" s="136"/>
      <c r="VMT18" s="136"/>
      <c r="VMU18" s="136"/>
      <c r="VMV18" s="136"/>
      <c r="VMW18" s="136"/>
      <c r="VMX18" s="136"/>
      <c r="VMY18" s="136"/>
      <c r="VMZ18" s="136"/>
      <c r="VNA18" s="136"/>
      <c r="VNB18" s="136"/>
      <c r="VNC18" s="136"/>
      <c r="VND18" s="136"/>
      <c r="VNE18" s="136"/>
      <c r="VNF18" s="136"/>
      <c r="VNG18" s="136"/>
      <c r="VNH18" s="136"/>
      <c r="VNI18" s="136"/>
      <c r="VNJ18" s="136"/>
      <c r="VNK18" s="136"/>
      <c r="VNL18" s="136"/>
      <c r="VNM18" s="136"/>
      <c r="VNN18" s="136"/>
      <c r="VNO18" s="136"/>
      <c r="VNP18" s="136"/>
      <c r="VNQ18" s="136"/>
      <c r="VNR18" s="136"/>
      <c r="VNS18" s="136"/>
      <c r="VNT18" s="136"/>
      <c r="VNU18" s="136"/>
      <c r="VNV18" s="136"/>
      <c r="VNW18" s="136"/>
      <c r="VNX18" s="136"/>
      <c r="VNY18" s="136"/>
      <c r="VNZ18" s="136"/>
      <c r="VOA18" s="136"/>
      <c r="VOB18" s="136"/>
      <c r="VOC18" s="136"/>
      <c r="VOD18" s="136"/>
      <c r="VOE18" s="136"/>
      <c r="VOF18" s="136"/>
      <c r="VOG18" s="136"/>
      <c r="VOH18" s="136"/>
      <c r="VOI18" s="136"/>
      <c r="VOJ18" s="136"/>
      <c r="VOK18" s="136"/>
      <c r="VOL18" s="136"/>
      <c r="VOM18" s="136"/>
      <c r="VON18" s="136"/>
      <c r="VOO18" s="136"/>
      <c r="VOP18" s="136"/>
      <c r="VOQ18" s="136"/>
      <c r="VOR18" s="136"/>
      <c r="VOS18" s="136"/>
      <c r="VOT18" s="136"/>
      <c r="VOU18" s="136"/>
      <c r="VOV18" s="136"/>
      <c r="VOW18" s="136"/>
      <c r="VOX18" s="136"/>
      <c r="VOY18" s="136"/>
      <c r="VOZ18" s="136"/>
      <c r="VPA18" s="136"/>
      <c r="VPB18" s="136"/>
      <c r="VPC18" s="136"/>
      <c r="VPD18" s="136"/>
      <c r="VPE18" s="136"/>
      <c r="VPF18" s="136"/>
      <c r="VPG18" s="136"/>
      <c r="VPH18" s="136"/>
      <c r="VPI18" s="136"/>
      <c r="VPJ18" s="136"/>
      <c r="VPK18" s="136"/>
      <c r="VPL18" s="136"/>
      <c r="VPM18" s="136"/>
      <c r="VPN18" s="136"/>
      <c r="VPO18" s="136"/>
      <c r="VPP18" s="136"/>
      <c r="VPQ18" s="136"/>
      <c r="VPR18" s="136"/>
      <c r="VPS18" s="136"/>
      <c r="VPT18" s="136"/>
      <c r="VPU18" s="136"/>
      <c r="VPV18" s="136"/>
      <c r="VPW18" s="136"/>
      <c r="VPX18" s="136"/>
      <c r="VPY18" s="136"/>
      <c r="VPZ18" s="136"/>
      <c r="VQA18" s="136"/>
      <c r="VQB18" s="136"/>
      <c r="VQC18" s="136"/>
      <c r="VQD18" s="136"/>
      <c r="VQE18" s="136"/>
      <c r="VQF18" s="136"/>
      <c r="VQG18" s="136"/>
      <c r="VQH18" s="136"/>
      <c r="VQI18" s="136"/>
      <c r="VQJ18" s="136"/>
      <c r="VQK18" s="136"/>
      <c r="VQL18" s="136"/>
      <c r="VQM18" s="136"/>
      <c r="VQN18" s="136"/>
      <c r="VQO18" s="136"/>
      <c r="VQP18" s="136"/>
      <c r="VQQ18" s="136"/>
      <c r="VQR18" s="136"/>
      <c r="VQS18" s="136"/>
      <c r="VQT18" s="136"/>
      <c r="VQU18" s="136"/>
      <c r="VQV18" s="136"/>
      <c r="VQW18" s="136"/>
      <c r="VQX18" s="136"/>
      <c r="VQY18" s="136"/>
      <c r="VQZ18" s="136"/>
      <c r="VRA18" s="136"/>
      <c r="VRB18" s="136"/>
      <c r="VRC18" s="136"/>
      <c r="VRD18" s="136"/>
      <c r="VRE18" s="136"/>
      <c r="VRF18" s="136"/>
      <c r="VRG18" s="136"/>
      <c r="VRH18" s="136"/>
      <c r="VRI18" s="136"/>
      <c r="VRJ18" s="136"/>
      <c r="VRK18" s="136"/>
      <c r="VRL18" s="136"/>
      <c r="VRM18" s="136"/>
      <c r="VRN18" s="136"/>
      <c r="VRO18" s="136"/>
      <c r="VRP18" s="136"/>
      <c r="VRQ18" s="136"/>
      <c r="VRR18" s="136"/>
      <c r="VRS18" s="136"/>
      <c r="VRT18" s="136"/>
      <c r="VRU18" s="136"/>
      <c r="VRV18" s="136"/>
      <c r="VRW18" s="136"/>
      <c r="VRX18" s="136"/>
      <c r="VRY18" s="136"/>
      <c r="VRZ18" s="136"/>
      <c r="VSA18" s="136"/>
      <c r="VSB18" s="136"/>
      <c r="VSC18" s="136"/>
      <c r="VSD18" s="136"/>
      <c r="VSE18" s="136"/>
      <c r="VSF18" s="136"/>
      <c r="VSG18" s="136"/>
      <c r="VSH18" s="136"/>
      <c r="VSI18" s="136"/>
      <c r="VSJ18" s="136"/>
      <c r="VSK18" s="136"/>
      <c r="VSL18" s="136"/>
      <c r="VSM18" s="136"/>
      <c r="VSN18" s="136"/>
      <c r="VSO18" s="136"/>
      <c r="VSP18" s="136"/>
      <c r="VSQ18" s="136"/>
      <c r="VSR18" s="136"/>
      <c r="VSS18" s="136"/>
      <c r="VST18" s="136"/>
      <c r="VSU18" s="136"/>
      <c r="VSV18" s="136"/>
      <c r="VSW18" s="136"/>
      <c r="VSX18" s="136"/>
      <c r="VSY18" s="136"/>
      <c r="VSZ18" s="136"/>
      <c r="VTA18" s="136"/>
      <c r="VTB18" s="136"/>
      <c r="VTC18" s="136"/>
      <c r="VTD18" s="136"/>
      <c r="VTE18" s="136"/>
      <c r="VTF18" s="136"/>
      <c r="VTG18" s="136"/>
      <c r="VTH18" s="136"/>
      <c r="VTI18" s="136"/>
      <c r="VTJ18" s="136"/>
      <c r="VTK18" s="136"/>
      <c r="VTL18" s="136"/>
      <c r="VTM18" s="136"/>
      <c r="VTN18" s="136"/>
      <c r="VTO18" s="136"/>
      <c r="VTP18" s="136"/>
      <c r="VTQ18" s="136"/>
      <c r="VTR18" s="136"/>
      <c r="VTS18" s="136"/>
      <c r="VTT18" s="136"/>
      <c r="VTU18" s="136"/>
      <c r="VTV18" s="136"/>
      <c r="VTW18" s="136"/>
      <c r="VTX18" s="136"/>
      <c r="VTY18" s="136"/>
      <c r="VTZ18" s="136"/>
      <c r="VUA18" s="136"/>
      <c r="VUB18" s="136"/>
      <c r="VUC18" s="136"/>
      <c r="VUD18" s="136"/>
      <c r="VUE18" s="136"/>
      <c r="VUF18" s="136"/>
      <c r="VUG18" s="136"/>
      <c r="VUH18" s="136"/>
      <c r="VUI18" s="136"/>
      <c r="VUJ18" s="136"/>
      <c r="VUK18" s="136"/>
      <c r="VUL18" s="136"/>
      <c r="VUM18" s="136"/>
      <c r="VUN18" s="136"/>
      <c r="VUO18" s="136"/>
      <c r="VUP18" s="136"/>
      <c r="VUQ18" s="136"/>
      <c r="VUR18" s="136"/>
      <c r="VUS18" s="136"/>
      <c r="VUT18" s="136"/>
      <c r="VUU18" s="136"/>
      <c r="VUV18" s="136"/>
      <c r="VUW18" s="136"/>
      <c r="VUX18" s="136"/>
      <c r="VUY18" s="136"/>
      <c r="VUZ18" s="136"/>
      <c r="VVA18" s="136"/>
      <c r="VVB18" s="136"/>
      <c r="VVC18" s="136"/>
      <c r="VVD18" s="136"/>
      <c r="VVE18" s="136"/>
      <c r="VVF18" s="136"/>
      <c r="VVG18" s="136"/>
      <c r="VVH18" s="136"/>
      <c r="VVI18" s="136"/>
      <c r="VVJ18" s="136"/>
      <c r="VVK18" s="136"/>
      <c r="VVL18" s="136"/>
      <c r="VVM18" s="136"/>
      <c r="VVN18" s="136"/>
      <c r="VVO18" s="136"/>
      <c r="VVP18" s="136"/>
      <c r="VVQ18" s="136"/>
      <c r="VVR18" s="136"/>
      <c r="VVS18" s="136"/>
      <c r="VVT18" s="136"/>
      <c r="VVU18" s="136"/>
      <c r="VVV18" s="136"/>
      <c r="VVW18" s="136"/>
      <c r="VVX18" s="136"/>
      <c r="VVY18" s="136"/>
      <c r="VVZ18" s="136"/>
      <c r="VWA18" s="136"/>
      <c r="VWB18" s="136"/>
      <c r="VWC18" s="136"/>
      <c r="VWD18" s="136"/>
      <c r="VWE18" s="136"/>
      <c r="VWF18" s="136"/>
      <c r="VWG18" s="136"/>
      <c r="VWH18" s="136"/>
      <c r="VWI18" s="136"/>
      <c r="VWJ18" s="136"/>
      <c r="VWK18" s="136"/>
      <c r="VWL18" s="136"/>
      <c r="VWM18" s="136"/>
      <c r="VWN18" s="136"/>
      <c r="VWO18" s="136"/>
      <c r="VWP18" s="136"/>
      <c r="VWQ18" s="136"/>
      <c r="VWR18" s="136"/>
      <c r="VWS18" s="136"/>
      <c r="VWT18" s="136"/>
      <c r="VWU18" s="136"/>
      <c r="VWV18" s="136"/>
      <c r="VWW18" s="136"/>
      <c r="VWX18" s="136"/>
      <c r="VWY18" s="136"/>
      <c r="VWZ18" s="136"/>
      <c r="VXA18" s="136"/>
      <c r="VXB18" s="136"/>
      <c r="VXC18" s="136"/>
      <c r="VXD18" s="136"/>
      <c r="VXE18" s="136"/>
      <c r="VXF18" s="136"/>
      <c r="VXG18" s="136"/>
      <c r="VXH18" s="136"/>
      <c r="VXI18" s="136"/>
      <c r="VXJ18" s="136"/>
      <c r="VXK18" s="136"/>
      <c r="VXL18" s="136"/>
      <c r="VXM18" s="136"/>
      <c r="VXN18" s="136"/>
      <c r="VXO18" s="136"/>
      <c r="VXP18" s="136"/>
      <c r="VXQ18" s="136"/>
      <c r="VXR18" s="136"/>
      <c r="VXS18" s="136"/>
      <c r="VXT18" s="136"/>
      <c r="VXU18" s="136"/>
      <c r="VXV18" s="136"/>
      <c r="VXW18" s="136"/>
      <c r="VXX18" s="136"/>
      <c r="VXY18" s="136"/>
      <c r="VXZ18" s="136"/>
      <c r="VYA18" s="136"/>
      <c r="VYB18" s="136"/>
      <c r="VYC18" s="136"/>
      <c r="VYD18" s="136"/>
      <c r="VYE18" s="136"/>
      <c r="VYF18" s="136"/>
      <c r="VYG18" s="136"/>
      <c r="VYH18" s="136"/>
      <c r="VYI18" s="136"/>
      <c r="VYJ18" s="136"/>
      <c r="VYK18" s="136"/>
      <c r="VYL18" s="136"/>
      <c r="VYM18" s="136"/>
      <c r="VYN18" s="136"/>
      <c r="VYO18" s="136"/>
      <c r="VYP18" s="136"/>
      <c r="VYQ18" s="136"/>
      <c r="VYR18" s="136"/>
      <c r="VYS18" s="136"/>
      <c r="VYT18" s="136"/>
      <c r="VYU18" s="136"/>
      <c r="VYV18" s="136"/>
      <c r="VYW18" s="136"/>
      <c r="VYX18" s="136"/>
      <c r="VYY18" s="136"/>
      <c r="VYZ18" s="136"/>
      <c r="VZA18" s="136"/>
      <c r="VZB18" s="136"/>
      <c r="VZC18" s="136"/>
      <c r="VZD18" s="136"/>
      <c r="VZE18" s="136"/>
      <c r="VZF18" s="136"/>
      <c r="VZG18" s="136"/>
      <c r="VZH18" s="136"/>
      <c r="VZI18" s="136"/>
      <c r="VZJ18" s="136"/>
      <c r="VZK18" s="136"/>
      <c r="VZL18" s="136"/>
      <c r="VZM18" s="136"/>
      <c r="VZN18" s="136"/>
      <c r="VZO18" s="136"/>
      <c r="VZP18" s="136"/>
      <c r="VZQ18" s="136"/>
      <c r="VZR18" s="136"/>
      <c r="VZS18" s="136"/>
      <c r="VZT18" s="136"/>
      <c r="VZU18" s="136"/>
      <c r="VZV18" s="136"/>
      <c r="VZW18" s="136"/>
      <c r="VZX18" s="136"/>
      <c r="VZY18" s="136"/>
      <c r="VZZ18" s="136"/>
      <c r="WAA18" s="136"/>
      <c r="WAB18" s="136"/>
      <c r="WAC18" s="136"/>
      <c r="WAD18" s="136"/>
      <c r="WAE18" s="136"/>
      <c r="WAF18" s="136"/>
      <c r="WAG18" s="136"/>
      <c r="WAH18" s="136"/>
      <c r="WAI18" s="136"/>
      <c r="WAJ18" s="136"/>
      <c r="WAK18" s="136"/>
      <c r="WAL18" s="136"/>
      <c r="WAM18" s="136"/>
      <c r="WAN18" s="136"/>
      <c r="WAO18" s="136"/>
      <c r="WAP18" s="136"/>
      <c r="WAQ18" s="136"/>
      <c r="WAR18" s="136"/>
      <c r="WAS18" s="136"/>
      <c r="WAT18" s="136"/>
      <c r="WAU18" s="136"/>
      <c r="WAV18" s="136"/>
      <c r="WAW18" s="136"/>
      <c r="WAX18" s="136"/>
      <c r="WAY18" s="136"/>
      <c r="WAZ18" s="136"/>
      <c r="WBA18" s="136"/>
      <c r="WBB18" s="136"/>
      <c r="WBC18" s="136"/>
      <c r="WBD18" s="136"/>
      <c r="WBE18" s="136"/>
      <c r="WBF18" s="136"/>
      <c r="WBG18" s="136"/>
      <c r="WBH18" s="136"/>
      <c r="WBI18" s="136"/>
      <c r="WBJ18" s="136"/>
      <c r="WBK18" s="136"/>
      <c r="WBL18" s="136"/>
      <c r="WBM18" s="136"/>
      <c r="WBN18" s="136"/>
      <c r="WBO18" s="136"/>
      <c r="WBP18" s="136"/>
      <c r="WBQ18" s="136"/>
      <c r="WBR18" s="136"/>
      <c r="WBS18" s="136"/>
      <c r="WBT18" s="136"/>
      <c r="WBU18" s="136"/>
      <c r="WBV18" s="136"/>
      <c r="WBW18" s="136"/>
      <c r="WBX18" s="136"/>
      <c r="WBY18" s="136"/>
      <c r="WBZ18" s="136"/>
      <c r="WCA18" s="136"/>
      <c r="WCB18" s="136"/>
      <c r="WCC18" s="136"/>
      <c r="WCD18" s="136"/>
      <c r="WCE18" s="136"/>
      <c r="WCF18" s="136"/>
      <c r="WCG18" s="136"/>
      <c r="WCH18" s="136"/>
      <c r="WCI18" s="136"/>
      <c r="WCJ18" s="136"/>
      <c r="WCK18" s="136"/>
      <c r="WCL18" s="136"/>
      <c r="WCM18" s="136"/>
      <c r="WCN18" s="136"/>
      <c r="WCO18" s="136"/>
      <c r="WCP18" s="136"/>
      <c r="WCQ18" s="136"/>
      <c r="WCR18" s="136"/>
      <c r="WCS18" s="136"/>
      <c r="WCT18" s="136"/>
      <c r="WCU18" s="136"/>
      <c r="WCV18" s="136"/>
      <c r="WCW18" s="136"/>
      <c r="WCX18" s="136"/>
      <c r="WCY18" s="136"/>
      <c r="WCZ18" s="136"/>
      <c r="WDA18" s="136"/>
      <c r="WDB18" s="136"/>
      <c r="WDC18" s="136"/>
      <c r="WDD18" s="136"/>
      <c r="WDE18" s="136"/>
      <c r="WDF18" s="136"/>
      <c r="WDG18" s="136"/>
      <c r="WDH18" s="136"/>
      <c r="WDI18" s="136"/>
      <c r="WDJ18" s="136"/>
      <c r="WDK18" s="136"/>
      <c r="WDL18" s="136"/>
      <c r="WDM18" s="136"/>
      <c r="WDN18" s="136"/>
      <c r="WDO18" s="136"/>
      <c r="WDP18" s="136"/>
      <c r="WDQ18" s="136"/>
      <c r="WDR18" s="136"/>
      <c r="WDS18" s="136"/>
      <c r="WDT18" s="136"/>
      <c r="WDU18" s="136"/>
      <c r="WDV18" s="136"/>
      <c r="WDW18" s="136"/>
      <c r="WDX18" s="136"/>
      <c r="WDY18" s="136"/>
      <c r="WDZ18" s="136"/>
      <c r="WEA18" s="136"/>
      <c r="WEB18" s="136"/>
      <c r="WEC18" s="136"/>
      <c r="WED18" s="136"/>
      <c r="WEE18" s="136"/>
      <c r="WEF18" s="136"/>
      <c r="WEG18" s="136"/>
      <c r="WEH18" s="136"/>
      <c r="WEI18" s="136"/>
      <c r="WEJ18" s="136"/>
      <c r="WEK18" s="136"/>
      <c r="WEL18" s="136"/>
      <c r="WEM18" s="136"/>
      <c r="WEN18" s="136"/>
      <c r="WEO18" s="136"/>
      <c r="WEP18" s="136"/>
      <c r="WEQ18" s="136"/>
      <c r="WER18" s="136"/>
      <c r="WES18" s="136"/>
      <c r="WET18" s="136"/>
      <c r="WEU18" s="136"/>
      <c r="WEV18" s="136"/>
      <c r="WEW18" s="136"/>
      <c r="WEX18" s="136"/>
      <c r="WEY18" s="136"/>
      <c r="WEZ18" s="136"/>
      <c r="WFA18" s="136"/>
      <c r="WFB18" s="136"/>
      <c r="WFC18" s="136"/>
      <c r="WFD18" s="136"/>
      <c r="WFE18" s="136"/>
      <c r="WFF18" s="136"/>
      <c r="WFG18" s="136"/>
      <c r="WFH18" s="136"/>
      <c r="WFI18" s="136"/>
      <c r="WFJ18" s="136"/>
      <c r="WFK18" s="136"/>
      <c r="WFL18" s="136"/>
      <c r="WFM18" s="136"/>
      <c r="WFN18" s="136"/>
      <c r="WFO18" s="136"/>
      <c r="WFP18" s="136"/>
      <c r="WFQ18" s="136"/>
      <c r="WFR18" s="136"/>
      <c r="WFS18" s="136"/>
      <c r="WFT18" s="136"/>
      <c r="WFU18" s="136"/>
      <c r="WFV18" s="136"/>
      <c r="WFW18" s="136"/>
      <c r="WFX18" s="136"/>
      <c r="WFY18" s="136"/>
      <c r="WFZ18" s="136"/>
      <c r="WGA18" s="136"/>
      <c r="WGB18" s="136"/>
      <c r="WGC18" s="136"/>
      <c r="WGD18" s="136"/>
      <c r="WGE18" s="136"/>
      <c r="WGF18" s="136"/>
      <c r="WGG18" s="136"/>
      <c r="WGH18" s="136"/>
      <c r="WGI18" s="136"/>
      <c r="WGJ18" s="136"/>
      <c r="WGK18" s="136"/>
      <c r="WGL18" s="136"/>
      <c r="WGM18" s="136"/>
      <c r="WGN18" s="136"/>
      <c r="WGO18" s="136"/>
      <c r="WGP18" s="136"/>
      <c r="WGQ18" s="136"/>
      <c r="WGR18" s="136"/>
      <c r="WGS18" s="136"/>
      <c r="WGT18" s="136"/>
      <c r="WGU18" s="136"/>
      <c r="WGV18" s="136"/>
      <c r="WGW18" s="136"/>
      <c r="WGX18" s="136"/>
      <c r="WGY18" s="136"/>
      <c r="WGZ18" s="136"/>
      <c r="WHA18" s="136"/>
      <c r="WHB18" s="136"/>
      <c r="WHC18" s="136"/>
      <c r="WHD18" s="136"/>
      <c r="WHE18" s="136"/>
      <c r="WHF18" s="136"/>
      <c r="WHG18" s="136"/>
      <c r="WHH18" s="136"/>
      <c r="WHI18" s="136"/>
      <c r="WHJ18" s="136"/>
      <c r="WHK18" s="136"/>
      <c r="WHL18" s="136"/>
      <c r="WHM18" s="136"/>
      <c r="WHN18" s="136"/>
      <c r="WHO18" s="136"/>
      <c r="WHP18" s="136"/>
      <c r="WHQ18" s="136"/>
      <c r="WHR18" s="136"/>
      <c r="WHS18" s="136"/>
      <c r="WHT18" s="136"/>
      <c r="WHU18" s="136"/>
      <c r="WHV18" s="136"/>
      <c r="WHW18" s="136"/>
      <c r="WHX18" s="136"/>
      <c r="WHY18" s="136"/>
      <c r="WHZ18" s="136"/>
      <c r="WIA18" s="136"/>
      <c r="WIB18" s="136"/>
      <c r="WIC18" s="136"/>
      <c r="WID18" s="136"/>
      <c r="WIE18" s="136"/>
      <c r="WIF18" s="136"/>
      <c r="WIG18" s="136"/>
      <c r="WIH18" s="136"/>
      <c r="WII18" s="136"/>
      <c r="WIJ18" s="136"/>
      <c r="WIK18" s="136"/>
      <c r="WIL18" s="136"/>
      <c r="WIM18" s="136"/>
      <c r="WIN18" s="136"/>
      <c r="WIO18" s="136"/>
      <c r="WIP18" s="136"/>
      <c r="WIQ18" s="136"/>
      <c r="WIR18" s="136"/>
      <c r="WIS18" s="136"/>
      <c r="WIT18" s="136"/>
      <c r="WIU18" s="136"/>
      <c r="WIV18" s="136"/>
      <c r="WIW18" s="136"/>
      <c r="WIX18" s="136"/>
      <c r="WIY18" s="136"/>
      <c r="WIZ18" s="136"/>
      <c r="WJA18" s="136"/>
      <c r="WJB18" s="136"/>
      <c r="WJC18" s="136"/>
      <c r="WJD18" s="136"/>
      <c r="WJE18" s="136"/>
      <c r="WJF18" s="136"/>
      <c r="WJG18" s="136"/>
      <c r="WJH18" s="136"/>
      <c r="WJI18" s="136"/>
      <c r="WJJ18" s="136"/>
      <c r="WJK18" s="136"/>
      <c r="WJL18" s="136"/>
      <c r="WJM18" s="136"/>
      <c r="WJN18" s="136"/>
      <c r="WJO18" s="136"/>
      <c r="WJP18" s="136"/>
      <c r="WJQ18" s="136"/>
      <c r="WJR18" s="136"/>
      <c r="WJS18" s="136"/>
      <c r="WJT18" s="136"/>
      <c r="WJU18" s="136"/>
      <c r="WJV18" s="136"/>
      <c r="WJW18" s="136"/>
      <c r="WJX18" s="136"/>
      <c r="WJY18" s="136"/>
      <c r="WJZ18" s="136"/>
      <c r="WKA18" s="136"/>
      <c r="WKB18" s="136"/>
      <c r="WKC18" s="136"/>
      <c r="WKD18" s="136"/>
      <c r="WKE18" s="136"/>
      <c r="WKF18" s="136"/>
      <c r="WKG18" s="136"/>
      <c r="WKH18" s="136"/>
      <c r="WKI18" s="136"/>
      <c r="WKJ18" s="136"/>
      <c r="WKK18" s="136"/>
      <c r="WKL18" s="136"/>
      <c r="WKM18" s="136"/>
      <c r="WKN18" s="136"/>
      <c r="WKO18" s="136"/>
      <c r="WKP18" s="136"/>
      <c r="WKQ18" s="136"/>
      <c r="WKR18" s="136"/>
      <c r="WKS18" s="136"/>
      <c r="WKT18" s="136"/>
      <c r="WKU18" s="136"/>
      <c r="WKV18" s="136"/>
      <c r="WKW18" s="136"/>
      <c r="WKX18" s="136"/>
      <c r="WKY18" s="136"/>
      <c r="WKZ18" s="136"/>
      <c r="WLA18" s="136"/>
      <c r="WLB18" s="136"/>
      <c r="WLC18" s="136"/>
      <c r="WLD18" s="136"/>
      <c r="WLE18" s="136"/>
      <c r="WLF18" s="136"/>
      <c r="WLG18" s="136"/>
      <c r="WLH18" s="136"/>
      <c r="WLI18" s="136"/>
      <c r="WLJ18" s="136"/>
      <c r="WLK18" s="136"/>
      <c r="WLL18" s="136"/>
      <c r="WLM18" s="136"/>
      <c r="WLN18" s="136"/>
      <c r="WLO18" s="136"/>
      <c r="WLP18" s="136"/>
      <c r="WLQ18" s="136"/>
      <c r="WLR18" s="136"/>
      <c r="WLS18" s="136"/>
      <c r="WLT18" s="136"/>
      <c r="WLU18" s="136"/>
      <c r="WLV18" s="136"/>
      <c r="WLW18" s="136"/>
      <c r="WLX18" s="136"/>
      <c r="WLY18" s="136"/>
      <c r="WLZ18" s="136"/>
      <c r="WMA18" s="136"/>
      <c r="WMB18" s="136"/>
      <c r="WMC18" s="136"/>
      <c r="WMD18" s="136"/>
      <c r="WME18" s="136"/>
      <c r="WMF18" s="136"/>
      <c r="WMG18" s="136"/>
      <c r="WMH18" s="136"/>
      <c r="WMI18" s="136"/>
      <c r="WMJ18" s="136"/>
      <c r="WMK18" s="136"/>
      <c r="WML18" s="136"/>
      <c r="WMM18" s="136"/>
      <c r="WMN18" s="136"/>
      <c r="WMO18" s="136"/>
      <c r="WMP18" s="136"/>
      <c r="WMQ18" s="136"/>
      <c r="WMR18" s="136"/>
      <c r="WMS18" s="136"/>
      <c r="WMT18" s="136"/>
      <c r="WMU18" s="136"/>
      <c r="WMV18" s="136"/>
      <c r="WMW18" s="136"/>
      <c r="WMX18" s="136"/>
      <c r="WMY18" s="136"/>
      <c r="WMZ18" s="136"/>
      <c r="WNA18" s="136"/>
      <c r="WNB18" s="136"/>
      <c r="WNC18" s="136"/>
      <c r="WND18" s="136"/>
      <c r="WNE18" s="136"/>
      <c r="WNF18" s="136"/>
      <c r="WNG18" s="136"/>
      <c r="WNH18" s="136"/>
      <c r="WNI18" s="136"/>
      <c r="WNJ18" s="136"/>
      <c r="WNK18" s="136"/>
      <c r="WNL18" s="136"/>
      <c r="WNM18" s="136"/>
      <c r="WNN18" s="136"/>
      <c r="WNO18" s="136"/>
      <c r="WNP18" s="136"/>
      <c r="WNQ18" s="136"/>
      <c r="WNR18" s="136"/>
      <c r="WNS18" s="136"/>
      <c r="WNT18" s="136"/>
      <c r="WNU18" s="136"/>
      <c r="WNV18" s="136"/>
      <c r="WNW18" s="136"/>
      <c r="WNX18" s="136"/>
      <c r="WNY18" s="136"/>
      <c r="WNZ18" s="136"/>
      <c r="WOA18" s="136"/>
      <c r="WOB18" s="136"/>
      <c r="WOC18" s="136"/>
      <c r="WOD18" s="136"/>
      <c r="WOE18" s="136"/>
      <c r="WOF18" s="136"/>
      <c r="WOG18" s="136"/>
      <c r="WOH18" s="136"/>
      <c r="WOI18" s="136"/>
      <c r="WOJ18" s="136"/>
      <c r="WOK18" s="136"/>
      <c r="WOL18" s="136"/>
      <c r="WOM18" s="136"/>
      <c r="WON18" s="136"/>
      <c r="WOO18" s="136"/>
      <c r="WOP18" s="136"/>
      <c r="WOQ18" s="136"/>
      <c r="WOR18" s="136"/>
      <c r="WOS18" s="136"/>
      <c r="WOT18" s="136"/>
      <c r="WOU18" s="136"/>
      <c r="WOV18" s="136"/>
      <c r="WOW18" s="136"/>
      <c r="WOX18" s="136"/>
      <c r="WOY18" s="136"/>
      <c r="WOZ18" s="136"/>
      <c r="WPA18" s="136"/>
      <c r="WPB18" s="136"/>
      <c r="WPC18" s="136"/>
      <c r="WPD18" s="136"/>
      <c r="WPE18" s="136"/>
      <c r="WPF18" s="136"/>
      <c r="WPG18" s="136"/>
      <c r="WPH18" s="136"/>
      <c r="WPI18" s="136"/>
      <c r="WPJ18" s="136"/>
      <c r="WPK18" s="136"/>
      <c r="WPL18" s="136"/>
      <c r="WPM18" s="136"/>
      <c r="WPN18" s="136"/>
      <c r="WPO18" s="136"/>
      <c r="WPP18" s="136"/>
      <c r="WPQ18" s="136"/>
      <c r="WPR18" s="136"/>
      <c r="WPS18" s="136"/>
      <c r="WPT18" s="136"/>
      <c r="WPU18" s="136"/>
      <c r="WPV18" s="136"/>
      <c r="WPW18" s="136"/>
      <c r="WPX18" s="136"/>
      <c r="WPY18" s="136"/>
      <c r="WPZ18" s="136"/>
      <c r="WQA18" s="136"/>
      <c r="WQB18" s="136"/>
      <c r="WQC18" s="136"/>
      <c r="WQD18" s="136"/>
      <c r="WQE18" s="136"/>
      <c r="WQF18" s="136"/>
      <c r="WQG18" s="136"/>
      <c r="WQH18" s="136"/>
      <c r="WQI18" s="136"/>
      <c r="WQJ18" s="136"/>
      <c r="WQK18" s="136"/>
      <c r="WQL18" s="136"/>
      <c r="WQM18" s="136"/>
      <c r="WQN18" s="136"/>
      <c r="WQO18" s="136"/>
      <c r="WQP18" s="136"/>
      <c r="WQQ18" s="136"/>
      <c r="WQR18" s="136"/>
      <c r="WQS18" s="136"/>
      <c r="WQT18" s="136"/>
      <c r="WQU18" s="136"/>
      <c r="WQV18" s="136"/>
      <c r="WQW18" s="136"/>
      <c r="WQX18" s="136"/>
      <c r="WQY18" s="136"/>
      <c r="WQZ18" s="136"/>
      <c r="WRA18" s="136"/>
      <c r="WRB18" s="136"/>
      <c r="WRC18" s="136"/>
      <c r="WRD18" s="136"/>
      <c r="WRE18" s="136"/>
      <c r="WRF18" s="136"/>
      <c r="WRG18" s="136"/>
      <c r="WRH18" s="136"/>
      <c r="WRI18" s="136"/>
      <c r="WRJ18" s="136"/>
      <c r="WRK18" s="136"/>
      <c r="WRL18" s="136"/>
      <c r="WRM18" s="136"/>
      <c r="WRN18" s="136"/>
      <c r="WRO18" s="136"/>
      <c r="WRP18" s="136"/>
      <c r="WRQ18" s="136"/>
      <c r="WRR18" s="136"/>
      <c r="WRS18" s="136"/>
      <c r="WRT18" s="136"/>
      <c r="WRU18" s="136"/>
      <c r="WRV18" s="136"/>
      <c r="WRW18" s="136"/>
      <c r="WRX18" s="136"/>
      <c r="WRY18" s="136"/>
      <c r="WRZ18" s="136"/>
      <c r="WSA18" s="136"/>
      <c r="WSB18" s="136"/>
      <c r="WSC18" s="136"/>
      <c r="WSD18" s="136"/>
      <c r="WSE18" s="136"/>
      <c r="WSF18" s="136"/>
      <c r="WSG18" s="136"/>
      <c r="WSH18" s="136"/>
      <c r="WSI18" s="136"/>
      <c r="WSJ18" s="136"/>
      <c r="WSK18" s="136"/>
      <c r="WSL18" s="136"/>
      <c r="WSM18" s="136"/>
      <c r="WSN18" s="136"/>
      <c r="WSO18" s="136"/>
      <c r="WSP18" s="136"/>
      <c r="WSQ18" s="136"/>
      <c r="WSR18" s="136"/>
      <c r="WSS18" s="136"/>
      <c r="WST18" s="136"/>
      <c r="WSU18" s="136"/>
      <c r="WSV18" s="136"/>
      <c r="WSW18" s="136"/>
      <c r="WSX18" s="136"/>
      <c r="WSY18" s="136"/>
      <c r="WSZ18" s="136"/>
      <c r="WTA18" s="136"/>
      <c r="WTB18" s="136"/>
      <c r="WTC18" s="136"/>
      <c r="WTD18" s="136"/>
      <c r="WTE18" s="136"/>
      <c r="WTF18" s="136"/>
      <c r="WTG18" s="136"/>
      <c r="WTH18" s="136"/>
      <c r="WTI18" s="136"/>
      <c r="WTJ18" s="136"/>
      <c r="WTK18" s="136"/>
      <c r="WTL18" s="136"/>
      <c r="WTM18" s="136"/>
      <c r="WTN18" s="136"/>
      <c r="WTO18" s="136"/>
      <c r="WTP18" s="136"/>
      <c r="WTQ18" s="136"/>
      <c r="WTR18" s="136"/>
      <c r="WTS18" s="136"/>
      <c r="WTT18" s="136"/>
      <c r="WTU18" s="136"/>
      <c r="WTV18" s="136"/>
      <c r="WTW18" s="136"/>
      <c r="WTX18" s="136"/>
      <c r="WTY18" s="136"/>
      <c r="WTZ18" s="136"/>
      <c r="WUA18" s="136"/>
      <c r="WUB18" s="136"/>
      <c r="WUC18" s="136"/>
      <c r="WUD18" s="136"/>
      <c r="WUE18" s="136"/>
      <c r="WUF18" s="136"/>
      <c r="WUG18" s="136"/>
      <c r="WUH18" s="136"/>
      <c r="WUI18" s="136"/>
      <c r="WUJ18" s="136"/>
      <c r="WUK18" s="136"/>
      <c r="WUL18" s="136"/>
      <c r="WUM18" s="136"/>
      <c r="WUN18" s="136"/>
      <c r="WUO18" s="136"/>
      <c r="WUP18" s="136"/>
      <c r="WUQ18" s="136"/>
      <c r="WUR18" s="136"/>
      <c r="WUS18" s="136"/>
      <c r="WUT18" s="136"/>
      <c r="WUU18" s="136"/>
      <c r="WUV18" s="136"/>
      <c r="WUW18" s="136"/>
      <c r="WUX18" s="136"/>
      <c r="WUY18" s="136"/>
      <c r="WUZ18" s="136"/>
      <c r="WVA18" s="136"/>
      <c r="WVB18" s="136"/>
      <c r="WVC18" s="136"/>
      <c r="WVD18" s="136"/>
      <c r="WVE18" s="136"/>
      <c r="WVF18" s="136"/>
      <c r="WVG18" s="136"/>
      <c r="WVH18" s="136"/>
      <c r="WVI18" s="136"/>
      <c r="WVJ18" s="136"/>
      <c r="WVK18" s="136"/>
      <c r="WVL18" s="136"/>
      <c r="WVM18" s="136"/>
      <c r="WVN18" s="136"/>
      <c r="WVO18" s="136"/>
      <c r="WVP18" s="136"/>
      <c r="WVQ18" s="136"/>
      <c r="WVR18" s="136"/>
      <c r="WVS18" s="136"/>
      <c r="WVT18" s="136"/>
      <c r="WVU18" s="136"/>
      <c r="WVV18" s="136"/>
      <c r="WVW18" s="136"/>
      <c r="WVX18" s="136"/>
      <c r="WVY18" s="136"/>
      <c r="WVZ18" s="136"/>
      <c r="WWA18" s="136"/>
      <c r="WWB18" s="136"/>
      <c r="WWC18" s="136"/>
      <c r="WWD18" s="136"/>
      <c r="WWE18" s="136"/>
      <c r="WWF18" s="136"/>
      <c r="WWG18" s="136"/>
      <c r="WWH18" s="136"/>
      <c r="WWI18" s="136"/>
      <c r="WWJ18" s="136"/>
      <c r="WWK18" s="136"/>
      <c r="WWL18" s="136"/>
      <c r="WWM18" s="136"/>
      <c r="WWN18" s="136"/>
      <c r="WWO18" s="136"/>
      <c r="WWP18" s="136"/>
      <c r="WWQ18" s="136"/>
      <c r="WWR18" s="136"/>
      <c r="WWS18" s="136"/>
      <c r="WWT18" s="136"/>
      <c r="WWU18" s="136"/>
      <c r="WWV18" s="136"/>
      <c r="WWW18" s="136"/>
      <c r="WWX18" s="136"/>
      <c r="WWY18" s="136"/>
      <c r="WWZ18" s="136"/>
      <c r="WXA18" s="136"/>
      <c r="WXB18" s="136"/>
      <c r="WXC18" s="136"/>
      <c r="WXD18" s="136"/>
      <c r="WXE18" s="136"/>
      <c r="WXF18" s="136"/>
      <c r="WXG18" s="136"/>
      <c r="WXH18" s="136"/>
      <c r="WXI18" s="136"/>
      <c r="WXJ18" s="136"/>
      <c r="WXK18" s="136"/>
      <c r="WXL18" s="136"/>
      <c r="WXM18" s="136"/>
      <c r="WXN18" s="136"/>
      <c r="WXO18" s="136"/>
      <c r="WXP18" s="136"/>
      <c r="WXQ18" s="136"/>
      <c r="WXR18" s="136"/>
      <c r="WXS18" s="136"/>
      <c r="WXT18" s="136"/>
      <c r="WXU18" s="136"/>
      <c r="WXV18" s="136"/>
      <c r="WXW18" s="136"/>
      <c r="WXX18" s="136"/>
      <c r="WXY18" s="136"/>
      <c r="WXZ18" s="136"/>
      <c r="WYA18" s="136"/>
      <c r="WYB18" s="136"/>
      <c r="WYC18" s="136"/>
      <c r="WYD18" s="136"/>
      <c r="WYE18" s="136"/>
      <c r="WYF18" s="136"/>
      <c r="WYG18" s="136"/>
      <c r="WYH18" s="136"/>
      <c r="WYI18" s="136"/>
      <c r="WYJ18" s="136"/>
      <c r="WYK18" s="136"/>
      <c r="WYL18" s="136"/>
      <c r="WYM18" s="136"/>
      <c r="WYN18" s="136"/>
      <c r="WYO18" s="136"/>
      <c r="WYP18" s="136"/>
      <c r="WYQ18" s="136"/>
      <c r="WYR18" s="136"/>
      <c r="WYS18" s="136"/>
      <c r="WYT18" s="136"/>
      <c r="WYU18" s="136"/>
      <c r="WYV18" s="136"/>
      <c r="WYW18" s="136"/>
      <c r="WYX18" s="136"/>
      <c r="WYY18" s="136"/>
      <c r="WYZ18" s="136"/>
      <c r="WZA18" s="136"/>
      <c r="WZB18" s="136"/>
      <c r="WZC18" s="136"/>
      <c r="WZD18" s="136"/>
      <c r="WZE18" s="136"/>
      <c r="WZF18" s="136"/>
      <c r="WZG18" s="136"/>
      <c r="WZH18" s="136"/>
      <c r="WZI18" s="136"/>
      <c r="WZJ18" s="136"/>
      <c r="WZK18" s="136"/>
      <c r="WZL18" s="136"/>
      <c r="WZM18" s="136"/>
      <c r="WZN18" s="136"/>
      <c r="WZO18" s="136"/>
      <c r="WZP18" s="136"/>
      <c r="WZQ18" s="136"/>
      <c r="WZR18" s="136"/>
      <c r="WZS18" s="136"/>
      <c r="WZT18" s="136"/>
      <c r="WZU18" s="136"/>
      <c r="WZV18" s="136"/>
      <c r="WZW18" s="136"/>
      <c r="WZX18" s="136"/>
      <c r="WZY18" s="136"/>
      <c r="WZZ18" s="136"/>
      <c r="XAA18" s="136"/>
      <c r="XAB18" s="136"/>
      <c r="XAC18" s="136"/>
      <c r="XAD18" s="136"/>
      <c r="XAE18" s="136"/>
      <c r="XAF18" s="136"/>
      <c r="XAG18" s="136"/>
      <c r="XAH18" s="136"/>
      <c r="XAI18" s="136"/>
      <c r="XAJ18" s="136"/>
      <c r="XAK18" s="136"/>
      <c r="XAL18" s="136"/>
      <c r="XAM18" s="136"/>
      <c r="XAN18" s="136"/>
      <c r="XAO18" s="136"/>
      <c r="XAP18" s="136"/>
      <c r="XAQ18" s="136"/>
      <c r="XAR18" s="136"/>
      <c r="XAS18" s="136"/>
      <c r="XAT18" s="136"/>
      <c r="XAU18" s="136"/>
      <c r="XAV18" s="136"/>
      <c r="XAW18" s="136"/>
      <c r="XAX18" s="136"/>
      <c r="XAY18" s="136"/>
      <c r="XAZ18" s="136"/>
      <c r="XBA18" s="136"/>
      <c r="XBB18" s="136"/>
      <c r="XBC18" s="136"/>
      <c r="XBD18" s="136"/>
      <c r="XBE18" s="136"/>
      <c r="XBF18" s="136"/>
      <c r="XBG18" s="136"/>
      <c r="XBH18" s="136"/>
      <c r="XBI18" s="136"/>
      <c r="XBJ18" s="136"/>
      <c r="XBK18" s="136"/>
      <c r="XBL18" s="136"/>
      <c r="XBM18" s="136"/>
      <c r="XBN18" s="136"/>
      <c r="XBO18" s="136"/>
      <c r="XBP18" s="136"/>
      <c r="XBQ18" s="136"/>
      <c r="XBR18" s="136"/>
      <c r="XBS18" s="136"/>
      <c r="XBT18" s="136"/>
      <c r="XBU18" s="136"/>
      <c r="XBV18" s="136"/>
      <c r="XBW18" s="136"/>
      <c r="XBX18" s="136"/>
      <c r="XBY18" s="136"/>
      <c r="XBZ18" s="136"/>
      <c r="XCA18" s="136"/>
      <c r="XCB18" s="136"/>
      <c r="XCC18" s="136"/>
      <c r="XCD18" s="136"/>
      <c r="XCE18" s="136"/>
      <c r="XCF18" s="136"/>
      <c r="XCG18" s="136"/>
      <c r="XCH18" s="136"/>
      <c r="XCI18" s="136"/>
      <c r="XCJ18" s="136"/>
      <c r="XCK18" s="136"/>
      <c r="XCL18" s="136"/>
      <c r="XCM18" s="136"/>
      <c r="XCN18" s="136"/>
      <c r="XCO18" s="136"/>
      <c r="XCP18" s="136"/>
      <c r="XCQ18" s="136"/>
      <c r="XCR18" s="136"/>
      <c r="XCS18" s="136"/>
      <c r="XCT18" s="136"/>
      <c r="XCU18" s="136"/>
      <c r="XCV18" s="136"/>
      <c r="XCW18" s="136"/>
      <c r="XCX18" s="136"/>
      <c r="XCY18" s="136"/>
      <c r="XCZ18" s="136"/>
      <c r="XDA18" s="136"/>
      <c r="XDB18" s="136"/>
      <c r="XDC18" s="136"/>
      <c r="XDD18" s="136"/>
      <c r="XDE18" s="136"/>
      <c r="XDF18" s="136"/>
      <c r="XDG18" s="136"/>
      <c r="XDH18" s="136"/>
      <c r="XDI18" s="136"/>
      <c r="XDJ18" s="136"/>
      <c r="XDK18" s="136"/>
      <c r="XDL18" s="136"/>
      <c r="XDM18" s="136"/>
      <c r="XDN18" s="136"/>
      <c r="XDO18" s="136"/>
      <c r="XDP18" s="136"/>
      <c r="XDQ18" s="136"/>
      <c r="XDR18" s="136"/>
      <c r="XDS18" s="136"/>
      <c r="XDT18" s="136"/>
      <c r="XDU18" s="136"/>
      <c r="XDV18" s="136"/>
      <c r="XDW18" s="136"/>
      <c r="XDX18" s="136"/>
      <c r="XDY18" s="136"/>
      <c r="XDZ18" s="136"/>
      <c r="XEA18" s="136"/>
      <c r="XEB18" s="136"/>
      <c r="XEC18" s="136"/>
      <c r="XED18" s="136"/>
      <c r="XEE18" s="136"/>
      <c r="XEF18" s="136"/>
      <c r="XEG18" s="136"/>
      <c r="XEH18" s="136"/>
      <c r="XEI18" s="136"/>
      <c r="XEJ18" s="136"/>
      <c r="XEK18" s="136"/>
      <c r="XEL18" s="136"/>
      <c r="XEM18" s="136"/>
      <c r="XEN18" s="136"/>
      <c r="XEO18" s="136"/>
      <c r="XEP18" s="136"/>
      <c r="XEQ18" s="136"/>
      <c r="XER18" s="136"/>
      <c r="XES18" s="136"/>
      <c r="XET18" s="136"/>
      <c r="XEU18" s="136"/>
      <c r="XEV18" s="136"/>
      <c r="XEW18" s="136"/>
      <c r="XEX18" s="136"/>
      <c r="XEY18" s="136"/>
      <c r="XEZ18" s="136"/>
      <c r="XFA18" s="136"/>
      <c r="XFB18" s="136"/>
      <c r="XFC18" s="136"/>
      <c r="XFD18" s="136"/>
    </row>
    <row r="19" spans="3:16384" s="117" customFormat="1">
      <c r="C19" s="117" t="s">
        <v>303</v>
      </c>
      <c r="D19" s="342">
        <f>SUM(D15:D18)</f>
        <v>835.73728496528497</v>
      </c>
      <c r="E19" s="43">
        <f ca="1">SUM(E15:E18)</f>
        <v>1224.0130625671061</v>
      </c>
      <c r="F19" s="43">
        <f t="shared" ref="F19:N19" ca="1" si="3">SUM(F15:F18)</f>
        <v>1547.7783237197884</v>
      </c>
      <c r="G19" s="43">
        <f t="shared" ca="1" si="3"/>
        <v>1675.6123107202177</v>
      </c>
      <c r="H19" s="43">
        <f t="shared" ca="1" si="3"/>
        <v>1869.7924202439713</v>
      </c>
      <c r="I19" s="43">
        <f t="shared" ca="1" si="3"/>
        <v>1978.1732264355578</v>
      </c>
      <c r="J19" s="43">
        <f t="shared" ca="1" si="3"/>
        <v>2090.4073125868163</v>
      </c>
      <c r="K19" s="43">
        <f t="shared" ca="1" si="3"/>
        <v>2305.5819254850858</v>
      </c>
      <c r="L19" s="43">
        <f t="shared" ca="1" si="3"/>
        <v>1757.5858846207018</v>
      </c>
      <c r="M19" s="43">
        <f t="shared" ca="1" si="3"/>
        <v>2542.0185959138485</v>
      </c>
      <c r="N19" s="43">
        <f t="shared" ca="1" si="3"/>
        <v>1753.4931705128383</v>
      </c>
      <c r="O19" s="80"/>
      <c r="P19" s="80"/>
    </row>
    <row r="20" spans="3:16384" s="117" customFormat="1"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80"/>
      <c r="P20" s="80"/>
    </row>
    <row r="21" spans="3:16384" s="136" customFormat="1" ht="14.4">
      <c r="C21" s="1" t="s">
        <v>293</v>
      </c>
      <c r="D21" s="333"/>
      <c r="E21" s="18">
        <v>1</v>
      </c>
      <c r="F21" s="18">
        <f>E21+1</f>
        <v>2</v>
      </c>
      <c r="G21" s="18">
        <f t="shared" ref="G21:N21" si="4">F21+1</f>
        <v>3</v>
      </c>
      <c r="H21" s="18">
        <f t="shared" si="4"/>
        <v>4</v>
      </c>
      <c r="I21" s="18">
        <f t="shared" si="4"/>
        <v>5</v>
      </c>
      <c r="J21" s="18">
        <f t="shared" si="4"/>
        <v>6</v>
      </c>
      <c r="K21" s="18">
        <f t="shared" si="4"/>
        <v>7</v>
      </c>
      <c r="L21" s="18">
        <f t="shared" si="4"/>
        <v>8</v>
      </c>
      <c r="M21" s="18">
        <f t="shared" si="4"/>
        <v>9</v>
      </c>
      <c r="N21" s="18">
        <f t="shared" si="4"/>
        <v>10</v>
      </c>
      <c r="O21" s="80"/>
      <c r="P21" s="80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  <c r="EL21" s="117"/>
      <c r="EM21" s="117"/>
      <c r="EN21" s="117"/>
      <c r="EO21" s="117"/>
      <c r="EP21" s="117"/>
      <c r="EQ21" s="117"/>
      <c r="ER21" s="117"/>
      <c r="ES21" s="117"/>
      <c r="ET21" s="117"/>
      <c r="EU21" s="117"/>
      <c r="EV21" s="117"/>
      <c r="EW21" s="117"/>
      <c r="EX21" s="117"/>
      <c r="EY21" s="117"/>
      <c r="EZ21" s="117"/>
      <c r="FA21" s="117"/>
      <c r="FB21" s="117"/>
      <c r="FC21" s="117"/>
      <c r="FD21" s="117"/>
      <c r="FE21" s="117"/>
      <c r="FF21" s="117"/>
      <c r="FG21" s="117"/>
      <c r="FH21" s="117"/>
      <c r="FI21" s="117"/>
      <c r="FJ21" s="117"/>
      <c r="FK21" s="117"/>
      <c r="FL21" s="117"/>
      <c r="FM21" s="117"/>
      <c r="FN21" s="117"/>
      <c r="FO21" s="117"/>
      <c r="FP21" s="117"/>
      <c r="FQ21" s="117"/>
      <c r="FR21" s="117"/>
      <c r="FS21" s="117"/>
      <c r="FT21" s="117"/>
      <c r="FU21" s="117"/>
      <c r="FV21" s="117"/>
      <c r="FW21" s="117"/>
      <c r="FX21" s="117"/>
      <c r="FY21" s="117"/>
      <c r="FZ21" s="117"/>
      <c r="GA21" s="117"/>
      <c r="GB21" s="117"/>
      <c r="GC21" s="117"/>
      <c r="GD21" s="117"/>
      <c r="GE21" s="117"/>
      <c r="GF21" s="117"/>
      <c r="GG21" s="117"/>
      <c r="GH21" s="117"/>
      <c r="GI21" s="117"/>
      <c r="GJ21" s="117"/>
      <c r="GK21" s="117"/>
      <c r="GL21" s="117"/>
      <c r="GM21" s="117"/>
      <c r="GN21" s="117"/>
      <c r="GO21" s="117"/>
      <c r="GP21" s="117"/>
      <c r="GQ21" s="117"/>
      <c r="GR21" s="117"/>
      <c r="GS21" s="117"/>
      <c r="GT21" s="117"/>
      <c r="GU21" s="117"/>
      <c r="GV21" s="117"/>
      <c r="GW21" s="117"/>
      <c r="GX21" s="117"/>
      <c r="GY21" s="117"/>
      <c r="GZ21" s="117"/>
      <c r="HA21" s="117"/>
      <c r="HB21" s="117"/>
      <c r="HC21" s="117"/>
      <c r="HD21" s="117"/>
      <c r="HE21" s="117"/>
      <c r="HF21" s="117"/>
      <c r="HG21" s="117"/>
      <c r="HH21" s="117"/>
      <c r="HI21" s="117"/>
      <c r="HJ21" s="117"/>
      <c r="HK21" s="117"/>
      <c r="HL21" s="117"/>
      <c r="HM21" s="117"/>
      <c r="HN21" s="117"/>
      <c r="HO21" s="117"/>
      <c r="HP21" s="117"/>
      <c r="HQ21" s="117"/>
      <c r="HR21" s="117"/>
      <c r="HS21" s="117"/>
      <c r="HT21" s="117"/>
      <c r="HU21" s="117"/>
      <c r="HV21" s="117"/>
      <c r="HW21" s="117"/>
      <c r="HX21" s="117"/>
      <c r="HY21" s="117"/>
      <c r="HZ21" s="117"/>
      <c r="IA21" s="117"/>
      <c r="IB21" s="117"/>
      <c r="IC21" s="117"/>
      <c r="ID21" s="117"/>
      <c r="IE21" s="117"/>
      <c r="IF21" s="117"/>
      <c r="IG21" s="117"/>
      <c r="IH21" s="117"/>
      <c r="II21" s="117"/>
      <c r="IJ21" s="117"/>
      <c r="IK21" s="117"/>
      <c r="IL21" s="117"/>
      <c r="IM21" s="117"/>
      <c r="IN21" s="117"/>
      <c r="IO21" s="117"/>
      <c r="IP21" s="117"/>
      <c r="IQ21" s="117"/>
      <c r="IR21" s="117"/>
      <c r="IS21" s="117"/>
      <c r="IT21" s="117"/>
      <c r="IU21" s="117"/>
      <c r="IV21" s="117"/>
      <c r="IW21" s="117"/>
      <c r="IX21" s="117"/>
      <c r="IY21" s="117"/>
      <c r="IZ21" s="117"/>
      <c r="JA21" s="117"/>
      <c r="JB21" s="117"/>
      <c r="JC21" s="117"/>
      <c r="JD21" s="117"/>
      <c r="JE21" s="117"/>
      <c r="JF21" s="117"/>
      <c r="JG21" s="117"/>
      <c r="JH21" s="117"/>
      <c r="JI21" s="117"/>
      <c r="JJ21" s="117"/>
      <c r="JK21" s="117"/>
      <c r="JL21" s="117"/>
      <c r="JM21" s="117"/>
      <c r="JN21" s="117"/>
      <c r="JO21" s="117"/>
      <c r="JP21" s="117"/>
      <c r="JQ21" s="117"/>
      <c r="JR21" s="117"/>
      <c r="JS21" s="117"/>
      <c r="JT21" s="117"/>
      <c r="JU21" s="117"/>
      <c r="JV21" s="117"/>
      <c r="JW21" s="117"/>
      <c r="JX21" s="117"/>
      <c r="JY21" s="117"/>
      <c r="JZ21" s="117"/>
      <c r="KA21" s="117"/>
      <c r="KB21" s="117"/>
      <c r="KC21" s="117"/>
      <c r="KD21" s="117"/>
      <c r="KE21" s="117"/>
      <c r="KF21" s="117"/>
      <c r="KG21" s="117"/>
      <c r="KH21" s="117"/>
      <c r="KI21" s="117"/>
      <c r="KJ21" s="117"/>
      <c r="KK21" s="117"/>
      <c r="KL21" s="117"/>
      <c r="KM21" s="117"/>
      <c r="KN21" s="117"/>
      <c r="KO21" s="117"/>
      <c r="KP21" s="117"/>
      <c r="KQ21" s="117"/>
      <c r="KR21" s="117"/>
      <c r="KS21" s="117"/>
      <c r="KT21" s="117"/>
      <c r="KU21" s="117"/>
      <c r="KV21" s="117"/>
      <c r="KW21" s="117"/>
      <c r="KX21" s="117"/>
      <c r="KY21" s="117"/>
      <c r="KZ21" s="117"/>
      <c r="LA21" s="117"/>
      <c r="LB21" s="117"/>
      <c r="LC21" s="117"/>
      <c r="LD21" s="117"/>
      <c r="LE21" s="117"/>
      <c r="LF21" s="117"/>
      <c r="LG21" s="117"/>
      <c r="LH21" s="117"/>
      <c r="LI21" s="117"/>
      <c r="LJ21" s="117"/>
      <c r="LK21" s="117"/>
      <c r="LL21" s="117"/>
      <c r="LM21" s="117"/>
      <c r="LN21" s="117"/>
      <c r="LO21" s="117"/>
      <c r="LP21" s="117"/>
      <c r="LQ21" s="117"/>
      <c r="LR21" s="117"/>
      <c r="LS21" s="117"/>
      <c r="LT21" s="117"/>
      <c r="LU21" s="117"/>
      <c r="LV21" s="117"/>
      <c r="LW21" s="117"/>
      <c r="LX21" s="117"/>
      <c r="LY21" s="117"/>
      <c r="LZ21" s="117"/>
      <c r="MA21" s="117"/>
      <c r="MB21" s="117"/>
      <c r="MC21" s="117"/>
      <c r="MD21" s="117"/>
      <c r="ME21" s="117"/>
      <c r="MF21" s="117"/>
      <c r="MG21" s="117"/>
      <c r="MH21" s="117"/>
      <c r="MI21" s="117"/>
      <c r="MJ21" s="117"/>
      <c r="MK21" s="117"/>
      <c r="ML21" s="117"/>
      <c r="MM21" s="117"/>
      <c r="MN21" s="117"/>
      <c r="MO21" s="117"/>
      <c r="MP21" s="117"/>
      <c r="MQ21" s="117"/>
      <c r="MR21" s="117"/>
      <c r="MS21" s="117"/>
      <c r="MT21" s="117"/>
      <c r="MU21" s="117"/>
      <c r="MV21" s="117"/>
      <c r="MW21" s="117"/>
      <c r="MX21" s="117"/>
      <c r="MY21" s="117"/>
      <c r="MZ21" s="117"/>
      <c r="NA21" s="117"/>
      <c r="NB21" s="117"/>
      <c r="NC21" s="117"/>
      <c r="ND21" s="117"/>
      <c r="NE21" s="117"/>
      <c r="NF21" s="117"/>
      <c r="NG21" s="117"/>
      <c r="NH21" s="117"/>
      <c r="NI21" s="117"/>
      <c r="NJ21" s="117"/>
      <c r="NK21" s="117"/>
      <c r="NL21" s="117"/>
      <c r="NM21" s="117"/>
      <c r="NN21" s="117"/>
      <c r="NO21" s="117"/>
      <c r="NP21" s="117"/>
      <c r="NQ21" s="117"/>
      <c r="NR21" s="117"/>
      <c r="NS21" s="117"/>
      <c r="NT21" s="117"/>
      <c r="NU21" s="117"/>
      <c r="NV21" s="117"/>
      <c r="NW21" s="117"/>
      <c r="NX21" s="117"/>
      <c r="NY21" s="117"/>
      <c r="NZ21" s="117"/>
      <c r="OA21" s="117"/>
      <c r="OB21" s="117"/>
      <c r="OC21" s="117"/>
      <c r="OD21" s="117"/>
      <c r="OE21" s="117"/>
      <c r="OF21" s="117"/>
      <c r="OG21" s="117"/>
      <c r="OH21" s="117"/>
      <c r="OI21" s="117"/>
      <c r="OJ21" s="117"/>
      <c r="OK21" s="117"/>
      <c r="OL21" s="117"/>
      <c r="OM21" s="117"/>
      <c r="ON21" s="117"/>
      <c r="OO21" s="117"/>
      <c r="OP21" s="117"/>
      <c r="OQ21" s="117"/>
      <c r="OR21" s="117"/>
      <c r="OS21" s="117"/>
      <c r="OT21" s="117"/>
      <c r="OU21" s="117"/>
      <c r="OV21" s="117"/>
      <c r="OW21" s="117"/>
      <c r="OX21" s="117"/>
      <c r="OY21" s="117"/>
      <c r="OZ21" s="117"/>
      <c r="PA21" s="117"/>
      <c r="PB21" s="117"/>
      <c r="PC21" s="117"/>
      <c r="PD21" s="117"/>
      <c r="PE21" s="117"/>
      <c r="PF21" s="117"/>
      <c r="PG21" s="117"/>
      <c r="PH21" s="117"/>
      <c r="PI21" s="117"/>
      <c r="PJ21" s="117"/>
      <c r="PK21" s="117"/>
      <c r="PL21" s="117"/>
      <c r="PM21" s="117"/>
      <c r="PN21" s="117"/>
      <c r="PO21" s="117"/>
      <c r="PP21" s="117"/>
      <c r="PQ21" s="117"/>
      <c r="PR21" s="117"/>
      <c r="PS21" s="117"/>
      <c r="PT21" s="117"/>
      <c r="PU21" s="117"/>
      <c r="PV21" s="117"/>
      <c r="PW21" s="117"/>
      <c r="PX21" s="117"/>
      <c r="PY21" s="117"/>
      <c r="PZ21" s="117"/>
      <c r="QA21" s="117"/>
      <c r="QB21" s="117"/>
      <c r="QC21" s="117"/>
      <c r="QD21" s="117"/>
      <c r="QE21" s="117"/>
      <c r="QF21" s="117"/>
      <c r="QG21" s="117"/>
      <c r="QH21" s="117"/>
      <c r="QI21" s="117"/>
      <c r="QJ21" s="117"/>
      <c r="QK21" s="117"/>
      <c r="QL21" s="117"/>
      <c r="QM21" s="117"/>
      <c r="QN21" s="117"/>
      <c r="QO21" s="117"/>
      <c r="QP21" s="117"/>
      <c r="QQ21" s="117"/>
      <c r="QR21" s="117"/>
      <c r="QS21" s="117"/>
      <c r="QT21" s="117"/>
      <c r="QU21" s="117"/>
      <c r="QV21" s="117"/>
      <c r="QW21" s="117"/>
      <c r="QX21" s="117"/>
      <c r="QY21" s="117"/>
      <c r="QZ21" s="117"/>
      <c r="RA21" s="117"/>
      <c r="RB21" s="117"/>
      <c r="RC21" s="117"/>
      <c r="RD21" s="117"/>
      <c r="RE21" s="117"/>
      <c r="RF21" s="117"/>
      <c r="RG21" s="117"/>
      <c r="RH21" s="117"/>
      <c r="RI21" s="117"/>
      <c r="RJ21" s="117"/>
      <c r="RK21" s="117"/>
      <c r="RL21" s="117"/>
      <c r="RM21" s="117"/>
      <c r="RN21" s="117"/>
      <c r="RO21" s="117"/>
      <c r="RP21" s="117"/>
      <c r="RQ21" s="117"/>
      <c r="RR21" s="117"/>
      <c r="RS21" s="117"/>
      <c r="RT21" s="117"/>
      <c r="RU21" s="117"/>
      <c r="RV21" s="117"/>
      <c r="RW21" s="117"/>
      <c r="RX21" s="117"/>
      <c r="RY21" s="117"/>
      <c r="RZ21" s="117"/>
      <c r="SA21" s="117"/>
      <c r="SB21" s="117"/>
      <c r="SC21" s="117"/>
      <c r="SD21" s="117"/>
      <c r="SE21" s="117"/>
      <c r="SF21" s="117"/>
      <c r="SG21" s="117"/>
      <c r="SH21" s="117"/>
      <c r="SI21" s="117"/>
      <c r="SJ21" s="117"/>
      <c r="SK21" s="117"/>
      <c r="SL21" s="117"/>
      <c r="SM21" s="117"/>
      <c r="SN21" s="117"/>
      <c r="SO21" s="117"/>
      <c r="SP21" s="117"/>
      <c r="SQ21" s="117"/>
      <c r="SR21" s="117"/>
      <c r="SS21" s="117"/>
      <c r="ST21" s="117"/>
      <c r="SU21" s="117"/>
      <c r="SV21" s="117"/>
      <c r="SW21" s="117"/>
      <c r="SX21" s="117"/>
      <c r="SY21" s="117"/>
      <c r="SZ21" s="117"/>
      <c r="TA21" s="117"/>
      <c r="TB21" s="117"/>
      <c r="TC21" s="117"/>
      <c r="TD21" s="117"/>
      <c r="TE21" s="117"/>
      <c r="TF21" s="117"/>
      <c r="TG21" s="117"/>
      <c r="TH21" s="117"/>
      <c r="TI21" s="117"/>
      <c r="TJ21" s="117"/>
      <c r="TK21" s="117"/>
      <c r="TL21" s="117"/>
      <c r="TM21" s="117"/>
      <c r="TN21" s="117"/>
      <c r="TO21" s="117"/>
      <c r="TP21" s="117"/>
      <c r="TQ21" s="117"/>
      <c r="TR21" s="117"/>
      <c r="TS21" s="117"/>
      <c r="TT21" s="117"/>
      <c r="TU21" s="117"/>
      <c r="TV21" s="117"/>
      <c r="TW21" s="117"/>
      <c r="TX21" s="117"/>
      <c r="TY21" s="117"/>
      <c r="TZ21" s="117"/>
      <c r="UA21" s="117"/>
      <c r="UB21" s="117"/>
      <c r="UC21" s="117"/>
      <c r="UD21" s="117"/>
      <c r="UE21" s="117"/>
      <c r="UF21" s="117"/>
      <c r="UG21" s="117"/>
      <c r="UH21" s="117"/>
      <c r="UI21" s="117"/>
      <c r="UJ21" s="117"/>
      <c r="UK21" s="117"/>
      <c r="UL21" s="117"/>
      <c r="UM21" s="117"/>
      <c r="UN21" s="117"/>
      <c r="UO21" s="117"/>
      <c r="UP21" s="117"/>
      <c r="UQ21" s="117"/>
      <c r="UR21" s="117"/>
      <c r="US21" s="117"/>
      <c r="UT21" s="117"/>
      <c r="UU21" s="117"/>
      <c r="UV21" s="117"/>
      <c r="UW21" s="117"/>
      <c r="UX21" s="117"/>
      <c r="UY21" s="117"/>
      <c r="UZ21" s="117"/>
      <c r="VA21" s="117"/>
      <c r="VB21" s="117"/>
      <c r="VC21" s="117"/>
      <c r="VD21" s="117"/>
      <c r="VE21" s="117"/>
      <c r="VF21" s="117"/>
      <c r="VG21" s="117"/>
      <c r="VH21" s="117"/>
      <c r="VI21" s="117"/>
      <c r="VJ21" s="117"/>
      <c r="VK21" s="117"/>
      <c r="VL21" s="117"/>
      <c r="VM21" s="117"/>
      <c r="VN21" s="117"/>
      <c r="VO21" s="117"/>
      <c r="VP21" s="117"/>
      <c r="VQ21" s="117"/>
      <c r="VR21" s="117"/>
      <c r="VS21" s="117"/>
      <c r="VT21" s="117"/>
      <c r="VU21" s="117"/>
      <c r="VV21" s="117"/>
      <c r="VW21" s="117"/>
      <c r="VX21" s="117"/>
      <c r="VY21" s="117"/>
      <c r="VZ21" s="117"/>
      <c r="WA21" s="117"/>
      <c r="WB21" s="117"/>
      <c r="WC21" s="117"/>
      <c r="WD21" s="117"/>
      <c r="WE21" s="117"/>
      <c r="WF21" s="117"/>
      <c r="WG21" s="117"/>
      <c r="WH21" s="117"/>
      <c r="WI21" s="117"/>
      <c r="WJ21" s="117"/>
      <c r="WK21" s="117"/>
      <c r="WL21" s="117"/>
      <c r="WM21" s="117"/>
      <c r="WN21" s="117"/>
      <c r="WO21" s="117"/>
      <c r="WP21" s="117"/>
      <c r="WQ21" s="117"/>
      <c r="WR21" s="117"/>
      <c r="WS21" s="117"/>
      <c r="WT21" s="117"/>
      <c r="WU21" s="117"/>
      <c r="WV21" s="117"/>
      <c r="WW21" s="117"/>
      <c r="WX21" s="117"/>
      <c r="WY21" s="117"/>
      <c r="WZ21" s="117"/>
      <c r="XA21" s="117"/>
      <c r="XB21" s="117"/>
      <c r="XC21" s="117"/>
      <c r="XD21" s="117"/>
      <c r="XE21" s="117"/>
      <c r="XF21" s="117"/>
      <c r="XG21" s="117"/>
      <c r="XH21" s="117"/>
      <c r="XI21" s="117"/>
      <c r="XJ21" s="117"/>
      <c r="XK21" s="117"/>
      <c r="XL21" s="117"/>
      <c r="XM21" s="117"/>
      <c r="XN21" s="117"/>
      <c r="XO21" s="117"/>
      <c r="XP21" s="117"/>
      <c r="XQ21" s="117"/>
      <c r="XR21" s="117"/>
      <c r="XS21" s="117"/>
      <c r="XT21" s="117"/>
      <c r="XU21" s="117"/>
      <c r="XV21" s="117"/>
      <c r="XW21" s="117"/>
      <c r="XX21" s="117"/>
      <c r="XY21" s="117"/>
      <c r="XZ21" s="117"/>
      <c r="YA21" s="117"/>
      <c r="YB21" s="117"/>
      <c r="YC21" s="117"/>
      <c r="YD21" s="117"/>
      <c r="YE21" s="117"/>
      <c r="YF21" s="117"/>
      <c r="YG21" s="117"/>
      <c r="YH21" s="117"/>
      <c r="YI21" s="117"/>
      <c r="YJ21" s="117"/>
      <c r="YK21" s="117"/>
      <c r="YL21" s="117"/>
      <c r="YM21" s="117"/>
      <c r="YN21" s="117"/>
      <c r="YO21" s="117"/>
      <c r="YP21" s="117"/>
      <c r="YQ21" s="117"/>
      <c r="YR21" s="117"/>
      <c r="YS21" s="117"/>
      <c r="YT21" s="117"/>
      <c r="YU21" s="117"/>
      <c r="YV21" s="117"/>
      <c r="YW21" s="117"/>
      <c r="YX21" s="117"/>
      <c r="YY21" s="117"/>
      <c r="YZ21" s="117"/>
      <c r="ZA21" s="117"/>
      <c r="ZB21" s="117"/>
      <c r="ZC21" s="117"/>
      <c r="ZD21" s="117"/>
      <c r="ZE21" s="117"/>
      <c r="ZF21" s="117"/>
      <c r="ZG21" s="117"/>
      <c r="ZH21" s="117"/>
      <c r="ZI21" s="117"/>
      <c r="ZJ21" s="117"/>
      <c r="ZK21" s="117"/>
      <c r="ZL21" s="117"/>
      <c r="ZM21" s="117"/>
      <c r="ZN21" s="117"/>
      <c r="ZO21" s="117"/>
      <c r="ZP21" s="117"/>
      <c r="ZQ21" s="117"/>
      <c r="ZR21" s="117"/>
      <c r="ZS21" s="117"/>
      <c r="ZT21" s="117"/>
      <c r="ZU21" s="117"/>
      <c r="ZV21" s="117"/>
      <c r="ZW21" s="117"/>
      <c r="ZX21" s="117"/>
      <c r="ZY21" s="117"/>
      <c r="ZZ21" s="117"/>
      <c r="AAA21" s="117"/>
      <c r="AAB21" s="117"/>
      <c r="AAC21" s="117"/>
      <c r="AAD21" s="117"/>
      <c r="AAE21" s="117"/>
      <c r="AAF21" s="117"/>
      <c r="AAG21" s="117"/>
      <c r="AAH21" s="117"/>
      <c r="AAI21" s="117"/>
      <c r="AAJ21" s="117"/>
      <c r="AAK21" s="117"/>
      <c r="AAL21" s="117"/>
      <c r="AAM21" s="117"/>
      <c r="AAN21" s="117"/>
      <c r="AAO21" s="117"/>
      <c r="AAP21" s="117"/>
      <c r="AAQ21" s="117"/>
      <c r="AAR21" s="117"/>
      <c r="AAS21" s="117"/>
      <c r="AAT21" s="117"/>
      <c r="AAU21" s="117"/>
      <c r="AAV21" s="117"/>
      <c r="AAW21" s="117"/>
      <c r="AAX21" s="117"/>
      <c r="AAY21" s="117"/>
      <c r="AAZ21" s="117"/>
      <c r="ABA21" s="117"/>
      <c r="ABB21" s="117"/>
      <c r="ABC21" s="117"/>
      <c r="ABD21" s="117"/>
      <c r="ABE21" s="117"/>
      <c r="ABF21" s="117"/>
      <c r="ABG21" s="117"/>
      <c r="ABH21" s="117"/>
      <c r="ABI21" s="117"/>
      <c r="ABJ21" s="117"/>
      <c r="ABK21" s="117"/>
      <c r="ABL21" s="117"/>
      <c r="ABM21" s="117"/>
      <c r="ABN21" s="117"/>
      <c r="ABO21" s="117"/>
      <c r="ABP21" s="117"/>
      <c r="ABQ21" s="117"/>
      <c r="ABR21" s="117"/>
      <c r="ABS21" s="117"/>
      <c r="ABT21" s="117"/>
      <c r="ABU21" s="117"/>
      <c r="ABV21" s="117"/>
      <c r="ABW21" s="117"/>
      <c r="ABX21" s="117"/>
      <c r="ABY21" s="117"/>
      <c r="ABZ21" s="117"/>
      <c r="ACA21" s="117"/>
      <c r="ACB21" s="117"/>
      <c r="ACC21" s="117"/>
      <c r="ACD21" s="117"/>
      <c r="ACE21" s="117"/>
      <c r="ACF21" s="117"/>
      <c r="ACG21" s="117"/>
      <c r="ACH21" s="117"/>
      <c r="ACI21" s="117"/>
      <c r="ACJ21" s="117"/>
      <c r="ACK21" s="117"/>
      <c r="ACL21" s="117"/>
      <c r="ACM21" s="117"/>
      <c r="ACN21" s="117"/>
      <c r="ACO21" s="117"/>
      <c r="ACP21" s="117"/>
      <c r="ACQ21" s="117"/>
      <c r="ACR21" s="117"/>
      <c r="ACS21" s="117"/>
      <c r="ACT21" s="117"/>
      <c r="ACU21" s="117"/>
      <c r="ACV21" s="117"/>
      <c r="ACW21" s="117"/>
      <c r="ACX21" s="117"/>
      <c r="ACY21" s="117"/>
      <c r="ACZ21" s="117"/>
      <c r="ADA21" s="117"/>
      <c r="ADB21" s="117"/>
      <c r="ADC21" s="117"/>
      <c r="ADD21" s="117"/>
      <c r="ADE21" s="117"/>
      <c r="ADF21" s="117"/>
      <c r="ADG21" s="117"/>
      <c r="ADH21" s="117"/>
      <c r="ADI21" s="117"/>
      <c r="ADJ21" s="117"/>
      <c r="ADK21" s="117"/>
      <c r="ADL21" s="117"/>
      <c r="ADM21" s="117"/>
      <c r="ADN21" s="117"/>
      <c r="ADO21" s="117"/>
      <c r="ADP21" s="117"/>
      <c r="ADQ21" s="117"/>
      <c r="ADR21" s="117"/>
      <c r="ADS21" s="117"/>
      <c r="ADT21" s="117"/>
      <c r="ADU21" s="117"/>
      <c r="ADV21" s="117"/>
      <c r="ADW21" s="117"/>
      <c r="ADX21" s="117"/>
      <c r="ADY21" s="117"/>
      <c r="ADZ21" s="117"/>
      <c r="AEA21" s="117"/>
      <c r="AEB21" s="117"/>
      <c r="AEC21" s="117"/>
      <c r="AED21" s="117"/>
      <c r="AEE21" s="117"/>
      <c r="AEF21" s="117"/>
      <c r="AEG21" s="117"/>
      <c r="AEH21" s="117"/>
      <c r="AEI21" s="117"/>
      <c r="AEJ21" s="117"/>
      <c r="AEK21" s="117"/>
      <c r="AEL21" s="117"/>
      <c r="AEM21" s="117"/>
      <c r="AEN21" s="117"/>
      <c r="AEO21" s="117"/>
      <c r="AEP21" s="117"/>
      <c r="AEQ21" s="117"/>
      <c r="AER21" s="117"/>
      <c r="AES21" s="117"/>
      <c r="AET21" s="117"/>
      <c r="AEU21" s="117"/>
      <c r="AEV21" s="117"/>
      <c r="AEW21" s="117"/>
      <c r="AEX21" s="117"/>
      <c r="AEY21" s="117"/>
      <c r="AEZ21" s="117"/>
      <c r="AFA21" s="117"/>
      <c r="AFB21" s="117"/>
      <c r="AFC21" s="117"/>
      <c r="AFD21" s="117"/>
      <c r="AFE21" s="117"/>
      <c r="AFF21" s="117"/>
      <c r="AFG21" s="117"/>
      <c r="AFH21" s="117"/>
      <c r="AFI21" s="117"/>
      <c r="AFJ21" s="117"/>
      <c r="AFK21" s="117"/>
      <c r="AFL21" s="117"/>
      <c r="AFM21" s="117"/>
      <c r="AFN21" s="117"/>
      <c r="AFO21" s="117"/>
      <c r="AFP21" s="117"/>
      <c r="AFQ21" s="117"/>
      <c r="AFR21" s="117"/>
      <c r="AFS21" s="117"/>
      <c r="AFT21" s="117"/>
      <c r="AFU21" s="117"/>
      <c r="AFV21" s="117"/>
      <c r="AFW21" s="117"/>
      <c r="AFX21" s="117"/>
      <c r="AFY21" s="117"/>
      <c r="AFZ21" s="117"/>
      <c r="AGA21" s="117"/>
      <c r="AGB21" s="117"/>
      <c r="AGC21" s="117"/>
      <c r="AGD21" s="117"/>
      <c r="AGE21" s="117"/>
      <c r="AGF21" s="117"/>
      <c r="AGG21" s="117"/>
      <c r="AGH21" s="117"/>
      <c r="AGI21" s="117"/>
      <c r="AGJ21" s="117"/>
      <c r="AGK21" s="117"/>
      <c r="AGL21" s="117"/>
      <c r="AGM21" s="117"/>
      <c r="AGN21" s="117"/>
      <c r="AGO21" s="117"/>
      <c r="AGP21" s="117"/>
      <c r="AGQ21" s="117"/>
      <c r="AGR21" s="117"/>
      <c r="AGS21" s="117"/>
      <c r="AGT21" s="117"/>
      <c r="AGU21" s="117"/>
      <c r="AGV21" s="117"/>
      <c r="AGW21" s="117"/>
      <c r="AGX21" s="117"/>
      <c r="AGY21" s="117"/>
      <c r="AGZ21" s="117"/>
      <c r="AHA21" s="117"/>
      <c r="AHB21" s="117"/>
      <c r="AHC21" s="117"/>
      <c r="AHD21" s="117"/>
      <c r="AHE21" s="117"/>
      <c r="AHF21" s="117"/>
      <c r="AHG21" s="117"/>
      <c r="AHH21" s="117"/>
      <c r="AHI21" s="117"/>
      <c r="AHJ21" s="117"/>
      <c r="AHK21" s="117"/>
      <c r="AHL21" s="117"/>
      <c r="AHM21" s="117"/>
      <c r="AHN21" s="117"/>
      <c r="AHO21" s="117"/>
      <c r="AHP21" s="117"/>
      <c r="AHQ21" s="117"/>
      <c r="AHR21" s="117"/>
      <c r="AHS21" s="117"/>
      <c r="AHT21" s="117"/>
      <c r="AHU21" s="117"/>
      <c r="AHV21" s="117"/>
      <c r="AHW21" s="117"/>
      <c r="AHX21" s="117"/>
      <c r="AHY21" s="117"/>
      <c r="AHZ21" s="117"/>
      <c r="AIA21" s="117"/>
      <c r="AIB21" s="117"/>
      <c r="AIC21" s="117"/>
      <c r="AID21" s="117"/>
      <c r="AIE21" s="117"/>
      <c r="AIF21" s="117"/>
      <c r="AIG21" s="117"/>
      <c r="AIH21" s="117"/>
      <c r="AII21" s="117"/>
      <c r="AIJ21" s="117"/>
      <c r="AIK21" s="117"/>
      <c r="AIL21" s="117"/>
      <c r="AIM21" s="117"/>
      <c r="AIN21" s="117"/>
      <c r="AIO21" s="117"/>
      <c r="AIP21" s="117"/>
      <c r="AIQ21" s="117"/>
      <c r="AIR21" s="117"/>
      <c r="AIS21" s="117"/>
      <c r="AIT21" s="117"/>
      <c r="AIU21" s="117"/>
      <c r="AIV21" s="117"/>
      <c r="AIW21" s="117"/>
      <c r="AIX21" s="117"/>
      <c r="AIY21" s="117"/>
      <c r="AIZ21" s="117"/>
      <c r="AJA21" s="117"/>
      <c r="AJB21" s="117"/>
      <c r="AJC21" s="117"/>
      <c r="AJD21" s="117"/>
      <c r="AJE21" s="117"/>
      <c r="AJF21" s="117"/>
      <c r="AJG21" s="117"/>
      <c r="AJH21" s="117"/>
      <c r="AJI21" s="117"/>
      <c r="AJJ21" s="117"/>
      <c r="AJK21" s="117"/>
      <c r="AJL21" s="117"/>
      <c r="AJM21" s="117"/>
      <c r="AJN21" s="117"/>
      <c r="AJO21" s="117"/>
      <c r="AJP21" s="117"/>
      <c r="AJQ21" s="117"/>
      <c r="AJR21" s="117"/>
      <c r="AJS21" s="117"/>
      <c r="AJT21" s="117"/>
      <c r="AJU21" s="117"/>
      <c r="AJV21" s="117"/>
      <c r="AJW21" s="117"/>
      <c r="AJX21" s="117"/>
      <c r="AJY21" s="117"/>
      <c r="AJZ21" s="117"/>
      <c r="AKA21" s="117"/>
      <c r="AKB21" s="117"/>
      <c r="AKC21" s="117"/>
      <c r="AKD21" s="117"/>
      <c r="AKE21" s="117"/>
      <c r="AKF21" s="117"/>
      <c r="AKG21" s="117"/>
      <c r="AKH21" s="117"/>
      <c r="AKI21" s="117"/>
      <c r="AKJ21" s="117"/>
      <c r="AKK21" s="117"/>
      <c r="AKL21" s="117"/>
      <c r="AKM21" s="117"/>
      <c r="AKN21" s="117"/>
      <c r="AKO21" s="117"/>
      <c r="AKP21" s="117"/>
      <c r="AKQ21" s="117"/>
      <c r="AKR21" s="117"/>
      <c r="AKS21" s="117"/>
      <c r="AKT21" s="117"/>
      <c r="AKU21" s="117"/>
      <c r="AKV21" s="117"/>
      <c r="AKW21" s="117"/>
      <c r="AKX21" s="117"/>
      <c r="AKY21" s="117"/>
      <c r="AKZ21" s="117"/>
      <c r="ALA21" s="117"/>
      <c r="ALB21" s="117"/>
      <c r="ALC21" s="117"/>
      <c r="ALD21" s="117"/>
      <c r="ALE21" s="117"/>
      <c r="ALF21" s="117"/>
      <c r="ALG21" s="117"/>
      <c r="ALH21" s="117"/>
      <c r="ALI21" s="117"/>
      <c r="ALJ21" s="117"/>
      <c r="ALK21" s="117"/>
      <c r="ALL21" s="117"/>
      <c r="ALM21" s="117"/>
      <c r="ALN21" s="117"/>
      <c r="ALO21" s="117"/>
      <c r="ALP21" s="117"/>
      <c r="ALQ21" s="117"/>
      <c r="ALR21" s="117"/>
      <c r="ALS21" s="117"/>
      <c r="ALT21" s="117"/>
      <c r="ALU21" s="117"/>
      <c r="ALV21" s="117"/>
      <c r="ALW21" s="117"/>
      <c r="ALX21" s="117"/>
      <c r="ALY21" s="117"/>
      <c r="ALZ21" s="117"/>
      <c r="AMA21" s="117"/>
      <c r="AMB21" s="117"/>
      <c r="AMC21" s="117"/>
      <c r="AMD21" s="117"/>
      <c r="AME21" s="117"/>
      <c r="AMF21" s="117"/>
      <c r="AMG21" s="117"/>
      <c r="AMH21" s="117"/>
      <c r="AMI21" s="117"/>
      <c r="AMJ21" s="117"/>
      <c r="AMK21" s="117"/>
      <c r="AML21" s="117"/>
      <c r="AMM21" s="117"/>
      <c r="AMN21" s="117"/>
      <c r="AMO21" s="117"/>
      <c r="AMP21" s="117"/>
      <c r="AMQ21" s="117"/>
      <c r="AMR21" s="117"/>
      <c r="AMS21" s="117"/>
      <c r="AMT21" s="117"/>
      <c r="AMU21" s="117"/>
      <c r="AMV21" s="117"/>
      <c r="AMW21" s="117"/>
      <c r="AMX21" s="117"/>
      <c r="AMY21" s="117"/>
      <c r="AMZ21" s="117"/>
      <c r="ANA21" s="117"/>
      <c r="ANB21" s="117"/>
      <c r="ANC21" s="117"/>
      <c r="AND21" s="117"/>
      <c r="ANE21" s="117"/>
      <c r="ANF21" s="117"/>
      <c r="ANG21" s="117"/>
      <c r="ANH21" s="117"/>
      <c r="ANI21" s="117"/>
      <c r="ANJ21" s="117"/>
      <c r="ANK21" s="117"/>
      <c r="ANL21" s="117"/>
      <c r="ANM21" s="117"/>
      <c r="ANN21" s="117"/>
      <c r="ANO21" s="117"/>
      <c r="ANP21" s="117"/>
      <c r="ANQ21" s="117"/>
      <c r="ANR21" s="117"/>
      <c r="ANS21" s="117"/>
      <c r="ANT21" s="117"/>
      <c r="ANU21" s="117"/>
      <c r="ANV21" s="117"/>
      <c r="ANW21" s="117"/>
      <c r="ANX21" s="117"/>
      <c r="ANY21" s="117"/>
      <c r="ANZ21" s="117"/>
      <c r="AOA21" s="117"/>
      <c r="AOB21" s="117"/>
      <c r="AOC21" s="117"/>
      <c r="AOD21" s="117"/>
      <c r="AOE21" s="117"/>
      <c r="AOF21" s="117"/>
      <c r="AOG21" s="117"/>
      <c r="AOH21" s="117"/>
      <c r="AOI21" s="117"/>
      <c r="AOJ21" s="117"/>
      <c r="AOK21" s="117"/>
      <c r="AOL21" s="117"/>
      <c r="AOM21" s="117"/>
      <c r="AON21" s="117"/>
      <c r="AOO21" s="117"/>
      <c r="AOP21" s="117"/>
      <c r="AOQ21" s="117"/>
      <c r="AOR21" s="117"/>
      <c r="AOS21" s="117"/>
      <c r="AOT21" s="117"/>
      <c r="AOU21" s="117"/>
      <c r="AOV21" s="117"/>
      <c r="AOW21" s="117"/>
      <c r="AOX21" s="117"/>
      <c r="AOY21" s="117"/>
      <c r="AOZ21" s="117"/>
      <c r="APA21" s="117"/>
      <c r="APB21" s="117"/>
      <c r="APC21" s="117"/>
      <c r="APD21" s="117"/>
      <c r="APE21" s="117"/>
      <c r="APF21" s="117"/>
      <c r="APG21" s="117"/>
      <c r="APH21" s="117"/>
      <c r="API21" s="117"/>
      <c r="APJ21" s="117"/>
      <c r="APK21" s="117"/>
      <c r="APL21" s="117"/>
      <c r="APM21" s="117"/>
      <c r="APN21" s="117"/>
      <c r="APO21" s="117"/>
      <c r="APP21" s="117"/>
      <c r="APQ21" s="117"/>
      <c r="APR21" s="117"/>
      <c r="APS21" s="117"/>
      <c r="APT21" s="117"/>
      <c r="APU21" s="117"/>
      <c r="APV21" s="117"/>
      <c r="APW21" s="117"/>
      <c r="APX21" s="117"/>
      <c r="APY21" s="117"/>
      <c r="APZ21" s="117"/>
      <c r="AQA21" s="117"/>
      <c r="AQB21" s="117"/>
      <c r="AQC21" s="117"/>
      <c r="AQD21" s="117"/>
      <c r="AQE21" s="117"/>
      <c r="AQF21" s="117"/>
      <c r="AQG21" s="117"/>
      <c r="AQH21" s="117"/>
      <c r="AQI21" s="117"/>
      <c r="AQJ21" s="117"/>
      <c r="AQK21" s="117"/>
      <c r="AQL21" s="117"/>
      <c r="AQM21" s="117"/>
      <c r="AQN21" s="117"/>
      <c r="AQO21" s="117"/>
      <c r="AQP21" s="117"/>
      <c r="AQQ21" s="117"/>
      <c r="AQR21" s="117"/>
      <c r="AQS21" s="117"/>
      <c r="AQT21" s="117"/>
      <c r="AQU21" s="117"/>
      <c r="AQV21" s="117"/>
      <c r="AQW21" s="117"/>
      <c r="AQX21" s="117"/>
      <c r="AQY21" s="117"/>
      <c r="AQZ21" s="117"/>
      <c r="ARA21" s="117"/>
      <c r="ARB21" s="117"/>
      <c r="ARC21" s="117"/>
      <c r="ARD21" s="117"/>
      <c r="ARE21" s="117"/>
      <c r="ARF21" s="117"/>
      <c r="ARG21" s="117"/>
      <c r="ARH21" s="117"/>
      <c r="ARI21" s="117"/>
      <c r="ARJ21" s="117"/>
      <c r="ARK21" s="117"/>
      <c r="ARL21" s="117"/>
      <c r="ARM21" s="117"/>
      <c r="ARN21" s="117"/>
      <c r="ARO21" s="117"/>
      <c r="ARP21" s="117"/>
      <c r="ARQ21" s="117"/>
      <c r="ARR21" s="117"/>
      <c r="ARS21" s="117"/>
      <c r="ART21" s="117"/>
      <c r="ARU21" s="117"/>
      <c r="ARV21" s="117"/>
      <c r="ARW21" s="117"/>
      <c r="ARX21" s="117"/>
      <c r="ARY21" s="117"/>
      <c r="ARZ21" s="117"/>
      <c r="ASA21" s="117"/>
      <c r="ASB21" s="117"/>
      <c r="ASC21" s="117"/>
      <c r="ASD21" s="117"/>
      <c r="ASE21" s="117"/>
      <c r="ASF21" s="117"/>
      <c r="ASG21" s="117"/>
      <c r="ASH21" s="117"/>
      <c r="ASI21" s="117"/>
      <c r="ASJ21" s="117"/>
      <c r="ASK21" s="117"/>
      <c r="ASL21" s="117"/>
      <c r="ASM21" s="117"/>
      <c r="ASN21" s="117"/>
      <c r="ASO21" s="117"/>
      <c r="ASP21" s="117"/>
      <c r="ASQ21" s="117"/>
      <c r="ASR21" s="117"/>
      <c r="ASS21" s="117"/>
      <c r="AST21" s="117"/>
      <c r="ASU21" s="117"/>
      <c r="ASV21" s="117"/>
      <c r="ASW21" s="117"/>
      <c r="ASX21" s="117"/>
      <c r="ASY21" s="117"/>
      <c r="ASZ21" s="117"/>
      <c r="ATA21" s="117"/>
      <c r="ATB21" s="117"/>
      <c r="ATC21" s="117"/>
      <c r="ATD21" s="117"/>
      <c r="ATE21" s="117"/>
      <c r="ATF21" s="117"/>
      <c r="ATG21" s="117"/>
      <c r="ATH21" s="117"/>
      <c r="ATI21" s="117"/>
      <c r="ATJ21" s="117"/>
      <c r="ATK21" s="117"/>
      <c r="ATL21" s="117"/>
      <c r="ATM21" s="117"/>
      <c r="ATN21" s="117"/>
      <c r="ATO21" s="117"/>
      <c r="ATP21" s="117"/>
      <c r="ATQ21" s="117"/>
      <c r="ATR21" s="117"/>
      <c r="ATS21" s="117"/>
      <c r="ATT21" s="117"/>
      <c r="ATU21" s="117"/>
      <c r="ATV21" s="117"/>
      <c r="ATW21" s="117"/>
      <c r="ATX21" s="117"/>
      <c r="ATY21" s="117"/>
      <c r="ATZ21" s="117"/>
      <c r="AUA21" s="117"/>
      <c r="AUB21" s="117"/>
      <c r="AUC21" s="117"/>
      <c r="AUD21" s="117"/>
      <c r="AUE21" s="117"/>
      <c r="AUF21" s="117"/>
      <c r="AUG21" s="117"/>
      <c r="AUH21" s="117"/>
      <c r="AUI21" s="117"/>
      <c r="AUJ21" s="117"/>
      <c r="AUK21" s="117"/>
      <c r="AUL21" s="117"/>
      <c r="AUM21" s="117"/>
      <c r="AUN21" s="117"/>
      <c r="AUO21" s="117"/>
      <c r="AUP21" s="117"/>
      <c r="AUQ21" s="117"/>
      <c r="AUR21" s="117"/>
      <c r="AUS21" s="117"/>
      <c r="AUT21" s="117"/>
      <c r="AUU21" s="117"/>
      <c r="AUV21" s="117"/>
      <c r="AUW21" s="117"/>
      <c r="AUX21" s="117"/>
      <c r="AUY21" s="117"/>
      <c r="AUZ21" s="117"/>
      <c r="AVA21" s="117"/>
      <c r="AVB21" s="117"/>
      <c r="AVC21" s="117"/>
      <c r="AVD21" s="117"/>
      <c r="AVE21" s="117"/>
      <c r="AVF21" s="117"/>
      <c r="AVG21" s="117"/>
      <c r="AVH21" s="117"/>
      <c r="AVI21" s="117"/>
      <c r="AVJ21" s="117"/>
      <c r="AVK21" s="117"/>
      <c r="AVL21" s="117"/>
      <c r="AVM21" s="117"/>
      <c r="AVN21" s="117"/>
      <c r="AVO21" s="117"/>
      <c r="AVP21" s="117"/>
      <c r="AVQ21" s="117"/>
      <c r="AVR21" s="117"/>
      <c r="AVS21" s="117"/>
      <c r="AVT21" s="117"/>
      <c r="AVU21" s="117"/>
      <c r="AVV21" s="117"/>
      <c r="AVW21" s="117"/>
      <c r="AVX21" s="117"/>
      <c r="AVY21" s="117"/>
      <c r="AVZ21" s="117"/>
      <c r="AWA21" s="117"/>
      <c r="AWB21" s="117"/>
      <c r="AWC21" s="117"/>
      <c r="AWD21" s="117"/>
      <c r="AWE21" s="117"/>
      <c r="AWF21" s="117"/>
      <c r="AWG21" s="117"/>
      <c r="AWH21" s="117"/>
      <c r="AWI21" s="117"/>
      <c r="AWJ21" s="117"/>
      <c r="AWK21" s="117"/>
      <c r="AWL21" s="117"/>
      <c r="AWM21" s="117"/>
      <c r="AWN21" s="117"/>
      <c r="AWO21" s="117"/>
      <c r="AWP21" s="117"/>
      <c r="AWQ21" s="117"/>
      <c r="AWR21" s="117"/>
      <c r="AWS21" s="117"/>
      <c r="AWT21" s="117"/>
      <c r="AWU21" s="117"/>
      <c r="AWV21" s="117"/>
      <c r="AWW21" s="117"/>
      <c r="AWX21" s="117"/>
      <c r="AWY21" s="117"/>
      <c r="AWZ21" s="117"/>
      <c r="AXA21" s="117"/>
      <c r="AXB21" s="117"/>
      <c r="AXC21" s="117"/>
      <c r="AXD21" s="117"/>
      <c r="AXE21" s="117"/>
      <c r="AXF21" s="117"/>
      <c r="AXG21" s="117"/>
      <c r="AXH21" s="117"/>
      <c r="AXI21" s="117"/>
      <c r="AXJ21" s="117"/>
      <c r="AXK21" s="117"/>
      <c r="AXL21" s="117"/>
      <c r="AXM21" s="117"/>
      <c r="AXN21" s="117"/>
      <c r="AXO21" s="117"/>
      <c r="AXP21" s="117"/>
      <c r="AXQ21" s="117"/>
      <c r="AXR21" s="117"/>
      <c r="AXS21" s="117"/>
      <c r="AXT21" s="117"/>
      <c r="AXU21" s="117"/>
      <c r="AXV21" s="117"/>
      <c r="AXW21" s="117"/>
      <c r="AXX21" s="117"/>
      <c r="AXY21" s="117"/>
      <c r="AXZ21" s="117"/>
      <c r="AYA21" s="117"/>
      <c r="AYB21" s="117"/>
      <c r="AYC21" s="117"/>
      <c r="AYD21" s="117"/>
      <c r="AYE21" s="117"/>
      <c r="AYF21" s="117"/>
      <c r="AYG21" s="117"/>
      <c r="AYH21" s="117"/>
      <c r="AYI21" s="117"/>
      <c r="AYJ21" s="117"/>
      <c r="AYK21" s="117"/>
      <c r="AYL21" s="117"/>
      <c r="AYM21" s="117"/>
      <c r="AYN21" s="117"/>
      <c r="AYO21" s="117"/>
      <c r="AYP21" s="117"/>
      <c r="AYQ21" s="117"/>
      <c r="AYR21" s="117"/>
      <c r="AYS21" s="117"/>
      <c r="AYT21" s="117"/>
      <c r="AYU21" s="117"/>
      <c r="AYV21" s="117"/>
      <c r="AYW21" s="117"/>
      <c r="AYX21" s="117"/>
      <c r="AYY21" s="117"/>
      <c r="AYZ21" s="117"/>
      <c r="AZA21" s="117"/>
      <c r="AZB21" s="117"/>
      <c r="AZC21" s="117"/>
      <c r="AZD21" s="117"/>
      <c r="AZE21" s="117"/>
      <c r="AZF21" s="117"/>
      <c r="AZG21" s="117"/>
      <c r="AZH21" s="117"/>
      <c r="AZI21" s="117"/>
      <c r="AZJ21" s="117"/>
      <c r="AZK21" s="117"/>
      <c r="AZL21" s="117"/>
      <c r="AZM21" s="117"/>
      <c r="AZN21" s="117"/>
      <c r="AZO21" s="117"/>
      <c r="AZP21" s="117"/>
      <c r="AZQ21" s="117"/>
      <c r="AZR21" s="117"/>
      <c r="AZS21" s="117"/>
      <c r="AZT21" s="117"/>
      <c r="AZU21" s="117"/>
      <c r="AZV21" s="117"/>
      <c r="AZW21" s="117"/>
      <c r="AZX21" s="117"/>
      <c r="AZY21" s="117"/>
      <c r="AZZ21" s="117"/>
      <c r="BAA21" s="117"/>
      <c r="BAB21" s="117"/>
      <c r="BAC21" s="117"/>
      <c r="BAD21" s="117"/>
      <c r="BAE21" s="117"/>
      <c r="BAF21" s="117"/>
      <c r="BAG21" s="117"/>
      <c r="BAH21" s="117"/>
      <c r="BAI21" s="117"/>
      <c r="BAJ21" s="117"/>
      <c r="BAK21" s="117"/>
      <c r="BAL21" s="117"/>
      <c r="BAM21" s="117"/>
      <c r="BAN21" s="117"/>
      <c r="BAO21" s="117"/>
      <c r="BAP21" s="117"/>
      <c r="BAQ21" s="117"/>
      <c r="BAR21" s="117"/>
      <c r="BAS21" s="117"/>
      <c r="BAT21" s="117"/>
      <c r="BAU21" s="117"/>
      <c r="BAV21" s="117"/>
      <c r="BAW21" s="117"/>
      <c r="BAX21" s="117"/>
      <c r="BAY21" s="117"/>
      <c r="BAZ21" s="117"/>
      <c r="BBA21" s="117"/>
      <c r="BBB21" s="117"/>
      <c r="BBC21" s="117"/>
      <c r="BBD21" s="117"/>
      <c r="BBE21" s="117"/>
      <c r="BBF21" s="117"/>
      <c r="BBG21" s="117"/>
      <c r="BBH21" s="117"/>
      <c r="BBI21" s="117"/>
      <c r="BBJ21" s="117"/>
      <c r="BBK21" s="117"/>
      <c r="BBL21" s="117"/>
      <c r="BBM21" s="117"/>
      <c r="BBN21" s="117"/>
      <c r="BBO21" s="117"/>
      <c r="BBP21" s="117"/>
      <c r="BBQ21" s="117"/>
      <c r="BBR21" s="117"/>
      <c r="BBS21" s="117"/>
      <c r="BBT21" s="117"/>
      <c r="BBU21" s="117"/>
      <c r="BBV21" s="117"/>
      <c r="BBW21" s="117"/>
      <c r="BBX21" s="117"/>
      <c r="BBY21" s="117"/>
      <c r="BBZ21" s="117"/>
      <c r="BCA21" s="117"/>
      <c r="BCB21" s="117"/>
      <c r="BCC21" s="117"/>
      <c r="BCD21" s="117"/>
      <c r="BCE21" s="117"/>
      <c r="BCF21" s="117"/>
      <c r="BCG21" s="117"/>
      <c r="BCH21" s="117"/>
      <c r="BCI21" s="117"/>
      <c r="BCJ21" s="117"/>
      <c r="BCK21" s="117"/>
      <c r="BCL21" s="117"/>
      <c r="BCM21" s="117"/>
      <c r="BCN21" s="117"/>
      <c r="BCO21" s="117"/>
      <c r="BCP21" s="117"/>
      <c r="BCQ21" s="117"/>
      <c r="BCR21" s="117"/>
      <c r="BCS21" s="117"/>
      <c r="BCT21" s="117"/>
      <c r="BCU21" s="117"/>
      <c r="BCV21" s="117"/>
      <c r="BCW21" s="117"/>
      <c r="BCX21" s="117"/>
      <c r="BCY21" s="117"/>
      <c r="BCZ21" s="117"/>
      <c r="BDA21" s="117"/>
      <c r="BDB21" s="117"/>
      <c r="BDC21" s="117"/>
      <c r="BDD21" s="117"/>
      <c r="BDE21" s="117"/>
      <c r="BDF21" s="117"/>
      <c r="BDG21" s="117"/>
      <c r="BDH21" s="117"/>
      <c r="BDI21" s="117"/>
      <c r="BDJ21" s="117"/>
      <c r="BDK21" s="117"/>
      <c r="BDL21" s="117"/>
      <c r="BDM21" s="117"/>
      <c r="BDN21" s="117"/>
      <c r="BDO21" s="117"/>
      <c r="BDP21" s="117"/>
      <c r="BDQ21" s="117"/>
      <c r="BDR21" s="117"/>
      <c r="BDS21" s="117"/>
      <c r="BDT21" s="117"/>
      <c r="BDU21" s="117"/>
      <c r="BDV21" s="117"/>
      <c r="BDW21" s="117"/>
      <c r="BDX21" s="117"/>
      <c r="BDY21" s="117"/>
      <c r="BDZ21" s="117"/>
      <c r="BEA21" s="117"/>
      <c r="BEB21" s="117"/>
      <c r="BEC21" s="117"/>
      <c r="BED21" s="117"/>
      <c r="BEE21" s="117"/>
      <c r="BEF21" s="117"/>
      <c r="BEG21" s="117"/>
      <c r="BEH21" s="117"/>
      <c r="BEI21" s="117"/>
      <c r="BEJ21" s="117"/>
      <c r="BEK21" s="117"/>
      <c r="BEL21" s="117"/>
      <c r="BEM21" s="117"/>
      <c r="BEN21" s="117"/>
      <c r="BEO21" s="117"/>
      <c r="BEP21" s="117"/>
      <c r="BEQ21" s="117"/>
      <c r="BER21" s="117"/>
      <c r="BES21" s="117"/>
      <c r="BET21" s="117"/>
      <c r="BEU21" s="117"/>
      <c r="BEV21" s="117"/>
      <c r="BEW21" s="117"/>
      <c r="BEX21" s="117"/>
      <c r="BEY21" s="117"/>
      <c r="BEZ21" s="117"/>
      <c r="BFA21" s="117"/>
      <c r="BFB21" s="117"/>
      <c r="BFC21" s="117"/>
      <c r="BFD21" s="117"/>
      <c r="BFE21" s="117"/>
      <c r="BFF21" s="117"/>
      <c r="BFG21" s="117"/>
      <c r="BFH21" s="117"/>
      <c r="BFI21" s="117"/>
      <c r="BFJ21" s="117"/>
      <c r="BFK21" s="117"/>
      <c r="BFL21" s="117"/>
      <c r="BFM21" s="117"/>
      <c r="BFN21" s="117"/>
      <c r="BFO21" s="117"/>
      <c r="BFP21" s="117"/>
      <c r="BFQ21" s="117"/>
      <c r="BFR21" s="117"/>
      <c r="BFS21" s="117"/>
      <c r="BFT21" s="117"/>
      <c r="BFU21" s="117"/>
      <c r="BFV21" s="117"/>
      <c r="BFW21" s="117"/>
      <c r="BFX21" s="117"/>
      <c r="BFY21" s="117"/>
      <c r="BFZ21" s="117"/>
      <c r="BGA21" s="117"/>
      <c r="BGB21" s="117"/>
      <c r="BGC21" s="117"/>
      <c r="BGD21" s="117"/>
      <c r="BGE21" s="117"/>
      <c r="BGF21" s="117"/>
      <c r="BGG21" s="117"/>
      <c r="BGH21" s="117"/>
      <c r="BGI21" s="117"/>
      <c r="BGJ21" s="117"/>
      <c r="BGK21" s="117"/>
      <c r="BGL21" s="117"/>
      <c r="BGM21" s="117"/>
      <c r="BGN21" s="117"/>
      <c r="BGO21" s="117"/>
      <c r="BGP21" s="117"/>
      <c r="BGQ21" s="117"/>
      <c r="BGR21" s="117"/>
      <c r="BGS21" s="117"/>
      <c r="BGT21" s="117"/>
      <c r="BGU21" s="117"/>
      <c r="BGV21" s="117"/>
      <c r="BGW21" s="117"/>
      <c r="BGX21" s="117"/>
      <c r="BGY21" s="117"/>
      <c r="BGZ21" s="117"/>
      <c r="BHA21" s="117"/>
      <c r="BHB21" s="117"/>
      <c r="BHC21" s="117"/>
      <c r="BHD21" s="117"/>
      <c r="BHE21" s="117"/>
      <c r="BHF21" s="117"/>
      <c r="BHG21" s="117"/>
      <c r="BHH21" s="117"/>
      <c r="BHI21" s="117"/>
      <c r="BHJ21" s="117"/>
      <c r="BHK21" s="117"/>
      <c r="BHL21" s="117"/>
      <c r="BHM21" s="117"/>
      <c r="BHN21" s="117"/>
      <c r="BHO21" s="117"/>
      <c r="BHP21" s="117"/>
      <c r="BHQ21" s="117"/>
      <c r="BHR21" s="117"/>
      <c r="BHS21" s="117"/>
      <c r="BHT21" s="117"/>
      <c r="BHU21" s="117"/>
      <c r="BHV21" s="117"/>
      <c r="BHW21" s="117"/>
      <c r="BHX21" s="117"/>
      <c r="BHY21" s="117"/>
      <c r="BHZ21" s="117"/>
      <c r="BIA21" s="117"/>
      <c r="BIB21" s="117"/>
      <c r="BIC21" s="117"/>
      <c r="BID21" s="117"/>
      <c r="BIE21" s="117"/>
      <c r="BIF21" s="117"/>
      <c r="BIG21" s="117"/>
      <c r="BIH21" s="117"/>
      <c r="BII21" s="117"/>
      <c r="BIJ21" s="117"/>
      <c r="BIK21" s="117"/>
      <c r="BIL21" s="117"/>
      <c r="BIM21" s="117"/>
      <c r="BIN21" s="117"/>
      <c r="BIO21" s="117"/>
      <c r="BIP21" s="117"/>
      <c r="BIQ21" s="117"/>
      <c r="BIR21" s="117"/>
      <c r="BIS21" s="117"/>
      <c r="BIT21" s="117"/>
      <c r="BIU21" s="117"/>
      <c r="BIV21" s="117"/>
      <c r="BIW21" s="117"/>
      <c r="BIX21" s="117"/>
      <c r="BIY21" s="117"/>
      <c r="BIZ21" s="117"/>
      <c r="BJA21" s="117"/>
      <c r="BJB21" s="117"/>
      <c r="BJC21" s="117"/>
      <c r="BJD21" s="117"/>
      <c r="BJE21" s="117"/>
      <c r="BJF21" s="117"/>
      <c r="BJG21" s="117"/>
      <c r="BJH21" s="117"/>
      <c r="BJI21" s="117"/>
      <c r="BJJ21" s="117"/>
      <c r="BJK21" s="117"/>
      <c r="BJL21" s="117"/>
      <c r="BJM21" s="117"/>
      <c r="BJN21" s="117"/>
      <c r="BJO21" s="117"/>
      <c r="BJP21" s="117"/>
      <c r="BJQ21" s="117"/>
      <c r="BJR21" s="117"/>
      <c r="BJS21" s="117"/>
      <c r="BJT21" s="117"/>
      <c r="BJU21" s="117"/>
      <c r="BJV21" s="117"/>
      <c r="BJW21" s="117"/>
      <c r="BJX21" s="117"/>
      <c r="BJY21" s="117"/>
      <c r="BJZ21" s="117"/>
      <c r="BKA21" s="117"/>
      <c r="BKB21" s="117"/>
      <c r="BKC21" s="117"/>
      <c r="BKD21" s="117"/>
      <c r="BKE21" s="117"/>
      <c r="BKF21" s="117"/>
      <c r="BKG21" s="117"/>
      <c r="BKH21" s="117"/>
      <c r="BKI21" s="117"/>
      <c r="BKJ21" s="117"/>
      <c r="BKK21" s="117"/>
      <c r="BKL21" s="117"/>
      <c r="BKM21" s="117"/>
      <c r="BKN21" s="117"/>
      <c r="BKO21" s="117"/>
      <c r="BKP21" s="117"/>
      <c r="BKQ21" s="117"/>
      <c r="BKR21" s="117"/>
      <c r="BKS21" s="117"/>
      <c r="BKT21" s="117"/>
      <c r="BKU21" s="117"/>
      <c r="BKV21" s="117"/>
      <c r="BKW21" s="117"/>
      <c r="BKX21" s="117"/>
      <c r="BKY21" s="117"/>
      <c r="BKZ21" s="117"/>
      <c r="BLA21" s="117"/>
      <c r="BLB21" s="117"/>
      <c r="BLC21" s="117"/>
      <c r="BLD21" s="117"/>
      <c r="BLE21" s="117"/>
      <c r="BLF21" s="117"/>
      <c r="BLG21" s="117"/>
      <c r="BLH21" s="117"/>
      <c r="BLI21" s="117"/>
      <c r="BLJ21" s="117"/>
      <c r="BLK21" s="117"/>
      <c r="BLL21" s="117"/>
      <c r="BLM21" s="117"/>
      <c r="BLN21" s="117"/>
      <c r="BLO21" s="117"/>
      <c r="BLP21" s="117"/>
      <c r="BLQ21" s="117"/>
      <c r="BLR21" s="117"/>
      <c r="BLS21" s="117"/>
      <c r="BLT21" s="117"/>
      <c r="BLU21" s="117"/>
      <c r="BLV21" s="117"/>
      <c r="BLW21" s="117"/>
      <c r="BLX21" s="117"/>
      <c r="BLY21" s="117"/>
      <c r="BLZ21" s="117"/>
      <c r="BMA21" s="117"/>
      <c r="BMB21" s="117"/>
      <c r="BMC21" s="117"/>
      <c r="BMD21" s="117"/>
      <c r="BME21" s="117"/>
      <c r="BMF21" s="117"/>
      <c r="BMG21" s="117"/>
      <c r="BMH21" s="117"/>
      <c r="BMI21" s="117"/>
      <c r="BMJ21" s="117"/>
      <c r="BMK21" s="117"/>
      <c r="BML21" s="117"/>
      <c r="BMM21" s="117"/>
      <c r="BMN21" s="117"/>
      <c r="BMO21" s="117"/>
      <c r="BMP21" s="117"/>
      <c r="BMQ21" s="117"/>
      <c r="BMR21" s="117"/>
      <c r="BMS21" s="117"/>
      <c r="BMT21" s="117"/>
      <c r="BMU21" s="117"/>
      <c r="BMV21" s="117"/>
      <c r="BMW21" s="117"/>
      <c r="BMX21" s="117"/>
      <c r="BMY21" s="117"/>
      <c r="BMZ21" s="117"/>
      <c r="BNA21" s="117"/>
      <c r="BNB21" s="117"/>
      <c r="BNC21" s="117"/>
      <c r="BND21" s="117"/>
      <c r="BNE21" s="117"/>
      <c r="BNF21" s="117"/>
      <c r="BNG21" s="117"/>
      <c r="BNH21" s="117"/>
      <c r="BNI21" s="117"/>
      <c r="BNJ21" s="117"/>
      <c r="BNK21" s="117"/>
      <c r="BNL21" s="117"/>
      <c r="BNM21" s="117"/>
      <c r="BNN21" s="117"/>
      <c r="BNO21" s="117"/>
      <c r="BNP21" s="117"/>
      <c r="BNQ21" s="117"/>
      <c r="BNR21" s="117"/>
      <c r="BNS21" s="117"/>
      <c r="BNT21" s="117"/>
      <c r="BNU21" s="117"/>
      <c r="BNV21" s="117"/>
      <c r="BNW21" s="117"/>
      <c r="BNX21" s="117"/>
      <c r="BNY21" s="117"/>
      <c r="BNZ21" s="117"/>
      <c r="BOA21" s="117"/>
      <c r="BOB21" s="117"/>
      <c r="BOC21" s="117"/>
      <c r="BOD21" s="117"/>
      <c r="BOE21" s="117"/>
      <c r="BOF21" s="117"/>
      <c r="BOG21" s="117"/>
      <c r="BOH21" s="117"/>
      <c r="BOI21" s="117"/>
      <c r="BOJ21" s="117"/>
      <c r="BOK21" s="117"/>
      <c r="BOL21" s="117"/>
      <c r="BOM21" s="117"/>
      <c r="BON21" s="117"/>
      <c r="BOO21" s="117"/>
      <c r="BOP21" s="117"/>
      <c r="BOQ21" s="117"/>
      <c r="BOR21" s="117"/>
      <c r="BOS21" s="117"/>
      <c r="BOT21" s="117"/>
      <c r="BOU21" s="117"/>
      <c r="BOV21" s="117"/>
      <c r="BOW21" s="117"/>
      <c r="BOX21" s="117"/>
      <c r="BOY21" s="117"/>
      <c r="BOZ21" s="117"/>
      <c r="BPA21" s="117"/>
      <c r="BPB21" s="117"/>
      <c r="BPC21" s="117"/>
      <c r="BPD21" s="117"/>
      <c r="BPE21" s="117"/>
      <c r="BPF21" s="117"/>
      <c r="BPG21" s="117"/>
      <c r="BPH21" s="117"/>
      <c r="BPI21" s="117"/>
      <c r="BPJ21" s="117"/>
      <c r="BPK21" s="117"/>
      <c r="BPL21" s="117"/>
      <c r="BPM21" s="117"/>
      <c r="BPN21" s="117"/>
      <c r="BPO21" s="117"/>
      <c r="BPP21" s="117"/>
      <c r="BPQ21" s="117"/>
      <c r="BPR21" s="117"/>
      <c r="BPS21" s="117"/>
      <c r="BPT21" s="117"/>
      <c r="BPU21" s="117"/>
      <c r="BPV21" s="117"/>
      <c r="BPW21" s="117"/>
      <c r="BPX21" s="117"/>
      <c r="BPY21" s="117"/>
      <c r="BPZ21" s="117"/>
      <c r="BQA21" s="117"/>
      <c r="BQB21" s="117"/>
      <c r="BQC21" s="117"/>
      <c r="BQD21" s="117"/>
      <c r="BQE21" s="117"/>
      <c r="BQF21" s="117"/>
      <c r="BQG21" s="117"/>
      <c r="BQH21" s="117"/>
      <c r="BQI21" s="117"/>
      <c r="BQJ21" s="117"/>
      <c r="BQK21" s="117"/>
      <c r="BQL21" s="117"/>
      <c r="BQM21" s="117"/>
      <c r="BQN21" s="117"/>
      <c r="BQO21" s="117"/>
      <c r="BQP21" s="117"/>
      <c r="BQQ21" s="117"/>
      <c r="BQR21" s="117"/>
      <c r="BQS21" s="117"/>
      <c r="BQT21" s="117"/>
      <c r="BQU21" s="117"/>
      <c r="BQV21" s="117"/>
      <c r="BQW21" s="117"/>
      <c r="BQX21" s="117"/>
      <c r="BQY21" s="117"/>
      <c r="BQZ21" s="117"/>
      <c r="BRA21" s="117"/>
      <c r="BRB21" s="117"/>
      <c r="BRC21" s="117"/>
      <c r="BRD21" s="117"/>
      <c r="BRE21" s="117"/>
      <c r="BRF21" s="117"/>
      <c r="BRG21" s="117"/>
      <c r="BRH21" s="117"/>
      <c r="BRI21" s="117"/>
      <c r="BRJ21" s="117"/>
      <c r="BRK21" s="117"/>
      <c r="BRL21" s="117"/>
      <c r="BRM21" s="117"/>
      <c r="BRN21" s="117"/>
      <c r="BRO21" s="117"/>
      <c r="BRP21" s="117"/>
      <c r="BRQ21" s="117"/>
      <c r="BRR21" s="117"/>
      <c r="BRS21" s="117"/>
      <c r="BRT21" s="117"/>
      <c r="BRU21" s="117"/>
      <c r="BRV21" s="117"/>
      <c r="BRW21" s="117"/>
      <c r="BRX21" s="117"/>
      <c r="BRY21" s="117"/>
      <c r="BRZ21" s="117"/>
      <c r="BSA21" s="117"/>
      <c r="BSB21" s="117"/>
      <c r="BSC21" s="117"/>
      <c r="BSD21" s="117"/>
      <c r="BSE21" s="117"/>
      <c r="BSF21" s="117"/>
      <c r="BSG21" s="117"/>
      <c r="BSH21" s="117"/>
      <c r="BSI21" s="117"/>
      <c r="BSJ21" s="117"/>
      <c r="BSK21" s="117"/>
      <c r="BSL21" s="117"/>
      <c r="BSM21" s="117"/>
      <c r="BSN21" s="117"/>
      <c r="BSO21" s="117"/>
      <c r="BSP21" s="117"/>
      <c r="BSQ21" s="117"/>
      <c r="BSR21" s="117"/>
      <c r="BSS21" s="117"/>
      <c r="BST21" s="117"/>
      <c r="BSU21" s="117"/>
      <c r="BSV21" s="117"/>
      <c r="BSW21" s="117"/>
      <c r="BSX21" s="117"/>
      <c r="BSY21" s="117"/>
      <c r="BSZ21" s="117"/>
      <c r="BTA21" s="117"/>
      <c r="BTB21" s="117"/>
      <c r="BTC21" s="117"/>
      <c r="BTD21" s="117"/>
      <c r="BTE21" s="117"/>
      <c r="BTF21" s="117"/>
      <c r="BTG21" s="117"/>
      <c r="BTH21" s="117"/>
      <c r="BTI21" s="117"/>
      <c r="BTJ21" s="117"/>
      <c r="BTK21" s="117"/>
      <c r="BTL21" s="117"/>
      <c r="BTM21" s="117"/>
      <c r="BTN21" s="117"/>
      <c r="BTO21" s="117"/>
      <c r="BTP21" s="117"/>
      <c r="BTQ21" s="117"/>
      <c r="BTR21" s="117"/>
      <c r="BTS21" s="117"/>
      <c r="BTT21" s="117"/>
      <c r="BTU21" s="117"/>
      <c r="BTV21" s="117"/>
      <c r="BTW21" s="117"/>
      <c r="BTX21" s="117"/>
      <c r="BTY21" s="117"/>
      <c r="BTZ21" s="117"/>
      <c r="BUA21" s="117"/>
      <c r="BUB21" s="117"/>
      <c r="BUC21" s="117"/>
      <c r="BUD21" s="117"/>
      <c r="BUE21" s="117"/>
      <c r="BUF21" s="117"/>
      <c r="BUG21" s="117"/>
      <c r="BUH21" s="117"/>
      <c r="BUI21" s="117"/>
      <c r="BUJ21" s="117"/>
      <c r="BUK21" s="117"/>
      <c r="BUL21" s="117"/>
      <c r="BUM21" s="117"/>
      <c r="BUN21" s="117"/>
      <c r="BUO21" s="117"/>
      <c r="BUP21" s="117"/>
      <c r="BUQ21" s="117"/>
      <c r="BUR21" s="117"/>
      <c r="BUS21" s="117"/>
      <c r="BUT21" s="117"/>
      <c r="BUU21" s="117"/>
      <c r="BUV21" s="117"/>
      <c r="BUW21" s="117"/>
      <c r="BUX21" s="117"/>
      <c r="BUY21" s="117"/>
      <c r="BUZ21" s="117"/>
      <c r="BVA21" s="117"/>
      <c r="BVB21" s="117"/>
      <c r="BVC21" s="117"/>
      <c r="BVD21" s="117"/>
      <c r="BVE21" s="117"/>
      <c r="BVF21" s="117"/>
      <c r="BVG21" s="117"/>
      <c r="BVH21" s="117"/>
      <c r="BVI21" s="117"/>
      <c r="BVJ21" s="117"/>
      <c r="BVK21" s="117"/>
      <c r="BVL21" s="117"/>
      <c r="BVM21" s="117"/>
      <c r="BVN21" s="117"/>
      <c r="BVO21" s="117"/>
      <c r="BVP21" s="117"/>
      <c r="BVQ21" s="117"/>
      <c r="BVR21" s="117"/>
      <c r="BVS21" s="117"/>
      <c r="BVT21" s="117"/>
      <c r="BVU21" s="117"/>
      <c r="BVV21" s="117"/>
      <c r="BVW21" s="117"/>
      <c r="BVX21" s="117"/>
      <c r="BVY21" s="117"/>
      <c r="BVZ21" s="117"/>
      <c r="BWA21" s="117"/>
      <c r="BWB21" s="117"/>
      <c r="BWC21" s="117"/>
      <c r="BWD21" s="117"/>
      <c r="BWE21" s="117"/>
      <c r="BWF21" s="117"/>
      <c r="BWG21" s="117"/>
      <c r="BWH21" s="117"/>
      <c r="BWI21" s="117"/>
      <c r="BWJ21" s="117"/>
      <c r="BWK21" s="117"/>
      <c r="BWL21" s="117"/>
      <c r="BWM21" s="117"/>
      <c r="BWN21" s="117"/>
      <c r="BWO21" s="117"/>
      <c r="BWP21" s="117"/>
      <c r="BWQ21" s="117"/>
      <c r="BWR21" s="117"/>
      <c r="BWS21" s="117"/>
      <c r="BWT21" s="117"/>
      <c r="BWU21" s="117"/>
      <c r="BWV21" s="117"/>
      <c r="BWW21" s="117"/>
      <c r="BWX21" s="117"/>
      <c r="BWY21" s="117"/>
      <c r="BWZ21" s="117"/>
      <c r="BXA21" s="117"/>
      <c r="BXB21" s="117"/>
      <c r="BXC21" s="117"/>
      <c r="BXD21" s="117"/>
      <c r="BXE21" s="117"/>
      <c r="BXF21" s="117"/>
      <c r="BXG21" s="117"/>
      <c r="BXH21" s="117"/>
      <c r="BXI21" s="117"/>
      <c r="BXJ21" s="117"/>
      <c r="BXK21" s="117"/>
      <c r="BXL21" s="117"/>
      <c r="BXM21" s="117"/>
      <c r="BXN21" s="117"/>
      <c r="BXO21" s="117"/>
      <c r="BXP21" s="117"/>
      <c r="BXQ21" s="117"/>
      <c r="BXR21" s="117"/>
      <c r="BXS21" s="117"/>
      <c r="BXT21" s="117"/>
      <c r="BXU21" s="117"/>
      <c r="BXV21" s="117"/>
      <c r="BXW21" s="117"/>
      <c r="BXX21" s="117"/>
      <c r="BXY21" s="117"/>
      <c r="BXZ21" s="117"/>
      <c r="BYA21" s="117"/>
      <c r="BYB21" s="117"/>
      <c r="BYC21" s="117"/>
      <c r="BYD21" s="117"/>
      <c r="BYE21" s="117"/>
      <c r="BYF21" s="117"/>
      <c r="BYG21" s="117"/>
      <c r="BYH21" s="117"/>
      <c r="BYI21" s="117"/>
      <c r="BYJ21" s="117"/>
      <c r="BYK21" s="117"/>
      <c r="BYL21" s="117"/>
      <c r="BYM21" s="117"/>
      <c r="BYN21" s="117"/>
      <c r="BYO21" s="117"/>
      <c r="BYP21" s="117"/>
      <c r="BYQ21" s="117"/>
      <c r="BYR21" s="117"/>
      <c r="BYS21" s="117"/>
      <c r="BYT21" s="117"/>
      <c r="BYU21" s="117"/>
      <c r="BYV21" s="117"/>
      <c r="BYW21" s="117"/>
      <c r="BYX21" s="117"/>
      <c r="BYY21" s="117"/>
      <c r="BYZ21" s="117"/>
      <c r="BZA21" s="117"/>
      <c r="BZB21" s="117"/>
      <c r="BZC21" s="117"/>
      <c r="BZD21" s="117"/>
      <c r="BZE21" s="117"/>
      <c r="BZF21" s="117"/>
      <c r="BZG21" s="117"/>
      <c r="BZH21" s="117"/>
      <c r="BZI21" s="117"/>
      <c r="BZJ21" s="117"/>
      <c r="BZK21" s="117"/>
      <c r="BZL21" s="117"/>
      <c r="BZM21" s="117"/>
      <c r="BZN21" s="117"/>
      <c r="BZO21" s="117"/>
      <c r="BZP21" s="117"/>
      <c r="BZQ21" s="117"/>
      <c r="BZR21" s="117"/>
      <c r="BZS21" s="117"/>
      <c r="BZT21" s="117"/>
      <c r="BZU21" s="117"/>
      <c r="BZV21" s="117"/>
      <c r="BZW21" s="117"/>
      <c r="BZX21" s="117"/>
      <c r="BZY21" s="117"/>
      <c r="BZZ21" s="117"/>
      <c r="CAA21" s="117"/>
      <c r="CAB21" s="117"/>
      <c r="CAC21" s="117"/>
      <c r="CAD21" s="117"/>
      <c r="CAE21" s="117"/>
      <c r="CAF21" s="117"/>
      <c r="CAG21" s="117"/>
      <c r="CAH21" s="117"/>
      <c r="CAI21" s="117"/>
      <c r="CAJ21" s="117"/>
      <c r="CAK21" s="117"/>
      <c r="CAL21" s="117"/>
      <c r="CAM21" s="117"/>
      <c r="CAN21" s="117"/>
      <c r="CAO21" s="117"/>
      <c r="CAP21" s="117"/>
      <c r="CAQ21" s="117"/>
      <c r="CAR21" s="117"/>
      <c r="CAS21" s="117"/>
      <c r="CAT21" s="117"/>
      <c r="CAU21" s="117"/>
      <c r="CAV21" s="117"/>
      <c r="CAW21" s="117"/>
      <c r="CAX21" s="117"/>
      <c r="CAY21" s="117"/>
      <c r="CAZ21" s="117"/>
      <c r="CBA21" s="117"/>
      <c r="CBB21" s="117"/>
      <c r="CBC21" s="117"/>
      <c r="CBD21" s="117"/>
      <c r="CBE21" s="117"/>
      <c r="CBF21" s="117"/>
      <c r="CBG21" s="117"/>
      <c r="CBH21" s="117"/>
      <c r="CBI21" s="117"/>
      <c r="CBJ21" s="117"/>
      <c r="CBK21" s="117"/>
      <c r="CBL21" s="117"/>
      <c r="CBM21" s="117"/>
      <c r="CBN21" s="117"/>
      <c r="CBO21" s="117"/>
      <c r="CBP21" s="117"/>
      <c r="CBQ21" s="117"/>
      <c r="CBR21" s="117"/>
      <c r="CBS21" s="117"/>
      <c r="CBT21" s="117"/>
      <c r="CBU21" s="117"/>
      <c r="CBV21" s="117"/>
      <c r="CBW21" s="117"/>
      <c r="CBX21" s="117"/>
      <c r="CBY21" s="117"/>
      <c r="CBZ21" s="117"/>
      <c r="CCA21" s="117"/>
      <c r="CCB21" s="117"/>
      <c r="CCC21" s="117"/>
      <c r="CCD21" s="117"/>
      <c r="CCE21" s="117"/>
      <c r="CCF21" s="117"/>
      <c r="CCG21" s="117"/>
      <c r="CCH21" s="117"/>
      <c r="CCI21" s="117"/>
      <c r="CCJ21" s="117"/>
      <c r="CCK21" s="117"/>
      <c r="CCL21" s="117"/>
      <c r="CCM21" s="117"/>
      <c r="CCN21" s="117"/>
      <c r="CCO21" s="117"/>
      <c r="CCP21" s="117"/>
      <c r="CCQ21" s="117"/>
      <c r="CCR21" s="117"/>
      <c r="CCS21" s="117"/>
      <c r="CCT21" s="117"/>
      <c r="CCU21" s="117"/>
      <c r="CCV21" s="117"/>
      <c r="CCW21" s="117"/>
      <c r="CCX21" s="117"/>
      <c r="CCY21" s="117"/>
      <c r="CCZ21" s="117"/>
      <c r="CDA21" s="117"/>
      <c r="CDB21" s="117"/>
      <c r="CDC21" s="117"/>
      <c r="CDD21" s="117"/>
      <c r="CDE21" s="117"/>
      <c r="CDF21" s="117"/>
      <c r="CDG21" s="117"/>
      <c r="CDH21" s="117"/>
      <c r="CDI21" s="117"/>
      <c r="CDJ21" s="117"/>
      <c r="CDK21" s="117"/>
      <c r="CDL21" s="117"/>
      <c r="CDM21" s="117"/>
      <c r="CDN21" s="117"/>
      <c r="CDO21" s="117"/>
      <c r="CDP21" s="117"/>
      <c r="CDQ21" s="117"/>
      <c r="CDR21" s="117"/>
      <c r="CDS21" s="117"/>
      <c r="CDT21" s="117"/>
      <c r="CDU21" s="117"/>
      <c r="CDV21" s="117"/>
      <c r="CDW21" s="117"/>
      <c r="CDX21" s="117"/>
      <c r="CDY21" s="117"/>
      <c r="CDZ21" s="117"/>
      <c r="CEA21" s="117"/>
      <c r="CEB21" s="117"/>
      <c r="CEC21" s="117"/>
      <c r="CED21" s="117"/>
      <c r="CEE21" s="117"/>
      <c r="CEF21" s="117"/>
      <c r="CEG21" s="117"/>
      <c r="CEH21" s="117"/>
      <c r="CEI21" s="117"/>
      <c r="CEJ21" s="117"/>
      <c r="CEK21" s="117"/>
      <c r="CEL21" s="117"/>
      <c r="CEM21" s="117"/>
      <c r="CEN21" s="117"/>
      <c r="CEO21" s="117"/>
      <c r="CEP21" s="117"/>
      <c r="CEQ21" s="117"/>
      <c r="CER21" s="117"/>
      <c r="CES21" s="117"/>
      <c r="CET21" s="117"/>
      <c r="CEU21" s="117"/>
      <c r="CEV21" s="117"/>
      <c r="CEW21" s="117"/>
      <c r="CEX21" s="117"/>
      <c r="CEY21" s="117"/>
      <c r="CEZ21" s="117"/>
      <c r="CFA21" s="117"/>
      <c r="CFB21" s="117"/>
      <c r="CFC21" s="117"/>
      <c r="CFD21" s="117"/>
      <c r="CFE21" s="117"/>
      <c r="CFF21" s="117"/>
      <c r="CFG21" s="117"/>
      <c r="CFH21" s="117"/>
      <c r="CFI21" s="117"/>
      <c r="CFJ21" s="117"/>
      <c r="CFK21" s="117"/>
      <c r="CFL21" s="117"/>
      <c r="CFM21" s="117"/>
      <c r="CFN21" s="117"/>
      <c r="CFO21" s="117"/>
      <c r="CFP21" s="117"/>
      <c r="CFQ21" s="117"/>
      <c r="CFR21" s="117"/>
      <c r="CFS21" s="117"/>
      <c r="CFT21" s="117"/>
      <c r="CFU21" s="117"/>
      <c r="CFV21" s="117"/>
      <c r="CFW21" s="117"/>
      <c r="CFX21" s="117"/>
      <c r="CFY21" s="117"/>
      <c r="CFZ21" s="117"/>
      <c r="CGA21" s="117"/>
      <c r="CGB21" s="117"/>
      <c r="CGC21" s="117"/>
      <c r="CGD21" s="117"/>
      <c r="CGE21" s="117"/>
      <c r="CGF21" s="117"/>
      <c r="CGG21" s="117"/>
      <c r="CGH21" s="117"/>
      <c r="CGI21" s="117"/>
      <c r="CGJ21" s="117"/>
      <c r="CGK21" s="117"/>
      <c r="CGL21" s="117"/>
      <c r="CGM21" s="117"/>
      <c r="CGN21" s="117"/>
      <c r="CGO21" s="117"/>
      <c r="CGP21" s="117"/>
      <c r="CGQ21" s="117"/>
      <c r="CGR21" s="117"/>
      <c r="CGS21" s="117"/>
      <c r="CGT21" s="117"/>
      <c r="CGU21" s="117"/>
      <c r="CGV21" s="117"/>
      <c r="CGW21" s="117"/>
      <c r="CGX21" s="117"/>
      <c r="CGY21" s="117"/>
      <c r="CGZ21" s="117"/>
      <c r="CHA21" s="117"/>
      <c r="CHB21" s="117"/>
      <c r="CHC21" s="117"/>
      <c r="CHD21" s="117"/>
      <c r="CHE21" s="117"/>
      <c r="CHF21" s="117"/>
      <c r="CHG21" s="117"/>
      <c r="CHH21" s="117"/>
      <c r="CHI21" s="117"/>
      <c r="CHJ21" s="117"/>
      <c r="CHK21" s="117"/>
      <c r="CHL21" s="117"/>
      <c r="CHM21" s="117"/>
      <c r="CHN21" s="117"/>
      <c r="CHO21" s="117"/>
      <c r="CHP21" s="117"/>
      <c r="CHQ21" s="117"/>
      <c r="CHR21" s="117"/>
      <c r="CHS21" s="117"/>
      <c r="CHT21" s="117"/>
      <c r="CHU21" s="117"/>
      <c r="CHV21" s="117"/>
      <c r="CHW21" s="117"/>
      <c r="CHX21" s="117"/>
      <c r="CHY21" s="117"/>
      <c r="CHZ21" s="117"/>
      <c r="CIA21" s="117"/>
      <c r="CIB21" s="117"/>
      <c r="CIC21" s="117"/>
      <c r="CID21" s="117"/>
      <c r="CIE21" s="117"/>
      <c r="CIF21" s="117"/>
      <c r="CIG21" s="117"/>
      <c r="CIH21" s="117"/>
      <c r="CII21" s="117"/>
      <c r="CIJ21" s="117"/>
      <c r="CIK21" s="117"/>
      <c r="CIL21" s="117"/>
      <c r="CIM21" s="117"/>
      <c r="CIN21" s="117"/>
      <c r="CIO21" s="117"/>
      <c r="CIP21" s="117"/>
      <c r="CIQ21" s="117"/>
      <c r="CIR21" s="117"/>
      <c r="CIS21" s="117"/>
      <c r="CIT21" s="117"/>
      <c r="CIU21" s="117"/>
      <c r="CIV21" s="117"/>
      <c r="CIW21" s="117"/>
      <c r="CIX21" s="117"/>
      <c r="CIY21" s="117"/>
      <c r="CIZ21" s="117"/>
      <c r="CJA21" s="117"/>
      <c r="CJB21" s="117"/>
      <c r="CJC21" s="117"/>
      <c r="CJD21" s="117"/>
      <c r="CJE21" s="117"/>
      <c r="CJF21" s="117"/>
      <c r="CJG21" s="117"/>
      <c r="CJH21" s="117"/>
      <c r="CJI21" s="117"/>
      <c r="CJJ21" s="117"/>
      <c r="CJK21" s="117"/>
      <c r="CJL21" s="117"/>
      <c r="CJM21" s="117"/>
      <c r="CJN21" s="117"/>
      <c r="CJO21" s="117"/>
      <c r="CJP21" s="117"/>
      <c r="CJQ21" s="117"/>
      <c r="CJR21" s="117"/>
      <c r="CJS21" s="117"/>
      <c r="CJT21" s="117"/>
      <c r="CJU21" s="117"/>
      <c r="CJV21" s="117"/>
      <c r="CJW21" s="117"/>
      <c r="CJX21" s="117"/>
      <c r="CJY21" s="117"/>
      <c r="CJZ21" s="117"/>
      <c r="CKA21" s="117"/>
      <c r="CKB21" s="117"/>
      <c r="CKC21" s="117"/>
      <c r="CKD21" s="117"/>
      <c r="CKE21" s="117"/>
      <c r="CKF21" s="117"/>
      <c r="CKG21" s="117"/>
      <c r="CKH21" s="117"/>
      <c r="CKI21" s="117"/>
      <c r="CKJ21" s="117"/>
      <c r="CKK21" s="117"/>
      <c r="CKL21" s="117"/>
      <c r="CKM21" s="117"/>
      <c r="CKN21" s="117"/>
      <c r="CKO21" s="117"/>
      <c r="CKP21" s="117"/>
      <c r="CKQ21" s="117"/>
      <c r="CKR21" s="117"/>
      <c r="CKS21" s="117"/>
      <c r="CKT21" s="117"/>
      <c r="CKU21" s="117"/>
      <c r="CKV21" s="117"/>
      <c r="CKW21" s="117"/>
      <c r="CKX21" s="117"/>
      <c r="CKY21" s="117"/>
      <c r="CKZ21" s="117"/>
      <c r="CLA21" s="117"/>
      <c r="CLB21" s="117"/>
      <c r="CLC21" s="117"/>
      <c r="CLD21" s="117"/>
      <c r="CLE21" s="117"/>
      <c r="CLF21" s="117"/>
      <c r="CLG21" s="117"/>
      <c r="CLH21" s="117"/>
      <c r="CLI21" s="117"/>
      <c r="CLJ21" s="117"/>
      <c r="CLK21" s="117"/>
      <c r="CLL21" s="117"/>
      <c r="CLM21" s="117"/>
      <c r="CLN21" s="117"/>
      <c r="CLO21" s="117"/>
      <c r="CLP21" s="117"/>
      <c r="CLQ21" s="117"/>
      <c r="CLR21" s="117"/>
      <c r="CLS21" s="117"/>
      <c r="CLT21" s="117"/>
      <c r="CLU21" s="117"/>
      <c r="CLV21" s="117"/>
      <c r="CLW21" s="117"/>
      <c r="CLX21" s="117"/>
      <c r="CLY21" s="117"/>
      <c r="CLZ21" s="117"/>
      <c r="CMA21" s="117"/>
      <c r="CMB21" s="117"/>
      <c r="CMC21" s="117"/>
      <c r="CMD21" s="117"/>
      <c r="CME21" s="117"/>
      <c r="CMF21" s="117"/>
      <c r="CMG21" s="117"/>
      <c r="CMH21" s="117"/>
      <c r="CMI21" s="117"/>
      <c r="CMJ21" s="117"/>
      <c r="CMK21" s="117"/>
      <c r="CML21" s="117"/>
      <c r="CMM21" s="117"/>
      <c r="CMN21" s="117"/>
      <c r="CMO21" s="117"/>
      <c r="CMP21" s="117"/>
      <c r="CMQ21" s="117"/>
      <c r="CMR21" s="117"/>
      <c r="CMS21" s="117"/>
      <c r="CMT21" s="117"/>
      <c r="CMU21" s="117"/>
      <c r="CMV21" s="117"/>
      <c r="CMW21" s="117"/>
      <c r="CMX21" s="117"/>
      <c r="CMY21" s="117"/>
      <c r="CMZ21" s="117"/>
      <c r="CNA21" s="117"/>
      <c r="CNB21" s="117"/>
      <c r="CNC21" s="117"/>
      <c r="CND21" s="117"/>
      <c r="CNE21" s="117"/>
      <c r="CNF21" s="117"/>
      <c r="CNG21" s="117"/>
      <c r="CNH21" s="117"/>
      <c r="CNI21" s="117"/>
      <c r="CNJ21" s="117"/>
      <c r="CNK21" s="117"/>
      <c r="CNL21" s="117"/>
      <c r="CNM21" s="117"/>
      <c r="CNN21" s="117"/>
      <c r="CNO21" s="117"/>
      <c r="CNP21" s="117"/>
      <c r="CNQ21" s="117"/>
      <c r="CNR21" s="117"/>
      <c r="CNS21" s="117"/>
      <c r="CNT21" s="117"/>
      <c r="CNU21" s="117"/>
      <c r="CNV21" s="117"/>
      <c r="CNW21" s="117"/>
      <c r="CNX21" s="117"/>
      <c r="CNY21" s="117"/>
      <c r="CNZ21" s="117"/>
      <c r="COA21" s="117"/>
      <c r="COB21" s="117"/>
      <c r="COC21" s="117"/>
      <c r="COD21" s="117"/>
      <c r="COE21" s="117"/>
      <c r="COF21" s="117"/>
      <c r="COG21" s="117"/>
      <c r="COH21" s="117"/>
      <c r="COI21" s="117"/>
      <c r="COJ21" s="117"/>
      <c r="COK21" s="117"/>
      <c r="COL21" s="117"/>
      <c r="COM21" s="117"/>
      <c r="CON21" s="117"/>
      <c r="COO21" s="117"/>
      <c r="COP21" s="117"/>
      <c r="COQ21" s="117"/>
      <c r="COR21" s="117"/>
      <c r="COS21" s="117"/>
      <c r="COT21" s="117"/>
      <c r="COU21" s="117"/>
      <c r="COV21" s="117"/>
      <c r="COW21" s="117"/>
      <c r="COX21" s="117"/>
      <c r="COY21" s="117"/>
      <c r="COZ21" s="117"/>
      <c r="CPA21" s="117"/>
      <c r="CPB21" s="117"/>
      <c r="CPC21" s="117"/>
      <c r="CPD21" s="117"/>
      <c r="CPE21" s="117"/>
      <c r="CPF21" s="117"/>
      <c r="CPG21" s="117"/>
      <c r="CPH21" s="117"/>
      <c r="CPI21" s="117"/>
      <c r="CPJ21" s="117"/>
      <c r="CPK21" s="117"/>
      <c r="CPL21" s="117"/>
      <c r="CPM21" s="117"/>
      <c r="CPN21" s="117"/>
      <c r="CPO21" s="117"/>
      <c r="CPP21" s="117"/>
      <c r="CPQ21" s="117"/>
      <c r="CPR21" s="117"/>
      <c r="CPS21" s="117"/>
      <c r="CPT21" s="117"/>
      <c r="CPU21" s="117"/>
      <c r="CPV21" s="117"/>
      <c r="CPW21" s="117"/>
      <c r="CPX21" s="117"/>
      <c r="CPY21" s="117"/>
      <c r="CPZ21" s="117"/>
      <c r="CQA21" s="117"/>
      <c r="CQB21" s="117"/>
      <c r="CQC21" s="117"/>
      <c r="CQD21" s="117"/>
      <c r="CQE21" s="117"/>
      <c r="CQF21" s="117"/>
      <c r="CQG21" s="117"/>
      <c r="CQH21" s="117"/>
      <c r="CQI21" s="117"/>
      <c r="CQJ21" s="117"/>
      <c r="CQK21" s="117"/>
      <c r="CQL21" s="117"/>
      <c r="CQM21" s="117"/>
      <c r="CQN21" s="117"/>
      <c r="CQO21" s="117"/>
      <c r="CQP21" s="117"/>
      <c r="CQQ21" s="117"/>
      <c r="CQR21" s="117"/>
      <c r="CQS21" s="117"/>
      <c r="CQT21" s="117"/>
      <c r="CQU21" s="117"/>
      <c r="CQV21" s="117"/>
      <c r="CQW21" s="117"/>
      <c r="CQX21" s="117"/>
      <c r="CQY21" s="117"/>
      <c r="CQZ21" s="117"/>
      <c r="CRA21" s="117"/>
      <c r="CRB21" s="117"/>
      <c r="CRC21" s="117"/>
      <c r="CRD21" s="117"/>
      <c r="CRE21" s="117"/>
      <c r="CRF21" s="117"/>
      <c r="CRG21" s="117"/>
      <c r="CRH21" s="117"/>
      <c r="CRI21" s="117"/>
      <c r="CRJ21" s="117"/>
      <c r="CRK21" s="117"/>
      <c r="CRL21" s="117"/>
      <c r="CRM21" s="117"/>
      <c r="CRN21" s="117"/>
      <c r="CRO21" s="117"/>
      <c r="CRP21" s="117"/>
      <c r="CRQ21" s="117"/>
      <c r="CRR21" s="117"/>
      <c r="CRS21" s="117"/>
      <c r="CRT21" s="117"/>
      <c r="CRU21" s="117"/>
      <c r="CRV21" s="117"/>
      <c r="CRW21" s="117"/>
      <c r="CRX21" s="117"/>
      <c r="CRY21" s="117"/>
      <c r="CRZ21" s="117"/>
      <c r="CSA21" s="117"/>
      <c r="CSB21" s="117"/>
      <c r="CSC21" s="117"/>
      <c r="CSD21" s="117"/>
      <c r="CSE21" s="117"/>
      <c r="CSF21" s="117"/>
      <c r="CSG21" s="117"/>
      <c r="CSH21" s="117"/>
      <c r="CSI21" s="117"/>
      <c r="CSJ21" s="117"/>
      <c r="CSK21" s="117"/>
      <c r="CSL21" s="117"/>
      <c r="CSM21" s="117"/>
      <c r="CSN21" s="117"/>
      <c r="CSO21" s="117"/>
      <c r="CSP21" s="117"/>
      <c r="CSQ21" s="117"/>
      <c r="CSR21" s="117"/>
      <c r="CSS21" s="117"/>
      <c r="CST21" s="117"/>
      <c r="CSU21" s="117"/>
      <c r="CSV21" s="117"/>
      <c r="CSW21" s="117"/>
      <c r="CSX21" s="117"/>
      <c r="CSY21" s="117"/>
      <c r="CSZ21" s="117"/>
      <c r="CTA21" s="117"/>
      <c r="CTB21" s="117"/>
      <c r="CTC21" s="117"/>
      <c r="CTD21" s="117"/>
      <c r="CTE21" s="117"/>
      <c r="CTF21" s="117"/>
      <c r="CTG21" s="117"/>
      <c r="CTH21" s="117"/>
      <c r="CTI21" s="117"/>
      <c r="CTJ21" s="117"/>
      <c r="CTK21" s="117"/>
      <c r="CTL21" s="117"/>
      <c r="CTM21" s="117"/>
      <c r="CTN21" s="117"/>
      <c r="CTO21" s="117"/>
      <c r="CTP21" s="117"/>
      <c r="CTQ21" s="117"/>
      <c r="CTR21" s="117"/>
      <c r="CTS21" s="117"/>
      <c r="CTT21" s="117"/>
      <c r="CTU21" s="117"/>
      <c r="CTV21" s="117"/>
      <c r="CTW21" s="117"/>
      <c r="CTX21" s="117"/>
      <c r="CTY21" s="117"/>
      <c r="CTZ21" s="117"/>
      <c r="CUA21" s="117"/>
      <c r="CUB21" s="117"/>
      <c r="CUC21" s="117"/>
      <c r="CUD21" s="117"/>
      <c r="CUE21" s="117"/>
      <c r="CUF21" s="117"/>
      <c r="CUG21" s="117"/>
      <c r="CUH21" s="117"/>
      <c r="CUI21" s="117"/>
      <c r="CUJ21" s="117"/>
      <c r="CUK21" s="117"/>
      <c r="CUL21" s="117"/>
      <c r="CUM21" s="117"/>
      <c r="CUN21" s="117"/>
      <c r="CUO21" s="117"/>
      <c r="CUP21" s="117"/>
      <c r="CUQ21" s="117"/>
      <c r="CUR21" s="117"/>
      <c r="CUS21" s="117"/>
      <c r="CUT21" s="117"/>
      <c r="CUU21" s="117"/>
      <c r="CUV21" s="117"/>
      <c r="CUW21" s="117"/>
      <c r="CUX21" s="117"/>
      <c r="CUY21" s="117"/>
      <c r="CUZ21" s="117"/>
      <c r="CVA21" s="117"/>
      <c r="CVB21" s="117"/>
      <c r="CVC21" s="117"/>
      <c r="CVD21" s="117"/>
      <c r="CVE21" s="117"/>
      <c r="CVF21" s="117"/>
      <c r="CVG21" s="117"/>
      <c r="CVH21" s="117"/>
      <c r="CVI21" s="117"/>
      <c r="CVJ21" s="117"/>
      <c r="CVK21" s="117"/>
      <c r="CVL21" s="117"/>
      <c r="CVM21" s="117"/>
      <c r="CVN21" s="117"/>
      <c r="CVO21" s="117"/>
      <c r="CVP21" s="117"/>
      <c r="CVQ21" s="117"/>
      <c r="CVR21" s="117"/>
      <c r="CVS21" s="117"/>
      <c r="CVT21" s="117"/>
      <c r="CVU21" s="117"/>
      <c r="CVV21" s="117"/>
      <c r="CVW21" s="117"/>
      <c r="CVX21" s="117"/>
      <c r="CVY21" s="117"/>
      <c r="CVZ21" s="117"/>
      <c r="CWA21" s="117"/>
      <c r="CWB21" s="117"/>
      <c r="CWC21" s="117"/>
      <c r="CWD21" s="117"/>
      <c r="CWE21" s="117"/>
      <c r="CWF21" s="117"/>
      <c r="CWG21" s="117"/>
      <c r="CWH21" s="117"/>
      <c r="CWI21" s="117"/>
      <c r="CWJ21" s="117"/>
      <c r="CWK21" s="117"/>
      <c r="CWL21" s="117"/>
      <c r="CWM21" s="117"/>
      <c r="CWN21" s="117"/>
      <c r="CWO21" s="117"/>
      <c r="CWP21" s="117"/>
      <c r="CWQ21" s="117"/>
      <c r="CWR21" s="117"/>
      <c r="CWS21" s="117"/>
      <c r="CWT21" s="117"/>
      <c r="CWU21" s="117"/>
      <c r="CWV21" s="117"/>
      <c r="CWW21" s="117"/>
      <c r="CWX21" s="117"/>
      <c r="CWY21" s="117"/>
      <c r="CWZ21" s="117"/>
      <c r="CXA21" s="117"/>
      <c r="CXB21" s="117"/>
      <c r="CXC21" s="117"/>
      <c r="CXD21" s="117"/>
      <c r="CXE21" s="117"/>
      <c r="CXF21" s="117"/>
      <c r="CXG21" s="117"/>
      <c r="CXH21" s="117"/>
      <c r="CXI21" s="117"/>
      <c r="CXJ21" s="117"/>
      <c r="CXK21" s="117"/>
      <c r="CXL21" s="117"/>
      <c r="CXM21" s="117"/>
      <c r="CXN21" s="117"/>
      <c r="CXO21" s="117"/>
      <c r="CXP21" s="117"/>
      <c r="CXQ21" s="117"/>
      <c r="CXR21" s="117"/>
      <c r="CXS21" s="117"/>
      <c r="CXT21" s="117"/>
      <c r="CXU21" s="117"/>
      <c r="CXV21" s="117"/>
      <c r="CXW21" s="117"/>
      <c r="CXX21" s="117"/>
      <c r="CXY21" s="117"/>
      <c r="CXZ21" s="117"/>
      <c r="CYA21" s="117"/>
      <c r="CYB21" s="117"/>
      <c r="CYC21" s="117"/>
      <c r="CYD21" s="117"/>
      <c r="CYE21" s="117"/>
      <c r="CYF21" s="117"/>
      <c r="CYG21" s="117"/>
      <c r="CYH21" s="117"/>
      <c r="CYI21" s="117"/>
      <c r="CYJ21" s="117"/>
      <c r="CYK21" s="117"/>
      <c r="CYL21" s="117"/>
      <c r="CYM21" s="117"/>
      <c r="CYN21" s="117"/>
      <c r="CYO21" s="117"/>
      <c r="CYP21" s="117"/>
      <c r="CYQ21" s="117"/>
      <c r="CYR21" s="117"/>
      <c r="CYS21" s="117"/>
      <c r="CYT21" s="117"/>
      <c r="CYU21" s="117"/>
      <c r="CYV21" s="117"/>
      <c r="CYW21" s="117"/>
      <c r="CYX21" s="117"/>
      <c r="CYY21" s="117"/>
      <c r="CYZ21" s="117"/>
      <c r="CZA21" s="117"/>
      <c r="CZB21" s="117"/>
      <c r="CZC21" s="117"/>
      <c r="CZD21" s="117"/>
      <c r="CZE21" s="117"/>
      <c r="CZF21" s="117"/>
      <c r="CZG21" s="117"/>
      <c r="CZH21" s="117"/>
      <c r="CZI21" s="117"/>
      <c r="CZJ21" s="117"/>
      <c r="CZK21" s="117"/>
      <c r="CZL21" s="117"/>
      <c r="CZM21" s="117"/>
      <c r="CZN21" s="117"/>
      <c r="CZO21" s="117"/>
      <c r="CZP21" s="117"/>
      <c r="CZQ21" s="117"/>
      <c r="CZR21" s="117"/>
      <c r="CZS21" s="117"/>
      <c r="CZT21" s="117"/>
      <c r="CZU21" s="117"/>
      <c r="CZV21" s="117"/>
      <c r="CZW21" s="117"/>
      <c r="CZX21" s="117"/>
      <c r="CZY21" s="117"/>
      <c r="CZZ21" s="117"/>
      <c r="DAA21" s="117"/>
      <c r="DAB21" s="117"/>
      <c r="DAC21" s="117"/>
      <c r="DAD21" s="117"/>
      <c r="DAE21" s="117"/>
      <c r="DAF21" s="117"/>
      <c r="DAG21" s="117"/>
      <c r="DAH21" s="117"/>
      <c r="DAI21" s="117"/>
      <c r="DAJ21" s="117"/>
      <c r="DAK21" s="117"/>
      <c r="DAL21" s="117"/>
      <c r="DAM21" s="117"/>
      <c r="DAN21" s="117"/>
      <c r="DAO21" s="117"/>
      <c r="DAP21" s="117"/>
      <c r="DAQ21" s="117"/>
      <c r="DAR21" s="117"/>
      <c r="DAS21" s="117"/>
      <c r="DAT21" s="117"/>
      <c r="DAU21" s="117"/>
      <c r="DAV21" s="117"/>
      <c r="DAW21" s="117"/>
      <c r="DAX21" s="117"/>
      <c r="DAY21" s="117"/>
      <c r="DAZ21" s="117"/>
      <c r="DBA21" s="117"/>
      <c r="DBB21" s="117"/>
      <c r="DBC21" s="117"/>
      <c r="DBD21" s="117"/>
      <c r="DBE21" s="117"/>
      <c r="DBF21" s="117"/>
      <c r="DBG21" s="117"/>
      <c r="DBH21" s="117"/>
      <c r="DBI21" s="117"/>
      <c r="DBJ21" s="117"/>
      <c r="DBK21" s="117"/>
      <c r="DBL21" s="117"/>
      <c r="DBM21" s="117"/>
      <c r="DBN21" s="117"/>
      <c r="DBO21" s="117"/>
      <c r="DBP21" s="117"/>
      <c r="DBQ21" s="117"/>
      <c r="DBR21" s="117"/>
      <c r="DBS21" s="117"/>
      <c r="DBT21" s="117"/>
      <c r="DBU21" s="117"/>
      <c r="DBV21" s="117"/>
      <c r="DBW21" s="117"/>
      <c r="DBX21" s="117"/>
      <c r="DBY21" s="117"/>
      <c r="DBZ21" s="117"/>
      <c r="DCA21" s="117"/>
      <c r="DCB21" s="117"/>
      <c r="DCC21" s="117"/>
      <c r="DCD21" s="117"/>
      <c r="DCE21" s="117"/>
      <c r="DCF21" s="117"/>
      <c r="DCG21" s="117"/>
      <c r="DCH21" s="117"/>
      <c r="DCI21" s="117"/>
      <c r="DCJ21" s="117"/>
      <c r="DCK21" s="117"/>
      <c r="DCL21" s="117"/>
      <c r="DCM21" s="117"/>
      <c r="DCN21" s="117"/>
      <c r="DCO21" s="117"/>
      <c r="DCP21" s="117"/>
      <c r="DCQ21" s="117"/>
      <c r="DCR21" s="117"/>
      <c r="DCS21" s="117"/>
      <c r="DCT21" s="117"/>
      <c r="DCU21" s="117"/>
      <c r="DCV21" s="117"/>
      <c r="DCW21" s="117"/>
      <c r="DCX21" s="117"/>
      <c r="DCY21" s="117"/>
      <c r="DCZ21" s="117"/>
      <c r="DDA21" s="117"/>
      <c r="DDB21" s="117"/>
      <c r="DDC21" s="117"/>
      <c r="DDD21" s="117"/>
      <c r="DDE21" s="117"/>
      <c r="DDF21" s="117"/>
      <c r="DDG21" s="117"/>
      <c r="DDH21" s="117"/>
      <c r="DDI21" s="117"/>
      <c r="DDJ21" s="117"/>
      <c r="DDK21" s="117"/>
      <c r="DDL21" s="117"/>
      <c r="DDM21" s="117"/>
      <c r="DDN21" s="117"/>
      <c r="DDO21" s="117"/>
      <c r="DDP21" s="117"/>
      <c r="DDQ21" s="117"/>
      <c r="DDR21" s="117"/>
      <c r="DDS21" s="117"/>
      <c r="DDT21" s="117"/>
      <c r="DDU21" s="117"/>
      <c r="DDV21" s="117"/>
      <c r="DDW21" s="117"/>
      <c r="DDX21" s="117"/>
      <c r="DDY21" s="117"/>
      <c r="DDZ21" s="117"/>
      <c r="DEA21" s="117"/>
      <c r="DEB21" s="117"/>
      <c r="DEC21" s="117"/>
      <c r="DED21" s="117"/>
      <c r="DEE21" s="117"/>
      <c r="DEF21" s="117"/>
      <c r="DEG21" s="117"/>
      <c r="DEH21" s="117"/>
      <c r="DEI21" s="117"/>
      <c r="DEJ21" s="117"/>
      <c r="DEK21" s="117"/>
      <c r="DEL21" s="117"/>
      <c r="DEM21" s="117"/>
      <c r="DEN21" s="117"/>
      <c r="DEO21" s="117"/>
      <c r="DEP21" s="117"/>
      <c r="DEQ21" s="117"/>
      <c r="DER21" s="117"/>
      <c r="DES21" s="117"/>
      <c r="DET21" s="117"/>
      <c r="DEU21" s="117"/>
      <c r="DEV21" s="117"/>
      <c r="DEW21" s="117"/>
      <c r="DEX21" s="117"/>
      <c r="DEY21" s="117"/>
      <c r="DEZ21" s="117"/>
      <c r="DFA21" s="117"/>
      <c r="DFB21" s="117"/>
      <c r="DFC21" s="117"/>
      <c r="DFD21" s="117"/>
      <c r="DFE21" s="117"/>
      <c r="DFF21" s="117"/>
      <c r="DFG21" s="117"/>
      <c r="DFH21" s="117"/>
      <c r="DFI21" s="117"/>
      <c r="DFJ21" s="117"/>
      <c r="DFK21" s="117"/>
      <c r="DFL21" s="117"/>
      <c r="DFM21" s="117"/>
      <c r="DFN21" s="117"/>
      <c r="DFO21" s="117"/>
      <c r="DFP21" s="117"/>
      <c r="DFQ21" s="117"/>
      <c r="DFR21" s="117"/>
      <c r="DFS21" s="117"/>
      <c r="DFT21" s="117"/>
      <c r="DFU21" s="117"/>
      <c r="DFV21" s="117"/>
      <c r="DFW21" s="117"/>
      <c r="DFX21" s="117"/>
      <c r="DFY21" s="117"/>
      <c r="DFZ21" s="117"/>
      <c r="DGA21" s="117"/>
      <c r="DGB21" s="117"/>
      <c r="DGC21" s="117"/>
      <c r="DGD21" s="117"/>
      <c r="DGE21" s="117"/>
      <c r="DGF21" s="117"/>
      <c r="DGG21" s="117"/>
      <c r="DGH21" s="117"/>
      <c r="DGI21" s="117"/>
      <c r="DGJ21" s="117"/>
      <c r="DGK21" s="117"/>
      <c r="DGL21" s="117"/>
      <c r="DGM21" s="117"/>
      <c r="DGN21" s="117"/>
      <c r="DGO21" s="117"/>
      <c r="DGP21" s="117"/>
      <c r="DGQ21" s="117"/>
      <c r="DGR21" s="117"/>
      <c r="DGS21" s="117"/>
      <c r="DGT21" s="117"/>
      <c r="DGU21" s="117"/>
      <c r="DGV21" s="117"/>
      <c r="DGW21" s="117"/>
      <c r="DGX21" s="117"/>
      <c r="DGY21" s="117"/>
      <c r="DGZ21" s="117"/>
      <c r="DHA21" s="117"/>
      <c r="DHB21" s="117"/>
      <c r="DHC21" s="117"/>
      <c r="DHD21" s="117"/>
      <c r="DHE21" s="117"/>
      <c r="DHF21" s="117"/>
      <c r="DHG21" s="117"/>
      <c r="DHH21" s="117"/>
      <c r="DHI21" s="117"/>
      <c r="DHJ21" s="117"/>
      <c r="DHK21" s="117"/>
      <c r="DHL21" s="117"/>
      <c r="DHM21" s="117"/>
      <c r="DHN21" s="117"/>
      <c r="DHO21" s="117"/>
      <c r="DHP21" s="117"/>
      <c r="DHQ21" s="117"/>
      <c r="DHR21" s="117"/>
      <c r="DHS21" s="117"/>
      <c r="DHT21" s="117"/>
      <c r="DHU21" s="117"/>
      <c r="DHV21" s="117"/>
      <c r="DHW21" s="117"/>
      <c r="DHX21" s="117"/>
      <c r="DHY21" s="117"/>
      <c r="DHZ21" s="117"/>
      <c r="DIA21" s="117"/>
      <c r="DIB21" s="117"/>
      <c r="DIC21" s="117"/>
      <c r="DID21" s="117"/>
      <c r="DIE21" s="117"/>
      <c r="DIF21" s="117"/>
      <c r="DIG21" s="117"/>
      <c r="DIH21" s="117"/>
      <c r="DII21" s="117"/>
      <c r="DIJ21" s="117"/>
      <c r="DIK21" s="117"/>
      <c r="DIL21" s="117"/>
      <c r="DIM21" s="117"/>
      <c r="DIN21" s="117"/>
      <c r="DIO21" s="117"/>
      <c r="DIP21" s="117"/>
      <c r="DIQ21" s="117"/>
      <c r="DIR21" s="117"/>
      <c r="DIS21" s="117"/>
      <c r="DIT21" s="117"/>
      <c r="DIU21" s="117"/>
      <c r="DIV21" s="117"/>
      <c r="DIW21" s="117"/>
      <c r="DIX21" s="117"/>
      <c r="DIY21" s="117"/>
      <c r="DIZ21" s="117"/>
      <c r="DJA21" s="117"/>
      <c r="DJB21" s="117"/>
      <c r="DJC21" s="117"/>
      <c r="DJD21" s="117"/>
      <c r="DJE21" s="117"/>
      <c r="DJF21" s="117"/>
      <c r="DJG21" s="117"/>
      <c r="DJH21" s="117"/>
      <c r="DJI21" s="117"/>
      <c r="DJJ21" s="117"/>
      <c r="DJK21" s="117"/>
      <c r="DJL21" s="117"/>
      <c r="DJM21" s="117"/>
      <c r="DJN21" s="117"/>
      <c r="DJO21" s="117"/>
      <c r="DJP21" s="117"/>
      <c r="DJQ21" s="117"/>
      <c r="DJR21" s="117"/>
      <c r="DJS21" s="117"/>
      <c r="DJT21" s="117"/>
      <c r="DJU21" s="117"/>
      <c r="DJV21" s="117"/>
      <c r="DJW21" s="117"/>
      <c r="DJX21" s="117"/>
      <c r="DJY21" s="117"/>
      <c r="DJZ21" s="117"/>
      <c r="DKA21" s="117"/>
      <c r="DKB21" s="117"/>
      <c r="DKC21" s="117"/>
      <c r="DKD21" s="117"/>
      <c r="DKE21" s="117"/>
      <c r="DKF21" s="117"/>
      <c r="DKG21" s="117"/>
      <c r="DKH21" s="117"/>
      <c r="DKI21" s="117"/>
      <c r="DKJ21" s="117"/>
      <c r="DKK21" s="117"/>
      <c r="DKL21" s="117"/>
      <c r="DKM21" s="117"/>
      <c r="DKN21" s="117"/>
      <c r="DKO21" s="117"/>
      <c r="DKP21" s="117"/>
      <c r="DKQ21" s="117"/>
      <c r="DKR21" s="117"/>
      <c r="DKS21" s="117"/>
      <c r="DKT21" s="117"/>
      <c r="DKU21" s="117"/>
      <c r="DKV21" s="117"/>
      <c r="DKW21" s="117"/>
      <c r="DKX21" s="117"/>
      <c r="DKY21" s="117"/>
      <c r="DKZ21" s="117"/>
      <c r="DLA21" s="117"/>
      <c r="DLB21" s="117"/>
      <c r="DLC21" s="117"/>
      <c r="DLD21" s="117"/>
      <c r="DLE21" s="117"/>
      <c r="DLF21" s="117"/>
      <c r="DLG21" s="117"/>
      <c r="DLH21" s="117"/>
      <c r="DLI21" s="117"/>
      <c r="DLJ21" s="117"/>
      <c r="DLK21" s="117"/>
      <c r="DLL21" s="117"/>
      <c r="DLM21" s="117"/>
      <c r="DLN21" s="117"/>
      <c r="DLO21" s="117"/>
      <c r="DLP21" s="117"/>
      <c r="DLQ21" s="117"/>
      <c r="DLR21" s="117"/>
      <c r="DLS21" s="117"/>
      <c r="DLT21" s="117"/>
      <c r="DLU21" s="117"/>
      <c r="DLV21" s="117"/>
      <c r="DLW21" s="117"/>
      <c r="DLX21" s="117"/>
      <c r="DLY21" s="117"/>
      <c r="DLZ21" s="117"/>
      <c r="DMA21" s="117"/>
      <c r="DMB21" s="117"/>
      <c r="DMC21" s="117"/>
      <c r="DMD21" s="117"/>
      <c r="DME21" s="117"/>
      <c r="DMF21" s="117"/>
      <c r="DMG21" s="117"/>
      <c r="DMH21" s="117"/>
      <c r="DMI21" s="117"/>
      <c r="DMJ21" s="117"/>
      <c r="DMK21" s="117"/>
      <c r="DML21" s="117"/>
      <c r="DMM21" s="117"/>
      <c r="DMN21" s="117"/>
      <c r="DMO21" s="117"/>
      <c r="DMP21" s="117"/>
      <c r="DMQ21" s="117"/>
      <c r="DMR21" s="117"/>
      <c r="DMS21" s="117"/>
      <c r="DMT21" s="117"/>
      <c r="DMU21" s="117"/>
      <c r="DMV21" s="117"/>
      <c r="DMW21" s="117"/>
      <c r="DMX21" s="117"/>
      <c r="DMY21" s="117"/>
      <c r="DMZ21" s="117"/>
      <c r="DNA21" s="117"/>
      <c r="DNB21" s="117"/>
      <c r="DNC21" s="117"/>
      <c r="DND21" s="117"/>
      <c r="DNE21" s="117"/>
      <c r="DNF21" s="117"/>
      <c r="DNG21" s="117"/>
      <c r="DNH21" s="117"/>
      <c r="DNI21" s="117"/>
      <c r="DNJ21" s="117"/>
      <c r="DNK21" s="117"/>
      <c r="DNL21" s="117"/>
      <c r="DNM21" s="117"/>
      <c r="DNN21" s="117"/>
      <c r="DNO21" s="117"/>
      <c r="DNP21" s="117"/>
      <c r="DNQ21" s="117"/>
      <c r="DNR21" s="117"/>
      <c r="DNS21" s="117"/>
      <c r="DNT21" s="117"/>
      <c r="DNU21" s="117"/>
      <c r="DNV21" s="117"/>
      <c r="DNW21" s="117"/>
      <c r="DNX21" s="117"/>
      <c r="DNY21" s="117"/>
      <c r="DNZ21" s="117"/>
      <c r="DOA21" s="117"/>
      <c r="DOB21" s="117"/>
      <c r="DOC21" s="117"/>
      <c r="DOD21" s="117"/>
      <c r="DOE21" s="117"/>
      <c r="DOF21" s="117"/>
      <c r="DOG21" s="117"/>
      <c r="DOH21" s="117"/>
      <c r="DOI21" s="117"/>
      <c r="DOJ21" s="117"/>
      <c r="DOK21" s="117"/>
      <c r="DOL21" s="117"/>
      <c r="DOM21" s="117"/>
      <c r="DON21" s="117"/>
      <c r="DOO21" s="117"/>
      <c r="DOP21" s="117"/>
      <c r="DOQ21" s="117"/>
      <c r="DOR21" s="117"/>
      <c r="DOS21" s="117"/>
      <c r="DOT21" s="117"/>
      <c r="DOU21" s="117"/>
      <c r="DOV21" s="117"/>
      <c r="DOW21" s="117"/>
      <c r="DOX21" s="117"/>
      <c r="DOY21" s="117"/>
      <c r="DOZ21" s="117"/>
      <c r="DPA21" s="117"/>
      <c r="DPB21" s="117"/>
      <c r="DPC21" s="117"/>
      <c r="DPD21" s="117"/>
      <c r="DPE21" s="117"/>
      <c r="DPF21" s="117"/>
      <c r="DPG21" s="117"/>
      <c r="DPH21" s="117"/>
      <c r="DPI21" s="117"/>
      <c r="DPJ21" s="117"/>
      <c r="DPK21" s="117"/>
      <c r="DPL21" s="117"/>
      <c r="DPM21" s="117"/>
      <c r="DPN21" s="117"/>
      <c r="DPO21" s="117"/>
      <c r="DPP21" s="117"/>
      <c r="DPQ21" s="117"/>
      <c r="DPR21" s="117"/>
      <c r="DPS21" s="117"/>
      <c r="DPT21" s="117"/>
      <c r="DPU21" s="117"/>
      <c r="DPV21" s="117"/>
      <c r="DPW21" s="117"/>
      <c r="DPX21" s="117"/>
      <c r="DPY21" s="117"/>
      <c r="DPZ21" s="117"/>
      <c r="DQA21" s="117"/>
      <c r="DQB21" s="117"/>
      <c r="DQC21" s="117"/>
      <c r="DQD21" s="117"/>
      <c r="DQE21" s="117"/>
      <c r="DQF21" s="117"/>
      <c r="DQG21" s="117"/>
      <c r="DQH21" s="117"/>
      <c r="DQI21" s="117"/>
      <c r="DQJ21" s="117"/>
      <c r="DQK21" s="117"/>
      <c r="DQL21" s="117"/>
      <c r="DQM21" s="117"/>
      <c r="DQN21" s="117"/>
      <c r="DQO21" s="117"/>
      <c r="DQP21" s="117"/>
      <c r="DQQ21" s="117"/>
      <c r="DQR21" s="117"/>
      <c r="DQS21" s="117"/>
      <c r="DQT21" s="117"/>
      <c r="DQU21" s="117"/>
      <c r="DQV21" s="117"/>
      <c r="DQW21" s="117"/>
      <c r="DQX21" s="117"/>
      <c r="DQY21" s="117"/>
      <c r="DQZ21" s="117"/>
      <c r="DRA21" s="117"/>
      <c r="DRB21" s="117"/>
      <c r="DRC21" s="117"/>
      <c r="DRD21" s="117"/>
      <c r="DRE21" s="117"/>
      <c r="DRF21" s="117"/>
      <c r="DRG21" s="117"/>
      <c r="DRH21" s="117"/>
      <c r="DRI21" s="117"/>
      <c r="DRJ21" s="117"/>
      <c r="DRK21" s="117"/>
      <c r="DRL21" s="117"/>
      <c r="DRM21" s="117"/>
      <c r="DRN21" s="117"/>
      <c r="DRO21" s="117"/>
      <c r="DRP21" s="117"/>
      <c r="DRQ21" s="117"/>
      <c r="DRR21" s="117"/>
      <c r="DRS21" s="117"/>
      <c r="DRT21" s="117"/>
      <c r="DRU21" s="117"/>
      <c r="DRV21" s="117"/>
      <c r="DRW21" s="117"/>
      <c r="DRX21" s="117"/>
      <c r="DRY21" s="117"/>
      <c r="DRZ21" s="117"/>
      <c r="DSA21" s="117"/>
      <c r="DSB21" s="117"/>
      <c r="DSC21" s="117"/>
      <c r="DSD21" s="117"/>
      <c r="DSE21" s="117"/>
      <c r="DSF21" s="117"/>
      <c r="DSG21" s="117"/>
      <c r="DSH21" s="117"/>
      <c r="DSI21" s="117"/>
      <c r="DSJ21" s="117"/>
      <c r="DSK21" s="117"/>
      <c r="DSL21" s="117"/>
      <c r="DSM21" s="117"/>
      <c r="DSN21" s="117"/>
      <c r="DSO21" s="117"/>
      <c r="DSP21" s="117"/>
      <c r="DSQ21" s="117"/>
      <c r="DSR21" s="117"/>
      <c r="DSS21" s="117"/>
      <c r="DST21" s="117"/>
      <c r="DSU21" s="117"/>
      <c r="DSV21" s="117"/>
      <c r="DSW21" s="117"/>
      <c r="DSX21" s="117"/>
      <c r="DSY21" s="117"/>
      <c r="DSZ21" s="117"/>
      <c r="DTA21" s="117"/>
      <c r="DTB21" s="117"/>
      <c r="DTC21" s="117"/>
      <c r="DTD21" s="117"/>
      <c r="DTE21" s="117"/>
      <c r="DTF21" s="117"/>
      <c r="DTG21" s="117"/>
      <c r="DTH21" s="117"/>
      <c r="DTI21" s="117"/>
      <c r="DTJ21" s="117"/>
      <c r="DTK21" s="117"/>
      <c r="DTL21" s="117"/>
      <c r="DTM21" s="117"/>
      <c r="DTN21" s="117"/>
      <c r="DTO21" s="117"/>
      <c r="DTP21" s="117"/>
      <c r="DTQ21" s="117"/>
      <c r="DTR21" s="117"/>
      <c r="DTS21" s="117"/>
      <c r="DTT21" s="117"/>
      <c r="DTU21" s="117"/>
      <c r="DTV21" s="117"/>
      <c r="DTW21" s="117"/>
      <c r="DTX21" s="117"/>
      <c r="DTY21" s="117"/>
      <c r="DTZ21" s="117"/>
      <c r="DUA21" s="117"/>
      <c r="DUB21" s="117"/>
      <c r="DUC21" s="117"/>
      <c r="DUD21" s="117"/>
      <c r="DUE21" s="117"/>
      <c r="DUF21" s="117"/>
      <c r="DUG21" s="117"/>
      <c r="DUH21" s="117"/>
      <c r="DUI21" s="117"/>
      <c r="DUJ21" s="117"/>
      <c r="DUK21" s="117"/>
      <c r="DUL21" s="117"/>
      <c r="DUM21" s="117"/>
      <c r="DUN21" s="117"/>
      <c r="DUO21" s="117"/>
      <c r="DUP21" s="117"/>
      <c r="DUQ21" s="117"/>
      <c r="DUR21" s="117"/>
      <c r="DUS21" s="117"/>
      <c r="DUT21" s="117"/>
      <c r="DUU21" s="117"/>
      <c r="DUV21" s="117"/>
      <c r="DUW21" s="117"/>
      <c r="DUX21" s="117"/>
      <c r="DUY21" s="117"/>
      <c r="DUZ21" s="117"/>
      <c r="DVA21" s="117"/>
      <c r="DVB21" s="117"/>
      <c r="DVC21" s="117"/>
      <c r="DVD21" s="117"/>
      <c r="DVE21" s="117"/>
      <c r="DVF21" s="117"/>
      <c r="DVG21" s="117"/>
      <c r="DVH21" s="117"/>
      <c r="DVI21" s="117"/>
      <c r="DVJ21" s="117"/>
      <c r="DVK21" s="117"/>
      <c r="DVL21" s="117"/>
      <c r="DVM21" s="117"/>
      <c r="DVN21" s="117"/>
      <c r="DVO21" s="117"/>
      <c r="DVP21" s="117"/>
      <c r="DVQ21" s="117"/>
      <c r="DVR21" s="117"/>
      <c r="DVS21" s="117"/>
      <c r="DVT21" s="117"/>
      <c r="DVU21" s="117"/>
      <c r="DVV21" s="117"/>
      <c r="DVW21" s="117"/>
      <c r="DVX21" s="117"/>
      <c r="DVY21" s="117"/>
      <c r="DVZ21" s="117"/>
      <c r="DWA21" s="117"/>
      <c r="DWB21" s="117"/>
      <c r="DWC21" s="117"/>
      <c r="DWD21" s="117"/>
      <c r="DWE21" s="117"/>
      <c r="DWF21" s="117"/>
      <c r="DWG21" s="117"/>
      <c r="DWH21" s="117"/>
      <c r="DWI21" s="117"/>
      <c r="DWJ21" s="117"/>
      <c r="DWK21" s="117"/>
      <c r="DWL21" s="117"/>
      <c r="DWM21" s="117"/>
      <c r="DWN21" s="117"/>
      <c r="DWO21" s="117"/>
      <c r="DWP21" s="117"/>
      <c r="DWQ21" s="117"/>
      <c r="DWR21" s="117"/>
      <c r="DWS21" s="117"/>
      <c r="DWT21" s="117"/>
      <c r="DWU21" s="117"/>
      <c r="DWV21" s="117"/>
      <c r="DWW21" s="117"/>
      <c r="DWX21" s="117"/>
      <c r="DWY21" s="117"/>
      <c r="DWZ21" s="117"/>
      <c r="DXA21" s="117"/>
      <c r="DXB21" s="117"/>
      <c r="DXC21" s="117"/>
      <c r="DXD21" s="117"/>
      <c r="DXE21" s="117"/>
      <c r="DXF21" s="117"/>
      <c r="DXG21" s="117"/>
      <c r="DXH21" s="117"/>
      <c r="DXI21" s="117"/>
      <c r="DXJ21" s="117"/>
      <c r="DXK21" s="117"/>
      <c r="DXL21" s="117"/>
      <c r="DXM21" s="117"/>
      <c r="DXN21" s="117"/>
      <c r="DXO21" s="117"/>
      <c r="DXP21" s="117"/>
      <c r="DXQ21" s="117"/>
      <c r="DXR21" s="117"/>
      <c r="DXS21" s="117"/>
      <c r="DXT21" s="117"/>
      <c r="DXU21" s="117"/>
      <c r="DXV21" s="117"/>
      <c r="DXW21" s="117"/>
      <c r="DXX21" s="117"/>
      <c r="DXY21" s="117"/>
      <c r="DXZ21" s="117"/>
      <c r="DYA21" s="117"/>
      <c r="DYB21" s="117"/>
      <c r="DYC21" s="117"/>
      <c r="DYD21" s="117"/>
      <c r="DYE21" s="117"/>
      <c r="DYF21" s="117"/>
      <c r="DYG21" s="117"/>
      <c r="DYH21" s="117"/>
      <c r="DYI21" s="117"/>
      <c r="DYJ21" s="117"/>
      <c r="DYK21" s="117"/>
      <c r="DYL21" s="117"/>
      <c r="DYM21" s="117"/>
      <c r="DYN21" s="117"/>
      <c r="DYO21" s="117"/>
      <c r="DYP21" s="117"/>
      <c r="DYQ21" s="117"/>
      <c r="DYR21" s="117"/>
      <c r="DYS21" s="117"/>
      <c r="DYT21" s="117"/>
      <c r="DYU21" s="117"/>
      <c r="DYV21" s="117"/>
      <c r="DYW21" s="117"/>
      <c r="DYX21" s="117"/>
      <c r="DYY21" s="117"/>
      <c r="DYZ21" s="117"/>
      <c r="DZA21" s="117"/>
      <c r="DZB21" s="117"/>
      <c r="DZC21" s="117"/>
      <c r="DZD21" s="117"/>
      <c r="DZE21" s="117"/>
      <c r="DZF21" s="117"/>
      <c r="DZG21" s="117"/>
      <c r="DZH21" s="117"/>
      <c r="DZI21" s="117"/>
      <c r="DZJ21" s="117"/>
      <c r="DZK21" s="117"/>
      <c r="DZL21" s="117"/>
      <c r="DZM21" s="117"/>
      <c r="DZN21" s="117"/>
      <c r="DZO21" s="117"/>
      <c r="DZP21" s="117"/>
      <c r="DZQ21" s="117"/>
      <c r="DZR21" s="117"/>
      <c r="DZS21" s="117"/>
      <c r="DZT21" s="117"/>
      <c r="DZU21" s="117"/>
      <c r="DZV21" s="117"/>
      <c r="DZW21" s="117"/>
      <c r="DZX21" s="117"/>
      <c r="DZY21" s="117"/>
      <c r="DZZ21" s="117"/>
      <c r="EAA21" s="117"/>
      <c r="EAB21" s="117"/>
      <c r="EAC21" s="117"/>
      <c r="EAD21" s="117"/>
      <c r="EAE21" s="117"/>
      <c r="EAF21" s="117"/>
      <c r="EAG21" s="117"/>
      <c r="EAH21" s="117"/>
      <c r="EAI21" s="117"/>
      <c r="EAJ21" s="117"/>
      <c r="EAK21" s="117"/>
      <c r="EAL21" s="117"/>
      <c r="EAM21" s="117"/>
      <c r="EAN21" s="117"/>
      <c r="EAO21" s="117"/>
      <c r="EAP21" s="117"/>
      <c r="EAQ21" s="117"/>
      <c r="EAR21" s="117"/>
      <c r="EAS21" s="117"/>
      <c r="EAT21" s="117"/>
      <c r="EAU21" s="117"/>
      <c r="EAV21" s="117"/>
      <c r="EAW21" s="117"/>
      <c r="EAX21" s="117"/>
      <c r="EAY21" s="117"/>
      <c r="EAZ21" s="117"/>
      <c r="EBA21" s="117"/>
      <c r="EBB21" s="117"/>
      <c r="EBC21" s="117"/>
      <c r="EBD21" s="117"/>
      <c r="EBE21" s="117"/>
      <c r="EBF21" s="117"/>
      <c r="EBG21" s="117"/>
      <c r="EBH21" s="117"/>
      <c r="EBI21" s="117"/>
      <c r="EBJ21" s="117"/>
      <c r="EBK21" s="117"/>
      <c r="EBL21" s="117"/>
      <c r="EBM21" s="117"/>
      <c r="EBN21" s="117"/>
      <c r="EBO21" s="117"/>
      <c r="EBP21" s="117"/>
      <c r="EBQ21" s="117"/>
      <c r="EBR21" s="117"/>
      <c r="EBS21" s="117"/>
      <c r="EBT21" s="117"/>
      <c r="EBU21" s="117"/>
      <c r="EBV21" s="117"/>
      <c r="EBW21" s="117"/>
      <c r="EBX21" s="117"/>
      <c r="EBY21" s="117"/>
      <c r="EBZ21" s="117"/>
      <c r="ECA21" s="117"/>
      <c r="ECB21" s="117"/>
      <c r="ECC21" s="117"/>
      <c r="ECD21" s="117"/>
      <c r="ECE21" s="117"/>
      <c r="ECF21" s="117"/>
      <c r="ECG21" s="117"/>
      <c r="ECH21" s="117"/>
      <c r="ECI21" s="117"/>
      <c r="ECJ21" s="117"/>
      <c r="ECK21" s="117"/>
      <c r="ECL21" s="117"/>
      <c r="ECM21" s="117"/>
      <c r="ECN21" s="117"/>
      <c r="ECO21" s="117"/>
      <c r="ECP21" s="117"/>
      <c r="ECQ21" s="117"/>
      <c r="ECR21" s="117"/>
      <c r="ECS21" s="117"/>
      <c r="ECT21" s="117"/>
      <c r="ECU21" s="117"/>
      <c r="ECV21" s="117"/>
      <c r="ECW21" s="117"/>
      <c r="ECX21" s="117"/>
      <c r="ECY21" s="117"/>
      <c r="ECZ21" s="117"/>
      <c r="EDA21" s="117"/>
      <c r="EDB21" s="117"/>
      <c r="EDC21" s="117"/>
      <c r="EDD21" s="117"/>
      <c r="EDE21" s="117"/>
      <c r="EDF21" s="117"/>
      <c r="EDG21" s="117"/>
      <c r="EDH21" s="117"/>
      <c r="EDI21" s="117"/>
      <c r="EDJ21" s="117"/>
      <c r="EDK21" s="117"/>
      <c r="EDL21" s="117"/>
      <c r="EDM21" s="117"/>
      <c r="EDN21" s="117"/>
      <c r="EDO21" s="117"/>
      <c r="EDP21" s="117"/>
      <c r="EDQ21" s="117"/>
      <c r="EDR21" s="117"/>
      <c r="EDS21" s="117"/>
      <c r="EDT21" s="117"/>
      <c r="EDU21" s="117"/>
      <c r="EDV21" s="117"/>
      <c r="EDW21" s="117"/>
      <c r="EDX21" s="117"/>
      <c r="EDY21" s="117"/>
      <c r="EDZ21" s="117"/>
      <c r="EEA21" s="117"/>
      <c r="EEB21" s="117"/>
      <c r="EEC21" s="117"/>
      <c r="EED21" s="117"/>
      <c r="EEE21" s="117"/>
      <c r="EEF21" s="117"/>
      <c r="EEG21" s="117"/>
      <c r="EEH21" s="117"/>
      <c r="EEI21" s="117"/>
      <c r="EEJ21" s="117"/>
      <c r="EEK21" s="117"/>
      <c r="EEL21" s="117"/>
      <c r="EEM21" s="117"/>
      <c r="EEN21" s="117"/>
      <c r="EEO21" s="117"/>
      <c r="EEP21" s="117"/>
      <c r="EEQ21" s="117"/>
      <c r="EER21" s="117"/>
      <c r="EES21" s="117"/>
      <c r="EET21" s="117"/>
      <c r="EEU21" s="117"/>
      <c r="EEV21" s="117"/>
      <c r="EEW21" s="117"/>
      <c r="EEX21" s="117"/>
      <c r="EEY21" s="117"/>
      <c r="EEZ21" s="117"/>
      <c r="EFA21" s="117"/>
      <c r="EFB21" s="117"/>
      <c r="EFC21" s="117"/>
      <c r="EFD21" s="117"/>
      <c r="EFE21" s="117"/>
      <c r="EFF21" s="117"/>
      <c r="EFG21" s="117"/>
      <c r="EFH21" s="117"/>
      <c r="EFI21" s="117"/>
      <c r="EFJ21" s="117"/>
      <c r="EFK21" s="117"/>
      <c r="EFL21" s="117"/>
      <c r="EFM21" s="117"/>
      <c r="EFN21" s="117"/>
      <c r="EFO21" s="117"/>
      <c r="EFP21" s="117"/>
      <c r="EFQ21" s="117"/>
      <c r="EFR21" s="117"/>
      <c r="EFS21" s="117"/>
      <c r="EFT21" s="117"/>
      <c r="EFU21" s="117"/>
      <c r="EFV21" s="117"/>
      <c r="EFW21" s="117"/>
      <c r="EFX21" s="117"/>
      <c r="EFY21" s="117"/>
      <c r="EFZ21" s="117"/>
      <c r="EGA21" s="117"/>
      <c r="EGB21" s="117"/>
      <c r="EGC21" s="117"/>
      <c r="EGD21" s="117"/>
      <c r="EGE21" s="117"/>
      <c r="EGF21" s="117"/>
      <c r="EGG21" s="117"/>
      <c r="EGH21" s="117"/>
      <c r="EGI21" s="117"/>
      <c r="EGJ21" s="117"/>
      <c r="EGK21" s="117"/>
      <c r="EGL21" s="117"/>
      <c r="EGM21" s="117"/>
      <c r="EGN21" s="117"/>
      <c r="EGO21" s="117"/>
      <c r="EGP21" s="117"/>
      <c r="EGQ21" s="117"/>
      <c r="EGR21" s="117"/>
      <c r="EGS21" s="117"/>
      <c r="EGT21" s="117"/>
      <c r="EGU21" s="117"/>
      <c r="EGV21" s="117"/>
      <c r="EGW21" s="117"/>
      <c r="EGX21" s="117"/>
      <c r="EGY21" s="117"/>
      <c r="EGZ21" s="117"/>
      <c r="EHA21" s="117"/>
      <c r="EHB21" s="117"/>
      <c r="EHC21" s="117"/>
      <c r="EHD21" s="117"/>
      <c r="EHE21" s="117"/>
      <c r="EHF21" s="117"/>
      <c r="EHG21" s="117"/>
      <c r="EHH21" s="117"/>
      <c r="EHI21" s="117"/>
      <c r="EHJ21" s="117"/>
      <c r="EHK21" s="117"/>
      <c r="EHL21" s="117"/>
      <c r="EHM21" s="117"/>
      <c r="EHN21" s="117"/>
      <c r="EHO21" s="117"/>
      <c r="EHP21" s="117"/>
      <c r="EHQ21" s="117"/>
      <c r="EHR21" s="117"/>
      <c r="EHS21" s="117"/>
      <c r="EHT21" s="117"/>
      <c r="EHU21" s="117"/>
      <c r="EHV21" s="117"/>
      <c r="EHW21" s="117"/>
      <c r="EHX21" s="117"/>
      <c r="EHY21" s="117"/>
      <c r="EHZ21" s="117"/>
      <c r="EIA21" s="117"/>
      <c r="EIB21" s="117"/>
      <c r="EIC21" s="117"/>
      <c r="EID21" s="117"/>
      <c r="EIE21" s="117"/>
      <c r="EIF21" s="117"/>
      <c r="EIG21" s="117"/>
      <c r="EIH21" s="117"/>
      <c r="EII21" s="117"/>
      <c r="EIJ21" s="117"/>
      <c r="EIK21" s="117"/>
      <c r="EIL21" s="117"/>
      <c r="EIM21" s="117"/>
      <c r="EIN21" s="117"/>
      <c r="EIO21" s="117"/>
      <c r="EIP21" s="117"/>
      <c r="EIQ21" s="117"/>
      <c r="EIR21" s="117"/>
      <c r="EIS21" s="117"/>
      <c r="EIT21" s="117"/>
      <c r="EIU21" s="117"/>
      <c r="EIV21" s="117"/>
      <c r="EIW21" s="117"/>
      <c r="EIX21" s="117"/>
      <c r="EIY21" s="117"/>
      <c r="EIZ21" s="117"/>
      <c r="EJA21" s="117"/>
      <c r="EJB21" s="117"/>
      <c r="EJC21" s="117"/>
      <c r="EJD21" s="117"/>
      <c r="EJE21" s="117"/>
      <c r="EJF21" s="117"/>
      <c r="EJG21" s="117"/>
      <c r="EJH21" s="117"/>
      <c r="EJI21" s="117"/>
      <c r="EJJ21" s="117"/>
      <c r="EJK21" s="117"/>
      <c r="EJL21" s="117"/>
      <c r="EJM21" s="117"/>
      <c r="EJN21" s="117"/>
      <c r="EJO21" s="117"/>
      <c r="EJP21" s="117"/>
      <c r="EJQ21" s="117"/>
      <c r="EJR21" s="117"/>
      <c r="EJS21" s="117"/>
      <c r="EJT21" s="117"/>
      <c r="EJU21" s="117"/>
      <c r="EJV21" s="117"/>
      <c r="EJW21" s="117"/>
      <c r="EJX21" s="117"/>
      <c r="EJY21" s="117"/>
      <c r="EJZ21" s="117"/>
      <c r="EKA21" s="117"/>
      <c r="EKB21" s="117"/>
      <c r="EKC21" s="117"/>
      <c r="EKD21" s="117"/>
      <c r="EKE21" s="117"/>
      <c r="EKF21" s="117"/>
      <c r="EKG21" s="117"/>
      <c r="EKH21" s="117"/>
      <c r="EKI21" s="117"/>
      <c r="EKJ21" s="117"/>
      <c r="EKK21" s="117"/>
      <c r="EKL21" s="117"/>
      <c r="EKM21" s="117"/>
      <c r="EKN21" s="117"/>
      <c r="EKO21" s="117"/>
      <c r="EKP21" s="117"/>
      <c r="EKQ21" s="117"/>
      <c r="EKR21" s="117"/>
      <c r="EKS21" s="117"/>
      <c r="EKT21" s="117"/>
      <c r="EKU21" s="117"/>
      <c r="EKV21" s="117"/>
      <c r="EKW21" s="117"/>
      <c r="EKX21" s="117"/>
      <c r="EKY21" s="117"/>
      <c r="EKZ21" s="117"/>
      <c r="ELA21" s="117"/>
      <c r="ELB21" s="117"/>
      <c r="ELC21" s="117"/>
      <c r="ELD21" s="117"/>
      <c r="ELE21" s="117"/>
      <c r="ELF21" s="117"/>
      <c r="ELG21" s="117"/>
      <c r="ELH21" s="117"/>
      <c r="ELI21" s="117"/>
      <c r="ELJ21" s="117"/>
      <c r="ELK21" s="117"/>
      <c r="ELL21" s="117"/>
      <c r="ELM21" s="117"/>
      <c r="ELN21" s="117"/>
      <c r="ELO21" s="117"/>
      <c r="ELP21" s="117"/>
      <c r="ELQ21" s="117"/>
      <c r="ELR21" s="117"/>
      <c r="ELS21" s="117"/>
      <c r="ELT21" s="117"/>
      <c r="ELU21" s="117"/>
      <c r="ELV21" s="117"/>
      <c r="ELW21" s="117"/>
      <c r="ELX21" s="117"/>
      <c r="ELY21" s="117"/>
      <c r="ELZ21" s="117"/>
      <c r="EMA21" s="117"/>
      <c r="EMB21" s="117"/>
      <c r="EMC21" s="117"/>
      <c r="EMD21" s="117"/>
      <c r="EME21" s="117"/>
      <c r="EMF21" s="117"/>
      <c r="EMG21" s="117"/>
      <c r="EMH21" s="117"/>
      <c r="EMI21" s="117"/>
      <c r="EMJ21" s="117"/>
      <c r="EMK21" s="117"/>
      <c r="EML21" s="117"/>
      <c r="EMM21" s="117"/>
      <c r="EMN21" s="117"/>
      <c r="EMO21" s="117"/>
      <c r="EMP21" s="117"/>
      <c r="EMQ21" s="117"/>
      <c r="EMR21" s="117"/>
      <c r="EMS21" s="117"/>
      <c r="EMT21" s="117"/>
      <c r="EMU21" s="117"/>
      <c r="EMV21" s="117"/>
      <c r="EMW21" s="117"/>
      <c r="EMX21" s="117"/>
      <c r="EMY21" s="117"/>
      <c r="EMZ21" s="117"/>
      <c r="ENA21" s="117"/>
      <c r="ENB21" s="117"/>
      <c r="ENC21" s="117"/>
      <c r="END21" s="117"/>
      <c r="ENE21" s="117"/>
      <c r="ENF21" s="117"/>
      <c r="ENG21" s="117"/>
      <c r="ENH21" s="117"/>
      <c r="ENI21" s="117"/>
      <c r="ENJ21" s="117"/>
      <c r="ENK21" s="117"/>
      <c r="ENL21" s="117"/>
      <c r="ENM21" s="117"/>
      <c r="ENN21" s="117"/>
      <c r="ENO21" s="117"/>
      <c r="ENP21" s="117"/>
      <c r="ENQ21" s="117"/>
      <c r="ENR21" s="117"/>
      <c r="ENS21" s="117"/>
      <c r="ENT21" s="117"/>
      <c r="ENU21" s="117"/>
      <c r="ENV21" s="117"/>
      <c r="ENW21" s="117"/>
      <c r="ENX21" s="117"/>
      <c r="ENY21" s="117"/>
      <c r="ENZ21" s="117"/>
      <c r="EOA21" s="117"/>
      <c r="EOB21" s="117"/>
      <c r="EOC21" s="117"/>
      <c r="EOD21" s="117"/>
      <c r="EOE21" s="117"/>
      <c r="EOF21" s="117"/>
      <c r="EOG21" s="117"/>
      <c r="EOH21" s="117"/>
      <c r="EOI21" s="117"/>
      <c r="EOJ21" s="117"/>
      <c r="EOK21" s="117"/>
      <c r="EOL21" s="117"/>
      <c r="EOM21" s="117"/>
      <c r="EON21" s="117"/>
      <c r="EOO21" s="117"/>
      <c r="EOP21" s="117"/>
      <c r="EOQ21" s="117"/>
      <c r="EOR21" s="117"/>
      <c r="EOS21" s="117"/>
      <c r="EOT21" s="117"/>
      <c r="EOU21" s="117"/>
      <c r="EOV21" s="117"/>
      <c r="EOW21" s="117"/>
      <c r="EOX21" s="117"/>
      <c r="EOY21" s="117"/>
      <c r="EOZ21" s="117"/>
      <c r="EPA21" s="117"/>
      <c r="EPB21" s="117"/>
      <c r="EPC21" s="117"/>
      <c r="EPD21" s="117"/>
      <c r="EPE21" s="117"/>
      <c r="EPF21" s="117"/>
      <c r="EPG21" s="117"/>
      <c r="EPH21" s="117"/>
      <c r="EPI21" s="117"/>
      <c r="EPJ21" s="117"/>
      <c r="EPK21" s="117"/>
      <c r="EPL21" s="117"/>
      <c r="EPM21" s="117"/>
      <c r="EPN21" s="117"/>
      <c r="EPO21" s="117"/>
      <c r="EPP21" s="117"/>
      <c r="EPQ21" s="117"/>
      <c r="EPR21" s="117"/>
      <c r="EPS21" s="117"/>
      <c r="EPT21" s="117"/>
      <c r="EPU21" s="117"/>
      <c r="EPV21" s="117"/>
      <c r="EPW21" s="117"/>
      <c r="EPX21" s="117"/>
      <c r="EPY21" s="117"/>
      <c r="EPZ21" s="117"/>
      <c r="EQA21" s="117"/>
      <c r="EQB21" s="117"/>
      <c r="EQC21" s="117"/>
      <c r="EQD21" s="117"/>
      <c r="EQE21" s="117"/>
      <c r="EQF21" s="117"/>
      <c r="EQG21" s="117"/>
      <c r="EQH21" s="117"/>
      <c r="EQI21" s="117"/>
      <c r="EQJ21" s="117"/>
      <c r="EQK21" s="117"/>
      <c r="EQL21" s="117"/>
      <c r="EQM21" s="117"/>
      <c r="EQN21" s="117"/>
      <c r="EQO21" s="117"/>
      <c r="EQP21" s="117"/>
      <c r="EQQ21" s="117"/>
      <c r="EQR21" s="117"/>
      <c r="EQS21" s="117"/>
      <c r="EQT21" s="117"/>
      <c r="EQU21" s="117"/>
      <c r="EQV21" s="117"/>
      <c r="EQW21" s="117"/>
      <c r="EQX21" s="117"/>
      <c r="EQY21" s="117"/>
      <c r="EQZ21" s="117"/>
      <c r="ERA21" s="117"/>
      <c r="ERB21" s="117"/>
      <c r="ERC21" s="117"/>
      <c r="ERD21" s="117"/>
      <c r="ERE21" s="117"/>
      <c r="ERF21" s="117"/>
      <c r="ERG21" s="117"/>
      <c r="ERH21" s="117"/>
      <c r="ERI21" s="117"/>
      <c r="ERJ21" s="117"/>
      <c r="ERK21" s="117"/>
      <c r="ERL21" s="117"/>
      <c r="ERM21" s="117"/>
      <c r="ERN21" s="117"/>
      <c r="ERO21" s="117"/>
      <c r="ERP21" s="117"/>
      <c r="ERQ21" s="117"/>
      <c r="ERR21" s="117"/>
      <c r="ERS21" s="117"/>
      <c r="ERT21" s="117"/>
      <c r="ERU21" s="117"/>
      <c r="ERV21" s="117"/>
      <c r="ERW21" s="117"/>
      <c r="ERX21" s="117"/>
      <c r="ERY21" s="117"/>
      <c r="ERZ21" s="117"/>
      <c r="ESA21" s="117"/>
      <c r="ESB21" s="117"/>
      <c r="ESC21" s="117"/>
      <c r="ESD21" s="117"/>
      <c r="ESE21" s="117"/>
      <c r="ESF21" s="117"/>
      <c r="ESG21" s="117"/>
      <c r="ESH21" s="117"/>
      <c r="ESI21" s="117"/>
      <c r="ESJ21" s="117"/>
      <c r="ESK21" s="117"/>
      <c r="ESL21" s="117"/>
      <c r="ESM21" s="117"/>
      <c r="ESN21" s="117"/>
      <c r="ESO21" s="117"/>
      <c r="ESP21" s="117"/>
      <c r="ESQ21" s="117"/>
      <c r="ESR21" s="117"/>
      <c r="ESS21" s="117"/>
      <c r="EST21" s="117"/>
      <c r="ESU21" s="117"/>
      <c r="ESV21" s="117"/>
      <c r="ESW21" s="117"/>
      <c r="ESX21" s="117"/>
      <c r="ESY21" s="117"/>
      <c r="ESZ21" s="117"/>
      <c r="ETA21" s="117"/>
      <c r="ETB21" s="117"/>
      <c r="ETC21" s="117"/>
      <c r="ETD21" s="117"/>
      <c r="ETE21" s="117"/>
      <c r="ETF21" s="117"/>
      <c r="ETG21" s="117"/>
      <c r="ETH21" s="117"/>
      <c r="ETI21" s="117"/>
      <c r="ETJ21" s="117"/>
      <c r="ETK21" s="117"/>
      <c r="ETL21" s="117"/>
      <c r="ETM21" s="117"/>
      <c r="ETN21" s="117"/>
      <c r="ETO21" s="117"/>
      <c r="ETP21" s="117"/>
      <c r="ETQ21" s="117"/>
      <c r="ETR21" s="117"/>
      <c r="ETS21" s="117"/>
      <c r="ETT21" s="117"/>
      <c r="ETU21" s="117"/>
      <c r="ETV21" s="117"/>
      <c r="ETW21" s="117"/>
      <c r="ETX21" s="117"/>
      <c r="ETY21" s="117"/>
      <c r="ETZ21" s="117"/>
      <c r="EUA21" s="117"/>
      <c r="EUB21" s="117"/>
      <c r="EUC21" s="117"/>
      <c r="EUD21" s="117"/>
      <c r="EUE21" s="117"/>
      <c r="EUF21" s="117"/>
      <c r="EUG21" s="117"/>
      <c r="EUH21" s="117"/>
      <c r="EUI21" s="117"/>
      <c r="EUJ21" s="117"/>
      <c r="EUK21" s="117"/>
      <c r="EUL21" s="117"/>
      <c r="EUM21" s="117"/>
      <c r="EUN21" s="117"/>
      <c r="EUO21" s="117"/>
      <c r="EUP21" s="117"/>
      <c r="EUQ21" s="117"/>
      <c r="EUR21" s="117"/>
      <c r="EUS21" s="117"/>
      <c r="EUT21" s="117"/>
      <c r="EUU21" s="117"/>
      <c r="EUV21" s="117"/>
      <c r="EUW21" s="117"/>
      <c r="EUX21" s="117"/>
      <c r="EUY21" s="117"/>
      <c r="EUZ21" s="117"/>
      <c r="EVA21" s="117"/>
      <c r="EVB21" s="117"/>
      <c r="EVC21" s="117"/>
      <c r="EVD21" s="117"/>
      <c r="EVE21" s="117"/>
      <c r="EVF21" s="117"/>
      <c r="EVG21" s="117"/>
      <c r="EVH21" s="117"/>
      <c r="EVI21" s="117"/>
      <c r="EVJ21" s="117"/>
      <c r="EVK21" s="117"/>
      <c r="EVL21" s="117"/>
      <c r="EVM21" s="117"/>
      <c r="EVN21" s="117"/>
      <c r="EVO21" s="117"/>
      <c r="EVP21" s="117"/>
      <c r="EVQ21" s="117"/>
      <c r="EVR21" s="117"/>
      <c r="EVS21" s="117"/>
      <c r="EVT21" s="117"/>
      <c r="EVU21" s="117"/>
      <c r="EVV21" s="117"/>
      <c r="EVW21" s="117"/>
      <c r="EVX21" s="117"/>
      <c r="EVY21" s="117"/>
      <c r="EVZ21" s="117"/>
      <c r="EWA21" s="117"/>
      <c r="EWB21" s="117"/>
      <c r="EWC21" s="117"/>
      <c r="EWD21" s="117"/>
      <c r="EWE21" s="117"/>
      <c r="EWF21" s="117"/>
      <c r="EWG21" s="117"/>
      <c r="EWH21" s="117"/>
      <c r="EWI21" s="117"/>
      <c r="EWJ21" s="117"/>
      <c r="EWK21" s="117"/>
      <c r="EWL21" s="117"/>
      <c r="EWM21" s="117"/>
      <c r="EWN21" s="117"/>
      <c r="EWO21" s="117"/>
      <c r="EWP21" s="117"/>
      <c r="EWQ21" s="117"/>
      <c r="EWR21" s="117"/>
      <c r="EWS21" s="117"/>
      <c r="EWT21" s="117"/>
      <c r="EWU21" s="117"/>
      <c r="EWV21" s="117"/>
      <c r="EWW21" s="117"/>
      <c r="EWX21" s="117"/>
      <c r="EWY21" s="117"/>
      <c r="EWZ21" s="117"/>
      <c r="EXA21" s="117"/>
      <c r="EXB21" s="117"/>
      <c r="EXC21" s="117"/>
      <c r="EXD21" s="117"/>
      <c r="EXE21" s="117"/>
      <c r="EXF21" s="117"/>
      <c r="EXG21" s="117"/>
      <c r="EXH21" s="117"/>
      <c r="EXI21" s="117"/>
      <c r="EXJ21" s="117"/>
      <c r="EXK21" s="117"/>
      <c r="EXL21" s="117"/>
      <c r="EXM21" s="117"/>
      <c r="EXN21" s="117"/>
      <c r="EXO21" s="117"/>
      <c r="EXP21" s="117"/>
      <c r="EXQ21" s="117"/>
      <c r="EXR21" s="117"/>
      <c r="EXS21" s="117"/>
      <c r="EXT21" s="117"/>
      <c r="EXU21" s="117"/>
      <c r="EXV21" s="117"/>
      <c r="EXW21" s="117"/>
      <c r="EXX21" s="117"/>
      <c r="EXY21" s="117"/>
      <c r="EXZ21" s="117"/>
      <c r="EYA21" s="117"/>
      <c r="EYB21" s="117"/>
      <c r="EYC21" s="117"/>
      <c r="EYD21" s="117"/>
      <c r="EYE21" s="117"/>
      <c r="EYF21" s="117"/>
      <c r="EYG21" s="117"/>
      <c r="EYH21" s="117"/>
      <c r="EYI21" s="117"/>
      <c r="EYJ21" s="117"/>
      <c r="EYK21" s="117"/>
      <c r="EYL21" s="117"/>
      <c r="EYM21" s="117"/>
      <c r="EYN21" s="117"/>
      <c r="EYO21" s="117"/>
      <c r="EYP21" s="117"/>
      <c r="EYQ21" s="117"/>
      <c r="EYR21" s="117"/>
      <c r="EYS21" s="117"/>
      <c r="EYT21" s="117"/>
      <c r="EYU21" s="117"/>
      <c r="EYV21" s="117"/>
      <c r="EYW21" s="117"/>
      <c r="EYX21" s="117"/>
      <c r="EYY21" s="117"/>
      <c r="EYZ21" s="117"/>
      <c r="EZA21" s="117"/>
      <c r="EZB21" s="117"/>
      <c r="EZC21" s="117"/>
      <c r="EZD21" s="117"/>
      <c r="EZE21" s="117"/>
      <c r="EZF21" s="117"/>
      <c r="EZG21" s="117"/>
      <c r="EZH21" s="117"/>
      <c r="EZI21" s="117"/>
      <c r="EZJ21" s="117"/>
      <c r="EZK21" s="117"/>
      <c r="EZL21" s="117"/>
      <c r="EZM21" s="117"/>
      <c r="EZN21" s="117"/>
      <c r="EZO21" s="117"/>
      <c r="EZP21" s="117"/>
      <c r="EZQ21" s="117"/>
      <c r="EZR21" s="117"/>
      <c r="EZS21" s="117"/>
      <c r="EZT21" s="117"/>
      <c r="EZU21" s="117"/>
      <c r="EZV21" s="117"/>
      <c r="EZW21" s="117"/>
      <c r="EZX21" s="117"/>
      <c r="EZY21" s="117"/>
      <c r="EZZ21" s="117"/>
      <c r="FAA21" s="117"/>
      <c r="FAB21" s="117"/>
      <c r="FAC21" s="117"/>
      <c r="FAD21" s="117"/>
      <c r="FAE21" s="117"/>
      <c r="FAF21" s="117"/>
      <c r="FAG21" s="117"/>
      <c r="FAH21" s="117"/>
      <c r="FAI21" s="117"/>
      <c r="FAJ21" s="117"/>
      <c r="FAK21" s="117"/>
      <c r="FAL21" s="117"/>
      <c r="FAM21" s="117"/>
      <c r="FAN21" s="117"/>
      <c r="FAO21" s="117"/>
      <c r="FAP21" s="117"/>
      <c r="FAQ21" s="117"/>
      <c r="FAR21" s="117"/>
      <c r="FAS21" s="117"/>
      <c r="FAT21" s="117"/>
      <c r="FAU21" s="117"/>
      <c r="FAV21" s="117"/>
      <c r="FAW21" s="117"/>
      <c r="FAX21" s="117"/>
      <c r="FAY21" s="117"/>
      <c r="FAZ21" s="117"/>
      <c r="FBA21" s="117"/>
      <c r="FBB21" s="117"/>
      <c r="FBC21" s="117"/>
      <c r="FBD21" s="117"/>
      <c r="FBE21" s="117"/>
      <c r="FBF21" s="117"/>
      <c r="FBG21" s="117"/>
      <c r="FBH21" s="117"/>
      <c r="FBI21" s="117"/>
      <c r="FBJ21" s="117"/>
      <c r="FBK21" s="117"/>
      <c r="FBL21" s="117"/>
      <c r="FBM21" s="117"/>
      <c r="FBN21" s="117"/>
      <c r="FBO21" s="117"/>
      <c r="FBP21" s="117"/>
      <c r="FBQ21" s="117"/>
      <c r="FBR21" s="117"/>
      <c r="FBS21" s="117"/>
      <c r="FBT21" s="117"/>
      <c r="FBU21" s="117"/>
      <c r="FBV21" s="117"/>
      <c r="FBW21" s="117"/>
      <c r="FBX21" s="117"/>
      <c r="FBY21" s="117"/>
      <c r="FBZ21" s="117"/>
      <c r="FCA21" s="117"/>
      <c r="FCB21" s="117"/>
      <c r="FCC21" s="117"/>
      <c r="FCD21" s="117"/>
      <c r="FCE21" s="117"/>
      <c r="FCF21" s="117"/>
      <c r="FCG21" s="117"/>
      <c r="FCH21" s="117"/>
      <c r="FCI21" s="117"/>
      <c r="FCJ21" s="117"/>
      <c r="FCK21" s="117"/>
      <c r="FCL21" s="117"/>
      <c r="FCM21" s="117"/>
      <c r="FCN21" s="117"/>
      <c r="FCO21" s="117"/>
      <c r="FCP21" s="117"/>
      <c r="FCQ21" s="117"/>
      <c r="FCR21" s="117"/>
      <c r="FCS21" s="117"/>
      <c r="FCT21" s="117"/>
      <c r="FCU21" s="117"/>
      <c r="FCV21" s="117"/>
      <c r="FCW21" s="117"/>
      <c r="FCX21" s="117"/>
      <c r="FCY21" s="117"/>
      <c r="FCZ21" s="117"/>
      <c r="FDA21" s="117"/>
      <c r="FDB21" s="117"/>
      <c r="FDC21" s="117"/>
      <c r="FDD21" s="117"/>
      <c r="FDE21" s="117"/>
      <c r="FDF21" s="117"/>
      <c r="FDG21" s="117"/>
      <c r="FDH21" s="117"/>
      <c r="FDI21" s="117"/>
      <c r="FDJ21" s="117"/>
      <c r="FDK21" s="117"/>
      <c r="FDL21" s="117"/>
      <c r="FDM21" s="117"/>
      <c r="FDN21" s="117"/>
      <c r="FDO21" s="117"/>
      <c r="FDP21" s="117"/>
      <c r="FDQ21" s="117"/>
      <c r="FDR21" s="117"/>
      <c r="FDS21" s="117"/>
      <c r="FDT21" s="117"/>
      <c r="FDU21" s="117"/>
      <c r="FDV21" s="117"/>
      <c r="FDW21" s="117"/>
      <c r="FDX21" s="117"/>
      <c r="FDY21" s="117"/>
      <c r="FDZ21" s="117"/>
      <c r="FEA21" s="117"/>
      <c r="FEB21" s="117"/>
      <c r="FEC21" s="117"/>
      <c r="FED21" s="117"/>
      <c r="FEE21" s="117"/>
      <c r="FEF21" s="117"/>
      <c r="FEG21" s="117"/>
      <c r="FEH21" s="117"/>
      <c r="FEI21" s="117"/>
      <c r="FEJ21" s="117"/>
      <c r="FEK21" s="117"/>
      <c r="FEL21" s="117"/>
      <c r="FEM21" s="117"/>
      <c r="FEN21" s="117"/>
      <c r="FEO21" s="117"/>
      <c r="FEP21" s="117"/>
      <c r="FEQ21" s="117"/>
      <c r="FER21" s="117"/>
      <c r="FES21" s="117"/>
      <c r="FET21" s="117"/>
      <c r="FEU21" s="117"/>
      <c r="FEV21" s="117"/>
      <c r="FEW21" s="117"/>
      <c r="FEX21" s="117"/>
      <c r="FEY21" s="117"/>
      <c r="FEZ21" s="117"/>
      <c r="FFA21" s="117"/>
      <c r="FFB21" s="117"/>
      <c r="FFC21" s="117"/>
      <c r="FFD21" s="117"/>
      <c r="FFE21" s="117"/>
      <c r="FFF21" s="117"/>
      <c r="FFG21" s="117"/>
      <c r="FFH21" s="117"/>
      <c r="FFI21" s="117"/>
      <c r="FFJ21" s="117"/>
      <c r="FFK21" s="117"/>
      <c r="FFL21" s="117"/>
      <c r="FFM21" s="117"/>
      <c r="FFN21" s="117"/>
      <c r="FFO21" s="117"/>
      <c r="FFP21" s="117"/>
      <c r="FFQ21" s="117"/>
      <c r="FFR21" s="117"/>
      <c r="FFS21" s="117"/>
      <c r="FFT21" s="117"/>
      <c r="FFU21" s="117"/>
      <c r="FFV21" s="117"/>
      <c r="FFW21" s="117"/>
      <c r="FFX21" s="117"/>
      <c r="FFY21" s="117"/>
      <c r="FFZ21" s="117"/>
      <c r="FGA21" s="117"/>
      <c r="FGB21" s="117"/>
      <c r="FGC21" s="117"/>
      <c r="FGD21" s="117"/>
      <c r="FGE21" s="117"/>
      <c r="FGF21" s="117"/>
      <c r="FGG21" s="117"/>
      <c r="FGH21" s="117"/>
      <c r="FGI21" s="117"/>
      <c r="FGJ21" s="117"/>
      <c r="FGK21" s="117"/>
      <c r="FGL21" s="117"/>
      <c r="FGM21" s="117"/>
      <c r="FGN21" s="117"/>
      <c r="FGO21" s="117"/>
      <c r="FGP21" s="117"/>
      <c r="FGQ21" s="117"/>
      <c r="FGR21" s="117"/>
      <c r="FGS21" s="117"/>
      <c r="FGT21" s="117"/>
      <c r="FGU21" s="117"/>
      <c r="FGV21" s="117"/>
      <c r="FGW21" s="117"/>
      <c r="FGX21" s="117"/>
      <c r="FGY21" s="117"/>
      <c r="FGZ21" s="117"/>
      <c r="FHA21" s="117"/>
      <c r="FHB21" s="117"/>
      <c r="FHC21" s="117"/>
      <c r="FHD21" s="117"/>
      <c r="FHE21" s="117"/>
      <c r="FHF21" s="117"/>
      <c r="FHG21" s="117"/>
      <c r="FHH21" s="117"/>
      <c r="FHI21" s="117"/>
      <c r="FHJ21" s="117"/>
      <c r="FHK21" s="117"/>
      <c r="FHL21" s="117"/>
      <c r="FHM21" s="117"/>
      <c r="FHN21" s="117"/>
      <c r="FHO21" s="117"/>
      <c r="FHP21" s="117"/>
      <c r="FHQ21" s="117"/>
      <c r="FHR21" s="117"/>
      <c r="FHS21" s="117"/>
      <c r="FHT21" s="117"/>
      <c r="FHU21" s="117"/>
      <c r="FHV21" s="117"/>
      <c r="FHW21" s="117"/>
      <c r="FHX21" s="117"/>
      <c r="FHY21" s="117"/>
      <c r="FHZ21" s="117"/>
      <c r="FIA21" s="117"/>
      <c r="FIB21" s="117"/>
      <c r="FIC21" s="117"/>
      <c r="FID21" s="117"/>
      <c r="FIE21" s="117"/>
      <c r="FIF21" s="117"/>
      <c r="FIG21" s="117"/>
      <c r="FIH21" s="117"/>
      <c r="FII21" s="117"/>
      <c r="FIJ21" s="117"/>
      <c r="FIK21" s="117"/>
      <c r="FIL21" s="117"/>
      <c r="FIM21" s="117"/>
      <c r="FIN21" s="117"/>
      <c r="FIO21" s="117"/>
      <c r="FIP21" s="117"/>
      <c r="FIQ21" s="117"/>
      <c r="FIR21" s="117"/>
      <c r="FIS21" s="117"/>
      <c r="FIT21" s="117"/>
      <c r="FIU21" s="117"/>
      <c r="FIV21" s="117"/>
      <c r="FIW21" s="117"/>
      <c r="FIX21" s="117"/>
      <c r="FIY21" s="117"/>
      <c r="FIZ21" s="117"/>
      <c r="FJA21" s="117"/>
      <c r="FJB21" s="117"/>
      <c r="FJC21" s="117"/>
      <c r="FJD21" s="117"/>
      <c r="FJE21" s="117"/>
      <c r="FJF21" s="117"/>
      <c r="FJG21" s="117"/>
      <c r="FJH21" s="117"/>
      <c r="FJI21" s="117"/>
      <c r="FJJ21" s="117"/>
      <c r="FJK21" s="117"/>
      <c r="FJL21" s="117"/>
      <c r="FJM21" s="117"/>
      <c r="FJN21" s="117"/>
      <c r="FJO21" s="117"/>
      <c r="FJP21" s="117"/>
      <c r="FJQ21" s="117"/>
      <c r="FJR21" s="117"/>
      <c r="FJS21" s="117"/>
      <c r="FJT21" s="117"/>
      <c r="FJU21" s="117"/>
      <c r="FJV21" s="117"/>
      <c r="FJW21" s="117"/>
      <c r="FJX21" s="117"/>
      <c r="FJY21" s="117"/>
      <c r="FJZ21" s="117"/>
      <c r="FKA21" s="117"/>
      <c r="FKB21" s="117"/>
      <c r="FKC21" s="117"/>
      <c r="FKD21" s="117"/>
      <c r="FKE21" s="117"/>
      <c r="FKF21" s="117"/>
      <c r="FKG21" s="117"/>
      <c r="FKH21" s="117"/>
      <c r="FKI21" s="117"/>
      <c r="FKJ21" s="117"/>
      <c r="FKK21" s="117"/>
      <c r="FKL21" s="117"/>
      <c r="FKM21" s="117"/>
      <c r="FKN21" s="117"/>
      <c r="FKO21" s="117"/>
      <c r="FKP21" s="117"/>
      <c r="FKQ21" s="117"/>
      <c r="FKR21" s="117"/>
      <c r="FKS21" s="117"/>
      <c r="FKT21" s="117"/>
      <c r="FKU21" s="117"/>
      <c r="FKV21" s="117"/>
      <c r="FKW21" s="117"/>
      <c r="FKX21" s="117"/>
      <c r="FKY21" s="117"/>
      <c r="FKZ21" s="117"/>
      <c r="FLA21" s="117"/>
      <c r="FLB21" s="117"/>
      <c r="FLC21" s="117"/>
      <c r="FLD21" s="117"/>
      <c r="FLE21" s="117"/>
      <c r="FLF21" s="117"/>
      <c r="FLG21" s="117"/>
      <c r="FLH21" s="117"/>
      <c r="FLI21" s="117"/>
      <c r="FLJ21" s="117"/>
      <c r="FLK21" s="117"/>
      <c r="FLL21" s="117"/>
      <c r="FLM21" s="117"/>
      <c r="FLN21" s="117"/>
      <c r="FLO21" s="117"/>
      <c r="FLP21" s="117"/>
      <c r="FLQ21" s="117"/>
      <c r="FLR21" s="117"/>
      <c r="FLS21" s="117"/>
      <c r="FLT21" s="117"/>
      <c r="FLU21" s="117"/>
      <c r="FLV21" s="117"/>
      <c r="FLW21" s="117"/>
      <c r="FLX21" s="117"/>
      <c r="FLY21" s="117"/>
      <c r="FLZ21" s="117"/>
      <c r="FMA21" s="117"/>
      <c r="FMB21" s="117"/>
      <c r="FMC21" s="117"/>
      <c r="FMD21" s="117"/>
      <c r="FME21" s="117"/>
      <c r="FMF21" s="117"/>
      <c r="FMG21" s="117"/>
      <c r="FMH21" s="117"/>
      <c r="FMI21" s="117"/>
      <c r="FMJ21" s="117"/>
      <c r="FMK21" s="117"/>
      <c r="FML21" s="117"/>
      <c r="FMM21" s="117"/>
      <c r="FMN21" s="117"/>
      <c r="FMO21" s="117"/>
      <c r="FMP21" s="117"/>
      <c r="FMQ21" s="117"/>
      <c r="FMR21" s="117"/>
      <c r="FMS21" s="117"/>
      <c r="FMT21" s="117"/>
      <c r="FMU21" s="117"/>
      <c r="FMV21" s="117"/>
      <c r="FMW21" s="117"/>
      <c r="FMX21" s="117"/>
      <c r="FMY21" s="117"/>
      <c r="FMZ21" s="117"/>
      <c r="FNA21" s="117"/>
      <c r="FNB21" s="117"/>
      <c r="FNC21" s="117"/>
      <c r="FND21" s="117"/>
      <c r="FNE21" s="117"/>
      <c r="FNF21" s="117"/>
      <c r="FNG21" s="117"/>
      <c r="FNH21" s="117"/>
      <c r="FNI21" s="117"/>
      <c r="FNJ21" s="117"/>
      <c r="FNK21" s="117"/>
      <c r="FNL21" s="117"/>
      <c r="FNM21" s="117"/>
      <c r="FNN21" s="117"/>
      <c r="FNO21" s="117"/>
      <c r="FNP21" s="117"/>
      <c r="FNQ21" s="117"/>
      <c r="FNR21" s="117"/>
      <c r="FNS21" s="117"/>
      <c r="FNT21" s="117"/>
      <c r="FNU21" s="117"/>
      <c r="FNV21" s="117"/>
      <c r="FNW21" s="117"/>
      <c r="FNX21" s="117"/>
      <c r="FNY21" s="117"/>
      <c r="FNZ21" s="117"/>
      <c r="FOA21" s="117"/>
      <c r="FOB21" s="117"/>
      <c r="FOC21" s="117"/>
      <c r="FOD21" s="117"/>
      <c r="FOE21" s="117"/>
      <c r="FOF21" s="117"/>
      <c r="FOG21" s="117"/>
      <c r="FOH21" s="117"/>
      <c r="FOI21" s="117"/>
      <c r="FOJ21" s="117"/>
      <c r="FOK21" s="117"/>
      <c r="FOL21" s="117"/>
      <c r="FOM21" s="117"/>
      <c r="FON21" s="117"/>
      <c r="FOO21" s="117"/>
      <c r="FOP21" s="117"/>
      <c r="FOQ21" s="117"/>
      <c r="FOR21" s="117"/>
      <c r="FOS21" s="117"/>
      <c r="FOT21" s="117"/>
      <c r="FOU21" s="117"/>
      <c r="FOV21" s="117"/>
      <c r="FOW21" s="117"/>
      <c r="FOX21" s="117"/>
      <c r="FOY21" s="117"/>
      <c r="FOZ21" s="117"/>
      <c r="FPA21" s="117"/>
      <c r="FPB21" s="117"/>
      <c r="FPC21" s="117"/>
      <c r="FPD21" s="117"/>
      <c r="FPE21" s="117"/>
      <c r="FPF21" s="117"/>
      <c r="FPG21" s="117"/>
      <c r="FPH21" s="117"/>
      <c r="FPI21" s="117"/>
      <c r="FPJ21" s="117"/>
      <c r="FPK21" s="117"/>
      <c r="FPL21" s="117"/>
      <c r="FPM21" s="117"/>
      <c r="FPN21" s="117"/>
      <c r="FPO21" s="117"/>
      <c r="FPP21" s="117"/>
      <c r="FPQ21" s="117"/>
      <c r="FPR21" s="117"/>
      <c r="FPS21" s="117"/>
      <c r="FPT21" s="117"/>
      <c r="FPU21" s="117"/>
      <c r="FPV21" s="117"/>
      <c r="FPW21" s="117"/>
      <c r="FPX21" s="117"/>
      <c r="FPY21" s="117"/>
      <c r="FPZ21" s="117"/>
      <c r="FQA21" s="117"/>
      <c r="FQB21" s="117"/>
      <c r="FQC21" s="117"/>
      <c r="FQD21" s="117"/>
      <c r="FQE21" s="117"/>
      <c r="FQF21" s="117"/>
      <c r="FQG21" s="117"/>
      <c r="FQH21" s="117"/>
      <c r="FQI21" s="117"/>
      <c r="FQJ21" s="117"/>
      <c r="FQK21" s="117"/>
      <c r="FQL21" s="117"/>
      <c r="FQM21" s="117"/>
      <c r="FQN21" s="117"/>
      <c r="FQO21" s="117"/>
      <c r="FQP21" s="117"/>
      <c r="FQQ21" s="117"/>
      <c r="FQR21" s="117"/>
      <c r="FQS21" s="117"/>
      <c r="FQT21" s="117"/>
      <c r="FQU21" s="117"/>
      <c r="FQV21" s="117"/>
      <c r="FQW21" s="117"/>
      <c r="FQX21" s="117"/>
      <c r="FQY21" s="117"/>
      <c r="FQZ21" s="117"/>
      <c r="FRA21" s="117"/>
      <c r="FRB21" s="117"/>
      <c r="FRC21" s="117"/>
      <c r="FRD21" s="117"/>
      <c r="FRE21" s="117"/>
      <c r="FRF21" s="117"/>
      <c r="FRG21" s="117"/>
      <c r="FRH21" s="117"/>
      <c r="FRI21" s="117"/>
      <c r="FRJ21" s="117"/>
      <c r="FRK21" s="117"/>
      <c r="FRL21" s="117"/>
      <c r="FRM21" s="117"/>
      <c r="FRN21" s="117"/>
      <c r="FRO21" s="117"/>
      <c r="FRP21" s="117"/>
      <c r="FRQ21" s="117"/>
      <c r="FRR21" s="117"/>
      <c r="FRS21" s="117"/>
      <c r="FRT21" s="117"/>
      <c r="FRU21" s="117"/>
      <c r="FRV21" s="117"/>
      <c r="FRW21" s="117"/>
      <c r="FRX21" s="117"/>
      <c r="FRY21" s="117"/>
      <c r="FRZ21" s="117"/>
      <c r="FSA21" s="117"/>
      <c r="FSB21" s="117"/>
      <c r="FSC21" s="117"/>
      <c r="FSD21" s="117"/>
      <c r="FSE21" s="117"/>
      <c r="FSF21" s="117"/>
      <c r="FSG21" s="117"/>
      <c r="FSH21" s="117"/>
      <c r="FSI21" s="117"/>
      <c r="FSJ21" s="117"/>
      <c r="FSK21" s="117"/>
      <c r="FSL21" s="117"/>
      <c r="FSM21" s="117"/>
      <c r="FSN21" s="117"/>
      <c r="FSO21" s="117"/>
      <c r="FSP21" s="117"/>
      <c r="FSQ21" s="117"/>
      <c r="FSR21" s="117"/>
      <c r="FSS21" s="117"/>
      <c r="FST21" s="117"/>
      <c r="FSU21" s="117"/>
      <c r="FSV21" s="117"/>
      <c r="FSW21" s="117"/>
      <c r="FSX21" s="117"/>
      <c r="FSY21" s="117"/>
      <c r="FSZ21" s="117"/>
      <c r="FTA21" s="117"/>
      <c r="FTB21" s="117"/>
      <c r="FTC21" s="117"/>
      <c r="FTD21" s="117"/>
      <c r="FTE21" s="117"/>
      <c r="FTF21" s="117"/>
      <c r="FTG21" s="117"/>
      <c r="FTH21" s="117"/>
      <c r="FTI21" s="117"/>
      <c r="FTJ21" s="117"/>
      <c r="FTK21" s="117"/>
      <c r="FTL21" s="117"/>
      <c r="FTM21" s="117"/>
      <c r="FTN21" s="117"/>
      <c r="FTO21" s="117"/>
      <c r="FTP21" s="117"/>
      <c r="FTQ21" s="117"/>
      <c r="FTR21" s="117"/>
      <c r="FTS21" s="117"/>
      <c r="FTT21" s="117"/>
      <c r="FTU21" s="117"/>
      <c r="FTV21" s="117"/>
      <c r="FTW21" s="117"/>
      <c r="FTX21" s="117"/>
      <c r="FTY21" s="117"/>
      <c r="FTZ21" s="117"/>
      <c r="FUA21" s="117"/>
      <c r="FUB21" s="117"/>
      <c r="FUC21" s="117"/>
      <c r="FUD21" s="117"/>
      <c r="FUE21" s="117"/>
      <c r="FUF21" s="117"/>
      <c r="FUG21" s="117"/>
      <c r="FUH21" s="117"/>
      <c r="FUI21" s="117"/>
      <c r="FUJ21" s="117"/>
      <c r="FUK21" s="117"/>
      <c r="FUL21" s="117"/>
      <c r="FUM21" s="117"/>
      <c r="FUN21" s="117"/>
      <c r="FUO21" s="117"/>
      <c r="FUP21" s="117"/>
      <c r="FUQ21" s="117"/>
      <c r="FUR21" s="117"/>
      <c r="FUS21" s="117"/>
      <c r="FUT21" s="117"/>
      <c r="FUU21" s="117"/>
      <c r="FUV21" s="117"/>
      <c r="FUW21" s="117"/>
      <c r="FUX21" s="117"/>
      <c r="FUY21" s="117"/>
      <c r="FUZ21" s="117"/>
      <c r="FVA21" s="117"/>
      <c r="FVB21" s="117"/>
      <c r="FVC21" s="117"/>
      <c r="FVD21" s="117"/>
      <c r="FVE21" s="117"/>
      <c r="FVF21" s="117"/>
      <c r="FVG21" s="117"/>
      <c r="FVH21" s="117"/>
      <c r="FVI21" s="117"/>
      <c r="FVJ21" s="117"/>
      <c r="FVK21" s="117"/>
      <c r="FVL21" s="117"/>
      <c r="FVM21" s="117"/>
      <c r="FVN21" s="117"/>
      <c r="FVO21" s="117"/>
      <c r="FVP21" s="117"/>
      <c r="FVQ21" s="117"/>
      <c r="FVR21" s="117"/>
      <c r="FVS21" s="117"/>
      <c r="FVT21" s="117"/>
      <c r="FVU21" s="117"/>
      <c r="FVV21" s="117"/>
      <c r="FVW21" s="117"/>
      <c r="FVX21" s="117"/>
      <c r="FVY21" s="117"/>
      <c r="FVZ21" s="117"/>
      <c r="FWA21" s="117"/>
      <c r="FWB21" s="117"/>
      <c r="FWC21" s="117"/>
      <c r="FWD21" s="117"/>
      <c r="FWE21" s="117"/>
      <c r="FWF21" s="117"/>
      <c r="FWG21" s="117"/>
      <c r="FWH21" s="117"/>
      <c r="FWI21" s="117"/>
      <c r="FWJ21" s="117"/>
      <c r="FWK21" s="117"/>
      <c r="FWL21" s="117"/>
      <c r="FWM21" s="117"/>
      <c r="FWN21" s="117"/>
      <c r="FWO21" s="117"/>
      <c r="FWP21" s="117"/>
      <c r="FWQ21" s="117"/>
      <c r="FWR21" s="117"/>
      <c r="FWS21" s="117"/>
      <c r="FWT21" s="117"/>
      <c r="FWU21" s="117"/>
      <c r="FWV21" s="117"/>
      <c r="FWW21" s="117"/>
      <c r="FWX21" s="117"/>
      <c r="FWY21" s="117"/>
      <c r="FWZ21" s="117"/>
      <c r="FXA21" s="117"/>
      <c r="FXB21" s="117"/>
      <c r="FXC21" s="117"/>
      <c r="FXD21" s="117"/>
      <c r="FXE21" s="117"/>
      <c r="FXF21" s="117"/>
      <c r="FXG21" s="117"/>
      <c r="FXH21" s="117"/>
      <c r="FXI21" s="117"/>
      <c r="FXJ21" s="117"/>
      <c r="FXK21" s="117"/>
      <c r="FXL21" s="117"/>
      <c r="FXM21" s="117"/>
      <c r="FXN21" s="117"/>
      <c r="FXO21" s="117"/>
      <c r="FXP21" s="117"/>
      <c r="FXQ21" s="117"/>
      <c r="FXR21" s="117"/>
      <c r="FXS21" s="117"/>
      <c r="FXT21" s="117"/>
      <c r="FXU21" s="117"/>
      <c r="FXV21" s="117"/>
      <c r="FXW21" s="117"/>
      <c r="FXX21" s="117"/>
      <c r="FXY21" s="117"/>
      <c r="FXZ21" s="117"/>
      <c r="FYA21" s="117"/>
      <c r="FYB21" s="117"/>
      <c r="FYC21" s="117"/>
      <c r="FYD21" s="117"/>
      <c r="FYE21" s="117"/>
      <c r="FYF21" s="117"/>
      <c r="FYG21" s="117"/>
      <c r="FYH21" s="117"/>
      <c r="FYI21" s="117"/>
      <c r="FYJ21" s="117"/>
      <c r="FYK21" s="117"/>
      <c r="FYL21" s="117"/>
      <c r="FYM21" s="117"/>
      <c r="FYN21" s="117"/>
      <c r="FYO21" s="117"/>
      <c r="FYP21" s="117"/>
      <c r="FYQ21" s="117"/>
      <c r="FYR21" s="117"/>
      <c r="FYS21" s="117"/>
      <c r="FYT21" s="117"/>
      <c r="FYU21" s="117"/>
      <c r="FYV21" s="117"/>
      <c r="FYW21" s="117"/>
      <c r="FYX21" s="117"/>
      <c r="FYY21" s="117"/>
      <c r="FYZ21" s="117"/>
      <c r="FZA21" s="117"/>
      <c r="FZB21" s="117"/>
      <c r="FZC21" s="117"/>
      <c r="FZD21" s="117"/>
      <c r="FZE21" s="117"/>
      <c r="FZF21" s="117"/>
      <c r="FZG21" s="117"/>
      <c r="FZH21" s="117"/>
      <c r="FZI21" s="117"/>
      <c r="FZJ21" s="117"/>
      <c r="FZK21" s="117"/>
      <c r="FZL21" s="117"/>
      <c r="FZM21" s="117"/>
      <c r="FZN21" s="117"/>
      <c r="FZO21" s="117"/>
      <c r="FZP21" s="117"/>
      <c r="FZQ21" s="117"/>
      <c r="FZR21" s="117"/>
      <c r="FZS21" s="117"/>
      <c r="FZT21" s="117"/>
      <c r="FZU21" s="117"/>
      <c r="FZV21" s="117"/>
      <c r="FZW21" s="117"/>
      <c r="FZX21" s="117"/>
      <c r="FZY21" s="117"/>
      <c r="FZZ21" s="117"/>
      <c r="GAA21" s="117"/>
      <c r="GAB21" s="117"/>
      <c r="GAC21" s="117"/>
      <c r="GAD21" s="117"/>
      <c r="GAE21" s="117"/>
      <c r="GAF21" s="117"/>
      <c r="GAG21" s="117"/>
      <c r="GAH21" s="117"/>
      <c r="GAI21" s="117"/>
      <c r="GAJ21" s="117"/>
      <c r="GAK21" s="117"/>
      <c r="GAL21" s="117"/>
      <c r="GAM21" s="117"/>
      <c r="GAN21" s="117"/>
      <c r="GAO21" s="117"/>
      <c r="GAP21" s="117"/>
      <c r="GAQ21" s="117"/>
      <c r="GAR21" s="117"/>
      <c r="GAS21" s="117"/>
      <c r="GAT21" s="117"/>
      <c r="GAU21" s="117"/>
      <c r="GAV21" s="117"/>
      <c r="GAW21" s="117"/>
      <c r="GAX21" s="117"/>
      <c r="GAY21" s="117"/>
      <c r="GAZ21" s="117"/>
      <c r="GBA21" s="117"/>
      <c r="GBB21" s="117"/>
      <c r="GBC21" s="117"/>
      <c r="GBD21" s="117"/>
      <c r="GBE21" s="117"/>
      <c r="GBF21" s="117"/>
      <c r="GBG21" s="117"/>
      <c r="GBH21" s="117"/>
      <c r="GBI21" s="117"/>
      <c r="GBJ21" s="117"/>
      <c r="GBK21" s="117"/>
      <c r="GBL21" s="117"/>
      <c r="GBM21" s="117"/>
      <c r="GBN21" s="117"/>
      <c r="GBO21" s="117"/>
      <c r="GBP21" s="117"/>
      <c r="GBQ21" s="117"/>
      <c r="GBR21" s="117"/>
      <c r="GBS21" s="117"/>
      <c r="GBT21" s="117"/>
      <c r="GBU21" s="117"/>
      <c r="GBV21" s="117"/>
      <c r="GBW21" s="117"/>
      <c r="GBX21" s="117"/>
      <c r="GBY21" s="117"/>
      <c r="GBZ21" s="117"/>
      <c r="GCA21" s="117"/>
      <c r="GCB21" s="117"/>
      <c r="GCC21" s="117"/>
      <c r="GCD21" s="117"/>
      <c r="GCE21" s="117"/>
      <c r="GCF21" s="117"/>
      <c r="GCG21" s="117"/>
      <c r="GCH21" s="117"/>
      <c r="GCI21" s="117"/>
      <c r="GCJ21" s="117"/>
      <c r="GCK21" s="117"/>
      <c r="GCL21" s="117"/>
      <c r="GCM21" s="117"/>
      <c r="GCN21" s="117"/>
      <c r="GCO21" s="117"/>
      <c r="GCP21" s="117"/>
      <c r="GCQ21" s="117"/>
      <c r="GCR21" s="117"/>
      <c r="GCS21" s="117"/>
      <c r="GCT21" s="117"/>
      <c r="GCU21" s="117"/>
      <c r="GCV21" s="117"/>
      <c r="GCW21" s="117"/>
      <c r="GCX21" s="117"/>
      <c r="GCY21" s="117"/>
      <c r="GCZ21" s="117"/>
      <c r="GDA21" s="117"/>
      <c r="GDB21" s="117"/>
      <c r="GDC21" s="117"/>
      <c r="GDD21" s="117"/>
      <c r="GDE21" s="117"/>
      <c r="GDF21" s="117"/>
      <c r="GDG21" s="117"/>
      <c r="GDH21" s="117"/>
      <c r="GDI21" s="117"/>
      <c r="GDJ21" s="117"/>
      <c r="GDK21" s="117"/>
      <c r="GDL21" s="117"/>
      <c r="GDM21" s="117"/>
      <c r="GDN21" s="117"/>
      <c r="GDO21" s="117"/>
      <c r="GDP21" s="117"/>
      <c r="GDQ21" s="117"/>
      <c r="GDR21" s="117"/>
      <c r="GDS21" s="117"/>
      <c r="GDT21" s="117"/>
      <c r="GDU21" s="117"/>
      <c r="GDV21" s="117"/>
      <c r="GDW21" s="117"/>
      <c r="GDX21" s="117"/>
      <c r="GDY21" s="117"/>
      <c r="GDZ21" s="117"/>
      <c r="GEA21" s="117"/>
      <c r="GEB21" s="117"/>
      <c r="GEC21" s="117"/>
      <c r="GED21" s="117"/>
      <c r="GEE21" s="117"/>
      <c r="GEF21" s="117"/>
      <c r="GEG21" s="117"/>
      <c r="GEH21" s="117"/>
      <c r="GEI21" s="117"/>
      <c r="GEJ21" s="117"/>
      <c r="GEK21" s="117"/>
      <c r="GEL21" s="117"/>
      <c r="GEM21" s="117"/>
      <c r="GEN21" s="117"/>
      <c r="GEO21" s="117"/>
      <c r="GEP21" s="117"/>
      <c r="GEQ21" s="117"/>
      <c r="GER21" s="117"/>
      <c r="GES21" s="117"/>
      <c r="GET21" s="117"/>
      <c r="GEU21" s="117"/>
      <c r="GEV21" s="117"/>
      <c r="GEW21" s="117"/>
      <c r="GEX21" s="117"/>
      <c r="GEY21" s="117"/>
      <c r="GEZ21" s="117"/>
      <c r="GFA21" s="117"/>
      <c r="GFB21" s="117"/>
      <c r="GFC21" s="117"/>
      <c r="GFD21" s="117"/>
      <c r="GFE21" s="117"/>
      <c r="GFF21" s="117"/>
      <c r="GFG21" s="117"/>
      <c r="GFH21" s="117"/>
      <c r="GFI21" s="117"/>
      <c r="GFJ21" s="117"/>
      <c r="GFK21" s="117"/>
      <c r="GFL21" s="117"/>
      <c r="GFM21" s="117"/>
      <c r="GFN21" s="117"/>
      <c r="GFO21" s="117"/>
      <c r="GFP21" s="117"/>
      <c r="GFQ21" s="117"/>
      <c r="GFR21" s="117"/>
      <c r="GFS21" s="117"/>
      <c r="GFT21" s="117"/>
      <c r="GFU21" s="117"/>
      <c r="GFV21" s="117"/>
      <c r="GFW21" s="117"/>
      <c r="GFX21" s="117"/>
      <c r="GFY21" s="117"/>
      <c r="GFZ21" s="117"/>
      <c r="GGA21" s="117"/>
      <c r="GGB21" s="117"/>
      <c r="GGC21" s="117"/>
      <c r="GGD21" s="117"/>
      <c r="GGE21" s="117"/>
      <c r="GGF21" s="117"/>
      <c r="GGG21" s="117"/>
      <c r="GGH21" s="117"/>
      <c r="GGI21" s="117"/>
      <c r="GGJ21" s="117"/>
      <c r="GGK21" s="117"/>
      <c r="GGL21" s="117"/>
      <c r="GGM21" s="117"/>
      <c r="GGN21" s="117"/>
      <c r="GGO21" s="117"/>
      <c r="GGP21" s="117"/>
      <c r="GGQ21" s="117"/>
      <c r="GGR21" s="117"/>
      <c r="GGS21" s="117"/>
      <c r="GGT21" s="117"/>
      <c r="GGU21" s="117"/>
      <c r="GGV21" s="117"/>
      <c r="GGW21" s="117"/>
      <c r="GGX21" s="117"/>
      <c r="GGY21" s="117"/>
      <c r="GGZ21" s="117"/>
      <c r="GHA21" s="117"/>
      <c r="GHB21" s="117"/>
      <c r="GHC21" s="117"/>
      <c r="GHD21" s="117"/>
      <c r="GHE21" s="117"/>
      <c r="GHF21" s="117"/>
      <c r="GHG21" s="117"/>
      <c r="GHH21" s="117"/>
      <c r="GHI21" s="117"/>
      <c r="GHJ21" s="117"/>
      <c r="GHK21" s="117"/>
      <c r="GHL21" s="117"/>
      <c r="GHM21" s="117"/>
      <c r="GHN21" s="117"/>
      <c r="GHO21" s="117"/>
      <c r="GHP21" s="117"/>
      <c r="GHQ21" s="117"/>
      <c r="GHR21" s="117"/>
      <c r="GHS21" s="117"/>
      <c r="GHT21" s="117"/>
      <c r="GHU21" s="117"/>
      <c r="GHV21" s="117"/>
      <c r="GHW21" s="117"/>
      <c r="GHX21" s="117"/>
      <c r="GHY21" s="117"/>
      <c r="GHZ21" s="117"/>
      <c r="GIA21" s="117"/>
      <c r="GIB21" s="117"/>
      <c r="GIC21" s="117"/>
      <c r="GID21" s="117"/>
      <c r="GIE21" s="117"/>
      <c r="GIF21" s="117"/>
      <c r="GIG21" s="117"/>
      <c r="GIH21" s="117"/>
      <c r="GII21" s="117"/>
      <c r="GIJ21" s="117"/>
      <c r="GIK21" s="117"/>
      <c r="GIL21" s="117"/>
      <c r="GIM21" s="117"/>
      <c r="GIN21" s="117"/>
      <c r="GIO21" s="117"/>
      <c r="GIP21" s="117"/>
      <c r="GIQ21" s="117"/>
      <c r="GIR21" s="117"/>
      <c r="GIS21" s="117"/>
      <c r="GIT21" s="117"/>
      <c r="GIU21" s="117"/>
      <c r="GIV21" s="117"/>
      <c r="GIW21" s="117"/>
      <c r="GIX21" s="117"/>
      <c r="GIY21" s="117"/>
      <c r="GIZ21" s="117"/>
      <c r="GJA21" s="117"/>
      <c r="GJB21" s="117"/>
      <c r="GJC21" s="117"/>
      <c r="GJD21" s="117"/>
      <c r="GJE21" s="117"/>
      <c r="GJF21" s="117"/>
      <c r="GJG21" s="117"/>
      <c r="GJH21" s="117"/>
      <c r="GJI21" s="117"/>
      <c r="GJJ21" s="117"/>
      <c r="GJK21" s="117"/>
      <c r="GJL21" s="117"/>
      <c r="GJM21" s="117"/>
      <c r="GJN21" s="117"/>
      <c r="GJO21" s="117"/>
      <c r="GJP21" s="117"/>
      <c r="GJQ21" s="117"/>
      <c r="GJR21" s="117"/>
      <c r="GJS21" s="117"/>
      <c r="GJT21" s="117"/>
      <c r="GJU21" s="117"/>
      <c r="GJV21" s="117"/>
      <c r="GJW21" s="117"/>
      <c r="GJX21" s="117"/>
      <c r="GJY21" s="117"/>
      <c r="GJZ21" s="117"/>
      <c r="GKA21" s="117"/>
      <c r="GKB21" s="117"/>
      <c r="GKC21" s="117"/>
      <c r="GKD21" s="117"/>
      <c r="GKE21" s="117"/>
      <c r="GKF21" s="117"/>
      <c r="GKG21" s="117"/>
      <c r="GKH21" s="117"/>
      <c r="GKI21" s="117"/>
      <c r="GKJ21" s="117"/>
      <c r="GKK21" s="117"/>
      <c r="GKL21" s="117"/>
      <c r="GKM21" s="117"/>
      <c r="GKN21" s="117"/>
      <c r="GKO21" s="117"/>
      <c r="GKP21" s="117"/>
      <c r="GKQ21" s="117"/>
      <c r="GKR21" s="117"/>
      <c r="GKS21" s="117"/>
      <c r="GKT21" s="117"/>
      <c r="GKU21" s="117"/>
      <c r="GKV21" s="117"/>
      <c r="GKW21" s="117"/>
      <c r="GKX21" s="117"/>
      <c r="GKY21" s="117"/>
      <c r="GKZ21" s="117"/>
      <c r="GLA21" s="117"/>
      <c r="GLB21" s="117"/>
      <c r="GLC21" s="117"/>
      <c r="GLD21" s="117"/>
      <c r="GLE21" s="117"/>
      <c r="GLF21" s="117"/>
      <c r="GLG21" s="117"/>
      <c r="GLH21" s="117"/>
      <c r="GLI21" s="117"/>
      <c r="GLJ21" s="117"/>
      <c r="GLK21" s="117"/>
      <c r="GLL21" s="117"/>
      <c r="GLM21" s="117"/>
      <c r="GLN21" s="117"/>
      <c r="GLO21" s="117"/>
      <c r="GLP21" s="117"/>
      <c r="GLQ21" s="117"/>
      <c r="GLR21" s="117"/>
      <c r="GLS21" s="117"/>
      <c r="GLT21" s="117"/>
      <c r="GLU21" s="117"/>
      <c r="GLV21" s="117"/>
      <c r="GLW21" s="117"/>
      <c r="GLX21" s="117"/>
      <c r="GLY21" s="117"/>
      <c r="GLZ21" s="117"/>
      <c r="GMA21" s="117"/>
      <c r="GMB21" s="117"/>
      <c r="GMC21" s="117"/>
      <c r="GMD21" s="117"/>
      <c r="GME21" s="117"/>
      <c r="GMF21" s="117"/>
      <c r="GMG21" s="117"/>
      <c r="GMH21" s="117"/>
      <c r="GMI21" s="117"/>
      <c r="GMJ21" s="117"/>
      <c r="GMK21" s="117"/>
      <c r="GML21" s="117"/>
      <c r="GMM21" s="117"/>
      <c r="GMN21" s="117"/>
      <c r="GMO21" s="117"/>
      <c r="GMP21" s="117"/>
      <c r="GMQ21" s="117"/>
      <c r="GMR21" s="117"/>
      <c r="GMS21" s="117"/>
      <c r="GMT21" s="117"/>
      <c r="GMU21" s="117"/>
      <c r="GMV21" s="117"/>
      <c r="GMW21" s="117"/>
      <c r="GMX21" s="117"/>
      <c r="GMY21" s="117"/>
      <c r="GMZ21" s="117"/>
      <c r="GNA21" s="117"/>
      <c r="GNB21" s="117"/>
      <c r="GNC21" s="117"/>
      <c r="GND21" s="117"/>
      <c r="GNE21" s="117"/>
      <c r="GNF21" s="117"/>
      <c r="GNG21" s="117"/>
      <c r="GNH21" s="117"/>
      <c r="GNI21" s="117"/>
      <c r="GNJ21" s="117"/>
      <c r="GNK21" s="117"/>
      <c r="GNL21" s="117"/>
      <c r="GNM21" s="117"/>
      <c r="GNN21" s="117"/>
      <c r="GNO21" s="117"/>
      <c r="GNP21" s="117"/>
      <c r="GNQ21" s="117"/>
      <c r="GNR21" s="117"/>
      <c r="GNS21" s="117"/>
      <c r="GNT21" s="117"/>
      <c r="GNU21" s="117"/>
      <c r="GNV21" s="117"/>
      <c r="GNW21" s="117"/>
      <c r="GNX21" s="117"/>
      <c r="GNY21" s="117"/>
      <c r="GNZ21" s="117"/>
      <c r="GOA21" s="117"/>
      <c r="GOB21" s="117"/>
      <c r="GOC21" s="117"/>
      <c r="GOD21" s="117"/>
      <c r="GOE21" s="117"/>
      <c r="GOF21" s="117"/>
      <c r="GOG21" s="117"/>
      <c r="GOH21" s="117"/>
      <c r="GOI21" s="117"/>
      <c r="GOJ21" s="117"/>
      <c r="GOK21" s="117"/>
      <c r="GOL21" s="117"/>
      <c r="GOM21" s="117"/>
      <c r="GON21" s="117"/>
      <c r="GOO21" s="117"/>
      <c r="GOP21" s="117"/>
      <c r="GOQ21" s="117"/>
      <c r="GOR21" s="117"/>
      <c r="GOS21" s="117"/>
      <c r="GOT21" s="117"/>
      <c r="GOU21" s="117"/>
      <c r="GOV21" s="117"/>
      <c r="GOW21" s="117"/>
      <c r="GOX21" s="117"/>
      <c r="GOY21" s="117"/>
      <c r="GOZ21" s="117"/>
      <c r="GPA21" s="117"/>
      <c r="GPB21" s="117"/>
      <c r="GPC21" s="117"/>
      <c r="GPD21" s="117"/>
      <c r="GPE21" s="117"/>
      <c r="GPF21" s="117"/>
      <c r="GPG21" s="117"/>
      <c r="GPH21" s="117"/>
      <c r="GPI21" s="117"/>
      <c r="GPJ21" s="117"/>
      <c r="GPK21" s="117"/>
      <c r="GPL21" s="117"/>
      <c r="GPM21" s="117"/>
      <c r="GPN21" s="117"/>
      <c r="GPO21" s="117"/>
      <c r="GPP21" s="117"/>
      <c r="GPQ21" s="117"/>
      <c r="GPR21" s="117"/>
      <c r="GPS21" s="117"/>
      <c r="GPT21" s="117"/>
      <c r="GPU21" s="117"/>
      <c r="GPV21" s="117"/>
      <c r="GPW21" s="117"/>
      <c r="GPX21" s="117"/>
      <c r="GPY21" s="117"/>
      <c r="GPZ21" s="117"/>
      <c r="GQA21" s="117"/>
      <c r="GQB21" s="117"/>
      <c r="GQC21" s="117"/>
      <c r="GQD21" s="117"/>
      <c r="GQE21" s="117"/>
      <c r="GQF21" s="117"/>
      <c r="GQG21" s="117"/>
      <c r="GQH21" s="117"/>
      <c r="GQI21" s="117"/>
      <c r="GQJ21" s="117"/>
      <c r="GQK21" s="117"/>
      <c r="GQL21" s="117"/>
      <c r="GQM21" s="117"/>
      <c r="GQN21" s="117"/>
      <c r="GQO21" s="117"/>
      <c r="GQP21" s="117"/>
      <c r="GQQ21" s="117"/>
      <c r="GQR21" s="117"/>
      <c r="GQS21" s="117"/>
      <c r="GQT21" s="117"/>
      <c r="GQU21" s="117"/>
      <c r="GQV21" s="117"/>
      <c r="GQW21" s="117"/>
      <c r="GQX21" s="117"/>
      <c r="GQY21" s="117"/>
      <c r="GQZ21" s="117"/>
      <c r="GRA21" s="117"/>
      <c r="GRB21" s="117"/>
      <c r="GRC21" s="117"/>
      <c r="GRD21" s="117"/>
      <c r="GRE21" s="117"/>
      <c r="GRF21" s="117"/>
      <c r="GRG21" s="117"/>
      <c r="GRH21" s="117"/>
      <c r="GRI21" s="117"/>
      <c r="GRJ21" s="117"/>
      <c r="GRK21" s="117"/>
      <c r="GRL21" s="117"/>
      <c r="GRM21" s="117"/>
      <c r="GRN21" s="117"/>
      <c r="GRO21" s="117"/>
      <c r="GRP21" s="117"/>
      <c r="GRQ21" s="117"/>
      <c r="GRR21" s="117"/>
      <c r="GRS21" s="117"/>
      <c r="GRT21" s="117"/>
      <c r="GRU21" s="117"/>
      <c r="GRV21" s="117"/>
      <c r="GRW21" s="117"/>
      <c r="GRX21" s="117"/>
      <c r="GRY21" s="117"/>
      <c r="GRZ21" s="117"/>
      <c r="GSA21" s="117"/>
      <c r="GSB21" s="117"/>
      <c r="GSC21" s="117"/>
      <c r="GSD21" s="117"/>
      <c r="GSE21" s="117"/>
      <c r="GSF21" s="117"/>
      <c r="GSG21" s="117"/>
      <c r="GSH21" s="117"/>
      <c r="GSI21" s="117"/>
      <c r="GSJ21" s="117"/>
      <c r="GSK21" s="117"/>
      <c r="GSL21" s="117"/>
      <c r="GSM21" s="117"/>
      <c r="GSN21" s="117"/>
      <c r="GSO21" s="117"/>
      <c r="GSP21" s="117"/>
      <c r="GSQ21" s="117"/>
      <c r="GSR21" s="117"/>
      <c r="GSS21" s="117"/>
      <c r="GST21" s="117"/>
      <c r="GSU21" s="117"/>
      <c r="GSV21" s="117"/>
      <c r="GSW21" s="117"/>
      <c r="GSX21" s="117"/>
      <c r="GSY21" s="117"/>
      <c r="GSZ21" s="117"/>
      <c r="GTA21" s="117"/>
      <c r="GTB21" s="117"/>
      <c r="GTC21" s="117"/>
      <c r="GTD21" s="117"/>
      <c r="GTE21" s="117"/>
      <c r="GTF21" s="117"/>
      <c r="GTG21" s="117"/>
      <c r="GTH21" s="117"/>
      <c r="GTI21" s="117"/>
      <c r="GTJ21" s="117"/>
      <c r="GTK21" s="117"/>
      <c r="GTL21" s="117"/>
      <c r="GTM21" s="117"/>
      <c r="GTN21" s="117"/>
      <c r="GTO21" s="117"/>
      <c r="GTP21" s="117"/>
      <c r="GTQ21" s="117"/>
      <c r="GTR21" s="117"/>
      <c r="GTS21" s="117"/>
      <c r="GTT21" s="117"/>
      <c r="GTU21" s="117"/>
      <c r="GTV21" s="117"/>
      <c r="GTW21" s="117"/>
      <c r="GTX21" s="117"/>
      <c r="GTY21" s="117"/>
      <c r="GTZ21" s="117"/>
      <c r="GUA21" s="117"/>
      <c r="GUB21" s="117"/>
      <c r="GUC21" s="117"/>
      <c r="GUD21" s="117"/>
      <c r="GUE21" s="117"/>
      <c r="GUF21" s="117"/>
      <c r="GUG21" s="117"/>
      <c r="GUH21" s="117"/>
      <c r="GUI21" s="117"/>
      <c r="GUJ21" s="117"/>
      <c r="GUK21" s="117"/>
      <c r="GUL21" s="117"/>
      <c r="GUM21" s="117"/>
      <c r="GUN21" s="117"/>
      <c r="GUO21" s="117"/>
      <c r="GUP21" s="117"/>
      <c r="GUQ21" s="117"/>
      <c r="GUR21" s="117"/>
      <c r="GUS21" s="117"/>
      <c r="GUT21" s="117"/>
      <c r="GUU21" s="117"/>
      <c r="GUV21" s="117"/>
      <c r="GUW21" s="117"/>
      <c r="GUX21" s="117"/>
      <c r="GUY21" s="117"/>
      <c r="GUZ21" s="117"/>
      <c r="GVA21" s="117"/>
      <c r="GVB21" s="117"/>
      <c r="GVC21" s="117"/>
      <c r="GVD21" s="117"/>
      <c r="GVE21" s="117"/>
      <c r="GVF21" s="117"/>
      <c r="GVG21" s="117"/>
      <c r="GVH21" s="117"/>
      <c r="GVI21" s="117"/>
      <c r="GVJ21" s="117"/>
      <c r="GVK21" s="117"/>
      <c r="GVL21" s="117"/>
      <c r="GVM21" s="117"/>
      <c r="GVN21" s="117"/>
      <c r="GVO21" s="117"/>
      <c r="GVP21" s="117"/>
      <c r="GVQ21" s="117"/>
      <c r="GVR21" s="117"/>
      <c r="GVS21" s="117"/>
      <c r="GVT21" s="117"/>
      <c r="GVU21" s="117"/>
      <c r="GVV21" s="117"/>
      <c r="GVW21" s="117"/>
      <c r="GVX21" s="117"/>
      <c r="GVY21" s="117"/>
      <c r="GVZ21" s="117"/>
      <c r="GWA21" s="117"/>
      <c r="GWB21" s="117"/>
      <c r="GWC21" s="117"/>
      <c r="GWD21" s="117"/>
      <c r="GWE21" s="117"/>
      <c r="GWF21" s="117"/>
      <c r="GWG21" s="117"/>
      <c r="GWH21" s="117"/>
      <c r="GWI21" s="117"/>
      <c r="GWJ21" s="117"/>
      <c r="GWK21" s="117"/>
      <c r="GWL21" s="117"/>
      <c r="GWM21" s="117"/>
      <c r="GWN21" s="117"/>
      <c r="GWO21" s="117"/>
      <c r="GWP21" s="117"/>
      <c r="GWQ21" s="117"/>
      <c r="GWR21" s="117"/>
      <c r="GWS21" s="117"/>
      <c r="GWT21" s="117"/>
      <c r="GWU21" s="117"/>
      <c r="GWV21" s="117"/>
      <c r="GWW21" s="117"/>
      <c r="GWX21" s="117"/>
      <c r="GWY21" s="117"/>
      <c r="GWZ21" s="117"/>
      <c r="GXA21" s="117"/>
      <c r="GXB21" s="117"/>
      <c r="GXC21" s="117"/>
      <c r="GXD21" s="117"/>
      <c r="GXE21" s="117"/>
      <c r="GXF21" s="117"/>
      <c r="GXG21" s="117"/>
      <c r="GXH21" s="117"/>
      <c r="GXI21" s="117"/>
      <c r="GXJ21" s="117"/>
      <c r="GXK21" s="117"/>
      <c r="GXL21" s="117"/>
      <c r="GXM21" s="117"/>
      <c r="GXN21" s="117"/>
      <c r="GXO21" s="117"/>
      <c r="GXP21" s="117"/>
      <c r="GXQ21" s="117"/>
      <c r="GXR21" s="117"/>
      <c r="GXS21" s="117"/>
      <c r="GXT21" s="117"/>
      <c r="GXU21" s="117"/>
      <c r="GXV21" s="117"/>
      <c r="GXW21" s="117"/>
      <c r="GXX21" s="117"/>
      <c r="GXY21" s="117"/>
      <c r="GXZ21" s="117"/>
      <c r="GYA21" s="117"/>
      <c r="GYB21" s="117"/>
      <c r="GYC21" s="117"/>
      <c r="GYD21" s="117"/>
      <c r="GYE21" s="117"/>
      <c r="GYF21" s="117"/>
      <c r="GYG21" s="117"/>
      <c r="GYH21" s="117"/>
      <c r="GYI21" s="117"/>
      <c r="GYJ21" s="117"/>
      <c r="GYK21" s="117"/>
      <c r="GYL21" s="117"/>
      <c r="GYM21" s="117"/>
      <c r="GYN21" s="117"/>
      <c r="GYO21" s="117"/>
      <c r="GYP21" s="117"/>
      <c r="GYQ21" s="117"/>
      <c r="GYR21" s="117"/>
      <c r="GYS21" s="117"/>
      <c r="GYT21" s="117"/>
      <c r="GYU21" s="117"/>
      <c r="GYV21" s="117"/>
      <c r="GYW21" s="117"/>
      <c r="GYX21" s="117"/>
      <c r="GYY21" s="117"/>
      <c r="GYZ21" s="117"/>
      <c r="GZA21" s="117"/>
      <c r="GZB21" s="117"/>
      <c r="GZC21" s="117"/>
      <c r="GZD21" s="117"/>
      <c r="GZE21" s="117"/>
      <c r="GZF21" s="117"/>
      <c r="GZG21" s="117"/>
      <c r="GZH21" s="117"/>
      <c r="GZI21" s="117"/>
      <c r="GZJ21" s="117"/>
      <c r="GZK21" s="117"/>
      <c r="GZL21" s="117"/>
      <c r="GZM21" s="117"/>
      <c r="GZN21" s="117"/>
      <c r="GZO21" s="117"/>
      <c r="GZP21" s="117"/>
      <c r="GZQ21" s="117"/>
      <c r="GZR21" s="117"/>
      <c r="GZS21" s="117"/>
      <c r="GZT21" s="117"/>
      <c r="GZU21" s="117"/>
      <c r="GZV21" s="117"/>
      <c r="GZW21" s="117"/>
      <c r="GZX21" s="117"/>
      <c r="GZY21" s="117"/>
      <c r="GZZ21" s="117"/>
      <c r="HAA21" s="117"/>
      <c r="HAB21" s="117"/>
      <c r="HAC21" s="117"/>
      <c r="HAD21" s="117"/>
      <c r="HAE21" s="117"/>
      <c r="HAF21" s="117"/>
      <c r="HAG21" s="117"/>
      <c r="HAH21" s="117"/>
      <c r="HAI21" s="117"/>
      <c r="HAJ21" s="117"/>
      <c r="HAK21" s="117"/>
      <c r="HAL21" s="117"/>
      <c r="HAM21" s="117"/>
      <c r="HAN21" s="117"/>
      <c r="HAO21" s="117"/>
      <c r="HAP21" s="117"/>
      <c r="HAQ21" s="117"/>
      <c r="HAR21" s="117"/>
      <c r="HAS21" s="117"/>
      <c r="HAT21" s="117"/>
      <c r="HAU21" s="117"/>
      <c r="HAV21" s="117"/>
      <c r="HAW21" s="117"/>
      <c r="HAX21" s="117"/>
      <c r="HAY21" s="117"/>
      <c r="HAZ21" s="117"/>
      <c r="HBA21" s="117"/>
      <c r="HBB21" s="117"/>
      <c r="HBC21" s="117"/>
      <c r="HBD21" s="117"/>
      <c r="HBE21" s="117"/>
      <c r="HBF21" s="117"/>
      <c r="HBG21" s="117"/>
      <c r="HBH21" s="117"/>
      <c r="HBI21" s="117"/>
      <c r="HBJ21" s="117"/>
      <c r="HBK21" s="117"/>
      <c r="HBL21" s="117"/>
      <c r="HBM21" s="117"/>
      <c r="HBN21" s="117"/>
      <c r="HBO21" s="117"/>
      <c r="HBP21" s="117"/>
      <c r="HBQ21" s="117"/>
      <c r="HBR21" s="117"/>
      <c r="HBS21" s="117"/>
      <c r="HBT21" s="117"/>
      <c r="HBU21" s="117"/>
      <c r="HBV21" s="117"/>
      <c r="HBW21" s="117"/>
      <c r="HBX21" s="117"/>
      <c r="HBY21" s="117"/>
      <c r="HBZ21" s="117"/>
      <c r="HCA21" s="117"/>
      <c r="HCB21" s="117"/>
      <c r="HCC21" s="117"/>
      <c r="HCD21" s="117"/>
      <c r="HCE21" s="117"/>
      <c r="HCF21" s="117"/>
      <c r="HCG21" s="117"/>
      <c r="HCH21" s="117"/>
      <c r="HCI21" s="117"/>
      <c r="HCJ21" s="117"/>
      <c r="HCK21" s="117"/>
      <c r="HCL21" s="117"/>
      <c r="HCM21" s="117"/>
      <c r="HCN21" s="117"/>
      <c r="HCO21" s="117"/>
      <c r="HCP21" s="117"/>
      <c r="HCQ21" s="117"/>
      <c r="HCR21" s="117"/>
      <c r="HCS21" s="117"/>
      <c r="HCT21" s="117"/>
      <c r="HCU21" s="117"/>
      <c r="HCV21" s="117"/>
      <c r="HCW21" s="117"/>
      <c r="HCX21" s="117"/>
      <c r="HCY21" s="117"/>
      <c r="HCZ21" s="117"/>
      <c r="HDA21" s="117"/>
      <c r="HDB21" s="117"/>
      <c r="HDC21" s="117"/>
      <c r="HDD21" s="117"/>
      <c r="HDE21" s="117"/>
      <c r="HDF21" s="117"/>
      <c r="HDG21" s="117"/>
      <c r="HDH21" s="117"/>
      <c r="HDI21" s="117"/>
      <c r="HDJ21" s="117"/>
      <c r="HDK21" s="117"/>
      <c r="HDL21" s="117"/>
      <c r="HDM21" s="117"/>
      <c r="HDN21" s="117"/>
      <c r="HDO21" s="117"/>
      <c r="HDP21" s="117"/>
      <c r="HDQ21" s="117"/>
      <c r="HDR21" s="117"/>
      <c r="HDS21" s="117"/>
      <c r="HDT21" s="117"/>
      <c r="HDU21" s="117"/>
      <c r="HDV21" s="117"/>
      <c r="HDW21" s="117"/>
      <c r="HDX21" s="117"/>
      <c r="HDY21" s="117"/>
      <c r="HDZ21" s="117"/>
      <c r="HEA21" s="117"/>
      <c r="HEB21" s="117"/>
      <c r="HEC21" s="117"/>
      <c r="HED21" s="117"/>
      <c r="HEE21" s="117"/>
      <c r="HEF21" s="117"/>
      <c r="HEG21" s="117"/>
      <c r="HEH21" s="117"/>
      <c r="HEI21" s="117"/>
      <c r="HEJ21" s="117"/>
      <c r="HEK21" s="117"/>
      <c r="HEL21" s="117"/>
      <c r="HEM21" s="117"/>
      <c r="HEN21" s="117"/>
      <c r="HEO21" s="117"/>
      <c r="HEP21" s="117"/>
      <c r="HEQ21" s="117"/>
      <c r="HER21" s="117"/>
      <c r="HES21" s="117"/>
      <c r="HET21" s="117"/>
      <c r="HEU21" s="117"/>
      <c r="HEV21" s="117"/>
      <c r="HEW21" s="117"/>
      <c r="HEX21" s="117"/>
      <c r="HEY21" s="117"/>
      <c r="HEZ21" s="117"/>
      <c r="HFA21" s="117"/>
      <c r="HFB21" s="117"/>
      <c r="HFC21" s="117"/>
      <c r="HFD21" s="117"/>
      <c r="HFE21" s="117"/>
      <c r="HFF21" s="117"/>
      <c r="HFG21" s="117"/>
      <c r="HFH21" s="117"/>
      <c r="HFI21" s="117"/>
      <c r="HFJ21" s="117"/>
      <c r="HFK21" s="117"/>
      <c r="HFL21" s="117"/>
      <c r="HFM21" s="117"/>
      <c r="HFN21" s="117"/>
      <c r="HFO21" s="117"/>
      <c r="HFP21" s="117"/>
      <c r="HFQ21" s="117"/>
      <c r="HFR21" s="117"/>
      <c r="HFS21" s="117"/>
      <c r="HFT21" s="117"/>
      <c r="HFU21" s="117"/>
      <c r="HFV21" s="117"/>
      <c r="HFW21" s="117"/>
      <c r="HFX21" s="117"/>
      <c r="HFY21" s="117"/>
      <c r="HFZ21" s="117"/>
      <c r="HGA21" s="117"/>
      <c r="HGB21" s="117"/>
      <c r="HGC21" s="117"/>
      <c r="HGD21" s="117"/>
      <c r="HGE21" s="117"/>
      <c r="HGF21" s="117"/>
      <c r="HGG21" s="117"/>
      <c r="HGH21" s="117"/>
      <c r="HGI21" s="117"/>
      <c r="HGJ21" s="117"/>
      <c r="HGK21" s="117"/>
      <c r="HGL21" s="117"/>
      <c r="HGM21" s="117"/>
      <c r="HGN21" s="117"/>
      <c r="HGO21" s="117"/>
      <c r="HGP21" s="117"/>
      <c r="HGQ21" s="117"/>
      <c r="HGR21" s="117"/>
      <c r="HGS21" s="117"/>
      <c r="HGT21" s="117"/>
      <c r="HGU21" s="117"/>
      <c r="HGV21" s="117"/>
      <c r="HGW21" s="117"/>
      <c r="HGX21" s="117"/>
      <c r="HGY21" s="117"/>
      <c r="HGZ21" s="117"/>
      <c r="HHA21" s="117"/>
      <c r="HHB21" s="117"/>
      <c r="HHC21" s="117"/>
      <c r="HHD21" s="117"/>
      <c r="HHE21" s="117"/>
      <c r="HHF21" s="117"/>
      <c r="HHG21" s="117"/>
      <c r="HHH21" s="117"/>
      <c r="HHI21" s="117"/>
      <c r="HHJ21" s="117"/>
      <c r="HHK21" s="117"/>
      <c r="HHL21" s="117"/>
      <c r="HHM21" s="117"/>
      <c r="HHN21" s="117"/>
      <c r="HHO21" s="117"/>
      <c r="HHP21" s="117"/>
      <c r="HHQ21" s="117"/>
      <c r="HHR21" s="117"/>
      <c r="HHS21" s="117"/>
      <c r="HHT21" s="117"/>
      <c r="HHU21" s="117"/>
      <c r="HHV21" s="117"/>
      <c r="HHW21" s="117"/>
      <c r="HHX21" s="117"/>
      <c r="HHY21" s="117"/>
      <c r="HHZ21" s="117"/>
      <c r="HIA21" s="117"/>
      <c r="HIB21" s="117"/>
      <c r="HIC21" s="117"/>
      <c r="HID21" s="117"/>
      <c r="HIE21" s="117"/>
      <c r="HIF21" s="117"/>
      <c r="HIG21" s="117"/>
      <c r="HIH21" s="117"/>
      <c r="HII21" s="117"/>
      <c r="HIJ21" s="117"/>
      <c r="HIK21" s="117"/>
      <c r="HIL21" s="117"/>
      <c r="HIM21" s="117"/>
      <c r="HIN21" s="117"/>
      <c r="HIO21" s="117"/>
      <c r="HIP21" s="117"/>
      <c r="HIQ21" s="117"/>
      <c r="HIR21" s="117"/>
      <c r="HIS21" s="117"/>
      <c r="HIT21" s="117"/>
      <c r="HIU21" s="117"/>
      <c r="HIV21" s="117"/>
      <c r="HIW21" s="117"/>
      <c r="HIX21" s="117"/>
      <c r="HIY21" s="117"/>
      <c r="HIZ21" s="117"/>
      <c r="HJA21" s="117"/>
      <c r="HJB21" s="117"/>
      <c r="HJC21" s="117"/>
      <c r="HJD21" s="117"/>
      <c r="HJE21" s="117"/>
      <c r="HJF21" s="117"/>
      <c r="HJG21" s="117"/>
      <c r="HJH21" s="117"/>
      <c r="HJI21" s="117"/>
      <c r="HJJ21" s="117"/>
      <c r="HJK21" s="117"/>
      <c r="HJL21" s="117"/>
      <c r="HJM21" s="117"/>
      <c r="HJN21" s="117"/>
      <c r="HJO21" s="117"/>
      <c r="HJP21" s="117"/>
      <c r="HJQ21" s="117"/>
      <c r="HJR21" s="117"/>
      <c r="HJS21" s="117"/>
      <c r="HJT21" s="117"/>
      <c r="HJU21" s="117"/>
      <c r="HJV21" s="117"/>
      <c r="HJW21" s="117"/>
      <c r="HJX21" s="117"/>
      <c r="HJY21" s="117"/>
      <c r="HJZ21" s="117"/>
      <c r="HKA21" s="117"/>
      <c r="HKB21" s="117"/>
      <c r="HKC21" s="117"/>
      <c r="HKD21" s="117"/>
      <c r="HKE21" s="117"/>
      <c r="HKF21" s="117"/>
      <c r="HKG21" s="117"/>
      <c r="HKH21" s="117"/>
      <c r="HKI21" s="117"/>
      <c r="HKJ21" s="117"/>
      <c r="HKK21" s="117"/>
      <c r="HKL21" s="117"/>
      <c r="HKM21" s="117"/>
      <c r="HKN21" s="117"/>
      <c r="HKO21" s="117"/>
      <c r="HKP21" s="117"/>
      <c r="HKQ21" s="117"/>
      <c r="HKR21" s="117"/>
      <c r="HKS21" s="117"/>
      <c r="HKT21" s="117"/>
      <c r="HKU21" s="117"/>
      <c r="HKV21" s="117"/>
      <c r="HKW21" s="117"/>
      <c r="HKX21" s="117"/>
      <c r="HKY21" s="117"/>
      <c r="HKZ21" s="117"/>
      <c r="HLA21" s="117"/>
      <c r="HLB21" s="117"/>
      <c r="HLC21" s="117"/>
      <c r="HLD21" s="117"/>
      <c r="HLE21" s="117"/>
      <c r="HLF21" s="117"/>
      <c r="HLG21" s="117"/>
      <c r="HLH21" s="117"/>
      <c r="HLI21" s="117"/>
      <c r="HLJ21" s="117"/>
      <c r="HLK21" s="117"/>
      <c r="HLL21" s="117"/>
      <c r="HLM21" s="117"/>
      <c r="HLN21" s="117"/>
      <c r="HLO21" s="117"/>
      <c r="HLP21" s="117"/>
      <c r="HLQ21" s="117"/>
      <c r="HLR21" s="117"/>
      <c r="HLS21" s="117"/>
      <c r="HLT21" s="117"/>
      <c r="HLU21" s="117"/>
      <c r="HLV21" s="117"/>
      <c r="HLW21" s="117"/>
      <c r="HLX21" s="117"/>
      <c r="HLY21" s="117"/>
      <c r="HLZ21" s="117"/>
      <c r="HMA21" s="117"/>
      <c r="HMB21" s="117"/>
      <c r="HMC21" s="117"/>
      <c r="HMD21" s="117"/>
      <c r="HME21" s="117"/>
      <c r="HMF21" s="117"/>
      <c r="HMG21" s="117"/>
      <c r="HMH21" s="117"/>
      <c r="HMI21" s="117"/>
      <c r="HMJ21" s="117"/>
      <c r="HMK21" s="117"/>
      <c r="HML21" s="117"/>
      <c r="HMM21" s="117"/>
      <c r="HMN21" s="117"/>
      <c r="HMO21" s="117"/>
      <c r="HMP21" s="117"/>
      <c r="HMQ21" s="117"/>
      <c r="HMR21" s="117"/>
      <c r="HMS21" s="117"/>
      <c r="HMT21" s="117"/>
      <c r="HMU21" s="117"/>
      <c r="HMV21" s="117"/>
      <c r="HMW21" s="117"/>
      <c r="HMX21" s="117"/>
      <c r="HMY21" s="117"/>
      <c r="HMZ21" s="117"/>
      <c r="HNA21" s="117"/>
      <c r="HNB21" s="117"/>
      <c r="HNC21" s="117"/>
      <c r="HND21" s="117"/>
      <c r="HNE21" s="117"/>
      <c r="HNF21" s="117"/>
      <c r="HNG21" s="117"/>
      <c r="HNH21" s="117"/>
      <c r="HNI21" s="117"/>
      <c r="HNJ21" s="117"/>
      <c r="HNK21" s="117"/>
      <c r="HNL21" s="117"/>
      <c r="HNM21" s="117"/>
      <c r="HNN21" s="117"/>
      <c r="HNO21" s="117"/>
      <c r="HNP21" s="117"/>
      <c r="HNQ21" s="117"/>
      <c r="HNR21" s="117"/>
      <c r="HNS21" s="117"/>
      <c r="HNT21" s="117"/>
      <c r="HNU21" s="117"/>
      <c r="HNV21" s="117"/>
      <c r="HNW21" s="117"/>
      <c r="HNX21" s="117"/>
      <c r="HNY21" s="117"/>
      <c r="HNZ21" s="117"/>
      <c r="HOA21" s="117"/>
      <c r="HOB21" s="117"/>
      <c r="HOC21" s="117"/>
      <c r="HOD21" s="117"/>
      <c r="HOE21" s="117"/>
      <c r="HOF21" s="117"/>
      <c r="HOG21" s="117"/>
      <c r="HOH21" s="117"/>
      <c r="HOI21" s="117"/>
      <c r="HOJ21" s="117"/>
      <c r="HOK21" s="117"/>
      <c r="HOL21" s="117"/>
      <c r="HOM21" s="117"/>
      <c r="HON21" s="117"/>
      <c r="HOO21" s="117"/>
      <c r="HOP21" s="117"/>
      <c r="HOQ21" s="117"/>
      <c r="HOR21" s="117"/>
      <c r="HOS21" s="117"/>
      <c r="HOT21" s="117"/>
      <c r="HOU21" s="117"/>
      <c r="HOV21" s="117"/>
      <c r="HOW21" s="117"/>
      <c r="HOX21" s="117"/>
      <c r="HOY21" s="117"/>
      <c r="HOZ21" s="117"/>
      <c r="HPA21" s="117"/>
      <c r="HPB21" s="117"/>
      <c r="HPC21" s="117"/>
      <c r="HPD21" s="117"/>
      <c r="HPE21" s="117"/>
      <c r="HPF21" s="117"/>
      <c r="HPG21" s="117"/>
      <c r="HPH21" s="117"/>
      <c r="HPI21" s="117"/>
      <c r="HPJ21" s="117"/>
      <c r="HPK21" s="117"/>
      <c r="HPL21" s="117"/>
      <c r="HPM21" s="117"/>
      <c r="HPN21" s="117"/>
      <c r="HPO21" s="117"/>
      <c r="HPP21" s="117"/>
      <c r="HPQ21" s="117"/>
      <c r="HPR21" s="117"/>
      <c r="HPS21" s="117"/>
      <c r="HPT21" s="117"/>
      <c r="HPU21" s="117"/>
      <c r="HPV21" s="117"/>
      <c r="HPW21" s="117"/>
      <c r="HPX21" s="117"/>
      <c r="HPY21" s="117"/>
      <c r="HPZ21" s="117"/>
      <c r="HQA21" s="117"/>
      <c r="HQB21" s="117"/>
      <c r="HQC21" s="117"/>
      <c r="HQD21" s="117"/>
      <c r="HQE21" s="117"/>
      <c r="HQF21" s="117"/>
      <c r="HQG21" s="117"/>
      <c r="HQH21" s="117"/>
      <c r="HQI21" s="117"/>
      <c r="HQJ21" s="117"/>
      <c r="HQK21" s="117"/>
      <c r="HQL21" s="117"/>
      <c r="HQM21" s="117"/>
      <c r="HQN21" s="117"/>
      <c r="HQO21" s="117"/>
      <c r="HQP21" s="117"/>
      <c r="HQQ21" s="117"/>
      <c r="HQR21" s="117"/>
      <c r="HQS21" s="117"/>
      <c r="HQT21" s="117"/>
      <c r="HQU21" s="117"/>
      <c r="HQV21" s="117"/>
      <c r="HQW21" s="117"/>
      <c r="HQX21" s="117"/>
      <c r="HQY21" s="117"/>
      <c r="HQZ21" s="117"/>
      <c r="HRA21" s="117"/>
      <c r="HRB21" s="117"/>
      <c r="HRC21" s="117"/>
      <c r="HRD21" s="117"/>
      <c r="HRE21" s="117"/>
      <c r="HRF21" s="117"/>
      <c r="HRG21" s="117"/>
      <c r="HRH21" s="117"/>
      <c r="HRI21" s="117"/>
      <c r="HRJ21" s="117"/>
      <c r="HRK21" s="117"/>
      <c r="HRL21" s="117"/>
      <c r="HRM21" s="117"/>
      <c r="HRN21" s="117"/>
      <c r="HRO21" s="117"/>
      <c r="HRP21" s="117"/>
      <c r="HRQ21" s="117"/>
      <c r="HRR21" s="117"/>
      <c r="HRS21" s="117"/>
      <c r="HRT21" s="117"/>
      <c r="HRU21" s="117"/>
      <c r="HRV21" s="117"/>
      <c r="HRW21" s="117"/>
      <c r="HRX21" s="117"/>
      <c r="HRY21" s="117"/>
      <c r="HRZ21" s="117"/>
      <c r="HSA21" s="117"/>
      <c r="HSB21" s="117"/>
      <c r="HSC21" s="117"/>
      <c r="HSD21" s="117"/>
      <c r="HSE21" s="117"/>
      <c r="HSF21" s="117"/>
      <c r="HSG21" s="117"/>
      <c r="HSH21" s="117"/>
      <c r="HSI21" s="117"/>
      <c r="HSJ21" s="117"/>
      <c r="HSK21" s="117"/>
      <c r="HSL21" s="117"/>
      <c r="HSM21" s="117"/>
      <c r="HSN21" s="117"/>
      <c r="HSO21" s="117"/>
      <c r="HSP21" s="117"/>
      <c r="HSQ21" s="117"/>
      <c r="HSR21" s="117"/>
      <c r="HSS21" s="117"/>
      <c r="HST21" s="117"/>
      <c r="HSU21" s="117"/>
      <c r="HSV21" s="117"/>
      <c r="HSW21" s="117"/>
      <c r="HSX21" s="117"/>
      <c r="HSY21" s="117"/>
      <c r="HSZ21" s="117"/>
      <c r="HTA21" s="117"/>
      <c r="HTB21" s="117"/>
      <c r="HTC21" s="117"/>
      <c r="HTD21" s="117"/>
      <c r="HTE21" s="117"/>
      <c r="HTF21" s="117"/>
      <c r="HTG21" s="117"/>
      <c r="HTH21" s="117"/>
      <c r="HTI21" s="117"/>
      <c r="HTJ21" s="117"/>
      <c r="HTK21" s="117"/>
      <c r="HTL21" s="117"/>
      <c r="HTM21" s="117"/>
      <c r="HTN21" s="117"/>
      <c r="HTO21" s="117"/>
      <c r="HTP21" s="117"/>
      <c r="HTQ21" s="117"/>
      <c r="HTR21" s="117"/>
      <c r="HTS21" s="117"/>
      <c r="HTT21" s="117"/>
      <c r="HTU21" s="117"/>
      <c r="HTV21" s="117"/>
      <c r="HTW21" s="117"/>
      <c r="HTX21" s="117"/>
      <c r="HTY21" s="117"/>
      <c r="HTZ21" s="117"/>
      <c r="HUA21" s="117"/>
      <c r="HUB21" s="117"/>
      <c r="HUC21" s="117"/>
      <c r="HUD21" s="117"/>
      <c r="HUE21" s="117"/>
      <c r="HUF21" s="117"/>
      <c r="HUG21" s="117"/>
      <c r="HUH21" s="117"/>
      <c r="HUI21" s="117"/>
      <c r="HUJ21" s="117"/>
      <c r="HUK21" s="117"/>
      <c r="HUL21" s="117"/>
      <c r="HUM21" s="117"/>
      <c r="HUN21" s="117"/>
      <c r="HUO21" s="117"/>
      <c r="HUP21" s="117"/>
      <c r="HUQ21" s="117"/>
      <c r="HUR21" s="117"/>
      <c r="HUS21" s="117"/>
      <c r="HUT21" s="117"/>
      <c r="HUU21" s="117"/>
      <c r="HUV21" s="117"/>
      <c r="HUW21" s="117"/>
      <c r="HUX21" s="117"/>
      <c r="HUY21" s="117"/>
      <c r="HUZ21" s="117"/>
      <c r="HVA21" s="117"/>
      <c r="HVB21" s="117"/>
      <c r="HVC21" s="117"/>
      <c r="HVD21" s="117"/>
      <c r="HVE21" s="117"/>
      <c r="HVF21" s="117"/>
      <c r="HVG21" s="117"/>
      <c r="HVH21" s="117"/>
      <c r="HVI21" s="117"/>
      <c r="HVJ21" s="117"/>
      <c r="HVK21" s="117"/>
      <c r="HVL21" s="117"/>
      <c r="HVM21" s="117"/>
      <c r="HVN21" s="117"/>
      <c r="HVO21" s="117"/>
      <c r="HVP21" s="117"/>
      <c r="HVQ21" s="117"/>
      <c r="HVR21" s="117"/>
      <c r="HVS21" s="117"/>
      <c r="HVT21" s="117"/>
      <c r="HVU21" s="117"/>
      <c r="HVV21" s="117"/>
      <c r="HVW21" s="117"/>
      <c r="HVX21" s="117"/>
      <c r="HVY21" s="117"/>
      <c r="HVZ21" s="117"/>
      <c r="HWA21" s="117"/>
      <c r="HWB21" s="117"/>
      <c r="HWC21" s="117"/>
      <c r="HWD21" s="117"/>
      <c r="HWE21" s="117"/>
      <c r="HWF21" s="117"/>
      <c r="HWG21" s="117"/>
      <c r="HWH21" s="117"/>
      <c r="HWI21" s="117"/>
      <c r="HWJ21" s="117"/>
      <c r="HWK21" s="117"/>
      <c r="HWL21" s="117"/>
      <c r="HWM21" s="117"/>
      <c r="HWN21" s="117"/>
      <c r="HWO21" s="117"/>
      <c r="HWP21" s="117"/>
      <c r="HWQ21" s="117"/>
      <c r="HWR21" s="117"/>
      <c r="HWS21" s="117"/>
      <c r="HWT21" s="117"/>
      <c r="HWU21" s="117"/>
      <c r="HWV21" s="117"/>
      <c r="HWW21" s="117"/>
      <c r="HWX21" s="117"/>
      <c r="HWY21" s="117"/>
      <c r="HWZ21" s="117"/>
      <c r="HXA21" s="117"/>
      <c r="HXB21" s="117"/>
      <c r="HXC21" s="117"/>
      <c r="HXD21" s="117"/>
      <c r="HXE21" s="117"/>
      <c r="HXF21" s="117"/>
      <c r="HXG21" s="117"/>
      <c r="HXH21" s="117"/>
      <c r="HXI21" s="117"/>
      <c r="HXJ21" s="117"/>
      <c r="HXK21" s="117"/>
      <c r="HXL21" s="117"/>
      <c r="HXM21" s="117"/>
      <c r="HXN21" s="117"/>
      <c r="HXO21" s="117"/>
      <c r="HXP21" s="117"/>
      <c r="HXQ21" s="117"/>
      <c r="HXR21" s="117"/>
      <c r="HXS21" s="117"/>
      <c r="HXT21" s="117"/>
      <c r="HXU21" s="117"/>
      <c r="HXV21" s="117"/>
      <c r="HXW21" s="117"/>
      <c r="HXX21" s="117"/>
      <c r="HXY21" s="117"/>
      <c r="HXZ21" s="117"/>
      <c r="HYA21" s="117"/>
      <c r="HYB21" s="117"/>
      <c r="HYC21" s="117"/>
      <c r="HYD21" s="117"/>
      <c r="HYE21" s="117"/>
      <c r="HYF21" s="117"/>
      <c r="HYG21" s="117"/>
      <c r="HYH21" s="117"/>
      <c r="HYI21" s="117"/>
      <c r="HYJ21" s="117"/>
      <c r="HYK21" s="117"/>
      <c r="HYL21" s="117"/>
      <c r="HYM21" s="117"/>
      <c r="HYN21" s="117"/>
      <c r="HYO21" s="117"/>
      <c r="HYP21" s="117"/>
      <c r="HYQ21" s="117"/>
      <c r="HYR21" s="117"/>
      <c r="HYS21" s="117"/>
      <c r="HYT21" s="117"/>
      <c r="HYU21" s="117"/>
      <c r="HYV21" s="117"/>
      <c r="HYW21" s="117"/>
      <c r="HYX21" s="117"/>
      <c r="HYY21" s="117"/>
      <c r="HYZ21" s="117"/>
      <c r="HZA21" s="117"/>
      <c r="HZB21" s="117"/>
      <c r="HZC21" s="117"/>
      <c r="HZD21" s="117"/>
      <c r="HZE21" s="117"/>
      <c r="HZF21" s="117"/>
      <c r="HZG21" s="117"/>
      <c r="HZH21" s="117"/>
      <c r="HZI21" s="117"/>
      <c r="HZJ21" s="117"/>
      <c r="HZK21" s="117"/>
      <c r="HZL21" s="117"/>
      <c r="HZM21" s="117"/>
      <c r="HZN21" s="117"/>
      <c r="HZO21" s="117"/>
      <c r="HZP21" s="117"/>
      <c r="HZQ21" s="117"/>
      <c r="HZR21" s="117"/>
      <c r="HZS21" s="117"/>
      <c r="HZT21" s="117"/>
      <c r="HZU21" s="117"/>
      <c r="HZV21" s="117"/>
      <c r="HZW21" s="117"/>
      <c r="HZX21" s="117"/>
      <c r="HZY21" s="117"/>
      <c r="HZZ21" s="117"/>
      <c r="IAA21" s="117"/>
      <c r="IAB21" s="117"/>
      <c r="IAC21" s="117"/>
      <c r="IAD21" s="117"/>
      <c r="IAE21" s="117"/>
      <c r="IAF21" s="117"/>
      <c r="IAG21" s="117"/>
      <c r="IAH21" s="117"/>
      <c r="IAI21" s="117"/>
      <c r="IAJ21" s="117"/>
      <c r="IAK21" s="117"/>
      <c r="IAL21" s="117"/>
      <c r="IAM21" s="117"/>
      <c r="IAN21" s="117"/>
      <c r="IAO21" s="117"/>
      <c r="IAP21" s="117"/>
      <c r="IAQ21" s="117"/>
      <c r="IAR21" s="117"/>
      <c r="IAS21" s="117"/>
      <c r="IAT21" s="117"/>
      <c r="IAU21" s="117"/>
      <c r="IAV21" s="117"/>
      <c r="IAW21" s="117"/>
      <c r="IAX21" s="117"/>
      <c r="IAY21" s="117"/>
      <c r="IAZ21" s="117"/>
      <c r="IBA21" s="117"/>
      <c r="IBB21" s="117"/>
      <c r="IBC21" s="117"/>
      <c r="IBD21" s="117"/>
      <c r="IBE21" s="117"/>
      <c r="IBF21" s="117"/>
      <c r="IBG21" s="117"/>
      <c r="IBH21" s="117"/>
      <c r="IBI21" s="117"/>
      <c r="IBJ21" s="117"/>
      <c r="IBK21" s="117"/>
      <c r="IBL21" s="117"/>
      <c r="IBM21" s="117"/>
      <c r="IBN21" s="117"/>
      <c r="IBO21" s="117"/>
      <c r="IBP21" s="117"/>
      <c r="IBQ21" s="117"/>
      <c r="IBR21" s="117"/>
      <c r="IBS21" s="117"/>
      <c r="IBT21" s="117"/>
      <c r="IBU21" s="117"/>
      <c r="IBV21" s="117"/>
      <c r="IBW21" s="117"/>
      <c r="IBX21" s="117"/>
      <c r="IBY21" s="117"/>
      <c r="IBZ21" s="117"/>
      <c r="ICA21" s="117"/>
      <c r="ICB21" s="117"/>
      <c r="ICC21" s="117"/>
      <c r="ICD21" s="117"/>
      <c r="ICE21" s="117"/>
      <c r="ICF21" s="117"/>
      <c r="ICG21" s="117"/>
      <c r="ICH21" s="117"/>
      <c r="ICI21" s="117"/>
      <c r="ICJ21" s="117"/>
      <c r="ICK21" s="117"/>
      <c r="ICL21" s="117"/>
      <c r="ICM21" s="117"/>
      <c r="ICN21" s="117"/>
      <c r="ICO21" s="117"/>
      <c r="ICP21" s="117"/>
      <c r="ICQ21" s="117"/>
      <c r="ICR21" s="117"/>
      <c r="ICS21" s="117"/>
      <c r="ICT21" s="117"/>
      <c r="ICU21" s="117"/>
      <c r="ICV21" s="117"/>
      <c r="ICW21" s="117"/>
      <c r="ICX21" s="117"/>
      <c r="ICY21" s="117"/>
      <c r="ICZ21" s="117"/>
      <c r="IDA21" s="117"/>
      <c r="IDB21" s="117"/>
      <c r="IDC21" s="117"/>
      <c r="IDD21" s="117"/>
      <c r="IDE21" s="117"/>
      <c r="IDF21" s="117"/>
      <c r="IDG21" s="117"/>
      <c r="IDH21" s="117"/>
      <c r="IDI21" s="117"/>
      <c r="IDJ21" s="117"/>
      <c r="IDK21" s="117"/>
      <c r="IDL21" s="117"/>
      <c r="IDM21" s="117"/>
      <c r="IDN21" s="117"/>
      <c r="IDO21" s="117"/>
      <c r="IDP21" s="117"/>
      <c r="IDQ21" s="117"/>
      <c r="IDR21" s="117"/>
      <c r="IDS21" s="117"/>
      <c r="IDT21" s="117"/>
      <c r="IDU21" s="117"/>
      <c r="IDV21" s="117"/>
      <c r="IDW21" s="117"/>
      <c r="IDX21" s="117"/>
      <c r="IDY21" s="117"/>
      <c r="IDZ21" s="117"/>
      <c r="IEA21" s="117"/>
      <c r="IEB21" s="117"/>
      <c r="IEC21" s="117"/>
      <c r="IED21" s="117"/>
      <c r="IEE21" s="117"/>
      <c r="IEF21" s="117"/>
      <c r="IEG21" s="117"/>
      <c r="IEH21" s="117"/>
      <c r="IEI21" s="117"/>
      <c r="IEJ21" s="117"/>
      <c r="IEK21" s="117"/>
      <c r="IEL21" s="117"/>
      <c r="IEM21" s="117"/>
      <c r="IEN21" s="117"/>
      <c r="IEO21" s="117"/>
      <c r="IEP21" s="117"/>
      <c r="IEQ21" s="117"/>
      <c r="IER21" s="117"/>
      <c r="IES21" s="117"/>
      <c r="IET21" s="117"/>
      <c r="IEU21" s="117"/>
      <c r="IEV21" s="117"/>
      <c r="IEW21" s="117"/>
      <c r="IEX21" s="117"/>
      <c r="IEY21" s="117"/>
      <c r="IEZ21" s="117"/>
      <c r="IFA21" s="117"/>
      <c r="IFB21" s="117"/>
      <c r="IFC21" s="117"/>
      <c r="IFD21" s="117"/>
      <c r="IFE21" s="117"/>
      <c r="IFF21" s="117"/>
      <c r="IFG21" s="117"/>
      <c r="IFH21" s="117"/>
      <c r="IFI21" s="117"/>
      <c r="IFJ21" s="117"/>
      <c r="IFK21" s="117"/>
      <c r="IFL21" s="117"/>
      <c r="IFM21" s="117"/>
      <c r="IFN21" s="117"/>
      <c r="IFO21" s="117"/>
      <c r="IFP21" s="117"/>
      <c r="IFQ21" s="117"/>
      <c r="IFR21" s="117"/>
      <c r="IFS21" s="117"/>
      <c r="IFT21" s="117"/>
      <c r="IFU21" s="117"/>
      <c r="IFV21" s="117"/>
      <c r="IFW21" s="117"/>
      <c r="IFX21" s="117"/>
      <c r="IFY21" s="117"/>
      <c r="IFZ21" s="117"/>
      <c r="IGA21" s="117"/>
      <c r="IGB21" s="117"/>
      <c r="IGC21" s="117"/>
      <c r="IGD21" s="117"/>
      <c r="IGE21" s="117"/>
      <c r="IGF21" s="117"/>
      <c r="IGG21" s="117"/>
      <c r="IGH21" s="117"/>
      <c r="IGI21" s="117"/>
      <c r="IGJ21" s="117"/>
      <c r="IGK21" s="117"/>
      <c r="IGL21" s="117"/>
      <c r="IGM21" s="117"/>
      <c r="IGN21" s="117"/>
      <c r="IGO21" s="117"/>
      <c r="IGP21" s="117"/>
      <c r="IGQ21" s="117"/>
      <c r="IGR21" s="117"/>
      <c r="IGS21" s="117"/>
      <c r="IGT21" s="117"/>
      <c r="IGU21" s="117"/>
      <c r="IGV21" s="117"/>
      <c r="IGW21" s="117"/>
      <c r="IGX21" s="117"/>
      <c r="IGY21" s="117"/>
      <c r="IGZ21" s="117"/>
      <c r="IHA21" s="117"/>
      <c r="IHB21" s="117"/>
      <c r="IHC21" s="117"/>
      <c r="IHD21" s="117"/>
      <c r="IHE21" s="117"/>
      <c r="IHF21" s="117"/>
      <c r="IHG21" s="117"/>
      <c r="IHH21" s="117"/>
      <c r="IHI21" s="117"/>
      <c r="IHJ21" s="117"/>
      <c r="IHK21" s="117"/>
      <c r="IHL21" s="117"/>
      <c r="IHM21" s="117"/>
      <c r="IHN21" s="117"/>
      <c r="IHO21" s="117"/>
      <c r="IHP21" s="117"/>
      <c r="IHQ21" s="117"/>
      <c r="IHR21" s="117"/>
      <c r="IHS21" s="117"/>
      <c r="IHT21" s="117"/>
      <c r="IHU21" s="117"/>
      <c r="IHV21" s="117"/>
      <c r="IHW21" s="117"/>
      <c r="IHX21" s="117"/>
      <c r="IHY21" s="117"/>
      <c r="IHZ21" s="117"/>
      <c r="IIA21" s="117"/>
      <c r="IIB21" s="117"/>
      <c r="IIC21" s="117"/>
      <c r="IID21" s="117"/>
      <c r="IIE21" s="117"/>
      <c r="IIF21" s="117"/>
      <c r="IIG21" s="117"/>
      <c r="IIH21" s="117"/>
      <c r="III21" s="117"/>
      <c r="IIJ21" s="117"/>
      <c r="IIK21" s="117"/>
      <c r="IIL21" s="117"/>
      <c r="IIM21" s="117"/>
      <c r="IIN21" s="117"/>
      <c r="IIO21" s="117"/>
      <c r="IIP21" s="117"/>
      <c r="IIQ21" s="117"/>
      <c r="IIR21" s="117"/>
      <c r="IIS21" s="117"/>
      <c r="IIT21" s="117"/>
      <c r="IIU21" s="117"/>
      <c r="IIV21" s="117"/>
      <c r="IIW21" s="117"/>
      <c r="IIX21" s="117"/>
      <c r="IIY21" s="117"/>
      <c r="IIZ21" s="117"/>
      <c r="IJA21" s="117"/>
      <c r="IJB21" s="117"/>
      <c r="IJC21" s="117"/>
      <c r="IJD21" s="117"/>
      <c r="IJE21" s="117"/>
      <c r="IJF21" s="117"/>
      <c r="IJG21" s="117"/>
      <c r="IJH21" s="117"/>
      <c r="IJI21" s="117"/>
      <c r="IJJ21" s="117"/>
      <c r="IJK21" s="117"/>
      <c r="IJL21" s="117"/>
      <c r="IJM21" s="117"/>
      <c r="IJN21" s="117"/>
      <c r="IJO21" s="117"/>
      <c r="IJP21" s="117"/>
      <c r="IJQ21" s="117"/>
      <c r="IJR21" s="117"/>
      <c r="IJS21" s="117"/>
      <c r="IJT21" s="117"/>
      <c r="IJU21" s="117"/>
      <c r="IJV21" s="117"/>
      <c r="IJW21" s="117"/>
      <c r="IJX21" s="117"/>
      <c r="IJY21" s="117"/>
      <c r="IJZ21" s="117"/>
      <c r="IKA21" s="117"/>
      <c r="IKB21" s="117"/>
      <c r="IKC21" s="117"/>
      <c r="IKD21" s="117"/>
      <c r="IKE21" s="117"/>
      <c r="IKF21" s="117"/>
      <c r="IKG21" s="117"/>
      <c r="IKH21" s="117"/>
      <c r="IKI21" s="117"/>
      <c r="IKJ21" s="117"/>
      <c r="IKK21" s="117"/>
      <c r="IKL21" s="117"/>
      <c r="IKM21" s="117"/>
      <c r="IKN21" s="117"/>
      <c r="IKO21" s="117"/>
      <c r="IKP21" s="117"/>
      <c r="IKQ21" s="117"/>
      <c r="IKR21" s="117"/>
      <c r="IKS21" s="117"/>
      <c r="IKT21" s="117"/>
      <c r="IKU21" s="117"/>
      <c r="IKV21" s="117"/>
      <c r="IKW21" s="117"/>
      <c r="IKX21" s="117"/>
      <c r="IKY21" s="117"/>
      <c r="IKZ21" s="117"/>
      <c r="ILA21" s="117"/>
      <c r="ILB21" s="117"/>
      <c r="ILC21" s="117"/>
      <c r="ILD21" s="117"/>
      <c r="ILE21" s="117"/>
      <c r="ILF21" s="117"/>
      <c r="ILG21" s="117"/>
      <c r="ILH21" s="117"/>
      <c r="ILI21" s="117"/>
      <c r="ILJ21" s="117"/>
      <c r="ILK21" s="117"/>
      <c r="ILL21" s="117"/>
      <c r="ILM21" s="117"/>
      <c r="ILN21" s="117"/>
      <c r="ILO21" s="117"/>
      <c r="ILP21" s="117"/>
      <c r="ILQ21" s="117"/>
      <c r="ILR21" s="117"/>
      <c r="ILS21" s="117"/>
      <c r="ILT21" s="117"/>
      <c r="ILU21" s="117"/>
      <c r="ILV21" s="117"/>
      <c r="ILW21" s="117"/>
      <c r="ILX21" s="117"/>
      <c r="ILY21" s="117"/>
      <c r="ILZ21" s="117"/>
      <c r="IMA21" s="117"/>
      <c r="IMB21" s="117"/>
      <c r="IMC21" s="117"/>
      <c r="IMD21" s="117"/>
      <c r="IME21" s="117"/>
      <c r="IMF21" s="117"/>
      <c r="IMG21" s="117"/>
      <c r="IMH21" s="117"/>
      <c r="IMI21" s="117"/>
      <c r="IMJ21" s="117"/>
      <c r="IMK21" s="117"/>
      <c r="IML21" s="117"/>
      <c r="IMM21" s="117"/>
      <c r="IMN21" s="117"/>
      <c r="IMO21" s="117"/>
      <c r="IMP21" s="117"/>
      <c r="IMQ21" s="117"/>
      <c r="IMR21" s="117"/>
      <c r="IMS21" s="117"/>
      <c r="IMT21" s="117"/>
      <c r="IMU21" s="117"/>
      <c r="IMV21" s="117"/>
      <c r="IMW21" s="117"/>
      <c r="IMX21" s="117"/>
      <c r="IMY21" s="117"/>
      <c r="IMZ21" s="117"/>
      <c r="INA21" s="117"/>
      <c r="INB21" s="117"/>
      <c r="INC21" s="117"/>
      <c r="IND21" s="117"/>
      <c r="INE21" s="117"/>
      <c r="INF21" s="117"/>
      <c r="ING21" s="117"/>
      <c r="INH21" s="117"/>
      <c r="INI21" s="117"/>
      <c r="INJ21" s="117"/>
      <c r="INK21" s="117"/>
      <c r="INL21" s="117"/>
      <c r="INM21" s="117"/>
      <c r="INN21" s="117"/>
      <c r="INO21" s="117"/>
      <c r="INP21" s="117"/>
      <c r="INQ21" s="117"/>
      <c r="INR21" s="117"/>
      <c r="INS21" s="117"/>
      <c r="INT21" s="117"/>
      <c r="INU21" s="117"/>
      <c r="INV21" s="117"/>
      <c r="INW21" s="117"/>
      <c r="INX21" s="117"/>
      <c r="INY21" s="117"/>
      <c r="INZ21" s="117"/>
      <c r="IOA21" s="117"/>
      <c r="IOB21" s="117"/>
      <c r="IOC21" s="117"/>
      <c r="IOD21" s="117"/>
      <c r="IOE21" s="117"/>
      <c r="IOF21" s="117"/>
      <c r="IOG21" s="117"/>
      <c r="IOH21" s="117"/>
      <c r="IOI21" s="117"/>
      <c r="IOJ21" s="117"/>
      <c r="IOK21" s="117"/>
      <c r="IOL21" s="117"/>
      <c r="IOM21" s="117"/>
      <c r="ION21" s="117"/>
      <c r="IOO21" s="117"/>
      <c r="IOP21" s="117"/>
      <c r="IOQ21" s="117"/>
      <c r="IOR21" s="117"/>
      <c r="IOS21" s="117"/>
      <c r="IOT21" s="117"/>
      <c r="IOU21" s="117"/>
      <c r="IOV21" s="117"/>
      <c r="IOW21" s="117"/>
      <c r="IOX21" s="117"/>
      <c r="IOY21" s="117"/>
      <c r="IOZ21" s="117"/>
      <c r="IPA21" s="117"/>
      <c r="IPB21" s="117"/>
      <c r="IPC21" s="117"/>
      <c r="IPD21" s="117"/>
      <c r="IPE21" s="117"/>
      <c r="IPF21" s="117"/>
      <c r="IPG21" s="117"/>
      <c r="IPH21" s="117"/>
      <c r="IPI21" s="117"/>
      <c r="IPJ21" s="117"/>
      <c r="IPK21" s="117"/>
      <c r="IPL21" s="117"/>
      <c r="IPM21" s="117"/>
      <c r="IPN21" s="117"/>
      <c r="IPO21" s="117"/>
      <c r="IPP21" s="117"/>
      <c r="IPQ21" s="117"/>
      <c r="IPR21" s="117"/>
      <c r="IPS21" s="117"/>
      <c r="IPT21" s="117"/>
      <c r="IPU21" s="117"/>
      <c r="IPV21" s="117"/>
      <c r="IPW21" s="117"/>
      <c r="IPX21" s="117"/>
      <c r="IPY21" s="117"/>
      <c r="IPZ21" s="117"/>
      <c r="IQA21" s="117"/>
      <c r="IQB21" s="117"/>
      <c r="IQC21" s="117"/>
      <c r="IQD21" s="117"/>
      <c r="IQE21" s="117"/>
      <c r="IQF21" s="117"/>
      <c r="IQG21" s="117"/>
      <c r="IQH21" s="117"/>
      <c r="IQI21" s="117"/>
      <c r="IQJ21" s="117"/>
      <c r="IQK21" s="117"/>
      <c r="IQL21" s="117"/>
      <c r="IQM21" s="117"/>
      <c r="IQN21" s="117"/>
      <c r="IQO21" s="117"/>
      <c r="IQP21" s="117"/>
      <c r="IQQ21" s="117"/>
      <c r="IQR21" s="117"/>
      <c r="IQS21" s="117"/>
      <c r="IQT21" s="117"/>
      <c r="IQU21" s="117"/>
      <c r="IQV21" s="117"/>
      <c r="IQW21" s="117"/>
      <c r="IQX21" s="117"/>
      <c r="IQY21" s="117"/>
      <c r="IQZ21" s="117"/>
      <c r="IRA21" s="117"/>
      <c r="IRB21" s="117"/>
      <c r="IRC21" s="117"/>
      <c r="IRD21" s="117"/>
      <c r="IRE21" s="117"/>
      <c r="IRF21" s="117"/>
      <c r="IRG21" s="117"/>
      <c r="IRH21" s="117"/>
      <c r="IRI21" s="117"/>
      <c r="IRJ21" s="117"/>
      <c r="IRK21" s="117"/>
      <c r="IRL21" s="117"/>
      <c r="IRM21" s="117"/>
      <c r="IRN21" s="117"/>
      <c r="IRO21" s="117"/>
      <c r="IRP21" s="117"/>
      <c r="IRQ21" s="117"/>
      <c r="IRR21" s="117"/>
      <c r="IRS21" s="117"/>
      <c r="IRT21" s="117"/>
      <c r="IRU21" s="117"/>
      <c r="IRV21" s="117"/>
      <c r="IRW21" s="117"/>
      <c r="IRX21" s="117"/>
      <c r="IRY21" s="117"/>
      <c r="IRZ21" s="117"/>
      <c r="ISA21" s="117"/>
      <c r="ISB21" s="117"/>
      <c r="ISC21" s="117"/>
      <c r="ISD21" s="117"/>
      <c r="ISE21" s="117"/>
      <c r="ISF21" s="117"/>
      <c r="ISG21" s="117"/>
      <c r="ISH21" s="117"/>
      <c r="ISI21" s="117"/>
      <c r="ISJ21" s="117"/>
      <c r="ISK21" s="117"/>
      <c r="ISL21" s="117"/>
      <c r="ISM21" s="117"/>
      <c r="ISN21" s="117"/>
      <c r="ISO21" s="117"/>
      <c r="ISP21" s="117"/>
      <c r="ISQ21" s="117"/>
      <c r="ISR21" s="117"/>
      <c r="ISS21" s="117"/>
      <c r="IST21" s="117"/>
      <c r="ISU21" s="117"/>
      <c r="ISV21" s="117"/>
      <c r="ISW21" s="117"/>
      <c r="ISX21" s="117"/>
      <c r="ISY21" s="117"/>
      <c r="ISZ21" s="117"/>
      <c r="ITA21" s="117"/>
      <c r="ITB21" s="117"/>
      <c r="ITC21" s="117"/>
      <c r="ITD21" s="117"/>
      <c r="ITE21" s="117"/>
      <c r="ITF21" s="117"/>
      <c r="ITG21" s="117"/>
      <c r="ITH21" s="117"/>
      <c r="ITI21" s="117"/>
      <c r="ITJ21" s="117"/>
      <c r="ITK21" s="117"/>
      <c r="ITL21" s="117"/>
      <c r="ITM21" s="117"/>
      <c r="ITN21" s="117"/>
      <c r="ITO21" s="117"/>
      <c r="ITP21" s="117"/>
      <c r="ITQ21" s="117"/>
      <c r="ITR21" s="117"/>
      <c r="ITS21" s="117"/>
      <c r="ITT21" s="117"/>
      <c r="ITU21" s="117"/>
      <c r="ITV21" s="117"/>
      <c r="ITW21" s="117"/>
      <c r="ITX21" s="117"/>
      <c r="ITY21" s="117"/>
      <c r="ITZ21" s="117"/>
      <c r="IUA21" s="117"/>
      <c r="IUB21" s="117"/>
      <c r="IUC21" s="117"/>
      <c r="IUD21" s="117"/>
      <c r="IUE21" s="117"/>
      <c r="IUF21" s="117"/>
      <c r="IUG21" s="117"/>
      <c r="IUH21" s="117"/>
      <c r="IUI21" s="117"/>
      <c r="IUJ21" s="117"/>
      <c r="IUK21" s="117"/>
      <c r="IUL21" s="117"/>
      <c r="IUM21" s="117"/>
      <c r="IUN21" s="117"/>
      <c r="IUO21" s="117"/>
      <c r="IUP21" s="117"/>
      <c r="IUQ21" s="117"/>
      <c r="IUR21" s="117"/>
      <c r="IUS21" s="117"/>
      <c r="IUT21" s="117"/>
      <c r="IUU21" s="117"/>
      <c r="IUV21" s="117"/>
      <c r="IUW21" s="117"/>
      <c r="IUX21" s="117"/>
      <c r="IUY21" s="117"/>
      <c r="IUZ21" s="117"/>
      <c r="IVA21" s="117"/>
      <c r="IVB21" s="117"/>
      <c r="IVC21" s="117"/>
      <c r="IVD21" s="117"/>
      <c r="IVE21" s="117"/>
      <c r="IVF21" s="117"/>
      <c r="IVG21" s="117"/>
      <c r="IVH21" s="117"/>
      <c r="IVI21" s="117"/>
      <c r="IVJ21" s="117"/>
      <c r="IVK21" s="117"/>
      <c r="IVL21" s="117"/>
      <c r="IVM21" s="117"/>
      <c r="IVN21" s="117"/>
      <c r="IVO21" s="117"/>
      <c r="IVP21" s="117"/>
      <c r="IVQ21" s="117"/>
      <c r="IVR21" s="117"/>
      <c r="IVS21" s="117"/>
      <c r="IVT21" s="117"/>
      <c r="IVU21" s="117"/>
      <c r="IVV21" s="117"/>
      <c r="IVW21" s="117"/>
      <c r="IVX21" s="117"/>
      <c r="IVY21" s="117"/>
      <c r="IVZ21" s="117"/>
      <c r="IWA21" s="117"/>
      <c r="IWB21" s="117"/>
      <c r="IWC21" s="117"/>
      <c r="IWD21" s="117"/>
      <c r="IWE21" s="117"/>
      <c r="IWF21" s="117"/>
      <c r="IWG21" s="117"/>
      <c r="IWH21" s="117"/>
      <c r="IWI21" s="117"/>
      <c r="IWJ21" s="117"/>
      <c r="IWK21" s="117"/>
      <c r="IWL21" s="117"/>
      <c r="IWM21" s="117"/>
      <c r="IWN21" s="117"/>
      <c r="IWO21" s="117"/>
      <c r="IWP21" s="117"/>
      <c r="IWQ21" s="117"/>
      <c r="IWR21" s="117"/>
      <c r="IWS21" s="117"/>
      <c r="IWT21" s="117"/>
      <c r="IWU21" s="117"/>
      <c r="IWV21" s="117"/>
      <c r="IWW21" s="117"/>
      <c r="IWX21" s="117"/>
      <c r="IWY21" s="117"/>
      <c r="IWZ21" s="117"/>
      <c r="IXA21" s="117"/>
      <c r="IXB21" s="117"/>
      <c r="IXC21" s="117"/>
      <c r="IXD21" s="117"/>
      <c r="IXE21" s="117"/>
      <c r="IXF21" s="117"/>
      <c r="IXG21" s="117"/>
      <c r="IXH21" s="117"/>
      <c r="IXI21" s="117"/>
      <c r="IXJ21" s="117"/>
      <c r="IXK21" s="117"/>
      <c r="IXL21" s="117"/>
      <c r="IXM21" s="117"/>
      <c r="IXN21" s="117"/>
      <c r="IXO21" s="117"/>
      <c r="IXP21" s="117"/>
      <c r="IXQ21" s="117"/>
      <c r="IXR21" s="117"/>
      <c r="IXS21" s="117"/>
      <c r="IXT21" s="117"/>
      <c r="IXU21" s="117"/>
      <c r="IXV21" s="117"/>
      <c r="IXW21" s="117"/>
      <c r="IXX21" s="117"/>
      <c r="IXY21" s="117"/>
      <c r="IXZ21" s="117"/>
      <c r="IYA21" s="117"/>
      <c r="IYB21" s="117"/>
      <c r="IYC21" s="117"/>
      <c r="IYD21" s="117"/>
      <c r="IYE21" s="117"/>
      <c r="IYF21" s="117"/>
      <c r="IYG21" s="117"/>
      <c r="IYH21" s="117"/>
      <c r="IYI21" s="117"/>
      <c r="IYJ21" s="117"/>
      <c r="IYK21" s="117"/>
      <c r="IYL21" s="117"/>
      <c r="IYM21" s="117"/>
      <c r="IYN21" s="117"/>
      <c r="IYO21" s="117"/>
      <c r="IYP21" s="117"/>
      <c r="IYQ21" s="117"/>
      <c r="IYR21" s="117"/>
      <c r="IYS21" s="117"/>
      <c r="IYT21" s="117"/>
      <c r="IYU21" s="117"/>
      <c r="IYV21" s="117"/>
      <c r="IYW21" s="117"/>
      <c r="IYX21" s="117"/>
      <c r="IYY21" s="117"/>
      <c r="IYZ21" s="117"/>
      <c r="IZA21" s="117"/>
      <c r="IZB21" s="117"/>
      <c r="IZC21" s="117"/>
      <c r="IZD21" s="117"/>
      <c r="IZE21" s="117"/>
      <c r="IZF21" s="117"/>
      <c r="IZG21" s="117"/>
      <c r="IZH21" s="117"/>
      <c r="IZI21" s="117"/>
      <c r="IZJ21" s="117"/>
      <c r="IZK21" s="117"/>
      <c r="IZL21" s="117"/>
      <c r="IZM21" s="117"/>
      <c r="IZN21" s="117"/>
      <c r="IZO21" s="117"/>
      <c r="IZP21" s="117"/>
      <c r="IZQ21" s="117"/>
      <c r="IZR21" s="117"/>
      <c r="IZS21" s="117"/>
      <c r="IZT21" s="117"/>
      <c r="IZU21" s="117"/>
      <c r="IZV21" s="117"/>
      <c r="IZW21" s="117"/>
      <c r="IZX21" s="117"/>
      <c r="IZY21" s="117"/>
      <c r="IZZ21" s="117"/>
      <c r="JAA21" s="117"/>
      <c r="JAB21" s="117"/>
      <c r="JAC21" s="117"/>
      <c r="JAD21" s="117"/>
      <c r="JAE21" s="117"/>
      <c r="JAF21" s="117"/>
      <c r="JAG21" s="117"/>
      <c r="JAH21" s="117"/>
      <c r="JAI21" s="117"/>
      <c r="JAJ21" s="117"/>
      <c r="JAK21" s="117"/>
      <c r="JAL21" s="117"/>
      <c r="JAM21" s="117"/>
      <c r="JAN21" s="117"/>
      <c r="JAO21" s="117"/>
      <c r="JAP21" s="117"/>
      <c r="JAQ21" s="117"/>
      <c r="JAR21" s="117"/>
      <c r="JAS21" s="117"/>
      <c r="JAT21" s="117"/>
      <c r="JAU21" s="117"/>
      <c r="JAV21" s="117"/>
      <c r="JAW21" s="117"/>
      <c r="JAX21" s="117"/>
      <c r="JAY21" s="117"/>
      <c r="JAZ21" s="117"/>
      <c r="JBA21" s="117"/>
      <c r="JBB21" s="117"/>
      <c r="JBC21" s="117"/>
      <c r="JBD21" s="117"/>
      <c r="JBE21" s="117"/>
      <c r="JBF21" s="117"/>
      <c r="JBG21" s="117"/>
      <c r="JBH21" s="117"/>
      <c r="JBI21" s="117"/>
      <c r="JBJ21" s="117"/>
      <c r="JBK21" s="117"/>
      <c r="JBL21" s="117"/>
      <c r="JBM21" s="117"/>
      <c r="JBN21" s="117"/>
      <c r="JBO21" s="117"/>
      <c r="JBP21" s="117"/>
      <c r="JBQ21" s="117"/>
      <c r="JBR21" s="117"/>
      <c r="JBS21" s="117"/>
      <c r="JBT21" s="117"/>
      <c r="JBU21" s="117"/>
      <c r="JBV21" s="117"/>
      <c r="JBW21" s="117"/>
      <c r="JBX21" s="117"/>
      <c r="JBY21" s="117"/>
      <c r="JBZ21" s="117"/>
      <c r="JCA21" s="117"/>
      <c r="JCB21" s="117"/>
      <c r="JCC21" s="117"/>
      <c r="JCD21" s="117"/>
      <c r="JCE21" s="117"/>
      <c r="JCF21" s="117"/>
      <c r="JCG21" s="117"/>
      <c r="JCH21" s="117"/>
      <c r="JCI21" s="117"/>
      <c r="JCJ21" s="117"/>
      <c r="JCK21" s="117"/>
      <c r="JCL21" s="117"/>
      <c r="JCM21" s="117"/>
      <c r="JCN21" s="117"/>
      <c r="JCO21" s="117"/>
      <c r="JCP21" s="117"/>
      <c r="JCQ21" s="117"/>
      <c r="JCR21" s="117"/>
      <c r="JCS21" s="117"/>
      <c r="JCT21" s="117"/>
      <c r="JCU21" s="117"/>
      <c r="JCV21" s="117"/>
      <c r="JCW21" s="117"/>
      <c r="JCX21" s="117"/>
      <c r="JCY21" s="117"/>
      <c r="JCZ21" s="117"/>
      <c r="JDA21" s="117"/>
      <c r="JDB21" s="117"/>
      <c r="JDC21" s="117"/>
      <c r="JDD21" s="117"/>
      <c r="JDE21" s="117"/>
      <c r="JDF21" s="117"/>
      <c r="JDG21" s="117"/>
      <c r="JDH21" s="117"/>
      <c r="JDI21" s="117"/>
      <c r="JDJ21" s="117"/>
      <c r="JDK21" s="117"/>
      <c r="JDL21" s="117"/>
      <c r="JDM21" s="117"/>
      <c r="JDN21" s="117"/>
      <c r="JDO21" s="117"/>
      <c r="JDP21" s="117"/>
      <c r="JDQ21" s="117"/>
      <c r="JDR21" s="117"/>
      <c r="JDS21" s="117"/>
      <c r="JDT21" s="117"/>
      <c r="JDU21" s="117"/>
      <c r="JDV21" s="117"/>
      <c r="JDW21" s="117"/>
      <c r="JDX21" s="117"/>
      <c r="JDY21" s="117"/>
      <c r="JDZ21" s="117"/>
      <c r="JEA21" s="117"/>
      <c r="JEB21" s="117"/>
      <c r="JEC21" s="117"/>
      <c r="JED21" s="117"/>
      <c r="JEE21" s="117"/>
      <c r="JEF21" s="117"/>
      <c r="JEG21" s="117"/>
      <c r="JEH21" s="117"/>
      <c r="JEI21" s="117"/>
      <c r="JEJ21" s="117"/>
      <c r="JEK21" s="117"/>
      <c r="JEL21" s="117"/>
      <c r="JEM21" s="117"/>
      <c r="JEN21" s="117"/>
      <c r="JEO21" s="117"/>
      <c r="JEP21" s="117"/>
      <c r="JEQ21" s="117"/>
      <c r="JER21" s="117"/>
      <c r="JES21" s="117"/>
      <c r="JET21" s="117"/>
      <c r="JEU21" s="117"/>
      <c r="JEV21" s="117"/>
      <c r="JEW21" s="117"/>
      <c r="JEX21" s="117"/>
      <c r="JEY21" s="117"/>
      <c r="JEZ21" s="117"/>
      <c r="JFA21" s="117"/>
      <c r="JFB21" s="117"/>
      <c r="JFC21" s="117"/>
      <c r="JFD21" s="117"/>
      <c r="JFE21" s="117"/>
      <c r="JFF21" s="117"/>
      <c r="JFG21" s="117"/>
      <c r="JFH21" s="117"/>
      <c r="JFI21" s="117"/>
      <c r="JFJ21" s="117"/>
      <c r="JFK21" s="117"/>
      <c r="JFL21" s="117"/>
      <c r="JFM21" s="117"/>
      <c r="JFN21" s="117"/>
      <c r="JFO21" s="117"/>
      <c r="JFP21" s="117"/>
      <c r="JFQ21" s="117"/>
      <c r="JFR21" s="117"/>
      <c r="JFS21" s="117"/>
      <c r="JFT21" s="117"/>
      <c r="JFU21" s="117"/>
      <c r="JFV21" s="117"/>
      <c r="JFW21" s="117"/>
      <c r="JFX21" s="117"/>
      <c r="JFY21" s="117"/>
      <c r="JFZ21" s="117"/>
      <c r="JGA21" s="117"/>
      <c r="JGB21" s="117"/>
      <c r="JGC21" s="117"/>
      <c r="JGD21" s="117"/>
      <c r="JGE21" s="117"/>
      <c r="JGF21" s="117"/>
      <c r="JGG21" s="117"/>
      <c r="JGH21" s="117"/>
      <c r="JGI21" s="117"/>
      <c r="JGJ21" s="117"/>
      <c r="JGK21" s="117"/>
      <c r="JGL21" s="117"/>
      <c r="JGM21" s="117"/>
      <c r="JGN21" s="117"/>
      <c r="JGO21" s="117"/>
      <c r="JGP21" s="117"/>
      <c r="JGQ21" s="117"/>
      <c r="JGR21" s="117"/>
      <c r="JGS21" s="117"/>
      <c r="JGT21" s="117"/>
      <c r="JGU21" s="117"/>
      <c r="JGV21" s="117"/>
      <c r="JGW21" s="117"/>
      <c r="JGX21" s="117"/>
      <c r="JGY21" s="117"/>
      <c r="JGZ21" s="117"/>
      <c r="JHA21" s="117"/>
      <c r="JHB21" s="117"/>
      <c r="JHC21" s="117"/>
      <c r="JHD21" s="117"/>
      <c r="JHE21" s="117"/>
      <c r="JHF21" s="117"/>
      <c r="JHG21" s="117"/>
      <c r="JHH21" s="117"/>
      <c r="JHI21" s="117"/>
      <c r="JHJ21" s="117"/>
      <c r="JHK21" s="117"/>
      <c r="JHL21" s="117"/>
      <c r="JHM21" s="117"/>
      <c r="JHN21" s="117"/>
      <c r="JHO21" s="117"/>
      <c r="JHP21" s="117"/>
      <c r="JHQ21" s="117"/>
      <c r="JHR21" s="117"/>
      <c r="JHS21" s="117"/>
      <c r="JHT21" s="117"/>
      <c r="JHU21" s="117"/>
      <c r="JHV21" s="117"/>
      <c r="JHW21" s="117"/>
      <c r="JHX21" s="117"/>
      <c r="JHY21" s="117"/>
      <c r="JHZ21" s="117"/>
      <c r="JIA21" s="117"/>
      <c r="JIB21" s="117"/>
      <c r="JIC21" s="117"/>
      <c r="JID21" s="117"/>
      <c r="JIE21" s="117"/>
      <c r="JIF21" s="117"/>
      <c r="JIG21" s="117"/>
      <c r="JIH21" s="117"/>
      <c r="JII21" s="117"/>
      <c r="JIJ21" s="117"/>
      <c r="JIK21" s="117"/>
      <c r="JIL21" s="117"/>
      <c r="JIM21" s="117"/>
      <c r="JIN21" s="117"/>
      <c r="JIO21" s="117"/>
      <c r="JIP21" s="117"/>
      <c r="JIQ21" s="117"/>
      <c r="JIR21" s="117"/>
      <c r="JIS21" s="117"/>
      <c r="JIT21" s="117"/>
      <c r="JIU21" s="117"/>
      <c r="JIV21" s="117"/>
      <c r="JIW21" s="117"/>
      <c r="JIX21" s="117"/>
      <c r="JIY21" s="117"/>
      <c r="JIZ21" s="117"/>
      <c r="JJA21" s="117"/>
      <c r="JJB21" s="117"/>
      <c r="JJC21" s="117"/>
      <c r="JJD21" s="117"/>
      <c r="JJE21" s="117"/>
      <c r="JJF21" s="117"/>
      <c r="JJG21" s="117"/>
      <c r="JJH21" s="117"/>
      <c r="JJI21" s="117"/>
      <c r="JJJ21" s="117"/>
      <c r="JJK21" s="117"/>
      <c r="JJL21" s="117"/>
      <c r="JJM21" s="117"/>
      <c r="JJN21" s="117"/>
      <c r="JJO21" s="117"/>
      <c r="JJP21" s="117"/>
      <c r="JJQ21" s="117"/>
      <c r="JJR21" s="117"/>
      <c r="JJS21" s="117"/>
      <c r="JJT21" s="117"/>
      <c r="JJU21" s="117"/>
      <c r="JJV21" s="117"/>
      <c r="JJW21" s="117"/>
      <c r="JJX21" s="117"/>
      <c r="JJY21" s="117"/>
      <c r="JJZ21" s="117"/>
      <c r="JKA21" s="117"/>
      <c r="JKB21" s="117"/>
      <c r="JKC21" s="117"/>
      <c r="JKD21" s="117"/>
      <c r="JKE21" s="117"/>
      <c r="JKF21" s="117"/>
      <c r="JKG21" s="117"/>
      <c r="JKH21" s="117"/>
      <c r="JKI21" s="117"/>
      <c r="JKJ21" s="117"/>
      <c r="JKK21" s="117"/>
      <c r="JKL21" s="117"/>
      <c r="JKM21" s="117"/>
      <c r="JKN21" s="117"/>
      <c r="JKO21" s="117"/>
      <c r="JKP21" s="117"/>
      <c r="JKQ21" s="117"/>
      <c r="JKR21" s="117"/>
      <c r="JKS21" s="117"/>
      <c r="JKT21" s="117"/>
      <c r="JKU21" s="117"/>
      <c r="JKV21" s="117"/>
      <c r="JKW21" s="117"/>
      <c r="JKX21" s="117"/>
      <c r="JKY21" s="117"/>
      <c r="JKZ21" s="117"/>
      <c r="JLA21" s="117"/>
      <c r="JLB21" s="117"/>
      <c r="JLC21" s="117"/>
      <c r="JLD21" s="117"/>
      <c r="JLE21" s="117"/>
      <c r="JLF21" s="117"/>
      <c r="JLG21" s="117"/>
      <c r="JLH21" s="117"/>
      <c r="JLI21" s="117"/>
      <c r="JLJ21" s="117"/>
      <c r="JLK21" s="117"/>
      <c r="JLL21" s="117"/>
      <c r="JLM21" s="117"/>
      <c r="JLN21" s="117"/>
      <c r="JLO21" s="117"/>
      <c r="JLP21" s="117"/>
      <c r="JLQ21" s="117"/>
      <c r="JLR21" s="117"/>
      <c r="JLS21" s="117"/>
      <c r="JLT21" s="117"/>
      <c r="JLU21" s="117"/>
      <c r="JLV21" s="117"/>
      <c r="JLW21" s="117"/>
      <c r="JLX21" s="117"/>
      <c r="JLY21" s="117"/>
      <c r="JLZ21" s="117"/>
      <c r="JMA21" s="117"/>
      <c r="JMB21" s="117"/>
      <c r="JMC21" s="117"/>
      <c r="JMD21" s="117"/>
      <c r="JME21" s="117"/>
      <c r="JMF21" s="117"/>
      <c r="JMG21" s="117"/>
      <c r="JMH21" s="117"/>
      <c r="JMI21" s="117"/>
      <c r="JMJ21" s="117"/>
      <c r="JMK21" s="117"/>
      <c r="JML21" s="117"/>
      <c r="JMM21" s="117"/>
      <c r="JMN21" s="117"/>
      <c r="JMO21" s="117"/>
      <c r="JMP21" s="117"/>
      <c r="JMQ21" s="117"/>
      <c r="JMR21" s="117"/>
      <c r="JMS21" s="117"/>
      <c r="JMT21" s="117"/>
      <c r="JMU21" s="117"/>
      <c r="JMV21" s="117"/>
      <c r="JMW21" s="117"/>
      <c r="JMX21" s="117"/>
      <c r="JMY21" s="117"/>
      <c r="JMZ21" s="117"/>
      <c r="JNA21" s="117"/>
      <c r="JNB21" s="117"/>
      <c r="JNC21" s="117"/>
      <c r="JND21" s="117"/>
      <c r="JNE21" s="117"/>
      <c r="JNF21" s="117"/>
      <c r="JNG21" s="117"/>
      <c r="JNH21" s="117"/>
      <c r="JNI21" s="117"/>
      <c r="JNJ21" s="117"/>
      <c r="JNK21" s="117"/>
      <c r="JNL21" s="117"/>
      <c r="JNM21" s="117"/>
      <c r="JNN21" s="117"/>
      <c r="JNO21" s="117"/>
      <c r="JNP21" s="117"/>
      <c r="JNQ21" s="117"/>
      <c r="JNR21" s="117"/>
      <c r="JNS21" s="117"/>
      <c r="JNT21" s="117"/>
      <c r="JNU21" s="117"/>
      <c r="JNV21" s="117"/>
      <c r="JNW21" s="117"/>
      <c r="JNX21" s="117"/>
      <c r="JNY21" s="117"/>
      <c r="JNZ21" s="117"/>
      <c r="JOA21" s="117"/>
      <c r="JOB21" s="117"/>
      <c r="JOC21" s="117"/>
      <c r="JOD21" s="117"/>
      <c r="JOE21" s="117"/>
      <c r="JOF21" s="117"/>
      <c r="JOG21" s="117"/>
      <c r="JOH21" s="117"/>
      <c r="JOI21" s="117"/>
      <c r="JOJ21" s="117"/>
      <c r="JOK21" s="117"/>
      <c r="JOL21" s="117"/>
      <c r="JOM21" s="117"/>
      <c r="JON21" s="117"/>
      <c r="JOO21" s="117"/>
      <c r="JOP21" s="117"/>
      <c r="JOQ21" s="117"/>
      <c r="JOR21" s="117"/>
      <c r="JOS21" s="117"/>
      <c r="JOT21" s="117"/>
      <c r="JOU21" s="117"/>
      <c r="JOV21" s="117"/>
      <c r="JOW21" s="117"/>
      <c r="JOX21" s="117"/>
      <c r="JOY21" s="117"/>
      <c r="JOZ21" s="117"/>
      <c r="JPA21" s="117"/>
      <c r="JPB21" s="117"/>
      <c r="JPC21" s="117"/>
      <c r="JPD21" s="117"/>
      <c r="JPE21" s="117"/>
      <c r="JPF21" s="117"/>
      <c r="JPG21" s="117"/>
      <c r="JPH21" s="117"/>
      <c r="JPI21" s="117"/>
      <c r="JPJ21" s="117"/>
      <c r="JPK21" s="117"/>
      <c r="JPL21" s="117"/>
      <c r="JPM21" s="117"/>
      <c r="JPN21" s="117"/>
      <c r="JPO21" s="117"/>
      <c r="JPP21" s="117"/>
      <c r="JPQ21" s="117"/>
      <c r="JPR21" s="117"/>
      <c r="JPS21" s="117"/>
      <c r="JPT21" s="117"/>
      <c r="JPU21" s="117"/>
      <c r="JPV21" s="117"/>
      <c r="JPW21" s="117"/>
      <c r="JPX21" s="117"/>
      <c r="JPY21" s="117"/>
      <c r="JPZ21" s="117"/>
      <c r="JQA21" s="117"/>
      <c r="JQB21" s="117"/>
      <c r="JQC21" s="117"/>
      <c r="JQD21" s="117"/>
      <c r="JQE21" s="117"/>
      <c r="JQF21" s="117"/>
      <c r="JQG21" s="117"/>
      <c r="JQH21" s="117"/>
      <c r="JQI21" s="117"/>
      <c r="JQJ21" s="117"/>
      <c r="JQK21" s="117"/>
      <c r="JQL21" s="117"/>
      <c r="JQM21" s="117"/>
      <c r="JQN21" s="117"/>
      <c r="JQO21" s="117"/>
      <c r="JQP21" s="117"/>
      <c r="JQQ21" s="117"/>
      <c r="JQR21" s="117"/>
      <c r="JQS21" s="117"/>
      <c r="JQT21" s="117"/>
      <c r="JQU21" s="117"/>
      <c r="JQV21" s="117"/>
      <c r="JQW21" s="117"/>
      <c r="JQX21" s="117"/>
      <c r="JQY21" s="117"/>
      <c r="JQZ21" s="117"/>
      <c r="JRA21" s="117"/>
      <c r="JRB21" s="117"/>
      <c r="JRC21" s="117"/>
      <c r="JRD21" s="117"/>
      <c r="JRE21" s="117"/>
      <c r="JRF21" s="117"/>
      <c r="JRG21" s="117"/>
      <c r="JRH21" s="117"/>
      <c r="JRI21" s="117"/>
      <c r="JRJ21" s="117"/>
      <c r="JRK21" s="117"/>
      <c r="JRL21" s="117"/>
      <c r="JRM21" s="117"/>
      <c r="JRN21" s="117"/>
      <c r="JRO21" s="117"/>
      <c r="JRP21" s="117"/>
      <c r="JRQ21" s="117"/>
      <c r="JRR21" s="117"/>
      <c r="JRS21" s="117"/>
      <c r="JRT21" s="117"/>
      <c r="JRU21" s="117"/>
      <c r="JRV21" s="117"/>
      <c r="JRW21" s="117"/>
      <c r="JRX21" s="117"/>
      <c r="JRY21" s="117"/>
      <c r="JRZ21" s="117"/>
      <c r="JSA21" s="117"/>
      <c r="JSB21" s="117"/>
      <c r="JSC21" s="117"/>
      <c r="JSD21" s="117"/>
      <c r="JSE21" s="117"/>
      <c r="JSF21" s="117"/>
      <c r="JSG21" s="117"/>
      <c r="JSH21" s="117"/>
      <c r="JSI21" s="117"/>
      <c r="JSJ21" s="117"/>
      <c r="JSK21" s="117"/>
      <c r="JSL21" s="117"/>
      <c r="JSM21" s="117"/>
      <c r="JSN21" s="117"/>
      <c r="JSO21" s="117"/>
      <c r="JSP21" s="117"/>
      <c r="JSQ21" s="117"/>
      <c r="JSR21" s="117"/>
      <c r="JSS21" s="117"/>
      <c r="JST21" s="117"/>
      <c r="JSU21" s="117"/>
      <c r="JSV21" s="117"/>
      <c r="JSW21" s="117"/>
      <c r="JSX21" s="117"/>
      <c r="JSY21" s="117"/>
      <c r="JSZ21" s="117"/>
      <c r="JTA21" s="117"/>
      <c r="JTB21" s="117"/>
      <c r="JTC21" s="117"/>
      <c r="JTD21" s="117"/>
      <c r="JTE21" s="117"/>
      <c r="JTF21" s="117"/>
      <c r="JTG21" s="117"/>
      <c r="JTH21" s="117"/>
      <c r="JTI21" s="117"/>
      <c r="JTJ21" s="117"/>
      <c r="JTK21" s="117"/>
      <c r="JTL21" s="117"/>
      <c r="JTM21" s="117"/>
      <c r="JTN21" s="117"/>
      <c r="JTO21" s="117"/>
      <c r="JTP21" s="117"/>
      <c r="JTQ21" s="117"/>
      <c r="JTR21" s="117"/>
      <c r="JTS21" s="117"/>
      <c r="JTT21" s="117"/>
      <c r="JTU21" s="117"/>
      <c r="JTV21" s="117"/>
      <c r="JTW21" s="117"/>
      <c r="JTX21" s="117"/>
      <c r="JTY21" s="117"/>
      <c r="JTZ21" s="117"/>
      <c r="JUA21" s="117"/>
      <c r="JUB21" s="117"/>
      <c r="JUC21" s="117"/>
      <c r="JUD21" s="117"/>
      <c r="JUE21" s="117"/>
      <c r="JUF21" s="117"/>
      <c r="JUG21" s="117"/>
      <c r="JUH21" s="117"/>
      <c r="JUI21" s="117"/>
      <c r="JUJ21" s="117"/>
      <c r="JUK21" s="117"/>
      <c r="JUL21" s="117"/>
      <c r="JUM21" s="117"/>
      <c r="JUN21" s="117"/>
      <c r="JUO21" s="117"/>
      <c r="JUP21" s="117"/>
      <c r="JUQ21" s="117"/>
      <c r="JUR21" s="117"/>
      <c r="JUS21" s="117"/>
      <c r="JUT21" s="117"/>
      <c r="JUU21" s="117"/>
      <c r="JUV21" s="117"/>
      <c r="JUW21" s="117"/>
      <c r="JUX21" s="117"/>
      <c r="JUY21" s="117"/>
      <c r="JUZ21" s="117"/>
      <c r="JVA21" s="117"/>
      <c r="JVB21" s="117"/>
      <c r="JVC21" s="117"/>
      <c r="JVD21" s="117"/>
      <c r="JVE21" s="117"/>
      <c r="JVF21" s="117"/>
      <c r="JVG21" s="117"/>
      <c r="JVH21" s="117"/>
      <c r="JVI21" s="117"/>
      <c r="JVJ21" s="117"/>
      <c r="JVK21" s="117"/>
      <c r="JVL21" s="117"/>
      <c r="JVM21" s="117"/>
      <c r="JVN21" s="117"/>
      <c r="JVO21" s="117"/>
      <c r="JVP21" s="117"/>
      <c r="JVQ21" s="117"/>
      <c r="JVR21" s="117"/>
      <c r="JVS21" s="117"/>
      <c r="JVT21" s="117"/>
      <c r="JVU21" s="117"/>
      <c r="JVV21" s="117"/>
      <c r="JVW21" s="117"/>
      <c r="JVX21" s="117"/>
      <c r="JVY21" s="117"/>
      <c r="JVZ21" s="117"/>
      <c r="JWA21" s="117"/>
      <c r="JWB21" s="117"/>
      <c r="JWC21" s="117"/>
      <c r="JWD21" s="117"/>
      <c r="JWE21" s="117"/>
      <c r="JWF21" s="117"/>
      <c r="JWG21" s="117"/>
      <c r="JWH21" s="117"/>
      <c r="JWI21" s="117"/>
      <c r="JWJ21" s="117"/>
      <c r="JWK21" s="117"/>
      <c r="JWL21" s="117"/>
      <c r="JWM21" s="117"/>
      <c r="JWN21" s="117"/>
      <c r="JWO21" s="117"/>
      <c r="JWP21" s="117"/>
      <c r="JWQ21" s="117"/>
      <c r="JWR21" s="117"/>
      <c r="JWS21" s="117"/>
      <c r="JWT21" s="117"/>
      <c r="JWU21" s="117"/>
      <c r="JWV21" s="117"/>
      <c r="JWW21" s="117"/>
      <c r="JWX21" s="117"/>
      <c r="JWY21" s="117"/>
      <c r="JWZ21" s="117"/>
      <c r="JXA21" s="117"/>
      <c r="JXB21" s="117"/>
      <c r="JXC21" s="117"/>
      <c r="JXD21" s="117"/>
      <c r="JXE21" s="117"/>
      <c r="JXF21" s="117"/>
      <c r="JXG21" s="117"/>
      <c r="JXH21" s="117"/>
      <c r="JXI21" s="117"/>
      <c r="JXJ21" s="117"/>
      <c r="JXK21" s="117"/>
      <c r="JXL21" s="117"/>
      <c r="JXM21" s="117"/>
      <c r="JXN21" s="117"/>
      <c r="JXO21" s="117"/>
      <c r="JXP21" s="117"/>
      <c r="JXQ21" s="117"/>
      <c r="JXR21" s="117"/>
      <c r="JXS21" s="117"/>
      <c r="JXT21" s="117"/>
      <c r="JXU21" s="117"/>
      <c r="JXV21" s="117"/>
      <c r="JXW21" s="117"/>
      <c r="JXX21" s="117"/>
      <c r="JXY21" s="117"/>
      <c r="JXZ21" s="117"/>
      <c r="JYA21" s="117"/>
      <c r="JYB21" s="117"/>
      <c r="JYC21" s="117"/>
      <c r="JYD21" s="117"/>
      <c r="JYE21" s="117"/>
      <c r="JYF21" s="117"/>
      <c r="JYG21" s="117"/>
      <c r="JYH21" s="117"/>
      <c r="JYI21" s="117"/>
      <c r="JYJ21" s="117"/>
      <c r="JYK21" s="117"/>
      <c r="JYL21" s="117"/>
      <c r="JYM21" s="117"/>
      <c r="JYN21" s="117"/>
      <c r="JYO21" s="117"/>
      <c r="JYP21" s="117"/>
      <c r="JYQ21" s="117"/>
      <c r="JYR21" s="117"/>
      <c r="JYS21" s="117"/>
      <c r="JYT21" s="117"/>
      <c r="JYU21" s="117"/>
      <c r="JYV21" s="117"/>
      <c r="JYW21" s="117"/>
      <c r="JYX21" s="117"/>
      <c r="JYY21" s="117"/>
      <c r="JYZ21" s="117"/>
      <c r="JZA21" s="117"/>
      <c r="JZB21" s="117"/>
      <c r="JZC21" s="117"/>
      <c r="JZD21" s="117"/>
      <c r="JZE21" s="117"/>
      <c r="JZF21" s="117"/>
      <c r="JZG21" s="117"/>
      <c r="JZH21" s="117"/>
      <c r="JZI21" s="117"/>
      <c r="JZJ21" s="117"/>
      <c r="JZK21" s="117"/>
      <c r="JZL21" s="117"/>
      <c r="JZM21" s="117"/>
      <c r="JZN21" s="117"/>
      <c r="JZO21" s="117"/>
      <c r="JZP21" s="117"/>
      <c r="JZQ21" s="117"/>
      <c r="JZR21" s="117"/>
      <c r="JZS21" s="117"/>
      <c r="JZT21" s="117"/>
      <c r="JZU21" s="117"/>
      <c r="JZV21" s="117"/>
      <c r="JZW21" s="117"/>
      <c r="JZX21" s="117"/>
      <c r="JZY21" s="117"/>
      <c r="JZZ21" s="117"/>
      <c r="KAA21" s="117"/>
      <c r="KAB21" s="117"/>
      <c r="KAC21" s="117"/>
      <c r="KAD21" s="117"/>
      <c r="KAE21" s="117"/>
      <c r="KAF21" s="117"/>
      <c r="KAG21" s="117"/>
      <c r="KAH21" s="117"/>
      <c r="KAI21" s="117"/>
      <c r="KAJ21" s="117"/>
      <c r="KAK21" s="117"/>
      <c r="KAL21" s="117"/>
      <c r="KAM21" s="117"/>
      <c r="KAN21" s="117"/>
      <c r="KAO21" s="117"/>
      <c r="KAP21" s="117"/>
      <c r="KAQ21" s="117"/>
      <c r="KAR21" s="117"/>
      <c r="KAS21" s="117"/>
      <c r="KAT21" s="117"/>
      <c r="KAU21" s="117"/>
      <c r="KAV21" s="117"/>
      <c r="KAW21" s="117"/>
      <c r="KAX21" s="117"/>
      <c r="KAY21" s="117"/>
      <c r="KAZ21" s="117"/>
      <c r="KBA21" s="117"/>
      <c r="KBB21" s="117"/>
      <c r="KBC21" s="117"/>
      <c r="KBD21" s="117"/>
      <c r="KBE21" s="117"/>
      <c r="KBF21" s="117"/>
      <c r="KBG21" s="117"/>
      <c r="KBH21" s="117"/>
      <c r="KBI21" s="117"/>
      <c r="KBJ21" s="117"/>
      <c r="KBK21" s="117"/>
      <c r="KBL21" s="117"/>
      <c r="KBM21" s="117"/>
      <c r="KBN21" s="117"/>
      <c r="KBO21" s="117"/>
      <c r="KBP21" s="117"/>
      <c r="KBQ21" s="117"/>
      <c r="KBR21" s="117"/>
      <c r="KBS21" s="117"/>
      <c r="KBT21" s="117"/>
      <c r="KBU21" s="117"/>
      <c r="KBV21" s="117"/>
      <c r="KBW21" s="117"/>
      <c r="KBX21" s="117"/>
      <c r="KBY21" s="117"/>
      <c r="KBZ21" s="117"/>
      <c r="KCA21" s="117"/>
      <c r="KCB21" s="117"/>
      <c r="KCC21" s="117"/>
      <c r="KCD21" s="117"/>
      <c r="KCE21" s="117"/>
      <c r="KCF21" s="117"/>
      <c r="KCG21" s="117"/>
      <c r="KCH21" s="117"/>
      <c r="KCI21" s="117"/>
      <c r="KCJ21" s="117"/>
      <c r="KCK21" s="117"/>
      <c r="KCL21" s="117"/>
      <c r="KCM21" s="117"/>
      <c r="KCN21" s="117"/>
      <c r="KCO21" s="117"/>
      <c r="KCP21" s="117"/>
      <c r="KCQ21" s="117"/>
      <c r="KCR21" s="117"/>
      <c r="KCS21" s="117"/>
      <c r="KCT21" s="117"/>
      <c r="KCU21" s="117"/>
      <c r="KCV21" s="117"/>
      <c r="KCW21" s="117"/>
      <c r="KCX21" s="117"/>
      <c r="KCY21" s="117"/>
      <c r="KCZ21" s="117"/>
      <c r="KDA21" s="117"/>
      <c r="KDB21" s="117"/>
      <c r="KDC21" s="117"/>
      <c r="KDD21" s="117"/>
      <c r="KDE21" s="117"/>
      <c r="KDF21" s="117"/>
      <c r="KDG21" s="117"/>
      <c r="KDH21" s="117"/>
      <c r="KDI21" s="117"/>
      <c r="KDJ21" s="117"/>
      <c r="KDK21" s="117"/>
      <c r="KDL21" s="117"/>
      <c r="KDM21" s="117"/>
      <c r="KDN21" s="117"/>
      <c r="KDO21" s="117"/>
      <c r="KDP21" s="117"/>
      <c r="KDQ21" s="117"/>
      <c r="KDR21" s="117"/>
      <c r="KDS21" s="117"/>
      <c r="KDT21" s="117"/>
      <c r="KDU21" s="117"/>
      <c r="KDV21" s="117"/>
      <c r="KDW21" s="117"/>
      <c r="KDX21" s="117"/>
      <c r="KDY21" s="117"/>
      <c r="KDZ21" s="117"/>
      <c r="KEA21" s="117"/>
      <c r="KEB21" s="117"/>
      <c r="KEC21" s="117"/>
      <c r="KED21" s="117"/>
      <c r="KEE21" s="117"/>
      <c r="KEF21" s="117"/>
      <c r="KEG21" s="117"/>
      <c r="KEH21" s="117"/>
      <c r="KEI21" s="117"/>
      <c r="KEJ21" s="117"/>
      <c r="KEK21" s="117"/>
      <c r="KEL21" s="117"/>
      <c r="KEM21" s="117"/>
      <c r="KEN21" s="117"/>
      <c r="KEO21" s="117"/>
      <c r="KEP21" s="117"/>
      <c r="KEQ21" s="117"/>
      <c r="KER21" s="117"/>
      <c r="KES21" s="117"/>
      <c r="KET21" s="117"/>
      <c r="KEU21" s="117"/>
      <c r="KEV21" s="117"/>
      <c r="KEW21" s="117"/>
      <c r="KEX21" s="117"/>
      <c r="KEY21" s="117"/>
      <c r="KEZ21" s="117"/>
      <c r="KFA21" s="117"/>
      <c r="KFB21" s="117"/>
      <c r="KFC21" s="117"/>
      <c r="KFD21" s="117"/>
      <c r="KFE21" s="117"/>
      <c r="KFF21" s="117"/>
      <c r="KFG21" s="117"/>
      <c r="KFH21" s="117"/>
      <c r="KFI21" s="117"/>
      <c r="KFJ21" s="117"/>
      <c r="KFK21" s="117"/>
      <c r="KFL21" s="117"/>
      <c r="KFM21" s="117"/>
      <c r="KFN21" s="117"/>
      <c r="KFO21" s="117"/>
      <c r="KFP21" s="117"/>
      <c r="KFQ21" s="117"/>
      <c r="KFR21" s="117"/>
      <c r="KFS21" s="117"/>
      <c r="KFT21" s="117"/>
      <c r="KFU21" s="117"/>
      <c r="KFV21" s="117"/>
      <c r="KFW21" s="117"/>
      <c r="KFX21" s="117"/>
      <c r="KFY21" s="117"/>
      <c r="KFZ21" s="117"/>
      <c r="KGA21" s="117"/>
      <c r="KGB21" s="117"/>
      <c r="KGC21" s="117"/>
      <c r="KGD21" s="117"/>
      <c r="KGE21" s="117"/>
      <c r="KGF21" s="117"/>
      <c r="KGG21" s="117"/>
      <c r="KGH21" s="117"/>
      <c r="KGI21" s="117"/>
      <c r="KGJ21" s="117"/>
      <c r="KGK21" s="117"/>
      <c r="KGL21" s="117"/>
      <c r="KGM21" s="117"/>
      <c r="KGN21" s="117"/>
      <c r="KGO21" s="117"/>
      <c r="KGP21" s="117"/>
      <c r="KGQ21" s="117"/>
      <c r="KGR21" s="117"/>
      <c r="KGS21" s="117"/>
      <c r="KGT21" s="117"/>
      <c r="KGU21" s="117"/>
      <c r="KGV21" s="117"/>
      <c r="KGW21" s="117"/>
      <c r="KGX21" s="117"/>
      <c r="KGY21" s="117"/>
      <c r="KGZ21" s="117"/>
      <c r="KHA21" s="117"/>
      <c r="KHB21" s="117"/>
      <c r="KHC21" s="117"/>
      <c r="KHD21" s="117"/>
      <c r="KHE21" s="117"/>
      <c r="KHF21" s="117"/>
      <c r="KHG21" s="117"/>
      <c r="KHH21" s="117"/>
      <c r="KHI21" s="117"/>
      <c r="KHJ21" s="117"/>
      <c r="KHK21" s="117"/>
      <c r="KHL21" s="117"/>
      <c r="KHM21" s="117"/>
      <c r="KHN21" s="117"/>
      <c r="KHO21" s="117"/>
      <c r="KHP21" s="117"/>
      <c r="KHQ21" s="117"/>
      <c r="KHR21" s="117"/>
      <c r="KHS21" s="117"/>
      <c r="KHT21" s="117"/>
      <c r="KHU21" s="117"/>
      <c r="KHV21" s="117"/>
      <c r="KHW21" s="117"/>
      <c r="KHX21" s="117"/>
      <c r="KHY21" s="117"/>
      <c r="KHZ21" s="117"/>
      <c r="KIA21" s="117"/>
      <c r="KIB21" s="117"/>
      <c r="KIC21" s="117"/>
      <c r="KID21" s="117"/>
      <c r="KIE21" s="117"/>
      <c r="KIF21" s="117"/>
      <c r="KIG21" s="117"/>
      <c r="KIH21" s="117"/>
      <c r="KII21" s="117"/>
      <c r="KIJ21" s="117"/>
      <c r="KIK21" s="117"/>
      <c r="KIL21" s="117"/>
      <c r="KIM21" s="117"/>
      <c r="KIN21" s="117"/>
      <c r="KIO21" s="117"/>
      <c r="KIP21" s="117"/>
      <c r="KIQ21" s="117"/>
      <c r="KIR21" s="117"/>
      <c r="KIS21" s="117"/>
      <c r="KIT21" s="117"/>
      <c r="KIU21" s="117"/>
      <c r="KIV21" s="117"/>
      <c r="KIW21" s="117"/>
      <c r="KIX21" s="117"/>
      <c r="KIY21" s="117"/>
      <c r="KIZ21" s="117"/>
      <c r="KJA21" s="117"/>
      <c r="KJB21" s="117"/>
      <c r="KJC21" s="117"/>
      <c r="KJD21" s="117"/>
      <c r="KJE21" s="117"/>
      <c r="KJF21" s="117"/>
      <c r="KJG21" s="117"/>
      <c r="KJH21" s="117"/>
      <c r="KJI21" s="117"/>
      <c r="KJJ21" s="117"/>
      <c r="KJK21" s="117"/>
      <c r="KJL21" s="117"/>
      <c r="KJM21" s="117"/>
      <c r="KJN21" s="117"/>
      <c r="KJO21" s="117"/>
      <c r="KJP21" s="117"/>
      <c r="KJQ21" s="117"/>
      <c r="KJR21" s="117"/>
      <c r="KJS21" s="117"/>
      <c r="KJT21" s="117"/>
      <c r="KJU21" s="117"/>
      <c r="KJV21" s="117"/>
      <c r="KJW21" s="117"/>
      <c r="KJX21" s="117"/>
      <c r="KJY21" s="117"/>
      <c r="KJZ21" s="117"/>
      <c r="KKA21" s="117"/>
      <c r="KKB21" s="117"/>
      <c r="KKC21" s="117"/>
      <c r="KKD21" s="117"/>
      <c r="KKE21" s="117"/>
      <c r="KKF21" s="117"/>
      <c r="KKG21" s="117"/>
      <c r="KKH21" s="117"/>
      <c r="KKI21" s="117"/>
      <c r="KKJ21" s="117"/>
      <c r="KKK21" s="117"/>
      <c r="KKL21" s="117"/>
      <c r="KKM21" s="117"/>
      <c r="KKN21" s="117"/>
      <c r="KKO21" s="117"/>
      <c r="KKP21" s="117"/>
      <c r="KKQ21" s="117"/>
      <c r="KKR21" s="117"/>
      <c r="KKS21" s="117"/>
      <c r="KKT21" s="117"/>
      <c r="KKU21" s="117"/>
      <c r="KKV21" s="117"/>
      <c r="KKW21" s="117"/>
      <c r="KKX21" s="117"/>
      <c r="KKY21" s="117"/>
      <c r="KKZ21" s="117"/>
      <c r="KLA21" s="117"/>
      <c r="KLB21" s="117"/>
      <c r="KLC21" s="117"/>
      <c r="KLD21" s="117"/>
      <c r="KLE21" s="117"/>
      <c r="KLF21" s="117"/>
      <c r="KLG21" s="117"/>
      <c r="KLH21" s="117"/>
      <c r="KLI21" s="117"/>
      <c r="KLJ21" s="117"/>
      <c r="KLK21" s="117"/>
      <c r="KLL21" s="117"/>
      <c r="KLM21" s="117"/>
      <c r="KLN21" s="117"/>
      <c r="KLO21" s="117"/>
      <c r="KLP21" s="117"/>
      <c r="KLQ21" s="117"/>
      <c r="KLR21" s="117"/>
      <c r="KLS21" s="117"/>
      <c r="KLT21" s="117"/>
      <c r="KLU21" s="117"/>
      <c r="KLV21" s="117"/>
      <c r="KLW21" s="117"/>
      <c r="KLX21" s="117"/>
      <c r="KLY21" s="117"/>
      <c r="KLZ21" s="117"/>
      <c r="KMA21" s="117"/>
      <c r="KMB21" s="117"/>
      <c r="KMC21" s="117"/>
      <c r="KMD21" s="117"/>
      <c r="KME21" s="117"/>
      <c r="KMF21" s="117"/>
      <c r="KMG21" s="117"/>
      <c r="KMH21" s="117"/>
      <c r="KMI21" s="117"/>
      <c r="KMJ21" s="117"/>
      <c r="KMK21" s="117"/>
      <c r="KML21" s="117"/>
      <c r="KMM21" s="117"/>
      <c r="KMN21" s="117"/>
      <c r="KMO21" s="117"/>
      <c r="KMP21" s="117"/>
      <c r="KMQ21" s="117"/>
      <c r="KMR21" s="117"/>
      <c r="KMS21" s="117"/>
      <c r="KMT21" s="117"/>
      <c r="KMU21" s="117"/>
      <c r="KMV21" s="117"/>
      <c r="KMW21" s="117"/>
      <c r="KMX21" s="117"/>
      <c r="KMY21" s="117"/>
      <c r="KMZ21" s="117"/>
      <c r="KNA21" s="117"/>
      <c r="KNB21" s="117"/>
      <c r="KNC21" s="117"/>
      <c r="KND21" s="117"/>
      <c r="KNE21" s="117"/>
      <c r="KNF21" s="117"/>
      <c r="KNG21" s="117"/>
      <c r="KNH21" s="117"/>
      <c r="KNI21" s="117"/>
      <c r="KNJ21" s="117"/>
      <c r="KNK21" s="117"/>
      <c r="KNL21" s="117"/>
      <c r="KNM21" s="117"/>
      <c r="KNN21" s="117"/>
      <c r="KNO21" s="117"/>
      <c r="KNP21" s="117"/>
      <c r="KNQ21" s="117"/>
      <c r="KNR21" s="117"/>
      <c r="KNS21" s="117"/>
      <c r="KNT21" s="117"/>
      <c r="KNU21" s="117"/>
      <c r="KNV21" s="117"/>
      <c r="KNW21" s="117"/>
      <c r="KNX21" s="117"/>
      <c r="KNY21" s="117"/>
      <c r="KNZ21" s="117"/>
      <c r="KOA21" s="117"/>
      <c r="KOB21" s="117"/>
      <c r="KOC21" s="117"/>
      <c r="KOD21" s="117"/>
      <c r="KOE21" s="117"/>
      <c r="KOF21" s="117"/>
      <c r="KOG21" s="117"/>
      <c r="KOH21" s="117"/>
      <c r="KOI21" s="117"/>
      <c r="KOJ21" s="117"/>
      <c r="KOK21" s="117"/>
      <c r="KOL21" s="117"/>
      <c r="KOM21" s="117"/>
      <c r="KON21" s="117"/>
      <c r="KOO21" s="117"/>
      <c r="KOP21" s="117"/>
      <c r="KOQ21" s="117"/>
      <c r="KOR21" s="117"/>
      <c r="KOS21" s="117"/>
      <c r="KOT21" s="117"/>
      <c r="KOU21" s="117"/>
      <c r="KOV21" s="117"/>
      <c r="KOW21" s="117"/>
      <c r="KOX21" s="117"/>
      <c r="KOY21" s="117"/>
      <c r="KOZ21" s="117"/>
      <c r="KPA21" s="117"/>
      <c r="KPB21" s="117"/>
      <c r="KPC21" s="117"/>
      <c r="KPD21" s="117"/>
      <c r="KPE21" s="117"/>
      <c r="KPF21" s="117"/>
      <c r="KPG21" s="117"/>
      <c r="KPH21" s="117"/>
      <c r="KPI21" s="117"/>
      <c r="KPJ21" s="117"/>
      <c r="KPK21" s="117"/>
      <c r="KPL21" s="117"/>
      <c r="KPM21" s="117"/>
      <c r="KPN21" s="117"/>
      <c r="KPO21" s="117"/>
      <c r="KPP21" s="117"/>
      <c r="KPQ21" s="117"/>
      <c r="KPR21" s="117"/>
      <c r="KPS21" s="117"/>
      <c r="KPT21" s="117"/>
      <c r="KPU21" s="117"/>
      <c r="KPV21" s="117"/>
      <c r="KPW21" s="117"/>
      <c r="KPX21" s="117"/>
      <c r="KPY21" s="117"/>
      <c r="KPZ21" s="117"/>
      <c r="KQA21" s="117"/>
      <c r="KQB21" s="117"/>
      <c r="KQC21" s="117"/>
      <c r="KQD21" s="117"/>
      <c r="KQE21" s="117"/>
      <c r="KQF21" s="117"/>
      <c r="KQG21" s="117"/>
      <c r="KQH21" s="117"/>
      <c r="KQI21" s="117"/>
      <c r="KQJ21" s="117"/>
      <c r="KQK21" s="117"/>
      <c r="KQL21" s="117"/>
      <c r="KQM21" s="117"/>
      <c r="KQN21" s="117"/>
      <c r="KQO21" s="117"/>
      <c r="KQP21" s="117"/>
      <c r="KQQ21" s="117"/>
      <c r="KQR21" s="117"/>
      <c r="KQS21" s="117"/>
      <c r="KQT21" s="117"/>
      <c r="KQU21" s="117"/>
      <c r="KQV21" s="117"/>
      <c r="KQW21" s="117"/>
      <c r="KQX21" s="117"/>
      <c r="KQY21" s="117"/>
      <c r="KQZ21" s="117"/>
      <c r="KRA21" s="117"/>
      <c r="KRB21" s="117"/>
      <c r="KRC21" s="117"/>
      <c r="KRD21" s="117"/>
      <c r="KRE21" s="117"/>
      <c r="KRF21" s="117"/>
      <c r="KRG21" s="117"/>
      <c r="KRH21" s="117"/>
      <c r="KRI21" s="117"/>
      <c r="KRJ21" s="117"/>
      <c r="KRK21" s="117"/>
      <c r="KRL21" s="117"/>
      <c r="KRM21" s="117"/>
      <c r="KRN21" s="117"/>
      <c r="KRO21" s="117"/>
      <c r="KRP21" s="117"/>
      <c r="KRQ21" s="117"/>
      <c r="KRR21" s="117"/>
      <c r="KRS21" s="117"/>
      <c r="KRT21" s="117"/>
      <c r="KRU21" s="117"/>
      <c r="KRV21" s="117"/>
      <c r="KRW21" s="117"/>
      <c r="KRX21" s="117"/>
      <c r="KRY21" s="117"/>
      <c r="KRZ21" s="117"/>
      <c r="KSA21" s="117"/>
      <c r="KSB21" s="117"/>
      <c r="KSC21" s="117"/>
      <c r="KSD21" s="117"/>
      <c r="KSE21" s="117"/>
      <c r="KSF21" s="117"/>
      <c r="KSG21" s="117"/>
      <c r="KSH21" s="117"/>
      <c r="KSI21" s="117"/>
      <c r="KSJ21" s="117"/>
      <c r="KSK21" s="117"/>
      <c r="KSL21" s="117"/>
      <c r="KSM21" s="117"/>
      <c r="KSN21" s="117"/>
      <c r="KSO21" s="117"/>
      <c r="KSP21" s="117"/>
      <c r="KSQ21" s="117"/>
      <c r="KSR21" s="117"/>
      <c r="KSS21" s="117"/>
      <c r="KST21" s="117"/>
      <c r="KSU21" s="117"/>
      <c r="KSV21" s="117"/>
      <c r="KSW21" s="117"/>
      <c r="KSX21" s="117"/>
      <c r="KSY21" s="117"/>
      <c r="KSZ21" s="117"/>
      <c r="KTA21" s="117"/>
      <c r="KTB21" s="117"/>
      <c r="KTC21" s="117"/>
      <c r="KTD21" s="117"/>
      <c r="KTE21" s="117"/>
      <c r="KTF21" s="117"/>
      <c r="KTG21" s="117"/>
      <c r="KTH21" s="117"/>
      <c r="KTI21" s="117"/>
      <c r="KTJ21" s="117"/>
      <c r="KTK21" s="117"/>
      <c r="KTL21" s="117"/>
      <c r="KTM21" s="117"/>
      <c r="KTN21" s="117"/>
      <c r="KTO21" s="117"/>
      <c r="KTP21" s="117"/>
      <c r="KTQ21" s="117"/>
      <c r="KTR21" s="117"/>
      <c r="KTS21" s="117"/>
      <c r="KTT21" s="117"/>
      <c r="KTU21" s="117"/>
      <c r="KTV21" s="117"/>
      <c r="KTW21" s="117"/>
      <c r="KTX21" s="117"/>
      <c r="KTY21" s="117"/>
      <c r="KTZ21" s="117"/>
      <c r="KUA21" s="117"/>
      <c r="KUB21" s="117"/>
      <c r="KUC21" s="117"/>
      <c r="KUD21" s="117"/>
      <c r="KUE21" s="117"/>
      <c r="KUF21" s="117"/>
      <c r="KUG21" s="117"/>
      <c r="KUH21" s="117"/>
      <c r="KUI21" s="117"/>
      <c r="KUJ21" s="117"/>
      <c r="KUK21" s="117"/>
      <c r="KUL21" s="117"/>
      <c r="KUM21" s="117"/>
      <c r="KUN21" s="117"/>
      <c r="KUO21" s="117"/>
      <c r="KUP21" s="117"/>
      <c r="KUQ21" s="117"/>
      <c r="KUR21" s="117"/>
      <c r="KUS21" s="117"/>
      <c r="KUT21" s="117"/>
      <c r="KUU21" s="117"/>
      <c r="KUV21" s="117"/>
      <c r="KUW21" s="117"/>
      <c r="KUX21" s="117"/>
      <c r="KUY21" s="117"/>
      <c r="KUZ21" s="117"/>
      <c r="KVA21" s="117"/>
      <c r="KVB21" s="117"/>
      <c r="KVC21" s="117"/>
      <c r="KVD21" s="117"/>
      <c r="KVE21" s="117"/>
      <c r="KVF21" s="117"/>
      <c r="KVG21" s="117"/>
      <c r="KVH21" s="117"/>
      <c r="KVI21" s="117"/>
      <c r="KVJ21" s="117"/>
      <c r="KVK21" s="117"/>
      <c r="KVL21" s="117"/>
      <c r="KVM21" s="117"/>
      <c r="KVN21" s="117"/>
      <c r="KVO21" s="117"/>
      <c r="KVP21" s="117"/>
      <c r="KVQ21" s="117"/>
      <c r="KVR21" s="117"/>
      <c r="KVS21" s="117"/>
      <c r="KVT21" s="117"/>
      <c r="KVU21" s="117"/>
      <c r="KVV21" s="117"/>
      <c r="KVW21" s="117"/>
      <c r="KVX21" s="117"/>
      <c r="KVY21" s="117"/>
      <c r="KVZ21" s="117"/>
      <c r="KWA21" s="117"/>
      <c r="KWB21" s="117"/>
      <c r="KWC21" s="117"/>
      <c r="KWD21" s="117"/>
      <c r="KWE21" s="117"/>
      <c r="KWF21" s="117"/>
      <c r="KWG21" s="117"/>
      <c r="KWH21" s="117"/>
      <c r="KWI21" s="117"/>
      <c r="KWJ21" s="117"/>
      <c r="KWK21" s="117"/>
      <c r="KWL21" s="117"/>
      <c r="KWM21" s="117"/>
      <c r="KWN21" s="117"/>
      <c r="KWO21" s="117"/>
      <c r="KWP21" s="117"/>
      <c r="KWQ21" s="117"/>
      <c r="KWR21" s="117"/>
      <c r="KWS21" s="117"/>
      <c r="KWT21" s="117"/>
      <c r="KWU21" s="117"/>
      <c r="KWV21" s="117"/>
      <c r="KWW21" s="117"/>
      <c r="KWX21" s="117"/>
      <c r="KWY21" s="117"/>
      <c r="KWZ21" s="117"/>
      <c r="KXA21" s="117"/>
      <c r="KXB21" s="117"/>
      <c r="KXC21" s="117"/>
      <c r="KXD21" s="117"/>
      <c r="KXE21" s="117"/>
      <c r="KXF21" s="117"/>
      <c r="KXG21" s="117"/>
      <c r="KXH21" s="117"/>
      <c r="KXI21" s="117"/>
      <c r="KXJ21" s="117"/>
      <c r="KXK21" s="117"/>
      <c r="KXL21" s="117"/>
      <c r="KXM21" s="117"/>
      <c r="KXN21" s="117"/>
      <c r="KXO21" s="117"/>
      <c r="KXP21" s="117"/>
      <c r="KXQ21" s="117"/>
      <c r="KXR21" s="117"/>
      <c r="KXS21" s="117"/>
      <c r="KXT21" s="117"/>
      <c r="KXU21" s="117"/>
      <c r="KXV21" s="117"/>
      <c r="KXW21" s="117"/>
      <c r="KXX21" s="117"/>
      <c r="KXY21" s="117"/>
      <c r="KXZ21" s="117"/>
      <c r="KYA21" s="117"/>
      <c r="KYB21" s="117"/>
      <c r="KYC21" s="117"/>
      <c r="KYD21" s="117"/>
      <c r="KYE21" s="117"/>
      <c r="KYF21" s="117"/>
      <c r="KYG21" s="117"/>
      <c r="KYH21" s="117"/>
      <c r="KYI21" s="117"/>
      <c r="KYJ21" s="117"/>
      <c r="KYK21" s="117"/>
      <c r="KYL21" s="117"/>
      <c r="KYM21" s="117"/>
      <c r="KYN21" s="117"/>
      <c r="KYO21" s="117"/>
      <c r="KYP21" s="117"/>
      <c r="KYQ21" s="117"/>
      <c r="KYR21" s="117"/>
      <c r="KYS21" s="117"/>
      <c r="KYT21" s="117"/>
      <c r="KYU21" s="117"/>
      <c r="KYV21" s="117"/>
      <c r="KYW21" s="117"/>
      <c r="KYX21" s="117"/>
      <c r="KYY21" s="117"/>
      <c r="KYZ21" s="117"/>
      <c r="KZA21" s="117"/>
      <c r="KZB21" s="117"/>
      <c r="KZC21" s="117"/>
      <c r="KZD21" s="117"/>
      <c r="KZE21" s="117"/>
      <c r="KZF21" s="117"/>
      <c r="KZG21" s="117"/>
      <c r="KZH21" s="117"/>
      <c r="KZI21" s="117"/>
      <c r="KZJ21" s="117"/>
      <c r="KZK21" s="117"/>
      <c r="KZL21" s="117"/>
      <c r="KZM21" s="117"/>
      <c r="KZN21" s="117"/>
      <c r="KZO21" s="117"/>
      <c r="KZP21" s="117"/>
      <c r="KZQ21" s="117"/>
      <c r="KZR21" s="117"/>
      <c r="KZS21" s="117"/>
      <c r="KZT21" s="117"/>
      <c r="KZU21" s="117"/>
      <c r="KZV21" s="117"/>
      <c r="KZW21" s="117"/>
      <c r="KZX21" s="117"/>
      <c r="KZY21" s="117"/>
      <c r="KZZ21" s="117"/>
      <c r="LAA21" s="117"/>
      <c r="LAB21" s="117"/>
      <c r="LAC21" s="117"/>
      <c r="LAD21" s="117"/>
      <c r="LAE21" s="117"/>
      <c r="LAF21" s="117"/>
      <c r="LAG21" s="117"/>
      <c r="LAH21" s="117"/>
      <c r="LAI21" s="117"/>
      <c r="LAJ21" s="117"/>
      <c r="LAK21" s="117"/>
      <c r="LAL21" s="117"/>
      <c r="LAM21" s="117"/>
      <c r="LAN21" s="117"/>
      <c r="LAO21" s="117"/>
      <c r="LAP21" s="117"/>
      <c r="LAQ21" s="117"/>
      <c r="LAR21" s="117"/>
      <c r="LAS21" s="117"/>
      <c r="LAT21" s="117"/>
      <c r="LAU21" s="117"/>
      <c r="LAV21" s="117"/>
      <c r="LAW21" s="117"/>
      <c r="LAX21" s="117"/>
      <c r="LAY21" s="117"/>
      <c r="LAZ21" s="117"/>
      <c r="LBA21" s="117"/>
      <c r="LBB21" s="117"/>
      <c r="LBC21" s="117"/>
      <c r="LBD21" s="117"/>
      <c r="LBE21" s="117"/>
      <c r="LBF21" s="117"/>
      <c r="LBG21" s="117"/>
      <c r="LBH21" s="117"/>
      <c r="LBI21" s="117"/>
      <c r="LBJ21" s="117"/>
      <c r="LBK21" s="117"/>
      <c r="LBL21" s="117"/>
      <c r="LBM21" s="117"/>
      <c r="LBN21" s="117"/>
      <c r="LBO21" s="117"/>
      <c r="LBP21" s="117"/>
      <c r="LBQ21" s="117"/>
      <c r="LBR21" s="117"/>
      <c r="LBS21" s="117"/>
      <c r="LBT21" s="117"/>
      <c r="LBU21" s="117"/>
      <c r="LBV21" s="117"/>
      <c r="LBW21" s="117"/>
      <c r="LBX21" s="117"/>
      <c r="LBY21" s="117"/>
      <c r="LBZ21" s="117"/>
      <c r="LCA21" s="117"/>
      <c r="LCB21" s="117"/>
      <c r="LCC21" s="117"/>
      <c r="LCD21" s="117"/>
      <c r="LCE21" s="117"/>
      <c r="LCF21" s="117"/>
      <c r="LCG21" s="117"/>
      <c r="LCH21" s="117"/>
      <c r="LCI21" s="117"/>
      <c r="LCJ21" s="117"/>
      <c r="LCK21" s="117"/>
      <c r="LCL21" s="117"/>
      <c r="LCM21" s="117"/>
      <c r="LCN21" s="117"/>
      <c r="LCO21" s="117"/>
      <c r="LCP21" s="117"/>
      <c r="LCQ21" s="117"/>
      <c r="LCR21" s="117"/>
      <c r="LCS21" s="117"/>
      <c r="LCT21" s="117"/>
      <c r="LCU21" s="117"/>
      <c r="LCV21" s="117"/>
      <c r="LCW21" s="117"/>
      <c r="LCX21" s="117"/>
      <c r="LCY21" s="117"/>
      <c r="LCZ21" s="117"/>
      <c r="LDA21" s="117"/>
      <c r="LDB21" s="117"/>
      <c r="LDC21" s="117"/>
      <c r="LDD21" s="117"/>
      <c r="LDE21" s="117"/>
      <c r="LDF21" s="117"/>
      <c r="LDG21" s="117"/>
      <c r="LDH21" s="117"/>
      <c r="LDI21" s="117"/>
      <c r="LDJ21" s="117"/>
      <c r="LDK21" s="117"/>
      <c r="LDL21" s="117"/>
      <c r="LDM21" s="117"/>
      <c r="LDN21" s="117"/>
      <c r="LDO21" s="117"/>
      <c r="LDP21" s="117"/>
      <c r="LDQ21" s="117"/>
      <c r="LDR21" s="117"/>
      <c r="LDS21" s="117"/>
      <c r="LDT21" s="117"/>
      <c r="LDU21" s="117"/>
      <c r="LDV21" s="117"/>
      <c r="LDW21" s="117"/>
      <c r="LDX21" s="117"/>
      <c r="LDY21" s="117"/>
      <c r="LDZ21" s="117"/>
      <c r="LEA21" s="117"/>
      <c r="LEB21" s="117"/>
      <c r="LEC21" s="117"/>
      <c r="LED21" s="117"/>
      <c r="LEE21" s="117"/>
      <c r="LEF21" s="117"/>
      <c r="LEG21" s="117"/>
      <c r="LEH21" s="117"/>
      <c r="LEI21" s="117"/>
      <c r="LEJ21" s="117"/>
      <c r="LEK21" s="117"/>
      <c r="LEL21" s="117"/>
      <c r="LEM21" s="117"/>
      <c r="LEN21" s="117"/>
      <c r="LEO21" s="117"/>
      <c r="LEP21" s="117"/>
      <c r="LEQ21" s="117"/>
      <c r="LER21" s="117"/>
      <c r="LES21" s="117"/>
      <c r="LET21" s="117"/>
      <c r="LEU21" s="117"/>
      <c r="LEV21" s="117"/>
      <c r="LEW21" s="117"/>
      <c r="LEX21" s="117"/>
      <c r="LEY21" s="117"/>
      <c r="LEZ21" s="117"/>
      <c r="LFA21" s="117"/>
      <c r="LFB21" s="117"/>
      <c r="LFC21" s="117"/>
      <c r="LFD21" s="117"/>
      <c r="LFE21" s="117"/>
      <c r="LFF21" s="117"/>
      <c r="LFG21" s="117"/>
      <c r="LFH21" s="117"/>
      <c r="LFI21" s="117"/>
      <c r="LFJ21" s="117"/>
      <c r="LFK21" s="117"/>
      <c r="LFL21" s="117"/>
      <c r="LFM21" s="117"/>
      <c r="LFN21" s="117"/>
      <c r="LFO21" s="117"/>
      <c r="LFP21" s="117"/>
      <c r="LFQ21" s="117"/>
      <c r="LFR21" s="117"/>
      <c r="LFS21" s="117"/>
      <c r="LFT21" s="117"/>
      <c r="LFU21" s="117"/>
      <c r="LFV21" s="117"/>
      <c r="LFW21" s="117"/>
      <c r="LFX21" s="117"/>
      <c r="LFY21" s="117"/>
      <c r="LFZ21" s="117"/>
      <c r="LGA21" s="117"/>
      <c r="LGB21" s="117"/>
      <c r="LGC21" s="117"/>
      <c r="LGD21" s="117"/>
      <c r="LGE21" s="117"/>
      <c r="LGF21" s="117"/>
      <c r="LGG21" s="117"/>
      <c r="LGH21" s="117"/>
      <c r="LGI21" s="117"/>
      <c r="LGJ21" s="117"/>
      <c r="LGK21" s="117"/>
      <c r="LGL21" s="117"/>
      <c r="LGM21" s="117"/>
      <c r="LGN21" s="117"/>
      <c r="LGO21" s="117"/>
      <c r="LGP21" s="117"/>
      <c r="LGQ21" s="117"/>
      <c r="LGR21" s="117"/>
      <c r="LGS21" s="117"/>
      <c r="LGT21" s="117"/>
      <c r="LGU21" s="117"/>
      <c r="LGV21" s="117"/>
      <c r="LGW21" s="117"/>
      <c r="LGX21" s="117"/>
      <c r="LGY21" s="117"/>
      <c r="LGZ21" s="117"/>
      <c r="LHA21" s="117"/>
      <c r="LHB21" s="117"/>
      <c r="LHC21" s="117"/>
      <c r="LHD21" s="117"/>
      <c r="LHE21" s="117"/>
      <c r="LHF21" s="117"/>
      <c r="LHG21" s="117"/>
      <c r="LHH21" s="117"/>
      <c r="LHI21" s="117"/>
      <c r="LHJ21" s="117"/>
      <c r="LHK21" s="117"/>
      <c r="LHL21" s="117"/>
      <c r="LHM21" s="117"/>
      <c r="LHN21" s="117"/>
      <c r="LHO21" s="117"/>
      <c r="LHP21" s="117"/>
      <c r="LHQ21" s="117"/>
      <c r="LHR21" s="117"/>
      <c r="LHS21" s="117"/>
      <c r="LHT21" s="117"/>
      <c r="LHU21" s="117"/>
      <c r="LHV21" s="117"/>
      <c r="LHW21" s="117"/>
      <c r="LHX21" s="117"/>
      <c r="LHY21" s="117"/>
      <c r="LHZ21" s="117"/>
      <c r="LIA21" s="117"/>
      <c r="LIB21" s="117"/>
      <c r="LIC21" s="117"/>
      <c r="LID21" s="117"/>
      <c r="LIE21" s="117"/>
      <c r="LIF21" s="117"/>
      <c r="LIG21" s="117"/>
      <c r="LIH21" s="117"/>
      <c r="LII21" s="117"/>
      <c r="LIJ21" s="117"/>
      <c r="LIK21" s="117"/>
      <c r="LIL21" s="117"/>
      <c r="LIM21" s="117"/>
      <c r="LIN21" s="117"/>
      <c r="LIO21" s="117"/>
      <c r="LIP21" s="117"/>
      <c r="LIQ21" s="117"/>
      <c r="LIR21" s="117"/>
      <c r="LIS21" s="117"/>
      <c r="LIT21" s="117"/>
      <c r="LIU21" s="117"/>
      <c r="LIV21" s="117"/>
      <c r="LIW21" s="117"/>
      <c r="LIX21" s="117"/>
      <c r="LIY21" s="117"/>
      <c r="LIZ21" s="117"/>
      <c r="LJA21" s="117"/>
      <c r="LJB21" s="117"/>
      <c r="LJC21" s="117"/>
      <c r="LJD21" s="117"/>
      <c r="LJE21" s="117"/>
      <c r="LJF21" s="117"/>
      <c r="LJG21" s="117"/>
      <c r="LJH21" s="117"/>
      <c r="LJI21" s="117"/>
      <c r="LJJ21" s="117"/>
      <c r="LJK21" s="117"/>
      <c r="LJL21" s="117"/>
      <c r="LJM21" s="117"/>
      <c r="LJN21" s="117"/>
      <c r="LJO21" s="117"/>
      <c r="LJP21" s="117"/>
      <c r="LJQ21" s="117"/>
      <c r="LJR21" s="117"/>
      <c r="LJS21" s="117"/>
      <c r="LJT21" s="117"/>
      <c r="LJU21" s="117"/>
      <c r="LJV21" s="117"/>
      <c r="LJW21" s="117"/>
      <c r="LJX21" s="117"/>
      <c r="LJY21" s="117"/>
      <c r="LJZ21" s="117"/>
      <c r="LKA21" s="117"/>
      <c r="LKB21" s="117"/>
      <c r="LKC21" s="117"/>
      <c r="LKD21" s="117"/>
      <c r="LKE21" s="117"/>
      <c r="LKF21" s="117"/>
      <c r="LKG21" s="117"/>
      <c r="LKH21" s="117"/>
      <c r="LKI21" s="117"/>
      <c r="LKJ21" s="117"/>
      <c r="LKK21" s="117"/>
      <c r="LKL21" s="117"/>
      <c r="LKM21" s="117"/>
      <c r="LKN21" s="117"/>
      <c r="LKO21" s="117"/>
      <c r="LKP21" s="117"/>
      <c r="LKQ21" s="117"/>
      <c r="LKR21" s="117"/>
      <c r="LKS21" s="117"/>
      <c r="LKT21" s="117"/>
      <c r="LKU21" s="117"/>
      <c r="LKV21" s="117"/>
      <c r="LKW21" s="117"/>
      <c r="LKX21" s="117"/>
      <c r="LKY21" s="117"/>
      <c r="LKZ21" s="117"/>
      <c r="LLA21" s="117"/>
      <c r="LLB21" s="117"/>
      <c r="LLC21" s="117"/>
      <c r="LLD21" s="117"/>
      <c r="LLE21" s="117"/>
      <c r="LLF21" s="117"/>
      <c r="LLG21" s="117"/>
      <c r="LLH21" s="117"/>
      <c r="LLI21" s="117"/>
      <c r="LLJ21" s="117"/>
      <c r="LLK21" s="117"/>
      <c r="LLL21" s="117"/>
      <c r="LLM21" s="117"/>
      <c r="LLN21" s="117"/>
      <c r="LLO21" s="117"/>
      <c r="LLP21" s="117"/>
      <c r="LLQ21" s="117"/>
      <c r="LLR21" s="117"/>
      <c r="LLS21" s="117"/>
      <c r="LLT21" s="117"/>
      <c r="LLU21" s="117"/>
      <c r="LLV21" s="117"/>
      <c r="LLW21" s="117"/>
      <c r="LLX21" s="117"/>
      <c r="LLY21" s="117"/>
      <c r="LLZ21" s="117"/>
      <c r="LMA21" s="117"/>
      <c r="LMB21" s="117"/>
      <c r="LMC21" s="117"/>
      <c r="LMD21" s="117"/>
      <c r="LME21" s="117"/>
      <c r="LMF21" s="117"/>
      <c r="LMG21" s="117"/>
      <c r="LMH21" s="117"/>
      <c r="LMI21" s="117"/>
      <c r="LMJ21" s="117"/>
      <c r="LMK21" s="117"/>
      <c r="LML21" s="117"/>
      <c r="LMM21" s="117"/>
      <c r="LMN21" s="117"/>
      <c r="LMO21" s="117"/>
      <c r="LMP21" s="117"/>
      <c r="LMQ21" s="117"/>
      <c r="LMR21" s="117"/>
      <c r="LMS21" s="117"/>
      <c r="LMT21" s="117"/>
      <c r="LMU21" s="117"/>
      <c r="LMV21" s="117"/>
      <c r="LMW21" s="117"/>
      <c r="LMX21" s="117"/>
      <c r="LMY21" s="117"/>
      <c r="LMZ21" s="117"/>
      <c r="LNA21" s="117"/>
      <c r="LNB21" s="117"/>
      <c r="LNC21" s="117"/>
      <c r="LND21" s="117"/>
      <c r="LNE21" s="117"/>
      <c r="LNF21" s="117"/>
      <c r="LNG21" s="117"/>
      <c r="LNH21" s="117"/>
      <c r="LNI21" s="117"/>
      <c r="LNJ21" s="117"/>
      <c r="LNK21" s="117"/>
      <c r="LNL21" s="117"/>
      <c r="LNM21" s="117"/>
      <c r="LNN21" s="117"/>
      <c r="LNO21" s="117"/>
      <c r="LNP21" s="117"/>
      <c r="LNQ21" s="117"/>
      <c r="LNR21" s="117"/>
      <c r="LNS21" s="117"/>
      <c r="LNT21" s="117"/>
      <c r="LNU21" s="117"/>
      <c r="LNV21" s="117"/>
      <c r="LNW21" s="117"/>
      <c r="LNX21" s="117"/>
      <c r="LNY21" s="117"/>
      <c r="LNZ21" s="117"/>
      <c r="LOA21" s="117"/>
      <c r="LOB21" s="117"/>
      <c r="LOC21" s="117"/>
      <c r="LOD21" s="117"/>
      <c r="LOE21" s="117"/>
      <c r="LOF21" s="117"/>
      <c r="LOG21" s="117"/>
      <c r="LOH21" s="117"/>
      <c r="LOI21" s="117"/>
      <c r="LOJ21" s="117"/>
      <c r="LOK21" s="117"/>
      <c r="LOL21" s="117"/>
      <c r="LOM21" s="117"/>
      <c r="LON21" s="117"/>
      <c r="LOO21" s="117"/>
      <c r="LOP21" s="117"/>
      <c r="LOQ21" s="117"/>
      <c r="LOR21" s="117"/>
      <c r="LOS21" s="117"/>
      <c r="LOT21" s="117"/>
      <c r="LOU21" s="117"/>
      <c r="LOV21" s="117"/>
      <c r="LOW21" s="117"/>
      <c r="LOX21" s="117"/>
      <c r="LOY21" s="117"/>
      <c r="LOZ21" s="117"/>
      <c r="LPA21" s="117"/>
      <c r="LPB21" s="117"/>
      <c r="LPC21" s="117"/>
      <c r="LPD21" s="117"/>
      <c r="LPE21" s="117"/>
      <c r="LPF21" s="117"/>
      <c r="LPG21" s="117"/>
      <c r="LPH21" s="117"/>
      <c r="LPI21" s="117"/>
      <c r="LPJ21" s="117"/>
      <c r="LPK21" s="117"/>
      <c r="LPL21" s="117"/>
      <c r="LPM21" s="117"/>
      <c r="LPN21" s="117"/>
      <c r="LPO21" s="117"/>
      <c r="LPP21" s="117"/>
      <c r="LPQ21" s="117"/>
      <c r="LPR21" s="117"/>
      <c r="LPS21" s="117"/>
      <c r="LPT21" s="117"/>
      <c r="LPU21" s="117"/>
      <c r="LPV21" s="117"/>
      <c r="LPW21" s="117"/>
      <c r="LPX21" s="117"/>
      <c r="LPY21" s="117"/>
      <c r="LPZ21" s="117"/>
      <c r="LQA21" s="117"/>
      <c r="LQB21" s="117"/>
      <c r="LQC21" s="117"/>
      <c r="LQD21" s="117"/>
      <c r="LQE21" s="117"/>
      <c r="LQF21" s="117"/>
      <c r="LQG21" s="117"/>
      <c r="LQH21" s="117"/>
      <c r="LQI21" s="117"/>
      <c r="LQJ21" s="117"/>
      <c r="LQK21" s="117"/>
      <c r="LQL21" s="117"/>
      <c r="LQM21" s="117"/>
      <c r="LQN21" s="117"/>
      <c r="LQO21" s="117"/>
      <c r="LQP21" s="117"/>
      <c r="LQQ21" s="117"/>
      <c r="LQR21" s="117"/>
      <c r="LQS21" s="117"/>
      <c r="LQT21" s="117"/>
      <c r="LQU21" s="117"/>
      <c r="LQV21" s="117"/>
      <c r="LQW21" s="117"/>
      <c r="LQX21" s="117"/>
      <c r="LQY21" s="117"/>
      <c r="LQZ21" s="117"/>
      <c r="LRA21" s="117"/>
      <c r="LRB21" s="117"/>
      <c r="LRC21" s="117"/>
      <c r="LRD21" s="117"/>
      <c r="LRE21" s="117"/>
      <c r="LRF21" s="117"/>
      <c r="LRG21" s="117"/>
      <c r="LRH21" s="117"/>
      <c r="LRI21" s="117"/>
      <c r="LRJ21" s="117"/>
      <c r="LRK21" s="117"/>
      <c r="LRL21" s="117"/>
      <c r="LRM21" s="117"/>
      <c r="LRN21" s="117"/>
      <c r="LRO21" s="117"/>
      <c r="LRP21" s="117"/>
      <c r="LRQ21" s="117"/>
      <c r="LRR21" s="117"/>
      <c r="LRS21" s="117"/>
      <c r="LRT21" s="117"/>
      <c r="LRU21" s="117"/>
      <c r="LRV21" s="117"/>
      <c r="LRW21" s="117"/>
      <c r="LRX21" s="117"/>
      <c r="LRY21" s="117"/>
      <c r="LRZ21" s="117"/>
      <c r="LSA21" s="117"/>
      <c r="LSB21" s="117"/>
      <c r="LSC21" s="117"/>
      <c r="LSD21" s="117"/>
      <c r="LSE21" s="117"/>
      <c r="LSF21" s="117"/>
      <c r="LSG21" s="117"/>
      <c r="LSH21" s="117"/>
      <c r="LSI21" s="117"/>
      <c r="LSJ21" s="117"/>
      <c r="LSK21" s="117"/>
      <c r="LSL21" s="117"/>
      <c r="LSM21" s="117"/>
      <c r="LSN21" s="117"/>
      <c r="LSO21" s="117"/>
      <c r="LSP21" s="117"/>
      <c r="LSQ21" s="117"/>
      <c r="LSR21" s="117"/>
      <c r="LSS21" s="117"/>
      <c r="LST21" s="117"/>
      <c r="LSU21" s="117"/>
      <c r="LSV21" s="117"/>
      <c r="LSW21" s="117"/>
      <c r="LSX21" s="117"/>
      <c r="LSY21" s="117"/>
      <c r="LSZ21" s="117"/>
      <c r="LTA21" s="117"/>
      <c r="LTB21" s="117"/>
      <c r="LTC21" s="117"/>
      <c r="LTD21" s="117"/>
      <c r="LTE21" s="117"/>
      <c r="LTF21" s="117"/>
      <c r="LTG21" s="117"/>
      <c r="LTH21" s="117"/>
      <c r="LTI21" s="117"/>
      <c r="LTJ21" s="117"/>
      <c r="LTK21" s="117"/>
      <c r="LTL21" s="117"/>
      <c r="LTM21" s="117"/>
      <c r="LTN21" s="117"/>
      <c r="LTO21" s="117"/>
      <c r="LTP21" s="117"/>
      <c r="LTQ21" s="117"/>
      <c r="LTR21" s="117"/>
      <c r="LTS21" s="117"/>
      <c r="LTT21" s="117"/>
      <c r="LTU21" s="117"/>
      <c r="LTV21" s="117"/>
      <c r="LTW21" s="117"/>
      <c r="LTX21" s="117"/>
      <c r="LTY21" s="117"/>
      <c r="LTZ21" s="117"/>
      <c r="LUA21" s="117"/>
      <c r="LUB21" s="117"/>
      <c r="LUC21" s="117"/>
      <c r="LUD21" s="117"/>
      <c r="LUE21" s="117"/>
      <c r="LUF21" s="117"/>
      <c r="LUG21" s="117"/>
      <c r="LUH21" s="117"/>
      <c r="LUI21" s="117"/>
      <c r="LUJ21" s="117"/>
      <c r="LUK21" s="117"/>
      <c r="LUL21" s="117"/>
      <c r="LUM21" s="117"/>
      <c r="LUN21" s="117"/>
      <c r="LUO21" s="117"/>
      <c r="LUP21" s="117"/>
      <c r="LUQ21" s="117"/>
      <c r="LUR21" s="117"/>
      <c r="LUS21" s="117"/>
      <c r="LUT21" s="117"/>
      <c r="LUU21" s="117"/>
      <c r="LUV21" s="117"/>
      <c r="LUW21" s="117"/>
      <c r="LUX21" s="117"/>
      <c r="LUY21" s="117"/>
      <c r="LUZ21" s="117"/>
      <c r="LVA21" s="117"/>
      <c r="LVB21" s="117"/>
      <c r="LVC21" s="117"/>
      <c r="LVD21" s="117"/>
      <c r="LVE21" s="117"/>
      <c r="LVF21" s="117"/>
      <c r="LVG21" s="117"/>
      <c r="LVH21" s="117"/>
      <c r="LVI21" s="117"/>
      <c r="LVJ21" s="117"/>
      <c r="LVK21" s="117"/>
      <c r="LVL21" s="117"/>
      <c r="LVM21" s="117"/>
      <c r="LVN21" s="117"/>
      <c r="LVO21" s="117"/>
      <c r="LVP21" s="117"/>
      <c r="LVQ21" s="117"/>
      <c r="LVR21" s="117"/>
      <c r="LVS21" s="117"/>
      <c r="LVT21" s="117"/>
      <c r="LVU21" s="117"/>
      <c r="LVV21" s="117"/>
      <c r="LVW21" s="117"/>
      <c r="LVX21" s="117"/>
      <c r="LVY21" s="117"/>
      <c r="LVZ21" s="117"/>
      <c r="LWA21" s="117"/>
      <c r="LWB21" s="117"/>
      <c r="LWC21" s="117"/>
      <c r="LWD21" s="117"/>
      <c r="LWE21" s="117"/>
      <c r="LWF21" s="117"/>
      <c r="LWG21" s="117"/>
      <c r="LWH21" s="117"/>
      <c r="LWI21" s="117"/>
      <c r="LWJ21" s="117"/>
      <c r="LWK21" s="117"/>
      <c r="LWL21" s="117"/>
      <c r="LWM21" s="117"/>
      <c r="LWN21" s="117"/>
      <c r="LWO21" s="117"/>
      <c r="LWP21" s="117"/>
      <c r="LWQ21" s="117"/>
      <c r="LWR21" s="117"/>
      <c r="LWS21" s="117"/>
      <c r="LWT21" s="117"/>
      <c r="LWU21" s="117"/>
      <c r="LWV21" s="117"/>
      <c r="LWW21" s="117"/>
      <c r="LWX21" s="117"/>
      <c r="LWY21" s="117"/>
      <c r="LWZ21" s="117"/>
      <c r="LXA21" s="117"/>
      <c r="LXB21" s="117"/>
      <c r="LXC21" s="117"/>
      <c r="LXD21" s="117"/>
      <c r="LXE21" s="117"/>
      <c r="LXF21" s="117"/>
      <c r="LXG21" s="117"/>
      <c r="LXH21" s="117"/>
      <c r="LXI21" s="117"/>
      <c r="LXJ21" s="117"/>
      <c r="LXK21" s="117"/>
      <c r="LXL21" s="117"/>
      <c r="LXM21" s="117"/>
      <c r="LXN21" s="117"/>
      <c r="LXO21" s="117"/>
      <c r="LXP21" s="117"/>
      <c r="LXQ21" s="117"/>
      <c r="LXR21" s="117"/>
      <c r="LXS21" s="117"/>
      <c r="LXT21" s="117"/>
      <c r="LXU21" s="117"/>
      <c r="LXV21" s="117"/>
      <c r="LXW21" s="117"/>
      <c r="LXX21" s="117"/>
      <c r="LXY21" s="117"/>
      <c r="LXZ21" s="117"/>
      <c r="LYA21" s="117"/>
      <c r="LYB21" s="117"/>
      <c r="LYC21" s="117"/>
      <c r="LYD21" s="117"/>
      <c r="LYE21" s="117"/>
      <c r="LYF21" s="117"/>
      <c r="LYG21" s="117"/>
      <c r="LYH21" s="117"/>
      <c r="LYI21" s="117"/>
      <c r="LYJ21" s="117"/>
      <c r="LYK21" s="117"/>
      <c r="LYL21" s="117"/>
      <c r="LYM21" s="117"/>
      <c r="LYN21" s="117"/>
      <c r="LYO21" s="117"/>
      <c r="LYP21" s="117"/>
      <c r="LYQ21" s="117"/>
      <c r="LYR21" s="117"/>
      <c r="LYS21" s="117"/>
      <c r="LYT21" s="117"/>
      <c r="LYU21" s="117"/>
      <c r="LYV21" s="117"/>
      <c r="LYW21" s="117"/>
      <c r="LYX21" s="117"/>
      <c r="LYY21" s="117"/>
      <c r="LYZ21" s="117"/>
      <c r="LZA21" s="117"/>
      <c r="LZB21" s="117"/>
      <c r="LZC21" s="117"/>
      <c r="LZD21" s="117"/>
      <c r="LZE21" s="117"/>
      <c r="LZF21" s="117"/>
      <c r="LZG21" s="117"/>
      <c r="LZH21" s="117"/>
      <c r="LZI21" s="117"/>
      <c r="LZJ21" s="117"/>
      <c r="LZK21" s="117"/>
      <c r="LZL21" s="117"/>
      <c r="LZM21" s="117"/>
      <c r="LZN21" s="117"/>
      <c r="LZO21" s="117"/>
      <c r="LZP21" s="117"/>
      <c r="LZQ21" s="117"/>
      <c r="LZR21" s="117"/>
      <c r="LZS21" s="117"/>
      <c r="LZT21" s="117"/>
      <c r="LZU21" s="117"/>
      <c r="LZV21" s="117"/>
      <c r="LZW21" s="117"/>
      <c r="LZX21" s="117"/>
      <c r="LZY21" s="117"/>
      <c r="LZZ21" s="117"/>
      <c r="MAA21" s="117"/>
      <c r="MAB21" s="117"/>
      <c r="MAC21" s="117"/>
      <c r="MAD21" s="117"/>
      <c r="MAE21" s="117"/>
      <c r="MAF21" s="117"/>
      <c r="MAG21" s="117"/>
      <c r="MAH21" s="117"/>
      <c r="MAI21" s="117"/>
      <c r="MAJ21" s="117"/>
      <c r="MAK21" s="117"/>
      <c r="MAL21" s="117"/>
      <c r="MAM21" s="117"/>
      <c r="MAN21" s="117"/>
      <c r="MAO21" s="117"/>
      <c r="MAP21" s="117"/>
      <c r="MAQ21" s="117"/>
      <c r="MAR21" s="117"/>
      <c r="MAS21" s="117"/>
      <c r="MAT21" s="117"/>
      <c r="MAU21" s="117"/>
      <c r="MAV21" s="117"/>
      <c r="MAW21" s="117"/>
      <c r="MAX21" s="117"/>
      <c r="MAY21" s="117"/>
      <c r="MAZ21" s="117"/>
      <c r="MBA21" s="117"/>
      <c r="MBB21" s="117"/>
      <c r="MBC21" s="117"/>
      <c r="MBD21" s="117"/>
      <c r="MBE21" s="117"/>
      <c r="MBF21" s="117"/>
      <c r="MBG21" s="117"/>
      <c r="MBH21" s="117"/>
      <c r="MBI21" s="117"/>
      <c r="MBJ21" s="117"/>
      <c r="MBK21" s="117"/>
      <c r="MBL21" s="117"/>
      <c r="MBM21" s="117"/>
      <c r="MBN21" s="117"/>
      <c r="MBO21" s="117"/>
      <c r="MBP21" s="117"/>
      <c r="MBQ21" s="117"/>
      <c r="MBR21" s="117"/>
      <c r="MBS21" s="117"/>
      <c r="MBT21" s="117"/>
      <c r="MBU21" s="117"/>
      <c r="MBV21" s="117"/>
      <c r="MBW21" s="117"/>
      <c r="MBX21" s="117"/>
      <c r="MBY21" s="117"/>
      <c r="MBZ21" s="117"/>
      <c r="MCA21" s="117"/>
      <c r="MCB21" s="117"/>
      <c r="MCC21" s="117"/>
      <c r="MCD21" s="117"/>
      <c r="MCE21" s="117"/>
      <c r="MCF21" s="117"/>
      <c r="MCG21" s="117"/>
      <c r="MCH21" s="117"/>
      <c r="MCI21" s="117"/>
      <c r="MCJ21" s="117"/>
      <c r="MCK21" s="117"/>
      <c r="MCL21" s="117"/>
      <c r="MCM21" s="117"/>
      <c r="MCN21" s="117"/>
      <c r="MCO21" s="117"/>
      <c r="MCP21" s="117"/>
      <c r="MCQ21" s="117"/>
      <c r="MCR21" s="117"/>
      <c r="MCS21" s="117"/>
      <c r="MCT21" s="117"/>
      <c r="MCU21" s="117"/>
      <c r="MCV21" s="117"/>
      <c r="MCW21" s="117"/>
      <c r="MCX21" s="117"/>
      <c r="MCY21" s="117"/>
      <c r="MCZ21" s="117"/>
      <c r="MDA21" s="117"/>
      <c r="MDB21" s="117"/>
      <c r="MDC21" s="117"/>
      <c r="MDD21" s="117"/>
      <c r="MDE21" s="117"/>
      <c r="MDF21" s="117"/>
      <c r="MDG21" s="117"/>
      <c r="MDH21" s="117"/>
      <c r="MDI21" s="117"/>
      <c r="MDJ21" s="117"/>
      <c r="MDK21" s="117"/>
      <c r="MDL21" s="117"/>
      <c r="MDM21" s="117"/>
      <c r="MDN21" s="117"/>
      <c r="MDO21" s="117"/>
      <c r="MDP21" s="117"/>
      <c r="MDQ21" s="117"/>
      <c r="MDR21" s="117"/>
      <c r="MDS21" s="117"/>
      <c r="MDT21" s="117"/>
      <c r="MDU21" s="117"/>
      <c r="MDV21" s="117"/>
      <c r="MDW21" s="117"/>
      <c r="MDX21" s="117"/>
      <c r="MDY21" s="117"/>
      <c r="MDZ21" s="117"/>
      <c r="MEA21" s="117"/>
      <c r="MEB21" s="117"/>
      <c r="MEC21" s="117"/>
      <c r="MED21" s="117"/>
      <c r="MEE21" s="117"/>
      <c r="MEF21" s="117"/>
      <c r="MEG21" s="117"/>
      <c r="MEH21" s="117"/>
      <c r="MEI21" s="117"/>
      <c r="MEJ21" s="117"/>
      <c r="MEK21" s="117"/>
      <c r="MEL21" s="117"/>
      <c r="MEM21" s="117"/>
      <c r="MEN21" s="117"/>
      <c r="MEO21" s="117"/>
      <c r="MEP21" s="117"/>
      <c r="MEQ21" s="117"/>
      <c r="MER21" s="117"/>
      <c r="MES21" s="117"/>
      <c r="MET21" s="117"/>
      <c r="MEU21" s="117"/>
      <c r="MEV21" s="117"/>
      <c r="MEW21" s="117"/>
      <c r="MEX21" s="117"/>
      <c r="MEY21" s="117"/>
      <c r="MEZ21" s="117"/>
      <c r="MFA21" s="117"/>
      <c r="MFB21" s="117"/>
      <c r="MFC21" s="117"/>
      <c r="MFD21" s="117"/>
      <c r="MFE21" s="117"/>
      <c r="MFF21" s="117"/>
      <c r="MFG21" s="117"/>
      <c r="MFH21" s="117"/>
      <c r="MFI21" s="117"/>
      <c r="MFJ21" s="117"/>
      <c r="MFK21" s="117"/>
      <c r="MFL21" s="117"/>
      <c r="MFM21" s="117"/>
      <c r="MFN21" s="117"/>
      <c r="MFO21" s="117"/>
      <c r="MFP21" s="117"/>
      <c r="MFQ21" s="117"/>
      <c r="MFR21" s="117"/>
      <c r="MFS21" s="117"/>
      <c r="MFT21" s="117"/>
      <c r="MFU21" s="117"/>
      <c r="MFV21" s="117"/>
      <c r="MFW21" s="117"/>
      <c r="MFX21" s="117"/>
      <c r="MFY21" s="117"/>
      <c r="MFZ21" s="117"/>
      <c r="MGA21" s="117"/>
      <c r="MGB21" s="117"/>
      <c r="MGC21" s="117"/>
      <c r="MGD21" s="117"/>
      <c r="MGE21" s="117"/>
      <c r="MGF21" s="117"/>
      <c r="MGG21" s="117"/>
      <c r="MGH21" s="117"/>
      <c r="MGI21" s="117"/>
      <c r="MGJ21" s="117"/>
      <c r="MGK21" s="117"/>
      <c r="MGL21" s="117"/>
      <c r="MGM21" s="117"/>
      <c r="MGN21" s="117"/>
      <c r="MGO21" s="117"/>
      <c r="MGP21" s="117"/>
      <c r="MGQ21" s="117"/>
      <c r="MGR21" s="117"/>
      <c r="MGS21" s="117"/>
      <c r="MGT21" s="117"/>
      <c r="MGU21" s="117"/>
      <c r="MGV21" s="117"/>
      <c r="MGW21" s="117"/>
      <c r="MGX21" s="117"/>
      <c r="MGY21" s="117"/>
      <c r="MGZ21" s="117"/>
      <c r="MHA21" s="117"/>
      <c r="MHB21" s="117"/>
      <c r="MHC21" s="117"/>
      <c r="MHD21" s="117"/>
      <c r="MHE21" s="117"/>
      <c r="MHF21" s="117"/>
      <c r="MHG21" s="117"/>
      <c r="MHH21" s="117"/>
      <c r="MHI21" s="117"/>
      <c r="MHJ21" s="117"/>
      <c r="MHK21" s="117"/>
      <c r="MHL21" s="117"/>
      <c r="MHM21" s="117"/>
      <c r="MHN21" s="117"/>
      <c r="MHO21" s="117"/>
      <c r="MHP21" s="117"/>
      <c r="MHQ21" s="117"/>
      <c r="MHR21" s="117"/>
      <c r="MHS21" s="117"/>
      <c r="MHT21" s="117"/>
      <c r="MHU21" s="117"/>
      <c r="MHV21" s="117"/>
      <c r="MHW21" s="117"/>
      <c r="MHX21" s="117"/>
      <c r="MHY21" s="117"/>
      <c r="MHZ21" s="117"/>
      <c r="MIA21" s="117"/>
      <c r="MIB21" s="117"/>
      <c r="MIC21" s="117"/>
      <c r="MID21" s="117"/>
      <c r="MIE21" s="117"/>
      <c r="MIF21" s="117"/>
      <c r="MIG21" s="117"/>
      <c r="MIH21" s="117"/>
      <c r="MII21" s="117"/>
      <c r="MIJ21" s="117"/>
      <c r="MIK21" s="117"/>
      <c r="MIL21" s="117"/>
      <c r="MIM21" s="117"/>
      <c r="MIN21" s="117"/>
      <c r="MIO21" s="117"/>
      <c r="MIP21" s="117"/>
      <c r="MIQ21" s="117"/>
      <c r="MIR21" s="117"/>
      <c r="MIS21" s="117"/>
      <c r="MIT21" s="117"/>
      <c r="MIU21" s="117"/>
      <c r="MIV21" s="117"/>
      <c r="MIW21" s="117"/>
      <c r="MIX21" s="117"/>
      <c r="MIY21" s="117"/>
      <c r="MIZ21" s="117"/>
      <c r="MJA21" s="117"/>
      <c r="MJB21" s="117"/>
      <c r="MJC21" s="117"/>
      <c r="MJD21" s="117"/>
      <c r="MJE21" s="117"/>
      <c r="MJF21" s="117"/>
      <c r="MJG21" s="117"/>
      <c r="MJH21" s="117"/>
      <c r="MJI21" s="117"/>
      <c r="MJJ21" s="117"/>
      <c r="MJK21" s="117"/>
      <c r="MJL21" s="117"/>
      <c r="MJM21" s="117"/>
      <c r="MJN21" s="117"/>
      <c r="MJO21" s="117"/>
      <c r="MJP21" s="117"/>
      <c r="MJQ21" s="117"/>
      <c r="MJR21" s="117"/>
      <c r="MJS21" s="117"/>
      <c r="MJT21" s="117"/>
      <c r="MJU21" s="117"/>
      <c r="MJV21" s="117"/>
      <c r="MJW21" s="117"/>
      <c r="MJX21" s="117"/>
      <c r="MJY21" s="117"/>
      <c r="MJZ21" s="117"/>
      <c r="MKA21" s="117"/>
      <c r="MKB21" s="117"/>
      <c r="MKC21" s="117"/>
      <c r="MKD21" s="117"/>
      <c r="MKE21" s="117"/>
      <c r="MKF21" s="117"/>
      <c r="MKG21" s="117"/>
      <c r="MKH21" s="117"/>
      <c r="MKI21" s="117"/>
      <c r="MKJ21" s="117"/>
      <c r="MKK21" s="117"/>
      <c r="MKL21" s="117"/>
      <c r="MKM21" s="117"/>
      <c r="MKN21" s="117"/>
      <c r="MKO21" s="117"/>
      <c r="MKP21" s="117"/>
      <c r="MKQ21" s="117"/>
      <c r="MKR21" s="117"/>
      <c r="MKS21" s="117"/>
      <c r="MKT21" s="117"/>
      <c r="MKU21" s="117"/>
      <c r="MKV21" s="117"/>
      <c r="MKW21" s="117"/>
      <c r="MKX21" s="117"/>
      <c r="MKY21" s="117"/>
      <c r="MKZ21" s="117"/>
      <c r="MLA21" s="117"/>
      <c r="MLB21" s="117"/>
      <c r="MLC21" s="117"/>
      <c r="MLD21" s="117"/>
      <c r="MLE21" s="117"/>
      <c r="MLF21" s="117"/>
      <c r="MLG21" s="117"/>
      <c r="MLH21" s="117"/>
      <c r="MLI21" s="117"/>
      <c r="MLJ21" s="117"/>
      <c r="MLK21" s="117"/>
      <c r="MLL21" s="117"/>
      <c r="MLM21" s="117"/>
      <c r="MLN21" s="117"/>
      <c r="MLO21" s="117"/>
      <c r="MLP21" s="117"/>
      <c r="MLQ21" s="117"/>
      <c r="MLR21" s="117"/>
      <c r="MLS21" s="117"/>
      <c r="MLT21" s="117"/>
      <c r="MLU21" s="117"/>
      <c r="MLV21" s="117"/>
      <c r="MLW21" s="117"/>
      <c r="MLX21" s="117"/>
      <c r="MLY21" s="117"/>
      <c r="MLZ21" s="117"/>
      <c r="MMA21" s="117"/>
      <c r="MMB21" s="117"/>
      <c r="MMC21" s="117"/>
      <c r="MMD21" s="117"/>
      <c r="MME21" s="117"/>
      <c r="MMF21" s="117"/>
      <c r="MMG21" s="117"/>
      <c r="MMH21" s="117"/>
      <c r="MMI21" s="117"/>
      <c r="MMJ21" s="117"/>
      <c r="MMK21" s="117"/>
      <c r="MML21" s="117"/>
      <c r="MMM21" s="117"/>
      <c r="MMN21" s="117"/>
      <c r="MMO21" s="117"/>
      <c r="MMP21" s="117"/>
      <c r="MMQ21" s="117"/>
      <c r="MMR21" s="117"/>
      <c r="MMS21" s="117"/>
      <c r="MMT21" s="117"/>
      <c r="MMU21" s="117"/>
      <c r="MMV21" s="117"/>
      <c r="MMW21" s="117"/>
      <c r="MMX21" s="117"/>
      <c r="MMY21" s="117"/>
      <c r="MMZ21" s="117"/>
      <c r="MNA21" s="117"/>
      <c r="MNB21" s="117"/>
      <c r="MNC21" s="117"/>
      <c r="MND21" s="117"/>
      <c r="MNE21" s="117"/>
      <c r="MNF21" s="117"/>
      <c r="MNG21" s="117"/>
      <c r="MNH21" s="117"/>
      <c r="MNI21" s="117"/>
      <c r="MNJ21" s="117"/>
      <c r="MNK21" s="117"/>
      <c r="MNL21" s="117"/>
      <c r="MNM21" s="117"/>
      <c r="MNN21" s="117"/>
      <c r="MNO21" s="117"/>
      <c r="MNP21" s="117"/>
      <c r="MNQ21" s="117"/>
      <c r="MNR21" s="117"/>
      <c r="MNS21" s="117"/>
      <c r="MNT21" s="117"/>
      <c r="MNU21" s="117"/>
      <c r="MNV21" s="117"/>
      <c r="MNW21" s="117"/>
      <c r="MNX21" s="117"/>
      <c r="MNY21" s="117"/>
      <c r="MNZ21" s="117"/>
      <c r="MOA21" s="117"/>
      <c r="MOB21" s="117"/>
      <c r="MOC21" s="117"/>
      <c r="MOD21" s="117"/>
      <c r="MOE21" s="117"/>
      <c r="MOF21" s="117"/>
      <c r="MOG21" s="117"/>
      <c r="MOH21" s="117"/>
      <c r="MOI21" s="117"/>
      <c r="MOJ21" s="117"/>
      <c r="MOK21" s="117"/>
      <c r="MOL21" s="117"/>
      <c r="MOM21" s="117"/>
      <c r="MON21" s="117"/>
      <c r="MOO21" s="117"/>
      <c r="MOP21" s="117"/>
      <c r="MOQ21" s="117"/>
      <c r="MOR21" s="117"/>
      <c r="MOS21" s="117"/>
      <c r="MOT21" s="117"/>
      <c r="MOU21" s="117"/>
      <c r="MOV21" s="117"/>
      <c r="MOW21" s="117"/>
      <c r="MOX21" s="117"/>
      <c r="MOY21" s="117"/>
      <c r="MOZ21" s="117"/>
      <c r="MPA21" s="117"/>
      <c r="MPB21" s="117"/>
      <c r="MPC21" s="117"/>
      <c r="MPD21" s="117"/>
      <c r="MPE21" s="117"/>
      <c r="MPF21" s="117"/>
      <c r="MPG21" s="117"/>
      <c r="MPH21" s="117"/>
      <c r="MPI21" s="117"/>
      <c r="MPJ21" s="117"/>
      <c r="MPK21" s="117"/>
      <c r="MPL21" s="117"/>
      <c r="MPM21" s="117"/>
      <c r="MPN21" s="117"/>
      <c r="MPO21" s="117"/>
      <c r="MPP21" s="117"/>
      <c r="MPQ21" s="117"/>
      <c r="MPR21" s="117"/>
      <c r="MPS21" s="117"/>
      <c r="MPT21" s="117"/>
      <c r="MPU21" s="117"/>
      <c r="MPV21" s="117"/>
      <c r="MPW21" s="117"/>
      <c r="MPX21" s="117"/>
      <c r="MPY21" s="117"/>
      <c r="MPZ21" s="117"/>
      <c r="MQA21" s="117"/>
      <c r="MQB21" s="117"/>
      <c r="MQC21" s="117"/>
      <c r="MQD21" s="117"/>
      <c r="MQE21" s="117"/>
      <c r="MQF21" s="117"/>
      <c r="MQG21" s="117"/>
      <c r="MQH21" s="117"/>
      <c r="MQI21" s="117"/>
      <c r="MQJ21" s="117"/>
      <c r="MQK21" s="117"/>
      <c r="MQL21" s="117"/>
      <c r="MQM21" s="117"/>
      <c r="MQN21" s="117"/>
      <c r="MQO21" s="117"/>
      <c r="MQP21" s="117"/>
      <c r="MQQ21" s="117"/>
      <c r="MQR21" s="117"/>
      <c r="MQS21" s="117"/>
      <c r="MQT21" s="117"/>
      <c r="MQU21" s="117"/>
      <c r="MQV21" s="117"/>
      <c r="MQW21" s="117"/>
      <c r="MQX21" s="117"/>
      <c r="MQY21" s="117"/>
      <c r="MQZ21" s="117"/>
      <c r="MRA21" s="117"/>
      <c r="MRB21" s="117"/>
      <c r="MRC21" s="117"/>
      <c r="MRD21" s="117"/>
      <c r="MRE21" s="117"/>
      <c r="MRF21" s="117"/>
      <c r="MRG21" s="117"/>
      <c r="MRH21" s="117"/>
      <c r="MRI21" s="117"/>
      <c r="MRJ21" s="117"/>
      <c r="MRK21" s="117"/>
      <c r="MRL21" s="117"/>
      <c r="MRM21" s="117"/>
      <c r="MRN21" s="117"/>
      <c r="MRO21" s="117"/>
      <c r="MRP21" s="117"/>
      <c r="MRQ21" s="117"/>
      <c r="MRR21" s="117"/>
      <c r="MRS21" s="117"/>
      <c r="MRT21" s="117"/>
      <c r="MRU21" s="117"/>
      <c r="MRV21" s="117"/>
      <c r="MRW21" s="117"/>
      <c r="MRX21" s="117"/>
      <c r="MRY21" s="117"/>
      <c r="MRZ21" s="117"/>
      <c r="MSA21" s="117"/>
      <c r="MSB21" s="117"/>
      <c r="MSC21" s="117"/>
      <c r="MSD21" s="117"/>
      <c r="MSE21" s="117"/>
      <c r="MSF21" s="117"/>
      <c r="MSG21" s="117"/>
      <c r="MSH21" s="117"/>
      <c r="MSI21" s="117"/>
      <c r="MSJ21" s="117"/>
      <c r="MSK21" s="117"/>
      <c r="MSL21" s="117"/>
      <c r="MSM21" s="117"/>
      <c r="MSN21" s="117"/>
      <c r="MSO21" s="117"/>
      <c r="MSP21" s="117"/>
      <c r="MSQ21" s="117"/>
      <c r="MSR21" s="117"/>
      <c r="MSS21" s="117"/>
      <c r="MST21" s="117"/>
      <c r="MSU21" s="117"/>
      <c r="MSV21" s="117"/>
      <c r="MSW21" s="117"/>
      <c r="MSX21" s="117"/>
      <c r="MSY21" s="117"/>
      <c r="MSZ21" s="117"/>
      <c r="MTA21" s="117"/>
      <c r="MTB21" s="117"/>
      <c r="MTC21" s="117"/>
      <c r="MTD21" s="117"/>
      <c r="MTE21" s="117"/>
      <c r="MTF21" s="117"/>
      <c r="MTG21" s="117"/>
      <c r="MTH21" s="117"/>
      <c r="MTI21" s="117"/>
      <c r="MTJ21" s="117"/>
      <c r="MTK21" s="117"/>
      <c r="MTL21" s="117"/>
      <c r="MTM21" s="117"/>
      <c r="MTN21" s="117"/>
      <c r="MTO21" s="117"/>
      <c r="MTP21" s="117"/>
      <c r="MTQ21" s="117"/>
      <c r="MTR21" s="117"/>
      <c r="MTS21" s="117"/>
      <c r="MTT21" s="117"/>
      <c r="MTU21" s="117"/>
      <c r="MTV21" s="117"/>
      <c r="MTW21" s="117"/>
      <c r="MTX21" s="117"/>
      <c r="MTY21" s="117"/>
      <c r="MTZ21" s="117"/>
      <c r="MUA21" s="117"/>
      <c r="MUB21" s="117"/>
      <c r="MUC21" s="117"/>
      <c r="MUD21" s="117"/>
      <c r="MUE21" s="117"/>
      <c r="MUF21" s="117"/>
      <c r="MUG21" s="117"/>
      <c r="MUH21" s="117"/>
      <c r="MUI21" s="117"/>
      <c r="MUJ21" s="117"/>
      <c r="MUK21" s="117"/>
      <c r="MUL21" s="117"/>
      <c r="MUM21" s="117"/>
      <c r="MUN21" s="117"/>
      <c r="MUO21" s="117"/>
      <c r="MUP21" s="117"/>
      <c r="MUQ21" s="117"/>
      <c r="MUR21" s="117"/>
      <c r="MUS21" s="117"/>
      <c r="MUT21" s="117"/>
      <c r="MUU21" s="117"/>
      <c r="MUV21" s="117"/>
      <c r="MUW21" s="117"/>
      <c r="MUX21" s="117"/>
      <c r="MUY21" s="117"/>
      <c r="MUZ21" s="117"/>
      <c r="MVA21" s="117"/>
      <c r="MVB21" s="117"/>
      <c r="MVC21" s="117"/>
      <c r="MVD21" s="117"/>
      <c r="MVE21" s="117"/>
      <c r="MVF21" s="117"/>
      <c r="MVG21" s="117"/>
      <c r="MVH21" s="117"/>
      <c r="MVI21" s="117"/>
      <c r="MVJ21" s="117"/>
      <c r="MVK21" s="117"/>
      <c r="MVL21" s="117"/>
      <c r="MVM21" s="117"/>
      <c r="MVN21" s="117"/>
      <c r="MVO21" s="117"/>
      <c r="MVP21" s="117"/>
      <c r="MVQ21" s="117"/>
      <c r="MVR21" s="117"/>
      <c r="MVS21" s="117"/>
      <c r="MVT21" s="117"/>
      <c r="MVU21" s="117"/>
      <c r="MVV21" s="117"/>
      <c r="MVW21" s="117"/>
      <c r="MVX21" s="117"/>
      <c r="MVY21" s="117"/>
      <c r="MVZ21" s="117"/>
      <c r="MWA21" s="117"/>
      <c r="MWB21" s="117"/>
      <c r="MWC21" s="117"/>
      <c r="MWD21" s="117"/>
      <c r="MWE21" s="117"/>
      <c r="MWF21" s="117"/>
      <c r="MWG21" s="117"/>
      <c r="MWH21" s="117"/>
      <c r="MWI21" s="117"/>
      <c r="MWJ21" s="117"/>
      <c r="MWK21" s="117"/>
      <c r="MWL21" s="117"/>
      <c r="MWM21" s="117"/>
      <c r="MWN21" s="117"/>
      <c r="MWO21" s="117"/>
      <c r="MWP21" s="117"/>
      <c r="MWQ21" s="117"/>
      <c r="MWR21" s="117"/>
      <c r="MWS21" s="117"/>
      <c r="MWT21" s="117"/>
      <c r="MWU21" s="117"/>
      <c r="MWV21" s="117"/>
      <c r="MWW21" s="117"/>
      <c r="MWX21" s="117"/>
      <c r="MWY21" s="117"/>
      <c r="MWZ21" s="117"/>
      <c r="MXA21" s="117"/>
      <c r="MXB21" s="117"/>
      <c r="MXC21" s="117"/>
      <c r="MXD21" s="117"/>
      <c r="MXE21" s="117"/>
      <c r="MXF21" s="117"/>
      <c r="MXG21" s="117"/>
      <c r="MXH21" s="117"/>
      <c r="MXI21" s="117"/>
      <c r="MXJ21" s="117"/>
      <c r="MXK21" s="117"/>
      <c r="MXL21" s="117"/>
      <c r="MXM21" s="117"/>
      <c r="MXN21" s="117"/>
      <c r="MXO21" s="117"/>
      <c r="MXP21" s="117"/>
      <c r="MXQ21" s="117"/>
      <c r="MXR21" s="117"/>
      <c r="MXS21" s="117"/>
      <c r="MXT21" s="117"/>
      <c r="MXU21" s="117"/>
      <c r="MXV21" s="117"/>
      <c r="MXW21" s="117"/>
      <c r="MXX21" s="117"/>
      <c r="MXY21" s="117"/>
      <c r="MXZ21" s="117"/>
      <c r="MYA21" s="117"/>
      <c r="MYB21" s="117"/>
      <c r="MYC21" s="117"/>
      <c r="MYD21" s="117"/>
      <c r="MYE21" s="117"/>
      <c r="MYF21" s="117"/>
      <c r="MYG21" s="117"/>
      <c r="MYH21" s="117"/>
      <c r="MYI21" s="117"/>
      <c r="MYJ21" s="117"/>
      <c r="MYK21" s="117"/>
      <c r="MYL21" s="117"/>
      <c r="MYM21" s="117"/>
      <c r="MYN21" s="117"/>
      <c r="MYO21" s="117"/>
      <c r="MYP21" s="117"/>
      <c r="MYQ21" s="117"/>
      <c r="MYR21" s="117"/>
      <c r="MYS21" s="117"/>
      <c r="MYT21" s="117"/>
      <c r="MYU21" s="117"/>
      <c r="MYV21" s="117"/>
      <c r="MYW21" s="117"/>
      <c r="MYX21" s="117"/>
      <c r="MYY21" s="117"/>
      <c r="MYZ21" s="117"/>
      <c r="MZA21" s="117"/>
      <c r="MZB21" s="117"/>
      <c r="MZC21" s="117"/>
      <c r="MZD21" s="117"/>
      <c r="MZE21" s="117"/>
      <c r="MZF21" s="117"/>
      <c r="MZG21" s="117"/>
      <c r="MZH21" s="117"/>
      <c r="MZI21" s="117"/>
      <c r="MZJ21" s="117"/>
      <c r="MZK21" s="117"/>
      <c r="MZL21" s="117"/>
      <c r="MZM21" s="117"/>
      <c r="MZN21" s="117"/>
      <c r="MZO21" s="117"/>
      <c r="MZP21" s="117"/>
      <c r="MZQ21" s="117"/>
      <c r="MZR21" s="117"/>
      <c r="MZS21" s="117"/>
      <c r="MZT21" s="117"/>
      <c r="MZU21" s="117"/>
      <c r="MZV21" s="117"/>
      <c r="MZW21" s="117"/>
      <c r="MZX21" s="117"/>
      <c r="MZY21" s="117"/>
      <c r="MZZ21" s="117"/>
      <c r="NAA21" s="117"/>
      <c r="NAB21" s="117"/>
      <c r="NAC21" s="117"/>
      <c r="NAD21" s="117"/>
      <c r="NAE21" s="117"/>
      <c r="NAF21" s="117"/>
      <c r="NAG21" s="117"/>
      <c r="NAH21" s="117"/>
      <c r="NAI21" s="117"/>
      <c r="NAJ21" s="117"/>
      <c r="NAK21" s="117"/>
      <c r="NAL21" s="117"/>
      <c r="NAM21" s="117"/>
      <c r="NAN21" s="117"/>
      <c r="NAO21" s="117"/>
      <c r="NAP21" s="117"/>
      <c r="NAQ21" s="117"/>
      <c r="NAR21" s="117"/>
      <c r="NAS21" s="117"/>
      <c r="NAT21" s="117"/>
      <c r="NAU21" s="117"/>
      <c r="NAV21" s="117"/>
      <c r="NAW21" s="117"/>
      <c r="NAX21" s="117"/>
      <c r="NAY21" s="117"/>
      <c r="NAZ21" s="117"/>
      <c r="NBA21" s="117"/>
      <c r="NBB21" s="117"/>
      <c r="NBC21" s="117"/>
      <c r="NBD21" s="117"/>
      <c r="NBE21" s="117"/>
      <c r="NBF21" s="117"/>
      <c r="NBG21" s="117"/>
      <c r="NBH21" s="117"/>
      <c r="NBI21" s="117"/>
      <c r="NBJ21" s="117"/>
      <c r="NBK21" s="117"/>
      <c r="NBL21" s="117"/>
      <c r="NBM21" s="117"/>
      <c r="NBN21" s="117"/>
      <c r="NBO21" s="117"/>
      <c r="NBP21" s="117"/>
      <c r="NBQ21" s="117"/>
      <c r="NBR21" s="117"/>
      <c r="NBS21" s="117"/>
      <c r="NBT21" s="117"/>
      <c r="NBU21" s="117"/>
      <c r="NBV21" s="117"/>
      <c r="NBW21" s="117"/>
      <c r="NBX21" s="117"/>
      <c r="NBY21" s="117"/>
      <c r="NBZ21" s="117"/>
      <c r="NCA21" s="117"/>
      <c r="NCB21" s="117"/>
      <c r="NCC21" s="117"/>
      <c r="NCD21" s="117"/>
      <c r="NCE21" s="117"/>
      <c r="NCF21" s="117"/>
      <c r="NCG21" s="117"/>
      <c r="NCH21" s="117"/>
      <c r="NCI21" s="117"/>
      <c r="NCJ21" s="117"/>
      <c r="NCK21" s="117"/>
      <c r="NCL21" s="117"/>
      <c r="NCM21" s="117"/>
      <c r="NCN21" s="117"/>
      <c r="NCO21" s="117"/>
      <c r="NCP21" s="117"/>
      <c r="NCQ21" s="117"/>
      <c r="NCR21" s="117"/>
      <c r="NCS21" s="117"/>
      <c r="NCT21" s="117"/>
      <c r="NCU21" s="117"/>
      <c r="NCV21" s="117"/>
      <c r="NCW21" s="117"/>
      <c r="NCX21" s="117"/>
      <c r="NCY21" s="117"/>
      <c r="NCZ21" s="117"/>
      <c r="NDA21" s="117"/>
      <c r="NDB21" s="117"/>
      <c r="NDC21" s="117"/>
      <c r="NDD21" s="117"/>
      <c r="NDE21" s="117"/>
      <c r="NDF21" s="117"/>
      <c r="NDG21" s="117"/>
      <c r="NDH21" s="117"/>
      <c r="NDI21" s="117"/>
      <c r="NDJ21" s="117"/>
      <c r="NDK21" s="117"/>
      <c r="NDL21" s="117"/>
      <c r="NDM21" s="117"/>
      <c r="NDN21" s="117"/>
      <c r="NDO21" s="117"/>
      <c r="NDP21" s="117"/>
      <c r="NDQ21" s="117"/>
      <c r="NDR21" s="117"/>
      <c r="NDS21" s="117"/>
      <c r="NDT21" s="117"/>
      <c r="NDU21" s="117"/>
      <c r="NDV21" s="117"/>
      <c r="NDW21" s="117"/>
      <c r="NDX21" s="117"/>
      <c r="NDY21" s="117"/>
      <c r="NDZ21" s="117"/>
      <c r="NEA21" s="117"/>
      <c r="NEB21" s="117"/>
      <c r="NEC21" s="117"/>
      <c r="NED21" s="117"/>
      <c r="NEE21" s="117"/>
      <c r="NEF21" s="117"/>
      <c r="NEG21" s="117"/>
      <c r="NEH21" s="117"/>
      <c r="NEI21" s="117"/>
      <c r="NEJ21" s="117"/>
      <c r="NEK21" s="117"/>
      <c r="NEL21" s="117"/>
      <c r="NEM21" s="117"/>
      <c r="NEN21" s="117"/>
      <c r="NEO21" s="117"/>
      <c r="NEP21" s="117"/>
      <c r="NEQ21" s="117"/>
      <c r="NER21" s="117"/>
      <c r="NES21" s="117"/>
      <c r="NET21" s="117"/>
      <c r="NEU21" s="117"/>
      <c r="NEV21" s="117"/>
      <c r="NEW21" s="117"/>
      <c r="NEX21" s="117"/>
      <c r="NEY21" s="117"/>
      <c r="NEZ21" s="117"/>
      <c r="NFA21" s="117"/>
      <c r="NFB21" s="117"/>
      <c r="NFC21" s="117"/>
      <c r="NFD21" s="117"/>
      <c r="NFE21" s="117"/>
      <c r="NFF21" s="117"/>
      <c r="NFG21" s="117"/>
      <c r="NFH21" s="117"/>
      <c r="NFI21" s="117"/>
      <c r="NFJ21" s="117"/>
      <c r="NFK21" s="117"/>
      <c r="NFL21" s="117"/>
      <c r="NFM21" s="117"/>
      <c r="NFN21" s="117"/>
      <c r="NFO21" s="117"/>
      <c r="NFP21" s="117"/>
      <c r="NFQ21" s="117"/>
      <c r="NFR21" s="117"/>
      <c r="NFS21" s="117"/>
      <c r="NFT21" s="117"/>
      <c r="NFU21" s="117"/>
      <c r="NFV21" s="117"/>
      <c r="NFW21" s="117"/>
      <c r="NFX21" s="117"/>
      <c r="NFY21" s="117"/>
      <c r="NFZ21" s="117"/>
      <c r="NGA21" s="117"/>
      <c r="NGB21" s="117"/>
      <c r="NGC21" s="117"/>
      <c r="NGD21" s="117"/>
      <c r="NGE21" s="117"/>
      <c r="NGF21" s="117"/>
      <c r="NGG21" s="117"/>
      <c r="NGH21" s="117"/>
      <c r="NGI21" s="117"/>
      <c r="NGJ21" s="117"/>
      <c r="NGK21" s="117"/>
      <c r="NGL21" s="117"/>
      <c r="NGM21" s="117"/>
      <c r="NGN21" s="117"/>
      <c r="NGO21" s="117"/>
      <c r="NGP21" s="117"/>
      <c r="NGQ21" s="117"/>
      <c r="NGR21" s="117"/>
      <c r="NGS21" s="117"/>
      <c r="NGT21" s="117"/>
      <c r="NGU21" s="117"/>
      <c r="NGV21" s="117"/>
      <c r="NGW21" s="117"/>
      <c r="NGX21" s="117"/>
      <c r="NGY21" s="117"/>
      <c r="NGZ21" s="117"/>
      <c r="NHA21" s="117"/>
      <c r="NHB21" s="117"/>
      <c r="NHC21" s="117"/>
      <c r="NHD21" s="117"/>
      <c r="NHE21" s="117"/>
      <c r="NHF21" s="117"/>
      <c r="NHG21" s="117"/>
      <c r="NHH21" s="117"/>
      <c r="NHI21" s="117"/>
      <c r="NHJ21" s="117"/>
      <c r="NHK21" s="117"/>
      <c r="NHL21" s="117"/>
      <c r="NHM21" s="117"/>
      <c r="NHN21" s="117"/>
      <c r="NHO21" s="117"/>
      <c r="NHP21" s="117"/>
      <c r="NHQ21" s="117"/>
      <c r="NHR21" s="117"/>
      <c r="NHS21" s="117"/>
      <c r="NHT21" s="117"/>
      <c r="NHU21" s="117"/>
      <c r="NHV21" s="117"/>
      <c r="NHW21" s="117"/>
      <c r="NHX21" s="117"/>
      <c r="NHY21" s="117"/>
      <c r="NHZ21" s="117"/>
      <c r="NIA21" s="117"/>
      <c r="NIB21" s="117"/>
      <c r="NIC21" s="117"/>
      <c r="NID21" s="117"/>
      <c r="NIE21" s="117"/>
      <c r="NIF21" s="117"/>
      <c r="NIG21" s="117"/>
      <c r="NIH21" s="117"/>
      <c r="NII21" s="117"/>
      <c r="NIJ21" s="117"/>
      <c r="NIK21" s="117"/>
      <c r="NIL21" s="117"/>
      <c r="NIM21" s="117"/>
      <c r="NIN21" s="117"/>
      <c r="NIO21" s="117"/>
      <c r="NIP21" s="117"/>
      <c r="NIQ21" s="117"/>
      <c r="NIR21" s="117"/>
      <c r="NIS21" s="117"/>
      <c r="NIT21" s="117"/>
      <c r="NIU21" s="117"/>
      <c r="NIV21" s="117"/>
      <c r="NIW21" s="117"/>
      <c r="NIX21" s="117"/>
      <c r="NIY21" s="117"/>
      <c r="NIZ21" s="117"/>
      <c r="NJA21" s="117"/>
      <c r="NJB21" s="117"/>
      <c r="NJC21" s="117"/>
      <c r="NJD21" s="117"/>
      <c r="NJE21" s="117"/>
      <c r="NJF21" s="117"/>
      <c r="NJG21" s="117"/>
      <c r="NJH21" s="117"/>
      <c r="NJI21" s="117"/>
      <c r="NJJ21" s="117"/>
      <c r="NJK21" s="117"/>
      <c r="NJL21" s="117"/>
      <c r="NJM21" s="117"/>
      <c r="NJN21" s="117"/>
      <c r="NJO21" s="117"/>
      <c r="NJP21" s="117"/>
      <c r="NJQ21" s="117"/>
      <c r="NJR21" s="117"/>
      <c r="NJS21" s="117"/>
      <c r="NJT21" s="117"/>
      <c r="NJU21" s="117"/>
      <c r="NJV21" s="117"/>
      <c r="NJW21" s="117"/>
      <c r="NJX21" s="117"/>
      <c r="NJY21" s="117"/>
      <c r="NJZ21" s="117"/>
      <c r="NKA21" s="117"/>
      <c r="NKB21" s="117"/>
      <c r="NKC21" s="117"/>
      <c r="NKD21" s="117"/>
      <c r="NKE21" s="117"/>
      <c r="NKF21" s="117"/>
      <c r="NKG21" s="117"/>
      <c r="NKH21" s="117"/>
      <c r="NKI21" s="117"/>
      <c r="NKJ21" s="117"/>
      <c r="NKK21" s="117"/>
      <c r="NKL21" s="117"/>
      <c r="NKM21" s="117"/>
      <c r="NKN21" s="117"/>
      <c r="NKO21" s="117"/>
      <c r="NKP21" s="117"/>
      <c r="NKQ21" s="117"/>
      <c r="NKR21" s="117"/>
      <c r="NKS21" s="117"/>
      <c r="NKT21" s="117"/>
      <c r="NKU21" s="117"/>
      <c r="NKV21" s="117"/>
      <c r="NKW21" s="117"/>
      <c r="NKX21" s="117"/>
      <c r="NKY21" s="117"/>
      <c r="NKZ21" s="117"/>
      <c r="NLA21" s="117"/>
      <c r="NLB21" s="117"/>
      <c r="NLC21" s="117"/>
      <c r="NLD21" s="117"/>
      <c r="NLE21" s="117"/>
      <c r="NLF21" s="117"/>
      <c r="NLG21" s="117"/>
      <c r="NLH21" s="117"/>
      <c r="NLI21" s="117"/>
      <c r="NLJ21" s="117"/>
      <c r="NLK21" s="117"/>
      <c r="NLL21" s="117"/>
      <c r="NLM21" s="117"/>
      <c r="NLN21" s="117"/>
      <c r="NLO21" s="117"/>
      <c r="NLP21" s="117"/>
      <c r="NLQ21" s="117"/>
      <c r="NLR21" s="117"/>
      <c r="NLS21" s="117"/>
      <c r="NLT21" s="117"/>
      <c r="NLU21" s="117"/>
      <c r="NLV21" s="117"/>
      <c r="NLW21" s="117"/>
      <c r="NLX21" s="117"/>
      <c r="NLY21" s="117"/>
      <c r="NLZ21" s="117"/>
      <c r="NMA21" s="117"/>
      <c r="NMB21" s="117"/>
      <c r="NMC21" s="117"/>
      <c r="NMD21" s="117"/>
      <c r="NME21" s="117"/>
      <c r="NMF21" s="117"/>
      <c r="NMG21" s="117"/>
      <c r="NMH21" s="117"/>
      <c r="NMI21" s="117"/>
      <c r="NMJ21" s="117"/>
      <c r="NMK21" s="117"/>
      <c r="NML21" s="117"/>
      <c r="NMM21" s="117"/>
      <c r="NMN21" s="117"/>
      <c r="NMO21" s="117"/>
      <c r="NMP21" s="117"/>
      <c r="NMQ21" s="117"/>
      <c r="NMR21" s="117"/>
      <c r="NMS21" s="117"/>
      <c r="NMT21" s="117"/>
      <c r="NMU21" s="117"/>
      <c r="NMV21" s="117"/>
      <c r="NMW21" s="117"/>
      <c r="NMX21" s="117"/>
      <c r="NMY21" s="117"/>
      <c r="NMZ21" s="117"/>
      <c r="NNA21" s="117"/>
      <c r="NNB21" s="117"/>
      <c r="NNC21" s="117"/>
      <c r="NND21" s="117"/>
      <c r="NNE21" s="117"/>
      <c r="NNF21" s="117"/>
      <c r="NNG21" s="117"/>
      <c r="NNH21" s="117"/>
      <c r="NNI21" s="117"/>
      <c r="NNJ21" s="117"/>
      <c r="NNK21" s="117"/>
      <c r="NNL21" s="117"/>
      <c r="NNM21" s="117"/>
      <c r="NNN21" s="117"/>
      <c r="NNO21" s="117"/>
      <c r="NNP21" s="117"/>
      <c r="NNQ21" s="117"/>
      <c r="NNR21" s="117"/>
      <c r="NNS21" s="117"/>
      <c r="NNT21" s="117"/>
      <c r="NNU21" s="117"/>
      <c r="NNV21" s="117"/>
      <c r="NNW21" s="117"/>
      <c r="NNX21" s="117"/>
      <c r="NNY21" s="117"/>
      <c r="NNZ21" s="117"/>
      <c r="NOA21" s="117"/>
      <c r="NOB21" s="117"/>
      <c r="NOC21" s="117"/>
      <c r="NOD21" s="117"/>
      <c r="NOE21" s="117"/>
      <c r="NOF21" s="117"/>
      <c r="NOG21" s="117"/>
      <c r="NOH21" s="117"/>
      <c r="NOI21" s="117"/>
      <c r="NOJ21" s="117"/>
      <c r="NOK21" s="117"/>
      <c r="NOL21" s="117"/>
      <c r="NOM21" s="117"/>
      <c r="NON21" s="117"/>
      <c r="NOO21" s="117"/>
      <c r="NOP21" s="117"/>
      <c r="NOQ21" s="117"/>
      <c r="NOR21" s="117"/>
      <c r="NOS21" s="117"/>
      <c r="NOT21" s="117"/>
      <c r="NOU21" s="117"/>
      <c r="NOV21" s="117"/>
      <c r="NOW21" s="117"/>
      <c r="NOX21" s="117"/>
      <c r="NOY21" s="117"/>
      <c r="NOZ21" s="117"/>
      <c r="NPA21" s="117"/>
      <c r="NPB21" s="117"/>
      <c r="NPC21" s="117"/>
      <c r="NPD21" s="117"/>
      <c r="NPE21" s="117"/>
      <c r="NPF21" s="117"/>
      <c r="NPG21" s="117"/>
      <c r="NPH21" s="117"/>
      <c r="NPI21" s="117"/>
      <c r="NPJ21" s="117"/>
      <c r="NPK21" s="117"/>
      <c r="NPL21" s="117"/>
      <c r="NPM21" s="117"/>
      <c r="NPN21" s="117"/>
      <c r="NPO21" s="117"/>
      <c r="NPP21" s="117"/>
      <c r="NPQ21" s="117"/>
      <c r="NPR21" s="117"/>
      <c r="NPS21" s="117"/>
      <c r="NPT21" s="117"/>
      <c r="NPU21" s="117"/>
      <c r="NPV21" s="117"/>
      <c r="NPW21" s="117"/>
      <c r="NPX21" s="117"/>
      <c r="NPY21" s="117"/>
      <c r="NPZ21" s="117"/>
      <c r="NQA21" s="117"/>
      <c r="NQB21" s="117"/>
      <c r="NQC21" s="117"/>
      <c r="NQD21" s="117"/>
      <c r="NQE21" s="117"/>
      <c r="NQF21" s="117"/>
      <c r="NQG21" s="117"/>
      <c r="NQH21" s="117"/>
      <c r="NQI21" s="117"/>
      <c r="NQJ21" s="117"/>
      <c r="NQK21" s="117"/>
      <c r="NQL21" s="117"/>
      <c r="NQM21" s="117"/>
      <c r="NQN21" s="117"/>
      <c r="NQO21" s="117"/>
      <c r="NQP21" s="117"/>
      <c r="NQQ21" s="117"/>
      <c r="NQR21" s="117"/>
      <c r="NQS21" s="117"/>
      <c r="NQT21" s="117"/>
      <c r="NQU21" s="117"/>
      <c r="NQV21" s="117"/>
      <c r="NQW21" s="117"/>
      <c r="NQX21" s="117"/>
      <c r="NQY21" s="117"/>
      <c r="NQZ21" s="117"/>
      <c r="NRA21" s="117"/>
      <c r="NRB21" s="117"/>
      <c r="NRC21" s="117"/>
      <c r="NRD21" s="117"/>
      <c r="NRE21" s="117"/>
      <c r="NRF21" s="117"/>
      <c r="NRG21" s="117"/>
      <c r="NRH21" s="117"/>
      <c r="NRI21" s="117"/>
      <c r="NRJ21" s="117"/>
      <c r="NRK21" s="117"/>
      <c r="NRL21" s="117"/>
      <c r="NRM21" s="117"/>
      <c r="NRN21" s="117"/>
      <c r="NRO21" s="117"/>
      <c r="NRP21" s="117"/>
      <c r="NRQ21" s="117"/>
      <c r="NRR21" s="117"/>
      <c r="NRS21" s="117"/>
      <c r="NRT21" s="117"/>
      <c r="NRU21" s="117"/>
      <c r="NRV21" s="117"/>
      <c r="NRW21" s="117"/>
      <c r="NRX21" s="117"/>
      <c r="NRY21" s="117"/>
      <c r="NRZ21" s="117"/>
      <c r="NSA21" s="117"/>
      <c r="NSB21" s="117"/>
      <c r="NSC21" s="117"/>
      <c r="NSD21" s="117"/>
      <c r="NSE21" s="117"/>
      <c r="NSF21" s="117"/>
      <c r="NSG21" s="117"/>
      <c r="NSH21" s="117"/>
      <c r="NSI21" s="117"/>
      <c r="NSJ21" s="117"/>
      <c r="NSK21" s="117"/>
      <c r="NSL21" s="117"/>
      <c r="NSM21" s="117"/>
      <c r="NSN21" s="117"/>
      <c r="NSO21" s="117"/>
      <c r="NSP21" s="117"/>
      <c r="NSQ21" s="117"/>
      <c r="NSR21" s="117"/>
      <c r="NSS21" s="117"/>
      <c r="NST21" s="117"/>
      <c r="NSU21" s="117"/>
      <c r="NSV21" s="117"/>
      <c r="NSW21" s="117"/>
      <c r="NSX21" s="117"/>
      <c r="NSY21" s="117"/>
      <c r="NSZ21" s="117"/>
      <c r="NTA21" s="117"/>
      <c r="NTB21" s="117"/>
      <c r="NTC21" s="117"/>
      <c r="NTD21" s="117"/>
      <c r="NTE21" s="117"/>
      <c r="NTF21" s="117"/>
      <c r="NTG21" s="117"/>
      <c r="NTH21" s="117"/>
      <c r="NTI21" s="117"/>
      <c r="NTJ21" s="117"/>
      <c r="NTK21" s="117"/>
      <c r="NTL21" s="117"/>
      <c r="NTM21" s="117"/>
      <c r="NTN21" s="117"/>
      <c r="NTO21" s="117"/>
      <c r="NTP21" s="117"/>
      <c r="NTQ21" s="117"/>
      <c r="NTR21" s="117"/>
      <c r="NTS21" s="117"/>
      <c r="NTT21" s="117"/>
      <c r="NTU21" s="117"/>
      <c r="NTV21" s="117"/>
      <c r="NTW21" s="117"/>
      <c r="NTX21" s="117"/>
      <c r="NTY21" s="117"/>
      <c r="NTZ21" s="117"/>
      <c r="NUA21" s="117"/>
      <c r="NUB21" s="117"/>
      <c r="NUC21" s="117"/>
      <c r="NUD21" s="117"/>
      <c r="NUE21" s="117"/>
      <c r="NUF21" s="117"/>
      <c r="NUG21" s="117"/>
      <c r="NUH21" s="117"/>
      <c r="NUI21" s="117"/>
      <c r="NUJ21" s="117"/>
      <c r="NUK21" s="117"/>
      <c r="NUL21" s="117"/>
      <c r="NUM21" s="117"/>
      <c r="NUN21" s="117"/>
      <c r="NUO21" s="117"/>
      <c r="NUP21" s="117"/>
      <c r="NUQ21" s="117"/>
      <c r="NUR21" s="117"/>
      <c r="NUS21" s="117"/>
      <c r="NUT21" s="117"/>
      <c r="NUU21" s="117"/>
      <c r="NUV21" s="117"/>
      <c r="NUW21" s="117"/>
      <c r="NUX21" s="117"/>
      <c r="NUY21" s="117"/>
      <c r="NUZ21" s="117"/>
      <c r="NVA21" s="117"/>
      <c r="NVB21" s="117"/>
      <c r="NVC21" s="117"/>
      <c r="NVD21" s="117"/>
      <c r="NVE21" s="117"/>
      <c r="NVF21" s="117"/>
      <c r="NVG21" s="117"/>
      <c r="NVH21" s="117"/>
      <c r="NVI21" s="117"/>
      <c r="NVJ21" s="117"/>
      <c r="NVK21" s="117"/>
      <c r="NVL21" s="117"/>
      <c r="NVM21" s="117"/>
      <c r="NVN21" s="117"/>
      <c r="NVO21" s="117"/>
      <c r="NVP21" s="117"/>
      <c r="NVQ21" s="117"/>
      <c r="NVR21" s="117"/>
      <c r="NVS21" s="117"/>
      <c r="NVT21" s="117"/>
      <c r="NVU21" s="117"/>
      <c r="NVV21" s="117"/>
      <c r="NVW21" s="117"/>
      <c r="NVX21" s="117"/>
      <c r="NVY21" s="117"/>
      <c r="NVZ21" s="117"/>
      <c r="NWA21" s="117"/>
      <c r="NWB21" s="117"/>
      <c r="NWC21" s="117"/>
      <c r="NWD21" s="117"/>
      <c r="NWE21" s="117"/>
      <c r="NWF21" s="117"/>
      <c r="NWG21" s="117"/>
      <c r="NWH21" s="117"/>
      <c r="NWI21" s="117"/>
      <c r="NWJ21" s="117"/>
      <c r="NWK21" s="117"/>
      <c r="NWL21" s="117"/>
      <c r="NWM21" s="117"/>
      <c r="NWN21" s="117"/>
      <c r="NWO21" s="117"/>
      <c r="NWP21" s="117"/>
      <c r="NWQ21" s="117"/>
      <c r="NWR21" s="117"/>
      <c r="NWS21" s="117"/>
      <c r="NWT21" s="117"/>
      <c r="NWU21" s="117"/>
      <c r="NWV21" s="117"/>
      <c r="NWW21" s="117"/>
      <c r="NWX21" s="117"/>
      <c r="NWY21" s="117"/>
      <c r="NWZ21" s="117"/>
      <c r="NXA21" s="117"/>
      <c r="NXB21" s="117"/>
      <c r="NXC21" s="117"/>
      <c r="NXD21" s="117"/>
      <c r="NXE21" s="117"/>
      <c r="NXF21" s="117"/>
      <c r="NXG21" s="117"/>
      <c r="NXH21" s="117"/>
      <c r="NXI21" s="117"/>
      <c r="NXJ21" s="117"/>
      <c r="NXK21" s="117"/>
      <c r="NXL21" s="117"/>
      <c r="NXM21" s="117"/>
      <c r="NXN21" s="117"/>
      <c r="NXO21" s="117"/>
      <c r="NXP21" s="117"/>
      <c r="NXQ21" s="117"/>
      <c r="NXR21" s="117"/>
      <c r="NXS21" s="117"/>
      <c r="NXT21" s="117"/>
      <c r="NXU21" s="117"/>
      <c r="NXV21" s="117"/>
      <c r="NXW21" s="117"/>
      <c r="NXX21" s="117"/>
      <c r="NXY21" s="117"/>
      <c r="NXZ21" s="117"/>
      <c r="NYA21" s="117"/>
      <c r="NYB21" s="117"/>
      <c r="NYC21" s="117"/>
      <c r="NYD21" s="117"/>
      <c r="NYE21" s="117"/>
      <c r="NYF21" s="117"/>
      <c r="NYG21" s="117"/>
      <c r="NYH21" s="117"/>
      <c r="NYI21" s="117"/>
      <c r="NYJ21" s="117"/>
      <c r="NYK21" s="117"/>
      <c r="NYL21" s="117"/>
      <c r="NYM21" s="117"/>
      <c r="NYN21" s="117"/>
      <c r="NYO21" s="117"/>
      <c r="NYP21" s="117"/>
      <c r="NYQ21" s="117"/>
      <c r="NYR21" s="117"/>
      <c r="NYS21" s="117"/>
      <c r="NYT21" s="117"/>
      <c r="NYU21" s="117"/>
      <c r="NYV21" s="117"/>
      <c r="NYW21" s="117"/>
      <c r="NYX21" s="117"/>
      <c r="NYY21" s="117"/>
      <c r="NYZ21" s="117"/>
      <c r="NZA21" s="117"/>
      <c r="NZB21" s="117"/>
      <c r="NZC21" s="117"/>
      <c r="NZD21" s="117"/>
      <c r="NZE21" s="117"/>
      <c r="NZF21" s="117"/>
      <c r="NZG21" s="117"/>
      <c r="NZH21" s="117"/>
      <c r="NZI21" s="117"/>
      <c r="NZJ21" s="117"/>
      <c r="NZK21" s="117"/>
      <c r="NZL21" s="117"/>
      <c r="NZM21" s="117"/>
      <c r="NZN21" s="117"/>
      <c r="NZO21" s="117"/>
      <c r="NZP21" s="117"/>
      <c r="NZQ21" s="117"/>
      <c r="NZR21" s="117"/>
      <c r="NZS21" s="117"/>
      <c r="NZT21" s="117"/>
      <c r="NZU21" s="117"/>
      <c r="NZV21" s="117"/>
      <c r="NZW21" s="117"/>
      <c r="NZX21" s="117"/>
      <c r="NZY21" s="117"/>
      <c r="NZZ21" s="117"/>
      <c r="OAA21" s="117"/>
      <c r="OAB21" s="117"/>
      <c r="OAC21" s="117"/>
      <c r="OAD21" s="117"/>
      <c r="OAE21" s="117"/>
      <c r="OAF21" s="117"/>
      <c r="OAG21" s="117"/>
      <c r="OAH21" s="117"/>
      <c r="OAI21" s="117"/>
      <c r="OAJ21" s="117"/>
      <c r="OAK21" s="117"/>
      <c r="OAL21" s="117"/>
      <c r="OAM21" s="117"/>
      <c r="OAN21" s="117"/>
      <c r="OAO21" s="117"/>
      <c r="OAP21" s="117"/>
      <c r="OAQ21" s="117"/>
      <c r="OAR21" s="117"/>
      <c r="OAS21" s="117"/>
      <c r="OAT21" s="117"/>
      <c r="OAU21" s="117"/>
      <c r="OAV21" s="117"/>
      <c r="OAW21" s="117"/>
      <c r="OAX21" s="117"/>
      <c r="OAY21" s="117"/>
      <c r="OAZ21" s="117"/>
      <c r="OBA21" s="117"/>
      <c r="OBB21" s="117"/>
      <c r="OBC21" s="117"/>
      <c r="OBD21" s="117"/>
      <c r="OBE21" s="117"/>
      <c r="OBF21" s="117"/>
      <c r="OBG21" s="117"/>
      <c r="OBH21" s="117"/>
      <c r="OBI21" s="117"/>
      <c r="OBJ21" s="117"/>
      <c r="OBK21" s="117"/>
      <c r="OBL21" s="117"/>
      <c r="OBM21" s="117"/>
      <c r="OBN21" s="117"/>
      <c r="OBO21" s="117"/>
      <c r="OBP21" s="117"/>
      <c r="OBQ21" s="117"/>
      <c r="OBR21" s="117"/>
      <c r="OBS21" s="117"/>
      <c r="OBT21" s="117"/>
      <c r="OBU21" s="117"/>
      <c r="OBV21" s="117"/>
      <c r="OBW21" s="117"/>
      <c r="OBX21" s="117"/>
      <c r="OBY21" s="117"/>
      <c r="OBZ21" s="117"/>
      <c r="OCA21" s="117"/>
      <c r="OCB21" s="117"/>
      <c r="OCC21" s="117"/>
      <c r="OCD21" s="117"/>
      <c r="OCE21" s="117"/>
      <c r="OCF21" s="117"/>
      <c r="OCG21" s="117"/>
      <c r="OCH21" s="117"/>
      <c r="OCI21" s="117"/>
      <c r="OCJ21" s="117"/>
      <c r="OCK21" s="117"/>
      <c r="OCL21" s="117"/>
      <c r="OCM21" s="117"/>
      <c r="OCN21" s="117"/>
      <c r="OCO21" s="117"/>
      <c r="OCP21" s="117"/>
      <c r="OCQ21" s="117"/>
      <c r="OCR21" s="117"/>
      <c r="OCS21" s="117"/>
      <c r="OCT21" s="117"/>
      <c r="OCU21" s="117"/>
      <c r="OCV21" s="117"/>
      <c r="OCW21" s="117"/>
      <c r="OCX21" s="117"/>
      <c r="OCY21" s="117"/>
      <c r="OCZ21" s="117"/>
      <c r="ODA21" s="117"/>
      <c r="ODB21" s="117"/>
      <c r="ODC21" s="117"/>
      <c r="ODD21" s="117"/>
      <c r="ODE21" s="117"/>
      <c r="ODF21" s="117"/>
      <c r="ODG21" s="117"/>
      <c r="ODH21" s="117"/>
      <c r="ODI21" s="117"/>
      <c r="ODJ21" s="117"/>
      <c r="ODK21" s="117"/>
      <c r="ODL21" s="117"/>
      <c r="ODM21" s="117"/>
      <c r="ODN21" s="117"/>
      <c r="ODO21" s="117"/>
      <c r="ODP21" s="117"/>
      <c r="ODQ21" s="117"/>
      <c r="ODR21" s="117"/>
      <c r="ODS21" s="117"/>
      <c r="ODT21" s="117"/>
      <c r="ODU21" s="117"/>
      <c r="ODV21" s="117"/>
      <c r="ODW21" s="117"/>
      <c r="ODX21" s="117"/>
      <c r="ODY21" s="117"/>
      <c r="ODZ21" s="117"/>
      <c r="OEA21" s="117"/>
      <c r="OEB21" s="117"/>
      <c r="OEC21" s="117"/>
      <c r="OED21" s="117"/>
      <c r="OEE21" s="117"/>
      <c r="OEF21" s="117"/>
      <c r="OEG21" s="117"/>
      <c r="OEH21" s="117"/>
      <c r="OEI21" s="117"/>
      <c r="OEJ21" s="117"/>
      <c r="OEK21" s="117"/>
      <c r="OEL21" s="117"/>
      <c r="OEM21" s="117"/>
      <c r="OEN21" s="117"/>
      <c r="OEO21" s="117"/>
      <c r="OEP21" s="117"/>
      <c r="OEQ21" s="117"/>
      <c r="OER21" s="117"/>
      <c r="OES21" s="117"/>
      <c r="OET21" s="117"/>
      <c r="OEU21" s="117"/>
      <c r="OEV21" s="117"/>
      <c r="OEW21" s="117"/>
      <c r="OEX21" s="117"/>
      <c r="OEY21" s="117"/>
      <c r="OEZ21" s="117"/>
      <c r="OFA21" s="117"/>
      <c r="OFB21" s="117"/>
      <c r="OFC21" s="117"/>
      <c r="OFD21" s="117"/>
      <c r="OFE21" s="117"/>
      <c r="OFF21" s="117"/>
      <c r="OFG21" s="117"/>
      <c r="OFH21" s="117"/>
      <c r="OFI21" s="117"/>
      <c r="OFJ21" s="117"/>
      <c r="OFK21" s="117"/>
      <c r="OFL21" s="117"/>
      <c r="OFM21" s="117"/>
      <c r="OFN21" s="117"/>
      <c r="OFO21" s="117"/>
      <c r="OFP21" s="117"/>
      <c r="OFQ21" s="117"/>
      <c r="OFR21" s="117"/>
      <c r="OFS21" s="117"/>
      <c r="OFT21" s="117"/>
      <c r="OFU21" s="117"/>
      <c r="OFV21" s="117"/>
      <c r="OFW21" s="117"/>
      <c r="OFX21" s="117"/>
      <c r="OFY21" s="117"/>
      <c r="OFZ21" s="117"/>
      <c r="OGA21" s="117"/>
      <c r="OGB21" s="117"/>
      <c r="OGC21" s="117"/>
      <c r="OGD21" s="117"/>
      <c r="OGE21" s="117"/>
      <c r="OGF21" s="117"/>
      <c r="OGG21" s="117"/>
      <c r="OGH21" s="117"/>
      <c r="OGI21" s="117"/>
      <c r="OGJ21" s="117"/>
      <c r="OGK21" s="117"/>
      <c r="OGL21" s="117"/>
      <c r="OGM21" s="117"/>
      <c r="OGN21" s="117"/>
      <c r="OGO21" s="117"/>
      <c r="OGP21" s="117"/>
      <c r="OGQ21" s="117"/>
      <c r="OGR21" s="117"/>
      <c r="OGS21" s="117"/>
      <c r="OGT21" s="117"/>
      <c r="OGU21" s="117"/>
      <c r="OGV21" s="117"/>
      <c r="OGW21" s="117"/>
      <c r="OGX21" s="117"/>
      <c r="OGY21" s="117"/>
      <c r="OGZ21" s="117"/>
      <c r="OHA21" s="117"/>
      <c r="OHB21" s="117"/>
      <c r="OHC21" s="117"/>
      <c r="OHD21" s="117"/>
      <c r="OHE21" s="117"/>
      <c r="OHF21" s="117"/>
      <c r="OHG21" s="117"/>
      <c r="OHH21" s="117"/>
      <c r="OHI21" s="117"/>
      <c r="OHJ21" s="117"/>
      <c r="OHK21" s="117"/>
      <c r="OHL21" s="117"/>
      <c r="OHM21" s="117"/>
      <c r="OHN21" s="117"/>
      <c r="OHO21" s="117"/>
      <c r="OHP21" s="117"/>
      <c r="OHQ21" s="117"/>
      <c r="OHR21" s="117"/>
      <c r="OHS21" s="117"/>
      <c r="OHT21" s="117"/>
      <c r="OHU21" s="117"/>
      <c r="OHV21" s="117"/>
      <c r="OHW21" s="117"/>
      <c r="OHX21" s="117"/>
      <c r="OHY21" s="117"/>
      <c r="OHZ21" s="117"/>
      <c r="OIA21" s="117"/>
      <c r="OIB21" s="117"/>
      <c r="OIC21" s="117"/>
      <c r="OID21" s="117"/>
      <c r="OIE21" s="117"/>
      <c r="OIF21" s="117"/>
      <c r="OIG21" s="117"/>
      <c r="OIH21" s="117"/>
      <c r="OII21" s="117"/>
      <c r="OIJ21" s="117"/>
      <c r="OIK21" s="117"/>
      <c r="OIL21" s="117"/>
      <c r="OIM21" s="117"/>
      <c r="OIN21" s="117"/>
      <c r="OIO21" s="117"/>
      <c r="OIP21" s="117"/>
      <c r="OIQ21" s="117"/>
      <c r="OIR21" s="117"/>
      <c r="OIS21" s="117"/>
      <c r="OIT21" s="117"/>
      <c r="OIU21" s="117"/>
      <c r="OIV21" s="117"/>
      <c r="OIW21" s="117"/>
      <c r="OIX21" s="117"/>
      <c r="OIY21" s="117"/>
      <c r="OIZ21" s="117"/>
      <c r="OJA21" s="117"/>
      <c r="OJB21" s="117"/>
      <c r="OJC21" s="117"/>
      <c r="OJD21" s="117"/>
      <c r="OJE21" s="117"/>
      <c r="OJF21" s="117"/>
      <c r="OJG21" s="117"/>
      <c r="OJH21" s="117"/>
      <c r="OJI21" s="117"/>
      <c r="OJJ21" s="117"/>
      <c r="OJK21" s="117"/>
      <c r="OJL21" s="117"/>
      <c r="OJM21" s="117"/>
      <c r="OJN21" s="117"/>
      <c r="OJO21" s="117"/>
      <c r="OJP21" s="117"/>
      <c r="OJQ21" s="117"/>
      <c r="OJR21" s="117"/>
      <c r="OJS21" s="117"/>
      <c r="OJT21" s="117"/>
      <c r="OJU21" s="117"/>
      <c r="OJV21" s="117"/>
      <c r="OJW21" s="117"/>
      <c r="OJX21" s="117"/>
      <c r="OJY21" s="117"/>
      <c r="OJZ21" s="117"/>
      <c r="OKA21" s="117"/>
      <c r="OKB21" s="117"/>
      <c r="OKC21" s="117"/>
      <c r="OKD21" s="117"/>
      <c r="OKE21" s="117"/>
      <c r="OKF21" s="117"/>
      <c r="OKG21" s="117"/>
      <c r="OKH21" s="117"/>
      <c r="OKI21" s="117"/>
      <c r="OKJ21" s="117"/>
      <c r="OKK21" s="117"/>
      <c r="OKL21" s="117"/>
      <c r="OKM21" s="117"/>
      <c r="OKN21" s="117"/>
      <c r="OKO21" s="117"/>
      <c r="OKP21" s="117"/>
      <c r="OKQ21" s="117"/>
      <c r="OKR21" s="117"/>
      <c r="OKS21" s="117"/>
      <c r="OKT21" s="117"/>
      <c r="OKU21" s="117"/>
      <c r="OKV21" s="117"/>
      <c r="OKW21" s="117"/>
      <c r="OKX21" s="117"/>
      <c r="OKY21" s="117"/>
      <c r="OKZ21" s="117"/>
      <c r="OLA21" s="117"/>
      <c r="OLB21" s="117"/>
      <c r="OLC21" s="117"/>
      <c r="OLD21" s="117"/>
      <c r="OLE21" s="117"/>
      <c r="OLF21" s="117"/>
      <c r="OLG21" s="117"/>
      <c r="OLH21" s="117"/>
      <c r="OLI21" s="117"/>
      <c r="OLJ21" s="117"/>
      <c r="OLK21" s="117"/>
      <c r="OLL21" s="117"/>
      <c r="OLM21" s="117"/>
      <c r="OLN21" s="117"/>
      <c r="OLO21" s="117"/>
      <c r="OLP21" s="117"/>
      <c r="OLQ21" s="117"/>
      <c r="OLR21" s="117"/>
      <c r="OLS21" s="117"/>
      <c r="OLT21" s="117"/>
      <c r="OLU21" s="117"/>
      <c r="OLV21" s="117"/>
      <c r="OLW21" s="117"/>
      <c r="OLX21" s="117"/>
      <c r="OLY21" s="117"/>
      <c r="OLZ21" s="117"/>
      <c r="OMA21" s="117"/>
      <c r="OMB21" s="117"/>
      <c r="OMC21" s="117"/>
      <c r="OMD21" s="117"/>
      <c r="OME21" s="117"/>
      <c r="OMF21" s="117"/>
      <c r="OMG21" s="117"/>
      <c r="OMH21" s="117"/>
      <c r="OMI21" s="117"/>
      <c r="OMJ21" s="117"/>
      <c r="OMK21" s="117"/>
      <c r="OML21" s="117"/>
      <c r="OMM21" s="117"/>
      <c r="OMN21" s="117"/>
      <c r="OMO21" s="117"/>
      <c r="OMP21" s="117"/>
      <c r="OMQ21" s="117"/>
      <c r="OMR21" s="117"/>
      <c r="OMS21" s="117"/>
      <c r="OMT21" s="117"/>
      <c r="OMU21" s="117"/>
      <c r="OMV21" s="117"/>
      <c r="OMW21" s="117"/>
      <c r="OMX21" s="117"/>
      <c r="OMY21" s="117"/>
      <c r="OMZ21" s="117"/>
      <c r="ONA21" s="117"/>
      <c r="ONB21" s="117"/>
      <c r="ONC21" s="117"/>
      <c r="OND21" s="117"/>
      <c r="ONE21" s="117"/>
      <c r="ONF21" s="117"/>
      <c r="ONG21" s="117"/>
      <c r="ONH21" s="117"/>
      <c r="ONI21" s="117"/>
      <c r="ONJ21" s="117"/>
      <c r="ONK21" s="117"/>
      <c r="ONL21" s="117"/>
      <c r="ONM21" s="117"/>
      <c r="ONN21" s="117"/>
      <c r="ONO21" s="117"/>
      <c r="ONP21" s="117"/>
      <c r="ONQ21" s="117"/>
      <c r="ONR21" s="117"/>
      <c r="ONS21" s="117"/>
      <c r="ONT21" s="117"/>
      <c r="ONU21" s="117"/>
      <c r="ONV21" s="117"/>
      <c r="ONW21" s="117"/>
      <c r="ONX21" s="117"/>
      <c r="ONY21" s="117"/>
      <c r="ONZ21" s="117"/>
      <c r="OOA21" s="117"/>
      <c r="OOB21" s="117"/>
      <c r="OOC21" s="117"/>
      <c r="OOD21" s="117"/>
      <c r="OOE21" s="117"/>
      <c r="OOF21" s="117"/>
      <c r="OOG21" s="117"/>
      <c r="OOH21" s="117"/>
      <c r="OOI21" s="117"/>
      <c r="OOJ21" s="117"/>
      <c r="OOK21" s="117"/>
      <c r="OOL21" s="117"/>
      <c r="OOM21" s="117"/>
      <c r="OON21" s="117"/>
      <c r="OOO21" s="117"/>
      <c r="OOP21" s="117"/>
      <c r="OOQ21" s="117"/>
      <c r="OOR21" s="117"/>
      <c r="OOS21" s="117"/>
      <c r="OOT21" s="117"/>
      <c r="OOU21" s="117"/>
      <c r="OOV21" s="117"/>
      <c r="OOW21" s="117"/>
      <c r="OOX21" s="117"/>
      <c r="OOY21" s="117"/>
      <c r="OOZ21" s="117"/>
      <c r="OPA21" s="117"/>
      <c r="OPB21" s="117"/>
      <c r="OPC21" s="117"/>
      <c r="OPD21" s="117"/>
      <c r="OPE21" s="117"/>
      <c r="OPF21" s="117"/>
      <c r="OPG21" s="117"/>
      <c r="OPH21" s="117"/>
      <c r="OPI21" s="117"/>
      <c r="OPJ21" s="117"/>
      <c r="OPK21" s="117"/>
      <c r="OPL21" s="117"/>
      <c r="OPM21" s="117"/>
      <c r="OPN21" s="117"/>
      <c r="OPO21" s="117"/>
      <c r="OPP21" s="117"/>
      <c r="OPQ21" s="117"/>
      <c r="OPR21" s="117"/>
      <c r="OPS21" s="117"/>
      <c r="OPT21" s="117"/>
      <c r="OPU21" s="117"/>
      <c r="OPV21" s="117"/>
      <c r="OPW21" s="117"/>
      <c r="OPX21" s="117"/>
      <c r="OPY21" s="117"/>
      <c r="OPZ21" s="117"/>
      <c r="OQA21" s="117"/>
      <c r="OQB21" s="117"/>
      <c r="OQC21" s="117"/>
      <c r="OQD21" s="117"/>
      <c r="OQE21" s="117"/>
      <c r="OQF21" s="117"/>
      <c r="OQG21" s="117"/>
      <c r="OQH21" s="117"/>
      <c r="OQI21" s="117"/>
      <c r="OQJ21" s="117"/>
      <c r="OQK21" s="117"/>
      <c r="OQL21" s="117"/>
      <c r="OQM21" s="117"/>
      <c r="OQN21" s="117"/>
      <c r="OQO21" s="117"/>
      <c r="OQP21" s="117"/>
      <c r="OQQ21" s="117"/>
      <c r="OQR21" s="117"/>
      <c r="OQS21" s="117"/>
      <c r="OQT21" s="117"/>
      <c r="OQU21" s="117"/>
      <c r="OQV21" s="117"/>
      <c r="OQW21" s="117"/>
      <c r="OQX21" s="117"/>
      <c r="OQY21" s="117"/>
      <c r="OQZ21" s="117"/>
      <c r="ORA21" s="117"/>
      <c r="ORB21" s="117"/>
      <c r="ORC21" s="117"/>
      <c r="ORD21" s="117"/>
      <c r="ORE21" s="117"/>
      <c r="ORF21" s="117"/>
      <c r="ORG21" s="117"/>
      <c r="ORH21" s="117"/>
      <c r="ORI21" s="117"/>
      <c r="ORJ21" s="117"/>
      <c r="ORK21" s="117"/>
      <c r="ORL21" s="117"/>
      <c r="ORM21" s="117"/>
      <c r="ORN21" s="117"/>
      <c r="ORO21" s="117"/>
      <c r="ORP21" s="117"/>
      <c r="ORQ21" s="117"/>
      <c r="ORR21" s="117"/>
      <c r="ORS21" s="117"/>
      <c r="ORT21" s="117"/>
      <c r="ORU21" s="117"/>
      <c r="ORV21" s="117"/>
      <c r="ORW21" s="117"/>
      <c r="ORX21" s="117"/>
      <c r="ORY21" s="117"/>
      <c r="ORZ21" s="117"/>
      <c r="OSA21" s="117"/>
      <c r="OSB21" s="117"/>
      <c r="OSC21" s="117"/>
      <c r="OSD21" s="117"/>
      <c r="OSE21" s="117"/>
      <c r="OSF21" s="117"/>
      <c r="OSG21" s="117"/>
      <c r="OSH21" s="117"/>
      <c r="OSI21" s="117"/>
      <c r="OSJ21" s="117"/>
      <c r="OSK21" s="117"/>
      <c r="OSL21" s="117"/>
      <c r="OSM21" s="117"/>
      <c r="OSN21" s="117"/>
      <c r="OSO21" s="117"/>
      <c r="OSP21" s="117"/>
      <c r="OSQ21" s="117"/>
      <c r="OSR21" s="117"/>
      <c r="OSS21" s="117"/>
      <c r="OST21" s="117"/>
      <c r="OSU21" s="117"/>
      <c r="OSV21" s="117"/>
      <c r="OSW21" s="117"/>
      <c r="OSX21" s="117"/>
      <c r="OSY21" s="117"/>
      <c r="OSZ21" s="117"/>
      <c r="OTA21" s="117"/>
      <c r="OTB21" s="117"/>
      <c r="OTC21" s="117"/>
      <c r="OTD21" s="117"/>
      <c r="OTE21" s="117"/>
      <c r="OTF21" s="117"/>
      <c r="OTG21" s="117"/>
      <c r="OTH21" s="117"/>
      <c r="OTI21" s="117"/>
      <c r="OTJ21" s="117"/>
      <c r="OTK21" s="117"/>
      <c r="OTL21" s="117"/>
      <c r="OTM21" s="117"/>
      <c r="OTN21" s="117"/>
      <c r="OTO21" s="117"/>
      <c r="OTP21" s="117"/>
      <c r="OTQ21" s="117"/>
      <c r="OTR21" s="117"/>
      <c r="OTS21" s="117"/>
      <c r="OTT21" s="117"/>
      <c r="OTU21" s="117"/>
      <c r="OTV21" s="117"/>
      <c r="OTW21" s="117"/>
      <c r="OTX21" s="117"/>
      <c r="OTY21" s="117"/>
      <c r="OTZ21" s="117"/>
      <c r="OUA21" s="117"/>
      <c r="OUB21" s="117"/>
      <c r="OUC21" s="117"/>
      <c r="OUD21" s="117"/>
      <c r="OUE21" s="117"/>
      <c r="OUF21" s="117"/>
      <c r="OUG21" s="117"/>
      <c r="OUH21" s="117"/>
      <c r="OUI21" s="117"/>
      <c r="OUJ21" s="117"/>
      <c r="OUK21" s="117"/>
      <c r="OUL21" s="117"/>
      <c r="OUM21" s="117"/>
      <c r="OUN21" s="117"/>
      <c r="OUO21" s="117"/>
      <c r="OUP21" s="117"/>
      <c r="OUQ21" s="117"/>
      <c r="OUR21" s="117"/>
      <c r="OUS21" s="117"/>
      <c r="OUT21" s="117"/>
      <c r="OUU21" s="117"/>
      <c r="OUV21" s="117"/>
      <c r="OUW21" s="117"/>
      <c r="OUX21" s="117"/>
      <c r="OUY21" s="117"/>
      <c r="OUZ21" s="117"/>
      <c r="OVA21" s="117"/>
      <c r="OVB21" s="117"/>
      <c r="OVC21" s="117"/>
      <c r="OVD21" s="117"/>
      <c r="OVE21" s="117"/>
      <c r="OVF21" s="117"/>
      <c r="OVG21" s="117"/>
      <c r="OVH21" s="117"/>
      <c r="OVI21" s="117"/>
      <c r="OVJ21" s="117"/>
      <c r="OVK21" s="117"/>
      <c r="OVL21" s="117"/>
      <c r="OVM21" s="117"/>
      <c r="OVN21" s="117"/>
      <c r="OVO21" s="117"/>
      <c r="OVP21" s="117"/>
      <c r="OVQ21" s="117"/>
      <c r="OVR21" s="117"/>
      <c r="OVS21" s="117"/>
      <c r="OVT21" s="117"/>
      <c r="OVU21" s="117"/>
      <c r="OVV21" s="117"/>
      <c r="OVW21" s="117"/>
      <c r="OVX21" s="117"/>
      <c r="OVY21" s="117"/>
      <c r="OVZ21" s="117"/>
      <c r="OWA21" s="117"/>
      <c r="OWB21" s="117"/>
      <c r="OWC21" s="117"/>
      <c r="OWD21" s="117"/>
      <c r="OWE21" s="117"/>
      <c r="OWF21" s="117"/>
      <c r="OWG21" s="117"/>
      <c r="OWH21" s="117"/>
      <c r="OWI21" s="117"/>
      <c r="OWJ21" s="117"/>
      <c r="OWK21" s="117"/>
      <c r="OWL21" s="117"/>
      <c r="OWM21" s="117"/>
      <c r="OWN21" s="117"/>
      <c r="OWO21" s="117"/>
      <c r="OWP21" s="117"/>
      <c r="OWQ21" s="117"/>
      <c r="OWR21" s="117"/>
      <c r="OWS21" s="117"/>
      <c r="OWT21" s="117"/>
      <c r="OWU21" s="117"/>
      <c r="OWV21" s="117"/>
      <c r="OWW21" s="117"/>
      <c r="OWX21" s="117"/>
      <c r="OWY21" s="117"/>
      <c r="OWZ21" s="117"/>
      <c r="OXA21" s="117"/>
      <c r="OXB21" s="117"/>
      <c r="OXC21" s="117"/>
      <c r="OXD21" s="117"/>
      <c r="OXE21" s="117"/>
      <c r="OXF21" s="117"/>
      <c r="OXG21" s="117"/>
      <c r="OXH21" s="117"/>
      <c r="OXI21" s="117"/>
      <c r="OXJ21" s="117"/>
      <c r="OXK21" s="117"/>
      <c r="OXL21" s="117"/>
      <c r="OXM21" s="117"/>
      <c r="OXN21" s="117"/>
      <c r="OXO21" s="117"/>
      <c r="OXP21" s="117"/>
      <c r="OXQ21" s="117"/>
      <c r="OXR21" s="117"/>
      <c r="OXS21" s="117"/>
      <c r="OXT21" s="117"/>
      <c r="OXU21" s="117"/>
      <c r="OXV21" s="117"/>
      <c r="OXW21" s="117"/>
      <c r="OXX21" s="117"/>
      <c r="OXY21" s="117"/>
      <c r="OXZ21" s="117"/>
      <c r="OYA21" s="117"/>
      <c r="OYB21" s="117"/>
      <c r="OYC21" s="117"/>
      <c r="OYD21" s="117"/>
      <c r="OYE21" s="117"/>
      <c r="OYF21" s="117"/>
      <c r="OYG21" s="117"/>
      <c r="OYH21" s="117"/>
      <c r="OYI21" s="117"/>
      <c r="OYJ21" s="117"/>
      <c r="OYK21" s="117"/>
      <c r="OYL21" s="117"/>
      <c r="OYM21" s="117"/>
      <c r="OYN21" s="117"/>
      <c r="OYO21" s="117"/>
      <c r="OYP21" s="117"/>
      <c r="OYQ21" s="117"/>
      <c r="OYR21" s="117"/>
      <c r="OYS21" s="117"/>
      <c r="OYT21" s="117"/>
      <c r="OYU21" s="117"/>
      <c r="OYV21" s="117"/>
      <c r="OYW21" s="117"/>
      <c r="OYX21" s="117"/>
      <c r="OYY21" s="117"/>
      <c r="OYZ21" s="117"/>
      <c r="OZA21" s="117"/>
      <c r="OZB21" s="117"/>
      <c r="OZC21" s="117"/>
      <c r="OZD21" s="117"/>
      <c r="OZE21" s="117"/>
      <c r="OZF21" s="117"/>
      <c r="OZG21" s="117"/>
      <c r="OZH21" s="117"/>
      <c r="OZI21" s="117"/>
      <c r="OZJ21" s="117"/>
      <c r="OZK21" s="117"/>
      <c r="OZL21" s="117"/>
      <c r="OZM21" s="117"/>
      <c r="OZN21" s="117"/>
      <c r="OZO21" s="117"/>
      <c r="OZP21" s="117"/>
      <c r="OZQ21" s="117"/>
      <c r="OZR21" s="117"/>
      <c r="OZS21" s="117"/>
      <c r="OZT21" s="117"/>
      <c r="OZU21" s="117"/>
      <c r="OZV21" s="117"/>
      <c r="OZW21" s="117"/>
      <c r="OZX21" s="117"/>
      <c r="OZY21" s="117"/>
      <c r="OZZ21" s="117"/>
      <c r="PAA21" s="117"/>
      <c r="PAB21" s="117"/>
      <c r="PAC21" s="117"/>
      <c r="PAD21" s="117"/>
      <c r="PAE21" s="117"/>
      <c r="PAF21" s="117"/>
      <c r="PAG21" s="117"/>
      <c r="PAH21" s="117"/>
      <c r="PAI21" s="117"/>
      <c r="PAJ21" s="117"/>
      <c r="PAK21" s="117"/>
      <c r="PAL21" s="117"/>
      <c r="PAM21" s="117"/>
      <c r="PAN21" s="117"/>
      <c r="PAO21" s="117"/>
      <c r="PAP21" s="117"/>
      <c r="PAQ21" s="117"/>
      <c r="PAR21" s="117"/>
      <c r="PAS21" s="117"/>
      <c r="PAT21" s="117"/>
      <c r="PAU21" s="117"/>
      <c r="PAV21" s="117"/>
      <c r="PAW21" s="117"/>
      <c r="PAX21" s="117"/>
      <c r="PAY21" s="117"/>
      <c r="PAZ21" s="117"/>
      <c r="PBA21" s="117"/>
      <c r="PBB21" s="117"/>
      <c r="PBC21" s="117"/>
      <c r="PBD21" s="117"/>
      <c r="PBE21" s="117"/>
      <c r="PBF21" s="117"/>
      <c r="PBG21" s="117"/>
      <c r="PBH21" s="117"/>
      <c r="PBI21" s="117"/>
      <c r="PBJ21" s="117"/>
      <c r="PBK21" s="117"/>
      <c r="PBL21" s="117"/>
      <c r="PBM21" s="117"/>
      <c r="PBN21" s="117"/>
      <c r="PBO21" s="117"/>
      <c r="PBP21" s="117"/>
      <c r="PBQ21" s="117"/>
      <c r="PBR21" s="117"/>
      <c r="PBS21" s="117"/>
      <c r="PBT21" s="117"/>
      <c r="PBU21" s="117"/>
      <c r="PBV21" s="117"/>
      <c r="PBW21" s="117"/>
      <c r="PBX21" s="117"/>
      <c r="PBY21" s="117"/>
      <c r="PBZ21" s="117"/>
      <c r="PCA21" s="117"/>
      <c r="PCB21" s="117"/>
      <c r="PCC21" s="117"/>
      <c r="PCD21" s="117"/>
      <c r="PCE21" s="117"/>
      <c r="PCF21" s="117"/>
      <c r="PCG21" s="117"/>
      <c r="PCH21" s="117"/>
      <c r="PCI21" s="117"/>
      <c r="PCJ21" s="117"/>
      <c r="PCK21" s="117"/>
      <c r="PCL21" s="117"/>
      <c r="PCM21" s="117"/>
      <c r="PCN21" s="117"/>
      <c r="PCO21" s="117"/>
      <c r="PCP21" s="117"/>
      <c r="PCQ21" s="117"/>
      <c r="PCR21" s="117"/>
      <c r="PCS21" s="117"/>
      <c r="PCT21" s="117"/>
      <c r="PCU21" s="117"/>
      <c r="PCV21" s="117"/>
      <c r="PCW21" s="117"/>
      <c r="PCX21" s="117"/>
      <c r="PCY21" s="117"/>
      <c r="PCZ21" s="117"/>
      <c r="PDA21" s="117"/>
      <c r="PDB21" s="117"/>
      <c r="PDC21" s="117"/>
      <c r="PDD21" s="117"/>
      <c r="PDE21" s="117"/>
      <c r="PDF21" s="117"/>
      <c r="PDG21" s="117"/>
      <c r="PDH21" s="117"/>
      <c r="PDI21" s="117"/>
      <c r="PDJ21" s="117"/>
      <c r="PDK21" s="117"/>
      <c r="PDL21" s="117"/>
      <c r="PDM21" s="117"/>
      <c r="PDN21" s="117"/>
      <c r="PDO21" s="117"/>
      <c r="PDP21" s="117"/>
      <c r="PDQ21" s="117"/>
      <c r="PDR21" s="117"/>
      <c r="PDS21" s="117"/>
      <c r="PDT21" s="117"/>
      <c r="PDU21" s="117"/>
      <c r="PDV21" s="117"/>
      <c r="PDW21" s="117"/>
      <c r="PDX21" s="117"/>
      <c r="PDY21" s="117"/>
      <c r="PDZ21" s="117"/>
      <c r="PEA21" s="117"/>
      <c r="PEB21" s="117"/>
      <c r="PEC21" s="117"/>
      <c r="PED21" s="117"/>
      <c r="PEE21" s="117"/>
      <c r="PEF21" s="117"/>
      <c r="PEG21" s="117"/>
      <c r="PEH21" s="117"/>
      <c r="PEI21" s="117"/>
      <c r="PEJ21" s="117"/>
      <c r="PEK21" s="117"/>
      <c r="PEL21" s="117"/>
      <c r="PEM21" s="117"/>
      <c r="PEN21" s="117"/>
      <c r="PEO21" s="117"/>
      <c r="PEP21" s="117"/>
      <c r="PEQ21" s="117"/>
      <c r="PER21" s="117"/>
      <c r="PES21" s="117"/>
      <c r="PET21" s="117"/>
      <c r="PEU21" s="117"/>
      <c r="PEV21" s="117"/>
      <c r="PEW21" s="117"/>
      <c r="PEX21" s="117"/>
      <c r="PEY21" s="117"/>
      <c r="PEZ21" s="117"/>
      <c r="PFA21" s="117"/>
      <c r="PFB21" s="117"/>
      <c r="PFC21" s="117"/>
      <c r="PFD21" s="117"/>
      <c r="PFE21" s="117"/>
      <c r="PFF21" s="117"/>
      <c r="PFG21" s="117"/>
      <c r="PFH21" s="117"/>
      <c r="PFI21" s="117"/>
      <c r="PFJ21" s="117"/>
      <c r="PFK21" s="117"/>
      <c r="PFL21" s="117"/>
      <c r="PFM21" s="117"/>
      <c r="PFN21" s="117"/>
      <c r="PFO21" s="117"/>
      <c r="PFP21" s="117"/>
      <c r="PFQ21" s="117"/>
      <c r="PFR21" s="117"/>
      <c r="PFS21" s="117"/>
      <c r="PFT21" s="117"/>
      <c r="PFU21" s="117"/>
      <c r="PFV21" s="117"/>
      <c r="PFW21" s="117"/>
      <c r="PFX21" s="117"/>
      <c r="PFY21" s="117"/>
      <c r="PFZ21" s="117"/>
      <c r="PGA21" s="117"/>
      <c r="PGB21" s="117"/>
      <c r="PGC21" s="117"/>
      <c r="PGD21" s="117"/>
      <c r="PGE21" s="117"/>
      <c r="PGF21" s="117"/>
      <c r="PGG21" s="117"/>
      <c r="PGH21" s="117"/>
      <c r="PGI21" s="117"/>
      <c r="PGJ21" s="117"/>
      <c r="PGK21" s="117"/>
      <c r="PGL21" s="117"/>
      <c r="PGM21" s="117"/>
      <c r="PGN21" s="117"/>
      <c r="PGO21" s="117"/>
      <c r="PGP21" s="117"/>
      <c r="PGQ21" s="117"/>
      <c r="PGR21" s="117"/>
      <c r="PGS21" s="117"/>
      <c r="PGT21" s="117"/>
      <c r="PGU21" s="117"/>
      <c r="PGV21" s="117"/>
      <c r="PGW21" s="117"/>
      <c r="PGX21" s="117"/>
      <c r="PGY21" s="117"/>
      <c r="PGZ21" s="117"/>
      <c r="PHA21" s="117"/>
      <c r="PHB21" s="117"/>
      <c r="PHC21" s="117"/>
      <c r="PHD21" s="117"/>
      <c r="PHE21" s="117"/>
      <c r="PHF21" s="117"/>
      <c r="PHG21" s="117"/>
      <c r="PHH21" s="117"/>
      <c r="PHI21" s="117"/>
      <c r="PHJ21" s="117"/>
      <c r="PHK21" s="117"/>
      <c r="PHL21" s="117"/>
      <c r="PHM21" s="117"/>
      <c r="PHN21" s="117"/>
      <c r="PHO21" s="117"/>
      <c r="PHP21" s="117"/>
      <c r="PHQ21" s="117"/>
      <c r="PHR21" s="117"/>
      <c r="PHS21" s="117"/>
      <c r="PHT21" s="117"/>
      <c r="PHU21" s="117"/>
      <c r="PHV21" s="117"/>
      <c r="PHW21" s="117"/>
      <c r="PHX21" s="117"/>
      <c r="PHY21" s="117"/>
      <c r="PHZ21" s="117"/>
      <c r="PIA21" s="117"/>
      <c r="PIB21" s="117"/>
      <c r="PIC21" s="117"/>
      <c r="PID21" s="117"/>
      <c r="PIE21" s="117"/>
      <c r="PIF21" s="117"/>
      <c r="PIG21" s="117"/>
      <c r="PIH21" s="117"/>
      <c r="PII21" s="117"/>
      <c r="PIJ21" s="117"/>
      <c r="PIK21" s="117"/>
      <c r="PIL21" s="117"/>
      <c r="PIM21" s="117"/>
      <c r="PIN21" s="117"/>
      <c r="PIO21" s="117"/>
      <c r="PIP21" s="117"/>
      <c r="PIQ21" s="117"/>
      <c r="PIR21" s="117"/>
      <c r="PIS21" s="117"/>
      <c r="PIT21" s="117"/>
      <c r="PIU21" s="117"/>
      <c r="PIV21" s="117"/>
      <c r="PIW21" s="117"/>
      <c r="PIX21" s="117"/>
      <c r="PIY21" s="117"/>
      <c r="PIZ21" s="117"/>
      <c r="PJA21" s="117"/>
      <c r="PJB21" s="117"/>
      <c r="PJC21" s="117"/>
      <c r="PJD21" s="117"/>
      <c r="PJE21" s="117"/>
      <c r="PJF21" s="117"/>
      <c r="PJG21" s="117"/>
      <c r="PJH21" s="117"/>
      <c r="PJI21" s="117"/>
      <c r="PJJ21" s="117"/>
      <c r="PJK21" s="117"/>
      <c r="PJL21" s="117"/>
      <c r="PJM21" s="117"/>
      <c r="PJN21" s="117"/>
      <c r="PJO21" s="117"/>
      <c r="PJP21" s="117"/>
      <c r="PJQ21" s="117"/>
      <c r="PJR21" s="117"/>
      <c r="PJS21" s="117"/>
      <c r="PJT21" s="117"/>
      <c r="PJU21" s="117"/>
      <c r="PJV21" s="117"/>
      <c r="PJW21" s="117"/>
      <c r="PJX21" s="117"/>
      <c r="PJY21" s="117"/>
      <c r="PJZ21" s="117"/>
      <c r="PKA21" s="117"/>
      <c r="PKB21" s="117"/>
      <c r="PKC21" s="117"/>
      <c r="PKD21" s="117"/>
      <c r="PKE21" s="117"/>
      <c r="PKF21" s="117"/>
      <c r="PKG21" s="117"/>
      <c r="PKH21" s="117"/>
      <c r="PKI21" s="117"/>
      <c r="PKJ21" s="117"/>
      <c r="PKK21" s="117"/>
      <c r="PKL21" s="117"/>
      <c r="PKM21" s="117"/>
      <c r="PKN21" s="117"/>
      <c r="PKO21" s="117"/>
      <c r="PKP21" s="117"/>
      <c r="PKQ21" s="117"/>
      <c r="PKR21" s="117"/>
      <c r="PKS21" s="117"/>
      <c r="PKT21" s="117"/>
      <c r="PKU21" s="117"/>
      <c r="PKV21" s="117"/>
      <c r="PKW21" s="117"/>
      <c r="PKX21" s="117"/>
      <c r="PKY21" s="117"/>
      <c r="PKZ21" s="117"/>
      <c r="PLA21" s="117"/>
      <c r="PLB21" s="117"/>
      <c r="PLC21" s="117"/>
      <c r="PLD21" s="117"/>
      <c r="PLE21" s="117"/>
      <c r="PLF21" s="117"/>
      <c r="PLG21" s="117"/>
      <c r="PLH21" s="117"/>
      <c r="PLI21" s="117"/>
      <c r="PLJ21" s="117"/>
      <c r="PLK21" s="117"/>
      <c r="PLL21" s="117"/>
      <c r="PLM21" s="117"/>
      <c r="PLN21" s="117"/>
      <c r="PLO21" s="117"/>
      <c r="PLP21" s="117"/>
      <c r="PLQ21" s="117"/>
      <c r="PLR21" s="117"/>
      <c r="PLS21" s="117"/>
      <c r="PLT21" s="117"/>
      <c r="PLU21" s="117"/>
      <c r="PLV21" s="117"/>
      <c r="PLW21" s="117"/>
      <c r="PLX21" s="117"/>
      <c r="PLY21" s="117"/>
      <c r="PLZ21" s="117"/>
      <c r="PMA21" s="117"/>
      <c r="PMB21" s="117"/>
      <c r="PMC21" s="117"/>
      <c r="PMD21" s="117"/>
      <c r="PME21" s="117"/>
      <c r="PMF21" s="117"/>
      <c r="PMG21" s="117"/>
      <c r="PMH21" s="117"/>
      <c r="PMI21" s="117"/>
      <c r="PMJ21" s="117"/>
      <c r="PMK21" s="117"/>
      <c r="PML21" s="117"/>
      <c r="PMM21" s="117"/>
      <c r="PMN21" s="117"/>
      <c r="PMO21" s="117"/>
      <c r="PMP21" s="117"/>
      <c r="PMQ21" s="117"/>
      <c r="PMR21" s="117"/>
      <c r="PMS21" s="117"/>
      <c r="PMT21" s="117"/>
      <c r="PMU21" s="117"/>
      <c r="PMV21" s="117"/>
      <c r="PMW21" s="117"/>
      <c r="PMX21" s="117"/>
      <c r="PMY21" s="117"/>
      <c r="PMZ21" s="117"/>
      <c r="PNA21" s="117"/>
      <c r="PNB21" s="117"/>
      <c r="PNC21" s="117"/>
      <c r="PND21" s="117"/>
      <c r="PNE21" s="117"/>
      <c r="PNF21" s="117"/>
      <c r="PNG21" s="117"/>
      <c r="PNH21" s="117"/>
      <c r="PNI21" s="117"/>
      <c r="PNJ21" s="117"/>
      <c r="PNK21" s="117"/>
      <c r="PNL21" s="117"/>
      <c r="PNM21" s="117"/>
      <c r="PNN21" s="117"/>
      <c r="PNO21" s="117"/>
      <c r="PNP21" s="117"/>
      <c r="PNQ21" s="117"/>
      <c r="PNR21" s="117"/>
      <c r="PNS21" s="117"/>
      <c r="PNT21" s="117"/>
      <c r="PNU21" s="117"/>
      <c r="PNV21" s="117"/>
      <c r="PNW21" s="117"/>
      <c r="PNX21" s="117"/>
      <c r="PNY21" s="117"/>
      <c r="PNZ21" s="117"/>
      <c r="POA21" s="117"/>
      <c r="POB21" s="117"/>
      <c r="POC21" s="117"/>
      <c r="POD21" s="117"/>
      <c r="POE21" s="117"/>
      <c r="POF21" s="117"/>
      <c r="POG21" s="117"/>
      <c r="POH21" s="117"/>
      <c r="POI21" s="117"/>
      <c r="POJ21" s="117"/>
      <c r="POK21" s="117"/>
      <c r="POL21" s="117"/>
      <c r="POM21" s="117"/>
      <c r="PON21" s="117"/>
      <c r="POO21" s="117"/>
      <c r="POP21" s="117"/>
      <c r="POQ21" s="117"/>
      <c r="POR21" s="117"/>
      <c r="POS21" s="117"/>
      <c r="POT21" s="117"/>
      <c r="POU21" s="117"/>
      <c r="POV21" s="117"/>
      <c r="POW21" s="117"/>
      <c r="POX21" s="117"/>
      <c r="POY21" s="117"/>
      <c r="POZ21" s="117"/>
      <c r="PPA21" s="117"/>
      <c r="PPB21" s="117"/>
      <c r="PPC21" s="117"/>
      <c r="PPD21" s="117"/>
      <c r="PPE21" s="117"/>
      <c r="PPF21" s="117"/>
      <c r="PPG21" s="117"/>
      <c r="PPH21" s="117"/>
      <c r="PPI21" s="117"/>
      <c r="PPJ21" s="117"/>
      <c r="PPK21" s="117"/>
      <c r="PPL21" s="117"/>
      <c r="PPM21" s="117"/>
      <c r="PPN21" s="117"/>
      <c r="PPO21" s="117"/>
      <c r="PPP21" s="117"/>
      <c r="PPQ21" s="117"/>
      <c r="PPR21" s="117"/>
      <c r="PPS21" s="117"/>
      <c r="PPT21" s="117"/>
      <c r="PPU21" s="117"/>
      <c r="PPV21" s="117"/>
      <c r="PPW21" s="117"/>
      <c r="PPX21" s="117"/>
      <c r="PPY21" s="117"/>
      <c r="PPZ21" s="117"/>
      <c r="PQA21" s="117"/>
      <c r="PQB21" s="117"/>
      <c r="PQC21" s="117"/>
      <c r="PQD21" s="117"/>
      <c r="PQE21" s="117"/>
      <c r="PQF21" s="117"/>
      <c r="PQG21" s="117"/>
      <c r="PQH21" s="117"/>
      <c r="PQI21" s="117"/>
      <c r="PQJ21" s="117"/>
      <c r="PQK21" s="117"/>
      <c r="PQL21" s="117"/>
      <c r="PQM21" s="117"/>
      <c r="PQN21" s="117"/>
      <c r="PQO21" s="117"/>
      <c r="PQP21" s="117"/>
      <c r="PQQ21" s="117"/>
      <c r="PQR21" s="117"/>
      <c r="PQS21" s="117"/>
      <c r="PQT21" s="117"/>
      <c r="PQU21" s="117"/>
      <c r="PQV21" s="117"/>
      <c r="PQW21" s="117"/>
      <c r="PQX21" s="117"/>
      <c r="PQY21" s="117"/>
      <c r="PQZ21" s="117"/>
      <c r="PRA21" s="117"/>
      <c r="PRB21" s="117"/>
      <c r="PRC21" s="117"/>
      <c r="PRD21" s="117"/>
      <c r="PRE21" s="117"/>
      <c r="PRF21" s="117"/>
      <c r="PRG21" s="117"/>
      <c r="PRH21" s="117"/>
      <c r="PRI21" s="117"/>
      <c r="PRJ21" s="117"/>
      <c r="PRK21" s="117"/>
      <c r="PRL21" s="117"/>
      <c r="PRM21" s="117"/>
      <c r="PRN21" s="117"/>
      <c r="PRO21" s="117"/>
      <c r="PRP21" s="117"/>
      <c r="PRQ21" s="117"/>
      <c r="PRR21" s="117"/>
      <c r="PRS21" s="117"/>
      <c r="PRT21" s="117"/>
      <c r="PRU21" s="117"/>
      <c r="PRV21" s="117"/>
      <c r="PRW21" s="117"/>
      <c r="PRX21" s="117"/>
      <c r="PRY21" s="117"/>
      <c r="PRZ21" s="117"/>
      <c r="PSA21" s="117"/>
      <c r="PSB21" s="117"/>
      <c r="PSC21" s="117"/>
      <c r="PSD21" s="117"/>
      <c r="PSE21" s="117"/>
      <c r="PSF21" s="117"/>
      <c r="PSG21" s="117"/>
      <c r="PSH21" s="117"/>
      <c r="PSI21" s="117"/>
      <c r="PSJ21" s="117"/>
      <c r="PSK21" s="117"/>
      <c r="PSL21" s="117"/>
      <c r="PSM21" s="117"/>
      <c r="PSN21" s="117"/>
      <c r="PSO21" s="117"/>
      <c r="PSP21" s="117"/>
      <c r="PSQ21" s="117"/>
      <c r="PSR21" s="117"/>
      <c r="PSS21" s="117"/>
      <c r="PST21" s="117"/>
      <c r="PSU21" s="117"/>
      <c r="PSV21" s="117"/>
      <c r="PSW21" s="117"/>
      <c r="PSX21" s="117"/>
      <c r="PSY21" s="117"/>
      <c r="PSZ21" s="117"/>
      <c r="PTA21" s="117"/>
      <c r="PTB21" s="117"/>
      <c r="PTC21" s="117"/>
      <c r="PTD21" s="117"/>
      <c r="PTE21" s="117"/>
      <c r="PTF21" s="117"/>
      <c r="PTG21" s="117"/>
      <c r="PTH21" s="117"/>
      <c r="PTI21" s="117"/>
      <c r="PTJ21" s="117"/>
      <c r="PTK21" s="117"/>
      <c r="PTL21" s="117"/>
      <c r="PTM21" s="117"/>
      <c r="PTN21" s="117"/>
      <c r="PTO21" s="117"/>
      <c r="PTP21" s="117"/>
      <c r="PTQ21" s="117"/>
      <c r="PTR21" s="117"/>
      <c r="PTS21" s="117"/>
      <c r="PTT21" s="117"/>
      <c r="PTU21" s="117"/>
      <c r="PTV21" s="117"/>
      <c r="PTW21" s="117"/>
      <c r="PTX21" s="117"/>
      <c r="PTY21" s="117"/>
      <c r="PTZ21" s="117"/>
      <c r="PUA21" s="117"/>
      <c r="PUB21" s="117"/>
      <c r="PUC21" s="117"/>
      <c r="PUD21" s="117"/>
      <c r="PUE21" s="117"/>
      <c r="PUF21" s="117"/>
      <c r="PUG21" s="117"/>
      <c r="PUH21" s="117"/>
      <c r="PUI21" s="117"/>
      <c r="PUJ21" s="117"/>
      <c r="PUK21" s="117"/>
      <c r="PUL21" s="117"/>
      <c r="PUM21" s="117"/>
      <c r="PUN21" s="117"/>
      <c r="PUO21" s="117"/>
      <c r="PUP21" s="117"/>
      <c r="PUQ21" s="117"/>
      <c r="PUR21" s="117"/>
      <c r="PUS21" s="117"/>
      <c r="PUT21" s="117"/>
      <c r="PUU21" s="117"/>
      <c r="PUV21" s="117"/>
      <c r="PUW21" s="117"/>
      <c r="PUX21" s="117"/>
      <c r="PUY21" s="117"/>
      <c r="PUZ21" s="117"/>
      <c r="PVA21" s="117"/>
      <c r="PVB21" s="117"/>
      <c r="PVC21" s="117"/>
      <c r="PVD21" s="117"/>
      <c r="PVE21" s="117"/>
      <c r="PVF21" s="117"/>
      <c r="PVG21" s="117"/>
      <c r="PVH21" s="117"/>
      <c r="PVI21" s="117"/>
      <c r="PVJ21" s="117"/>
      <c r="PVK21" s="117"/>
      <c r="PVL21" s="117"/>
      <c r="PVM21" s="117"/>
      <c r="PVN21" s="117"/>
      <c r="PVO21" s="117"/>
      <c r="PVP21" s="117"/>
      <c r="PVQ21" s="117"/>
      <c r="PVR21" s="117"/>
      <c r="PVS21" s="117"/>
      <c r="PVT21" s="117"/>
      <c r="PVU21" s="117"/>
      <c r="PVV21" s="117"/>
      <c r="PVW21" s="117"/>
      <c r="PVX21" s="117"/>
      <c r="PVY21" s="117"/>
      <c r="PVZ21" s="117"/>
      <c r="PWA21" s="117"/>
      <c r="PWB21" s="117"/>
      <c r="PWC21" s="117"/>
      <c r="PWD21" s="117"/>
      <c r="PWE21" s="117"/>
      <c r="PWF21" s="117"/>
      <c r="PWG21" s="117"/>
      <c r="PWH21" s="117"/>
      <c r="PWI21" s="117"/>
      <c r="PWJ21" s="117"/>
      <c r="PWK21" s="117"/>
      <c r="PWL21" s="117"/>
      <c r="PWM21" s="117"/>
      <c r="PWN21" s="117"/>
      <c r="PWO21" s="117"/>
      <c r="PWP21" s="117"/>
      <c r="PWQ21" s="117"/>
      <c r="PWR21" s="117"/>
      <c r="PWS21" s="117"/>
      <c r="PWT21" s="117"/>
      <c r="PWU21" s="117"/>
      <c r="PWV21" s="117"/>
      <c r="PWW21" s="117"/>
      <c r="PWX21" s="117"/>
      <c r="PWY21" s="117"/>
      <c r="PWZ21" s="117"/>
      <c r="PXA21" s="117"/>
      <c r="PXB21" s="117"/>
      <c r="PXC21" s="117"/>
      <c r="PXD21" s="117"/>
      <c r="PXE21" s="117"/>
      <c r="PXF21" s="117"/>
      <c r="PXG21" s="117"/>
      <c r="PXH21" s="117"/>
      <c r="PXI21" s="117"/>
      <c r="PXJ21" s="117"/>
      <c r="PXK21" s="117"/>
      <c r="PXL21" s="117"/>
      <c r="PXM21" s="117"/>
      <c r="PXN21" s="117"/>
      <c r="PXO21" s="117"/>
      <c r="PXP21" s="117"/>
      <c r="PXQ21" s="117"/>
      <c r="PXR21" s="117"/>
      <c r="PXS21" s="117"/>
      <c r="PXT21" s="117"/>
      <c r="PXU21" s="117"/>
      <c r="PXV21" s="117"/>
      <c r="PXW21" s="117"/>
      <c r="PXX21" s="117"/>
      <c r="PXY21" s="117"/>
      <c r="PXZ21" s="117"/>
      <c r="PYA21" s="117"/>
      <c r="PYB21" s="117"/>
      <c r="PYC21" s="117"/>
      <c r="PYD21" s="117"/>
      <c r="PYE21" s="117"/>
      <c r="PYF21" s="117"/>
      <c r="PYG21" s="117"/>
      <c r="PYH21" s="117"/>
      <c r="PYI21" s="117"/>
      <c r="PYJ21" s="117"/>
      <c r="PYK21" s="117"/>
      <c r="PYL21" s="117"/>
      <c r="PYM21" s="117"/>
      <c r="PYN21" s="117"/>
      <c r="PYO21" s="117"/>
      <c r="PYP21" s="117"/>
      <c r="PYQ21" s="117"/>
      <c r="PYR21" s="117"/>
      <c r="PYS21" s="117"/>
      <c r="PYT21" s="117"/>
      <c r="PYU21" s="117"/>
      <c r="PYV21" s="117"/>
      <c r="PYW21" s="117"/>
      <c r="PYX21" s="117"/>
      <c r="PYY21" s="117"/>
      <c r="PYZ21" s="117"/>
      <c r="PZA21" s="117"/>
      <c r="PZB21" s="117"/>
      <c r="PZC21" s="117"/>
      <c r="PZD21" s="117"/>
      <c r="PZE21" s="117"/>
      <c r="PZF21" s="117"/>
      <c r="PZG21" s="117"/>
      <c r="PZH21" s="117"/>
      <c r="PZI21" s="117"/>
      <c r="PZJ21" s="117"/>
      <c r="PZK21" s="117"/>
      <c r="PZL21" s="117"/>
      <c r="PZM21" s="117"/>
      <c r="PZN21" s="117"/>
      <c r="PZO21" s="117"/>
      <c r="PZP21" s="117"/>
      <c r="PZQ21" s="117"/>
      <c r="PZR21" s="117"/>
      <c r="PZS21" s="117"/>
      <c r="PZT21" s="117"/>
      <c r="PZU21" s="117"/>
      <c r="PZV21" s="117"/>
      <c r="PZW21" s="117"/>
      <c r="PZX21" s="117"/>
      <c r="PZY21" s="117"/>
      <c r="PZZ21" s="117"/>
      <c r="QAA21" s="117"/>
      <c r="QAB21" s="117"/>
      <c r="QAC21" s="117"/>
      <c r="QAD21" s="117"/>
      <c r="QAE21" s="117"/>
      <c r="QAF21" s="117"/>
      <c r="QAG21" s="117"/>
      <c r="QAH21" s="117"/>
      <c r="QAI21" s="117"/>
      <c r="QAJ21" s="117"/>
      <c r="QAK21" s="117"/>
      <c r="QAL21" s="117"/>
      <c r="QAM21" s="117"/>
      <c r="QAN21" s="117"/>
      <c r="QAO21" s="117"/>
      <c r="QAP21" s="117"/>
      <c r="QAQ21" s="117"/>
      <c r="QAR21" s="117"/>
      <c r="QAS21" s="117"/>
      <c r="QAT21" s="117"/>
      <c r="QAU21" s="117"/>
      <c r="QAV21" s="117"/>
      <c r="QAW21" s="117"/>
      <c r="QAX21" s="117"/>
      <c r="QAY21" s="117"/>
      <c r="QAZ21" s="117"/>
      <c r="QBA21" s="117"/>
      <c r="QBB21" s="117"/>
      <c r="QBC21" s="117"/>
      <c r="QBD21" s="117"/>
      <c r="QBE21" s="117"/>
      <c r="QBF21" s="117"/>
      <c r="QBG21" s="117"/>
      <c r="QBH21" s="117"/>
      <c r="QBI21" s="117"/>
      <c r="QBJ21" s="117"/>
      <c r="QBK21" s="117"/>
      <c r="QBL21" s="117"/>
      <c r="QBM21" s="117"/>
      <c r="QBN21" s="117"/>
      <c r="QBO21" s="117"/>
      <c r="QBP21" s="117"/>
      <c r="QBQ21" s="117"/>
      <c r="QBR21" s="117"/>
      <c r="QBS21" s="117"/>
      <c r="QBT21" s="117"/>
      <c r="QBU21" s="117"/>
      <c r="QBV21" s="117"/>
      <c r="QBW21" s="117"/>
      <c r="QBX21" s="117"/>
      <c r="QBY21" s="117"/>
      <c r="QBZ21" s="117"/>
      <c r="QCA21" s="117"/>
      <c r="QCB21" s="117"/>
      <c r="QCC21" s="117"/>
      <c r="QCD21" s="117"/>
      <c r="QCE21" s="117"/>
      <c r="QCF21" s="117"/>
      <c r="QCG21" s="117"/>
      <c r="QCH21" s="117"/>
      <c r="QCI21" s="117"/>
      <c r="QCJ21" s="117"/>
      <c r="QCK21" s="117"/>
      <c r="QCL21" s="117"/>
      <c r="QCM21" s="117"/>
      <c r="QCN21" s="117"/>
      <c r="QCO21" s="117"/>
      <c r="QCP21" s="117"/>
      <c r="QCQ21" s="117"/>
      <c r="QCR21" s="117"/>
      <c r="QCS21" s="117"/>
      <c r="QCT21" s="117"/>
      <c r="QCU21" s="117"/>
      <c r="QCV21" s="117"/>
      <c r="QCW21" s="117"/>
      <c r="QCX21" s="117"/>
      <c r="QCY21" s="117"/>
      <c r="QCZ21" s="117"/>
      <c r="QDA21" s="117"/>
      <c r="QDB21" s="117"/>
      <c r="QDC21" s="117"/>
      <c r="QDD21" s="117"/>
      <c r="QDE21" s="117"/>
      <c r="QDF21" s="117"/>
      <c r="QDG21" s="117"/>
      <c r="QDH21" s="117"/>
      <c r="QDI21" s="117"/>
      <c r="QDJ21" s="117"/>
      <c r="QDK21" s="117"/>
      <c r="QDL21" s="117"/>
      <c r="QDM21" s="117"/>
      <c r="QDN21" s="117"/>
      <c r="QDO21" s="117"/>
      <c r="QDP21" s="117"/>
      <c r="QDQ21" s="117"/>
      <c r="QDR21" s="117"/>
      <c r="QDS21" s="117"/>
      <c r="QDT21" s="117"/>
      <c r="QDU21" s="117"/>
      <c r="QDV21" s="117"/>
      <c r="QDW21" s="117"/>
      <c r="QDX21" s="117"/>
      <c r="QDY21" s="117"/>
      <c r="QDZ21" s="117"/>
      <c r="QEA21" s="117"/>
      <c r="QEB21" s="117"/>
      <c r="QEC21" s="117"/>
      <c r="QED21" s="117"/>
      <c r="QEE21" s="117"/>
      <c r="QEF21" s="117"/>
      <c r="QEG21" s="117"/>
      <c r="QEH21" s="117"/>
      <c r="QEI21" s="117"/>
      <c r="QEJ21" s="117"/>
      <c r="QEK21" s="117"/>
      <c r="QEL21" s="117"/>
      <c r="QEM21" s="117"/>
      <c r="QEN21" s="117"/>
      <c r="QEO21" s="117"/>
      <c r="QEP21" s="117"/>
      <c r="QEQ21" s="117"/>
      <c r="QER21" s="117"/>
      <c r="QES21" s="117"/>
      <c r="QET21" s="117"/>
      <c r="QEU21" s="117"/>
      <c r="QEV21" s="117"/>
      <c r="QEW21" s="117"/>
      <c r="QEX21" s="117"/>
      <c r="QEY21" s="117"/>
      <c r="QEZ21" s="117"/>
      <c r="QFA21" s="117"/>
      <c r="QFB21" s="117"/>
      <c r="QFC21" s="117"/>
      <c r="QFD21" s="117"/>
      <c r="QFE21" s="117"/>
      <c r="QFF21" s="117"/>
      <c r="QFG21" s="117"/>
      <c r="QFH21" s="117"/>
      <c r="QFI21" s="117"/>
      <c r="QFJ21" s="117"/>
      <c r="QFK21" s="117"/>
      <c r="QFL21" s="117"/>
      <c r="QFM21" s="117"/>
      <c r="QFN21" s="117"/>
      <c r="QFO21" s="117"/>
      <c r="QFP21" s="117"/>
      <c r="QFQ21" s="117"/>
      <c r="QFR21" s="117"/>
      <c r="QFS21" s="117"/>
      <c r="QFT21" s="117"/>
      <c r="QFU21" s="117"/>
      <c r="QFV21" s="117"/>
      <c r="QFW21" s="117"/>
      <c r="QFX21" s="117"/>
      <c r="QFY21" s="117"/>
      <c r="QFZ21" s="117"/>
      <c r="QGA21" s="117"/>
      <c r="QGB21" s="117"/>
      <c r="QGC21" s="117"/>
      <c r="QGD21" s="117"/>
      <c r="QGE21" s="117"/>
      <c r="QGF21" s="117"/>
      <c r="QGG21" s="117"/>
      <c r="QGH21" s="117"/>
      <c r="QGI21" s="117"/>
      <c r="QGJ21" s="117"/>
      <c r="QGK21" s="117"/>
      <c r="QGL21" s="117"/>
      <c r="QGM21" s="117"/>
      <c r="QGN21" s="117"/>
      <c r="QGO21" s="117"/>
      <c r="QGP21" s="117"/>
      <c r="QGQ21" s="117"/>
      <c r="QGR21" s="117"/>
      <c r="QGS21" s="117"/>
      <c r="QGT21" s="117"/>
      <c r="QGU21" s="117"/>
      <c r="QGV21" s="117"/>
      <c r="QGW21" s="117"/>
      <c r="QGX21" s="117"/>
      <c r="QGY21" s="117"/>
      <c r="QGZ21" s="117"/>
      <c r="QHA21" s="117"/>
      <c r="QHB21" s="117"/>
      <c r="QHC21" s="117"/>
      <c r="QHD21" s="117"/>
      <c r="QHE21" s="117"/>
      <c r="QHF21" s="117"/>
      <c r="QHG21" s="117"/>
      <c r="QHH21" s="117"/>
      <c r="QHI21" s="117"/>
      <c r="QHJ21" s="117"/>
      <c r="QHK21" s="117"/>
      <c r="QHL21" s="117"/>
      <c r="QHM21" s="117"/>
      <c r="QHN21" s="117"/>
      <c r="QHO21" s="117"/>
      <c r="QHP21" s="117"/>
      <c r="QHQ21" s="117"/>
      <c r="QHR21" s="117"/>
      <c r="QHS21" s="117"/>
      <c r="QHT21" s="117"/>
      <c r="QHU21" s="117"/>
      <c r="QHV21" s="117"/>
      <c r="QHW21" s="117"/>
      <c r="QHX21" s="117"/>
      <c r="QHY21" s="117"/>
      <c r="QHZ21" s="117"/>
      <c r="QIA21" s="117"/>
      <c r="QIB21" s="117"/>
      <c r="QIC21" s="117"/>
      <c r="QID21" s="117"/>
      <c r="QIE21" s="117"/>
      <c r="QIF21" s="117"/>
      <c r="QIG21" s="117"/>
      <c r="QIH21" s="117"/>
      <c r="QII21" s="117"/>
      <c r="QIJ21" s="117"/>
      <c r="QIK21" s="117"/>
      <c r="QIL21" s="117"/>
      <c r="QIM21" s="117"/>
      <c r="QIN21" s="117"/>
      <c r="QIO21" s="117"/>
      <c r="QIP21" s="117"/>
      <c r="QIQ21" s="117"/>
      <c r="QIR21" s="117"/>
      <c r="QIS21" s="117"/>
      <c r="QIT21" s="117"/>
      <c r="QIU21" s="117"/>
      <c r="QIV21" s="117"/>
      <c r="QIW21" s="117"/>
      <c r="QIX21" s="117"/>
      <c r="QIY21" s="117"/>
      <c r="QIZ21" s="117"/>
      <c r="QJA21" s="117"/>
      <c r="QJB21" s="117"/>
      <c r="QJC21" s="117"/>
      <c r="QJD21" s="117"/>
      <c r="QJE21" s="117"/>
      <c r="QJF21" s="117"/>
      <c r="QJG21" s="117"/>
      <c r="QJH21" s="117"/>
      <c r="QJI21" s="117"/>
      <c r="QJJ21" s="117"/>
      <c r="QJK21" s="117"/>
      <c r="QJL21" s="117"/>
      <c r="QJM21" s="117"/>
      <c r="QJN21" s="117"/>
      <c r="QJO21" s="117"/>
      <c r="QJP21" s="117"/>
      <c r="QJQ21" s="117"/>
      <c r="QJR21" s="117"/>
      <c r="QJS21" s="117"/>
      <c r="QJT21" s="117"/>
      <c r="QJU21" s="117"/>
      <c r="QJV21" s="117"/>
      <c r="QJW21" s="117"/>
      <c r="QJX21" s="117"/>
      <c r="QJY21" s="117"/>
      <c r="QJZ21" s="117"/>
      <c r="QKA21" s="117"/>
      <c r="QKB21" s="117"/>
      <c r="QKC21" s="117"/>
      <c r="QKD21" s="117"/>
      <c r="QKE21" s="117"/>
      <c r="QKF21" s="117"/>
      <c r="QKG21" s="117"/>
      <c r="QKH21" s="117"/>
      <c r="QKI21" s="117"/>
      <c r="QKJ21" s="117"/>
      <c r="QKK21" s="117"/>
      <c r="QKL21" s="117"/>
      <c r="QKM21" s="117"/>
      <c r="QKN21" s="117"/>
      <c r="QKO21" s="117"/>
      <c r="QKP21" s="117"/>
      <c r="QKQ21" s="117"/>
      <c r="QKR21" s="117"/>
      <c r="QKS21" s="117"/>
      <c r="QKT21" s="117"/>
      <c r="QKU21" s="117"/>
      <c r="QKV21" s="117"/>
      <c r="QKW21" s="117"/>
      <c r="QKX21" s="117"/>
      <c r="QKY21" s="117"/>
      <c r="QKZ21" s="117"/>
      <c r="QLA21" s="117"/>
      <c r="QLB21" s="117"/>
      <c r="QLC21" s="117"/>
      <c r="QLD21" s="117"/>
      <c r="QLE21" s="117"/>
      <c r="QLF21" s="117"/>
      <c r="QLG21" s="117"/>
      <c r="QLH21" s="117"/>
      <c r="QLI21" s="117"/>
      <c r="QLJ21" s="117"/>
      <c r="QLK21" s="117"/>
      <c r="QLL21" s="117"/>
      <c r="QLM21" s="117"/>
      <c r="QLN21" s="117"/>
      <c r="QLO21" s="117"/>
      <c r="QLP21" s="117"/>
      <c r="QLQ21" s="117"/>
      <c r="QLR21" s="117"/>
      <c r="QLS21" s="117"/>
      <c r="QLT21" s="117"/>
      <c r="QLU21" s="117"/>
      <c r="QLV21" s="117"/>
      <c r="QLW21" s="117"/>
      <c r="QLX21" s="117"/>
      <c r="QLY21" s="117"/>
      <c r="QLZ21" s="117"/>
      <c r="QMA21" s="117"/>
      <c r="QMB21" s="117"/>
      <c r="QMC21" s="117"/>
      <c r="QMD21" s="117"/>
      <c r="QME21" s="117"/>
      <c r="QMF21" s="117"/>
      <c r="QMG21" s="117"/>
      <c r="QMH21" s="117"/>
      <c r="QMI21" s="117"/>
      <c r="QMJ21" s="117"/>
      <c r="QMK21" s="117"/>
      <c r="QML21" s="117"/>
      <c r="QMM21" s="117"/>
      <c r="QMN21" s="117"/>
      <c r="QMO21" s="117"/>
      <c r="QMP21" s="117"/>
      <c r="QMQ21" s="117"/>
      <c r="QMR21" s="117"/>
      <c r="QMS21" s="117"/>
      <c r="QMT21" s="117"/>
      <c r="QMU21" s="117"/>
      <c r="QMV21" s="117"/>
      <c r="QMW21" s="117"/>
      <c r="QMX21" s="117"/>
      <c r="QMY21" s="117"/>
      <c r="QMZ21" s="117"/>
      <c r="QNA21" s="117"/>
      <c r="QNB21" s="117"/>
      <c r="QNC21" s="117"/>
      <c r="QND21" s="117"/>
      <c r="QNE21" s="117"/>
      <c r="QNF21" s="117"/>
      <c r="QNG21" s="117"/>
      <c r="QNH21" s="117"/>
      <c r="QNI21" s="117"/>
      <c r="QNJ21" s="117"/>
      <c r="QNK21" s="117"/>
      <c r="QNL21" s="117"/>
      <c r="QNM21" s="117"/>
      <c r="QNN21" s="117"/>
      <c r="QNO21" s="117"/>
      <c r="QNP21" s="117"/>
      <c r="QNQ21" s="117"/>
      <c r="QNR21" s="117"/>
      <c r="QNS21" s="117"/>
      <c r="QNT21" s="117"/>
      <c r="QNU21" s="117"/>
      <c r="QNV21" s="117"/>
      <c r="QNW21" s="117"/>
      <c r="QNX21" s="117"/>
      <c r="QNY21" s="117"/>
      <c r="QNZ21" s="117"/>
      <c r="QOA21" s="117"/>
      <c r="QOB21" s="117"/>
      <c r="QOC21" s="117"/>
      <c r="QOD21" s="117"/>
      <c r="QOE21" s="117"/>
      <c r="QOF21" s="117"/>
      <c r="QOG21" s="117"/>
      <c r="QOH21" s="117"/>
      <c r="QOI21" s="117"/>
      <c r="QOJ21" s="117"/>
      <c r="QOK21" s="117"/>
      <c r="QOL21" s="117"/>
      <c r="QOM21" s="117"/>
      <c r="QON21" s="117"/>
      <c r="QOO21" s="117"/>
      <c r="QOP21" s="117"/>
      <c r="QOQ21" s="117"/>
      <c r="QOR21" s="117"/>
      <c r="QOS21" s="117"/>
      <c r="QOT21" s="117"/>
      <c r="QOU21" s="117"/>
      <c r="QOV21" s="117"/>
      <c r="QOW21" s="117"/>
      <c r="QOX21" s="117"/>
      <c r="QOY21" s="117"/>
      <c r="QOZ21" s="117"/>
      <c r="QPA21" s="117"/>
      <c r="QPB21" s="117"/>
      <c r="QPC21" s="117"/>
      <c r="QPD21" s="117"/>
      <c r="QPE21" s="117"/>
      <c r="QPF21" s="117"/>
      <c r="QPG21" s="117"/>
      <c r="QPH21" s="117"/>
      <c r="QPI21" s="117"/>
      <c r="QPJ21" s="117"/>
      <c r="QPK21" s="117"/>
      <c r="QPL21" s="117"/>
      <c r="QPM21" s="117"/>
      <c r="QPN21" s="117"/>
      <c r="QPO21" s="117"/>
      <c r="QPP21" s="117"/>
      <c r="QPQ21" s="117"/>
      <c r="QPR21" s="117"/>
      <c r="QPS21" s="117"/>
      <c r="QPT21" s="117"/>
      <c r="QPU21" s="117"/>
      <c r="QPV21" s="117"/>
      <c r="QPW21" s="117"/>
      <c r="QPX21" s="117"/>
      <c r="QPY21" s="117"/>
      <c r="QPZ21" s="117"/>
      <c r="QQA21" s="117"/>
      <c r="QQB21" s="117"/>
      <c r="QQC21" s="117"/>
      <c r="QQD21" s="117"/>
      <c r="QQE21" s="117"/>
      <c r="QQF21" s="117"/>
      <c r="QQG21" s="117"/>
      <c r="QQH21" s="117"/>
      <c r="QQI21" s="117"/>
      <c r="QQJ21" s="117"/>
      <c r="QQK21" s="117"/>
      <c r="QQL21" s="117"/>
      <c r="QQM21" s="117"/>
      <c r="QQN21" s="117"/>
      <c r="QQO21" s="117"/>
      <c r="QQP21" s="117"/>
      <c r="QQQ21" s="117"/>
      <c r="QQR21" s="117"/>
      <c r="QQS21" s="117"/>
      <c r="QQT21" s="117"/>
      <c r="QQU21" s="117"/>
      <c r="QQV21" s="117"/>
      <c r="QQW21" s="117"/>
      <c r="QQX21" s="117"/>
      <c r="QQY21" s="117"/>
      <c r="QQZ21" s="117"/>
      <c r="QRA21" s="117"/>
      <c r="QRB21" s="117"/>
      <c r="QRC21" s="117"/>
      <c r="QRD21" s="117"/>
      <c r="QRE21" s="117"/>
      <c r="QRF21" s="117"/>
      <c r="QRG21" s="117"/>
      <c r="QRH21" s="117"/>
      <c r="QRI21" s="117"/>
      <c r="QRJ21" s="117"/>
      <c r="QRK21" s="117"/>
      <c r="QRL21" s="117"/>
      <c r="QRM21" s="117"/>
      <c r="QRN21" s="117"/>
      <c r="QRO21" s="117"/>
      <c r="QRP21" s="117"/>
      <c r="QRQ21" s="117"/>
      <c r="QRR21" s="117"/>
      <c r="QRS21" s="117"/>
      <c r="QRT21" s="117"/>
      <c r="QRU21" s="117"/>
      <c r="QRV21" s="117"/>
      <c r="QRW21" s="117"/>
      <c r="QRX21" s="117"/>
      <c r="QRY21" s="117"/>
      <c r="QRZ21" s="117"/>
      <c r="QSA21" s="117"/>
      <c r="QSB21" s="117"/>
      <c r="QSC21" s="117"/>
      <c r="QSD21" s="117"/>
      <c r="QSE21" s="117"/>
      <c r="QSF21" s="117"/>
      <c r="QSG21" s="117"/>
      <c r="QSH21" s="117"/>
      <c r="QSI21" s="117"/>
      <c r="QSJ21" s="117"/>
      <c r="QSK21" s="117"/>
      <c r="QSL21" s="117"/>
      <c r="QSM21" s="117"/>
      <c r="QSN21" s="117"/>
      <c r="QSO21" s="117"/>
      <c r="QSP21" s="117"/>
      <c r="QSQ21" s="117"/>
      <c r="QSR21" s="117"/>
      <c r="QSS21" s="117"/>
      <c r="QST21" s="117"/>
      <c r="QSU21" s="117"/>
      <c r="QSV21" s="117"/>
      <c r="QSW21" s="117"/>
      <c r="QSX21" s="117"/>
      <c r="QSY21" s="117"/>
      <c r="QSZ21" s="117"/>
      <c r="QTA21" s="117"/>
      <c r="QTB21" s="117"/>
      <c r="QTC21" s="117"/>
      <c r="QTD21" s="117"/>
      <c r="QTE21" s="117"/>
      <c r="QTF21" s="117"/>
      <c r="QTG21" s="117"/>
      <c r="QTH21" s="117"/>
      <c r="QTI21" s="117"/>
      <c r="QTJ21" s="117"/>
      <c r="QTK21" s="117"/>
      <c r="QTL21" s="117"/>
      <c r="QTM21" s="117"/>
      <c r="QTN21" s="117"/>
      <c r="QTO21" s="117"/>
      <c r="QTP21" s="117"/>
      <c r="QTQ21" s="117"/>
      <c r="QTR21" s="117"/>
      <c r="QTS21" s="117"/>
      <c r="QTT21" s="117"/>
      <c r="QTU21" s="117"/>
      <c r="QTV21" s="117"/>
      <c r="QTW21" s="117"/>
      <c r="QTX21" s="117"/>
      <c r="QTY21" s="117"/>
      <c r="QTZ21" s="117"/>
      <c r="QUA21" s="117"/>
      <c r="QUB21" s="117"/>
      <c r="QUC21" s="117"/>
      <c r="QUD21" s="117"/>
      <c r="QUE21" s="117"/>
      <c r="QUF21" s="117"/>
      <c r="QUG21" s="117"/>
      <c r="QUH21" s="117"/>
      <c r="QUI21" s="117"/>
      <c r="QUJ21" s="117"/>
      <c r="QUK21" s="117"/>
      <c r="QUL21" s="117"/>
      <c r="QUM21" s="117"/>
      <c r="QUN21" s="117"/>
      <c r="QUO21" s="117"/>
      <c r="QUP21" s="117"/>
      <c r="QUQ21" s="117"/>
      <c r="QUR21" s="117"/>
      <c r="QUS21" s="117"/>
      <c r="QUT21" s="117"/>
      <c r="QUU21" s="117"/>
      <c r="QUV21" s="117"/>
      <c r="QUW21" s="117"/>
      <c r="QUX21" s="117"/>
      <c r="QUY21" s="117"/>
      <c r="QUZ21" s="117"/>
      <c r="QVA21" s="117"/>
      <c r="QVB21" s="117"/>
      <c r="QVC21" s="117"/>
      <c r="QVD21" s="117"/>
      <c r="QVE21" s="117"/>
      <c r="QVF21" s="117"/>
      <c r="QVG21" s="117"/>
      <c r="QVH21" s="117"/>
      <c r="QVI21" s="117"/>
      <c r="QVJ21" s="117"/>
      <c r="QVK21" s="117"/>
      <c r="QVL21" s="117"/>
      <c r="QVM21" s="117"/>
      <c r="QVN21" s="117"/>
      <c r="QVO21" s="117"/>
      <c r="QVP21" s="117"/>
      <c r="QVQ21" s="117"/>
      <c r="QVR21" s="117"/>
      <c r="QVS21" s="117"/>
      <c r="QVT21" s="117"/>
      <c r="QVU21" s="117"/>
      <c r="QVV21" s="117"/>
      <c r="QVW21" s="117"/>
      <c r="QVX21" s="117"/>
      <c r="QVY21" s="117"/>
      <c r="QVZ21" s="117"/>
      <c r="QWA21" s="117"/>
      <c r="QWB21" s="117"/>
      <c r="QWC21" s="117"/>
      <c r="QWD21" s="117"/>
      <c r="QWE21" s="117"/>
      <c r="QWF21" s="117"/>
      <c r="QWG21" s="117"/>
      <c r="QWH21" s="117"/>
      <c r="QWI21" s="117"/>
      <c r="QWJ21" s="117"/>
      <c r="QWK21" s="117"/>
      <c r="QWL21" s="117"/>
      <c r="QWM21" s="117"/>
      <c r="QWN21" s="117"/>
      <c r="QWO21" s="117"/>
      <c r="QWP21" s="117"/>
      <c r="QWQ21" s="117"/>
      <c r="QWR21" s="117"/>
      <c r="QWS21" s="117"/>
      <c r="QWT21" s="117"/>
      <c r="QWU21" s="117"/>
      <c r="QWV21" s="117"/>
      <c r="QWW21" s="117"/>
      <c r="QWX21" s="117"/>
      <c r="QWY21" s="117"/>
      <c r="QWZ21" s="117"/>
      <c r="QXA21" s="117"/>
      <c r="QXB21" s="117"/>
      <c r="QXC21" s="117"/>
      <c r="QXD21" s="117"/>
      <c r="QXE21" s="117"/>
      <c r="QXF21" s="117"/>
      <c r="QXG21" s="117"/>
      <c r="QXH21" s="117"/>
      <c r="QXI21" s="117"/>
      <c r="QXJ21" s="117"/>
      <c r="QXK21" s="117"/>
      <c r="QXL21" s="117"/>
      <c r="QXM21" s="117"/>
      <c r="QXN21" s="117"/>
      <c r="QXO21" s="117"/>
      <c r="QXP21" s="117"/>
      <c r="QXQ21" s="117"/>
      <c r="QXR21" s="117"/>
      <c r="QXS21" s="117"/>
      <c r="QXT21" s="117"/>
      <c r="QXU21" s="117"/>
      <c r="QXV21" s="117"/>
      <c r="QXW21" s="117"/>
      <c r="QXX21" s="117"/>
      <c r="QXY21" s="117"/>
      <c r="QXZ21" s="117"/>
      <c r="QYA21" s="117"/>
      <c r="QYB21" s="117"/>
      <c r="QYC21" s="117"/>
      <c r="QYD21" s="117"/>
      <c r="QYE21" s="117"/>
      <c r="QYF21" s="117"/>
      <c r="QYG21" s="117"/>
      <c r="QYH21" s="117"/>
      <c r="QYI21" s="117"/>
      <c r="QYJ21" s="117"/>
      <c r="QYK21" s="117"/>
      <c r="QYL21" s="117"/>
      <c r="QYM21" s="117"/>
      <c r="QYN21" s="117"/>
      <c r="QYO21" s="117"/>
      <c r="QYP21" s="117"/>
      <c r="QYQ21" s="117"/>
      <c r="QYR21" s="117"/>
      <c r="QYS21" s="117"/>
      <c r="QYT21" s="117"/>
      <c r="QYU21" s="117"/>
      <c r="QYV21" s="117"/>
      <c r="QYW21" s="117"/>
      <c r="QYX21" s="117"/>
      <c r="QYY21" s="117"/>
      <c r="QYZ21" s="117"/>
      <c r="QZA21" s="117"/>
      <c r="QZB21" s="117"/>
      <c r="QZC21" s="117"/>
      <c r="QZD21" s="117"/>
      <c r="QZE21" s="117"/>
      <c r="QZF21" s="117"/>
      <c r="QZG21" s="117"/>
      <c r="QZH21" s="117"/>
      <c r="QZI21" s="117"/>
      <c r="QZJ21" s="117"/>
      <c r="QZK21" s="117"/>
      <c r="QZL21" s="117"/>
      <c r="QZM21" s="117"/>
      <c r="QZN21" s="117"/>
      <c r="QZO21" s="117"/>
      <c r="QZP21" s="117"/>
      <c r="QZQ21" s="117"/>
      <c r="QZR21" s="117"/>
      <c r="QZS21" s="117"/>
      <c r="QZT21" s="117"/>
      <c r="QZU21" s="117"/>
      <c r="QZV21" s="117"/>
      <c r="QZW21" s="117"/>
      <c r="QZX21" s="117"/>
      <c r="QZY21" s="117"/>
      <c r="QZZ21" s="117"/>
      <c r="RAA21" s="117"/>
      <c r="RAB21" s="117"/>
      <c r="RAC21" s="117"/>
      <c r="RAD21" s="117"/>
      <c r="RAE21" s="117"/>
      <c r="RAF21" s="117"/>
      <c r="RAG21" s="117"/>
      <c r="RAH21" s="117"/>
      <c r="RAI21" s="117"/>
      <c r="RAJ21" s="117"/>
      <c r="RAK21" s="117"/>
      <c r="RAL21" s="117"/>
      <c r="RAM21" s="117"/>
      <c r="RAN21" s="117"/>
      <c r="RAO21" s="117"/>
      <c r="RAP21" s="117"/>
      <c r="RAQ21" s="117"/>
      <c r="RAR21" s="117"/>
      <c r="RAS21" s="117"/>
      <c r="RAT21" s="117"/>
      <c r="RAU21" s="117"/>
      <c r="RAV21" s="117"/>
      <c r="RAW21" s="117"/>
      <c r="RAX21" s="117"/>
      <c r="RAY21" s="117"/>
      <c r="RAZ21" s="117"/>
      <c r="RBA21" s="117"/>
      <c r="RBB21" s="117"/>
      <c r="RBC21" s="117"/>
      <c r="RBD21" s="117"/>
      <c r="RBE21" s="117"/>
      <c r="RBF21" s="117"/>
      <c r="RBG21" s="117"/>
      <c r="RBH21" s="117"/>
      <c r="RBI21" s="117"/>
      <c r="RBJ21" s="117"/>
      <c r="RBK21" s="117"/>
      <c r="RBL21" s="117"/>
      <c r="RBM21" s="117"/>
      <c r="RBN21" s="117"/>
      <c r="RBO21" s="117"/>
      <c r="RBP21" s="117"/>
      <c r="RBQ21" s="117"/>
      <c r="RBR21" s="117"/>
      <c r="RBS21" s="117"/>
      <c r="RBT21" s="117"/>
      <c r="RBU21" s="117"/>
      <c r="RBV21" s="117"/>
      <c r="RBW21" s="117"/>
      <c r="RBX21" s="117"/>
      <c r="RBY21" s="117"/>
      <c r="RBZ21" s="117"/>
      <c r="RCA21" s="117"/>
      <c r="RCB21" s="117"/>
      <c r="RCC21" s="117"/>
      <c r="RCD21" s="117"/>
      <c r="RCE21" s="117"/>
      <c r="RCF21" s="117"/>
      <c r="RCG21" s="117"/>
      <c r="RCH21" s="117"/>
      <c r="RCI21" s="117"/>
      <c r="RCJ21" s="117"/>
      <c r="RCK21" s="117"/>
      <c r="RCL21" s="117"/>
      <c r="RCM21" s="117"/>
      <c r="RCN21" s="117"/>
      <c r="RCO21" s="117"/>
      <c r="RCP21" s="117"/>
      <c r="RCQ21" s="117"/>
      <c r="RCR21" s="117"/>
      <c r="RCS21" s="117"/>
      <c r="RCT21" s="117"/>
      <c r="RCU21" s="117"/>
      <c r="RCV21" s="117"/>
      <c r="RCW21" s="117"/>
      <c r="RCX21" s="117"/>
      <c r="RCY21" s="117"/>
      <c r="RCZ21" s="117"/>
      <c r="RDA21" s="117"/>
      <c r="RDB21" s="117"/>
      <c r="RDC21" s="117"/>
      <c r="RDD21" s="117"/>
      <c r="RDE21" s="117"/>
      <c r="RDF21" s="117"/>
      <c r="RDG21" s="117"/>
      <c r="RDH21" s="117"/>
      <c r="RDI21" s="117"/>
      <c r="RDJ21" s="117"/>
      <c r="RDK21" s="117"/>
      <c r="RDL21" s="117"/>
      <c r="RDM21" s="117"/>
      <c r="RDN21" s="117"/>
      <c r="RDO21" s="117"/>
      <c r="RDP21" s="117"/>
      <c r="RDQ21" s="117"/>
      <c r="RDR21" s="117"/>
      <c r="RDS21" s="117"/>
      <c r="RDT21" s="117"/>
      <c r="RDU21" s="117"/>
      <c r="RDV21" s="117"/>
      <c r="RDW21" s="117"/>
      <c r="RDX21" s="117"/>
      <c r="RDY21" s="117"/>
      <c r="RDZ21" s="117"/>
      <c r="REA21" s="117"/>
      <c r="REB21" s="117"/>
      <c r="REC21" s="117"/>
      <c r="RED21" s="117"/>
      <c r="REE21" s="117"/>
      <c r="REF21" s="117"/>
      <c r="REG21" s="117"/>
      <c r="REH21" s="117"/>
      <c r="REI21" s="117"/>
      <c r="REJ21" s="117"/>
      <c r="REK21" s="117"/>
      <c r="REL21" s="117"/>
      <c r="REM21" s="117"/>
      <c r="REN21" s="117"/>
      <c r="REO21" s="117"/>
      <c r="REP21" s="117"/>
      <c r="REQ21" s="117"/>
      <c r="RER21" s="117"/>
      <c r="RES21" s="117"/>
      <c r="RET21" s="117"/>
      <c r="REU21" s="117"/>
      <c r="REV21" s="117"/>
      <c r="REW21" s="117"/>
      <c r="REX21" s="117"/>
      <c r="REY21" s="117"/>
      <c r="REZ21" s="117"/>
      <c r="RFA21" s="117"/>
      <c r="RFB21" s="117"/>
      <c r="RFC21" s="117"/>
      <c r="RFD21" s="117"/>
      <c r="RFE21" s="117"/>
      <c r="RFF21" s="117"/>
      <c r="RFG21" s="117"/>
      <c r="RFH21" s="117"/>
      <c r="RFI21" s="117"/>
      <c r="RFJ21" s="117"/>
      <c r="RFK21" s="117"/>
      <c r="RFL21" s="117"/>
      <c r="RFM21" s="117"/>
      <c r="RFN21" s="117"/>
      <c r="RFO21" s="117"/>
      <c r="RFP21" s="117"/>
      <c r="RFQ21" s="117"/>
      <c r="RFR21" s="117"/>
      <c r="RFS21" s="117"/>
      <c r="RFT21" s="117"/>
      <c r="RFU21" s="117"/>
      <c r="RFV21" s="117"/>
      <c r="RFW21" s="117"/>
      <c r="RFX21" s="117"/>
      <c r="RFY21" s="117"/>
      <c r="RFZ21" s="117"/>
      <c r="RGA21" s="117"/>
      <c r="RGB21" s="117"/>
      <c r="RGC21" s="117"/>
      <c r="RGD21" s="117"/>
      <c r="RGE21" s="117"/>
      <c r="RGF21" s="117"/>
      <c r="RGG21" s="117"/>
      <c r="RGH21" s="117"/>
      <c r="RGI21" s="117"/>
      <c r="RGJ21" s="117"/>
      <c r="RGK21" s="117"/>
      <c r="RGL21" s="117"/>
      <c r="RGM21" s="117"/>
      <c r="RGN21" s="117"/>
      <c r="RGO21" s="117"/>
      <c r="RGP21" s="117"/>
      <c r="RGQ21" s="117"/>
      <c r="RGR21" s="117"/>
      <c r="RGS21" s="117"/>
      <c r="RGT21" s="117"/>
      <c r="RGU21" s="117"/>
      <c r="RGV21" s="117"/>
      <c r="RGW21" s="117"/>
      <c r="RGX21" s="117"/>
      <c r="RGY21" s="117"/>
      <c r="RGZ21" s="117"/>
      <c r="RHA21" s="117"/>
      <c r="RHB21" s="117"/>
      <c r="RHC21" s="117"/>
      <c r="RHD21" s="117"/>
      <c r="RHE21" s="117"/>
      <c r="RHF21" s="117"/>
      <c r="RHG21" s="117"/>
      <c r="RHH21" s="117"/>
      <c r="RHI21" s="117"/>
      <c r="RHJ21" s="117"/>
      <c r="RHK21" s="117"/>
      <c r="RHL21" s="117"/>
      <c r="RHM21" s="117"/>
      <c r="RHN21" s="117"/>
      <c r="RHO21" s="117"/>
      <c r="RHP21" s="117"/>
      <c r="RHQ21" s="117"/>
      <c r="RHR21" s="117"/>
      <c r="RHS21" s="117"/>
      <c r="RHT21" s="117"/>
      <c r="RHU21" s="117"/>
      <c r="RHV21" s="117"/>
      <c r="RHW21" s="117"/>
      <c r="RHX21" s="117"/>
      <c r="RHY21" s="117"/>
      <c r="RHZ21" s="117"/>
      <c r="RIA21" s="117"/>
      <c r="RIB21" s="117"/>
      <c r="RIC21" s="117"/>
      <c r="RID21" s="117"/>
      <c r="RIE21" s="117"/>
      <c r="RIF21" s="117"/>
      <c r="RIG21" s="117"/>
      <c r="RIH21" s="117"/>
      <c r="RII21" s="117"/>
      <c r="RIJ21" s="117"/>
      <c r="RIK21" s="117"/>
      <c r="RIL21" s="117"/>
      <c r="RIM21" s="117"/>
      <c r="RIN21" s="117"/>
      <c r="RIO21" s="117"/>
      <c r="RIP21" s="117"/>
      <c r="RIQ21" s="117"/>
      <c r="RIR21" s="117"/>
      <c r="RIS21" s="117"/>
      <c r="RIT21" s="117"/>
      <c r="RIU21" s="117"/>
      <c r="RIV21" s="117"/>
      <c r="RIW21" s="117"/>
      <c r="RIX21" s="117"/>
      <c r="RIY21" s="117"/>
      <c r="RIZ21" s="117"/>
      <c r="RJA21" s="117"/>
      <c r="RJB21" s="117"/>
      <c r="RJC21" s="117"/>
      <c r="RJD21" s="117"/>
      <c r="RJE21" s="117"/>
      <c r="RJF21" s="117"/>
      <c r="RJG21" s="117"/>
      <c r="RJH21" s="117"/>
      <c r="RJI21" s="117"/>
      <c r="RJJ21" s="117"/>
      <c r="RJK21" s="117"/>
      <c r="RJL21" s="117"/>
      <c r="RJM21" s="117"/>
      <c r="RJN21" s="117"/>
      <c r="RJO21" s="117"/>
      <c r="RJP21" s="117"/>
      <c r="RJQ21" s="117"/>
      <c r="RJR21" s="117"/>
      <c r="RJS21" s="117"/>
      <c r="RJT21" s="117"/>
      <c r="RJU21" s="117"/>
      <c r="RJV21" s="117"/>
      <c r="RJW21" s="117"/>
      <c r="RJX21" s="117"/>
      <c r="RJY21" s="117"/>
      <c r="RJZ21" s="117"/>
      <c r="RKA21" s="117"/>
      <c r="RKB21" s="117"/>
      <c r="RKC21" s="117"/>
      <c r="RKD21" s="117"/>
      <c r="RKE21" s="117"/>
      <c r="RKF21" s="117"/>
      <c r="RKG21" s="117"/>
      <c r="RKH21" s="117"/>
      <c r="RKI21" s="117"/>
      <c r="RKJ21" s="117"/>
      <c r="RKK21" s="117"/>
      <c r="RKL21" s="117"/>
      <c r="RKM21" s="117"/>
      <c r="RKN21" s="117"/>
      <c r="RKO21" s="117"/>
      <c r="RKP21" s="117"/>
      <c r="RKQ21" s="117"/>
      <c r="RKR21" s="117"/>
      <c r="RKS21" s="117"/>
      <c r="RKT21" s="117"/>
      <c r="RKU21" s="117"/>
      <c r="RKV21" s="117"/>
      <c r="RKW21" s="117"/>
      <c r="RKX21" s="117"/>
      <c r="RKY21" s="117"/>
      <c r="RKZ21" s="117"/>
      <c r="RLA21" s="117"/>
      <c r="RLB21" s="117"/>
      <c r="RLC21" s="117"/>
      <c r="RLD21" s="117"/>
      <c r="RLE21" s="117"/>
      <c r="RLF21" s="117"/>
      <c r="RLG21" s="117"/>
      <c r="RLH21" s="117"/>
      <c r="RLI21" s="117"/>
      <c r="RLJ21" s="117"/>
      <c r="RLK21" s="117"/>
      <c r="RLL21" s="117"/>
      <c r="RLM21" s="117"/>
      <c r="RLN21" s="117"/>
      <c r="RLO21" s="117"/>
      <c r="RLP21" s="117"/>
      <c r="RLQ21" s="117"/>
      <c r="RLR21" s="117"/>
      <c r="RLS21" s="117"/>
      <c r="RLT21" s="117"/>
      <c r="RLU21" s="117"/>
      <c r="RLV21" s="117"/>
      <c r="RLW21" s="117"/>
      <c r="RLX21" s="117"/>
      <c r="RLY21" s="117"/>
      <c r="RLZ21" s="117"/>
      <c r="RMA21" s="117"/>
      <c r="RMB21" s="117"/>
      <c r="RMC21" s="117"/>
      <c r="RMD21" s="117"/>
      <c r="RME21" s="117"/>
      <c r="RMF21" s="117"/>
      <c r="RMG21" s="117"/>
      <c r="RMH21" s="117"/>
      <c r="RMI21" s="117"/>
      <c r="RMJ21" s="117"/>
      <c r="RMK21" s="117"/>
      <c r="RML21" s="117"/>
      <c r="RMM21" s="117"/>
      <c r="RMN21" s="117"/>
      <c r="RMO21" s="117"/>
      <c r="RMP21" s="117"/>
      <c r="RMQ21" s="117"/>
      <c r="RMR21" s="117"/>
      <c r="RMS21" s="117"/>
      <c r="RMT21" s="117"/>
      <c r="RMU21" s="117"/>
      <c r="RMV21" s="117"/>
      <c r="RMW21" s="117"/>
      <c r="RMX21" s="117"/>
      <c r="RMY21" s="117"/>
      <c r="RMZ21" s="117"/>
      <c r="RNA21" s="117"/>
      <c r="RNB21" s="117"/>
      <c r="RNC21" s="117"/>
      <c r="RND21" s="117"/>
      <c r="RNE21" s="117"/>
      <c r="RNF21" s="117"/>
      <c r="RNG21" s="117"/>
      <c r="RNH21" s="117"/>
      <c r="RNI21" s="117"/>
      <c r="RNJ21" s="117"/>
      <c r="RNK21" s="117"/>
      <c r="RNL21" s="117"/>
      <c r="RNM21" s="117"/>
      <c r="RNN21" s="117"/>
      <c r="RNO21" s="117"/>
      <c r="RNP21" s="117"/>
      <c r="RNQ21" s="117"/>
      <c r="RNR21" s="117"/>
      <c r="RNS21" s="117"/>
      <c r="RNT21" s="117"/>
      <c r="RNU21" s="117"/>
      <c r="RNV21" s="117"/>
      <c r="RNW21" s="117"/>
      <c r="RNX21" s="117"/>
      <c r="RNY21" s="117"/>
      <c r="RNZ21" s="117"/>
      <c r="ROA21" s="117"/>
      <c r="ROB21" s="117"/>
      <c r="ROC21" s="117"/>
      <c r="ROD21" s="117"/>
      <c r="ROE21" s="117"/>
      <c r="ROF21" s="117"/>
      <c r="ROG21" s="117"/>
      <c r="ROH21" s="117"/>
      <c r="ROI21" s="117"/>
      <c r="ROJ21" s="117"/>
      <c r="ROK21" s="117"/>
      <c r="ROL21" s="117"/>
      <c r="ROM21" s="117"/>
      <c r="RON21" s="117"/>
      <c r="ROO21" s="117"/>
      <c r="ROP21" s="117"/>
      <c r="ROQ21" s="117"/>
      <c r="ROR21" s="117"/>
      <c r="ROS21" s="117"/>
      <c r="ROT21" s="117"/>
      <c r="ROU21" s="117"/>
      <c r="ROV21" s="117"/>
      <c r="ROW21" s="117"/>
      <c r="ROX21" s="117"/>
      <c r="ROY21" s="117"/>
      <c r="ROZ21" s="117"/>
      <c r="RPA21" s="117"/>
      <c r="RPB21" s="117"/>
      <c r="RPC21" s="117"/>
      <c r="RPD21" s="117"/>
      <c r="RPE21" s="117"/>
      <c r="RPF21" s="117"/>
      <c r="RPG21" s="117"/>
      <c r="RPH21" s="117"/>
      <c r="RPI21" s="117"/>
      <c r="RPJ21" s="117"/>
      <c r="RPK21" s="117"/>
      <c r="RPL21" s="117"/>
      <c r="RPM21" s="117"/>
      <c r="RPN21" s="117"/>
      <c r="RPO21" s="117"/>
      <c r="RPP21" s="117"/>
      <c r="RPQ21" s="117"/>
      <c r="RPR21" s="117"/>
      <c r="RPS21" s="117"/>
      <c r="RPT21" s="117"/>
      <c r="RPU21" s="117"/>
      <c r="RPV21" s="117"/>
      <c r="RPW21" s="117"/>
      <c r="RPX21" s="117"/>
      <c r="RPY21" s="117"/>
      <c r="RPZ21" s="117"/>
      <c r="RQA21" s="117"/>
      <c r="RQB21" s="117"/>
      <c r="RQC21" s="117"/>
      <c r="RQD21" s="117"/>
      <c r="RQE21" s="117"/>
      <c r="RQF21" s="117"/>
      <c r="RQG21" s="117"/>
      <c r="RQH21" s="117"/>
      <c r="RQI21" s="117"/>
      <c r="RQJ21" s="117"/>
      <c r="RQK21" s="117"/>
      <c r="RQL21" s="117"/>
      <c r="RQM21" s="117"/>
      <c r="RQN21" s="117"/>
      <c r="RQO21" s="117"/>
      <c r="RQP21" s="117"/>
      <c r="RQQ21" s="117"/>
      <c r="RQR21" s="117"/>
      <c r="RQS21" s="117"/>
      <c r="RQT21" s="117"/>
      <c r="RQU21" s="117"/>
      <c r="RQV21" s="117"/>
      <c r="RQW21" s="117"/>
      <c r="RQX21" s="117"/>
      <c r="RQY21" s="117"/>
      <c r="RQZ21" s="117"/>
      <c r="RRA21" s="117"/>
      <c r="RRB21" s="117"/>
      <c r="RRC21" s="117"/>
      <c r="RRD21" s="117"/>
      <c r="RRE21" s="117"/>
      <c r="RRF21" s="117"/>
      <c r="RRG21" s="117"/>
      <c r="RRH21" s="117"/>
      <c r="RRI21" s="117"/>
      <c r="RRJ21" s="117"/>
      <c r="RRK21" s="117"/>
      <c r="RRL21" s="117"/>
      <c r="RRM21" s="117"/>
      <c r="RRN21" s="117"/>
      <c r="RRO21" s="117"/>
      <c r="RRP21" s="117"/>
      <c r="RRQ21" s="117"/>
      <c r="RRR21" s="117"/>
      <c r="RRS21" s="117"/>
      <c r="RRT21" s="117"/>
      <c r="RRU21" s="117"/>
      <c r="RRV21" s="117"/>
      <c r="RRW21" s="117"/>
      <c r="RRX21" s="117"/>
      <c r="RRY21" s="117"/>
      <c r="RRZ21" s="117"/>
      <c r="RSA21" s="117"/>
      <c r="RSB21" s="117"/>
      <c r="RSC21" s="117"/>
      <c r="RSD21" s="117"/>
      <c r="RSE21" s="117"/>
      <c r="RSF21" s="117"/>
      <c r="RSG21" s="117"/>
      <c r="RSH21" s="117"/>
      <c r="RSI21" s="117"/>
      <c r="RSJ21" s="117"/>
      <c r="RSK21" s="117"/>
      <c r="RSL21" s="117"/>
      <c r="RSM21" s="117"/>
      <c r="RSN21" s="117"/>
      <c r="RSO21" s="117"/>
      <c r="RSP21" s="117"/>
      <c r="RSQ21" s="117"/>
      <c r="RSR21" s="117"/>
      <c r="RSS21" s="117"/>
      <c r="RST21" s="117"/>
      <c r="RSU21" s="117"/>
      <c r="RSV21" s="117"/>
      <c r="RSW21" s="117"/>
      <c r="RSX21" s="117"/>
      <c r="RSY21" s="117"/>
      <c r="RSZ21" s="117"/>
      <c r="RTA21" s="117"/>
      <c r="RTB21" s="117"/>
      <c r="RTC21" s="117"/>
      <c r="RTD21" s="117"/>
      <c r="RTE21" s="117"/>
      <c r="RTF21" s="117"/>
      <c r="RTG21" s="117"/>
      <c r="RTH21" s="117"/>
      <c r="RTI21" s="117"/>
      <c r="RTJ21" s="117"/>
      <c r="RTK21" s="117"/>
      <c r="RTL21" s="117"/>
      <c r="RTM21" s="117"/>
      <c r="RTN21" s="117"/>
      <c r="RTO21" s="117"/>
      <c r="RTP21" s="117"/>
      <c r="RTQ21" s="117"/>
      <c r="RTR21" s="117"/>
      <c r="RTS21" s="117"/>
      <c r="RTT21" s="117"/>
      <c r="RTU21" s="117"/>
      <c r="RTV21" s="117"/>
      <c r="RTW21" s="117"/>
      <c r="RTX21" s="117"/>
      <c r="RTY21" s="117"/>
      <c r="RTZ21" s="117"/>
      <c r="RUA21" s="117"/>
      <c r="RUB21" s="117"/>
      <c r="RUC21" s="117"/>
      <c r="RUD21" s="117"/>
      <c r="RUE21" s="117"/>
      <c r="RUF21" s="117"/>
      <c r="RUG21" s="117"/>
      <c r="RUH21" s="117"/>
      <c r="RUI21" s="117"/>
      <c r="RUJ21" s="117"/>
      <c r="RUK21" s="117"/>
      <c r="RUL21" s="117"/>
      <c r="RUM21" s="117"/>
      <c r="RUN21" s="117"/>
      <c r="RUO21" s="117"/>
      <c r="RUP21" s="117"/>
      <c r="RUQ21" s="117"/>
      <c r="RUR21" s="117"/>
      <c r="RUS21" s="117"/>
      <c r="RUT21" s="117"/>
      <c r="RUU21" s="117"/>
      <c r="RUV21" s="117"/>
      <c r="RUW21" s="117"/>
      <c r="RUX21" s="117"/>
      <c r="RUY21" s="117"/>
      <c r="RUZ21" s="117"/>
      <c r="RVA21" s="117"/>
      <c r="RVB21" s="117"/>
      <c r="RVC21" s="117"/>
      <c r="RVD21" s="117"/>
      <c r="RVE21" s="117"/>
      <c r="RVF21" s="117"/>
      <c r="RVG21" s="117"/>
      <c r="RVH21" s="117"/>
      <c r="RVI21" s="117"/>
      <c r="RVJ21" s="117"/>
      <c r="RVK21" s="117"/>
      <c r="RVL21" s="117"/>
      <c r="RVM21" s="117"/>
      <c r="RVN21" s="117"/>
      <c r="RVO21" s="117"/>
      <c r="RVP21" s="117"/>
      <c r="RVQ21" s="117"/>
      <c r="RVR21" s="117"/>
      <c r="RVS21" s="117"/>
      <c r="RVT21" s="117"/>
      <c r="RVU21" s="117"/>
      <c r="RVV21" s="117"/>
      <c r="RVW21" s="117"/>
      <c r="RVX21" s="117"/>
      <c r="RVY21" s="117"/>
      <c r="RVZ21" s="117"/>
      <c r="RWA21" s="117"/>
      <c r="RWB21" s="117"/>
      <c r="RWC21" s="117"/>
      <c r="RWD21" s="117"/>
      <c r="RWE21" s="117"/>
      <c r="RWF21" s="117"/>
      <c r="RWG21" s="117"/>
      <c r="RWH21" s="117"/>
      <c r="RWI21" s="117"/>
      <c r="RWJ21" s="117"/>
      <c r="RWK21" s="117"/>
      <c r="RWL21" s="117"/>
      <c r="RWM21" s="117"/>
      <c r="RWN21" s="117"/>
      <c r="RWO21" s="117"/>
      <c r="RWP21" s="117"/>
      <c r="RWQ21" s="117"/>
      <c r="RWR21" s="117"/>
      <c r="RWS21" s="117"/>
      <c r="RWT21" s="117"/>
      <c r="RWU21" s="117"/>
      <c r="RWV21" s="117"/>
      <c r="RWW21" s="117"/>
      <c r="RWX21" s="117"/>
      <c r="RWY21" s="117"/>
      <c r="RWZ21" s="117"/>
      <c r="RXA21" s="117"/>
      <c r="RXB21" s="117"/>
      <c r="RXC21" s="117"/>
      <c r="RXD21" s="117"/>
      <c r="RXE21" s="117"/>
      <c r="RXF21" s="117"/>
      <c r="RXG21" s="117"/>
      <c r="RXH21" s="117"/>
      <c r="RXI21" s="117"/>
      <c r="RXJ21" s="117"/>
      <c r="RXK21" s="117"/>
      <c r="RXL21" s="117"/>
      <c r="RXM21" s="117"/>
      <c r="RXN21" s="117"/>
      <c r="RXO21" s="117"/>
      <c r="RXP21" s="117"/>
      <c r="RXQ21" s="117"/>
      <c r="RXR21" s="117"/>
      <c r="RXS21" s="117"/>
      <c r="RXT21" s="117"/>
      <c r="RXU21" s="117"/>
      <c r="RXV21" s="117"/>
      <c r="RXW21" s="117"/>
      <c r="RXX21" s="117"/>
      <c r="RXY21" s="117"/>
      <c r="RXZ21" s="117"/>
      <c r="RYA21" s="117"/>
      <c r="RYB21" s="117"/>
      <c r="RYC21" s="117"/>
      <c r="RYD21" s="117"/>
      <c r="RYE21" s="117"/>
      <c r="RYF21" s="117"/>
      <c r="RYG21" s="117"/>
      <c r="RYH21" s="117"/>
      <c r="RYI21" s="117"/>
      <c r="RYJ21" s="117"/>
      <c r="RYK21" s="117"/>
      <c r="RYL21" s="117"/>
      <c r="RYM21" s="117"/>
      <c r="RYN21" s="117"/>
      <c r="RYO21" s="117"/>
      <c r="RYP21" s="117"/>
      <c r="RYQ21" s="117"/>
      <c r="RYR21" s="117"/>
      <c r="RYS21" s="117"/>
      <c r="RYT21" s="117"/>
      <c r="RYU21" s="117"/>
      <c r="RYV21" s="117"/>
      <c r="RYW21" s="117"/>
      <c r="RYX21" s="117"/>
      <c r="RYY21" s="117"/>
      <c r="RYZ21" s="117"/>
      <c r="RZA21" s="117"/>
      <c r="RZB21" s="117"/>
      <c r="RZC21" s="117"/>
      <c r="RZD21" s="117"/>
      <c r="RZE21" s="117"/>
      <c r="RZF21" s="117"/>
      <c r="RZG21" s="117"/>
      <c r="RZH21" s="117"/>
      <c r="RZI21" s="117"/>
      <c r="RZJ21" s="117"/>
      <c r="RZK21" s="117"/>
      <c r="RZL21" s="117"/>
      <c r="RZM21" s="117"/>
      <c r="RZN21" s="117"/>
      <c r="RZO21" s="117"/>
      <c r="RZP21" s="117"/>
      <c r="RZQ21" s="117"/>
      <c r="RZR21" s="117"/>
      <c r="RZS21" s="117"/>
      <c r="RZT21" s="117"/>
      <c r="RZU21" s="117"/>
      <c r="RZV21" s="117"/>
      <c r="RZW21" s="117"/>
      <c r="RZX21" s="117"/>
      <c r="RZY21" s="117"/>
      <c r="RZZ21" s="117"/>
      <c r="SAA21" s="117"/>
      <c r="SAB21" s="117"/>
      <c r="SAC21" s="117"/>
      <c r="SAD21" s="117"/>
      <c r="SAE21" s="117"/>
      <c r="SAF21" s="117"/>
      <c r="SAG21" s="117"/>
      <c r="SAH21" s="117"/>
      <c r="SAI21" s="117"/>
      <c r="SAJ21" s="117"/>
      <c r="SAK21" s="117"/>
      <c r="SAL21" s="117"/>
      <c r="SAM21" s="117"/>
      <c r="SAN21" s="117"/>
      <c r="SAO21" s="117"/>
      <c r="SAP21" s="117"/>
      <c r="SAQ21" s="117"/>
      <c r="SAR21" s="117"/>
      <c r="SAS21" s="117"/>
      <c r="SAT21" s="117"/>
      <c r="SAU21" s="117"/>
      <c r="SAV21" s="117"/>
      <c r="SAW21" s="117"/>
      <c r="SAX21" s="117"/>
      <c r="SAY21" s="117"/>
      <c r="SAZ21" s="117"/>
      <c r="SBA21" s="117"/>
      <c r="SBB21" s="117"/>
      <c r="SBC21" s="117"/>
      <c r="SBD21" s="117"/>
      <c r="SBE21" s="117"/>
      <c r="SBF21" s="117"/>
      <c r="SBG21" s="117"/>
      <c r="SBH21" s="117"/>
      <c r="SBI21" s="117"/>
      <c r="SBJ21" s="117"/>
      <c r="SBK21" s="117"/>
      <c r="SBL21" s="117"/>
      <c r="SBM21" s="117"/>
      <c r="SBN21" s="117"/>
      <c r="SBO21" s="117"/>
      <c r="SBP21" s="117"/>
      <c r="SBQ21" s="117"/>
      <c r="SBR21" s="117"/>
      <c r="SBS21" s="117"/>
      <c r="SBT21" s="117"/>
      <c r="SBU21" s="117"/>
      <c r="SBV21" s="117"/>
      <c r="SBW21" s="117"/>
      <c r="SBX21" s="117"/>
      <c r="SBY21" s="117"/>
      <c r="SBZ21" s="117"/>
      <c r="SCA21" s="117"/>
      <c r="SCB21" s="117"/>
      <c r="SCC21" s="117"/>
      <c r="SCD21" s="117"/>
      <c r="SCE21" s="117"/>
      <c r="SCF21" s="117"/>
      <c r="SCG21" s="117"/>
      <c r="SCH21" s="117"/>
      <c r="SCI21" s="117"/>
      <c r="SCJ21" s="117"/>
      <c r="SCK21" s="117"/>
      <c r="SCL21" s="117"/>
      <c r="SCM21" s="117"/>
      <c r="SCN21" s="117"/>
      <c r="SCO21" s="117"/>
      <c r="SCP21" s="117"/>
      <c r="SCQ21" s="117"/>
      <c r="SCR21" s="117"/>
      <c r="SCS21" s="117"/>
      <c r="SCT21" s="117"/>
      <c r="SCU21" s="117"/>
      <c r="SCV21" s="117"/>
      <c r="SCW21" s="117"/>
      <c r="SCX21" s="117"/>
      <c r="SCY21" s="117"/>
      <c r="SCZ21" s="117"/>
      <c r="SDA21" s="117"/>
      <c r="SDB21" s="117"/>
      <c r="SDC21" s="117"/>
      <c r="SDD21" s="117"/>
      <c r="SDE21" s="117"/>
      <c r="SDF21" s="117"/>
      <c r="SDG21" s="117"/>
      <c r="SDH21" s="117"/>
      <c r="SDI21" s="117"/>
      <c r="SDJ21" s="117"/>
      <c r="SDK21" s="117"/>
      <c r="SDL21" s="117"/>
      <c r="SDM21" s="117"/>
      <c r="SDN21" s="117"/>
      <c r="SDO21" s="117"/>
      <c r="SDP21" s="117"/>
      <c r="SDQ21" s="117"/>
      <c r="SDR21" s="117"/>
      <c r="SDS21" s="117"/>
      <c r="SDT21" s="117"/>
      <c r="SDU21" s="117"/>
      <c r="SDV21" s="117"/>
      <c r="SDW21" s="117"/>
      <c r="SDX21" s="117"/>
      <c r="SDY21" s="117"/>
      <c r="SDZ21" s="117"/>
      <c r="SEA21" s="117"/>
      <c r="SEB21" s="117"/>
      <c r="SEC21" s="117"/>
      <c r="SED21" s="117"/>
      <c r="SEE21" s="117"/>
      <c r="SEF21" s="117"/>
      <c r="SEG21" s="117"/>
      <c r="SEH21" s="117"/>
      <c r="SEI21" s="117"/>
      <c r="SEJ21" s="117"/>
      <c r="SEK21" s="117"/>
      <c r="SEL21" s="117"/>
      <c r="SEM21" s="117"/>
      <c r="SEN21" s="117"/>
      <c r="SEO21" s="117"/>
      <c r="SEP21" s="117"/>
      <c r="SEQ21" s="117"/>
      <c r="SER21" s="117"/>
      <c r="SES21" s="117"/>
      <c r="SET21" s="117"/>
      <c r="SEU21" s="117"/>
      <c r="SEV21" s="117"/>
      <c r="SEW21" s="117"/>
      <c r="SEX21" s="117"/>
      <c r="SEY21" s="117"/>
      <c r="SEZ21" s="117"/>
      <c r="SFA21" s="117"/>
      <c r="SFB21" s="117"/>
      <c r="SFC21" s="117"/>
      <c r="SFD21" s="117"/>
      <c r="SFE21" s="117"/>
      <c r="SFF21" s="117"/>
      <c r="SFG21" s="117"/>
      <c r="SFH21" s="117"/>
      <c r="SFI21" s="117"/>
      <c r="SFJ21" s="117"/>
      <c r="SFK21" s="117"/>
      <c r="SFL21" s="117"/>
      <c r="SFM21" s="117"/>
      <c r="SFN21" s="117"/>
      <c r="SFO21" s="117"/>
      <c r="SFP21" s="117"/>
      <c r="SFQ21" s="117"/>
      <c r="SFR21" s="117"/>
      <c r="SFS21" s="117"/>
      <c r="SFT21" s="117"/>
      <c r="SFU21" s="117"/>
      <c r="SFV21" s="117"/>
      <c r="SFW21" s="117"/>
      <c r="SFX21" s="117"/>
      <c r="SFY21" s="117"/>
      <c r="SFZ21" s="117"/>
      <c r="SGA21" s="117"/>
      <c r="SGB21" s="117"/>
      <c r="SGC21" s="117"/>
      <c r="SGD21" s="117"/>
      <c r="SGE21" s="117"/>
      <c r="SGF21" s="117"/>
      <c r="SGG21" s="117"/>
      <c r="SGH21" s="117"/>
      <c r="SGI21" s="117"/>
      <c r="SGJ21" s="117"/>
      <c r="SGK21" s="117"/>
      <c r="SGL21" s="117"/>
      <c r="SGM21" s="117"/>
      <c r="SGN21" s="117"/>
      <c r="SGO21" s="117"/>
      <c r="SGP21" s="117"/>
      <c r="SGQ21" s="117"/>
      <c r="SGR21" s="117"/>
      <c r="SGS21" s="117"/>
      <c r="SGT21" s="117"/>
      <c r="SGU21" s="117"/>
      <c r="SGV21" s="117"/>
      <c r="SGW21" s="117"/>
      <c r="SGX21" s="117"/>
      <c r="SGY21" s="117"/>
      <c r="SGZ21" s="117"/>
      <c r="SHA21" s="117"/>
      <c r="SHB21" s="117"/>
      <c r="SHC21" s="117"/>
      <c r="SHD21" s="117"/>
      <c r="SHE21" s="117"/>
      <c r="SHF21" s="117"/>
      <c r="SHG21" s="117"/>
      <c r="SHH21" s="117"/>
      <c r="SHI21" s="117"/>
      <c r="SHJ21" s="117"/>
      <c r="SHK21" s="117"/>
      <c r="SHL21" s="117"/>
      <c r="SHM21" s="117"/>
      <c r="SHN21" s="117"/>
      <c r="SHO21" s="117"/>
      <c r="SHP21" s="117"/>
      <c r="SHQ21" s="117"/>
      <c r="SHR21" s="117"/>
      <c r="SHS21" s="117"/>
      <c r="SHT21" s="117"/>
      <c r="SHU21" s="117"/>
      <c r="SHV21" s="117"/>
      <c r="SHW21" s="117"/>
      <c r="SHX21" s="117"/>
      <c r="SHY21" s="117"/>
      <c r="SHZ21" s="117"/>
      <c r="SIA21" s="117"/>
      <c r="SIB21" s="117"/>
      <c r="SIC21" s="117"/>
      <c r="SID21" s="117"/>
      <c r="SIE21" s="117"/>
      <c r="SIF21" s="117"/>
      <c r="SIG21" s="117"/>
      <c r="SIH21" s="117"/>
      <c r="SII21" s="117"/>
      <c r="SIJ21" s="117"/>
      <c r="SIK21" s="117"/>
      <c r="SIL21" s="117"/>
      <c r="SIM21" s="117"/>
      <c r="SIN21" s="117"/>
      <c r="SIO21" s="117"/>
      <c r="SIP21" s="117"/>
      <c r="SIQ21" s="117"/>
      <c r="SIR21" s="117"/>
      <c r="SIS21" s="117"/>
      <c r="SIT21" s="117"/>
      <c r="SIU21" s="117"/>
      <c r="SIV21" s="117"/>
      <c r="SIW21" s="117"/>
      <c r="SIX21" s="117"/>
      <c r="SIY21" s="117"/>
      <c r="SIZ21" s="117"/>
      <c r="SJA21" s="117"/>
      <c r="SJB21" s="117"/>
      <c r="SJC21" s="117"/>
      <c r="SJD21" s="117"/>
      <c r="SJE21" s="117"/>
      <c r="SJF21" s="117"/>
      <c r="SJG21" s="117"/>
      <c r="SJH21" s="117"/>
      <c r="SJI21" s="117"/>
      <c r="SJJ21" s="117"/>
      <c r="SJK21" s="117"/>
      <c r="SJL21" s="117"/>
      <c r="SJM21" s="117"/>
      <c r="SJN21" s="117"/>
      <c r="SJO21" s="117"/>
      <c r="SJP21" s="117"/>
      <c r="SJQ21" s="117"/>
      <c r="SJR21" s="117"/>
      <c r="SJS21" s="117"/>
      <c r="SJT21" s="117"/>
      <c r="SJU21" s="117"/>
      <c r="SJV21" s="117"/>
      <c r="SJW21" s="117"/>
      <c r="SJX21" s="117"/>
      <c r="SJY21" s="117"/>
      <c r="SJZ21" s="117"/>
      <c r="SKA21" s="117"/>
      <c r="SKB21" s="117"/>
      <c r="SKC21" s="117"/>
      <c r="SKD21" s="117"/>
      <c r="SKE21" s="117"/>
      <c r="SKF21" s="117"/>
      <c r="SKG21" s="117"/>
      <c r="SKH21" s="117"/>
      <c r="SKI21" s="117"/>
      <c r="SKJ21" s="117"/>
      <c r="SKK21" s="117"/>
      <c r="SKL21" s="117"/>
      <c r="SKM21" s="117"/>
      <c r="SKN21" s="117"/>
      <c r="SKO21" s="117"/>
      <c r="SKP21" s="117"/>
      <c r="SKQ21" s="117"/>
      <c r="SKR21" s="117"/>
      <c r="SKS21" s="117"/>
      <c r="SKT21" s="117"/>
      <c r="SKU21" s="117"/>
      <c r="SKV21" s="117"/>
      <c r="SKW21" s="117"/>
      <c r="SKX21" s="117"/>
      <c r="SKY21" s="117"/>
      <c r="SKZ21" s="117"/>
      <c r="SLA21" s="117"/>
      <c r="SLB21" s="117"/>
      <c r="SLC21" s="117"/>
      <c r="SLD21" s="117"/>
      <c r="SLE21" s="117"/>
      <c r="SLF21" s="117"/>
      <c r="SLG21" s="117"/>
      <c r="SLH21" s="117"/>
      <c r="SLI21" s="117"/>
      <c r="SLJ21" s="117"/>
      <c r="SLK21" s="117"/>
      <c r="SLL21" s="117"/>
      <c r="SLM21" s="117"/>
      <c r="SLN21" s="117"/>
      <c r="SLO21" s="117"/>
      <c r="SLP21" s="117"/>
      <c r="SLQ21" s="117"/>
      <c r="SLR21" s="117"/>
      <c r="SLS21" s="117"/>
      <c r="SLT21" s="117"/>
      <c r="SLU21" s="117"/>
      <c r="SLV21" s="117"/>
      <c r="SLW21" s="117"/>
      <c r="SLX21" s="117"/>
      <c r="SLY21" s="117"/>
      <c r="SLZ21" s="117"/>
      <c r="SMA21" s="117"/>
      <c r="SMB21" s="117"/>
      <c r="SMC21" s="117"/>
      <c r="SMD21" s="117"/>
      <c r="SME21" s="117"/>
      <c r="SMF21" s="117"/>
      <c r="SMG21" s="117"/>
      <c r="SMH21" s="117"/>
      <c r="SMI21" s="117"/>
      <c r="SMJ21" s="117"/>
      <c r="SMK21" s="117"/>
      <c r="SML21" s="117"/>
      <c r="SMM21" s="117"/>
      <c r="SMN21" s="117"/>
      <c r="SMO21" s="117"/>
      <c r="SMP21" s="117"/>
      <c r="SMQ21" s="117"/>
      <c r="SMR21" s="117"/>
      <c r="SMS21" s="117"/>
      <c r="SMT21" s="117"/>
      <c r="SMU21" s="117"/>
      <c r="SMV21" s="117"/>
      <c r="SMW21" s="117"/>
      <c r="SMX21" s="117"/>
      <c r="SMY21" s="117"/>
      <c r="SMZ21" s="117"/>
      <c r="SNA21" s="117"/>
      <c r="SNB21" s="117"/>
      <c r="SNC21" s="117"/>
      <c r="SND21" s="117"/>
      <c r="SNE21" s="117"/>
      <c r="SNF21" s="117"/>
      <c r="SNG21" s="117"/>
      <c r="SNH21" s="117"/>
      <c r="SNI21" s="117"/>
      <c r="SNJ21" s="117"/>
      <c r="SNK21" s="117"/>
      <c r="SNL21" s="117"/>
      <c r="SNM21" s="117"/>
      <c r="SNN21" s="117"/>
      <c r="SNO21" s="117"/>
      <c r="SNP21" s="117"/>
      <c r="SNQ21" s="117"/>
      <c r="SNR21" s="117"/>
      <c r="SNS21" s="117"/>
      <c r="SNT21" s="117"/>
      <c r="SNU21" s="117"/>
      <c r="SNV21" s="117"/>
      <c r="SNW21" s="117"/>
      <c r="SNX21" s="117"/>
      <c r="SNY21" s="117"/>
      <c r="SNZ21" s="117"/>
      <c r="SOA21" s="117"/>
      <c r="SOB21" s="117"/>
      <c r="SOC21" s="117"/>
      <c r="SOD21" s="117"/>
      <c r="SOE21" s="117"/>
      <c r="SOF21" s="117"/>
      <c r="SOG21" s="117"/>
      <c r="SOH21" s="117"/>
      <c r="SOI21" s="117"/>
      <c r="SOJ21" s="117"/>
      <c r="SOK21" s="117"/>
      <c r="SOL21" s="117"/>
      <c r="SOM21" s="117"/>
      <c r="SON21" s="117"/>
      <c r="SOO21" s="117"/>
      <c r="SOP21" s="117"/>
      <c r="SOQ21" s="117"/>
      <c r="SOR21" s="117"/>
      <c r="SOS21" s="117"/>
      <c r="SOT21" s="117"/>
      <c r="SOU21" s="117"/>
      <c r="SOV21" s="117"/>
      <c r="SOW21" s="117"/>
      <c r="SOX21" s="117"/>
      <c r="SOY21" s="117"/>
      <c r="SOZ21" s="117"/>
      <c r="SPA21" s="117"/>
      <c r="SPB21" s="117"/>
      <c r="SPC21" s="117"/>
      <c r="SPD21" s="117"/>
      <c r="SPE21" s="117"/>
      <c r="SPF21" s="117"/>
      <c r="SPG21" s="117"/>
      <c r="SPH21" s="117"/>
      <c r="SPI21" s="117"/>
      <c r="SPJ21" s="117"/>
      <c r="SPK21" s="117"/>
      <c r="SPL21" s="117"/>
      <c r="SPM21" s="117"/>
      <c r="SPN21" s="117"/>
      <c r="SPO21" s="117"/>
      <c r="SPP21" s="117"/>
      <c r="SPQ21" s="117"/>
      <c r="SPR21" s="117"/>
      <c r="SPS21" s="117"/>
      <c r="SPT21" s="117"/>
      <c r="SPU21" s="117"/>
      <c r="SPV21" s="117"/>
      <c r="SPW21" s="117"/>
      <c r="SPX21" s="117"/>
      <c r="SPY21" s="117"/>
      <c r="SPZ21" s="117"/>
      <c r="SQA21" s="117"/>
      <c r="SQB21" s="117"/>
      <c r="SQC21" s="117"/>
      <c r="SQD21" s="117"/>
      <c r="SQE21" s="117"/>
      <c r="SQF21" s="117"/>
      <c r="SQG21" s="117"/>
      <c r="SQH21" s="117"/>
      <c r="SQI21" s="117"/>
      <c r="SQJ21" s="117"/>
      <c r="SQK21" s="117"/>
      <c r="SQL21" s="117"/>
      <c r="SQM21" s="117"/>
      <c r="SQN21" s="117"/>
      <c r="SQO21" s="117"/>
      <c r="SQP21" s="117"/>
      <c r="SQQ21" s="117"/>
      <c r="SQR21" s="117"/>
      <c r="SQS21" s="117"/>
      <c r="SQT21" s="117"/>
      <c r="SQU21" s="117"/>
      <c r="SQV21" s="117"/>
      <c r="SQW21" s="117"/>
      <c r="SQX21" s="117"/>
      <c r="SQY21" s="117"/>
      <c r="SQZ21" s="117"/>
      <c r="SRA21" s="117"/>
      <c r="SRB21" s="117"/>
      <c r="SRC21" s="117"/>
      <c r="SRD21" s="117"/>
      <c r="SRE21" s="117"/>
      <c r="SRF21" s="117"/>
      <c r="SRG21" s="117"/>
      <c r="SRH21" s="117"/>
      <c r="SRI21" s="117"/>
      <c r="SRJ21" s="117"/>
      <c r="SRK21" s="117"/>
      <c r="SRL21" s="117"/>
      <c r="SRM21" s="117"/>
      <c r="SRN21" s="117"/>
      <c r="SRO21" s="117"/>
      <c r="SRP21" s="117"/>
      <c r="SRQ21" s="117"/>
      <c r="SRR21" s="117"/>
      <c r="SRS21" s="117"/>
      <c r="SRT21" s="117"/>
      <c r="SRU21" s="117"/>
      <c r="SRV21" s="117"/>
      <c r="SRW21" s="117"/>
      <c r="SRX21" s="117"/>
      <c r="SRY21" s="117"/>
      <c r="SRZ21" s="117"/>
      <c r="SSA21" s="117"/>
      <c r="SSB21" s="117"/>
      <c r="SSC21" s="117"/>
      <c r="SSD21" s="117"/>
      <c r="SSE21" s="117"/>
      <c r="SSF21" s="117"/>
      <c r="SSG21" s="117"/>
      <c r="SSH21" s="117"/>
      <c r="SSI21" s="117"/>
      <c r="SSJ21" s="117"/>
      <c r="SSK21" s="117"/>
      <c r="SSL21" s="117"/>
      <c r="SSM21" s="117"/>
      <c r="SSN21" s="117"/>
      <c r="SSO21" s="117"/>
      <c r="SSP21" s="117"/>
      <c r="SSQ21" s="117"/>
      <c r="SSR21" s="117"/>
      <c r="SSS21" s="117"/>
      <c r="SST21" s="117"/>
      <c r="SSU21" s="117"/>
      <c r="SSV21" s="117"/>
      <c r="SSW21" s="117"/>
      <c r="SSX21" s="117"/>
      <c r="SSY21" s="117"/>
      <c r="SSZ21" s="117"/>
      <c r="STA21" s="117"/>
      <c r="STB21" s="117"/>
      <c r="STC21" s="117"/>
      <c r="STD21" s="117"/>
      <c r="STE21" s="117"/>
      <c r="STF21" s="117"/>
      <c r="STG21" s="117"/>
      <c r="STH21" s="117"/>
      <c r="STI21" s="117"/>
      <c r="STJ21" s="117"/>
      <c r="STK21" s="117"/>
      <c r="STL21" s="117"/>
      <c r="STM21" s="117"/>
      <c r="STN21" s="117"/>
      <c r="STO21" s="117"/>
      <c r="STP21" s="117"/>
      <c r="STQ21" s="117"/>
      <c r="STR21" s="117"/>
      <c r="STS21" s="117"/>
      <c r="STT21" s="117"/>
      <c r="STU21" s="117"/>
      <c r="STV21" s="117"/>
      <c r="STW21" s="117"/>
      <c r="STX21" s="117"/>
      <c r="STY21" s="117"/>
      <c r="STZ21" s="117"/>
      <c r="SUA21" s="117"/>
      <c r="SUB21" s="117"/>
      <c r="SUC21" s="117"/>
      <c r="SUD21" s="117"/>
      <c r="SUE21" s="117"/>
      <c r="SUF21" s="117"/>
      <c r="SUG21" s="117"/>
      <c r="SUH21" s="117"/>
      <c r="SUI21" s="117"/>
      <c r="SUJ21" s="117"/>
      <c r="SUK21" s="117"/>
      <c r="SUL21" s="117"/>
      <c r="SUM21" s="117"/>
      <c r="SUN21" s="117"/>
      <c r="SUO21" s="117"/>
      <c r="SUP21" s="117"/>
      <c r="SUQ21" s="117"/>
      <c r="SUR21" s="117"/>
      <c r="SUS21" s="117"/>
      <c r="SUT21" s="117"/>
      <c r="SUU21" s="117"/>
      <c r="SUV21" s="117"/>
      <c r="SUW21" s="117"/>
      <c r="SUX21" s="117"/>
      <c r="SUY21" s="117"/>
      <c r="SUZ21" s="117"/>
      <c r="SVA21" s="117"/>
      <c r="SVB21" s="117"/>
      <c r="SVC21" s="117"/>
      <c r="SVD21" s="117"/>
      <c r="SVE21" s="117"/>
      <c r="SVF21" s="117"/>
      <c r="SVG21" s="117"/>
      <c r="SVH21" s="117"/>
      <c r="SVI21" s="117"/>
      <c r="SVJ21" s="117"/>
      <c r="SVK21" s="117"/>
      <c r="SVL21" s="117"/>
      <c r="SVM21" s="117"/>
      <c r="SVN21" s="117"/>
      <c r="SVO21" s="117"/>
      <c r="SVP21" s="117"/>
      <c r="SVQ21" s="117"/>
      <c r="SVR21" s="117"/>
      <c r="SVS21" s="117"/>
      <c r="SVT21" s="117"/>
      <c r="SVU21" s="117"/>
      <c r="SVV21" s="117"/>
      <c r="SVW21" s="117"/>
      <c r="SVX21" s="117"/>
      <c r="SVY21" s="117"/>
      <c r="SVZ21" s="117"/>
      <c r="SWA21" s="117"/>
      <c r="SWB21" s="117"/>
      <c r="SWC21" s="117"/>
      <c r="SWD21" s="117"/>
      <c r="SWE21" s="117"/>
      <c r="SWF21" s="117"/>
      <c r="SWG21" s="117"/>
      <c r="SWH21" s="117"/>
      <c r="SWI21" s="117"/>
      <c r="SWJ21" s="117"/>
      <c r="SWK21" s="117"/>
      <c r="SWL21" s="117"/>
      <c r="SWM21" s="117"/>
      <c r="SWN21" s="117"/>
      <c r="SWO21" s="117"/>
      <c r="SWP21" s="117"/>
      <c r="SWQ21" s="117"/>
      <c r="SWR21" s="117"/>
      <c r="SWS21" s="117"/>
      <c r="SWT21" s="117"/>
      <c r="SWU21" s="117"/>
      <c r="SWV21" s="117"/>
      <c r="SWW21" s="117"/>
      <c r="SWX21" s="117"/>
      <c r="SWY21" s="117"/>
      <c r="SWZ21" s="117"/>
      <c r="SXA21" s="117"/>
      <c r="SXB21" s="117"/>
      <c r="SXC21" s="117"/>
      <c r="SXD21" s="117"/>
      <c r="SXE21" s="117"/>
      <c r="SXF21" s="117"/>
      <c r="SXG21" s="117"/>
      <c r="SXH21" s="117"/>
      <c r="SXI21" s="117"/>
      <c r="SXJ21" s="117"/>
      <c r="SXK21" s="117"/>
      <c r="SXL21" s="117"/>
      <c r="SXM21" s="117"/>
      <c r="SXN21" s="117"/>
      <c r="SXO21" s="117"/>
      <c r="SXP21" s="117"/>
      <c r="SXQ21" s="117"/>
      <c r="SXR21" s="117"/>
      <c r="SXS21" s="117"/>
      <c r="SXT21" s="117"/>
      <c r="SXU21" s="117"/>
      <c r="SXV21" s="117"/>
      <c r="SXW21" s="117"/>
      <c r="SXX21" s="117"/>
      <c r="SXY21" s="117"/>
      <c r="SXZ21" s="117"/>
      <c r="SYA21" s="117"/>
      <c r="SYB21" s="117"/>
      <c r="SYC21" s="117"/>
      <c r="SYD21" s="117"/>
      <c r="SYE21" s="117"/>
      <c r="SYF21" s="117"/>
      <c r="SYG21" s="117"/>
      <c r="SYH21" s="117"/>
      <c r="SYI21" s="117"/>
      <c r="SYJ21" s="117"/>
      <c r="SYK21" s="117"/>
      <c r="SYL21" s="117"/>
      <c r="SYM21" s="117"/>
      <c r="SYN21" s="117"/>
      <c r="SYO21" s="117"/>
      <c r="SYP21" s="117"/>
      <c r="SYQ21" s="117"/>
      <c r="SYR21" s="117"/>
      <c r="SYS21" s="117"/>
      <c r="SYT21" s="117"/>
      <c r="SYU21" s="117"/>
      <c r="SYV21" s="117"/>
      <c r="SYW21" s="117"/>
      <c r="SYX21" s="117"/>
      <c r="SYY21" s="117"/>
      <c r="SYZ21" s="117"/>
      <c r="SZA21" s="117"/>
      <c r="SZB21" s="117"/>
      <c r="SZC21" s="117"/>
      <c r="SZD21" s="117"/>
      <c r="SZE21" s="117"/>
      <c r="SZF21" s="117"/>
      <c r="SZG21" s="117"/>
      <c r="SZH21" s="117"/>
      <c r="SZI21" s="117"/>
      <c r="SZJ21" s="117"/>
      <c r="SZK21" s="117"/>
      <c r="SZL21" s="117"/>
      <c r="SZM21" s="117"/>
      <c r="SZN21" s="117"/>
      <c r="SZO21" s="117"/>
      <c r="SZP21" s="117"/>
      <c r="SZQ21" s="117"/>
      <c r="SZR21" s="117"/>
      <c r="SZS21" s="117"/>
      <c r="SZT21" s="117"/>
      <c r="SZU21" s="117"/>
      <c r="SZV21" s="117"/>
      <c r="SZW21" s="117"/>
      <c r="SZX21" s="117"/>
      <c r="SZY21" s="117"/>
      <c r="SZZ21" s="117"/>
      <c r="TAA21" s="117"/>
      <c r="TAB21" s="117"/>
      <c r="TAC21" s="117"/>
      <c r="TAD21" s="117"/>
      <c r="TAE21" s="117"/>
      <c r="TAF21" s="117"/>
      <c r="TAG21" s="117"/>
      <c r="TAH21" s="117"/>
      <c r="TAI21" s="117"/>
      <c r="TAJ21" s="117"/>
      <c r="TAK21" s="117"/>
      <c r="TAL21" s="117"/>
      <c r="TAM21" s="117"/>
      <c r="TAN21" s="117"/>
      <c r="TAO21" s="117"/>
      <c r="TAP21" s="117"/>
      <c r="TAQ21" s="117"/>
      <c r="TAR21" s="117"/>
      <c r="TAS21" s="117"/>
      <c r="TAT21" s="117"/>
      <c r="TAU21" s="117"/>
      <c r="TAV21" s="117"/>
      <c r="TAW21" s="117"/>
      <c r="TAX21" s="117"/>
      <c r="TAY21" s="117"/>
      <c r="TAZ21" s="117"/>
      <c r="TBA21" s="117"/>
      <c r="TBB21" s="117"/>
      <c r="TBC21" s="117"/>
      <c r="TBD21" s="117"/>
      <c r="TBE21" s="117"/>
      <c r="TBF21" s="117"/>
      <c r="TBG21" s="117"/>
      <c r="TBH21" s="117"/>
      <c r="TBI21" s="117"/>
      <c r="TBJ21" s="117"/>
      <c r="TBK21" s="117"/>
      <c r="TBL21" s="117"/>
      <c r="TBM21" s="117"/>
      <c r="TBN21" s="117"/>
      <c r="TBO21" s="117"/>
      <c r="TBP21" s="117"/>
      <c r="TBQ21" s="117"/>
      <c r="TBR21" s="117"/>
      <c r="TBS21" s="117"/>
      <c r="TBT21" s="117"/>
      <c r="TBU21" s="117"/>
      <c r="TBV21" s="117"/>
      <c r="TBW21" s="117"/>
      <c r="TBX21" s="117"/>
      <c r="TBY21" s="117"/>
      <c r="TBZ21" s="117"/>
      <c r="TCA21" s="117"/>
      <c r="TCB21" s="117"/>
      <c r="TCC21" s="117"/>
      <c r="TCD21" s="117"/>
      <c r="TCE21" s="117"/>
      <c r="TCF21" s="117"/>
      <c r="TCG21" s="117"/>
      <c r="TCH21" s="117"/>
      <c r="TCI21" s="117"/>
      <c r="TCJ21" s="117"/>
      <c r="TCK21" s="117"/>
      <c r="TCL21" s="117"/>
      <c r="TCM21" s="117"/>
      <c r="TCN21" s="117"/>
      <c r="TCO21" s="117"/>
      <c r="TCP21" s="117"/>
      <c r="TCQ21" s="117"/>
      <c r="TCR21" s="117"/>
      <c r="TCS21" s="117"/>
      <c r="TCT21" s="117"/>
      <c r="TCU21" s="117"/>
      <c r="TCV21" s="117"/>
      <c r="TCW21" s="117"/>
      <c r="TCX21" s="117"/>
      <c r="TCY21" s="117"/>
      <c r="TCZ21" s="117"/>
      <c r="TDA21" s="117"/>
      <c r="TDB21" s="117"/>
      <c r="TDC21" s="117"/>
      <c r="TDD21" s="117"/>
      <c r="TDE21" s="117"/>
      <c r="TDF21" s="117"/>
      <c r="TDG21" s="117"/>
      <c r="TDH21" s="117"/>
      <c r="TDI21" s="117"/>
      <c r="TDJ21" s="117"/>
      <c r="TDK21" s="117"/>
      <c r="TDL21" s="117"/>
      <c r="TDM21" s="117"/>
      <c r="TDN21" s="117"/>
      <c r="TDO21" s="117"/>
      <c r="TDP21" s="117"/>
      <c r="TDQ21" s="117"/>
      <c r="TDR21" s="117"/>
      <c r="TDS21" s="117"/>
      <c r="TDT21" s="117"/>
      <c r="TDU21" s="117"/>
      <c r="TDV21" s="117"/>
      <c r="TDW21" s="117"/>
      <c r="TDX21" s="117"/>
      <c r="TDY21" s="117"/>
      <c r="TDZ21" s="117"/>
      <c r="TEA21" s="117"/>
      <c r="TEB21" s="117"/>
      <c r="TEC21" s="117"/>
      <c r="TED21" s="117"/>
      <c r="TEE21" s="117"/>
      <c r="TEF21" s="117"/>
      <c r="TEG21" s="117"/>
      <c r="TEH21" s="117"/>
      <c r="TEI21" s="117"/>
      <c r="TEJ21" s="117"/>
      <c r="TEK21" s="117"/>
      <c r="TEL21" s="117"/>
      <c r="TEM21" s="117"/>
      <c r="TEN21" s="117"/>
      <c r="TEO21" s="117"/>
      <c r="TEP21" s="117"/>
      <c r="TEQ21" s="117"/>
      <c r="TER21" s="117"/>
      <c r="TES21" s="117"/>
      <c r="TET21" s="117"/>
      <c r="TEU21" s="117"/>
      <c r="TEV21" s="117"/>
      <c r="TEW21" s="117"/>
      <c r="TEX21" s="117"/>
      <c r="TEY21" s="117"/>
      <c r="TEZ21" s="117"/>
      <c r="TFA21" s="117"/>
      <c r="TFB21" s="117"/>
      <c r="TFC21" s="117"/>
      <c r="TFD21" s="117"/>
      <c r="TFE21" s="117"/>
      <c r="TFF21" s="117"/>
      <c r="TFG21" s="117"/>
      <c r="TFH21" s="117"/>
      <c r="TFI21" s="117"/>
      <c r="TFJ21" s="117"/>
      <c r="TFK21" s="117"/>
      <c r="TFL21" s="117"/>
      <c r="TFM21" s="117"/>
      <c r="TFN21" s="117"/>
      <c r="TFO21" s="117"/>
      <c r="TFP21" s="117"/>
      <c r="TFQ21" s="117"/>
      <c r="TFR21" s="117"/>
      <c r="TFS21" s="117"/>
      <c r="TFT21" s="117"/>
      <c r="TFU21" s="117"/>
      <c r="TFV21" s="117"/>
      <c r="TFW21" s="117"/>
      <c r="TFX21" s="117"/>
      <c r="TFY21" s="117"/>
      <c r="TFZ21" s="117"/>
      <c r="TGA21" s="117"/>
      <c r="TGB21" s="117"/>
      <c r="TGC21" s="117"/>
      <c r="TGD21" s="117"/>
      <c r="TGE21" s="117"/>
      <c r="TGF21" s="117"/>
      <c r="TGG21" s="117"/>
      <c r="TGH21" s="117"/>
      <c r="TGI21" s="117"/>
      <c r="TGJ21" s="117"/>
      <c r="TGK21" s="117"/>
      <c r="TGL21" s="117"/>
      <c r="TGM21" s="117"/>
      <c r="TGN21" s="117"/>
      <c r="TGO21" s="117"/>
      <c r="TGP21" s="117"/>
      <c r="TGQ21" s="117"/>
      <c r="TGR21" s="117"/>
      <c r="TGS21" s="117"/>
      <c r="TGT21" s="117"/>
      <c r="TGU21" s="117"/>
      <c r="TGV21" s="117"/>
      <c r="TGW21" s="117"/>
      <c r="TGX21" s="117"/>
      <c r="TGY21" s="117"/>
      <c r="TGZ21" s="117"/>
      <c r="THA21" s="117"/>
      <c r="THB21" s="117"/>
      <c r="THC21" s="117"/>
      <c r="THD21" s="117"/>
      <c r="THE21" s="117"/>
      <c r="THF21" s="117"/>
      <c r="THG21" s="117"/>
      <c r="THH21" s="117"/>
      <c r="THI21" s="117"/>
      <c r="THJ21" s="117"/>
      <c r="THK21" s="117"/>
      <c r="THL21" s="117"/>
      <c r="THM21" s="117"/>
      <c r="THN21" s="117"/>
      <c r="THO21" s="117"/>
      <c r="THP21" s="117"/>
      <c r="THQ21" s="117"/>
      <c r="THR21" s="117"/>
      <c r="THS21" s="117"/>
      <c r="THT21" s="117"/>
      <c r="THU21" s="117"/>
      <c r="THV21" s="117"/>
      <c r="THW21" s="117"/>
      <c r="THX21" s="117"/>
      <c r="THY21" s="117"/>
      <c r="THZ21" s="117"/>
      <c r="TIA21" s="117"/>
      <c r="TIB21" s="117"/>
      <c r="TIC21" s="117"/>
      <c r="TID21" s="117"/>
      <c r="TIE21" s="117"/>
      <c r="TIF21" s="117"/>
      <c r="TIG21" s="117"/>
      <c r="TIH21" s="117"/>
      <c r="TII21" s="117"/>
      <c r="TIJ21" s="117"/>
      <c r="TIK21" s="117"/>
      <c r="TIL21" s="117"/>
      <c r="TIM21" s="117"/>
      <c r="TIN21" s="117"/>
      <c r="TIO21" s="117"/>
      <c r="TIP21" s="117"/>
      <c r="TIQ21" s="117"/>
      <c r="TIR21" s="117"/>
      <c r="TIS21" s="117"/>
      <c r="TIT21" s="117"/>
      <c r="TIU21" s="117"/>
      <c r="TIV21" s="117"/>
      <c r="TIW21" s="117"/>
      <c r="TIX21" s="117"/>
      <c r="TIY21" s="117"/>
      <c r="TIZ21" s="117"/>
      <c r="TJA21" s="117"/>
      <c r="TJB21" s="117"/>
      <c r="TJC21" s="117"/>
      <c r="TJD21" s="117"/>
      <c r="TJE21" s="117"/>
      <c r="TJF21" s="117"/>
      <c r="TJG21" s="117"/>
      <c r="TJH21" s="117"/>
      <c r="TJI21" s="117"/>
      <c r="TJJ21" s="117"/>
      <c r="TJK21" s="117"/>
      <c r="TJL21" s="117"/>
      <c r="TJM21" s="117"/>
      <c r="TJN21" s="117"/>
      <c r="TJO21" s="117"/>
      <c r="TJP21" s="117"/>
      <c r="TJQ21" s="117"/>
      <c r="TJR21" s="117"/>
      <c r="TJS21" s="117"/>
      <c r="TJT21" s="117"/>
      <c r="TJU21" s="117"/>
      <c r="TJV21" s="117"/>
      <c r="TJW21" s="117"/>
      <c r="TJX21" s="117"/>
      <c r="TJY21" s="117"/>
      <c r="TJZ21" s="117"/>
      <c r="TKA21" s="117"/>
      <c r="TKB21" s="117"/>
      <c r="TKC21" s="117"/>
      <c r="TKD21" s="117"/>
      <c r="TKE21" s="117"/>
      <c r="TKF21" s="117"/>
      <c r="TKG21" s="117"/>
      <c r="TKH21" s="117"/>
      <c r="TKI21" s="117"/>
      <c r="TKJ21" s="117"/>
      <c r="TKK21" s="117"/>
      <c r="TKL21" s="117"/>
      <c r="TKM21" s="117"/>
      <c r="TKN21" s="117"/>
      <c r="TKO21" s="117"/>
      <c r="TKP21" s="117"/>
      <c r="TKQ21" s="117"/>
      <c r="TKR21" s="117"/>
      <c r="TKS21" s="117"/>
      <c r="TKT21" s="117"/>
      <c r="TKU21" s="117"/>
      <c r="TKV21" s="117"/>
      <c r="TKW21" s="117"/>
      <c r="TKX21" s="117"/>
      <c r="TKY21" s="117"/>
      <c r="TKZ21" s="117"/>
      <c r="TLA21" s="117"/>
      <c r="TLB21" s="117"/>
      <c r="TLC21" s="117"/>
      <c r="TLD21" s="117"/>
      <c r="TLE21" s="117"/>
      <c r="TLF21" s="117"/>
      <c r="TLG21" s="117"/>
      <c r="TLH21" s="117"/>
      <c r="TLI21" s="117"/>
      <c r="TLJ21" s="117"/>
      <c r="TLK21" s="117"/>
      <c r="TLL21" s="117"/>
      <c r="TLM21" s="117"/>
      <c r="TLN21" s="117"/>
      <c r="TLO21" s="117"/>
      <c r="TLP21" s="117"/>
      <c r="TLQ21" s="117"/>
      <c r="TLR21" s="117"/>
      <c r="TLS21" s="117"/>
      <c r="TLT21" s="117"/>
      <c r="TLU21" s="117"/>
      <c r="TLV21" s="117"/>
      <c r="TLW21" s="117"/>
      <c r="TLX21" s="117"/>
      <c r="TLY21" s="117"/>
      <c r="TLZ21" s="117"/>
      <c r="TMA21" s="117"/>
      <c r="TMB21" s="117"/>
      <c r="TMC21" s="117"/>
      <c r="TMD21" s="117"/>
      <c r="TME21" s="117"/>
      <c r="TMF21" s="117"/>
      <c r="TMG21" s="117"/>
      <c r="TMH21" s="117"/>
      <c r="TMI21" s="117"/>
      <c r="TMJ21" s="117"/>
      <c r="TMK21" s="117"/>
      <c r="TML21" s="117"/>
      <c r="TMM21" s="117"/>
      <c r="TMN21" s="117"/>
      <c r="TMO21" s="117"/>
      <c r="TMP21" s="117"/>
      <c r="TMQ21" s="117"/>
      <c r="TMR21" s="117"/>
      <c r="TMS21" s="117"/>
      <c r="TMT21" s="117"/>
      <c r="TMU21" s="117"/>
      <c r="TMV21" s="117"/>
      <c r="TMW21" s="117"/>
      <c r="TMX21" s="117"/>
      <c r="TMY21" s="117"/>
      <c r="TMZ21" s="117"/>
      <c r="TNA21" s="117"/>
      <c r="TNB21" s="117"/>
      <c r="TNC21" s="117"/>
      <c r="TND21" s="117"/>
      <c r="TNE21" s="117"/>
      <c r="TNF21" s="117"/>
      <c r="TNG21" s="117"/>
      <c r="TNH21" s="117"/>
      <c r="TNI21" s="117"/>
      <c r="TNJ21" s="117"/>
      <c r="TNK21" s="117"/>
      <c r="TNL21" s="117"/>
      <c r="TNM21" s="117"/>
      <c r="TNN21" s="117"/>
      <c r="TNO21" s="117"/>
      <c r="TNP21" s="117"/>
      <c r="TNQ21" s="117"/>
      <c r="TNR21" s="117"/>
      <c r="TNS21" s="117"/>
      <c r="TNT21" s="117"/>
      <c r="TNU21" s="117"/>
      <c r="TNV21" s="117"/>
      <c r="TNW21" s="117"/>
      <c r="TNX21" s="117"/>
      <c r="TNY21" s="117"/>
      <c r="TNZ21" s="117"/>
      <c r="TOA21" s="117"/>
      <c r="TOB21" s="117"/>
      <c r="TOC21" s="117"/>
      <c r="TOD21" s="117"/>
      <c r="TOE21" s="117"/>
      <c r="TOF21" s="117"/>
      <c r="TOG21" s="117"/>
      <c r="TOH21" s="117"/>
      <c r="TOI21" s="117"/>
      <c r="TOJ21" s="117"/>
      <c r="TOK21" s="117"/>
      <c r="TOL21" s="117"/>
      <c r="TOM21" s="117"/>
      <c r="TON21" s="117"/>
      <c r="TOO21" s="117"/>
      <c r="TOP21" s="117"/>
      <c r="TOQ21" s="117"/>
      <c r="TOR21" s="117"/>
      <c r="TOS21" s="117"/>
      <c r="TOT21" s="117"/>
      <c r="TOU21" s="117"/>
      <c r="TOV21" s="117"/>
      <c r="TOW21" s="117"/>
      <c r="TOX21" s="117"/>
      <c r="TOY21" s="117"/>
      <c r="TOZ21" s="117"/>
      <c r="TPA21" s="117"/>
      <c r="TPB21" s="117"/>
      <c r="TPC21" s="117"/>
      <c r="TPD21" s="117"/>
      <c r="TPE21" s="117"/>
      <c r="TPF21" s="117"/>
      <c r="TPG21" s="117"/>
      <c r="TPH21" s="117"/>
      <c r="TPI21" s="117"/>
      <c r="TPJ21" s="117"/>
      <c r="TPK21" s="117"/>
      <c r="TPL21" s="117"/>
      <c r="TPM21" s="117"/>
      <c r="TPN21" s="117"/>
      <c r="TPO21" s="117"/>
      <c r="TPP21" s="117"/>
      <c r="TPQ21" s="117"/>
      <c r="TPR21" s="117"/>
      <c r="TPS21" s="117"/>
      <c r="TPT21" s="117"/>
      <c r="TPU21" s="117"/>
      <c r="TPV21" s="117"/>
      <c r="TPW21" s="117"/>
      <c r="TPX21" s="117"/>
      <c r="TPY21" s="117"/>
      <c r="TPZ21" s="117"/>
      <c r="TQA21" s="117"/>
      <c r="TQB21" s="117"/>
      <c r="TQC21" s="117"/>
      <c r="TQD21" s="117"/>
      <c r="TQE21" s="117"/>
      <c r="TQF21" s="117"/>
      <c r="TQG21" s="117"/>
      <c r="TQH21" s="117"/>
      <c r="TQI21" s="117"/>
      <c r="TQJ21" s="117"/>
      <c r="TQK21" s="117"/>
      <c r="TQL21" s="117"/>
      <c r="TQM21" s="117"/>
      <c r="TQN21" s="117"/>
      <c r="TQO21" s="117"/>
      <c r="TQP21" s="117"/>
      <c r="TQQ21" s="117"/>
      <c r="TQR21" s="117"/>
      <c r="TQS21" s="117"/>
      <c r="TQT21" s="117"/>
      <c r="TQU21" s="117"/>
      <c r="TQV21" s="117"/>
      <c r="TQW21" s="117"/>
      <c r="TQX21" s="117"/>
      <c r="TQY21" s="117"/>
      <c r="TQZ21" s="117"/>
      <c r="TRA21" s="117"/>
      <c r="TRB21" s="117"/>
      <c r="TRC21" s="117"/>
      <c r="TRD21" s="117"/>
      <c r="TRE21" s="117"/>
      <c r="TRF21" s="117"/>
      <c r="TRG21" s="117"/>
      <c r="TRH21" s="117"/>
      <c r="TRI21" s="117"/>
      <c r="TRJ21" s="117"/>
      <c r="TRK21" s="117"/>
      <c r="TRL21" s="117"/>
      <c r="TRM21" s="117"/>
      <c r="TRN21" s="117"/>
      <c r="TRO21" s="117"/>
      <c r="TRP21" s="117"/>
      <c r="TRQ21" s="117"/>
      <c r="TRR21" s="117"/>
      <c r="TRS21" s="117"/>
      <c r="TRT21" s="117"/>
      <c r="TRU21" s="117"/>
      <c r="TRV21" s="117"/>
      <c r="TRW21" s="117"/>
      <c r="TRX21" s="117"/>
      <c r="TRY21" s="117"/>
      <c r="TRZ21" s="117"/>
      <c r="TSA21" s="117"/>
      <c r="TSB21" s="117"/>
      <c r="TSC21" s="117"/>
      <c r="TSD21" s="117"/>
      <c r="TSE21" s="117"/>
      <c r="TSF21" s="117"/>
      <c r="TSG21" s="117"/>
      <c r="TSH21" s="117"/>
      <c r="TSI21" s="117"/>
      <c r="TSJ21" s="117"/>
      <c r="TSK21" s="117"/>
      <c r="TSL21" s="117"/>
      <c r="TSM21" s="117"/>
      <c r="TSN21" s="117"/>
      <c r="TSO21" s="117"/>
      <c r="TSP21" s="117"/>
      <c r="TSQ21" s="117"/>
      <c r="TSR21" s="117"/>
      <c r="TSS21" s="117"/>
      <c r="TST21" s="117"/>
      <c r="TSU21" s="117"/>
      <c r="TSV21" s="117"/>
      <c r="TSW21" s="117"/>
      <c r="TSX21" s="117"/>
      <c r="TSY21" s="117"/>
      <c r="TSZ21" s="117"/>
      <c r="TTA21" s="117"/>
      <c r="TTB21" s="117"/>
      <c r="TTC21" s="117"/>
      <c r="TTD21" s="117"/>
      <c r="TTE21" s="117"/>
      <c r="TTF21" s="117"/>
      <c r="TTG21" s="117"/>
      <c r="TTH21" s="117"/>
      <c r="TTI21" s="117"/>
      <c r="TTJ21" s="117"/>
      <c r="TTK21" s="117"/>
      <c r="TTL21" s="117"/>
      <c r="TTM21" s="117"/>
      <c r="TTN21" s="117"/>
      <c r="TTO21" s="117"/>
      <c r="TTP21" s="117"/>
      <c r="TTQ21" s="117"/>
      <c r="TTR21" s="117"/>
      <c r="TTS21" s="117"/>
      <c r="TTT21" s="117"/>
      <c r="TTU21" s="117"/>
      <c r="TTV21" s="117"/>
      <c r="TTW21" s="117"/>
      <c r="TTX21" s="117"/>
      <c r="TTY21" s="117"/>
      <c r="TTZ21" s="117"/>
      <c r="TUA21" s="117"/>
      <c r="TUB21" s="117"/>
      <c r="TUC21" s="117"/>
      <c r="TUD21" s="117"/>
      <c r="TUE21" s="117"/>
      <c r="TUF21" s="117"/>
      <c r="TUG21" s="117"/>
      <c r="TUH21" s="117"/>
      <c r="TUI21" s="117"/>
      <c r="TUJ21" s="117"/>
      <c r="TUK21" s="117"/>
      <c r="TUL21" s="117"/>
      <c r="TUM21" s="117"/>
      <c r="TUN21" s="117"/>
      <c r="TUO21" s="117"/>
      <c r="TUP21" s="117"/>
      <c r="TUQ21" s="117"/>
      <c r="TUR21" s="117"/>
      <c r="TUS21" s="117"/>
      <c r="TUT21" s="117"/>
      <c r="TUU21" s="117"/>
      <c r="TUV21" s="117"/>
      <c r="TUW21" s="117"/>
      <c r="TUX21" s="117"/>
      <c r="TUY21" s="117"/>
      <c r="TUZ21" s="117"/>
      <c r="TVA21" s="117"/>
      <c r="TVB21" s="117"/>
      <c r="TVC21" s="117"/>
      <c r="TVD21" s="117"/>
      <c r="TVE21" s="117"/>
      <c r="TVF21" s="117"/>
      <c r="TVG21" s="117"/>
      <c r="TVH21" s="117"/>
      <c r="TVI21" s="117"/>
      <c r="TVJ21" s="117"/>
      <c r="TVK21" s="117"/>
      <c r="TVL21" s="117"/>
      <c r="TVM21" s="117"/>
      <c r="TVN21" s="117"/>
      <c r="TVO21" s="117"/>
      <c r="TVP21" s="117"/>
      <c r="TVQ21" s="117"/>
      <c r="TVR21" s="117"/>
      <c r="TVS21" s="117"/>
      <c r="TVT21" s="117"/>
      <c r="TVU21" s="117"/>
      <c r="TVV21" s="117"/>
      <c r="TVW21" s="117"/>
      <c r="TVX21" s="117"/>
      <c r="TVY21" s="117"/>
      <c r="TVZ21" s="117"/>
      <c r="TWA21" s="117"/>
      <c r="TWB21" s="117"/>
      <c r="TWC21" s="117"/>
      <c r="TWD21" s="117"/>
      <c r="TWE21" s="117"/>
      <c r="TWF21" s="117"/>
      <c r="TWG21" s="117"/>
      <c r="TWH21" s="117"/>
      <c r="TWI21" s="117"/>
      <c r="TWJ21" s="117"/>
      <c r="TWK21" s="117"/>
      <c r="TWL21" s="117"/>
      <c r="TWM21" s="117"/>
      <c r="TWN21" s="117"/>
      <c r="TWO21" s="117"/>
      <c r="TWP21" s="117"/>
      <c r="TWQ21" s="117"/>
      <c r="TWR21" s="117"/>
      <c r="TWS21" s="117"/>
      <c r="TWT21" s="117"/>
      <c r="TWU21" s="117"/>
      <c r="TWV21" s="117"/>
      <c r="TWW21" s="117"/>
      <c r="TWX21" s="117"/>
      <c r="TWY21" s="117"/>
      <c r="TWZ21" s="117"/>
      <c r="TXA21" s="117"/>
      <c r="TXB21" s="117"/>
      <c r="TXC21" s="117"/>
      <c r="TXD21" s="117"/>
      <c r="TXE21" s="117"/>
      <c r="TXF21" s="117"/>
      <c r="TXG21" s="117"/>
      <c r="TXH21" s="117"/>
      <c r="TXI21" s="117"/>
      <c r="TXJ21" s="117"/>
      <c r="TXK21" s="117"/>
      <c r="TXL21" s="117"/>
      <c r="TXM21" s="117"/>
      <c r="TXN21" s="117"/>
      <c r="TXO21" s="117"/>
      <c r="TXP21" s="117"/>
      <c r="TXQ21" s="117"/>
      <c r="TXR21" s="117"/>
      <c r="TXS21" s="117"/>
      <c r="TXT21" s="117"/>
      <c r="TXU21" s="117"/>
      <c r="TXV21" s="117"/>
      <c r="TXW21" s="117"/>
      <c r="TXX21" s="117"/>
      <c r="TXY21" s="117"/>
      <c r="TXZ21" s="117"/>
      <c r="TYA21" s="117"/>
      <c r="TYB21" s="117"/>
      <c r="TYC21" s="117"/>
      <c r="TYD21" s="117"/>
      <c r="TYE21" s="117"/>
      <c r="TYF21" s="117"/>
      <c r="TYG21" s="117"/>
      <c r="TYH21" s="117"/>
      <c r="TYI21" s="117"/>
      <c r="TYJ21" s="117"/>
      <c r="TYK21" s="117"/>
      <c r="TYL21" s="117"/>
      <c r="TYM21" s="117"/>
      <c r="TYN21" s="117"/>
      <c r="TYO21" s="117"/>
      <c r="TYP21" s="117"/>
      <c r="TYQ21" s="117"/>
      <c r="TYR21" s="117"/>
      <c r="TYS21" s="117"/>
      <c r="TYT21" s="117"/>
      <c r="TYU21" s="117"/>
      <c r="TYV21" s="117"/>
      <c r="TYW21" s="117"/>
      <c r="TYX21" s="117"/>
      <c r="TYY21" s="117"/>
      <c r="TYZ21" s="117"/>
      <c r="TZA21" s="117"/>
      <c r="TZB21" s="117"/>
      <c r="TZC21" s="117"/>
      <c r="TZD21" s="117"/>
      <c r="TZE21" s="117"/>
      <c r="TZF21" s="117"/>
      <c r="TZG21" s="117"/>
      <c r="TZH21" s="117"/>
      <c r="TZI21" s="117"/>
      <c r="TZJ21" s="117"/>
      <c r="TZK21" s="117"/>
      <c r="TZL21" s="117"/>
      <c r="TZM21" s="117"/>
      <c r="TZN21" s="117"/>
      <c r="TZO21" s="117"/>
      <c r="TZP21" s="117"/>
      <c r="TZQ21" s="117"/>
      <c r="TZR21" s="117"/>
      <c r="TZS21" s="117"/>
      <c r="TZT21" s="117"/>
      <c r="TZU21" s="117"/>
      <c r="TZV21" s="117"/>
      <c r="TZW21" s="117"/>
      <c r="TZX21" s="117"/>
      <c r="TZY21" s="117"/>
      <c r="TZZ21" s="117"/>
      <c r="UAA21" s="117"/>
      <c r="UAB21" s="117"/>
      <c r="UAC21" s="117"/>
      <c r="UAD21" s="117"/>
      <c r="UAE21" s="117"/>
      <c r="UAF21" s="117"/>
      <c r="UAG21" s="117"/>
      <c r="UAH21" s="117"/>
      <c r="UAI21" s="117"/>
      <c r="UAJ21" s="117"/>
      <c r="UAK21" s="117"/>
      <c r="UAL21" s="117"/>
      <c r="UAM21" s="117"/>
      <c r="UAN21" s="117"/>
      <c r="UAO21" s="117"/>
      <c r="UAP21" s="117"/>
      <c r="UAQ21" s="117"/>
      <c r="UAR21" s="117"/>
      <c r="UAS21" s="117"/>
      <c r="UAT21" s="117"/>
      <c r="UAU21" s="117"/>
      <c r="UAV21" s="117"/>
      <c r="UAW21" s="117"/>
      <c r="UAX21" s="117"/>
      <c r="UAY21" s="117"/>
      <c r="UAZ21" s="117"/>
      <c r="UBA21" s="117"/>
      <c r="UBB21" s="117"/>
      <c r="UBC21" s="117"/>
      <c r="UBD21" s="117"/>
      <c r="UBE21" s="117"/>
      <c r="UBF21" s="117"/>
      <c r="UBG21" s="117"/>
      <c r="UBH21" s="117"/>
      <c r="UBI21" s="117"/>
      <c r="UBJ21" s="117"/>
      <c r="UBK21" s="117"/>
      <c r="UBL21" s="117"/>
      <c r="UBM21" s="117"/>
      <c r="UBN21" s="117"/>
      <c r="UBO21" s="117"/>
      <c r="UBP21" s="117"/>
      <c r="UBQ21" s="117"/>
      <c r="UBR21" s="117"/>
      <c r="UBS21" s="117"/>
      <c r="UBT21" s="117"/>
      <c r="UBU21" s="117"/>
      <c r="UBV21" s="117"/>
      <c r="UBW21" s="117"/>
      <c r="UBX21" s="117"/>
      <c r="UBY21" s="117"/>
      <c r="UBZ21" s="117"/>
      <c r="UCA21" s="117"/>
      <c r="UCB21" s="117"/>
      <c r="UCC21" s="117"/>
      <c r="UCD21" s="117"/>
      <c r="UCE21" s="117"/>
      <c r="UCF21" s="117"/>
      <c r="UCG21" s="117"/>
      <c r="UCH21" s="117"/>
      <c r="UCI21" s="117"/>
      <c r="UCJ21" s="117"/>
      <c r="UCK21" s="117"/>
      <c r="UCL21" s="117"/>
      <c r="UCM21" s="117"/>
      <c r="UCN21" s="117"/>
      <c r="UCO21" s="117"/>
      <c r="UCP21" s="117"/>
      <c r="UCQ21" s="117"/>
      <c r="UCR21" s="117"/>
      <c r="UCS21" s="117"/>
      <c r="UCT21" s="117"/>
      <c r="UCU21" s="117"/>
      <c r="UCV21" s="117"/>
      <c r="UCW21" s="117"/>
      <c r="UCX21" s="117"/>
      <c r="UCY21" s="117"/>
      <c r="UCZ21" s="117"/>
      <c r="UDA21" s="117"/>
      <c r="UDB21" s="117"/>
      <c r="UDC21" s="117"/>
      <c r="UDD21" s="117"/>
      <c r="UDE21" s="117"/>
      <c r="UDF21" s="117"/>
      <c r="UDG21" s="117"/>
      <c r="UDH21" s="117"/>
      <c r="UDI21" s="117"/>
      <c r="UDJ21" s="117"/>
      <c r="UDK21" s="117"/>
      <c r="UDL21" s="117"/>
      <c r="UDM21" s="117"/>
      <c r="UDN21" s="117"/>
      <c r="UDO21" s="117"/>
      <c r="UDP21" s="117"/>
      <c r="UDQ21" s="117"/>
      <c r="UDR21" s="117"/>
      <c r="UDS21" s="117"/>
      <c r="UDT21" s="117"/>
      <c r="UDU21" s="117"/>
      <c r="UDV21" s="117"/>
      <c r="UDW21" s="117"/>
      <c r="UDX21" s="117"/>
      <c r="UDY21" s="117"/>
      <c r="UDZ21" s="117"/>
      <c r="UEA21" s="117"/>
      <c r="UEB21" s="117"/>
      <c r="UEC21" s="117"/>
      <c r="UED21" s="117"/>
      <c r="UEE21" s="117"/>
      <c r="UEF21" s="117"/>
      <c r="UEG21" s="117"/>
      <c r="UEH21" s="117"/>
      <c r="UEI21" s="117"/>
      <c r="UEJ21" s="117"/>
      <c r="UEK21" s="117"/>
      <c r="UEL21" s="117"/>
      <c r="UEM21" s="117"/>
      <c r="UEN21" s="117"/>
      <c r="UEO21" s="117"/>
      <c r="UEP21" s="117"/>
      <c r="UEQ21" s="117"/>
      <c r="UER21" s="117"/>
      <c r="UES21" s="117"/>
      <c r="UET21" s="117"/>
      <c r="UEU21" s="117"/>
      <c r="UEV21" s="117"/>
      <c r="UEW21" s="117"/>
      <c r="UEX21" s="117"/>
      <c r="UEY21" s="117"/>
      <c r="UEZ21" s="117"/>
      <c r="UFA21" s="117"/>
      <c r="UFB21" s="117"/>
      <c r="UFC21" s="117"/>
      <c r="UFD21" s="117"/>
      <c r="UFE21" s="117"/>
      <c r="UFF21" s="117"/>
      <c r="UFG21" s="117"/>
      <c r="UFH21" s="117"/>
      <c r="UFI21" s="117"/>
      <c r="UFJ21" s="117"/>
      <c r="UFK21" s="117"/>
      <c r="UFL21" s="117"/>
      <c r="UFM21" s="117"/>
      <c r="UFN21" s="117"/>
      <c r="UFO21" s="117"/>
      <c r="UFP21" s="117"/>
      <c r="UFQ21" s="117"/>
      <c r="UFR21" s="117"/>
      <c r="UFS21" s="117"/>
      <c r="UFT21" s="117"/>
      <c r="UFU21" s="117"/>
      <c r="UFV21" s="117"/>
      <c r="UFW21" s="117"/>
      <c r="UFX21" s="117"/>
      <c r="UFY21" s="117"/>
      <c r="UFZ21" s="117"/>
      <c r="UGA21" s="117"/>
      <c r="UGB21" s="117"/>
      <c r="UGC21" s="117"/>
      <c r="UGD21" s="117"/>
      <c r="UGE21" s="117"/>
      <c r="UGF21" s="117"/>
      <c r="UGG21" s="117"/>
      <c r="UGH21" s="117"/>
      <c r="UGI21" s="117"/>
      <c r="UGJ21" s="117"/>
      <c r="UGK21" s="117"/>
      <c r="UGL21" s="117"/>
      <c r="UGM21" s="117"/>
      <c r="UGN21" s="117"/>
      <c r="UGO21" s="117"/>
      <c r="UGP21" s="117"/>
      <c r="UGQ21" s="117"/>
      <c r="UGR21" s="117"/>
      <c r="UGS21" s="117"/>
      <c r="UGT21" s="117"/>
      <c r="UGU21" s="117"/>
      <c r="UGV21" s="117"/>
      <c r="UGW21" s="117"/>
      <c r="UGX21" s="117"/>
      <c r="UGY21" s="117"/>
      <c r="UGZ21" s="117"/>
      <c r="UHA21" s="117"/>
      <c r="UHB21" s="117"/>
      <c r="UHC21" s="117"/>
      <c r="UHD21" s="117"/>
      <c r="UHE21" s="117"/>
      <c r="UHF21" s="117"/>
      <c r="UHG21" s="117"/>
      <c r="UHH21" s="117"/>
      <c r="UHI21" s="117"/>
      <c r="UHJ21" s="117"/>
      <c r="UHK21" s="117"/>
      <c r="UHL21" s="117"/>
      <c r="UHM21" s="117"/>
      <c r="UHN21" s="117"/>
      <c r="UHO21" s="117"/>
      <c r="UHP21" s="117"/>
      <c r="UHQ21" s="117"/>
      <c r="UHR21" s="117"/>
      <c r="UHS21" s="117"/>
      <c r="UHT21" s="117"/>
      <c r="UHU21" s="117"/>
      <c r="UHV21" s="117"/>
      <c r="UHW21" s="117"/>
      <c r="UHX21" s="117"/>
      <c r="UHY21" s="117"/>
      <c r="UHZ21" s="117"/>
      <c r="UIA21" s="117"/>
      <c r="UIB21" s="117"/>
      <c r="UIC21" s="117"/>
      <c r="UID21" s="117"/>
      <c r="UIE21" s="117"/>
      <c r="UIF21" s="117"/>
      <c r="UIG21" s="117"/>
      <c r="UIH21" s="117"/>
      <c r="UII21" s="117"/>
      <c r="UIJ21" s="117"/>
      <c r="UIK21" s="117"/>
      <c r="UIL21" s="117"/>
      <c r="UIM21" s="117"/>
      <c r="UIN21" s="117"/>
      <c r="UIO21" s="117"/>
      <c r="UIP21" s="117"/>
      <c r="UIQ21" s="117"/>
      <c r="UIR21" s="117"/>
      <c r="UIS21" s="117"/>
      <c r="UIT21" s="117"/>
      <c r="UIU21" s="117"/>
      <c r="UIV21" s="117"/>
      <c r="UIW21" s="117"/>
      <c r="UIX21" s="117"/>
      <c r="UIY21" s="117"/>
      <c r="UIZ21" s="117"/>
      <c r="UJA21" s="117"/>
      <c r="UJB21" s="117"/>
      <c r="UJC21" s="117"/>
      <c r="UJD21" s="117"/>
      <c r="UJE21" s="117"/>
      <c r="UJF21" s="117"/>
      <c r="UJG21" s="117"/>
      <c r="UJH21" s="117"/>
      <c r="UJI21" s="117"/>
      <c r="UJJ21" s="117"/>
      <c r="UJK21" s="117"/>
      <c r="UJL21" s="117"/>
      <c r="UJM21" s="117"/>
      <c r="UJN21" s="117"/>
      <c r="UJO21" s="117"/>
      <c r="UJP21" s="117"/>
      <c r="UJQ21" s="117"/>
      <c r="UJR21" s="117"/>
      <c r="UJS21" s="117"/>
      <c r="UJT21" s="117"/>
      <c r="UJU21" s="117"/>
      <c r="UJV21" s="117"/>
      <c r="UJW21" s="117"/>
      <c r="UJX21" s="117"/>
      <c r="UJY21" s="117"/>
      <c r="UJZ21" s="117"/>
      <c r="UKA21" s="117"/>
      <c r="UKB21" s="117"/>
      <c r="UKC21" s="117"/>
      <c r="UKD21" s="117"/>
      <c r="UKE21" s="117"/>
      <c r="UKF21" s="117"/>
      <c r="UKG21" s="117"/>
      <c r="UKH21" s="117"/>
      <c r="UKI21" s="117"/>
      <c r="UKJ21" s="117"/>
      <c r="UKK21" s="117"/>
      <c r="UKL21" s="117"/>
      <c r="UKM21" s="117"/>
      <c r="UKN21" s="117"/>
      <c r="UKO21" s="117"/>
      <c r="UKP21" s="117"/>
      <c r="UKQ21" s="117"/>
      <c r="UKR21" s="117"/>
      <c r="UKS21" s="117"/>
      <c r="UKT21" s="117"/>
      <c r="UKU21" s="117"/>
      <c r="UKV21" s="117"/>
      <c r="UKW21" s="117"/>
      <c r="UKX21" s="117"/>
      <c r="UKY21" s="117"/>
      <c r="UKZ21" s="117"/>
      <c r="ULA21" s="117"/>
      <c r="ULB21" s="117"/>
      <c r="ULC21" s="117"/>
      <c r="ULD21" s="117"/>
      <c r="ULE21" s="117"/>
      <c r="ULF21" s="117"/>
      <c r="ULG21" s="117"/>
      <c r="ULH21" s="117"/>
      <c r="ULI21" s="117"/>
      <c r="ULJ21" s="117"/>
      <c r="ULK21" s="117"/>
      <c r="ULL21" s="117"/>
      <c r="ULM21" s="117"/>
      <c r="ULN21" s="117"/>
      <c r="ULO21" s="117"/>
      <c r="ULP21" s="117"/>
      <c r="ULQ21" s="117"/>
      <c r="ULR21" s="117"/>
      <c r="ULS21" s="117"/>
      <c r="ULT21" s="117"/>
      <c r="ULU21" s="117"/>
      <c r="ULV21" s="117"/>
      <c r="ULW21" s="117"/>
      <c r="ULX21" s="117"/>
      <c r="ULY21" s="117"/>
      <c r="ULZ21" s="117"/>
      <c r="UMA21" s="117"/>
      <c r="UMB21" s="117"/>
      <c r="UMC21" s="117"/>
      <c r="UMD21" s="117"/>
      <c r="UME21" s="117"/>
      <c r="UMF21" s="117"/>
      <c r="UMG21" s="117"/>
      <c r="UMH21" s="117"/>
      <c r="UMI21" s="117"/>
      <c r="UMJ21" s="117"/>
      <c r="UMK21" s="117"/>
      <c r="UML21" s="117"/>
      <c r="UMM21" s="117"/>
      <c r="UMN21" s="117"/>
      <c r="UMO21" s="117"/>
      <c r="UMP21" s="117"/>
      <c r="UMQ21" s="117"/>
      <c r="UMR21" s="117"/>
      <c r="UMS21" s="117"/>
      <c r="UMT21" s="117"/>
      <c r="UMU21" s="117"/>
      <c r="UMV21" s="117"/>
      <c r="UMW21" s="117"/>
      <c r="UMX21" s="117"/>
      <c r="UMY21" s="117"/>
      <c r="UMZ21" s="117"/>
      <c r="UNA21" s="117"/>
      <c r="UNB21" s="117"/>
      <c r="UNC21" s="117"/>
      <c r="UND21" s="117"/>
      <c r="UNE21" s="117"/>
      <c r="UNF21" s="117"/>
      <c r="UNG21" s="117"/>
      <c r="UNH21" s="117"/>
      <c r="UNI21" s="117"/>
      <c r="UNJ21" s="117"/>
      <c r="UNK21" s="117"/>
      <c r="UNL21" s="117"/>
      <c r="UNM21" s="117"/>
      <c r="UNN21" s="117"/>
      <c r="UNO21" s="117"/>
      <c r="UNP21" s="117"/>
      <c r="UNQ21" s="117"/>
      <c r="UNR21" s="117"/>
      <c r="UNS21" s="117"/>
      <c r="UNT21" s="117"/>
      <c r="UNU21" s="117"/>
      <c r="UNV21" s="117"/>
      <c r="UNW21" s="117"/>
      <c r="UNX21" s="117"/>
      <c r="UNY21" s="117"/>
      <c r="UNZ21" s="117"/>
      <c r="UOA21" s="117"/>
      <c r="UOB21" s="117"/>
      <c r="UOC21" s="117"/>
      <c r="UOD21" s="117"/>
      <c r="UOE21" s="117"/>
      <c r="UOF21" s="117"/>
      <c r="UOG21" s="117"/>
      <c r="UOH21" s="117"/>
      <c r="UOI21" s="117"/>
      <c r="UOJ21" s="117"/>
      <c r="UOK21" s="117"/>
      <c r="UOL21" s="117"/>
      <c r="UOM21" s="117"/>
      <c r="UON21" s="117"/>
      <c r="UOO21" s="117"/>
      <c r="UOP21" s="117"/>
      <c r="UOQ21" s="117"/>
      <c r="UOR21" s="117"/>
      <c r="UOS21" s="117"/>
      <c r="UOT21" s="117"/>
      <c r="UOU21" s="117"/>
      <c r="UOV21" s="117"/>
      <c r="UOW21" s="117"/>
      <c r="UOX21" s="117"/>
      <c r="UOY21" s="117"/>
      <c r="UOZ21" s="117"/>
      <c r="UPA21" s="117"/>
      <c r="UPB21" s="117"/>
      <c r="UPC21" s="117"/>
      <c r="UPD21" s="117"/>
      <c r="UPE21" s="117"/>
      <c r="UPF21" s="117"/>
      <c r="UPG21" s="117"/>
      <c r="UPH21" s="117"/>
      <c r="UPI21" s="117"/>
      <c r="UPJ21" s="117"/>
      <c r="UPK21" s="117"/>
      <c r="UPL21" s="117"/>
      <c r="UPM21" s="117"/>
      <c r="UPN21" s="117"/>
      <c r="UPO21" s="117"/>
      <c r="UPP21" s="117"/>
      <c r="UPQ21" s="117"/>
      <c r="UPR21" s="117"/>
      <c r="UPS21" s="117"/>
      <c r="UPT21" s="117"/>
      <c r="UPU21" s="117"/>
      <c r="UPV21" s="117"/>
      <c r="UPW21" s="117"/>
      <c r="UPX21" s="117"/>
      <c r="UPY21" s="117"/>
      <c r="UPZ21" s="117"/>
      <c r="UQA21" s="117"/>
      <c r="UQB21" s="117"/>
      <c r="UQC21" s="117"/>
      <c r="UQD21" s="117"/>
      <c r="UQE21" s="117"/>
      <c r="UQF21" s="117"/>
      <c r="UQG21" s="117"/>
      <c r="UQH21" s="117"/>
      <c r="UQI21" s="117"/>
      <c r="UQJ21" s="117"/>
      <c r="UQK21" s="117"/>
      <c r="UQL21" s="117"/>
      <c r="UQM21" s="117"/>
      <c r="UQN21" s="117"/>
      <c r="UQO21" s="117"/>
      <c r="UQP21" s="117"/>
      <c r="UQQ21" s="117"/>
      <c r="UQR21" s="117"/>
      <c r="UQS21" s="117"/>
      <c r="UQT21" s="117"/>
      <c r="UQU21" s="117"/>
      <c r="UQV21" s="117"/>
      <c r="UQW21" s="117"/>
      <c r="UQX21" s="117"/>
      <c r="UQY21" s="117"/>
      <c r="UQZ21" s="117"/>
      <c r="URA21" s="117"/>
      <c r="URB21" s="117"/>
      <c r="URC21" s="117"/>
      <c r="URD21" s="117"/>
      <c r="URE21" s="117"/>
      <c r="URF21" s="117"/>
      <c r="URG21" s="117"/>
      <c r="URH21" s="117"/>
      <c r="URI21" s="117"/>
      <c r="URJ21" s="117"/>
      <c r="URK21" s="117"/>
      <c r="URL21" s="117"/>
      <c r="URM21" s="117"/>
      <c r="URN21" s="117"/>
      <c r="URO21" s="117"/>
      <c r="URP21" s="117"/>
      <c r="URQ21" s="117"/>
      <c r="URR21" s="117"/>
      <c r="URS21" s="117"/>
      <c r="URT21" s="117"/>
      <c r="URU21" s="117"/>
      <c r="URV21" s="117"/>
      <c r="URW21" s="117"/>
      <c r="URX21" s="117"/>
      <c r="URY21" s="117"/>
      <c r="URZ21" s="117"/>
      <c r="USA21" s="117"/>
      <c r="USB21" s="117"/>
      <c r="USC21" s="117"/>
      <c r="USD21" s="117"/>
      <c r="USE21" s="117"/>
      <c r="USF21" s="117"/>
      <c r="USG21" s="117"/>
      <c r="USH21" s="117"/>
      <c r="USI21" s="117"/>
      <c r="USJ21" s="117"/>
      <c r="USK21" s="117"/>
      <c r="USL21" s="117"/>
      <c r="USM21" s="117"/>
      <c r="USN21" s="117"/>
      <c r="USO21" s="117"/>
      <c r="USP21" s="117"/>
      <c r="USQ21" s="117"/>
      <c r="USR21" s="117"/>
      <c r="USS21" s="117"/>
      <c r="UST21" s="117"/>
      <c r="USU21" s="117"/>
      <c r="USV21" s="117"/>
      <c r="USW21" s="117"/>
      <c r="USX21" s="117"/>
      <c r="USY21" s="117"/>
      <c r="USZ21" s="117"/>
      <c r="UTA21" s="117"/>
      <c r="UTB21" s="117"/>
      <c r="UTC21" s="117"/>
      <c r="UTD21" s="117"/>
      <c r="UTE21" s="117"/>
      <c r="UTF21" s="117"/>
      <c r="UTG21" s="117"/>
      <c r="UTH21" s="117"/>
      <c r="UTI21" s="117"/>
      <c r="UTJ21" s="117"/>
      <c r="UTK21" s="117"/>
      <c r="UTL21" s="117"/>
      <c r="UTM21" s="117"/>
      <c r="UTN21" s="117"/>
      <c r="UTO21" s="117"/>
      <c r="UTP21" s="117"/>
      <c r="UTQ21" s="117"/>
      <c r="UTR21" s="117"/>
      <c r="UTS21" s="117"/>
      <c r="UTT21" s="117"/>
      <c r="UTU21" s="117"/>
      <c r="UTV21" s="117"/>
      <c r="UTW21" s="117"/>
      <c r="UTX21" s="117"/>
      <c r="UTY21" s="117"/>
      <c r="UTZ21" s="117"/>
      <c r="UUA21" s="117"/>
      <c r="UUB21" s="117"/>
      <c r="UUC21" s="117"/>
      <c r="UUD21" s="117"/>
      <c r="UUE21" s="117"/>
      <c r="UUF21" s="117"/>
      <c r="UUG21" s="117"/>
      <c r="UUH21" s="117"/>
      <c r="UUI21" s="117"/>
      <c r="UUJ21" s="117"/>
      <c r="UUK21" s="117"/>
      <c r="UUL21" s="117"/>
      <c r="UUM21" s="117"/>
      <c r="UUN21" s="117"/>
      <c r="UUO21" s="117"/>
      <c r="UUP21" s="117"/>
      <c r="UUQ21" s="117"/>
      <c r="UUR21" s="117"/>
      <c r="UUS21" s="117"/>
      <c r="UUT21" s="117"/>
      <c r="UUU21" s="117"/>
      <c r="UUV21" s="117"/>
      <c r="UUW21" s="117"/>
      <c r="UUX21" s="117"/>
      <c r="UUY21" s="117"/>
      <c r="UUZ21" s="117"/>
      <c r="UVA21" s="117"/>
      <c r="UVB21" s="117"/>
      <c r="UVC21" s="117"/>
      <c r="UVD21" s="117"/>
      <c r="UVE21" s="117"/>
      <c r="UVF21" s="117"/>
      <c r="UVG21" s="117"/>
      <c r="UVH21" s="117"/>
      <c r="UVI21" s="117"/>
      <c r="UVJ21" s="117"/>
      <c r="UVK21" s="117"/>
      <c r="UVL21" s="117"/>
      <c r="UVM21" s="117"/>
      <c r="UVN21" s="117"/>
      <c r="UVO21" s="117"/>
      <c r="UVP21" s="117"/>
      <c r="UVQ21" s="117"/>
      <c r="UVR21" s="117"/>
      <c r="UVS21" s="117"/>
      <c r="UVT21" s="117"/>
      <c r="UVU21" s="117"/>
      <c r="UVV21" s="117"/>
      <c r="UVW21" s="117"/>
      <c r="UVX21" s="117"/>
      <c r="UVY21" s="117"/>
      <c r="UVZ21" s="117"/>
      <c r="UWA21" s="117"/>
      <c r="UWB21" s="117"/>
      <c r="UWC21" s="117"/>
      <c r="UWD21" s="117"/>
      <c r="UWE21" s="117"/>
      <c r="UWF21" s="117"/>
      <c r="UWG21" s="117"/>
      <c r="UWH21" s="117"/>
      <c r="UWI21" s="117"/>
      <c r="UWJ21" s="117"/>
      <c r="UWK21" s="117"/>
      <c r="UWL21" s="117"/>
      <c r="UWM21" s="117"/>
      <c r="UWN21" s="117"/>
      <c r="UWO21" s="117"/>
      <c r="UWP21" s="117"/>
      <c r="UWQ21" s="117"/>
      <c r="UWR21" s="117"/>
      <c r="UWS21" s="117"/>
      <c r="UWT21" s="117"/>
      <c r="UWU21" s="117"/>
      <c r="UWV21" s="117"/>
      <c r="UWW21" s="117"/>
      <c r="UWX21" s="117"/>
      <c r="UWY21" s="117"/>
      <c r="UWZ21" s="117"/>
      <c r="UXA21" s="117"/>
      <c r="UXB21" s="117"/>
      <c r="UXC21" s="117"/>
      <c r="UXD21" s="117"/>
      <c r="UXE21" s="117"/>
      <c r="UXF21" s="117"/>
      <c r="UXG21" s="117"/>
      <c r="UXH21" s="117"/>
      <c r="UXI21" s="117"/>
      <c r="UXJ21" s="117"/>
      <c r="UXK21" s="117"/>
      <c r="UXL21" s="117"/>
      <c r="UXM21" s="117"/>
      <c r="UXN21" s="117"/>
      <c r="UXO21" s="117"/>
      <c r="UXP21" s="117"/>
      <c r="UXQ21" s="117"/>
      <c r="UXR21" s="117"/>
      <c r="UXS21" s="117"/>
      <c r="UXT21" s="117"/>
      <c r="UXU21" s="117"/>
      <c r="UXV21" s="117"/>
      <c r="UXW21" s="117"/>
      <c r="UXX21" s="117"/>
      <c r="UXY21" s="117"/>
      <c r="UXZ21" s="117"/>
      <c r="UYA21" s="117"/>
      <c r="UYB21" s="117"/>
      <c r="UYC21" s="117"/>
      <c r="UYD21" s="117"/>
      <c r="UYE21" s="117"/>
      <c r="UYF21" s="117"/>
      <c r="UYG21" s="117"/>
      <c r="UYH21" s="117"/>
      <c r="UYI21" s="117"/>
      <c r="UYJ21" s="117"/>
      <c r="UYK21" s="117"/>
      <c r="UYL21" s="117"/>
      <c r="UYM21" s="117"/>
      <c r="UYN21" s="117"/>
      <c r="UYO21" s="117"/>
      <c r="UYP21" s="117"/>
      <c r="UYQ21" s="117"/>
      <c r="UYR21" s="117"/>
      <c r="UYS21" s="117"/>
      <c r="UYT21" s="117"/>
      <c r="UYU21" s="117"/>
      <c r="UYV21" s="117"/>
      <c r="UYW21" s="117"/>
      <c r="UYX21" s="117"/>
      <c r="UYY21" s="117"/>
      <c r="UYZ21" s="117"/>
      <c r="UZA21" s="117"/>
      <c r="UZB21" s="117"/>
      <c r="UZC21" s="117"/>
      <c r="UZD21" s="117"/>
      <c r="UZE21" s="117"/>
      <c r="UZF21" s="117"/>
      <c r="UZG21" s="117"/>
      <c r="UZH21" s="117"/>
      <c r="UZI21" s="117"/>
      <c r="UZJ21" s="117"/>
      <c r="UZK21" s="117"/>
      <c r="UZL21" s="117"/>
      <c r="UZM21" s="117"/>
      <c r="UZN21" s="117"/>
      <c r="UZO21" s="117"/>
      <c r="UZP21" s="117"/>
      <c r="UZQ21" s="117"/>
      <c r="UZR21" s="117"/>
      <c r="UZS21" s="117"/>
      <c r="UZT21" s="117"/>
      <c r="UZU21" s="117"/>
      <c r="UZV21" s="117"/>
      <c r="UZW21" s="117"/>
      <c r="UZX21" s="117"/>
      <c r="UZY21" s="117"/>
      <c r="UZZ21" s="117"/>
      <c r="VAA21" s="117"/>
      <c r="VAB21" s="117"/>
      <c r="VAC21" s="117"/>
      <c r="VAD21" s="117"/>
      <c r="VAE21" s="117"/>
      <c r="VAF21" s="117"/>
      <c r="VAG21" s="117"/>
      <c r="VAH21" s="117"/>
      <c r="VAI21" s="117"/>
      <c r="VAJ21" s="117"/>
      <c r="VAK21" s="117"/>
      <c r="VAL21" s="117"/>
      <c r="VAM21" s="117"/>
      <c r="VAN21" s="117"/>
      <c r="VAO21" s="117"/>
      <c r="VAP21" s="117"/>
      <c r="VAQ21" s="117"/>
      <c r="VAR21" s="117"/>
      <c r="VAS21" s="117"/>
      <c r="VAT21" s="117"/>
      <c r="VAU21" s="117"/>
      <c r="VAV21" s="117"/>
      <c r="VAW21" s="117"/>
      <c r="VAX21" s="117"/>
      <c r="VAY21" s="117"/>
      <c r="VAZ21" s="117"/>
      <c r="VBA21" s="117"/>
      <c r="VBB21" s="117"/>
      <c r="VBC21" s="117"/>
      <c r="VBD21" s="117"/>
      <c r="VBE21" s="117"/>
      <c r="VBF21" s="117"/>
      <c r="VBG21" s="117"/>
      <c r="VBH21" s="117"/>
      <c r="VBI21" s="117"/>
      <c r="VBJ21" s="117"/>
      <c r="VBK21" s="117"/>
      <c r="VBL21" s="117"/>
      <c r="VBM21" s="117"/>
      <c r="VBN21" s="117"/>
      <c r="VBO21" s="117"/>
      <c r="VBP21" s="117"/>
      <c r="VBQ21" s="117"/>
      <c r="VBR21" s="117"/>
      <c r="VBS21" s="117"/>
      <c r="VBT21" s="117"/>
      <c r="VBU21" s="117"/>
      <c r="VBV21" s="117"/>
      <c r="VBW21" s="117"/>
      <c r="VBX21" s="117"/>
      <c r="VBY21" s="117"/>
      <c r="VBZ21" s="117"/>
      <c r="VCA21" s="117"/>
      <c r="VCB21" s="117"/>
      <c r="VCC21" s="117"/>
      <c r="VCD21" s="117"/>
      <c r="VCE21" s="117"/>
      <c r="VCF21" s="117"/>
      <c r="VCG21" s="117"/>
      <c r="VCH21" s="117"/>
      <c r="VCI21" s="117"/>
      <c r="VCJ21" s="117"/>
      <c r="VCK21" s="117"/>
      <c r="VCL21" s="117"/>
      <c r="VCM21" s="117"/>
      <c r="VCN21" s="117"/>
      <c r="VCO21" s="117"/>
      <c r="VCP21" s="117"/>
      <c r="VCQ21" s="117"/>
      <c r="VCR21" s="117"/>
      <c r="VCS21" s="117"/>
      <c r="VCT21" s="117"/>
      <c r="VCU21" s="117"/>
      <c r="VCV21" s="117"/>
      <c r="VCW21" s="117"/>
      <c r="VCX21" s="117"/>
      <c r="VCY21" s="117"/>
      <c r="VCZ21" s="117"/>
      <c r="VDA21" s="117"/>
      <c r="VDB21" s="117"/>
      <c r="VDC21" s="117"/>
      <c r="VDD21" s="117"/>
      <c r="VDE21" s="117"/>
      <c r="VDF21" s="117"/>
      <c r="VDG21" s="117"/>
      <c r="VDH21" s="117"/>
      <c r="VDI21" s="117"/>
      <c r="VDJ21" s="117"/>
      <c r="VDK21" s="117"/>
      <c r="VDL21" s="117"/>
      <c r="VDM21" s="117"/>
      <c r="VDN21" s="117"/>
      <c r="VDO21" s="117"/>
      <c r="VDP21" s="117"/>
      <c r="VDQ21" s="117"/>
      <c r="VDR21" s="117"/>
      <c r="VDS21" s="117"/>
      <c r="VDT21" s="117"/>
      <c r="VDU21" s="117"/>
      <c r="VDV21" s="117"/>
      <c r="VDW21" s="117"/>
      <c r="VDX21" s="117"/>
      <c r="VDY21" s="117"/>
      <c r="VDZ21" s="117"/>
      <c r="VEA21" s="117"/>
      <c r="VEB21" s="117"/>
      <c r="VEC21" s="117"/>
      <c r="VED21" s="117"/>
      <c r="VEE21" s="117"/>
      <c r="VEF21" s="117"/>
      <c r="VEG21" s="117"/>
      <c r="VEH21" s="117"/>
      <c r="VEI21" s="117"/>
      <c r="VEJ21" s="117"/>
      <c r="VEK21" s="117"/>
      <c r="VEL21" s="117"/>
      <c r="VEM21" s="117"/>
      <c r="VEN21" s="117"/>
      <c r="VEO21" s="117"/>
      <c r="VEP21" s="117"/>
      <c r="VEQ21" s="117"/>
      <c r="VER21" s="117"/>
      <c r="VES21" s="117"/>
      <c r="VET21" s="117"/>
      <c r="VEU21" s="117"/>
      <c r="VEV21" s="117"/>
      <c r="VEW21" s="117"/>
      <c r="VEX21" s="117"/>
      <c r="VEY21" s="117"/>
      <c r="VEZ21" s="117"/>
      <c r="VFA21" s="117"/>
      <c r="VFB21" s="117"/>
      <c r="VFC21" s="117"/>
      <c r="VFD21" s="117"/>
      <c r="VFE21" s="117"/>
      <c r="VFF21" s="117"/>
      <c r="VFG21" s="117"/>
      <c r="VFH21" s="117"/>
      <c r="VFI21" s="117"/>
      <c r="VFJ21" s="117"/>
      <c r="VFK21" s="117"/>
      <c r="VFL21" s="117"/>
      <c r="VFM21" s="117"/>
      <c r="VFN21" s="117"/>
      <c r="VFO21" s="117"/>
      <c r="VFP21" s="117"/>
      <c r="VFQ21" s="117"/>
      <c r="VFR21" s="117"/>
      <c r="VFS21" s="117"/>
      <c r="VFT21" s="117"/>
      <c r="VFU21" s="117"/>
      <c r="VFV21" s="117"/>
      <c r="VFW21" s="117"/>
      <c r="VFX21" s="117"/>
      <c r="VFY21" s="117"/>
      <c r="VFZ21" s="117"/>
      <c r="VGA21" s="117"/>
      <c r="VGB21" s="117"/>
      <c r="VGC21" s="117"/>
      <c r="VGD21" s="117"/>
      <c r="VGE21" s="117"/>
      <c r="VGF21" s="117"/>
      <c r="VGG21" s="117"/>
      <c r="VGH21" s="117"/>
      <c r="VGI21" s="117"/>
      <c r="VGJ21" s="117"/>
      <c r="VGK21" s="117"/>
      <c r="VGL21" s="117"/>
      <c r="VGM21" s="117"/>
      <c r="VGN21" s="117"/>
      <c r="VGO21" s="117"/>
      <c r="VGP21" s="117"/>
      <c r="VGQ21" s="117"/>
      <c r="VGR21" s="117"/>
      <c r="VGS21" s="117"/>
      <c r="VGT21" s="117"/>
      <c r="VGU21" s="117"/>
      <c r="VGV21" s="117"/>
      <c r="VGW21" s="117"/>
      <c r="VGX21" s="117"/>
      <c r="VGY21" s="117"/>
      <c r="VGZ21" s="117"/>
      <c r="VHA21" s="117"/>
      <c r="VHB21" s="117"/>
      <c r="VHC21" s="117"/>
      <c r="VHD21" s="117"/>
      <c r="VHE21" s="117"/>
      <c r="VHF21" s="117"/>
      <c r="VHG21" s="117"/>
      <c r="VHH21" s="117"/>
      <c r="VHI21" s="117"/>
      <c r="VHJ21" s="117"/>
      <c r="VHK21" s="117"/>
      <c r="VHL21" s="117"/>
      <c r="VHM21" s="117"/>
      <c r="VHN21" s="117"/>
      <c r="VHO21" s="117"/>
      <c r="VHP21" s="117"/>
      <c r="VHQ21" s="117"/>
      <c r="VHR21" s="117"/>
      <c r="VHS21" s="117"/>
      <c r="VHT21" s="117"/>
      <c r="VHU21" s="117"/>
      <c r="VHV21" s="117"/>
      <c r="VHW21" s="117"/>
      <c r="VHX21" s="117"/>
      <c r="VHY21" s="117"/>
      <c r="VHZ21" s="117"/>
      <c r="VIA21" s="117"/>
      <c r="VIB21" s="117"/>
      <c r="VIC21" s="117"/>
      <c r="VID21" s="117"/>
      <c r="VIE21" s="117"/>
      <c r="VIF21" s="117"/>
      <c r="VIG21" s="117"/>
      <c r="VIH21" s="117"/>
      <c r="VII21" s="117"/>
      <c r="VIJ21" s="117"/>
      <c r="VIK21" s="117"/>
      <c r="VIL21" s="117"/>
      <c r="VIM21" s="117"/>
      <c r="VIN21" s="117"/>
      <c r="VIO21" s="117"/>
      <c r="VIP21" s="117"/>
      <c r="VIQ21" s="117"/>
      <c r="VIR21" s="117"/>
      <c r="VIS21" s="117"/>
      <c r="VIT21" s="117"/>
      <c r="VIU21" s="117"/>
      <c r="VIV21" s="117"/>
      <c r="VIW21" s="117"/>
      <c r="VIX21" s="117"/>
      <c r="VIY21" s="117"/>
      <c r="VIZ21" s="117"/>
      <c r="VJA21" s="117"/>
      <c r="VJB21" s="117"/>
      <c r="VJC21" s="117"/>
      <c r="VJD21" s="117"/>
      <c r="VJE21" s="117"/>
      <c r="VJF21" s="117"/>
      <c r="VJG21" s="117"/>
      <c r="VJH21" s="117"/>
      <c r="VJI21" s="117"/>
      <c r="VJJ21" s="117"/>
      <c r="VJK21" s="117"/>
      <c r="VJL21" s="117"/>
      <c r="VJM21" s="117"/>
      <c r="VJN21" s="117"/>
      <c r="VJO21" s="117"/>
      <c r="VJP21" s="117"/>
      <c r="VJQ21" s="117"/>
      <c r="VJR21" s="117"/>
      <c r="VJS21" s="117"/>
      <c r="VJT21" s="117"/>
      <c r="VJU21" s="117"/>
      <c r="VJV21" s="117"/>
      <c r="VJW21" s="117"/>
      <c r="VJX21" s="117"/>
      <c r="VJY21" s="117"/>
      <c r="VJZ21" s="117"/>
      <c r="VKA21" s="117"/>
      <c r="VKB21" s="117"/>
      <c r="VKC21" s="117"/>
      <c r="VKD21" s="117"/>
      <c r="VKE21" s="117"/>
      <c r="VKF21" s="117"/>
      <c r="VKG21" s="117"/>
      <c r="VKH21" s="117"/>
      <c r="VKI21" s="117"/>
      <c r="VKJ21" s="117"/>
      <c r="VKK21" s="117"/>
      <c r="VKL21" s="117"/>
      <c r="VKM21" s="117"/>
      <c r="VKN21" s="117"/>
      <c r="VKO21" s="117"/>
      <c r="VKP21" s="117"/>
      <c r="VKQ21" s="117"/>
      <c r="VKR21" s="117"/>
      <c r="VKS21" s="117"/>
      <c r="VKT21" s="117"/>
      <c r="VKU21" s="117"/>
      <c r="VKV21" s="117"/>
      <c r="VKW21" s="117"/>
      <c r="VKX21" s="117"/>
      <c r="VKY21" s="117"/>
      <c r="VKZ21" s="117"/>
      <c r="VLA21" s="117"/>
      <c r="VLB21" s="117"/>
      <c r="VLC21" s="117"/>
      <c r="VLD21" s="117"/>
      <c r="VLE21" s="117"/>
      <c r="VLF21" s="117"/>
      <c r="VLG21" s="117"/>
      <c r="VLH21" s="117"/>
      <c r="VLI21" s="117"/>
      <c r="VLJ21" s="117"/>
      <c r="VLK21" s="117"/>
      <c r="VLL21" s="117"/>
      <c r="VLM21" s="117"/>
      <c r="VLN21" s="117"/>
      <c r="VLO21" s="117"/>
      <c r="VLP21" s="117"/>
      <c r="VLQ21" s="117"/>
      <c r="VLR21" s="117"/>
      <c r="VLS21" s="117"/>
      <c r="VLT21" s="117"/>
      <c r="VLU21" s="117"/>
      <c r="VLV21" s="117"/>
      <c r="VLW21" s="117"/>
      <c r="VLX21" s="117"/>
      <c r="VLY21" s="117"/>
      <c r="VLZ21" s="117"/>
      <c r="VMA21" s="117"/>
      <c r="VMB21" s="117"/>
      <c r="VMC21" s="117"/>
      <c r="VMD21" s="117"/>
      <c r="VME21" s="117"/>
      <c r="VMF21" s="117"/>
      <c r="VMG21" s="117"/>
      <c r="VMH21" s="117"/>
      <c r="VMI21" s="117"/>
      <c r="VMJ21" s="117"/>
      <c r="VMK21" s="117"/>
      <c r="VML21" s="117"/>
      <c r="VMM21" s="117"/>
      <c r="VMN21" s="117"/>
      <c r="VMO21" s="117"/>
      <c r="VMP21" s="117"/>
      <c r="VMQ21" s="117"/>
      <c r="VMR21" s="117"/>
      <c r="VMS21" s="117"/>
      <c r="VMT21" s="117"/>
      <c r="VMU21" s="117"/>
      <c r="VMV21" s="117"/>
      <c r="VMW21" s="117"/>
      <c r="VMX21" s="117"/>
      <c r="VMY21" s="117"/>
      <c r="VMZ21" s="117"/>
      <c r="VNA21" s="117"/>
      <c r="VNB21" s="117"/>
      <c r="VNC21" s="117"/>
      <c r="VND21" s="117"/>
      <c r="VNE21" s="117"/>
      <c r="VNF21" s="117"/>
      <c r="VNG21" s="117"/>
      <c r="VNH21" s="117"/>
      <c r="VNI21" s="117"/>
      <c r="VNJ21" s="117"/>
      <c r="VNK21" s="117"/>
      <c r="VNL21" s="117"/>
      <c r="VNM21" s="117"/>
      <c r="VNN21" s="117"/>
      <c r="VNO21" s="117"/>
      <c r="VNP21" s="117"/>
      <c r="VNQ21" s="117"/>
      <c r="VNR21" s="117"/>
      <c r="VNS21" s="117"/>
      <c r="VNT21" s="117"/>
      <c r="VNU21" s="117"/>
      <c r="VNV21" s="117"/>
      <c r="VNW21" s="117"/>
      <c r="VNX21" s="117"/>
      <c r="VNY21" s="117"/>
      <c r="VNZ21" s="117"/>
      <c r="VOA21" s="117"/>
      <c r="VOB21" s="117"/>
      <c r="VOC21" s="117"/>
      <c r="VOD21" s="117"/>
      <c r="VOE21" s="117"/>
      <c r="VOF21" s="117"/>
      <c r="VOG21" s="117"/>
      <c r="VOH21" s="117"/>
      <c r="VOI21" s="117"/>
      <c r="VOJ21" s="117"/>
      <c r="VOK21" s="117"/>
      <c r="VOL21" s="117"/>
      <c r="VOM21" s="117"/>
      <c r="VON21" s="117"/>
      <c r="VOO21" s="117"/>
      <c r="VOP21" s="117"/>
      <c r="VOQ21" s="117"/>
      <c r="VOR21" s="117"/>
      <c r="VOS21" s="117"/>
      <c r="VOT21" s="117"/>
      <c r="VOU21" s="117"/>
      <c r="VOV21" s="117"/>
      <c r="VOW21" s="117"/>
      <c r="VOX21" s="117"/>
      <c r="VOY21" s="117"/>
      <c r="VOZ21" s="117"/>
      <c r="VPA21" s="117"/>
      <c r="VPB21" s="117"/>
      <c r="VPC21" s="117"/>
      <c r="VPD21" s="117"/>
      <c r="VPE21" s="117"/>
      <c r="VPF21" s="117"/>
      <c r="VPG21" s="117"/>
      <c r="VPH21" s="117"/>
      <c r="VPI21" s="117"/>
      <c r="VPJ21" s="117"/>
      <c r="VPK21" s="117"/>
      <c r="VPL21" s="117"/>
      <c r="VPM21" s="117"/>
      <c r="VPN21" s="117"/>
      <c r="VPO21" s="117"/>
      <c r="VPP21" s="117"/>
      <c r="VPQ21" s="117"/>
      <c r="VPR21" s="117"/>
      <c r="VPS21" s="117"/>
      <c r="VPT21" s="117"/>
      <c r="VPU21" s="117"/>
      <c r="VPV21" s="117"/>
      <c r="VPW21" s="117"/>
      <c r="VPX21" s="117"/>
      <c r="VPY21" s="117"/>
      <c r="VPZ21" s="117"/>
      <c r="VQA21" s="117"/>
      <c r="VQB21" s="117"/>
      <c r="VQC21" s="117"/>
      <c r="VQD21" s="117"/>
      <c r="VQE21" s="117"/>
      <c r="VQF21" s="117"/>
      <c r="VQG21" s="117"/>
      <c r="VQH21" s="117"/>
      <c r="VQI21" s="117"/>
      <c r="VQJ21" s="117"/>
      <c r="VQK21" s="117"/>
      <c r="VQL21" s="117"/>
      <c r="VQM21" s="117"/>
      <c r="VQN21" s="117"/>
      <c r="VQO21" s="117"/>
      <c r="VQP21" s="117"/>
      <c r="VQQ21" s="117"/>
      <c r="VQR21" s="117"/>
      <c r="VQS21" s="117"/>
      <c r="VQT21" s="117"/>
      <c r="VQU21" s="117"/>
      <c r="VQV21" s="117"/>
      <c r="VQW21" s="117"/>
      <c r="VQX21" s="117"/>
      <c r="VQY21" s="117"/>
      <c r="VQZ21" s="117"/>
      <c r="VRA21" s="117"/>
      <c r="VRB21" s="117"/>
      <c r="VRC21" s="117"/>
      <c r="VRD21" s="117"/>
      <c r="VRE21" s="117"/>
      <c r="VRF21" s="117"/>
      <c r="VRG21" s="117"/>
      <c r="VRH21" s="117"/>
      <c r="VRI21" s="117"/>
      <c r="VRJ21" s="117"/>
      <c r="VRK21" s="117"/>
      <c r="VRL21" s="117"/>
      <c r="VRM21" s="117"/>
      <c r="VRN21" s="117"/>
      <c r="VRO21" s="117"/>
      <c r="VRP21" s="117"/>
      <c r="VRQ21" s="117"/>
      <c r="VRR21" s="117"/>
      <c r="VRS21" s="117"/>
      <c r="VRT21" s="117"/>
      <c r="VRU21" s="117"/>
      <c r="VRV21" s="117"/>
      <c r="VRW21" s="117"/>
      <c r="VRX21" s="117"/>
      <c r="VRY21" s="117"/>
      <c r="VRZ21" s="117"/>
      <c r="VSA21" s="117"/>
      <c r="VSB21" s="117"/>
      <c r="VSC21" s="117"/>
      <c r="VSD21" s="117"/>
      <c r="VSE21" s="117"/>
      <c r="VSF21" s="117"/>
      <c r="VSG21" s="117"/>
      <c r="VSH21" s="117"/>
      <c r="VSI21" s="117"/>
      <c r="VSJ21" s="117"/>
      <c r="VSK21" s="117"/>
      <c r="VSL21" s="117"/>
      <c r="VSM21" s="117"/>
      <c r="VSN21" s="117"/>
      <c r="VSO21" s="117"/>
      <c r="VSP21" s="117"/>
      <c r="VSQ21" s="117"/>
      <c r="VSR21" s="117"/>
      <c r="VSS21" s="117"/>
      <c r="VST21" s="117"/>
      <c r="VSU21" s="117"/>
      <c r="VSV21" s="117"/>
      <c r="VSW21" s="117"/>
      <c r="VSX21" s="117"/>
      <c r="VSY21" s="117"/>
      <c r="VSZ21" s="117"/>
      <c r="VTA21" s="117"/>
      <c r="VTB21" s="117"/>
      <c r="VTC21" s="117"/>
      <c r="VTD21" s="117"/>
      <c r="VTE21" s="117"/>
      <c r="VTF21" s="117"/>
      <c r="VTG21" s="117"/>
      <c r="VTH21" s="117"/>
      <c r="VTI21" s="117"/>
      <c r="VTJ21" s="117"/>
      <c r="VTK21" s="117"/>
      <c r="VTL21" s="117"/>
      <c r="VTM21" s="117"/>
      <c r="VTN21" s="117"/>
      <c r="VTO21" s="117"/>
      <c r="VTP21" s="117"/>
      <c r="VTQ21" s="117"/>
      <c r="VTR21" s="117"/>
      <c r="VTS21" s="117"/>
      <c r="VTT21" s="117"/>
      <c r="VTU21" s="117"/>
      <c r="VTV21" s="117"/>
      <c r="VTW21" s="117"/>
      <c r="VTX21" s="117"/>
      <c r="VTY21" s="117"/>
      <c r="VTZ21" s="117"/>
      <c r="VUA21" s="117"/>
      <c r="VUB21" s="117"/>
      <c r="VUC21" s="117"/>
      <c r="VUD21" s="117"/>
      <c r="VUE21" s="117"/>
      <c r="VUF21" s="117"/>
      <c r="VUG21" s="117"/>
      <c r="VUH21" s="117"/>
      <c r="VUI21" s="117"/>
      <c r="VUJ21" s="117"/>
      <c r="VUK21" s="117"/>
      <c r="VUL21" s="117"/>
      <c r="VUM21" s="117"/>
      <c r="VUN21" s="117"/>
      <c r="VUO21" s="117"/>
      <c r="VUP21" s="117"/>
      <c r="VUQ21" s="117"/>
      <c r="VUR21" s="117"/>
      <c r="VUS21" s="117"/>
      <c r="VUT21" s="117"/>
      <c r="VUU21" s="117"/>
      <c r="VUV21" s="117"/>
      <c r="VUW21" s="117"/>
      <c r="VUX21" s="117"/>
      <c r="VUY21" s="117"/>
      <c r="VUZ21" s="117"/>
      <c r="VVA21" s="117"/>
      <c r="VVB21" s="117"/>
      <c r="VVC21" s="117"/>
      <c r="VVD21" s="117"/>
      <c r="VVE21" s="117"/>
      <c r="VVF21" s="117"/>
      <c r="VVG21" s="117"/>
      <c r="VVH21" s="117"/>
      <c r="VVI21" s="117"/>
      <c r="VVJ21" s="117"/>
      <c r="VVK21" s="117"/>
      <c r="VVL21" s="117"/>
      <c r="VVM21" s="117"/>
      <c r="VVN21" s="117"/>
      <c r="VVO21" s="117"/>
      <c r="VVP21" s="117"/>
      <c r="VVQ21" s="117"/>
      <c r="VVR21" s="117"/>
      <c r="VVS21" s="117"/>
      <c r="VVT21" s="117"/>
      <c r="VVU21" s="117"/>
      <c r="VVV21" s="117"/>
      <c r="VVW21" s="117"/>
      <c r="VVX21" s="117"/>
      <c r="VVY21" s="117"/>
      <c r="VVZ21" s="117"/>
      <c r="VWA21" s="117"/>
      <c r="VWB21" s="117"/>
      <c r="VWC21" s="117"/>
      <c r="VWD21" s="117"/>
      <c r="VWE21" s="117"/>
      <c r="VWF21" s="117"/>
      <c r="VWG21" s="117"/>
      <c r="VWH21" s="117"/>
      <c r="VWI21" s="117"/>
      <c r="VWJ21" s="117"/>
      <c r="VWK21" s="117"/>
      <c r="VWL21" s="117"/>
      <c r="VWM21" s="117"/>
      <c r="VWN21" s="117"/>
      <c r="VWO21" s="117"/>
      <c r="VWP21" s="117"/>
      <c r="VWQ21" s="117"/>
      <c r="VWR21" s="117"/>
      <c r="VWS21" s="117"/>
      <c r="VWT21" s="117"/>
      <c r="VWU21" s="117"/>
      <c r="VWV21" s="117"/>
      <c r="VWW21" s="117"/>
      <c r="VWX21" s="117"/>
      <c r="VWY21" s="117"/>
      <c r="VWZ21" s="117"/>
      <c r="VXA21" s="117"/>
      <c r="VXB21" s="117"/>
      <c r="VXC21" s="117"/>
      <c r="VXD21" s="117"/>
      <c r="VXE21" s="117"/>
      <c r="VXF21" s="117"/>
      <c r="VXG21" s="117"/>
      <c r="VXH21" s="117"/>
      <c r="VXI21" s="117"/>
      <c r="VXJ21" s="117"/>
      <c r="VXK21" s="117"/>
      <c r="VXL21" s="117"/>
      <c r="VXM21" s="117"/>
      <c r="VXN21" s="117"/>
      <c r="VXO21" s="117"/>
      <c r="VXP21" s="117"/>
      <c r="VXQ21" s="117"/>
      <c r="VXR21" s="117"/>
      <c r="VXS21" s="117"/>
      <c r="VXT21" s="117"/>
      <c r="VXU21" s="117"/>
      <c r="VXV21" s="117"/>
      <c r="VXW21" s="117"/>
      <c r="VXX21" s="117"/>
      <c r="VXY21" s="117"/>
      <c r="VXZ21" s="117"/>
      <c r="VYA21" s="117"/>
      <c r="VYB21" s="117"/>
      <c r="VYC21" s="117"/>
      <c r="VYD21" s="117"/>
      <c r="VYE21" s="117"/>
      <c r="VYF21" s="117"/>
      <c r="VYG21" s="117"/>
      <c r="VYH21" s="117"/>
      <c r="VYI21" s="117"/>
      <c r="VYJ21" s="117"/>
      <c r="VYK21" s="117"/>
      <c r="VYL21" s="117"/>
      <c r="VYM21" s="117"/>
      <c r="VYN21" s="117"/>
      <c r="VYO21" s="117"/>
      <c r="VYP21" s="117"/>
      <c r="VYQ21" s="117"/>
      <c r="VYR21" s="117"/>
      <c r="VYS21" s="117"/>
      <c r="VYT21" s="117"/>
      <c r="VYU21" s="117"/>
      <c r="VYV21" s="117"/>
      <c r="VYW21" s="117"/>
      <c r="VYX21" s="117"/>
      <c r="VYY21" s="117"/>
      <c r="VYZ21" s="117"/>
      <c r="VZA21" s="117"/>
      <c r="VZB21" s="117"/>
      <c r="VZC21" s="117"/>
      <c r="VZD21" s="117"/>
      <c r="VZE21" s="117"/>
      <c r="VZF21" s="117"/>
      <c r="VZG21" s="117"/>
      <c r="VZH21" s="117"/>
      <c r="VZI21" s="117"/>
      <c r="VZJ21" s="117"/>
      <c r="VZK21" s="117"/>
      <c r="VZL21" s="117"/>
      <c r="VZM21" s="117"/>
      <c r="VZN21" s="117"/>
      <c r="VZO21" s="117"/>
      <c r="VZP21" s="117"/>
      <c r="VZQ21" s="117"/>
      <c r="VZR21" s="117"/>
      <c r="VZS21" s="117"/>
      <c r="VZT21" s="117"/>
      <c r="VZU21" s="117"/>
      <c r="VZV21" s="117"/>
      <c r="VZW21" s="117"/>
      <c r="VZX21" s="117"/>
      <c r="VZY21" s="117"/>
      <c r="VZZ21" s="117"/>
      <c r="WAA21" s="117"/>
      <c r="WAB21" s="117"/>
      <c r="WAC21" s="117"/>
      <c r="WAD21" s="117"/>
      <c r="WAE21" s="117"/>
      <c r="WAF21" s="117"/>
      <c r="WAG21" s="117"/>
      <c r="WAH21" s="117"/>
      <c r="WAI21" s="117"/>
      <c r="WAJ21" s="117"/>
      <c r="WAK21" s="117"/>
      <c r="WAL21" s="117"/>
      <c r="WAM21" s="117"/>
      <c r="WAN21" s="117"/>
      <c r="WAO21" s="117"/>
      <c r="WAP21" s="117"/>
      <c r="WAQ21" s="117"/>
      <c r="WAR21" s="117"/>
      <c r="WAS21" s="117"/>
      <c r="WAT21" s="117"/>
      <c r="WAU21" s="117"/>
      <c r="WAV21" s="117"/>
      <c r="WAW21" s="117"/>
      <c r="WAX21" s="117"/>
      <c r="WAY21" s="117"/>
      <c r="WAZ21" s="117"/>
      <c r="WBA21" s="117"/>
      <c r="WBB21" s="117"/>
      <c r="WBC21" s="117"/>
      <c r="WBD21" s="117"/>
      <c r="WBE21" s="117"/>
      <c r="WBF21" s="117"/>
      <c r="WBG21" s="117"/>
      <c r="WBH21" s="117"/>
      <c r="WBI21" s="117"/>
      <c r="WBJ21" s="117"/>
      <c r="WBK21" s="117"/>
      <c r="WBL21" s="117"/>
      <c r="WBM21" s="117"/>
      <c r="WBN21" s="117"/>
      <c r="WBO21" s="117"/>
      <c r="WBP21" s="117"/>
      <c r="WBQ21" s="117"/>
      <c r="WBR21" s="117"/>
      <c r="WBS21" s="117"/>
      <c r="WBT21" s="117"/>
      <c r="WBU21" s="117"/>
      <c r="WBV21" s="117"/>
      <c r="WBW21" s="117"/>
      <c r="WBX21" s="117"/>
      <c r="WBY21" s="117"/>
      <c r="WBZ21" s="117"/>
      <c r="WCA21" s="117"/>
      <c r="WCB21" s="117"/>
      <c r="WCC21" s="117"/>
      <c r="WCD21" s="117"/>
      <c r="WCE21" s="117"/>
      <c r="WCF21" s="117"/>
      <c r="WCG21" s="117"/>
      <c r="WCH21" s="117"/>
      <c r="WCI21" s="117"/>
      <c r="WCJ21" s="117"/>
      <c r="WCK21" s="117"/>
      <c r="WCL21" s="117"/>
      <c r="WCM21" s="117"/>
      <c r="WCN21" s="117"/>
      <c r="WCO21" s="117"/>
      <c r="WCP21" s="117"/>
      <c r="WCQ21" s="117"/>
      <c r="WCR21" s="117"/>
      <c r="WCS21" s="117"/>
      <c r="WCT21" s="117"/>
      <c r="WCU21" s="117"/>
      <c r="WCV21" s="117"/>
      <c r="WCW21" s="117"/>
      <c r="WCX21" s="117"/>
      <c r="WCY21" s="117"/>
      <c r="WCZ21" s="117"/>
      <c r="WDA21" s="117"/>
      <c r="WDB21" s="117"/>
      <c r="WDC21" s="117"/>
      <c r="WDD21" s="117"/>
      <c r="WDE21" s="117"/>
      <c r="WDF21" s="117"/>
      <c r="WDG21" s="117"/>
      <c r="WDH21" s="117"/>
      <c r="WDI21" s="117"/>
      <c r="WDJ21" s="117"/>
      <c r="WDK21" s="117"/>
      <c r="WDL21" s="117"/>
      <c r="WDM21" s="117"/>
      <c r="WDN21" s="117"/>
      <c r="WDO21" s="117"/>
      <c r="WDP21" s="117"/>
      <c r="WDQ21" s="117"/>
      <c r="WDR21" s="117"/>
      <c r="WDS21" s="117"/>
      <c r="WDT21" s="117"/>
      <c r="WDU21" s="117"/>
      <c r="WDV21" s="117"/>
      <c r="WDW21" s="117"/>
      <c r="WDX21" s="117"/>
      <c r="WDY21" s="117"/>
      <c r="WDZ21" s="117"/>
      <c r="WEA21" s="117"/>
      <c r="WEB21" s="117"/>
      <c r="WEC21" s="117"/>
      <c r="WED21" s="117"/>
      <c r="WEE21" s="117"/>
      <c r="WEF21" s="117"/>
      <c r="WEG21" s="117"/>
      <c r="WEH21" s="117"/>
      <c r="WEI21" s="117"/>
      <c r="WEJ21" s="117"/>
      <c r="WEK21" s="117"/>
      <c r="WEL21" s="117"/>
      <c r="WEM21" s="117"/>
      <c r="WEN21" s="117"/>
      <c r="WEO21" s="117"/>
      <c r="WEP21" s="117"/>
      <c r="WEQ21" s="117"/>
      <c r="WER21" s="117"/>
      <c r="WES21" s="117"/>
      <c r="WET21" s="117"/>
      <c r="WEU21" s="117"/>
      <c r="WEV21" s="117"/>
      <c r="WEW21" s="117"/>
      <c r="WEX21" s="117"/>
      <c r="WEY21" s="117"/>
      <c r="WEZ21" s="117"/>
      <c r="WFA21" s="117"/>
      <c r="WFB21" s="117"/>
      <c r="WFC21" s="117"/>
      <c r="WFD21" s="117"/>
      <c r="WFE21" s="117"/>
      <c r="WFF21" s="117"/>
      <c r="WFG21" s="117"/>
      <c r="WFH21" s="117"/>
      <c r="WFI21" s="117"/>
      <c r="WFJ21" s="117"/>
      <c r="WFK21" s="117"/>
      <c r="WFL21" s="117"/>
      <c r="WFM21" s="117"/>
      <c r="WFN21" s="117"/>
      <c r="WFO21" s="117"/>
      <c r="WFP21" s="117"/>
      <c r="WFQ21" s="117"/>
      <c r="WFR21" s="117"/>
      <c r="WFS21" s="117"/>
      <c r="WFT21" s="117"/>
      <c r="WFU21" s="117"/>
      <c r="WFV21" s="117"/>
      <c r="WFW21" s="117"/>
      <c r="WFX21" s="117"/>
      <c r="WFY21" s="117"/>
      <c r="WFZ21" s="117"/>
      <c r="WGA21" s="117"/>
      <c r="WGB21" s="117"/>
      <c r="WGC21" s="117"/>
      <c r="WGD21" s="117"/>
      <c r="WGE21" s="117"/>
      <c r="WGF21" s="117"/>
      <c r="WGG21" s="117"/>
      <c r="WGH21" s="117"/>
      <c r="WGI21" s="117"/>
      <c r="WGJ21" s="117"/>
      <c r="WGK21" s="117"/>
      <c r="WGL21" s="117"/>
      <c r="WGM21" s="117"/>
      <c r="WGN21" s="117"/>
      <c r="WGO21" s="117"/>
      <c r="WGP21" s="117"/>
      <c r="WGQ21" s="117"/>
      <c r="WGR21" s="117"/>
      <c r="WGS21" s="117"/>
      <c r="WGT21" s="117"/>
      <c r="WGU21" s="117"/>
      <c r="WGV21" s="117"/>
      <c r="WGW21" s="117"/>
      <c r="WGX21" s="117"/>
      <c r="WGY21" s="117"/>
      <c r="WGZ21" s="117"/>
      <c r="WHA21" s="117"/>
      <c r="WHB21" s="117"/>
      <c r="WHC21" s="117"/>
      <c r="WHD21" s="117"/>
      <c r="WHE21" s="117"/>
      <c r="WHF21" s="117"/>
      <c r="WHG21" s="117"/>
      <c r="WHH21" s="117"/>
      <c r="WHI21" s="117"/>
      <c r="WHJ21" s="117"/>
      <c r="WHK21" s="117"/>
      <c r="WHL21" s="117"/>
      <c r="WHM21" s="117"/>
      <c r="WHN21" s="117"/>
      <c r="WHO21" s="117"/>
      <c r="WHP21" s="117"/>
      <c r="WHQ21" s="117"/>
      <c r="WHR21" s="117"/>
      <c r="WHS21" s="117"/>
      <c r="WHT21" s="117"/>
      <c r="WHU21" s="117"/>
      <c r="WHV21" s="117"/>
      <c r="WHW21" s="117"/>
      <c r="WHX21" s="117"/>
      <c r="WHY21" s="117"/>
      <c r="WHZ21" s="117"/>
      <c r="WIA21" s="117"/>
      <c r="WIB21" s="117"/>
      <c r="WIC21" s="117"/>
      <c r="WID21" s="117"/>
      <c r="WIE21" s="117"/>
      <c r="WIF21" s="117"/>
      <c r="WIG21" s="117"/>
      <c r="WIH21" s="117"/>
      <c r="WII21" s="117"/>
      <c r="WIJ21" s="117"/>
      <c r="WIK21" s="117"/>
      <c r="WIL21" s="117"/>
      <c r="WIM21" s="117"/>
      <c r="WIN21" s="117"/>
      <c r="WIO21" s="117"/>
      <c r="WIP21" s="117"/>
      <c r="WIQ21" s="117"/>
      <c r="WIR21" s="117"/>
      <c r="WIS21" s="117"/>
      <c r="WIT21" s="117"/>
      <c r="WIU21" s="117"/>
      <c r="WIV21" s="117"/>
      <c r="WIW21" s="117"/>
      <c r="WIX21" s="117"/>
      <c r="WIY21" s="117"/>
      <c r="WIZ21" s="117"/>
      <c r="WJA21" s="117"/>
      <c r="WJB21" s="117"/>
      <c r="WJC21" s="117"/>
      <c r="WJD21" s="117"/>
      <c r="WJE21" s="117"/>
      <c r="WJF21" s="117"/>
      <c r="WJG21" s="117"/>
      <c r="WJH21" s="117"/>
      <c r="WJI21" s="117"/>
      <c r="WJJ21" s="117"/>
      <c r="WJK21" s="117"/>
      <c r="WJL21" s="117"/>
      <c r="WJM21" s="117"/>
      <c r="WJN21" s="117"/>
      <c r="WJO21" s="117"/>
      <c r="WJP21" s="117"/>
      <c r="WJQ21" s="117"/>
      <c r="WJR21" s="117"/>
      <c r="WJS21" s="117"/>
      <c r="WJT21" s="117"/>
      <c r="WJU21" s="117"/>
      <c r="WJV21" s="117"/>
      <c r="WJW21" s="117"/>
      <c r="WJX21" s="117"/>
      <c r="WJY21" s="117"/>
      <c r="WJZ21" s="117"/>
      <c r="WKA21" s="117"/>
      <c r="WKB21" s="117"/>
      <c r="WKC21" s="117"/>
      <c r="WKD21" s="117"/>
      <c r="WKE21" s="117"/>
      <c r="WKF21" s="117"/>
      <c r="WKG21" s="117"/>
      <c r="WKH21" s="117"/>
      <c r="WKI21" s="117"/>
      <c r="WKJ21" s="117"/>
      <c r="WKK21" s="117"/>
      <c r="WKL21" s="117"/>
      <c r="WKM21" s="117"/>
      <c r="WKN21" s="117"/>
      <c r="WKO21" s="117"/>
      <c r="WKP21" s="117"/>
      <c r="WKQ21" s="117"/>
      <c r="WKR21" s="117"/>
      <c r="WKS21" s="117"/>
      <c r="WKT21" s="117"/>
      <c r="WKU21" s="117"/>
      <c r="WKV21" s="117"/>
      <c r="WKW21" s="117"/>
      <c r="WKX21" s="117"/>
      <c r="WKY21" s="117"/>
      <c r="WKZ21" s="117"/>
      <c r="WLA21" s="117"/>
      <c r="WLB21" s="117"/>
      <c r="WLC21" s="117"/>
      <c r="WLD21" s="117"/>
      <c r="WLE21" s="117"/>
      <c r="WLF21" s="117"/>
      <c r="WLG21" s="117"/>
      <c r="WLH21" s="117"/>
      <c r="WLI21" s="117"/>
      <c r="WLJ21" s="117"/>
      <c r="WLK21" s="117"/>
      <c r="WLL21" s="117"/>
      <c r="WLM21" s="117"/>
      <c r="WLN21" s="117"/>
      <c r="WLO21" s="117"/>
      <c r="WLP21" s="117"/>
      <c r="WLQ21" s="117"/>
      <c r="WLR21" s="117"/>
      <c r="WLS21" s="117"/>
      <c r="WLT21" s="117"/>
      <c r="WLU21" s="117"/>
      <c r="WLV21" s="117"/>
      <c r="WLW21" s="117"/>
      <c r="WLX21" s="117"/>
      <c r="WLY21" s="117"/>
      <c r="WLZ21" s="117"/>
      <c r="WMA21" s="117"/>
      <c r="WMB21" s="117"/>
      <c r="WMC21" s="117"/>
      <c r="WMD21" s="117"/>
      <c r="WME21" s="117"/>
      <c r="WMF21" s="117"/>
      <c r="WMG21" s="117"/>
      <c r="WMH21" s="117"/>
      <c r="WMI21" s="117"/>
      <c r="WMJ21" s="117"/>
      <c r="WMK21" s="117"/>
      <c r="WML21" s="117"/>
      <c r="WMM21" s="117"/>
      <c r="WMN21" s="117"/>
      <c r="WMO21" s="117"/>
      <c r="WMP21" s="117"/>
      <c r="WMQ21" s="117"/>
      <c r="WMR21" s="117"/>
      <c r="WMS21" s="117"/>
      <c r="WMT21" s="117"/>
      <c r="WMU21" s="117"/>
      <c r="WMV21" s="117"/>
      <c r="WMW21" s="117"/>
      <c r="WMX21" s="117"/>
      <c r="WMY21" s="117"/>
      <c r="WMZ21" s="117"/>
      <c r="WNA21" s="117"/>
      <c r="WNB21" s="117"/>
      <c r="WNC21" s="117"/>
      <c r="WND21" s="117"/>
      <c r="WNE21" s="117"/>
      <c r="WNF21" s="117"/>
      <c r="WNG21" s="117"/>
      <c r="WNH21" s="117"/>
      <c r="WNI21" s="117"/>
      <c r="WNJ21" s="117"/>
      <c r="WNK21" s="117"/>
      <c r="WNL21" s="117"/>
      <c r="WNM21" s="117"/>
      <c r="WNN21" s="117"/>
      <c r="WNO21" s="117"/>
      <c r="WNP21" s="117"/>
      <c r="WNQ21" s="117"/>
      <c r="WNR21" s="117"/>
      <c r="WNS21" s="117"/>
      <c r="WNT21" s="117"/>
      <c r="WNU21" s="117"/>
      <c r="WNV21" s="117"/>
      <c r="WNW21" s="117"/>
      <c r="WNX21" s="117"/>
      <c r="WNY21" s="117"/>
      <c r="WNZ21" s="117"/>
      <c r="WOA21" s="117"/>
      <c r="WOB21" s="117"/>
      <c r="WOC21" s="117"/>
      <c r="WOD21" s="117"/>
      <c r="WOE21" s="117"/>
      <c r="WOF21" s="117"/>
      <c r="WOG21" s="117"/>
      <c r="WOH21" s="117"/>
      <c r="WOI21" s="117"/>
      <c r="WOJ21" s="117"/>
      <c r="WOK21" s="117"/>
      <c r="WOL21" s="117"/>
      <c r="WOM21" s="117"/>
      <c r="WON21" s="117"/>
      <c r="WOO21" s="117"/>
      <c r="WOP21" s="117"/>
      <c r="WOQ21" s="117"/>
      <c r="WOR21" s="117"/>
      <c r="WOS21" s="117"/>
      <c r="WOT21" s="117"/>
      <c r="WOU21" s="117"/>
      <c r="WOV21" s="117"/>
      <c r="WOW21" s="117"/>
      <c r="WOX21" s="117"/>
      <c r="WOY21" s="117"/>
      <c r="WOZ21" s="117"/>
      <c r="WPA21" s="117"/>
      <c r="WPB21" s="117"/>
      <c r="WPC21" s="117"/>
      <c r="WPD21" s="117"/>
      <c r="WPE21" s="117"/>
      <c r="WPF21" s="117"/>
      <c r="WPG21" s="117"/>
      <c r="WPH21" s="117"/>
      <c r="WPI21" s="117"/>
      <c r="WPJ21" s="117"/>
      <c r="WPK21" s="117"/>
      <c r="WPL21" s="117"/>
      <c r="WPM21" s="117"/>
      <c r="WPN21" s="117"/>
      <c r="WPO21" s="117"/>
      <c r="WPP21" s="117"/>
      <c r="WPQ21" s="117"/>
      <c r="WPR21" s="117"/>
      <c r="WPS21" s="117"/>
      <c r="WPT21" s="117"/>
      <c r="WPU21" s="117"/>
      <c r="WPV21" s="117"/>
      <c r="WPW21" s="117"/>
      <c r="WPX21" s="117"/>
      <c r="WPY21" s="117"/>
      <c r="WPZ21" s="117"/>
      <c r="WQA21" s="117"/>
      <c r="WQB21" s="117"/>
      <c r="WQC21" s="117"/>
      <c r="WQD21" s="117"/>
      <c r="WQE21" s="117"/>
      <c r="WQF21" s="117"/>
      <c r="WQG21" s="117"/>
      <c r="WQH21" s="117"/>
      <c r="WQI21" s="117"/>
      <c r="WQJ21" s="117"/>
      <c r="WQK21" s="117"/>
      <c r="WQL21" s="117"/>
      <c r="WQM21" s="117"/>
      <c r="WQN21" s="117"/>
      <c r="WQO21" s="117"/>
      <c r="WQP21" s="117"/>
      <c r="WQQ21" s="117"/>
      <c r="WQR21" s="117"/>
      <c r="WQS21" s="117"/>
      <c r="WQT21" s="117"/>
      <c r="WQU21" s="117"/>
      <c r="WQV21" s="117"/>
      <c r="WQW21" s="117"/>
      <c r="WQX21" s="117"/>
      <c r="WQY21" s="117"/>
      <c r="WQZ21" s="117"/>
      <c r="WRA21" s="117"/>
      <c r="WRB21" s="117"/>
      <c r="WRC21" s="117"/>
      <c r="WRD21" s="117"/>
      <c r="WRE21" s="117"/>
      <c r="WRF21" s="117"/>
      <c r="WRG21" s="117"/>
      <c r="WRH21" s="117"/>
      <c r="WRI21" s="117"/>
      <c r="WRJ21" s="117"/>
      <c r="WRK21" s="117"/>
      <c r="WRL21" s="117"/>
      <c r="WRM21" s="117"/>
      <c r="WRN21" s="117"/>
      <c r="WRO21" s="117"/>
      <c r="WRP21" s="117"/>
      <c r="WRQ21" s="117"/>
      <c r="WRR21" s="117"/>
      <c r="WRS21" s="117"/>
      <c r="WRT21" s="117"/>
      <c r="WRU21" s="117"/>
      <c r="WRV21" s="117"/>
      <c r="WRW21" s="117"/>
      <c r="WRX21" s="117"/>
      <c r="WRY21" s="117"/>
      <c r="WRZ21" s="117"/>
      <c r="WSA21" s="117"/>
      <c r="WSB21" s="117"/>
      <c r="WSC21" s="117"/>
      <c r="WSD21" s="117"/>
      <c r="WSE21" s="117"/>
      <c r="WSF21" s="117"/>
      <c r="WSG21" s="117"/>
      <c r="WSH21" s="117"/>
      <c r="WSI21" s="117"/>
      <c r="WSJ21" s="117"/>
      <c r="WSK21" s="117"/>
      <c r="WSL21" s="117"/>
      <c r="WSM21" s="117"/>
      <c r="WSN21" s="117"/>
      <c r="WSO21" s="117"/>
      <c r="WSP21" s="117"/>
      <c r="WSQ21" s="117"/>
      <c r="WSR21" s="117"/>
      <c r="WSS21" s="117"/>
      <c r="WST21" s="117"/>
      <c r="WSU21" s="117"/>
      <c r="WSV21" s="117"/>
      <c r="WSW21" s="117"/>
      <c r="WSX21" s="117"/>
      <c r="WSY21" s="117"/>
      <c r="WSZ21" s="117"/>
      <c r="WTA21" s="117"/>
      <c r="WTB21" s="117"/>
      <c r="WTC21" s="117"/>
      <c r="WTD21" s="117"/>
      <c r="WTE21" s="117"/>
      <c r="WTF21" s="117"/>
      <c r="WTG21" s="117"/>
      <c r="WTH21" s="117"/>
      <c r="WTI21" s="117"/>
      <c r="WTJ21" s="117"/>
      <c r="WTK21" s="117"/>
      <c r="WTL21" s="117"/>
      <c r="WTM21" s="117"/>
      <c r="WTN21" s="117"/>
      <c r="WTO21" s="117"/>
      <c r="WTP21" s="117"/>
      <c r="WTQ21" s="117"/>
      <c r="WTR21" s="117"/>
      <c r="WTS21" s="117"/>
      <c r="WTT21" s="117"/>
      <c r="WTU21" s="117"/>
      <c r="WTV21" s="117"/>
      <c r="WTW21" s="117"/>
      <c r="WTX21" s="117"/>
      <c r="WTY21" s="117"/>
      <c r="WTZ21" s="117"/>
      <c r="WUA21" s="117"/>
      <c r="WUB21" s="117"/>
      <c r="WUC21" s="117"/>
      <c r="WUD21" s="117"/>
      <c r="WUE21" s="117"/>
      <c r="WUF21" s="117"/>
      <c r="WUG21" s="117"/>
      <c r="WUH21" s="117"/>
      <c r="WUI21" s="117"/>
      <c r="WUJ21" s="117"/>
      <c r="WUK21" s="117"/>
      <c r="WUL21" s="117"/>
      <c r="WUM21" s="117"/>
      <c r="WUN21" s="117"/>
      <c r="WUO21" s="117"/>
      <c r="WUP21" s="117"/>
      <c r="WUQ21" s="117"/>
      <c r="WUR21" s="117"/>
      <c r="WUS21" s="117"/>
      <c r="WUT21" s="117"/>
      <c r="WUU21" s="117"/>
      <c r="WUV21" s="117"/>
      <c r="WUW21" s="117"/>
      <c r="WUX21" s="117"/>
      <c r="WUY21" s="117"/>
      <c r="WUZ21" s="117"/>
      <c r="WVA21" s="117"/>
      <c r="WVB21" s="117"/>
      <c r="WVC21" s="117"/>
      <c r="WVD21" s="117"/>
      <c r="WVE21" s="117"/>
      <c r="WVF21" s="117"/>
      <c r="WVG21" s="117"/>
      <c r="WVH21" s="117"/>
      <c r="WVI21" s="117"/>
      <c r="WVJ21" s="117"/>
      <c r="WVK21" s="117"/>
      <c r="WVL21" s="117"/>
      <c r="WVM21" s="117"/>
      <c r="WVN21" s="117"/>
      <c r="WVO21" s="117"/>
      <c r="WVP21" s="117"/>
      <c r="WVQ21" s="117"/>
      <c r="WVR21" s="117"/>
      <c r="WVS21" s="117"/>
      <c r="WVT21" s="117"/>
      <c r="WVU21" s="117"/>
      <c r="WVV21" s="117"/>
      <c r="WVW21" s="117"/>
      <c r="WVX21" s="117"/>
      <c r="WVY21" s="117"/>
      <c r="WVZ21" s="117"/>
      <c r="WWA21" s="117"/>
      <c r="WWB21" s="117"/>
      <c r="WWC21" s="117"/>
      <c r="WWD21" s="117"/>
      <c r="WWE21" s="117"/>
      <c r="WWF21" s="117"/>
      <c r="WWG21" s="117"/>
      <c r="WWH21" s="117"/>
      <c r="WWI21" s="117"/>
      <c r="WWJ21" s="117"/>
      <c r="WWK21" s="117"/>
      <c r="WWL21" s="117"/>
      <c r="WWM21" s="117"/>
      <c r="WWN21" s="117"/>
      <c r="WWO21" s="117"/>
      <c r="WWP21" s="117"/>
      <c r="WWQ21" s="117"/>
      <c r="WWR21" s="117"/>
      <c r="WWS21" s="117"/>
      <c r="WWT21" s="117"/>
      <c r="WWU21" s="117"/>
      <c r="WWV21" s="117"/>
      <c r="WWW21" s="117"/>
      <c r="WWX21" s="117"/>
      <c r="WWY21" s="117"/>
      <c r="WWZ21" s="117"/>
      <c r="WXA21" s="117"/>
      <c r="WXB21" s="117"/>
      <c r="WXC21" s="117"/>
      <c r="WXD21" s="117"/>
      <c r="WXE21" s="117"/>
      <c r="WXF21" s="117"/>
      <c r="WXG21" s="117"/>
      <c r="WXH21" s="117"/>
      <c r="WXI21" s="117"/>
      <c r="WXJ21" s="117"/>
      <c r="WXK21" s="117"/>
      <c r="WXL21" s="117"/>
      <c r="WXM21" s="117"/>
      <c r="WXN21" s="117"/>
      <c r="WXO21" s="117"/>
      <c r="WXP21" s="117"/>
      <c r="WXQ21" s="117"/>
      <c r="WXR21" s="117"/>
      <c r="WXS21" s="117"/>
      <c r="WXT21" s="117"/>
      <c r="WXU21" s="117"/>
      <c r="WXV21" s="117"/>
      <c r="WXW21" s="117"/>
      <c r="WXX21" s="117"/>
      <c r="WXY21" s="117"/>
      <c r="WXZ21" s="117"/>
      <c r="WYA21" s="117"/>
      <c r="WYB21" s="117"/>
      <c r="WYC21" s="117"/>
      <c r="WYD21" s="117"/>
      <c r="WYE21" s="117"/>
      <c r="WYF21" s="117"/>
      <c r="WYG21" s="117"/>
      <c r="WYH21" s="117"/>
      <c r="WYI21" s="117"/>
      <c r="WYJ21" s="117"/>
      <c r="WYK21" s="117"/>
      <c r="WYL21" s="117"/>
      <c r="WYM21" s="117"/>
      <c r="WYN21" s="117"/>
      <c r="WYO21" s="117"/>
      <c r="WYP21" s="117"/>
      <c r="WYQ21" s="117"/>
      <c r="WYR21" s="117"/>
      <c r="WYS21" s="117"/>
      <c r="WYT21" s="117"/>
      <c r="WYU21" s="117"/>
      <c r="WYV21" s="117"/>
      <c r="WYW21" s="117"/>
      <c r="WYX21" s="117"/>
      <c r="WYY21" s="117"/>
      <c r="WYZ21" s="117"/>
      <c r="WZA21" s="117"/>
      <c r="WZB21" s="117"/>
      <c r="WZC21" s="117"/>
      <c r="WZD21" s="117"/>
      <c r="WZE21" s="117"/>
      <c r="WZF21" s="117"/>
      <c r="WZG21" s="117"/>
      <c r="WZH21" s="117"/>
      <c r="WZI21" s="117"/>
      <c r="WZJ21" s="117"/>
      <c r="WZK21" s="117"/>
      <c r="WZL21" s="117"/>
      <c r="WZM21" s="117"/>
      <c r="WZN21" s="117"/>
      <c r="WZO21" s="117"/>
      <c r="WZP21" s="117"/>
      <c r="WZQ21" s="117"/>
      <c r="WZR21" s="117"/>
      <c r="WZS21" s="117"/>
      <c r="WZT21" s="117"/>
      <c r="WZU21" s="117"/>
      <c r="WZV21" s="117"/>
      <c r="WZW21" s="117"/>
      <c r="WZX21" s="117"/>
      <c r="WZY21" s="117"/>
      <c r="WZZ21" s="117"/>
      <c r="XAA21" s="117"/>
      <c r="XAB21" s="117"/>
      <c r="XAC21" s="117"/>
      <c r="XAD21" s="117"/>
      <c r="XAE21" s="117"/>
      <c r="XAF21" s="117"/>
      <c r="XAG21" s="117"/>
      <c r="XAH21" s="117"/>
      <c r="XAI21" s="117"/>
      <c r="XAJ21" s="117"/>
      <c r="XAK21" s="117"/>
      <c r="XAL21" s="117"/>
      <c r="XAM21" s="117"/>
      <c r="XAN21" s="117"/>
      <c r="XAO21" s="117"/>
      <c r="XAP21" s="117"/>
      <c r="XAQ21" s="117"/>
      <c r="XAR21" s="117"/>
      <c r="XAS21" s="117"/>
      <c r="XAT21" s="117"/>
      <c r="XAU21" s="117"/>
      <c r="XAV21" s="117"/>
      <c r="XAW21" s="117"/>
      <c r="XAX21" s="117"/>
      <c r="XAY21" s="117"/>
      <c r="XAZ21" s="117"/>
      <c r="XBA21" s="117"/>
      <c r="XBB21" s="117"/>
      <c r="XBC21" s="117"/>
      <c r="XBD21" s="117"/>
      <c r="XBE21" s="117"/>
      <c r="XBF21" s="117"/>
      <c r="XBG21" s="117"/>
      <c r="XBH21" s="117"/>
      <c r="XBI21" s="117"/>
      <c r="XBJ21" s="117"/>
      <c r="XBK21" s="117"/>
      <c r="XBL21" s="117"/>
      <c r="XBM21" s="117"/>
      <c r="XBN21" s="117"/>
      <c r="XBO21" s="117"/>
      <c r="XBP21" s="117"/>
      <c r="XBQ21" s="117"/>
      <c r="XBR21" s="117"/>
      <c r="XBS21" s="117"/>
      <c r="XBT21" s="117"/>
      <c r="XBU21" s="117"/>
      <c r="XBV21" s="117"/>
      <c r="XBW21" s="117"/>
      <c r="XBX21" s="117"/>
      <c r="XBY21" s="117"/>
      <c r="XBZ21" s="117"/>
      <c r="XCA21" s="117"/>
      <c r="XCB21" s="117"/>
      <c r="XCC21" s="117"/>
      <c r="XCD21" s="117"/>
      <c r="XCE21" s="117"/>
      <c r="XCF21" s="117"/>
      <c r="XCG21" s="117"/>
      <c r="XCH21" s="117"/>
      <c r="XCI21" s="117"/>
      <c r="XCJ21" s="117"/>
      <c r="XCK21" s="117"/>
      <c r="XCL21" s="117"/>
      <c r="XCM21" s="117"/>
      <c r="XCN21" s="117"/>
      <c r="XCO21" s="117"/>
      <c r="XCP21" s="117"/>
      <c r="XCQ21" s="117"/>
      <c r="XCR21" s="117"/>
      <c r="XCS21" s="117"/>
      <c r="XCT21" s="117"/>
      <c r="XCU21" s="117"/>
      <c r="XCV21" s="117"/>
      <c r="XCW21" s="117"/>
      <c r="XCX21" s="117"/>
      <c r="XCY21" s="117"/>
      <c r="XCZ21" s="117"/>
      <c r="XDA21" s="117"/>
      <c r="XDB21" s="117"/>
      <c r="XDC21" s="117"/>
      <c r="XDD21" s="117"/>
      <c r="XDE21" s="117"/>
      <c r="XDF21" s="117"/>
      <c r="XDG21" s="117"/>
      <c r="XDH21" s="117"/>
      <c r="XDI21" s="117"/>
      <c r="XDJ21" s="117"/>
      <c r="XDK21" s="117"/>
      <c r="XDL21" s="117"/>
      <c r="XDM21" s="117"/>
      <c r="XDN21" s="117"/>
      <c r="XDO21" s="117"/>
      <c r="XDP21" s="117"/>
      <c r="XDQ21" s="117"/>
      <c r="XDR21" s="117"/>
      <c r="XDS21" s="117"/>
      <c r="XDT21" s="117"/>
      <c r="XDU21" s="117"/>
      <c r="XDV21" s="117"/>
      <c r="XDW21" s="117"/>
      <c r="XDX21" s="117"/>
      <c r="XDY21" s="117"/>
      <c r="XDZ21" s="117"/>
      <c r="XEA21" s="117"/>
      <c r="XEB21" s="117"/>
      <c r="XEC21" s="117"/>
      <c r="XED21" s="117"/>
      <c r="XEE21" s="117"/>
      <c r="XEF21" s="117"/>
      <c r="XEG21" s="117"/>
      <c r="XEH21" s="117"/>
      <c r="XEI21" s="117"/>
      <c r="XEJ21" s="117"/>
      <c r="XEK21" s="117"/>
      <c r="XEL21" s="117"/>
      <c r="XEM21" s="117"/>
      <c r="XEN21" s="117"/>
      <c r="XEO21" s="117"/>
      <c r="XEP21" s="117"/>
      <c r="XEQ21" s="117"/>
      <c r="XER21" s="117"/>
      <c r="XES21" s="117"/>
      <c r="XET21" s="117"/>
      <c r="XEU21" s="117"/>
      <c r="XEV21" s="117"/>
      <c r="XEW21" s="117"/>
      <c r="XEX21" s="117"/>
      <c r="XEY21" s="117"/>
      <c r="XEZ21" s="117"/>
      <c r="XFA21" s="117"/>
      <c r="XFB21" s="117"/>
      <c r="XFC21" s="117"/>
      <c r="XFD21" s="117"/>
    </row>
    <row r="22" spans="3:16384" s="117" customFormat="1" ht="14.4">
      <c r="C22" s="1" t="s">
        <v>294</v>
      </c>
      <c r="D22" s="334"/>
      <c r="E22" s="346">
        <f t="shared" ref="E22:N22" si="5">1/(1+$D$5)^E21</f>
        <v>0.9174311926605504</v>
      </c>
      <c r="F22" s="346">
        <f t="shared" si="5"/>
        <v>0.84167999326655996</v>
      </c>
      <c r="G22" s="346">
        <f t="shared" si="5"/>
        <v>0.77218348006106419</v>
      </c>
      <c r="H22" s="346">
        <f t="shared" si="5"/>
        <v>0.7084252110651964</v>
      </c>
      <c r="I22" s="346">
        <f t="shared" si="5"/>
        <v>0.64993138629834524</v>
      </c>
      <c r="J22" s="346">
        <f t="shared" si="5"/>
        <v>0.5962673268792158</v>
      </c>
      <c r="K22" s="346">
        <f t="shared" si="5"/>
        <v>0.54703424484331731</v>
      </c>
      <c r="L22" s="346">
        <f t="shared" si="5"/>
        <v>0.50186627967276809</v>
      </c>
      <c r="M22" s="346">
        <f t="shared" si="5"/>
        <v>0.46042777951630098</v>
      </c>
      <c r="N22" s="346">
        <f t="shared" si="5"/>
        <v>0.42241080689568894</v>
      </c>
      <c r="O22" s="69"/>
      <c r="P22" s="69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3:16384" s="117" customFormat="1">
      <c r="C23" s="117" t="s">
        <v>295</v>
      </c>
      <c r="D23" s="335"/>
      <c r="E23" s="43">
        <f ca="1">E19*E22</f>
        <v>1122.947763823033</v>
      </c>
      <c r="F23" s="43">
        <f t="shared" ref="F23:N23" ca="1" si="6">F19*F22</f>
        <v>1302.734049086599</v>
      </c>
      <c r="G23" s="43">
        <f t="shared" ca="1" si="6"/>
        <v>1051.2366048933911</v>
      </c>
      <c r="H23" s="43">
        <f t="shared" ca="1" si="6"/>
        <v>1324.6080899594397</v>
      </c>
      <c r="I23" s="43">
        <f t="shared" ca="1" si="6"/>
        <v>1285.6768673955326</v>
      </c>
      <c r="J23" s="43">
        <f t="shared" ca="1" si="6"/>
        <v>1246.4415803649063</v>
      </c>
      <c r="K23" s="43">
        <f t="shared" ca="1" si="6"/>
        <v>1261.2322675321354</v>
      </c>
      <c r="L23" s="43">
        <f t="shared" ca="1" si="6"/>
        <v>882.07308911996267</v>
      </c>
      <c r="M23" s="43">
        <f t="shared" ca="1" si="6"/>
        <v>1170.4159776057584</v>
      </c>
      <c r="N23" s="43">
        <f t="shared" ca="1" si="6"/>
        <v>740.69446504240796</v>
      </c>
      <c r="O23" s="69"/>
      <c r="P23" s="69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3:16384" s="117" customFormat="1">
      <c r="C24" s="1" t="s">
        <v>296</v>
      </c>
      <c r="D24" s="337"/>
      <c r="E24" s="18"/>
      <c r="F24" s="1"/>
      <c r="G24" s="18"/>
      <c r="H24" s="18"/>
      <c r="I24" s="18"/>
      <c r="J24" s="18"/>
      <c r="K24" s="18"/>
      <c r="L24" s="18"/>
      <c r="M24" s="138"/>
      <c r="N24" s="336"/>
      <c r="O24" s="69"/>
      <c r="P24" s="69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3:16384">
      <c r="C25" s="117" t="s">
        <v>297</v>
      </c>
      <c r="D25" s="338"/>
      <c r="E25" s="18"/>
      <c r="F25" s="346"/>
      <c r="G25" s="18"/>
      <c r="H25" s="18"/>
      <c r="I25" s="18"/>
      <c r="J25" s="18"/>
      <c r="K25" s="18"/>
      <c r="L25" s="18"/>
      <c r="M25" s="138"/>
      <c r="N25" s="336"/>
      <c r="O25" s="69"/>
      <c r="P25" s="69"/>
    </row>
    <row r="26" spans="3:16384">
      <c r="C26" s="117" t="s">
        <v>298</v>
      </c>
      <c r="D26" s="482" t="e">
        <f>SUM(E23:N23,#REF!)</f>
        <v>#REF!</v>
      </c>
      <c r="E26" s="347"/>
      <c r="F26" s="347"/>
      <c r="G26" s="347"/>
      <c r="H26" s="347"/>
      <c r="I26" s="347"/>
      <c r="J26" s="347"/>
      <c r="K26" s="347"/>
      <c r="L26" s="347"/>
      <c r="M26" s="138"/>
      <c r="N26" s="336"/>
    </row>
    <row r="27" spans="3:16384">
      <c r="C27" s="173"/>
      <c r="D27" s="348"/>
      <c r="E27" s="349"/>
      <c r="F27" s="347"/>
      <c r="G27" s="516"/>
      <c r="H27" s="516"/>
      <c r="I27" s="516"/>
      <c r="J27" s="516"/>
      <c r="K27" s="516"/>
      <c r="L27" s="350"/>
      <c r="M27" s="138"/>
      <c r="N27" s="336"/>
    </row>
    <row r="28" spans="3:16384">
      <c r="C28" s="173"/>
      <c r="D28" s="351"/>
      <c r="E28" s="350"/>
      <c r="F28" s="352"/>
      <c r="G28" s="353"/>
      <c r="H28" s="353"/>
      <c r="I28" s="353"/>
      <c r="J28" s="353"/>
      <c r="K28" s="353"/>
      <c r="L28" s="350"/>
      <c r="M28" s="138"/>
      <c r="N28" s="336"/>
    </row>
    <row r="29" spans="3:16384">
      <c r="C29" s="354" t="s">
        <v>299</v>
      </c>
      <c r="D29" s="355"/>
      <c r="E29" s="355"/>
      <c r="F29" s="355"/>
      <c r="G29" s="355"/>
      <c r="H29" s="355"/>
      <c r="I29" s="356"/>
      <c r="K29" s="173"/>
      <c r="L29" s="357"/>
      <c r="M29" s="138"/>
      <c r="N29" s="336"/>
    </row>
    <row r="30" spans="3:16384">
      <c r="C30" s="364"/>
      <c r="D30" s="365"/>
      <c r="E30" s="370"/>
      <c r="F30" s="366"/>
      <c r="G30" s="384" t="str">
        <f>C6</f>
        <v>Terminal Growth Rate</v>
      </c>
      <c r="H30" s="366"/>
      <c r="I30" s="367"/>
      <c r="K30" s="173"/>
      <c r="L30" s="347"/>
      <c r="M30" s="336"/>
      <c r="N30" s="336"/>
    </row>
    <row r="31" spans="3:16384" ht="14.25" customHeight="1">
      <c r="C31" s="368"/>
      <c r="D31" s="369" t="e">
        <f>D26</f>
        <v>#REF!</v>
      </c>
      <c r="E31" s="400">
        <v>0.02</v>
      </c>
      <c r="F31" s="400">
        <v>2.5000000000000001E-2</v>
      </c>
      <c r="G31" s="400">
        <v>0.03</v>
      </c>
      <c r="H31" s="400">
        <v>3.5000000000000003E-2</v>
      </c>
      <c r="I31" s="401">
        <v>0.04</v>
      </c>
      <c r="K31" s="173"/>
      <c r="L31" s="360"/>
      <c r="M31" s="340"/>
      <c r="N31" s="336"/>
    </row>
    <row r="32" spans="3:16384" ht="14.25" customHeight="1">
      <c r="C32" s="361"/>
      <c r="D32" s="362">
        <v>7.9999999999999988E-2</v>
      </c>
      <c r="E32" s="402" t="e">
        <f t="dataTable" ref="E32:I36" dt2D="1" dtr="1" r1="D6" r2="D5"/>
        <v>#REF!</v>
      </c>
      <c r="F32" s="403" t="e">
        <v>#REF!</v>
      </c>
      <c r="G32" s="403" t="e">
        <v>#REF!</v>
      </c>
      <c r="H32" s="403" t="e">
        <v>#REF!</v>
      </c>
      <c r="I32" s="404" t="e">
        <v>#REF!</v>
      </c>
      <c r="K32" s="173"/>
      <c r="L32" s="347"/>
      <c r="M32" s="341"/>
      <c r="N32" s="336"/>
    </row>
    <row r="33" spans="3:14" ht="14.25" customHeight="1">
      <c r="C33" s="361"/>
      <c r="D33" s="362">
        <v>8.4999999999999992E-2</v>
      </c>
      <c r="E33" s="405" t="e">
        <v>#REF!</v>
      </c>
      <c r="F33" s="406" t="e">
        <v>#REF!</v>
      </c>
      <c r="G33" s="406" t="e">
        <v>#REF!</v>
      </c>
      <c r="H33" s="406" t="e">
        <v>#REF!</v>
      </c>
      <c r="I33" s="407" t="e">
        <v>#REF!</v>
      </c>
      <c r="K33" s="173"/>
      <c r="L33" s="347"/>
      <c r="M33" s="341"/>
      <c r="N33" s="336"/>
    </row>
    <row r="34" spans="3:14">
      <c r="C34" s="371" t="s">
        <v>292</v>
      </c>
      <c r="D34" s="362">
        <v>0.09</v>
      </c>
      <c r="E34" s="408" t="e">
        <v>#REF!</v>
      </c>
      <c r="F34" s="406" t="e">
        <v>#REF!</v>
      </c>
      <c r="G34" s="409" t="e">
        <v>#REF!</v>
      </c>
      <c r="H34" s="406" t="e">
        <v>#REF!</v>
      </c>
      <c r="I34" s="410" t="e">
        <v>#REF!</v>
      </c>
      <c r="K34" s="173"/>
      <c r="L34" s="347"/>
      <c r="M34" s="341"/>
      <c r="N34" s="336"/>
    </row>
    <row r="35" spans="3:14" ht="14.25" customHeight="1">
      <c r="C35" s="361"/>
      <c r="D35" s="362">
        <v>9.5000000000000001E-2</v>
      </c>
      <c r="E35" s="411" t="e">
        <v>#REF!</v>
      </c>
      <c r="F35" s="406" t="e">
        <v>#REF!</v>
      </c>
      <c r="G35" s="406" t="e">
        <v>#REF!</v>
      </c>
      <c r="H35" s="406" t="e">
        <v>#REF!</v>
      </c>
      <c r="I35" s="410" t="e">
        <v>#REF!</v>
      </c>
      <c r="K35" s="173"/>
      <c r="L35" s="347"/>
      <c r="M35" s="339"/>
      <c r="N35" s="339"/>
    </row>
    <row r="36" spans="3:14" ht="14.25" customHeight="1">
      <c r="C36" s="358"/>
      <c r="D36" s="359">
        <v>0.1</v>
      </c>
      <c r="E36" s="412" t="e">
        <v>#REF!</v>
      </c>
      <c r="F36" s="412" t="e">
        <v>#REF!</v>
      </c>
      <c r="G36" s="412" t="e">
        <v>#REF!</v>
      </c>
      <c r="H36" s="412" t="e">
        <v>#REF!</v>
      </c>
      <c r="I36" s="413" t="e">
        <v>#REF!</v>
      </c>
      <c r="K36" s="173"/>
      <c r="L36" s="347"/>
      <c r="M36" s="339"/>
      <c r="N36" s="339"/>
    </row>
    <row r="37" spans="3:14">
      <c r="C37" s="396"/>
      <c r="D37" s="397"/>
      <c r="E37" s="363"/>
      <c r="F37" s="363"/>
      <c r="G37" s="363"/>
      <c r="H37" s="363"/>
      <c r="I37" s="363"/>
      <c r="K37" s="173"/>
      <c r="L37" s="347"/>
      <c r="M37" s="339"/>
      <c r="N37" s="339"/>
    </row>
    <row r="38" spans="3:14">
      <c r="C38" s="173"/>
      <c r="D38" s="347"/>
      <c r="E38" s="347"/>
      <c r="F38" s="347"/>
      <c r="G38" s="347"/>
      <c r="H38" s="347"/>
      <c r="I38" s="347"/>
      <c r="J38" s="347"/>
      <c r="K38" s="347"/>
      <c r="L38" s="347"/>
      <c r="M38" s="339"/>
      <c r="N38" s="339"/>
    </row>
    <row r="39" spans="3:14">
      <c r="C39" s="354" t="s">
        <v>355</v>
      </c>
      <c r="D39" s="355"/>
      <c r="E39" s="355"/>
      <c r="F39" s="355"/>
      <c r="G39" s="355"/>
      <c r="H39" s="355"/>
      <c r="I39" s="356"/>
      <c r="J39" s="347"/>
      <c r="K39" s="347"/>
      <c r="L39" s="347"/>
      <c r="M39" s="339"/>
      <c r="N39" s="339"/>
    </row>
    <row r="40" spans="3:14">
      <c r="C40" s="364"/>
      <c r="D40" s="365"/>
      <c r="E40" s="370"/>
      <c r="F40" s="366"/>
      <c r="G40" s="384" t="str">
        <f>C6</f>
        <v>Terminal Growth Rate</v>
      </c>
      <c r="H40" s="366"/>
      <c r="I40" s="367"/>
      <c r="J40" s="347"/>
      <c r="K40" s="347"/>
      <c r="L40" s="347"/>
      <c r="M40" s="339"/>
      <c r="N40" s="339"/>
    </row>
    <row r="41" spans="3:14">
      <c r="C41" s="368"/>
      <c r="D41" s="369">
        <f>D35</f>
        <v>9.5000000000000001E-2</v>
      </c>
      <c r="E41" s="400">
        <v>0.02</v>
      </c>
      <c r="F41" s="400">
        <v>2.5000000000000001E-2</v>
      </c>
      <c r="G41" s="400">
        <v>0.03</v>
      </c>
      <c r="H41" s="400">
        <v>3.5000000000000003E-2</v>
      </c>
      <c r="I41" s="401">
        <v>0.04</v>
      </c>
      <c r="J41" s="347"/>
      <c r="K41" s="347"/>
      <c r="L41" s="347"/>
      <c r="M41" s="339"/>
      <c r="N41" s="339"/>
    </row>
    <row r="42" spans="3:14">
      <c r="C42" s="361"/>
      <c r="D42" s="362">
        <v>7.9999999999999988E-2</v>
      </c>
      <c r="E42" s="402" t="e">
        <f t="shared" ref="E42:I46" si="7">(E32-$D$55+$D$56-$D$57)/$D$62</f>
        <v>#REF!</v>
      </c>
      <c r="F42" s="403" t="e">
        <f t="shared" si="7"/>
        <v>#REF!</v>
      </c>
      <c r="G42" s="403" t="e">
        <f t="shared" si="7"/>
        <v>#REF!</v>
      </c>
      <c r="H42" s="403" t="e">
        <f t="shared" si="7"/>
        <v>#REF!</v>
      </c>
      <c r="I42" s="404" t="e">
        <f t="shared" si="7"/>
        <v>#REF!</v>
      </c>
      <c r="J42" s="347"/>
      <c r="K42" s="347"/>
      <c r="L42" s="347"/>
      <c r="M42" s="339"/>
      <c r="N42" s="339"/>
    </row>
    <row r="43" spans="3:14">
      <c r="C43" s="361"/>
      <c r="D43" s="362">
        <v>8.4999999999999992E-2</v>
      </c>
      <c r="E43" s="405" t="e">
        <f t="shared" si="7"/>
        <v>#REF!</v>
      </c>
      <c r="F43" s="406" t="e">
        <f t="shared" si="7"/>
        <v>#REF!</v>
      </c>
      <c r="G43" s="406" t="e">
        <f t="shared" si="7"/>
        <v>#REF!</v>
      </c>
      <c r="H43" s="406" t="e">
        <f t="shared" si="7"/>
        <v>#REF!</v>
      </c>
      <c r="I43" s="407" t="e">
        <f t="shared" si="7"/>
        <v>#REF!</v>
      </c>
      <c r="J43" s="347"/>
      <c r="K43" s="347"/>
      <c r="L43" s="347"/>
      <c r="M43" s="339"/>
      <c r="N43" s="339"/>
    </row>
    <row r="44" spans="3:14">
      <c r="C44" s="371" t="s">
        <v>292</v>
      </c>
      <c r="D44" s="362">
        <v>0.09</v>
      </c>
      <c r="E44" s="408" t="e">
        <f t="shared" si="7"/>
        <v>#REF!</v>
      </c>
      <c r="F44" s="406" t="e">
        <f t="shared" si="7"/>
        <v>#REF!</v>
      </c>
      <c r="G44" s="409" t="e">
        <f t="shared" si="7"/>
        <v>#REF!</v>
      </c>
      <c r="H44" s="406" t="e">
        <f t="shared" si="7"/>
        <v>#REF!</v>
      </c>
      <c r="I44" s="410" t="e">
        <f t="shared" si="7"/>
        <v>#REF!</v>
      </c>
      <c r="J44" s="347"/>
      <c r="K44" s="347"/>
      <c r="L44" s="347"/>
      <c r="M44" s="339"/>
      <c r="N44" s="339"/>
    </row>
    <row r="45" spans="3:14">
      <c r="C45" s="361"/>
      <c r="D45" s="362">
        <v>9.5000000000000001E-2</v>
      </c>
      <c r="E45" s="411" t="e">
        <f t="shared" si="7"/>
        <v>#REF!</v>
      </c>
      <c r="F45" s="406" t="e">
        <f t="shared" si="7"/>
        <v>#REF!</v>
      </c>
      <c r="G45" s="406" t="e">
        <f t="shared" si="7"/>
        <v>#REF!</v>
      </c>
      <c r="H45" s="406" t="e">
        <f t="shared" si="7"/>
        <v>#REF!</v>
      </c>
      <c r="I45" s="410" t="e">
        <f t="shared" si="7"/>
        <v>#REF!</v>
      </c>
      <c r="J45" s="339"/>
      <c r="K45" s="339"/>
      <c r="L45" s="339"/>
      <c r="M45" s="339"/>
      <c r="N45" s="339"/>
    </row>
    <row r="46" spans="3:14">
      <c r="C46" s="358"/>
      <c r="D46" s="359">
        <v>0.1</v>
      </c>
      <c r="E46" s="412" t="e">
        <f t="shared" si="7"/>
        <v>#REF!</v>
      </c>
      <c r="F46" s="412" t="e">
        <f t="shared" si="7"/>
        <v>#REF!</v>
      </c>
      <c r="G46" s="412" t="e">
        <f t="shared" si="7"/>
        <v>#REF!</v>
      </c>
      <c r="H46" s="412" t="e">
        <f t="shared" si="7"/>
        <v>#REF!</v>
      </c>
      <c r="I46" s="413" t="e">
        <f t="shared" si="7"/>
        <v>#REF!</v>
      </c>
      <c r="J46" s="339"/>
      <c r="K46" s="339"/>
      <c r="L46" s="339"/>
      <c r="M46" s="339"/>
      <c r="N46" s="339"/>
    </row>
    <row r="47" spans="3:14"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</row>
    <row r="48" spans="3:14"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</row>
    <row r="49" spans="3:14">
      <c r="C49" s="354" t="s">
        <v>328</v>
      </c>
      <c r="D49" s="354"/>
      <c r="E49" s="339"/>
      <c r="F49" s="339"/>
      <c r="G49" s="339"/>
      <c r="H49" s="339"/>
      <c r="I49" s="339"/>
      <c r="J49" s="339"/>
      <c r="K49" s="339"/>
      <c r="L49" s="339"/>
      <c r="M49" s="339"/>
      <c r="N49" s="339"/>
    </row>
    <row r="50" spans="3:14">
      <c r="C50" s="374" t="s">
        <v>329</v>
      </c>
      <c r="D50" s="375">
        <f>D5</f>
        <v>0.09</v>
      </c>
      <c r="E50" s="339"/>
      <c r="F50" s="339"/>
      <c r="G50" s="339"/>
      <c r="H50" s="339"/>
      <c r="I50" s="339"/>
      <c r="J50" s="339"/>
      <c r="K50" s="339"/>
      <c r="L50" s="339"/>
      <c r="M50" s="339"/>
      <c r="N50" s="339"/>
    </row>
    <row r="51" spans="3:14">
      <c r="C51" s="374" t="s">
        <v>330</v>
      </c>
      <c r="D51" s="375">
        <f>D6</f>
        <v>0.03</v>
      </c>
      <c r="E51" s="339"/>
      <c r="F51" s="339"/>
      <c r="G51" s="339"/>
      <c r="H51" s="339"/>
      <c r="I51" s="339"/>
      <c r="J51" s="339"/>
      <c r="K51" s="339"/>
      <c r="L51" s="339"/>
      <c r="M51" s="339"/>
      <c r="N51" s="339"/>
    </row>
    <row r="52" spans="3:14">
      <c r="C52" s="374" t="s">
        <v>331</v>
      </c>
      <c r="D52" s="376">
        <f ca="1">SUM(E23:N23)</f>
        <v>11699.36478613327</v>
      </c>
    </row>
    <row r="53" spans="3:14">
      <c r="C53" s="374" t="s">
        <v>332</v>
      </c>
      <c r="D53" s="376" t="e">
        <f>#REF!</f>
        <v>#REF!</v>
      </c>
    </row>
    <row r="54" spans="3:14">
      <c r="C54" s="374" t="s">
        <v>333</v>
      </c>
      <c r="D54" s="376">
        <f ca="1">D52+D53</f>
        <v>16495.775920983982</v>
      </c>
    </row>
    <row r="55" spans="3:14">
      <c r="C55" s="377" t="s">
        <v>339</v>
      </c>
      <c r="D55" s="376">
        <f>-'Merger Model_Updated'!L9</f>
        <v>-648.61284626506108</v>
      </c>
    </row>
    <row r="56" spans="3:14">
      <c r="C56" s="377" t="s">
        <v>340</v>
      </c>
      <c r="D56" s="376">
        <f>'Merger Model_Updated'!L10</f>
        <v>17.53770192771087</v>
      </c>
    </row>
    <row r="57" spans="3:14">
      <c r="C57" s="377" t="s">
        <v>187</v>
      </c>
      <c r="D57" s="376">
        <f>'Merger Model_Updated'!L11</f>
        <v>0</v>
      </c>
    </row>
    <row r="58" spans="3:14">
      <c r="C58" s="374" t="s">
        <v>334</v>
      </c>
      <c r="D58" s="376">
        <f ca="1">D54-D55+D56-D57</f>
        <v>10557.836120983982</v>
      </c>
    </row>
    <row r="59" spans="3:14">
      <c r="C59" s="378" t="s">
        <v>335</v>
      </c>
      <c r="D59" s="379">
        <f ca="1">D58/D62</f>
        <v>180.8065371017756</v>
      </c>
    </row>
    <row r="60" spans="3:14">
      <c r="C60" s="374" t="s">
        <v>336</v>
      </c>
      <c r="D60" s="380">
        <v>165.05</v>
      </c>
    </row>
    <row r="61" spans="3:14">
      <c r="C61" s="378" t="s">
        <v>337</v>
      </c>
      <c r="D61" s="381">
        <f ca="1">D59/D60-1</f>
        <v>9.5465235393975112E-2</v>
      </c>
    </row>
    <row r="62" spans="3:14">
      <c r="C62" s="382" t="s">
        <v>338</v>
      </c>
      <c r="D62" s="383">
        <f>'[4]JAZZ PNL'!BB68</f>
        <v>58.393000000000001</v>
      </c>
    </row>
  </sheetData>
  <mergeCells count="1">
    <mergeCell ref="G27:K27"/>
  </mergeCells>
  <phoneticPr fontId="40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9">
    <cfRule type="expression" dxfId="0" priority="4">
      <formula>_xlfn.ISFORMULA(M24)</formula>
    </cfRule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zoomScale="125" zoomScaleNormal="69" workbookViewId="0">
      <selection activeCell="B8" sqref="B8"/>
    </sheetView>
  </sheetViews>
  <sheetFormatPr defaultColWidth="11.44140625" defaultRowHeight="14.4"/>
  <cols>
    <col min="1" max="1" width="31.6640625" customWidth="1"/>
  </cols>
  <sheetData>
    <row r="1" spans="1:16" ht="19.95" customHeight="1" thickBot="1">
      <c r="A1" s="394" t="str">
        <f>'Pro-Forma DCF Valuation_Updated'!C8</f>
        <v>Base</v>
      </c>
      <c r="B1" s="517" t="s">
        <v>219</v>
      </c>
      <c r="C1" s="518"/>
      <c r="D1" s="518"/>
      <c r="E1" s="518"/>
      <c r="F1" s="518"/>
      <c r="G1" s="518"/>
      <c r="H1" s="518"/>
      <c r="I1" s="518"/>
      <c r="J1" s="518"/>
      <c r="K1" s="518"/>
      <c r="L1" s="518"/>
      <c r="M1" s="518"/>
      <c r="N1" s="518"/>
      <c r="O1" s="518"/>
      <c r="P1" s="519"/>
    </row>
    <row r="2" spans="1:16" s="458" customFormat="1" ht="15" thickBot="1">
      <c r="A2" s="452" t="str">
        <f>'Merger Model_Updated'!C62</f>
        <v>Accretion/Dilution analysis</v>
      </c>
      <c r="B2" s="460">
        <v>2021</v>
      </c>
      <c r="C2" s="460">
        <v>2022</v>
      </c>
      <c r="D2" s="460">
        <v>2023</v>
      </c>
      <c r="E2" s="460">
        <v>2024</v>
      </c>
      <c r="F2" s="467">
        <v>2025</v>
      </c>
      <c r="G2" s="460">
        <v>2026</v>
      </c>
      <c r="H2" s="460">
        <v>2027</v>
      </c>
      <c r="I2" s="460">
        <v>2028</v>
      </c>
      <c r="J2" s="460">
        <v>2029</v>
      </c>
      <c r="K2" s="460">
        <v>2030</v>
      </c>
      <c r="L2" s="460">
        <v>2031</v>
      </c>
      <c r="M2" s="460">
        <v>2032</v>
      </c>
      <c r="N2" s="460">
        <v>2033</v>
      </c>
      <c r="O2" s="460">
        <v>2034</v>
      </c>
      <c r="P2" s="461">
        <v>2035</v>
      </c>
    </row>
    <row r="3" spans="1:16" ht="15" thickBot="1">
      <c r="A3" s="453" t="str">
        <f>'Merger Model_Updated'!C63</f>
        <v>EPS Accretion/(Dilution)</v>
      </c>
      <c r="B3" s="454"/>
      <c r="C3" s="455" t="e">
        <f>'Merger Model_Updated'!#REF!</f>
        <v>#REF!</v>
      </c>
      <c r="D3" s="455" t="e">
        <f>'Merger Model_Updated'!#REF!</f>
        <v>#REF!</v>
      </c>
      <c r="E3" s="455" t="e">
        <f>'Merger Model_Updated'!#REF!</f>
        <v>#REF!</v>
      </c>
      <c r="F3" s="468" t="e">
        <f>'Merger Model_Updated'!#REF!</f>
        <v>#REF!</v>
      </c>
      <c r="G3" s="456" t="e">
        <f>'Merger Model_Updated'!#REF!</f>
        <v>#REF!</v>
      </c>
      <c r="H3" s="456" t="e">
        <f>'Merger Model_Updated'!#REF!</f>
        <v>#REF!</v>
      </c>
      <c r="I3" s="456" t="e">
        <f>'Merger Model_Updated'!#REF!</f>
        <v>#REF!</v>
      </c>
      <c r="J3" s="456" t="e">
        <f>'Merger Model_Updated'!#REF!</f>
        <v>#REF!</v>
      </c>
      <c r="K3" s="456" t="e">
        <f>'Merger Model_Updated'!#REF!</f>
        <v>#REF!</v>
      </c>
      <c r="L3" s="456" t="e">
        <f>'Merger Model_Updated'!#REF!</f>
        <v>#REF!</v>
      </c>
      <c r="M3" s="456" t="e">
        <f>'Merger Model_Updated'!#REF!</f>
        <v>#REF!</v>
      </c>
      <c r="N3" s="456" t="e">
        <f>'Merger Model_Updated'!#REF!</f>
        <v>#REF!</v>
      </c>
      <c r="O3" s="456" t="e">
        <f>'Merger Model_Updated'!#REF!</f>
        <v>#REF!</v>
      </c>
      <c r="P3" s="457" t="e">
        <f>'Merger Model_Updated'!#REF!</f>
        <v>#REF!</v>
      </c>
    </row>
    <row r="4" spans="1:16">
      <c r="A4" s="429"/>
      <c r="B4" s="243"/>
      <c r="C4" s="243"/>
      <c r="D4" s="243"/>
      <c r="E4" s="243"/>
      <c r="F4" s="451"/>
      <c r="G4" s="243"/>
      <c r="H4" s="243"/>
      <c r="I4" s="243"/>
      <c r="J4" s="243"/>
      <c r="K4" s="243"/>
      <c r="L4" s="243"/>
      <c r="M4" s="243"/>
      <c r="N4" s="243"/>
      <c r="O4" s="243"/>
      <c r="P4" s="430"/>
    </row>
    <row r="5" spans="1:16" s="458" customFormat="1">
      <c r="A5" s="459" t="str">
        <f>'Merger Model_Updated'!C65</f>
        <v>Balance Sheet</v>
      </c>
      <c r="B5" s="462">
        <v>2021</v>
      </c>
      <c r="C5" s="463">
        <v>2022</v>
      </c>
      <c r="D5" s="463">
        <v>2023</v>
      </c>
      <c r="E5" s="463">
        <v>2024</v>
      </c>
      <c r="F5" s="462">
        <v>2025</v>
      </c>
      <c r="G5" s="463">
        <v>2026</v>
      </c>
      <c r="H5" s="463">
        <v>2027</v>
      </c>
      <c r="I5" s="463">
        <v>2028</v>
      </c>
      <c r="J5" s="463">
        <v>2029</v>
      </c>
      <c r="K5" s="463">
        <v>2030</v>
      </c>
      <c r="L5" s="463">
        <v>2031</v>
      </c>
      <c r="M5" s="463">
        <v>2032</v>
      </c>
      <c r="N5" s="463">
        <v>2033</v>
      </c>
      <c r="O5" s="463">
        <v>2034</v>
      </c>
      <c r="P5" s="464">
        <v>2035</v>
      </c>
    </row>
    <row r="6" spans="1:16">
      <c r="A6" s="429"/>
      <c r="B6" s="254"/>
      <c r="C6" s="254"/>
      <c r="D6" s="254"/>
      <c r="E6" s="254"/>
      <c r="F6" s="469"/>
      <c r="G6" s="254"/>
      <c r="H6" s="254"/>
      <c r="I6" s="254"/>
      <c r="J6" s="254"/>
      <c r="K6" s="254"/>
      <c r="L6" s="254"/>
      <c r="M6" s="254"/>
      <c r="N6" s="254"/>
      <c r="O6" s="254"/>
      <c r="P6" s="431"/>
    </row>
    <row r="7" spans="1:16">
      <c r="A7" s="432" t="str">
        <f>'Merger Model_Updated'!C67</f>
        <v>Asset</v>
      </c>
      <c r="B7" s="254"/>
      <c r="C7" s="254"/>
      <c r="D7" s="254"/>
      <c r="E7" s="254"/>
      <c r="F7" s="469"/>
      <c r="G7" s="254"/>
      <c r="H7" s="254"/>
      <c r="I7" s="254"/>
      <c r="J7" s="254"/>
      <c r="K7" s="254"/>
      <c r="L7" s="254"/>
      <c r="M7" s="254"/>
      <c r="N7" s="254"/>
      <c r="O7" s="254"/>
      <c r="P7" s="431"/>
    </row>
    <row r="8" spans="1:16">
      <c r="A8" s="433" t="str">
        <f>'Merger Model_Updated'!C68</f>
        <v>Cash</v>
      </c>
      <c r="B8" s="254" t="e">
        <f>'Merger Model_Updated'!#REF!</f>
        <v>#REF!</v>
      </c>
      <c r="C8" s="254" t="e">
        <f>'Merger Model_Updated'!#REF!</f>
        <v>#REF!</v>
      </c>
      <c r="D8" s="254" t="e">
        <f>'Merger Model_Updated'!#REF!</f>
        <v>#REF!</v>
      </c>
      <c r="E8" s="254" t="e">
        <f>'Merger Model_Updated'!#REF!</f>
        <v>#REF!</v>
      </c>
      <c r="F8" s="469" t="e">
        <f>'Merger Model_Updated'!#REF!</f>
        <v>#REF!</v>
      </c>
      <c r="G8" s="254" t="e">
        <f>'Merger Model_Updated'!#REF!</f>
        <v>#REF!</v>
      </c>
      <c r="H8" s="254" t="e">
        <f>'Merger Model_Updated'!#REF!</f>
        <v>#REF!</v>
      </c>
      <c r="I8" s="254" t="e">
        <f>'Merger Model_Updated'!#REF!</f>
        <v>#REF!</v>
      </c>
      <c r="J8" s="254" t="e">
        <f>'Merger Model_Updated'!#REF!</f>
        <v>#REF!</v>
      </c>
      <c r="K8" s="254" t="e">
        <f>'Merger Model_Updated'!#REF!</f>
        <v>#REF!</v>
      </c>
      <c r="L8" s="254" t="e">
        <f>'Merger Model_Updated'!#REF!</f>
        <v>#REF!</v>
      </c>
      <c r="M8" s="254" t="e">
        <f>'Merger Model_Updated'!#REF!</f>
        <v>#REF!</v>
      </c>
      <c r="N8" s="254" t="e">
        <f>'Merger Model_Updated'!#REF!</f>
        <v>#REF!</v>
      </c>
      <c r="O8" s="254" t="e">
        <f>'Merger Model_Updated'!#REF!</f>
        <v>#REF!</v>
      </c>
      <c r="P8" s="431" t="e">
        <f>'Merger Model_Updated'!#REF!</f>
        <v>#REF!</v>
      </c>
    </row>
    <row r="9" spans="1:16">
      <c r="A9" s="433" t="str">
        <f>'Merger Model_Updated'!C69</f>
        <v>Marketable Securities</v>
      </c>
      <c r="B9" s="254" t="e">
        <f>'Merger Model_Updated'!#REF!</f>
        <v>#REF!</v>
      </c>
      <c r="C9" s="254" t="e">
        <f>'Merger Model_Updated'!#REF!</f>
        <v>#REF!</v>
      </c>
      <c r="D9" s="254" t="e">
        <f>'Merger Model_Updated'!#REF!</f>
        <v>#REF!</v>
      </c>
      <c r="E9" s="254" t="e">
        <f>'Merger Model_Updated'!#REF!</f>
        <v>#REF!</v>
      </c>
      <c r="F9" s="469" t="e">
        <f>'Merger Model_Updated'!#REF!</f>
        <v>#REF!</v>
      </c>
      <c r="G9" s="254" t="e">
        <f>'Merger Model_Updated'!#REF!</f>
        <v>#REF!</v>
      </c>
      <c r="H9" s="254" t="e">
        <f>'Merger Model_Updated'!#REF!</f>
        <v>#REF!</v>
      </c>
      <c r="I9" s="254" t="e">
        <f>'Merger Model_Updated'!#REF!</f>
        <v>#REF!</v>
      </c>
      <c r="J9" s="254" t="e">
        <f>'Merger Model_Updated'!#REF!</f>
        <v>#REF!</v>
      </c>
      <c r="K9" s="254" t="e">
        <f>'Merger Model_Updated'!#REF!</f>
        <v>#REF!</v>
      </c>
      <c r="L9" s="254" t="e">
        <f>'Merger Model_Updated'!#REF!</f>
        <v>#REF!</v>
      </c>
      <c r="M9" s="254" t="e">
        <f>'Merger Model_Updated'!#REF!</f>
        <v>#REF!</v>
      </c>
      <c r="N9" s="254" t="e">
        <f>'Merger Model_Updated'!#REF!</f>
        <v>#REF!</v>
      </c>
      <c r="O9" s="254" t="e">
        <f>'Merger Model_Updated'!#REF!</f>
        <v>#REF!</v>
      </c>
      <c r="P9" s="431" t="e">
        <f>'Merger Model_Updated'!#REF!</f>
        <v>#REF!</v>
      </c>
    </row>
    <row r="10" spans="1:16">
      <c r="A10" s="433" t="str">
        <f>'Merger Model_Updated'!C70</f>
        <v>Accounts receivable</v>
      </c>
      <c r="B10" s="254" t="e">
        <f>'Merger Model_Updated'!#REF!</f>
        <v>#REF!</v>
      </c>
      <c r="C10" s="254" t="e">
        <f>'Merger Model_Updated'!#REF!</f>
        <v>#REF!</v>
      </c>
      <c r="D10" s="254" t="e">
        <f>'Merger Model_Updated'!#REF!</f>
        <v>#REF!</v>
      </c>
      <c r="E10" s="254" t="e">
        <f>'Merger Model_Updated'!#REF!</f>
        <v>#REF!</v>
      </c>
      <c r="F10" s="469" t="e">
        <f>'Merger Model_Updated'!#REF!</f>
        <v>#REF!</v>
      </c>
      <c r="G10" s="254" t="e">
        <f>'Merger Model_Updated'!#REF!</f>
        <v>#REF!</v>
      </c>
      <c r="H10" s="254" t="e">
        <f>'Merger Model_Updated'!#REF!</f>
        <v>#REF!</v>
      </c>
      <c r="I10" s="254" t="e">
        <f>'Merger Model_Updated'!#REF!</f>
        <v>#REF!</v>
      </c>
      <c r="J10" s="254" t="e">
        <f>'Merger Model_Updated'!#REF!</f>
        <v>#REF!</v>
      </c>
      <c r="K10" s="254" t="e">
        <f>'Merger Model_Updated'!#REF!</f>
        <v>#REF!</v>
      </c>
      <c r="L10" s="254" t="e">
        <f>'Merger Model_Updated'!#REF!</f>
        <v>#REF!</v>
      </c>
      <c r="M10" s="254" t="e">
        <f>'Merger Model_Updated'!#REF!</f>
        <v>#REF!</v>
      </c>
      <c r="N10" s="254" t="e">
        <f>'Merger Model_Updated'!#REF!</f>
        <v>#REF!</v>
      </c>
      <c r="O10" s="254" t="e">
        <f>'Merger Model_Updated'!#REF!</f>
        <v>#REF!</v>
      </c>
      <c r="P10" s="431" t="e">
        <f>'Merger Model_Updated'!#REF!</f>
        <v>#REF!</v>
      </c>
    </row>
    <row r="11" spans="1:16">
      <c r="A11" s="433" t="str">
        <f>'Merger Model_Updated'!C71</f>
        <v>Inventories</v>
      </c>
      <c r="B11" s="254" t="e">
        <f>'Merger Model_Updated'!#REF!</f>
        <v>#REF!</v>
      </c>
      <c r="C11" s="254" t="e">
        <f>'Merger Model_Updated'!#REF!</f>
        <v>#REF!</v>
      </c>
      <c r="D11" s="254" t="e">
        <f>'Merger Model_Updated'!#REF!</f>
        <v>#REF!</v>
      </c>
      <c r="E11" s="254" t="e">
        <f>'Merger Model_Updated'!#REF!</f>
        <v>#REF!</v>
      </c>
      <c r="F11" s="469" t="e">
        <f>'Merger Model_Updated'!#REF!</f>
        <v>#REF!</v>
      </c>
      <c r="G11" s="254" t="e">
        <f>'Merger Model_Updated'!#REF!</f>
        <v>#REF!</v>
      </c>
      <c r="H11" s="254" t="e">
        <f>'Merger Model_Updated'!#REF!</f>
        <v>#REF!</v>
      </c>
      <c r="I11" s="254" t="e">
        <f>'Merger Model_Updated'!#REF!</f>
        <v>#REF!</v>
      </c>
      <c r="J11" s="254" t="e">
        <f>'Merger Model_Updated'!#REF!</f>
        <v>#REF!</v>
      </c>
      <c r="K11" s="254" t="e">
        <f>'Merger Model_Updated'!#REF!</f>
        <v>#REF!</v>
      </c>
      <c r="L11" s="254" t="e">
        <f>'Merger Model_Updated'!#REF!</f>
        <v>#REF!</v>
      </c>
      <c r="M11" s="254" t="e">
        <f>'Merger Model_Updated'!#REF!</f>
        <v>#REF!</v>
      </c>
      <c r="N11" s="254" t="e">
        <f>'Merger Model_Updated'!#REF!</f>
        <v>#REF!</v>
      </c>
      <c r="O11" s="254" t="e">
        <f>'Merger Model_Updated'!#REF!</f>
        <v>#REF!</v>
      </c>
      <c r="P11" s="431" t="e">
        <f>'Merger Model_Updated'!#REF!</f>
        <v>#REF!</v>
      </c>
    </row>
    <row r="12" spans="1:16">
      <c r="A12" s="433" t="str">
        <f>'Merger Model_Updated'!C72</f>
        <v>Other current assets</v>
      </c>
      <c r="B12" s="254" t="e">
        <f>'Merger Model_Updated'!#REF!</f>
        <v>#REF!</v>
      </c>
      <c r="C12" s="254" t="e">
        <f>'Merger Model_Updated'!#REF!</f>
        <v>#REF!</v>
      </c>
      <c r="D12" s="254" t="e">
        <f>'Merger Model_Updated'!#REF!</f>
        <v>#REF!</v>
      </c>
      <c r="E12" s="254" t="e">
        <f>'Merger Model_Updated'!#REF!</f>
        <v>#REF!</v>
      </c>
      <c r="F12" s="469" t="e">
        <f>'Merger Model_Updated'!#REF!</f>
        <v>#REF!</v>
      </c>
      <c r="G12" s="254" t="e">
        <f>'Merger Model_Updated'!#REF!</f>
        <v>#REF!</v>
      </c>
      <c r="H12" s="254" t="e">
        <f>'Merger Model_Updated'!#REF!</f>
        <v>#REF!</v>
      </c>
      <c r="I12" s="254" t="e">
        <f>'Merger Model_Updated'!#REF!</f>
        <v>#REF!</v>
      </c>
      <c r="J12" s="254" t="e">
        <f>'Merger Model_Updated'!#REF!</f>
        <v>#REF!</v>
      </c>
      <c r="K12" s="254" t="e">
        <f>'Merger Model_Updated'!#REF!</f>
        <v>#REF!</v>
      </c>
      <c r="L12" s="254" t="e">
        <f>'Merger Model_Updated'!#REF!</f>
        <v>#REF!</v>
      </c>
      <c r="M12" s="254" t="e">
        <f>'Merger Model_Updated'!#REF!</f>
        <v>#REF!</v>
      </c>
      <c r="N12" s="254" t="e">
        <f>'Merger Model_Updated'!#REF!</f>
        <v>#REF!</v>
      </c>
      <c r="O12" s="254" t="e">
        <f>'Merger Model_Updated'!#REF!</f>
        <v>#REF!</v>
      </c>
      <c r="P12" s="431" t="e">
        <f>'Merger Model_Updated'!#REF!</f>
        <v>#REF!</v>
      </c>
    </row>
    <row r="13" spans="1:16">
      <c r="A13" s="433" t="str">
        <f>'Merger Model_Updated'!C73</f>
        <v>PP&amp;E</v>
      </c>
      <c r="B13" s="254" t="e">
        <f>'Merger Model_Updated'!#REF!</f>
        <v>#REF!</v>
      </c>
      <c r="C13" s="254" t="e">
        <f>'Merger Model_Updated'!#REF!</f>
        <v>#REF!</v>
      </c>
      <c r="D13" s="254" t="e">
        <f>'Merger Model_Updated'!#REF!</f>
        <v>#REF!</v>
      </c>
      <c r="E13" s="254" t="e">
        <f>'Merger Model_Updated'!#REF!</f>
        <v>#REF!</v>
      </c>
      <c r="F13" s="469" t="e">
        <f>'Merger Model_Updated'!#REF!</f>
        <v>#REF!</v>
      </c>
      <c r="G13" s="254" t="e">
        <f>'Merger Model_Updated'!#REF!</f>
        <v>#REF!</v>
      </c>
      <c r="H13" s="254" t="e">
        <f>'Merger Model_Updated'!#REF!</f>
        <v>#REF!</v>
      </c>
      <c r="I13" s="254" t="e">
        <f>'Merger Model_Updated'!#REF!</f>
        <v>#REF!</v>
      </c>
      <c r="J13" s="254" t="e">
        <f>'Merger Model_Updated'!#REF!</f>
        <v>#REF!</v>
      </c>
      <c r="K13" s="254" t="e">
        <f>'Merger Model_Updated'!#REF!</f>
        <v>#REF!</v>
      </c>
      <c r="L13" s="254" t="e">
        <f>'Merger Model_Updated'!#REF!</f>
        <v>#REF!</v>
      </c>
      <c r="M13" s="254" t="e">
        <f>'Merger Model_Updated'!#REF!</f>
        <v>#REF!</v>
      </c>
      <c r="N13" s="254" t="e">
        <f>'Merger Model_Updated'!#REF!</f>
        <v>#REF!</v>
      </c>
      <c r="O13" s="254" t="e">
        <f>'Merger Model_Updated'!#REF!</f>
        <v>#REF!</v>
      </c>
      <c r="P13" s="431" t="e">
        <f>'Merger Model_Updated'!#REF!</f>
        <v>#REF!</v>
      </c>
    </row>
    <row r="14" spans="1:16">
      <c r="A14" s="434" t="str">
        <f>'Merger Model_Updated'!C74</f>
        <v>Intangible assets</v>
      </c>
      <c r="B14" s="254" t="e">
        <f>'Merger Model_Updated'!#REF!</f>
        <v>#REF!</v>
      </c>
      <c r="C14" s="254" t="e">
        <f>'Merger Model_Updated'!#REF!</f>
        <v>#REF!</v>
      </c>
      <c r="D14" s="254" t="e">
        <f>'Merger Model_Updated'!#REF!</f>
        <v>#REF!</v>
      </c>
      <c r="E14" s="254" t="e">
        <f>'Merger Model_Updated'!#REF!</f>
        <v>#REF!</v>
      </c>
      <c r="F14" s="469" t="e">
        <f>'Merger Model_Updated'!#REF!</f>
        <v>#REF!</v>
      </c>
      <c r="G14" s="254" t="e">
        <f>'Merger Model_Updated'!#REF!</f>
        <v>#REF!</v>
      </c>
      <c r="H14" s="254" t="e">
        <f>'Merger Model_Updated'!#REF!</f>
        <v>#REF!</v>
      </c>
      <c r="I14" s="254" t="e">
        <f>'Merger Model_Updated'!#REF!</f>
        <v>#REF!</v>
      </c>
      <c r="J14" s="254" t="e">
        <f>'Merger Model_Updated'!#REF!</f>
        <v>#REF!</v>
      </c>
      <c r="K14" s="254" t="e">
        <f>'Merger Model_Updated'!#REF!</f>
        <v>#REF!</v>
      </c>
      <c r="L14" s="254" t="e">
        <f>'Merger Model_Updated'!#REF!</f>
        <v>#REF!</v>
      </c>
      <c r="M14" s="254" t="e">
        <f>'Merger Model_Updated'!#REF!</f>
        <v>#REF!</v>
      </c>
      <c r="N14" s="254" t="e">
        <f>'Merger Model_Updated'!#REF!</f>
        <v>#REF!</v>
      </c>
      <c r="O14" s="254" t="e">
        <f>'Merger Model_Updated'!#REF!</f>
        <v>#REF!</v>
      </c>
      <c r="P14" s="431" t="e">
        <f>'Merger Model_Updated'!#REF!</f>
        <v>#REF!</v>
      </c>
    </row>
    <row r="15" spans="1:16">
      <c r="A15" s="434" t="str">
        <f>'Merger Model_Updated'!C75</f>
        <v>Other non-current assets</v>
      </c>
      <c r="B15" s="254" t="e">
        <f>'Merger Model_Updated'!#REF!</f>
        <v>#REF!</v>
      </c>
      <c r="C15" s="254" t="e">
        <f>'Merger Model_Updated'!#REF!</f>
        <v>#REF!</v>
      </c>
      <c r="D15" s="254" t="e">
        <f>'Merger Model_Updated'!#REF!</f>
        <v>#REF!</v>
      </c>
      <c r="E15" s="254" t="e">
        <f>'Merger Model_Updated'!#REF!</f>
        <v>#REF!</v>
      </c>
      <c r="F15" s="469" t="e">
        <f>'Merger Model_Updated'!#REF!</f>
        <v>#REF!</v>
      </c>
      <c r="G15" s="254" t="e">
        <f>'Merger Model_Updated'!#REF!</f>
        <v>#REF!</v>
      </c>
      <c r="H15" s="254" t="e">
        <f>'Merger Model_Updated'!#REF!</f>
        <v>#REF!</v>
      </c>
      <c r="I15" s="254" t="e">
        <f>'Merger Model_Updated'!#REF!</f>
        <v>#REF!</v>
      </c>
      <c r="J15" s="254" t="e">
        <f>'Merger Model_Updated'!#REF!</f>
        <v>#REF!</v>
      </c>
      <c r="K15" s="254" t="e">
        <f>'Merger Model_Updated'!#REF!</f>
        <v>#REF!</v>
      </c>
      <c r="L15" s="254" t="e">
        <f>'Merger Model_Updated'!#REF!</f>
        <v>#REF!</v>
      </c>
      <c r="M15" s="254" t="e">
        <f>'Merger Model_Updated'!#REF!</f>
        <v>#REF!</v>
      </c>
      <c r="N15" s="254" t="e">
        <f>'Merger Model_Updated'!#REF!</f>
        <v>#REF!</v>
      </c>
      <c r="O15" s="254" t="e">
        <f>'Merger Model_Updated'!#REF!</f>
        <v>#REF!</v>
      </c>
      <c r="P15" s="431" t="e">
        <f>'Merger Model_Updated'!#REF!</f>
        <v>#REF!</v>
      </c>
    </row>
    <row r="16" spans="1:16">
      <c r="A16" s="433" t="str">
        <f>'Merger Model_Updated'!C76</f>
        <v>Goodwill</v>
      </c>
      <c r="B16" s="254" t="e">
        <f>'Merger Model_Updated'!#REF!</f>
        <v>#REF!</v>
      </c>
      <c r="C16" s="254" t="e">
        <f>'Merger Model_Updated'!#REF!</f>
        <v>#REF!</v>
      </c>
      <c r="D16" s="254" t="e">
        <f>'Merger Model_Updated'!#REF!</f>
        <v>#REF!</v>
      </c>
      <c r="E16" s="254" t="e">
        <f>'Merger Model_Updated'!#REF!</f>
        <v>#REF!</v>
      </c>
      <c r="F16" s="469" t="e">
        <f>'Merger Model_Updated'!#REF!</f>
        <v>#REF!</v>
      </c>
      <c r="G16" s="254" t="e">
        <f>'Merger Model_Updated'!#REF!</f>
        <v>#REF!</v>
      </c>
      <c r="H16" s="254" t="e">
        <f>'Merger Model_Updated'!#REF!</f>
        <v>#REF!</v>
      </c>
      <c r="I16" s="254" t="e">
        <f>'Merger Model_Updated'!#REF!</f>
        <v>#REF!</v>
      </c>
      <c r="J16" s="254" t="e">
        <f>'Merger Model_Updated'!#REF!</f>
        <v>#REF!</v>
      </c>
      <c r="K16" s="254" t="e">
        <f>'Merger Model_Updated'!#REF!</f>
        <v>#REF!</v>
      </c>
      <c r="L16" s="254" t="e">
        <f>'Merger Model_Updated'!#REF!</f>
        <v>#REF!</v>
      </c>
      <c r="M16" s="254" t="e">
        <f>'Merger Model_Updated'!#REF!</f>
        <v>#REF!</v>
      </c>
      <c r="N16" s="254" t="e">
        <f>'Merger Model_Updated'!#REF!</f>
        <v>#REF!</v>
      </c>
      <c r="O16" s="254" t="e">
        <f>'Merger Model_Updated'!#REF!</f>
        <v>#REF!</v>
      </c>
      <c r="P16" s="431" t="e">
        <f>'Merger Model_Updated'!#REF!</f>
        <v>#REF!</v>
      </c>
    </row>
    <row r="17" spans="1:16">
      <c r="A17" s="435" t="str">
        <f>'Merger Model_Updated'!C77</f>
        <v>Total Assets</v>
      </c>
      <c r="B17" s="427" t="e">
        <f>'Merger Model_Updated'!#REF!</f>
        <v>#REF!</v>
      </c>
      <c r="C17" s="427" t="e">
        <f>'Merger Model_Updated'!#REF!</f>
        <v>#REF!</v>
      </c>
      <c r="D17" s="427" t="e">
        <f>'Merger Model_Updated'!#REF!</f>
        <v>#REF!</v>
      </c>
      <c r="E17" s="427" t="e">
        <f>'Merger Model_Updated'!#REF!</f>
        <v>#REF!</v>
      </c>
      <c r="F17" s="470" t="e">
        <f>'Merger Model_Updated'!#REF!</f>
        <v>#REF!</v>
      </c>
      <c r="G17" s="427" t="e">
        <f>'Merger Model_Updated'!#REF!</f>
        <v>#REF!</v>
      </c>
      <c r="H17" s="427" t="e">
        <f>'Merger Model_Updated'!#REF!</f>
        <v>#REF!</v>
      </c>
      <c r="I17" s="427" t="e">
        <f>'Merger Model_Updated'!#REF!</f>
        <v>#REF!</v>
      </c>
      <c r="J17" s="427" t="e">
        <f>'Merger Model_Updated'!#REF!</f>
        <v>#REF!</v>
      </c>
      <c r="K17" s="427" t="e">
        <f>'Merger Model_Updated'!#REF!</f>
        <v>#REF!</v>
      </c>
      <c r="L17" s="427" t="e">
        <f>'Merger Model_Updated'!#REF!</f>
        <v>#REF!</v>
      </c>
      <c r="M17" s="427" t="e">
        <f>'Merger Model_Updated'!#REF!</f>
        <v>#REF!</v>
      </c>
      <c r="N17" s="427" t="e">
        <f>'Merger Model_Updated'!#REF!</f>
        <v>#REF!</v>
      </c>
      <c r="O17" s="427" t="e">
        <f>'Merger Model_Updated'!#REF!</f>
        <v>#REF!</v>
      </c>
      <c r="P17" s="448" t="e">
        <f>'Merger Model_Updated'!#REF!</f>
        <v>#REF!</v>
      </c>
    </row>
    <row r="18" spans="1:16">
      <c r="A18" s="429"/>
      <c r="B18" s="254"/>
      <c r="C18" s="254"/>
      <c r="D18" s="254"/>
      <c r="E18" s="254"/>
      <c r="F18" s="469"/>
      <c r="G18" s="254"/>
      <c r="H18" s="254"/>
      <c r="I18" s="254"/>
      <c r="J18" s="254"/>
      <c r="K18" s="254"/>
      <c r="L18" s="254"/>
      <c r="M18" s="254"/>
      <c r="N18" s="254"/>
      <c r="O18" s="254"/>
      <c r="P18" s="431"/>
    </row>
    <row r="19" spans="1:16">
      <c r="A19" s="432" t="str">
        <f>'Merger Model_Updated'!C79</f>
        <v>Liabilities</v>
      </c>
      <c r="B19" s="254"/>
      <c r="C19" s="254"/>
      <c r="D19" s="254"/>
      <c r="E19" s="254"/>
      <c r="F19" s="469"/>
      <c r="G19" s="254"/>
      <c r="H19" s="254"/>
      <c r="I19" s="254"/>
      <c r="J19" s="254"/>
      <c r="K19" s="254"/>
      <c r="L19" s="254"/>
      <c r="M19" s="254"/>
      <c r="N19" s="254"/>
      <c r="O19" s="254"/>
      <c r="P19" s="431"/>
    </row>
    <row r="20" spans="1:16">
      <c r="A20" s="433" t="str">
        <f>'Merger Model_Updated'!C80</f>
        <v>Payables</v>
      </c>
      <c r="B20" s="254" t="e">
        <f>'Merger Model_Updated'!#REF!</f>
        <v>#REF!</v>
      </c>
      <c r="C20" s="254" t="e">
        <f>'Merger Model_Updated'!#REF!</f>
        <v>#REF!</v>
      </c>
      <c r="D20" s="254" t="e">
        <f>'Merger Model_Updated'!#REF!</f>
        <v>#REF!</v>
      </c>
      <c r="E20" s="254" t="e">
        <f>'Merger Model_Updated'!#REF!</f>
        <v>#REF!</v>
      </c>
      <c r="F20" s="469" t="e">
        <f>'Merger Model_Updated'!#REF!</f>
        <v>#REF!</v>
      </c>
      <c r="G20" s="254" t="e">
        <f>'Merger Model_Updated'!#REF!</f>
        <v>#REF!</v>
      </c>
      <c r="H20" s="254" t="e">
        <f>'Merger Model_Updated'!#REF!</f>
        <v>#REF!</v>
      </c>
      <c r="I20" s="254" t="e">
        <f>'Merger Model_Updated'!#REF!</f>
        <v>#REF!</v>
      </c>
      <c r="J20" s="254" t="e">
        <f>'Merger Model_Updated'!#REF!</f>
        <v>#REF!</v>
      </c>
      <c r="K20" s="254" t="e">
        <f>'Merger Model_Updated'!#REF!</f>
        <v>#REF!</v>
      </c>
      <c r="L20" s="254" t="e">
        <f>'Merger Model_Updated'!#REF!</f>
        <v>#REF!</v>
      </c>
      <c r="M20" s="254" t="e">
        <f>'Merger Model_Updated'!#REF!</f>
        <v>#REF!</v>
      </c>
      <c r="N20" s="254" t="e">
        <f>'Merger Model_Updated'!#REF!</f>
        <v>#REF!</v>
      </c>
      <c r="O20" s="254" t="e">
        <f>'Merger Model_Updated'!#REF!</f>
        <v>#REF!</v>
      </c>
      <c r="P20" s="431" t="e">
        <f>'Merger Model_Updated'!#REF!</f>
        <v>#REF!</v>
      </c>
    </row>
    <row r="21" spans="1:16">
      <c r="A21" s="433" t="str">
        <f>'Merger Model_Updated'!C81</f>
        <v>Accrued liabilities</v>
      </c>
      <c r="B21" s="254" t="e">
        <f>'Merger Model_Updated'!#REF!</f>
        <v>#REF!</v>
      </c>
      <c r="C21" s="254" t="e">
        <f>'Merger Model_Updated'!#REF!</f>
        <v>#REF!</v>
      </c>
      <c r="D21" s="254" t="e">
        <f>'Merger Model_Updated'!#REF!</f>
        <v>#REF!</v>
      </c>
      <c r="E21" s="254" t="e">
        <f>'Merger Model_Updated'!#REF!</f>
        <v>#REF!</v>
      </c>
      <c r="F21" s="469" t="e">
        <f>'Merger Model_Updated'!#REF!</f>
        <v>#REF!</v>
      </c>
      <c r="G21" s="254" t="e">
        <f>'Merger Model_Updated'!#REF!</f>
        <v>#REF!</v>
      </c>
      <c r="H21" s="254" t="e">
        <f>'Merger Model_Updated'!#REF!</f>
        <v>#REF!</v>
      </c>
      <c r="I21" s="254" t="e">
        <f>'Merger Model_Updated'!#REF!</f>
        <v>#REF!</v>
      </c>
      <c r="J21" s="254" t="e">
        <f>'Merger Model_Updated'!#REF!</f>
        <v>#REF!</v>
      </c>
      <c r="K21" s="254" t="e">
        <f>'Merger Model_Updated'!#REF!</f>
        <v>#REF!</v>
      </c>
      <c r="L21" s="254" t="e">
        <f>'Merger Model_Updated'!#REF!</f>
        <v>#REF!</v>
      </c>
      <c r="M21" s="254" t="e">
        <f>'Merger Model_Updated'!#REF!</f>
        <v>#REF!</v>
      </c>
      <c r="N21" s="254" t="e">
        <f>'Merger Model_Updated'!#REF!</f>
        <v>#REF!</v>
      </c>
      <c r="O21" s="254" t="e">
        <f>'Merger Model_Updated'!#REF!</f>
        <v>#REF!</v>
      </c>
      <c r="P21" s="431" t="e">
        <f>'Merger Model_Updated'!#REF!</f>
        <v>#REF!</v>
      </c>
    </row>
    <row r="22" spans="1:16">
      <c r="A22" s="433" t="str">
        <f>'Merger Model_Updated'!C82</f>
        <v>Current portion of LTD</v>
      </c>
      <c r="B22" s="254" t="e">
        <f>'Merger Model_Updated'!#REF!</f>
        <v>#REF!</v>
      </c>
      <c r="C22" s="254" t="e">
        <f>'Merger Model_Updated'!#REF!</f>
        <v>#REF!</v>
      </c>
      <c r="D22" s="254" t="e">
        <f>'Merger Model_Updated'!#REF!</f>
        <v>#REF!</v>
      </c>
      <c r="E22" s="254" t="e">
        <f>'Merger Model_Updated'!#REF!</f>
        <v>#REF!</v>
      </c>
      <c r="F22" s="469" t="e">
        <f>'Merger Model_Updated'!#REF!</f>
        <v>#REF!</v>
      </c>
      <c r="G22" s="254" t="e">
        <f>'Merger Model_Updated'!#REF!</f>
        <v>#REF!</v>
      </c>
      <c r="H22" s="254" t="e">
        <f>'Merger Model_Updated'!#REF!</f>
        <v>#REF!</v>
      </c>
      <c r="I22" s="254" t="e">
        <f>'Merger Model_Updated'!#REF!</f>
        <v>#REF!</v>
      </c>
      <c r="J22" s="254" t="e">
        <f>'Merger Model_Updated'!#REF!</f>
        <v>#REF!</v>
      </c>
      <c r="K22" s="254" t="e">
        <f>'Merger Model_Updated'!#REF!</f>
        <v>#REF!</v>
      </c>
      <c r="L22" s="254" t="e">
        <f>'Merger Model_Updated'!#REF!</f>
        <v>#REF!</v>
      </c>
      <c r="M22" s="254" t="e">
        <f>'Merger Model_Updated'!#REF!</f>
        <v>#REF!</v>
      </c>
      <c r="N22" s="254" t="e">
        <f>'Merger Model_Updated'!#REF!</f>
        <v>#REF!</v>
      </c>
      <c r="O22" s="254" t="e">
        <f>'Merger Model_Updated'!#REF!</f>
        <v>#REF!</v>
      </c>
      <c r="P22" s="431" t="e">
        <f>'Merger Model_Updated'!#REF!</f>
        <v>#REF!</v>
      </c>
    </row>
    <row r="23" spans="1:16">
      <c r="A23" s="433" t="str">
        <f>'Merger Model_Updated'!C83</f>
        <v>Other current liabilities</v>
      </c>
      <c r="B23" s="254" t="e">
        <f>'Merger Model_Updated'!#REF!</f>
        <v>#REF!</v>
      </c>
      <c r="C23" s="254" t="e">
        <f>'Merger Model_Updated'!#REF!</f>
        <v>#REF!</v>
      </c>
      <c r="D23" s="254" t="e">
        <f>'Merger Model_Updated'!#REF!</f>
        <v>#REF!</v>
      </c>
      <c r="E23" s="254" t="e">
        <f>'Merger Model_Updated'!#REF!</f>
        <v>#REF!</v>
      </c>
      <c r="F23" s="469" t="e">
        <f>'Merger Model_Updated'!#REF!</f>
        <v>#REF!</v>
      </c>
      <c r="G23" s="254" t="e">
        <f>'Merger Model_Updated'!#REF!</f>
        <v>#REF!</v>
      </c>
      <c r="H23" s="254" t="e">
        <f>'Merger Model_Updated'!#REF!</f>
        <v>#REF!</v>
      </c>
      <c r="I23" s="254" t="e">
        <f>'Merger Model_Updated'!#REF!</f>
        <v>#REF!</v>
      </c>
      <c r="J23" s="254" t="e">
        <f>'Merger Model_Updated'!#REF!</f>
        <v>#REF!</v>
      </c>
      <c r="K23" s="254" t="e">
        <f>'Merger Model_Updated'!#REF!</f>
        <v>#REF!</v>
      </c>
      <c r="L23" s="254" t="e">
        <f>'Merger Model_Updated'!#REF!</f>
        <v>#REF!</v>
      </c>
      <c r="M23" s="254" t="e">
        <f>'Merger Model_Updated'!#REF!</f>
        <v>#REF!</v>
      </c>
      <c r="N23" s="254" t="e">
        <f>'Merger Model_Updated'!#REF!</f>
        <v>#REF!</v>
      </c>
      <c r="O23" s="254" t="e">
        <f>'Merger Model_Updated'!#REF!</f>
        <v>#REF!</v>
      </c>
      <c r="P23" s="431" t="e">
        <f>'Merger Model_Updated'!#REF!</f>
        <v>#REF!</v>
      </c>
    </row>
    <row r="24" spans="1:16">
      <c r="A24" s="433" t="str">
        <f>'Merger Model_Updated'!C85</f>
        <v>LT debt</v>
      </c>
      <c r="B24" s="254" t="e">
        <f>'Merger Model_Updated'!#REF!</f>
        <v>#REF!</v>
      </c>
      <c r="C24" s="254" t="e">
        <f>'Merger Model_Updated'!#REF!</f>
        <v>#REF!</v>
      </c>
      <c r="D24" s="254" t="e">
        <f>'Merger Model_Updated'!#REF!</f>
        <v>#REF!</v>
      </c>
      <c r="E24" s="254" t="e">
        <f>'Merger Model_Updated'!#REF!</f>
        <v>#REF!</v>
      </c>
      <c r="F24" s="469" t="e">
        <f>'Merger Model_Updated'!#REF!</f>
        <v>#REF!</v>
      </c>
      <c r="G24" s="254" t="e">
        <f>'Merger Model_Updated'!#REF!</f>
        <v>#REF!</v>
      </c>
      <c r="H24" s="254" t="e">
        <f>'Merger Model_Updated'!#REF!</f>
        <v>#REF!</v>
      </c>
      <c r="I24" s="254" t="e">
        <f>'Merger Model_Updated'!#REF!</f>
        <v>#REF!</v>
      </c>
      <c r="J24" s="254" t="e">
        <f>'Merger Model_Updated'!#REF!</f>
        <v>#REF!</v>
      </c>
      <c r="K24" s="254" t="e">
        <f>'Merger Model_Updated'!#REF!</f>
        <v>#REF!</v>
      </c>
      <c r="L24" s="254" t="e">
        <f>'Merger Model_Updated'!#REF!</f>
        <v>#REF!</v>
      </c>
      <c r="M24" s="254" t="e">
        <f>'Merger Model_Updated'!#REF!</f>
        <v>#REF!</v>
      </c>
      <c r="N24" s="254" t="e">
        <f>'Merger Model_Updated'!#REF!</f>
        <v>#REF!</v>
      </c>
      <c r="O24" s="254" t="e">
        <f>'Merger Model_Updated'!#REF!</f>
        <v>#REF!</v>
      </c>
      <c r="P24" s="431" t="e">
        <f>'Merger Model_Updated'!#REF!</f>
        <v>#REF!</v>
      </c>
    </row>
    <row r="25" spans="1:16">
      <c r="A25" s="433" t="str">
        <f>'Merger Model_Updated'!C86</f>
        <v>Other non-current liabilities</v>
      </c>
      <c r="B25" s="254" t="e">
        <f>'Merger Model_Updated'!#REF!</f>
        <v>#REF!</v>
      </c>
      <c r="C25" s="254" t="e">
        <f>'Merger Model_Updated'!#REF!</f>
        <v>#REF!</v>
      </c>
      <c r="D25" s="254" t="e">
        <f>'Merger Model_Updated'!#REF!</f>
        <v>#REF!</v>
      </c>
      <c r="E25" s="254" t="e">
        <f>'Merger Model_Updated'!#REF!</f>
        <v>#REF!</v>
      </c>
      <c r="F25" s="469" t="e">
        <f>'Merger Model_Updated'!#REF!</f>
        <v>#REF!</v>
      </c>
      <c r="G25" s="254" t="e">
        <f>'Merger Model_Updated'!#REF!</f>
        <v>#REF!</v>
      </c>
      <c r="H25" s="254" t="e">
        <f>'Merger Model_Updated'!#REF!</f>
        <v>#REF!</v>
      </c>
      <c r="I25" s="254" t="e">
        <f>'Merger Model_Updated'!#REF!</f>
        <v>#REF!</v>
      </c>
      <c r="J25" s="254" t="e">
        <f>'Merger Model_Updated'!#REF!</f>
        <v>#REF!</v>
      </c>
      <c r="K25" s="254" t="e">
        <f>'Merger Model_Updated'!#REF!</f>
        <v>#REF!</v>
      </c>
      <c r="L25" s="254" t="e">
        <f>'Merger Model_Updated'!#REF!</f>
        <v>#REF!</v>
      </c>
      <c r="M25" s="254" t="e">
        <f>'Merger Model_Updated'!#REF!</f>
        <v>#REF!</v>
      </c>
      <c r="N25" s="254" t="e">
        <f>'Merger Model_Updated'!#REF!</f>
        <v>#REF!</v>
      </c>
      <c r="O25" s="254" t="e">
        <f>'Merger Model_Updated'!#REF!</f>
        <v>#REF!</v>
      </c>
      <c r="P25" s="431" t="e">
        <f>'Merger Model_Updated'!#REF!</f>
        <v>#REF!</v>
      </c>
    </row>
    <row r="26" spans="1:16">
      <c r="A26" s="435" t="str">
        <f>'Merger Model_Updated'!C87</f>
        <v>Total Liabilities</v>
      </c>
      <c r="B26" s="428" t="e">
        <f>'Merger Model_Updated'!#REF!</f>
        <v>#REF!</v>
      </c>
      <c r="C26" s="428" t="e">
        <f>'Merger Model_Updated'!#REF!</f>
        <v>#REF!</v>
      </c>
      <c r="D26" s="428" t="e">
        <f>'Merger Model_Updated'!#REF!</f>
        <v>#REF!</v>
      </c>
      <c r="E26" s="428" t="e">
        <f>'Merger Model_Updated'!#REF!</f>
        <v>#REF!</v>
      </c>
      <c r="F26" s="471" t="e">
        <f>'Merger Model_Updated'!#REF!</f>
        <v>#REF!</v>
      </c>
      <c r="G26" s="428" t="e">
        <f>'Merger Model_Updated'!#REF!</f>
        <v>#REF!</v>
      </c>
      <c r="H26" s="428" t="e">
        <f>'Merger Model_Updated'!#REF!</f>
        <v>#REF!</v>
      </c>
      <c r="I26" s="428" t="e">
        <f>'Merger Model_Updated'!#REF!</f>
        <v>#REF!</v>
      </c>
      <c r="J26" s="428" t="e">
        <f>'Merger Model_Updated'!#REF!</f>
        <v>#REF!</v>
      </c>
      <c r="K26" s="428" t="e">
        <f>'Merger Model_Updated'!#REF!</f>
        <v>#REF!</v>
      </c>
      <c r="L26" s="428" t="e">
        <f>'Merger Model_Updated'!#REF!</f>
        <v>#REF!</v>
      </c>
      <c r="M26" s="428" t="e">
        <f>'Merger Model_Updated'!#REF!</f>
        <v>#REF!</v>
      </c>
      <c r="N26" s="428" t="e">
        <f>'Merger Model_Updated'!#REF!</f>
        <v>#REF!</v>
      </c>
      <c r="O26" s="428" t="e">
        <f>'Merger Model_Updated'!#REF!</f>
        <v>#REF!</v>
      </c>
      <c r="P26" s="449" t="e">
        <f>'Merger Model_Updated'!#REF!</f>
        <v>#REF!</v>
      </c>
    </row>
    <row r="27" spans="1:16">
      <c r="A27" s="429"/>
      <c r="B27" s="254"/>
      <c r="C27" s="254"/>
      <c r="D27" s="254"/>
      <c r="E27" s="254"/>
      <c r="F27" s="469"/>
      <c r="G27" s="254"/>
      <c r="H27" s="254"/>
      <c r="I27" s="254"/>
      <c r="J27" s="254"/>
      <c r="K27" s="254"/>
      <c r="L27" s="254"/>
      <c r="M27" s="254"/>
      <c r="N27" s="254"/>
      <c r="O27" s="254"/>
      <c r="P27" s="431"/>
    </row>
    <row r="28" spans="1:16">
      <c r="A28" s="432" t="str">
        <f>'Merger Model_Updated'!C89</f>
        <v>Equities</v>
      </c>
      <c r="B28" s="254"/>
      <c r="C28" s="254"/>
      <c r="D28" s="254"/>
      <c r="E28" s="254"/>
      <c r="F28" s="469"/>
      <c r="G28" s="254"/>
      <c r="H28" s="254"/>
      <c r="I28" s="254"/>
      <c r="J28" s="254"/>
      <c r="K28" s="254"/>
      <c r="L28" s="254"/>
      <c r="M28" s="254"/>
      <c r="N28" s="254"/>
      <c r="O28" s="254"/>
      <c r="P28" s="431"/>
    </row>
    <row r="29" spans="1:16">
      <c r="A29" s="433" t="str">
        <f>'Merger Model_Updated'!C91</f>
        <v>Common equity</v>
      </c>
      <c r="B29" s="254" t="e">
        <f>'Merger Model_Updated'!#REF!</f>
        <v>#REF!</v>
      </c>
      <c r="C29" s="254" t="e">
        <f>'Merger Model_Updated'!#REF!</f>
        <v>#REF!</v>
      </c>
      <c r="D29" s="254" t="e">
        <f>'Merger Model_Updated'!#REF!</f>
        <v>#REF!</v>
      </c>
      <c r="E29" s="254" t="e">
        <f>'Merger Model_Updated'!#REF!</f>
        <v>#REF!</v>
      </c>
      <c r="F29" s="469" t="e">
        <f>'Merger Model_Updated'!#REF!</f>
        <v>#REF!</v>
      </c>
      <c r="G29" s="254" t="e">
        <f>'Merger Model_Updated'!#REF!</f>
        <v>#REF!</v>
      </c>
      <c r="H29" s="254" t="e">
        <f>'Merger Model_Updated'!#REF!</f>
        <v>#REF!</v>
      </c>
      <c r="I29" s="254" t="e">
        <f>'Merger Model_Updated'!#REF!</f>
        <v>#REF!</v>
      </c>
      <c r="J29" s="254" t="e">
        <f>'Merger Model_Updated'!#REF!</f>
        <v>#REF!</v>
      </c>
      <c r="K29" s="254" t="e">
        <f>'Merger Model_Updated'!#REF!</f>
        <v>#REF!</v>
      </c>
      <c r="L29" s="254" t="e">
        <f>'Merger Model_Updated'!#REF!</f>
        <v>#REF!</v>
      </c>
      <c r="M29" s="254" t="e">
        <f>'Merger Model_Updated'!#REF!</f>
        <v>#REF!</v>
      </c>
      <c r="N29" s="254" t="e">
        <f>'Merger Model_Updated'!#REF!</f>
        <v>#REF!</v>
      </c>
      <c r="O29" s="254" t="e">
        <f>'Merger Model_Updated'!#REF!</f>
        <v>#REF!</v>
      </c>
      <c r="P29" s="431" t="e">
        <f>'Merger Model_Updated'!#REF!</f>
        <v>#REF!</v>
      </c>
    </row>
    <row r="30" spans="1:16">
      <c r="A30" s="433" t="str">
        <f>'Merger Model_Updated'!C92</f>
        <v>Retained earnings</v>
      </c>
      <c r="B30" s="254" t="e">
        <f>'Merger Model_Updated'!#REF!</f>
        <v>#REF!</v>
      </c>
      <c r="C30" s="254" t="e">
        <f>'Merger Model_Updated'!#REF!</f>
        <v>#REF!</v>
      </c>
      <c r="D30" s="254" t="e">
        <f>'Merger Model_Updated'!#REF!</f>
        <v>#REF!</v>
      </c>
      <c r="E30" s="254" t="e">
        <f>'Merger Model_Updated'!#REF!</f>
        <v>#REF!</v>
      </c>
      <c r="F30" s="469" t="e">
        <f>'Merger Model_Updated'!#REF!</f>
        <v>#REF!</v>
      </c>
      <c r="G30" s="254" t="e">
        <f>'Merger Model_Updated'!#REF!</f>
        <v>#REF!</v>
      </c>
      <c r="H30" s="254" t="e">
        <f>'Merger Model_Updated'!#REF!</f>
        <v>#REF!</v>
      </c>
      <c r="I30" s="254" t="e">
        <f>'Merger Model_Updated'!#REF!</f>
        <v>#REF!</v>
      </c>
      <c r="J30" s="254" t="e">
        <f>'Merger Model_Updated'!#REF!</f>
        <v>#REF!</v>
      </c>
      <c r="K30" s="254" t="e">
        <f>'Merger Model_Updated'!#REF!</f>
        <v>#REF!</v>
      </c>
      <c r="L30" s="254" t="e">
        <f>'Merger Model_Updated'!#REF!</f>
        <v>#REF!</v>
      </c>
      <c r="M30" s="254" t="e">
        <f>'Merger Model_Updated'!#REF!</f>
        <v>#REF!</v>
      </c>
      <c r="N30" s="254" t="e">
        <f>'Merger Model_Updated'!#REF!</f>
        <v>#REF!</v>
      </c>
      <c r="O30" s="254" t="e">
        <f>'Merger Model_Updated'!#REF!</f>
        <v>#REF!</v>
      </c>
      <c r="P30" s="431" t="e">
        <f>'Merger Model_Updated'!#REF!</f>
        <v>#REF!</v>
      </c>
    </row>
    <row r="31" spans="1:16">
      <c r="A31" s="436" t="str">
        <f>'Merger Model_Updated'!C93</f>
        <v>Minority interest</v>
      </c>
      <c r="B31" s="254" t="e">
        <f>'Merger Model_Updated'!#REF!</f>
        <v>#REF!</v>
      </c>
      <c r="C31" s="254" t="e">
        <f>'Merger Model_Updated'!#REF!</f>
        <v>#REF!</v>
      </c>
      <c r="D31" s="254" t="e">
        <f>'Merger Model_Updated'!#REF!</f>
        <v>#REF!</v>
      </c>
      <c r="E31" s="254" t="e">
        <f>'Merger Model_Updated'!#REF!</f>
        <v>#REF!</v>
      </c>
      <c r="F31" s="469" t="e">
        <f>'Merger Model_Updated'!#REF!</f>
        <v>#REF!</v>
      </c>
      <c r="G31" s="254" t="e">
        <f>'Merger Model_Updated'!#REF!</f>
        <v>#REF!</v>
      </c>
      <c r="H31" s="254" t="e">
        <f>'Merger Model_Updated'!#REF!</f>
        <v>#REF!</v>
      </c>
      <c r="I31" s="254" t="e">
        <f>'Merger Model_Updated'!#REF!</f>
        <v>#REF!</v>
      </c>
      <c r="J31" s="254" t="e">
        <f>'Merger Model_Updated'!#REF!</f>
        <v>#REF!</v>
      </c>
      <c r="K31" s="254" t="e">
        <f>'Merger Model_Updated'!#REF!</f>
        <v>#REF!</v>
      </c>
      <c r="L31" s="254" t="e">
        <f>'Merger Model_Updated'!#REF!</f>
        <v>#REF!</v>
      </c>
      <c r="M31" s="254" t="e">
        <f>'Merger Model_Updated'!#REF!</f>
        <v>#REF!</v>
      </c>
      <c r="N31" s="254" t="e">
        <f>'Merger Model_Updated'!#REF!</f>
        <v>#REF!</v>
      </c>
      <c r="O31" s="254" t="e">
        <f>'Merger Model_Updated'!#REF!</f>
        <v>#REF!</v>
      </c>
      <c r="P31" s="431" t="e">
        <f>'Merger Model_Updated'!#REF!</f>
        <v>#REF!</v>
      </c>
    </row>
    <row r="32" spans="1:16">
      <c r="A32" s="437" t="str">
        <f>'Merger Model_Updated'!C94</f>
        <v>Total shareholders' equity</v>
      </c>
      <c r="B32" s="428" t="e">
        <f>'Merger Model_Updated'!#REF!</f>
        <v>#REF!</v>
      </c>
      <c r="C32" s="428" t="e">
        <f>'Merger Model_Updated'!#REF!</f>
        <v>#REF!</v>
      </c>
      <c r="D32" s="428" t="e">
        <f>'Merger Model_Updated'!#REF!</f>
        <v>#REF!</v>
      </c>
      <c r="E32" s="428" t="e">
        <f>'Merger Model_Updated'!#REF!</f>
        <v>#REF!</v>
      </c>
      <c r="F32" s="471" t="e">
        <f>'Merger Model_Updated'!#REF!</f>
        <v>#REF!</v>
      </c>
      <c r="G32" s="428" t="e">
        <f>'Merger Model_Updated'!#REF!</f>
        <v>#REF!</v>
      </c>
      <c r="H32" s="428" t="e">
        <f>'Merger Model_Updated'!#REF!</f>
        <v>#REF!</v>
      </c>
      <c r="I32" s="428" t="e">
        <f>'Merger Model_Updated'!#REF!</f>
        <v>#REF!</v>
      </c>
      <c r="J32" s="428" t="e">
        <f>'Merger Model_Updated'!#REF!</f>
        <v>#REF!</v>
      </c>
      <c r="K32" s="428" t="e">
        <f>'Merger Model_Updated'!#REF!</f>
        <v>#REF!</v>
      </c>
      <c r="L32" s="428" t="e">
        <f>'Merger Model_Updated'!#REF!</f>
        <v>#REF!</v>
      </c>
      <c r="M32" s="428" t="e">
        <f>'Merger Model_Updated'!#REF!</f>
        <v>#REF!</v>
      </c>
      <c r="N32" s="428" t="e">
        <f>'Merger Model_Updated'!#REF!</f>
        <v>#REF!</v>
      </c>
      <c r="O32" s="428" t="e">
        <f>'Merger Model_Updated'!#REF!</f>
        <v>#REF!</v>
      </c>
      <c r="P32" s="449" t="e">
        <f>'Merger Model_Updated'!#REF!</f>
        <v>#REF!</v>
      </c>
    </row>
    <row r="33" spans="1:16">
      <c r="A33" s="438"/>
      <c r="B33" s="281"/>
      <c r="C33" s="281"/>
      <c r="D33" s="281"/>
      <c r="E33" s="281"/>
      <c r="F33" s="472"/>
      <c r="G33" s="281"/>
      <c r="H33" s="281"/>
      <c r="I33" s="281"/>
      <c r="J33" s="281"/>
      <c r="K33" s="281"/>
      <c r="L33" s="281"/>
      <c r="M33" s="281"/>
      <c r="N33" s="281"/>
      <c r="O33" s="281"/>
      <c r="P33" s="439"/>
    </row>
    <row r="34" spans="1:16" s="458" customFormat="1">
      <c r="A34" s="440" t="str">
        <f>'Merger Model_Updated'!C121</f>
        <v>Debt Schedule</v>
      </c>
      <c r="B34" s="465">
        <v>2021</v>
      </c>
      <c r="C34" s="465">
        <v>2022</v>
      </c>
      <c r="D34" s="465">
        <v>2023</v>
      </c>
      <c r="E34" s="465">
        <v>2024</v>
      </c>
      <c r="F34" s="473">
        <v>2025</v>
      </c>
      <c r="G34" s="465">
        <v>2026</v>
      </c>
      <c r="H34" s="465">
        <v>2027</v>
      </c>
      <c r="I34" s="465">
        <v>2028</v>
      </c>
      <c r="J34" s="465">
        <v>2029</v>
      </c>
      <c r="K34" s="465">
        <v>2030</v>
      </c>
      <c r="L34" s="465">
        <v>2031</v>
      </c>
      <c r="M34" s="465">
        <v>2032</v>
      </c>
      <c r="N34" s="465">
        <v>2033</v>
      </c>
      <c r="O34" s="465">
        <v>2034</v>
      </c>
      <c r="P34" s="466">
        <v>2035</v>
      </c>
    </row>
    <row r="35" spans="1:16">
      <c r="A35" s="441"/>
      <c r="B35" s="310"/>
      <c r="C35" s="310"/>
      <c r="D35" s="310"/>
      <c r="E35" s="310"/>
      <c r="F35" s="450"/>
      <c r="G35" s="277"/>
      <c r="H35" s="277"/>
      <c r="I35" s="277"/>
      <c r="J35" s="277"/>
      <c r="K35" s="277"/>
      <c r="L35" s="277"/>
      <c r="M35" s="277"/>
      <c r="N35" s="277"/>
      <c r="O35" s="277"/>
      <c r="P35" s="442"/>
    </row>
    <row r="36" spans="1:16">
      <c r="A36" s="477" t="str">
        <f>'Merger Model_Updated'!C123</f>
        <v>Cash flow available for debt repayment</v>
      </c>
      <c r="B36" s="426" t="e">
        <f>'Merger Model_Updated'!#REF!</f>
        <v>#REF!</v>
      </c>
      <c r="C36" s="426" t="e">
        <f>'Merger Model_Updated'!#REF!</f>
        <v>#REF!</v>
      </c>
      <c r="D36" s="426" t="e">
        <f>'Merger Model_Updated'!#REF!</f>
        <v>#REF!</v>
      </c>
      <c r="E36" s="426" t="e">
        <f>'Merger Model_Updated'!#REF!</f>
        <v>#REF!</v>
      </c>
      <c r="F36" s="474" t="e">
        <f>'Merger Model_Updated'!#REF!</f>
        <v>#REF!</v>
      </c>
      <c r="G36" s="426" t="e">
        <f>'Merger Model_Updated'!#REF!</f>
        <v>#REF!</v>
      </c>
      <c r="H36" s="426" t="e">
        <f>'Merger Model_Updated'!#REF!</f>
        <v>#REF!</v>
      </c>
      <c r="I36" s="426" t="e">
        <f>'Merger Model_Updated'!#REF!</f>
        <v>#REF!</v>
      </c>
      <c r="J36" s="426" t="e">
        <f>'Merger Model_Updated'!#REF!</f>
        <v>#REF!</v>
      </c>
      <c r="K36" s="426" t="e">
        <f>'Merger Model_Updated'!#REF!</f>
        <v>#REF!</v>
      </c>
      <c r="L36" s="426" t="e">
        <f>'Merger Model_Updated'!#REF!</f>
        <v>#REF!</v>
      </c>
      <c r="M36" s="426" t="e">
        <f>'Merger Model_Updated'!#REF!</f>
        <v>#REF!</v>
      </c>
      <c r="N36" s="426" t="e">
        <f>'Merger Model_Updated'!#REF!</f>
        <v>#REF!</v>
      </c>
      <c r="O36" s="426" t="e">
        <f>'Merger Model_Updated'!#REF!</f>
        <v>#REF!</v>
      </c>
      <c r="P36" s="443" t="e">
        <f>'Merger Model_Updated'!#REF!</f>
        <v>#REF!</v>
      </c>
    </row>
    <row r="37" spans="1:16">
      <c r="A37" s="477" t="str">
        <f>'Merger Model_Updated'!C125</f>
        <v>Cash flow available for debt sweep</v>
      </c>
      <c r="B37" s="426" t="e">
        <f>'Merger Model_Updated'!#REF!</f>
        <v>#REF!</v>
      </c>
      <c r="C37" s="426" t="e">
        <f>'Merger Model_Updated'!#REF!</f>
        <v>#REF!</v>
      </c>
      <c r="D37" s="426" t="e">
        <f>'Merger Model_Updated'!#REF!</f>
        <v>#REF!</v>
      </c>
      <c r="E37" s="426" t="e">
        <f>'Merger Model_Updated'!#REF!</f>
        <v>#REF!</v>
      </c>
      <c r="F37" s="474" t="e">
        <f>'Merger Model_Updated'!#REF!</f>
        <v>#REF!</v>
      </c>
      <c r="G37" s="426" t="e">
        <f>'Merger Model_Updated'!#REF!</f>
        <v>#REF!</v>
      </c>
      <c r="H37" s="426" t="e">
        <f>'Merger Model_Updated'!#REF!</f>
        <v>#REF!</v>
      </c>
      <c r="I37" s="426" t="e">
        <f>'Merger Model_Updated'!#REF!</f>
        <v>#REF!</v>
      </c>
      <c r="J37" s="426" t="e">
        <f>'Merger Model_Updated'!#REF!</f>
        <v>#REF!</v>
      </c>
      <c r="K37" s="426" t="e">
        <f>'Merger Model_Updated'!#REF!</f>
        <v>#REF!</v>
      </c>
      <c r="L37" s="426" t="e">
        <f>'Merger Model_Updated'!#REF!</f>
        <v>#REF!</v>
      </c>
      <c r="M37" s="426" t="e">
        <f>'Merger Model_Updated'!#REF!</f>
        <v>#REF!</v>
      </c>
      <c r="N37" s="426" t="e">
        <f>'Merger Model_Updated'!#REF!</f>
        <v>#REF!</v>
      </c>
      <c r="O37" s="426" t="e">
        <f>'Merger Model_Updated'!#REF!</f>
        <v>#REF!</v>
      </c>
      <c r="P37" s="443" t="e">
        <f>'Merger Model_Updated'!#REF!</f>
        <v>#REF!</v>
      </c>
    </row>
    <row r="38" spans="1:16">
      <c r="A38" s="441"/>
      <c r="B38" s="290"/>
      <c r="C38" s="290"/>
      <c r="D38" s="290"/>
      <c r="E38" s="290"/>
      <c r="F38" s="475"/>
      <c r="G38" s="290"/>
      <c r="H38" s="290"/>
      <c r="I38" s="290"/>
      <c r="J38" s="290"/>
      <c r="K38" s="290"/>
      <c r="L38" s="290"/>
      <c r="M38" s="290"/>
      <c r="N38" s="290"/>
      <c r="O38" s="290"/>
      <c r="P38" s="444"/>
    </row>
    <row r="39" spans="1:16">
      <c r="A39" s="445" t="str">
        <f>'Merger Model_Updated'!C127</f>
        <v>Debt Schedule - Existing Debt</v>
      </c>
      <c r="B39" s="290"/>
      <c r="C39" s="290"/>
      <c r="D39" s="290"/>
      <c r="E39" s="290"/>
      <c r="F39" s="475"/>
      <c r="G39" s="290"/>
      <c r="H39" s="290"/>
      <c r="I39" s="290"/>
      <c r="J39" s="290"/>
      <c r="K39" s="290"/>
      <c r="L39" s="290"/>
      <c r="M39" s="290"/>
      <c r="N39" s="290"/>
      <c r="O39" s="290"/>
      <c r="P39" s="444"/>
    </row>
    <row r="40" spans="1:16">
      <c r="A40" s="446" t="str">
        <f>'Merger Model_Updated'!C129</f>
        <v>BoP</v>
      </c>
      <c r="B40" s="426" t="e">
        <f>'Merger Model_Updated'!#REF!</f>
        <v>#REF!</v>
      </c>
      <c r="C40" s="426" t="e">
        <f>'Merger Model_Updated'!#REF!</f>
        <v>#REF!</v>
      </c>
      <c r="D40" s="426" t="e">
        <f>'Merger Model_Updated'!#REF!</f>
        <v>#REF!</v>
      </c>
      <c r="E40" s="426" t="e">
        <f>'Merger Model_Updated'!#REF!</f>
        <v>#REF!</v>
      </c>
      <c r="F40" s="474" t="e">
        <f>'Merger Model_Updated'!#REF!</f>
        <v>#REF!</v>
      </c>
      <c r="G40" s="426" t="e">
        <f>'Merger Model_Updated'!#REF!</f>
        <v>#REF!</v>
      </c>
      <c r="H40" s="426" t="e">
        <f>'Merger Model_Updated'!#REF!</f>
        <v>#REF!</v>
      </c>
      <c r="I40" s="426" t="e">
        <f>'Merger Model_Updated'!#REF!</f>
        <v>#REF!</v>
      </c>
      <c r="J40" s="426" t="e">
        <f>'Merger Model_Updated'!#REF!</f>
        <v>#REF!</v>
      </c>
      <c r="K40" s="426" t="e">
        <f>'Merger Model_Updated'!#REF!</f>
        <v>#REF!</v>
      </c>
      <c r="L40" s="426" t="e">
        <f>'Merger Model_Updated'!#REF!</f>
        <v>#REF!</v>
      </c>
      <c r="M40" s="426" t="e">
        <f>'Merger Model_Updated'!#REF!</f>
        <v>#REF!</v>
      </c>
      <c r="N40" s="426" t="e">
        <f>'Merger Model_Updated'!#REF!</f>
        <v>#REF!</v>
      </c>
      <c r="O40" s="426" t="e">
        <f>'Merger Model_Updated'!#REF!</f>
        <v>#REF!</v>
      </c>
      <c r="P40" s="443" t="e">
        <f>'Merger Model_Updated'!#REF!</f>
        <v>#REF!</v>
      </c>
    </row>
    <row r="41" spans="1:16">
      <c r="A41" s="447" t="str">
        <f>'Merger Model_Updated'!C130</f>
        <v>Repayment of debt</v>
      </c>
      <c r="B41" s="426" t="e">
        <f>'Merger Model_Updated'!#REF!</f>
        <v>#REF!</v>
      </c>
      <c r="C41" s="426" t="e">
        <f>'Merger Model_Updated'!#REF!</f>
        <v>#REF!</v>
      </c>
      <c r="D41" s="426" t="e">
        <f>'Merger Model_Updated'!#REF!</f>
        <v>#REF!</v>
      </c>
      <c r="E41" s="426" t="e">
        <f>'Merger Model_Updated'!#REF!</f>
        <v>#REF!</v>
      </c>
      <c r="F41" s="474" t="e">
        <f>'Merger Model_Updated'!#REF!</f>
        <v>#REF!</v>
      </c>
      <c r="G41" s="426" t="e">
        <f>'Merger Model_Updated'!#REF!</f>
        <v>#REF!</v>
      </c>
      <c r="H41" s="426" t="e">
        <f>'Merger Model_Updated'!#REF!</f>
        <v>#REF!</v>
      </c>
      <c r="I41" s="426" t="e">
        <f>'Merger Model_Updated'!#REF!</f>
        <v>#REF!</v>
      </c>
      <c r="J41" s="426" t="e">
        <f>'Merger Model_Updated'!#REF!</f>
        <v>#REF!</v>
      </c>
      <c r="K41" s="426" t="e">
        <f>'Merger Model_Updated'!#REF!</f>
        <v>#REF!</v>
      </c>
      <c r="L41" s="426" t="e">
        <f>'Merger Model_Updated'!#REF!</f>
        <v>#REF!</v>
      </c>
      <c r="M41" s="426" t="e">
        <f>'Merger Model_Updated'!#REF!</f>
        <v>#REF!</v>
      </c>
      <c r="N41" s="426" t="e">
        <f>'Merger Model_Updated'!#REF!</f>
        <v>#REF!</v>
      </c>
      <c r="O41" s="426" t="e">
        <f>'Merger Model_Updated'!#REF!</f>
        <v>#REF!</v>
      </c>
      <c r="P41" s="443" t="e">
        <f>'Merger Model_Updated'!#REF!</f>
        <v>#REF!</v>
      </c>
    </row>
    <row r="42" spans="1:16">
      <c r="A42" s="446" t="str">
        <f>'Merger Model_Updated'!C131</f>
        <v>EoP</v>
      </c>
      <c r="B42" s="426" t="e">
        <f>'Merger Model_Updated'!#REF!</f>
        <v>#REF!</v>
      </c>
      <c r="C42" s="426" t="e">
        <f>'Merger Model_Updated'!#REF!</f>
        <v>#REF!</v>
      </c>
      <c r="D42" s="426" t="e">
        <f>'Merger Model_Updated'!#REF!</f>
        <v>#REF!</v>
      </c>
      <c r="E42" s="426" t="e">
        <f>'Merger Model_Updated'!#REF!</f>
        <v>#REF!</v>
      </c>
      <c r="F42" s="474" t="e">
        <f>'Merger Model_Updated'!#REF!</f>
        <v>#REF!</v>
      </c>
      <c r="G42" s="426" t="e">
        <f>'Merger Model_Updated'!#REF!</f>
        <v>#REF!</v>
      </c>
      <c r="H42" s="426" t="e">
        <f>'Merger Model_Updated'!#REF!</f>
        <v>#REF!</v>
      </c>
      <c r="I42" s="426" t="e">
        <f>'Merger Model_Updated'!#REF!</f>
        <v>#REF!</v>
      </c>
      <c r="J42" s="426" t="e">
        <f>'Merger Model_Updated'!#REF!</f>
        <v>#REF!</v>
      </c>
      <c r="K42" s="426" t="e">
        <f>'Merger Model_Updated'!#REF!</f>
        <v>#REF!</v>
      </c>
      <c r="L42" s="426" t="e">
        <f>'Merger Model_Updated'!#REF!</f>
        <v>#REF!</v>
      </c>
      <c r="M42" s="426" t="e">
        <f>'Merger Model_Updated'!#REF!</f>
        <v>#REF!</v>
      </c>
      <c r="N42" s="426" t="e">
        <f>'Merger Model_Updated'!#REF!</f>
        <v>#REF!</v>
      </c>
      <c r="O42" s="426" t="e">
        <f>'Merger Model_Updated'!#REF!</f>
        <v>#REF!</v>
      </c>
      <c r="P42" s="443" t="e">
        <f>'Merger Model_Updated'!#REF!</f>
        <v>#REF!</v>
      </c>
    </row>
    <row r="43" spans="1:16">
      <c r="A43" s="436"/>
      <c r="B43" s="426"/>
      <c r="C43" s="426"/>
      <c r="D43" s="426"/>
      <c r="E43" s="426"/>
      <c r="F43" s="474"/>
      <c r="G43" s="426"/>
      <c r="H43" s="426"/>
      <c r="I43" s="426"/>
      <c r="J43" s="426"/>
      <c r="K43" s="426"/>
      <c r="L43" s="426"/>
      <c r="M43" s="426"/>
      <c r="N43" s="426"/>
      <c r="O43" s="426"/>
      <c r="P43" s="443"/>
    </row>
    <row r="44" spans="1:16">
      <c r="A44" s="476" t="str">
        <f>'Merger Model_Updated'!C133</f>
        <v>Interest expenses</v>
      </c>
      <c r="B44" s="427" t="e">
        <f>'Merger Model_Updated'!#REF!</f>
        <v>#REF!</v>
      </c>
      <c r="C44" s="427" t="e">
        <f>'Merger Model_Updated'!#REF!</f>
        <v>#REF!</v>
      </c>
      <c r="D44" s="427" t="e">
        <f>'Merger Model_Updated'!#REF!</f>
        <v>#REF!</v>
      </c>
      <c r="E44" s="427" t="e">
        <f>'Merger Model_Updated'!#REF!</f>
        <v>#REF!</v>
      </c>
      <c r="F44" s="470" t="e">
        <f>'Merger Model_Updated'!#REF!</f>
        <v>#REF!</v>
      </c>
      <c r="G44" s="427" t="e">
        <f>'Merger Model_Updated'!#REF!</f>
        <v>#REF!</v>
      </c>
      <c r="H44" s="427" t="e">
        <f>'Merger Model_Updated'!#REF!</f>
        <v>#REF!</v>
      </c>
      <c r="I44" s="427" t="e">
        <f>'Merger Model_Updated'!#REF!</f>
        <v>#REF!</v>
      </c>
      <c r="J44" s="427" t="e">
        <f>'Merger Model_Updated'!#REF!</f>
        <v>#REF!</v>
      </c>
      <c r="K44" s="427" t="e">
        <f>'Merger Model_Updated'!#REF!</f>
        <v>#REF!</v>
      </c>
      <c r="L44" s="427" t="e">
        <f>'Merger Model_Updated'!#REF!</f>
        <v>#REF!</v>
      </c>
      <c r="M44" s="427" t="e">
        <f>'Merger Model_Updated'!#REF!</f>
        <v>#REF!</v>
      </c>
      <c r="N44" s="427" t="e">
        <f>'Merger Model_Updated'!#REF!</f>
        <v>#REF!</v>
      </c>
      <c r="O44" s="427" t="e">
        <f>'Merger Model_Updated'!#REF!</f>
        <v>#REF!</v>
      </c>
      <c r="P44" s="448" t="e">
        <f>'Merger Model_Updated'!#REF!</f>
        <v>#REF!</v>
      </c>
    </row>
    <row r="45" spans="1:16">
      <c r="A45" s="429"/>
      <c r="B45" s="426"/>
      <c r="C45" s="426"/>
      <c r="D45" s="426"/>
      <c r="E45" s="426"/>
      <c r="F45" s="474"/>
      <c r="G45" s="426"/>
      <c r="H45" s="426"/>
      <c r="I45" s="426"/>
      <c r="J45" s="426"/>
      <c r="K45" s="426"/>
      <c r="L45" s="426"/>
      <c r="M45" s="426"/>
      <c r="N45" s="426"/>
      <c r="O45" s="426"/>
      <c r="P45" s="443"/>
    </row>
    <row r="46" spans="1:16">
      <c r="A46" s="445" t="str">
        <f>'Merger Model_Updated'!C135</f>
        <v>Debt Schedule - Merger Loan</v>
      </c>
      <c r="B46" s="426"/>
      <c r="C46" s="426"/>
      <c r="D46" s="426"/>
      <c r="E46" s="426"/>
      <c r="F46" s="474"/>
      <c r="G46" s="426"/>
      <c r="H46" s="426"/>
      <c r="I46" s="426"/>
      <c r="J46" s="426"/>
      <c r="K46" s="426"/>
      <c r="L46" s="426"/>
      <c r="M46" s="426"/>
      <c r="N46" s="426"/>
      <c r="O46" s="426"/>
      <c r="P46" s="443"/>
    </row>
    <row r="47" spans="1:16">
      <c r="A47" s="446" t="str">
        <f>'Merger Model_Updated'!C137</f>
        <v>BoP</v>
      </c>
      <c r="B47" s="426" t="e">
        <f>'Merger Model_Updated'!#REF!</f>
        <v>#REF!</v>
      </c>
      <c r="C47" s="426" t="e">
        <f>'Merger Model_Updated'!#REF!</f>
        <v>#REF!</v>
      </c>
      <c r="D47" s="426" t="e">
        <f>'Merger Model_Updated'!#REF!</f>
        <v>#REF!</v>
      </c>
      <c r="E47" s="426" t="e">
        <f>'Merger Model_Updated'!#REF!</f>
        <v>#REF!</v>
      </c>
      <c r="F47" s="474" t="e">
        <f>'Merger Model_Updated'!#REF!</f>
        <v>#REF!</v>
      </c>
      <c r="G47" s="426" t="e">
        <f>'Merger Model_Updated'!#REF!</f>
        <v>#REF!</v>
      </c>
      <c r="H47" s="426" t="e">
        <f>'Merger Model_Updated'!#REF!</f>
        <v>#REF!</v>
      </c>
      <c r="I47" s="426" t="e">
        <f>'Merger Model_Updated'!#REF!</f>
        <v>#REF!</v>
      </c>
      <c r="J47" s="426" t="e">
        <f>'Merger Model_Updated'!#REF!</f>
        <v>#REF!</v>
      </c>
      <c r="K47" s="426" t="e">
        <f>'Merger Model_Updated'!#REF!</f>
        <v>#REF!</v>
      </c>
      <c r="L47" s="426" t="e">
        <f>'Merger Model_Updated'!BB147</f>
        <v>#REF!</v>
      </c>
      <c r="M47" s="426" t="e">
        <f>'Merger Model_Updated'!BC147</f>
        <v>#REF!</v>
      </c>
      <c r="N47" s="426" t="e">
        <f>'Merger Model_Updated'!BD147</f>
        <v>#REF!</v>
      </c>
      <c r="O47" s="426" t="e">
        <f>'Merger Model_Updated'!BE147</f>
        <v>#REF!</v>
      </c>
      <c r="P47" s="443" t="e">
        <f>'Merger Model_Updated'!BF147</f>
        <v>#REF!</v>
      </c>
    </row>
    <row r="48" spans="1:16">
      <c r="A48" s="447" t="str">
        <f>'Merger Model_Updated'!C138</f>
        <v>Repayment of debt</v>
      </c>
      <c r="B48" s="426" t="e">
        <f>'Merger Model_Updated'!#REF!</f>
        <v>#REF!</v>
      </c>
      <c r="C48" s="426" t="e">
        <f>'Merger Model_Updated'!#REF!</f>
        <v>#REF!</v>
      </c>
      <c r="D48" s="426" t="e">
        <f>'Merger Model_Updated'!#REF!</f>
        <v>#REF!</v>
      </c>
      <c r="E48" s="426" t="e">
        <f>'Merger Model_Updated'!#REF!</f>
        <v>#REF!</v>
      </c>
      <c r="F48" s="474" t="e">
        <f>'Merger Model_Updated'!#REF!</f>
        <v>#REF!</v>
      </c>
      <c r="G48" s="426" t="e">
        <f>'Merger Model_Updated'!#REF!</f>
        <v>#REF!</v>
      </c>
      <c r="H48" s="426" t="e">
        <f>'Merger Model_Updated'!#REF!</f>
        <v>#REF!</v>
      </c>
      <c r="I48" s="426" t="e">
        <f>'Merger Model_Updated'!#REF!</f>
        <v>#REF!</v>
      </c>
      <c r="J48" s="426" t="e">
        <f>'Merger Model_Updated'!#REF!</f>
        <v>#REF!</v>
      </c>
      <c r="K48" s="426" t="e">
        <f>'Merger Model_Updated'!#REF!</f>
        <v>#REF!</v>
      </c>
      <c r="L48" s="426" t="e">
        <f>'Merger Model_Updated'!BB148</f>
        <v>#REF!</v>
      </c>
      <c r="M48" s="426" t="e">
        <f>'Merger Model_Updated'!BC148</f>
        <v>#REF!</v>
      </c>
      <c r="N48" s="426" t="e">
        <f>'Merger Model_Updated'!BD148</f>
        <v>#REF!</v>
      </c>
      <c r="O48" s="426" t="e">
        <f>'Merger Model_Updated'!BE148</f>
        <v>#REF!</v>
      </c>
      <c r="P48" s="443" t="e">
        <f>'Merger Model_Updated'!BF148</f>
        <v>#REF!</v>
      </c>
    </row>
    <row r="49" spans="1:16">
      <c r="A49" s="446" t="str">
        <f>'Merger Model_Updated'!C139</f>
        <v>EoP</v>
      </c>
      <c r="B49" s="426" t="e">
        <f>'Merger Model_Updated'!#REF!</f>
        <v>#REF!</v>
      </c>
      <c r="C49" s="426" t="e">
        <f>'Merger Model_Updated'!#REF!</f>
        <v>#REF!</v>
      </c>
      <c r="D49" s="426" t="e">
        <f>'Merger Model_Updated'!#REF!</f>
        <v>#REF!</v>
      </c>
      <c r="E49" s="426" t="e">
        <f>'Merger Model_Updated'!#REF!</f>
        <v>#REF!</v>
      </c>
      <c r="F49" s="474" t="e">
        <f>'Merger Model_Updated'!#REF!</f>
        <v>#REF!</v>
      </c>
      <c r="G49" s="426" t="e">
        <f>'Merger Model_Updated'!#REF!</f>
        <v>#REF!</v>
      </c>
      <c r="H49" s="426" t="e">
        <f>'Merger Model_Updated'!#REF!</f>
        <v>#REF!</v>
      </c>
      <c r="I49" s="426" t="e">
        <f>'Merger Model_Updated'!#REF!</f>
        <v>#REF!</v>
      </c>
      <c r="J49" s="426" t="e">
        <f>'Merger Model_Updated'!#REF!</f>
        <v>#REF!</v>
      </c>
      <c r="K49" s="426" t="e">
        <f>'Merger Model_Updated'!#REF!</f>
        <v>#REF!</v>
      </c>
      <c r="L49" s="426" t="e">
        <f>'Merger Model_Updated'!BB149</f>
        <v>#REF!</v>
      </c>
      <c r="M49" s="426" t="e">
        <f>'Merger Model_Updated'!BC149</f>
        <v>#REF!</v>
      </c>
      <c r="N49" s="426" t="e">
        <f>'Merger Model_Updated'!BD149</f>
        <v>#REF!</v>
      </c>
      <c r="O49" s="426" t="e">
        <f>'Merger Model_Updated'!BE149</f>
        <v>#REF!</v>
      </c>
      <c r="P49" s="443" t="e">
        <f>'Merger Model_Updated'!BF149</f>
        <v>#REF!</v>
      </c>
    </row>
    <row r="50" spans="1:16">
      <c r="A50" s="436"/>
      <c r="B50" s="426"/>
      <c r="C50" s="426"/>
      <c r="D50" s="426"/>
      <c r="E50" s="426"/>
      <c r="F50" s="474"/>
      <c r="G50" s="426"/>
      <c r="H50" s="426"/>
      <c r="I50" s="426"/>
      <c r="J50" s="426"/>
      <c r="K50" s="426"/>
      <c r="L50" s="426"/>
      <c r="M50" s="426"/>
      <c r="N50" s="426"/>
      <c r="O50" s="426"/>
      <c r="P50" s="443"/>
    </row>
    <row r="51" spans="1:16" ht="15" thickBot="1">
      <c r="A51" s="478" t="str">
        <f>'Merger Model_Updated'!C141</f>
        <v>Interest expenses</v>
      </c>
      <c r="B51" s="479" t="e">
        <f>'Merger Model_Updated'!#REF!</f>
        <v>#REF!</v>
      </c>
      <c r="C51" s="479" t="e">
        <f>'Merger Model_Updated'!#REF!</f>
        <v>#REF!</v>
      </c>
      <c r="D51" s="479" t="e">
        <f>'Merger Model_Updated'!#REF!</f>
        <v>#REF!</v>
      </c>
      <c r="E51" s="479" t="e">
        <f>'Merger Model_Updated'!#REF!</f>
        <v>#REF!</v>
      </c>
      <c r="F51" s="480" t="e">
        <f>'Merger Model_Updated'!#REF!</f>
        <v>#REF!</v>
      </c>
      <c r="G51" s="479" t="e">
        <f>'Merger Model_Updated'!#REF!</f>
        <v>#REF!</v>
      </c>
      <c r="H51" s="479" t="e">
        <f>'Merger Model_Updated'!#REF!</f>
        <v>#REF!</v>
      </c>
      <c r="I51" s="479" t="e">
        <f>'Merger Model_Updated'!#REF!</f>
        <v>#REF!</v>
      </c>
      <c r="J51" s="479" t="e">
        <f>'Merger Model_Updated'!#REF!</f>
        <v>#REF!</v>
      </c>
      <c r="K51" s="479" t="e">
        <f>'Merger Model_Updated'!#REF!</f>
        <v>#REF!</v>
      </c>
      <c r="L51" s="479" t="e">
        <f>'Merger Model_Updated'!BB151</f>
        <v>#REF!</v>
      </c>
      <c r="M51" s="479" t="e">
        <f>'Merger Model_Updated'!BC151</f>
        <v>#REF!</v>
      </c>
      <c r="N51" s="479" t="e">
        <f>'Merger Model_Updated'!BD151</f>
        <v>#REF!</v>
      </c>
      <c r="O51" s="479" t="e">
        <f>'Merger Model_Updated'!BE151</f>
        <v>#REF!</v>
      </c>
      <c r="P51" s="481" t="e">
        <f>'Merger Model_Updated'!BF151</f>
        <v>#REF!</v>
      </c>
    </row>
    <row r="52" spans="1:16">
      <c r="B52" s="426"/>
      <c r="C52" s="426"/>
      <c r="D52" s="426"/>
      <c r="E52" s="426"/>
      <c r="F52" s="426"/>
      <c r="G52" s="426"/>
      <c r="H52" s="426"/>
      <c r="I52" s="426"/>
      <c r="J52" s="426"/>
      <c r="K52" s="426"/>
      <c r="L52" s="426"/>
      <c r="M52" s="426"/>
      <c r="N52" s="426"/>
      <c r="O52" s="426"/>
      <c r="P52" s="426"/>
    </row>
    <row r="53" spans="1:16">
      <c r="B53" s="426"/>
      <c r="C53" s="426"/>
      <c r="D53" s="426"/>
      <c r="E53" s="426"/>
      <c r="F53" s="426"/>
      <c r="G53" s="426"/>
      <c r="H53" s="426"/>
      <c r="I53" s="426"/>
      <c r="J53" s="426"/>
      <c r="K53" s="426"/>
      <c r="L53" s="426"/>
      <c r="M53" s="426"/>
      <c r="N53" s="426"/>
      <c r="O53" s="426"/>
      <c r="P53" s="426"/>
    </row>
  </sheetData>
  <mergeCells count="1">
    <mergeCell ref="B1:P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C8" sqref="C8:C9"/>
    </sheetView>
  </sheetViews>
  <sheetFormatPr defaultColWidth="11.44140625" defaultRowHeight="14.4"/>
  <sheetData>
    <row r="6" spans="2:2" ht="16.8">
      <c r="B6" s="416" t="s">
        <v>358</v>
      </c>
    </row>
    <row r="8" spans="2:2" ht="15.6">
      <c r="B8" s="418" t="s">
        <v>359</v>
      </c>
    </row>
    <row r="10" spans="2:2" ht="15.6">
      <c r="B10" s="418" t="s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Cover</vt:lpstr>
      <vt:lpstr>Markets</vt:lpstr>
      <vt:lpstr>Routes and Operating Margin</vt:lpstr>
      <vt:lpstr>Sheet7</vt:lpstr>
      <vt:lpstr>Data Analysis</vt:lpstr>
      <vt:lpstr>Cintas PNL</vt:lpstr>
      <vt:lpstr>Cintas BS</vt:lpstr>
      <vt:lpstr>Cintas CF</vt:lpstr>
      <vt:lpstr>Cintas Cash Flow</vt:lpstr>
      <vt:lpstr>Vestis Corporation PNL</vt:lpstr>
      <vt:lpstr>Merger Model_Updated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Tianyu Zhou</cp:lastModifiedBy>
  <cp:lastPrinted>2021-06-29T20:40:27Z</cp:lastPrinted>
  <dcterms:created xsi:type="dcterms:W3CDTF">2021-06-17T11:11:49Z</dcterms:created>
  <dcterms:modified xsi:type="dcterms:W3CDTF">2023-11-12T06:39:32Z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